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D:\Mega\"/>
    </mc:Choice>
  </mc:AlternateContent>
  <xr:revisionPtr revIDLastSave="0" documentId="13_ncr:1_{B628F8E0-398A-474A-992B-F991DD6CB27E}" xr6:coauthVersionLast="47" xr6:coauthVersionMax="47" xr10:uidLastSave="{00000000-0000-0000-0000-000000000000}"/>
  <bookViews>
    <workbookView xWindow="-120" yWindow="-120" windowWidth="38640" windowHeight="23520" activeTab="1" xr2:uid="{00000000-000D-0000-FFFF-FFFF00000000}"/>
  </bookViews>
  <sheets>
    <sheet name="TH_CN" sheetId="2" r:id="rId1"/>
    <sheet name="Báo cáo" sheetId="1" r:id="rId2"/>
    <sheet name="Sheet3" sheetId="7" state="hidden" r:id="rId3"/>
    <sheet name="MA_KH" sheetId="3" state="hidden" r:id="rId4"/>
    <sheet name="Chi tiết tt Mega gửi" sheetId="4" state="hidden" r:id="rId5"/>
    <sheet name="Báo cáo (có công thức)" sheetId="6" state="hidden" r:id="rId6"/>
  </sheets>
  <externalReferences>
    <externalReference r:id="rId7"/>
  </externalReferences>
  <definedNames>
    <definedName name="_xlnm._FilterDatabase" localSheetId="1" hidden="1">'Báo cáo'!$A$3:$AA$3</definedName>
    <definedName name="_xlnm._FilterDatabase" localSheetId="5" hidden="1">'Báo cáo (có công thức)'!$A$3:$AA$3</definedName>
    <definedName name="_xlnm._FilterDatabase" localSheetId="4" hidden="1">'Chi tiết tt Mega gửi'!$A$1:$WVR$1057</definedName>
    <definedName name="_xlnm._FilterDatabase" localSheetId="3" hidden="1">MA_KH!$A$2:$Q$6841</definedName>
  </definedNames>
  <calcPr calcId="191029"/>
  <pivotCaches>
    <pivotCache cacheId="0"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9" i="4" l="1"/>
  <c r="K1125" i="1"/>
  <c r="M4" i="4"/>
  <c r="M5" i="4"/>
  <c r="M6" i="4"/>
  <c r="M7" i="4"/>
  <c r="M8" i="4"/>
  <c r="M9" i="4"/>
  <c r="M10" i="4"/>
  <c r="N10" i="4" s="1"/>
  <c r="M11" i="4"/>
  <c r="M12" i="4"/>
  <c r="M13" i="4"/>
  <c r="M14" i="4"/>
  <c r="M15" i="4"/>
  <c r="N15" i="4" s="1"/>
  <c r="M16" i="4"/>
  <c r="M17" i="4"/>
  <c r="M18" i="4"/>
  <c r="M19" i="4"/>
  <c r="M20" i="4"/>
  <c r="M21" i="4"/>
  <c r="N21" i="4" s="1"/>
  <c r="M22" i="4"/>
  <c r="N22" i="4" s="1"/>
  <c r="M23" i="4"/>
  <c r="M24" i="4"/>
  <c r="M25" i="4"/>
  <c r="M26" i="4"/>
  <c r="M27" i="4"/>
  <c r="N27" i="4" s="1"/>
  <c r="M28" i="4"/>
  <c r="M29" i="4"/>
  <c r="M30" i="4"/>
  <c r="M31" i="4"/>
  <c r="M32" i="4"/>
  <c r="M33" i="4"/>
  <c r="M34" i="4"/>
  <c r="M35" i="4"/>
  <c r="M36" i="4"/>
  <c r="M37" i="4"/>
  <c r="M38" i="4"/>
  <c r="M39" i="4"/>
  <c r="N39" i="4" s="1"/>
  <c r="M40" i="4"/>
  <c r="M41" i="4"/>
  <c r="M42" i="4"/>
  <c r="M43" i="4"/>
  <c r="M44" i="4"/>
  <c r="M45" i="4"/>
  <c r="N45" i="4" s="1"/>
  <c r="M46" i="4"/>
  <c r="N46" i="4" s="1"/>
  <c r="M47" i="4"/>
  <c r="M48" i="4"/>
  <c r="M49" i="4"/>
  <c r="M50" i="4"/>
  <c r="M51" i="4"/>
  <c r="N51" i="4" s="1"/>
  <c r="M52" i="4"/>
  <c r="M53" i="4"/>
  <c r="M54" i="4"/>
  <c r="M55" i="4"/>
  <c r="M56" i="4"/>
  <c r="M57" i="4"/>
  <c r="M58" i="4"/>
  <c r="N58" i="4" s="1"/>
  <c r="M59" i="4"/>
  <c r="M60" i="4"/>
  <c r="M61" i="4"/>
  <c r="M62" i="4"/>
  <c r="M63" i="4"/>
  <c r="N63" i="4" s="1"/>
  <c r="M64" i="4"/>
  <c r="M65" i="4"/>
  <c r="M66" i="4"/>
  <c r="M67" i="4"/>
  <c r="M68" i="4"/>
  <c r="M69" i="4"/>
  <c r="N69" i="4" s="1"/>
  <c r="M70" i="4"/>
  <c r="N70" i="4" s="1"/>
  <c r="M71" i="4"/>
  <c r="M72" i="4"/>
  <c r="M73" i="4"/>
  <c r="M74" i="4"/>
  <c r="M75" i="4"/>
  <c r="N75" i="4" s="1"/>
  <c r="M76" i="4"/>
  <c r="M77" i="4"/>
  <c r="M78" i="4"/>
  <c r="M79" i="4"/>
  <c r="M80" i="4"/>
  <c r="N80" i="4" s="1"/>
  <c r="M81" i="4"/>
  <c r="M82" i="4"/>
  <c r="N82" i="4" s="1"/>
  <c r="M83" i="4"/>
  <c r="M84" i="4"/>
  <c r="M85" i="4"/>
  <c r="M86" i="4"/>
  <c r="M87" i="4"/>
  <c r="N87" i="4" s="1"/>
  <c r="M88" i="4"/>
  <c r="M89" i="4"/>
  <c r="M90" i="4"/>
  <c r="M91" i="4"/>
  <c r="M92" i="4"/>
  <c r="M93" i="4"/>
  <c r="N93" i="4" s="1"/>
  <c r="M94" i="4"/>
  <c r="N94" i="4" s="1"/>
  <c r="M95" i="4"/>
  <c r="M96" i="4"/>
  <c r="M97" i="4"/>
  <c r="M98" i="4"/>
  <c r="M99" i="4"/>
  <c r="N99" i="4" s="1"/>
  <c r="M100" i="4"/>
  <c r="M101" i="4"/>
  <c r="M102" i="4"/>
  <c r="M103" i="4"/>
  <c r="M104" i="4"/>
  <c r="M105" i="4"/>
  <c r="M106" i="4"/>
  <c r="M107" i="4"/>
  <c r="M108" i="4"/>
  <c r="M109" i="4"/>
  <c r="M110" i="4"/>
  <c r="M111" i="4"/>
  <c r="N111" i="4" s="1"/>
  <c r="M112" i="4"/>
  <c r="M113" i="4"/>
  <c r="M114" i="4"/>
  <c r="M115" i="4"/>
  <c r="M116" i="4"/>
  <c r="M117" i="4"/>
  <c r="N117" i="4" s="1"/>
  <c r="M118" i="4"/>
  <c r="N118" i="4" s="1"/>
  <c r="M119" i="4"/>
  <c r="M120" i="4"/>
  <c r="M121" i="4"/>
  <c r="M122" i="4"/>
  <c r="M123" i="4"/>
  <c r="N123" i="4" s="1"/>
  <c r="M124" i="4"/>
  <c r="M125" i="4"/>
  <c r="M126" i="4"/>
  <c r="M127" i="4"/>
  <c r="M128" i="4"/>
  <c r="M129" i="4"/>
  <c r="M130" i="4"/>
  <c r="M131" i="4"/>
  <c r="M132" i="4"/>
  <c r="M133" i="4"/>
  <c r="M134" i="4"/>
  <c r="M135" i="4"/>
  <c r="N135" i="4" s="1"/>
  <c r="M136" i="4"/>
  <c r="M137" i="4"/>
  <c r="M138" i="4"/>
  <c r="M139" i="4"/>
  <c r="M140" i="4"/>
  <c r="M141" i="4"/>
  <c r="N141" i="4" s="1"/>
  <c r="M142" i="4"/>
  <c r="N142" i="4" s="1"/>
  <c r="M143" i="4"/>
  <c r="M144" i="4"/>
  <c r="M145" i="4"/>
  <c r="M146" i="4"/>
  <c r="M147" i="4"/>
  <c r="N147" i="4" s="1"/>
  <c r="M148" i="4"/>
  <c r="M149" i="4"/>
  <c r="M150" i="4"/>
  <c r="M151" i="4"/>
  <c r="M152" i="4"/>
  <c r="M153" i="4"/>
  <c r="M154" i="4"/>
  <c r="M155" i="4"/>
  <c r="M156" i="4"/>
  <c r="M157" i="4"/>
  <c r="M158" i="4"/>
  <c r="M159" i="4"/>
  <c r="N159" i="4" s="1"/>
  <c r="M160" i="4"/>
  <c r="M161" i="4"/>
  <c r="M162" i="4"/>
  <c r="M163" i="4"/>
  <c r="M164" i="4"/>
  <c r="M165" i="4"/>
  <c r="N165" i="4" s="1"/>
  <c r="M166" i="4"/>
  <c r="N166" i="4" s="1"/>
  <c r="M167" i="4"/>
  <c r="N167" i="4" s="1"/>
  <c r="M168" i="4"/>
  <c r="M169" i="4"/>
  <c r="M170" i="4"/>
  <c r="M171" i="4"/>
  <c r="N171" i="4" s="1"/>
  <c r="M172" i="4"/>
  <c r="M173" i="4"/>
  <c r="M174" i="4"/>
  <c r="M175" i="4"/>
  <c r="M176" i="4"/>
  <c r="N176" i="4" s="1"/>
  <c r="M177" i="4"/>
  <c r="M178" i="4"/>
  <c r="M180" i="4"/>
  <c r="M181" i="4"/>
  <c r="M182" i="4"/>
  <c r="M183" i="4"/>
  <c r="N183" i="4" s="1"/>
  <c r="M184" i="4"/>
  <c r="M185" i="4"/>
  <c r="M186" i="4"/>
  <c r="N186" i="4" s="1"/>
  <c r="M187" i="4"/>
  <c r="M188" i="4"/>
  <c r="M189" i="4"/>
  <c r="N189" i="4" s="1"/>
  <c r="M190" i="4"/>
  <c r="N190" i="4" s="1"/>
  <c r="M191" i="4"/>
  <c r="M192" i="4"/>
  <c r="M193" i="4"/>
  <c r="M194" i="4"/>
  <c r="M195" i="4"/>
  <c r="N195" i="4" s="1"/>
  <c r="M196" i="4"/>
  <c r="M197" i="4"/>
  <c r="M198" i="4"/>
  <c r="M199" i="4"/>
  <c r="M200" i="4"/>
  <c r="N200" i="4" s="1"/>
  <c r="M201" i="4"/>
  <c r="M202" i="4"/>
  <c r="M203" i="4"/>
  <c r="M204" i="4"/>
  <c r="M205" i="4"/>
  <c r="M206" i="4"/>
  <c r="M207" i="4"/>
  <c r="N207" i="4" s="1"/>
  <c r="M208" i="4"/>
  <c r="M209" i="4"/>
  <c r="M210" i="4"/>
  <c r="M211" i="4"/>
  <c r="M212" i="4"/>
  <c r="M213" i="4"/>
  <c r="N213" i="4" s="1"/>
  <c r="M214" i="4"/>
  <c r="N214" i="4" s="1"/>
  <c r="M215" i="4"/>
  <c r="M216" i="4"/>
  <c r="M217" i="4"/>
  <c r="M218" i="4"/>
  <c r="M219" i="4"/>
  <c r="N219" i="4" s="1"/>
  <c r="M220" i="4"/>
  <c r="M221" i="4"/>
  <c r="M222" i="4"/>
  <c r="M223" i="4"/>
  <c r="M224" i="4"/>
  <c r="M225" i="4"/>
  <c r="M226" i="4"/>
  <c r="M227" i="4"/>
  <c r="M228" i="4"/>
  <c r="M229" i="4"/>
  <c r="M230" i="4"/>
  <c r="M231" i="4"/>
  <c r="N231" i="4" s="1"/>
  <c r="M232" i="4"/>
  <c r="M233" i="4"/>
  <c r="M234" i="4"/>
  <c r="M235" i="4"/>
  <c r="M236" i="4"/>
  <c r="M237" i="4"/>
  <c r="N237" i="4" s="1"/>
  <c r="M238" i="4"/>
  <c r="N238" i="4" s="1"/>
  <c r="M239" i="4"/>
  <c r="M240" i="4"/>
  <c r="M241" i="4"/>
  <c r="M242" i="4"/>
  <c r="M243" i="4"/>
  <c r="N243" i="4" s="1"/>
  <c r="M244" i="4"/>
  <c r="M245" i="4"/>
  <c r="M246" i="4"/>
  <c r="M247" i="4"/>
  <c r="M248" i="4"/>
  <c r="N248" i="4" s="1"/>
  <c r="M249" i="4"/>
  <c r="M250" i="4"/>
  <c r="M251" i="4"/>
  <c r="M252" i="4"/>
  <c r="M253" i="4"/>
  <c r="M254" i="4"/>
  <c r="M255" i="4"/>
  <c r="N255" i="4" s="1"/>
  <c r="M256" i="4"/>
  <c r="M257" i="4"/>
  <c r="M258" i="4"/>
  <c r="M259" i="4"/>
  <c r="M260" i="4"/>
  <c r="M261" i="4"/>
  <c r="N261" i="4" s="1"/>
  <c r="M262" i="4"/>
  <c r="N262" i="4" s="1"/>
  <c r="M263" i="4"/>
  <c r="N263" i="4" s="1"/>
  <c r="M264" i="4"/>
  <c r="M265" i="4"/>
  <c r="M266" i="4"/>
  <c r="M267" i="4"/>
  <c r="N267" i="4" s="1"/>
  <c r="M268" i="4"/>
  <c r="M269" i="4"/>
  <c r="M270" i="4"/>
  <c r="M271" i="4"/>
  <c r="M272" i="4"/>
  <c r="N272" i="4" s="1"/>
  <c r="M273" i="4"/>
  <c r="M274" i="4"/>
  <c r="M275" i="4"/>
  <c r="M276" i="4"/>
  <c r="M277" i="4"/>
  <c r="M278" i="4"/>
  <c r="M279" i="4"/>
  <c r="N279" i="4" s="1"/>
  <c r="M280" i="4"/>
  <c r="M281" i="4"/>
  <c r="M282" i="4"/>
  <c r="N282" i="4" s="1"/>
  <c r="M283" i="4"/>
  <c r="M284" i="4"/>
  <c r="M285" i="4"/>
  <c r="N285" i="4" s="1"/>
  <c r="M286" i="4"/>
  <c r="N286" i="4" s="1"/>
  <c r="M287" i="4"/>
  <c r="M288" i="4"/>
  <c r="M289" i="4"/>
  <c r="M290" i="4"/>
  <c r="M291" i="4"/>
  <c r="N291" i="4" s="1"/>
  <c r="M292" i="4"/>
  <c r="M293" i="4"/>
  <c r="M294" i="4"/>
  <c r="M295" i="4"/>
  <c r="M296" i="4"/>
  <c r="N296" i="4" s="1"/>
  <c r="M297" i="4"/>
  <c r="M298" i="4"/>
  <c r="M299" i="4"/>
  <c r="M300" i="4"/>
  <c r="M301" i="4"/>
  <c r="M302" i="4"/>
  <c r="M303" i="4"/>
  <c r="N303" i="4" s="1"/>
  <c r="M304" i="4"/>
  <c r="M305" i="4"/>
  <c r="M306" i="4"/>
  <c r="M307" i="4"/>
  <c r="M308" i="4"/>
  <c r="M309" i="4"/>
  <c r="N309" i="4" s="1"/>
  <c r="M310" i="4"/>
  <c r="N310" i="4" s="1"/>
  <c r="M311" i="4"/>
  <c r="M312" i="4"/>
  <c r="M313" i="4"/>
  <c r="M314" i="4"/>
  <c r="M315" i="4"/>
  <c r="N315" i="4" s="1"/>
  <c r="M316" i="4"/>
  <c r="M317" i="4"/>
  <c r="M318" i="4"/>
  <c r="M319" i="4"/>
  <c r="M320" i="4"/>
  <c r="M321" i="4"/>
  <c r="M322" i="4"/>
  <c r="M323" i="4"/>
  <c r="M324" i="4"/>
  <c r="M325" i="4"/>
  <c r="M326" i="4"/>
  <c r="M327" i="4"/>
  <c r="N327" i="4" s="1"/>
  <c r="M328" i="4"/>
  <c r="M329" i="4"/>
  <c r="M330" i="4"/>
  <c r="N330" i="4" s="1"/>
  <c r="M331" i="4"/>
  <c r="M332" i="4"/>
  <c r="M333" i="4"/>
  <c r="N333" i="4" s="1"/>
  <c r="M334" i="4"/>
  <c r="N334" i="4" s="1"/>
  <c r="M335" i="4"/>
  <c r="N335" i="4" s="1"/>
  <c r="M336" i="4"/>
  <c r="M337" i="4"/>
  <c r="M338" i="4"/>
  <c r="M339" i="4"/>
  <c r="N339" i="4" s="1"/>
  <c r="M340" i="4"/>
  <c r="M341" i="4"/>
  <c r="M342" i="4"/>
  <c r="M343" i="4"/>
  <c r="M344" i="4"/>
  <c r="N344" i="4" s="1"/>
  <c r="M345" i="4"/>
  <c r="M346" i="4"/>
  <c r="M347" i="4"/>
  <c r="M348" i="4"/>
  <c r="M349" i="4"/>
  <c r="M350" i="4"/>
  <c r="M351" i="4"/>
  <c r="N351" i="4" s="1"/>
  <c r="M352" i="4"/>
  <c r="M353" i="4"/>
  <c r="M354" i="4"/>
  <c r="N354" i="4" s="1"/>
  <c r="M355" i="4"/>
  <c r="M356" i="4"/>
  <c r="M357" i="4"/>
  <c r="N357" i="4" s="1"/>
  <c r="M358" i="4"/>
  <c r="N358" i="4" s="1"/>
  <c r="M359" i="4"/>
  <c r="N359" i="4" s="1"/>
  <c r="M360" i="4"/>
  <c r="M361" i="4"/>
  <c r="M362" i="4"/>
  <c r="M363" i="4"/>
  <c r="N363" i="4" s="1"/>
  <c r="M364" i="4"/>
  <c r="M365" i="4"/>
  <c r="M366" i="4"/>
  <c r="M367" i="4"/>
  <c r="M368" i="4"/>
  <c r="N368" i="4" s="1"/>
  <c r="M369" i="4"/>
  <c r="M370" i="4"/>
  <c r="M371" i="4"/>
  <c r="M372" i="4"/>
  <c r="M373" i="4"/>
  <c r="M374" i="4"/>
  <c r="M375" i="4"/>
  <c r="N375" i="4" s="1"/>
  <c r="M376" i="4"/>
  <c r="M377" i="4"/>
  <c r="M378" i="4"/>
  <c r="N378" i="4" s="1"/>
  <c r="M379" i="4"/>
  <c r="M380" i="4"/>
  <c r="M381" i="4"/>
  <c r="N381" i="4" s="1"/>
  <c r="M382" i="4"/>
  <c r="N382" i="4" s="1"/>
  <c r="M383" i="4"/>
  <c r="M384" i="4"/>
  <c r="M385" i="4"/>
  <c r="M386" i="4"/>
  <c r="M387" i="4"/>
  <c r="N387" i="4" s="1"/>
  <c r="M388" i="4"/>
  <c r="M389" i="4"/>
  <c r="M390" i="4"/>
  <c r="M391" i="4"/>
  <c r="M392" i="4"/>
  <c r="N392" i="4" s="1"/>
  <c r="M393" i="4"/>
  <c r="M394" i="4"/>
  <c r="M395" i="4"/>
  <c r="M396" i="4"/>
  <c r="M397" i="4"/>
  <c r="M398" i="4"/>
  <c r="M399" i="4"/>
  <c r="N399" i="4" s="1"/>
  <c r="M400" i="4"/>
  <c r="M401" i="4"/>
  <c r="M402" i="4"/>
  <c r="M403" i="4"/>
  <c r="M404" i="4"/>
  <c r="M405" i="4"/>
  <c r="N405" i="4" s="1"/>
  <c r="M406" i="4"/>
  <c r="N406" i="4" s="1"/>
  <c r="M407" i="4"/>
  <c r="N407" i="4" s="1"/>
  <c r="M408" i="4"/>
  <c r="M409" i="4"/>
  <c r="M410" i="4"/>
  <c r="M411" i="4"/>
  <c r="N411" i="4" s="1"/>
  <c r="M412" i="4"/>
  <c r="M413" i="4"/>
  <c r="M414" i="4"/>
  <c r="M415" i="4"/>
  <c r="M416" i="4"/>
  <c r="M417" i="4"/>
  <c r="M418" i="4"/>
  <c r="M419" i="4"/>
  <c r="M420" i="4"/>
  <c r="M421" i="4"/>
  <c r="M422" i="4"/>
  <c r="M423" i="4"/>
  <c r="N423" i="4" s="1"/>
  <c r="M424" i="4"/>
  <c r="M425" i="4"/>
  <c r="M426" i="4"/>
  <c r="N426" i="4" s="1"/>
  <c r="M427" i="4"/>
  <c r="M428" i="4"/>
  <c r="M429" i="4"/>
  <c r="N429" i="4" s="1"/>
  <c r="M430" i="4"/>
  <c r="N430" i="4" s="1"/>
  <c r="M431" i="4"/>
  <c r="N431" i="4" s="1"/>
  <c r="M432" i="4"/>
  <c r="M433" i="4"/>
  <c r="M434" i="4"/>
  <c r="M435" i="4"/>
  <c r="N435" i="4" s="1"/>
  <c r="M436" i="4"/>
  <c r="M437" i="4"/>
  <c r="M438" i="4"/>
  <c r="M439" i="4"/>
  <c r="M440" i="4"/>
  <c r="N440" i="4" s="1"/>
  <c r="M441" i="4"/>
  <c r="M442" i="4"/>
  <c r="M443" i="4"/>
  <c r="M444" i="4"/>
  <c r="M445" i="4"/>
  <c r="M446" i="4"/>
  <c r="M447" i="4"/>
  <c r="N447" i="4" s="1"/>
  <c r="M448" i="4"/>
  <c r="M449" i="4"/>
  <c r="M450" i="4"/>
  <c r="N450" i="4" s="1"/>
  <c r="M451" i="4"/>
  <c r="M452" i="4"/>
  <c r="M453" i="4"/>
  <c r="N453" i="4" s="1"/>
  <c r="M454" i="4"/>
  <c r="N454" i="4" s="1"/>
  <c r="M455" i="4"/>
  <c r="N455" i="4" s="1"/>
  <c r="M456" i="4"/>
  <c r="M457" i="4"/>
  <c r="M458" i="4"/>
  <c r="M459" i="4"/>
  <c r="N459" i="4" s="1"/>
  <c r="M460" i="4"/>
  <c r="M461" i="4"/>
  <c r="M462" i="4"/>
  <c r="M463" i="4"/>
  <c r="M464" i="4"/>
  <c r="N464" i="4" s="1"/>
  <c r="M465" i="4"/>
  <c r="M466" i="4"/>
  <c r="M467" i="4"/>
  <c r="M468" i="4"/>
  <c r="M469" i="4"/>
  <c r="M470" i="4"/>
  <c r="M471" i="4"/>
  <c r="N471" i="4" s="1"/>
  <c r="M472" i="4"/>
  <c r="M473" i="4"/>
  <c r="M474" i="4"/>
  <c r="N474" i="4" s="1"/>
  <c r="M475" i="4"/>
  <c r="M476" i="4"/>
  <c r="M477" i="4"/>
  <c r="N477" i="4" s="1"/>
  <c r="M478" i="4"/>
  <c r="N478" i="4" s="1"/>
  <c r="M479" i="4"/>
  <c r="M480" i="4"/>
  <c r="M481" i="4"/>
  <c r="M482" i="4"/>
  <c r="M483" i="4"/>
  <c r="N483" i="4" s="1"/>
  <c r="M484" i="4"/>
  <c r="M485" i="4"/>
  <c r="M486" i="4"/>
  <c r="M487" i="4"/>
  <c r="M488" i="4"/>
  <c r="N488" i="4" s="1"/>
  <c r="M489" i="4"/>
  <c r="M490" i="4"/>
  <c r="M491" i="4"/>
  <c r="M492" i="4"/>
  <c r="M493" i="4"/>
  <c r="M494" i="4"/>
  <c r="M495" i="4"/>
  <c r="N495" i="4" s="1"/>
  <c r="M496" i="4"/>
  <c r="M497" i="4"/>
  <c r="M498" i="4"/>
  <c r="N498" i="4" s="1"/>
  <c r="M499" i="4"/>
  <c r="M500" i="4"/>
  <c r="M501" i="4"/>
  <c r="N501" i="4" s="1"/>
  <c r="M502" i="4"/>
  <c r="N502" i="4" s="1"/>
  <c r="M503" i="4"/>
  <c r="N503" i="4" s="1"/>
  <c r="M504" i="4"/>
  <c r="M505" i="4"/>
  <c r="M506" i="4"/>
  <c r="M507" i="4"/>
  <c r="N507" i="4" s="1"/>
  <c r="M508" i="4"/>
  <c r="M509" i="4"/>
  <c r="M510" i="4"/>
  <c r="M511" i="4"/>
  <c r="M512" i="4"/>
  <c r="M513" i="4"/>
  <c r="M514" i="4"/>
  <c r="M515" i="4"/>
  <c r="M516" i="4"/>
  <c r="M517" i="4"/>
  <c r="M518" i="4"/>
  <c r="M519" i="4"/>
  <c r="N519" i="4" s="1"/>
  <c r="M520" i="4"/>
  <c r="M521" i="4"/>
  <c r="M522" i="4"/>
  <c r="N522" i="4" s="1"/>
  <c r="M523" i="4"/>
  <c r="M524" i="4"/>
  <c r="M525" i="4"/>
  <c r="N525" i="4" s="1"/>
  <c r="M526" i="4"/>
  <c r="N526" i="4" s="1"/>
  <c r="M527" i="4"/>
  <c r="N527" i="4" s="1"/>
  <c r="M528" i="4"/>
  <c r="M529" i="4"/>
  <c r="M530" i="4"/>
  <c r="M531" i="4"/>
  <c r="N531" i="4" s="1"/>
  <c r="M532" i="4"/>
  <c r="M533" i="4"/>
  <c r="M534" i="4"/>
  <c r="M535" i="4"/>
  <c r="M536" i="4"/>
  <c r="N536" i="4" s="1"/>
  <c r="M537" i="4"/>
  <c r="M538" i="4"/>
  <c r="M539" i="4"/>
  <c r="M540" i="4"/>
  <c r="M541" i="4"/>
  <c r="M542" i="4"/>
  <c r="M543" i="4"/>
  <c r="N543" i="4" s="1"/>
  <c r="M544" i="4"/>
  <c r="M545" i="4"/>
  <c r="M546" i="4"/>
  <c r="N546" i="4" s="1"/>
  <c r="M547" i="4"/>
  <c r="M548" i="4"/>
  <c r="M549" i="4"/>
  <c r="N549" i="4" s="1"/>
  <c r="M550" i="4"/>
  <c r="N550" i="4" s="1"/>
  <c r="M551" i="4"/>
  <c r="N551" i="4" s="1"/>
  <c r="M552" i="4"/>
  <c r="M553" i="4"/>
  <c r="M554" i="4"/>
  <c r="M555" i="4"/>
  <c r="N555" i="4" s="1"/>
  <c r="M556" i="4"/>
  <c r="M557" i="4"/>
  <c r="M558" i="4"/>
  <c r="M559" i="4"/>
  <c r="M560" i="4"/>
  <c r="N560" i="4" s="1"/>
  <c r="M561" i="4"/>
  <c r="M562" i="4"/>
  <c r="M563" i="4"/>
  <c r="M564" i="4"/>
  <c r="M565" i="4"/>
  <c r="M566" i="4"/>
  <c r="M567" i="4"/>
  <c r="N567" i="4" s="1"/>
  <c r="M568" i="4"/>
  <c r="M569" i="4"/>
  <c r="M570" i="4"/>
  <c r="N570" i="4" s="1"/>
  <c r="M571" i="4"/>
  <c r="M572" i="4"/>
  <c r="M573" i="4"/>
  <c r="N573" i="4" s="1"/>
  <c r="M574" i="4"/>
  <c r="N574" i="4" s="1"/>
  <c r="M575" i="4"/>
  <c r="M576" i="4"/>
  <c r="M577" i="4"/>
  <c r="M578" i="4"/>
  <c r="M579" i="4"/>
  <c r="N579" i="4" s="1"/>
  <c r="M580" i="4"/>
  <c r="M581" i="4"/>
  <c r="M582" i="4"/>
  <c r="M583" i="4"/>
  <c r="M584" i="4"/>
  <c r="N584" i="4" s="1"/>
  <c r="M585" i="4"/>
  <c r="M586" i="4"/>
  <c r="M587" i="4"/>
  <c r="M588" i="4"/>
  <c r="M589" i="4"/>
  <c r="M590" i="4"/>
  <c r="M591" i="4"/>
  <c r="N591" i="4" s="1"/>
  <c r="M592" i="4"/>
  <c r="M593" i="4"/>
  <c r="M594" i="4"/>
  <c r="N594" i="4" s="1"/>
  <c r="M595" i="4"/>
  <c r="M596" i="4"/>
  <c r="M597" i="4"/>
  <c r="N597" i="4" s="1"/>
  <c r="M598" i="4"/>
  <c r="N598" i="4" s="1"/>
  <c r="M599" i="4"/>
  <c r="N599" i="4" s="1"/>
  <c r="M600" i="4"/>
  <c r="M601" i="4"/>
  <c r="M602" i="4"/>
  <c r="M603" i="4"/>
  <c r="N603" i="4" s="1"/>
  <c r="M604" i="4"/>
  <c r="M605" i="4"/>
  <c r="M606" i="4"/>
  <c r="M607" i="4"/>
  <c r="M608" i="4"/>
  <c r="M609" i="4"/>
  <c r="M610" i="4"/>
  <c r="M611" i="4"/>
  <c r="M612" i="4"/>
  <c r="M613" i="4"/>
  <c r="M614" i="4"/>
  <c r="M615" i="4"/>
  <c r="N615" i="4" s="1"/>
  <c r="M616" i="4"/>
  <c r="M617" i="4"/>
  <c r="M618" i="4"/>
  <c r="N618" i="4" s="1"/>
  <c r="M619" i="4"/>
  <c r="M620" i="4"/>
  <c r="M621" i="4"/>
  <c r="N621" i="4" s="1"/>
  <c r="M622" i="4"/>
  <c r="N622" i="4" s="1"/>
  <c r="M623" i="4"/>
  <c r="N623" i="4" s="1"/>
  <c r="M624" i="4"/>
  <c r="M625" i="4"/>
  <c r="M626" i="4"/>
  <c r="M627" i="4"/>
  <c r="N627" i="4" s="1"/>
  <c r="M628" i="4"/>
  <c r="M629" i="4"/>
  <c r="M630" i="4"/>
  <c r="M631" i="4"/>
  <c r="M632" i="4"/>
  <c r="N632" i="4" s="1"/>
  <c r="M633" i="4"/>
  <c r="M634" i="4"/>
  <c r="M635" i="4"/>
  <c r="M636" i="4"/>
  <c r="M637" i="4"/>
  <c r="M638" i="4"/>
  <c r="M639" i="4"/>
  <c r="N639" i="4" s="1"/>
  <c r="M640" i="4"/>
  <c r="M641" i="4"/>
  <c r="M642" i="4"/>
  <c r="N642" i="4" s="1"/>
  <c r="M643" i="4"/>
  <c r="M644" i="4"/>
  <c r="M645" i="4"/>
  <c r="N645" i="4" s="1"/>
  <c r="M646" i="4"/>
  <c r="N646" i="4" s="1"/>
  <c r="M647" i="4"/>
  <c r="N647" i="4" s="1"/>
  <c r="M648" i="4"/>
  <c r="M649" i="4"/>
  <c r="M650" i="4"/>
  <c r="M651" i="4"/>
  <c r="N651" i="4" s="1"/>
  <c r="M652" i="4"/>
  <c r="M653" i="4"/>
  <c r="M654" i="4"/>
  <c r="M655" i="4"/>
  <c r="M656" i="4"/>
  <c r="N656" i="4" s="1"/>
  <c r="M657" i="4"/>
  <c r="M658" i="4"/>
  <c r="M659" i="4"/>
  <c r="M660" i="4"/>
  <c r="M661" i="4"/>
  <c r="M662" i="4"/>
  <c r="M663" i="4"/>
  <c r="N663" i="4" s="1"/>
  <c r="M664" i="4"/>
  <c r="M665" i="4"/>
  <c r="M666" i="4"/>
  <c r="N666" i="4" s="1"/>
  <c r="M667" i="4"/>
  <c r="M668" i="4"/>
  <c r="M669" i="4"/>
  <c r="N669" i="4" s="1"/>
  <c r="M670" i="4"/>
  <c r="N670" i="4" s="1"/>
  <c r="M671" i="4"/>
  <c r="M672" i="4"/>
  <c r="M673" i="4"/>
  <c r="M674" i="4"/>
  <c r="M675" i="4"/>
  <c r="N675" i="4" s="1"/>
  <c r="M676" i="4"/>
  <c r="M677" i="4"/>
  <c r="M678" i="4"/>
  <c r="M679" i="4"/>
  <c r="M680" i="4"/>
  <c r="N680" i="4" s="1"/>
  <c r="M681" i="4"/>
  <c r="M682" i="4"/>
  <c r="M683" i="4"/>
  <c r="M684" i="4"/>
  <c r="M685" i="4"/>
  <c r="M686" i="4"/>
  <c r="M687" i="4"/>
  <c r="N687" i="4" s="1"/>
  <c r="M688" i="4"/>
  <c r="M689" i="4"/>
  <c r="M690" i="4"/>
  <c r="N690" i="4" s="1"/>
  <c r="M691" i="4"/>
  <c r="M692" i="4"/>
  <c r="M693" i="4"/>
  <c r="N693" i="4" s="1"/>
  <c r="M694" i="4"/>
  <c r="N694" i="4" s="1"/>
  <c r="M695" i="4"/>
  <c r="N695" i="4" s="1"/>
  <c r="M696" i="4"/>
  <c r="M697" i="4"/>
  <c r="M698" i="4"/>
  <c r="M699" i="4"/>
  <c r="N699" i="4" s="1"/>
  <c r="M700" i="4"/>
  <c r="M701" i="4"/>
  <c r="M702" i="4"/>
  <c r="M703" i="4"/>
  <c r="M704" i="4"/>
  <c r="M705" i="4"/>
  <c r="M706" i="4"/>
  <c r="M707" i="4"/>
  <c r="M708" i="4"/>
  <c r="M709" i="4"/>
  <c r="M710" i="4"/>
  <c r="M711" i="4"/>
  <c r="N711" i="4" s="1"/>
  <c r="M712" i="4"/>
  <c r="M713" i="4"/>
  <c r="M714" i="4"/>
  <c r="N714" i="4" s="1"/>
  <c r="M715" i="4"/>
  <c r="M716" i="4"/>
  <c r="M717" i="4"/>
  <c r="N717" i="4" s="1"/>
  <c r="M718" i="4"/>
  <c r="N718" i="4" s="1"/>
  <c r="M719" i="4"/>
  <c r="N719" i="4" s="1"/>
  <c r="M720" i="4"/>
  <c r="M721" i="4"/>
  <c r="M722" i="4"/>
  <c r="M723" i="4"/>
  <c r="N723" i="4" s="1"/>
  <c r="M724" i="4"/>
  <c r="M725" i="4"/>
  <c r="M726" i="4"/>
  <c r="M727" i="4"/>
  <c r="M728" i="4"/>
  <c r="N728" i="4" s="1"/>
  <c r="M729" i="4"/>
  <c r="M730" i="4"/>
  <c r="M731" i="4"/>
  <c r="M732" i="4"/>
  <c r="M733" i="4"/>
  <c r="M734" i="4"/>
  <c r="M735" i="4"/>
  <c r="N735" i="4" s="1"/>
  <c r="M736" i="4"/>
  <c r="M737" i="4"/>
  <c r="M738" i="4"/>
  <c r="N738" i="4" s="1"/>
  <c r="M739" i="4"/>
  <c r="M740" i="4"/>
  <c r="M741" i="4"/>
  <c r="N741" i="4" s="1"/>
  <c r="M742" i="4"/>
  <c r="N742" i="4" s="1"/>
  <c r="M743" i="4"/>
  <c r="N743" i="4" s="1"/>
  <c r="M744" i="4"/>
  <c r="M745" i="4"/>
  <c r="M746" i="4"/>
  <c r="M747" i="4"/>
  <c r="N747" i="4" s="1"/>
  <c r="M748" i="4"/>
  <c r="M749" i="4"/>
  <c r="M750" i="4"/>
  <c r="M751" i="4"/>
  <c r="M752" i="4"/>
  <c r="N752" i="4" s="1"/>
  <c r="M753" i="4"/>
  <c r="M754" i="4"/>
  <c r="M755" i="4"/>
  <c r="M756" i="4"/>
  <c r="M757" i="4"/>
  <c r="M758" i="4"/>
  <c r="M759" i="4"/>
  <c r="N759" i="4" s="1"/>
  <c r="M760" i="4"/>
  <c r="M761" i="4"/>
  <c r="M762" i="4"/>
  <c r="N762" i="4" s="1"/>
  <c r="M763" i="4"/>
  <c r="M764" i="4"/>
  <c r="M765" i="4"/>
  <c r="N765" i="4" s="1"/>
  <c r="M766" i="4"/>
  <c r="M767" i="4"/>
  <c r="M768" i="4"/>
  <c r="M769" i="4"/>
  <c r="M770" i="4"/>
  <c r="M771" i="4"/>
  <c r="N771" i="4" s="1"/>
  <c r="M772" i="4"/>
  <c r="M773" i="4"/>
  <c r="M774" i="4"/>
  <c r="M775" i="4"/>
  <c r="M776" i="4"/>
  <c r="N776" i="4" s="1"/>
  <c r="M777" i="4"/>
  <c r="M778" i="4"/>
  <c r="M779" i="4"/>
  <c r="M780" i="4"/>
  <c r="M781" i="4"/>
  <c r="M782" i="4"/>
  <c r="M783" i="4"/>
  <c r="N783" i="4" s="1"/>
  <c r="M784" i="4"/>
  <c r="M785" i="4"/>
  <c r="M786" i="4"/>
  <c r="N786" i="4" s="1"/>
  <c r="M787" i="4"/>
  <c r="M788" i="4"/>
  <c r="M789" i="4"/>
  <c r="N789" i="4" s="1"/>
  <c r="M790" i="4"/>
  <c r="M791" i="4"/>
  <c r="N791" i="4" s="1"/>
  <c r="M792" i="4"/>
  <c r="M793" i="4"/>
  <c r="M794" i="4"/>
  <c r="M795" i="4"/>
  <c r="N795" i="4" s="1"/>
  <c r="M796" i="4"/>
  <c r="M797" i="4"/>
  <c r="M798" i="4"/>
  <c r="M799" i="4"/>
  <c r="M800" i="4"/>
  <c r="M801" i="4"/>
  <c r="M802" i="4"/>
  <c r="M803" i="4"/>
  <c r="M804" i="4"/>
  <c r="M805" i="4"/>
  <c r="M806" i="4"/>
  <c r="M807" i="4"/>
  <c r="N807" i="4" s="1"/>
  <c r="M808" i="4"/>
  <c r="M809" i="4"/>
  <c r="M810" i="4"/>
  <c r="N810" i="4" s="1"/>
  <c r="M811" i="4"/>
  <c r="M812" i="4"/>
  <c r="M813" i="4"/>
  <c r="N813" i="4" s="1"/>
  <c r="M814" i="4"/>
  <c r="M815" i="4"/>
  <c r="N815" i="4" s="1"/>
  <c r="M816" i="4"/>
  <c r="M817" i="4"/>
  <c r="M818" i="4"/>
  <c r="M819" i="4"/>
  <c r="N819" i="4" s="1"/>
  <c r="M820" i="4"/>
  <c r="M821" i="4"/>
  <c r="M822" i="4"/>
  <c r="M823" i="4"/>
  <c r="M824" i="4"/>
  <c r="N824" i="4" s="1"/>
  <c r="M825" i="4"/>
  <c r="M826" i="4"/>
  <c r="M827" i="4"/>
  <c r="M828" i="4"/>
  <c r="M829" i="4"/>
  <c r="M830" i="4"/>
  <c r="M831" i="4"/>
  <c r="N831" i="4" s="1"/>
  <c r="M832" i="4"/>
  <c r="M833" i="4"/>
  <c r="M834" i="4"/>
  <c r="N834" i="4" s="1"/>
  <c r="M835" i="4"/>
  <c r="M836" i="4"/>
  <c r="M837" i="4"/>
  <c r="N837" i="4" s="1"/>
  <c r="M838" i="4"/>
  <c r="M839" i="4"/>
  <c r="N839" i="4" s="1"/>
  <c r="M840" i="4"/>
  <c r="M841" i="4"/>
  <c r="M842" i="4"/>
  <c r="M843" i="4"/>
  <c r="N843" i="4" s="1"/>
  <c r="M844" i="4"/>
  <c r="M845" i="4"/>
  <c r="M846" i="4"/>
  <c r="M847" i="4"/>
  <c r="M848" i="4"/>
  <c r="N848" i="4" s="1"/>
  <c r="M849" i="4"/>
  <c r="M850" i="4"/>
  <c r="M851" i="4"/>
  <c r="M852" i="4"/>
  <c r="M853" i="4"/>
  <c r="M854" i="4"/>
  <c r="M855" i="4"/>
  <c r="N855" i="4" s="1"/>
  <c r="M856" i="4"/>
  <c r="M857" i="4"/>
  <c r="M858" i="4"/>
  <c r="N858" i="4" s="1"/>
  <c r="M859" i="4"/>
  <c r="M860" i="4"/>
  <c r="M861" i="4"/>
  <c r="N861" i="4" s="1"/>
  <c r="M862" i="4"/>
  <c r="M863" i="4"/>
  <c r="M864" i="4"/>
  <c r="M865" i="4"/>
  <c r="M866" i="4"/>
  <c r="M867" i="4"/>
  <c r="N867" i="4" s="1"/>
  <c r="M868" i="4"/>
  <c r="M869" i="4"/>
  <c r="M870" i="4"/>
  <c r="M871" i="4"/>
  <c r="M872" i="4"/>
  <c r="N872" i="4" s="1"/>
  <c r="M873" i="4"/>
  <c r="M874" i="4"/>
  <c r="M875" i="4"/>
  <c r="M876" i="4"/>
  <c r="M877" i="4"/>
  <c r="M878" i="4"/>
  <c r="M879" i="4"/>
  <c r="N879" i="4" s="1"/>
  <c r="M880" i="4"/>
  <c r="M881" i="4"/>
  <c r="M882" i="4"/>
  <c r="N882" i="4" s="1"/>
  <c r="M883" i="4"/>
  <c r="M884" i="4"/>
  <c r="M885" i="4"/>
  <c r="N885" i="4" s="1"/>
  <c r="M886" i="4"/>
  <c r="M887" i="4"/>
  <c r="N887" i="4" s="1"/>
  <c r="M888" i="4"/>
  <c r="M889" i="4"/>
  <c r="M890" i="4"/>
  <c r="M891" i="4"/>
  <c r="N891" i="4" s="1"/>
  <c r="M892" i="4"/>
  <c r="M893" i="4"/>
  <c r="M894" i="4"/>
  <c r="M895" i="4"/>
  <c r="M896" i="4"/>
  <c r="M897" i="4"/>
  <c r="M898" i="4"/>
  <c r="M899" i="4"/>
  <c r="M900" i="4"/>
  <c r="M901" i="4"/>
  <c r="M902" i="4"/>
  <c r="M903" i="4"/>
  <c r="N903" i="4" s="1"/>
  <c r="M904" i="4"/>
  <c r="M905" i="4"/>
  <c r="M906" i="4"/>
  <c r="N906" i="4" s="1"/>
  <c r="M907" i="4"/>
  <c r="M908" i="4"/>
  <c r="M909" i="4"/>
  <c r="N909" i="4" s="1"/>
  <c r="M910" i="4"/>
  <c r="M911" i="4"/>
  <c r="N911" i="4" s="1"/>
  <c r="M912" i="4"/>
  <c r="M913" i="4"/>
  <c r="M914" i="4"/>
  <c r="M915" i="4"/>
  <c r="N915" i="4" s="1"/>
  <c r="M916" i="4"/>
  <c r="M917" i="4"/>
  <c r="M918" i="4"/>
  <c r="M919" i="4"/>
  <c r="M920" i="4"/>
  <c r="N920" i="4" s="1"/>
  <c r="M921" i="4"/>
  <c r="M922" i="4"/>
  <c r="M923" i="4"/>
  <c r="M924" i="4"/>
  <c r="M925" i="4"/>
  <c r="M926" i="4"/>
  <c r="M927" i="4"/>
  <c r="N927" i="4" s="1"/>
  <c r="M928" i="4"/>
  <c r="M929" i="4"/>
  <c r="M930" i="4"/>
  <c r="N930" i="4" s="1"/>
  <c r="M931" i="4"/>
  <c r="M932" i="4"/>
  <c r="M933" i="4"/>
  <c r="N933" i="4" s="1"/>
  <c r="M934" i="4"/>
  <c r="M935" i="4"/>
  <c r="N935" i="4" s="1"/>
  <c r="M936" i="4"/>
  <c r="M937" i="4"/>
  <c r="M938" i="4"/>
  <c r="M939" i="4"/>
  <c r="N939" i="4" s="1"/>
  <c r="M940" i="4"/>
  <c r="M941" i="4"/>
  <c r="M942" i="4"/>
  <c r="M943" i="4"/>
  <c r="M944" i="4"/>
  <c r="N944" i="4" s="1"/>
  <c r="M945" i="4"/>
  <c r="M946" i="4"/>
  <c r="M947" i="4"/>
  <c r="M948" i="4"/>
  <c r="M949" i="4"/>
  <c r="M950" i="4"/>
  <c r="M951" i="4"/>
  <c r="N951" i="4" s="1"/>
  <c r="M952" i="4"/>
  <c r="M953" i="4"/>
  <c r="M954" i="4"/>
  <c r="N954" i="4" s="1"/>
  <c r="M955" i="4"/>
  <c r="M956" i="4"/>
  <c r="M957" i="4"/>
  <c r="N957" i="4" s="1"/>
  <c r="M958" i="4"/>
  <c r="M959" i="4"/>
  <c r="M960" i="4"/>
  <c r="M961" i="4"/>
  <c r="M962" i="4"/>
  <c r="M963" i="4"/>
  <c r="N963" i="4" s="1"/>
  <c r="M964" i="4"/>
  <c r="M965" i="4"/>
  <c r="M966" i="4"/>
  <c r="M967" i="4"/>
  <c r="M968" i="4"/>
  <c r="N968" i="4" s="1"/>
  <c r="M969" i="4"/>
  <c r="M970" i="4"/>
  <c r="M971" i="4"/>
  <c r="M972" i="4"/>
  <c r="M973" i="4"/>
  <c r="M974" i="4"/>
  <c r="M975" i="4"/>
  <c r="N975" i="4" s="1"/>
  <c r="M976" i="4"/>
  <c r="M977" i="4"/>
  <c r="M978" i="4"/>
  <c r="N978" i="4" s="1"/>
  <c r="M979" i="4"/>
  <c r="M980" i="4"/>
  <c r="M981" i="4"/>
  <c r="N981" i="4" s="1"/>
  <c r="M982" i="4"/>
  <c r="M983" i="4"/>
  <c r="N983" i="4" s="1"/>
  <c r="M984" i="4"/>
  <c r="M985" i="4"/>
  <c r="M986" i="4"/>
  <c r="M987" i="4"/>
  <c r="N987" i="4" s="1"/>
  <c r="M988" i="4"/>
  <c r="M989" i="4"/>
  <c r="M990" i="4"/>
  <c r="M991" i="4"/>
  <c r="M992" i="4"/>
  <c r="M993" i="4"/>
  <c r="M994" i="4"/>
  <c r="N994" i="4" s="1"/>
  <c r="M995" i="4"/>
  <c r="M996" i="4"/>
  <c r="M997" i="4"/>
  <c r="M998" i="4"/>
  <c r="M999" i="4"/>
  <c r="N999" i="4" s="1"/>
  <c r="M1000" i="4"/>
  <c r="M1001" i="4"/>
  <c r="M1002" i="4"/>
  <c r="M1003" i="4"/>
  <c r="M1004" i="4"/>
  <c r="N1004" i="4" s="1"/>
  <c r="M1005" i="4"/>
  <c r="N1005" i="4" s="1"/>
  <c r="M1006" i="4"/>
  <c r="M1007" i="4"/>
  <c r="N1007" i="4" s="1"/>
  <c r="M1008" i="4"/>
  <c r="M1009" i="4"/>
  <c r="M1010" i="4"/>
  <c r="N1010" i="4" s="1"/>
  <c r="M1011" i="4"/>
  <c r="N1011" i="4" s="1"/>
  <c r="M1012" i="4"/>
  <c r="M1013" i="4"/>
  <c r="M1014" i="4"/>
  <c r="M1015" i="4"/>
  <c r="M1016" i="4"/>
  <c r="N1016" i="4" s="1"/>
  <c r="M1017" i="4"/>
  <c r="M1018" i="4"/>
  <c r="M1019" i="4"/>
  <c r="M1020" i="4"/>
  <c r="M1021" i="4"/>
  <c r="M1022" i="4"/>
  <c r="M1023" i="4"/>
  <c r="N1023" i="4" s="1"/>
  <c r="M1024" i="4"/>
  <c r="M1025" i="4"/>
  <c r="M1026" i="4"/>
  <c r="M1027" i="4"/>
  <c r="M1028" i="4"/>
  <c r="N1028" i="4" s="1"/>
  <c r="M1029" i="4"/>
  <c r="M1030" i="4"/>
  <c r="M1031" i="4"/>
  <c r="M1032" i="4"/>
  <c r="M1033" i="4"/>
  <c r="M1034" i="4"/>
  <c r="N1034" i="4" s="1"/>
  <c r="M1035" i="4"/>
  <c r="N1035" i="4" s="1"/>
  <c r="M1036" i="4"/>
  <c r="M1037" i="4"/>
  <c r="M1038" i="4"/>
  <c r="M1039" i="4"/>
  <c r="M1040" i="4"/>
  <c r="N1040" i="4" s="1"/>
  <c r="M1041" i="4"/>
  <c r="M1042" i="4"/>
  <c r="M1043" i="4"/>
  <c r="M1044" i="4"/>
  <c r="M1045" i="4"/>
  <c r="M1046" i="4"/>
  <c r="M1047" i="4"/>
  <c r="N1047" i="4" s="1"/>
  <c r="M1048" i="4"/>
  <c r="M1049" i="4"/>
  <c r="M1050" i="4"/>
  <c r="M1051" i="4"/>
  <c r="M1052" i="4"/>
  <c r="M1053" i="4"/>
  <c r="M1054" i="4"/>
  <c r="M1055" i="4"/>
  <c r="M1056" i="4"/>
  <c r="M1057" i="4"/>
  <c r="M3" i="4"/>
  <c r="N3" i="4" s="1"/>
  <c r="O1193" i="1"/>
  <c r="P1193" i="1" s="1"/>
  <c r="O1214" i="1"/>
  <c r="O1218" i="1"/>
  <c r="P1218" i="1" s="1"/>
  <c r="O1219" i="1"/>
  <c r="P1219" i="1" s="1"/>
  <c r="O1220" i="1"/>
  <c r="P1220" i="1" s="1"/>
  <c r="O1221" i="1"/>
  <c r="O1244" i="1"/>
  <c r="Q1244" i="1"/>
  <c r="S1193" i="1"/>
  <c r="U1193" i="1" s="1"/>
  <c r="S1214" i="1"/>
  <c r="U1214" i="1" s="1"/>
  <c r="S1218" i="1"/>
  <c r="Z1218" i="1" s="1"/>
  <c r="S1219" i="1"/>
  <c r="U1219" i="1" s="1"/>
  <c r="S1220" i="1"/>
  <c r="U1220" i="1" s="1"/>
  <c r="S1221" i="1"/>
  <c r="Z1221" i="1" s="1"/>
  <c r="S1244" i="1"/>
  <c r="Z1244" i="1" s="1"/>
  <c r="AA1193" i="1"/>
  <c r="AA1214" i="1"/>
  <c r="AA1218" i="1"/>
  <c r="AA1219" i="1"/>
  <c r="AA1220" i="1"/>
  <c r="AA1221" i="1"/>
  <c r="AA1244" i="1"/>
  <c r="O1048" i="1"/>
  <c r="P1048" i="1" s="1"/>
  <c r="O1049" i="1"/>
  <c r="P1049" i="1" s="1"/>
  <c r="O1050" i="1"/>
  <c r="P1050" i="1" s="1"/>
  <c r="O1051" i="1"/>
  <c r="P1051" i="1" s="1"/>
  <c r="O1067" i="1"/>
  <c r="P1067" i="1" s="1"/>
  <c r="O1068" i="1"/>
  <c r="P1068" i="1" s="1"/>
  <c r="O1069" i="1"/>
  <c r="O1070" i="1"/>
  <c r="P1070" i="1" s="1"/>
  <c r="Q1070" i="1" s="1"/>
  <c r="O1078" i="1"/>
  <c r="P1078" i="1" s="1"/>
  <c r="O1079" i="1"/>
  <c r="O1080" i="1"/>
  <c r="P1080" i="1" s="1"/>
  <c r="O1081" i="1"/>
  <c r="P1081" i="1" s="1"/>
  <c r="O1082" i="1"/>
  <c r="P1082" i="1" s="1"/>
  <c r="S1048" i="1"/>
  <c r="U1048" i="1" s="1"/>
  <c r="V1048" i="1" s="1"/>
  <c r="S1049" i="1"/>
  <c r="Z1049" i="1" s="1"/>
  <c r="S1050" i="1"/>
  <c r="U1050" i="1" s="1"/>
  <c r="S1051" i="1"/>
  <c r="U1051" i="1" s="1"/>
  <c r="S1067" i="1"/>
  <c r="U1067" i="1" s="1"/>
  <c r="V1067" i="1" s="1"/>
  <c r="S1068" i="1"/>
  <c r="Z1068" i="1" s="1"/>
  <c r="S1069" i="1"/>
  <c r="U1069" i="1" s="1"/>
  <c r="V1069" i="1" s="1"/>
  <c r="S1070" i="1"/>
  <c r="Z1070" i="1" s="1"/>
  <c r="S1078" i="1"/>
  <c r="Z1078" i="1" s="1"/>
  <c r="S1079" i="1"/>
  <c r="Z1079" i="1" s="1"/>
  <c r="S1080" i="1"/>
  <c r="U1080" i="1" s="1"/>
  <c r="S1081" i="1"/>
  <c r="Z1081" i="1" s="1"/>
  <c r="S1082" i="1"/>
  <c r="U1082" i="1" s="1"/>
  <c r="V1082" i="1" s="1"/>
  <c r="AA1048" i="1"/>
  <c r="AA1049" i="1"/>
  <c r="AA1050" i="1"/>
  <c r="AA1051" i="1"/>
  <c r="AA1067" i="1"/>
  <c r="AA1068" i="1"/>
  <c r="AA1069" i="1"/>
  <c r="AA1070" i="1"/>
  <c r="AA1078" i="1"/>
  <c r="AA1079" i="1"/>
  <c r="AA1080" i="1"/>
  <c r="AA1081" i="1"/>
  <c r="AA1082" i="1"/>
  <c r="O1119" i="1"/>
  <c r="P1119" i="1" s="1"/>
  <c r="O1120" i="1"/>
  <c r="P1120" i="1" s="1"/>
  <c r="O1121" i="1"/>
  <c r="P1121" i="1" s="1"/>
  <c r="O1122" i="1"/>
  <c r="P1122" i="1" s="1"/>
  <c r="O1123" i="1"/>
  <c r="P1123" i="1" s="1"/>
  <c r="O1124" i="1"/>
  <c r="P1124" i="1" s="1"/>
  <c r="O1150" i="1"/>
  <c r="O1161" i="1"/>
  <c r="P1161" i="1" s="1"/>
  <c r="O1162" i="1"/>
  <c r="P1162" i="1" s="1"/>
  <c r="O1163" i="1"/>
  <c r="P1163" i="1" s="1"/>
  <c r="O1179" i="1"/>
  <c r="P1179" i="1" s="1"/>
  <c r="S1119" i="1"/>
  <c r="Z1119" i="1" s="1"/>
  <c r="S1120" i="1"/>
  <c r="U1120" i="1" s="1"/>
  <c r="S1121" i="1"/>
  <c r="U1121" i="1" s="1"/>
  <c r="S1122" i="1"/>
  <c r="Z1122" i="1" s="1"/>
  <c r="S1123" i="1"/>
  <c r="Z1123" i="1" s="1"/>
  <c r="S1124" i="1"/>
  <c r="Z1124" i="1" s="1"/>
  <c r="S1150" i="1"/>
  <c r="Z1150" i="1" s="1"/>
  <c r="S1161" i="1"/>
  <c r="Z1161" i="1" s="1"/>
  <c r="S1162" i="1"/>
  <c r="Z1162" i="1" s="1"/>
  <c r="S1163" i="1"/>
  <c r="Z1163" i="1" s="1"/>
  <c r="S1179" i="1"/>
  <c r="Z1179" i="1" s="1"/>
  <c r="AA1119" i="1"/>
  <c r="AA1120" i="1"/>
  <c r="AA1121" i="1"/>
  <c r="AA1122" i="1"/>
  <c r="AA1123" i="1"/>
  <c r="AA1124" i="1"/>
  <c r="AA1150" i="1"/>
  <c r="AA1161" i="1"/>
  <c r="AA1162" i="1"/>
  <c r="AA1163" i="1"/>
  <c r="AA1179" i="1"/>
  <c r="O1180" i="1"/>
  <c r="P1180" i="1" s="1"/>
  <c r="O1181" i="1"/>
  <c r="P1181" i="1" s="1"/>
  <c r="S1180" i="1"/>
  <c r="Z1180" i="1" s="1"/>
  <c r="S1181" i="1"/>
  <c r="Z1181" i="1" s="1"/>
  <c r="AA1180" i="1"/>
  <c r="AA1181" i="1"/>
  <c r="O1239" i="1"/>
  <c r="P1239" i="1" s="1"/>
  <c r="O1240" i="1"/>
  <c r="P1240" i="1" s="1"/>
  <c r="O1241" i="1"/>
  <c r="P1241" i="1" s="1"/>
  <c r="O1242" i="1"/>
  <c r="P1242" i="1" s="1"/>
  <c r="O1243" i="1"/>
  <c r="P1243" i="1" s="1"/>
  <c r="Q1239" i="1"/>
  <c r="Q1240" i="1"/>
  <c r="Q1241" i="1"/>
  <c r="Q1242" i="1"/>
  <c r="Q1243" i="1"/>
  <c r="S1239" i="1"/>
  <c r="U1239" i="1" s="1"/>
  <c r="S1240" i="1"/>
  <c r="U1240" i="1" s="1"/>
  <c r="S1241" i="1"/>
  <c r="U1241" i="1" s="1"/>
  <c r="S1242" i="1"/>
  <c r="Z1242" i="1" s="1"/>
  <c r="S1243" i="1"/>
  <c r="Z1243" i="1" s="1"/>
  <c r="AA1239" i="1"/>
  <c r="AA1240" i="1"/>
  <c r="AA1241" i="1"/>
  <c r="AA1242" i="1"/>
  <c r="AA1243" i="1"/>
  <c r="O1237" i="1"/>
  <c r="P1237" i="1" s="1"/>
  <c r="O1238" i="1"/>
  <c r="Q1237" i="1"/>
  <c r="Q1238" i="1"/>
  <c r="S1237" i="1"/>
  <c r="Z1237" i="1" s="1"/>
  <c r="S1238" i="1"/>
  <c r="U1238" i="1" s="1"/>
  <c r="AA1237" i="1"/>
  <c r="AA1238" i="1"/>
  <c r="O1226" i="1"/>
  <c r="P1226" i="1" s="1"/>
  <c r="O1227" i="1"/>
  <c r="P1227" i="1" s="1"/>
  <c r="O1228" i="1"/>
  <c r="P1228" i="1" s="1"/>
  <c r="O1229" i="1"/>
  <c r="O1230" i="1"/>
  <c r="O1231" i="1"/>
  <c r="O1232" i="1"/>
  <c r="O1233" i="1"/>
  <c r="O1234" i="1"/>
  <c r="P1234" i="1" s="1"/>
  <c r="O1235" i="1"/>
  <c r="O1236" i="1"/>
  <c r="Q1226" i="1"/>
  <c r="Q1227" i="1"/>
  <c r="Q1228" i="1"/>
  <c r="Q1229" i="1"/>
  <c r="Q1230" i="1"/>
  <c r="Q1231" i="1"/>
  <c r="Q1232" i="1"/>
  <c r="Q1233" i="1"/>
  <c r="Q1234" i="1"/>
  <c r="Q1235" i="1"/>
  <c r="Q1236" i="1"/>
  <c r="S1226" i="1"/>
  <c r="Z1226" i="1" s="1"/>
  <c r="S1227" i="1"/>
  <c r="Z1227" i="1" s="1"/>
  <c r="S1228" i="1"/>
  <c r="U1228" i="1" s="1"/>
  <c r="S1229" i="1"/>
  <c r="Z1229" i="1" s="1"/>
  <c r="S1230" i="1"/>
  <c r="U1230" i="1" s="1"/>
  <c r="V1230" i="1" s="1"/>
  <c r="S1231" i="1"/>
  <c r="U1231" i="1" s="1"/>
  <c r="S1232" i="1"/>
  <c r="U1232" i="1" s="1"/>
  <c r="V1232" i="1" s="1"/>
  <c r="S1233" i="1"/>
  <c r="U1233" i="1" s="1"/>
  <c r="S1234" i="1"/>
  <c r="Z1234" i="1" s="1"/>
  <c r="S1235" i="1"/>
  <c r="Z1235" i="1" s="1"/>
  <c r="S1236" i="1"/>
  <c r="Z1236" i="1" s="1"/>
  <c r="AA1226" i="1"/>
  <c r="AA1227" i="1"/>
  <c r="AA1228" i="1"/>
  <c r="AA1229" i="1"/>
  <c r="AA1230" i="1"/>
  <c r="AA1231" i="1"/>
  <c r="AA1232" i="1"/>
  <c r="AA1233" i="1"/>
  <c r="AA1234" i="1"/>
  <c r="AA1235" i="1"/>
  <c r="AA1236" i="1"/>
  <c r="O1222" i="1"/>
  <c r="P1222" i="1" s="1"/>
  <c r="O1223" i="1"/>
  <c r="P1223" i="1" s="1"/>
  <c r="O1224" i="1"/>
  <c r="P1224" i="1" s="1"/>
  <c r="O1225" i="1"/>
  <c r="P1225" i="1" s="1"/>
  <c r="Q1222" i="1"/>
  <c r="Q1223" i="1"/>
  <c r="Q1224" i="1"/>
  <c r="Q1225" i="1"/>
  <c r="S1222" i="1"/>
  <c r="Z1222" i="1" s="1"/>
  <c r="S1223" i="1"/>
  <c r="Z1223" i="1" s="1"/>
  <c r="S1224" i="1"/>
  <c r="Z1224" i="1" s="1"/>
  <c r="S1225" i="1"/>
  <c r="Z1225" i="1" s="1"/>
  <c r="AA1222" i="1"/>
  <c r="AA1223" i="1"/>
  <c r="AA1224" i="1"/>
  <c r="AA1225" i="1"/>
  <c r="O1215" i="1"/>
  <c r="P1215" i="1" s="1"/>
  <c r="O1216" i="1"/>
  <c r="P1216" i="1" s="1"/>
  <c r="O1217" i="1"/>
  <c r="P1217" i="1" s="1"/>
  <c r="Q1215" i="1"/>
  <c r="Q1216" i="1"/>
  <c r="Q1217" i="1"/>
  <c r="S1215" i="1"/>
  <c r="U1215" i="1" s="1"/>
  <c r="S1216" i="1"/>
  <c r="U1216" i="1" s="1"/>
  <c r="V1216" i="1" s="1"/>
  <c r="S1217" i="1"/>
  <c r="Z1217" i="1" s="1"/>
  <c r="AA1215" i="1"/>
  <c r="AA1216" i="1"/>
  <c r="AA1217" i="1"/>
  <c r="O1212" i="1"/>
  <c r="P1212" i="1" s="1"/>
  <c r="O1213" i="1"/>
  <c r="P1213" i="1" s="1"/>
  <c r="Q1212" i="1"/>
  <c r="Q1213" i="1"/>
  <c r="S1212" i="1"/>
  <c r="Z1212" i="1" s="1"/>
  <c r="S1213" i="1"/>
  <c r="U1213" i="1" s="1"/>
  <c r="AA1212" i="1"/>
  <c r="AA1213" i="1"/>
  <c r="O1210" i="1"/>
  <c r="O1211" i="1"/>
  <c r="P1211" i="1" s="1"/>
  <c r="Q1210" i="1"/>
  <c r="Q1211" i="1"/>
  <c r="S1210" i="1"/>
  <c r="Z1210" i="1" s="1"/>
  <c r="S1211" i="1"/>
  <c r="Z1211" i="1" s="1"/>
  <c r="AA1210" i="1"/>
  <c r="AA1211" i="1"/>
  <c r="O1200" i="1"/>
  <c r="P1200" i="1" s="1"/>
  <c r="O1201" i="1"/>
  <c r="P1201" i="1" s="1"/>
  <c r="O1202" i="1"/>
  <c r="P1202" i="1" s="1"/>
  <c r="O1203" i="1"/>
  <c r="P1203" i="1" s="1"/>
  <c r="O1204" i="1"/>
  <c r="P1204" i="1" s="1"/>
  <c r="O1205" i="1"/>
  <c r="O1206" i="1"/>
  <c r="O1207" i="1"/>
  <c r="O1208" i="1"/>
  <c r="O1209" i="1"/>
  <c r="P1209" i="1" s="1"/>
  <c r="Q1200" i="1"/>
  <c r="Q1201" i="1"/>
  <c r="Q1202" i="1"/>
  <c r="Q1203" i="1"/>
  <c r="Q1204" i="1"/>
  <c r="Q1205" i="1"/>
  <c r="Q1206" i="1"/>
  <c r="Q1207" i="1"/>
  <c r="Q1208" i="1"/>
  <c r="Q1209" i="1"/>
  <c r="S1200" i="1"/>
  <c r="U1200" i="1" s="1"/>
  <c r="S1201" i="1"/>
  <c r="U1201" i="1" s="1"/>
  <c r="V1201" i="1" s="1"/>
  <c r="S1202" i="1"/>
  <c r="U1202" i="1" s="1"/>
  <c r="S1203" i="1"/>
  <c r="U1203" i="1" s="1"/>
  <c r="S1204" i="1"/>
  <c r="U1204" i="1" s="1"/>
  <c r="S1205" i="1"/>
  <c r="U1205" i="1" s="1"/>
  <c r="S1206" i="1"/>
  <c r="Z1206" i="1" s="1"/>
  <c r="S1207" i="1"/>
  <c r="Z1207" i="1" s="1"/>
  <c r="S1208" i="1"/>
  <c r="U1208" i="1" s="1"/>
  <c r="V1208" i="1" s="1"/>
  <c r="S1209" i="1"/>
  <c r="U1209" i="1" s="1"/>
  <c r="AA1200" i="1"/>
  <c r="AA1201" i="1"/>
  <c r="AA1202" i="1"/>
  <c r="AA1203" i="1"/>
  <c r="AA1204" i="1"/>
  <c r="AA1205" i="1"/>
  <c r="AA1206" i="1"/>
  <c r="AA1207" i="1"/>
  <c r="AA1208" i="1"/>
  <c r="AA1209" i="1"/>
  <c r="O1197" i="1"/>
  <c r="P1197" i="1" s="1"/>
  <c r="O1198" i="1"/>
  <c r="P1198" i="1" s="1"/>
  <c r="O1199" i="1"/>
  <c r="P1199" i="1" s="1"/>
  <c r="Q1197" i="1"/>
  <c r="Q1198" i="1"/>
  <c r="Q1199" i="1"/>
  <c r="S1197" i="1"/>
  <c r="U1197" i="1" s="1"/>
  <c r="V1197" i="1" s="1"/>
  <c r="S1198" i="1"/>
  <c r="U1198" i="1" s="1"/>
  <c r="S1199" i="1"/>
  <c r="U1199" i="1" s="1"/>
  <c r="V1199" i="1" s="1"/>
  <c r="AA1197" i="1"/>
  <c r="AA1198" i="1"/>
  <c r="AA1199" i="1"/>
  <c r="O1194" i="1"/>
  <c r="P1194" i="1" s="1"/>
  <c r="O1195" i="1"/>
  <c r="P1195" i="1" s="1"/>
  <c r="O1196" i="1"/>
  <c r="P1196" i="1" s="1"/>
  <c r="Q1194" i="1"/>
  <c r="Q1195" i="1"/>
  <c r="Q1196" i="1"/>
  <c r="S1194" i="1"/>
  <c r="U1194" i="1" s="1"/>
  <c r="V1194" i="1" s="1"/>
  <c r="S1195" i="1"/>
  <c r="U1195" i="1" s="1"/>
  <c r="V1195" i="1" s="1"/>
  <c r="S1196" i="1"/>
  <c r="U1196" i="1" s="1"/>
  <c r="AA1194" i="1"/>
  <c r="AA1195" i="1"/>
  <c r="AA1196" i="1"/>
  <c r="O1186" i="1"/>
  <c r="P1186" i="1" s="1"/>
  <c r="O1187" i="1"/>
  <c r="P1187" i="1" s="1"/>
  <c r="O1188" i="1"/>
  <c r="P1188" i="1" s="1"/>
  <c r="O1189" i="1"/>
  <c r="O1190" i="1"/>
  <c r="O1191" i="1"/>
  <c r="P1191" i="1" s="1"/>
  <c r="O1192" i="1"/>
  <c r="P1192" i="1" s="1"/>
  <c r="Q1186" i="1"/>
  <c r="Q1187" i="1"/>
  <c r="Q1188" i="1"/>
  <c r="Q1189" i="1"/>
  <c r="Q1190" i="1"/>
  <c r="Q1191" i="1"/>
  <c r="Q1192" i="1"/>
  <c r="S1186" i="1"/>
  <c r="U1186" i="1" s="1"/>
  <c r="S1187" i="1"/>
  <c r="U1187" i="1" s="1"/>
  <c r="S1188" i="1"/>
  <c r="U1188" i="1" s="1"/>
  <c r="S1189" i="1"/>
  <c r="U1189" i="1" s="1"/>
  <c r="S1190" i="1"/>
  <c r="Z1190" i="1" s="1"/>
  <c r="S1191" i="1"/>
  <c r="U1191" i="1" s="1"/>
  <c r="S1192" i="1"/>
  <c r="Z1192" i="1" s="1"/>
  <c r="AA1186" i="1"/>
  <c r="AA1187" i="1"/>
  <c r="AA1188" i="1"/>
  <c r="AA1189" i="1"/>
  <c r="AA1190" i="1"/>
  <c r="AA1191" i="1"/>
  <c r="AA1192" i="1"/>
  <c r="O1184" i="1"/>
  <c r="P1184" i="1" s="1"/>
  <c r="O1185" i="1"/>
  <c r="P1185" i="1" s="1"/>
  <c r="Q1184" i="1"/>
  <c r="Q1185" i="1"/>
  <c r="S1184" i="1"/>
  <c r="Z1184" i="1" s="1"/>
  <c r="S1185" i="1"/>
  <c r="Z1185" i="1" s="1"/>
  <c r="AA1184" i="1"/>
  <c r="AA1185" i="1"/>
  <c r="O1182" i="1"/>
  <c r="P1182" i="1" s="1"/>
  <c r="O1183" i="1"/>
  <c r="P1183" i="1" s="1"/>
  <c r="Q1182" i="1"/>
  <c r="Q1183" i="1"/>
  <c r="S1182" i="1"/>
  <c r="Z1182" i="1" s="1"/>
  <c r="S1183" i="1"/>
  <c r="Z1183" i="1" s="1"/>
  <c r="AA1182" i="1"/>
  <c r="AA1183" i="1"/>
  <c r="O1164" i="1"/>
  <c r="P1164" i="1" s="1"/>
  <c r="O1165" i="1"/>
  <c r="P1165" i="1" s="1"/>
  <c r="O1166" i="1"/>
  <c r="P1166" i="1" s="1"/>
  <c r="O1167" i="1"/>
  <c r="P1167" i="1" s="1"/>
  <c r="O1168" i="1"/>
  <c r="P1168" i="1" s="1"/>
  <c r="O1169" i="1"/>
  <c r="P1169" i="1" s="1"/>
  <c r="O1170" i="1"/>
  <c r="P1170" i="1" s="1"/>
  <c r="O1171" i="1"/>
  <c r="O1172" i="1"/>
  <c r="O1173" i="1"/>
  <c r="P1173" i="1" s="1"/>
  <c r="O1174" i="1"/>
  <c r="O1175" i="1"/>
  <c r="P1175" i="1" s="1"/>
  <c r="O1176" i="1"/>
  <c r="P1176" i="1" s="1"/>
  <c r="O1177" i="1"/>
  <c r="P1177" i="1" s="1"/>
  <c r="O1178" i="1"/>
  <c r="P1178" i="1" s="1"/>
  <c r="Q1164" i="1"/>
  <c r="Q1165" i="1"/>
  <c r="Q1166" i="1"/>
  <c r="Q1167" i="1"/>
  <c r="Q1168" i="1"/>
  <c r="Q1169" i="1"/>
  <c r="Q1170" i="1"/>
  <c r="Q1171" i="1"/>
  <c r="Q1172" i="1"/>
  <c r="Q1173" i="1"/>
  <c r="Q1174" i="1"/>
  <c r="Q1175" i="1"/>
  <c r="Q1176" i="1"/>
  <c r="Q1177" i="1"/>
  <c r="Q1178" i="1"/>
  <c r="S1164" i="1"/>
  <c r="Z1164" i="1" s="1"/>
  <c r="S1165" i="1"/>
  <c r="U1165" i="1" s="1"/>
  <c r="V1165" i="1" s="1"/>
  <c r="S1166" i="1"/>
  <c r="U1166" i="1" s="1"/>
  <c r="S1167" i="1"/>
  <c r="U1167" i="1" s="1"/>
  <c r="V1167" i="1" s="1"/>
  <c r="S1168" i="1"/>
  <c r="U1168" i="1" s="1"/>
  <c r="S1169" i="1"/>
  <c r="U1169" i="1" s="1"/>
  <c r="S1170" i="1"/>
  <c r="U1170" i="1" s="1"/>
  <c r="V1170" i="1" s="1"/>
  <c r="S1171" i="1"/>
  <c r="U1171" i="1" s="1"/>
  <c r="S1172" i="1"/>
  <c r="U1172" i="1" s="1"/>
  <c r="S1173" i="1"/>
  <c r="U1173" i="1" s="1"/>
  <c r="S1174" i="1"/>
  <c r="U1174" i="1" s="1"/>
  <c r="S1175" i="1"/>
  <c r="U1175" i="1" s="1"/>
  <c r="S1176" i="1"/>
  <c r="Z1176" i="1" s="1"/>
  <c r="S1177" i="1"/>
  <c r="Z1177" i="1" s="1"/>
  <c r="S1178" i="1"/>
  <c r="U1178" i="1" s="1"/>
  <c r="AA1164" i="1"/>
  <c r="AA1165" i="1"/>
  <c r="AA1166" i="1"/>
  <c r="AA1167" i="1"/>
  <c r="AA1168" i="1"/>
  <c r="AA1169" i="1"/>
  <c r="AA1170" i="1"/>
  <c r="AA1171" i="1"/>
  <c r="AA1172" i="1"/>
  <c r="AA1173" i="1"/>
  <c r="AA1174" i="1"/>
  <c r="AA1175" i="1"/>
  <c r="AA1176" i="1"/>
  <c r="AA1177" i="1"/>
  <c r="AA1178" i="1"/>
  <c r="O1157" i="1"/>
  <c r="P1157" i="1" s="1"/>
  <c r="O1158" i="1"/>
  <c r="P1158" i="1" s="1"/>
  <c r="O1159" i="1"/>
  <c r="P1159" i="1" s="1"/>
  <c r="O1160" i="1"/>
  <c r="P1160" i="1" s="1"/>
  <c r="Q1157" i="1"/>
  <c r="Q1158" i="1"/>
  <c r="Q1159" i="1"/>
  <c r="Q1160" i="1"/>
  <c r="S1157" i="1"/>
  <c r="Z1157" i="1" s="1"/>
  <c r="S1158" i="1"/>
  <c r="Z1158" i="1" s="1"/>
  <c r="S1159" i="1"/>
  <c r="Z1159" i="1" s="1"/>
  <c r="S1160" i="1"/>
  <c r="Z1160" i="1" s="1"/>
  <c r="AA1157" i="1"/>
  <c r="AA1158" i="1"/>
  <c r="AA1159" i="1"/>
  <c r="AA1160" i="1"/>
  <c r="O1151" i="1"/>
  <c r="P1151" i="1" s="1"/>
  <c r="O1152" i="1"/>
  <c r="P1152" i="1" s="1"/>
  <c r="O1153" i="1"/>
  <c r="P1153" i="1" s="1"/>
  <c r="O1154" i="1"/>
  <c r="P1154" i="1" s="1"/>
  <c r="O1155" i="1"/>
  <c r="O1156" i="1"/>
  <c r="P1156" i="1" s="1"/>
  <c r="Q1151" i="1"/>
  <c r="Q1152" i="1"/>
  <c r="Q1153" i="1"/>
  <c r="Q1154" i="1"/>
  <c r="Q1155" i="1"/>
  <c r="Q1156" i="1"/>
  <c r="S1151" i="1"/>
  <c r="Z1151" i="1" s="1"/>
  <c r="S1152" i="1"/>
  <c r="U1152" i="1" s="1"/>
  <c r="S1153" i="1"/>
  <c r="Z1153" i="1" s="1"/>
  <c r="S1154" i="1"/>
  <c r="U1154" i="1" s="1"/>
  <c r="V1154" i="1" s="1"/>
  <c r="S1155" i="1"/>
  <c r="U1155" i="1" s="1"/>
  <c r="S1156" i="1"/>
  <c r="U1156" i="1" s="1"/>
  <c r="AA1151" i="1"/>
  <c r="AA1152" i="1"/>
  <c r="AA1153" i="1"/>
  <c r="AA1154" i="1"/>
  <c r="AA1155" i="1"/>
  <c r="AA1156" i="1"/>
  <c r="O1142" i="1"/>
  <c r="P1142" i="1" s="1"/>
  <c r="O1143" i="1"/>
  <c r="P1143" i="1" s="1"/>
  <c r="O1144" i="1"/>
  <c r="P1144" i="1" s="1"/>
  <c r="O1145" i="1"/>
  <c r="P1145" i="1" s="1"/>
  <c r="O1146" i="1"/>
  <c r="P1146" i="1" s="1"/>
  <c r="O1147" i="1"/>
  <c r="P1147" i="1" s="1"/>
  <c r="O1148" i="1"/>
  <c r="P1148" i="1" s="1"/>
  <c r="O1149" i="1"/>
  <c r="P1149" i="1" s="1"/>
  <c r="Q1142" i="1"/>
  <c r="Q1143" i="1"/>
  <c r="Q1144" i="1"/>
  <c r="Q1145" i="1"/>
  <c r="Q1146" i="1"/>
  <c r="Q1147" i="1"/>
  <c r="Q1148" i="1"/>
  <c r="Q1149" i="1"/>
  <c r="S1142" i="1"/>
  <c r="Z1142" i="1" s="1"/>
  <c r="S1143" i="1"/>
  <c r="Z1143" i="1" s="1"/>
  <c r="S1144" i="1"/>
  <c r="Z1144" i="1" s="1"/>
  <c r="S1145" i="1"/>
  <c r="Z1145" i="1" s="1"/>
  <c r="S1146" i="1"/>
  <c r="Z1146" i="1" s="1"/>
  <c r="S1147" i="1"/>
  <c r="U1147" i="1" s="1"/>
  <c r="S1148" i="1"/>
  <c r="U1148" i="1" s="1"/>
  <c r="S1149" i="1"/>
  <c r="U1149" i="1" s="1"/>
  <c r="AA1142" i="1"/>
  <c r="AA1143" i="1"/>
  <c r="AA1144" i="1"/>
  <c r="AA1145" i="1"/>
  <c r="AA1146" i="1"/>
  <c r="AA1147" i="1"/>
  <c r="AA1148" i="1"/>
  <c r="AA1149" i="1"/>
  <c r="O1140" i="1"/>
  <c r="P1140" i="1" s="1"/>
  <c r="O1141" i="1"/>
  <c r="P1141" i="1" s="1"/>
  <c r="Q1140" i="1"/>
  <c r="Q1141" i="1"/>
  <c r="S1140" i="1"/>
  <c r="Z1140" i="1" s="1"/>
  <c r="S1141" i="1"/>
  <c r="Z1141" i="1" s="1"/>
  <c r="AA1140" i="1"/>
  <c r="AA1141" i="1"/>
  <c r="O1134" i="1"/>
  <c r="P1134" i="1" s="1"/>
  <c r="O1135" i="1"/>
  <c r="P1135" i="1" s="1"/>
  <c r="O1136" i="1"/>
  <c r="P1136" i="1" s="1"/>
  <c r="O1137" i="1"/>
  <c r="O1138" i="1"/>
  <c r="P1138" i="1" s="1"/>
  <c r="O1139" i="1"/>
  <c r="P1139" i="1" s="1"/>
  <c r="Q1134" i="1"/>
  <c r="Q1135" i="1"/>
  <c r="Q1136" i="1"/>
  <c r="Q1137" i="1"/>
  <c r="Q1138" i="1"/>
  <c r="Q1139" i="1"/>
  <c r="S1134" i="1"/>
  <c r="U1134" i="1" s="1"/>
  <c r="S1135" i="1"/>
  <c r="Z1135" i="1" s="1"/>
  <c r="S1136" i="1"/>
  <c r="Z1136" i="1" s="1"/>
  <c r="S1137" i="1"/>
  <c r="U1137" i="1" s="1"/>
  <c r="S1138" i="1"/>
  <c r="Z1138" i="1" s="1"/>
  <c r="S1139" i="1"/>
  <c r="U1139" i="1" s="1"/>
  <c r="AA1134" i="1"/>
  <c r="AA1135" i="1"/>
  <c r="AA1136" i="1"/>
  <c r="AA1137" i="1"/>
  <c r="AA1138" i="1"/>
  <c r="AA1139" i="1"/>
  <c r="O1126" i="1"/>
  <c r="P1126" i="1" s="1"/>
  <c r="O1127" i="1"/>
  <c r="P1127" i="1" s="1"/>
  <c r="O1128" i="1"/>
  <c r="P1128" i="1" s="1"/>
  <c r="O1129" i="1"/>
  <c r="P1129" i="1" s="1"/>
  <c r="O1130" i="1"/>
  <c r="P1130" i="1" s="1"/>
  <c r="O1131" i="1"/>
  <c r="P1131" i="1" s="1"/>
  <c r="O1132" i="1"/>
  <c r="P1132" i="1" s="1"/>
  <c r="O1133" i="1"/>
  <c r="P1133" i="1" s="1"/>
  <c r="Q1126" i="1"/>
  <c r="Q1127" i="1"/>
  <c r="Q1128" i="1"/>
  <c r="Q1129" i="1"/>
  <c r="Q1130" i="1"/>
  <c r="Q1131" i="1"/>
  <c r="Q1132" i="1"/>
  <c r="Q1133" i="1"/>
  <c r="S1126" i="1"/>
  <c r="Z1126" i="1" s="1"/>
  <c r="S1127" i="1"/>
  <c r="Z1127" i="1" s="1"/>
  <c r="S1128" i="1"/>
  <c r="Z1128" i="1" s="1"/>
  <c r="S1129" i="1"/>
  <c r="Z1129" i="1" s="1"/>
  <c r="S1130" i="1"/>
  <c r="Z1130" i="1" s="1"/>
  <c r="S1131" i="1"/>
  <c r="U1131" i="1" s="1"/>
  <c r="S1132" i="1"/>
  <c r="U1132" i="1" s="1"/>
  <c r="S1133" i="1"/>
  <c r="U1133" i="1" s="1"/>
  <c r="AA1126" i="1"/>
  <c r="AA1127" i="1"/>
  <c r="AA1128" i="1"/>
  <c r="AA1129" i="1"/>
  <c r="AA1130" i="1"/>
  <c r="AA1131" i="1"/>
  <c r="AA1132" i="1"/>
  <c r="AA1133" i="1"/>
  <c r="O1115" i="1"/>
  <c r="P1115" i="1" s="1"/>
  <c r="O1116" i="1"/>
  <c r="P1116" i="1" s="1"/>
  <c r="O1117" i="1"/>
  <c r="P1117" i="1" s="1"/>
  <c r="O1118" i="1"/>
  <c r="P1118" i="1" s="1"/>
  <c r="Q1115" i="1"/>
  <c r="Q1116" i="1"/>
  <c r="Q1117" i="1"/>
  <c r="Q1118" i="1"/>
  <c r="S1115" i="1"/>
  <c r="Z1115" i="1" s="1"/>
  <c r="S1116" i="1"/>
  <c r="Z1116" i="1" s="1"/>
  <c r="S1117" i="1"/>
  <c r="Z1117" i="1" s="1"/>
  <c r="S1118" i="1"/>
  <c r="Z1118" i="1" s="1"/>
  <c r="AA1115" i="1"/>
  <c r="AA1116" i="1"/>
  <c r="AA1117" i="1"/>
  <c r="AA1118" i="1"/>
  <c r="O1113" i="1"/>
  <c r="P1113" i="1" s="1"/>
  <c r="O1114" i="1"/>
  <c r="P1114" i="1" s="1"/>
  <c r="Q1113" i="1"/>
  <c r="Q1114" i="1"/>
  <c r="S1113" i="1"/>
  <c r="U1113" i="1" s="1"/>
  <c r="S1114" i="1"/>
  <c r="Z1114" i="1" s="1"/>
  <c r="AA1113" i="1"/>
  <c r="AA1114" i="1"/>
  <c r="O1105" i="1"/>
  <c r="P1105" i="1" s="1"/>
  <c r="O1106" i="1"/>
  <c r="P1106" i="1" s="1"/>
  <c r="O1107" i="1"/>
  <c r="P1107" i="1" s="1"/>
  <c r="O1108" i="1"/>
  <c r="P1108" i="1" s="1"/>
  <c r="O1109" i="1"/>
  <c r="P1109" i="1" s="1"/>
  <c r="O1110" i="1"/>
  <c r="P1110" i="1" s="1"/>
  <c r="O1111" i="1"/>
  <c r="P1111" i="1" s="1"/>
  <c r="O1112" i="1"/>
  <c r="P1112" i="1" s="1"/>
  <c r="Q1105" i="1"/>
  <c r="Q1106" i="1"/>
  <c r="Q1107" i="1"/>
  <c r="Q1108" i="1"/>
  <c r="Q1109" i="1"/>
  <c r="Q1110" i="1"/>
  <c r="Q1111" i="1"/>
  <c r="Q1112" i="1"/>
  <c r="S1105" i="1"/>
  <c r="Z1105" i="1" s="1"/>
  <c r="S1106" i="1"/>
  <c r="Z1106" i="1" s="1"/>
  <c r="S1107" i="1"/>
  <c r="Z1107" i="1" s="1"/>
  <c r="S1108" i="1"/>
  <c r="Z1108" i="1" s="1"/>
  <c r="S1109" i="1"/>
  <c r="Z1109" i="1" s="1"/>
  <c r="S1110" i="1"/>
  <c r="Z1110" i="1" s="1"/>
  <c r="S1111" i="1"/>
  <c r="Z1111" i="1" s="1"/>
  <c r="S1112" i="1"/>
  <c r="Z1112" i="1" s="1"/>
  <c r="AA1105" i="1"/>
  <c r="AA1106" i="1"/>
  <c r="AA1107" i="1"/>
  <c r="AA1108" i="1"/>
  <c r="AA1109" i="1"/>
  <c r="AA1110" i="1"/>
  <c r="AA1111" i="1"/>
  <c r="AA1112" i="1"/>
  <c r="O1104" i="1"/>
  <c r="P1104" i="1" s="1"/>
  <c r="Q1104" i="1"/>
  <c r="S1104" i="1"/>
  <c r="U1104" i="1" s="1"/>
  <c r="AA1104" i="1"/>
  <c r="O1102" i="1"/>
  <c r="P1102" i="1" s="1"/>
  <c r="O1103" i="1"/>
  <c r="P1103" i="1" s="1"/>
  <c r="Q1102" i="1"/>
  <c r="Q1103" i="1"/>
  <c r="S1102" i="1"/>
  <c r="Z1102" i="1" s="1"/>
  <c r="S1103" i="1"/>
  <c r="Z1103" i="1" s="1"/>
  <c r="AA1102" i="1"/>
  <c r="AA1103" i="1"/>
  <c r="O1087" i="1"/>
  <c r="P1087" i="1" s="1"/>
  <c r="O1088" i="1"/>
  <c r="P1088" i="1" s="1"/>
  <c r="O1089" i="1"/>
  <c r="P1089" i="1" s="1"/>
  <c r="O1090" i="1"/>
  <c r="P1090" i="1" s="1"/>
  <c r="O1091" i="1"/>
  <c r="P1091" i="1" s="1"/>
  <c r="O1092" i="1"/>
  <c r="P1092" i="1" s="1"/>
  <c r="O1093" i="1"/>
  <c r="P1093" i="1" s="1"/>
  <c r="O1094" i="1"/>
  <c r="O1095" i="1"/>
  <c r="O1096" i="1"/>
  <c r="P1096" i="1" s="1"/>
  <c r="O1097" i="1"/>
  <c r="P1097" i="1" s="1"/>
  <c r="O1098" i="1"/>
  <c r="P1098" i="1" s="1"/>
  <c r="O1099" i="1"/>
  <c r="P1099" i="1" s="1"/>
  <c r="O1100" i="1"/>
  <c r="P1100" i="1" s="1"/>
  <c r="O1101" i="1"/>
  <c r="P1101" i="1" s="1"/>
  <c r="Q1087" i="1"/>
  <c r="Q1088" i="1"/>
  <c r="Q1089" i="1"/>
  <c r="Q1090" i="1"/>
  <c r="Q1091" i="1"/>
  <c r="Q1092" i="1"/>
  <c r="Q1093" i="1"/>
  <c r="Q1094" i="1"/>
  <c r="Q1095" i="1"/>
  <c r="Q1096" i="1"/>
  <c r="Q1097" i="1"/>
  <c r="Q1098" i="1"/>
  <c r="Q1099" i="1"/>
  <c r="Q1100" i="1"/>
  <c r="Q1101" i="1"/>
  <c r="S1087" i="1"/>
  <c r="Z1087" i="1" s="1"/>
  <c r="S1088" i="1"/>
  <c r="U1088" i="1" s="1"/>
  <c r="V1088" i="1" s="1"/>
  <c r="S1089" i="1"/>
  <c r="U1089" i="1" s="1"/>
  <c r="V1089" i="1" s="1"/>
  <c r="S1090" i="1"/>
  <c r="U1090" i="1" s="1"/>
  <c r="V1090" i="1" s="1"/>
  <c r="S1091" i="1"/>
  <c r="U1091" i="1" s="1"/>
  <c r="S1092" i="1"/>
  <c r="U1092" i="1" s="1"/>
  <c r="S1093" i="1"/>
  <c r="U1093" i="1" s="1"/>
  <c r="V1093" i="1" s="1"/>
  <c r="S1094" i="1"/>
  <c r="U1094" i="1" s="1"/>
  <c r="S1095" i="1"/>
  <c r="U1095" i="1" s="1"/>
  <c r="S1096" i="1"/>
  <c r="U1096" i="1" s="1"/>
  <c r="S1097" i="1"/>
  <c r="U1097" i="1" s="1"/>
  <c r="S1098" i="1"/>
  <c r="U1098" i="1" s="1"/>
  <c r="S1099" i="1"/>
  <c r="Z1099" i="1" s="1"/>
  <c r="S1100" i="1"/>
  <c r="Z1100" i="1" s="1"/>
  <c r="S1101" i="1"/>
  <c r="Z1101" i="1" s="1"/>
  <c r="AA1087" i="1"/>
  <c r="AA1088" i="1"/>
  <c r="AA1089" i="1"/>
  <c r="AA1090" i="1"/>
  <c r="AA1091" i="1"/>
  <c r="AA1092" i="1"/>
  <c r="AA1093" i="1"/>
  <c r="AA1094" i="1"/>
  <c r="AA1095" i="1"/>
  <c r="AA1096" i="1"/>
  <c r="AA1097" i="1"/>
  <c r="AA1098" i="1"/>
  <c r="AA1099" i="1"/>
  <c r="AA1100" i="1"/>
  <c r="AA1101" i="1"/>
  <c r="O1083" i="1"/>
  <c r="P1083" i="1" s="1"/>
  <c r="O1084" i="1"/>
  <c r="P1084" i="1" s="1"/>
  <c r="O1085" i="1"/>
  <c r="P1085" i="1" s="1"/>
  <c r="O1086" i="1"/>
  <c r="P1086" i="1" s="1"/>
  <c r="Q1083" i="1"/>
  <c r="Q1084" i="1"/>
  <c r="Q1085" i="1"/>
  <c r="Q1086" i="1"/>
  <c r="S1083" i="1"/>
  <c r="Z1083" i="1" s="1"/>
  <c r="S1084" i="1"/>
  <c r="Z1084" i="1" s="1"/>
  <c r="S1085" i="1"/>
  <c r="Z1085" i="1" s="1"/>
  <c r="S1086" i="1"/>
  <c r="Z1086" i="1" s="1"/>
  <c r="AA1083" i="1"/>
  <c r="AA1084" i="1"/>
  <c r="AA1085" i="1"/>
  <c r="AA1086" i="1"/>
  <c r="O1076" i="1"/>
  <c r="P1076" i="1" s="1"/>
  <c r="O1077" i="1"/>
  <c r="P1077" i="1" s="1"/>
  <c r="Q1076" i="1"/>
  <c r="Q1077" i="1"/>
  <c r="S1076" i="1"/>
  <c r="U1076" i="1" s="1"/>
  <c r="V1076" i="1" s="1"/>
  <c r="S1077" i="1"/>
  <c r="Z1077" i="1" s="1"/>
  <c r="AA1076" i="1"/>
  <c r="AA1077" i="1"/>
  <c r="O1061" i="1"/>
  <c r="P1061" i="1" s="1"/>
  <c r="O1062" i="1"/>
  <c r="P1062" i="1" s="1"/>
  <c r="O1063" i="1"/>
  <c r="P1063" i="1" s="1"/>
  <c r="O1064" i="1"/>
  <c r="P1064" i="1" s="1"/>
  <c r="O1065" i="1"/>
  <c r="P1065" i="1" s="1"/>
  <c r="O1066" i="1"/>
  <c r="P1066" i="1" s="1"/>
  <c r="Q1061" i="1"/>
  <c r="Q1062" i="1"/>
  <c r="Q1063" i="1"/>
  <c r="Q1064" i="1"/>
  <c r="Q1065" i="1"/>
  <c r="Q1066" i="1"/>
  <c r="S1061" i="1"/>
  <c r="U1061" i="1" s="1"/>
  <c r="V1061" i="1" s="1"/>
  <c r="S1062" i="1"/>
  <c r="U1062" i="1" s="1"/>
  <c r="V1062" i="1" s="1"/>
  <c r="S1063" i="1"/>
  <c r="Z1063" i="1" s="1"/>
  <c r="S1064" i="1"/>
  <c r="Z1064" i="1" s="1"/>
  <c r="S1065" i="1"/>
  <c r="U1065" i="1" s="1"/>
  <c r="V1065" i="1" s="1"/>
  <c r="S1066" i="1"/>
  <c r="U1066" i="1" s="1"/>
  <c r="V1066" i="1" s="1"/>
  <c r="AA1061" i="1"/>
  <c r="AA1062" i="1"/>
  <c r="AA1063" i="1"/>
  <c r="AA1064" i="1"/>
  <c r="AA1065" i="1"/>
  <c r="AA1066" i="1"/>
  <c r="O1052" i="1"/>
  <c r="P1052" i="1" s="1"/>
  <c r="O1053" i="1"/>
  <c r="P1053" i="1" s="1"/>
  <c r="O1054" i="1"/>
  <c r="P1054" i="1" s="1"/>
  <c r="O1055" i="1"/>
  <c r="O1056" i="1"/>
  <c r="P1056" i="1" s="1"/>
  <c r="Q1055" i="1"/>
  <c r="Q1056" i="1"/>
  <c r="S1052" i="1"/>
  <c r="U1052" i="1" s="1"/>
  <c r="S1053" i="1"/>
  <c r="U1053" i="1" s="1"/>
  <c r="S1054" i="1"/>
  <c r="U1054" i="1" s="1"/>
  <c r="S1055" i="1"/>
  <c r="Z1055" i="1" s="1"/>
  <c r="S1056" i="1"/>
  <c r="U1056" i="1" s="1"/>
  <c r="V1056" i="1" s="1"/>
  <c r="AA1052" i="1"/>
  <c r="AA1053" i="1"/>
  <c r="AA1054" i="1"/>
  <c r="AA1055" i="1"/>
  <c r="AA1056" i="1"/>
  <c r="O1045" i="1"/>
  <c r="P1045" i="1" s="1"/>
  <c r="O1046" i="1"/>
  <c r="P1046" i="1" s="1"/>
  <c r="O1047" i="1"/>
  <c r="P1047" i="1" s="1"/>
  <c r="S1045" i="1"/>
  <c r="Z1045" i="1" s="1"/>
  <c r="S1046" i="1"/>
  <c r="U1046" i="1" s="1"/>
  <c r="V1046" i="1" s="1"/>
  <c r="S1047" i="1"/>
  <c r="U1047" i="1" s="1"/>
  <c r="AA1045" i="1"/>
  <c r="AA1046" i="1"/>
  <c r="AA1047" i="1"/>
  <c r="O1032" i="1"/>
  <c r="P1032" i="1" s="1"/>
  <c r="O1033" i="1"/>
  <c r="P1033" i="1" s="1"/>
  <c r="O1034" i="1"/>
  <c r="P1034" i="1" s="1"/>
  <c r="O1035" i="1"/>
  <c r="P1035" i="1" s="1"/>
  <c r="O1036" i="1"/>
  <c r="P1036" i="1" s="1"/>
  <c r="O1037" i="1"/>
  <c r="P1037" i="1" s="1"/>
  <c r="O1038" i="1"/>
  <c r="P1038" i="1" s="1"/>
  <c r="O1039" i="1"/>
  <c r="O1040" i="1"/>
  <c r="P1040" i="1" s="1"/>
  <c r="Q1034" i="1"/>
  <c r="Q1035" i="1"/>
  <c r="Q1039" i="1"/>
  <c r="Q1040" i="1"/>
  <c r="S1032" i="1"/>
  <c r="Z1032" i="1" s="1"/>
  <c r="S1033" i="1"/>
  <c r="U1033" i="1" s="1"/>
  <c r="S1034" i="1"/>
  <c r="U1034" i="1" s="1"/>
  <c r="V1034" i="1" s="1"/>
  <c r="S1035" i="1"/>
  <c r="U1035" i="1" s="1"/>
  <c r="S1036" i="1"/>
  <c r="U1036" i="1" s="1"/>
  <c r="S1037" i="1"/>
  <c r="U1037" i="1" s="1"/>
  <c r="S1038" i="1"/>
  <c r="U1038" i="1" s="1"/>
  <c r="S1039" i="1"/>
  <c r="U1039" i="1" s="1"/>
  <c r="S1040" i="1"/>
  <c r="U1040" i="1" s="1"/>
  <c r="AA1032" i="1"/>
  <c r="AA1033" i="1"/>
  <c r="AA1034" i="1"/>
  <c r="AA1035" i="1"/>
  <c r="AA1036" i="1"/>
  <c r="AA1037" i="1"/>
  <c r="AA1038" i="1"/>
  <c r="AA1039" i="1"/>
  <c r="AA1040" i="1"/>
  <c r="O1030" i="1"/>
  <c r="P1030" i="1" s="1"/>
  <c r="O1031" i="1"/>
  <c r="P1031" i="1" s="1"/>
  <c r="S1030" i="1"/>
  <c r="Z1030" i="1" s="1"/>
  <c r="S1031" i="1"/>
  <c r="U1031" i="1" s="1"/>
  <c r="V1031" i="1" s="1"/>
  <c r="AA1030" i="1"/>
  <c r="AA1031" i="1"/>
  <c r="O1017" i="1"/>
  <c r="P1017" i="1" s="1"/>
  <c r="O1018" i="1"/>
  <c r="P1018" i="1" s="1"/>
  <c r="O1019" i="1"/>
  <c r="P1019" i="1" s="1"/>
  <c r="O1020" i="1"/>
  <c r="O1021" i="1"/>
  <c r="O1022" i="1"/>
  <c r="P1022" i="1" s="1"/>
  <c r="S1017" i="1"/>
  <c r="U1017" i="1" s="1"/>
  <c r="V1017" i="1" s="1"/>
  <c r="S1018" i="1"/>
  <c r="U1018" i="1" s="1"/>
  <c r="S1019" i="1"/>
  <c r="U1019" i="1" s="1"/>
  <c r="V1019" i="1" s="1"/>
  <c r="S1020" i="1"/>
  <c r="Z1020" i="1" s="1"/>
  <c r="S1021" i="1"/>
  <c r="Z1021" i="1" s="1"/>
  <c r="S1022" i="1"/>
  <c r="U1022" i="1" s="1"/>
  <c r="AA1017" i="1"/>
  <c r="AA1018" i="1"/>
  <c r="AA1019" i="1"/>
  <c r="AA1020" i="1"/>
  <c r="AA1021" i="1"/>
  <c r="AA1022" i="1"/>
  <c r="O1008" i="1"/>
  <c r="P1008" i="1" s="1"/>
  <c r="O1009" i="1"/>
  <c r="P1009" i="1" s="1"/>
  <c r="O1010" i="1"/>
  <c r="P1010" i="1" s="1"/>
  <c r="O1011" i="1"/>
  <c r="P1011" i="1" s="1"/>
  <c r="O1012" i="1"/>
  <c r="P1012" i="1" s="1"/>
  <c r="O1013" i="1"/>
  <c r="O1014" i="1"/>
  <c r="P1014" i="1" s="1"/>
  <c r="O1015" i="1"/>
  <c r="P1015" i="1" s="1"/>
  <c r="O1016" i="1"/>
  <c r="P1016" i="1" s="1"/>
  <c r="S1008" i="1"/>
  <c r="U1008" i="1" s="1"/>
  <c r="S1009" i="1"/>
  <c r="Z1009" i="1" s="1"/>
  <c r="S1010" i="1"/>
  <c r="Z1010" i="1" s="1"/>
  <c r="S1011" i="1"/>
  <c r="U1011" i="1" s="1"/>
  <c r="S1012" i="1"/>
  <c r="U1012" i="1" s="1"/>
  <c r="S1013" i="1"/>
  <c r="U1013" i="1" s="1"/>
  <c r="S1014" i="1"/>
  <c r="Z1014" i="1" s="1"/>
  <c r="S1015" i="1"/>
  <c r="U1015" i="1" s="1"/>
  <c r="S1016" i="1"/>
  <c r="U1016" i="1" s="1"/>
  <c r="AA1008" i="1"/>
  <c r="AA1009" i="1"/>
  <c r="AA1010" i="1"/>
  <c r="AA1011" i="1"/>
  <c r="AA1012" i="1"/>
  <c r="AA1013" i="1"/>
  <c r="AA1014" i="1"/>
  <c r="AA1015" i="1"/>
  <c r="AA1016" i="1"/>
  <c r="Q1051" i="1" l="1"/>
  <c r="Q1050" i="1"/>
  <c r="Q1049" i="1"/>
  <c r="R1049" i="1" s="1"/>
  <c r="Q1048" i="1"/>
  <c r="R1048" i="1" s="1"/>
  <c r="X1048" i="1" s="1"/>
  <c r="Y1048" i="1" s="1"/>
  <c r="N1054" i="4"/>
  <c r="N1030" i="4"/>
  <c r="N1006" i="4"/>
  <c r="N982" i="4"/>
  <c r="N958" i="4"/>
  <c r="N934" i="4"/>
  <c r="N910" i="4"/>
  <c r="N886" i="4"/>
  <c r="N862" i="4"/>
  <c r="N838" i="4"/>
  <c r="N814" i="4"/>
  <c r="N790" i="4"/>
  <c r="N766" i="4"/>
  <c r="N1053" i="4"/>
  <c r="N1029" i="4"/>
  <c r="N1027" i="4"/>
  <c r="N1049" i="4"/>
  <c r="N1025" i="4"/>
  <c r="N1001" i="4"/>
  <c r="N977" i="4"/>
  <c r="N953" i="4"/>
  <c r="N929" i="4"/>
  <c r="N905" i="4"/>
  <c r="N881" i="4"/>
  <c r="N857" i="4"/>
  <c r="N833" i="4"/>
  <c r="N809" i="4"/>
  <c r="N785" i="4"/>
  <c r="N761" i="4"/>
  <c r="N737" i="4"/>
  <c r="N713" i="4"/>
  <c r="N689" i="4"/>
  <c r="N665" i="4"/>
  <c r="N641" i="4"/>
  <c r="N617" i="4"/>
  <c r="N593" i="4"/>
  <c r="N569" i="4"/>
  <c r="N545" i="4"/>
  <c r="N521" i="4"/>
  <c r="N497" i="4"/>
  <c r="N473" i="4"/>
  <c r="N449" i="4"/>
  <c r="N425" i="4"/>
  <c r="N401" i="4"/>
  <c r="N377" i="4"/>
  <c r="N353" i="4"/>
  <c r="N329" i="4"/>
  <c r="N305" i="4"/>
  <c r="N281" i="4"/>
  <c r="N257" i="4"/>
  <c r="N233" i="4"/>
  <c r="N209" i="4"/>
  <c r="N185" i="4"/>
  <c r="N161" i="4"/>
  <c r="N137" i="4"/>
  <c r="N113" i="4"/>
  <c r="N89" i="4"/>
  <c r="N65" i="4"/>
  <c r="N41" i="4"/>
  <c r="N17" i="4"/>
  <c r="N1057" i="4"/>
  <c r="N1033" i="4"/>
  <c r="N1046" i="4"/>
  <c r="N998" i="4"/>
  <c r="N1044" i="4"/>
  <c r="N1043" i="4"/>
  <c r="N1042" i="4"/>
  <c r="N1018" i="4"/>
  <c r="N970" i="4"/>
  <c r="N946" i="4"/>
  <c r="N922" i="4"/>
  <c r="N898" i="4"/>
  <c r="N874" i="4"/>
  <c r="N850" i="4"/>
  <c r="N826" i="4"/>
  <c r="N802" i="4"/>
  <c r="N778" i="4"/>
  <c r="N754" i="4"/>
  <c r="N730" i="4"/>
  <c r="N706" i="4"/>
  <c r="N682" i="4"/>
  <c r="N658" i="4"/>
  <c r="N634" i="4"/>
  <c r="N610" i="4"/>
  <c r="N586" i="4"/>
  <c r="N562" i="4"/>
  <c r="N538" i="4"/>
  <c r="N514" i="4"/>
  <c r="N490" i="4"/>
  <c r="N466" i="4"/>
  <c r="N442" i="4"/>
  <c r="N418" i="4"/>
  <c r="N394" i="4"/>
  <c r="N370" i="4"/>
  <c r="N346" i="4"/>
  <c r="N322" i="4"/>
  <c r="N298" i="4"/>
  <c r="N274" i="4"/>
  <c r="N250" i="4"/>
  <c r="N226" i="4"/>
  <c r="N202" i="4"/>
  <c r="N178" i="4"/>
  <c r="N154" i="4"/>
  <c r="N130" i="4"/>
  <c r="N106" i="4"/>
  <c r="N34" i="4"/>
  <c r="N1041" i="4"/>
  <c r="N1017" i="4"/>
  <c r="N993" i="4"/>
  <c r="N969" i="4"/>
  <c r="N945" i="4"/>
  <c r="N921" i="4"/>
  <c r="N897" i="4"/>
  <c r="N873" i="4"/>
  <c r="N849" i="4"/>
  <c r="N825" i="4"/>
  <c r="N801" i="4"/>
  <c r="N777" i="4"/>
  <c r="N753" i="4"/>
  <c r="N729" i="4"/>
  <c r="N705" i="4"/>
  <c r="N681" i="4"/>
  <c r="N657" i="4"/>
  <c r="N633" i="4"/>
  <c r="N609" i="4"/>
  <c r="N585" i="4"/>
  <c r="N561" i="4"/>
  <c r="N537" i="4"/>
  <c r="N513" i="4"/>
  <c r="N489" i="4"/>
  <c r="N465" i="4"/>
  <c r="N441" i="4"/>
  <c r="N417" i="4"/>
  <c r="N393" i="4"/>
  <c r="N369" i="4"/>
  <c r="N345" i="4"/>
  <c r="N321" i="4"/>
  <c r="N297" i="4"/>
  <c r="N273" i="4"/>
  <c r="N249" i="4"/>
  <c r="N225" i="4"/>
  <c r="N201" i="4"/>
  <c r="N177" i="4"/>
  <c r="N153" i="4"/>
  <c r="N129" i="4"/>
  <c r="N105" i="4"/>
  <c r="N81" i="4"/>
  <c r="N57" i="4"/>
  <c r="N33" i="4"/>
  <c r="N9" i="4"/>
  <c r="N1056" i="4"/>
  <c r="N1032" i="4"/>
  <c r="N1008" i="4"/>
  <c r="N984" i="4"/>
  <c r="N960" i="4"/>
  <c r="N936" i="4"/>
  <c r="N912" i="4"/>
  <c r="N888" i="4"/>
  <c r="N864" i="4"/>
  <c r="N840" i="4"/>
  <c r="N816" i="4"/>
  <c r="N792" i="4"/>
  <c r="N768" i="4"/>
  <c r="N744" i="4"/>
  <c r="N720" i="4"/>
  <c r="N696" i="4"/>
  <c r="N672" i="4"/>
  <c r="N648" i="4"/>
  <c r="N624" i="4"/>
  <c r="N600" i="4"/>
  <c r="N576" i="4"/>
  <c r="N552" i="4"/>
  <c r="N528" i="4"/>
  <c r="N504" i="4"/>
  <c r="N480" i="4"/>
  <c r="N456" i="4"/>
  <c r="N432" i="4"/>
  <c r="N408" i="4"/>
  <c r="N384" i="4"/>
  <c r="N360" i="4"/>
  <c r="N336" i="4"/>
  <c r="N312" i="4"/>
  <c r="N288" i="4"/>
  <c r="N264" i="4"/>
  <c r="N240" i="4"/>
  <c r="N216" i="4"/>
  <c r="N192" i="4"/>
  <c r="N168" i="4"/>
  <c r="N144" i="4"/>
  <c r="N120" i="4"/>
  <c r="N96" i="4"/>
  <c r="N72" i="4"/>
  <c r="N48" i="4"/>
  <c r="N24" i="4"/>
  <c r="N980" i="4"/>
  <c r="N908" i="4"/>
  <c r="N812" i="4"/>
  <c r="N740" i="4"/>
  <c r="N668" i="4"/>
  <c r="N596" i="4"/>
  <c r="N500" i="4"/>
  <c r="N332" i="4"/>
  <c r="N571" i="4"/>
  <c r="N1051" i="4"/>
  <c r="N907" i="4"/>
  <c r="N859" i="4"/>
  <c r="N763" i="4"/>
  <c r="N667" i="4"/>
  <c r="N595" i="4"/>
  <c r="N499" i="4"/>
  <c r="N427" i="4"/>
  <c r="N331" i="4"/>
  <c r="N235" i="4"/>
  <c r="N187" i="4"/>
  <c r="N43" i="4"/>
  <c r="N1031" i="4"/>
  <c r="N479" i="4"/>
  <c r="N287" i="4"/>
  <c r="N215" i="4"/>
  <c r="N119" i="4"/>
  <c r="N932" i="4"/>
  <c r="N836" i="4"/>
  <c r="N764" i="4"/>
  <c r="N716" i="4"/>
  <c r="N620" i="4"/>
  <c r="N548" i="4"/>
  <c r="N524" i="4"/>
  <c r="N452" i="4"/>
  <c r="N404" i="4"/>
  <c r="N356" i="4"/>
  <c r="N284" i="4"/>
  <c r="N260" i="4"/>
  <c r="N236" i="4"/>
  <c r="N188" i="4"/>
  <c r="N140" i="4"/>
  <c r="N92" i="4"/>
  <c r="N68" i="4"/>
  <c r="N20" i="4"/>
  <c r="N1003" i="4"/>
  <c r="N955" i="4"/>
  <c r="N883" i="4"/>
  <c r="N787" i="4"/>
  <c r="N739" i="4"/>
  <c r="N643" i="4"/>
  <c r="N523" i="4"/>
  <c r="N451" i="4"/>
  <c r="N379" i="4"/>
  <c r="N307" i="4"/>
  <c r="N259" i="4"/>
  <c r="N211" i="4"/>
  <c r="N163" i="4"/>
  <c r="N115" i="4"/>
  <c r="N67" i="4"/>
  <c r="N19" i="4"/>
  <c r="N1026" i="4"/>
  <c r="N1002" i="4"/>
  <c r="N402" i="4"/>
  <c r="N306" i="4"/>
  <c r="N138" i="4"/>
  <c r="N90" i="4"/>
  <c r="N42" i="4"/>
  <c r="N1022" i="4"/>
  <c r="N974" i="4"/>
  <c r="N950" i="4"/>
  <c r="N926" i="4"/>
  <c r="N902" i="4"/>
  <c r="N878" i="4"/>
  <c r="N854" i="4"/>
  <c r="N830" i="4"/>
  <c r="N806" i="4"/>
  <c r="N782" i="4"/>
  <c r="N758" i="4"/>
  <c r="N734" i="4"/>
  <c r="N710" i="4"/>
  <c r="N686" i="4"/>
  <c r="N662" i="4"/>
  <c r="N638" i="4"/>
  <c r="N614" i="4"/>
  <c r="N590" i="4"/>
  <c r="N566" i="4"/>
  <c r="N542" i="4"/>
  <c r="N518" i="4"/>
  <c r="N494" i="4"/>
  <c r="N470" i="4"/>
  <c r="N446" i="4"/>
  <c r="N422" i="4"/>
  <c r="N398" i="4"/>
  <c r="N374" i="4"/>
  <c r="N350" i="4"/>
  <c r="N326" i="4"/>
  <c r="N302" i="4"/>
  <c r="N278" i="4"/>
  <c r="N254" i="4"/>
  <c r="N230" i="4"/>
  <c r="N206" i="4"/>
  <c r="N182" i="4"/>
  <c r="N158" i="4"/>
  <c r="N134" i="4"/>
  <c r="N110" i="4"/>
  <c r="N86" i="4"/>
  <c r="N62" i="4"/>
  <c r="N38" i="4"/>
  <c r="N14" i="4"/>
  <c r="N1045" i="4"/>
  <c r="N1021" i="4"/>
  <c r="N997" i="4"/>
  <c r="N973" i="4"/>
  <c r="N949" i="4"/>
  <c r="N925" i="4"/>
  <c r="N901" i="4"/>
  <c r="N877" i="4"/>
  <c r="N853" i="4"/>
  <c r="N829" i="4"/>
  <c r="N805" i="4"/>
  <c r="N781" i="4"/>
  <c r="N757" i="4"/>
  <c r="N733" i="4"/>
  <c r="N709" i="4"/>
  <c r="N685" i="4"/>
  <c r="N661" i="4"/>
  <c r="N637" i="4"/>
  <c r="N613" i="4"/>
  <c r="N589" i="4"/>
  <c r="N565" i="4"/>
  <c r="N541" i="4"/>
  <c r="N517" i="4"/>
  <c r="N493" i="4"/>
  <c r="N469" i="4"/>
  <c r="N445" i="4"/>
  <c r="N421" i="4"/>
  <c r="N397" i="4"/>
  <c r="N373" i="4"/>
  <c r="N349" i="4"/>
  <c r="N325" i="4"/>
  <c r="N301" i="4"/>
  <c r="N277" i="4"/>
  <c r="N253" i="4"/>
  <c r="N229" i="4"/>
  <c r="N205" i="4"/>
  <c r="N181" i="4"/>
  <c r="N157" i="4"/>
  <c r="N133" i="4"/>
  <c r="N109" i="4"/>
  <c r="N85" i="4"/>
  <c r="N61" i="4"/>
  <c r="N37" i="4"/>
  <c r="N13" i="4"/>
  <c r="N1020" i="4"/>
  <c r="N996" i="4"/>
  <c r="N972" i="4"/>
  <c r="N948" i="4"/>
  <c r="N924" i="4"/>
  <c r="N900" i="4"/>
  <c r="N876" i="4"/>
  <c r="N852" i="4"/>
  <c r="N828" i="4"/>
  <c r="N804" i="4"/>
  <c r="N780" i="4"/>
  <c r="N756" i="4"/>
  <c r="N732" i="4"/>
  <c r="N708" i="4"/>
  <c r="N684" i="4"/>
  <c r="N660" i="4"/>
  <c r="N636" i="4"/>
  <c r="N612" i="4"/>
  <c r="N588" i="4"/>
  <c r="N564" i="4"/>
  <c r="N540" i="4"/>
  <c r="N516" i="4"/>
  <c r="N492" i="4"/>
  <c r="N468" i="4"/>
  <c r="N444" i="4"/>
  <c r="N420" i="4"/>
  <c r="N396" i="4"/>
  <c r="N372" i="4"/>
  <c r="N348" i="4"/>
  <c r="N324" i="4"/>
  <c r="N300" i="4"/>
  <c r="N276" i="4"/>
  <c r="N252" i="4"/>
  <c r="N228" i="4"/>
  <c r="N204" i="4"/>
  <c r="N180" i="4"/>
  <c r="N156" i="4"/>
  <c r="N132" i="4"/>
  <c r="N108" i="4"/>
  <c r="N84" i="4"/>
  <c r="N60" i="4"/>
  <c r="N36" i="4"/>
  <c r="N12" i="4"/>
  <c r="N1019" i="4"/>
  <c r="N995" i="4"/>
  <c r="N971" i="4"/>
  <c r="N947" i="4"/>
  <c r="N923" i="4"/>
  <c r="N899" i="4"/>
  <c r="N875" i="4"/>
  <c r="N851" i="4"/>
  <c r="N827" i="4"/>
  <c r="N803" i="4"/>
  <c r="N779" i="4"/>
  <c r="N755" i="4"/>
  <c r="N731" i="4"/>
  <c r="N707" i="4"/>
  <c r="N683" i="4"/>
  <c r="N659" i="4"/>
  <c r="N635" i="4"/>
  <c r="N611" i="4"/>
  <c r="N587" i="4"/>
  <c r="N563" i="4"/>
  <c r="N539" i="4"/>
  <c r="N515" i="4"/>
  <c r="N491" i="4"/>
  <c r="N467" i="4"/>
  <c r="N443" i="4"/>
  <c r="N419" i="4"/>
  <c r="N395" i="4"/>
  <c r="N371" i="4"/>
  <c r="N347" i="4"/>
  <c r="N323" i="4"/>
  <c r="N299" i="4"/>
  <c r="N275" i="4"/>
  <c r="N251" i="4"/>
  <c r="N227" i="4"/>
  <c r="N203" i="4"/>
  <c r="N179" i="4"/>
  <c r="N155" i="4"/>
  <c r="N131" i="4"/>
  <c r="N107" i="4"/>
  <c r="N83" i="4"/>
  <c r="N59" i="4"/>
  <c r="N35" i="4"/>
  <c r="N11" i="4"/>
  <c r="N992" i="4"/>
  <c r="N896" i="4"/>
  <c r="N800" i="4"/>
  <c r="N704" i="4"/>
  <c r="N608" i="4"/>
  <c r="N512" i="4"/>
  <c r="N416" i="4"/>
  <c r="N320" i="4"/>
  <c r="N224" i="4"/>
  <c r="N152" i="4"/>
  <c r="N128" i="4"/>
  <c r="N104" i="4"/>
  <c r="N56" i="4"/>
  <c r="N32" i="4"/>
  <c r="N8" i="4"/>
  <c r="N1039" i="4"/>
  <c r="N1015" i="4"/>
  <c r="N991" i="4"/>
  <c r="N967" i="4"/>
  <c r="N943" i="4"/>
  <c r="N919" i="4"/>
  <c r="N895" i="4"/>
  <c r="N871" i="4"/>
  <c r="N847" i="4"/>
  <c r="N823" i="4"/>
  <c r="N799" i="4"/>
  <c r="N775" i="4"/>
  <c r="N751" i="4"/>
  <c r="N727" i="4"/>
  <c r="N703" i="4"/>
  <c r="N679" i="4"/>
  <c r="N655" i="4"/>
  <c r="N631" i="4"/>
  <c r="N607" i="4"/>
  <c r="N583" i="4"/>
  <c r="N559" i="4"/>
  <c r="N986" i="4"/>
  <c r="N962" i="4"/>
  <c r="N938" i="4"/>
  <c r="N914" i="4"/>
  <c r="N890" i="4"/>
  <c r="N866" i="4"/>
  <c r="N842" i="4"/>
  <c r="N818" i="4"/>
  <c r="N794" i="4"/>
  <c r="N770" i="4"/>
  <c r="N746" i="4"/>
  <c r="N722" i="4"/>
  <c r="N698" i="4"/>
  <c r="N674" i="4"/>
  <c r="N650" i="4"/>
  <c r="N626" i="4"/>
  <c r="N602" i="4"/>
  <c r="N578" i="4"/>
  <c r="N554" i="4"/>
  <c r="N530" i="4"/>
  <c r="N506" i="4"/>
  <c r="N482" i="4"/>
  <c r="N458" i="4"/>
  <c r="N434" i="4"/>
  <c r="N410" i="4"/>
  <c r="N386" i="4"/>
  <c r="N362" i="4"/>
  <c r="N338" i="4"/>
  <c r="N314" i="4"/>
  <c r="N290" i="4"/>
  <c r="N266" i="4"/>
  <c r="N242" i="4"/>
  <c r="N218" i="4"/>
  <c r="N194" i="4"/>
  <c r="N170" i="4"/>
  <c r="N146" i="4"/>
  <c r="N122" i="4"/>
  <c r="N98" i="4"/>
  <c r="N74" i="4"/>
  <c r="N50" i="4"/>
  <c r="N26" i="4"/>
  <c r="N1009" i="4"/>
  <c r="N985" i="4"/>
  <c r="N961" i="4"/>
  <c r="N937" i="4"/>
  <c r="N913" i="4"/>
  <c r="N889" i="4"/>
  <c r="N865" i="4"/>
  <c r="N841" i="4"/>
  <c r="N817" i="4"/>
  <c r="N793" i="4"/>
  <c r="N769" i="4"/>
  <c r="N745" i="4"/>
  <c r="N721" i="4"/>
  <c r="N697" i="4"/>
  <c r="N673" i="4"/>
  <c r="N649" i="4"/>
  <c r="N625" i="4"/>
  <c r="N601" i="4"/>
  <c r="N577" i="4"/>
  <c r="N553" i="4"/>
  <c r="N529" i="4"/>
  <c r="N505" i="4"/>
  <c r="N481" i="4"/>
  <c r="N457" i="4"/>
  <c r="N433" i="4"/>
  <c r="N409" i="4"/>
  <c r="N385" i="4"/>
  <c r="N361" i="4"/>
  <c r="N337" i="4"/>
  <c r="N313" i="4"/>
  <c r="N289" i="4"/>
  <c r="N265" i="4"/>
  <c r="N241" i="4"/>
  <c r="N217" i="4"/>
  <c r="N193" i="4"/>
  <c r="N169" i="4"/>
  <c r="N145" i="4"/>
  <c r="N121" i="4"/>
  <c r="N97" i="4"/>
  <c r="N73" i="4"/>
  <c r="N49" i="4"/>
  <c r="N25" i="4"/>
  <c r="N671" i="4"/>
  <c r="N383" i="4"/>
  <c r="N311" i="4"/>
  <c r="N143" i="4"/>
  <c r="N95" i="4"/>
  <c r="N23" i="4"/>
  <c r="N164" i="4"/>
  <c r="N428" i="4"/>
  <c r="N239" i="4"/>
  <c r="N1052" i="4"/>
  <c r="N956" i="4"/>
  <c r="N860" i="4"/>
  <c r="N788" i="4"/>
  <c r="N692" i="4"/>
  <c r="N572" i="4"/>
  <c r="N476" i="4"/>
  <c r="N380" i="4"/>
  <c r="N308" i="4"/>
  <c r="N212" i="4"/>
  <c r="N44" i="4"/>
  <c r="N979" i="4"/>
  <c r="N835" i="4"/>
  <c r="N691" i="4"/>
  <c r="N547" i="4"/>
  <c r="N403" i="4"/>
  <c r="N283" i="4"/>
  <c r="N91" i="4"/>
  <c r="N959" i="4"/>
  <c r="N863" i="4"/>
  <c r="N575" i="4"/>
  <c r="N191" i="4"/>
  <c r="N71" i="4"/>
  <c r="N884" i="4"/>
  <c r="N116" i="4"/>
  <c r="N931" i="4"/>
  <c r="N811" i="4"/>
  <c r="N715" i="4"/>
  <c r="N619" i="4"/>
  <c r="N475" i="4"/>
  <c r="N355" i="4"/>
  <c r="N139" i="4"/>
  <c r="N1055" i="4"/>
  <c r="N767" i="4"/>
  <c r="N47" i="4"/>
  <c r="N644" i="4"/>
  <c r="N1050" i="4"/>
  <c r="N258" i="4"/>
  <c r="N234" i="4"/>
  <c r="N210" i="4"/>
  <c r="N162" i="4"/>
  <c r="N114" i="4"/>
  <c r="N66" i="4"/>
  <c r="N18" i="4"/>
  <c r="N535" i="4"/>
  <c r="N511" i="4"/>
  <c r="N487" i="4"/>
  <c r="N463" i="4"/>
  <c r="N439" i="4"/>
  <c r="N415" i="4"/>
  <c r="N391" i="4"/>
  <c r="N367" i="4"/>
  <c r="N343" i="4"/>
  <c r="N319" i="4"/>
  <c r="N295" i="4"/>
  <c r="N271" i="4"/>
  <c r="N247" i="4"/>
  <c r="N223" i="4"/>
  <c r="N199" i="4"/>
  <c r="N175" i="4"/>
  <c r="N151" i="4"/>
  <c r="N127" i="4"/>
  <c r="N103" i="4"/>
  <c r="N79" i="4"/>
  <c r="N55" i="4"/>
  <c r="N31" i="4"/>
  <c r="N7" i="4"/>
  <c r="N1038" i="4"/>
  <c r="N1014" i="4"/>
  <c r="N990" i="4"/>
  <c r="N966" i="4"/>
  <c r="N1036" i="4"/>
  <c r="N1012" i="4"/>
  <c r="N988" i="4"/>
  <c r="N964" i="4"/>
  <c r="N940" i="4"/>
  <c r="N916" i="4"/>
  <c r="N892" i="4"/>
  <c r="N868" i="4"/>
  <c r="N844" i="4"/>
  <c r="N820" i="4"/>
  <c r="N796" i="4"/>
  <c r="N772" i="4"/>
  <c r="N748" i="4"/>
  <c r="N724" i="4"/>
  <c r="N700" i="4"/>
  <c r="N676" i="4"/>
  <c r="N652" i="4"/>
  <c r="N628" i="4"/>
  <c r="N604" i="4"/>
  <c r="N580" i="4"/>
  <c r="N556" i="4"/>
  <c r="N532" i="4"/>
  <c r="N508" i="4"/>
  <c r="N484" i="4"/>
  <c r="N460" i="4"/>
  <c r="N436" i="4"/>
  <c r="N412" i="4"/>
  <c r="N388" i="4"/>
  <c r="N364" i="4"/>
  <c r="N340" i="4"/>
  <c r="N316" i="4"/>
  <c r="N292" i="4"/>
  <c r="N268" i="4"/>
  <c r="N244" i="4"/>
  <c r="N220" i="4"/>
  <c r="N196" i="4"/>
  <c r="N172" i="4"/>
  <c r="N148" i="4"/>
  <c r="N124" i="4"/>
  <c r="N100" i="4"/>
  <c r="N76" i="4"/>
  <c r="N52" i="4"/>
  <c r="N28" i="4"/>
  <c r="N4" i="4"/>
  <c r="N1048" i="4"/>
  <c r="N1024" i="4"/>
  <c r="N1000" i="4"/>
  <c r="N976" i="4"/>
  <c r="N952" i="4"/>
  <c r="N928" i="4"/>
  <c r="N904" i="4"/>
  <c r="N880" i="4"/>
  <c r="N856" i="4"/>
  <c r="N832" i="4"/>
  <c r="N808" i="4"/>
  <c r="N784" i="4"/>
  <c r="N760" i="4"/>
  <c r="N736" i="4"/>
  <c r="N712" i="4"/>
  <c r="N688" i="4"/>
  <c r="N664" i="4"/>
  <c r="N640" i="4"/>
  <c r="N616" i="4"/>
  <c r="N592" i="4"/>
  <c r="N568" i="4"/>
  <c r="N544" i="4"/>
  <c r="N520" i="4"/>
  <c r="N496" i="4"/>
  <c r="N472" i="4"/>
  <c r="N448" i="4"/>
  <c r="N424" i="4"/>
  <c r="N400" i="4"/>
  <c r="N376" i="4"/>
  <c r="N352" i="4"/>
  <c r="N328" i="4"/>
  <c r="N304" i="4"/>
  <c r="N280" i="4"/>
  <c r="N256" i="4"/>
  <c r="N232" i="4"/>
  <c r="N208" i="4"/>
  <c r="N184" i="4"/>
  <c r="N160" i="4"/>
  <c r="N136" i="4"/>
  <c r="N112" i="4"/>
  <c r="N88" i="4"/>
  <c r="N64" i="4"/>
  <c r="N40" i="4"/>
  <c r="N16" i="4"/>
  <c r="N942" i="4"/>
  <c r="N918" i="4"/>
  <c r="N894" i="4"/>
  <c r="N870" i="4"/>
  <c r="N846" i="4"/>
  <c r="N822" i="4"/>
  <c r="N798" i="4"/>
  <c r="N774" i="4"/>
  <c r="N750" i="4"/>
  <c r="N726" i="4"/>
  <c r="N702" i="4"/>
  <c r="N678" i="4"/>
  <c r="N654" i="4"/>
  <c r="N630" i="4"/>
  <c r="N606" i="4"/>
  <c r="N582" i="4"/>
  <c r="N558" i="4"/>
  <c r="N534" i="4"/>
  <c r="N510" i="4"/>
  <c r="N486" i="4"/>
  <c r="N462" i="4"/>
  <c r="N438" i="4"/>
  <c r="N414" i="4"/>
  <c r="N390" i="4"/>
  <c r="N366" i="4"/>
  <c r="N342" i="4"/>
  <c r="N318" i="4"/>
  <c r="N294" i="4"/>
  <c r="N270" i="4"/>
  <c r="N246" i="4"/>
  <c r="N222" i="4"/>
  <c r="N198" i="4"/>
  <c r="N174" i="4"/>
  <c r="N150" i="4"/>
  <c r="N126" i="4"/>
  <c r="N102" i="4"/>
  <c r="N78" i="4"/>
  <c r="N54" i="4"/>
  <c r="N30" i="4"/>
  <c r="N6" i="4"/>
  <c r="N1037" i="4"/>
  <c r="N1013" i="4"/>
  <c r="N989" i="4"/>
  <c r="N965" i="4"/>
  <c r="N941" i="4"/>
  <c r="N917" i="4"/>
  <c r="N893" i="4"/>
  <c r="N869" i="4"/>
  <c r="N845" i="4"/>
  <c r="N821" i="4"/>
  <c r="N797" i="4"/>
  <c r="N773" i="4"/>
  <c r="N749" i="4"/>
  <c r="N725" i="4"/>
  <c r="N701" i="4"/>
  <c r="N677" i="4"/>
  <c r="N653" i="4"/>
  <c r="N629" i="4"/>
  <c r="N605" i="4"/>
  <c r="N581" i="4"/>
  <c r="N557" i="4"/>
  <c r="N533" i="4"/>
  <c r="N509" i="4"/>
  <c r="N485" i="4"/>
  <c r="N461" i="4"/>
  <c r="N437" i="4"/>
  <c r="N413" i="4"/>
  <c r="N389" i="4"/>
  <c r="N365" i="4"/>
  <c r="N341" i="4"/>
  <c r="N317" i="4"/>
  <c r="N293" i="4"/>
  <c r="N269" i="4"/>
  <c r="N245" i="4"/>
  <c r="N221" i="4"/>
  <c r="N197" i="4"/>
  <c r="N173" i="4"/>
  <c r="N149" i="4"/>
  <c r="N125" i="4"/>
  <c r="N101" i="4"/>
  <c r="N77" i="4"/>
  <c r="N53" i="4"/>
  <c r="N29" i="4"/>
  <c r="N5" i="4"/>
  <c r="P1214" i="1"/>
  <c r="Q1214" i="1" s="1"/>
  <c r="Z1090" i="1"/>
  <c r="P1013" i="1"/>
  <c r="Q1013" i="1" s="1"/>
  <c r="R1013" i="1" s="1"/>
  <c r="X1013" i="1" s="1"/>
  <c r="Y1013" i="1" s="1"/>
  <c r="Q1218" i="1"/>
  <c r="R1218" i="1" s="1"/>
  <c r="Q1012" i="1"/>
  <c r="R1012" i="1" s="1"/>
  <c r="X1012" i="1" s="1"/>
  <c r="Y1012" i="1" s="1"/>
  <c r="Q1008" i="1"/>
  <c r="R1008" i="1" s="1"/>
  <c r="X1008" i="1" s="1"/>
  <c r="Q1030" i="1"/>
  <c r="R1030" i="1" s="1"/>
  <c r="Q1179" i="1"/>
  <c r="R1179" i="1" s="1"/>
  <c r="Q1219" i="1"/>
  <c r="R1219" i="1" s="1"/>
  <c r="X1219" i="1" s="1"/>
  <c r="Q1163" i="1"/>
  <c r="R1163" i="1" s="1"/>
  <c r="U1218" i="1"/>
  <c r="V1218" i="1" s="1"/>
  <c r="Q1037" i="1"/>
  <c r="R1037" i="1" s="1"/>
  <c r="X1037" i="1" s="1"/>
  <c r="Y1037" i="1" s="1"/>
  <c r="Q1161" i="1"/>
  <c r="R1161" i="1" s="1"/>
  <c r="Q1220" i="1"/>
  <c r="R1220" i="1" s="1"/>
  <c r="Q1052" i="1"/>
  <c r="R1052" i="1" s="1"/>
  <c r="X1052" i="1" s="1"/>
  <c r="Y1052" i="1" s="1"/>
  <c r="Q1015" i="1"/>
  <c r="R1015" i="1" s="1"/>
  <c r="X1015" i="1" s="1"/>
  <c r="Q1032" i="1"/>
  <c r="R1032" i="1" s="1"/>
  <c r="Q1014" i="1"/>
  <c r="R1014" i="1" s="1"/>
  <c r="Q1162" i="1"/>
  <c r="R1162" i="1" s="1"/>
  <c r="Z1193" i="1"/>
  <c r="Q1011" i="1"/>
  <c r="R1011" i="1" s="1"/>
  <c r="Q1010" i="1"/>
  <c r="R1010" i="1" s="1"/>
  <c r="Q1022" i="1"/>
  <c r="R1022" i="1" s="1"/>
  <c r="Q1009" i="1"/>
  <c r="R1009" i="1" s="1"/>
  <c r="Q1038" i="1"/>
  <c r="R1038" i="1" s="1"/>
  <c r="X1038" i="1" s="1"/>
  <c r="Y1038" i="1" s="1"/>
  <c r="Q1019" i="1"/>
  <c r="R1019" i="1" s="1"/>
  <c r="X1019" i="1" s="1"/>
  <c r="Y1019" i="1" s="1"/>
  <c r="Q1018" i="1"/>
  <c r="R1018" i="1" s="1"/>
  <c r="X1018" i="1" s="1"/>
  <c r="Q1036" i="1"/>
  <c r="R1036" i="1" s="1"/>
  <c r="X1036" i="1" s="1"/>
  <c r="Q1017" i="1"/>
  <c r="R1017" i="1" s="1"/>
  <c r="X1017" i="1" s="1"/>
  <c r="Y1017" i="1" s="1"/>
  <c r="Q1016" i="1"/>
  <c r="R1016" i="1" s="1"/>
  <c r="Q1033" i="1"/>
  <c r="R1033" i="1" s="1"/>
  <c r="X1033" i="1" s="1"/>
  <c r="Y1033" i="1" s="1"/>
  <c r="Q1054" i="1"/>
  <c r="R1054" i="1" s="1"/>
  <c r="X1054" i="1" s="1"/>
  <c r="Y1054" i="1" s="1"/>
  <c r="Q1181" i="1"/>
  <c r="R1181" i="1" s="1"/>
  <c r="Q1031" i="1"/>
  <c r="R1031" i="1" s="1"/>
  <c r="X1031" i="1" s="1"/>
  <c r="Y1031" i="1" s="1"/>
  <c r="Q1053" i="1"/>
  <c r="R1053" i="1" s="1"/>
  <c r="X1053" i="1" s="1"/>
  <c r="Y1053" i="1" s="1"/>
  <c r="Q1180" i="1"/>
  <c r="R1180" i="1" s="1"/>
  <c r="Q1193" i="1"/>
  <c r="R1193" i="1" s="1"/>
  <c r="X1193" i="1" s="1"/>
  <c r="Y1193" i="1" s="1"/>
  <c r="Z1219" i="1"/>
  <c r="P1244" i="1"/>
  <c r="R1244" i="1" s="1"/>
  <c r="Z1220" i="1"/>
  <c r="V1220" i="1"/>
  <c r="V1214" i="1"/>
  <c r="V1193" i="1"/>
  <c r="U1244" i="1"/>
  <c r="Z1214" i="1"/>
  <c r="U1221" i="1"/>
  <c r="Q1047" i="1"/>
  <c r="R1047" i="1" s="1"/>
  <c r="X1047" i="1" s="1"/>
  <c r="Y1047" i="1" s="1"/>
  <c r="V1219" i="1"/>
  <c r="P1221" i="1"/>
  <c r="Q1046" i="1"/>
  <c r="R1046" i="1" s="1"/>
  <c r="X1046" i="1" s="1"/>
  <c r="Y1046" i="1" s="1"/>
  <c r="Q1045" i="1"/>
  <c r="R1045" i="1" s="1"/>
  <c r="Q1078" i="1"/>
  <c r="R1078" i="1" s="1"/>
  <c r="Q1080" i="1"/>
  <c r="R1080" i="1" s="1"/>
  <c r="X1080" i="1" s="1"/>
  <c r="Q1082" i="1"/>
  <c r="R1082" i="1" s="1"/>
  <c r="Z1067" i="1"/>
  <c r="R1051" i="1"/>
  <c r="X1051" i="1" s="1"/>
  <c r="Y1051" i="1" s="1"/>
  <c r="Q1124" i="1"/>
  <c r="R1124" i="1" s="1"/>
  <c r="Q1081" i="1"/>
  <c r="R1081" i="1" s="1"/>
  <c r="Q1119" i="1"/>
  <c r="R1119" i="1" s="1"/>
  <c r="Q1068" i="1"/>
  <c r="R1068" i="1" s="1"/>
  <c r="Q1120" i="1"/>
  <c r="R1120" i="1" s="1"/>
  <c r="U1162" i="1"/>
  <c r="V1162" i="1" s="1"/>
  <c r="Q1123" i="1"/>
  <c r="R1123" i="1" s="1"/>
  <c r="Q1122" i="1"/>
  <c r="R1122" i="1" s="1"/>
  <c r="Q1121" i="1"/>
  <c r="R1121" i="1" s="1"/>
  <c r="Q1067" i="1"/>
  <c r="R1067" i="1" s="1"/>
  <c r="U1124" i="1"/>
  <c r="V1124" i="1" s="1"/>
  <c r="U1122" i="1"/>
  <c r="V1122" i="1" s="1"/>
  <c r="Z1082" i="1"/>
  <c r="Z1048" i="1"/>
  <c r="U1161" i="1"/>
  <c r="V1161" i="1" s="1"/>
  <c r="U1179" i="1"/>
  <c r="V1179" i="1" s="1"/>
  <c r="U1163" i="1"/>
  <c r="V1163" i="1" s="1"/>
  <c r="U1123" i="1"/>
  <c r="V1123" i="1" s="1"/>
  <c r="U1070" i="1"/>
  <c r="V1070" i="1" s="1"/>
  <c r="R1050" i="1"/>
  <c r="X1050" i="1" s="1"/>
  <c r="U1081" i="1"/>
  <c r="R1070" i="1"/>
  <c r="Z1080" i="1"/>
  <c r="U1068" i="1"/>
  <c r="V1068" i="1" s="1"/>
  <c r="U1150" i="1"/>
  <c r="V1150" i="1" s="1"/>
  <c r="Z1069" i="1"/>
  <c r="U1119" i="1"/>
  <c r="V1119" i="1" s="1"/>
  <c r="Z1051" i="1"/>
  <c r="V1080" i="1"/>
  <c r="V1051" i="1"/>
  <c r="V1050" i="1"/>
  <c r="U1049" i="1"/>
  <c r="P1079" i="1"/>
  <c r="Z1050" i="1"/>
  <c r="P1069" i="1"/>
  <c r="U1079" i="1"/>
  <c r="U1078" i="1"/>
  <c r="P1150" i="1"/>
  <c r="V1121" i="1"/>
  <c r="V1120" i="1"/>
  <c r="Z1121" i="1"/>
  <c r="Z1120" i="1"/>
  <c r="U1180" i="1"/>
  <c r="V1180" i="1" s="1"/>
  <c r="U1181" i="1"/>
  <c r="R1242" i="1"/>
  <c r="U1243" i="1"/>
  <c r="V1243" i="1" s="1"/>
  <c r="Z1239" i="1"/>
  <c r="U1217" i="1"/>
  <c r="V1217" i="1" s="1"/>
  <c r="Z1240" i="1"/>
  <c r="R1212" i="1"/>
  <c r="U1234" i="1"/>
  <c r="V1234" i="1" s="1"/>
  <c r="Z1238" i="1"/>
  <c r="Z1232" i="1"/>
  <c r="R1240" i="1"/>
  <c r="X1240" i="1" s="1"/>
  <c r="Y1240" i="1" s="1"/>
  <c r="Z1230" i="1"/>
  <c r="R1241" i="1"/>
  <c r="X1241" i="1" s="1"/>
  <c r="Y1241" i="1" s="1"/>
  <c r="R1201" i="1"/>
  <c r="X1201" i="1" s="1"/>
  <c r="Y1201" i="1" s="1"/>
  <c r="Z1241" i="1"/>
  <c r="R1237" i="1"/>
  <c r="R1222" i="1"/>
  <c r="R1239" i="1"/>
  <c r="X1239" i="1" s="1"/>
  <c r="Y1239" i="1" s="1"/>
  <c r="R1243" i="1"/>
  <c r="V1240" i="1"/>
  <c r="V1241" i="1"/>
  <c r="V1239" i="1"/>
  <c r="P1238" i="1"/>
  <c r="R1238" i="1" s="1"/>
  <c r="X1238" i="1" s="1"/>
  <c r="U1226" i="1"/>
  <c r="V1226" i="1" s="1"/>
  <c r="U1242" i="1"/>
  <c r="V1238" i="1"/>
  <c r="Z1195" i="1"/>
  <c r="Z1208" i="1"/>
  <c r="Z1213" i="1"/>
  <c r="R1215" i="1"/>
  <c r="X1215" i="1" s="1"/>
  <c r="Y1215" i="1" s="1"/>
  <c r="Z1231" i="1"/>
  <c r="U1237" i="1"/>
  <c r="R1197" i="1"/>
  <c r="X1197" i="1" s="1"/>
  <c r="Y1197" i="1" s="1"/>
  <c r="R1211" i="1"/>
  <c r="R1216" i="1"/>
  <c r="X1216" i="1" s="1"/>
  <c r="Y1216" i="1" s="1"/>
  <c r="R1217" i="1"/>
  <c r="U1229" i="1"/>
  <c r="V1229" i="1" s="1"/>
  <c r="R1226" i="1"/>
  <c r="R1228" i="1"/>
  <c r="X1228" i="1" s="1"/>
  <c r="Y1228" i="1" s="1"/>
  <c r="Z1215" i="1"/>
  <c r="R1227" i="1"/>
  <c r="P1230" i="1"/>
  <c r="R1230" i="1" s="1"/>
  <c r="X1230" i="1" s="1"/>
  <c r="R1213" i="1"/>
  <c r="X1213" i="1" s="1"/>
  <c r="Y1213" i="1" s="1"/>
  <c r="R1224" i="1"/>
  <c r="Z1233" i="1"/>
  <c r="V1233" i="1"/>
  <c r="V1231" i="1"/>
  <c r="V1228" i="1"/>
  <c r="P1236" i="1"/>
  <c r="R1236" i="1" s="1"/>
  <c r="U1227" i="1"/>
  <c r="P1235" i="1"/>
  <c r="R1235" i="1" s="1"/>
  <c r="R1225" i="1"/>
  <c r="Z1228" i="1"/>
  <c r="U1236" i="1"/>
  <c r="R1234" i="1"/>
  <c r="P1232" i="1"/>
  <c r="R1232" i="1" s="1"/>
  <c r="P1233" i="1"/>
  <c r="R1233" i="1" s="1"/>
  <c r="X1233" i="1" s="1"/>
  <c r="U1224" i="1"/>
  <c r="V1224" i="1" s="1"/>
  <c r="R1223" i="1"/>
  <c r="U1235" i="1"/>
  <c r="P1231" i="1"/>
  <c r="R1231" i="1" s="1"/>
  <c r="U1211" i="1"/>
  <c r="V1211" i="1" s="1"/>
  <c r="P1229" i="1"/>
  <c r="R1229" i="1" s="1"/>
  <c r="U1222" i="1"/>
  <c r="V1222" i="1" s="1"/>
  <c r="V1215" i="1"/>
  <c r="Z1216" i="1"/>
  <c r="U1225" i="1"/>
  <c r="Z1205" i="1"/>
  <c r="U1223" i="1"/>
  <c r="Z1199" i="1"/>
  <c r="P1210" i="1"/>
  <c r="R1210" i="1" s="1"/>
  <c r="Z1203" i="1"/>
  <c r="R1200" i="1"/>
  <c r="X1200" i="1" s="1"/>
  <c r="Y1200" i="1" s="1"/>
  <c r="V1213" i="1"/>
  <c r="R1202" i="1"/>
  <c r="X1202" i="1" s="1"/>
  <c r="U1212" i="1"/>
  <c r="R1199" i="1"/>
  <c r="X1199" i="1" s="1"/>
  <c r="Y1199" i="1" s="1"/>
  <c r="Z1201" i="1"/>
  <c r="Z1200" i="1"/>
  <c r="R1151" i="1"/>
  <c r="R1157" i="1"/>
  <c r="U1182" i="1"/>
  <c r="V1182" i="1" s="1"/>
  <c r="R1188" i="1"/>
  <c r="X1188" i="1" s="1"/>
  <c r="Y1188" i="1" s="1"/>
  <c r="U1185" i="1"/>
  <c r="V1185" i="1" s="1"/>
  <c r="R1204" i="1"/>
  <c r="X1204" i="1" s="1"/>
  <c r="Y1204" i="1" s="1"/>
  <c r="U1210" i="1"/>
  <c r="V1210" i="1" s="1"/>
  <c r="R1194" i="1"/>
  <c r="X1194" i="1" s="1"/>
  <c r="Y1194" i="1" s="1"/>
  <c r="Z1204" i="1"/>
  <c r="Z1209" i="1"/>
  <c r="R1183" i="1"/>
  <c r="U1184" i="1"/>
  <c r="V1184" i="1" s="1"/>
  <c r="Z1202" i="1"/>
  <c r="R1203" i="1"/>
  <c r="X1203" i="1" s="1"/>
  <c r="Y1203" i="1" s="1"/>
  <c r="P1205" i="1"/>
  <c r="R1205" i="1" s="1"/>
  <c r="X1205" i="1" s="1"/>
  <c r="Y1205" i="1" s="1"/>
  <c r="V1205" i="1"/>
  <c r="V1204" i="1"/>
  <c r="V1203" i="1"/>
  <c r="V1198" i="1"/>
  <c r="V1202" i="1"/>
  <c r="V1200" i="1"/>
  <c r="V1209" i="1"/>
  <c r="U1207" i="1"/>
  <c r="R1198" i="1"/>
  <c r="X1198" i="1" s="1"/>
  <c r="P1208" i="1"/>
  <c r="R1208" i="1" s="1"/>
  <c r="P1207" i="1"/>
  <c r="R1207" i="1" s="1"/>
  <c r="P1206" i="1"/>
  <c r="R1206" i="1" s="1"/>
  <c r="Z1198" i="1"/>
  <c r="Z1197" i="1"/>
  <c r="R1209" i="1"/>
  <c r="X1209" i="1" s="1"/>
  <c r="U1206" i="1"/>
  <c r="Z1169" i="1"/>
  <c r="Z1170" i="1"/>
  <c r="R1196" i="1"/>
  <c r="X1196" i="1" s="1"/>
  <c r="Y1196" i="1" s="1"/>
  <c r="Z1194" i="1"/>
  <c r="R1195" i="1"/>
  <c r="X1195" i="1" s="1"/>
  <c r="Y1195" i="1" s="1"/>
  <c r="U1146" i="1"/>
  <c r="V1146" i="1" s="1"/>
  <c r="Z1186" i="1"/>
  <c r="V1196" i="1"/>
  <c r="R1184" i="1"/>
  <c r="R1187" i="1"/>
  <c r="X1187" i="1" s="1"/>
  <c r="Y1187" i="1" s="1"/>
  <c r="R1186" i="1"/>
  <c r="X1186" i="1" s="1"/>
  <c r="R1176" i="1"/>
  <c r="R1169" i="1"/>
  <c r="X1169" i="1" s="1"/>
  <c r="Y1169" i="1" s="1"/>
  <c r="U1183" i="1"/>
  <c r="V1183" i="1" s="1"/>
  <c r="R1185" i="1"/>
  <c r="Z1174" i="1"/>
  <c r="Z1196" i="1"/>
  <c r="P1190" i="1"/>
  <c r="R1190" i="1" s="1"/>
  <c r="P1189" i="1"/>
  <c r="R1189" i="1" s="1"/>
  <c r="X1189" i="1" s="1"/>
  <c r="Y1189" i="1" s="1"/>
  <c r="V1187" i="1"/>
  <c r="V1191" i="1"/>
  <c r="V1189" i="1"/>
  <c r="V1188" i="1"/>
  <c r="Z1168" i="1"/>
  <c r="Z1189" i="1"/>
  <c r="V1186" i="1"/>
  <c r="Z1191" i="1"/>
  <c r="Z1188" i="1"/>
  <c r="U1192" i="1"/>
  <c r="Z1187" i="1"/>
  <c r="U1190" i="1"/>
  <c r="R1192" i="1"/>
  <c r="R1164" i="1"/>
  <c r="R1191" i="1"/>
  <c r="R1154" i="1"/>
  <c r="X1154" i="1" s="1"/>
  <c r="Y1154" i="1" s="1"/>
  <c r="V1174" i="1"/>
  <c r="R1182" i="1"/>
  <c r="U1151" i="1"/>
  <c r="V1151" i="1" s="1"/>
  <c r="R1145" i="1"/>
  <c r="P1174" i="1"/>
  <c r="R1174" i="1" s="1"/>
  <c r="R1143" i="1"/>
  <c r="U1164" i="1"/>
  <c r="V1164" i="1" s="1"/>
  <c r="R1156" i="1"/>
  <c r="X1156" i="1" s="1"/>
  <c r="R1170" i="1"/>
  <c r="X1170" i="1" s="1"/>
  <c r="Y1170" i="1" s="1"/>
  <c r="Z1167" i="1"/>
  <c r="U1177" i="1"/>
  <c r="Z1165" i="1"/>
  <c r="U1176" i="1"/>
  <c r="R1168" i="1"/>
  <c r="X1168" i="1" s="1"/>
  <c r="Y1168" i="1" s="1"/>
  <c r="R1158" i="1"/>
  <c r="R1178" i="1"/>
  <c r="X1178" i="1" s="1"/>
  <c r="Y1178" i="1" s="1"/>
  <c r="R1166" i="1"/>
  <c r="X1166" i="1" s="1"/>
  <c r="Y1166" i="1" s="1"/>
  <c r="U1158" i="1"/>
  <c r="V1158" i="1" s="1"/>
  <c r="R1177" i="1"/>
  <c r="R1165" i="1"/>
  <c r="X1165" i="1" s="1"/>
  <c r="Y1165" i="1" s="1"/>
  <c r="R1152" i="1"/>
  <c r="X1152" i="1" s="1"/>
  <c r="Y1152" i="1" s="1"/>
  <c r="R1159" i="1"/>
  <c r="R1167" i="1"/>
  <c r="X1167" i="1" s="1"/>
  <c r="Z1154" i="1"/>
  <c r="R1175" i="1"/>
  <c r="V1178" i="1"/>
  <c r="V1166" i="1"/>
  <c r="V1175" i="1"/>
  <c r="V1173" i="1"/>
  <c r="V1172" i="1"/>
  <c r="V1171" i="1"/>
  <c r="Z1172" i="1"/>
  <c r="V1169" i="1"/>
  <c r="P1172" i="1"/>
  <c r="R1172" i="1" s="1"/>
  <c r="R1160" i="1"/>
  <c r="Z1171" i="1"/>
  <c r="V1168" i="1"/>
  <c r="P1171" i="1"/>
  <c r="R1171" i="1" s="1"/>
  <c r="Z1152" i="1"/>
  <c r="R1173" i="1"/>
  <c r="X1173" i="1" s="1"/>
  <c r="Z1178" i="1"/>
  <c r="Z1166" i="1"/>
  <c r="Z1147" i="1"/>
  <c r="Z1134" i="1"/>
  <c r="U1138" i="1"/>
  <c r="V1138" i="1" s="1"/>
  <c r="Z1175" i="1"/>
  <c r="U1135" i="1"/>
  <c r="V1135" i="1" s="1"/>
  <c r="U1141" i="1"/>
  <c r="V1141" i="1" s="1"/>
  <c r="Z1173" i="1"/>
  <c r="V1155" i="1"/>
  <c r="V1152" i="1"/>
  <c r="R1153" i="1"/>
  <c r="U1160" i="1"/>
  <c r="Z1156" i="1"/>
  <c r="U1153" i="1"/>
  <c r="U1159" i="1"/>
  <c r="Z1155" i="1"/>
  <c r="U1157" i="1"/>
  <c r="R1144" i="1"/>
  <c r="R1142" i="1"/>
  <c r="P1155" i="1"/>
  <c r="R1155" i="1" s="1"/>
  <c r="R1134" i="1"/>
  <c r="X1134" i="1" s="1"/>
  <c r="Y1134" i="1" s="1"/>
  <c r="R1146" i="1"/>
  <c r="U1136" i="1"/>
  <c r="V1136" i="1" s="1"/>
  <c r="R1147" i="1"/>
  <c r="X1147" i="1" s="1"/>
  <c r="Y1147" i="1" s="1"/>
  <c r="Z1148" i="1"/>
  <c r="V1156" i="1"/>
  <c r="Z1149" i="1"/>
  <c r="R1149" i="1"/>
  <c r="X1149" i="1" s="1"/>
  <c r="R1148" i="1"/>
  <c r="X1148" i="1" s="1"/>
  <c r="V1149" i="1"/>
  <c r="U1145" i="1"/>
  <c r="V1148" i="1"/>
  <c r="U1144" i="1"/>
  <c r="R1099" i="1"/>
  <c r="V1147" i="1"/>
  <c r="U1143" i="1"/>
  <c r="U1142" i="1"/>
  <c r="Z1137" i="1"/>
  <c r="R1129" i="1"/>
  <c r="R1136" i="1"/>
  <c r="R1128" i="1"/>
  <c r="R1138" i="1"/>
  <c r="R1135" i="1"/>
  <c r="R1141" i="1"/>
  <c r="R1116" i="1"/>
  <c r="R1127" i="1"/>
  <c r="R1140" i="1"/>
  <c r="V1137" i="1"/>
  <c r="V1134" i="1"/>
  <c r="P1137" i="1"/>
  <c r="R1137" i="1" s="1"/>
  <c r="U1140" i="1"/>
  <c r="R1117" i="1"/>
  <c r="R1115" i="1"/>
  <c r="U1129" i="1"/>
  <c r="V1129" i="1" s="1"/>
  <c r="R1126" i="1"/>
  <c r="V1139" i="1"/>
  <c r="V1133" i="1"/>
  <c r="U1109" i="1"/>
  <c r="V1109" i="1" s="1"/>
  <c r="R1105" i="1"/>
  <c r="U1130" i="1"/>
  <c r="V1130" i="1" s="1"/>
  <c r="R1131" i="1"/>
  <c r="X1131" i="1" s="1"/>
  <c r="Z1139" i="1"/>
  <c r="R1139" i="1"/>
  <c r="R1130" i="1"/>
  <c r="Z1133" i="1"/>
  <c r="Z1132" i="1"/>
  <c r="Z1131" i="1"/>
  <c r="R1107" i="1"/>
  <c r="R1113" i="1"/>
  <c r="X1113" i="1" s="1"/>
  <c r="Y1113" i="1" s="1"/>
  <c r="R1133" i="1"/>
  <c r="X1133" i="1" s="1"/>
  <c r="Y1133" i="1" s="1"/>
  <c r="R1091" i="1"/>
  <c r="X1091" i="1" s="1"/>
  <c r="Y1091" i="1" s="1"/>
  <c r="U1110" i="1"/>
  <c r="V1110" i="1" s="1"/>
  <c r="R1106" i="1"/>
  <c r="R1132" i="1"/>
  <c r="X1132" i="1" s="1"/>
  <c r="U1127" i="1"/>
  <c r="V1132" i="1"/>
  <c r="U1128" i="1"/>
  <c r="V1131" i="1"/>
  <c r="U1105" i="1"/>
  <c r="V1105" i="1" s="1"/>
  <c r="U1126" i="1"/>
  <c r="R1118" i="1"/>
  <c r="U1117" i="1"/>
  <c r="V1117" i="1" s="1"/>
  <c r="U1116" i="1"/>
  <c r="V1116" i="1" s="1"/>
  <c r="U1115" i="1"/>
  <c r="V1115" i="1" s="1"/>
  <c r="R1108" i="1"/>
  <c r="U1114" i="1"/>
  <c r="V1114" i="1" s="1"/>
  <c r="U1118" i="1"/>
  <c r="R1114" i="1"/>
  <c r="R1083" i="1"/>
  <c r="Z1104" i="1"/>
  <c r="Z1113" i="1"/>
  <c r="V1113" i="1"/>
  <c r="U1112" i="1"/>
  <c r="V1112" i="1" s="1"/>
  <c r="R1084" i="1"/>
  <c r="Z1088" i="1"/>
  <c r="U1111" i="1"/>
  <c r="R1112" i="1"/>
  <c r="R1111" i="1"/>
  <c r="R1110" i="1"/>
  <c r="R1109" i="1"/>
  <c r="Z1061" i="1"/>
  <c r="R1066" i="1"/>
  <c r="X1066" i="1" s="1"/>
  <c r="Y1066" i="1" s="1"/>
  <c r="R1034" i="1"/>
  <c r="X1034" i="1" s="1"/>
  <c r="Y1034" i="1" s="1"/>
  <c r="U1045" i="1"/>
  <c r="V1045" i="1" s="1"/>
  <c r="U1103" i="1"/>
  <c r="V1103" i="1" s="1"/>
  <c r="U1108" i="1"/>
  <c r="U1107" i="1"/>
  <c r="R1087" i="1"/>
  <c r="R1103" i="1"/>
  <c r="U1106" i="1"/>
  <c r="R1076" i="1"/>
  <c r="X1076" i="1" s="1"/>
  <c r="Y1076" i="1" s="1"/>
  <c r="R1102" i="1"/>
  <c r="V1104" i="1"/>
  <c r="U1085" i="1"/>
  <c r="V1085" i="1" s="1"/>
  <c r="Z1092" i="1"/>
  <c r="Z1091" i="1"/>
  <c r="R1064" i="1"/>
  <c r="R1098" i="1"/>
  <c r="X1098" i="1" s="1"/>
  <c r="Y1098" i="1" s="1"/>
  <c r="R1097" i="1"/>
  <c r="X1097" i="1" s="1"/>
  <c r="Y1097" i="1" s="1"/>
  <c r="R1104" i="1"/>
  <c r="X1104" i="1" s="1"/>
  <c r="R1061" i="1"/>
  <c r="X1061" i="1" s="1"/>
  <c r="Y1061" i="1" s="1"/>
  <c r="Z1093" i="1"/>
  <c r="R1062" i="1"/>
  <c r="X1062" i="1" s="1"/>
  <c r="Y1062" i="1" s="1"/>
  <c r="U1087" i="1"/>
  <c r="U1102" i="1"/>
  <c r="U1101" i="1"/>
  <c r="V1101" i="1" s="1"/>
  <c r="R1093" i="1"/>
  <c r="X1093" i="1" s="1"/>
  <c r="Y1093" i="1" s="1"/>
  <c r="R1056" i="1"/>
  <c r="X1056" i="1" s="1"/>
  <c r="Y1056" i="1" s="1"/>
  <c r="Z1089" i="1"/>
  <c r="U1100" i="1"/>
  <c r="V1100" i="1" s="1"/>
  <c r="R1092" i="1"/>
  <c r="X1092" i="1" s="1"/>
  <c r="Y1092" i="1" s="1"/>
  <c r="R1085" i="1"/>
  <c r="U1099" i="1"/>
  <c r="V1099" i="1" s="1"/>
  <c r="U1084" i="1"/>
  <c r="V1084" i="1" s="1"/>
  <c r="R1101" i="1"/>
  <c r="R1089" i="1"/>
  <c r="X1089" i="1" s="1"/>
  <c r="Y1089" i="1" s="1"/>
  <c r="R1090" i="1"/>
  <c r="X1090" i="1" s="1"/>
  <c r="Y1090" i="1" s="1"/>
  <c r="U1083" i="1"/>
  <c r="V1083" i="1" s="1"/>
  <c r="R1100" i="1"/>
  <c r="R1088" i="1"/>
  <c r="X1088" i="1" s="1"/>
  <c r="Y1088" i="1" s="1"/>
  <c r="R1065" i="1"/>
  <c r="X1065" i="1" s="1"/>
  <c r="Y1065" i="1" s="1"/>
  <c r="V1098" i="1"/>
  <c r="V1097" i="1"/>
  <c r="V1096" i="1"/>
  <c r="V1095" i="1"/>
  <c r="V1094" i="1"/>
  <c r="Z1019" i="1"/>
  <c r="Z1095" i="1"/>
  <c r="V1092" i="1"/>
  <c r="P1095" i="1"/>
  <c r="R1095" i="1" s="1"/>
  <c r="U1086" i="1"/>
  <c r="V1086" i="1" s="1"/>
  <c r="R1086" i="1"/>
  <c r="Z1094" i="1"/>
  <c r="V1091" i="1"/>
  <c r="P1094" i="1"/>
  <c r="R1094" i="1" s="1"/>
  <c r="R1096" i="1"/>
  <c r="X1096" i="1" s="1"/>
  <c r="Z1098" i="1"/>
  <c r="Z1097" i="1"/>
  <c r="Z1056" i="1"/>
  <c r="U1063" i="1"/>
  <c r="V1063" i="1" s="1"/>
  <c r="Z1096" i="1"/>
  <c r="Z1065" i="1"/>
  <c r="U1021" i="1"/>
  <c r="V1021" i="1" s="1"/>
  <c r="R1077" i="1"/>
  <c r="R1063" i="1"/>
  <c r="Z1062" i="1"/>
  <c r="Z1066" i="1"/>
  <c r="Z1076" i="1"/>
  <c r="U1077" i="1"/>
  <c r="V1077" i="1" s="1"/>
  <c r="U1064" i="1"/>
  <c r="V1064" i="1" s="1"/>
  <c r="Z1039" i="1"/>
  <c r="U1020" i="1"/>
  <c r="V1020" i="1" s="1"/>
  <c r="Z1033" i="1"/>
  <c r="Z1054" i="1"/>
  <c r="Z1052" i="1"/>
  <c r="Z1046" i="1"/>
  <c r="P1055" i="1"/>
  <c r="R1055" i="1" s="1"/>
  <c r="V1054" i="1"/>
  <c r="V1053" i="1"/>
  <c r="V1052" i="1"/>
  <c r="Z1053" i="1"/>
  <c r="Z1034" i="1"/>
  <c r="U1055" i="1"/>
  <c r="U1032" i="1"/>
  <c r="V1032" i="1" s="1"/>
  <c r="V1047" i="1"/>
  <c r="V1039" i="1"/>
  <c r="R1035" i="1"/>
  <c r="X1035" i="1" s="1"/>
  <c r="Z1047" i="1"/>
  <c r="P1039" i="1"/>
  <c r="R1039" i="1" s="1"/>
  <c r="V1038" i="1"/>
  <c r="V1037" i="1"/>
  <c r="V1036" i="1"/>
  <c r="V1040" i="1"/>
  <c r="V1035" i="1"/>
  <c r="P1021" i="1"/>
  <c r="R1040" i="1"/>
  <c r="P1020" i="1"/>
  <c r="Z1017" i="1"/>
  <c r="Z1031" i="1"/>
  <c r="V1033" i="1"/>
  <c r="Z1040" i="1"/>
  <c r="Z1038" i="1"/>
  <c r="Z1037" i="1"/>
  <c r="Z1036" i="1"/>
  <c r="Z1035" i="1"/>
  <c r="V1022" i="1"/>
  <c r="V1018" i="1"/>
  <c r="U1030" i="1"/>
  <c r="Z1018" i="1"/>
  <c r="U1014" i="1"/>
  <c r="V1014" i="1" s="1"/>
  <c r="Z1022" i="1"/>
  <c r="Z1008" i="1"/>
  <c r="U1010" i="1"/>
  <c r="V1010" i="1" s="1"/>
  <c r="U1009" i="1"/>
  <c r="V1009" i="1" s="1"/>
  <c r="V1016" i="1"/>
  <c r="V1015" i="1"/>
  <c r="V1013" i="1"/>
  <c r="V1012" i="1"/>
  <c r="V1011" i="1"/>
  <c r="V1008" i="1"/>
  <c r="Z1016" i="1"/>
  <c r="Z1015" i="1"/>
  <c r="Z1013" i="1"/>
  <c r="Z1012" i="1"/>
  <c r="Z1011" i="1"/>
  <c r="O673" i="4" l="1"/>
  <c r="O369" i="4"/>
  <c r="O626" i="4"/>
  <c r="O697" i="4"/>
  <c r="O408" i="4"/>
  <c r="O378" i="4"/>
  <c r="O669" i="4"/>
  <c r="O665" i="4"/>
  <c r="O195" i="4"/>
  <c r="O54" i="4"/>
  <c r="O107" i="4"/>
  <c r="O421" i="4"/>
  <c r="O643" i="4"/>
  <c r="O578" i="4"/>
  <c r="O128" i="4"/>
  <c r="O24" i="4"/>
  <c r="O374" i="4"/>
  <c r="O426" i="4"/>
  <c r="O475" i="4"/>
  <c r="O771" i="4"/>
  <c r="O675" i="4"/>
  <c r="O576" i="4"/>
  <c r="O74" i="4"/>
  <c r="O7" i="4"/>
  <c r="O370" i="4"/>
  <c r="O575" i="4"/>
  <c r="O429" i="4"/>
  <c r="O752" i="4"/>
  <c r="O627" i="4"/>
  <c r="O435" i="4"/>
  <c r="O348" i="4"/>
  <c r="O517" i="4"/>
  <c r="O279" i="4"/>
  <c r="O339" i="4"/>
  <c r="O798" i="4"/>
  <c r="O284" i="4"/>
  <c r="O545" i="4"/>
  <c r="O693" i="4"/>
  <c r="O155" i="4"/>
  <c r="O95" i="4"/>
  <c r="O527" i="4"/>
  <c r="O79" i="4"/>
  <c r="O55" i="4"/>
  <c r="O38" i="4"/>
  <c r="O263" i="4"/>
  <c r="O36" i="4"/>
  <c r="O197" i="4"/>
  <c r="O12" i="4"/>
  <c r="O167" i="4"/>
  <c r="O159" i="4"/>
  <c r="O173" i="4"/>
  <c r="O106" i="4"/>
  <c r="O99" i="4"/>
  <c r="O631" i="4"/>
  <c r="O553" i="4"/>
  <c r="O384" i="4"/>
  <c r="O795" i="4"/>
  <c r="O711" i="4"/>
  <c r="O473" i="4"/>
  <c r="O185" i="4"/>
  <c r="O618" i="4"/>
  <c r="O604" i="4"/>
  <c r="O236" i="4"/>
  <c r="O701" i="4"/>
  <c r="O671" i="4"/>
  <c r="O277" i="4"/>
  <c r="O226" i="4"/>
  <c r="O803" i="4"/>
  <c r="O201" i="4"/>
  <c r="O148" i="4"/>
  <c r="O625" i="4"/>
  <c r="O531" i="4"/>
  <c r="O680" i="4"/>
  <c r="O134" i="4"/>
  <c r="O804" i="4"/>
  <c r="O153" i="4"/>
  <c r="O485" i="4"/>
  <c r="O481" i="4"/>
  <c r="O651" i="4"/>
  <c r="O447" i="4"/>
  <c r="O719" i="4"/>
  <c r="O728" i="4"/>
  <c r="O161" i="4"/>
  <c r="O486" i="4"/>
  <c r="O188" i="4"/>
  <c r="O114" i="4"/>
  <c r="O403" i="4"/>
  <c r="O710" i="4"/>
  <c r="O110" i="4"/>
  <c r="O707" i="4"/>
  <c r="O777" i="4"/>
  <c r="O129" i="4"/>
  <c r="O559" i="4"/>
  <c r="O366" i="4"/>
  <c r="O76" i="4"/>
  <c r="O457" i="4"/>
  <c r="O312" i="4"/>
  <c r="O687" i="4"/>
  <c r="O951" i="4"/>
  <c r="O464" i="4"/>
  <c r="O749" i="4"/>
  <c r="O842" i="4"/>
  <c r="O740" i="4"/>
  <c r="O756" i="4"/>
  <c r="O342" i="4"/>
  <c r="O28" i="4"/>
  <c r="O49" i="4"/>
  <c r="O288" i="4"/>
  <c r="O713" i="4"/>
  <c r="O333" i="4"/>
  <c r="O235" i="4"/>
  <c r="O664" i="4"/>
  <c r="O62" i="4"/>
  <c r="O757" i="4"/>
  <c r="O181" i="4"/>
  <c r="O731" i="4"/>
  <c r="O706" i="4"/>
  <c r="O729" i="4"/>
  <c r="O4" i="4"/>
  <c r="O409" i="4"/>
  <c r="O840" i="4"/>
  <c r="O183" i="4"/>
  <c r="O503" i="4"/>
  <c r="O824" i="4"/>
  <c r="O738" i="4"/>
  <c r="O357" i="4"/>
  <c r="O116" i="4"/>
  <c r="O484" i="4"/>
  <c r="O638" i="4"/>
  <c r="O14" i="4"/>
  <c r="O733" i="4"/>
  <c r="O132" i="4"/>
  <c r="O34" i="4"/>
  <c r="O539" i="4"/>
  <c r="O705" i="4"/>
  <c r="O9" i="4"/>
  <c r="O487" i="4"/>
  <c r="O365" i="4"/>
  <c r="O543" i="4"/>
  <c r="O455" i="4"/>
  <c r="O471" i="4"/>
  <c r="O872" i="4"/>
  <c r="O689" i="4"/>
  <c r="O113" i="4"/>
  <c r="O381" i="4"/>
  <c r="O92" i="4"/>
  <c r="O726" i="4"/>
  <c r="O892" i="4"/>
  <c r="O496" i="4"/>
  <c r="O709" i="4"/>
  <c r="O133" i="4"/>
  <c r="O658" i="4"/>
  <c r="O491" i="4"/>
  <c r="O463" i="4"/>
  <c r="O361" i="4"/>
  <c r="O695" i="4"/>
  <c r="O405" i="4"/>
  <c r="O550" i="4"/>
  <c r="O725" i="4"/>
  <c r="O424" i="4"/>
  <c r="O590" i="4"/>
  <c r="O109" i="4"/>
  <c r="O84" i="4"/>
  <c r="O563" i="4"/>
  <c r="O634" i="4"/>
  <c r="O443" i="4"/>
  <c r="O800" i="4"/>
  <c r="O221" i="4"/>
  <c r="O362" i="4"/>
  <c r="O192" i="4"/>
  <c r="O723" i="4"/>
  <c r="O387" i="4"/>
  <c r="O436" i="4"/>
  <c r="O620" i="4"/>
  <c r="O191" i="4"/>
  <c r="O844" i="4"/>
  <c r="O661" i="4"/>
  <c r="O85" i="4"/>
  <c r="O636" i="4"/>
  <c r="O515" i="4"/>
  <c r="O610" i="4"/>
  <c r="O371" i="4"/>
  <c r="O633" i="4"/>
  <c r="O704" i="4"/>
  <c r="O149" i="4"/>
  <c r="O314" i="4"/>
  <c r="O744" i="4"/>
  <c r="O111" i="4"/>
  <c r="O834" i="4"/>
  <c r="O453" i="4"/>
  <c r="O22" i="4"/>
  <c r="O821" i="4"/>
  <c r="O596" i="4"/>
  <c r="O20" i="4"/>
  <c r="O674" i="4"/>
  <c r="O698" i="4"/>
  <c r="O542" i="4"/>
  <c r="O544" i="4"/>
  <c r="O637" i="4"/>
  <c r="O467" i="4"/>
  <c r="O760" i="4"/>
  <c r="O198" i="4"/>
  <c r="O125" i="4"/>
  <c r="O265" i="4"/>
  <c r="O144" i="4"/>
  <c r="O459" i="4"/>
  <c r="O10" i="4"/>
  <c r="O641" i="4"/>
  <c r="O65" i="4"/>
  <c r="O632" i="4"/>
  <c r="O477" i="4"/>
  <c r="O622" i="4"/>
  <c r="O554" i="4"/>
  <c r="O572" i="4"/>
  <c r="O112" i="4"/>
  <c r="O472" i="4"/>
  <c r="O613" i="4"/>
  <c r="O37" i="4"/>
  <c r="O395" i="4"/>
  <c r="O562" i="4"/>
  <c r="O712" i="4"/>
  <c r="O512" i="4"/>
  <c r="O367" i="4"/>
  <c r="O77" i="4"/>
  <c r="O241" i="4"/>
  <c r="O696" i="4"/>
  <c r="O551" i="4"/>
  <c r="O560" i="4"/>
  <c r="O186" i="4"/>
  <c r="O70" i="4"/>
  <c r="O479" i="4"/>
  <c r="O115" i="4"/>
  <c r="O494" i="4"/>
  <c r="O564" i="4"/>
  <c r="O635" i="4"/>
  <c r="O640" i="4"/>
  <c r="O203" i="4"/>
  <c r="O561" i="4"/>
  <c r="O53" i="4"/>
  <c r="O242" i="4"/>
  <c r="O672" i="4"/>
  <c r="O96" i="4"/>
  <c r="O699" i="4"/>
  <c r="O617" i="4"/>
  <c r="O282" i="4"/>
  <c r="O94" i="4"/>
  <c r="O670" i="4"/>
  <c r="O90" i="4"/>
  <c r="O162" i="4"/>
  <c r="O470" i="4"/>
  <c r="O256" i="4"/>
  <c r="O565" i="4"/>
  <c r="O540" i="4"/>
  <c r="O299" i="4"/>
  <c r="O568" i="4"/>
  <c r="O5" i="4"/>
  <c r="O193" i="4"/>
  <c r="O549" i="4"/>
  <c r="O677" i="4"/>
  <c r="O870" i="4"/>
  <c r="O700" i="4"/>
  <c r="O306" i="4"/>
  <c r="O736" i="4"/>
  <c r="O251" i="4"/>
  <c r="O490" i="4"/>
  <c r="O131" i="4"/>
  <c r="O102" i="4"/>
  <c r="O194" i="4"/>
  <c r="O624" i="4"/>
  <c r="O48" i="4"/>
  <c r="O351" i="4"/>
  <c r="O623" i="4"/>
  <c r="O305" i="4"/>
  <c r="O354" i="4"/>
  <c r="O573" i="4"/>
  <c r="O142" i="4"/>
  <c r="O189" i="4"/>
  <c r="O440" i="4"/>
  <c r="O785" i="4"/>
  <c r="O146" i="4"/>
  <c r="O151" i="4"/>
  <c r="O897" i="4"/>
  <c r="O396" i="4"/>
  <c r="O569" i="4"/>
  <c r="O474" i="4"/>
  <c r="O742" i="4"/>
  <c r="O82" i="4"/>
  <c r="O170" i="4"/>
  <c r="O466" i="4"/>
  <c r="O332" i="4"/>
  <c r="O456" i="4"/>
  <c r="O431" i="4"/>
  <c r="O199" i="4"/>
  <c r="O793" i="4"/>
  <c r="O6" i="4"/>
  <c r="O83" i="4"/>
  <c r="O78" i="4"/>
  <c r="O117" i="4"/>
  <c r="O375" i="4"/>
  <c r="O468" i="4"/>
  <c r="O91" i="4"/>
  <c r="O380" i="4"/>
  <c r="O534" i="4"/>
  <c r="O579" i="4"/>
  <c r="O528" i="4"/>
  <c r="O334" i="4"/>
  <c r="O93" i="4"/>
  <c r="O3" i="4"/>
  <c r="O73" i="4"/>
  <c r="O492" i="4"/>
  <c r="O404" i="4"/>
  <c r="O630" i="4"/>
  <c r="O715" i="4"/>
  <c r="O200" i="4"/>
  <c r="O373" i="4"/>
  <c r="O571" i="4"/>
  <c r="O368" i="4"/>
  <c r="O281" i="4"/>
  <c r="O469" i="4"/>
  <c r="O392" i="4"/>
  <c r="O196" i="4"/>
  <c r="O743" i="4"/>
  <c r="O791" i="4"/>
  <c r="O655" i="4"/>
  <c r="O876" i="4"/>
  <c r="O835" i="4"/>
  <c r="O428" i="4"/>
  <c r="O546" i="4"/>
  <c r="O302" i="4"/>
  <c r="O232" i="4"/>
  <c r="O350" i="4"/>
  <c r="O629" i="4"/>
  <c r="O741" i="4"/>
  <c r="O376" i="4"/>
  <c r="O422" i="4"/>
  <c r="O878" i="4"/>
  <c r="O867" i="4"/>
  <c r="O838" i="4"/>
  <c r="O639" i="4"/>
  <c r="O121" i="4"/>
  <c r="O262" i="4"/>
  <c r="O497" i="4"/>
  <c r="O483" i="4"/>
  <c r="O519" i="4"/>
  <c r="O145" i="4"/>
  <c r="O316" i="4"/>
  <c r="O703" i="4"/>
  <c r="O890" i="4"/>
  <c r="O325" i="4"/>
  <c r="O739" i="4"/>
  <c r="O89" i="4"/>
  <c r="O340" i="4"/>
  <c r="O230" i="4"/>
  <c r="O508" i="4"/>
  <c r="O558" i="4"/>
  <c r="O326" i="4"/>
  <c r="O789" i="4"/>
  <c r="O249" i="4"/>
  <c r="O11" i="4"/>
  <c r="O398" i="4"/>
  <c r="O601" i="4"/>
  <c r="O364" i="4"/>
  <c r="O8" i="4"/>
  <c r="O628" i="4"/>
  <c r="O190" i="4"/>
  <c r="O570" i="4"/>
  <c r="O649" i="4"/>
  <c r="O388" i="4"/>
  <c r="O278" i="4"/>
  <c r="O547" i="4"/>
  <c r="R1214" i="1"/>
  <c r="X1214" i="1" s="1"/>
  <c r="Y1214" i="1" s="1"/>
  <c r="Q1221" i="1"/>
  <c r="R1221" i="1" s="1"/>
  <c r="X1221" i="1" s="1"/>
  <c r="Y1221" i="1" s="1"/>
  <c r="Q1020" i="1"/>
  <c r="R1020" i="1" s="1"/>
  <c r="X1020" i="1" s="1"/>
  <c r="Y1020" i="1" s="1"/>
  <c r="Q1150" i="1"/>
  <c r="R1150" i="1" s="1"/>
  <c r="X1150" i="1" s="1"/>
  <c r="Y1150" i="1" s="1"/>
  <c r="Y1219" i="1"/>
  <c r="X1220" i="1"/>
  <c r="Y1220" i="1" s="1"/>
  <c r="X1218" i="1"/>
  <c r="Y1218" i="1" s="1"/>
  <c r="Q1021" i="1"/>
  <c r="R1021" i="1" s="1"/>
  <c r="X1021" i="1" s="1"/>
  <c r="Y1021" i="1" s="1"/>
  <c r="V1221" i="1"/>
  <c r="X1244" i="1"/>
  <c r="Y1244" i="1" s="1"/>
  <c r="V1244" i="1"/>
  <c r="Q1079" i="1"/>
  <c r="R1079" i="1" s="1"/>
  <c r="X1079" i="1" s="1"/>
  <c r="Y1079" i="1" s="1"/>
  <c r="Q1069" i="1"/>
  <c r="R1069" i="1" s="1"/>
  <c r="X1069" i="1" s="1"/>
  <c r="Y1069" i="1" s="1"/>
  <c r="X1124" i="1"/>
  <c r="X1123" i="1"/>
  <c r="Y1123" i="1" s="1"/>
  <c r="X1122" i="1"/>
  <c r="Y1122" i="1" s="1"/>
  <c r="X1081" i="1"/>
  <c r="Y1081" i="1" s="1"/>
  <c r="X1163" i="1"/>
  <c r="Y1163" i="1" s="1"/>
  <c r="X1119" i="1"/>
  <c r="Y1119" i="1" s="1"/>
  <c r="V1081" i="1"/>
  <c r="Y1080" i="1"/>
  <c r="Y1050" i="1"/>
  <c r="X1179" i="1"/>
  <c r="Y1179" i="1" s="1"/>
  <c r="X1082" i="1"/>
  <c r="Y1082" i="1" s="1"/>
  <c r="X1070" i="1"/>
  <c r="Y1070" i="1" s="1"/>
  <c r="X1121" i="1"/>
  <c r="Y1121" i="1" s="1"/>
  <c r="Y1124" i="1"/>
  <c r="V1079" i="1"/>
  <c r="X1067" i="1"/>
  <c r="Y1067" i="1" s="1"/>
  <c r="X1068" i="1"/>
  <c r="Y1068" i="1" s="1"/>
  <c r="V1078" i="1"/>
  <c r="X1078" i="1"/>
  <c r="Y1078" i="1" s="1"/>
  <c r="X1120" i="1"/>
  <c r="Y1120" i="1" s="1"/>
  <c r="V1049" i="1"/>
  <c r="X1049" i="1"/>
  <c r="Y1049" i="1" s="1"/>
  <c r="X1180" i="1"/>
  <c r="Y1180" i="1" s="1"/>
  <c r="X1161" i="1"/>
  <c r="Y1161" i="1" s="1"/>
  <c r="X1162" i="1"/>
  <c r="Y1162" i="1" s="1"/>
  <c r="V1181" i="1"/>
  <c r="X1181" i="1"/>
  <c r="Y1181" i="1" s="1"/>
  <c r="X1243" i="1"/>
  <c r="Y1243" i="1" s="1"/>
  <c r="X1217" i="1"/>
  <c r="Y1217" i="1" s="1"/>
  <c r="X1234" i="1"/>
  <c r="Y1234" i="1" s="1"/>
  <c r="X1224" i="1"/>
  <c r="Y1224" i="1" s="1"/>
  <c r="X1211" i="1"/>
  <c r="Y1211" i="1" s="1"/>
  <c r="X1226" i="1"/>
  <c r="Y1226" i="1" s="1"/>
  <c r="Y1238" i="1"/>
  <c r="X1242" i="1"/>
  <c r="Y1242" i="1" s="1"/>
  <c r="V1242" i="1"/>
  <c r="Y1230" i="1"/>
  <c r="V1237" i="1"/>
  <c r="X1237" i="1"/>
  <c r="Y1237" i="1" s="1"/>
  <c r="X1231" i="1"/>
  <c r="Y1231" i="1" s="1"/>
  <c r="X1229" i="1"/>
  <c r="Y1229" i="1" s="1"/>
  <c r="X1222" i="1"/>
  <c r="Y1222" i="1" s="1"/>
  <c r="X1227" i="1"/>
  <c r="Y1227" i="1" s="1"/>
  <c r="V1227" i="1"/>
  <c r="X1235" i="1"/>
  <c r="Y1235" i="1" s="1"/>
  <c r="V1235" i="1"/>
  <c r="X1232" i="1"/>
  <c r="Y1232" i="1" s="1"/>
  <c r="Y1233" i="1"/>
  <c r="X1236" i="1"/>
  <c r="Y1236" i="1" s="1"/>
  <c r="V1236" i="1"/>
  <c r="V1225" i="1"/>
  <c r="X1225" i="1"/>
  <c r="Y1225" i="1" s="1"/>
  <c r="V1223" i="1"/>
  <c r="X1223" i="1"/>
  <c r="Y1223" i="1" s="1"/>
  <c r="X1146" i="1"/>
  <c r="Y1146" i="1" s="1"/>
  <c r="X1182" i="1"/>
  <c r="Y1182" i="1" s="1"/>
  <c r="X1210" i="1"/>
  <c r="Y1210" i="1" s="1"/>
  <c r="Y1202" i="1"/>
  <c r="X1185" i="1"/>
  <c r="Y1185" i="1" s="1"/>
  <c r="V1212" i="1"/>
  <c r="X1212" i="1"/>
  <c r="Y1212" i="1" s="1"/>
  <c r="X1184" i="1"/>
  <c r="Y1184" i="1" s="1"/>
  <c r="X1208" i="1"/>
  <c r="Y1208" i="1" s="1"/>
  <c r="X1206" i="1"/>
  <c r="Y1206" i="1" s="1"/>
  <c r="V1206" i="1"/>
  <c r="Y1209" i="1"/>
  <c r="Y1198" i="1"/>
  <c r="V1207" i="1"/>
  <c r="X1207" i="1"/>
  <c r="Y1207" i="1" s="1"/>
  <c r="X1151" i="1"/>
  <c r="Y1151" i="1" s="1"/>
  <c r="X1158" i="1"/>
  <c r="Y1158" i="1" s="1"/>
  <c r="Y1186" i="1"/>
  <c r="X1183" i="1"/>
  <c r="Y1183" i="1" s="1"/>
  <c r="X1164" i="1"/>
  <c r="Y1164" i="1" s="1"/>
  <c r="V1190" i="1"/>
  <c r="X1190" i="1"/>
  <c r="Y1190" i="1" s="1"/>
  <c r="V1192" i="1"/>
  <c r="X1192" i="1"/>
  <c r="Y1192" i="1" s="1"/>
  <c r="X1191" i="1"/>
  <c r="Y1191" i="1" s="1"/>
  <c r="X1175" i="1"/>
  <c r="Y1175" i="1" s="1"/>
  <c r="X1174" i="1"/>
  <c r="Y1174" i="1" s="1"/>
  <c r="X1141" i="1"/>
  <c r="Y1141" i="1" s="1"/>
  <c r="X1135" i="1"/>
  <c r="Y1135" i="1" s="1"/>
  <c r="V1176" i="1"/>
  <c r="X1176" i="1"/>
  <c r="Y1176" i="1" s="1"/>
  <c r="X1138" i="1"/>
  <c r="Y1138" i="1" s="1"/>
  <c r="Y1156" i="1"/>
  <c r="X1177" i="1"/>
  <c r="Y1177" i="1" s="1"/>
  <c r="V1177" i="1"/>
  <c r="Y1167" i="1"/>
  <c r="X1171" i="1"/>
  <c r="Y1171" i="1" s="1"/>
  <c r="X1172" i="1"/>
  <c r="Y1172" i="1" s="1"/>
  <c r="Y1173" i="1"/>
  <c r="V1157" i="1"/>
  <c r="X1157" i="1"/>
  <c r="Y1157" i="1" s="1"/>
  <c r="V1159" i="1"/>
  <c r="X1159" i="1"/>
  <c r="Y1159" i="1" s="1"/>
  <c r="V1153" i="1"/>
  <c r="X1153" i="1"/>
  <c r="Y1153" i="1" s="1"/>
  <c r="X1155" i="1"/>
  <c r="Y1155" i="1" s="1"/>
  <c r="X1160" i="1"/>
  <c r="Y1160" i="1" s="1"/>
  <c r="V1160" i="1"/>
  <c r="Y1148" i="1"/>
  <c r="Y1149" i="1"/>
  <c r="X1136" i="1"/>
  <c r="Y1136" i="1" s="1"/>
  <c r="V1144" i="1"/>
  <c r="X1144" i="1"/>
  <c r="Y1144" i="1" s="1"/>
  <c r="V1145" i="1"/>
  <c r="X1145" i="1"/>
  <c r="Y1145" i="1" s="1"/>
  <c r="V1142" i="1"/>
  <c r="X1142" i="1"/>
  <c r="Y1142" i="1" s="1"/>
  <c r="X1109" i="1"/>
  <c r="Y1109" i="1" s="1"/>
  <c r="V1143" i="1"/>
  <c r="X1143" i="1"/>
  <c r="Y1143" i="1" s="1"/>
  <c r="X1110" i="1"/>
  <c r="Y1110" i="1" s="1"/>
  <c r="X1115" i="1"/>
  <c r="Y1115" i="1" s="1"/>
  <c r="X1129" i="1"/>
  <c r="Y1129" i="1" s="1"/>
  <c r="Y1132" i="1"/>
  <c r="X1130" i="1"/>
  <c r="Y1130" i="1" s="1"/>
  <c r="X1137" i="1"/>
  <c r="Y1137" i="1" s="1"/>
  <c r="V1140" i="1"/>
  <c r="X1140" i="1"/>
  <c r="Y1140" i="1" s="1"/>
  <c r="X1105" i="1"/>
  <c r="Y1105" i="1" s="1"/>
  <c r="Y1131" i="1"/>
  <c r="X1139" i="1"/>
  <c r="Y1139" i="1" s="1"/>
  <c r="V1127" i="1"/>
  <c r="X1127" i="1"/>
  <c r="Y1127" i="1" s="1"/>
  <c r="V1126" i="1"/>
  <c r="X1126" i="1"/>
  <c r="Y1126" i="1" s="1"/>
  <c r="X1116" i="1"/>
  <c r="Y1116" i="1" s="1"/>
  <c r="X1117" i="1"/>
  <c r="Y1117" i="1" s="1"/>
  <c r="V1128" i="1"/>
  <c r="X1128" i="1"/>
  <c r="Y1128" i="1" s="1"/>
  <c r="V1118" i="1"/>
  <c r="X1118" i="1"/>
  <c r="Y1118" i="1" s="1"/>
  <c r="X1085" i="1"/>
  <c r="Y1085" i="1" s="1"/>
  <c r="X1114" i="1"/>
  <c r="Y1114" i="1" s="1"/>
  <c r="X1111" i="1"/>
  <c r="Y1111" i="1" s="1"/>
  <c r="X1112" i="1"/>
  <c r="Y1112" i="1" s="1"/>
  <c r="V1111" i="1"/>
  <c r="X1103" i="1"/>
  <c r="Y1103" i="1" s="1"/>
  <c r="X1084" i="1"/>
  <c r="Y1084" i="1" s="1"/>
  <c r="V1106" i="1"/>
  <c r="X1106" i="1"/>
  <c r="Y1106" i="1" s="1"/>
  <c r="X1045" i="1"/>
  <c r="Y1045" i="1" s="1"/>
  <c r="V1107" i="1"/>
  <c r="X1107" i="1"/>
  <c r="Y1107" i="1" s="1"/>
  <c r="V1108" i="1"/>
  <c r="X1108" i="1"/>
  <c r="Y1108" i="1" s="1"/>
  <c r="X1099" i="1"/>
  <c r="Y1099" i="1" s="1"/>
  <c r="Y1104" i="1"/>
  <c r="X1101" i="1"/>
  <c r="Y1101" i="1" s="1"/>
  <c r="X1083" i="1"/>
  <c r="Y1083" i="1" s="1"/>
  <c r="V1102" i="1"/>
  <c r="X1102" i="1"/>
  <c r="Y1102" i="1" s="1"/>
  <c r="X1077" i="1"/>
  <c r="Y1077" i="1" s="1"/>
  <c r="X1087" i="1"/>
  <c r="Y1087" i="1" s="1"/>
  <c r="V1087" i="1"/>
  <c r="X1100" i="1"/>
  <c r="Y1100" i="1" s="1"/>
  <c r="X1094" i="1"/>
  <c r="Y1094" i="1" s="1"/>
  <c r="X1095" i="1"/>
  <c r="Y1095" i="1" s="1"/>
  <c r="X1086" i="1"/>
  <c r="Y1086" i="1" s="1"/>
  <c r="X1063" i="1"/>
  <c r="Y1063" i="1" s="1"/>
  <c r="Y1096" i="1"/>
  <c r="X1032" i="1"/>
  <c r="Y1032" i="1" s="1"/>
  <c r="X1064" i="1"/>
  <c r="Y1064" i="1" s="1"/>
  <c r="X1014" i="1"/>
  <c r="Y1014" i="1" s="1"/>
  <c r="X1055" i="1"/>
  <c r="Y1055" i="1" s="1"/>
  <c r="V1055" i="1"/>
  <c r="Y1035" i="1"/>
  <c r="X1039" i="1"/>
  <c r="Y1039" i="1" s="1"/>
  <c r="Y1036" i="1"/>
  <c r="X1040" i="1"/>
  <c r="Y1040" i="1" s="1"/>
  <c r="Y1018" i="1"/>
  <c r="X1009" i="1"/>
  <c r="Y1009" i="1" s="1"/>
  <c r="X1022" i="1"/>
  <c r="Y1022" i="1" s="1"/>
  <c r="V1030" i="1"/>
  <c r="X1030" i="1"/>
  <c r="Y1030" i="1" s="1"/>
  <c r="X1016" i="1"/>
  <c r="Y1016" i="1" s="1"/>
  <c r="X1010" i="1"/>
  <c r="Y1010" i="1" s="1"/>
  <c r="Y1008" i="1"/>
  <c r="Y1015" i="1"/>
  <c r="X1011" i="1"/>
  <c r="Y1011" i="1" s="1"/>
  <c r="O1125" i="1" l="1"/>
  <c r="S1125" i="1"/>
  <c r="Z1125" i="1" s="1"/>
  <c r="AA1125" i="1"/>
  <c r="O4" i="1"/>
  <c r="P4" i="1" s="1"/>
  <c r="S4" i="1"/>
  <c r="Z4" i="1" s="1"/>
  <c r="AA4" i="1"/>
  <c r="O5" i="1"/>
  <c r="P5" i="1" s="1"/>
  <c r="S5" i="1"/>
  <c r="U5" i="1" s="1"/>
  <c r="AA5" i="1"/>
  <c r="O6" i="1"/>
  <c r="P6" i="1" s="1"/>
  <c r="S6" i="1"/>
  <c r="U6" i="1" s="1"/>
  <c r="AA6" i="1"/>
  <c r="O7" i="1"/>
  <c r="S7" i="1"/>
  <c r="U7" i="1" s="1"/>
  <c r="AA7" i="1"/>
  <c r="O8" i="1"/>
  <c r="P8" i="1" s="1"/>
  <c r="S8" i="1"/>
  <c r="U8" i="1" s="1"/>
  <c r="AA8" i="1"/>
  <c r="O9" i="1"/>
  <c r="S9" i="1"/>
  <c r="U9" i="1" s="1"/>
  <c r="AA9" i="1"/>
  <c r="O10" i="1"/>
  <c r="P10" i="1" s="1"/>
  <c r="S10" i="1"/>
  <c r="AA10" i="1"/>
  <c r="O11" i="1"/>
  <c r="Q11" i="1" s="1"/>
  <c r="S11" i="1"/>
  <c r="U11" i="1" s="1"/>
  <c r="V11" i="1" s="1"/>
  <c r="AA11" i="1"/>
  <c r="O12" i="1"/>
  <c r="S12" i="1"/>
  <c r="Z12" i="1" s="1"/>
  <c r="AA12" i="1"/>
  <c r="O13" i="1"/>
  <c r="S13" i="1"/>
  <c r="U13" i="1" s="1"/>
  <c r="AA13" i="1"/>
  <c r="O14" i="1"/>
  <c r="S14" i="1"/>
  <c r="U14" i="1" s="1"/>
  <c r="V14" i="1" s="1"/>
  <c r="AA14" i="1"/>
  <c r="O15" i="1"/>
  <c r="P15" i="1" s="1"/>
  <c r="S15" i="1"/>
  <c r="U15" i="1" s="1"/>
  <c r="V15" i="1" s="1"/>
  <c r="AA15" i="1"/>
  <c r="O16" i="1"/>
  <c r="P16" i="1" s="1"/>
  <c r="S16" i="1"/>
  <c r="Z16" i="1" s="1"/>
  <c r="AA16" i="1"/>
  <c r="O17" i="1"/>
  <c r="P17" i="1" s="1"/>
  <c r="S17" i="1"/>
  <c r="U17" i="1" s="1"/>
  <c r="AA17" i="1"/>
  <c r="O18" i="1"/>
  <c r="P18" i="1" s="1"/>
  <c r="S18" i="1"/>
  <c r="Z18" i="1" s="1"/>
  <c r="AA18" i="1"/>
  <c r="O19" i="1"/>
  <c r="S19" i="1"/>
  <c r="U19" i="1" s="1"/>
  <c r="V19" i="1" s="1"/>
  <c r="AA19" i="1"/>
  <c r="O20" i="1"/>
  <c r="Q20" i="1" s="1"/>
  <c r="S20" i="1"/>
  <c r="U20" i="1" s="1"/>
  <c r="V20" i="1" s="1"/>
  <c r="AA20" i="1"/>
  <c r="O21" i="1"/>
  <c r="S21" i="1"/>
  <c r="U21" i="1" s="1"/>
  <c r="AA21" i="1"/>
  <c r="O22" i="1"/>
  <c r="Q22" i="1" s="1"/>
  <c r="S22" i="1"/>
  <c r="AA22" i="1"/>
  <c r="O23" i="1"/>
  <c r="P23" i="1" s="1"/>
  <c r="S23" i="1"/>
  <c r="Z23" i="1" s="1"/>
  <c r="AA23" i="1"/>
  <c r="O24" i="1"/>
  <c r="P24" i="1" s="1"/>
  <c r="S24" i="1"/>
  <c r="AA24" i="1"/>
  <c r="O25" i="1"/>
  <c r="P25" i="1" s="1"/>
  <c r="S25" i="1"/>
  <c r="U25" i="1" s="1"/>
  <c r="AA25" i="1"/>
  <c r="O26" i="1"/>
  <c r="S26" i="1"/>
  <c r="Z26" i="1" s="1"/>
  <c r="AA26" i="1"/>
  <c r="O27" i="1"/>
  <c r="P27" i="1" s="1"/>
  <c r="S27" i="1"/>
  <c r="U27" i="1" s="1"/>
  <c r="V27" i="1" s="1"/>
  <c r="AA27" i="1"/>
  <c r="O28" i="1"/>
  <c r="Q28" i="1" s="1"/>
  <c r="S28" i="1"/>
  <c r="Z28" i="1" s="1"/>
  <c r="AA28" i="1"/>
  <c r="O29" i="1"/>
  <c r="P29" i="1" s="1"/>
  <c r="S29" i="1"/>
  <c r="U29" i="1" s="1"/>
  <c r="AA29" i="1"/>
  <c r="O30" i="1"/>
  <c r="Q30" i="1" s="1"/>
  <c r="S30" i="1"/>
  <c r="AA30" i="1"/>
  <c r="O31" i="1"/>
  <c r="S31" i="1"/>
  <c r="U31" i="1" s="1"/>
  <c r="AA31" i="1"/>
  <c r="O32" i="1"/>
  <c r="Q32" i="1" s="1"/>
  <c r="S32" i="1"/>
  <c r="U32" i="1" s="1"/>
  <c r="V32" i="1" s="1"/>
  <c r="AA32" i="1"/>
  <c r="O33" i="1"/>
  <c r="S33" i="1"/>
  <c r="U33" i="1" s="1"/>
  <c r="AA33" i="1"/>
  <c r="O34" i="1"/>
  <c r="P34" i="1" s="1"/>
  <c r="S34" i="1"/>
  <c r="AA34" i="1"/>
  <c r="O35" i="1"/>
  <c r="P35" i="1" s="1"/>
  <c r="S35" i="1"/>
  <c r="U35" i="1" s="1"/>
  <c r="V35" i="1" s="1"/>
  <c r="AA35" i="1"/>
  <c r="O36" i="1"/>
  <c r="P36" i="1" s="1"/>
  <c r="S36" i="1"/>
  <c r="AA36" i="1"/>
  <c r="O37" i="1"/>
  <c r="Q37" i="1" s="1"/>
  <c r="S37" i="1"/>
  <c r="U37" i="1" s="1"/>
  <c r="AA37" i="1"/>
  <c r="O38" i="1"/>
  <c r="S38" i="1"/>
  <c r="Z38" i="1" s="1"/>
  <c r="AA38" i="1"/>
  <c r="O39" i="1"/>
  <c r="P39" i="1" s="1"/>
  <c r="S39" i="1"/>
  <c r="U39" i="1" s="1"/>
  <c r="V39" i="1" s="1"/>
  <c r="AA39" i="1"/>
  <c r="O40" i="1"/>
  <c r="Q40" i="1" s="1"/>
  <c r="S40" i="1"/>
  <c r="Z40" i="1" s="1"/>
  <c r="AA40" i="1"/>
  <c r="O41" i="1"/>
  <c r="P41" i="1" s="1"/>
  <c r="S41" i="1"/>
  <c r="U41" i="1" s="1"/>
  <c r="AA41" i="1"/>
  <c r="O42" i="1"/>
  <c r="Q42" i="1" s="1"/>
  <c r="S42" i="1"/>
  <c r="AA42" i="1"/>
  <c r="O43" i="1"/>
  <c r="S43" i="1"/>
  <c r="U43" i="1" s="1"/>
  <c r="AA43" i="1"/>
  <c r="O44" i="1"/>
  <c r="Q44" i="1" s="1"/>
  <c r="S44" i="1"/>
  <c r="U44" i="1" s="1"/>
  <c r="AA44" i="1"/>
  <c r="O45" i="1"/>
  <c r="S45" i="1"/>
  <c r="Z45" i="1" s="1"/>
  <c r="AA45" i="1"/>
  <c r="O46" i="1"/>
  <c r="S46" i="1"/>
  <c r="AA46" i="1"/>
  <c r="O47" i="1"/>
  <c r="P47" i="1" s="1"/>
  <c r="S47" i="1"/>
  <c r="Z47" i="1" s="1"/>
  <c r="AA47" i="1"/>
  <c r="O48" i="1"/>
  <c r="P48" i="1" s="1"/>
  <c r="S48" i="1"/>
  <c r="U48" i="1" s="1"/>
  <c r="V48" i="1" s="1"/>
  <c r="AA48" i="1"/>
  <c r="O49" i="1"/>
  <c r="Q49" i="1" s="1"/>
  <c r="S49" i="1"/>
  <c r="U49" i="1" s="1"/>
  <c r="AA49" i="1"/>
  <c r="O50" i="1"/>
  <c r="S50" i="1"/>
  <c r="Z50" i="1" s="1"/>
  <c r="AA50" i="1"/>
  <c r="O51" i="1"/>
  <c r="P51" i="1" s="1"/>
  <c r="S51" i="1"/>
  <c r="U51" i="1" s="1"/>
  <c r="AA51" i="1"/>
  <c r="O52" i="1"/>
  <c r="Q52" i="1" s="1"/>
  <c r="S52" i="1"/>
  <c r="Z52" i="1" s="1"/>
  <c r="AA52" i="1"/>
  <c r="O53" i="1"/>
  <c r="P53" i="1" s="1"/>
  <c r="S53" i="1"/>
  <c r="U53" i="1" s="1"/>
  <c r="AA53" i="1"/>
  <c r="O54" i="1"/>
  <c r="Q54" i="1" s="1"/>
  <c r="S54" i="1"/>
  <c r="U54" i="1" s="1"/>
  <c r="V54" i="1" s="1"/>
  <c r="AA54" i="1"/>
  <c r="O55" i="1"/>
  <c r="S55" i="1"/>
  <c r="U55" i="1" s="1"/>
  <c r="V55" i="1" s="1"/>
  <c r="AA55" i="1"/>
  <c r="O56" i="1"/>
  <c r="S56" i="1"/>
  <c r="AA56" i="1"/>
  <c r="O57" i="1"/>
  <c r="S57" i="1"/>
  <c r="U57" i="1" s="1"/>
  <c r="AA57" i="1"/>
  <c r="O58" i="1"/>
  <c r="P58" i="1" s="1"/>
  <c r="S58" i="1"/>
  <c r="AA58" i="1"/>
  <c r="O59" i="1"/>
  <c r="P59" i="1" s="1"/>
  <c r="S59" i="1"/>
  <c r="Z59" i="1" s="1"/>
  <c r="AA59" i="1"/>
  <c r="O60" i="1"/>
  <c r="P60" i="1" s="1"/>
  <c r="S60" i="1"/>
  <c r="U60" i="1" s="1"/>
  <c r="V60" i="1" s="1"/>
  <c r="AA60" i="1"/>
  <c r="O61" i="1"/>
  <c r="Q61" i="1" s="1"/>
  <c r="S61" i="1"/>
  <c r="U61" i="1" s="1"/>
  <c r="AA61" i="1"/>
  <c r="O62" i="1"/>
  <c r="S62" i="1"/>
  <c r="Z62" i="1" s="1"/>
  <c r="AA62" i="1"/>
  <c r="O63" i="1"/>
  <c r="S63" i="1"/>
  <c r="U63" i="1" s="1"/>
  <c r="V63" i="1" s="1"/>
  <c r="AA63" i="1"/>
  <c r="O64" i="1"/>
  <c r="Q64" i="1" s="1"/>
  <c r="S64" i="1"/>
  <c r="Z64" i="1" s="1"/>
  <c r="AA64" i="1"/>
  <c r="O65" i="1"/>
  <c r="P65" i="1" s="1"/>
  <c r="S65" i="1"/>
  <c r="U65" i="1" s="1"/>
  <c r="AA65" i="1"/>
  <c r="O66" i="1"/>
  <c r="P66" i="1" s="1"/>
  <c r="S66" i="1"/>
  <c r="U66" i="1" s="1"/>
  <c r="V66" i="1" s="1"/>
  <c r="AA66" i="1"/>
  <c r="O67" i="1"/>
  <c r="P67" i="1" s="1"/>
  <c r="S67" i="1"/>
  <c r="U67" i="1" s="1"/>
  <c r="V67" i="1" s="1"/>
  <c r="AA67" i="1"/>
  <c r="O68" i="1"/>
  <c r="Q68" i="1" s="1"/>
  <c r="S68" i="1"/>
  <c r="U68" i="1" s="1"/>
  <c r="V68" i="1" s="1"/>
  <c r="AA68" i="1"/>
  <c r="O69" i="1"/>
  <c r="S69" i="1"/>
  <c r="Z69" i="1" s="1"/>
  <c r="AA69" i="1"/>
  <c r="O70" i="1"/>
  <c r="S70" i="1"/>
  <c r="AA70" i="1"/>
  <c r="O71" i="1"/>
  <c r="P71" i="1" s="1"/>
  <c r="S71" i="1"/>
  <c r="Z71" i="1" s="1"/>
  <c r="AA71" i="1"/>
  <c r="O72" i="1"/>
  <c r="P72" i="1" s="1"/>
  <c r="S72" i="1"/>
  <c r="AA72" i="1"/>
  <c r="O73" i="1"/>
  <c r="P73" i="1" s="1"/>
  <c r="S73" i="1"/>
  <c r="U73" i="1" s="1"/>
  <c r="AA73" i="1"/>
  <c r="O74" i="1"/>
  <c r="S74" i="1"/>
  <c r="Z74" i="1" s="1"/>
  <c r="AA74" i="1"/>
  <c r="O75" i="1"/>
  <c r="S75" i="1"/>
  <c r="U75" i="1" s="1"/>
  <c r="V75" i="1" s="1"/>
  <c r="AA75" i="1"/>
  <c r="O76" i="1"/>
  <c r="Q76" i="1" s="1"/>
  <c r="S76" i="1"/>
  <c r="Z76" i="1" s="1"/>
  <c r="AA76" i="1"/>
  <c r="O77" i="1"/>
  <c r="P77" i="1" s="1"/>
  <c r="S77" i="1"/>
  <c r="U77" i="1" s="1"/>
  <c r="AA77" i="1"/>
  <c r="O78" i="1"/>
  <c r="P78" i="1" s="1"/>
  <c r="S78" i="1"/>
  <c r="Z78" i="1" s="1"/>
  <c r="AA78" i="1"/>
  <c r="O79" i="1"/>
  <c r="P79" i="1" s="1"/>
  <c r="S79" i="1"/>
  <c r="U79" i="1" s="1"/>
  <c r="V79" i="1" s="1"/>
  <c r="AA79" i="1"/>
  <c r="O80" i="1"/>
  <c r="Q80" i="1" s="1"/>
  <c r="S80" i="1"/>
  <c r="U80" i="1" s="1"/>
  <c r="V80" i="1" s="1"/>
  <c r="AA80" i="1"/>
  <c r="O81" i="1"/>
  <c r="S81" i="1"/>
  <c r="U81" i="1" s="1"/>
  <c r="AA81" i="1"/>
  <c r="O82" i="1"/>
  <c r="Q82" i="1" s="1"/>
  <c r="S82" i="1"/>
  <c r="AA82" i="1"/>
  <c r="O83" i="1"/>
  <c r="P83" i="1" s="1"/>
  <c r="S83" i="1"/>
  <c r="AA83" i="1"/>
  <c r="O84" i="1"/>
  <c r="S84" i="1"/>
  <c r="U84" i="1" s="1"/>
  <c r="V84" i="1" s="1"/>
  <c r="AA84" i="1"/>
  <c r="O85" i="1"/>
  <c r="P85" i="1" s="1"/>
  <c r="S85" i="1"/>
  <c r="U85" i="1" s="1"/>
  <c r="AA85" i="1"/>
  <c r="O86" i="1"/>
  <c r="S86" i="1"/>
  <c r="U86" i="1" s="1"/>
  <c r="V86" i="1" s="1"/>
  <c r="AA86" i="1"/>
  <c r="O87" i="1"/>
  <c r="P87" i="1" s="1"/>
  <c r="S87" i="1"/>
  <c r="U87" i="1" s="1"/>
  <c r="AA87" i="1"/>
  <c r="O88" i="1"/>
  <c r="Q88" i="1" s="1"/>
  <c r="S88" i="1"/>
  <c r="AA88" i="1"/>
  <c r="O89" i="1"/>
  <c r="P89" i="1" s="1"/>
  <c r="S89" i="1"/>
  <c r="U89" i="1" s="1"/>
  <c r="AA89" i="1"/>
  <c r="O90" i="1"/>
  <c r="S90" i="1"/>
  <c r="Z90" i="1" s="1"/>
  <c r="AA90" i="1"/>
  <c r="O91" i="1"/>
  <c r="P91" i="1" s="1"/>
  <c r="S91" i="1"/>
  <c r="U91" i="1" s="1"/>
  <c r="V91" i="1" s="1"/>
  <c r="AA91" i="1"/>
  <c r="O92" i="1"/>
  <c r="Q92" i="1" s="1"/>
  <c r="S92" i="1"/>
  <c r="AA92" i="1"/>
  <c r="O93" i="1"/>
  <c r="S93" i="1"/>
  <c r="U93" i="1" s="1"/>
  <c r="V93" i="1" s="1"/>
  <c r="AA93" i="1"/>
  <c r="O94" i="1"/>
  <c r="S94" i="1"/>
  <c r="AA94" i="1"/>
  <c r="O95" i="1"/>
  <c r="P95" i="1" s="1"/>
  <c r="S95" i="1"/>
  <c r="AA95" i="1"/>
  <c r="O96" i="1"/>
  <c r="P96" i="1" s="1"/>
  <c r="S96" i="1"/>
  <c r="Z96" i="1" s="1"/>
  <c r="AA96" i="1"/>
  <c r="O97" i="1"/>
  <c r="P97" i="1" s="1"/>
  <c r="S97" i="1"/>
  <c r="U97" i="1" s="1"/>
  <c r="V97" i="1" s="1"/>
  <c r="AA97" i="1"/>
  <c r="O98" i="1"/>
  <c r="P98" i="1" s="1"/>
  <c r="S98" i="1"/>
  <c r="U98" i="1" s="1"/>
  <c r="V98" i="1" s="1"/>
  <c r="AA98" i="1"/>
  <c r="O99" i="1"/>
  <c r="P99" i="1" s="1"/>
  <c r="S99" i="1"/>
  <c r="Z99" i="1" s="1"/>
  <c r="AA99" i="1"/>
  <c r="O100" i="1"/>
  <c r="Q100" i="1" s="1"/>
  <c r="S100" i="1"/>
  <c r="Z100" i="1" s="1"/>
  <c r="AA100" i="1"/>
  <c r="O101" i="1"/>
  <c r="S101" i="1"/>
  <c r="U101" i="1" s="1"/>
  <c r="V101" i="1" s="1"/>
  <c r="AA101" i="1"/>
  <c r="O102" i="1"/>
  <c r="S102" i="1"/>
  <c r="Z102" i="1" s="1"/>
  <c r="AA102" i="1"/>
  <c r="O103" i="1"/>
  <c r="P103" i="1" s="1"/>
  <c r="S103" i="1"/>
  <c r="U103" i="1" s="1"/>
  <c r="AA103" i="1"/>
  <c r="O104" i="1"/>
  <c r="P104" i="1" s="1"/>
  <c r="S104" i="1"/>
  <c r="Z104" i="1" s="1"/>
  <c r="AA104" i="1"/>
  <c r="O105" i="1"/>
  <c r="Q105" i="1" s="1"/>
  <c r="S105" i="1"/>
  <c r="Z105" i="1" s="1"/>
  <c r="AA105" i="1"/>
  <c r="O106" i="1"/>
  <c r="Q106" i="1" s="1"/>
  <c r="S106" i="1"/>
  <c r="Z106" i="1" s="1"/>
  <c r="AA106" i="1"/>
  <c r="O107" i="1"/>
  <c r="P107" i="1" s="1"/>
  <c r="S107" i="1"/>
  <c r="Z107" i="1" s="1"/>
  <c r="AA107" i="1"/>
  <c r="O108" i="1"/>
  <c r="P108" i="1" s="1"/>
  <c r="S108" i="1"/>
  <c r="Z108" i="1" s="1"/>
  <c r="AA108" i="1"/>
  <c r="O109" i="1"/>
  <c r="Q109" i="1" s="1"/>
  <c r="S109" i="1"/>
  <c r="U109" i="1" s="1"/>
  <c r="V109" i="1" s="1"/>
  <c r="AA109" i="1"/>
  <c r="O110" i="1"/>
  <c r="P110" i="1" s="1"/>
  <c r="S110" i="1"/>
  <c r="U110" i="1" s="1"/>
  <c r="V110" i="1" s="1"/>
  <c r="AA110" i="1"/>
  <c r="O111" i="1"/>
  <c r="Q111" i="1" s="1"/>
  <c r="S111" i="1"/>
  <c r="Z111" i="1" s="1"/>
  <c r="AA111" i="1"/>
  <c r="O112" i="1"/>
  <c r="Q112" i="1" s="1"/>
  <c r="S112" i="1"/>
  <c r="Z112" i="1" s="1"/>
  <c r="AA112" i="1"/>
  <c r="O113" i="1"/>
  <c r="P113" i="1" s="1"/>
  <c r="S113" i="1"/>
  <c r="Z113" i="1" s="1"/>
  <c r="AA113" i="1"/>
  <c r="O114" i="1"/>
  <c r="Q114" i="1" s="1"/>
  <c r="S114" i="1"/>
  <c r="Z114" i="1" s="1"/>
  <c r="AA114" i="1"/>
  <c r="O115" i="1"/>
  <c r="S115" i="1"/>
  <c r="Z115" i="1" s="1"/>
  <c r="AA115" i="1"/>
  <c r="O116" i="1"/>
  <c r="P116" i="1" s="1"/>
  <c r="S116" i="1"/>
  <c r="AA116" i="1"/>
  <c r="O117" i="1"/>
  <c r="P117" i="1" s="1"/>
  <c r="S117" i="1"/>
  <c r="Z117" i="1" s="1"/>
  <c r="AA117" i="1"/>
  <c r="O118" i="1"/>
  <c r="S118" i="1"/>
  <c r="U118" i="1" s="1"/>
  <c r="AA118" i="1"/>
  <c r="O119" i="1"/>
  <c r="S119" i="1"/>
  <c r="U119" i="1" s="1"/>
  <c r="AA119" i="1"/>
  <c r="O120" i="1"/>
  <c r="P120" i="1" s="1"/>
  <c r="S120" i="1"/>
  <c r="U120" i="1" s="1"/>
  <c r="AA120" i="1"/>
  <c r="O121" i="1"/>
  <c r="S121" i="1"/>
  <c r="U121" i="1" s="1"/>
  <c r="V121" i="1" s="1"/>
  <c r="AA121" i="1"/>
  <c r="O122" i="1"/>
  <c r="S122" i="1"/>
  <c r="AA122" i="1"/>
  <c r="O123" i="1"/>
  <c r="Q123" i="1" s="1"/>
  <c r="S123" i="1"/>
  <c r="U123" i="1" s="1"/>
  <c r="AA123" i="1"/>
  <c r="O124" i="1"/>
  <c r="S124" i="1"/>
  <c r="U124" i="1" s="1"/>
  <c r="AA124" i="1"/>
  <c r="O125" i="1"/>
  <c r="S125" i="1"/>
  <c r="U125" i="1" s="1"/>
  <c r="AA125" i="1"/>
  <c r="O126" i="1"/>
  <c r="P126" i="1" s="1"/>
  <c r="S126" i="1"/>
  <c r="U126" i="1" s="1"/>
  <c r="V126" i="1" s="1"/>
  <c r="AA126" i="1"/>
  <c r="O127" i="1"/>
  <c r="P127" i="1" s="1"/>
  <c r="S127" i="1"/>
  <c r="U127" i="1" s="1"/>
  <c r="AA127" i="1"/>
  <c r="O128" i="1"/>
  <c r="S128" i="1"/>
  <c r="AA128" i="1"/>
  <c r="O129" i="1"/>
  <c r="P129" i="1" s="1"/>
  <c r="S129" i="1"/>
  <c r="Z129" i="1" s="1"/>
  <c r="AA129" i="1"/>
  <c r="O130" i="1"/>
  <c r="P130" i="1" s="1"/>
  <c r="S130" i="1"/>
  <c r="U130" i="1" s="1"/>
  <c r="AA130" i="1"/>
  <c r="O131" i="1"/>
  <c r="P131" i="1" s="1"/>
  <c r="S131" i="1"/>
  <c r="U131" i="1" s="1"/>
  <c r="AA131" i="1"/>
  <c r="O132" i="1"/>
  <c r="S132" i="1"/>
  <c r="U132" i="1" s="1"/>
  <c r="AA132" i="1"/>
  <c r="O133" i="1"/>
  <c r="P133" i="1" s="1"/>
  <c r="S133" i="1"/>
  <c r="U133" i="1" s="1"/>
  <c r="V133" i="1" s="1"/>
  <c r="AA133" i="1"/>
  <c r="O134" i="1"/>
  <c r="P134" i="1" s="1"/>
  <c r="S134" i="1"/>
  <c r="Z134" i="1" s="1"/>
  <c r="AA134" i="1"/>
  <c r="O135" i="1"/>
  <c r="P135" i="1" s="1"/>
  <c r="S135" i="1"/>
  <c r="AA135" i="1"/>
  <c r="O136" i="1"/>
  <c r="Q136" i="1" s="1"/>
  <c r="S136" i="1"/>
  <c r="U136" i="1" s="1"/>
  <c r="V136" i="1" s="1"/>
  <c r="AA136" i="1"/>
  <c r="O137" i="1"/>
  <c r="S137" i="1"/>
  <c r="U137" i="1" s="1"/>
  <c r="V137" i="1" s="1"/>
  <c r="AA137" i="1"/>
  <c r="O138" i="1"/>
  <c r="Q138" i="1" s="1"/>
  <c r="S138" i="1"/>
  <c r="U138" i="1" s="1"/>
  <c r="AA138" i="1"/>
  <c r="O139" i="1"/>
  <c r="P139" i="1" s="1"/>
  <c r="S139" i="1"/>
  <c r="AA139" i="1"/>
  <c r="O140" i="1"/>
  <c r="P140" i="1" s="1"/>
  <c r="S140" i="1"/>
  <c r="Z140" i="1" s="1"/>
  <c r="AA140" i="1"/>
  <c r="O141" i="1"/>
  <c r="P141" i="1" s="1"/>
  <c r="S141" i="1"/>
  <c r="Z141" i="1" s="1"/>
  <c r="AA141" i="1"/>
  <c r="O142" i="1"/>
  <c r="P142" i="1" s="1"/>
  <c r="S142" i="1"/>
  <c r="Z142" i="1" s="1"/>
  <c r="AA142" i="1"/>
  <c r="O143" i="1"/>
  <c r="P143" i="1" s="1"/>
  <c r="S143" i="1"/>
  <c r="Z143" i="1" s="1"/>
  <c r="AA143" i="1"/>
  <c r="O144" i="1"/>
  <c r="P144" i="1" s="1"/>
  <c r="S144" i="1"/>
  <c r="Z144" i="1" s="1"/>
  <c r="AA144" i="1"/>
  <c r="O145" i="1"/>
  <c r="P145" i="1" s="1"/>
  <c r="S145" i="1"/>
  <c r="Z145" i="1" s="1"/>
  <c r="AA145" i="1"/>
  <c r="O146" i="1"/>
  <c r="P146" i="1" s="1"/>
  <c r="S146" i="1"/>
  <c r="Z146" i="1" s="1"/>
  <c r="AA146" i="1"/>
  <c r="O147" i="1"/>
  <c r="S147" i="1"/>
  <c r="Z147" i="1" s="1"/>
  <c r="AA147" i="1"/>
  <c r="O148" i="1"/>
  <c r="P148" i="1" s="1"/>
  <c r="S148" i="1"/>
  <c r="AA148" i="1"/>
  <c r="O149" i="1"/>
  <c r="P149" i="1" s="1"/>
  <c r="S149" i="1"/>
  <c r="U149" i="1" s="1"/>
  <c r="AA149" i="1"/>
  <c r="O150" i="1"/>
  <c r="Q150" i="1" s="1"/>
  <c r="S150" i="1"/>
  <c r="U150" i="1" s="1"/>
  <c r="V150" i="1" s="1"/>
  <c r="AA150" i="1"/>
  <c r="O151" i="1"/>
  <c r="P151" i="1" s="1"/>
  <c r="S151" i="1"/>
  <c r="U151" i="1" s="1"/>
  <c r="AA151" i="1"/>
  <c r="O152" i="1"/>
  <c r="S152" i="1"/>
  <c r="U152" i="1" s="1"/>
  <c r="V152" i="1" s="1"/>
  <c r="AA152" i="1"/>
  <c r="O153" i="1"/>
  <c r="P153" i="1" s="1"/>
  <c r="S153" i="1"/>
  <c r="U153" i="1" s="1"/>
  <c r="AA153" i="1"/>
  <c r="O154" i="1"/>
  <c r="P154" i="1" s="1"/>
  <c r="S154" i="1"/>
  <c r="U154" i="1" s="1"/>
  <c r="AA154" i="1"/>
  <c r="O155" i="1"/>
  <c r="P155" i="1" s="1"/>
  <c r="S155" i="1"/>
  <c r="U155" i="1" s="1"/>
  <c r="AA155" i="1"/>
  <c r="O156" i="1"/>
  <c r="P156" i="1" s="1"/>
  <c r="S156" i="1"/>
  <c r="Z156" i="1" s="1"/>
  <c r="AA156" i="1"/>
  <c r="O157" i="1"/>
  <c r="P157" i="1" s="1"/>
  <c r="S157" i="1"/>
  <c r="Z157" i="1" s="1"/>
  <c r="AA157" i="1"/>
  <c r="O158" i="1"/>
  <c r="S158" i="1"/>
  <c r="U158" i="1" s="1"/>
  <c r="AA158" i="1"/>
  <c r="O159" i="1"/>
  <c r="S159" i="1"/>
  <c r="AA159" i="1"/>
  <c r="O160" i="1"/>
  <c r="P160" i="1" s="1"/>
  <c r="S160" i="1"/>
  <c r="AA160" i="1"/>
  <c r="O161" i="1"/>
  <c r="P161" i="1" s="1"/>
  <c r="S161" i="1"/>
  <c r="U161" i="1" s="1"/>
  <c r="V161" i="1" s="1"/>
  <c r="AA161" i="1"/>
  <c r="O162" i="1"/>
  <c r="P162" i="1" s="1"/>
  <c r="S162" i="1"/>
  <c r="Z162" i="1" s="1"/>
  <c r="AA162" i="1"/>
  <c r="O163" i="1"/>
  <c r="P163" i="1" s="1"/>
  <c r="S163" i="1"/>
  <c r="U163" i="1" s="1"/>
  <c r="AA163" i="1"/>
  <c r="O164" i="1"/>
  <c r="S164" i="1"/>
  <c r="AA164" i="1"/>
  <c r="O165" i="1"/>
  <c r="S165" i="1"/>
  <c r="U165" i="1" s="1"/>
  <c r="AA165" i="1"/>
  <c r="O166" i="1"/>
  <c r="Q166" i="1" s="1"/>
  <c r="S166" i="1"/>
  <c r="Z166" i="1" s="1"/>
  <c r="AA166" i="1"/>
  <c r="O167" i="1"/>
  <c r="P167" i="1" s="1"/>
  <c r="S167" i="1"/>
  <c r="U167" i="1" s="1"/>
  <c r="AA167" i="1"/>
  <c r="O168" i="1"/>
  <c r="S168" i="1"/>
  <c r="AA168" i="1"/>
  <c r="O169" i="1"/>
  <c r="P169" i="1" s="1"/>
  <c r="S169" i="1"/>
  <c r="Z169" i="1" s="1"/>
  <c r="AA169" i="1"/>
  <c r="O170" i="1"/>
  <c r="Q170" i="1" s="1"/>
  <c r="S170" i="1"/>
  <c r="Z170" i="1" s="1"/>
  <c r="AA170" i="1"/>
  <c r="O171" i="1"/>
  <c r="P171" i="1" s="1"/>
  <c r="S171" i="1"/>
  <c r="Z171" i="1" s="1"/>
  <c r="AA171" i="1"/>
  <c r="O172" i="1"/>
  <c r="S172" i="1"/>
  <c r="AA172" i="1"/>
  <c r="O173" i="1"/>
  <c r="Q173" i="1" s="1"/>
  <c r="S173" i="1"/>
  <c r="U173" i="1" s="1"/>
  <c r="V173" i="1" s="1"/>
  <c r="AA173" i="1"/>
  <c r="O174" i="1"/>
  <c r="Q174" i="1" s="1"/>
  <c r="S174" i="1"/>
  <c r="Z174" i="1" s="1"/>
  <c r="AA174" i="1"/>
  <c r="O175" i="1"/>
  <c r="P175" i="1" s="1"/>
  <c r="S175" i="1"/>
  <c r="AA175" i="1"/>
  <c r="O176" i="1"/>
  <c r="S176" i="1"/>
  <c r="U176" i="1" s="1"/>
  <c r="V176" i="1" s="1"/>
  <c r="AA176" i="1"/>
  <c r="O177" i="1"/>
  <c r="P177" i="1" s="1"/>
  <c r="S177" i="1"/>
  <c r="U177" i="1" s="1"/>
  <c r="V177" i="1" s="1"/>
  <c r="AA177" i="1"/>
  <c r="O178" i="1"/>
  <c r="P178" i="1" s="1"/>
  <c r="S178" i="1"/>
  <c r="Z178" i="1" s="1"/>
  <c r="AA178" i="1"/>
  <c r="O179" i="1"/>
  <c r="P179" i="1" s="1"/>
  <c r="S179" i="1"/>
  <c r="AA179" i="1"/>
  <c r="O180" i="1"/>
  <c r="S180" i="1"/>
  <c r="Z180" i="1" s="1"/>
  <c r="AA180" i="1"/>
  <c r="O185" i="1"/>
  <c r="P185" i="1" s="1"/>
  <c r="S185" i="1"/>
  <c r="Z185" i="1" s="1"/>
  <c r="AA185" i="1"/>
  <c r="O186" i="1"/>
  <c r="P186" i="1" s="1"/>
  <c r="S186" i="1"/>
  <c r="AA186" i="1"/>
  <c r="O187" i="1"/>
  <c r="Q187" i="1" s="1"/>
  <c r="S187" i="1"/>
  <c r="Z187" i="1" s="1"/>
  <c r="AA187" i="1"/>
  <c r="O188" i="1"/>
  <c r="S188" i="1"/>
  <c r="AA188" i="1"/>
  <c r="O189" i="1"/>
  <c r="P189" i="1" s="1"/>
  <c r="S189" i="1"/>
  <c r="U189" i="1" s="1"/>
  <c r="V189" i="1" s="1"/>
  <c r="AA189" i="1"/>
  <c r="O190" i="1"/>
  <c r="P190" i="1" s="1"/>
  <c r="S190" i="1"/>
  <c r="Z190" i="1" s="1"/>
  <c r="AA190" i="1"/>
  <c r="O191" i="1"/>
  <c r="P191" i="1" s="1"/>
  <c r="S191" i="1"/>
  <c r="Z191" i="1" s="1"/>
  <c r="AA191" i="1"/>
  <c r="O192" i="1"/>
  <c r="S192" i="1"/>
  <c r="U192" i="1" s="1"/>
  <c r="V192" i="1" s="1"/>
  <c r="AA192" i="1"/>
  <c r="O193" i="1"/>
  <c r="P193" i="1" s="1"/>
  <c r="S193" i="1"/>
  <c r="U193" i="1" s="1"/>
  <c r="V193" i="1" s="1"/>
  <c r="AA193" i="1"/>
  <c r="O194" i="1"/>
  <c r="P194" i="1" s="1"/>
  <c r="S194" i="1"/>
  <c r="AA194" i="1"/>
  <c r="O195" i="1"/>
  <c r="P195" i="1" s="1"/>
  <c r="S195" i="1"/>
  <c r="U195" i="1" s="1"/>
  <c r="V195" i="1" s="1"/>
  <c r="AA195" i="1"/>
  <c r="O196" i="1"/>
  <c r="S196" i="1"/>
  <c r="U196" i="1" s="1"/>
  <c r="V196" i="1" s="1"/>
  <c r="AA196" i="1"/>
  <c r="O197" i="1"/>
  <c r="P197" i="1" s="1"/>
  <c r="S197" i="1"/>
  <c r="Z197" i="1" s="1"/>
  <c r="AA197" i="1"/>
  <c r="O198" i="1"/>
  <c r="Q198" i="1" s="1"/>
  <c r="S198" i="1"/>
  <c r="U198" i="1" s="1"/>
  <c r="V198" i="1" s="1"/>
  <c r="AA198" i="1"/>
  <c r="O199" i="1"/>
  <c r="S199" i="1"/>
  <c r="U199" i="1" s="1"/>
  <c r="AA199" i="1"/>
  <c r="O200" i="1"/>
  <c r="S200" i="1"/>
  <c r="U200" i="1" s="1"/>
  <c r="AA200" i="1"/>
  <c r="O201" i="1"/>
  <c r="S201" i="1"/>
  <c r="AA201" i="1"/>
  <c r="O202" i="1"/>
  <c r="P202" i="1" s="1"/>
  <c r="S202" i="1"/>
  <c r="U202" i="1" s="1"/>
  <c r="V202" i="1" s="1"/>
  <c r="AA202" i="1"/>
  <c r="O203" i="1"/>
  <c r="P203" i="1" s="1"/>
  <c r="S203" i="1"/>
  <c r="Z203" i="1" s="1"/>
  <c r="AA203" i="1"/>
  <c r="O204" i="1"/>
  <c r="S204" i="1"/>
  <c r="U204" i="1" s="1"/>
  <c r="V204" i="1" s="1"/>
  <c r="AA204" i="1"/>
  <c r="O205" i="1"/>
  <c r="P205" i="1" s="1"/>
  <c r="S205" i="1"/>
  <c r="AA205" i="1"/>
  <c r="O208" i="1"/>
  <c r="S208" i="1"/>
  <c r="U208" i="1" s="1"/>
  <c r="V208" i="1" s="1"/>
  <c r="AA208" i="1"/>
  <c r="O209" i="1"/>
  <c r="P209" i="1" s="1"/>
  <c r="S209" i="1"/>
  <c r="AA209" i="1"/>
  <c r="O210" i="1"/>
  <c r="S210" i="1"/>
  <c r="AA210" i="1"/>
  <c r="O211" i="1"/>
  <c r="P211" i="1" s="1"/>
  <c r="S211" i="1"/>
  <c r="AA211" i="1"/>
  <c r="O212" i="1"/>
  <c r="S212" i="1"/>
  <c r="AA212" i="1"/>
  <c r="O213" i="1"/>
  <c r="P213" i="1" s="1"/>
  <c r="S213" i="1"/>
  <c r="AA213" i="1"/>
  <c r="O214" i="1"/>
  <c r="S214" i="1"/>
  <c r="AA214" i="1"/>
  <c r="O181" i="1"/>
  <c r="S181" i="1"/>
  <c r="AA181" i="1"/>
  <c r="O182" i="1"/>
  <c r="P182" i="1" s="1"/>
  <c r="S182" i="1"/>
  <c r="AA182" i="1"/>
  <c r="O183" i="1"/>
  <c r="P183" i="1" s="1"/>
  <c r="S183" i="1"/>
  <c r="AA183" i="1"/>
  <c r="O184" i="1"/>
  <c r="Q184" i="1" s="1"/>
  <c r="S184" i="1"/>
  <c r="AA184" i="1"/>
  <c r="O206" i="1"/>
  <c r="P206" i="1" s="1"/>
  <c r="S206" i="1"/>
  <c r="AA206" i="1"/>
  <c r="O207" i="1"/>
  <c r="S207" i="1"/>
  <c r="U207" i="1" s="1"/>
  <c r="V207" i="1" s="1"/>
  <c r="AA207" i="1"/>
  <c r="S246" i="1"/>
  <c r="O246" i="1"/>
  <c r="P246" i="1" s="1"/>
  <c r="AA246" i="1"/>
  <c r="S247" i="1"/>
  <c r="O247" i="1"/>
  <c r="P247" i="1" s="1"/>
  <c r="AA247" i="1"/>
  <c r="S248" i="1"/>
  <c r="O248" i="1"/>
  <c r="AA248" i="1"/>
  <c r="S249" i="1"/>
  <c r="U249" i="1" s="1"/>
  <c r="O249" i="1"/>
  <c r="P249" i="1" s="1"/>
  <c r="Q249" i="1" s="1"/>
  <c r="AA249" i="1"/>
  <c r="O250" i="1"/>
  <c r="P250" i="1" s="1"/>
  <c r="S250" i="1"/>
  <c r="U250" i="1" s="1"/>
  <c r="AA250" i="1"/>
  <c r="O215" i="1"/>
  <c r="P215" i="1" s="1"/>
  <c r="S215" i="1"/>
  <c r="Z215" i="1" s="1"/>
  <c r="AA215" i="1"/>
  <c r="O216" i="1"/>
  <c r="P216" i="1" s="1"/>
  <c r="S216" i="1"/>
  <c r="Z216" i="1" s="1"/>
  <c r="AA216" i="1"/>
  <c r="O217" i="1"/>
  <c r="P217" i="1" s="1"/>
  <c r="S217" i="1"/>
  <c r="U217" i="1" s="1"/>
  <c r="AA217" i="1"/>
  <c r="O218" i="1"/>
  <c r="P218" i="1" s="1"/>
  <c r="S218" i="1"/>
  <c r="AA218" i="1"/>
  <c r="O219" i="1"/>
  <c r="P219" i="1" s="1"/>
  <c r="Q219" i="1" s="1"/>
  <c r="S219" i="1"/>
  <c r="U219" i="1" s="1"/>
  <c r="V219" i="1" s="1"/>
  <c r="AA219" i="1"/>
  <c r="S220" i="1"/>
  <c r="O220" i="1"/>
  <c r="AA220" i="1"/>
  <c r="O221" i="1"/>
  <c r="P221" i="1" s="1"/>
  <c r="S221" i="1"/>
  <c r="Z221" i="1" s="1"/>
  <c r="AA221" i="1"/>
  <c r="S222" i="1"/>
  <c r="U222" i="1" s="1"/>
  <c r="V222" i="1" s="1"/>
  <c r="O222" i="1"/>
  <c r="P222" i="1" s="1"/>
  <c r="AA222" i="1"/>
  <c r="S223" i="1"/>
  <c r="O223" i="1"/>
  <c r="P223" i="1" s="1"/>
  <c r="AA223" i="1"/>
  <c r="S224" i="1"/>
  <c r="Z224" i="1" s="1"/>
  <c r="O224" i="1"/>
  <c r="AA224" i="1"/>
  <c r="O225" i="1"/>
  <c r="P225" i="1" s="1"/>
  <c r="S225" i="1"/>
  <c r="AA225" i="1"/>
  <c r="S226" i="1"/>
  <c r="O226" i="1"/>
  <c r="AA226" i="1"/>
  <c r="S227" i="1"/>
  <c r="O227" i="1"/>
  <c r="AA227" i="1"/>
  <c r="S228" i="1"/>
  <c r="U228" i="1" s="1"/>
  <c r="V228" i="1" s="1"/>
  <c r="O228" i="1"/>
  <c r="P228" i="1" s="1"/>
  <c r="Q228" i="1" s="1"/>
  <c r="AA228" i="1"/>
  <c r="O229" i="1"/>
  <c r="P229" i="1" s="1"/>
  <c r="S229" i="1"/>
  <c r="AA229" i="1"/>
  <c r="S230" i="1"/>
  <c r="O230" i="1"/>
  <c r="P230" i="1" s="1"/>
  <c r="Q230" i="1" s="1"/>
  <c r="R230" i="1" s="1"/>
  <c r="Y230" i="1" s="1"/>
  <c r="AA230" i="1"/>
  <c r="O231" i="1"/>
  <c r="S231" i="1"/>
  <c r="U231" i="1" s="1"/>
  <c r="V231" i="1" s="1"/>
  <c r="AA231" i="1"/>
  <c r="S232" i="1"/>
  <c r="Z232" i="1" s="1"/>
  <c r="O232" i="1"/>
  <c r="P232" i="1" s="1"/>
  <c r="Q232" i="1" s="1"/>
  <c r="AA232" i="1"/>
  <c r="O233" i="1"/>
  <c r="P233" i="1" s="1"/>
  <c r="S233" i="1"/>
  <c r="U233" i="1" s="1"/>
  <c r="V233" i="1" s="1"/>
  <c r="AA233" i="1"/>
  <c r="S234" i="1"/>
  <c r="O234" i="1"/>
  <c r="P234" i="1" s="1"/>
  <c r="AA234" i="1"/>
  <c r="S235" i="1"/>
  <c r="O235" i="1"/>
  <c r="P235" i="1" s="1"/>
  <c r="Q235" i="1" s="1"/>
  <c r="AA235" i="1"/>
  <c r="S236" i="1"/>
  <c r="O236" i="1"/>
  <c r="AA236" i="1"/>
  <c r="O237" i="1"/>
  <c r="P237" i="1" s="1"/>
  <c r="S237" i="1"/>
  <c r="U237" i="1" s="1"/>
  <c r="V237" i="1" s="1"/>
  <c r="AA237" i="1"/>
  <c r="O238" i="1"/>
  <c r="P238" i="1" s="1"/>
  <c r="S238" i="1"/>
  <c r="AA238" i="1"/>
  <c r="S239" i="1"/>
  <c r="U239" i="1" s="1"/>
  <c r="O239" i="1"/>
  <c r="P239" i="1" s="1"/>
  <c r="AA239" i="1"/>
  <c r="S240" i="1"/>
  <c r="U240" i="1" s="1"/>
  <c r="O240" i="1"/>
  <c r="P240" i="1" s="1"/>
  <c r="AA240" i="1"/>
  <c r="S241" i="1"/>
  <c r="U241" i="1" s="1"/>
  <c r="O241" i="1"/>
  <c r="P241" i="1" s="1"/>
  <c r="AA241" i="1"/>
  <c r="S242" i="1"/>
  <c r="O242" i="1"/>
  <c r="AA242" i="1"/>
  <c r="O243" i="1"/>
  <c r="P243" i="1" s="1"/>
  <c r="Q243" i="1" s="1"/>
  <c r="S243" i="1"/>
  <c r="Z243" i="1" s="1"/>
  <c r="AA243" i="1"/>
  <c r="O244" i="1"/>
  <c r="P244" i="1" s="1"/>
  <c r="S244" i="1"/>
  <c r="Z244" i="1" s="1"/>
  <c r="AA244" i="1"/>
  <c r="O245" i="1"/>
  <c r="P245" i="1" s="1"/>
  <c r="S245" i="1"/>
  <c r="Z245" i="1" s="1"/>
  <c r="AA245" i="1"/>
  <c r="O251" i="1"/>
  <c r="S251" i="1"/>
  <c r="Z251" i="1" s="1"/>
  <c r="AA251" i="1"/>
  <c r="O252" i="1"/>
  <c r="S252" i="1"/>
  <c r="AA252" i="1"/>
  <c r="S253" i="1"/>
  <c r="Z253" i="1" s="1"/>
  <c r="O253" i="1"/>
  <c r="AA253" i="1"/>
  <c r="S254" i="1"/>
  <c r="O254" i="1"/>
  <c r="AA254" i="1"/>
  <c r="O255" i="1"/>
  <c r="P255" i="1" s="1"/>
  <c r="S255" i="1"/>
  <c r="AA255" i="1"/>
  <c r="S256" i="1"/>
  <c r="O256" i="1"/>
  <c r="P256" i="1" s="1"/>
  <c r="AA256" i="1"/>
  <c r="S257" i="1"/>
  <c r="O257" i="1"/>
  <c r="P257" i="1" s="1"/>
  <c r="AA257" i="1"/>
  <c r="S258" i="1"/>
  <c r="O258" i="1"/>
  <c r="AA258" i="1"/>
  <c r="S259" i="1"/>
  <c r="U259" i="1" s="1"/>
  <c r="O259" i="1"/>
  <c r="P259" i="1" s="1"/>
  <c r="Q259" i="1" s="1"/>
  <c r="AA259" i="1"/>
  <c r="O260" i="1"/>
  <c r="P260" i="1" s="1"/>
  <c r="S260" i="1"/>
  <c r="Z260" i="1" s="1"/>
  <c r="AA260" i="1"/>
  <c r="O261" i="1"/>
  <c r="S261" i="1"/>
  <c r="U261" i="1" s="1"/>
  <c r="V261" i="1" s="1"/>
  <c r="AA261" i="1"/>
  <c r="O262" i="1"/>
  <c r="P262" i="1" s="1"/>
  <c r="S262" i="1"/>
  <c r="Z262" i="1" s="1"/>
  <c r="AA262" i="1"/>
  <c r="O263" i="1"/>
  <c r="S263" i="1"/>
  <c r="AA263" i="1"/>
  <c r="O264" i="1"/>
  <c r="P264" i="1" s="1"/>
  <c r="S264" i="1"/>
  <c r="U264" i="1" s="1"/>
  <c r="AA264" i="1"/>
  <c r="O265" i="1"/>
  <c r="P265" i="1" s="1"/>
  <c r="S265" i="1"/>
  <c r="AA265" i="1"/>
  <c r="O266" i="1"/>
  <c r="P266" i="1" s="1"/>
  <c r="S266" i="1"/>
  <c r="Z266" i="1" s="1"/>
  <c r="AA266" i="1"/>
  <c r="O267" i="1"/>
  <c r="S267" i="1"/>
  <c r="U267" i="1" s="1"/>
  <c r="AA267" i="1"/>
  <c r="S268" i="1"/>
  <c r="O268" i="1"/>
  <c r="AA268" i="1"/>
  <c r="S269" i="1"/>
  <c r="Z269" i="1" s="1"/>
  <c r="O269" i="1"/>
  <c r="P269" i="1" s="1"/>
  <c r="AA269" i="1"/>
  <c r="O270" i="1"/>
  <c r="S270" i="1"/>
  <c r="Z270" i="1" s="1"/>
  <c r="AA270" i="1"/>
  <c r="O271" i="1"/>
  <c r="S271" i="1"/>
  <c r="AA271" i="1"/>
  <c r="O272" i="1"/>
  <c r="P272" i="1" s="1"/>
  <c r="S272" i="1"/>
  <c r="Z272" i="1" s="1"/>
  <c r="AA272" i="1"/>
  <c r="S273" i="1"/>
  <c r="U273" i="1" s="1"/>
  <c r="O273" i="1"/>
  <c r="AA273" i="1"/>
  <c r="S274" i="1"/>
  <c r="O274" i="1"/>
  <c r="AA274" i="1"/>
  <c r="S275" i="1"/>
  <c r="U275" i="1" s="1"/>
  <c r="O275" i="1"/>
  <c r="AA275" i="1"/>
  <c r="S276" i="1"/>
  <c r="O276" i="1"/>
  <c r="AA276" i="1"/>
  <c r="O277" i="1"/>
  <c r="P277" i="1" s="1"/>
  <c r="Q277" i="1" s="1"/>
  <c r="R277" i="1" s="1"/>
  <c r="Y277" i="1" s="1"/>
  <c r="S277" i="1"/>
  <c r="U277" i="1" s="1"/>
  <c r="V277" i="1" s="1"/>
  <c r="AA277" i="1"/>
  <c r="O278" i="1"/>
  <c r="P278" i="1" s="1"/>
  <c r="Q278" i="1" s="1"/>
  <c r="S278" i="1"/>
  <c r="AA278" i="1"/>
  <c r="O279" i="1"/>
  <c r="P279" i="1" s="1"/>
  <c r="S279" i="1"/>
  <c r="AA279" i="1"/>
  <c r="O280" i="1"/>
  <c r="P280" i="1" s="1"/>
  <c r="S280" i="1"/>
  <c r="AA280" i="1"/>
  <c r="S281" i="1"/>
  <c r="Z281" i="1" s="1"/>
  <c r="O281" i="1"/>
  <c r="P281" i="1" s="1"/>
  <c r="AA281" i="1"/>
  <c r="S282" i="1"/>
  <c r="O282" i="1"/>
  <c r="AA282" i="1"/>
  <c r="O283" i="1"/>
  <c r="P283" i="1" s="1"/>
  <c r="Q283" i="1" s="1"/>
  <c r="R283" i="1" s="1"/>
  <c r="Y283" i="1" s="1"/>
  <c r="S283" i="1"/>
  <c r="AA283" i="1"/>
  <c r="O284" i="1"/>
  <c r="S284" i="1"/>
  <c r="Z284" i="1" s="1"/>
  <c r="AA284" i="1"/>
  <c r="S285" i="1"/>
  <c r="Z285" i="1" s="1"/>
  <c r="O285" i="1"/>
  <c r="P285" i="1" s="1"/>
  <c r="AA285" i="1"/>
  <c r="S286" i="1"/>
  <c r="O286" i="1"/>
  <c r="P286" i="1" s="1"/>
  <c r="AA286" i="1"/>
  <c r="S287" i="1"/>
  <c r="O287" i="1"/>
  <c r="P287" i="1" s="1"/>
  <c r="Q287" i="1" s="1"/>
  <c r="AA287" i="1"/>
  <c r="S288" i="1"/>
  <c r="O288" i="1"/>
  <c r="AA288" i="1"/>
  <c r="O289" i="1"/>
  <c r="P289" i="1" s="1"/>
  <c r="S289" i="1"/>
  <c r="AA289" i="1"/>
  <c r="S290" i="1"/>
  <c r="O290" i="1"/>
  <c r="P290" i="1" s="1"/>
  <c r="AA290" i="1"/>
  <c r="S291" i="1"/>
  <c r="O291" i="1"/>
  <c r="P291" i="1" s="1"/>
  <c r="AA291" i="1"/>
  <c r="O292" i="1"/>
  <c r="P292" i="1" s="1"/>
  <c r="S292" i="1"/>
  <c r="U292" i="1" s="1"/>
  <c r="AA292" i="1"/>
  <c r="S293" i="1"/>
  <c r="O293" i="1"/>
  <c r="AA293" i="1"/>
  <c r="S294" i="1"/>
  <c r="O294" i="1"/>
  <c r="P294" i="1" s="1"/>
  <c r="AA294" i="1"/>
  <c r="O295" i="1"/>
  <c r="P295" i="1" s="1"/>
  <c r="Q295" i="1" s="1"/>
  <c r="S295" i="1"/>
  <c r="U295" i="1" s="1"/>
  <c r="AA295" i="1"/>
  <c r="S296" i="1"/>
  <c r="O296" i="1"/>
  <c r="P296" i="1" s="1"/>
  <c r="AA296" i="1"/>
  <c r="S297" i="1"/>
  <c r="Z297" i="1" s="1"/>
  <c r="O297" i="1"/>
  <c r="P297" i="1" s="1"/>
  <c r="AA297" i="1"/>
  <c r="O298" i="1"/>
  <c r="S298" i="1"/>
  <c r="AA298" i="1"/>
  <c r="S299" i="1"/>
  <c r="Z299" i="1" s="1"/>
  <c r="O299" i="1"/>
  <c r="AA299" i="1"/>
  <c r="O300" i="1"/>
  <c r="P300" i="1" s="1"/>
  <c r="S300" i="1"/>
  <c r="Z300" i="1" s="1"/>
  <c r="AA300" i="1"/>
  <c r="O301" i="1"/>
  <c r="P301" i="1" s="1"/>
  <c r="S301" i="1"/>
  <c r="Z301" i="1" s="1"/>
  <c r="AA301" i="1"/>
  <c r="O302" i="1"/>
  <c r="P302" i="1" s="1"/>
  <c r="S302" i="1"/>
  <c r="Z302" i="1" s="1"/>
  <c r="AA302" i="1"/>
  <c r="O303" i="1"/>
  <c r="P303" i="1" s="1"/>
  <c r="Q303" i="1" s="1"/>
  <c r="R303" i="1" s="1"/>
  <c r="Y303" i="1" s="1"/>
  <c r="S303" i="1"/>
  <c r="AA303" i="1"/>
  <c r="S304" i="1"/>
  <c r="O304" i="1"/>
  <c r="P304" i="1" s="1"/>
  <c r="Q304" i="1" s="1"/>
  <c r="AA304" i="1"/>
  <c r="S305" i="1"/>
  <c r="O305" i="1"/>
  <c r="AA305" i="1"/>
  <c r="S306" i="1"/>
  <c r="O306" i="1"/>
  <c r="P306" i="1" s="1"/>
  <c r="Q306" i="1" s="1"/>
  <c r="AA306" i="1"/>
  <c r="S307" i="1"/>
  <c r="Z307" i="1" s="1"/>
  <c r="O307" i="1"/>
  <c r="P307" i="1" s="1"/>
  <c r="AA307" i="1"/>
  <c r="O308" i="1"/>
  <c r="S308" i="1"/>
  <c r="Z308" i="1" s="1"/>
  <c r="AA308" i="1"/>
  <c r="S309" i="1"/>
  <c r="O309" i="1"/>
  <c r="AA309" i="1"/>
  <c r="S310" i="1"/>
  <c r="O310" i="1"/>
  <c r="P310" i="1" s="1"/>
  <c r="AA310" i="1"/>
  <c r="O311" i="1"/>
  <c r="S311" i="1"/>
  <c r="AA311" i="1"/>
  <c r="S312" i="1"/>
  <c r="O312" i="1"/>
  <c r="P312" i="1" s="1"/>
  <c r="AA312" i="1"/>
  <c r="S313" i="1"/>
  <c r="U313" i="1" s="1"/>
  <c r="V313" i="1" s="1"/>
  <c r="O313" i="1"/>
  <c r="P313" i="1" s="1"/>
  <c r="Q313" i="1" s="1"/>
  <c r="AA313" i="1"/>
  <c r="S314" i="1"/>
  <c r="O314" i="1"/>
  <c r="AA314" i="1"/>
  <c r="S315" i="1"/>
  <c r="O315" i="1"/>
  <c r="P315" i="1" s="1"/>
  <c r="Q315" i="1" s="1"/>
  <c r="AA315" i="1"/>
  <c r="O316" i="1"/>
  <c r="P316" i="1" s="1"/>
  <c r="S316" i="1"/>
  <c r="Z316" i="1" s="1"/>
  <c r="AA316" i="1"/>
  <c r="S317" i="1"/>
  <c r="O317" i="1"/>
  <c r="P317" i="1" s="1"/>
  <c r="AA317" i="1"/>
  <c r="O318" i="1"/>
  <c r="P318" i="1" s="1"/>
  <c r="S318" i="1"/>
  <c r="Z318" i="1" s="1"/>
  <c r="AA318" i="1"/>
  <c r="S319" i="1"/>
  <c r="Z319" i="1" s="1"/>
  <c r="O319" i="1"/>
  <c r="P319" i="1" s="1"/>
  <c r="AA319" i="1"/>
  <c r="S320" i="1"/>
  <c r="O320" i="1"/>
  <c r="AA320" i="1"/>
  <c r="S321" i="1"/>
  <c r="O321" i="1"/>
  <c r="P321" i="1" s="1"/>
  <c r="AA321" i="1"/>
  <c r="S322" i="1"/>
  <c r="Z322" i="1" s="1"/>
  <c r="O322" i="1"/>
  <c r="P322" i="1" s="1"/>
  <c r="AA322" i="1"/>
  <c r="S323" i="1"/>
  <c r="U323" i="1" s="1"/>
  <c r="V323" i="1" s="1"/>
  <c r="O323" i="1"/>
  <c r="AA323" i="1"/>
  <c r="O324" i="1"/>
  <c r="P324" i="1" s="1"/>
  <c r="S324" i="1"/>
  <c r="Z324" i="1" s="1"/>
  <c r="AA324" i="1"/>
  <c r="S325" i="1"/>
  <c r="O325" i="1"/>
  <c r="P325" i="1" s="1"/>
  <c r="AA325" i="1"/>
  <c r="S326" i="1"/>
  <c r="O326" i="1"/>
  <c r="P326" i="1" s="1"/>
  <c r="AA326" i="1"/>
  <c r="O327" i="1"/>
  <c r="P327" i="1" s="1"/>
  <c r="S327" i="1"/>
  <c r="AA327" i="1"/>
  <c r="S328" i="1"/>
  <c r="U328" i="1" s="1"/>
  <c r="O328" i="1"/>
  <c r="P328" i="1" s="1"/>
  <c r="AA328" i="1"/>
  <c r="S329" i="1"/>
  <c r="U329" i="1" s="1"/>
  <c r="V329" i="1" s="1"/>
  <c r="O329" i="1"/>
  <c r="AA329" i="1"/>
  <c r="O330" i="1"/>
  <c r="P330" i="1" s="1"/>
  <c r="S330" i="1"/>
  <c r="Z330" i="1" s="1"/>
  <c r="AA330" i="1"/>
  <c r="S331" i="1"/>
  <c r="Z331" i="1" s="1"/>
  <c r="O331" i="1"/>
  <c r="P331" i="1" s="1"/>
  <c r="Q331" i="1" s="1"/>
  <c r="AA331" i="1"/>
  <c r="S332" i="1"/>
  <c r="Z332" i="1" s="1"/>
  <c r="O332" i="1"/>
  <c r="P332" i="1" s="1"/>
  <c r="AA332" i="1"/>
  <c r="O333" i="1"/>
  <c r="P333" i="1" s="1"/>
  <c r="S333" i="1"/>
  <c r="U333" i="1" s="1"/>
  <c r="V333" i="1" s="1"/>
  <c r="AA333" i="1"/>
  <c r="S334" i="1"/>
  <c r="Z334" i="1" s="1"/>
  <c r="O334" i="1"/>
  <c r="P334" i="1" s="1"/>
  <c r="Q334" i="1" s="1"/>
  <c r="AA334" i="1"/>
  <c r="S335" i="1"/>
  <c r="U335" i="1" s="1"/>
  <c r="O335" i="1"/>
  <c r="P335" i="1" s="1"/>
  <c r="AA335" i="1"/>
  <c r="S336" i="1"/>
  <c r="O336" i="1"/>
  <c r="P336" i="1" s="1"/>
  <c r="Q336" i="1" s="1"/>
  <c r="AA336" i="1"/>
  <c r="S337" i="1"/>
  <c r="O337" i="1"/>
  <c r="P337" i="1" s="1"/>
  <c r="AA337" i="1"/>
  <c r="S338" i="1"/>
  <c r="U338" i="1" s="1"/>
  <c r="O338" i="1"/>
  <c r="P338" i="1" s="1"/>
  <c r="AA338" i="1"/>
  <c r="S339" i="1"/>
  <c r="O339" i="1"/>
  <c r="AA339" i="1"/>
  <c r="S340" i="1"/>
  <c r="O340" i="1"/>
  <c r="P340" i="1" s="1"/>
  <c r="AA340" i="1"/>
  <c r="S341" i="1"/>
  <c r="O341" i="1"/>
  <c r="P341" i="1" s="1"/>
  <c r="AA341" i="1"/>
  <c r="S342" i="1"/>
  <c r="O342" i="1"/>
  <c r="P342" i="1" s="1"/>
  <c r="AA342" i="1"/>
  <c r="O343" i="1"/>
  <c r="S343" i="1"/>
  <c r="AA343" i="1"/>
  <c r="O344" i="1"/>
  <c r="S344" i="1"/>
  <c r="AA344" i="1"/>
  <c r="S345" i="1"/>
  <c r="U345" i="1" s="1"/>
  <c r="V345" i="1" s="1"/>
  <c r="O345" i="1"/>
  <c r="AA345" i="1"/>
  <c r="O346" i="1"/>
  <c r="P346" i="1" s="1"/>
  <c r="S346" i="1"/>
  <c r="U346" i="1" s="1"/>
  <c r="V346" i="1" s="1"/>
  <c r="AA346" i="1"/>
  <c r="O347" i="1"/>
  <c r="S347" i="1"/>
  <c r="Z347" i="1" s="1"/>
  <c r="AA347" i="1"/>
  <c r="S348" i="1"/>
  <c r="Z348" i="1" s="1"/>
  <c r="O348" i="1"/>
  <c r="AA348" i="1"/>
  <c r="O349" i="1"/>
  <c r="S349" i="1"/>
  <c r="Z349" i="1" s="1"/>
  <c r="AA349" i="1"/>
  <c r="S350" i="1"/>
  <c r="O350" i="1"/>
  <c r="P350" i="1" s="1"/>
  <c r="Q350" i="1" s="1"/>
  <c r="AA350" i="1"/>
  <c r="S351" i="1"/>
  <c r="O351" i="1"/>
  <c r="AA351" i="1"/>
  <c r="S352" i="1"/>
  <c r="O352" i="1"/>
  <c r="P352" i="1" s="1"/>
  <c r="AA352" i="1"/>
  <c r="S353" i="1"/>
  <c r="O353" i="1"/>
  <c r="AA353" i="1"/>
  <c r="S354" i="1"/>
  <c r="O354" i="1"/>
  <c r="P354" i="1" s="1"/>
  <c r="AA354" i="1"/>
  <c r="O355" i="1"/>
  <c r="S355" i="1"/>
  <c r="AA355" i="1"/>
  <c r="S356" i="1"/>
  <c r="O356" i="1"/>
  <c r="P356" i="1" s="1"/>
  <c r="Q356" i="1" s="1"/>
  <c r="R356" i="1" s="1"/>
  <c r="Y356" i="1" s="1"/>
  <c r="AA356" i="1"/>
  <c r="O357" i="1"/>
  <c r="P357" i="1" s="1"/>
  <c r="Q357" i="1" s="1"/>
  <c r="S357" i="1"/>
  <c r="Z357" i="1" s="1"/>
  <c r="AA357" i="1"/>
  <c r="O358" i="1"/>
  <c r="P358" i="1" s="1"/>
  <c r="S358" i="1"/>
  <c r="AA358" i="1"/>
  <c r="O359" i="1"/>
  <c r="S359" i="1"/>
  <c r="AA359" i="1"/>
  <c r="S360" i="1"/>
  <c r="O360" i="1"/>
  <c r="P360" i="1" s="1"/>
  <c r="AA360" i="1"/>
  <c r="O361" i="1"/>
  <c r="P361" i="1" s="1"/>
  <c r="Q361" i="1" s="1"/>
  <c r="S361" i="1"/>
  <c r="U361" i="1" s="1"/>
  <c r="AA361" i="1"/>
  <c r="S362" i="1"/>
  <c r="O362" i="1"/>
  <c r="P362" i="1" s="1"/>
  <c r="AA362" i="1"/>
  <c r="S363" i="1"/>
  <c r="U363" i="1" s="1"/>
  <c r="V363" i="1" s="1"/>
  <c r="O363" i="1"/>
  <c r="P363" i="1" s="1"/>
  <c r="AA363" i="1"/>
  <c r="O364" i="1"/>
  <c r="P364" i="1" s="1"/>
  <c r="Q364" i="1" s="1"/>
  <c r="S364" i="1"/>
  <c r="U364" i="1" s="1"/>
  <c r="V364" i="1" s="1"/>
  <c r="AA364" i="1"/>
  <c r="O365" i="1"/>
  <c r="P365" i="1" s="1"/>
  <c r="Q365" i="1" s="1"/>
  <c r="S365" i="1"/>
  <c r="Z365" i="1" s="1"/>
  <c r="AA365" i="1"/>
  <c r="O366" i="1"/>
  <c r="S366" i="1"/>
  <c r="AA366" i="1"/>
  <c r="S367" i="1"/>
  <c r="O367" i="1"/>
  <c r="P367" i="1" s="1"/>
  <c r="Q367" i="1" s="1"/>
  <c r="R367" i="1" s="1"/>
  <c r="Y367" i="1" s="1"/>
  <c r="AA367" i="1"/>
  <c r="S368" i="1"/>
  <c r="O368" i="1"/>
  <c r="P368" i="1" s="1"/>
  <c r="AA368" i="1"/>
  <c r="S369" i="1"/>
  <c r="U369" i="1" s="1"/>
  <c r="V369" i="1" s="1"/>
  <c r="O369" i="1"/>
  <c r="P369" i="1" s="1"/>
  <c r="Q369" i="1" s="1"/>
  <c r="R369" i="1" s="1"/>
  <c r="Y369" i="1" s="1"/>
  <c r="AA369" i="1"/>
  <c r="O370" i="1"/>
  <c r="P370" i="1" s="1"/>
  <c r="S370" i="1"/>
  <c r="U370" i="1" s="1"/>
  <c r="V370" i="1" s="1"/>
  <c r="AA370" i="1"/>
  <c r="O371" i="1"/>
  <c r="P371" i="1" s="1"/>
  <c r="S371" i="1"/>
  <c r="Z371" i="1" s="1"/>
  <c r="AA371" i="1"/>
  <c r="O372" i="1"/>
  <c r="S372" i="1"/>
  <c r="AA372" i="1"/>
  <c r="S373" i="1"/>
  <c r="O373" i="1"/>
  <c r="P373" i="1" s="1"/>
  <c r="AA373" i="1"/>
  <c r="S374" i="1"/>
  <c r="O374" i="1"/>
  <c r="P374" i="1" s="1"/>
  <c r="AA374" i="1"/>
  <c r="S375" i="1"/>
  <c r="O375" i="1"/>
  <c r="P375" i="1" s="1"/>
  <c r="AA375" i="1"/>
  <c r="O376" i="1"/>
  <c r="P376" i="1" s="1"/>
  <c r="S376" i="1"/>
  <c r="AA376" i="1"/>
  <c r="S377" i="1"/>
  <c r="O377" i="1"/>
  <c r="P377" i="1" s="1"/>
  <c r="Q377" i="1" s="1"/>
  <c r="AA377" i="1"/>
  <c r="O378" i="1"/>
  <c r="S378" i="1"/>
  <c r="AA378" i="1"/>
  <c r="S379" i="1"/>
  <c r="Z379" i="1" s="1"/>
  <c r="O379" i="1"/>
  <c r="P379" i="1" s="1"/>
  <c r="Q379" i="1" s="1"/>
  <c r="AA379" i="1"/>
  <c r="S380" i="1"/>
  <c r="O380" i="1"/>
  <c r="AA380" i="1"/>
  <c r="S381" i="1"/>
  <c r="O381" i="1"/>
  <c r="P381" i="1" s="1"/>
  <c r="AA381" i="1"/>
  <c r="O382" i="1"/>
  <c r="P382" i="1" s="1"/>
  <c r="S382" i="1"/>
  <c r="AA382" i="1"/>
  <c r="S383" i="1"/>
  <c r="O383" i="1"/>
  <c r="P383" i="1" s="1"/>
  <c r="Q383" i="1" s="1"/>
  <c r="AA383" i="1"/>
  <c r="O384" i="1"/>
  <c r="S384" i="1"/>
  <c r="AA384" i="1"/>
  <c r="S385" i="1"/>
  <c r="Z385" i="1" s="1"/>
  <c r="O385" i="1"/>
  <c r="AA385" i="1"/>
  <c r="S386" i="1"/>
  <c r="Z386" i="1" s="1"/>
  <c r="O386" i="1"/>
  <c r="P386" i="1" s="1"/>
  <c r="AA386" i="1"/>
  <c r="O387" i="1"/>
  <c r="S387" i="1"/>
  <c r="AA387" i="1"/>
  <c r="O388" i="1"/>
  <c r="P388" i="1" s="1"/>
  <c r="Q388" i="1" s="1"/>
  <c r="S388" i="1"/>
  <c r="AA388" i="1"/>
  <c r="O389" i="1"/>
  <c r="S389" i="1"/>
  <c r="Z389" i="1" s="1"/>
  <c r="AA389" i="1"/>
  <c r="O390" i="1"/>
  <c r="P390" i="1" s="1"/>
  <c r="S390" i="1"/>
  <c r="U390" i="1" s="1"/>
  <c r="V390" i="1" s="1"/>
  <c r="AA390" i="1"/>
  <c r="O391" i="1"/>
  <c r="S391" i="1"/>
  <c r="Z391" i="1" s="1"/>
  <c r="AA391" i="1"/>
  <c r="O392" i="1"/>
  <c r="S392" i="1"/>
  <c r="U392" i="1" s="1"/>
  <c r="AA392" i="1"/>
  <c r="O393" i="1"/>
  <c r="S393" i="1"/>
  <c r="Z393" i="1" s="1"/>
  <c r="AA393" i="1"/>
  <c r="O394" i="1"/>
  <c r="S394" i="1"/>
  <c r="Z394" i="1" s="1"/>
  <c r="AA394" i="1"/>
  <c r="O395" i="1"/>
  <c r="P395" i="1" s="1"/>
  <c r="S395" i="1"/>
  <c r="AA395" i="1"/>
  <c r="O396" i="1"/>
  <c r="P396" i="1" s="1"/>
  <c r="S396" i="1"/>
  <c r="AA396" i="1"/>
  <c r="O397" i="1"/>
  <c r="S397" i="1"/>
  <c r="AA397" i="1"/>
  <c r="O398" i="1"/>
  <c r="S398" i="1"/>
  <c r="AA398" i="1"/>
  <c r="O399" i="1"/>
  <c r="S399" i="1"/>
  <c r="Z399" i="1" s="1"/>
  <c r="AA399" i="1"/>
  <c r="O400" i="1"/>
  <c r="S400" i="1"/>
  <c r="AA400" i="1"/>
  <c r="S401" i="1"/>
  <c r="O401" i="1"/>
  <c r="P401" i="1" s="1"/>
  <c r="AA401" i="1"/>
  <c r="O402" i="1"/>
  <c r="P402" i="1" s="1"/>
  <c r="Q402" i="1" s="1"/>
  <c r="S402" i="1"/>
  <c r="AA402" i="1"/>
  <c r="O403" i="1"/>
  <c r="S403" i="1"/>
  <c r="AA403" i="1"/>
  <c r="O404" i="1"/>
  <c r="S404" i="1"/>
  <c r="Z404" i="1" s="1"/>
  <c r="AA404" i="1"/>
  <c r="S405" i="1"/>
  <c r="O405" i="1"/>
  <c r="P405" i="1" s="1"/>
  <c r="AA405" i="1"/>
  <c r="O406" i="1"/>
  <c r="P406" i="1" s="1"/>
  <c r="S406" i="1"/>
  <c r="Z406" i="1" s="1"/>
  <c r="AA406" i="1"/>
  <c r="S407" i="1"/>
  <c r="O407" i="1"/>
  <c r="P407" i="1" s="1"/>
  <c r="AA407" i="1"/>
  <c r="O408" i="1"/>
  <c r="P408" i="1" s="1"/>
  <c r="S408" i="1"/>
  <c r="AA408" i="1"/>
  <c r="O409" i="1"/>
  <c r="S409" i="1"/>
  <c r="AA409" i="1"/>
  <c r="O410" i="1"/>
  <c r="P410" i="1" s="1"/>
  <c r="S410" i="1"/>
  <c r="AA410" i="1"/>
  <c r="S411" i="1"/>
  <c r="O411" i="1"/>
  <c r="AA411" i="1"/>
  <c r="O412" i="1"/>
  <c r="P412" i="1" s="1"/>
  <c r="S412" i="1"/>
  <c r="AA412" i="1"/>
  <c r="O413" i="1"/>
  <c r="S413" i="1"/>
  <c r="AA413" i="1"/>
  <c r="O414" i="1"/>
  <c r="P414" i="1" s="1"/>
  <c r="S414" i="1"/>
  <c r="AA414" i="1"/>
  <c r="O415" i="1"/>
  <c r="S415" i="1"/>
  <c r="AA415" i="1"/>
  <c r="O416" i="1"/>
  <c r="P416" i="1" s="1"/>
  <c r="S416" i="1"/>
  <c r="Z416" i="1" s="1"/>
  <c r="AA416" i="1"/>
  <c r="O417" i="1"/>
  <c r="P417" i="1" s="1"/>
  <c r="S417" i="1"/>
  <c r="AA417" i="1"/>
  <c r="S418" i="1"/>
  <c r="O418" i="1"/>
  <c r="P418" i="1" s="1"/>
  <c r="AA418" i="1"/>
  <c r="S419" i="1"/>
  <c r="Z419" i="1" s="1"/>
  <c r="O419" i="1"/>
  <c r="P419" i="1" s="1"/>
  <c r="AA419" i="1"/>
  <c r="S420" i="1"/>
  <c r="O420" i="1"/>
  <c r="AA420" i="1"/>
  <c r="O421" i="1"/>
  <c r="P421" i="1" s="1"/>
  <c r="Q421" i="1" s="1"/>
  <c r="R421" i="1" s="1"/>
  <c r="Y421" i="1" s="1"/>
  <c r="S421" i="1"/>
  <c r="U421" i="1" s="1"/>
  <c r="V421" i="1" s="1"/>
  <c r="AA421" i="1"/>
  <c r="O422" i="1"/>
  <c r="P422" i="1" s="1"/>
  <c r="S422" i="1"/>
  <c r="AA422" i="1"/>
  <c r="O423" i="1"/>
  <c r="P423" i="1" s="1"/>
  <c r="Q423" i="1" s="1"/>
  <c r="R423" i="1" s="1"/>
  <c r="Y423" i="1" s="1"/>
  <c r="S423" i="1"/>
  <c r="AA423" i="1"/>
  <c r="O424" i="1"/>
  <c r="S424" i="1"/>
  <c r="AA424" i="1"/>
  <c r="S425" i="1"/>
  <c r="Z425" i="1" s="1"/>
  <c r="O425" i="1"/>
  <c r="P425" i="1" s="1"/>
  <c r="AA425" i="1"/>
  <c r="S426" i="1"/>
  <c r="Z426" i="1" s="1"/>
  <c r="O426" i="1"/>
  <c r="AA426" i="1"/>
  <c r="S427" i="1"/>
  <c r="O427" i="1"/>
  <c r="P427" i="1" s="1"/>
  <c r="AA427" i="1"/>
  <c r="O428" i="1"/>
  <c r="S428" i="1"/>
  <c r="AA428" i="1"/>
  <c r="S429" i="1"/>
  <c r="O429" i="1"/>
  <c r="P429" i="1" s="1"/>
  <c r="AA429" i="1"/>
  <c r="S430" i="1"/>
  <c r="O430" i="1"/>
  <c r="P430" i="1" s="1"/>
  <c r="AA430" i="1"/>
  <c r="S431" i="1"/>
  <c r="U431" i="1" s="1"/>
  <c r="V431" i="1" s="1"/>
  <c r="O431" i="1"/>
  <c r="P431" i="1" s="1"/>
  <c r="Q431" i="1" s="1"/>
  <c r="AA431" i="1"/>
  <c r="S432" i="1"/>
  <c r="U432" i="1" s="1"/>
  <c r="V432" i="1" s="1"/>
  <c r="O432" i="1"/>
  <c r="AA432" i="1"/>
  <c r="S433" i="1"/>
  <c r="O433" i="1"/>
  <c r="AA433" i="1"/>
  <c r="S434" i="1"/>
  <c r="Z434" i="1" s="1"/>
  <c r="O434" i="1"/>
  <c r="P434" i="1" s="1"/>
  <c r="AA434" i="1"/>
  <c r="O435" i="1"/>
  <c r="P435" i="1" s="1"/>
  <c r="Q435" i="1" s="1"/>
  <c r="S435" i="1"/>
  <c r="AA435" i="1"/>
  <c r="S436" i="1"/>
  <c r="O436" i="1"/>
  <c r="P436" i="1" s="1"/>
  <c r="Q436" i="1" s="1"/>
  <c r="R436" i="1" s="1"/>
  <c r="AA436" i="1"/>
  <c r="O437" i="1"/>
  <c r="S437" i="1"/>
  <c r="AA437" i="1"/>
  <c r="O438" i="1"/>
  <c r="S438" i="1"/>
  <c r="Z438" i="1" s="1"/>
  <c r="AA438" i="1"/>
  <c r="S439" i="1"/>
  <c r="O439" i="1"/>
  <c r="P439" i="1" s="1"/>
  <c r="AA439" i="1"/>
  <c r="O440" i="1"/>
  <c r="P440" i="1" s="1"/>
  <c r="Q440" i="1" s="1"/>
  <c r="S440" i="1"/>
  <c r="AA440" i="1"/>
  <c r="O441" i="1"/>
  <c r="P441" i="1" s="1"/>
  <c r="S441" i="1"/>
  <c r="Z441" i="1" s="1"/>
  <c r="AA441" i="1"/>
  <c r="O442" i="1"/>
  <c r="P442" i="1" s="1"/>
  <c r="S442" i="1"/>
  <c r="Z442" i="1" s="1"/>
  <c r="AA442" i="1"/>
  <c r="O443" i="1"/>
  <c r="P443" i="1" s="1"/>
  <c r="Q443" i="1" s="1"/>
  <c r="R443" i="1" s="1"/>
  <c r="Y443" i="1" s="1"/>
  <c r="S443" i="1"/>
  <c r="U443" i="1" s="1"/>
  <c r="AA443" i="1"/>
  <c r="S444" i="1"/>
  <c r="U444" i="1" s="1"/>
  <c r="O444" i="1"/>
  <c r="P444" i="1" s="1"/>
  <c r="AA444" i="1"/>
  <c r="S445" i="1"/>
  <c r="O445" i="1"/>
  <c r="AA445" i="1"/>
  <c r="O446" i="1"/>
  <c r="P446" i="1" s="1"/>
  <c r="S446" i="1"/>
  <c r="AA446" i="1"/>
  <c r="S447" i="1"/>
  <c r="U447" i="1" s="1"/>
  <c r="O447" i="1"/>
  <c r="AA447" i="1"/>
  <c r="O448" i="1"/>
  <c r="P448" i="1" s="1"/>
  <c r="S448" i="1"/>
  <c r="Z448" i="1" s="1"/>
  <c r="AA448" i="1"/>
  <c r="S449" i="1"/>
  <c r="Z449" i="1" s="1"/>
  <c r="O449" i="1"/>
  <c r="P449" i="1" s="1"/>
  <c r="AA449" i="1"/>
  <c r="S451" i="1"/>
  <c r="Z451" i="1" s="1"/>
  <c r="O451" i="1"/>
  <c r="P451" i="1" s="1"/>
  <c r="AA451" i="1"/>
  <c r="S452" i="1"/>
  <c r="O452" i="1"/>
  <c r="P452" i="1" s="1"/>
  <c r="Q452" i="1" s="1"/>
  <c r="AA452" i="1"/>
  <c r="S453" i="1"/>
  <c r="U453" i="1" s="1"/>
  <c r="O453" i="1"/>
  <c r="P453" i="1" s="1"/>
  <c r="Q453" i="1" s="1"/>
  <c r="AA453" i="1"/>
  <c r="S454" i="1"/>
  <c r="U454" i="1" s="1"/>
  <c r="O454" i="1"/>
  <c r="P454" i="1" s="1"/>
  <c r="Q454" i="1" s="1"/>
  <c r="AA454" i="1"/>
  <c r="S455" i="1"/>
  <c r="O455" i="1"/>
  <c r="P455" i="1" s="1"/>
  <c r="AA455" i="1"/>
  <c r="S456" i="1"/>
  <c r="O456" i="1"/>
  <c r="P456" i="1" s="1"/>
  <c r="AA456" i="1"/>
  <c r="O457" i="1"/>
  <c r="S457" i="1"/>
  <c r="U457" i="1" s="1"/>
  <c r="AA457" i="1"/>
  <c r="S458" i="1"/>
  <c r="U458" i="1" s="1"/>
  <c r="O458" i="1"/>
  <c r="P458" i="1" s="1"/>
  <c r="Q458" i="1" s="1"/>
  <c r="AA458" i="1"/>
  <c r="O459" i="1"/>
  <c r="P459" i="1" s="1"/>
  <c r="Q459" i="1" s="1"/>
  <c r="S459" i="1"/>
  <c r="AA459" i="1"/>
  <c r="S460" i="1"/>
  <c r="O460" i="1"/>
  <c r="P460" i="1" s="1"/>
  <c r="AA460" i="1"/>
  <c r="S461" i="1"/>
  <c r="Z461" i="1" s="1"/>
  <c r="O461" i="1"/>
  <c r="AA461" i="1"/>
  <c r="S462" i="1"/>
  <c r="O462" i="1"/>
  <c r="P462" i="1" s="1"/>
  <c r="AA462" i="1"/>
  <c r="O463" i="1"/>
  <c r="S463" i="1"/>
  <c r="U463" i="1" s="1"/>
  <c r="AA463" i="1"/>
  <c r="S464" i="1"/>
  <c r="Z464" i="1" s="1"/>
  <c r="O464" i="1"/>
  <c r="AA464" i="1"/>
  <c r="S465" i="1"/>
  <c r="O465" i="1"/>
  <c r="P465" i="1" s="1"/>
  <c r="AA465" i="1"/>
  <c r="S466" i="1"/>
  <c r="Z466" i="1" s="1"/>
  <c r="O466" i="1"/>
  <c r="AA466" i="1"/>
  <c r="O467" i="1"/>
  <c r="P467" i="1" s="1"/>
  <c r="S467" i="1"/>
  <c r="AA467" i="1"/>
  <c r="O468" i="1"/>
  <c r="P468" i="1" s="1"/>
  <c r="S468" i="1"/>
  <c r="AA468" i="1"/>
  <c r="O450" i="1"/>
  <c r="S450" i="1"/>
  <c r="AA450" i="1"/>
  <c r="O469" i="1"/>
  <c r="P469" i="1" s="1"/>
  <c r="S469" i="1"/>
  <c r="AA469" i="1"/>
  <c r="O470" i="1"/>
  <c r="S470" i="1"/>
  <c r="AA470" i="1"/>
  <c r="O471" i="1"/>
  <c r="P471" i="1" s="1"/>
  <c r="S471" i="1"/>
  <c r="Z471" i="1" s="1"/>
  <c r="AA471" i="1"/>
  <c r="O472" i="1"/>
  <c r="P472" i="1" s="1"/>
  <c r="S472" i="1"/>
  <c r="U472" i="1" s="1"/>
  <c r="V472" i="1" s="1"/>
  <c r="AA472" i="1"/>
  <c r="O473" i="1"/>
  <c r="P473" i="1" s="1"/>
  <c r="S473" i="1"/>
  <c r="Z473" i="1" s="1"/>
  <c r="AA473" i="1"/>
  <c r="O474" i="1"/>
  <c r="P474" i="1" s="1"/>
  <c r="S474" i="1"/>
  <c r="AA474" i="1"/>
  <c r="S475" i="1"/>
  <c r="O475" i="1"/>
  <c r="P475" i="1" s="1"/>
  <c r="AA475" i="1"/>
  <c r="S476" i="1"/>
  <c r="Z476" i="1" s="1"/>
  <c r="O476" i="1"/>
  <c r="P476" i="1" s="1"/>
  <c r="AA476" i="1"/>
  <c r="S477" i="1"/>
  <c r="U477" i="1" s="1"/>
  <c r="O477" i="1"/>
  <c r="P477" i="1" s="1"/>
  <c r="Q477" i="1" s="1"/>
  <c r="AA477" i="1"/>
  <c r="S478" i="1"/>
  <c r="O478" i="1"/>
  <c r="P478" i="1" s="1"/>
  <c r="AA478" i="1"/>
  <c r="S479" i="1"/>
  <c r="U479" i="1" s="1"/>
  <c r="O479" i="1"/>
  <c r="P479" i="1" s="1"/>
  <c r="AA479" i="1"/>
  <c r="O480" i="1"/>
  <c r="S480" i="1"/>
  <c r="U480" i="1" s="1"/>
  <c r="AA480" i="1"/>
  <c r="S481" i="1"/>
  <c r="U481" i="1" s="1"/>
  <c r="O481" i="1"/>
  <c r="AA481" i="1"/>
  <c r="O482" i="1"/>
  <c r="S482" i="1"/>
  <c r="AA482" i="1"/>
  <c r="O483" i="1"/>
  <c r="P483" i="1" s="1"/>
  <c r="S483" i="1"/>
  <c r="AA483" i="1"/>
  <c r="O484" i="1"/>
  <c r="P484" i="1" s="1"/>
  <c r="S484" i="1"/>
  <c r="Z484" i="1" s="1"/>
  <c r="AA484" i="1"/>
  <c r="O485" i="1"/>
  <c r="P485" i="1" s="1"/>
  <c r="S485" i="1"/>
  <c r="U485" i="1" s="1"/>
  <c r="V485" i="1" s="1"/>
  <c r="AA485" i="1"/>
  <c r="O486" i="1"/>
  <c r="P486" i="1" s="1"/>
  <c r="Q486" i="1" s="1"/>
  <c r="S486" i="1"/>
  <c r="Z486" i="1" s="1"/>
  <c r="AA486" i="1"/>
  <c r="S487" i="1"/>
  <c r="Z487" i="1" s="1"/>
  <c r="O487" i="1"/>
  <c r="AA487" i="1"/>
  <c r="O488" i="1"/>
  <c r="P488" i="1" s="1"/>
  <c r="Q488" i="1" s="1"/>
  <c r="R488" i="1" s="1"/>
  <c r="Y488" i="1" s="1"/>
  <c r="S488" i="1"/>
  <c r="U488" i="1" s="1"/>
  <c r="AA488" i="1"/>
  <c r="S489" i="1"/>
  <c r="U489" i="1" s="1"/>
  <c r="V489" i="1" s="1"/>
  <c r="O489" i="1"/>
  <c r="P489" i="1" s="1"/>
  <c r="AA489" i="1"/>
  <c r="S490" i="1"/>
  <c r="U490" i="1" s="1"/>
  <c r="O490" i="1"/>
  <c r="P490" i="1" s="1"/>
  <c r="AA490" i="1"/>
  <c r="S491" i="1"/>
  <c r="O491" i="1"/>
  <c r="AA491" i="1"/>
  <c r="S492" i="1"/>
  <c r="U492" i="1" s="1"/>
  <c r="O492" i="1"/>
  <c r="P492" i="1" s="1"/>
  <c r="Q492" i="1" s="1"/>
  <c r="AA492" i="1"/>
  <c r="O493" i="1"/>
  <c r="P493" i="1" s="1"/>
  <c r="Q493" i="1" s="1"/>
  <c r="R493" i="1" s="1"/>
  <c r="Y493" i="1" s="1"/>
  <c r="S493" i="1"/>
  <c r="AA493" i="1"/>
  <c r="S494" i="1"/>
  <c r="Z494" i="1" s="1"/>
  <c r="O494" i="1"/>
  <c r="AA494" i="1"/>
  <c r="S495" i="1"/>
  <c r="O495" i="1"/>
  <c r="AA495" i="1"/>
  <c r="S496" i="1"/>
  <c r="O496" i="1"/>
  <c r="P496" i="1" s="1"/>
  <c r="AA496" i="1"/>
  <c r="S497" i="1"/>
  <c r="U497" i="1" s="1"/>
  <c r="V497" i="1" s="1"/>
  <c r="O497" i="1"/>
  <c r="P497" i="1" s="1"/>
  <c r="AA497" i="1"/>
  <c r="S498" i="1"/>
  <c r="U498" i="1" s="1"/>
  <c r="V498" i="1" s="1"/>
  <c r="O498" i="1"/>
  <c r="P498" i="1" s="1"/>
  <c r="AA498" i="1"/>
  <c r="S499" i="1"/>
  <c r="U499" i="1" s="1"/>
  <c r="O499" i="1"/>
  <c r="AA499" i="1"/>
  <c r="S500" i="1"/>
  <c r="Z500" i="1" s="1"/>
  <c r="O500" i="1"/>
  <c r="AA500" i="1"/>
  <c r="S501" i="1"/>
  <c r="U501" i="1" s="1"/>
  <c r="V501" i="1" s="1"/>
  <c r="O501" i="1"/>
  <c r="P501" i="1" s="1"/>
  <c r="AA501" i="1"/>
  <c r="O502" i="1"/>
  <c r="P502" i="1" s="1"/>
  <c r="S502" i="1"/>
  <c r="U502" i="1" s="1"/>
  <c r="V502" i="1" s="1"/>
  <c r="AA502" i="1"/>
  <c r="S503" i="1"/>
  <c r="O503" i="1"/>
  <c r="P503" i="1" s="1"/>
  <c r="AA503" i="1"/>
  <c r="S504" i="1"/>
  <c r="Z504" i="1" s="1"/>
  <c r="O504" i="1"/>
  <c r="AA504" i="1"/>
  <c r="S505" i="1"/>
  <c r="O505" i="1"/>
  <c r="AA505" i="1"/>
  <c r="S506" i="1"/>
  <c r="U506" i="1" s="1"/>
  <c r="V506" i="1" s="1"/>
  <c r="O506" i="1"/>
  <c r="P506" i="1" s="1"/>
  <c r="AA506" i="1"/>
  <c r="S507" i="1"/>
  <c r="O507" i="1"/>
  <c r="P507" i="1" s="1"/>
  <c r="AA507" i="1"/>
  <c r="S508" i="1"/>
  <c r="O508" i="1"/>
  <c r="P508" i="1" s="1"/>
  <c r="AA508" i="1"/>
  <c r="S509" i="1"/>
  <c r="O509" i="1"/>
  <c r="P509" i="1" s="1"/>
  <c r="AA509" i="1"/>
  <c r="O510" i="1"/>
  <c r="P510" i="1" s="1"/>
  <c r="Q510" i="1" s="1"/>
  <c r="R510" i="1" s="1"/>
  <c r="Y510" i="1" s="1"/>
  <c r="S510" i="1"/>
  <c r="Z510" i="1" s="1"/>
  <c r="AA510" i="1"/>
  <c r="O511" i="1"/>
  <c r="P511" i="1" s="1"/>
  <c r="Q511" i="1" s="1"/>
  <c r="S511" i="1"/>
  <c r="AA511" i="1"/>
  <c r="O512" i="1"/>
  <c r="P512" i="1" s="1"/>
  <c r="S512" i="1"/>
  <c r="Z512" i="1" s="1"/>
  <c r="AA512" i="1"/>
  <c r="O513" i="1"/>
  <c r="S513" i="1"/>
  <c r="AA513" i="1"/>
  <c r="O514" i="1"/>
  <c r="S514" i="1"/>
  <c r="AA514" i="1"/>
  <c r="S515" i="1"/>
  <c r="Z515" i="1" s="1"/>
  <c r="O515" i="1"/>
  <c r="AA515" i="1"/>
  <c r="S516" i="1"/>
  <c r="Z516" i="1" s="1"/>
  <c r="O516" i="1"/>
  <c r="P516" i="1" s="1"/>
  <c r="AA516" i="1"/>
  <c r="O517" i="1"/>
  <c r="S517" i="1"/>
  <c r="AA517" i="1"/>
  <c r="O518" i="1"/>
  <c r="P518" i="1" s="1"/>
  <c r="S518" i="1"/>
  <c r="U518" i="1" s="1"/>
  <c r="AA518" i="1"/>
  <c r="S519" i="1"/>
  <c r="O519" i="1"/>
  <c r="P519" i="1" s="1"/>
  <c r="AA519" i="1"/>
  <c r="S520" i="1"/>
  <c r="Z520" i="1" s="1"/>
  <c r="O520" i="1"/>
  <c r="AA520" i="1"/>
  <c r="S521" i="1"/>
  <c r="Z521" i="1" s="1"/>
  <c r="O521" i="1"/>
  <c r="AA521" i="1"/>
  <c r="O522" i="1"/>
  <c r="S522" i="1"/>
  <c r="U522" i="1" s="1"/>
  <c r="V522" i="1" s="1"/>
  <c r="AA522" i="1"/>
  <c r="O523" i="1"/>
  <c r="S523" i="1"/>
  <c r="Z523" i="1" s="1"/>
  <c r="AA523" i="1"/>
  <c r="O524" i="1"/>
  <c r="P524" i="1" s="1"/>
  <c r="Q524" i="1" s="1"/>
  <c r="S524" i="1"/>
  <c r="U524" i="1" s="1"/>
  <c r="V524" i="1" s="1"/>
  <c r="AA524" i="1"/>
  <c r="O525" i="1"/>
  <c r="P525" i="1" s="1"/>
  <c r="S525" i="1"/>
  <c r="AA525" i="1"/>
  <c r="O526" i="1"/>
  <c r="P526" i="1" s="1"/>
  <c r="S526" i="1"/>
  <c r="U526" i="1" s="1"/>
  <c r="AA526" i="1"/>
  <c r="O527" i="1"/>
  <c r="P527" i="1" s="1"/>
  <c r="S527" i="1"/>
  <c r="Z527" i="1" s="1"/>
  <c r="AA527" i="1"/>
  <c r="O528" i="1"/>
  <c r="P528" i="1" s="1"/>
  <c r="S528" i="1"/>
  <c r="AA528" i="1"/>
  <c r="S529" i="1"/>
  <c r="O529" i="1"/>
  <c r="P529" i="1" s="1"/>
  <c r="AA529" i="1"/>
  <c r="S530" i="1"/>
  <c r="O530" i="1"/>
  <c r="P530" i="1" s="1"/>
  <c r="AA530" i="1"/>
  <c r="O531" i="1"/>
  <c r="P531" i="1" s="1"/>
  <c r="S531" i="1"/>
  <c r="AA531" i="1"/>
  <c r="O532" i="1"/>
  <c r="S532" i="1"/>
  <c r="AA532" i="1"/>
  <c r="S533" i="1"/>
  <c r="Z533" i="1" s="1"/>
  <c r="O533" i="1"/>
  <c r="AA533" i="1"/>
  <c r="S534" i="1"/>
  <c r="U534" i="1" s="1"/>
  <c r="V534" i="1" s="1"/>
  <c r="O534" i="1"/>
  <c r="P534" i="1" s="1"/>
  <c r="Q534" i="1" s="1"/>
  <c r="AA534" i="1"/>
  <c r="O535" i="1"/>
  <c r="S535" i="1"/>
  <c r="U535" i="1" s="1"/>
  <c r="V535" i="1" s="1"/>
  <c r="AA535" i="1"/>
  <c r="O536" i="1"/>
  <c r="P536" i="1" s="1"/>
  <c r="Q536" i="1" s="1"/>
  <c r="S536" i="1"/>
  <c r="AA536" i="1"/>
  <c r="O537" i="1"/>
  <c r="S537" i="1"/>
  <c r="AA537" i="1"/>
  <c r="O538" i="1"/>
  <c r="P538" i="1" s="1"/>
  <c r="Q538" i="1" s="1"/>
  <c r="S538" i="1"/>
  <c r="AA538" i="1"/>
  <c r="O539" i="1"/>
  <c r="S539" i="1"/>
  <c r="AA539" i="1"/>
  <c r="O540" i="1"/>
  <c r="P540" i="1" s="1"/>
  <c r="Q540" i="1" s="1"/>
  <c r="S540" i="1"/>
  <c r="AA540" i="1"/>
  <c r="O541" i="1"/>
  <c r="P541" i="1" s="1"/>
  <c r="S541" i="1"/>
  <c r="AA541" i="1"/>
  <c r="O542" i="1"/>
  <c r="P542" i="1" s="1"/>
  <c r="S542" i="1"/>
  <c r="AA542" i="1"/>
  <c r="O543" i="1"/>
  <c r="P543" i="1" s="1"/>
  <c r="S543" i="1"/>
  <c r="AA543" i="1"/>
  <c r="O544" i="1"/>
  <c r="P544" i="1" s="1"/>
  <c r="S544" i="1"/>
  <c r="AA544" i="1"/>
  <c r="O545" i="1"/>
  <c r="P545" i="1" s="1"/>
  <c r="S545" i="1"/>
  <c r="U545" i="1" s="1"/>
  <c r="AA545" i="1"/>
  <c r="O546" i="1"/>
  <c r="S546" i="1"/>
  <c r="Z546" i="1" s="1"/>
  <c r="AA546" i="1"/>
  <c r="S547" i="1"/>
  <c r="O547" i="1"/>
  <c r="AA547" i="1"/>
  <c r="O548" i="1"/>
  <c r="P548" i="1" s="1"/>
  <c r="Q548" i="1" s="1"/>
  <c r="S548" i="1"/>
  <c r="AA548" i="1"/>
  <c r="O549" i="1"/>
  <c r="S549" i="1"/>
  <c r="AA549" i="1"/>
  <c r="S550" i="1"/>
  <c r="Z550" i="1" s="1"/>
  <c r="O550" i="1"/>
  <c r="P550" i="1" s="1"/>
  <c r="AA550" i="1"/>
  <c r="O551" i="1"/>
  <c r="P551" i="1" s="1"/>
  <c r="S551" i="1"/>
  <c r="AA551" i="1"/>
  <c r="O552" i="1"/>
  <c r="P552" i="1" s="1"/>
  <c r="Q552" i="1" s="1"/>
  <c r="S552" i="1"/>
  <c r="AA552" i="1"/>
  <c r="O553" i="1"/>
  <c r="P553" i="1" s="1"/>
  <c r="S553" i="1"/>
  <c r="Z553" i="1" s="1"/>
  <c r="AA553" i="1"/>
  <c r="O554" i="1"/>
  <c r="S554" i="1"/>
  <c r="AA554" i="1"/>
  <c r="S555" i="1"/>
  <c r="O555" i="1"/>
  <c r="P555" i="1" s="1"/>
  <c r="AA555" i="1"/>
  <c r="S556" i="1"/>
  <c r="O556" i="1"/>
  <c r="P556" i="1" s="1"/>
  <c r="AA556" i="1"/>
  <c r="S557" i="1"/>
  <c r="U557" i="1" s="1"/>
  <c r="O557" i="1"/>
  <c r="P557" i="1" s="1"/>
  <c r="Q557" i="1" s="1"/>
  <c r="AA557" i="1"/>
  <c r="S558" i="1"/>
  <c r="U558" i="1" s="1"/>
  <c r="V558" i="1" s="1"/>
  <c r="O558" i="1"/>
  <c r="P558" i="1" s="1"/>
  <c r="Q558" i="1" s="1"/>
  <c r="AA558" i="1"/>
  <c r="S559" i="1"/>
  <c r="U559" i="1" s="1"/>
  <c r="O559" i="1"/>
  <c r="AA559" i="1"/>
  <c r="O560" i="1"/>
  <c r="S560" i="1"/>
  <c r="AA560" i="1"/>
  <c r="O561" i="1"/>
  <c r="P561" i="1" s="1"/>
  <c r="S561" i="1"/>
  <c r="Z561" i="1" s="1"/>
  <c r="AA561" i="1"/>
  <c r="O562" i="1"/>
  <c r="S562" i="1"/>
  <c r="U562" i="1" s="1"/>
  <c r="AA562" i="1"/>
  <c r="S563" i="1"/>
  <c r="O563" i="1"/>
  <c r="P563" i="1" s="1"/>
  <c r="Q563" i="1" s="1"/>
  <c r="R563" i="1" s="1"/>
  <c r="Y563" i="1" s="1"/>
  <c r="AA563" i="1"/>
  <c r="O564" i="1"/>
  <c r="P564" i="1" s="1"/>
  <c r="Q564" i="1" s="1"/>
  <c r="S564" i="1"/>
  <c r="Z564" i="1" s="1"/>
  <c r="AA564" i="1"/>
  <c r="O565" i="1"/>
  <c r="P565" i="1" s="1"/>
  <c r="S565" i="1"/>
  <c r="Z565" i="1" s="1"/>
  <c r="AA565" i="1"/>
  <c r="O566" i="1"/>
  <c r="P566" i="1" s="1"/>
  <c r="Q566" i="1" s="1"/>
  <c r="R566" i="1" s="1"/>
  <c r="Y566" i="1" s="1"/>
  <c r="S566" i="1"/>
  <c r="U566" i="1" s="1"/>
  <c r="AA566" i="1"/>
  <c r="S567" i="1"/>
  <c r="O567" i="1"/>
  <c r="P567" i="1" s="1"/>
  <c r="Q567" i="1" s="1"/>
  <c r="R567" i="1" s="1"/>
  <c r="Y567" i="1" s="1"/>
  <c r="AA567" i="1"/>
  <c r="S568" i="1"/>
  <c r="U568" i="1" s="1"/>
  <c r="O568" i="1"/>
  <c r="AA568" i="1"/>
  <c r="S569" i="1"/>
  <c r="O569" i="1"/>
  <c r="P569" i="1" s="1"/>
  <c r="AA569" i="1"/>
  <c r="O570" i="1"/>
  <c r="S570" i="1"/>
  <c r="Z570" i="1" s="1"/>
  <c r="AA570" i="1"/>
  <c r="O571" i="1"/>
  <c r="S571" i="1"/>
  <c r="AA571" i="1"/>
  <c r="O572" i="1"/>
  <c r="P572" i="1" s="1"/>
  <c r="Q572" i="1"/>
  <c r="S572" i="1"/>
  <c r="U572" i="1" s="1"/>
  <c r="AA572" i="1"/>
  <c r="O573" i="1"/>
  <c r="P573" i="1" s="1"/>
  <c r="S573" i="1"/>
  <c r="Z573" i="1" s="1"/>
  <c r="AA573" i="1"/>
  <c r="O574" i="1"/>
  <c r="S574" i="1"/>
  <c r="AA574" i="1"/>
  <c r="O575" i="1"/>
  <c r="S575" i="1"/>
  <c r="U575" i="1" s="1"/>
  <c r="AA575" i="1"/>
  <c r="O576" i="1"/>
  <c r="S576" i="1"/>
  <c r="U576" i="1" s="1"/>
  <c r="V576" i="1" s="1"/>
  <c r="AA576" i="1"/>
  <c r="O577" i="1"/>
  <c r="S577" i="1"/>
  <c r="U577" i="1" s="1"/>
  <c r="V577" i="1" s="1"/>
  <c r="AA577" i="1"/>
  <c r="O578" i="1"/>
  <c r="S578" i="1"/>
  <c r="AA578" i="1"/>
  <c r="O579" i="1"/>
  <c r="S579" i="1"/>
  <c r="Z579" i="1" s="1"/>
  <c r="AA579" i="1"/>
  <c r="O580" i="1"/>
  <c r="P580" i="1" s="1"/>
  <c r="S580" i="1"/>
  <c r="Z580" i="1" s="1"/>
  <c r="AA580" i="1"/>
  <c r="S581" i="1"/>
  <c r="Z581" i="1" s="1"/>
  <c r="O581" i="1"/>
  <c r="P581" i="1" s="1"/>
  <c r="Q581" i="1" s="1"/>
  <c r="R581" i="1" s="1"/>
  <c r="Y581" i="1" s="1"/>
  <c r="AA581" i="1"/>
  <c r="S582" i="1"/>
  <c r="O582" i="1"/>
  <c r="P582" i="1" s="1"/>
  <c r="Q582" i="1" s="1"/>
  <c r="R582" i="1" s="1"/>
  <c r="AA582" i="1"/>
  <c r="S583" i="1"/>
  <c r="O583" i="1"/>
  <c r="P583" i="1" s="1"/>
  <c r="AA583" i="1"/>
  <c r="S584" i="1"/>
  <c r="O584" i="1"/>
  <c r="AA584" i="1"/>
  <c r="S585" i="1"/>
  <c r="U585" i="1" s="1"/>
  <c r="V585" i="1" s="1"/>
  <c r="O585" i="1"/>
  <c r="Q585" i="1"/>
  <c r="AA585" i="1"/>
  <c r="O586" i="1"/>
  <c r="S586" i="1"/>
  <c r="U586" i="1" s="1"/>
  <c r="V586" i="1" s="1"/>
  <c r="AA586" i="1"/>
  <c r="S587" i="1"/>
  <c r="O587" i="1"/>
  <c r="P587" i="1" s="1"/>
  <c r="Q587" i="1" s="1"/>
  <c r="AA587" i="1"/>
  <c r="O588" i="1"/>
  <c r="P588" i="1" s="1"/>
  <c r="S588" i="1"/>
  <c r="U588" i="1" s="1"/>
  <c r="AA588" i="1"/>
  <c r="O589" i="1"/>
  <c r="S589" i="1"/>
  <c r="U589" i="1" s="1"/>
  <c r="AA589" i="1"/>
  <c r="O590" i="1"/>
  <c r="S590" i="1"/>
  <c r="AA590" i="1"/>
  <c r="S591" i="1"/>
  <c r="U591" i="1" s="1"/>
  <c r="V591" i="1" s="1"/>
  <c r="O591" i="1"/>
  <c r="AA591" i="1"/>
  <c r="S592" i="1"/>
  <c r="Z592" i="1" s="1"/>
  <c r="O592" i="1"/>
  <c r="AA592" i="1"/>
  <c r="O593" i="1"/>
  <c r="S593" i="1"/>
  <c r="AA593" i="1"/>
  <c r="S594" i="1"/>
  <c r="Z594" i="1" s="1"/>
  <c r="O594" i="1"/>
  <c r="P594" i="1" s="1"/>
  <c r="Q594" i="1" s="1"/>
  <c r="AA594" i="1"/>
  <c r="S595" i="1"/>
  <c r="O595" i="1"/>
  <c r="P595" i="1" s="1"/>
  <c r="AA595" i="1"/>
  <c r="O596" i="1"/>
  <c r="P596" i="1" s="1"/>
  <c r="Q596" i="1" s="1"/>
  <c r="S596" i="1"/>
  <c r="AA596" i="1"/>
  <c r="S597" i="1"/>
  <c r="O597" i="1"/>
  <c r="P597" i="1" s="1"/>
  <c r="AA597" i="1"/>
  <c r="S598" i="1"/>
  <c r="U598" i="1" s="1"/>
  <c r="O598" i="1"/>
  <c r="AA598" i="1"/>
  <c r="S599" i="1"/>
  <c r="O599" i="1"/>
  <c r="P599" i="1" s="1"/>
  <c r="AA599" i="1"/>
  <c r="S600" i="1"/>
  <c r="O600" i="1"/>
  <c r="AA600" i="1"/>
  <c r="S601" i="1"/>
  <c r="O601" i="1"/>
  <c r="P601" i="1" s="1"/>
  <c r="AA601" i="1"/>
  <c r="S602" i="1"/>
  <c r="U602" i="1" s="1"/>
  <c r="V602" i="1" s="1"/>
  <c r="O602" i="1"/>
  <c r="AA602" i="1"/>
  <c r="S603" i="1"/>
  <c r="U603" i="1" s="1"/>
  <c r="V603" i="1" s="1"/>
  <c r="O603" i="1"/>
  <c r="P603" i="1" s="1"/>
  <c r="AA603" i="1"/>
  <c r="O604" i="1"/>
  <c r="S604" i="1"/>
  <c r="U604" i="1" s="1"/>
  <c r="V604" i="1" s="1"/>
  <c r="AA604" i="1"/>
  <c r="S605" i="1"/>
  <c r="U605" i="1" s="1"/>
  <c r="O605" i="1"/>
  <c r="P605" i="1" s="1"/>
  <c r="Q605" i="1" s="1"/>
  <c r="AA605" i="1"/>
  <c r="O606" i="1"/>
  <c r="P606" i="1" s="1"/>
  <c r="Q606" i="1" s="1"/>
  <c r="S606" i="1"/>
  <c r="AA606" i="1"/>
  <c r="O607" i="1"/>
  <c r="S607" i="1"/>
  <c r="AA607" i="1"/>
  <c r="O608" i="1"/>
  <c r="P608" i="1" s="1"/>
  <c r="S608" i="1"/>
  <c r="AA608" i="1"/>
  <c r="S609" i="1"/>
  <c r="Z609" i="1" s="1"/>
  <c r="O609" i="1"/>
  <c r="P609" i="1" s="1"/>
  <c r="Q609" i="1" s="1"/>
  <c r="AA609" i="1"/>
  <c r="S610" i="1"/>
  <c r="Z610" i="1" s="1"/>
  <c r="O610" i="1"/>
  <c r="AA610" i="1"/>
  <c r="S611" i="1"/>
  <c r="U611" i="1" s="1"/>
  <c r="O611" i="1"/>
  <c r="P611" i="1" s="1"/>
  <c r="AA611" i="1"/>
  <c r="S612" i="1"/>
  <c r="Z612" i="1" s="1"/>
  <c r="O612" i="1"/>
  <c r="AA612" i="1"/>
  <c r="O613" i="1"/>
  <c r="P613" i="1" s="1"/>
  <c r="Q613" i="1" s="1"/>
  <c r="R613" i="1" s="1"/>
  <c r="Y613" i="1" s="1"/>
  <c r="S613" i="1"/>
  <c r="Z613" i="1" s="1"/>
  <c r="AA613" i="1"/>
  <c r="O614" i="1"/>
  <c r="P614" i="1" s="1"/>
  <c r="Q614" i="1" s="1"/>
  <c r="S614" i="1"/>
  <c r="AA614" i="1"/>
  <c r="O615" i="1"/>
  <c r="P615" i="1" s="1"/>
  <c r="Q615" i="1" s="1"/>
  <c r="S615" i="1"/>
  <c r="U615" i="1" s="1"/>
  <c r="AA615" i="1"/>
  <c r="S616" i="1"/>
  <c r="O616" i="1"/>
  <c r="P616" i="1" s="1"/>
  <c r="AA616" i="1"/>
  <c r="S617" i="1"/>
  <c r="O617" i="1"/>
  <c r="P617" i="1" s="1"/>
  <c r="Q617" i="1" s="1"/>
  <c r="AA617" i="1"/>
  <c r="S618" i="1"/>
  <c r="O618" i="1"/>
  <c r="AA618" i="1"/>
  <c r="S619" i="1"/>
  <c r="O619" i="1"/>
  <c r="P619" i="1" s="1"/>
  <c r="AA619" i="1"/>
  <c r="S620" i="1"/>
  <c r="Z620" i="1" s="1"/>
  <c r="O620" i="1"/>
  <c r="P620" i="1" s="1"/>
  <c r="Q620" i="1" s="1"/>
  <c r="AA620" i="1"/>
  <c r="O621" i="1"/>
  <c r="P621" i="1" s="1"/>
  <c r="Q621" i="1" s="1"/>
  <c r="S621" i="1"/>
  <c r="AA621" i="1"/>
  <c r="O622" i="1"/>
  <c r="S622" i="1"/>
  <c r="Z622" i="1" s="1"/>
  <c r="AA622" i="1"/>
  <c r="S623" i="1"/>
  <c r="O623" i="1"/>
  <c r="P623" i="1" s="1"/>
  <c r="AA623" i="1"/>
  <c r="S624" i="1"/>
  <c r="O624" i="1"/>
  <c r="AA624" i="1"/>
  <c r="S625" i="1"/>
  <c r="O625" i="1"/>
  <c r="P625" i="1" s="1"/>
  <c r="AA625" i="1"/>
  <c r="S626" i="1"/>
  <c r="Z626" i="1" s="1"/>
  <c r="O626" i="1"/>
  <c r="AA626" i="1"/>
  <c r="O627" i="1"/>
  <c r="P627" i="1" s="1"/>
  <c r="S627" i="1"/>
  <c r="AA627" i="1"/>
  <c r="O628" i="1"/>
  <c r="P628" i="1" s="1"/>
  <c r="S628" i="1"/>
  <c r="Z628" i="1" s="1"/>
  <c r="AA628" i="1"/>
  <c r="O629" i="1"/>
  <c r="P629" i="1" s="1"/>
  <c r="S629" i="1"/>
  <c r="AA629" i="1"/>
  <c r="S630" i="1"/>
  <c r="O630" i="1"/>
  <c r="P630" i="1" s="1"/>
  <c r="AA630" i="1"/>
  <c r="S631" i="1"/>
  <c r="U631" i="1" s="1"/>
  <c r="V631" i="1" s="1"/>
  <c r="O631" i="1"/>
  <c r="AA631" i="1"/>
  <c r="O632" i="1"/>
  <c r="P632" i="1" s="1"/>
  <c r="S632" i="1"/>
  <c r="U632" i="1" s="1"/>
  <c r="V632" i="1" s="1"/>
  <c r="AA632" i="1"/>
  <c r="O633" i="1"/>
  <c r="S633" i="1"/>
  <c r="U633" i="1" s="1"/>
  <c r="AA633" i="1"/>
  <c r="O634" i="1"/>
  <c r="P634" i="1" s="1"/>
  <c r="Q634" i="1" s="1"/>
  <c r="R634" i="1" s="1"/>
  <c r="Y634" i="1" s="1"/>
  <c r="S634" i="1"/>
  <c r="Z634" i="1" s="1"/>
  <c r="AA634" i="1"/>
  <c r="O635" i="1"/>
  <c r="P635" i="1" s="1"/>
  <c r="Q635" i="1" s="1"/>
  <c r="S635" i="1"/>
  <c r="AA635" i="1"/>
  <c r="O636" i="1"/>
  <c r="P636" i="1" s="1"/>
  <c r="Q636" i="1" s="1"/>
  <c r="S636" i="1"/>
  <c r="AA636" i="1"/>
  <c r="O637" i="1"/>
  <c r="P637" i="1" s="1"/>
  <c r="S637" i="1"/>
  <c r="AA637" i="1"/>
  <c r="O638" i="1"/>
  <c r="P638" i="1" s="1"/>
  <c r="S638" i="1"/>
  <c r="AA638" i="1"/>
  <c r="O639" i="1"/>
  <c r="P639" i="1" s="1"/>
  <c r="S639" i="1"/>
  <c r="AA639" i="1"/>
  <c r="O640" i="1"/>
  <c r="S640" i="1"/>
  <c r="AA640" i="1"/>
  <c r="O641" i="1"/>
  <c r="S641" i="1"/>
  <c r="U641" i="1" s="1"/>
  <c r="AA641" i="1"/>
  <c r="O642" i="1"/>
  <c r="P642" i="1" s="1"/>
  <c r="Q642" i="1" s="1"/>
  <c r="S642" i="1"/>
  <c r="U642" i="1" s="1"/>
  <c r="V642" i="1" s="1"/>
  <c r="AA642" i="1"/>
  <c r="O643" i="1"/>
  <c r="S643" i="1"/>
  <c r="U643" i="1" s="1"/>
  <c r="V643" i="1" s="1"/>
  <c r="AA643" i="1"/>
  <c r="O644" i="1"/>
  <c r="P644" i="1" s="1"/>
  <c r="S644" i="1"/>
  <c r="Z644" i="1" s="1"/>
  <c r="AA644" i="1"/>
  <c r="S645" i="1"/>
  <c r="Z645" i="1" s="1"/>
  <c r="O645" i="1"/>
  <c r="P645" i="1" s="1"/>
  <c r="AA645" i="1"/>
  <c r="O646" i="1"/>
  <c r="P646" i="1" s="1"/>
  <c r="S646" i="1"/>
  <c r="U646" i="1" s="1"/>
  <c r="AA646" i="1"/>
  <c r="S647" i="1"/>
  <c r="O647" i="1"/>
  <c r="P647" i="1" s="1"/>
  <c r="Q647" i="1" s="1"/>
  <c r="AA647" i="1"/>
  <c r="S648" i="1"/>
  <c r="U648" i="1" s="1"/>
  <c r="O648" i="1"/>
  <c r="P648" i="1" s="1"/>
  <c r="AA648" i="1"/>
  <c r="S649" i="1"/>
  <c r="O649" i="1"/>
  <c r="P649" i="1" s="1"/>
  <c r="AA649" i="1"/>
  <c r="S650" i="1"/>
  <c r="O650" i="1"/>
  <c r="P650" i="1" s="1"/>
  <c r="AA650" i="1"/>
  <c r="S651" i="1"/>
  <c r="O651" i="1"/>
  <c r="P651" i="1" s="1"/>
  <c r="Q651" i="1" s="1"/>
  <c r="R651" i="1" s="1"/>
  <c r="Y651" i="1" s="1"/>
  <c r="AA651" i="1"/>
  <c r="O652" i="1"/>
  <c r="P652" i="1" s="1"/>
  <c r="Q652" i="1" s="1"/>
  <c r="S652" i="1"/>
  <c r="U652" i="1" s="1"/>
  <c r="AA652" i="1"/>
  <c r="S653" i="1"/>
  <c r="O653" i="1"/>
  <c r="P653" i="1" s="1"/>
  <c r="AA653" i="1"/>
  <c r="S654" i="1"/>
  <c r="U654" i="1" s="1"/>
  <c r="O654" i="1"/>
  <c r="P654" i="1" s="1"/>
  <c r="AA654" i="1"/>
  <c r="S655" i="1"/>
  <c r="O655" i="1"/>
  <c r="AA655" i="1"/>
  <c r="S656" i="1"/>
  <c r="O656" i="1"/>
  <c r="P656" i="1" s="1"/>
  <c r="AA656" i="1"/>
  <c r="S657" i="1"/>
  <c r="Z657" i="1" s="1"/>
  <c r="O657" i="1"/>
  <c r="P657" i="1" s="1"/>
  <c r="Q657" i="1" s="1"/>
  <c r="R657" i="1" s="1"/>
  <c r="Y657" i="1" s="1"/>
  <c r="AA657" i="1"/>
  <c r="O658" i="1"/>
  <c r="P658" i="1" s="1"/>
  <c r="Q658" i="1" s="1"/>
  <c r="R658" i="1" s="1"/>
  <c r="Y658" i="1" s="1"/>
  <c r="S658" i="1"/>
  <c r="U658" i="1" s="1"/>
  <c r="AA658" i="1"/>
  <c r="O659" i="1"/>
  <c r="P659" i="1" s="1"/>
  <c r="S659" i="1"/>
  <c r="Z659" i="1" s="1"/>
  <c r="AA659" i="1"/>
  <c r="S660" i="1"/>
  <c r="O660" i="1"/>
  <c r="P660" i="1" s="1"/>
  <c r="AA660" i="1"/>
  <c r="S661" i="1"/>
  <c r="O661" i="1"/>
  <c r="AA661" i="1"/>
  <c r="S662" i="1"/>
  <c r="O662" i="1"/>
  <c r="P662" i="1" s="1"/>
  <c r="AA662" i="1"/>
  <c r="S663" i="1"/>
  <c r="O663" i="1"/>
  <c r="AA663" i="1"/>
  <c r="O664" i="1"/>
  <c r="P664" i="1" s="1"/>
  <c r="S664" i="1"/>
  <c r="AA664" i="1"/>
  <c r="O665" i="1"/>
  <c r="P665" i="1" s="1"/>
  <c r="Q665" i="1" s="1"/>
  <c r="S665" i="1"/>
  <c r="Z665" i="1" s="1"/>
  <c r="AA665" i="1"/>
  <c r="S666" i="1"/>
  <c r="O666" i="1"/>
  <c r="P666" i="1" s="1"/>
  <c r="AA666" i="1"/>
  <c r="O667" i="1"/>
  <c r="P667" i="1" s="1"/>
  <c r="S667" i="1"/>
  <c r="U667" i="1" s="1"/>
  <c r="AA667" i="1"/>
  <c r="O668" i="1"/>
  <c r="P668" i="1" s="1"/>
  <c r="Q668" i="1" s="1"/>
  <c r="S668" i="1"/>
  <c r="AA668" i="1"/>
  <c r="O669" i="1"/>
  <c r="S669" i="1"/>
  <c r="U669" i="1" s="1"/>
  <c r="V669" i="1" s="1"/>
  <c r="AA669" i="1"/>
  <c r="S670" i="1"/>
  <c r="Z670" i="1" s="1"/>
  <c r="O670" i="1"/>
  <c r="P670" i="1" s="1"/>
  <c r="AA670" i="1"/>
  <c r="S671" i="1"/>
  <c r="O671" i="1"/>
  <c r="P671" i="1" s="1"/>
  <c r="Q671" i="1" s="1"/>
  <c r="AA671" i="1"/>
  <c r="O672" i="1"/>
  <c r="P672" i="1" s="1"/>
  <c r="Q672" i="1" s="1"/>
  <c r="R672" i="1" s="1"/>
  <c r="Y672" i="1" s="1"/>
  <c r="S672" i="1"/>
  <c r="Z672" i="1" s="1"/>
  <c r="AA672" i="1"/>
  <c r="O673" i="1"/>
  <c r="P673" i="1" s="1"/>
  <c r="S673" i="1"/>
  <c r="AA673" i="1"/>
  <c r="S674" i="1"/>
  <c r="O674" i="1"/>
  <c r="P674" i="1" s="1"/>
  <c r="Q674" i="1" s="1"/>
  <c r="R674" i="1" s="1"/>
  <c r="Y674" i="1" s="1"/>
  <c r="AA674" i="1"/>
  <c r="S675" i="1"/>
  <c r="U675" i="1" s="1"/>
  <c r="V675" i="1" s="1"/>
  <c r="O675" i="1"/>
  <c r="P675" i="1" s="1"/>
  <c r="AA675" i="1"/>
  <c r="S676" i="1"/>
  <c r="U676" i="1" s="1"/>
  <c r="V676" i="1" s="1"/>
  <c r="O676" i="1"/>
  <c r="P676" i="1" s="1"/>
  <c r="AA676" i="1"/>
  <c r="O677" i="1"/>
  <c r="S677" i="1"/>
  <c r="U677" i="1" s="1"/>
  <c r="V677" i="1" s="1"/>
  <c r="AA677" i="1"/>
  <c r="O678" i="1"/>
  <c r="S678" i="1"/>
  <c r="U678" i="1" s="1"/>
  <c r="V678" i="1" s="1"/>
  <c r="AA678" i="1"/>
  <c r="O679" i="1"/>
  <c r="P679" i="1" s="1"/>
  <c r="S679" i="1"/>
  <c r="AA679" i="1"/>
  <c r="O680" i="1"/>
  <c r="P680" i="1" s="1"/>
  <c r="S680" i="1"/>
  <c r="Z680" i="1" s="1"/>
  <c r="AA680" i="1"/>
  <c r="O681" i="1"/>
  <c r="S681" i="1"/>
  <c r="AA681" i="1"/>
  <c r="O682" i="1"/>
  <c r="P682" i="1" s="1"/>
  <c r="S682" i="1"/>
  <c r="U682" i="1" s="1"/>
  <c r="AA682" i="1"/>
  <c r="S683" i="1"/>
  <c r="U683" i="1" s="1"/>
  <c r="V683" i="1" s="1"/>
  <c r="O683" i="1"/>
  <c r="P683" i="1" s="1"/>
  <c r="AA683" i="1"/>
  <c r="O684" i="1"/>
  <c r="S684" i="1"/>
  <c r="AA684" i="1"/>
  <c r="O685" i="1"/>
  <c r="P685" i="1" s="1"/>
  <c r="Q685" i="1" s="1"/>
  <c r="S685" i="1"/>
  <c r="AA685" i="1"/>
  <c r="O686" i="1"/>
  <c r="P686" i="1" s="1"/>
  <c r="Q686" i="1" s="1"/>
  <c r="R686" i="1" s="1"/>
  <c r="S686" i="1"/>
  <c r="AA686" i="1"/>
  <c r="O687" i="1"/>
  <c r="P687" i="1" s="1"/>
  <c r="Q687" i="1" s="1"/>
  <c r="S687" i="1"/>
  <c r="Z687" i="1" s="1"/>
  <c r="AA687" i="1"/>
  <c r="S688" i="1"/>
  <c r="U688" i="1" s="1"/>
  <c r="O688" i="1"/>
  <c r="P688" i="1" s="1"/>
  <c r="Q688" i="1" s="1"/>
  <c r="R688" i="1" s="1"/>
  <c r="Y688" i="1" s="1"/>
  <c r="AA688" i="1"/>
  <c r="S689" i="1"/>
  <c r="O689" i="1"/>
  <c r="AA689" i="1"/>
  <c r="S690" i="1"/>
  <c r="O690" i="1"/>
  <c r="AA690" i="1"/>
  <c r="O691" i="1"/>
  <c r="P691" i="1" s="1"/>
  <c r="Q691" i="1" s="1"/>
  <c r="R691" i="1" s="1"/>
  <c r="S691" i="1"/>
  <c r="U691" i="1" s="1"/>
  <c r="V691" i="1" s="1"/>
  <c r="AA691" i="1"/>
  <c r="O692" i="1"/>
  <c r="P692" i="1" s="1"/>
  <c r="S692" i="1"/>
  <c r="AA692" i="1"/>
  <c r="O693" i="1"/>
  <c r="P693" i="1" s="1"/>
  <c r="S693" i="1"/>
  <c r="AA693" i="1"/>
  <c r="S694" i="1"/>
  <c r="O694" i="1"/>
  <c r="AA694" i="1"/>
  <c r="O695" i="1"/>
  <c r="P695" i="1" s="1"/>
  <c r="S695" i="1"/>
  <c r="U695" i="1" s="1"/>
  <c r="V695" i="1" s="1"/>
  <c r="AA695" i="1"/>
  <c r="O696" i="1"/>
  <c r="P696" i="1" s="1"/>
  <c r="Q696" i="1" s="1"/>
  <c r="S696" i="1"/>
  <c r="U696" i="1" s="1"/>
  <c r="V696" i="1" s="1"/>
  <c r="AA696" i="1"/>
  <c r="O697" i="1"/>
  <c r="P697" i="1" s="1"/>
  <c r="S697" i="1"/>
  <c r="AA697" i="1"/>
  <c r="O698" i="1"/>
  <c r="S698" i="1"/>
  <c r="Z698" i="1" s="1"/>
  <c r="AA698" i="1"/>
  <c r="O699" i="1"/>
  <c r="S699" i="1"/>
  <c r="Z699" i="1" s="1"/>
  <c r="AA699" i="1"/>
  <c r="O700" i="1"/>
  <c r="S700" i="1"/>
  <c r="Z700" i="1" s="1"/>
  <c r="AA700" i="1"/>
  <c r="O701" i="1"/>
  <c r="P701" i="1" s="1"/>
  <c r="S701" i="1"/>
  <c r="U701" i="1" s="1"/>
  <c r="V701" i="1" s="1"/>
  <c r="AA701" i="1"/>
  <c r="O702" i="1"/>
  <c r="P702" i="1" s="1"/>
  <c r="S702" i="1"/>
  <c r="Z702" i="1" s="1"/>
  <c r="AA702" i="1"/>
  <c r="O703" i="1"/>
  <c r="S703" i="1"/>
  <c r="U703" i="1" s="1"/>
  <c r="V703" i="1" s="1"/>
  <c r="AA703" i="1"/>
  <c r="S704" i="1"/>
  <c r="O704" i="1"/>
  <c r="AA704" i="1"/>
  <c r="O705" i="1"/>
  <c r="P705" i="1" s="1"/>
  <c r="S705" i="1"/>
  <c r="AA705" i="1"/>
  <c r="S706" i="1"/>
  <c r="O706" i="1"/>
  <c r="AA706" i="1"/>
  <c r="O707" i="1"/>
  <c r="S707" i="1"/>
  <c r="AA707" i="1"/>
  <c r="O708" i="1"/>
  <c r="S708" i="1"/>
  <c r="Z708" i="1" s="1"/>
  <c r="AA708" i="1"/>
  <c r="O709" i="1"/>
  <c r="P709" i="1" s="1"/>
  <c r="S709" i="1"/>
  <c r="AA709" i="1"/>
  <c r="S710" i="1"/>
  <c r="O710" i="1"/>
  <c r="AA710" i="1"/>
  <c r="S711" i="1"/>
  <c r="U711" i="1" s="1"/>
  <c r="O711" i="1"/>
  <c r="AA711" i="1"/>
  <c r="S712" i="1"/>
  <c r="U712" i="1" s="1"/>
  <c r="O712" i="1"/>
  <c r="P712" i="1" s="1"/>
  <c r="AA712" i="1"/>
  <c r="S713" i="1"/>
  <c r="O713" i="1"/>
  <c r="AA713" i="1"/>
  <c r="O714" i="1"/>
  <c r="P714" i="1" s="1"/>
  <c r="S714" i="1"/>
  <c r="U714" i="1" s="1"/>
  <c r="AA714" i="1"/>
  <c r="O715" i="1"/>
  <c r="P715" i="1" s="1"/>
  <c r="Q715" i="1" s="1"/>
  <c r="S715" i="1"/>
  <c r="AA715" i="1"/>
  <c r="O716" i="1"/>
  <c r="P716" i="1" s="1"/>
  <c r="S716" i="1"/>
  <c r="Z716" i="1" s="1"/>
  <c r="AA716" i="1"/>
  <c r="O717" i="1"/>
  <c r="P717" i="1" s="1"/>
  <c r="S717" i="1"/>
  <c r="AA717" i="1"/>
  <c r="O718" i="1"/>
  <c r="P718" i="1" s="1"/>
  <c r="S718" i="1"/>
  <c r="AA718" i="1"/>
  <c r="O719" i="1"/>
  <c r="S719" i="1"/>
  <c r="Z719" i="1" s="1"/>
  <c r="AA719" i="1"/>
  <c r="O720" i="1"/>
  <c r="P720" i="1" s="1"/>
  <c r="S720" i="1"/>
  <c r="AA720" i="1"/>
  <c r="S721" i="1"/>
  <c r="O721" i="1"/>
  <c r="P721" i="1" s="1"/>
  <c r="Q721" i="1" s="1"/>
  <c r="AA721" i="1"/>
  <c r="S722" i="1"/>
  <c r="U722" i="1" s="1"/>
  <c r="O722" i="1"/>
  <c r="P722" i="1" s="1"/>
  <c r="AA722" i="1"/>
  <c r="S723" i="1"/>
  <c r="O723" i="1"/>
  <c r="AA723" i="1"/>
  <c r="S724" i="1"/>
  <c r="O724" i="1"/>
  <c r="P724" i="1" s="1"/>
  <c r="Q724" i="1" s="1"/>
  <c r="AA724" i="1"/>
  <c r="O725" i="1"/>
  <c r="S725" i="1"/>
  <c r="AA725" i="1"/>
  <c r="O726" i="1"/>
  <c r="P726" i="1" s="1"/>
  <c r="S726" i="1"/>
  <c r="AA726" i="1"/>
  <c r="S727" i="1"/>
  <c r="O727" i="1"/>
  <c r="P727" i="1" s="1"/>
  <c r="AA727" i="1"/>
  <c r="O728" i="1"/>
  <c r="P728" i="1" s="1"/>
  <c r="S728" i="1"/>
  <c r="Z728" i="1" s="1"/>
  <c r="AA728" i="1"/>
  <c r="O729" i="1"/>
  <c r="P729" i="1" s="1"/>
  <c r="S729" i="1"/>
  <c r="AA729" i="1"/>
  <c r="O730" i="1"/>
  <c r="P730" i="1" s="1"/>
  <c r="Q730" i="1" s="1"/>
  <c r="S730" i="1"/>
  <c r="AA730" i="1"/>
  <c r="O731" i="1"/>
  <c r="P731" i="1" s="1"/>
  <c r="S731" i="1"/>
  <c r="U731" i="1" s="1"/>
  <c r="AA731" i="1"/>
  <c r="O732" i="1"/>
  <c r="P732" i="1" s="1"/>
  <c r="Q732" i="1" s="1"/>
  <c r="S732" i="1"/>
  <c r="Z732" i="1" s="1"/>
  <c r="AA732" i="1"/>
  <c r="S748" i="1"/>
  <c r="O748" i="1"/>
  <c r="AA748" i="1"/>
  <c r="S749" i="1"/>
  <c r="O749" i="1"/>
  <c r="P749" i="1" s="1"/>
  <c r="AA749" i="1"/>
  <c r="O750" i="1"/>
  <c r="P750" i="1" s="1"/>
  <c r="Q750" i="1" s="1"/>
  <c r="S750" i="1"/>
  <c r="U750" i="1" s="1"/>
  <c r="AA750" i="1"/>
  <c r="O751" i="1"/>
  <c r="P751" i="1" s="1"/>
  <c r="S751" i="1"/>
  <c r="Z751" i="1" s="1"/>
  <c r="AA751" i="1"/>
  <c r="O752" i="1"/>
  <c r="P752" i="1" s="1"/>
  <c r="S752" i="1"/>
  <c r="U752" i="1" s="1"/>
  <c r="V752" i="1" s="1"/>
  <c r="AA752" i="1"/>
  <c r="O753" i="1"/>
  <c r="P753" i="1" s="1"/>
  <c r="S753" i="1"/>
  <c r="Z753" i="1" s="1"/>
  <c r="AA753" i="1"/>
  <c r="O754" i="1"/>
  <c r="P754" i="1" s="1"/>
  <c r="S754" i="1"/>
  <c r="Z754" i="1" s="1"/>
  <c r="AA754" i="1"/>
  <c r="S755" i="1"/>
  <c r="O755" i="1"/>
  <c r="AA755" i="1"/>
  <c r="S757" i="1"/>
  <c r="O757" i="1"/>
  <c r="P757" i="1" s="1"/>
  <c r="Q757" i="1" s="1"/>
  <c r="AA757" i="1"/>
  <c r="S758" i="1"/>
  <c r="O758" i="1"/>
  <c r="AA758" i="1"/>
  <c r="S759" i="1"/>
  <c r="U759" i="1" s="1"/>
  <c r="V759" i="1" s="1"/>
  <c r="O759" i="1"/>
  <c r="P759" i="1" s="1"/>
  <c r="AA759" i="1"/>
  <c r="O760" i="1"/>
  <c r="P760" i="1" s="1"/>
  <c r="S760" i="1"/>
  <c r="AA760" i="1"/>
  <c r="O761" i="1"/>
  <c r="P761" i="1" s="1"/>
  <c r="Q761" i="1"/>
  <c r="S761" i="1"/>
  <c r="Z761" i="1" s="1"/>
  <c r="AA761" i="1"/>
  <c r="S762" i="1"/>
  <c r="O762" i="1"/>
  <c r="AA762" i="1"/>
  <c r="S763" i="1"/>
  <c r="O763" i="1"/>
  <c r="AA763" i="1"/>
  <c r="S764" i="1"/>
  <c r="O764" i="1"/>
  <c r="AA764" i="1"/>
  <c r="S765" i="1"/>
  <c r="Z765" i="1" s="1"/>
  <c r="O765" i="1"/>
  <c r="P765" i="1" s="1"/>
  <c r="AA765" i="1"/>
  <c r="S766" i="1"/>
  <c r="O766" i="1"/>
  <c r="P766" i="1" s="1"/>
  <c r="Q766" i="1" s="1"/>
  <c r="AA766" i="1"/>
  <c r="O767" i="1"/>
  <c r="P767" i="1" s="1"/>
  <c r="S767" i="1"/>
  <c r="AA767" i="1"/>
  <c r="S768" i="1"/>
  <c r="O768" i="1"/>
  <c r="P768" i="1" s="1"/>
  <c r="AA768" i="1"/>
  <c r="S769" i="1"/>
  <c r="O769" i="1"/>
  <c r="AA769" i="1"/>
  <c r="S770" i="1"/>
  <c r="O770" i="1"/>
  <c r="AA770" i="1"/>
  <c r="S771" i="1"/>
  <c r="O771" i="1"/>
  <c r="P771" i="1" s="1"/>
  <c r="AA771" i="1"/>
  <c r="S772" i="1"/>
  <c r="Z772" i="1" s="1"/>
  <c r="O772" i="1"/>
  <c r="P772" i="1" s="1"/>
  <c r="AA772" i="1"/>
  <c r="O773" i="1"/>
  <c r="S773" i="1"/>
  <c r="AA773" i="1"/>
  <c r="O774" i="1"/>
  <c r="P774" i="1" s="1"/>
  <c r="S774" i="1"/>
  <c r="Z774" i="1" s="1"/>
  <c r="AA774" i="1"/>
  <c r="O776" i="1"/>
  <c r="P776" i="1" s="1"/>
  <c r="S776" i="1"/>
  <c r="Z776" i="1" s="1"/>
  <c r="AA776" i="1"/>
  <c r="S777" i="1"/>
  <c r="O777" i="1"/>
  <c r="P777" i="1" s="1"/>
  <c r="AA777" i="1"/>
  <c r="S778" i="1"/>
  <c r="O778" i="1"/>
  <c r="AA778" i="1"/>
  <c r="O779" i="1"/>
  <c r="P779" i="1" s="1"/>
  <c r="S779" i="1"/>
  <c r="AA779" i="1"/>
  <c r="O780" i="1"/>
  <c r="P780" i="1" s="1"/>
  <c r="S780" i="1"/>
  <c r="Z780" i="1" s="1"/>
  <c r="AA780" i="1"/>
  <c r="S782" i="1"/>
  <c r="O782" i="1"/>
  <c r="AA782" i="1"/>
  <c r="S783" i="1"/>
  <c r="U783" i="1" s="1"/>
  <c r="O783" i="1"/>
  <c r="AA783" i="1"/>
  <c r="S784" i="1"/>
  <c r="U784" i="1" s="1"/>
  <c r="V784" i="1" s="1"/>
  <c r="O784" i="1"/>
  <c r="P784" i="1" s="1"/>
  <c r="AA784" i="1"/>
  <c r="S785" i="1"/>
  <c r="Z785" i="1" s="1"/>
  <c r="O785" i="1"/>
  <c r="P785" i="1" s="1"/>
  <c r="AA785" i="1"/>
  <c r="O786" i="1"/>
  <c r="P786" i="1" s="1"/>
  <c r="Q786" i="1" s="1"/>
  <c r="S786" i="1"/>
  <c r="AA786" i="1"/>
  <c r="O787" i="1"/>
  <c r="P787" i="1" s="1"/>
  <c r="S787" i="1"/>
  <c r="U787" i="1" s="1"/>
  <c r="V787" i="1" s="1"/>
  <c r="AA787" i="1"/>
  <c r="S788" i="1"/>
  <c r="O788" i="1"/>
  <c r="AA788" i="1"/>
  <c r="S789" i="1"/>
  <c r="U789" i="1" s="1"/>
  <c r="O789" i="1"/>
  <c r="AA789" i="1"/>
  <c r="S790" i="1"/>
  <c r="U790" i="1" s="1"/>
  <c r="V790" i="1" s="1"/>
  <c r="O790" i="1"/>
  <c r="P790" i="1" s="1"/>
  <c r="AA790" i="1"/>
  <c r="S791" i="1"/>
  <c r="Z791" i="1" s="1"/>
  <c r="O791" i="1"/>
  <c r="P791" i="1" s="1"/>
  <c r="AA791" i="1"/>
  <c r="O792" i="1"/>
  <c r="P792" i="1" s="1"/>
  <c r="Q792" i="1" s="1"/>
  <c r="S792" i="1"/>
  <c r="AA792" i="1"/>
  <c r="O793" i="1"/>
  <c r="S793" i="1"/>
  <c r="AA793" i="1"/>
  <c r="S794" i="1"/>
  <c r="O794" i="1"/>
  <c r="AA794" i="1"/>
  <c r="S795" i="1"/>
  <c r="U795" i="1" s="1"/>
  <c r="O795" i="1"/>
  <c r="AA795" i="1"/>
  <c r="S796" i="1"/>
  <c r="U796" i="1" s="1"/>
  <c r="V796" i="1" s="1"/>
  <c r="O796" i="1"/>
  <c r="P796" i="1" s="1"/>
  <c r="AA796" i="1"/>
  <c r="S797" i="1"/>
  <c r="Z797" i="1" s="1"/>
  <c r="O797" i="1"/>
  <c r="P797" i="1" s="1"/>
  <c r="AA797" i="1"/>
  <c r="O798" i="1"/>
  <c r="P798" i="1" s="1"/>
  <c r="Q798" i="1" s="1"/>
  <c r="S798" i="1"/>
  <c r="AA798" i="1"/>
  <c r="O800" i="1"/>
  <c r="P800" i="1" s="1"/>
  <c r="S800" i="1"/>
  <c r="AA800" i="1"/>
  <c r="S801" i="1"/>
  <c r="O801" i="1"/>
  <c r="AA801" i="1"/>
  <c r="S802" i="1"/>
  <c r="U802" i="1" s="1"/>
  <c r="O802" i="1"/>
  <c r="AA802" i="1"/>
  <c r="S803" i="1"/>
  <c r="O803" i="1"/>
  <c r="AA803" i="1"/>
  <c r="S804" i="1"/>
  <c r="O804" i="1"/>
  <c r="P804" i="1" s="1"/>
  <c r="AA804" i="1"/>
  <c r="O818" i="1"/>
  <c r="S818" i="1"/>
  <c r="AA818" i="1"/>
  <c r="O819" i="1"/>
  <c r="P819" i="1" s="1"/>
  <c r="S819" i="1"/>
  <c r="Z819" i="1" s="1"/>
  <c r="AA819" i="1"/>
  <c r="S820" i="1"/>
  <c r="O820" i="1"/>
  <c r="AA820" i="1"/>
  <c r="S821" i="1"/>
  <c r="U821" i="1" s="1"/>
  <c r="O821" i="1"/>
  <c r="AA821" i="1"/>
  <c r="S822" i="1"/>
  <c r="O822" i="1"/>
  <c r="P822" i="1" s="1"/>
  <c r="Q822" i="1"/>
  <c r="AA822" i="1"/>
  <c r="S823" i="1"/>
  <c r="Z823" i="1" s="1"/>
  <c r="O823" i="1"/>
  <c r="P823" i="1" s="1"/>
  <c r="AA823" i="1"/>
  <c r="O824" i="1"/>
  <c r="P824" i="1" s="1"/>
  <c r="S824" i="1"/>
  <c r="AA824" i="1"/>
  <c r="O828" i="1"/>
  <c r="P828" i="1" s="1"/>
  <c r="Q828" i="1"/>
  <c r="S828" i="1"/>
  <c r="U828" i="1" s="1"/>
  <c r="V828" i="1" s="1"/>
  <c r="AA828" i="1"/>
  <c r="S829" i="1"/>
  <c r="O829" i="1"/>
  <c r="AA829" i="1"/>
  <c r="S832" i="1"/>
  <c r="U832" i="1" s="1"/>
  <c r="O832" i="1"/>
  <c r="AA832" i="1"/>
  <c r="S833" i="1"/>
  <c r="U833" i="1" s="1"/>
  <c r="V833" i="1" s="1"/>
  <c r="O833" i="1"/>
  <c r="P833" i="1" s="1"/>
  <c r="AA833" i="1"/>
  <c r="S834" i="1"/>
  <c r="Z834" i="1" s="1"/>
  <c r="O834" i="1"/>
  <c r="P834" i="1" s="1"/>
  <c r="AA834" i="1"/>
  <c r="S835" i="1"/>
  <c r="O835" i="1"/>
  <c r="P835" i="1" s="1"/>
  <c r="AA835" i="1"/>
  <c r="O836" i="1"/>
  <c r="P836" i="1" s="1"/>
  <c r="S836" i="1"/>
  <c r="AA836" i="1"/>
  <c r="S837" i="1"/>
  <c r="O837" i="1"/>
  <c r="AA837" i="1"/>
  <c r="S838" i="1"/>
  <c r="U838" i="1" s="1"/>
  <c r="O838" i="1"/>
  <c r="AA838" i="1"/>
  <c r="S839" i="1"/>
  <c r="U839" i="1" s="1"/>
  <c r="V839" i="1" s="1"/>
  <c r="O839" i="1"/>
  <c r="P839" i="1" s="1"/>
  <c r="AA839" i="1"/>
  <c r="S840" i="1"/>
  <c r="Z840" i="1" s="1"/>
  <c r="O840" i="1"/>
  <c r="P840" i="1" s="1"/>
  <c r="AA840" i="1"/>
  <c r="S841" i="1"/>
  <c r="O841" i="1"/>
  <c r="P841" i="1" s="1"/>
  <c r="Q841" i="1" s="1"/>
  <c r="AA841" i="1"/>
  <c r="O842" i="1"/>
  <c r="P842" i="1" s="1"/>
  <c r="Q842" i="1" s="1"/>
  <c r="S842" i="1"/>
  <c r="Z842" i="1" s="1"/>
  <c r="AA842" i="1"/>
  <c r="S843" i="1"/>
  <c r="O843" i="1"/>
  <c r="AA843" i="1"/>
  <c r="S844" i="1"/>
  <c r="U844" i="1" s="1"/>
  <c r="O844" i="1"/>
  <c r="AA844" i="1"/>
  <c r="S845" i="1"/>
  <c r="O845" i="1"/>
  <c r="P845" i="1" s="1"/>
  <c r="AA845" i="1"/>
  <c r="S846" i="1"/>
  <c r="Z846" i="1" s="1"/>
  <c r="O846" i="1"/>
  <c r="P846" i="1" s="1"/>
  <c r="AA846" i="1"/>
  <c r="O847" i="1"/>
  <c r="P847" i="1" s="1"/>
  <c r="Q847" i="1" s="1"/>
  <c r="S847" i="1"/>
  <c r="AA847" i="1"/>
  <c r="O848" i="1"/>
  <c r="S848" i="1"/>
  <c r="Z848" i="1" s="1"/>
  <c r="AA848" i="1"/>
  <c r="S849" i="1"/>
  <c r="O849" i="1"/>
  <c r="AA849" i="1"/>
  <c r="S850" i="1"/>
  <c r="U850" i="1" s="1"/>
  <c r="O850" i="1"/>
  <c r="AA850" i="1"/>
  <c r="S851" i="1"/>
  <c r="U851" i="1" s="1"/>
  <c r="V851" i="1" s="1"/>
  <c r="O851" i="1"/>
  <c r="P851" i="1" s="1"/>
  <c r="AA851" i="1"/>
  <c r="S852" i="1"/>
  <c r="O852" i="1"/>
  <c r="P852" i="1" s="1"/>
  <c r="AA852" i="1"/>
  <c r="S854" i="1"/>
  <c r="O854" i="1"/>
  <c r="P854" i="1" s="1"/>
  <c r="Q854" i="1" s="1"/>
  <c r="AA854" i="1"/>
  <c r="O855" i="1"/>
  <c r="P855" i="1" s="1"/>
  <c r="S855" i="1"/>
  <c r="U855" i="1" s="1"/>
  <c r="V855" i="1" s="1"/>
  <c r="AA855" i="1"/>
  <c r="S856" i="1"/>
  <c r="O856" i="1"/>
  <c r="AA856" i="1"/>
  <c r="S857" i="1"/>
  <c r="U857" i="1" s="1"/>
  <c r="O857" i="1"/>
  <c r="AA857" i="1"/>
  <c r="S858" i="1"/>
  <c r="U858" i="1" s="1"/>
  <c r="V858" i="1" s="1"/>
  <c r="O858" i="1"/>
  <c r="P858" i="1" s="1"/>
  <c r="AA858" i="1"/>
  <c r="S859" i="1"/>
  <c r="O859" i="1"/>
  <c r="P859" i="1" s="1"/>
  <c r="Q859" i="1"/>
  <c r="AA859" i="1"/>
  <c r="S860" i="1"/>
  <c r="U860" i="1" s="1"/>
  <c r="O860" i="1"/>
  <c r="P860" i="1" s="1"/>
  <c r="Q860" i="1"/>
  <c r="AA860" i="1"/>
  <c r="O861" i="1"/>
  <c r="S861" i="1"/>
  <c r="U861" i="1" s="1"/>
  <c r="AA861" i="1"/>
  <c r="O862" i="1"/>
  <c r="P862" i="1" s="1"/>
  <c r="S862" i="1"/>
  <c r="AA862" i="1"/>
  <c r="O867" i="1"/>
  <c r="S867" i="1"/>
  <c r="Z867" i="1" s="1"/>
  <c r="AA867" i="1"/>
  <c r="S868" i="1"/>
  <c r="U868" i="1" s="1"/>
  <c r="O868" i="1"/>
  <c r="P868" i="1" s="1"/>
  <c r="Q868" i="1" s="1"/>
  <c r="AA868" i="1"/>
  <c r="S869" i="1"/>
  <c r="U869" i="1" s="1"/>
  <c r="O869" i="1"/>
  <c r="AA869" i="1"/>
  <c r="S870" i="1"/>
  <c r="U870" i="1" s="1"/>
  <c r="O870" i="1"/>
  <c r="P870" i="1" s="1"/>
  <c r="Q870" i="1" s="1"/>
  <c r="R870" i="1" s="1"/>
  <c r="Y870" i="1" s="1"/>
  <c r="AA870" i="1"/>
  <c r="O733" i="1"/>
  <c r="P733" i="1" s="1"/>
  <c r="S733" i="1"/>
  <c r="Z733" i="1" s="1"/>
  <c r="AA733" i="1"/>
  <c r="O734" i="1"/>
  <c r="P734" i="1" s="1"/>
  <c r="S734" i="1"/>
  <c r="AA734" i="1"/>
  <c r="O735" i="1"/>
  <c r="S735" i="1"/>
  <c r="Z735" i="1" s="1"/>
  <c r="AA735" i="1"/>
  <c r="O736" i="1"/>
  <c r="S736" i="1"/>
  <c r="Z736" i="1" s="1"/>
  <c r="AA736" i="1"/>
  <c r="O737" i="1"/>
  <c r="P737" i="1" s="1"/>
  <c r="S737" i="1"/>
  <c r="Z737" i="1" s="1"/>
  <c r="AA737" i="1"/>
  <c r="O738" i="1"/>
  <c r="P738" i="1" s="1"/>
  <c r="S738" i="1"/>
  <c r="U738" i="1" s="1"/>
  <c r="AA738" i="1"/>
  <c r="O739" i="1"/>
  <c r="P739" i="1" s="1"/>
  <c r="S739" i="1"/>
  <c r="AA739" i="1"/>
  <c r="O740" i="1"/>
  <c r="P740" i="1" s="1"/>
  <c r="S740" i="1"/>
  <c r="U740" i="1" s="1"/>
  <c r="V740" i="1" s="1"/>
  <c r="AA740" i="1"/>
  <c r="O741" i="1"/>
  <c r="S741" i="1"/>
  <c r="U741" i="1" s="1"/>
  <c r="V741" i="1" s="1"/>
  <c r="AA741" i="1"/>
  <c r="O756" i="1"/>
  <c r="P756" i="1" s="1"/>
  <c r="S756" i="1"/>
  <c r="U756" i="1" s="1"/>
  <c r="V756" i="1" s="1"/>
  <c r="AA756" i="1"/>
  <c r="O775" i="1"/>
  <c r="S775" i="1"/>
  <c r="U775" i="1" s="1"/>
  <c r="V775" i="1" s="1"/>
  <c r="AA775" i="1"/>
  <c r="O799" i="1"/>
  <c r="P799" i="1" s="1"/>
  <c r="Q799" i="1" s="1"/>
  <c r="S799" i="1"/>
  <c r="U799" i="1" s="1"/>
  <c r="V799" i="1" s="1"/>
  <c r="AA799" i="1"/>
  <c r="O805" i="1"/>
  <c r="P805" i="1" s="1"/>
  <c r="S805" i="1"/>
  <c r="U805" i="1" s="1"/>
  <c r="V805" i="1" s="1"/>
  <c r="AA805" i="1"/>
  <c r="O806" i="1"/>
  <c r="P806" i="1" s="1"/>
  <c r="S806" i="1"/>
  <c r="Z806" i="1" s="1"/>
  <c r="AA806" i="1"/>
  <c r="O807" i="1"/>
  <c r="P807" i="1" s="1"/>
  <c r="S807" i="1"/>
  <c r="Z807" i="1" s="1"/>
  <c r="AA807" i="1"/>
  <c r="O808" i="1"/>
  <c r="S808" i="1"/>
  <c r="Z808" i="1" s="1"/>
  <c r="AA808" i="1"/>
  <c r="O809" i="1"/>
  <c r="P809" i="1" s="1"/>
  <c r="Q809" i="1" s="1"/>
  <c r="S809" i="1"/>
  <c r="Z809" i="1" s="1"/>
  <c r="AA809" i="1"/>
  <c r="O810" i="1"/>
  <c r="P810" i="1" s="1"/>
  <c r="S810" i="1"/>
  <c r="U810" i="1" s="1"/>
  <c r="AA810" i="1"/>
  <c r="O811" i="1"/>
  <c r="S811" i="1"/>
  <c r="U811" i="1" s="1"/>
  <c r="AA811" i="1"/>
  <c r="O812" i="1"/>
  <c r="P812" i="1" s="1"/>
  <c r="Q812" i="1" s="1"/>
  <c r="S812" i="1"/>
  <c r="U812" i="1" s="1"/>
  <c r="V812" i="1" s="1"/>
  <c r="AA812" i="1"/>
  <c r="O813" i="1"/>
  <c r="S813" i="1"/>
  <c r="U813" i="1" s="1"/>
  <c r="V813" i="1" s="1"/>
  <c r="AA813" i="1"/>
  <c r="O814" i="1"/>
  <c r="P814" i="1" s="1"/>
  <c r="S814" i="1"/>
  <c r="U814" i="1" s="1"/>
  <c r="V814" i="1" s="1"/>
  <c r="AA814" i="1"/>
  <c r="O815" i="1"/>
  <c r="S815" i="1"/>
  <c r="Z815" i="1" s="1"/>
  <c r="AA815" i="1"/>
  <c r="O816" i="1"/>
  <c r="P816" i="1" s="1"/>
  <c r="Q816" i="1" s="1"/>
  <c r="R816" i="1" s="1"/>
  <c r="Y816" i="1" s="1"/>
  <c r="S816" i="1"/>
  <c r="Z816" i="1" s="1"/>
  <c r="AA816" i="1"/>
  <c r="O817" i="1"/>
  <c r="S817" i="1"/>
  <c r="U817" i="1" s="1"/>
  <c r="AA817" i="1"/>
  <c r="O825" i="1"/>
  <c r="P825" i="1" s="1"/>
  <c r="Q825" i="1" s="1"/>
  <c r="R825" i="1" s="1"/>
  <c r="Y825" i="1" s="1"/>
  <c r="S825" i="1"/>
  <c r="Z825" i="1" s="1"/>
  <c r="AA825" i="1"/>
  <c r="O826" i="1"/>
  <c r="S826" i="1"/>
  <c r="AA826" i="1"/>
  <c r="O830" i="1"/>
  <c r="S830" i="1"/>
  <c r="Z830" i="1" s="1"/>
  <c r="AA830" i="1"/>
  <c r="O831" i="1"/>
  <c r="P831" i="1" s="1"/>
  <c r="S831" i="1"/>
  <c r="Z831" i="1" s="1"/>
  <c r="AA831" i="1"/>
  <c r="O853" i="1"/>
  <c r="P853" i="1" s="1"/>
  <c r="S853" i="1"/>
  <c r="U853" i="1" s="1"/>
  <c r="AA853" i="1"/>
  <c r="O863" i="1"/>
  <c r="S863" i="1"/>
  <c r="AA863" i="1"/>
  <c r="O864" i="1"/>
  <c r="P864" i="1" s="1"/>
  <c r="S864" i="1"/>
  <c r="U864" i="1" s="1"/>
  <c r="V864" i="1" s="1"/>
  <c r="AA864" i="1"/>
  <c r="O865" i="1"/>
  <c r="S865" i="1"/>
  <c r="U865" i="1" s="1"/>
  <c r="AA865" i="1"/>
  <c r="O866" i="1"/>
  <c r="P866" i="1" s="1"/>
  <c r="S866" i="1"/>
  <c r="U866" i="1" s="1"/>
  <c r="V866" i="1" s="1"/>
  <c r="AA866" i="1"/>
  <c r="O871" i="1"/>
  <c r="S871" i="1"/>
  <c r="Z871" i="1" s="1"/>
  <c r="AA871" i="1"/>
  <c r="O872" i="1"/>
  <c r="P872" i="1" s="1"/>
  <c r="Q872" i="1" s="1"/>
  <c r="S872" i="1"/>
  <c r="Z872" i="1" s="1"/>
  <c r="AA872" i="1"/>
  <c r="O873" i="1"/>
  <c r="P873" i="1" s="1"/>
  <c r="S873" i="1"/>
  <c r="Z873" i="1" s="1"/>
  <c r="AA873" i="1"/>
  <c r="O742" i="1"/>
  <c r="P742" i="1" s="1"/>
  <c r="Q742" i="1" s="1"/>
  <c r="R742" i="1" s="1"/>
  <c r="Y742" i="1" s="1"/>
  <c r="S742" i="1"/>
  <c r="AA742" i="1"/>
  <c r="O743" i="1"/>
  <c r="P743" i="1" s="1"/>
  <c r="Q743" i="1" s="1"/>
  <c r="S743" i="1"/>
  <c r="AA743" i="1"/>
  <c r="O744" i="1"/>
  <c r="P744" i="1" s="1"/>
  <c r="Q744" i="1" s="1"/>
  <c r="S744" i="1"/>
  <c r="Z744" i="1" s="1"/>
  <c r="AA744" i="1"/>
  <c r="O745" i="1"/>
  <c r="P745" i="1" s="1"/>
  <c r="S745" i="1"/>
  <c r="AA745" i="1"/>
  <c r="O746" i="1"/>
  <c r="P746" i="1" s="1"/>
  <c r="Q746" i="1" s="1"/>
  <c r="S746" i="1"/>
  <c r="U746" i="1" s="1"/>
  <c r="AA746" i="1"/>
  <c r="O747" i="1"/>
  <c r="P747" i="1" s="1"/>
  <c r="S747" i="1"/>
  <c r="U747" i="1" s="1"/>
  <c r="AA747" i="1"/>
  <c r="O781" i="1"/>
  <c r="P781" i="1" s="1"/>
  <c r="S781" i="1"/>
  <c r="U781" i="1" s="1"/>
  <c r="V781" i="1" s="1"/>
  <c r="AA781" i="1"/>
  <c r="O827" i="1"/>
  <c r="P827" i="1" s="1"/>
  <c r="S827" i="1"/>
  <c r="AA827" i="1"/>
  <c r="S874" i="1"/>
  <c r="U874" i="1" s="1"/>
  <c r="V874" i="1" s="1"/>
  <c r="O874" i="1"/>
  <c r="AA874" i="1"/>
  <c r="O875" i="1"/>
  <c r="P875" i="1" s="1"/>
  <c r="Q875" i="1" s="1"/>
  <c r="S875" i="1"/>
  <c r="Z875" i="1" s="1"/>
  <c r="AA875" i="1"/>
  <c r="O876" i="1"/>
  <c r="S876" i="1"/>
  <c r="Z876" i="1" s="1"/>
  <c r="AA876" i="1"/>
  <c r="S877" i="1"/>
  <c r="O877" i="1"/>
  <c r="P877" i="1" s="1"/>
  <c r="AA877" i="1"/>
  <c r="O878" i="1"/>
  <c r="S878" i="1"/>
  <c r="U878" i="1" s="1"/>
  <c r="AA878" i="1"/>
  <c r="S879" i="1"/>
  <c r="O879" i="1"/>
  <c r="P879" i="1" s="1"/>
  <c r="AA879" i="1"/>
  <c r="S880" i="1"/>
  <c r="O880" i="1"/>
  <c r="AA880" i="1"/>
  <c r="O881" i="1"/>
  <c r="P881" i="1" s="1"/>
  <c r="Q881" i="1" s="1"/>
  <c r="S881" i="1"/>
  <c r="AA881" i="1"/>
  <c r="O883" i="1"/>
  <c r="P883" i="1" s="1"/>
  <c r="Q883" i="1" s="1"/>
  <c r="S883" i="1"/>
  <c r="AA883" i="1"/>
  <c r="S884" i="1"/>
  <c r="Z884" i="1" s="1"/>
  <c r="O884" i="1"/>
  <c r="P884" i="1" s="1"/>
  <c r="AA884" i="1"/>
  <c r="S885" i="1"/>
  <c r="U885" i="1" s="1"/>
  <c r="O885" i="1"/>
  <c r="P885" i="1" s="1"/>
  <c r="AA885" i="1"/>
  <c r="S895" i="1"/>
  <c r="O895" i="1"/>
  <c r="AA895" i="1"/>
  <c r="S896" i="1"/>
  <c r="Z896" i="1" s="1"/>
  <c r="O896" i="1"/>
  <c r="AA896" i="1"/>
  <c r="O897" i="1"/>
  <c r="P897" i="1" s="1"/>
  <c r="S897" i="1"/>
  <c r="U897" i="1" s="1"/>
  <c r="AA897" i="1"/>
  <c r="O898" i="1"/>
  <c r="P898" i="1" s="1"/>
  <c r="S898" i="1"/>
  <c r="AA898" i="1"/>
  <c r="S899" i="1"/>
  <c r="O899" i="1"/>
  <c r="P899" i="1" s="1"/>
  <c r="AA899" i="1"/>
  <c r="S900" i="1"/>
  <c r="O900" i="1"/>
  <c r="P900" i="1" s="1"/>
  <c r="AA900" i="1"/>
  <c r="S901" i="1"/>
  <c r="O901" i="1"/>
  <c r="AA901" i="1"/>
  <c r="S902" i="1"/>
  <c r="O902" i="1"/>
  <c r="AA902" i="1"/>
  <c r="O903" i="1"/>
  <c r="S903" i="1"/>
  <c r="Z903" i="1" s="1"/>
  <c r="AA903" i="1"/>
  <c r="O904" i="1"/>
  <c r="P904" i="1" s="1"/>
  <c r="S904" i="1"/>
  <c r="AA904" i="1"/>
  <c r="S905" i="1"/>
  <c r="O905" i="1"/>
  <c r="AA905" i="1"/>
  <c r="S906" i="1"/>
  <c r="O906" i="1"/>
  <c r="P906" i="1" s="1"/>
  <c r="AA906" i="1"/>
  <c r="S907" i="1"/>
  <c r="O907" i="1"/>
  <c r="P907" i="1" s="1"/>
  <c r="AA907" i="1"/>
  <c r="O908" i="1"/>
  <c r="S908" i="1"/>
  <c r="Z908" i="1" s="1"/>
  <c r="AA908" i="1"/>
  <c r="O910" i="1"/>
  <c r="P910" i="1" s="1"/>
  <c r="S910" i="1"/>
  <c r="Z910" i="1" s="1"/>
  <c r="AA910" i="1"/>
  <c r="O911" i="1"/>
  <c r="P911" i="1" s="1"/>
  <c r="S911" i="1"/>
  <c r="AA911" i="1"/>
  <c r="S912" i="1"/>
  <c r="O912" i="1"/>
  <c r="P912" i="1" s="1"/>
  <c r="AA912" i="1"/>
  <c r="O913" i="1"/>
  <c r="P913" i="1" s="1"/>
  <c r="S913" i="1"/>
  <c r="AA913" i="1"/>
  <c r="S914" i="1"/>
  <c r="O914" i="1"/>
  <c r="P914" i="1" s="1"/>
  <c r="AA914" i="1"/>
  <c r="O915" i="1"/>
  <c r="Q915" i="1"/>
  <c r="S915" i="1"/>
  <c r="Z915" i="1" s="1"/>
  <c r="AA915" i="1"/>
  <c r="O916" i="1"/>
  <c r="P916" i="1" s="1"/>
  <c r="S916" i="1"/>
  <c r="Z916" i="1" s="1"/>
  <c r="AA916" i="1"/>
  <c r="O917" i="1"/>
  <c r="P917" i="1" s="1"/>
  <c r="Q917" i="1"/>
  <c r="S917" i="1"/>
  <c r="AA917" i="1"/>
  <c r="S918" i="1"/>
  <c r="O918" i="1"/>
  <c r="Q918" i="1"/>
  <c r="AA918" i="1"/>
  <c r="S919" i="1"/>
  <c r="O919" i="1"/>
  <c r="P919" i="1" s="1"/>
  <c r="Q919" i="1"/>
  <c r="AA919" i="1"/>
  <c r="S920" i="1"/>
  <c r="O920" i="1"/>
  <c r="P920" i="1" s="1"/>
  <c r="Q920" i="1"/>
  <c r="AA920" i="1"/>
  <c r="S921" i="1"/>
  <c r="O921" i="1"/>
  <c r="Q921" i="1"/>
  <c r="AA921" i="1"/>
  <c r="O922" i="1"/>
  <c r="P922" i="1" s="1"/>
  <c r="S922" i="1"/>
  <c r="Z922" i="1" s="1"/>
  <c r="AA922" i="1"/>
  <c r="O923" i="1"/>
  <c r="P923" i="1" s="1"/>
  <c r="Q923" i="1"/>
  <c r="S923" i="1"/>
  <c r="AA923" i="1"/>
  <c r="S927" i="1"/>
  <c r="O927" i="1"/>
  <c r="P927" i="1" s="1"/>
  <c r="AA927" i="1"/>
  <c r="S928" i="1"/>
  <c r="O928" i="1"/>
  <c r="P928" i="1" s="1"/>
  <c r="AA928" i="1"/>
  <c r="S929" i="1"/>
  <c r="O929" i="1"/>
  <c r="P929" i="1" s="1"/>
  <c r="AA929" i="1"/>
  <c r="O930" i="1"/>
  <c r="S930" i="1"/>
  <c r="Z930" i="1" s="1"/>
  <c r="AA930" i="1"/>
  <c r="O931" i="1"/>
  <c r="P931" i="1" s="1"/>
  <c r="S931" i="1"/>
  <c r="U931" i="1" s="1"/>
  <c r="AA931" i="1"/>
  <c r="O932" i="1"/>
  <c r="P932" i="1" s="1"/>
  <c r="S932" i="1"/>
  <c r="AA932" i="1"/>
  <c r="S933" i="1"/>
  <c r="O933" i="1"/>
  <c r="P933" i="1" s="1"/>
  <c r="AA933" i="1"/>
  <c r="S934" i="1"/>
  <c r="O934" i="1"/>
  <c r="AA934" i="1"/>
  <c r="S935" i="1"/>
  <c r="O935" i="1"/>
  <c r="P935" i="1" s="1"/>
  <c r="AA935" i="1"/>
  <c r="S936" i="1"/>
  <c r="O936" i="1"/>
  <c r="AA936" i="1"/>
  <c r="O937" i="1"/>
  <c r="P937" i="1" s="1"/>
  <c r="S937" i="1"/>
  <c r="Z937" i="1" s="1"/>
  <c r="AA937" i="1"/>
  <c r="O938" i="1"/>
  <c r="P938" i="1" s="1"/>
  <c r="S938" i="1"/>
  <c r="AA938" i="1"/>
  <c r="S939" i="1"/>
  <c r="O939" i="1"/>
  <c r="P939" i="1" s="1"/>
  <c r="AA939" i="1"/>
  <c r="O940" i="1"/>
  <c r="P940" i="1" s="1"/>
  <c r="S940" i="1"/>
  <c r="AA940" i="1"/>
  <c r="S947" i="1"/>
  <c r="O947" i="1"/>
  <c r="P947" i="1" s="1"/>
  <c r="AA947" i="1"/>
  <c r="S948" i="1"/>
  <c r="O948" i="1"/>
  <c r="AA948" i="1"/>
  <c r="O949" i="1"/>
  <c r="P949" i="1" s="1"/>
  <c r="S949" i="1"/>
  <c r="U949" i="1" s="1"/>
  <c r="V949" i="1" s="1"/>
  <c r="AA949" i="1"/>
  <c r="O950" i="1"/>
  <c r="S950" i="1"/>
  <c r="AA950" i="1"/>
  <c r="S951" i="1"/>
  <c r="O951" i="1"/>
  <c r="P951" i="1" s="1"/>
  <c r="AA951" i="1"/>
  <c r="S952" i="1"/>
  <c r="O952" i="1"/>
  <c r="P952" i="1" s="1"/>
  <c r="AA952" i="1"/>
  <c r="S953" i="1"/>
  <c r="O953" i="1"/>
  <c r="P953" i="1" s="1"/>
  <c r="AA953" i="1"/>
  <c r="S954" i="1"/>
  <c r="O954" i="1"/>
  <c r="P954" i="1" s="1"/>
  <c r="Q954" i="1"/>
  <c r="AA954" i="1"/>
  <c r="O956" i="1"/>
  <c r="P956" i="1" s="1"/>
  <c r="S956" i="1"/>
  <c r="Z956" i="1" s="1"/>
  <c r="AA956" i="1"/>
  <c r="S957" i="1"/>
  <c r="O957" i="1"/>
  <c r="P957" i="1" s="1"/>
  <c r="Q957" i="1"/>
  <c r="AA957" i="1"/>
  <c r="S958" i="1"/>
  <c r="U958" i="1" s="1"/>
  <c r="O958" i="1"/>
  <c r="P958" i="1" s="1"/>
  <c r="AA958" i="1"/>
  <c r="S959" i="1"/>
  <c r="U959" i="1" s="1"/>
  <c r="O959" i="1"/>
  <c r="P959" i="1" s="1"/>
  <c r="AA959" i="1"/>
  <c r="S960" i="1"/>
  <c r="U960" i="1" s="1"/>
  <c r="O960" i="1"/>
  <c r="P960" i="1" s="1"/>
  <c r="AA960" i="1"/>
  <c r="S961" i="1"/>
  <c r="U961" i="1" s="1"/>
  <c r="V961" i="1" s="1"/>
  <c r="O961" i="1"/>
  <c r="P961" i="1" s="1"/>
  <c r="AA961" i="1"/>
  <c r="O962" i="1"/>
  <c r="P962" i="1" s="1"/>
  <c r="S962" i="1"/>
  <c r="U962" i="1" s="1"/>
  <c r="AA962" i="1"/>
  <c r="O963" i="1"/>
  <c r="S963" i="1"/>
  <c r="Z963" i="1" s="1"/>
  <c r="AA963" i="1"/>
  <c r="O964" i="1"/>
  <c r="P964" i="1" s="1"/>
  <c r="S964" i="1"/>
  <c r="Z964" i="1" s="1"/>
  <c r="AA964" i="1"/>
  <c r="O965" i="1"/>
  <c r="P965" i="1" s="1"/>
  <c r="S965" i="1"/>
  <c r="U965" i="1" s="1"/>
  <c r="AA965" i="1"/>
  <c r="S966" i="1"/>
  <c r="U966" i="1" s="1"/>
  <c r="V966" i="1" s="1"/>
  <c r="O966" i="1"/>
  <c r="P966" i="1" s="1"/>
  <c r="AA966" i="1"/>
  <c r="O967" i="1"/>
  <c r="S967" i="1"/>
  <c r="Z967" i="1" s="1"/>
  <c r="AA967" i="1"/>
  <c r="O968" i="1"/>
  <c r="P968" i="1" s="1"/>
  <c r="S968" i="1"/>
  <c r="AA968" i="1"/>
  <c r="O969" i="1"/>
  <c r="P969" i="1" s="1"/>
  <c r="S969" i="1"/>
  <c r="AA969" i="1"/>
  <c r="S970" i="1"/>
  <c r="Z970" i="1" s="1"/>
  <c r="O970" i="1"/>
  <c r="AA970" i="1"/>
  <c r="S971" i="1"/>
  <c r="O971" i="1"/>
  <c r="P971" i="1" s="1"/>
  <c r="AA971" i="1"/>
  <c r="S972" i="1"/>
  <c r="Z972" i="1" s="1"/>
  <c r="O972" i="1"/>
  <c r="P972" i="1" s="1"/>
  <c r="AA972" i="1"/>
  <c r="S973" i="1"/>
  <c r="O973" i="1"/>
  <c r="P973" i="1" s="1"/>
  <c r="AA973" i="1"/>
  <c r="O974" i="1"/>
  <c r="P974" i="1" s="1"/>
  <c r="S974" i="1"/>
  <c r="Z974" i="1" s="1"/>
  <c r="AA974" i="1"/>
  <c r="S975" i="1"/>
  <c r="O975" i="1"/>
  <c r="P975" i="1" s="1"/>
  <c r="AA975" i="1"/>
  <c r="S976" i="1"/>
  <c r="U976" i="1" s="1"/>
  <c r="V976" i="1" s="1"/>
  <c r="O976" i="1"/>
  <c r="P976" i="1" s="1"/>
  <c r="AA976" i="1"/>
  <c r="S977" i="1"/>
  <c r="U977" i="1" s="1"/>
  <c r="V977" i="1" s="1"/>
  <c r="O977" i="1"/>
  <c r="P977" i="1" s="1"/>
  <c r="AA977" i="1"/>
  <c r="S978" i="1"/>
  <c r="U978" i="1" s="1"/>
  <c r="O978" i="1"/>
  <c r="P978" i="1" s="1"/>
  <c r="AA978" i="1"/>
  <c r="S979" i="1"/>
  <c r="Z979" i="1" s="1"/>
  <c r="O979" i="1"/>
  <c r="AA979" i="1"/>
  <c r="O980" i="1"/>
  <c r="P980" i="1" s="1"/>
  <c r="S980" i="1"/>
  <c r="Z980" i="1" s="1"/>
  <c r="AA980" i="1"/>
  <c r="O981" i="1"/>
  <c r="P981" i="1" s="1"/>
  <c r="S981" i="1"/>
  <c r="Z981" i="1" s="1"/>
  <c r="AA981" i="1"/>
  <c r="O982" i="1"/>
  <c r="P982" i="1" s="1"/>
  <c r="S982" i="1"/>
  <c r="U982" i="1" s="1"/>
  <c r="AA982" i="1"/>
  <c r="S990" i="1"/>
  <c r="O990" i="1"/>
  <c r="P990" i="1" s="1"/>
  <c r="AA990" i="1"/>
  <c r="S991" i="1"/>
  <c r="O991" i="1"/>
  <c r="P991" i="1" s="1"/>
  <c r="AA991" i="1"/>
  <c r="S992" i="1"/>
  <c r="Z992" i="1" s="1"/>
  <c r="O992" i="1"/>
  <c r="AA992" i="1"/>
  <c r="O993" i="1"/>
  <c r="P993" i="1" s="1"/>
  <c r="S993" i="1"/>
  <c r="U993" i="1" s="1"/>
  <c r="AA993" i="1"/>
  <c r="S994" i="1"/>
  <c r="O994" i="1"/>
  <c r="P994" i="1" s="1"/>
  <c r="AA994" i="1"/>
  <c r="O997" i="1"/>
  <c r="P997" i="1" s="1"/>
  <c r="S997" i="1"/>
  <c r="Z997" i="1" s="1"/>
  <c r="AA997" i="1"/>
  <c r="O998" i="1"/>
  <c r="S998" i="1"/>
  <c r="U998" i="1" s="1"/>
  <c r="V998" i="1" s="1"/>
  <c r="AA998" i="1"/>
  <c r="S999" i="1"/>
  <c r="O999" i="1"/>
  <c r="P999" i="1" s="1"/>
  <c r="AA999" i="1"/>
  <c r="O1000" i="1"/>
  <c r="P1000" i="1" s="1"/>
  <c r="S1000" i="1"/>
  <c r="AA1000" i="1"/>
  <c r="O1001" i="1"/>
  <c r="P1001" i="1" s="1"/>
  <c r="S1001" i="1"/>
  <c r="Z1001" i="1" s="1"/>
  <c r="AA1001" i="1"/>
  <c r="S1002" i="1"/>
  <c r="O1002" i="1"/>
  <c r="P1002" i="1" s="1"/>
  <c r="AA1002" i="1"/>
  <c r="S1005" i="1"/>
  <c r="Z1005" i="1" s="1"/>
  <c r="O1005" i="1"/>
  <c r="P1005" i="1" s="1"/>
  <c r="AA1005" i="1"/>
  <c r="S1006" i="1"/>
  <c r="O1006" i="1"/>
  <c r="P1006" i="1" s="1"/>
  <c r="AA1006" i="1"/>
  <c r="O882" i="1"/>
  <c r="P882" i="1" s="1"/>
  <c r="Q882" i="1" s="1"/>
  <c r="S882" i="1"/>
  <c r="AA882" i="1"/>
  <c r="O886" i="1"/>
  <c r="P886" i="1" s="1"/>
  <c r="S886" i="1"/>
  <c r="Z886" i="1" s="1"/>
  <c r="AA886" i="1"/>
  <c r="O887" i="1"/>
  <c r="S887" i="1"/>
  <c r="U887" i="1" s="1"/>
  <c r="AA887" i="1"/>
  <c r="O888" i="1"/>
  <c r="P888" i="1" s="1"/>
  <c r="Q888" i="1" s="1"/>
  <c r="S888" i="1"/>
  <c r="U888" i="1" s="1"/>
  <c r="AA888" i="1"/>
  <c r="O924" i="1"/>
  <c r="P924" i="1" s="1"/>
  <c r="S924" i="1"/>
  <c r="AA924" i="1"/>
  <c r="O925" i="1"/>
  <c r="S925" i="1"/>
  <c r="Z925" i="1" s="1"/>
  <c r="AA925" i="1"/>
  <c r="O926" i="1"/>
  <c r="P926" i="1" s="1"/>
  <c r="S926" i="1"/>
  <c r="AA926" i="1"/>
  <c r="O941" i="1"/>
  <c r="P941" i="1" s="1"/>
  <c r="S941" i="1"/>
  <c r="U941" i="1" s="1"/>
  <c r="V941" i="1" s="1"/>
  <c r="AA941" i="1"/>
  <c r="O942" i="1"/>
  <c r="P942" i="1" s="1"/>
  <c r="S942" i="1"/>
  <c r="Z942" i="1" s="1"/>
  <c r="AA942" i="1"/>
  <c r="O943" i="1"/>
  <c r="P943" i="1" s="1"/>
  <c r="S943" i="1"/>
  <c r="U943" i="1" s="1"/>
  <c r="V943" i="1" s="1"/>
  <c r="AA943" i="1"/>
  <c r="O944" i="1"/>
  <c r="P944" i="1" s="1"/>
  <c r="S944" i="1"/>
  <c r="Z944" i="1" s="1"/>
  <c r="AA944" i="1"/>
  <c r="O945" i="1"/>
  <c r="S945" i="1"/>
  <c r="Z945" i="1" s="1"/>
  <c r="AA945" i="1"/>
  <c r="O946" i="1"/>
  <c r="S946" i="1"/>
  <c r="U946" i="1" s="1"/>
  <c r="V946" i="1" s="1"/>
  <c r="AA946" i="1"/>
  <c r="O983" i="1"/>
  <c r="S983" i="1"/>
  <c r="U983" i="1" s="1"/>
  <c r="V983" i="1" s="1"/>
  <c r="AA983" i="1"/>
  <c r="O984" i="1"/>
  <c r="S984" i="1"/>
  <c r="Z984" i="1" s="1"/>
  <c r="AA984" i="1"/>
  <c r="O985" i="1"/>
  <c r="P985" i="1" s="1"/>
  <c r="S985" i="1"/>
  <c r="Z985" i="1" s="1"/>
  <c r="AA985" i="1"/>
  <c r="O986" i="1"/>
  <c r="P986" i="1" s="1"/>
  <c r="S986" i="1"/>
  <c r="U986" i="1" s="1"/>
  <c r="AA986" i="1"/>
  <c r="O987" i="1"/>
  <c r="P987" i="1" s="1"/>
  <c r="Q987" i="1" s="1"/>
  <c r="S987" i="1"/>
  <c r="U987" i="1" s="1"/>
  <c r="AA987" i="1"/>
  <c r="O988" i="1"/>
  <c r="S988" i="1"/>
  <c r="Z988" i="1" s="1"/>
  <c r="AA988" i="1"/>
  <c r="O989" i="1"/>
  <c r="P989" i="1" s="1"/>
  <c r="Q989" i="1" s="1"/>
  <c r="S989" i="1"/>
  <c r="AA989" i="1"/>
  <c r="O995" i="1"/>
  <c r="P995" i="1" s="1"/>
  <c r="Q995" i="1" s="1"/>
  <c r="S995" i="1"/>
  <c r="Z995" i="1" s="1"/>
  <c r="AA995" i="1"/>
  <c r="O996" i="1"/>
  <c r="P996" i="1" s="1"/>
  <c r="Q996" i="1" s="1"/>
  <c r="S996" i="1"/>
  <c r="Z996" i="1" s="1"/>
  <c r="AA996" i="1"/>
  <c r="O1003" i="1"/>
  <c r="P1003" i="1" s="1"/>
  <c r="S1003" i="1"/>
  <c r="AA1003" i="1"/>
  <c r="O1004" i="1"/>
  <c r="P1004" i="1" s="1"/>
  <c r="S1004" i="1"/>
  <c r="Z1004" i="1" s="1"/>
  <c r="AA1004" i="1"/>
  <c r="O1007" i="1"/>
  <c r="P1007" i="1" s="1"/>
  <c r="Q1007" i="1"/>
  <c r="S1007" i="1"/>
  <c r="Z1007" i="1" s="1"/>
  <c r="AA1007" i="1"/>
  <c r="K909" i="1"/>
  <c r="O909" i="1"/>
  <c r="S909" i="1"/>
  <c r="Z909" i="1" s="1"/>
  <c r="AA909" i="1"/>
  <c r="K1023" i="1"/>
  <c r="O1023" i="1"/>
  <c r="S1023" i="1"/>
  <c r="Z1023" i="1" s="1"/>
  <c r="AA1023" i="1"/>
  <c r="J955" i="1"/>
  <c r="O955" i="1"/>
  <c r="S955" i="1"/>
  <c r="Z955" i="1" s="1"/>
  <c r="AA955" i="1"/>
  <c r="J889" i="1"/>
  <c r="O889" i="1"/>
  <c r="S889" i="1"/>
  <c r="Z889" i="1" s="1"/>
  <c r="AA889" i="1"/>
  <c r="J890" i="1"/>
  <c r="O890" i="1"/>
  <c r="S890" i="1"/>
  <c r="Z890" i="1" s="1"/>
  <c r="AA890" i="1"/>
  <c r="J891" i="1"/>
  <c r="O891" i="1"/>
  <c r="S891" i="1"/>
  <c r="Z891" i="1" s="1"/>
  <c r="AA891" i="1"/>
  <c r="J892" i="1"/>
  <c r="O892" i="1"/>
  <c r="S892" i="1"/>
  <c r="Z892" i="1" s="1"/>
  <c r="AA892" i="1"/>
  <c r="J893" i="1"/>
  <c r="O893" i="1"/>
  <c r="S893" i="1"/>
  <c r="U893" i="1" s="1"/>
  <c r="V893" i="1" s="1"/>
  <c r="AA893" i="1"/>
  <c r="J894" i="1"/>
  <c r="O894" i="1"/>
  <c r="S894" i="1"/>
  <c r="Z894" i="1" s="1"/>
  <c r="AA894" i="1"/>
  <c r="J1024" i="1"/>
  <c r="O1024" i="1"/>
  <c r="S1024" i="1"/>
  <c r="Z1024" i="1" s="1"/>
  <c r="AA1024" i="1"/>
  <c r="J1025" i="1"/>
  <c r="O1025" i="1"/>
  <c r="S1025" i="1"/>
  <c r="U1025" i="1" s="1"/>
  <c r="AA1025" i="1"/>
  <c r="J1026" i="1"/>
  <c r="O1026" i="1"/>
  <c r="S1026" i="1"/>
  <c r="Z1026" i="1" s="1"/>
  <c r="AA1026" i="1"/>
  <c r="J1027" i="1"/>
  <c r="O1027" i="1"/>
  <c r="S1027" i="1"/>
  <c r="Z1027" i="1" s="1"/>
  <c r="AA1027" i="1"/>
  <c r="J1028" i="1"/>
  <c r="O1028" i="1"/>
  <c r="S1028" i="1"/>
  <c r="Z1028" i="1" s="1"/>
  <c r="AA1028" i="1"/>
  <c r="J1029" i="1"/>
  <c r="O1029" i="1"/>
  <c r="S1029" i="1"/>
  <c r="Z1029" i="1" s="1"/>
  <c r="AA1029" i="1"/>
  <c r="O1041" i="1"/>
  <c r="P1041" i="1" s="1"/>
  <c r="S1041" i="1"/>
  <c r="U1041" i="1" s="1"/>
  <c r="V1041" i="1" s="1"/>
  <c r="AA1041" i="1"/>
  <c r="O1042" i="1"/>
  <c r="P1042" i="1" s="1"/>
  <c r="S1042" i="1"/>
  <c r="U1042" i="1" s="1"/>
  <c r="V1042" i="1" s="1"/>
  <c r="AA1042" i="1"/>
  <c r="O1043" i="1"/>
  <c r="P1043" i="1" s="1"/>
  <c r="Q1043" i="1" s="1"/>
  <c r="S1043" i="1"/>
  <c r="Z1043" i="1" s="1"/>
  <c r="AA1043" i="1"/>
  <c r="O1044" i="1"/>
  <c r="P1044" i="1" s="1"/>
  <c r="S1044" i="1"/>
  <c r="U1044" i="1" s="1"/>
  <c r="V1044" i="1" s="1"/>
  <c r="AA1044" i="1"/>
  <c r="O1057" i="1"/>
  <c r="P1057" i="1" s="1"/>
  <c r="S1057" i="1"/>
  <c r="Z1057" i="1" s="1"/>
  <c r="AA1057" i="1"/>
  <c r="O1058" i="1"/>
  <c r="P1058" i="1" s="1"/>
  <c r="S1058" i="1"/>
  <c r="Z1058" i="1" s="1"/>
  <c r="AA1058" i="1"/>
  <c r="O1059" i="1"/>
  <c r="P1059" i="1" s="1"/>
  <c r="S1059" i="1"/>
  <c r="U1059" i="1" s="1"/>
  <c r="V1059" i="1" s="1"/>
  <c r="AA1059" i="1"/>
  <c r="O1060" i="1"/>
  <c r="P1060" i="1" s="1"/>
  <c r="S1060" i="1"/>
  <c r="U1060" i="1" s="1"/>
  <c r="V1060" i="1" s="1"/>
  <c r="AA1060" i="1"/>
  <c r="O1071" i="1"/>
  <c r="P1071" i="1" s="1"/>
  <c r="Q1071" i="1" s="1"/>
  <c r="S1071" i="1"/>
  <c r="Z1071" i="1" s="1"/>
  <c r="AA1071" i="1"/>
  <c r="O1072" i="1"/>
  <c r="P1072" i="1" s="1"/>
  <c r="S1072" i="1"/>
  <c r="Z1072" i="1" s="1"/>
  <c r="AA1072" i="1"/>
  <c r="O1073" i="1"/>
  <c r="P1073" i="1" s="1"/>
  <c r="S1073" i="1"/>
  <c r="Z1073" i="1" s="1"/>
  <c r="AA1073" i="1"/>
  <c r="O1074" i="1"/>
  <c r="P1074" i="1" s="1"/>
  <c r="S1074" i="1"/>
  <c r="U1074" i="1" s="1"/>
  <c r="AA1074" i="1"/>
  <c r="O1075" i="1"/>
  <c r="P1075" i="1" s="1"/>
  <c r="S1075" i="1"/>
  <c r="U1075" i="1" s="1"/>
  <c r="V1075" i="1" s="1"/>
  <c r="AA1075" i="1"/>
  <c r="AG4" i="6"/>
  <c r="AG5" i="6"/>
  <c r="AG6" i="6"/>
  <c r="AG7"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AG172" i="6"/>
  <c r="AG173" i="6"/>
  <c r="AG174" i="6"/>
  <c r="AG175" i="6"/>
  <c r="AG176" i="6"/>
  <c r="AG177" i="6"/>
  <c r="AG178" i="6"/>
  <c r="AG179" i="6"/>
  <c r="AG180" i="6"/>
  <c r="AG181" i="6"/>
  <c r="AG182" i="6"/>
  <c r="AG183" i="6"/>
  <c r="AG184" i="6"/>
  <c r="AG185" i="6"/>
  <c r="AG186" i="6"/>
  <c r="AG187" i="6"/>
  <c r="AG188" i="6"/>
  <c r="AG189" i="6"/>
  <c r="AG190" i="6"/>
  <c r="AG191" i="6"/>
  <c r="AG192" i="6"/>
  <c r="AG193" i="6"/>
  <c r="AG194" i="6"/>
  <c r="AG195" i="6"/>
  <c r="AG196" i="6"/>
  <c r="AG197" i="6"/>
  <c r="AG198" i="6"/>
  <c r="AG199" i="6"/>
  <c r="AG200" i="6"/>
  <c r="AG201" i="6"/>
  <c r="AG202" i="6"/>
  <c r="AG203" i="6"/>
  <c r="AG204" i="6"/>
  <c r="AG205" i="6"/>
  <c r="AG206" i="6"/>
  <c r="AG207" i="6"/>
  <c r="AG208" i="6"/>
  <c r="AG209" i="6"/>
  <c r="AG210" i="6"/>
  <c r="AG211" i="6"/>
  <c r="AG212" i="6"/>
  <c r="AG213" i="6"/>
  <c r="AG214" i="6"/>
  <c r="AG215" i="6"/>
  <c r="AG216" i="6"/>
  <c r="AG217" i="6"/>
  <c r="AG218" i="6"/>
  <c r="AG219" i="6"/>
  <c r="AG220" i="6"/>
  <c r="AG221" i="6"/>
  <c r="AG222" i="6"/>
  <c r="AG223" i="6"/>
  <c r="AG224" i="6"/>
  <c r="AG225" i="6"/>
  <c r="AG226" i="6"/>
  <c r="AG227" i="6"/>
  <c r="AG228" i="6"/>
  <c r="AG229" i="6"/>
  <c r="AG230" i="6"/>
  <c r="AG231" i="6"/>
  <c r="AG232" i="6"/>
  <c r="AG233" i="6"/>
  <c r="AG234" i="6"/>
  <c r="AG235" i="6"/>
  <c r="AG236" i="6"/>
  <c r="AG237" i="6"/>
  <c r="AG238" i="6"/>
  <c r="AG239" i="6"/>
  <c r="AG240" i="6"/>
  <c r="AG241" i="6"/>
  <c r="AG242" i="6"/>
  <c r="AG243" i="6"/>
  <c r="AG244" i="6"/>
  <c r="AG245" i="6"/>
  <c r="AG246" i="6"/>
  <c r="AG247" i="6"/>
  <c r="AG248" i="6"/>
  <c r="AG249" i="6"/>
  <c r="AG250" i="6"/>
  <c r="AG251" i="6"/>
  <c r="AG252" i="6"/>
  <c r="AG253" i="6"/>
  <c r="AG254" i="6"/>
  <c r="AG255" i="6"/>
  <c r="AG256" i="6"/>
  <c r="AG257" i="6"/>
  <c r="AG258" i="6"/>
  <c r="AG259" i="6"/>
  <c r="AG260" i="6"/>
  <c r="AG261" i="6"/>
  <c r="AG262" i="6"/>
  <c r="AG263" i="6"/>
  <c r="AG264" i="6"/>
  <c r="AG265" i="6"/>
  <c r="AG266" i="6"/>
  <c r="AG267" i="6"/>
  <c r="AG268" i="6"/>
  <c r="AG269" i="6"/>
  <c r="AG270" i="6"/>
  <c r="AG271" i="6"/>
  <c r="AG272" i="6"/>
  <c r="AG273" i="6"/>
  <c r="AG274" i="6"/>
  <c r="AG275" i="6"/>
  <c r="AG276" i="6"/>
  <c r="AG277" i="6"/>
  <c r="AG278" i="6"/>
  <c r="AG279" i="6"/>
  <c r="AG280" i="6"/>
  <c r="AG281" i="6"/>
  <c r="AG282" i="6"/>
  <c r="AG283" i="6"/>
  <c r="AG284" i="6"/>
  <c r="AG285" i="6"/>
  <c r="AG286" i="6"/>
  <c r="AG287" i="6"/>
  <c r="AG288" i="6"/>
  <c r="AG289" i="6"/>
  <c r="AG290" i="6"/>
  <c r="AG291" i="6"/>
  <c r="AG292" i="6"/>
  <c r="AG293" i="6"/>
  <c r="AG294" i="6"/>
  <c r="AG295" i="6"/>
  <c r="AG296" i="6"/>
  <c r="AG297" i="6"/>
  <c r="AG298" i="6"/>
  <c r="AG299" i="6"/>
  <c r="AG300" i="6"/>
  <c r="AG301" i="6"/>
  <c r="AG302" i="6"/>
  <c r="AG303" i="6"/>
  <c r="AG304" i="6"/>
  <c r="AG305" i="6"/>
  <c r="AG306" i="6"/>
  <c r="AG307" i="6"/>
  <c r="AG308" i="6"/>
  <c r="AG309" i="6"/>
  <c r="AG310" i="6"/>
  <c r="AG311" i="6"/>
  <c r="AG312" i="6"/>
  <c r="AG313" i="6"/>
  <c r="AG314" i="6"/>
  <c r="AG315" i="6"/>
  <c r="AG316" i="6"/>
  <c r="AG317" i="6"/>
  <c r="AG318" i="6"/>
  <c r="AG319" i="6"/>
  <c r="AG320" i="6"/>
  <c r="AG321" i="6"/>
  <c r="AG322" i="6"/>
  <c r="AG323" i="6"/>
  <c r="AG324" i="6"/>
  <c r="AG325" i="6"/>
  <c r="AG326" i="6"/>
  <c r="AG327" i="6"/>
  <c r="AG328" i="6"/>
  <c r="AG329" i="6"/>
  <c r="AG330" i="6"/>
  <c r="AG331" i="6"/>
  <c r="AG332" i="6"/>
  <c r="AG333" i="6"/>
  <c r="AG334" i="6"/>
  <c r="AG335" i="6"/>
  <c r="AG336" i="6"/>
  <c r="AG337" i="6"/>
  <c r="AG338" i="6"/>
  <c r="AG339" i="6"/>
  <c r="AG340" i="6"/>
  <c r="AG341" i="6"/>
  <c r="AG342" i="6"/>
  <c r="AG343" i="6"/>
  <c r="AG344" i="6"/>
  <c r="AG345" i="6"/>
  <c r="AG346" i="6"/>
  <c r="AG347" i="6"/>
  <c r="AG348" i="6"/>
  <c r="AG349" i="6"/>
  <c r="AG350" i="6"/>
  <c r="AG351" i="6"/>
  <c r="AG352" i="6"/>
  <c r="AG353" i="6"/>
  <c r="AG354" i="6"/>
  <c r="AG355" i="6"/>
  <c r="AG356" i="6"/>
  <c r="AG357" i="6"/>
  <c r="AG358" i="6"/>
  <c r="AG359" i="6"/>
  <c r="AG360" i="6"/>
  <c r="AG361" i="6"/>
  <c r="AG362" i="6"/>
  <c r="AG363" i="6"/>
  <c r="AG364" i="6"/>
  <c r="AG365" i="6"/>
  <c r="AG366" i="6"/>
  <c r="AG367" i="6"/>
  <c r="AG368" i="6"/>
  <c r="AG369" i="6"/>
  <c r="AG370" i="6"/>
  <c r="AG371" i="6"/>
  <c r="AG372" i="6"/>
  <c r="AG373" i="6"/>
  <c r="AG374" i="6"/>
  <c r="AG375" i="6"/>
  <c r="AG376" i="6"/>
  <c r="AG377" i="6"/>
  <c r="AG378" i="6"/>
  <c r="AG379" i="6"/>
  <c r="AG380" i="6"/>
  <c r="AG381" i="6"/>
  <c r="AG382" i="6"/>
  <c r="AG383" i="6"/>
  <c r="AG384" i="6"/>
  <c r="AG385" i="6"/>
  <c r="AG386" i="6"/>
  <c r="AG387" i="6"/>
  <c r="AG388" i="6"/>
  <c r="AG389" i="6"/>
  <c r="AG390" i="6"/>
  <c r="AG391" i="6"/>
  <c r="AG392" i="6"/>
  <c r="AG393" i="6"/>
  <c r="AG394" i="6"/>
  <c r="AG395" i="6"/>
  <c r="AG396" i="6"/>
  <c r="AG397" i="6"/>
  <c r="AG398" i="6"/>
  <c r="AG399" i="6"/>
  <c r="AG400" i="6"/>
  <c r="AG401" i="6"/>
  <c r="AG402" i="6"/>
  <c r="AG403" i="6"/>
  <c r="AG404" i="6"/>
  <c r="AG405" i="6"/>
  <c r="AG406" i="6"/>
  <c r="AG407" i="6"/>
  <c r="AG408" i="6"/>
  <c r="AG409" i="6"/>
  <c r="AG410" i="6"/>
  <c r="AG411" i="6"/>
  <c r="AG412" i="6"/>
  <c r="AG413" i="6"/>
  <c r="AG414" i="6"/>
  <c r="AG415" i="6"/>
  <c r="AG416" i="6"/>
  <c r="AG417" i="6"/>
  <c r="AG418" i="6"/>
  <c r="AG419" i="6"/>
  <c r="AG420" i="6"/>
  <c r="AG421" i="6"/>
  <c r="AG422" i="6"/>
  <c r="AG423" i="6"/>
  <c r="AG424" i="6"/>
  <c r="AG425" i="6"/>
  <c r="AG426" i="6"/>
  <c r="AG427" i="6"/>
  <c r="AG428" i="6"/>
  <c r="AG429" i="6"/>
  <c r="AG430" i="6"/>
  <c r="AG431" i="6"/>
  <c r="AG432" i="6"/>
  <c r="AG433" i="6"/>
  <c r="AG434" i="6"/>
  <c r="AG435" i="6"/>
  <c r="AG436" i="6"/>
  <c r="AG437" i="6"/>
  <c r="AG438" i="6"/>
  <c r="AG439" i="6"/>
  <c r="AG440" i="6"/>
  <c r="AG441" i="6"/>
  <c r="AG442" i="6"/>
  <c r="AG443" i="6"/>
  <c r="AG444" i="6"/>
  <c r="AG445" i="6"/>
  <c r="AG446" i="6"/>
  <c r="AG447" i="6"/>
  <c r="AG448" i="6"/>
  <c r="AG449" i="6"/>
  <c r="AG450" i="6"/>
  <c r="AG451" i="6"/>
  <c r="AG452" i="6"/>
  <c r="AG453" i="6"/>
  <c r="AG454" i="6"/>
  <c r="AG455" i="6"/>
  <c r="AG456" i="6"/>
  <c r="AG457" i="6"/>
  <c r="AG458" i="6"/>
  <c r="AG459" i="6"/>
  <c r="AG460" i="6"/>
  <c r="AG461" i="6"/>
  <c r="AG462" i="6"/>
  <c r="AG463" i="6"/>
  <c r="AG464" i="6"/>
  <c r="AG465" i="6"/>
  <c r="AG466" i="6"/>
  <c r="AG467" i="6"/>
  <c r="AG468" i="6"/>
  <c r="AG469" i="6"/>
  <c r="AG470" i="6"/>
  <c r="AG471" i="6"/>
  <c r="AG472" i="6"/>
  <c r="AG473" i="6"/>
  <c r="AG474" i="6"/>
  <c r="AG475" i="6"/>
  <c r="AG476" i="6"/>
  <c r="AG477" i="6"/>
  <c r="AG478" i="6"/>
  <c r="AG479" i="6"/>
  <c r="AG480" i="6"/>
  <c r="AG481" i="6"/>
  <c r="AG482" i="6"/>
  <c r="AG483" i="6"/>
  <c r="AG484" i="6"/>
  <c r="AG485" i="6"/>
  <c r="AG486" i="6"/>
  <c r="AG487" i="6"/>
  <c r="AG488" i="6"/>
  <c r="AG489" i="6"/>
  <c r="AG490" i="6"/>
  <c r="AG491" i="6"/>
  <c r="AG492" i="6"/>
  <c r="AG493" i="6"/>
  <c r="AG494" i="6"/>
  <c r="AG495" i="6"/>
  <c r="AG496" i="6"/>
  <c r="AG497" i="6"/>
  <c r="AG498" i="6"/>
  <c r="AG499" i="6"/>
  <c r="AG500" i="6"/>
  <c r="AG501" i="6"/>
  <c r="AG502" i="6"/>
  <c r="AG503" i="6"/>
  <c r="AG504" i="6"/>
  <c r="AG505" i="6"/>
  <c r="AG506" i="6"/>
  <c r="AG507" i="6"/>
  <c r="AG508" i="6"/>
  <c r="AG509" i="6"/>
  <c r="AG510" i="6"/>
  <c r="AG511" i="6"/>
  <c r="AG512" i="6"/>
  <c r="AG513" i="6"/>
  <c r="AG514" i="6"/>
  <c r="AG515" i="6"/>
  <c r="AG516" i="6"/>
  <c r="AG517" i="6"/>
  <c r="AG518" i="6"/>
  <c r="AG519" i="6"/>
  <c r="AG520" i="6"/>
  <c r="AG521" i="6"/>
  <c r="AG522" i="6"/>
  <c r="AG523" i="6"/>
  <c r="AG524" i="6"/>
  <c r="AG525" i="6"/>
  <c r="AG526" i="6"/>
  <c r="AG527" i="6"/>
  <c r="AG528" i="6"/>
  <c r="AG529" i="6"/>
  <c r="AG530" i="6"/>
  <c r="AG531" i="6"/>
  <c r="AG532" i="6"/>
  <c r="AG533" i="6"/>
  <c r="AG534" i="6"/>
  <c r="AG535" i="6"/>
  <c r="AG536" i="6"/>
  <c r="AG537" i="6"/>
  <c r="AG538" i="6"/>
  <c r="AG539" i="6"/>
  <c r="AG540" i="6"/>
  <c r="AG541" i="6"/>
  <c r="AG542" i="6"/>
  <c r="AG543" i="6"/>
  <c r="AG544" i="6"/>
  <c r="AG545" i="6"/>
  <c r="AG546" i="6"/>
  <c r="AG547" i="6"/>
  <c r="AG548" i="6"/>
  <c r="AG549" i="6"/>
  <c r="AG550" i="6"/>
  <c r="AG551" i="6"/>
  <c r="AG552" i="6"/>
  <c r="AG553" i="6"/>
  <c r="AG554" i="6"/>
  <c r="AG555" i="6"/>
  <c r="AG556" i="6"/>
  <c r="AG557" i="6"/>
  <c r="AG558" i="6"/>
  <c r="AG559" i="6"/>
  <c r="AG560" i="6"/>
  <c r="AG561" i="6"/>
  <c r="AG562" i="6"/>
  <c r="AG563" i="6"/>
  <c r="AG564" i="6"/>
  <c r="AG565" i="6"/>
  <c r="AG566" i="6"/>
  <c r="AG567" i="6"/>
  <c r="AG568" i="6"/>
  <c r="AG569" i="6"/>
  <c r="AG570" i="6"/>
  <c r="AG571" i="6"/>
  <c r="AG572" i="6"/>
  <c r="AG573" i="6"/>
  <c r="AG574" i="6"/>
  <c r="AG575" i="6"/>
  <c r="AG576" i="6"/>
  <c r="AG577" i="6"/>
  <c r="AG578" i="6"/>
  <c r="AG579" i="6"/>
  <c r="AG580" i="6"/>
  <c r="AG581" i="6"/>
  <c r="AG582" i="6"/>
  <c r="AG583" i="6"/>
  <c r="AG584" i="6"/>
  <c r="AG585" i="6"/>
  <c r="AG586" i="6"/>
  <c r="AG587" i="6"/>
  <c r="AG588" i="6"/>
  <c r="AG589" i="6"/>
  <c r="AG590" i="6"/>
  <c r="AG591" i="6"/>
  <c r="AG592" i="6"/>
  <c r="AG593" i="6"/>
  <c r="AG594" i="6"/>
  <c r="AG595" i="6"/>
  <c r="AG596" i="6"/>
  <c r="AG597" i="6"/>
  <c r="AG598" i="6"/>
  <c r="AG599" i="6"/>
  <c r="AG600" i="6"/>
  <c r="AG601" i="6"/>
  <c r="AG602" i="6"/>
  <c r="AG603" i="6"/>
  <c r="AG604" i="6"/>
  <c r="AG605" i="6"/>
  <c r="AG606" i="6"/>
  <c r="AG607" i="6"/>
  <c r="AG608" i="6"/>
  <c r="AG609" i="6"/>
  <c r="AG610" i="6"/>
  <c r="AG611" i="6"/>
  <c r="AG612" i="6"/>
  <c r="AG613" i="6"/>
  <c r="AG614" i="6"/>
  <c r="AG615" i="6"/>
  <c r="AG616" i="6"/>
  <c r="AG617" i="6"/>
  <c r="AG618" i="6"/>
  <c r="AG619" i="6"/>
  <c r="AG620" i="6"/>
  <c r="AG621" i="6"/>
  <c r="AG622" i="6"/>
  <c r="AG623" i="6"/>
  <c r="AG624" i="6"/>
  <c r="AG625" i="6"/>
  <c r="AG626" i="6"/>
  <c r="AG627" i="6"/>
  <c r="AG628" i="6"/>
  <c r="AG629" i="6"/>
  <c r="AG630" i="6"/>
  <c r="AG631" i="6"/>
  <c r="AG632" i="6"/>
  <c r="AG633" i="6"/>
  <c r="AG634" i="6"/>
  <c r="AG635" i="6"/>
  <c r="AG636" i="6"/>
  <c r="AG637" i="6"/>
  <c r="AG638" i="6"/>
  <c r="AG639" i="6"/>
  <c r="AG640" i="6"/>
  <c r="AG641" i="6"/>
  <c r="AG642" i="6"/>
  <c r="AG643" i="6"/>
  <c r="AG644" i="6"/>
  <c r="AG645" i="6"/>
  <c r="AG646" i="6"/>
  <c r="AG647" i="6"/>
  <c r="AG648" i="6"/>
  <c r="AG649" i="6"/>
  <c r="AG650" i="6"/>
  <c r="AG651" i="6"/>
  <c r="AG652" i="6"/>
  <c r="AG653" i="6"/>
  <c r="AG654" i="6"/>
  <c r="AG655" i="6"/>
  <c r="AG656" i="6"/>
  <c r="AG657" i="6"/>
  <c r="AG658" i="6"/>
  <c r="AG659" i="6"/>
  <c r="AG660" i="6"/>
  <c r="AG661" i="6"/>
  <c r="AG662" i="6"/>
  <c r="AG663" i="6"/>
  <c r="AG664" i="6"/>
  <c r="AG665" i="6"/>
  <c r="AG666" i="6"/>
  <c r="AG667" i="6"/>
  <c r="AG668" i="6"/>
  <c r="AG669" i="6"/>
  <c r="AG670" i="6"/>
  <c r="AG671" i="6"/>
  <c r="AG672" i="6"/>
  <c r="AG673" i="6"/>
  <c r="AG674" i="6"/>
  <c r="AG675" i="6"/>
  <c r="AG676" i="6"/>
  <c r="AG677" i="6"/>
  <c r="AG678" i="6"/>
  <c r="AG679" i="6"/>
  <c r="AG680" i="6"/>
  <c r="AG681" i="6"/>
  <c r="AG682" i="6"/>
  <c r="AG683" i="6"/>
  <c r="AG684" i="6"/>
  <c r="AG685" i="6"/>
  <c r="AG686" i="6"/>
  <c r="AG687" i="6"/>
  <c r="AG688" i="6"/>
  <c r="AG689" i="6"/>
  <c r="AG690" i="6"/>
  <c r="AG691" i="6"/>
  <c r="AG692" i="6"/>
  <c r="AG693" i="6"/>
  <c r="AG694" i="6"/>
  <c r="AG695" i="6"/>
  <c r="AG696" i="6"/>
  <c r="AG697" i="6"/>
  <c r="AG698" i="6"/>
  <c r="AG699" i="6"/>
  <c r="AG700" i="6"/>
  <c r="AG701" i="6"/>
  <c r="AG702" i="6"/>
  <c r="AG703" i="6"/>
  <c r="AG704" i="6"/>
  <c r="AG705" i="6"/>
  <c r="AG706" i="6"/>
  <c r="AG707" i="6"/>
  <c r="AG708" i="6"/>
  <c r="AG709" i="6"/>
  <c r="AG710" i="6"/>
  <c r="AG711" i="6"/>
  <c r="AG712" i="6"/>
  <c r="AG713" i="6"/>
  <c r="AG714" i="6"/>
  <c r="AG715" i="6"/>
  <c r="AG716" i="6"/>
  <c r="AG717" i="6"/>
  <c r="AG718" i="6"/>
  <c r="AG719" i="6"/>
  <c r="AG720" i="6"/>
  <c r="AG721" i="6"/>
  <c r="AG722" i="6"/>
  <c r="AG723" i="6"/>
  <c r="AG724" i="6"/>
  <c r="AG725" i="6"/>
  <c r="AG726" i="6"/>
  <c r="AG727" i="6"/>
  <c r="AG728" i="6"/>
  <c r="AG729" i="6"/>
  <c r="AG730" i="6"/>
  <c r="AG731" i="6"/>
  <c r="AG732" i="6"/>
  <c r="AG733" i="6"/>
  <c r="AG734" i="6"/>
  <c r="AG735" i="6"/>
  <c r="AG736" i="6"/>
  <c r="AG737" i="6"/>
  <c r="AG738" i="6"/>
  <c r="AG739" i="6"/>
  <c r="AG740" i="6"/>
  <c r="AG741" i="6"/>
  <c r="AG742" i="6"/>
  <c r="AG743" i="6"/>
  <c r="AG744" i="6"/>
  <c r="AG745" i="6"/>
  <c r="AG746" i="6"/>
  <c r="AG747" i="6"/>
  <c r="AG748" i="6"/>
  <c r="AG749" i="6"/>
  <c r="AG750" i="6"/>
  <c r="AG751" i="6"/>
  <c r="AG752" i="6"/>
  <c r="AG753" i="6"/>
  <c r="AG754" i="6"/>
  <c r="AG755" i="6"/>
  <c r="AG756" i="6"/>
  <c r="AG757" i="6"/>
  <c r="AG758" i="6"/>
  <c r="AG759" i="6"/>
  <c r="AG760" i="6"/>
  <c r="AG761" i="6"/>
  <c r="AG762" i="6"/>
  <c r="AG763" i="6"/>
  <c r="AG764" i="6"/>
  <c r="AG765" i="6"/>
  <c r="AG766" i="6"/>
  <c r="AG767" i="6"/>
  <c r="AG768" i="6"/>
  <c r="AG769" i="6"/>
  <c r="AG770" i="6"/>
  <c r="AG771" i="6"/>
  <c r="AG772" i="6"/>
  <c r="AG773" i="6"/>
  <c r="AG774" i="6"/>
  <c r="AG775" i="6"/>
  <c r="AG776" i="6"/>
  <c r="AG777" i="6"/>
  <c r="AG778" i="6"/>
  <c r="AG779" i="6"/>
  <c r="AG780" i="6"/>
  <c r="AG781" i="6"/>
  <c r="AG782" i="6"/>
  <c r="AG783" i="6"/>
  <c r="AG784" i="6"/>
  <c r="AG785" i="6"/>
  <c r="AG786" i="6"/>
  <c r="AG787" i="6"/>
  <c r="AG788" i="6"/>
  <c r="AG789" i="6"/>
  <c r="AG790" i="6"/>
  <c r="AG791" i="6"/>
  <c r="AG792" i="6"/>
  <c r="AG793" i="6"/>
  <c r="AG794" i="6"/>
  <c r="AG795" i="6"/>
  <c r="AG796" i="6"/>
  <c r="AG797" i="6"/>
  <c r="AG798" i="6"/>
  <c r="AG799" i="6"/>
  <c r="AG800" i="6"/>
  <c r="AG801" i="6"/>
  <c r="AG802" i="6"/>
  <c r="AG803" i="6"/>
  <c r="AG804" i="6"/>
  <c r="AG805" i="6"/>
  <c r="AG806" i="6"/>
  <c r="AG807" i="6"/>
  <c r="AG808" i="6"/>
  <c r="AG809" i="6"/>
  <c r="AG810" i="6"/>
  <c r="AG811" i="6"/>
  <c r="AG812" i="6"/>
  <c r="AG813" i="6"/>
  <c r="AG814" i="6"/>
  <c r="AG815" i="6"/>
  <c r="AG816" i="6"/>
  <c r="AG817" i="6"/>
  <c r="AG818" i="6"/>
  <c r="AG819" i="6"/>
  <c r="AG820" i="6"/>
  <c r="AG821" i="6"/>
  <c r="AG822" i="6"/>
  <c r="AG823" i="6"/>
  <c r="AG824" i="6"/>
  <c r="AG825" i="6"/>
  <c r="AG826" i="6"/>
  <c r="AG827" i="6"/>
  <c r="AG828" i="6"/>
  <c r="AG829" i="6"/>
  <c r="AG830" i="6"/>
  <c r="AG831" i="6"/>
  <c r="AG832" i="6"/>
  <c r="AG833" i="6"/>
  <c r="AG834" i="6"/>
  <c r="AG835" i="6"/>
  <c r="AG836" i="6"/>
  <c r="AG837" i="6"/>
  <c r="AG838" i="6"/>
  <c r="AG839" i="6"/>
  <c r="AG840" i="6"/>
  <c r="AG841" i="6"/>
  <c r="AG842" i="6"/>
  <c r="AG843" i="6"/>
  <c r="AG844" i="6"/>
  <c r="AG845" i="6"/>
  <c r="AG846" i="6"/>
  <c r="AG847" i="6"/>
  <c r="AG848" i="6"/>
  <c r="AG849" i="6"/>
  <c r="AG850" i="6"/>
  <c r="AG851" i="6"/>
  <c r="AG852" i="6"/>
  <c r="AG853" i="6"/>
  <c r="AG854" i="6"/>
  <c r="AG855" i="6"/>
  <c r="AG856" i="6"/>
  <c r="AG857" i="6"/>
  <c r="AG858" i="6"/>
  <c r="AG859" i="6"/>
  <c r="AG860" i="6"/>
  <c r="AG861" i="6"/>
  <c r="AG862" i="6"/>
  <c r="AG863" i="6"/>
  <c r="AG864" i="6"/>
  <c r="AG865" i="6"/>
  <c r="AG866" i="6"/>
  <c r="AG867" i="6"/>
  <c r="AG868" i="6"/>
  <c r="AG869" i="6"/>
  <c r="AG870" i="6"/>
  <c r="AG871" i="6"/>
  <c r="AG872" i="6"/>
  <c r="AG873" i="6"/>
  <c r="AG874" i="6"/>
  <c r="AG875" i="6"/>
  <c r="AG876" i="6"/>
  <c r="AG877" i="6"/>
  <c r="AG878" i="6"/>
  <c r="AG879" i="6"/>
  <c r="AG880" i="6"/>
  <c r="AG881" i="6"/>
  <c r="AG882" i="6"/>
  <c r="AG883" i="6"/>
  <c r="AG884" i="6"/>
  <c r="AG885" i="6"/>
  <c r="AG886" i="6"/>
  <c r="AG887" i="6"/>
  <c r="AG888" i="6"/>
  <c r="AG889" i="6"/>
  <c r="AG890" i="6"/>
  <c r="AG891" i="6"/>
  <c r="AG892" i="6"/>
  <c r="AG893" i="6"/>
  <c r="AG894" i="6"/>
  <c r="AG895" i="6"/>
  <c r="AG896" i="6"/>
  <c r="AG897" i="6"/>
  <c r="AG898" i="6"/>
  <c r="AG899" i="6"/>
  <c r="AG900" i="6"/>
  <c r="AG901" i="6"/>
  <c r="AG902" i="6"/>
  <c r="AG903" i="6"/>
  <c r="AG904" i="6"/>
  <c r="AG905" i="6"/>
  <c r="AG906" i="6"/>
  <c r="AG907" i="6"/>
  <c r="AG908" i="6"/>
  <c r="AG909" i="6"/>
  <c r="AG910" i="6"/>
  <c r="AG911" i="6"/>
  <c r="AG912" i="6"/>
  <c r="AG913" i="6"/>
  <c r="AG914" i="6"/>
  <c r="AG915" i="6"/>
  <c r="AG916" i="6"/>
  <c r="AG917" i="6"/>
  <c r="AG918" i="6"/>
  <c r="AG919" i="6"/>
  <c r="AG920" i="6"/>
  <c r="AG921" i="6"/>
  <c r="AG922" i="6"/>
  <c r="AG923" i="6"/>
  <c r="AG924" i="6"/>
  <c r="AG925" i="6"/>
  <c r="AG926" i="6"/>
  <c r="AG927" i="6"/>
  <c r="AG928" i="6"/>
  <c r="AG929" i="6"/>
  <c r="AG930" i="6"/>
  <c r="AG931" i="6"/>
  <c r="AG932" i="6"/>
  <c r="AG933" i="6"/>
  <c r="AG934" i="6"/>
  <c r="AG935" i="6"/>
  <c r="AG936" i="6"/>
  <c r="AG937" i="6"/>
  <c r="AG938" i="6"/>
  <c r="AG939" i="6"/>
  <c r="AG940" i="6"/>
  <c r="AG941" i="6"/>
  <c r="AG942" i="6"/>
  <c r="AG943" i="6"/>
  <c r="AG944" i="6"/>
  <c r="AG945" i="6"/>
  <c r="AG946" i="6"/>
  <c r="AG947" i="6"/>
  <c r="AG948" i="6"/>
  <c r="AG949" i="6"/>
  <c r="AG950" i="6"/>
  <c r="AG951" i="6"/>
  <c r="AG952" i="6"/>
  <c r="AG953" i="6"/>
  <c r="AG954" i="6"/>
  <c r="AG955" i="6"/>
  <c r="AG956" i="6"/>
  <c r="AG957" i="6"/>
  <c r="AG958" i="6"/>
  <c r="AG959" i="6"/>
  <c r="AG960" i="6"/>
  <c r="AG961" i="6"/>
  <c r="AG962" i="6"/>
  <c r="AG963" i="6"/>
  <c r="AG964" i="6"/>
  <c r="AG965" i="6"/>
  <c r="AG966" i="6"/>
  <c r="AG967" i="6"/>
  <c r="AG968" i="6"/>
  <c r="AG969" i="6"/>
  <c r="AG970" i="6"/>
  <c r="AG971" i="6"/>
  <c r="AG972" i="6"/>
  <c r="AG973" i="6"/>
  <c r="AG974" i="6"/>
  <c r="AG975" i="6"/>
  <c r="AG976" i="6"/>
  <c r="AG977" i="6"/>
  <c r="AG978" i="6"/>
  <c r="AG979" i="6"/>
  <c r="AG980" i="6"/>
  <c r="AG981" i="6"/>
  <c r="AG982" i="6"/>
  <c r="AG983" i="6"/>
  <c r="AG984" i="6"/>
  <c r="AG985" i="6"/>
  <c r="AG986" i="6"/>
  <c r="AG987" i="6"/>
  <c r="AG988" i="6"/>
  <c r="AG989" i="6"/>
  <c r="AG990" i="6"/>
  <c r="AG991" i="6"/>
  <c r="AG992" i="6"/>
  <c r="AG993" i="6"/>
  <c r="AG994" i="6"/>
  <c r="AG995" i="6"/>
  <c r="AG996" i="6"/>
  <c r="AG997" i="6"/>
  <c r="AG998" i="6"/>
  <c r="AG999" i="6"/>
  <c r="AG1000" i="6"/>
  <c r="AG1001" i="6"/>
  <c r="AG1002" i="6"/>
  <c r="AG1003" i="6"/>
  <c r="AG1019" i="6"/>
  <c r="AG1020" i="6"/>
  <c r="AG1021" i="6"/>
  <c r="AG1022" i="6"/>
  <c r="AG1023" i="6"/>
  <c r="AG1024" i="6"/>
  <c r="AG1025" i="6"/>
  <c r="AG1026" i="6"/>
  <c r="AG1027" i="6"/>
  <c r="AG1028" i="6"/>
  <c r="AG1029" i="6"/>
  <c r="AG1030" i="6"/>
  <c r="AG1031" i="6"/>
  <c r="F677" i="7"/>
  <c r="B676" i="7"/>
  <c r="F676" i="7" s="1"/>
  <c r="B675" i="7"/>
  <c r="F675" i="7" s="1"/>
  <c r="B674" i="7"/>
  <c r="F674" i="7" s="1"/>
  <c r="B673" i="7"/>
  <c r="F673" i="7" s="1"/>
  <c r="B672" i="7"/>
  <c r="F672" i="7" s="1"/>
  <c r="B671" i="7"/>
  <c r="F671" i="7" s="1"/>
  <c r="B670" i="7"/>
  <c r="F670" i="7" s="1"/>
  <c r="B669" i="7"/>
  <c r="F669" i="7" s="1"/>
  <c r="F668" i="7"/>
  <c r="B668" i="7"/>
  <c r="B667" i="7"/>
  <c r="F667" i="7" s="1"/>
  <c r="B666" i="7"/>
  <c r="F666" i="7" s="1"/>
  <c r="B665" i="7"/>
  <c r="F665" i="7" s="1"/>
  <c r="B664" i="7"/>
  <c r="F664" i="7" s="1"/>
  <c r="B663" i="7"/>
  <c r="F663" i="7" s="1"/>
  <c r="B662" i="7"/>
  <c r="F662" i="7" s="1"/>
  <c r="B661" i="7"/>
  <c r="F661" i="7" s="1"/>
  <c r="B660" i="7"/>
  <c r="F660" i="7" s="1"/>
  <c r="B659" i="7"/>
  <c r="F659" i="7" s="1"/>
  <c r="B658" i="7"/>
  <c r="F658" i="7" s="1"/>
  <c r="B657" i="7"/>
  <c r="F657" i="7" s="1"/>
  <c r="F656" i="7"/>
  <c r="B656" i="7"/>
  <c r="F655" i="7"/>
  <c r="B655" i="7"/>
  <c r="F654" i="7"/>
  <c r="B654" i="7"/>
  <c r="B653" i="7"/>
  <c r="F653" i="7" s="1"/>
  <c r="B652" i="7"/>
  <c r="F652" i="7" s="1"/>
  <c r="B651" i="7"/>
  <c r="F651" i="7" s="1"/>
  <c r="B650" i="7"/>
  <c r="F650" i="7" s="1"/>
  <c r="B649" i="7"/>
  <c r="F649" i="7" s="1"/>
  <c r="B648" i="7"/>
  <c r="F648" i="7" s="1"/>
  <c r="F647" i="7"/>
  <c r="B647" i="7"/>
  <c r="B646" i="7"/>
  <c r="F646" i="7" s="1"/>
  <c r="B645" i="7"/>
  <c r="F645" i="7" s="1"/>
  <c r="B644" i="7"/>
  <c r="F644" i="7" s="1"/>
  <c r="B643" i="7"/>
  <c r="F643" i="7" s="1"/>
  <c r="B642" i="7"/>
  <c r="F642" i="7" s="1"/>
  <c r="B641" i="7"/>
  <c r="F641" i="7" s="1"/>
  <c r="B640" i="7"/>
  <c r="F640" i="7" s="1"/>
  <c r="B639" i="7"/>
  <c r="F639" i="7" s="1"/>
  <c r="B638" i="7"/>
  <c r="F638" i="7" s="1"/>
  <c r="F637" i="7"/>
  <c r="B637" i="7"/>
  <c r="B636" i="7"/>
  <c r="F636" i="7" s="1"/>
  <c r="B635" i="7"/>
  <c r="F635" i="7" s="1"/>
  <c r="B634" i="7"/>
  <c r="F634" i="7" s="1"/>
  <c r="B633" i="7"/>
  <c r="F633" i="7" s="1"/>
  <c r="B632" i="7"/>
  <c r="F632" i="7" s="1"/>
  <c r="B631" i="7"/>
  <c r="F631" i="7" s="1"/>
  <c r="F630" i="7"/>
  <c r="B630" i="7"/>
  <c r="B629" i="7"/>
  <c r="F629" i="7" s="1"/>
  <c r="B628" i="7"/>
  <c r="F628" i="7" s="1"/>
  <c r="B627" i="7"/>
  <c r="F627" i="7" s="1"/>
  <c r="B626" i="7"/>
  <c r="F626" i="7" s="1"/>
  <c r="B625" i="7"/>
  <c r="F625" i="7" s="1"/>
  <c r="B624" i="7"/>
  <c r="F624" i="7" s="1"/>
  <c r="F623" i="7"/>
  <c r="B623" i="7"/>
  <c r="B622" i="7"/>
  <c r="F622" i="7" s="1"/>
  <c r="B621" i="7"/>
  <c r="F621" i="7" s="1"/>
  <c r="F620" i="7"/>
  <c r="B620" i="7"/>
  <c r="B619" i="7"/>
  <c r="F619" i="7" s="1"/>
  <c r="B618" i="7"/>
  <c r="F618" i="7" s="1"/>
  <c r="B617" i="7"/>
  <c r="F617" i="7" s="1"/>
  <c r="B616" i="7"/>
  <c r="F616" i="7" s="1"/>
  <c r="B615" i="7"/>
  <c r="F615" i="7" s="1"/>
  <c r="B614" i="7"/>
  <c r="F614" i="7" s="1"/>
  <c r="F613" i="7"/>
  <c r="B613" i="7"/>
  <c r="B612" i="7"/>
  <c r="F612" i="7" s="1"/>
  <c r="F611" i="7"/>
  <c r="B611" i="7"/>
  <c r="B610" i="7"/>
  <c r="F610" i="7" s="1"/>
  <c r="B609" i="7"/>
  <c r="F609" i="7" s="1"/>
  <c r="B608" i="7"/>
  <c r="F608" i="7" s="1"/>
  <c r="B607" i="7"/>
  <c r="F607" i="7" s="1"/>
  <c r="B606" i="7"/>
  <c r="F606" i="7" s="1"/>
  <c r="B605" i="7"/>
  <c r="F605" i="7" s="1"/>
  <c r="B604" i="7"/>
  <c r="F604" i="7" s="1"/>
  <c r="B603" i="7"/>
  <c r="F603" i="7" s="1"/>
  <c r="B602" i="7"/>
  <c r="F602" i="7" s="1"/>
  <c r="F601" i="7"/>
  <c r="B601" i="7"/>
  <c r="B600" i="7"/>
  <c r="F600" i="7" s="1"/>
  <c r="B599" i="7"/>
  <c r="F599" i="7" s="1"/>
  <c r="B598" i="7"/>
  <c r="F598" i="7" s="1"/>
  <c r="B597" i="7"/>
  <c r="F597" i="7" s="1"/>
  <c r="B596" i="7"/>
  <c r="F596" i="7" s="1"/>
  <c r="B595" i="7"/>
  <c r="F595" i="7" s="1"/>
  <c r="F594" i="7"/>
  <c r="B594" i="7"/>
  <c r="B593" i="7"/>
  <c r="F593" i="7" s="1"/>
  <c r="B592" i="7"/>
  <c r="F592" i="7" s="1"/>
  <c r="B591" i="7"/>
  <c r="F591" i="7" s="1"/>
  <c r="B590" i="7"/>
  <c r="F590" i="7" s="1"/>
  <c r="B589" i="7"/>
  <c r="F589" i="7" s="1"/>
  <c r="B588" i="7"/>
  <c r="F588" i="7" s="1"/>
  <c r="F587" i="7"/>
  <c r="B587" i="7"/>
  <c r="B586" i="7"/>
  <c r="F586" i="7" s="1"/>
  <c r="B585" i="7"/>
  <c r="F585" i="7" s="1"/>
  <c r="B584" i="7"/>
  <c r="F584" i="7" s="1"/>
  <c r="F583" i="7"/>
  <c r="B583" i="7"/>
  <c r="B582" i="7"/>
  <c r="F582" i="7" s="1"/>
  <c r="B581" i="7"/>
  <c r="F581" i="7" s="1"/>
  <c r="B580" i="7"/>
  <c r="F580" i="7" s="1"/>
  <c r="B579" i="7"/>
  <c r="F579" i="7" s="1"/>
  <c r="B578" i="7"/>
  <c r="F578" i="7" s="1"/>
  <c r="F577" i="7"/>
  <c r="B577" i="7"/>
  <c r="F576" i="7"/>
  <c r="B576" i="7"/>
  <c r="B575" i="7"/>
  <c r="F575" i="7" s="1"/>
  <c r="B574" i="7"/>
  <c r="F574" i="7" s="1"/>
  <c r="B573" i="7"/>
  <c r="F573" i="7" s="1"/>
  <c r="B572" i="7"/>
  <c r="F572" i="7" s="1"/>
  <c r="B571" i="7"/>
  <c r="F571" i="7" s="1"/>
  <c r="B570" i="7"/>
  <c r="F570" i="7" s="1"/>
  <c r="F569" i="7"/>
  <c r="B569" i="7"/>
  <c r="B568" i="7"/>
  <c r="F568" i="7" s="1"/>
  <c r="B567" i="7"/>
  <c r="F567" i="7" s="1"/>
  <c r="B566" i="7"/>
  <c r="F566" i="7" s="1"/>
  <c r="B565" i="7"/>
  <c r="F565" i="7" s="1"/>
  <c r="B564" i="7"/>
  <c r="F564" i="7" s="1"/>
  <c r="B563" i="7"/>
  <c r="F563" i="7" s="1"/>
  <c r="B562" i="7"/>
  <c r="F562" i="7" s="1"/>
  <c r="B561" i="7"/>
  <c r="F561" i="7" s="1"/>
  <c r="B560" i="7"/>
  <c r="F560" i="7" s="1"/>
  <c r="B559" i="7"/>
  <c r="F559" i="7" s="1"/>
  <c r="B558" i="7"/>
  <c r="F558" i="7" s="1"/>
  <c r="B557" i="7"/>
  <c r="F557" i="7" s="1"/>
  <c r="B556" i="7"/>
  <c r="F556" i="7" s="1"/>
  <c r="B555" i="7"/>
  <c r="F555" i="7" s="1"/>
  <c r="B554" i="7"/>
  <c r="F554" i="7" s="1"/>
  <c r="E916" i="6" s="1"/>
  <c r="B553" i="7"/>
  <c r="F553" i="7" s="1"/>
  <c r="B552" i="7"/>
  <c r="F552" i="7" s="1"/>
  <c r="B551" i="7"/>
  <c r="F551" i="7" s="1"/>
  <c r="B550" i="7"/>
  <c r="F550" i="7" s="1"/>
  <c r="B549" i="7"/>
  <c r="F549" i="7" s="1"/>
  <c r="B548" i="7"/>
  <c r="F548" i="7" s="1"/>
  <c r="F547" i="7"/>
  <c r="B547" i="7"/>
  <c r="F546" i="7"/>
  <c r="B546" i="7"/>
  <c r="B545" i="7"/>
  <c r="F545" i="7" s="1"/>
  <c r="B544" i="7"/>
  <c r="F544" i="7" s="1"/>
  <c r="B543" i="7"/>
  <c r="F543" i="7" s="1"/>
  <c r="B542" i="7"/>
  <c r="F542" i="7" s="1"/>
  <c r="B541" i="7"/>
  <c r="F541" i="7" s="1"/>
  <c r="F540" i="7"/>
  <c r="B540" i="7"/>
  <c r="F539" i="7"/>
  <c r="B539" i="7"/>
  <c r="B538" i="7"/>
  <c r="F538" i="7" s="1"/>
  <c r="B537" i="7"/>
  <c r="F537" i="7" s="1"/>
  <c r="B536" i="7"/>
  <c r="F536" i="7" s="1"/>
  <c r="E898" i="6" s="1"/>
  <c r="B535" i="7"/>
  <c r="F535" i="7" s="1"/>
  <c r="F534" i="7"/>
  <c r="B534" i="7"/>
  <c r="F533" i="7"/>
  <c r="B533" i="7"/>
  <c r="B532" i="7"/>
  <c r="F532" i="7" s="1"/>
  <c r="B531" i="7"/>
  <c r="F531" i="7" s="1"/>
  <c r="B530" i="7"/>
  <c r="F530" i="7" s="1"/>
  <c r="B529" i="7"/>
  <c r="F529" i="7" s="1"/>
  <c r="B528" i="7"/>
  <c r="F528" i="7" s="1"/>
  <c r="B527" i="7"/>
  <c r="F527" i="7" s="1"/>
  <c r="B526" i="7"/>
  <c r="F526" i="7" s="1"/>
  <c r="B525" i="7"/>
  <c r="F525" i="7" s="1"/>
  <c r="B524" i="7"/>
  <c r="F524" i="7" s="1"/>
  <c r="B523" i="7"/>
  <c r="F523" i="7" s="1"/>
  <c r="B522" i="7"/>
  <c r="F522" i="7" s="1"/>
  <c r="B521" i="7"/>
  <c r="F521" i="7" s="1"/>
  <c r="B520" i="7"/>
  <c r="F520" i="7" s="1"/>
  <c r="B519" i="7"/>
  <c r="F519" i="7" s="1"/>
  <c r="B518" i="7"/>
  <c r="F518" i="7" s="1"/>
  <c r="F517" i="7"/>
  <c r="B517" i="7"/>
  <c r="B516" i="7"/>
  <c r="F516" i="7" s="1"/>
  <c r="B515" i="7"/>
  <c r="F515" i="7" s="1"/>
  <c r="B514" i="7"/>
  <c r="F514" i="7" s="1"/>
  <c r="B513" i="7"/>
  <c r="F513" i="7" s="1"/>
  <c r="F512" i="7"/>
  <c r="B512" i="7"/>
  <c r="F511" i="7"/>
  <c r="B511" i="7"/>
  <c r="B510" i="7"/>
  <c r="F510" i="7" s="1"/>
  <c r="B509" i="7"/>
  <c r="F509" i="7" s="1"/>
  <c r="B508" i="7"/>
  <c r="F508" i="7" s="1"/>
  <c r="B507" i="7"/>
  <c r="F507" i="7" s="1"/>
  <c r="B506" i="7"/>
  <c r="F506" i="7" s="1"/>
  <c r="F505" i="7"/>
  <c r="B505" i="7"/>
  <c r="F504" i="7"/>
  <c r="B504" i="7"/>
  <c r="B503" i="7"/>
  <c r="F503" i="7" s="1"/>
  <c r="B502" i="7"/>
  <c r="F502" i="7" s="1"/>
  <c r="B501" i="7"/>
  <c r="F501" i="7" s="1"/>
  <c r="F500" i="7"/>
  <c r="B500" i="7"/>
  <c r="B499" i="7"/>
  <c r="F499" i="7" s="1"/>
  <c r="B498" i="7"/>
  <c r="F498" i="7" s="1"/>
  <c r="B497" i="7"/>
  <c r="F497" i="7" s="1"/>
  <c r="B496" i="7"/>
  <c r="F496" i="7" s="1"/>
  <c r="B495" i="7"/>
  <c r="F495" i="7" s="1"/>
  <c r="B494" i="7"/>
  <c r="F494" i="7" s="1"/>
  <c r="B493" i="7"/>
  <c r="F493" i="7" s="1"/>
  <c r="B492" i="7"/>
  <c r="F492" i="7" s="1"/>
  <c r="F491" i="7"/>
  <c r="B491" i="7"/>
  <c r="B490" i="7"/>
  <c r="F490" i="7" s="1"/>
  <c r="B489" i="7"/>
  <c r="F489" i="7" s="1"/>
  <c r="B488" i="7"/>
  <c r="F488" i="7" s="1"/>
  <c r="B487" i="7"/>
  <c r="F487" i="7" s="1"/>
  <c r="B486" i="7"/>
  <c r="F486" i="7" s="1"/>
  <c r="E803" i="6" s="1"/>
  <c r="B485" i="7"/>
  <c r="F485" i="7" s="1"/>
  <c r="B484" i="7"/>
  <c r="F484" i="7" s="1"/>
  <c r="B483" i="7"/>
  <c r="F483" i="7" s="1"/>
  <c r="F482" i="7"/>
  <c r="B482" i="7"/>
  <c r="B481" i="7"/>
  <c r="F481" i="7" s="1"/>
  <c r="B480" i="7"/>
  <c r="F480" i="7" s="1"/>
  <c r="F479" i="7"/>
  <c r="B479" i="7"/>
  <c r="B478" i="7"/>
  <c r="F478" i="7" s="1"/>
  <c r="B477" i="7"/>
  <c r="F477" i="7" s="1"/>
  <c r="B476" i="7"/>
  <c r="F476" i="7" s="1"/>
  <c r="F475" i="7"/>
  <c r="B475" i="7"/>
  <c r="B474" i="7"/>
  <c r="F474" i="7" s="1"/>
  <c r="E788" i="6" s="1"/>
  <c r="B473" i="7"/>
  <c r="F473" i="7" s="1"/>
  <c r="B472" i="7"/>
  <c r="F472" i="7" s="1"/>
  <c r="B471" i="7"/>
  <c r="F471" i="7" s="1"/>
  <c r="B470" i="7"/>
  <c r="F470" i="7" s="1"/>
  <c r="B469" i="7"/>
  <c r="F469" i="7" s="1"/>
  <c r="B468" i="7"/>
  <c r="F468" i="7" s="1"/>
  <c r="F467" i="7"/>
  <c r="B467" i="7"/>
  <c r="B466" i="7"/>
  <c r="F466" i="7" s="1"/>
  <c r="B465" i="7"/>
  <c r="F465" i="7" s="1"/>
  <c r="B464" i="7"/>
  <c r="F464" i="7" s="1"/>
  <c r="B463" i="7"/>
  <c r="F463" i="7" s="1"/>
  <c r="B462" i="7"/>
  <c r="F462" i="7" s="1"/>
  <c r="B461" i="7"/>
  <c r="F461" i="7" s="1"/>
  <c r="B460" i="7"/>
  <c r="F460" i="7" s="1"/>
  <c r="B459" i="7"/>
  <c r="F459" i="7" s="1"/>
  <c r="B458" i="7"/>
  <c r="F458" i="7" s="1"/>
  <c r="F457" i="7"/>
  <c r="B457" i="7"/>
  <c r="B456" i="7"/>
  <c r="F456" i="7" s="1"/>
  <c r="F455" i="7"/>
  <c r="B455" i="7"/>
  <c r="B454" i="7"/>
  <c r="F454" i="7" s="1"/>
  <c r="B453" i="7"/>
  <c r="F453" i="7" s="1"/>
  <c r="B452" i="7"/>
  <c r="F452" i="7" s="1"/>
  <c r="B451" i="7"/>
  <c r="F451" i="7" s="1"/>
  <c r="B450" i="7"/>
  <c r="F450" i="7" s="1"/>
  <c r="B449" i="7"/>
  <c r="F449" i="7" s="1"/>
  <c r="B448" i="7"/>
  <c r="F448" i="7" s="1"/>
  <c r="B447" i="7"/>
  <c r="F447" i="7" s="1"/>
  <c r="B446" i="7"/>
  <c r="F446" i="7" s="1"/>
  <c r="F445" i="7"/>
  <c r="B445" i="7"/>
  <c r="B444" i="7"/>
  <c r="F444" i="7" s="1"/>
  <c r="F443" i="7"/>
  <c r="B443" i="7"/>
  <c r="B442" i="7"/>
  <c r="F442" i="7" s="1"/>
  <c r="B441" i="7"/>
  <c r="F441" i="7" s="1"/>
  <c r="F440" i="7"/>
  <c r="B440" i="7"/>
  <c r="B439" i="7"/>
  <c r="F439" i="7" s="1"/>
  <c r="B438" i="7"/>
  <c r="F438" i="7" s="1"/>
  <c r="B437" i="7"/>
  <c r="F437" i="7" s="1"/>
  <c r="B436" i="7"/>
  <c r="F436" i="7" s="1"/>
  <c r="B435" i="7"/>
  <c r="F435" i="7" s="1"/>
  <c r="B434" i="7"/>
  <c r="F434" i="7" s="1"/>
  <c r="B433" i="7"/>
  <c r="F433" i="7" s="1"/>
  <c r="F432" i="7"/>
  <c r="B432" i="7"/>
  <c r="F431" i="7"/>
  <c r="B431" i="7"/>
  <c r="B430" i="7"/>
  <c r="F430" i="7" s="1"/>
  <c r="B429" i="7"/>
  <c r="F429" i="7" s="1"/>
  <c r="B428" i="7"/>
  <c r="F428" i="7" s="1"/>
  <c r="B427" i="7"/>
  <c r="F427" i="7" s="1"/>
  <c r="B426" i="7"/>
  <c r="F426" i="7" s="1"/>
  <c r="F425" i="7"/>
  <c r="B425" i="7"/>
  <c r="B424" i="7"/>
  <c r="F424" i="7" s="1"/>
  <c r="B423" i="7"/>
  <c r="F423" i="7" s="1"/>
  <c r="B422" i="7"/>
  <c r="F422" i="7" s="1"/>
  <c r="B421" i="7"/>
  <c r="F421" i="7" s="1"/>
  <c r="B420" i="7"/>
  <c r="F420" i="7" s="1"/>
  <c r="B419" i="7"/>
  <c r="F419" i="7" s="1"/>
  <c r="B418" i="7"/>
  <c r="F418" i="7" s="1"/>
  <c r="B417" i="7"/>
  <c r="F417" i="7" s="1"/>
  <c r="F416" i="7"/>
  <c r="B416" i="7"/>
  <c r="B415" i="7"/>
  <c r="F415" i="7" s="1"/>
  <c r="F414" i="7"/>
  <c r="B414" i="7"/>
  <c r="B413" i="7"/>
  <c r="F413" i="7" s="1"/>
  <c r="B412" i="7"/>
  <c r="F412" i="7" s="1"/>
  <c r="B411" i="7"/>
  <c r="F411" i="7" s="1"/>
  <c r="B410" i="7"/>
  <c r="F410" i="7" s="1"/>
  <c r="B409" i="7"/>
  <c r="F409" i="7" s="1"/>
  <c r="B408" i="7"/>
  <c r="F408" i="7" s="1"/>
  <c r="F407" i="7"/>
  <c r="B407" i="7"/>
  <c r="B406" i="7"/>
  <c r="F406" i="7" s="1"/>
  <c r="B405" i="7"/>
  <c r="F405" i="7" s="1"/>
  <c r="B404" i="7"/>
  <c r="F404" i="7" s="1"/>
  <c r="F403" i="7"/>
  <c r="B403" i="7"/>
  <c r="B402" i="7"/>
  <c r="F402" i="7" s="1"/>
  <c r="B401" i="7"/>
  <c r="F401" i="7" s="1"/>
  <c r="B400" i="7"/>
  <c r="F400" i="7" s="1"/>
  <c r="B399" i="7"/>
  <c r="F399" i="7" s="1"/>
  <c r="B398" i="7"/>
  <c r="F398" i="7" s="1"/>
  <c r="F397" i="7"/>
  <c r="B397" i="7"/>
  <c r="B396" i="7"/>
  <c r="F396" i="7" s="1"/>
  <c r="B395" i="7"/>
  <c r="F395" i="7" s="1"/>
  <c r="B394" i="7"/>
  <c r="F394" i="7" s="1"/>
  <c r="B393" i="7"/>
  <c r="F393" i="7" s="1"/>
  <c r="B392" i="7"/>
  <c r="F392" i="7" s="1"/>
  <c r="B391" i="7"/>
  <c r="F391" i="7" s="1"/>
  <c r="B390" i="7"/>
  <c r="F390" i="7" s="1"/>
  <c r="F389" i="7"/>
  <c r="B389" i="7"/>
  <c r="B388" i="7"/>
  <c r="F388" i="7" s="1"/>
  <c r="B387" i="7"/>
  <c r="F387" i="7" s="1"/>
  <c r="B386" i="7"/>
  <c r="F386" i="7" s="1"/>
  <c r="B385" i="7"/>
  <c r="F385" i="7" s="1"/>
  <c r="B384" i="7"/>
  <c r="F384" i="7" s="1"/>
  <c r="F383" i="7"/>
  <c r="B383" i="7"/>
  <c r="B382" i="7"/>
  <c r="F382" i="7" s="1"/>
  <c r="B381" i="7"/>
  <c r="F381" i="7" s="1"/>
  <c r="B380" i="7"/>
  <c r="F380" i="7" s="1"/>
  <c r="B379" i="7"/>
  <c r="F379" i="7" s="1"/>
  <c r="B378" i="7"/>
  <c r="F378" i="7" s="1"/>
  <c r="B377" i="7"/>
  <c r="F377" i="7" s="1"/>
  <c r="B376" i="7"/>
  <c r="F376" i="7" s="1"/>
  <c r="B375" i="7"/>
  <c r="F375" i="7" s="1"/>
  <c r="F374" i="7"/>
  <c r="B374" i="7"/>
  <c r="B373" i="7"/>
  <c r="F373" i="7" s="1"/>
  <c r="B372" i="7"/>
  <c r="F372" i="7" s="1"/>
  <c r="B371" i="7"/>
  <c r="F371" i="7" s="1"/>
  <c r="E674" i="6" s="1"/>
  <c r="B370" i="7"/>
  <c r="F370" i="7" s="1"/>
  <c r="B369" i="7"/>
  <c r="F369" i="7" s="1"/>
  <c r="B368" i="7"/>
  <c r="F368" i="7" s="1"/>
  <c r="B367" i="7"/>
  <c r="F367" i="7" s="1"/>
  <c r="F366" i="7"/>
  <c r="B366" i="7"/>
  <c r="B365" i="7"/>
  <c r="F365" i="7" s="1"/>
  <c r="B364" i="7"/>
  <c r="F364" i="7" s="1"/>
  <c r="B363" i="7"/>
  <c r="F363" i="7" s="1"/>
  <c r="B362" i="7"/>
  <c r="F362" i="7" s="1"/>
  <c r="B361" i="7"/>
  <c r="F361" i="7" s="1"/>
  <c r="F360" i="7"/>
  <c r="B360" i="7"/>
  <c r="B359" i="7"/>
  <c r="F359" i="7" s="1"/>
  <c r="B358" i="7"/>
  <c r="F358" i="7" s="1"/>
  <c r="B357" i="7"/>
  <c r="F357" i="7" s="1"/>
  <c r="B356" i="7"/>
  <c r="F356" i="7" s="1"/>
  <c r="B355" i="7"/>
  <c r="F355" i="7" s="1"/>
  <c r="B354" i="7"/>
  <c r="F354" i="7" s="1"/>
  <c r="F353" i="7"/>
  <c r="B353" i="7"/>
  <c r="B352" i="7"/>
  <c r="F352" i="7" s="1"/>
  <c r="B351" i="7"/>
  <c r="F351" i="7" s="1"/>
  <c r="B350" i="7"/>
  <c r="F350" i="7" s="1"/>
  <c r="F349" i="7"/>
  <c r="B349" i="7"/>
  <c r="B348" i="7"/>
  <c r="F348" i="7" s="1"/>
  <c r="B347" i="7"/>
  <c r="F347" i="7" s="1"/>
  <c r="B346" i="7"/>
  <c r="F346" i="7" s="1"/>
  <c r="B345" i="7"/>
  <c r="F345" i="7" s="1"/>
  <c r="B344" i="7"/>
  <c r="F344" i="7" s="1"/>
  <c r="B343" i="7"/>
  <c r="F343" i="7" s="1"/>
  <c r="B342" i="7"/>
  <c r="F342" i="7" s="1"/>
  <c r="B341" i="7"/>
  <c r="F341" i="7" s="1"/>
  <c r="B340" i="7"/>
  <c r="F340" i="7" s="1"/>
  <c r="B339" i="7"/>
  <c r="F339" i="7" s="1"/>
  <c r="F338" i="7"/>
  <c r="B338" i="7"/>
  <c r="B337" i="7"/>
  <c r="F337" i="7" s="1"/>
  <c r="B336" i="7"/>
  <c r="F336" i="7" s="1"/>
  <c r="B335" i="7"/>
  <c r="F335" i="7" s="1"/>
  <c r="E621" i="6" s="1"/>
  <c r="B334" i="7"/>
  <c r="F334" i="7" s="1"/>
  <c r="B333" i="7"/>
  <c r="F333" i="7" s="1"/>
  <c r="F332" i="7"/>
  <c r="B332" i="7"/>
  <c r="F331" i="7"/>
  <c r="B331" i="7"/>
  <c r="B330" i="7"/>
  <c r="F330" i="7" s="1"/>
  <c r="E615" i="6" s="1"/>
  <c r="B329" i="7"/>
  <c r="F329" i="7" s="1"/>
  <c r="B328" i="7"/>
  <c r="F328" i="7" s="1"/>
  <c r="B327" i="7"/>
  <c r="F327" i="7" s="1"/>
  <c r="B326" i="7"/>
  <c r="F326" i="7" s="1"/>
  <c r="B325" i="7"/>
  <c r="F325" i="7" s="1"/>
  <c r="F324" i="7"/>
  <c r="B324" i="7"/>
  <c r="B323" i="7"/>
  <c r="F323" i="7" s="1"/>
  <c r="B322" i="7"/>
  <c r="F322" i="7" s="1"/>
  <c r="B321" i="7"/>
  <c r="F321" i="7" s="1"/>
  <c r="F320" i="7"/>
  <c r="B320" i="7"/>
  <c r="B319" i="7"/>
  <c r="F319" i="7" s="1"/>
  <c r="B318" i="7"/>
  <c r="F318" i="7" s="1"/>
  <c r="F317" i="7"/>
  <c r="B317" i="7"/>
  <c r="B316" i="7"/>
  <c r="F316" i="7" s="1"/>
  <c r="B315" i="7"/>
  <c r="F315" i="7" s="1"/>
  <c r="B314" i="7"/>
  <c r="F314" i="7" s="1"/>
  <c r="B313" i="7"/>
  <c r="F313" i="7" s="1"/>
  <c r="B312" i="7"/>
  <c r="F312" i="7" s="1"/>
  <c r="B311" i="7"/>
  <c r="F311" i="7" s="1"/>
  <c r="B310" i="7"/>
  <c r="F310" i="7" s="1"/>
  <c r="B309" i="7"/>
  <c r="F309" i="7" s="1"/>
  <c r="B308" i="7"/>
  <c r="F308" i="7" s="1"/>
  <c r="B307" i="7"/>
  <c r="F307" i="7" s="1"/>
  <c r="B306" i="7"/>
  <c r="F306" i="7" s="1"/>
  <c r="B305" i="7"/>
  <c r="F305" i="7" s="1"/>
  <c r="B304" i="7"/>
  <c r="F304" i="7" s="1"/>
  <c r="B303" i="7"/>
  <c r="F303" i="7" s="1"/>
  <c r="F302" i="7"/>
  <c r="B302" i="7"/>
  <c r="B301" i="7"/>
  <c r="F301" i="7" s="1"/>
  <c r="B300" i="7"/>
  <c r="F300" i="7" s="1"/>
  <c r="F299" i="7"/>
  <c r="B299" i="7"/>
  <c r="B298" i="7"/>
  <c r="F298" i="7" s="1"/>
  <c r="B297" i="7"/>
  <c r="F297" i="7" s="1"/>
  <c r="B296" i="7"/>
  <c r="F296" i="7" s="1"/>
  <c r="F295" i="7"/>
  <c r="B295" i="7"/>
  <c r="F294" i="7"/>
  <c r="B294" i="7"/>
  <c r="B293" i="7"/>
  <c r="F293" i="7" s="1"/>
  <c r="B292" i="7"/>
  <c r="F292" i="7" s="1"/>
  <c r="B291" i="7"/>
  <c r="F291" i="7" s="1"/>
  <c r="B290" i="7"/>
  <c r="F290" i="7" s="1"/>
  <c r="B289" i="7"/>
  <c r="F289" i="7" s="1"/>
  <c r="B288" i="7"/>
  <c r="F288" i="7" s="1"/>
  <c r="F287" i="7"/>
  <c r="B287" i="7"/>
  <c r="B286" i="7"/>
  <c r="F286" i="7" s="1"/>
  <c r="B285" i="7"/>
  <c r="F285" i="7" s="1"/>
  <c r="B284" i="7"/>
  <c r="F284" i="7" s="1"/>
  <c r="B283" i="7"/>
  <c r="F283" i="7" s="1"/>
  <c r="B282" i="7"/>
  <c r="F282" i="7" s="1"/>
  <c r="B281" i="7"/>
  <c r="F281" i="7" s="1"/>
  <c r="B280" i="7"/>
  <c r="F280" i="7" s="1"/>
  <c r="B279" i="7"/>
  <c r="F279" i="7" s="1"/>
  <c r="B278" i="7"/>
  <c r="F278" i="7" s="1"/>
  <c r="F277" i="7"/>
  <c r="B277" i="7"/>
  <c r="B276" i="7"/>
  <c r="F276" i="7" s="1"/>
  <c r="B275" i="7"/>
  <c r="F275" i="7" s="1"/>
  <c r="B274" i="7"/>
  <c r="F274" i="7" s="1"/>
  <c r="B273" i="7"/>
  <c r="F273" i="7" s="1"/>
  <c r="F272" i="7"/>
  <c r="B272" i="7"/>
  <c r="B271" i="7"/>
  <c r="F271" i="7" s="1"/>
  <c r="F270" i="7"/>
  <c r="B270" i="7"/>
  <c r="B269" i="7"/>
  <c r="F269" i="7" s="1"/>
  <c r="B268" i="7"/>
  <c r="F268" i="7" s="1"/>
  <c r="B267" i="7"/>
  <c r="F267" i="7" s="1"/>
  <c r="F266" i="7"/>
  <c r="B266" i="7"/>
  <c r="B265" i="7"/>
  <c r="F265" i="7" s="1"/>
  <c r="B264" i="7"/>
  <c r="F264" i="7" s="1"/>
  <c r="B263" i="7"/>
  <c r="F263" i="7" s="1"/>
  <c r="B262" i="7"/>
  <c r="F262" i="7" s="1"/>
  <c r="B261" i="7"/>
  <c r="F261" i="7" s="1"/>
  <c r="F260" i="7"/>
  <c r="B260" i="7"/>
  <c r="B259" i="7"/>
  <c r="F259" i="7" s="1"/>
  <c r="F258" i="7"/>
  <c r="B258" i="7"/>
  <c r="B257" i="7"/>
  <c r="F257" i="7" s="1"/>
  <c r="B256" i="7"/>
  <c r="F256" i="7" s="1"/>
  <c r="B255" i="7"/>
  <c r="F255" i="7" s="1"/>
  <c r="B254" i="7"/>
  <c r="F254" i="7" s="1"/>
  <c r="F253" i="7"/>
  <c r="B253" i="7"/>
  <c r="B252" i="7"/>
  <c r="F252" i="7" s="1"/>
  <c r="B251" i="7"/>
  <c r="F251" i="7" s="1"/>
  <c r="B250" i="7"/>
  <c r="F250" i="7" s="1"/>
  <c r="B249" i="7"/>
  <c r="F249" i="7" s="1"/>
  <c r="F248" i="7"/>
  <c r="E514" i="6" s="1"/>
  <c r="B248" i="7"/>
  <c r="B247" i="7"/>
  <c r="F247" i="7" s="1"/>
  <c r="F246" i="7"/>
  <c r="B246" i="7"/>
  <c r="B245" i="7"/>
  <c r="F245" i="7" s="1"/>
  <c r="B244" i="7"/>
  <c r="F244" i="7" s="1"/>
  <c r="B243" i="7"/>
  <c r="F243" i="7" s="1"/>
  <c r="B242" i="7"/>
  <c r="F242" i="7" s="1"/>
  <c r="F241" i="7"/>
  <c r="B241" i="7"/>
  <c r="B240" i="7"/>
  <c r="F240" i="7" s="1"/>
  <c r="F239" i="7"/>
  <c r="B239" i="7"/>
  <c r="B238" i="7"/>
  <c r="F238" i="7" s="1"/>
  <c r="B237" i="7"/>
  <c r="F237" i="7" s="1"/>
  <c r="F236" i="7"/>
  <c r="B236" i="7"/>
  <c r="B235" i="7"/>
  <c r="F235" i="7" s="1"/>
  <c r="B234" i="7"/>
  <c r="F234" i="7" s="1"/>
  <c r="B233" i="7"/>
  <c r="F233" i="7" s="1"/>
  <c r="B232" i="7"/>
  <c r="F232" i="7" s="1"/>
  <c r="B231" i="7"/>
  <c r="F231" i="7" s="1"/>
  <c r="B230" i="7"/>
  <c r="F230" i="7" s="1"/>
  <c r="E500" i="6" s="1"/>
  <c r="F229" i="7"/>
  <c r="B229" i="7"/>
  <c r="B228" i="7"/>
  <c r="F228" i="7" s="1"/>
  <c r="F227" i="7"/>
  <c r="B227" i="7"/>
  <c r="B226" i="7"/>
  <c r="F226" i="7" s="1"/>
  <c r="B225" i="7"/>
  <c r="F225" i="7" s="1"/>
  <c r="F224" i="7"/>
  <c r="B224" i="7"/>
  <c r="B223" i="7"/>
  <c r="F223" i="7" s="1"/>
  <c r="E487" i="6" s="1"/>
  <c r="B222" i="7"/>
  <c r="F222" i="7" s="1"/>
  <c r="B221" i="7"/>
  <c r="F221" i="7" s="1"/>
  <c r="B220" i="7"/>
  <c r="F220" i="7" s="1"/>
  <c r="B219" i="7"/>
  <c r="F219" i="7" s="1"/>
  <c r="B218" i="7"/>
  <c r="F218" i="7" s="1"/>
  <c r="B217" i="7"/>
  <c r="F217" i="7" s="1"/>
  <c r="F216" i="7"/>
  <c r="B216" i="7"/>
  <c r="F215" i="7"/>
  <c r="B215" i="7"/>
  <c r="B214" i="7"/>
  <c r="F214" i="7" s="1"/>
  <c r="B213" i="7"/>
  <c r="F213" i="7" s="1"/>
  <c r="F212" i="7"/>
  <c r="B212" i="7"/>
  <c r="B211" i="7"/>
  <c r="F211" i="7" s="1"/>
  <c r="B210" i="7"/>
  <c r="F210" i="7" s="1"/>
  <c r="B209" i="7"/>
  <c r="F209" i="7" s="1"/>
  <c r="B208" i="7"/>
  <c r="F208" i="7" s="1"/>
  <c r="B207" i="7"/>
  <c r="F207" i="7" s="1"/>
  <c r="B206" i="7"/>
  <c r="F206" i="7" s="1"/>
  <c r="B205" i="7"/>
  <c r="F205" i="7" s="1"/>
  <c r="B204" i="7"/>
  <c r="F204" i="7" s="1"/>
  <c r="F203" i="7"/>
  <c r="B203" i="7"/>
  <c r="B202" i="7"/>
  <c r="F202" i="7" s="1"/>
  <c r="B201" i="7"/>
  <c r="F201" i="7" s="1"/>
  <c r="F200" i="7"/>
  <c r="B200" i="7"/>
  <c r="B199" i="7"/>
  <c r="F199" i="7" s="1"/>
  <c r="F198" i="7"/>
  <c r="B198" i="7"/>
  <c r="B197" i="7"/>
  <c r="F197" i="7" s="1"/>
  <c r="B196" i="7"/>
  <c r="F196" i="7" s="1"/>
  <c r="B195" i="7"/>
  <c r="F195" i="7" s="1"/>
  <c r="B194" i="7"/>
  <c r="F194" i="7" s="1"/>
  <c r="B193" i="7"/>
  <c r="F193" i="7" s="1"/>
  <c r="B192" i="7"/>
  <c r="F192" i="7" s="1"/>
  <c r="F191" i="7"/>
  <c r="B191" i="7"/>
  <c r="B190" i="7"/>
  <c r="F190" i="7" s="1"/>
  <c r="B189" i="7"/>
  <c r="F189" i="7" s="1"/>
  <c r="B188" i="7"/>
  <c r="F188" i="7" s="1"/>
  <c r="F187" i="7"/>
  <c r="B187" i="7"/>
  <c r="B186" i="7"/>
  <c r="F186" i="7" s="1"/>
  <c r="B185" i="7"/>
  <c r="F185" i="7" s="1"/>
  <c r="B184" i="7"/>
  <c r="F184" i="7" s="1"/>
  <c r="B183" i="7"/>
  <c r="F183" i="7" s="1"/>
  <c r="B182" i="7"/>
  <c r="F182" i="7" s="1"/>
  <c r="F181" i="7"/>
  <c r="B181" i="7"/>
  <c r="B180" i="7"/>
  <c r="F180" i="7" s="1"/>
  <c r="F179" i="7"/>
  <c r="B179" i="7"/>
  <c r="B178" i="7"/>
  <c r="F178" i="7" s="1"/>
  <c r="B177" i="7"/>
  <c r="F177" i="7" s="1"/>
  <c r="B176" i="7"/>
  <c r="F176" i="7" s="1"/>
  <c r="B175" i="7"/>
  <c r="F175" i="7" s="1"/>
  <c r="B174" i="7"/>
  <c r="F174" i="7" s="1"/>
  <c r="F173" i="7"/>
  <c r="B173" i="7"/>
  <c r="B172" i="7"/>
  <c r="F172" i="7" s="1"/>
  <c r="B171" i="7"/>
  <c r="F171" i="7" s="1"/>
  <c r="B170" i="7"/>
  <c r="F170" i="7" s="1"/>
  <c r="B169" i="7"/>
  <c r="F169" i="7" s="1"/>
  <c r="B168" i="7"/>
  <c r="F168" i="7" s="1"/>
  <c r="B167" i="7"/>
  <c r="F167" i="7" s="1"/>
  <c r="E406" i="6" s="1"/>
  <c r="B166" i="7"/>
  <c r="F166" i="7" s="1"/>
  <c r="B165" i="7"/>
  <c r="F165" i="7" s="1"/>
  <c r="B164" i="7"/>
  <c r="F164" i="7" s="1"/>
  <c r="F163" i="7"/>
  <c r="B163" i="7"/>
  <c r="B162" i="7"/>
  <c r="F162" i="7" s="1"/>
  <c r="B161" i="7"/>
  <c r="F161" i="7" s="1"/>
  <c r="B160" i="7"/>
  <c r="F160" i="7" s="1"/>
  <c r="B159" i="7"/>
  <c r="F159" i="7" s="1"/>
  <c r="B158" i="7"/>
  <c r="F158" i="7" s="1"/>
  <c r="B157" i="7"/>
  <c r="F157" i="7" s="1"/>
  <c r="B156" i="7"/>
  <c r="F156" i="7" s="1"/>
  <c r="F155" i="7"/>
  <c r="B155" i="7"/>
  <c r="B154" i="7"/>
  <c r="F154" i="7" s="1"/>
  <c r="B153" i="7"/>
  <c r="F153" i="7" s="1"/>
  <c r="E396" i="6" s="1"/>
  <c r="B152" i="7"/>
  <c r="F152" i="7" s="1"/>
  <c r="E397" i="6" s="1"/>
  <c r="F151" i="7"/>
  <c r="B151" i="7"/>
  <c r="B150" i="7"/>
  <c r="F150" i="7" s="1"/>
  <c r="B149" i="7"/>
  <c r="F149" i="7" s="1"/>
  <c r="B148" i="7"/>
  <c r="F148" i="7" s="1"/>
  <c r="B147" i="7"/>
  <c r="F147" i="7" s="1"/>
  <c r="B146" i="7"/>
  <c r="F146" i="7" s="1"/>
  <c r="F145" i="7"/>
  <c r="B145" i="7"/>
  <c r="B144" i="7"/>
  <c r="F144" i="7" s="1"/>
  <c r="F143" i="7"/>
  <c r="B143" i="7"/>
  <c r="B142" i="7"/>
  <c r="F142" i="7" s="1"/>
  <c r="F141" i="7"/>
  <c r="B141" i="7"/>
  <c r="B140" i="7"/>
  <c r="F140" i="7" s="1"/>
  <c r="B139" i="7"/>
  <c r="F139" i="7" s="1"/>
  <c r="B138" i="7"/>
  <c r="F138" i="7" s="1"/>
  <c r="F137" i="7"/>
  <c r="B137" i="7"/>
  <c r="B136" i="7"/>
  <c r="F136" i="7" s="1"/>
  <c r="B135" i="7"/>
  <c r="F135" i="7" s="1"/>
  <c r="B134" i="7"/>
  <c r="F134" i="7" s="1"/>
  <c r="F133" i="7"/>
  <c r="B133" i="7"/>
  <c r="B132" i="7"/>
  <c r="F132" i="7" s="1"/>
  <c r="B131" i="7"/>
  <c r="F131" i="7" s="1"/>
  <c r="B130" i="7"/>
  <c r="F130" i="7" s="1"/>
  <c r="F129" i="7"/>
  <c r="B129" i="7"/>
  <c r="B128" i="7"/>
  <c r="F128" i="7" s="1"/>
  <c r="F127" i="7"/>
  <c r="B127" i="7"/>
  <c r="B126" i="7"/>
  <c r="F126" i="7" s="1"/>
  <c r="B125" i="7"/>
  <c r="F125" i="7" s="1"/>
  <c r="B124" i="7"/>
  <c r="F124" i="7" s="1"/>
  <c r="E364" i="6" s="1"/>
  <c r="F123" i="7"/>
  <c r="B123" i="7"/>
  <c r="B122" i="7"/>
  <c r="F122" i="7" s="1"/>
  <c r="B121" i="7"/>
  <c r="F121" i="7" s="1"/>
  <c r="B120" i="7"/>
  <c r="F120" i="7" s="1"/>
  <c r="B119" i="7"/>
  <c r="F119" i="7" s="1"/>
  <c r="B118" i="7"/>
  <c r="F118" i="7" s="1"/>
  <c r="B117" i="7"/>
  <c r="F117" i="7" s="1"/>
  <c r="B116" i="7"/>
  <c r="F116" i="7" s="1"/>
  <c r="F115" i="7"/>
  <c r="E357" i="6" s="1"/>
  <c r="B115" i="7"/>
  <c r="B114" i="7"/>
  <c r="F114" i="7" s="1"/>
  <c r="B113" i="7"/>
  <c r="F113" i="7" s="1"/>
  <c r="F112" i="7"/>
  <c r="B112" i="7"/>
  <c r="B111" i="7"/>
  <c r="F111" i="7" s="1"/>
  <c r="B110" i="7"/>
  <c r="F110" i="7" s="1"/>
  <c r="B109" i="7"/>
  <c r="F109" i="7" s="1"/>
  <c r="E346" i="6" s="1"/>
  <c r="B108" i="7"/>
  <c r="F108" i="7" s="1"/>
  <c r="B107" i="7"/>
  <c r="F107" i="7" s="1"/>
  <c r="B106" i="7"/>
  <c r="F106" i="7" s="1"/>
  <c r="B105" i="7"/>
  <c r="F105" i="7" s="1"/>
  <c r="B104" i="7"/>
  <c r="F104" i="7" s="1"/>
  <c r="B103" i="7"/>
  <c r="F103" i="7" s="1"/>
  <c r="B102" i="7"/>
  <c r="F102" i="7" s="1"/>
  <c r="B101" i="7"/>
  <c r="F101" i="7" s="1"/>
  <c r="F100" i="7"/>
  <c r="B100" i="7"/>
  <c r="B99" i="7"/>
  <c r="F99" i="7" s="1"/>
  <c r="B98" i="7"/>
  <c r="F98" i="7" s="1"/>
  <c r="B97" i="7"/>
  <c r="F97" i="7" s="1"/>
  <c r="B96" i="7"/>
  <c r="F96" i="7" s="1"/>
  <c r="F95" i="7"/>
  <c r="E331" i="6" s="1"/>
  <c r="B95" i="7"/>
  <c r="B94" i="7"/>
  <c r="F94" i="7" s="1"/>
  <c r="E327" i="6" s="1"/>
  <c r="B93" i="7"/>
  <c r="F93" i="7" s="1"/>
  <c r="B92" i="7"/>
  <c r="F92" i="7" s="1"/>
  <c r="F91" i="7"/>
  <c r="B91" i="7"/>
  <c r="B90" i="7"/>
  <c r="F90" i="7" s="1"/>
  <c r="B89" i="7"/>
  <c r="F89" i="7" s="1"/>
  <c r="B88" i="7"/>
  <c r="F88" i="7" s="1"/>
  <c r="B87" i="7"/>
  <c r="F87" i="7" s="1"/>
  <c r="B86" i="7"/>
  <c r="F86" i="7" s="1"/>
  <c r="B85" i="7"/>
  <c r="F85" i="7" s="1"/>
  <c r="B84" i="7"/>
  <c r="F84" i="7" s="1"/>
  <c r="F83" i="7"/>
  <c r="B83" i="7"/>
  <c r="B82" i="7"/>
  <c r="F82" i="7" s="1"/>
  <c r="F81" i="7"/>
  <c r="B81" i="7"/>
  <c r="B80" i="7"/>
  <c r="F80" i="7" s="1"/>
  <c r="F79" i="7"/>
  <c r="B79" i="7"/>
  <c r="B78" i="7"/>
  <c r="F78" i="7" s="1"/>
  <c r="B77" i="7"/>
  <c r="F77" i="7" s="1"/>
  <c r="E304" i="6" s="1"/>
  <c r="B76" i="7"/>
  <c r="F76" i="7" s="1"/>
  <c r="E311" i="6" s="1"/>
  <c r="B75" i="7"/>
  <c r="F75" i="7" s="1"/>
  <c r="B74" i="7"/>
  <c r="F74" i="7" s="1"/>
  <c r="B73" i="7"/>
  <c r="F73" i="7" s="1"/>
  <c r="B72" i="7"/>
  <c r="F72" i="7" s="1"/>
  <c r="F71" i="7"/>
  <c r="B71" i="7"/>
  <c r="B70" i="7"/>
  <c r="F70" i="7" s="1"/>
  <c r="F69" i="7"/>
  <c r="B69" i="7"/>
  <c r="B68" i="7"/>
  <c r="F68" i="7" s="1"/>
  <c r="B67" i="7"/>
  <c r="F67" i="7" s="1"/>
  <c r="E295" i="6" s="1"/>
  <c r="B66" i="7"/>
  <c r="F66" i="7" s="1"/>
  <c r="F65" i="7"/>
  <c r="B65" i="7"/>
  <c r="B64" i="7"/>
  <c r="F64" i="7" s="1"/>
  <c r="B63" i="7"/>
  <c r="F63" i="7" s="1"/>
  <c r="B62" i="7"/>
  <c r="F62" i="7" s="1"/>
  <c r="F61" i="7"/>
  <c r="B61" i="7"/>
  <c r="B60" i="7"/>
  <c r="F60" i="7" s="1"/>
  <c r="B59" i="7"/>
  <c r="F59" i="7" s="1"/>
  <c r="B58" i="7"/>
  <c r="F58" i="7" s="1"/>
  <c r="E287" i="6" s="1"/>
  <c r="F57" i="7"/>
  <c r="B57" i="7"/>
  <c r="B56" i="7"/>
  <c r="F56" i="7" s="1"/>
  <c r="F55" i="7"/>
  <c r="B55" i="7"/>
  <c r="B54" i="7"/>
  <c r="F54" i="7" s="1"/>
  <c r="B53" i="7"/>
  <c r="F53" i="7" s="1"/>
  <c r="F52" i="7"/>
  <c r="B52" i="7"/>
  <c r="F51" i="7"/>
  <c r="B51" i="7"/>
  <c r="B50" i="7"/>
  <c r="F50" i="7" s="1"/>
  <c r="B49" i="7"/>
  <c r="F49" i="7" s="1"/>
  <c r="B48" i="7"/>
  <c r="F48" i="7" s="1"/>
  <c r="B47" i="7"/>
  <c r="F47" i="7" s="1"/>
  <c r="B46" i="7"/>
  <c r="F46" i="7" s="1"/>
  <c r="B45" i="7"/>
  <c r="F45" i="7" s="1"/>
  <c r="B44" i="7"/>
  <c r="F44" i="7" s="1"/>
  <c r="F43" i="7"/>
  <c r="B43" i="7"/>
  <c r="B42" i="7"/>
  <c r="F42" i="7" s="1"/>
  <c r="B41" i="7"/>
  <c r="F41" i="7" s="1"/>
  <c r="F40" i="7"/>
  <c r="E276" i="6" s="1"/>
  <c r="B40" i="7"/>
  <c r="B39" i="7"/>
  <c r="F39" i="7" s="1"/>
  <c r="E275" i="6" s="1"/>
  <c r="B38" i="7"/>
  <c r="F38" i="7" s="1"/>
  <c r="F37" i="7"/>
  <c r="B37" i="7"/>
  <c r="B36" i="7"/>
  <c r="F36" i="7" s="1"/>
  <c r="B35" i="7"/>
  <c r="F35" i="7" s="1"/>
  <c r="B34" i="7"/>
  <c r="F34" i="7" s="1"/>
  <c r="B33" i="7"/>
  <c r="F33" i="7" s="1"/>
  <c r="B32" i="7"/>
  <c r="F32" i="7" s="1"/>
  <c r="B31" i="7"/>
  <c r="F31" i="7" s="1"/>
  <c r="B30" i="7"/>
  <c r="F30" i="7" s="1"/>
  <c r="B29" i="7"/>
  <c r="F29" i="7" s="1"/>
  <c r="E255" i="6" s="1"/>
  <c r="F28" i="7"/>
  <c r="B28" i="7"/>
  <c r="B27" i="7"/>
  <c r="F27" i="7" s="1"/>
  <c r="E256" i="6" s="1"/>
  <c r="B26" i="7"/>
  <c r="F26" i="7" s="1"/>
  <c r="B25" i="7"/>
  <c r="F25" i="7" s="1"/>
  <c r="E245" i="6" s="1"/>
  <c r="B24" i="7"/>
  <c r="F24" i="7" s="1"/>
  <c r="B23" i="7"/>
  <c r="F23" i="7" s="1"/>
  <c r="E247" i="6" s="1"/>
  <c r="B22" i="7"/>
  <c r="F22" i="7" s="1"/>
  <c r="E248" i="6" s="1"/>
  <c r="B21" i="7"/>
  <c r="F21" i="7" s="1"/>
  <c r="E244" i="6" s="1"/>
  <c r="B20" i="7"/>
  <c r="F20" i="7" s="1"/>
  <c r="F19" i="7"/>
  <c r="B19" i="7"/>
  <c r="B18" i="7"/>
  <c r="F18" i="7" s="1"/>
  <c r="B17" i="7"/>
  <c r="F17" i="7" s="1"/>
  <c r="B16" i="7"/>
  <c r="F16" i="7" s="1"/>
  <c r="B15" i="7"/>
  <c r="F15" i="7" s="1"/>
  <c r="E235" i="6" s="1"/>
  <c r="B14" i="7"/>
  <c r="F14" i="7" s="1"/>
  <c r="B13" i="7"/>
  <c r="F13" i="7" s="1"/>
  <c r="E229" i="6" s="1"/>
  <c r="B12" i="7"/>
  <c r="F12" i="7" s="1"/>
  <c r="F11" i="7"/>
  <c r="B11" i="7"/>
  <c r="B10" i="7"/>
  <c r="F10" i="7" s="1"/>
  <c r="B9" i="7"/>
  <c r="F9" i="7" s="1"/>
  <c r="E228" i="6" s="1"/>
  <c r="B8" i="7"/>
  <c r="F8" i="7" s="1"/>
  <c r="E234" i="6" s="1"/>
  <c r="F7" i="7"/>
  <c r="E233" i="6" s="1"/>
  <c r="B7" i="7"/>
  <c r="B6" i="7"/>
  <c r="F6" i="7" s="1"/>
  <c r="B5" i="7"/>
  <c r="F5" i="7" s="1"/>
  <c r="E226" i="6" s="1"/>
  <c r="B4" i="7"/>
  <c r="F4" i="7" s="1"/>
  <c r="E237" i="6" s="1"/>
  <c r="B3" i="7"/>
  <c r="F3" i="7" s="1"/>
  <c r="E224" i="6" s="1"/>
  <c r="B2" i="7"/>
  <c r="Q1073" i="1" l="1"/>
  <c r="Q1058" i="1"/>
  <c r="Q1060" i="1"/>
  <c r="Q645" i="1"/>
  <c r="Q507" i="1"/>
  <c r="R507" i="1" s="1"/>
  <c r="Q1074" i="1"/>
  <c r="R1074" i="1" s="1"/>
  <c r="X1074" i="1" s="1"/>
  <c r="Y1074" i="1" s="1"/>
  <c r="Q1057" i="1"/>
  <c r="Q1075" i="1"/>
  <c r="R1075" i="1" s="1"/>
  <c r="Q1059" i="1"/>
  <c r="R1059" i="1" s="1"/>
  <c r="X1059" i="1" s="1"/>
  <c r="Y1059" i="1" s="1"/>
  <c r="Q1072" i="1"/>
  <c r="R1072" i="1" s="1"/>
  <c r="K1028" i="1"/>
  <c r="K1029" i="1"/>
  <c r="K1025" i="1"/>
  <c r="K1026" i="1"/>
  <c r="K1024" i="1"/>
  <c r="K1027" i="1"/>
  <c r="K891" i="1"/>
  <c r="K890" i="1"/>
  <c r="K893" i="1"/>
  <c r="K889" i="1"/>
  <c r="K894" i="1"/>
  <c r="K892" i="1"/>
  <c r="K955" i="1"/>
  <c r="O857" i="4"/>
  <c r="E490" i="6"/>
  <c r="S490" i="6" s="1"/>
  <c r="E340" i="6"/>
  <c r="S340" i="6" s="1"/>
  <c r="E457" i="6"/>
  <c r="S457" i="6" s="1"/>
  <c r="Z457" i="6" s="1"/>
  <c r="E297" i="6"/>
  <c r="S297" i="6" s="1"/>
  <c r="E337" i="6"/>
  <c r="S337" i="6" s="1"/>
  <c r="Z337" i="6" s="1"/>
  <c r="E313" i="6"/>
  <c r="S313" i="6" s="1"/>
  <c r="E456" i="6"/>
  <c r="S456" i="6" s="1"/>
  <c r="E412" i="6"/>
  <c r="S412" i="6" s="1"/>
  <c r="Z412" i="6" s="1"/>
  <c r="E241" i="6"/>
  <c r="S241" i="6" s="1"/>
  <c r="E272" i="6"/>
  <c r="S272" i="6" s="1"/>
  <c r="E312" i="6"/>
  <c r="S312" i="6" s="1"/>
  <c r="U312" i="6" s="1"/>
  <c r="E344" i="6"/>
  <c r="S344" i="6" s="1"/>
  <c r="U344" i="6" s="1"/>
  <c r="V344" i="6" s="1"/>
  <c r="E362" i="6"/>
  <c r="S362" i="6" s="1"/>
  <c r="U362" i="6" s="1"/>
  <c r="V362" i="6" s="1"/>
  <c r="E382" i="6"/>
  <c r="S382" i="6" s="1"/>
  <c r="E430" i="6"/>
  <c r="S430" i="6" s="1"/>
  <c r="U430" i="6" s="1"/>
  <c r="E462" i="6"/>
  <c r="S462" i="6" s="1"/>
  <c r="Z462" i="6" s="1"/>
  <c r="E489" i="6"/>
  <c r="S489" i="6" s="1"/>
  <c r="Z489" i="6" s="1"/>
  <c r="E510" i="6"/>
  <c r="S510" i="6" s="1"/>
  <c r="E569" i="6"/>
  <c r="S569" i="6" s="1"/>
  <c r="U569" i="6" s="1"/>
  <c r="E589" i="6"/>
  <c r="S589" i="6" s="1"/>
  <c r="E747" i="6"/>
  <c r="S747" i="6" s="1"/>
  <c r="E785" i="6"/>
  <c r="S785" i="6" s="1"/>
  <c r="E332" i="6"/>
  <c r="S332" i="6" s="1"/>
  <c r="U332" i="6" s="1"/>
  <c r="V332" i="6" s="1"/>
  <c r="E240" i="6"/>
  <c r="S240" i="6" s="1"/>
  <c r="Z240" i="6" s="1"/>
  <c r="E227" i="6"/>
  <c r="S227" i="6" s="1"/>
  <c r="E251" i="6"/>
  <c r="S251" i="6" s="1"/>
  <c r="U251" i="6" s="1"/>
  <c r="V251" i="6" s="1"/>
  <c r="E292" i="6"/>
  <c r="S292" i="6" s="1"/>
  <c r="U292" i="6" s="1"/>
  <c r="V292" i="6" s="1"/>
  <c r="E328" i="6"/>
  <c r="S328" i="6" s="1"/>
  <c r="Z328" i="6" s="1"/>
  <c r="E358" i="6"/>
  <c r="S358" i="6" s="1"/>
  <c r="E439" i="6"/>
  <c r="S439" i="6" s="1"/>
  <c r="E623" i="6"/>
  <c r="S623" i="6" s="1"/>
  <c r="U623" i="6" s="1"/>
  <c r="E288" i="6"/>
  <c r="S288" i="6" s="1"/>
  <c r="U288" i="6" s="1"/>
  <c r="V288" i="6" s="1"/>
  <c r="E290" i="6"/>
  <c r="S290" i="6" s="1"/>
  <c r="Z290" i="6" s="1"/>
  <c r="E310" i="6"/>
  <c r="S310" i="6" s="1"/>
  <c r="U310" i="6" s="1"/>
  <c r="V310" i="6" s="1"/>
  <c r="E370" i="6"/>
  <c r="S370" i="6" s="1"/>
  <c r="Z370" i="6" s="1"/>
  <c r="E376" i="6"/>
  <c r="S376" i="6" s="1"/>
  <c r="E415" i="6"/>
  <c r="S415" i="6" s="1"/>
  <c r="E429" i="6"/>
  <c r="S429" i="6" s="1"/>
  <c r="U429" i="6" s="1"/>
  <c r="V429" i="6" s="1"/>
  <c r="E528" i="6"/>
  <c r="S528" i="6" s="1"/>
  <c r="E618" i="6"/>
  <c r="S618" i="6" s="1"/>
  <c r="Z618" i="6" s="1"/>
  <c r="E723" i="6"/>
  <c r="S723" i="6" s="1"/>
  <c r="E786" i="6"/>
  <c r="S786" i="6" s="1"/>
  <c r="U786" i="6" s="1"/>
  <c r="E826" i="6"/>
  <c r="S826" i="6" s="1"/>
  <c r="Z826" i="6" s="1"/>
  <c r="E934" i="6"/>
  <c r="S934" i="6" s="1"/>
  <c r="U934" i="6" s="1"/>
  <c r="V934" i="6" s="1"/>
  <c r="E438" i="6"/>
  <c r="S438" i="6" s="1"/>
  <c r="Z438" i="6" s="1"/>
  <c r="E464" i="6"/>
  <c r="S464" i="6" s="1"/>
  <c r="Z464" i="6" s="1"/>
  <c r="E648" i="6"/>
  <c r="S648" i="6" s="1"/>
  <c r="E673" i="6"/>
  <c r="S673" i="6" s="1"/>
  <c r="E728" i="6"/>
  <c r="S728" i="6" s="1"/>
  <c r="E354" i="6"/>
  <c r="S354" i="6" s="1"/>
  <c r="E298" i="6"/>
  <c r="S298" i="6" s="1"/>
  <c r="U298" i="6" s="1"/>
  <c r="V298" i="6" s="1"/>
  <c r="E253" i="6"/>
  <c r="S253" i="6" s="1"/>
  <c r="Z253" i="6" s="1"/>
  <c r="E273" i="6"/>
  <c r="S273" i="6" s="1"/>
  <c r="E308" i="6"/>
  <c r="S308" i="6" s="1"/>
  <c r="U308" i="6" s="1"/>
  <c r="V308" i="6" s="1"/>
  <c r="E324" i="6"/>
  <c r="S324" i="6" s="1"/>
  <c r="Z324" i="6" s="1"/>
  <c r="E359" i="6"/>
  <c r="S359" i="6" s="1"/>
  <c r="E373" i="6"/>
  <c r="S373" i="6" s="1"/>
  <c r="E413" i="6"/>
  <c r="S413" i="6" s="1"/>
  <c r="Z413" i="6" s="1"/>
  <c r="E278" i="6"/>
  <c r="S278" i="6" s="1"/>
  <c r="Z278" i="6" s="1"/>
  <c r="E365" i="6"/>
  <c r="S365" i="6" s="1"/>
  <c r="E372" i="6"/>
  <c r="S372" i="6" s="1"/>
  <c r="Z372" i="6" s="1"/>
  <c r="E436" i="6"/>
  <c r="S436" i="6" s="1"/>
  <c r="U436" i="6" s="1"/>
  <c r="V436" i="6" s="1"/>
  <c r="E466" i="6"/>
  <c r="S466" i="6" s="1"/>
  <c r="Z466" i="6" s="1"/>
  <c r="E532" i="6"/>
  <c r="S532" i="6" s="1"/>
  <c r="Z532" i="6" s="1"/>
  <c r="E590" i="6"/>
  <c r="S590" i="6" s="1"/>
  <c r="Z590" i="6" s="1"/>
  <c r="E675" i="6"/>
  <c r="S675" i="6" s="1"/>
  <c r="E724" i="6"/>
  <c r="S724" i="6" s="1"/>
  <c r="U724" i="6" s="1"/>
  <c r="V724" i="6" s="1"/>
  <c r="E766" i="6"/>
  <c r="S766" i="6" s="1"/>
  <c r="E913" i="6"/>
  <c r="S913" i="6" s="1"/>
  <c r="Z913" i="6" s="1"/>
  <c r="E285" i="6"/>
  <c r="S285" i="6" s="1"/>
  <c r="E309" i="6"/>
  <c r="S309" i="6" s="1"/>
  <c r="E399" i="6"/>
  <c r="S399" i="6" s="1"/>
  <c r="U399" i="6" s="1"/>
  <c r="V399" i="6" s="1"/>
  <c r="E419" i="6"/>
  <c r="S419" i="6" s="1"/>
  <c r="U419" i="6" s="1"/>
  <c r="V419" i="6" s="1"/>
  <c r="E566" i="6"/>
  <c r="S566" i="6" s="1"/>
  <c r="Z566" i="6" s="1"/>
  <c r="E706" i="6"/>
  <c r="S706" i="6" s="1"/>
  <c r="E570" i="6"/>
  <c r="S570" i="6" s="1"/>
  <c r="Z570" i="6" s="1"/>
  <c r="E588" i="6"/>
  <c r="S588" i="6" s="1"/>
  <c r="E769" i="6"/>
  <c r="S769" i="6" s="1"/>
  <c r="U769" i="6" s="1"/>
  <c r="V769" i="6" s="1"/>
  <c r="E815" i="6"/>
  <c r="S815" i="6" s="1"/>
  <c r="E564" i="6"/>
  <c r="S564" i="6" s="1"/>
  <c r="U564" i="6" s="1"/>
  <c r="V564" i="6" s="1"/>
  <c r="E756" i="6"/>
  <c r="S756" i="6" s="1"/>
  <c r="E342" i="6"/>
  <c r="S342" i="6" s="1"/>
  <c r="E356" i="6"/>
  <c r="S356" i="6" s="1"/>
  <c r="E368" i="6"/>
  <c r="S368" i="6" s="1"/>
  <c r="E398" i="6"/>
  <c r="S398" i="6" s="1"/>
  <c r="E423" i="6"/>
  <c r="S423" i="6" s="1"/>
  <c r="E445" i="6"/>
  <c r="S445" i="6" s="1"/>
  <c r="E519" i="6"/>
  <c r="S519" i="6" s="1"/>
  <c r="Z519" i="6" s="1"/>
  <c r="E549" i="6"/>
  <c r="S549" i="6" s="1"/>
  <c r="Z549" i="6" s="1"/>
  <c r="E598" i="6"/>
  <c r="S598" i="6" s="1"/>
  <c r="E690" i="6"/>
  <c r="S690" i="6" s="1"/>
  <c r="Z690" i="6" s="1"/>
  <c r="E306" i="6"/>
  <c r="S306" i="6" s="1"/>
  <c r="U306" i="6" s="1"/>
  <c r="E336" i="6"/>
  <c r="S336" i="6" s="1"/>
  <c r="E349" i="6"/>
  <c r="S349" i="6" s="1"/>
  <c r="Z349" i="6" s="1"/>
  <c r="E448" i="6"/>
  <c r="S448" i="6" s="1"/>
  <c r="U448" i="6" s="1"/>
  <c r="E491" i="6"/>
  <c r="S491" i="6" s="1"/>
  <c r="Z491" i="6" s="1"/>
  <c r="E521" i="6"/>
  <c r="S521" i="6" s="1"/>
  <c r="E713" i="6"/>
  <c r="S713" i="6" s="1"/>
  <c r="Z713" i="6" s="1"/>
  <c r="E794" i="6"/>
  <c r="S794" i="6" s="1"/>
  <c r="Z794" i="6" s="1"/>
  <c r="E811" i="6"/>
  <c r="S811" i="6" s="1"/>
  <c r="Z811" i="6" s="1"/>
  <c r="E422" i="6"/>
  <c r="S422" i="6" s="1"/>
  <c r="U422" i="6" s="1"/>
  <c r="E307" i="6"/>
  <c r="S307" i="6" s="1"/>
  <c r="E378" i="6"/>
  <c r="S378" i="6" s="1"/>
  <c r="E434" i="6"/>
  <c r="S434" i="6" s="1"/>
  <c r="E478" i="6"/>
  <c r="S478" i="6" s="1"/>
  <c r="U478" i="6" s="1"/>
  <c r="E499" i="6"/>
  <c r="S499" i="6" s="1"/>
  <c r="U499" i="6" s="1"/>
  <c r="V499" i="6" s="1"/>
  <c r="E602" i="6"/>
  <c r="S602" i="6" s="1"/>
  <c r="E710" i="6"/>
  <c r="S710" i="6" s="1"/>
  <c r="E814" i="6"/>
  <c r="S814" i="6" s="1"/>
  <c r="E274" i="6"/>
  <c r="S274" i="6" s="1"/>
  <c r="Z274" i="6" s="1"/>
  <c r="E385" i="6"/>
  <c r="S385" i="6" s="1"/>
  <c r="E402" i="6"/>
  <c r="S402" i="6" s="1"/>
  <c r="Z402" i="6" s="1"/>
  <c r="E520" i="6"/>
  <c r="S520" i="6" s="1"/>
  <c r="Z520" i="6" s="1"/>
  <c r="E560" i="6"/>
  <c r="S560" i="6" s="1"/>
  <c r="Z560" i="6" s="1"/>
  <c r="E620" i="6"/>
  <c r="S620" i="6" s="1"/>
  <c r="Z620" i="6" s="1"/>
  <c r="E656" i="6"/>
  <c r="S656" i="6" s="1"/>
  <c r="U656" i="6" s="1"/>
  <c r="E447" i="6"/>
  <c r="S447" i="6" s="1"/>
  <c r="Z447" i="6" s="1"/>
  <c r="E366" i="6"/>
  <c r="S366" i="6" s="1"/>
  <c r="Z366" i="6" s="1"/>
  <c r="E404" i="6"/>
  <c r="S404" i="6" s="1"/>
  <c r="E242" i="6"/>
  <c r="S242" i="6" s="1"/>
  <c r="U242" i="6" s="1"/>
  <c r="V242" i="6" s="1"/>
  <c r="E277" i="6"/>
  <c r="S277" i="6" s="1"/>
  <c r="E296" i="6"/>
  <c r="S296" i="6" s="1"/>
  <c r="E316" i="6"/>
  <c r="S316" i="6" s="1"/>
  <c r="Z316" i="6" s="1"/>
  <c r="E341" i="6"/>
  <c r="S341" i="6" s="1"/>
  <c r="Z341" i="6" s="1"/>
  <c r="E355" i="6"/>
  <c r="S355" i="6" s="1"/>
  <c r="E386" i="6"/>
  <c r="S386" i="6" s="1"/>
  <c r="E403" i="6"/>
  <c r="S403" i="6" s="1"/>
  <c r="Z403" i="6" s="1"/>
  <c r="E475" i="6"/>
  <c r="S475" i="6" s="1"/>
  <c r="Z475" i="6" s="1"/>
  <c r="E599" i="6"/>
  <c r="S599" i="6" s="1"/>
  <c r="Z599" i="6" s="1"/>
  <c r="E755" i="6"/>
  <c r="S755" i="6" s="1"/>
  <c r="E880" i="6"/>
  <c r="S880" i="6" s="1"/>
  <c r="E652" i="6"/>
  <c r="S652" i="6" s="1"/>
  <c r="Z652" i="6" s="1"/>
  <c r="E758" i="6"/>
  <c r="S758" i="6" s="1"/>
  <c r="E708" i="6"/>
  <c r="S708" i="6" s="1"/>
  <c r="E314" i="6"/>
  <c r="S314" i="6" s="1"/>
  <c r="E513" i="6"/>
  <c r="S513" i="6" s="1"/>
  <c r="Z513" i="6" s="1"/>
  <c r="E271" i="6"/>
  <c r="S271" i="6" s="1"/>
  <c r="E405" i="6"/>
  <c r="S405" i="6" s="1"/>
  <c r="Z405" i="6" s="1"/>
  <c r="E481" i="6"/>
  <c r="S481" i="6" s="1"/>
  <c r="Z481" i="6" s="1"/>
  <c r="E279" i="6"/>
  <c r="S279" i="6" s="1"/>
  <c r="E401" i="6"/>
  <c r="S401" i="6" s="1"/>
  <c r="U401" i="6" s="1"/>
  <c r="V401" i="6" s="1"/>
  <c r="E501" i="6"/>
  <c r="S501" i="6" s="1"/>
  <c r="U501" i="6" s="1"/>
  <c r="V501" i="6" s="1"/>
  <c r="E538" i="6"/>
  <c r="S538" i="6" s="1"/>
  <c r="E562" i="6"/>
  <c r="S562" i="6" s="1"/>
  <c r="U562" i="6" s="1"/>
  <c r="E687" i="6"/>
  <c r="S687" i="6" s="1"/>
  <c r="U687" i="6" s="1"/>
  <c r="E739" i="6"/>
  <c r="S739" i="6" s="1"/>
  <c r="E269" i="6"/>
  <c r="S269" i="6" s="1"/>
  <c r="Z269" i="6" s="1"/>
  <c r="E350" i="6"/>
  <c r="S350" i="6" s="1"/>
  <c r="U350" i="6" s="1"/>
  <c r="E381" i="6"/>
  <c r="S381" i="6" s="1"/>
  <c r="U381" i="6" s="1"/>
  <c r="V381" i="6" s="1"/>
  <c r="E408" i="6"/>
  <c r="S408" i="6" s="1"/>
  <c r="Z408" i="6" s="1"/>
  <c r="E431" i="6"/>
  <c r="S431" i="6" s="1"/>
  <c r="Z431" i="6" s="1"/>
  <c r="E586" i="6"/>
  <c r="S586" i="6" s="1"/>
  <c r="U586" i="6" s="1"/>
  <c r="E604" i="6"/>
  <c r="S604" i="6" s="1"/>
  <c r="E629" i="6"/>
  <c r="S629" i="6" s="1"/>
  <c r="U629" i="6" s="1"/>
  <c r="E682" i="6"/>
  <c r="S682" i="6" s="1"/>
  <c r="Z682" i="6" s="1"/>
  <c r="E798" i="6"/>
  <c r="S798" i="6" s="1"/>
  <c r="E270" i="6"/>
  <c r="S270" i="6" s="1"/>
  <c r="U270" i="6" s="1"/>
  <c r="V270" i="6" s="1"/>
  <c r="E369" i="6"/>
  <c r="S369" i="6" s="1"/>
  <c r="E319" i="6"/>
  <c r="S319" i="6" s="1"/>
  <c r="E299" i="6"/>
  <c r="S299" i="6" s="1"/>
  <c r="Z299" i="6" s="1"/>
  <c r="E379" i="6"/>
  <c r="S379" i="6" s="1"/>
  <c r="E605" i="6"/>
  <c r="S605" i="6" s="1"/>
  <c r="U605" i="6" s="1"/>
  <c r="V605" i="6" s="1"/>
  <c r="E661" i="6"/>
  <c r="S661" i="6" s="1"/>
  <c r="E680" i="6"/>
  <c r="S680" i="6" s="1"/>
  <c r="E735" i="6"/>
  <c r="S735" i="6" s="1"/>
  <c r="E816" i="6"/>
  <c r="S816" i="6" s="1"/>
  <c r="E884" i="6"/>
  <c r="S884" i="6" s="1"/>
  <c r="U884" i="6" s="1"/>
  <c r="E946" i="6"/>
  <c r="S946" i="6" s="1"/>
  <c r="E967" i="6"/>
  <c r="S967" i="6" s="1"/>
  <c r="Z967" i="6" s="1"/>
  <c r="E407" i="6"/>
  <c r="S407" i="6" s="1"/>
  <c r="E450" i="6"/>
  <c r="S450" i="6" s="1"/>
  <c r="Z450" i="6" s="1"/>
  <c r="E231" i="6"/>
  <c r="S231" i="6" s="1"/>
  <c r="U231" i="6" s="1"/>
  <c r="E323" i="6"/>
  <c r="S323" i="6" s="1"/>
  <c r="Z323" i="6" s="1"/>
  <c r="E333" i="6"/>
  <c r="S333" i="6" s="1"/>
  <c r="U333" i="6" s="1"/>
  <c r="V333" i="6" s="1"/>
  <c r="E428" i="6"/>
  <c r="S428" i="6" s="1"/>
  <c r="U428" i="6" s="1"/>
  <c r="V428" i="6" s="1"/>
  <c r="E488" i="6"/>
  <c r="S488" i="6" s="1"/>
  <c r="E502" i="6"/>
  <c r="S502" i="6" s="1"/>
  <c r="E553" i="6"/>
  <c r="S553" i="6" s="1"/>
  <c r="Z553" i="6" s="1"/>
  <c r="E584" i="6"/>
  <c r="S584" i="6" s="1"/>
  <c r="U584" i="6" s="1"/>
  <c r="V584" i="6" s="1"/>
  <c r="E631" i="6"/>
  <c r="S631" i="6" s="1"/>
  <c r="Z631" i="6" s="1"/>
  <c r="E718" i="6"/>
  <c r="S718" i="6" s="1"/>
  <c r="E778" i="6"/>
  <c r="S778" i="6" s="1"/>
  <c r="Z778" i="6" s="1"/>
  <c r="E318" i="6"/>
  <c r="S318" i="6" s="1"/>
  <c r="U318" i="6" s="1"/>
  <c r="V318" i="6" s="1"/>
  <c r="E225" i="6"/>
  <c r="S225" i="6" s="1"/>
  <c r="E321" i="6"/>
  <c r="S321" i="6" s="1"/>
  <c r="E335" i="6"/>
  <c r="S335" i="6" s="1"/>
  <c r="U335" i="6" s="1"/>
  <c r="V335" i="6" s="1"/>
  <c r="E353" i="6"/>
  <c r="S353" i="6" s="1"/>
  <c r="U353" i="6" s="1"/>
  <c r="E383" i="6"/>
  <c r="S383" i="6" s="1"/>
  <c r="E486" i="6"/>
  <c r="S486" i="6" s="1"/>
  <c r="E506" i="6"/>
  <c r="S506" i="6" s="1"/>
  <c r="E534" i="6"/>
  <c r="S534" i="6" s="1"/>
  <c r="U534" i="6" s="1"/>
  <c r="E886" i="6"/>
  <c r="S886" i="6" s="1"/>
  <c r="Z886" i="6" s="1"/>
  <c r="E259" i="6"/>
  <c r="S259" i="6" s="1"/>
  <c r="Z259" i="6" s="1"/>
  <c r="E320" i="6"/>
  <c r="S320" i="6" s="1"/>
  <c r="Z320" i="6" s="1"/>
  <c r="E347" i="6"/>
  <c r="S347" i="6" s="1"/>
  <c r="E375" i="6"/>
  <c r="S375" i="6" s="1"/>
  <c r="U375" i="6" s="1"/>
  <c r="E426" i="6"/>
  <c r="S426" i="6" s="1"/>
  <c r="E663" i="6"/>
  <c r="S663" i="6" s="1"/>
  <c r="E783" i="6"/>
  <c r="S783" i="6" s="1"/>
  <c r="Z783" i="6" s="1"/>
  <c r="E293" i="6"/>
  <c r="S293" i="6" s="1"/>
  <c r="Z293" i="6" s="1"/>
  <c r="E334" i="6"/>
  <c r="S334" i="6" s="1"/>
  <c r="Z334" i="6" s="1"/>
  <c r="E281" i="6"/>
  <c r="S281" i="6" s="1"/>
  <c r="U281" i="6" s="1"/>
  <c r="V281" i="6" s="1"/>
  <c r="E291" i="6"/>
  <c r="S291" i="6" s="1"/>
  <c r="E232" i="6"/>
  <c r="S232" i="6" s="1"/>
  <c r="E326" i="6"/>
  <c r="S326" i="6" s="1"/>
  <c r="E348" i="6"/>
  <c r="S348" i="6" s="1"/>
  <c r="E432" i="6"/>
  <c r="S432" i="6" s="1"/>
  <c r="Z432" i="6" s="1"/>
  <c r="E535" i="6"/>
  <c r="S535" i="6" s="1"/>
  <c r="Z535" i="6" s="1"/>
  <c r="E585" i="6"/>
  <c r="S585" i="6" s="1"/>
  <c r="Z585" i="6" s="1"/>
  <c r="E627" i="6"/>
  <c r="S627" i="6" s="1"/>
  <c r="U627" i="6" s="1"/>
  <c r="E722" i="6"/>
  <c r="S722" i="6" s="1"/>
  <c r="E322" i="6"/>
  <c r="S322" i="6" s="1"/>
  <c r="E587" i="6"/>
  <c r="S587" i="6" s="1"/>
  <c r="E463" i="6"/>
  <c r="S463" i="6" s="1"/>
  <c r="E557" i="6"/>
  <c r="S557" i="6" s="1"/>
  <c r="Z557" i="6" s="1"/>
  <c r="E608" i="6"/>
  <c r="S608" i="6" s="1"/>
  <c r="E693" i="6"/>
  <c r="S693" i="6" s="1"/>
  <c r="E744" i="6"/>
  <c r="S744" i="6" s="1"/>
  <c r="U744" i="6" s="1"/>
  <c r="V744" i="6" s="1"/>
  <c r="E414" i="6"/>
  <c r="S414" i="6" s="1"/>
  <c r="Z414" i="6" s="1"/>
  <c r="E552" i="6"/>
  <c r="S552" i="6" s="1"/>
  <c r="E254" i="6"/>
  <c r="S254" i="6" s="1"/>
  <c r="E317" i="6"/>
  <c r="S317" i="6" s="1"/>
  <c r="Z317" i="6" s="1"/>
  <c r="E435" i="6"/>
  <c r="S435" i="6" s="1"/>
  <c r="U435" i="6" s="1"/>
  <c r="E230" i="6"/>
  <c r="S230" i="6" s="1"/>
  <c r="Z230" i="6" s="1"/>
  <c r="E257" i="6"/>
  <c r="S257" i="6" s="1"/>
  <c r="U257" i="6" s="1"/>
  <c r="E345" i="6"/>
  <c r="S345" i="6" s="1"/>
  <c r="E384" i="6"/>
  <c r="S384" i="6" s="1"/>
  <c r="Z384" i="6" s="1"/>
  <c r="E459" i="6"/>
  <c r="S459" i="6" s="1"/>
  <c r="E531" i="6"/>
  <c r="S531" i="6" s="1"/>
  <c r="E556" i="6"/>
  <c r="S556" i="6" s="1"/>
  <c r="E630" i="6"/>
  <c r="S630" i="6" s="1"/>
  <c r="Z630" i="6" s="1"/>
  <c r="E761" i="6"/>
  <c r="S761" i="6" s="1"/>
  <c r="E804" i="6"/>
  <c r="S804" i="6" s="1"/>
  <c r="E891" i="6"/>
  <c r="S891" i="6" s="1"/>
  <c r="E952" i="6"/>
  <c r="S952" i="6" s="1"/>
  <c r="E315" i="6"/>
  <c r="S315" i="6" s="1"/>
  <c r="E477" i="6"/>
  <c r="S477" i="6" s="1"/>
  <c r="Z477" i="6" s="1"/>
  <c r="E498" i="6"/>
  <c r="S498" i="6" s="1"/>
  <c r="E547" i="6"/>
  <c r="S547" i="6" s="1"/>
  <c r="U547" i="6" s="1"/>
  <c r="E567" i="6"/>
  <c r="S567" i="6" s="1"/>
  <c r="E647" i="6"/>
  <c r="S647" i="6" s="1"/>
  <c r="E740" i="6"/>
  <c r="S740" i="6" s="1"/>
  <c r="Z740" i="6" s="1"/>
  <c r="E754" i="6"/>
  <c r="S754" i="6" s="1"/>
  <c r="E765" i="6"/>
  <c r="S765" i="6" s="1"/>
  <c r="E801" i="6"/>
  <c r="S801" i="6" s="1"/>
  <c r="E820" i="6"/>
  <c r="S820" i="6" s="1"/>
  <c r="E377" i="6"/>
  <c r="S377" i="6" s="1"/>
  <c r="E460" i="6"/>
  <c r="S460" i="6" s="1"/>
  <c r="Z460" i="6" s="1"/>
  <c r="E282" i="6"/>
  <c r="S282" i="6" s="1"/>
  <c r="E352" i="6"/>
  <c r="S352" i="6" s="1"/>
  <c r="Z352" i="6" s="1"/>
  <c r="E476" i="6"/>
  <c r="S476" i="6" s="1"/>
  <c r="E550" i="6"/>
  <c r="S550" i="6" s="1"/>
  <c r="U550" i="6" s="1"/>
  <c r="V550" i="6" s="1"/>
  <c r="E571" i="6"/>
  <c r="S571" i="6" s="1"/>
  <c r="Z571" i="6" s="1"/>
  <c r="E606" i="6"/>
  <c r="S606" i="6" s="1"/>
  <c r="Z606" i="6" s="1"/>
  <c r="E753" i="6"/>
  <c r="S753" i="6" s="1"/>
  <c r="E881" i="6"/>
  <c r="S881" i="6" s="1"/>
  <c r="Z881" i="6" s="1"/>
  <c r="E917" i="6"/>
  <c r="S917" i="6" s="1"/>
  <c r="Z917" i="6" s="1"/>
  <c r="E938" i="6"/>
  <c r="S938" i="6" s="1"/>
  <c r="Z938" i="6" s="1"/>
  <c r="E420" i="6"/>
  <c r="S420" i="6" s="1"/>
  <c r="Z420" i="6" s="1"/>
  <c r="E465" i="6"/>
  <c r="S465" i="6" s="1"/>
  <c r="Z465" i="6" s="1"/>
  <c r="E479" i="6"/>
  <c r="S479" i="6" s="1"/>
  <c r="U479" i="6" s="1"/>
  <c r="E509" i="6"/>
  <c r="S509" i="6" s="1"/>
  <c r="E592" i="6"/>
  <c r="S592" i="6" s="1"/>
  <c r="U592" i="6" s="1"/>
  <c r="V592" i="6" s="1"/>
  <c r="E624" i="6"/>
  <c r="S624" i="6" s="1"/>
  <c r="Z624" i="6" s="1"/>
  <c r="E654" i="6"/>
  <c r="S654" i="6" s="1"/>
  <c r="Z654" i="6" s="1"/>
  <c r="E671" i="6"/>
  <c r="S671" i="6" s="1"/>
  <c r="E683" i="6"/>
  <c r="S683" i="6" s="1"/>
  <c r="Z683" i="6" s="1"/>
  <c r="E750" i="6"/>
  <c r="S750" i="6" s="1"/>
  <c r="Z750" i="6" s="1"/>
  <c r="E900" i="6"/>
  <c r="S900" i="6" s="1"/>
  <c r="E918" i="6"/>
  <c r="S918" i="6" s="1"/>
  <c r="E957" i="6"/>
  <c r="S957" i="6" s="1"/>
  <c r="Z957" i="6" s="1"/>
  <c r="E603" i="6"/>
  <c r="S603" i="6" s="1"/>
  <c r="U603" i="6" s="1"/>
  <c r="E672" i="6"/>
  <c r="S672" i="6" s="1"/>
  <c r="E688" i="6"/>
  <c r="S688" i="6" s="1"/>
  <c r="U688" i="6" s="1"/>
  <c r="E719" i="6"/>
  <c r="S719" i="6" s="1"/>
  <c r="E737" i="6"/>
  <c r="S737" i="6" s="1"/>
  <c r="E749" i="6"/>
  <c r="S749" i="6" s="1"/>
  <c r="E771" i="6"/>
  <c r="S771" i="6" s="1"/>
  <c r="Z771" i="6" s="1"/>
  <c r="E787" i="6"/>
  <c r="S787" i="6" s="1"/>
  <c r="E806" i="6"/>
  <c r="S806" i="6" s="1"/>
  <c r="U806" i="6" s="1"/>
  <c r="V806" i="6" s="1"/>
  <c r="E883" i="6"/>
  <c r="S883" i="6" s="1"/>
  <c r="E919" i="6"/>
  <c r="S919" i="6" s="1"/>
  <c r="E939" i="6"/>
  <c r="S939" i="6" s="1"/>
  <c r="E958" i="6"/>
  <c r="S958" i="6" s="1"/>
  <c r="E283" i="6"/>
  <c r="S283" i="6" s="1"/>
  <c r="E418" i="6"/>
  <c r="S418" i="6" s="1"/>
  <c r="E525" i="6"/>
  <c r="S525" i="6" s="1"/>
  <c r="Z525" i="6" s="1"/>
  <c r="E594" i="6"/>
  <c r="S594" i="6" s="1"/>
  <c r="Z594" i="6" s="1"/>
  <c r="E704" i="6"/>
  <c r="S704" i="6" s="1"/>
  <c r="E770" i="6"/>
  <c r="S770" i="6" s="1"/>
  <c r="Z770" i="6" s="1"/>
  <c r="E791" i="6"/>
  <c r="S791" i="6" s="1"/>
  <c r="U791" i="6" s="1"/>
  <c r="E824" i="6"/>
  <c r="S824" i="6" s="1"/>
  <c r="E901" i="6"/>
  <c r="S901" i="6" s="1"/>
  <c r="U901" i="6" s="1"/>
  <c r="V901" i="6" s="1"/>
  <c r="E920" i="6"/>
  <c r="S920" i="6" s="1"/>
  <c r="E940" i="6"/>
  <c r="S940" i="6" s="1"/>
  <c r="U940" i="6" s="1"/>
  <c r="V940" i="6" s="1"/>
  <c r="E959" i="6"/>
  <c r="S959" i="6" s="1"/>
  <c r="U959" i="6" s="1"/>
  <c r="E351" i="6"/>
  <c r="S351" i="6" s="1"/>
  <c r="E507" i="6"/>
  <c r="S507" i="6" s="1"/>
  <c r="Z507" i="6" s="1"/>
  <c r="E548" i="6"/>
  <c r="S548" i="6" s="1"/>
  <c r="E607" i="6"/>
  <c r="S607" i="6" s="1"/>
  <c r="Z607" i="6" s="1"/>
  <c r="E268" i="6"/>
  <c r="S268" i="6" s="1"/>
  <c r="U268" i="6" s="1"/>
  <c r="V268" i="6" s="1"/>
  <c r="E361" i="6"/>
  <c r="S361" i="6" s="1"/>
  <c r="E526" i="6"/>
  <c r="S526" i="6" s="1"/>
  <c r="Z526" i="6" s="1"/>
  <c r="E591" i="6"/>
  <c r="S591" i="6" s="1"/>
  <c r="E609" i="6"/>
  <c r="S609" i="6" s="1"/>
  <c r="U609" i="6" s="1"/>
  <c r="E657" i="6"/>
  <c r="S657" i="6" s="1"/>
  <c r="E789" i="6"/>
  <c r="S789" i="6" s="1"/>
  <c r="U789" i="6" s="1"/>
  <c r="E921" i="6"/>
  <c r="S921" i="6" s="1"/>
  <c r="E941" i="6"/>
  <c r="S941" i="6" s="1"/>
  <c r="U941" i="6" s="1"/>
  <c r="E960" i="6"/>
  <c r="S960" i="6" s="1"/>
  <c r="E676" i="6"/>
  <c r="S676" i="6" s="1"/>
  <c r="Z676" i="6" s="1"/>
  <c r="E709" i="6"/>
  <c r="S709" i="6" s="1"/>
  <c r="U709" i="6" s="1"/>
  <c r="E721" i="6"/>
  <c r="S721" i="6" s="1"/>
  <c r="Z721" i="6" s="1"/>
  <c r="E734" i="6"/>
  <c r="S734" i="6" s="1"/>
  <c r="Z734" i="6" s="1"/>
  <c r="E773" i="6"/>
  <c r="S773" i="6" s="1"/>
  <c r="Z773" i="6" s="1"/>
  <c r="E790" i="6"/>
  <c r="S790" i="6" s="1"/>
  <c r="U790" i="6" s="1"/>
  <c r="V790" i="6" s="1"/>
  <c r="E802" i="6"/>
  <c r="S802" i="6" s="1"/>
  <c r="Z802" i="6" s="1"/>
  <c r="E822" i="6"/>
  <c r="S822" i="6" s="1"/>
  <c r="E885" i="6"/>
  <c r="S885" i="6" s="1"/>
  <c r="E902" i="6"/>
  <c r="S902" i="6" s="1"/>
  <c r="Z902" i="6" s="1"/>
  <c r="E922" i="6"/>
  <c r="S922" i="6" s="1"/>
  <c r="Z922" i="6" s="1"/>
  <c r="E961" i="6"/>
  <c r="S961" i="6" s="1"/>
  <c r="Z961" i="6" s="1"/>
  <c r="E533" i="6"/>
  <c r="S533" i="6" s="1"/>
  <c r="E554" i="6"/>
  <c r="S554" i="6" s="1"/>
  <c r="E625" i="6"/>
  <c r="S625" i="6" s="1"/>
  <c r="Z625" i="6" s="1"/>
  <c r="E726" i="6"/>
  <c r="S726" i="6" s="1"/>
  <c r="E738" i="6"/>
  <c r="S738" i="6" s="1"/>
  <c r="E774" i="6"/>
  <c r="S774" i="6" s="1"/>
  <c r="E808" i="6"/>
  <c r="S808" i="6" s="1"/>
  <c r="U808" i="6" s="1"/>
  <c r="V808" i="6" s="1"/>
  <c r="E823" i="6"/>
  <c r="S823" i="6" s="1"/>
  <c r="E903" i="6"/>
  <c r="S903" i="6" s="1"/>
  <c r="Z903" i="6" s="1"/>
  <c r="E923" i="6"/>
  <c r="S923" i="6" s="1"/>
  <c r="E943" i="6"/>
  <c r="S943" i="6" s="1"/>
  <c r="U943" i="6" s="1"/>
  <c r="E962" i="6"/>
  <c r="S962" i="6" s="1"/>
  <c r="Z962" i="6" s="1"/>
  <c r="E458" i="6"/>
  <c r="S458" i="6" s="1"/>
  <c r="Z458" i="6" s="1"/>
  <c r="E561" i="6"/>
  <c r="S561" i="6" s="1"/>
  <c r="U561" i="6" s="1"/>
  <c r="V561" i="6" s="1"/>
  <c r="E563" i="6"/>
  <c r="S563" i="6" s="1"/>
  <c r="U563" i="6" s="1"/>
  <c r="E593" i="6"/>
  <c r="S593" i="6" s="1"/>
  <c r="U593" i="6" s="1"/>
  <c r="E626" i="6"/>
  <c r="S626" i="6" s="1"/>
  <c r="Z626" i="6" s="1"/>
  <c r="E658" i="6"/>
  <c r="S658" i="6" s="1"/>
  <c r="U658" i="6" s="1"/>
  <c r="E741" i="6"/>
  <c r="S741" i="6" s="1"/>
  <c r="Z741" i="6" s="1"/>
  <c r="E821" i="6"/>
  <c r="S821" i="6" s="1"/>
  <c r="U821" i="6" s="1"/>
  <c r="V821" i="6" s="1"/>
  <c r="E904" i="6"/>
  <c r="S904" i="6" s="1"/>
  <c r="Z904" i="6" s="1"/>
  <c r="E924" i="6"/>
  <c r="S924" i="6" s="1"/>
  <c r="Z924" i="6" s="1"/>
  <c r="E944" i="6"/>
  <c r="S944" i="6" s="1"/>
  <c r="Z944" i="6" s="1"/>
  <c r="E655" i="6"/>
  <c r="S655" i="6" s="1"/>
  <c r="U655" i="6" s="1"/>
  <c r="E707" i="6"/>
  <c r="S707" i="6" s="1"/>
  <c r="E725" i="6"/>
  <c r="S725" i="6" s="1"/>
  <c r="Z725" i="6" s="1"/>
  <c r="E757" i="6"/>
  <c r="S757" i="6" s="1"/>
  <c r="Z757" i="6" s="1"/>
  <c r="E772" i="6"/>
  <c r="S772" i="6" s="1"/>
  <c r="U772" i="6" s="1"/>
  <c r="V772" i="6" s="1"/>
  <c r="E807" i="6"/>
  <c r="S807" i="6" s="1"/>
  <c r="E827" i="6"/>
  <c r="S827" i="6" s="1"/>
  <c r="E887" i="6"/>
  <c r="S887" i="6" s="1"/>
  <c r="Z887" i="6" s="1"/>
  <c r="E905" i="6"/>
  <c r="S905" i="6" s="1"/>
  <c r="Z905" i="6" s="1"/>
  <c r="E925" i="6"/>
  <c r="S925" i="6" s="1"/>
  <c r="U925" i="6" s="1"/>
  <c r="E963" i="6"/>
  <c r="S963" i="6" s="1"/>
  <c r="Z963" i="6" s="1"/>
  <c r="E742" i="6"/>
  <c r="S742" i="6" s="1"/>
  <c r="U742" i="6" s="1"/>
  <c r="V742" i="6" s="1"/>
  <c r="E751" i="6"/>
  <c r="S751" i="6" s="1"/>
  <c r="E775" i="6"/>
  <c r="S775" i="6" s="1"/>
  <c r="Z775" i="6" s="1"/>
  <c r="E792" i="6"/>
  <c r="S792" i="6" s="1"/>
  <c r="Z792" i="6" s="1"/>
  <c r="E809" i="6"/>
  <c r="S809" i="6" s="1"/>
  <c r="E828" i="6"/>
  <c r="S828" i="6" s="1"/>
  <c r="E888" i="6"/>
  <c r="S888" i="6" s="1"/>
  <c r="E926" i="6"/>
  <c r="S926" i="6" s="1"/>
  <c r="U926" i="6" s="1"/>
  <c r="V926" i="6" s="1"/>
  <c r="E945" i="6"/>
  <c r="S945" i="6" s="1"/>
  <c r="E964" i="6"/>
  <c r="S964" i="6" s="1"/>
  <c r="E555" i="6"/>
  <c r="S555" i="6" s="1"/>
  <c r="U555" i="6" s="1"/>
  <c r="E572" i="6"/>
  <c r="S572" i="6" s="1"/>
  <c r="U572" i="6" s="1"/>
  <c r="V572" i="6" s="1"/>
  <c r="E597" i="6"/>
  <c r="S597" i="6" s="1"/>
  <c r="E684" i="6"/>
  <c r="S684" i="6" s="1"/>
  <c r="Z684" i="6" s="1"/>
  <c r="E759" i="6"/>
  <c r="S759" i="6" s="1"/>
  <c r="Z759" i="6" s="1"/>
  <c r="E777" i="6"/>
  <c r="S777" i="6" s="1"/>
  <c r="U777" i="6" s="1"/>
  <c r="V777" i="6" s="1"/>
  <c r="E889" i="6"/>
  <c r="S889" i="6" s="1"/>
  <c r="E907" i="6"/>
  <c r="S907" i="6" s="1"/>
  <c r="U907" i="6" s="1"/>
  <c r="V907" i="6" s="1"/>
  <c r="E927" i="6"/>
  <c r="S927" i="6" s="1"/>
  <c r="E965" i="6"/>
  <c r="S965" i="6" s="1"/>
  <c r="E217" i="6"/>
  <c r="S217" i="6" s="1"/>
  <c r="U217" i="6" s="1"/>
  <c r="E504" i="6"/>
  <c r="S504" i="6" s="1"/>
  <c r="E252" i="6"/>
  <c r="S252" i="6" s="1"/>
  <c r="E339" i="6"/>
  <c r="S339" i="6" s="1"/>
  <c r="E433" i="6"/>
  <c r="S433" i="6" s="1"/>
  <c r="E503" i="6"/>
  <c r="S503" i="6" s="1"/>
  <c r="Z503" i="6" s="1"/>
  <c r="E595" i="6"/>
  <c r="S595" i="6" s="1"/>
  <c r="E613" i="6"/>
  <c r="S613" i="6" s="1"/>
  <c r="E628" i="6"/>
  <c r="S628" i="6" s="1"/>
  <c r="E694" i="6"/>
  <c r="S694" i="6" s="1"/>
  <c r="E711" i="6"/>
  <c r="S711" i="6" s="1"/>
  <c r="Z711" i="6" s="1"/>
  <c r="E776" i="6"/>
  <c r="S776" i="6" s="1"/>
  <c r="E890" i="6"/>
  <c r="S890" i="6" s="1"/>
  <c r="Z890" i="6" s="1"/>
  <c r="E216" i="6"/>
  <c r="S216" i="6" s="1"/>
  <c r="U216" i="6" s="1"/>
  <c r="E583" i="6"/>
  <c r="S583" i="6" s="1"/>
  <c r="Z583" i="6" s="1"/>
  <c r="E611" i="6"/>
  <c r="S611" i="6" s="1"/>
  <c r="Z611" i="6" s="1"/>
  <c r="E660" i="6"/>
  <c r="S660" i="6" s="1"/>
  <c r="E686" i="6"/>
  <c r="S686" i="6" s="1"/>
  <c r="U686" i="6" s="1"/>
  <c r="V686" i="6" s="1"/>
  <c r="E712" i="6"/>
  <c r="S712" i="6" s="1"/>
  <c r="E743" i="6"/>
  <c r="S743" i="6" s="1"/>
  <c r="E760" i="6"/>
  <c r="S760" i="6" s="1"/>
  <c r="U760" i="6" s="1"/>
  <c r="E780" i="6"/>
  <c r="S780" i="6" s="1"/>
  <c r="E908" i="6"/>
  <c r="S908" i="6" s="1"/>
  <c r="E929" i="6"/>
  <c r="S929" i="6" s="1"/>
  <c r="Z929" i="6" s="1"/>
  <c r="E947" i="6"/>
  <c r="S947" i="6" s="1"/>
  <c r="Z947" i="6" s="1"/>
  <c r="E215" i="6"/>
  <c r="S215" i="6" s="1"/>
  <c r="E294" i="6"/>
  <c r="S294" i="6" s="1"/>
  <c r="E371" i="6"/>
  <c r="S371" i="6" s="1"/>
  <c r="E496" i="6"/>
  <c r="S496" i="6" s="1"/>
  <c r="E530" i="6"/>
  <c r="S530" i="6" s="1"/>
  <c r="U530" i="6" s="1"/>
  <c r="E559" i="6"/>
  <c r="S559" i="6" s="1"/>
  <c r="Z559" i="6" s="1"/>
  <c r="E612" i="6"/>
  <c r="S612" i="6" s="1"/>
  <c r="E762" i="6"/>
  <c r="S762" i="6" s="1"/>
  <c r="E797" i="6"/>
  <c r="S797" i="6" s="1"/>
  <c r="U797" i="6" s="1"/>
  <c r="V797" i="6" s="1"/>
  <c r="E810" i="6"/>
  <c r="S810" i="6" s="1"/>
  <c r="E825" i="6"/>
  <c r="S825" i="6" s="1"/>
  <c r="U825" i="6" s="1"/>
  <c r="E930" i="6"/>
  <c r="S930" i="6" s="1"/>
  <c r="U930" i="6" s="1"/>
  <c r="V930" i="6" s="1"/>
  <c r="E948" i="6"/>
  <c r="S948" i="6" s="1"/>
  <c r="U948" i="6" s="1"/>
  <c r="V948" i="6" s="1"/>
  <c r="E452" i="6"/>
  <c r="S452" i="6" s="1"/>
  <c r="U452" i="6" s="1"/>
  <c r="V452" i="6" s="1"/>
  <c r="E537" i="6"/>
  <c r="S537" i="6" s="1"/>
  <c r="E558" i="6"/>
  <c r="S558" i="6" s="1"/>
  <c r="E581" i="6"/>
  <c r="S581" i="6" s="1"/>
  <c r="Z581" i="6" s="1"/>
  <c r="E596" i="6"/>
  <c r="S596" i="6" s="1"/>
  <c r="U596" i="6" s="1"/>
  <c r="V596" i="6" s="1"/>
  <c r="E616" i="6"/>
  <c r="S616" i="6" s="1"/>
  <c r="U616" i="6" s="1"/>
  <c r="E646" i="6"/>
  <c r="S646" i="6" s="1"/>
  <c r="U646" i="6" s="1"/>
  <c r="V646" i="6" s="1"/>
  <c r="E727" i="6"/>
  <c r="S727" i="6" s="1"/>
  <c r="Z727" i="6" s="1"/>
  <c r="E813" i="6"/>
  <c r="S813" i="6" s="1"/>
  <c r="E892" i="6"/>
  <c r="S892" i="6" s="1"/>
  <c r="Z892" i="6" s="1"/>
  <c r="E909" i="6"/>
  <c r="S909" i="6" s="1"/>
  <c r="E968" i="6"/>
  <c r="S968" i="6" s="1"/>
  <c r="Z968" i="6" s="1"/>
  <c r="E730" i="6"/>
  <c r="S730" i="6" s="1"/>
  <c r="U730" i="6" s="1"/>
  <c r="V730" i="6" s="1"/>
  <c r="E745" i="6"/>
  <c r="S745" i="6" s="1"/>
  <c r="Z745" i="6" s="1"/>
  <c r="E763" i="6"/>
  <c r="S763" i="6" s="1"/>
  <c r="U763" i="6" s="1"/>
  <c r="E779" i="6"/>
  <c r="S779" i="6" s="1"/>
  <c r="U779" i="6" s="1"/>
  <c r="E795" i="6"/>
  <c r="S795" i="6" s="1"/>
  <c r="Z795" i="6" s="1"/>
  <c r="E874" i="6"/>
  <c r="S874" i="6" s="1"/>
  <c r="Z874" i="6" s="1"/>
  <c r="E893" i="6"/>
  <c r="S893" i="6" s="1"/>
  <c r="Z893" i="6" s="1"/>
  <c r="E910" i="6"/>
  <c r="S910" i="6" s="1"/>
  <c r="E931" i="6"/>
  <c r="S931" i="6" s="1"/>
  <c r="U931" i="6" s="1"/>
  <c r="V931" i="6" s="1"/>
  <c r="E949" i="6"/>
  <c r="S949" i="6" s="1"/>
  <c r="E969" i="6"/>
  <c r="S969" i="6" s="1"/>
  <c r="E258" i="6"/>
  <c r="S258" i="6" s="1"/>
  <c r="E338" i="6"/>
  <c r="S338" i="6" s="1"/>
  <c r="U338" i="6" s="1"/>
  <c r="V338" i="6" s="1"/>
  <c r="E380" i="6"/>
  <c r="S380" i="6" s="1"/>
  <c r="E424" i="6"/>
  <c r="S424" i="6" s="1"/>
  <c r="Z424" i="6" s="1"/>
  <c r="E446" i="6"/>
  <c r="S446" i="6" s="1"/>
  <c r="E497" i="6"/>
  <c r="S497" i="6" s="1"/>
  <c r="Z497" i="6" s="1"/>
  <c r="E508" i="6"/>
  <c r="S508" i="6" s="1"/>
  <c r="E527" i="6"/>
  <c r="S527" i="6" s="1"/>
  <c r="E565" i="6"/>
  <c r="S565" i="6" s="1"/>
  <c r="E610" i="6"/>
  <c r="S610" i="6" s="1"/>
  <c r="U610" i="6" s="1"/>
  <c r="V610" i="6" s="1"/>
  <c r="F2" i="7"/>
  <c r="E223" i="6" s="1"/>
  <c r="S223" i="6" s="1"/>
  <c r="E219" i="6"/>
  <c r="S219" i="6" s="1"/>
  <c r="E218" i="6"/>
  <c r="S218" i="6" s="1"/>
  <c r="U218" i="6" s="1"/>
  <c r="V218" i="6" s="1"/>
  <c r="E305" i="6"/>
  <c r="S305" i="6" s="1"/>
  <c r="U305" i="6" s="1"/>
  <c r="V305" i="6" s="1"/>
  <c r="E374" i="6"/>
  <c r="S374" i="6" s="1"/>
  <c r="E444" i="6"/>
  <c r="S444" i="6" s="1"/>
  <c r="Z444" i="6" s="1"/>
  <c r="E492" i="6"/>
  <c r="S492" i="6" s="1"/>
  <c r="Z492" i="6" s="1"/>
  <c r="E505" i="6"/>
  <c r="S505" i="6" s="1"/>
  <c r="U505" i="6" s="1"/>
  <c r="V505" i="6" s="1"/>
  <c r="E568" i="6"/>
  <c r="S568" i="6" s="1"/>
  <c r="E692" i="6"/>
  <c r="S692" i="6" s="1"/>
  <c r="U692" i="6" s="1"/>
  <c r="V692" i="6" s="1"/>
  <c r="E286" i="6"/>
  <c r="S286" i="6" s="1"/>
  <c r="E239" i="6"/>
  <c r="S239" i="6" s="1"/>
  <c r="E289" i="6"/>
  <c r="S289" i="6" s="1"/>
  <c r="E325" i="6"/>
  <c r="S325" i="6" s="1"/>
  <c r="Z325" i="6" s="1"/>
  <c r="E367" i="6"/>
  <c r="S367" i="6" s="1"/>
  <c r="E409" i="6"/>
  <c r="S409" i="6" s="1"/>
  <c r="Z409" i="6" s="1"/>
  <c r="E427" i="6"/>
  <c r="S427" i="6" s="1"/>
  <c r="E455" i="6"/>
  <c r="S455" i="6" s="1"/>
  <c r="E495" i="6"/>
  <c r="S495" i="6" s="1"/>
  <c r="E243" i="6"/>
  <c r="S243" i="6" s="1"/>
  <c r="U243" i="6" s="1"/>
  <c r="E280" i="6"/>
  <c r="S280" i="6" s="1"/>
  <c r="Z280" i="6" s="1"/>
  <c r="E329" i="6"/>
  <c r="S329" i="6" s="1"/>
  <c r="Z329" i="6" s="1"/>
  <c r="E363" i="6"/>
  <c r="S363" i="6" s="1"/>
  <c r="E411" i="6"/>
  <c r="S411" i="6" s="1"/>
  <c r="E437" i="6"/>
  <c r="S437" i="6" s="1"/>
  <c r="Z437" i="6" s="1"/>
  <c r="E246" i="6"/>
  <c r="S246" i="6" s="1"/>
  <c r="U246" i="6" s="1"/>
  <c r="V246" i="6" s="1"/>
  <c r="E330" i="6"/>
  <c r="S330" i="6" s="1"/>
  <c r="Z330" i="6" s="1"/>
  <c r="E410" i="6"/>
  <c r="S410" i="6" s="1"/>
  <c r="U410" i="6" s="1"/>
  <c r="E449" i="6"/>
  <c r="S449" i="6" s="1"/>
  <c r="U449" i="6" s="1"/>
  <c r="V449" i="6" s="1"/>
  <c r="E453" i="6"/>
  <c r="S453" i="6" s="1"/>
  <c r="E493" i="6"/>
  <c r="S493" i="6" s="1"/>
  <c r="Z493" i="6" s="1"/>
  <c r="E515" i="6"/>
  <c r="S515" i="6" s="1"/>
  <c r="Z515" i="6" s="1"/>
  <c r="E551" i="6"/>
  <c r="S551" i="6" s="1"/>
  <c r="E645" i="6"/>
  <c r="S645" i="6" s="1"/>
  <c r="E665" i="6"/>
  <c r="S665" i="6" s="1"/>
  <c r="E236" i="6"/>
  <c r="S236" i="6" s="1"/>
  <c r="Z236" i="6" s="1"/>
  <c r="E451" i="6"/>
  <c r="S451" i="6" s="1"/>
  <c r="E480" i="6"/>
  <c r="S480" i="6" s="1"/>
  <c r="Z480" i="6" s="1"/>
  <c r="E512" i="6"/>
  <c r="S512" i="6" s="1"/>
  <c r="E666" i="6"/>
  <c r="S666" i="6" s="1"/>
  <c r="E729" i="6"/>
  <c r="S729" i="6" s="1"/>
  <c r="U729" i="6" s="1"/>
  <c r="V729" i="6" s="1"/>
  <c r="E748" i="6"/>
  <c r="S748" i="6" s="1"/>
  <c r="U748" i="6" s="1"/>
  <c r="V748" i="6" s="1"/>
  <c r="E796" i="6"/>
  <c r="S796" i="6" s="1"/>
  <c r="Z796" i="6" s="1"/>
  <c r="E875" i="6"/>
  <c r="S875" i="6" s="1"/>
  <c r="Z875" i="6" s="1"/>
  <c r="E894" i="6"/>
  <c r="S894" i="6" s="1"/>
  <c r="E911" i="6"/>
  <c r="S911" i="6" s="1"/>
  <c r="Z911" i="6" s="1"/>
  <c r="E932" i="6"/>
  <c r="S932" i="6" s="1"/>
  <c r="E950" i="6"/>
  <c r="S950" i="6" s="1"/>
  <c r="E970" i="6"/>
  <c r="S970" i="6" s="1"/>
  <c r="Z970" i="6" s="1"/>
  <c r="E400" i="6"/>
  <c r="S400" i="6" s="1"/>
  <c r="E284" i="6"/>
  <c r="S284" i="6" s="1"/>
  <c r="Z284" i="6" s="1"/>
  <c r="E360" i="6"/>
  <c r="S360" i="6" s="1"/>
  <c r="Z360" i="6" s="1"/>
  <c r="E529" i="6"/>
  <c r="S529" i="6" s="1"/>
  <c r="Z529" i="6" s="1"/>
  <c r="E580" i="6"/>
  <c r="S580" i="6" s="1"/>
  <c r="Z580" i="6" s="1"/>
  <c r="E600" i="6"/>
  <c r="S600" i="6" s="1"/>
  <c r="E662" i="6"/>
  <c r="S662" i="6" s="1"/>
  <c r="E876" i="6"/>
  <c r="S876" i="6" s="1"/>
  <c r="Z876" i="6" s="1"/>
  <c r="E912" i="6"/>
  <c r="S912" i="6" s="1"/>
  <c r="E933" i="6"/>
  <c r="S933" i="6" s="1"/>
  <c r="U933" i="6" s="1"/>
  <c r="E951" i="6"/>
  <c r="S951" i="6" s="1"/>
  <c r="U951" i="6" s="1"/>
  <c r="E617" i="6"/>
  <c r="S617" i="6" s="1"/>
  <c r="Z617" i="6" s="1"/>
  <c r="E650" i="6"/>
  <c r="S650" i="6" s="1"/>
  <c r="E664" i="6"/>
  <c r="S664" i="6" s="1"/>
  <c r="U664" i="6" s="1"/>
  <c r="E685" i="6"/>
  <c r="S685" i="6" s="1"/>
  <c r="U685" i="6" s="1"/>
  <c r="E714" i="6"/>
  <c r="S714" i="6" s="1"/>
  <c r="Z714" i="6" s="1"/>
  <c r="E732" i="6"/>
  <c r="S732" i="6" s="1"/>
  <c r="U732" i="6" s="1"/>
  <c r="V732" i="6" s="1"/>
  <c r="E746" i="6"/>
  <c r="S746" i="6" s="1"/>
  <c r="E767" i="6"/>
  <c r="S767" i="6" s="1"/>
  <c r="U767" i="6" s="1"/>
  <c r="V767" i="6" s="1"/>
  <c r="E782" i="6"/>
  <c r="S782" i="6" s="1"/>
  <c r="Z782" i="6" s="1"/>
  <c r="E877" i="6"/>
  <c r="S877" i="6" s="1"/>
  <c r="U877" i="6" s="1"/>
  <c r="E895" i="6"/>
  <c r="S895" i="6" s="1"/>
  <c r="E972" i="6"/>
  <c r="S972" i="6" s="1"/>
  <c r="E425" i="6"/>
  <c r="S425" i="6" s="1"/>
  <c r="E461" i="6"/>
  <c r="S461" i="6" s="1"/>
  <c r="E494" i="6"/>
  <c r="S494" i="6" s="1"/>
  <c r="Z494" i="6" s="1"/>
  <c r="E516" i="6"/>
  <c r="S516" i="6" s="1"/>
  <c r="U516" i="6" s="1"/>
  <c r="E601" i="6"/>
  <c r="S601" i="6" s="1"/>
  <c r="Z601" i="6" s="1"/>
  <c r="E691" i="6"/>
  <c r="S691" i="6" s="1"/>
  <c r="E715" i="6"/>
  <c r="S715" i="6" s="1"/>
  <c r="Z715" i="6" s="1"/>
  <c r="E731" i="6"/>
  <c r="S731" i="6" s="1"/>
  <c r="U731" i="6" s="1"/>
  <c r="E768" i="6"/>
  <c r="S768" i="6" s="1"/>
  <c r="E781" i="6"/>
  <c r="S781" i="6" s="1"/>
  <c r="E818" i="6"/>
  <c r="S818" i="6" s="1"/>
  <c r="E878" i="6"/>
  <c r="S878" i="6" s="1"/>
  <c r="Z878" i="6" s="1"/>
  <c r="E582" i="6"/>
  <c r="S582" i="6" s="1"/>
  <c r="Z582" i="6" s="1"/>
  <c r="E614" i="6"/>
  <c r="S614" i="6" s="1"/>
  <c r="U614" i="6" s="1"/>
  <c r="V614" i="6" s="1"/>
  <c r="E649" i="6"/>
  <c r="S649" i="6" s="1"/>
  <c r="Z649" i="6" s="1"/>
  <c r="E670" i="6"/>
  <c r="S670" i="6" s="1"/>
  <c r="E716" i="6"/>
  <c r="S716" i="6" s="1"/>
  <c r="Z716" i="6" s="1"/>
  <c r="E752" i="6"/>
  <c r="S752" i="6" s="1"/>
  <c r="Z752" i="6" s="1"/>
  <c r="E764" i="6"/>
  <c r="S764" i="6" s="1"/>
  <c r="Z764" i="6" s="1"/>
  <c r="E800" i="6"/>
  <c r="S800" i="6" s="1"/>
  <c r="E896" i="6"/>
  <c r="S896" i="6" s="1"/>
  <c r="E914" i="6"/>
  <c r="S914" i="6" s="1"/>
  <c r="U914" i="6" s="1"/>
  <c r="E935" i="6"/>
  <c r="S935" i="6" s="1"/>
  <c r="Z935" i="6" s="1"/>
  <c r="E653" i="6"/>
  <c r="S653" i="6" s="1"/>
  <c r="U653" i="6" s="1"/>
  <c r="V653" i="6" s="1"/>
  <c r="E681" i="6"/>
  <c r="S681" i="6" s="1"/>
  <c r="U681" i="6" s="1"/>
  <c r="V681" i="6" s="1"/>
  <c r="E717" i="6"/>
  <c r="S717" i="6" s="1"/>
  <c r="U717" i="6" s="1"/>
  <c r="V717" i="6" s="1"/>
  <c r="E733" i="6"/>
  <c r="S733" i="6" s="1"/>
  <c r="E784" i="6"/>
  <c r="S784" i="6" s="1"/>
  <c r="Z784" i="6" s="1"/>
  <c r="E805" i="6"/>
  <c r="S805" i="6" s="1"/>
  <c r="E817" i="6"/>
  <c r="S817" i="6" s="1"/>
  <c r="Z817" i="6" s="1"/>
  <c r="E879" i="6"/>
  <c r="S879" i="6" s="1"/>
  <c r="E897" i="6"/>
  <c r="S897" i="6" s="1"/>
  <c r="U897" i="6" s="1"/>
  <c r="E915" i="6"/>
  <c r="S915" i="6" s="1"/>
  <c r="E936" i="6"/>
  <c r="S936" i="6" s="1"/>
  <c r="E974" i="6"/>
  <c r="S974" i="6" s="1"/>
  <c r="E454" i="6"/>
  <c r="S454" i="6" s="1"/>
  <c r="U454" i="6" s="1"/>
  <c r="E536" i="6"/>
  <c r="S536" i="6" s="1"/>
  <c r="Z536" i="6" s="1"/>
  <c r="E619" i="6"/>
  <c r="S619" i="6" s="1"/>
  <c r="Z619" i="6" s="1"/>
  <c r="E651" i="6"/>
  <c r="S651" i="6" s="1"/>
  <c r="E689" i="6"/>
  <c r="S689" i="6" s="1"/>
  <c r="E720" i="6"/>
  <c r="S720" i="6" s="1"/>
  <c r="E736" i="6"/>
  <c r="S736" i="6" s="1"/>
  <c r="U736" i="6" s="1"/>
  <c r="E799" i="6"/>
  <c r="S799" i="6" s="1"/>
  <c r="E819" i="6"/>
  <c r="S819" i="6" s="1"/>
  <c r="E937" i="6"/>
  <c r="S937" i="6" s="1"/>
  <c r="Z937" i="6" s="1"/>
  <c r="E955" i="6"/>
  <c r="S955" i="6" s="1"/>
  <c r="Z955" i="6" s="1"/>
  <c r="E928" i="6"/>
  <c r="S928" i="6" s="1"/>
  <c r="Z928" i="6" s="1"/>
  <c r="E882" i="6"/>
  <c r="S882" i="6" s="1"/>
  <c r="E899" i="6"/>
  <c r="S899" i="6" s="1"/>
  <c r="Z899" i="6" s="1"/>
  <c r="E966" i="6"/>
  <c r="S966" i="6" s="1"/>
  <c r="E953" i="6"/>
  <c r="S953" i="6" s="1"/>
  <c r="E954" i="6"/>
  <c r="S954" i="6" s="1"/>
  <c r="U954" i="6" s="1"/>
  <c r="V954" i="6" s="1"/>
  <c r="E971" i="6"/>
  <c r="S971" i="6" s="1"/>
  <c r="U971" i="6" s="1"/>
  <c r="V971" i="6" s="1"/>
  <c r="E793" i="6"/>
  <c r="S793" i="6" s="1"/>
  <c r="U793" i="6" s="1"/>
  <c r="E812" i="6"/>
  <c r="S812" i="6" s="1"/>
  <c r="E906" i="6"/>
  <c r="S906" i="6" s="1"/>
  <c r="E956" i="6"/>
  <c r="S956" i="6" s="1"/>
  <c r="Z956" i="6" s="1"/>
  <c r="E973" i="6"/>
  <c r="S973" i="6" s="1"/>
  <c r="E942" i="6"/>
  <c r="S942" i="6" s="1"/>
  <c r="Z942" i="6" s="1"/>
  <c r="Q961" i="1"/>
  <c r="R961" i="1" s="1"/>
  <c r="X961" i="1" s="1"/>
  <c r="Y961" i="1" s="1"/>
  <c r="Q973" i="1"/>
  <c r="R973" i="1" s="1"/>
  <c r="Q999" i="1"/>
  <c r="R999" i="1" s="1"/>
  <c r="Q971" i="1"/>
  <c r="R971" i="1" s="1"/>
  <c r="Q991" i="1"/>
  <c r="R991" i="1" s="1"/>
  <c r="Q977" i="1"/>
  <c r="R977" i="1" s="1"/>
  <c r="Q975" i="1"/>
  <c r="R975" i="1" s="1"/>
  <c r="Q959" i="1"/>
  <c r="R959" i="1" s="1"/>
  <c r="X959" i="1" s="1"/>
  <c r="Y959" i="1" s="1"/>
  <c r="Q974" i="1"/>
  <c r="R974" i="1" s="1"/>
  <c r="Q968" i="1"/>
  <c r="R968" i="1" s="1"/>
  <c r="Q964" i="1"/>
  <c r="R964" i="1" s="1"/>
  <c r="Q962" i="1"/>
  <c r="R962" i="1" s="1"/>
  <c r="X962" i="1" s="1"/>
  <c r="Y962" i="1" s="1"/>
  <c r="Q1001" i="1"/>
  <c r="R1001" i="1" s="1"/>
  <c r="Q997" i="1"/>
  <c r="R997" i="1" s="1"/>
  <c r="Q993" i="1"/>
  <c r="R993" i="1" s="1"/>
  <c r="X993" i="1" s="1"/>
  <c r="Y993" i="1" s="1"/>
  <c r="Q939" i="1"/>
  <c r="R939" i="1" s="1"/>
  <c r="Q969" i="1"/>
  <c r="R969" i="1" s="1"/>
  <c r="Q965" i="1"/>
  <c r="R965" i="1" s="1"/>
  <c r="X965" i="1" s="1"/>
  <c r="Y965" i="1" s="1"/>
  <c r="Q1002" i="1"/>
  <c r="R1002" i="1" s="1"/>
  <c r="Q994" i="1"/>
  <c r="R994" i="1" s="1"/>
  <c r="Q990" i="1"/>
  <c r="R990" i="1" s="1"/>
  <c r="Q981" i="1"/>
  <c r="R981" i="1" s="1"/>
  <c r="Q1000" i="1"/>
  <c r="R1000" i="1" s="1"/>
  <c r="Q978" i="1"/>
  <c r="R978" i="1" s="1"/>
  <c r="Q976" i="1"/>
  <c r="R976" i="1" s="1"/>
  <c r="X976" i="1" s="1"/>
  <c r="Q972" i="1"/>
  <c r="R972" i="1" s="1"/>
  <c r="Q966" i="1"/>
  <c r="R966" i="1" s="1"/>
  <c r="Q960" i="1"/>
  <c r="R960" i="1" s="1"/>
  <c r="X960" i="1" s="1"/>
  <c r="Q958" i="1"/>
  <c r="R958" i="1" s="1"/>
  <c r="X958" i="1" s="1"/>
  <c r="Y958" i="1" s="1"/>
  <c r="Q982" i="1"/>
  <c r="R982" i="1" s="1"/>
  <c r="X982" i="1" s="1"/>
  <c r="Y982" i="1" s="1"/>
  <c r="Q980" i="1"/>
  <c r="R980" i="1" s="1"/>
  <c r="Q1006" i="1"/>
  <c r="R1006" i="1" s="1"/>
  <c r="Q1005" i="1"/>
  <c r="R1005" i="1" s="1"/>
  <c r="Q932" i="1"/>
  <c r="R932" i="1" s="1"/>
  <c r="Q949" i="1"/>
  <c r="R949" i="1" s="1"/>
  <c r="X949" i="1" s="1"/>
  <c r="Y949" i="1" s="1"/>
  <c r="Q898" i="1"/>
  <c r="R898" i="1" s="1"/>
  <c r="Q753" i="1"/>
  <c r="R753" i="1" s="1"/>
  <c r="Q935" i="1"/>
  <c r="R935" i="1" s="1"/>
  <c r="Q931" i="1"/>
  <c r="R931" i="1" s="1"/>
  <c r="X931" i="1" s="1"/>
  <c r="Y931" i="1" s="1"/>
  <c r="Q913" i="1"/>
  <c r="R913" i="1" s="1"/>
  <c r="Q937" i="1"/>
  <c r="R937" i="1" s="1"/>
  <c r="Q907" i="1"/>
  <c r="R907" i="1" s="1"/>
  <c r="Q752" i="1"/>
  <c r="R752" i="1" s="1"/>
  <c r="X752" i="1" s="1"/>
  <c r="Y752" i="1" s="1"/>
  <c r="Q956" i="1"/>
  <c r="R956" i="1" s="1"/>
  <c r="Q911" i="1"/>
  <c r="R911" i="1" s="1"/>
  <c r="Q940" i="1"/>
  <c r="R940" i="1" s="1"/>
  <c r="Q938" i="1"/>
  <c r="R938" i="1" s="1"/>
  <c r="Q904" i="1"/>
  <c r="R904" i="1" s="1"/>
  <c r="Q922" i="1"/>
  <c r="R922" i="1" s="1"/>
  <c r="Q916" i="1"/>
  <c r="R916" i="1" s="1"/>
  <c r="Q910" i="1"/>
  <c r="R910" i="1" s="1"/>
  <c r="Q897" i="1"/>
  <c r="R897" i="1" s="1"/>
  <c r="X897" i="1" s="1"/>
  <c r="Y897" i="1" s="1"/>
  <c r="Q952" i="1"/>
  <c r="R952" i="1" s="1"/>
  <c r="Q928" i="1"/>
  <c r="R928" i="1" s="1"/>
  <c r="Q906" i="1"/>
  <c r="R906" i="1" s="1"/>
  <c r="Q900" i="1"/>
  <c r="R900" i="1" s="1"/>
  <c r="Q953" i="1"/>
  <c r="R953" i="1" s="1"/>
  <c r="Q951" i="1"/>
  <c r="R951" i="1" s="1"/>
  <c r="Q947" i="1"/>
  <c r="R947" i="1" s="1"/>
  <c r="Q933" i="1"/>
  <c r="R933" i="1" s="1"/>
  <c r="Q929" i="1"/>
  <c r="R929" i="1" s="1"/>
  <c r="Q927" i="1"/>
  <c r="R927" i="1" s="1"/>
  <c r="Q914" i="1"/>
  <c r="R914" i="1" s="1"/>
  <c r="Q912" i="1"/>
  <c r="R912" i="1" s="1"/>
  <c r="Q899" i="1"/>
  <c r="R899" i="1" s="1"/>
  <c r="P1125" i="1"/>
  <c r="Q1125" i="1" s="1"/>
  <c r="U1125" i="1"/>
  <c r="V1125" i="1" s="1"/>
  <c r="U1073" i="1"/>
  <c r="V1073" i="1" s="1"/>
  <c r="U347" i="1"/>
  <c r="V347" i="1" s="1"/>
  <c r="Z667" i="1"/>
  <c r="U967" i="1"/>
  <c r="V967" i="1" s="1"/>
  <c r="P82" i="1"/>
  <c r="R82" i="1" s="1"/>
  <c r="Y82" i="1" s="1"/>
  <c r="Z545" i="1"/>
  <c r="U761" i="1"/>
  <c r="V761" i="1" s="1"/>
  <c r="U753" i="1"/>
  <c r="V753" i="1" s="1"/>
  <c r="U891" i="1"/>
  <c r="V891" i="1" s="1"/>
  <c r="Z740" i="1"/>
  <c r="Q738" i="1"/>
  <c r="R738" i="1" s="1"/>
  <c r="Y738" i="1" s="1"/>
  <c r="U916" i="1"/>
  <c r="V916" i="1" s="1"/>
  <c r="Z983" i="1"/>
  <c r="Z80" i="1"/>
  <c r="Z752" i="1"/>
  <c r="Z338" i="1"/>
  <c r="Q143" i="1"/>
  <c r="R143" i="1" s="1"/>
  <c r="Y143" i="1" s="1"/>
  <c r="Z677" i="1"/>
  <c r="Z204" i="1"/>
  <c r="Z126" i="1"/>
  <c r="U107" i="1"/>
  <c r="V107" i="1" s="1"/>
  <c r="Z646" i="1"/>
  <c r="Q637" i="1"/>
  <c r="R637" i="1" s="1"/>
  <c r="Y637" i="1" s="1"/>
  <c r="Q247" i="1"/>
  <c r="R247" i="1" s="1"/>
  <c r="Y247" i="1" s="1"/>
  <c r="U974" i="1"/>
  <c r="V974" i="1" s="1"/>
  <c r="U815" i="1"/>
  <c r="V815" i="1" s="1"/>
  <c r="U527" i="1"/>
  <c r="V527" i="1" s="1"/>
  <c r="Q525" i="1"/>
  <c r="R525" i="1" s="1"/>
  <c r="Y525" i="1" s="1"/>
  <c r="U494" i="1"/>
  <c r="V494" i="1" s="1"/>
  <c r="Z861" i="1"/>
  <c r="R792" i="1"/>
  <c r="Y792" i="1" s="1"/>
  <c r="U324" i="1"/>
  <c r="V324" i="1" s="1"/>
  <c r="U100" i="1"/>
  <c r="V100" i="1" s="1"/>
  <c r="Z93" i="1"/>
  <c r="Z86" i="1"/>
  <c r="Q15" i="1"/>
  <c r="R15" i="1" s="1"/>
  <c r="Y15" i="1" s="1"/>
  <c r="U1007" i="1"/>
  <c r="V1007" i="1" s="1"/>
  <c r="Q193" i="1"/>
  <c r="R193" i="1" s="1"/>
  <c r="X193" i="1" s="1"/>
  <c r="Z977" i="1"/>
  <c r="Z669" i="1"/>
  <c r="Z497" i="1"/>
  <c r="Q360" i="1"/>
  <c r="R360" i="1" s="1"/>
  <c r="Y360" i="1" s="1"/>
  <c r="Q134" i="1"/>
  <c r="R134" i="1" s="1"/>
  <c r="Y134" i="1" s="1"/>
  <c r="Q120" i="1"/>
  <c r="R120" i="1" s="1"/>
  <c r="Y120" i="1" s="1"/>
  <c r="P106" i="1"/>
  <c r="R106" i="1" s="1"/>
  <c r="Y106" i="1" s="1"/>
  <c r="U579" i="1"/>
  <c r="V579" i="1" s="1"/>
  <c r="U520" i="1"/>
  <c r="V520" i="1" s="1"/>
  <c r="U473" i="1"/>
  <c r="V473" i="1" s="1"/>
  <c r="Z447" i="1"/>
  <c r="U266" i="1"/>
  <c r="V266" i="1" s="1"/>
  <c r="Q264" i="1"/>
  <c r="R264" i="1" s="1"/>
  <c r="Y264" i="1" s="1"/>
  <c r="U984" i="1"/>
  <c r="V984" i="1" s="1"/>
  <c r="U698" i="1"/>
  <c r="V698" i="1" s="1"/>
  <c r="U609" i="1"/>
  <c r="V609" i="1" s="1"/>
  <c r="P450" i="1"/>
  <c r="Q450" i="1" s="1"/>
  <c r="R450" i="1" s="1"/>
  <c r="U308" i="1"/>
  <c r="V308" i="1" s="1"/>
  <c r="Q206" i="1"/>
  <c r="R206" i="1" s="1"/>
  <c r="Y206" i="1" s="1"/>
  <c r="Q169" i="1"/>
  <c r="R169" i="1" s="1"/>
  <c r="Q141" i="1"/>
  <c r="R141" i="1" s="1"/>
  <c r="Y141" i="1" s="1"/>
  <c r="Q116" i="1"/>
  <c r="R116" i="1" s="1"/>
  <c r="Y116" i="1" s="1"/>
  <c r="P114" i="1"/>
  <c r="R114" i="1" s="1"/>
  <c r="Y114" i="1" s="1"/>
  <c r="P105" i="1"/>
  <c r="R105" i="1" s="1"/>
  <c r="Y105" i="1" s="1"/>
  <c r="Z19" i="1"/>
  <c r="Z961" i="1"/>
  <c r="U816" i="1"/>
  <c r="V816" i="1" s="1"/>
  <c r="U732" i="1"/>
  <c r="V732" i="1" s="1"/>
  <c r="Z632" i="1"/>
  <c r="Z522" i="1"/>
  <c r="U404" i="1"/>
  <c r="V404" i="1" s="1"/>
  <c r="Q291" i="1"/>
  <c r="R291" i="1" s="1"/>
  <c r="Y291" i="1" s="1"/>
  <c r="Q209" i="1"/>
  <c r="R209" i="1" s="1"/>
  <c r="Y209" i="1" s="1"/>
  <c r="Q154" i="1"/>
  <c r="R154" i="1" s="1"/>
  <c r="P138" i="1"/>
  <c r="R138" i="1" s="1"/>
  <c r="Y138" i="1" s="1"/>
  <c r="Z91" i="1"/>
  <c r="Q87" i="1"/>
  <c r="R87" i="1" s="1"/>
  <c r="Y87" i="1" s="1"/>
  <c r="Z1075" i="1"/>
  <c r="U995" i="1"/>
  <c r="V995" i="1" s="1"/>
  <c r="R557" i="1"/>
  <c r="Y557" i="1" s="1"/>
  <c r="Q117" i="1"/>
  <c r="R117" i="1" s="1"/>
  <c r="Y117" i="1" s="1"/>
  <c r="P184" i="1"/>
  <c r="R184" i="1" s="1"/>
  <c r="Y184" i="1" s="1"/>
  <c r="Q149" i="1"/>
  <c r="R149" i="1" s="1"/>
  <c r="Y149" i="1" s="1"/>
  <c r="Q113" i="1"/>
  <c r="R113" i="1" s="1"/>
  <c r="Y113" i="1" s="1"/>
  <c r="P111" i="1"/>
  <c r="R111" i="1" s="1"/>
  <c r="U78" i="1"/>
  <c r="V78" i="1" s="1"/>
  <c r="R243" i="1"/>
  <c r="Y243" i="1" s="1"/>
  <c r="Z443" i="1"/>
  <c r="Z1059" i="1"/>
  <c r="Q924" i="1"/>
  <c r="R924" i="1" s="1"/>
  <c r="Y924" i="1" s="1"/>
  <c r="R786" i="1"/>
  <c r="Y786" i="1" s="1"/>
  <c r="Z703" i="1"/>
  <c r="Z701" i="1"/>
  <c r="U4" i="1"/>
  <c r="V4" i="1" s="1"/>
  <c r="U1026" i="1"/>
  <c r="V1026" i="1" s="1"/>
  <c r="U875" i="1"/>
  <c r="V875" i="1" s="1"/>
  <c r="Z844" i="1"/>
  <c r="Z477" i="1"/>
  <c r="Q269" i="1"/>
  <c r="R269" i="1" s="1"/>
  <c r="Q218" i="1"/>
  <c r="R218" i="1" s="1"/>
  <c r="Y218" i="1" s="1"/>
  <c r="R1057" i="1"/>
  <c r="Z864" i="1"/>
  <c r="U99" i="1"/>
  <c r="V99" i="1" s="1"/>
  <c r="U90" i="1"/>
  <c r="V90" i="1" s="1"/>
  <c r="P88" i="1"/>
  <c r="R88" i="1" s="1"/>
  <c r="Y88" i="1" s="1"/>
  <c r="U754" i="1"/>
  <c r="V754" i="1" s="1"/>
  <c r="Z731" i="1"/>
  <c r="U112" i="1"/>
  <c r="V112" i="1" s="1"/>
  <c r="Z814" i="1"/>
  <c r="R923" i="1"/>
  <c r="Q855" i="1"/>
  <c r="R855" i="1" s="1"/>
  <c r="R847" i="1"/>
  <c r="Y847" i="1" s="1"/>
  <c r="U776" i="1"/>
  <c r="V776" i="1" s="1"/>
  <c r="Q731" i="1"/>
  <c r="R731" i="1" s="1"/>
  <c r="Y731" i="1" s="1"/>
  <c r="U561" i="1"/>
  <c r="V561" i="1" s="1"/>
  <c r="Z490" i="1"/>
  <c r="U486" i="1"/>
  <c r="V486" i="1" s="1"/>
  <c r="R452" i="1"/>
  <c r="Y452" i="1" s="1"/>
  <c r="U385" i="1"/>
  <c r="V385" i="1" s="1"/>
  <c r="Z333" i="1"/>
  <c r="Q302" i="1"/>
  <c r="R302" i="1" s="1"/>
  <c r="Z158" i="1"/>
  <c r="P136" i="1"/>
  <c r="R136" i="1" s="1"/>
  <c r="Y136" i="1" s="1"/>
  <c r="Z132" i="1"/>
  <c r="Q130" i="1"/>
  <c r="R130" i="1" s="1"/>
  <c r="Y130" i="1" s="1"/>
  <c r="P109" i="1"/>
  <c r="R109" i="1" s="1"/>
  <c r="P92" i="1"/>
  <c r="R92" i="1" s="1"/>
  <c r="Y92" i="1" s="1"/>
  <c r="Q73" i="1"/>
  <c r="R73" i="1" s="1"/>
  <c r="U71" i="1"/>
  <c r="V71" i="1" s="1"/>
  <c r="U52" i="1"/>
  <c r="V52" i="1" s="1"/>
  <c r="Z756" i="1"/>
  <c r="Z833" i="1"/>
  <c r="Q780" i="1"/>
  <c r="R780" i="1" s="1"/>
  <c r="U657" i="1"/>
  <c r="V657" i="1" s="1"/>
  <c r="U1023" i="1"/>
  <c r="V1023" i="1" s="1"/>
  <c r="U944" i="1"/>
  <c r="V944" i="1" s="1"/>
  <c r="U922" i="1"/>
  <c r="V922" i="1" s="1"/>
  <c r="U896" i="1"/>
  <c r="V896" i="1" s="1"/>
  <c r="U634" i="1"/>
  <c r="V634" i="1" s="1"/>
  <c r="Z463" i="1"/>
  <c r="Q456" i="1"/>
  <c r="R456" i="1" s="1"/>
  <c r="Y456" i="1" s="1"/>
  <c r="Q257" i="1"/>
  <c r="R257" i="1" s="1"/>
  <c r="Y257" i="1" s="1"/>
  <c r="Q216" i="1"/>
  <c r="R216" i="1" s="1"/>
  <c r="P173" i="1"/>
  <c r="R173" i="1" s="1"/>
  <c r="Q177" i="1"/>
  <c r="R177" i="1" s="1"/>
  <c r="Q162" i="1"/>
  <c r="R162" i="1" s="1"/>
  <c r="Y162" i="1" s="1"/>
  <c r="Z127" i="1"/>
  <c r="Z81" i="1"/>
  <c r="Q373" i="1"/>
  <c r="R373" i="1" s="1"/>
  <c r="Y373" i="1" s="1"/>
  <c r="Q182" i="1"/>
  <c r="R182" i="1" s="1"/>
  <c r="Y182" i="1" s="1"/>
  <c r="Z196" i="1"/>
  <c r="Q185" i="1"/>
  <c r="R185" i="1" s="1"/>
  <c r="Y185" i="1" s="1"/>
  <c r="Q153" i="1"/>
  <c r="R153" i="1" s="1"/>
  <c r="Y153" i="1" s="1"/>
  <c r="U146" i="1"/>
  <c r="V146" i="1" s="1"/>
  <c r="Z654" i="1"/>
  <c r="U910" i="1"/>
  <c r="V910" i="1" s="1"/>
  <c r="U737" i="1"/>
  <c r="V737" i="1" s="1"/>
  <c r="U735" i="1"/>
  <c r="V735" i="1" s="1"/>
  <c r="Q733" i="1"/>
  <c r="R733" i="1" s="1"/>
  <c r="Z828" i="1"/>
  <c r="U819" i="1"/>
  <c r="V819" i="1" s="1"/>
  <c r="Q777" i="1"/>
  <c r="R777" i="1" s="1"/>
  <c r="Y777" i="1" s="1"/>
  <c r="R645" i="1"/>
  <c r="U451" i="1"/>
  <c r="V451" i="1" s="1"/>
  <c r="U221" i="1"/>
  <c r="V221" i="1" s="1"/>
  <c r="Z217" i="1"/>
  <c r="P198" i="1"/>
  <c r="R198" i="1" s="1"/>
  <c r="U174" i="1"/>
  <c r="V174" i="1" s="1"/>
  <c r="P170" i="1"/>
  <c r="R170" i="1" s="1"/>
  <c r="Y170" i="1" s="1"/>
  <c r="P166" i="1"/>
  <c r="R166" i="1" s="1"/>
  <c r="Y166" i="1" s="1"/>
  <c r="Q146" i="1"/>
  <c r="R146" i="1" s="1"/>
  <c r="Y146" i="1" s="1"/>
  <c r="Q135" i="1"/>
  <c r="R135" i="1" s="1"/>
  <c r="Y135" i="1" s="1"/>
  <c r="Z133" i="1"/>
  <c r="Q108" i="1"/>
  <c r="R108" i="1" s="1"/>
  <c r="Y108" i="1" s="1"/>
  <c r="Q72" i="1"/>
  <c r="R72" i="1" s="1"/>
  <c r="Y72" i="1" s="1"/>
  <c r="P32" i="1"/>
  <c r="R32" i="1" s="1"/>
  <c r="Y32" i="1" s="1"/>
  <c r="R860" i="1"/>
  <c r="X860" i="1" s="1"/>
  <c r="Y860" i="1" s="1"/>
  <c r="Z370" i="1"/>
  <c r="Z361" i="1"/>
  <c r="U316" i="1"/>
  <c r="V316" i="1" s="1"/>
  <c r="Q256" i="1"/>
  <c r="R256" i="1" s="1"/>
  <c r="Y256" i="1" s="1"/>
  <c r="U215" i="1"/>
  <c r="V215" i="1" s="1"/>
  <c r="U106" i="1"/>
  <c r="V106" i="1" s="1"/>
  <c r="Q1004" i="1"/>
  <c r="R1004" i="1" s="1"/>
  <c r="Z832" i="1"/>
  <c r="Z821" i="1"/>
  <c r="Q418" i="1"/>
  <c r="R418" i="1" s="1"/>
  <c r="Y418" i="1" s="1"/>
  <c r="Q414" i="1"/>
  <c r="R414" i="1" s="1"/>
  <c r="Y414" i="1" s="1"/>
  <c r="U1058" i="1"/>
  <c r="V1058" i="1" s="1"/>
  <c r="U945" i="1"/>
  <c r="V945" i="1" s="1"/>
  <c r="Z784" i="1"/>
  <c r="P585" i="1"/>
  <c r="R585" i="1" s="1"/>
  <c r="X585" i="1" s="1"/>
  <c r="Y585" i="1" s="1"/>
  <c r="Z518" i="1"/>
  <c r="Z480" i="1"/>
  <c r="U466" i="1"/>
  <c r="V466" i="1" s="1"/>
  <c r="U464" i="1"/>
  <c r="V464" i="1" s="1"/>
  <c r="U262" i="1"/>
  <c r="V262" i="1" s="1"/>
  <c r="U260" i="1"/>
  <c r="V260" i="1" s="1"/>
  <c r="Q213" i="1"/>
  <c r="R213" i="1" s="1"/>
  <c r="Y213" i="1" s="1"/>
  <c r="Z193" i="1"/>
  <c r="P174" i="1"/>
  <c r="R174" i="1" s="1"/>
  <c r="Y174" i="1" s="1"/>
  <c r="P20" i="1"/>
  <c r="R20" i="1" s="1"/>
  <c r="Y20" i="1" s="1"/>
  <c r="Q835" i="1"/>
  <c r="R835" i="1" s="1"/>
  <c r="Y835" i="1" s="1"/>
  <c r="Q749" i="1"/>
  <c r="R749" i="1" s="1"/>
  <c r="Y749" i="1" s="1"/>
  <c r="Q512" i="1"/>
  <c r="R512" i="1" s="1"/>
  <c r="Y512" i="1" s="1"/>
  <c r="Q986" i="1"/>
  <c r="R986" i="1" s="1"/>
  <c r="Q831" i="1"/>
  <c r="R831" i="1" s="1"/>
  <c r="Y831" i="1" s="1"/>
  <c r="U1028" i="1"/>
  <c r="V1028" i="1" s="1"/>
  <c r="U997" i="1"/>
  <c r="V997" i="1" s="1"/>
  <c r="P963" i="1"/>
  <c r="Q963" i="1" s="1"/>
  <c r="Q805" i="1"/>
  <c r="R805" i="1" s="1"/>
  <c r="Z695" i="1"/>
  <c r="Q693" i="1"/>
  <c r="R693" i="1" s="1"/>
  <c r="Y693" i="1" s="1"/>
  <c r="Z643" i="1"/>
  <c r="R587" i="1"/>
  <c r="Y587" i="1" s="1"/>
  <c r="U565" i="1"/>
  <c r="V565" i="1" s="1"/>
  <c r="R534" i="1"/>
  <c r="Y534" i="1" s="1"/>
  <c r="U504" i="1"/>
  <c r="V504" i="1" s="1"/>
  <c r="Q484" i="1"/>
  <c r="R484" i="1" s="1"/>
  <c r="P482" i="1"/>
  <c r="Q482" i="1" s="1"/>
  <c r="R482" i="1" s="1"/>
  <c r="Y482" i="1" s="1"/>
  <c r="Z472" i="1"/>
  <c r="U330" i="1"/>
  <c r="V330" i="1" s="1"/>
  <c r="U232" i="1"/>
  <c r="V232" i="1" s="1"/>
  <c r="Z207" i="1"/>
  <c r="U166" i="1"/>
  <c r="V166" i="1" s="1"/>
  <c r="P123" i="1"/>
  <c r="R123" i="1" s="1"/>
  <c r="Y123" i="1" s="1"/>
  <c r="U102" i="1"/>
  <c r="V102" i="1" s="1"/>
  <c r="Q98" i="1"/>
  <c r="R98" i="1" s="1"/>
  <c r="X98" i="1" s="1"/>
  <c r="U96" i="1"/>
  <c r="V96" i="1" s="1"/>
  <c r="U59" i="1"/>
  <c r="V59" i="1" s="1"/>
  <c r="Q51" i="1"/>
  <c r="R51" i="1" s="1"/>
  <c r="Q34" i="1"/>
  <c r="R34" i="1" s="1"/>
  <c r="Y34" i="1" s="1"/>
  <c r="Q24" i="1"/>
  <c r="R24" i="1" s="1"/>
  <c r="Y24" i="1" s="1"/>
  <c r="P22" i="1"/>
  <c r="R22" i="1" s="1"/>
  <c r="Y22" i="1" s="1"/>
  <c r="Z20" i="1"/>
  <c r="Q16" i="1"/>
  <c r="R16" i="1" s="1"/>
  <c r="Z14" i="1"/>
  <c r="P80" i="1"/>
  <c r="R80" i="1" s="1"/>
  <c r="Y80" i="1" s="1"/>
  <c r="Q78" i="1"/>
  <c r="R78" i="1" s="1"/>
  <c r="P61" i="1"/>
  <c r="R61" i="1" s="1"/>
  <c r="Y61" i="1" s="1"/>
  <c r="Z57" i="1"/>
  <c r="P49" i="1"/>
  <c r="R49" i="1" s="1"/>
  <c r="Y49" i="1" s="1"/>
  <c r="U47" i="1"/>
  <c r="V47" i="1" s="1"/>
  <c r="Q36" i="1"/>
  <c r="R36" i="1" s="1"/>
  <c r="Y36" i="1" s="1"/>
  <c r="Z32" i="1"/>
  <c r="Z1044" i="1"/>
  <c r="Z1042" i="1"/>
  <c r="U1029" i="1"/>
  <c r="V1029" i="1" s="1"/>
  <c r="U886" i="1"/>
  <c r="V886" i="1" s="1"/>
  <c r="Z998" i="1"/>
  <c r="U980" i="1"/>
  <c r="V980" i="1" s="1"/>
  <c r="R954" i="1"/>
  <c r="R872" i="1"/>
  <c r="Y872" i="1" s="1"/>
  <c r="U830" i="1"/>
  <c r="V830" i="1" s="1"/>
  <c r="Z812" i="1"/>
  <c r="U842" i="1"/>
  <c r="V842" i="1" s="1"/>
  <c r="Z838" i="1"/>
  <c r="Q819" i="1"/>
  <c r="R819" i="1" s="1"/>
  <c r="Q729" i="1"/>
  <c r="R729" i="1" s="1"/>
  <c r="Y729" i="1" s="1"/>
  <c r="U716" i="1"/>
  <c r="V716" i="1" s="1"/>
  <c r="Q638" i="1"/>
  <c r="R638" i="1" s="1"/>
  <c r="Y638" i="1" s="1"/>
  <c r="Q628" i="1"/>
  <c r="R628" i="1" s="1"/>
  <c r="Y628" i="1" s="1"/>
  <c r="Q608" i="1"/>
  <c r="R608" i="1" s="1"/>
  <c r="Y608" i="1" s="1"/>
  <c r="U580" i="1"/>
  <c r="V580" i="1" s="1"/>
  <c r="Q489" i="1"/>
  <c r="R489" i="1" s="1"/>
  <c r="Y489" i="1" s="1"/>
  <c r="U389" i="1"/>
  <c r="V389" i="1" s="1"/>
  <c r="Q205" i="1"/>
  <c r="R205" i="1" s="1"/>
  <c r="Y205" i="1" s="1"/>
  <c r="Q145" i="1"/>
  <c r="R145" i="1" s="1"/>
  <c r="Y145" i="1" s="1"/>
  <c r="Z7" i="1"/>
  <c r="P909" i="1"/>
  <c r="Q909" i="1" s="1"/>
  <c r="R888" i="1"/>
  <c r="Y888" i="1" s="1"/>
  <c r="Q864" i="1"/>
  <c r="R864" i="1" s="1"/>
  <c r="X864" i="1" s="1"/>
  <c r="Z810" i="1"/>
  <c r="R798" i="1"/>
  <c r="Y798" i="1" s="1"/>
  <c r="U751" i="1"/>
  <c r="V751" i="1" s="1"/>
  <c r="Q679" i="1"/>
  <c r="R679" i="1" s="1"/>
  <c r="Y679" i="1" s="1"/>
  <c r="R668" i="1"/>
  <c r="Y668" i="1" s="1"/>
  <c r="Q664" i="1"/>
  <c r="R664" i="1" s="1"/>
  <c r="Y664" i="1" s="1"/>
  <c r="Z138" i="1"/>
  <c r="Z21" i="1"/>
  <c r="Z11" i="1"/>
  <c r="Q768" i="1"/>
  <c r="R768" i="1" s="1"/>
  <c r="Y768" i="1" s="1"/>
  <c r="Q720" i="1"/>
  <c r="R720" i="1" s="1"/>
  <c r="Y720" i="1" s="1"/>
  <c r="Q648" i="1"/>
  <c r="R648" i="1" s="1"/>
  <c r="Y648" i="1" s="1"/>
  <c r="U644" i="1"/>
  <c r="V644" i="1" s="1"/>
  <c r="Z642" i="1"/>
  <c r="R605" i="1"/>
  <c r="Y605" i="1" s="1"/>
  <c r="Z588" i="1"/>
  <c r="Z566" i="1"/>
  <c r="U564" i="1"/>
  <c r="V564" i="1" s="1"/>
  <c r="Z432" i="1"/>
  <c r="Q430" i="1"/>
  <c r="R430" i="1" s="1"/>
  <c r="Y430" i="1" s="1"/>
  <c r="U393" i="1"/>
  <c r="V393" i="1" s="1"/>
  <c r="Q325" i="1"/>
  <c r="R325" i="1" s="1"/>
  <c r="Y325" i="1" s="1"/>
  <c r="Q317" i="1"/>
  <c r="R317" i="1" s="1"/>
  <c r="Y317" i="1" s="1"/>
  <c r="U302" i="1"/>
  <c r="V302" i="1" s="1"/>
  <c r="Z233" i="1"/>
  <c r="Z192" i="1"/>
  <c r="Q157" i="1"/>
  <c r="R157" i="1" s="1"/>
  <c r="Y157" i="1" s="1"/>
  <c r="Q126" i="1"/>
  <c r="R126" i="1" s="1"/>
  <c r="Q97" i="1"/>
  <c r="R97" i="1" s="1"/>
  <c r="Q91" i="1"/>
  <c r="R91" i="1" s="1"/>
  <c r="Q85" i="1"/>
  <c r="R85" i="1" s="1"/>
  <c r="Z77" i="1"/>
  <c r="U62" i="1"/>
  <c r="V62" i="1" s="1"/>
  <c r="P54" i="1"/>
  <c r="R54" i="1" s="1"/>
  <c r="Y54" i="1" s="1"/>
  <c r="P52" i="1"/>
  <c r="R52" i="1" s="1"/>
  <c r="U50" i="1"/>
  <c r="V50" i="1" s="1"/>
  <c r="Z48" i="1"/>
  <c r="P44" i="1"/>
  <c r="R44" i="1" s="1"/>
  <c r="Y44" i="1" s="1"/>
  <c r="Z33" i="1"/>
  <c r="Q27" i="1"/>
  <c r="R27" i="1" s="1"/>
  <c r="Q25" i="1"/>
  <c r="R25" i="1" s="1"/>
  <c r="U1024" i="1"/>
  <c r="V1024" i="1" s="1"/>
  <c r="U992" i="1"/>
  <c r="V992" i="1" s="1"/>
  <c r="Z931" i="1"/>
  <c r="U873" i="1"/>
  <c r="V873" i="1" s="1"/>
  <c r="U736" i="1"/>
  <c r="V736" i="1" s="1"/>
  <c r="R868" i="1"/>
  <c r="Y868" i="1" s="1"/>
  <c r="Q751" i="1"/>
  <c r="R751" i="1" s="1"/>
  <c r="R685" i="1"/>
  <c r="Y685" i="1" s="1"/>
  <c r="U553" i="1"/>
  <c r="V553" i="1" s="1"/>
  <c r="U471" i="1"/>
  <c r="V471" i="1" s="1"/>
  <c r="Q462" i="1"/>
  <c r="R462" i="1" s="1"/>
  <c r="Y462" i="1" s="1"/>
  <c r="U406" i="1"/>
  <c r="V406" i="1" s="1"/>
  <c r="U371" i="1"/>
  <c r="V371" i="1" s="1"/>
  <c r="R361" i="1"/>
  <c r="Y361" i="1" s="1"/>
  <c r="U357" i="1"/>
  <c r="V357" i="1" s="1"/>
  <c r="Z346" i="1"/>
  <c r="P112" i="1"/>
  <c r="R112" i="1" s="1"/>
  <c r="Y112" i="1" s="1"/>
  <c r="Z66" i="1"/>
  <c r="U64" i="1"/>
  <c r="V64" i="1" s="1"/>
  <c r="Q60" i="1"/>
  <c r="R60" i="1" s="1"/>
  <c r="Y60" i="1" s="1"/>
  <c r="Q58" i="1"/>
  <c r="R58" i="1" s="1"/>
  <c r="Y58" i="1" s="1"/>
  <c r="P37" i="1"/>
  <c r="R37" i="1" s="1"/>
  <c r="Y37" i="1" s="1"/>
  <c r="Q318" i="1"/>
  <c r="R318" i="1" s="1"/>
  <c r="Y318" i="1" s="1"/>
  <c r="Q551" i="1"/>
  <c r="R551" i="1" s="1"/>
  <c r="Y551" i="1" s="1"/>
  <c r="Z267" i="1"/>
  <c r="Z208" i="1"/>
  <c r="Z150" i="1"/>
  <c r="Q110" i="1"/>
  <c r="R110" i="1" s="1"/>
  <c r="Y110" i="1" s="1"/>
  <c r="Q39" i="1"/>
  <c r="R39" i="1" s="1"/>
  <c r="Y39" i="1" s="1"/>
  <c r="U1001" i="1"/>
  <c r="V1001" i="1" s="1"/>
  <c r="U972" i="1"/>
  <c r="V972" i="1" s="1"/>
  <c r="U915" i="1"/>
  <c r="V915" i="1" s="1"/>
  <c r="Q873" i="1"/>
  <c r="R873" i="1" s="1"/>
  <c r="Y873" i="1" s="1"/>
  <c r="Z805" i="1"/>
  <c r="Z839" i="1"/>
  <c r="U700" i="1"/>
  <c r="V700" i="1" s="1"/>
  <c r="Z652" i="1"/>
  <c r="Z633" i="1"/>
  <c r="Z557" i="1"/>
  <c r="U546" i="1"/>
  <c r="V546" i="1" s="1"/>
  <c r="U484" i="1"/>
  <c r="V484" i="1" s="1"/>
  <c r="U448" i="1"/>
  <c r="V448" i="1" s="1"/>
  <c r="Q444" i="1"/>
  <c r="R444" i="1" s="1"/>
  <c r="Y444" i="1" s="1"/>
  <c r="Q417" i="1"/>
  <c r="R417" i="1" s="1"/>
  <c r="Y417" i="1" s="1"/>
  <c r="R379" i="1"/>
  <c r="Y379" i="1" s="1"/>
  <c r="Q375" i="1"/>
  <c r="R375" i="1" s="1"/>
  <c r="Y375" i="1" s="1"/>
  <c r="Q371" i="1"/>
  <c r="R371" i="1" s="1"/>
  <c r="Y371" i="1" s="1"/>
  <c r="Z219" i="1"/>
  <c r="U115" i="1"/>
  <c r="V115" i="1" s="1"/>
  <c r="P68" i="1"/>
  <c r="R68" i="1" s="1"/>
  <c r="Q654" i="1"/>
  <c r="R654" i="1" s="1"/>
  <c r="Y654" i="1" s="1"/>
  <c r="R596" i="1"/>
  <c r="Y596" i="1" s="1"/>
  <c r="Q265" i="1"/>
  <c r="R265" i="1" s="1"/>
  <c r="Y265" i="1" s="1"/>
  <c r="U1072" i="1"/>
  <c r="V1072" i="1" s="1"/>
  <c r="P1023" i="1"/>
  <c r="U744" i="1"/>
  <c r="V744" i="1" s="1"/>
  <c r="P813" i="1"/>
  <c r="Q813" i="1" s="1"/>
  <c r="R813" i="1" s="1"/>
  <c r="P769" i="1"/>
  <c r="Q769" i="1" s="1"/>
  <c r="R769" i="1" s="1"/>
  <c r="Y769" i="1" s="1"/>
  <c r="Q754" i="1"/>
  <c r="R754" i="1" s="1"/>
  <c r="Y754" i="1" s="1"/>
  <c r="R715" i="1"/>
  <c r="Y715" i="1" s="1"/>
  <c r="Z615" i="1"/>
  <c r="Z585" i="1"/>
  <c r="U523" i="1"/>
  <c r="V523" i="1" s="1"/>
  <c r="R511" i="1"/>
  <c r="Y511" i="1" s="1"/>
  <c r="Q442" i="1"/>
  <c r="R442" i="1" s="1"/>
  <c r="Y442" i="1" s="1"/>
  <c r="U425" i="1"/>
  <c r="V425" i="1" s="1"/>
  <c r="Z273" i="1"/>
  <c r="U245" i="1"/>
  <c r="V245" i="1" s="1"/>
  <c r="U243" i="1"/>
  <c r="V243" i="1" s="1"/>
  <c r="U170" i="1"/>
  <c r="V170" i="1" s="1"/>
  <c r="U162" i="1"/>
  <c r="V162" i="1" s="1"/>
  <c r="Z125" i="1"/>
  <c r="U12" i="1"/>
  <c r="V12" i="1" s="1"/>
  <c r="Q8" i="1"/>
  <c r="R8" i="1" s="1"/>
  <c r="Q646" i="1"/>
  <c r="R646" i="1" s="1"/>
  <c r="Q740" i="1"/>
  <c r="R740" i="1" s="1"/>
  <c r="Y740" i="1" s="1"/>
  <c r="V861" i="1"/>
  <c r="P593" i="1"/>
  <c r="Q593" i="1" s="1"/>
  <c r="Z445" i="1"/>
  <c r="U445" i="1"/>
  <c r="V445" i="1" s="1"/>
  <c r="Z725" i="1"/>
  <c r="U725" i="1"/>
  <c r="V725" i="1" s="1"/>
  <c r="P661" i="1"/>
  <c r="Q661" i="1" s="1"/>
  <c r="R661" i="1" s="1"/>
  <c r="Y661" i="1" s="1"/>
  <c r="R1073" i="1"/>
  <c r="Z968" i="1"/>
  <c r="U968" i="1"/>
  <c r="U836" i="1"/>
  <c r="V836" i="1" s="1"/>
  <c r="Z836" i="1"/>
  <c r="U601" i="1"/>
  <c r="V601" i="1" s="1"/>
  <c r="Z601" i="1"/>
  <c r="Z554" i="1"/>
  <c r="U554" i="1"/>
  <c r="V554" i="1" s="1"/>
  <c r="Z532" i="1"/>
  <c r="U532" i="1"/>
  <c r="V532" i="1" s="1"/>
  <c r="P513" i="1"/>
  <c r="Q513" i="1" s="1"/>
  <c r="R513" i="1" s="1"/>
  <c r="Y513" i="1" s="1"/>
  <c r="P447" i="1"/>
  <c r="Q429" i="1"/>
  <c r="R429" i="1" s="1"/>
  <c r="Z427" i="1"/>
  <c r="U427" i="1"/>
  <c r="V427" i="1" s="1"/>
  <c r="Q425" i="1"/>
  <c r="R425" i="1" s="1"/>
  <c r="Y425" i="1" s="1"/>
  <c r="P413" i="1"/>
  <c r="Q413" i="1" s="1"/>
  <c r="P393" i="1"/>
  <c r="Q393" i="1" s="1"/>
  <c r="R393" i="1" s="1"/>
  <c r="Z355" i="1"/>
  <c r="U355" i="1"/>
  <c r="V355" i="1" s="1"/>
  <c r="R331" i="1"/>
  <c r="Y331" i="1" s="1"/>
  <c r="P311" i="1"/>
  <c r="Q311" i="1" s="1"/>
  <c r="P118" i="1"/>
  <c r="Q118" i="1"/>
  <c r="R1058" i="1"/>
  <c r="U894" i="1"/>
  <c r="V894" i="1" s="1"/>
  <c r="P992" i="1"/>
  <c r="R919" i="1"/>
  <c r="R881" i="1"/>
  <c r="Y881" i="1" s="1"/>
  <c r="U879" i="1"/>
  <c r="V879" i="1" s="1"/>
  <c r="Z879" i="1"/>
  <c r="U827" i="1"/>
  <c r="V827" i="1" s="1"/>
  <c r="Z827" i="1"/>
  <c r="Z747" i="1"/>
  <c r="U871" i="1"/>
  <c r="V871" i="1" s="1"/>
  <c r="Z865" i="1"/>
  <c r="U807" i="1"/>
  <c r="V807" i="1" s="1"/>
  <c r="P741" i="1"/>
  <c r="Q741" i="1" s="1"/>
  <c r="R741" i="1" s="1"/>
  <c r="Z850" i="1"/>
  <c r="U848" i="1"/>
  <c r="V848" i="1" s="1"/>
  <c r="Z802" i="1"/>
  <c r="P725" i="1"/>
  <c r="Q725" i="1" s="1"/>
  <c r="Z640" i="1"/>
  <c r="U640" i="1"/>
  <c r="V640" i="1" s="1"/>
  <c r="R636" i="1"/>
  <c r="Y636" i="1" s="1"/>
  <c r="Q630" i="1"/>
  <c r="R630" i="1" s="1"/>
  <c r="Y630" i="1" s="1"/>
  <c r="P622" i="1"/>
  <c r="Q622" i="1" s="1"/>
  <c r="P554" i="1"/>
  <c r="U468" i="1"/>
  <c r="V468" i="1" s="1"/>
  <c r="Z468" i="1"/>
  <c r="Z453" i="1"/>
  <c r="Z429" i="1"/>
  <c r="U429" i="1"/>
  <c r="V429" i="1" s="1"/>
  <c r="P355" i="1"/>
  <c r="Q355" i="1" s="1"/>
  <c r="R355" i="1" s="1"/>
  <c r="P348" i="1"/>
  <c r="Q348" i="1" s="1"/>
  <c r="R348" i="1" s="1"/>
  <c r="Q337" i="1"/>
  <c r="R337" i="1" s="1"/>
  <c r="Y337" i="1" s="1"/>
  <c r="P224" i="1"/>
  <c r="Q224" i="1" s="1"/>
  <c r="R224" i="1" s="1"/>
  <c r="Z469" i="1"/>
  <c r="U469" i="1"/>
  <c r="V469" i="1" s="1"/>
  <c r="Z734" i="1"/>
  <c r="U734" i="1"/>
  <c r="V734" i="1" s="1"/>
  <c r="U881" i="1"/>
  <c r="V881" i="1" s="1"/>
  <c r="Z881" i="1"/>
  <c r="Q853" i="1"/>
  <c r="R853" i="1" s="1"/>
  <c r="Y853" i="1" s="1"/>
  <c r="Z607" i="1"/>
  <c r="U607" i="1"/>
  <c r="V607" i="1" s="1"/>
  <c r="Z1000" i="1"/>
  <c r="U1000" i="1"/>
  <c r="V1000" i="1" s="1"/>
  <c r="P934" i="1"/>
  <c r="R744" i="1"/>
  <c r="Y744" i="1" s="1"/>
  <c r="P830" i="1"/>
  <c r="Q830" i="1" s="1"/>
  <c r="R830" i="1" s="1"/>
  <c r="P811" i="1"/>
  <c r="Q811" i="1" s="1"/>
  <c r="R811" i="1" s="1"/>
  <c r="Q836" i="1"/>
  <c r="R836" i="1" s="1"/>
  <c r="Z679" i="1"/>
  <c r="U679" i="1"/>
  <c r="V679" i="1" s="1"/>
  <c r="P669" i="1"/>
  <c r="Q669" i="1" s="1"/>
  <c r="R669" i="1" s="1"/>
  <c r="Z663" i="1"/>
  <c r="U663" i="1"/>
  <c r="V663" i="1" s="1"/>
  <c r="P607" i="1"/>
  <c r="Q607" i="1" s="1"/>
  <c r="R607" i="1" s="1"/>
  <c r="P571" i="1"/>
  <c r="Q571" i="1" s="1"/>
  <c r="Z536" i="1"/>
  <c r="U536" i="1"/>
  <c r="V536" i="1" s="1"/>
  <c r="U525" i="1"/>
  <c r="V525" i="1" s="1"/>
  <c r="Z525" i="1"/>
  <c r="Z517" i="1"/>
  <c r="U517" i="1"/>
  <c r="V517" i="1" s="1"/>
  <c r="Z482" i="1"/>
  <c r="U482" i="1"/>
  <c r="V482" i="1" s="1"/>
  <c r="U1027" i="1"/>
  <c r="V1027" i="1" s="1"/>
  <c r="P984" i="1"/>
  <c r="Q984" i="1" s="1"/>
  <c r="U942" i="1"/>
  <c r="V942" i="1" s="1"/>
  <c r="Z882" i="1"/>
  <c r="U882" i="1"/>
  <c r="V882" i="1" s="1"/>
  <c r="R917" i="1"/>
  <c r="Z898" i="1"/>
  <c r="U898" i="1"/>
  <c r="V898" i="1" s="1"/>
  <c r="Z852" i="1"/>
  <c r="U852" i="1"/>
  <c r="V852" i="1" s="1"/>
  <c r="P848" i="1"/>
  <c r="Q848" i="1" s="1"/>
  <c r="R848" i="1" s="1"/>
  <c r="P700" i="1"/>
  <c r="Q700" i="1" s="1"/>
  <c r="R652" i="1"/>
  <c r="Y652" i="1" s="1"/>
  <c r="R615" i="1"/>
  <c r="Y615" i="1" s="1"/>
  <c r="U592" i="1"/>
  <c r="V592" i="1" s="1"/>
  <c r="V588" i="1"/>
  <c r="P517" i="1"/>
  <c r="Q517" i="1" s="1"/>
  <c r="R517" i="1" s="1"/>
  <c r="R388" i="1"/>
  <c r="Y388" i="1" s="1"/>
  <c r="Z278" i="1"/>
  <c r="U278" i="1"/>
  <c r="V278" i="1" s="1"/>
  <c r="U242" i="1"/>
  <c r="V242" i="1" s="1"/>
  <c r="Z242" i="1"/>
  <c r="P226" i="1"/>
  <c r="P967" i="1"/>
  <c r="U800" i="1"/>
  <c r="V800" i="1" s="1"/>
  <c r="Z800" i="1"/>
  <c r="Q747" i="1"/>
  <c r="R747" i="1" s="1"/>
  <c r="U863" i="1"/>
  <c r="V863" i="1" s="1"/>
  <c r="Z863" i="1"/>
  <c r="R809" i="1"/>
  <c r="Y809" i="1" s="1"/>
  <c r="Q807" i="1"/>
  <c r="R807" i="1" s="1"/>
  <c r="Y807" i="1" s="1"/>
  <c r="Q739" i="1"/>
  <c r="R739" i="1" s="1"/>
  <c r="Y739" i="1" s="1"/>
  <c r="Z862" i="1"/>
  <c r="U862" i="1"/>
  <c r="P861" i="1"/>
  <c r="Q861" i="1" s="1"/>
  <c r="R861" i="1" s="1"/>
  <c r="Z804" i="1"/>
  <c r="U804" i="1"/>
  <c r="V804" i="1" s="1"/>
  <c r="U730" i="1"/>
  <c r="V730" i="1" s="1"/>
  <c r="Z730" i="1"/>
  <c r="Q588" i="1"/>
  <c r="R588" i="1" s="1"/>
  <c r="Z436" i="1"/>
  <c r="U436" i="1"/>
  <c r="V436" i="1" s="1"/>
  <c r="U426" i="1"/>
  <c r="V426" i="1" s="1"/>
  <c r="P420" i="1"/>
  <c r="Q420" i="1" s="1"/>
  <c r="Z265" i="1"/>
  <c r="U265" i="1"/>
  <c r="V265" i="1" s="1"/>
  <c r="Q210" i="1"/>
  <c r="P210" i="1"/>
  <c r="V7" i="1"/>
  <c r="U909" i="1"/>
  <c r="Z926" i="1"/>
  <c r="U926" i="1"/>
  <c r="V926" i="1" s="1"/>
  <c r="U924" i="1"/>
  <c r="V924" i="1" s="1"/>
  <c r="Z924" i="1"/>
  <c r="P950" i="1"/>
  <c r="Q885" i="1"/>
  <c r="R885" i="1" s="1"/>
  <c r="Y885" i="1" s="1"/>
  <c r="Z883" i="1"/>
  <c r="U883" i="1"/>
  <c r="V883" i="1" s="1"/>
  <c r="Q745" i="1"/>
  <c r="R745" i="1" s="1"/>
  <c r="Y745" i="1" s="1"/>
  <c r="U872" i="1"/>
  <c r="R799" i="1"/>
  <c r="U733" i="1"/>
  <c r="V733" i="1" s="1"/>
  <c r="R841" i="1"/>
  <c r="Y841" i="1" s="1"/>
  <c r="U780" i="1"/>
  <c r="V780" i="1" s="1"/>
  <c r="Q779" i="1"/>
  <c r="R779" i="1" s="1"/>
  <c r="Y779" i="1" s="1"/>
  <c r="Q772" i="1"/>
  <c r="R772" i="1" s="1"/>
  <c r="Y772" i="1" s="1"/>
  <c r="R766" i="1"/>
  <c r="Y766" i="1" s="1"/>
  <c r="Z714" i="1"/>
  <c r="Z637" i="1"/>
  <c r="U637" i="1"/>
  <c r="V637" i="1" s="1"/>
  <c r="P438" i="1"/>
  <c r="Q438" i="1" s="1"/>
  <c r="Z422" i="1"/>
  <c r="U422" i="1"/>
  <c r="V422" i="1" s="1"/>
  <c r="P392" i="1"/>
  <c r="Q392" i="1" s="1"/>
  <c r="R392" i="1" s="1"/>
  <c r="Y392" i="1" s="1"/>
  <c r="P267" i="1"/>
  <c r="Q267" i="1" s="1"/>
  <c r="R267" i="1" s="1"/>
  <c r="Y267" i="1" s="1"/>
  <c r="Q255" i="1"/>
  <c r="R255" i="1" s="1"/>
  <c r="Y255" i="1" s="1"/>
  <c r="U56" i="1"/>
  <c r="V56" i="1" s="1"/>
  <c r="Z56" i="1"/>
  <c r="U271" i="1"/>
  <c r="V271" i="1" s="1"/>
  <c r="Z271" i="1"/>
  <c r="P263" i="1"/>
  <c r="Q263" i="1" s="1"/>
  <c r="P208" i="1"/>
  <c r="Q208" i="1"/>
  <c r="P46" i="1"/>
  <c r="Q46" i="1"/>
  <c r="P309" i="1"/>
  <c r="Q309" i="1" s="1"/>
  <c r="P773" i="1"/>
  <c r="Q773" i="1" s="1"/>
  <c r="Q985" i="1"/>
  <c r="R985" i="1" s="1"/>
  <c r="Y985" i="1" s="1"/>
  <c r="Z743" i="1"/>
  <c r="U743" i="1"/>
  <c r="Z826" i="1"/>
  <c r="U826" i="1"/>
  <c r="V826" i="1" s="1"/>
  <c r="Q760" i="1"/>
  <c r="R760" i="1" s="1"/>
  <c r="Y760" i="1" s="1"/>
  <c r="Q726" i="1"/>
  <c r="R726" i="1" s="1"/>
  <c r="Y726" i="1" s="1"/>
  <c r="Z639" i="1"/>
  <c r="U639" i="1"/>
  <c r="V639" i="1" s="1"/>
  <c r="Z540" i="1"/>
  <c r="U540" i="1"/>
  <c r="V540" i="1" s="1"/>
  <c r="U450" i="1"/>
  <c r="V450" i="1" s="1"/>
  <c r="Z450" i="1"/>
  <c r="U892" i="1"/>
  <c r="V892" i="1" s="1"/>
  <c r="U955" i="1"/>
  <c r="V955" i="1" s="1"/>
  <c r="Z1003" i="1"/>
  <c r="U1003" i="1"/>
  <c r="R995" i="1"/>
  <c r="Y995" i="1" s="1"/>
  <c r="P918" i="1"/>
  <c r="R918" i="1" s="1"/>
  <c r="P905" i="1"/>
  <c r="P817" i="1"/>
  <c r="Q817" i="1" s="1"/>
  <c r="R817" i="1" s="1"/>
  <c r="U867" i="1"/>
  <c r="V867" i="1" s="1"/>
  <c r="Q862" i="1"/>
  <c r="R862" i="1" s="1"/>
  <c r="Y862" i="1" s="1"/>
  <c r="Z697" i="1"/>
  <c r="U697" i="1"/>
  <c r="V697" i="1" s="1"/>
  <c r="Z686" i="1"/>
  <c r="U686" i="1"/>
  <c r="V686" i="1" s="1"/>
  <c r="Z682" i="1"/>
  <c r="U680" i="1"/>
  <c r="V680" i="1" s="1"/>
  <c r="P655" i="1"/>
  <c r="Q655" i="1" s="1"/>
  <c r="R606" i="1"/>
  <c r="Y606" i="1" s="1"/>
  <c r="Q497" i="1"/>
  <c r="R497" i="1" s="1"/>
  <c r="P491" i="1"/>
  <c r="Q491" i="1" s="1"/>
  <c r="P487" i="1"/>
  <c r="Q487" i="1" s="1"/>
  <c r="R487" i="1" s="1"/>
  <c r="P424" i="1"/>
  <c r="Q424" i="1" s="1"/>
  <c r="Z398" i="1"/>
  <c r="U398" i="1"/>
  <c r="V398" i="1" s="1"/>
  <c r="P385" i="1"/>
  <c r="Q385" i="1" s="1"/>
  <c r="Z372" i="1"/>
  <c r="U372" i="1"/>
  <c r="V372" i="1" s="1"/>
  <c r="P271" i="1"/>
  <c r="Q271" i="1" s="1"/>
  <c r="U182" i="1"/>
  <c r="V182" i="1" s="1"/>
  <c r="Z182" i="1"/>
  <c r="P214" i="1"/>
  <c r="Q214" i="1"/>
  <c r="U88" i="1"/>
  <c r="V88" i="1" s="1"/>
  <c r="Z88" i="1"/>
  <c r="U230" i="1"/>
  <c r="V230" i="1" s="1"/>
  <c r="Z230" i="1"/>
  <c r="R1060" i="1"/>
  <c r="X1060" i="1" s="1"/>
  <c r="Y1060" i="1" s="1"/>
  <c r="P826" i="1"/>
  <c r="Q826" i="1" s="1"/>
  <c r="R854" i="1"/>
  <c r="Y854" i="1" s="1"/>
  <c r="Z542" i="1"/>
  <c r="U542" i="1"/>
  <c r="V542" i="1" s="1"/>
  <c r="Z893" i="1"/>
  <c r="U889" i="1"/>
  <c r="V889" i="1" s="1"/>
  <c r="U1004" i="1"/>
  <c r="V1004" i="1" s="1"/>
  <c r="Q1003" i="1"/>
  <c r="R1003" i="1" s="1"/>
  <c r="Y1003" i="1" s="1"/>
  <c r="Z962" i="1"/>
  <c r="Z949" i="1"/>
  <c r="P903" i="1"/>
  <c r="P808" i="1"/>
  <c r="Q808" i="1" s="1"/>
  <c r="R808" i="1" s="1"/>
  <c r="Y808" i="1" s="1"/>
  <c r="Z775" i="1"/>
  <c r="Q824" i="1"/>
  <c r="R824" i="1" s="1"/>
  <c r="Y824" i="1" s="1"/>
  <c r="U803" i="1"/>
  <c r="V803" i="1" s="1"/>
  <c r="Z803" i="1"/>
  <c r="Z793" i="1"/>
  <c r="U793" i="1"/>
  <c r="V793" i="1" s="1"/>
  <c r="Q787" i="1"/>
  <c r="R787" i="1" s="1"/>
  <c r="R750" i="1"/>
  <c r="Y750" i="1" s="1"/>
  <c r="Q714" i="1"/>
  <c r="R714" i="1" s="1"/>
  <c r="P699" i="1"/>
  <c r="Q699" i="1" s="1"/>
  <c r="P678" i="1"/>
  <c r="Q678" i="1" s="1"/>
  <c r="R671" i="1"/>
  <c r="Y671" i="1" s="1"/>
  <c r="P641" i="1"/>
  <c r="Q641" i="1" s="1"/>
  <c r="R641" i="1" s="1"/>
  <c r="P618" i="1"/>
  <c r="Q618" i="1" s="1"/>
  <c r="R618" i="1" s="1"/>
  <c r="Y618" i="1" s="1"/>
  <c r="Q597" i="1"/>
  <c r="R597" i="1" s="1"/>
  <c r="Y597" i="1" s="1"/>
  <c r="U548" i="1"/>
  <c r="V548" i="1" s="1"/>
  <c r="Z548" i="1"/>
  <c r="P535" i="1"/>
  <c r="Q535" i="1" s="1"/>
  <c r="R535" i="1" s="1"/>
  <c r="Z528" i="1"/>
  <c r="U528" i="1"/>
  <c r="V528" i="1" s="1"/>
  <c r="Q526" i="1"/>
  <c r="R526" i="1" s="1"/>
  <c r="Y526" i="1" s="1"/>
  <c r="U419" i="1"/>
  <c r="V419" i="1" s="1"/>
  <c r="Z400" i="1"/>
  <c r="U400" i="1"/>
  <c r="V400" i="1" s="1"/>
  <c r="P284" i="1"/>
  <c r="Q284" i="1" s="1"/>
  <c r="R284" i="1" s="1"/>
  <c r="Y284" i="1" s="1"/>
  <c r="P94" i="1"/>
  <c r="Q94" i="1"/>
  <c r="P84" i="1"/>
  <c r="Q84" i="1"/>
  <c r="U845" i="1"/>
  <c r="V845" i="1" s="1"/>
  <c r="Z845" i="1"/>
  <c r="Q485" i="1"/>
  <c r="R485" i="1" s="1"/>
  <c r="U320" i="1"/>
  <c r="V320" i="1" s="1"/>
  <c r="Z320" i="1"/>
  <c r="P299" i="1"/>
  <c r="Q299" i="1" s="1"/>
  <c r="R299" i="1" s="1"/>
  <c r="Y299" i="1" s="1"/>
  <c r="U1043" i="1"/>
  <c r="V1043" i="1" s="1"/>
  <c r="P988" i="1"/>
  <c r="Q988" i="1" s="1"/>
  <c r="R988" i="1" s="1"/>
  <c r="Y988" i="1" s="1"/>
  <c r="Z941" i="1"/>
  <c r="P970" i="1"/>
  <c r="V965" i="1"/>
  <c r="R957" i="1"/>
  <c r="Q877" i="1"/>
  <c r="R877" i="1" s="1"/>
  <c r="Y877" i="1" s="1"/>
  <c r="R746" i="1"/>
  <c r="Y746" i="1" s="1"/>
  <c r="Q806" i="1"/>
  <c r="R806" i="1" s="1"/>
  <c r="Y806" i="1" s="1"/>
  <c r="Z741" i="1"/>
  <c r="P867" i="1"/>
  <c r="Q867" i="1" s="1"/>
  <c r="U822" i="1"/>
  <c r="V822" i="1" s="1"/>
  <c r="Z822" i="1"/>
  <c r="P818" i="1"/>
  <c r="Q818" i="1" s="1"/>
  <c r="P793" i="1"/>
  <c r="Q793" i="1" s="1"/>
  <c r="R793" i="1" s="1"/>
  <c r="U773" i="1"/>
  <c r="V773" i="1" s="1"/>
  <c r="Z773" i="1"/>
  <c r="Q727" i="1"/>
  <c r="R727" i="1" s="1"/>
  <c r="Y727" i="1" s="1"/>
  <c r="R620" i="1"/>
  <c r="Y620" i="1" s="1"/>
  <c r="Q599" i="1"/>
  <c r="R599" i="1" s="1"/>
  <c r="Y599" i="1" s="1"/>
  <c r="P589" i="1"/>
  <c r="Q589" i="1" s="1"/>
  <c r="Q544" i="1"/>
  <c r="R544" i="1" s="1"/>
  <c r="Y544" i="1" s="1"/>
  <c r="P481" i="1"/>
  <c r="Q449" i="1"/>
  <c r="R449" i="1" s="1"/>
  <c r="Y449" i="1" s="1"/>
  <c r="R435" i="1"/>
  <c r="Y435" i="1" s="1"/>
  <c r="Z415" i="1"/>
  <c r="U415" i="1"/>
  <c r="V415" i="1" s="1"/>
  <c r="P400" i="1"/>
  <c r="Q400" i="1" s="1"/>
  <c r="R400" i="1" s="1"/>
  <c r="U382" i="1"/>
  <c r="V382" i="1" s="1"/>
  <c r="Z382" i="1"/>
  <c r="P268" i="1"/>
  <c r="Q268" i="1" s="1"/>
  <c r="R268" i="1" s="1"/>
  <c r="Y268" i="1" s="1"/>
  <c r="P90" i="1"/>
  <c r="Q90" i="1"/>
  <c r="Z560" i="1"/>
  <c r="U560" i="1"/>
  <c r="V560" i="1" s="1"/>
  <c r="U410" i="1"/>
  <c r="V410" i="1" s="1"/>
  <c r="Z410" i="1"/>
  <c r="P347" i="1"/>
  <c r="Q321" i="1"/>
  <c r="R321" i="1" s="1"/>
  <c r="Y321" i="1" s="1"/>
  <c r="Z287" i="1"/>
  <c r="U287" i="1"/>
  <c r="V287" i="1" s="1"/>
  <c r="P227" i="1"/>
  <c r="Q227" i="1" s="1"/>
  <c r="R227" i="1" s="1"/>
  <c r="Y227" i="1" s="1"/>
  <c r="Q196" i="1"/>
  <c r="P196" i="1"/>
  <c r="P188" i="1"/>
  <c r="Q188" i="1"/>
  <c r="P137" i="1"/>
  <c r="Q137" i="1"/>
  <c r="P125" i="1"/>
  <c r="Q125" i="1"/>
  <c r="Z42" i="1"/>
  <c r="U42" i="1"/>
  <c r="V42" i="1" s="1"/>
  <c r="Q519" i="1"/>
  <c r="R519" i="1" s="1"/>
  <c r="Y519" i="1" s="1"/>
  <c r="P212" i="1"/>
  <c r="Q212" i="1"/>
  <c r="P102" i="1"/>
  <c r="Q102" i="1"/>
  <c r="U72" i="1"/>
  <c r="V72" i="1" s="1"/>
  <c r="Z72" i="1"/>
  <c r="Q56" i="1"/>
  <c r="P56" i="1"/>
  <c r="U584" i="1"/>
  <c r="V584" i="1" s="1"/>
  <c r="Z584" i="1"/>
  <c r="U582" i="1"/>
  <c r="V582" i="1" s="1"/>
  <c r="Z582" i="1"/>
  <c r="Q469" i="1"/>
  <c r="R469" i="1" s="1"/>
  <c r="U388" i="1"/>
  <c r="V388" i="1" s="1"/>
  <c r="Z388" i="1"/>
  <c r="Q237" i="1"/>
  <c r="R237" i="1" s="1"/>
  <c r="Y237" i="1" s="1"/>
  <c r="Q204" i="1"/>
  <c r="P204" i="1"/>
  <c r="U128" i="1"/>
  <c r="V128" i="1" s="1"/>
  <c r="Z128" i="1"/>
  <c r="Z122" i="1"/>
  <c r="U122" i="1"/>
  <c r="V122" i="1" s="1"/>
  <c r="P70" i="1"/>
  <c r="Q70" i="1"/>
  <c r="P7" i="1"/>
  <c r="Q7" i="1"/>
  <c r="R315" i="1"/>
  <c r="Y315" i="1" s="1"/>
  <c r="P258" i="1"/>
  <c r="Q258" i="1" s="1"/>
  <c r="R258" i="1" s="1"/>
  <c r="Y258" i="1" s="1"/>
  <c r="P207" i="1"/>
  <c r="Q207" i="1"/>
  <c r="P165" i="1"/>
  <c r="Q165" i="1"/>
  <c r="Q124" i="1"/>
  <c r="P124" i="1"/>
  <c r="P122" i="1"/>
  <c r="Q122" i="1"/>
  <c r="P31" i="1"/>
  <c r="Q31" i="1"/>
  <c r="P13" i="1"/>
  <c r="Q13" i="1"/>
  <c r="Z958" i="1"/>
  <c r="Z799" i="1"/>
  <c r="U396" i="1"/>
  <c r="V396" i="1" s="1"/>
  <c r="Z396" i="1"/>
  <c r="Q290" i="1"/>
  <c r="R290" i="1" s="1"/>
  <c r="Y290" i="1" s="1"/>
  <c r="P19" i="1"/>
  <c r="Q19" i="1"/>
  <c r="P101" i="1"/>
  <c r="Q101" i="1"/>
  <c r="Z95" i="1"/>
  <c r="U95" i="1"/>
  <c r="V95" i="1" s="1"/>
  <c r="P55" i="1"/>
  <c r="Q55" i="1"/>
  <c r="P43" i="1"/>
  <c r="Q43" i="1"/>
  <c r="U587" i="1"/>
  <c r="V587" i="1" s="1"/>
  <c r="Z587" i="1"/>
  <c r="Z514" i="1"/>
  <c r="U514" i="1"/>
  <c r="V514" i="1" s="1"/>
  <c r="P339" i="1"/>
  <c r="Q310" i="1"/>
  <c r="R310" i="1" s="1"/>
  <c r="Y310" i="1" s="1"/>
  <c r="Q262" i="1"/>
  <c r="R262" i="1" s="1"/>
  <c r="Y262" i="1" s="1"/>
  <c r="P132" i="1"/>
  <c r="Q132" i="1"/>
  <c r="Z83" i="1"/>
  <c r="U83" i="1"/>
  <c r="V83" i="1" s="1"/>
  <c r="P63" i="1"/>
  <c r="Q63" i="1"/>
  <c r="U36" i="1"/>
  <c r="V36" i="1" s="1"/>
  <c r="Z36" i="1"/>
  <c r="U24" i="1"/>
  <c r="V24" i="1" s="1"/>
  <c r="Z24" i="1"/>
  <c r="R989" i="1"/>
  <c r="Y989" i="1" s="1"/>
  <c r="R743" i="1"/>
  <c r="Y743" i="1" s="1"/>
  <c r="Q595" i="1"/>
  <c r="R595" i="1" s="1"/>
  <c r="Y595" i="1" s="1"/>
  <c r="Q518" i="1"/>
  <c r="R518" i="1" s="1"/>
  <c r="Y518" i="1" s="1"/>
  <c r="U408" i="1"/>
  <c r="V408" i="1" s="1"/>
  <c r="Z408" i="1"/>
  <c r="Q300" i="1"/>
  <c r="R300" i="1" s="1"/>
  <c r="Y300" i="1" s="1"/>
  <c r="P181" i="1"/>
  <c r="Q181" i="1"/>
  <c r="Z194" i="1"/>
  <c r="U194" i="1"/>
  <c r="V194" i="1" s="1"/>
  <c r="U186" i="1"/>
  <c r="V186" i="1" s="1"/>
  <c r="Z186" i="1"/>
  <c r="P150" i="1"/>
  <c r="R150" i="1" s="1"/>
  <c r="U139" i="1"/>
  <c r="V139" i="1" s="1"/>
  <c r="Z139" i="1"/>
  <c r="U135" i="1"/>
  <c r="V135" i="1" s="1"/>
  <c r="Z135" i="1"/>
  <c r="P121" i="1"/>
  <c r="Q121" i="1"/>
  <c r="P119" i="1"/>
  <c r="Q119" i="1"/>
  <c r="Z30" i="1"/>
  <c r="U30" i="1"/>
  <c r="V30" i="1" s="1"/>
  <c r="Z874" i="1"/>
  <c r="U846" i="1"/>
  <c r="V846" i="1" s="1"/>
  <c r="U687" i="1"/>
  <c r="V687" i="1" s="1"/>
  <c r="Z676" i="1"/>
  <c r="U672" i="1"/>
  <c r="V672" i="1" s="1"/>
  <c r="Z591" i="1"/>
  <c r="Z589" i="1"/>
  <c r="U570" i="1"/>
  <c r="V570" i="1" s="1"/>
  <c r="Z539" i="1"/>
  <c r="U539" i="1"/>
  <c r="V539" i="1" s="1"/>
  <c r="Q531" i="1"/>
  <c r="R531" i="1" s="1"/>
  <c r="Y531" i="1" s="1"/>
  <c r="Q529" i="1"/>
  <c r="R529" i="1" s="1"/>
  <c r="Y529" i="1" s="1"/>
  <c r="P343" i="1"/>
  <c r="Q343" i="1" s="1"/>
  <c r="U289" i="1"/>
  <c r="V289" i="1" s="1"/>
  <c r="Z289" i="1"/>
  <c r="P248" i="1"/>
  <c r="Q248" i="1" s="1"/>
  <c r="R248" i="1" s="1"/>
  <c r="Y248" i="1" s="1"/>
  <c r="P158" i="1"/>
  <c r="Q158" i="1"/>
  <c r="U92" i="1"/>
  <c r="V92" i="1" s="1"/>
  <c r="Z92" i="1"/>
  <c r="P75" i="1"/>
  <c r="Q75" i="1"/>
  <c r="Z54" i="1"/>
  <c r="P12" i="1"/>
  <c r="Q12" i="1"/>
  <c r="Q178" i="1"/>
  <c r="R178" i="1" s="1"/>
  <c r="U111" i="1"/>
  <c r="V111" i="1" s="1"/>
  <c r="Q107" i="1"/>
  <c r="R107" i="1" s="1"/>
  <c r="Y107" i="1" s="1"/>
  <c r="Q104" i="1"/>
  <c r="R104" i="1" s="1"/>
  <c r="Y104" i="1" s="1"/>
  <c r="Q99" i="1"/>
  <c r="R99" i="1" s="1"/>
  <c r="Q96" i="1"/>
  <c r="R96" i="1" s="1"/>
  <c r="U74" i="1"/>
  <c r="V74" i="1" s="1"/>
  <c r="U69" i="1"/>
  <c r="V69" i="1" s="1"/>
  <c r="U45" i="1"/>
  <c r="V45" i="1" s="1"/>
  <c r="Z43" i="1"/>
  <c r="P42" i="1"/>
  <c r="R42" i="1" s="1"/>
  <c r="Z31" i="1"/>
  <c r="P30" i="1"/>
  <c r="R30" i="1" s="1"/>
  <c r="U26" i="1"/>
  <c r="V26" i="1" s="1"/>
  <c r="Z15" i="1"/>
  <c r="Z250" i="1"/>
  <c r="Q211" i="1"/>
  <c r="R211" i="1" s="1"/>
  <c r="Y211" i="1" s="1"/>
  <c r="Z195" i="1"/>
  <c r="U190" i="1"/>
  <c r="V190" i="1" s="1"/>
  <c r="P187" i="1"/>
  <c r="R187" i="1" s="1"/>
  <c r="Y187" i="1" s="1"/>
  <c r="U169" i="1"/>
  <c r="V169" i="1" s="1"/>
  <c r="U147" i="1"/>
  <c r="V147" i="1" s="1"/>
  <c r="Q131" i="1"/>
  <c r="R131" i="1" s="1"/>
  <c r="Q129" i="1"/>
  <c r="R129" i="1" s="1"/>
  <c r="Y129" i="1" s="1"/>
  <c r="Z89" i="1"/>
  <c r="Q79" i="1"/>
  <c r="R79" i="1" s="1"/>
  <c r="Q67" i="1"/>
  <c r="R67" i="1" s="1"/>
  <c r="P40" i="1"/>
  <c r="R40" i="1" s="1"/>
  <c r="Y40" i="1" s="1"/>
  <c r="U38" i="1"/>
  <c r="V38" i="1" s="1"/>
  <c r="Q326" i="1"/>
  <c r="R326" i="1" s="1"/>
  <c r="Y326" i="1" s="1"/>
  <c r="P100" i="1"/>
  <c r="R100" i="1" s="1"/>
  <c r="Q48" i="1"/>
  <c r="R48" i="1" s="1"/>
  <c r="Z41" i="1"/>
  <c r="Z177" i="1"/>
  <c r="R249" i="1"/>
  <c r="Y249" i="1" s="1"/>
  <c r="U216" i="1"/>
  <c r="V216" i="1" s="1"/>
  <c r="Q183" i="1"/>
  <c r="R183" i="1" s="1"/>
  <c r="Y183" i="1" s="1"/>
  <c r="Q194" i="1"/>
  <c r="R194" i="1" s="1"/>
  <c r="Q189" i="1"/>
  <c r="R189" i="1" s="1"/>
  <c r="Q186" i="1"/>
  <c r="R186" i="1" s="1"/>
  <c r="Y186" i="1" s="1"/>
  <c r="U178" i="1"/>
  <c r="V178" i="1" s="1"/>
  <c r="Q161" i="1"/>
  <c r="R161" i="1" s="1"/>
  <c r="Y161" i="1" s="1"/>
  <c r="Z153" i="1"/>
  <c r="Z151" i="1"/>
  <c r="Q144" i="1"/>
  <c r="R144" i="1" s="1"/>
  <c r="Y144" i="1" s="1"/>
  <c r="Q142" i="1"/>
  <c r="R142" i="1" s="1"/>
  <c r="Y142" i="1" s="1"/>
  <c r="Q66" i="1"/>
  <c r="R66" i="1" s="1"/>
  <c r="Y66" i="1" s="1"/>
  <c r="Q6" i="1"/>
  <c r="R6" i="1" s="1"/>
  <c r="Y6" i="1" s="1"/>
  <c r="Q197" i="1"/>
  <c r="R197" i="1" s="1"/>
  <c r="Y197" i="1" s="1"/>
  <c r="U187" i="1"/>
  <c r="V187" i="1" s="1"/>
  <c r="Q133" i="1"/>
  <c r="R133" i="1" s="1"/>
  <c r="Z131" i="1"/>
  <c r="Z124" i="1"/>
  <c r="Z121" i="1"/>
  <c r="P76" i="1"/>
  <c r="R76" i="1" s="1"/>
  <c r="Y76" i="1" s="1"/>
  <c r="P64" i="1"/>
  <c r="R64" i="1" s="1"/>
  <c r="U40" i="1"/>
  <c r="V40" i="1" s="1"/>
  <c r="P28" i="1"/>
  <c r="R28" i="1" s="1"/>
  <c r="Y28" i="1" s="1"/>
  <c r="P11" i="1"/>
  <c r="R11" i="1" s="1"/>
  <c r="V962" i="1"/>
  <c r="V931" i="1"/>
  <c r="U1057" i="1"/>
  <c r="V1057" i="1" s="1"/>
  <c r="U937" i="1"/>
  <c r="Z813" i="1"/>
  <c r="Z869" i="1"/>
  <c r="U840" i="1"/>
  <c r="V840" i="1" s="1"/>
  <c r="U823" i="1"/>
  <c r="V823" i="1" s="1"/>
  <c r="Z795" i="1"/>
  <c r="U774" i="1"/>
  <c r="V774" i="1" s="1"/>
  <c r="V750" i="1"/>
  <c r="Z712" i="1"/>
  <c r="U670" i="1"/>
  <c r="V670" i="1" s="1"/>
  <c r="Z658" i="1"/>
  <c r="U628" i="1"/>
  <c r="U626" i="1"/>
  <c r="V626" i="1" s="1"/>
  <c r="Z577" i="1"/>
  <c r="Z575" i="1"/>
  <c r="U573" i="1"/>
  <c r="V573" i="1" s="1"/>
  <c r="Z558" i="1"/>
  <c r="U487" i="1"/>
  <c r="V487" i="1" s="1"/>
  <c r="U416" i="1"/>
  <c r="V416" i="1" s="1"/>
  <c r="Z364" i="1"/>
  <c r="U334" i="1"/>
  <c r="V334" i="1" s="1"/>
  <c r="U322" i="1"/>
  <c r="V322" i="1" s="1"/>
  <c r="U281" i="1"/>
  <c r="V281" i="1" s="1"/>
  <c r="U269" i="1"/>
  <c r="V269" i="1" s="1"/>
  <c r="U185" i="1"/>
  <c r="V185" i="1" s="1"/>
  <c r="Z176" i="1"/>
  <c r="U171" i="1"/>
  <c r="V171" i="1" s="1"/>
  <c r="V165" i="1"/>
  <c r="Z163" i="1"/>
  <c r="U134" i="1"/>
  <c r="V134" i="1" s="1"/>
  <c r="Z120" i="1"/>
  <c r="U114" i="1"/>
  <c r="V114" i="1" s="1"/>
  <c r="Z79" i="1"/>
  <c r="Z55" i="1"/>
  <c r="U23" i="1"/>
  <c r="V23" i="1" s="1"/>
  <c r="U18" i="1"/>
  <c r="V18" i="1" s="1"/>
  <c r="U16" i="1"/>
  <c r="V16" i="1" s="1"/>
  <c r="Z8" i="1"/>
  <c r="Z1060" i="1"/>
  <c r="Z866" i="1"/>
  <c r="Z858" i="1"/>
  <c r="Z787" i="1"/>
  <c r="Z691" i="1"/>
  <c r="Z506" i="1"/>
  <c r="Z502" i="1"/>
  <c r="Z458" i="1"/>
  <c r="Z228" i="1"/>
  <c r="Z249" i="1"/>
  <c r="Z101" i="1"/>
  <c r="Z35" i="1"/>
  <c r="Z1074" i="1"/>
  <c r="Z993" i="1"/>
  <c r="U963" i="1"/>
  <c r="U956" i="1"/>
  <c r="V956" i="1" s="1"/>
  <c r="Z897" i="1"/>
  <c r="Z781" i="1"/>
  <c r="Z738" i="1"/>
  <c r="Z796" i="1"/>
  <c r="Z789" i="1"/>
  <c r="Z648" i="1"/>
  <c r="Z631" i="1"/>
  <c r="U612" i="1"/>
  <c r="V612" i="1" s="1"/>
  <c r="Z604" i="1"/>
  <c r="Z524" i="1"/>
  <c r="Z498" i="1"/>
  <c r="Z454" i="1"/>
  <c r="Z392" i="1"/>
  <c r="U348" i="1"/>
  <c r="V348" i="1" s="1"/>
  <c r="Z335" i="1"/>
  <c r="Z328" i="1"/>
  <c r="Z323" i="1"/>
  <c r="U307" i="1"/>
  <c r="V307" i="1" s="1"/>
  <c r="Z295" i="1"/>
  <c r="Z202" i="1"/>
  <c r="Z154" i="1"/>
  <c r="Z130" i="1"/>
  <c r="Z9" i="1"/>
  <c r="U964" i="1"/>
  <c r="U930" i="1"/>
  <c r="V930" i="1" s="1"/>
  <c r="Z811" i="1"/>
  <c r="U806" i="1"/>
  <c r="U834" i="1"/>
  <c r="V834" i="1" s="1"/>
  <c r="U765" i="1"/>
  <c r="V765" i="1" s="1"/>
  <c r="U728" i="1"/>
  <c r="V728" i="1" s="1"/>
  <c r="U665" i="1"/>
  <c r="V665" i="1" s="1"/>
  <c r="U610" i="1"/>
  <c r="V610" i="1" s="1"/>
  <c r="Z576" i="1"/>
  <c r="Z572" i="1"/>
  <c r="U441" i="1"/>
  <c r="V441" i="1" s="1"/>
  <c r="U365" i="1"/>
  <c r="V365" i="1" s="1"/>
  <c r="Z363" i="1"/>
  <c r="U299" i="1"/>
  <c r="V299" i="1" s="1"/>
  <c r="U270" i="1"/>
  <c r="V270" i="1" s="1"/>
  <c r="U224" i="1"/>
  <c r="V224" i="1" s="1"/>
  <c r="Z136" i="1"/>
  <c r="V130" i="1"/>
  <c r="Z118" i="1"/>
  <c r="U108" i="1"/>
  <c r="V108" i="1" s="1"/>
  <c r="Z97" i="1"/>
  <c r="Z67" i="1"/>
  <c r="Z17" i="1"/>
  <c r="Z6" i="1"/>
  <c r="Z976" i="1"/>
  <c r="U970" i="1"/>
  <c r="Z605" i="1"/>
  <c r="Z489" i="1"/>
  <c r="U1071" i="1"/>
  <c r="V1071" i="1" s="1"/>
  <c r="Z1041" i="1"/>
  <c r="U996" i="1"/>
  <c r="V996" i="1" s="1"/>
  <c r="Z946" i="1"/>
  <c r="U925" i="1"/>
  <c r="V925" i="1" s="1"/>
  <c r="Z966" i="1"/>
  <c r="U831" i="1"/>
  <c r="U825" i="1"/>
  <c r="V825" i="1" s="1"/>
  <c r="U808" i="1"/>
  <c r="V808" i="1" s="1"/>
  <c r="Z855" i="1"/>
  <c r="Z851" i="1"/>
  <c r="Z759" i="1"/>
  <c r="Z750" i="1"/>
  <c r="V714" i="1"/>
  <c r="U702" i="1"/>
  <c r="V702" i="1" s="1"/>
  <c r="Z696" i="1"/>
  <c r="Z683" i="1"/>
  <c r="Z678" i="1"/>
  <c r="Z492" i="1"/>
  <c r="Z444" i="1"/>
  <c r="Z421" i="1"/>
  <c r="Z261" i="1"/>
  <c r="Z123" i="1"/>
  <c r="Z119" i="1"/>
  <c r="U113" i="1"/>
  <c r="V113" i="1" s="1"/>
  <c r="Z110" i="1"/>
  <c r="Z98" i="1"/>
  <c r="Z44" i="1"/>
  <c r="U28" i="1"/>
  <c r="V28" i="1" s="1"/>
  <c r="Z1025" i="1"/>
  <c r="Z943" i="1"/>
  <c r="U1005" i="1"/>
  <c r="V1005" i="1" s="1"/>
  <c r="Z746" i="1"/>
  <c r="Z853" i="1"/>
  <c r="Z790" i="1"/>
  <c r="Z688" i="1"/>
  <c r="U613" i="1"/>
  <c r="V613" i="1" s="1"/>
  <c r="Z586" i="1"/>
  <c r="U516" i="1"/>
  <c r="V516" i="1" s="1"/>
  <c r="Z431" i="1"/>
  <c r="Z241" i="1"/>
  <c r="Z239" i="1"/>
  <c r="Z165" i="1"/>
  <c r="Z84" i="1"/>
  <c r="Z68" i="1"/>
  <c r="Z60" i="1"/>
  <c r="Z888" i="1"/>
  <c r="U908" i="1"/>
  <c r="V908" i="1" s="1"/>
  <c r="U903" i="1"/>
  <c r="V903" i="1" s="1"/>
  <c r="U884" i="1"/>
  <c r="V884" i="1" s="1"/>
  <c r="U809" i="1"/>
  <c r="U719" i="1"/>
  <c r="V719" i="1" s="1"/>
  <c r="Z611" i="1"/>
  <c r="Z562" i="1"/>
  <c r="U476" i="1"/>
  <c r="V476" i="1" s="1"/>
  <c r="U461" i="1"/>
  <c r="V461" i="1" s="1"/>
  <c r="Z457" i="1"/>
  <c r="U442" i="1"/>
  <c r="V442" i="1" s="1"/>
  <c r="Z329" i="1"/>
  <c r="U300" i="1"/>
  <c r="V300" i="1" s="1"/>
  <c r="Z292" i="1"/>
  <c r="Z277" i="1"/>
  <c r="Z264" i="1"/>
  <c r="U251" i="1"/>
  <c r="V251" i="1" s="1"/>
  <c r="U203" i="1"/>
  <c r="V203" i="1" s="1"/>
  <c r="U191" i="1"/>
  <c r="V191" i="1" s="1"/>
  <c r="U157" i="1"/>
  <c r="V157" i="1" s="1"/>
  <c r="Z155" i="1"/>
  <c r="Z137" i="1"/>
  <c r="U105" i="1"/>
  <c r="V105" i="1" s="1"/>
  <c r="U76" i="1"/>
  <c r="V76" i="1" s="1"/>
  <c r="U990" i="1"/>
  <c r="Z990" i="1"/>
  <c r="U880" i="1"/>
  <c r="Z880" i="1"/>
  <c r="Z999" i="1"/>
  <c r="U999" i="1"/>
  <c r="V987" i="1"/>
  <c r="U1006" i="1"/>
  <c r="Z1006" i="1"/>
  <c r="U835" i="1"/>
  <c r="Z835" i="1"/>
  <c r="V982" i="1"/>
  <c r="Z991" i="1"/>
  <c r="U991" i="1"/>
  <c r="V887" i="1"/>
  <c r="Z1002" i="1"/>
  <c r="U1002" i="1"/>
  <c r="Z973" i="1"/>
  <c r="U973" i="1"/>
  <c r="Z954" i="1"/>
  <c r="U954" i="1"/>
  <c r="Z948" i="1"/>
  <c r="U948" i="1"/>
  <c r="Z936" i="1"/>
  <c r="U936" i="1"/>
  <c r="Z902" i="1"/>
  <c r="U902" i="1"/>
  <c r="U854" i="1"/>
  <c r="Z854" i="1"/>
  <c r="Z921" i="1"/>
  <c r="U921" i="1"/>
  <c r="U841" i="1"/>
  <c r="Z841" i="1"/>
  <c r="V986" i="1"/>
  <c r="U934" i="1"/>
  <c r="Z934" i="1"/>
  <c r="V817" i="1"/>
  <c r="Z727" i="1"/>
  <c r="U727" i="1"/>
  <c r="U952" i="1"/>
  <c r="Z952" i="1"/>
  <c r="U928" i="1"/>
  <c r="Z928" i="1"/>
  <c r="Z877" i="1"/>
  <c r="U877" i="1"/>
  <c r="U919" i="1"/>
  <c r="Z919" i="1"/>
  <c r="U906" i="1"/>
  <c r="Z906" i="1"/>
  <c r="Z690" i="1"/>
  <c r="U690" i="1"/>
  <c r="Z636" i="1"/>
  <c r="U636" i="1"/>
  <c r="V633" i="1"/>
  <c r="Z878" i="1"/>
  <c r="R828" i="1"/>
  <c r="Z794" i="1"/>
  <c r="U794" i="1"/>
  <c r="U791" i="1"/>
  <c r="U764" i="1"/>
  <c r="Z764" i="1"/>
  <c r="Z762" i="1"/>
  <c r="U762" i="1"/>
  <c r="U758" i="1"/>
  <c r="Z758" i="1"/>
  <c r="U755" i="1"/>
  <c r="Z755" i="1"/>
  <c r="P640" i="1"/>
  <c r="Q640" i="1" s="1"/>
  <c r="R640" i="1" s="1"/>
  <c r="U953" i="1"/>
  <c r="Z953" i="1"/>
  <c r="Z912" i="1"/>
  <c r="U912" i="1"/>
  <c r="P837" i="1"/>
  <c r="Q837" i="1" s="1"/>
  <c r="Z829" i="1"/>
  <c r="U829" i="1"/>
  <c r="Z994" i="1"/>
  <c r="U994" i="1"/>
  <c r="V978" i="1"/>
  <c r="U971" i="1"/>
  <c r="Z971" i="1"/>
  <c r="Z950" i="1"/>
  <c r="U950" i="1"/>
  <c r="U947" i="1"/>
  <c r="Z947" i="1"/>
  <c r="Z917" i="1"/>
  <c r="U917" i="1"/>
  <c r="V885" i="1"/>
  <c r="V857" i="1"/>
  <c r="P794" i="1"/>
  <c r="Z788" i="1"/>
  <c r="U788" i="1"/>
  <c r="U785" i="1"/>
  <c r="P762" i="1"/>
  <c r="Q762" i="1" s="1"/>
  <c r="R762" i="1" s="1"/>
  <c r="Y762" i="1" s="1"/>
  <c r="P755" i="1"/>
  <c r="Q1044" i="1"/>
  <c r="R1044" i="1" s="1"/>
  <c r="R1043" i="1"/>
  <c r="Z989" i="1"/>
  <c r="U989" i="1"/>
  <c r="R987" i="1"/>
  <c r="Y987" i="1" s="1"/>
  <c r="P946" i="1"/>
  <c r="Q946" i="1" s="1"/>
  <c r="R946" i="1" s="1"/>
  <c r="Z887" i="1"/>
  <c r="Q886" i="1"/>
  <c r="R886" i="1" s="1"/>
  <c r="P998" i="1"/>
  <c r="Q998" i="1" s="1"/>
  <c r="Z933" i="1"/>
  <c r="U933" i="1"/>
  <c r="P915" i="1"/>
  <c r="R915" i="1" s="1"/>
  <c r="U901" i="1"/>
  <c r="Z901" i="1"/>
  <c r="V870" i="1"/>
  <c r="X870" i="1"/>
  <c r="Q833" i="1"/>
  <c r="R833" i="1" s="1"/>
  <c r="R822" i="1"/>
  <c r="P801" i="1"/>
  <c r="Q801" i="1" s="1"/>
  <c r="U890" i="1"/>
  <c r="Q926" i="1"/>
  <c r="R926" i="1" s="1"/>
  <c r="U979" i="1"/>
  <c r="Z965" i="1"/>
  <c r="Z960" i="1"/>
  <c r="P948" i="1"/>
  <c r="Q948" i="1" s="1"/>
  <c r="R920" i="1"/>
  <c r="P876" i="1"/>
  <c r="R875" i="1"/>
  <c r="P863" i="1"/>
  <c r="Q863" i="1" s="1"/>
  <c r="R863" i="1" s="1"/>
  <c r="R812" i="1"/>
  <c r="Q839" i="1"/>
  <c r="R839" i="1" s="1"/>
  <c r="P829" i="1"/>
  <c r="Q829" i="1" s="1"/>
  <c r="R829" i="1" s="1"/>
  <c r="Y829" i="1" s="1"/>
  <c r="P820" i="1"/>
  <c r="Q820" i="1" s="1"/>
  <c r="Z801" i="1"/>
  <c r="U801" i="1"/>
  <c r="U797" i="1"/>
  <c r="Z783" i="1"/>
  <c r="P778" i="1"/>
  <c r="Q778" i="1" s="1"/>
  <c r="Q716" i="1"/>
  <c r="R716" i="1" s="1"/>
  <c r="Q810" i="1"/>
  <c r="R810" i="1" s="1"/>
  <c r="Q734" i="1"/>
  <c r="R734" i="1" s="1"/>
  <c r="P869" i="1"/>
  <c r="P856" i="1"/>
  <c r="Q856" i="1" s="1"/>
  <c r="R856" i="1" s="1"/>
  <c r="Y856" i="1" s="1"/>
  <c r="Z849" i="1"/>
  <c r="U849" i="1"/>
  <c r="P802" i="1"/>
  <c r="Q802" i="1" s="1"/>
  <c r="R802" i="1" s="1"/>
  <c r="U798" i="1"/>
  <c r="Z798" i="1"/>
  <c r="V795" i="1"/>
  <c r="Q776" i="1"/>
  <c r="R776" i="1" s="1"/>
  <c r="Y776" i="1" s="1"/>
  <c r="Z768" i="1"/>
  <c r="U768" i="1"/>
  <c r="P763" i="1"/>
  <c r="Q763" i="1" s="1"/>
  <c r="R757" i="1"/>
  <c r="Y757" i="1" s="1"/>
  <c r="U726" i="1"/>
  <c r="Z726" i="1"/>
  <c r="U684" i="1"/>
  <c r="Z684" i="1"/>
  <c r="Z660" i="1"/>
  <c r="U660" i="1"/>
  <c r="U571" i="1"/>
  <c r="Z571" i="1"/>
  <c r="U907" i="1"/>
  <c r="Z907" i="1"/>
  <c r="Q884" i="1"/>
  <c r="R884" i="1" s="1"/>
  <c r="R883" i="1"/>
  <c r="P871" i="1"/>
  <c r="Q871" i="1" s="1"/>
  <c r="R871" i="1" s="1"/>
  <c r="Q814" i="1"/>
  <c r="R814" i="1" s="1"/>
  <c r="U739" i="1"/>
  <c r="Z739" i="1"/>
  <c r="V869" i="1"/>
  <c r="Z856" i="1"/>
  <c r="U856" i="1"/>
  <c r="P832" i="1"/>
  <c r="Q832" i="1" s="1"/>
  <c r="U824" i="1"/>
  <c r="Z824" i="1"/>
  <c r="P821" i="1"/>
  <c r="Q821" i="1" s="1"/>
  <c r="U818" i="1"/>
  <c r="Z818" i="1"/>
  <c r="V802" i="1"/>
  <c r="U763" i="1"/>
  <c r="Z763" i="1"/>
  <c r="U713" i="1"/>
  <c r="Z713" i="1"/>
  <c r="Z711" i="1"/>
  <c r="P677" i="1"/>
  <c r="Q677" i="1" s="1"/>
  <c r="V1025" i="1"/>
  <c r="V853" i="1"/>
  <c r="P838" i="1"/>
  <c r="Q838" i="1" s="1"/>
  <c r="V832" i="1"/>
  <c r="V821" i="1"/>
  <c r="U757" i="1"/>
  <c r="Z757" i="1"/>
  <c r="Z718" i="1"/>
  <c r="U718" i="1"/>
  <c r="Z707" i="1"/>
  <c r="U707" i="1"/>
  <c r="P983" i="1"/>
  <c r="Q983" i="1" s="1"/>
  <c r="R983" i="1" s="1"/>
  <c r="Z923" i="1"/>
  <c r="U923" i="1"/>
  <c r="Q845" i="1"/>
  <c r="R845" i="1" s="1"/>
  <c r="Y845" i="1" s="1"/>
  <c r="P783" i="1"/>
  <c r="Q783" i="1" s="1"/>
  <c r="Q695" i="1"/>
  <c r="R695" i="1" s="1"/>
  <c r="Q941" i="1"/>
  <c r="R941" i="1" s="1"/>
  <c r="Y941" i="1" s="1"/>
  <c r="P979" i="1"/>
  <c r="Z904" i="1"/>
  <c r="U904" i="1"/>
  <c r="Z837" i="1"/>
  <c r="U837" i="1"/>
  <c r="P789" i="1"/>
  <c r="Q789" i="1" s="1"/>
  <c r="U786" i="1"/>
  <c r="Z786" i="1"/>
  <c r="V783" i="1"/>
  <c r="U779" i="1"/>
  <c r="Z779" i="1"/>
  <c r="Q774" i="1"/>
  <c r="R774" i="1" s="1"/>
  <c r="Q728" i="1"/>
  <c r="R728" i="1" s="1"/>
  <c r="Y728" i="1" s="1"/>
  <c r="Q653" i="1"/>
  <c r="R653" i="1" s="1"/>
  <c r="Y653" i="1" s="1"/>
  <c r="Q781" i="1"/>
  <c r="R781" i="1" s="1"/>
  <c r="V789" i="1"/>
  <c r="Q765" i="1"/>
  <c r="R765" i="1" s="1"/>
  <c r="Y765" i="1" s="1"/>
  <c r="U729" i="1"/>
  <c r="Z729" i="1"/>
  <c r="Z932" i="1"/>
  <c r="U932" i="1"/>
  <c r="R996" i="1"/>
  <c r="Y996" i="1" s="1"/>
  <c r="Z987" i="1"/>
  <c r="Q943" i="1"/>
  <c r="R943" i="1" s="1"/>
  <c r="P896" i="1"/>
  <c r="Q879" i="1"/>
  <c r="R879" i="1" s="1"/>
  <c r="Q827" i="1"/>
  <c r="R827" i="1" s="1"/>
  <c r="V746" i="1"/>
  <c r="V1074" i="1"/>
  <c r="R1071" i="1"/>
  <c r="Z982" i="1"/>
  <c r="Z978" i="1"/>
  <c r="V958" i="1"/>
  <c r="Z938" i="1"/>
  <c r="U938" i="1"/>
  <c r="U935" i="1"/>
  <c r="Z935" i="1"/>
  <c r="P908" i="1"/>
  <c r="V897" i="1"/>
  <c r="V865" i="1"/>
  <c r="Z870" i="1"/>
  <c r="P844" i="1"/>
  <c r="V838" i="1"/>
  <c r="Q784" i="1"/>
  <c r="R784" i="1" s="1"/>
  <c r="Q771" i="1"/>
  <c r="R771" i="1" s="1"/>
  <c r="Y771" i="1" s="1"/>
  <c r="R761" i="1"/>
  <c r="P748" i="1"/>
  <c r="Z715" i="1"/>
  <c r="U715" i="1"/>
  <c r="V711" i="1"/>
  <c r="V878" i="1"/>
  <c r="Q737" i="1"/>
  <c r="R737" i="1" s="1"/>
  <c r="Y737" i="1" s="1"/>
  <c r="Z820" i="1"/>
  <c r="U820" i="1"/>
  <c r="U655" i="1"/>
  <c r="Z655" i="1"/>
  <c r="V959" i="1"/>
  <c r="U940" i="1"/>
  <c r="Z940" i="1"/>
  <c r="U895" i="1"/>
  <c r="Z895" i="1"/>
  <c r="P878" i="1"/>
  <c r="Q878" i="1" s="1"/>
  <c r="R878" i="1" s="1"/>
  <c r="V860" i="1"/>
  <c r="P843" i="1"/>
  <c r="Q843" i="1" s="1"/>
  <c r="R843" i="1" s="1"/>
  <c r="Y843" i="1" s="1"/>
  <c r="U770" i="1"/>
  <c r="Z770" i="1"/>
  <c r="Q722" i="1"/>
  <c r="R722" i="1" s="1"/>
  <c r="Q660" i="1"/>
  <c r="R660" i="1" s="1"/>
  <c r="Y660" i="1" s="1"/>
  <c r="P921" i="1"/>
  <c r="R921" i="1" s="1"/>
  <c r="P849" i="1"/>
  <c r="P795" i="1"/>
  <c r="Q795" i="1" s="1"/>
  <c r="U792" i="1"/>
  <c r="Z792" i="1"/>
  <c r="U724" i="1"/>
  <c r="Z724" i="1"/>
  <c r="Z671" i="1"/>
  <c r="U671" i="1"/>
  <c r="V888" i="1"/>
  <c r="R882" i="1"/>
  <c r="Y882" i="1" s="1"/>
  <c r="V960" i="1"/>
  <c r="Z918" i="1"/>
  <c r="U918" i="1"/>
  <c r="Z975" i="1"/>
  <c r="U975" i="1"/>
  <c r="P930" i="1"/>
  <c r="Z911" i="1"/>
  <c r="U911" i="1"/>
  <c r="U900" i="1"/>
  <c r="Z900" i="1"/>
  <c r="Z885" i="1"/>
  <c r="Z817" i="1"/>
  <c r="Q1041" i="1"/>
  <c r="R1041" i="1" s="1"/>
  <c r="Q944" i="1"/>
  <c r="R944" i="1" s="1"/>
  <c r="Z957" i="1"/>
  <c r="U957" i="1"/>
  <c r="Z927" i="1"/>
  <c r="U927" i="1"/>
  <c r="P874" i="1"/>
  <c r="Z860" i="1"/>
  <c r="Z857" i="1"/>
  <c r="P850" i="1"/>
  <c r="Q850" i="1" s="1"/>
  <c r="U847" i="1"/>
  <c r="Z847" i="1"/>
  <c r="V844" i="1"/>
  <c r="Q790" i="1"/>
  <c r="R790" i="1" s="1"/>
  <c r="P782" i="1"/>
  <c r="Q782" i="1" s="1"/>
  <c r="R782" i="1" s="1"/>
  <c r="Y782" i="1" s="1"/>
  <c r="U777" i="1"/>
  <c r="Z777" i="1"/>
  <c r="U772" i="1"/>
  <c r="Z771" i="1"/>
  <c r="U771" i="1"/>
  <c r="U767" i="1"/>
  <c r="Z767" i="1"/>
  <c r="Z766" i="1"/>
  <c r="U766" i="1"/>
  <c r="Z748" i="1"/>
  <c r="U748" i="1"/>
  <c r="Q718" i="1"/>
  <c r="R718" i="1" s="1"/>
  <c r="Y718" i="1" s="1"/>
  <c r="U630" i="1"/>
  <c r="Z630" i="1"/>
  <c r="U617" i="1"/>
  <c r="Z617" i="1"/>
  <c r="Z608" i="1"/>
  <c r="U608" i="1"/>
  <c r="U920" i="1"/>
  <c r="Z920" i="1"/>
  <c r="U913" i="1"/>
  <c r="Z913" i="1"/>
  <c r="P902" i="1"/>
  <c r="P895" i="1"/>
  <c r="Q895" i="1" s="1"/>
  <c r="R842" i="1"/>
  <c r="Z778" i="1"/>
  <c r="U778" i="1"/>
  <c r="P770" i="1"/>
  <c r="Q770" i="1" s="1"/>
  <c r="Z969" i="1"/>
  <c r="U969" i="1"/>
  <c r="Z939" i="1"/>
  <c r="U939" i="1"/>
  <c r="Z899" i="1"/>
  <c r="U899" i="1"/>
  <c r="Q866" i="1"/>
  <c r="R866" i="1" s="1"/>
  <c r="Y866" i="1" s="1"/>
  <c r="Q851" i="1"/>
  <c r="R851" i="1" s="1"/>
  <c r="Y851" i="1" s="1"/>
  <c r="Z760" i="1"/>
  <c r="U760" i="1"/>
  <c r="P887" i="1"/>
  <c r="Z745" i="1"/>
  <c r="U745" i="1"/>
  <c r="V868" i="1"/>
  <c r="Q858" i="1"/>
  <c r="R858" i="1" s="1"/>
  <c r="Z843" i="1"/>
  <c r="U843" i="1"/>
  <c r="U749" i="1"/>
  <c r="Z749" i="1"/>
  <c r="Q717" i="1"/>
  <c r="R717" i="1" s="1"/>
  <c r="Y717" i="1" s="1"/>
  <c r="Q942" i="1"/>
  <c r="R942" i="1" s="1"/>
  <c r="Y942" i="1" s="1"/>
  <c r="V993" i="1"/>
  <c r="U929" i="1"/>
  <c r="Z929" i="1"/>
  <c r="Z951" i="1"/>
  <c r="U951" i="1"/>
  <c r="Z986" i="1"/>
  <c r="P735" i="1"/>
  <c r="Q735" i="1" s="1"/>
  <c r="Q1042" i="1"/>
  <c r="R1042" i="1" s="1"/>
  <c r="R1007" i="1"/>
  <c r="U988" i="1"/>
  <c r="U985" i="1"/>
  <c r="P945" i="1"/>
  <c r="P925" i="1"/>
  <c r="Q925" i="1" s="1"/>
  <c r="U981" i="1"/>
  <c r="Z959" i="1"/>
  <c r="P936" i="1"/>
  <c r="U914" i="1"/>
  <c r="Z914" i="1"/>
  <c r="Z905" i="1"/>
  <c r="U905" i="1"/>
  <c r="P901" i="1"/>
  <c r="Q901" i="1" s="1"/>
  <c r="U876" i="1"/>
  <c r="Z742" i="1"/>
  <c r="U742" i="1"/>
  <c r="P865" i="1"/>
  <c r="Q865" i="1" s="1"/>
  <c r="R865" i="1" s="1"/>
  <c r="P736" i="1"/>
  <c r="Q736" i="1" s="1"/>
  <c r="Z868" i="1"/>
  <c r="U859" i="1"/>
  <c r="Z859" i="1"/>
  <c r="P857" i="1"/>
  <c r="Q857" i="1" s="1"/>
  <c r="V850" i="1"/>
  <c r="P803" i="1"/>
  <c r="Q803" i="1" s="1"/>
  <c r="Q800" i="1"/>
  <c r="R800" i="1" s="1"/>
  <c r="Q796" i="1"/>
  <c r="R796" i="1" s="1"/>
  <c r="P788" i="1"/>
  <c r="Q788" i="1" s="1"/>
  <c r="Z782" i="1"/>
  <c r="U782" i="1"/>
  <c r="U769" i="1"/>
  <c r="Z769" i="1"/>
  <c r="Q767" i="1"/>
  <c r="R767" i="1" s="1"/>
  <c r="Y767" i="1" s="1"/>
  <c r="P764" i="1"/>
  <c r="Q764" i="1" s="1"/>
  <c r="P758" i="1"/>
  <c r="P690" i="1"/>
  <c r="Q690" i="1" s="1"/>
  <c r="U685" i="1"/>
  <c r="Z685" i="1"/>
  <c r="Z638" i="1"/>
  <c r="U638" i="1"/>
  <c r="U34" i="1"/>
  <c r="Z34" i="1"/>
  <c r="R732" i="1"/>
  <c r="R721" i="1"/>
  <c r="Y721" i="1" s="1"/>
  <c r="U717" i="1"/>
  <c r="Z717" i="1"/>
  <c r="Z709" i="1"/>
  <c r="U709" i="1"/>
  <c r="P706" i="1"/>
  <c r="Q706" i="1" s="1"/>
  <c r="Q701" i="1"/>
  <c r="R701" i="1" s="1"/>
  <c r="U674" i="1"/>
  <c r="Z674" i="1"/>
  <c r="Z666" i="1"/>
  <c r="U666" i="1"/>
  <c r="Z664" i="1"/>
  <c r="U664" i="1"/>
  <c r="Q627" i="1"/>
  <c r="R627" i="1" s="1"/>
  <c r="Y627" i="1" s="1"/>
  <c r="U621" i="1"/>
  <c r="Z621" i="1"/>
  <c r="Z614" i="1"/>
  <c r="U614" i="1"/>
  <c r="Z606" i="1"/>
  <c r="U606" i="1"/>
  <c r="P880" i="1"/>
  <c r="Q880" i="1" s="1"/>
  <c r="R859" i="1"/>
  <c r="Q852" i="1"/>
  <c r="R852" i="1" s="1"/>
  <c r="Y852" i="1" s="1"/>
  <c r="Q846" i="1"/>
  <c r="R846" i="1" s="1"/>
  <c r="Q840" i="1"/>
  <c r="R840" i="1" s="1"/>
  <c r="Y840" i="1" s="1"/>
  <c r="Q834" i="1"/>
  <c r="R834" i="1" s="1"/>
  <c r="Q823" i="1"/>
  <c r="R823" i="1" s="1"/>
  <c r="Y823" i="1" s="1"/>
  <c r="Q804" i="1"/>
  <c r="R804" i="1" s="1"/>
  <c r="Y804" i="1" s="1"/>
  <c r="Q797" i="1"/>
  <c r="R797" i="1" s="1"/>
  <c r="Y797" i="1" s="1"/>
  <c r="Q791" i="1"/>
  <c r="R791" i="1" s="1"/>
  <c r="Y791" i="1" s="1"/>
  <c r="Q785" i="1"/>
  <c r="R785" i="1" s="1"/>
  <c r="Y785" i="1" s="1"/>
  <c r="Z722" i="1"/>
  <c r="Z721" i="1"/>
  <c r="U721" i="1"/>
  <c r="Q709" i="1"/>
  <c r="R709" i="1" s="1"/>
  <c r="Y709" i="1" s="1"/>
  <c r="U706" i="1"/>
  <c r="Z706" i="1"/>
  <c r="U704" i="1"/>
  <c r="Z704" i="1"/>
  <c r="Q759" i="1"/>
  <c r="R759" i="1" s="1"/>
  <c r="V722" i="1"/>
  <c r="U720" i="1"/>
  <c r="Z720" i="1"/>
  <c r="P707" i="1"/>
  <c r="Q707" i="1" s="1"/>
  <c r="U705" i="1"/>
  <c r="Z705" i="1"/>
  <c r="Q702" i="1"/>
  <c r="R702" i="1" s="1"/>
  <c r="Q675" i="1"/>
  <c r="R675" i="1" s="1"/>
  <c r="Z653" i="1"/>
  <c r="U653" i="1"/>
  <c r="P624" i="1"/>
  <c r="Q624" i="1" s="1"/>
  <c r="V747" i="1"/>
  <c r="P815" i="1"/>
  <c r="Q815" i="1" s="1"/>
  <c r="R815" i="1" s="1"/>
  <c r="P719" i="1"/>
  <c r="Q719" i="1" s="1"/>
  <c r="Q705" i="1"/>
  <c r="R705" i="1" s="1"/>
  <c r="Y705" i="1" s="1"/>
  <c r="Q673" i="1"/>
  <c r="R673" i="1" s="1"/>
  <c r="Y673" i="1" s="1"/>
  <c r="Q667" i="1"/>
  <c r="R667" i="1" s="1"/>
  <c r="Y667" i="1" s="1"/>
  <c r="U578" i="1"/>
  <c r="Z578" i="1"/>
  <c r="V810" i="1"/>
  <c r="Q756" i="1"/>
  <c r="R756" i="1" s="1"/>
  <c r="V731" i="1"/>
  <c r="V712" i="1"/>
  <c r="P710" i="1"/>
  <c r="Q710" i="1" s="1"/>
  <c r="Z656" i="1"/>
  <c r="U656" i="1"/>
  <c r="P643" i="1"/>
  <c r="P631" i="1"/>
  <c r="Q631" i="1" s="1"/>
  <c r="Z541" i="1"/>
  <c r="U541" i="1"/>
  <c r="P775" i="1"/>
  <c r="Q775" i="1" s="1"/>
  <c r="R775" i="1" s="1"/>
  <c r="P723" i="1"/>
  <c r="Q723" i="1" s="1"/>
  <c r="R723" i="1" s="1"/>
  <c r="Y723" i="1" s="1"/>
  <c r="U710" i="1"/>
  <c r="Z710" i="1"/>
  <c r="P694" i="1"/>
  <c r="Q694" i="1" s="1"/>
  <c r="R694" i="1" s="1"/>
  <c r="Y694" i="1" s="1"/>
  <c r="Y691" i="1"/>
  <c r="X691" i="1"/>
  <c r="Y686" i="1"/>
  <c r="Z651" i="1"/>
  <c r="U651" i="1"/>
  <c r="U649" i="1"/>
  <c r="Z649" i="1"/>
  <c r="Q616" i="1"/>
  <c r="R616" i="1" s="1"/>
  <c r="Y616" i="1" s="1"/>
  <c r="V738" i="1"/>
  <c r="U723" i="1"/>
  <c r="Z723" i="1"/>
  <c r="U694" i="1"/>
  <c r="Z694" i="1"/>
  <c r="Z681" i="1"/>
  <c r="U681" i="1"/>
  <c r="P663" i="1"/>
  <c r="Q663" i="1" s="1"/>
  <c r="R663" i="1" s="1"/>
  <c r="Q611" i="1"/>
  <c r="R611" i="1" s="1"/>
  <c r="V605" i="1"/>
  <c r="P600" i="1"/>
  <c r="Z595" i="1"/>
  <c r="U595" i="1"/>
  <c r="V811" i="1"/>
  <c r="P713" i="1"/>
  <c r="Q713" i="1" s="1"/>
  <c r="R713" i="1" s="1"/>
  <c r="Y713" i="1" s="1"/>
  <c r="P708" i="1"/>
  <c r="Q708" i="1" s="1"/>
  <c r="Z692" i="1"/>
  <c r="U692" i="1"/>
  <c r="U635" i="1"/>
  <c r="Z635" i="1"/>
  <c r="Q623" i="1"/>
  <c r="R623" i="1" s="1"/>
  <c r="Y623" i="1" s="1"/>
  <c r="P711" i="1"/>
  <c r="Q711" i="1" s="1"/>
  <c r="U708" i="1"/>
  <c r="P704" i="1"/>
  <c r="Q704" i="1" s="1"/>
  <c r="P703" i="1"/>
  <c r="Q703" i="1" s="1"/>
  <c r="P689" i="1"/>
  <c r="Q689" i="1" s="1"/>
  <c r="V667" i="1"/>
  <c r="Q666" i="1"/>
  <c r="R666" i="1" s="1"/>
  <c r="Y666" i="1" s="1"/>
  <c r="Q662" i="1"/>
  <c r="R662" i="1" s="1"/>
  <c r="Y662" i="1" s="1"/>
  <c r="Q659" i="1"/>
  <c r="R659" i="1" s="1"/>
  <c r="Y659" i="1" s="1"/>
  <c r="Q649" i="1"/>
  <c r="R649" i="1" s="1"/>
  <c r="Y649" i="1" s="1"/>
  <c r="Q619" i="1"/>
  <c r="R619" i="1" s="1"/>
  <c r="Y619" i="1" s="1"/>
  <c r="P610" i="1"/>
  <c r="Q603" i="1"/>
  <c r="R603" i="1" s="1"/>
  <c r="U600" i="1"/>
  <c r="Z600" i="1"/>
  <c r="Z598" i="1"/>
  <c r="U563" i="1"/>
  <c r="Z563" i="1"/>
  <c r="Q543" i="1"/>
  <c r="R543" i="1" s="1"/>
  <c r="Y543" i="1" s="1"/>
  <c r="U689" i="1"/>
  <c r="Z689" i="1"/>
  <c r="U662" i="1"/>
  <c r="Z662" i="1"/>
  <c r="V646" i="1"/>
  <c r="Q644" i="1"/>
  <c r="R644" i="1" s="1"/>
  <c r="Z627" i="1"/>
  <c r="U627" i="1"/>
  <c r="P626" i="1"/>
  <c r="Z623" i="1"/>
  <c r="U623" i="1"/>
  <c r="U620" i="1"/>
  <c r="Z619" i="1"/>
  <c r="U619" i="1"/>
  <c r="Z616" i="1"/>
  <c r="U616" i="1"/>
  <c r="P598" i="1"/>
  <c r="Q598" i="1" s="1"/>
  <c r="P576" i="1"/>
  <c r="Q576" i="1" s="1"/>
  <c r="P574" i="1"/>
  <c r="Q574" i="1" s="1"/>
  <c r="R574" i="1" s="1"/>
  <c r="Y574" i="1" s="1"/>
  <c r="R617" i="1"/>
  <c r="Y617" i="1" s="1"/>
  <c r="V598" i="1"/>
  <c r="P591" i="1"/>
  <c r="Q591" i="1" s="1"/>
  <c r="R591" i="1" s="1"/>
  <c r="V589" i="1"/>
  <c r="R730" i="1"/>
  <c r="Y730" i="1" s="1"/>
  <c r="R696" i="1"/>
  <c r="U668" i="1"/>
  <c r="Z668" i="1"/>
  <c r="Q656" i="1"/>
  <c r="R656" i="1" s="1"/>
  <c r="Y656" i="1" s="1"/>
  <c r="U596" i="1"/>
  <c r="Z596" i="1"/>
  <c r="Y582" i="1"/>
  <c r="U556" i="1"/>
  <c r="Z556" i="1"/>
  <c r="U569" i="1"/>
  <c r="Z569" i="1"/>
  <c r="P520" i="1"/>
  <c r="Q520" i="1" s="1"/>
  <c r="R520" i="1" s="1"/>
  <c r="V518" i="1"/>
  <c r="P457" i="1"/>
  <c r="Q697" i="1"/>
  <c r="R697" i="1" s="1"/>
  <c r="Z693" i="1"/>
  <c r="U693" i="1"/>
  <c r="Q680" i="1"/>
  <c r="R680" i="1" s="1"/>
  <c r="Z673" i="1"/>
  <c r="U673" i="1"/>
  <c r="R647" i="1"/>
  <c r="Y647" i="1" s="1"/>
  <c r="U624" i="1"/>
  <c r="Z624" i="1"/>
  <c r="R621" i="1"/>
  <c r="Y621" i="1" s="1"/>
  <c r="P604" i="1"/>
  <c r="Q604" i="1" s="1"/>
  <c r="R604" i="1" s="1"/>
  <c r="Z593" i="1"/>
  <c r="U593" i="1"/>
  <c r="P592" i="1"/>
  <c r="V562" i="1"/>
  <c r="P546" i="1"/>
  <c r="P532" i="1"/>
  <c r="Q532" i="1" s="1"/>
  <c r="U496" i="1"/>
  <c r="Z496" i="1"/>
  <c r="U699" i="1"/>
  <c r="P681" i="1"/>
  <c r="Q681" i="1" s="1"/>
  <c r="Q650" i="1"/>
  <c r="R650" i="1" s="1"/>
  <c r="Y650" i="1" s="1"/>
  <c r="Z629" i="1"/>
  <c r="U629" i="1"/>
  <c r="R614" i="1"/>
  <c r="Y614" i="1" s="1"/>
  <c r="V611" i="1"/>
  <c r="P579" i="1"/>
  <c r="Q579" i="1" s="1"/>
  <c r="P577" i="1"/>
  <c r="Q577" i="1" s="1"/>
  <c r="V575" i="1"/>
  <c r="Z483" i="1"/>
  <c r="U483" i="1"/>
  <c r="P698" i="1"/>
  <c r="Q698" i="1" s="1"/>
  <c r="Q692" i="1"/>
  <c r="R692" i="1" s="1"/>
  <c r="Y692" i="1" s="1"/>
  <c r="R687" i="1"/>
  <c r="Y687" i="1" s="1"/>
  <c r="V682" i="1"/>
  <c r="V658" i="1"/>
  <c r="X658" i="1"/>
  <c r="V654" i="1"/>
  <c r="Z650" i="1"/>
  <c r="U650" i="1"/>
  <c r="Z647" i="1"/>
  <c r="U647" i="1"/>
  <c r="Q632" i="1"/>
  <c r="R632" i="1" s="1"/>
  <c r="V615" i="1"/>
  <c r="R609" i="1"/>
  <c r="Y609" i="1" s="1"/>
  <c r="P602" i="1"/>
  <c r="Q602" i="1" s="1"/>
  <c r="U590" i="1"/>
  <c r="Z590" i="1"/>
  <c r="V526" i="1"/>
  <c r="U661" i="1"/>
  <c r="Z661" i="1"/>
  <c r="R642" i="1"/>
  <c r="U618" i="1"/>
  <c r="Z618" i="1"/>
  <c r="U599" i="1"/>
  <c r="Z599" i="1"/>
  <c r="U594" i="1"/>
  <c r="P590" i="1"/>
  <c r="Q590" i="1" s="1"/>
  <c r="Q682" i="1"/>
  <c r="R682" i="1" s="1"/>
  <c r="R665" i="1"/>
  <c r="Y665" i="1" s="1"/>
  <c r="Q629" i="1"/>
  <c r="R629" i="1" s="1"/>
  <c r="Y629" i="1" s="1"/>
  <c r="Q625" i="1"/>
  <c r="R625" i="1" s="1"/>
  <c r="Y625" i="1" s="1"/>
  <c r="P612" i="1"/>
  <c r="Q612" i="1" s="1"/>
  <c r="R612" i="1" s="1"/>
  <c r="P586" i="1"/>
  <c r="Q586" i="1" s="1"/>
  <c r="R586" i="1" s="1"/>
  <c r="U581" i="1"/>
  <c r="R724" i="1"/>
  <c r="Y724" i="1" s="1"/>
  <c r="Q712" i="1"/>
  <c r="R712" i="1" s="1"/>
  <c r="V688" i="1"/>
  <c r="X688" i="1"/>
  <c r="Q683" i="1"/>
  <c r="R683" i="1" s="1"/>
  <c r="V652" i="1"/>
  <c r="V648" i="1"/>
  <c r="U645" i="1"/>
  <c r="U625" i="1"/>
  <c r="Z625" i="1"/>
  <c r="Z603" i="1"/>
  <c r="R594" i="1"/>
  <c r="Y594" i="1" s="1"/>
  <c r="Z583" i="1"/>
  <c r="U583" i="1"/>
  <c r="Z555" i="1"/>
  <c r="U555" i="1"/>
  <c r="Z511" i="1"/>
  <c r="U511" i="1"/>
  <c r="V566" i="1"/>
  <c r="X566" i="1"/>
  <c r="Q561" i="1"/>
  <c r="R561" i="1" s="1"/>
  <c r="Z552" i="1"/>
  <c r="U552" i="1"/>
  <c r="Z549" i="1"/>
  <c r="U549" i="1"/>
  <c r="Q541" i="1"/>
  <c r="R541" i="1" s="1"/>
  <c r="Y541" i="1" s="1"/>
  <c r="U508" i="1"/>
  <c r="Z508" i="1"/>
  <c r="P499" i="1"/>
  <c r="Q499" i="1" s="1"/>
  <c r="R477" i="1"/>
  <c r="Y477" i="1" s="1"/>
  <c r="P684" i="1"/>
  <c r="Q684" i="1" s="1"/>
  <c r="R684" i="1" s="1"/>
  <c r="Y684" i="1" s="1"/>
  <c r="Z675" i="1"/>
  <c r="Q555" i="1"/>
  <c r="R555" i="1" s="1"/>
  <c r="Y555" i="1" s="1"/>
  <c r="U533" i="1"/>
  <c r="U530" i="1"/>
  <c r="Z530" i="1"/>
  <c r="Q528" i="1"/>
  <c r="R528" i="1" s="1"/>
  <c r="Y528" i="1" s="1"/>
  <c r="P515" i="1"/>
  <c r="V499" i="1"/>
  <c r="V492" i="1"/>
  <c r="Q439" i="1"/>
  <c r="R439" i="1" s="1"/>
  <c r="Y439" i="1" s="1"/>
  <c r="P578" i="1"/>
  <c r="Q578" i="1" s="1"/>
  <c r="R578" i="1" s="1"/>
  <c r="Y578" i="1" s="1"/>
  <c r="P575" i="1"/>
  <c r="Q575" i="1" s="1"/>
  <c r="V572" i="1"/>
  <c r="Q569" i="1"/>
  <c r="R569" i="1" s="1"/>
  <c r="Y569" i="1" s="1"/>
  <c r="P562" i="1"/>
  <c r="Q562" i="1" s="1"/>
  <c r="R562" i="1" s="1"/>
  <c r="Z559" i="1"/>
  <c r="P539" i="1"/>
  <c r="Q539" i="1" s="1"/>
  <c r="Z537" i="1"/>
  <c r="U537" i="1"/>
  <c r="Z513" i="1"/>
  <c r="U513" i="1"/>
  <c r="P495" i="1"/>
  <c r="U493" i="1"/>
  <c r="Z493" i="1"/>
  <c r="V490" i="1"/>
  <c r="P537" i="1"/>
  <c r="Q537" i="1" s="1"/>
  <c r="R537" i="1" s="1"/>
  <c r="Y537" i="1" s="1"/>
  <c r="Z534" i="1"/>
  <c r="U531" i="1"/>
  <c r="Z531" i="1"/>
  <c r="P584" i="1"/>
  <c r="Q584" i="1" s="1"/>
  <c r="R572" i="1"/>
  <c r="V559" i="1"/>
  <c r="U550" i="1"/>
  <c r="U430" i="1"/>
  <c r="Z430" i="1"/>
  <c r="Z567" i="1"/>
  <c r="U567" i="1"/>
  <c r="Q556" i="1"/>
  <c r="R556" i="1" s="1"/>
  <c r="Y556" i="1" s="1"/>
  <c r="Q550" i="1"/>
  <c r="R550" i="1" s="1"/>
  <c r="Y550" i="1" s="1"/>
  <c r="P547" i="1"/>
  <c r="Q547" i="1" s="1"/>
  <c r="Q542" i="1"/>
  <c r="R542" i="1" s="1"/>
  <c r="U509" i="1"/>
  <c r="Z509" i="1"/>
  <c r="U547" i="1"/>
  <c r="Z547" i="1"/>
  <c r="V545" i="1"/>
  <c r="Z538" i="1"/>
  <c r="U538" i="1"/>
  <c r="U529" i="1"/>
  <c r="Z529" i="1"/>
  <c r="U521" i="1"/>
  <c r="U507" i="1"/>
  <c r="Z507" i="1"/>
  <c r="Q676" i="1"/>
  <c r="R676" i="1" s="1"/>
  <c r="Y676" i="1" s="1"/>
  <c r="Q670" i="1"/>
  <c r="R670" i="1" s="1"/>
  <c r="Z641" i="1"/>
  <c r="Q639" i="1"/>
  <c r="R639" i="1" s="1"/>
  <c r="Y639" i="1" s="1"/>
  <c r="R635" i="1"/>
  <c r="Y635" i="1" s="1"/>
  <c r="P633" i="1"/>
  <c r="Q633" i="1" s="1"/>
  <c r="R633" i="1" s="1"/>
  <c r="Q601" i="1"/>
  <c r="R601" i="1" s="1"/>
  <c r="Z568" i="1"/>
  <c r="U551" i="1"/>
  <c r="Z551" i="1"/>
  <c r="R540" i="1"/>
  <c r="Y540" i="1" s="1"/>
  <c r="Q527" i="1"/>
  <c r="R527" i="1" s="1"/>
  <c r="Y527" i="1" s="1"/>
  <c r="U465" i="1"/>
  <c r="Z465" i="1"/>
  <c r="U659" i="1"/>
  <c r="U622" i="1"/>
  <c r="Z602" i="1"/>
  <c r="Z597" i="1"/>
  <c r="U597" i="1"/>
  <c r="Q573" i="1"/>
  <c r="R573" i="1" s="1"/>
  <c r="P570" i="1"/>
  <c r="Q570" i="1" s="1"/>
  <c r="P568" i="1"/>
  <c r="Q545" i="1"/>
  <c r="R545" i="1" s="1"/>
  <c r="Z543" i="1"/>
  <c r="U543" i="1"/>
  <c r="R538" i="1"/>
  <c r="Y538" i="1" s="1"/>
  <c r="U519" i="1"/>
  <c r="Z519" i="1"/>
  <c r="P514" i="1"/>
  <c r="U505" i="1"/>
  <c r="Z505" i="1"/>
  <c r="U503" i="1"/>
  <c r="Z503" i="1"/>
  <c r="V641" i="1"/>
  <c r="Z574" i="1"/>
  <c r="U574" i="1"/>
  <c r="V568" i="1"/>
  <c r="Z491" i="1"/>
  <c r="U491" i="1"/>
  <c r="V479" i="1"/>
  <c r="Y436" i="1"/>
  <c r="P560" i="1"/>
  <c r="Q560" i="1" s="1"/>
  <c r="U515" i="1"/>
  <c r="Q508" i="1"/>
  <c r="R508" i="1" s="1"/>
  <c r="Y508" i="1" s="1"/>
  <c r="P504" i="1"/>
  <c r="Z495" i="1"/>
  <c r="U495" i="1"/>
  <c r="U462" i="1"/>
  <c r="Z462" i="1"/>
  <c r="Z428" i="1"/>
  <c r="U428" i="1"/>
  <c r="U423" i="1"/>
  <c r="Z423" i="1"/>
  <c r="U417" i="1"/>
  <c r="Z417" i="1"/>
  <c r="Z409" i="1"/>
  <c r="U409" i="1"/>
  <c r="U500" i="1"/>
  <c r="Z481" i="1"/>
  <c r="U474" i="1"/>
  <c r="Z474" i="1"/>
  <c r="V463" i="1"/>
  <c r="Q553" i="1"/>
  <c r="R553" i="1" s="1"/>
  <c r="Y553" i="1" s="1"/>
  <c r="P549" i="1"/>
  <c r="Q549" i="1" s="1"/>
  <c r="U544" i="1"/>
  <c r="Z544" i="1"/>
  <c r="Z526" i="1"/>
  <c r="U512" i="1"/>
  <c r="U510" i="1"/>
  <c r="Q509" i="1"/>
  <c r="R509" i="1" s="1"/>
  <c r="Y509" i="1" s="1"/>
  <c r="Z501" i="1"/>
  <c r="P500" i="1"/>
  <c r="Q500" i="1" s="1"/>
  <c r="P480" i="1"/>
  <c r="Q480" i="1" s="1"/>
  <c r="Z460" i="1"/>
  <c r="U460" i="1"/>
  <c r="R458" i="1"/>
  <c r="Y458" i="1" s="1"/>
  <c r="U455" i="1"/>
  <c r="Z455" i="1"/>
  <c r="U449" i="1"/>
  <c r="Z384" i="1"/>
  <c r="U384" i="1"/>
  <c r="P380" i="1"/>
  <c r="Q380" i="1" s="1"/>
  <c r="Z359" i="1"/>
  <c r="U359" i="1"/>
  <c r="R548" i="1"/>
  <c r="P533" i="1"/>
  <c r="Q533" i="1" s="1"/>
  <c r="R533" i="1" s="1"/>
  <c r="Y533" i="1" s="1"/>
  <c r="P521" i="1"/>
  <c r="Q521" i="1" s="1"/>
  <c r="R521" i="1" s="1"/>
  <c r="Y521" i="1" s="1"/>
  <c r="P505" i="1"/>
  <c r="Q505" i="1" s="1"/>
  <c r="R505" i="1" s="1"/>
  <c r="Y505" i="1" s="1"/>
  <c r="Q496" i="1"/>
  <c r="R496" i="1" s="1"/>
  <c r="Y496" i="1" s="1"/>
  <c r="P466" i="1"/>
  <c r="P463" i="1"/>
  <c r="Q463" i="1" s="1"/>
  <c r="U452" i="1"/>
  <c r="Z452" i="1"/>
  <c r="U424" i="1"/>
  <c r="Z424" i="1"/>
  <c r="U407" i="1"/>
  <c r="Z407" i="1"/>
  <c r="Q516" i="1"/>
  <c r="R516" i="1" s="1"/>
  <c r="Q501" i="1"/>
  <c r="R501" i="1" s="1"/>
  <c r="V458" i="1"/>
  <c r="U446" i="1"/>
  <c r="Z446" i="1"/>
  <c r="P522" i="1"/>
  <c r="Q522" i="1" s="1"/>
  <c r="R522" i="1" s="1"/>
  <c r="Q506" i="1"/>
  <c r="R506" i="1" s="1"/>
  <c r="Z488" i="1"/>
  <c r="V481" i="1"/>
  <c r="P461" i="1"/>
  <c r="Q461" i="1" s="1"/>
  <c r="Z459" i="1"/>
  <c r="U459" i="1"/>
  <c r="R453" i="1"/>
  <c r="Z439" i="1"/>
  <c r="U439" i="1"/>
  <c r="Z437" i="1"/>
  <c r="U437" i="1"/>
  <c r="U434" i="1"/>
  <c r="U420" i="1"/>
  <c r="Z420" i="1"/>
  <c r="Z403" i="1"/>
  <c r="U403" i="1"/>
  <c r="V557" i="1"/>
  <c r="Z499" i="1"/>
  <c r="V488" i="1"/>
  <c r="X488" i="1"/>
  <c r="R486" i="1"/>
  <c r="Z479" i="1"/>
  <c r="U470" i="1"/>
  <c r="Z470" i="1"/>
  <c r="Z467" i="1"/>
  <c r="U467" i="1"/>
  <c r="V453" i="1"/>
  <c r="P437" i="1"/>
  <c r="Q437" i="1" s="1"/>
  <c r="Q401" i="1"/>
  <c r="R401" i="1" s="1"/>
  <c r="Y401" i="1" s="1"/>
  <c r="P351" i="1"/>
  <c r="Q351" i="1" s="1"/>
  <c r="R351" i="1" s="1"/>
  <c r="Y351" i="1" s="1"/>
  <c r="Q565" i="1"/>
  <c r="R565" i="1" s="1"/>
  <c r="Y565" i="1" s="1"/>
  <c r="R558" i="1"/>
  <c r="P494" i="1"/>
  <c r="Q494" i="1" s="1"/>
  <c r="R494" i="1" s="1"/>
  <c r="U456" i="1"/>
  <c r="Z456" i="1"/>
  <c r="V447" i="1"/>
  <c r="V444" i="1"/>
  <c r="P432" i="1"/>
  <c r="Q432" i="1" s="1"/>
  <c r="Q580" i="1"/>
  <c r="R580" i="1" s="1"/>
  <c r="R564" i="1"/>
  <c r="P523" i="1"/>
  <c r="Q523" i="1" s="1"/>
  <c r="R523" i="1" s="1"/>
  <c r="Q503" i="1"/>
  <c r="R503" i="1" s="1"/>
  <c r="Y503" i="1" s="1"/>
  <c r="Q502" i="1"/>
  <c r="R502" i="1" s="1"/>
  <c r="Q498" i="1"/>
  <c r="R498" i="1" s="1"/>
  <c r="Z475" i="1"/>
  <c r="U475" i="1"/>
  <c r="P470" i="1"/>
  <c r="U435" i="1"/>
  <c r="Z435" i="1"/>
  <c r="V392" i="1"/>
  <c r="Q583" i="1"/>
  <c r="R583" i="1" s="1"/>
  <c r="Y583" i="1" s="1"/>
  <c r="P559" i="1"/>
  <c r="Q559" i="1" s="1"/>
  <c r="Z535" i="1"/>
  <c r="Q530" i="1"/>
  <c r="R530" i="1" s="1"/>
  <c r="Y530" i="1" s="1"/>
  <c r="V457" i="1"/>
  <c r="Z440" i="1"/>
  <c r="U440" i="1"/>
  <c r="U377" i="1"/>
  <c r="Z377" i="1"/>
  <c r="Z360" i="1"/>
  <c r="U360" i="1"/>
  <c r="Q473" i="1"/>
  <c r="R473" i="1" s="1"/>
  <c r="Y473" i="1" s="1"/>
  <c r="Q446" i="1"/>
  <c r="R446" i="1" s="1"/>
  <c r="Y446" i="1" s="1"/>
  <c r="V443" i="1"/>
  <c r="X443" i="1"/>
  <c r="P428" i="1"/>
  <c r="Q428" i="1" s="1"/>
  <c r="R428" i="1" s="1"/>
  <c r="Y428" i="1" s="1"/>
  <c r="X421" i="1"/>
  <c r="U414" i="1"/>
  <c r="Z414" i="1"/>
  <c r="P404" i="1"/>
  <c r="Q404" i="1" s="1"/>
  <c r="U401" i="1"/>
  <c r="Z401" i="1"/>
  <c r="P389" i="1"/>
  <c r="Q389" i="1" s="1"/>
  <c r="Q374" i="1"/>
  <c r="R374" i="1" s="1"/>
  <c r="Y374" i="1" s="1"/>
  <c r="U353" i="1"/>
  <c r="Z353" i="1"/>
  <c r="V335" i="1"/>
  <c r="U402" i="1"/>
  <c r="Z402" i="1"/>
  <c r="Z325" i="1"/>
  <c r="U325" i="1"/>
  <c r="P293" i="1"/>
  <c r="Q293" i="1" s="1"/>
  <c r="R293" i="1" s="1"/>
  <c r="Y293" i="1" s="1"/>
  <c r="Q475" i="1"/>
  <c r="R475" i="1" s="1"/>
  <c r="Y475" i="1" s="1"/>
  <c r="Q474" i="1"/>
  <c r="R474" i="1" s="1"/>
  <c r="Y474" i="1" s="1"/>
  <c r="R459" i="1"/>
  <c r="Y459" i="1" s="1"/>
  <c r="P433" i="1"/>
  <c r="Q433" i="1" s="1"/>
  <c r="R433" i="1" s="1"/>
  <c r="Y433" i="1" s="1"/>
  <c r="P411" i="1"/>
  <c r="Q411" i="1" s="1"/>
  <c r="Q395" i="1"/>
  <c r="R395" i="1" s="1"/>
  <c r="Y395" i="1" s="1"/>
  <c r="Q342" i="1"/>
  <c r="R342" i="1" s="1"/>
  <c r="Y342" i="1" s="1"/>
  <c r="Q340" i="1"/>
  <c r="R340" i="1" s="1"/>
  <c r="Y340" i="1" s="1"/>
  <c r="Q328" i="1"/>
  <c r="R328" i="1" s="1"/>
  <c r="V477" i="1"/>
  <c r="Q460" i="1"/>
  <c r="R460" i="1" s="1"/>
  <c r="Y460" i="1" s="1"/>
  <c r="Q451" i="1"/>
  <c r="R451" i="1" s="1"/>
  <c r="U433" i="1"/>
  <c r="Z433" i="1"/>
  <c r="Z411" i="1"/>
  <c r="U411" i="1"/>
  <c r="Q408" i="1"/>
  <c r="R408" i="1" s="1"/>
  <c r="U367" i="1"/>
  <c r="Z367" i="1"/>
  <c r="V454" i="1"/>
  <c r="U438" i="1"/>
  <c r="P426" i="1"/>
  <c r="Q426" i="1" s="1"/>
  <c r="R426" i="1" s="1"/>
  <c r="Z412" i="1"/>
  <c r="U412" i="1"/>
  <c r="Q396" i="1"/>
  <c r="R396" i="1" s="1"/>
  <c r="U362" i="1"/>
  <c r="Z362" i="1"/>
  <c r="P359" i="1"/>
  <c r="Q359" i="1" s="1"/>
  <c r="R350" i="1"/>
  <c r="Y350" i="1" s="1"/>
  <c r="P409" i="1"/>
  <c r="Q409" i="1" s="1"/>
  <c r="U394" i="1"/>
  <c r="Z378" i="1"/>
  <c r="U378" i="1"/>
  <c r="Q370" i="1"/>
  <c r="R370" i="1" s="1"/>
  <c r="U352" i="1"/>
  <c r="Z352" i="1"/>
  <c r="U336" i="1"/>
  <c r="Z336" i="1"/>
  <c r="Q386" i="1"/>
  <c r="R386" i="1" s="1"/>
  <c r="Y386" i="1" s="1"/>
  <c r="U375" i="1"/>
  <c r="Z375" i="1"/>
  <c r="Z366" i="1"/>
  <c r="U366" i="1"/>
  <c r="U354" i="1"/>
  <c r="Z354" i="1"/>
  <c r="P314" i="1"/>
  <c r="Q314" i="1" s="1"/>
  <c r="R314" i="1" s="1"/>
  <c r="Y314" i="1" s="1"/>
  <c r="Q234" i="1"/>
  <c r="R234" i="1" s="1"/>
  <c r="Y234" i="1" s="1"/>
  <c r="R552" i="1"/>
  <c r="Y552" i="1" s="1"/>
  <c r="R536" i="1"/>
  <c r="Q478" i="1"/>
  <c r="R478" i="1" s="1"/>
  <c r="Y478" i="1" s="1"/>
  <c r="Q471" i="1"/>
  <c r="R471" i="1" s="1"/>
  <c r="P464" i="1"/>
  <c r="R454" i="1"/>
  <c r="Y454" i="1" s="1"/>
  <c r="P445" i="1"/>
  <c r="Q445" i="1" s="1"/>
  <c r="R445" i="1" s="1"/>
  <c r="Y445" i="1" s="1"/>
  <c r="R431" i="1"/>
  <c r="Q427" i="1"/>
  <c r="R427" i="1" s="1"/>
  <c r="U413" i="1"/>
  <c r="Z413" i="1"/>
  <c r="U397" i="1"/>
  <c r="Z397" i="1"/>
  <c r="P391" i="1"/>
  <c r="U383" i="1"/>
  <c r="Z383" i="1"/>
  <c r="U327" i="1"/>
  <c r="Z327" i="1"/>
  <c r="U314" i="1"/>
  <c r="Z314" i="1"/>
  <c r="Q312" i="1"/>
  <c r="R312" i="1" s="1"/>
  <c r="Y312" i="1" s="1"/>
  <c r="R492" i="1"/>
  <c r="Y492" i="1" s="1"/>
  <c r="Q490" i="1"/>
  <c r="R490" i="1" s="1"/>
  <c r="Y490" i="1" s="1"/>
  <c r="V480" i="1"/>
  <c r="Q479" i="1"/>
  <c r="R479" i="1" s="1"/>
  <c r="U478" i="1"/>
  <c r="Z478" i="1"/>
  <c r="U379" i="1"/>
  <c r="P366" i="1"/>
  <c r="Q366" i="1" s="1"/>
  <c r="Z255" i="1"/>
  <c r="U255" i="1"/>
  <c r="R524" i="1"/>
  <c r="Z485" i="1"/>
  <c r="Q472" i="1"/>
  <c r="R472" i="1" s="1"/>
  <c r="Q465" i="1"/>
  <c r="R465" i="1" s="1"/>
  <c r="Y465" i="1" s="1"/>
  <c r="Q455" i="1"/>
  <c r="R455" i="1" s="1"/>
  <c r="Y455" i="1" s="1"/>
  <c r="Q416" i="1"/>
  <c r="R416" i="1" s="1"/>
  <c r="Q407" i="1"/>
  <c r="R407" i="1" s="1"/>
  <c r="Y407" i="1" s="1"/>
  <c r="U381" i="1"/>
  <c r="Z381" i="1"/>
  <c r="U376" i="1"/>
  <c r="Z376" i="1"/>
  <c r="Q322" i="1"/>
  <c r="R322" i="1" s="1"/>
  <c r="U321" i="1"/>
  <c r="Z321" i="1"/>
  <c r="P308" i="1"/>
  <c r="U258" i="1"/>
  <c r="Z258" i="1"/>
  <c r="P252" i="1"/>
  <c r="Q252" i="1" s="1"/>
  <c r="V37" i="1"/>
  <c r="V8" i="1"/>
  <c r="R402" i="1"/>
  <c r="Y402" i="1" s="1"/>
  <c r="P384" i="1"/>
  <c r="U380" i="1"/>
  <c r="Z380" i="1"/>
  <c r="Q376" i="1"/>
  <c r="R376" i="1" s="1"/>
  <c r="Y376" i="1" s="1"/>
  <c r="U342" i="1"/>
  <c r="Z342" i="1"/>
  <c r="U340" i="1"/>
  <c r="Z340" i="1"/>
  <c r="V338" i="1"/>
  <c r="U268" i="1"/>
  <c r="Z268" i="1"/>
  <c r="Z226" i="1"/>
  <c r="U226" i="1"/>
  <c r="Q476" i="1"/>
  <c r="R476" i="1" s="1"/>
  <c r="Y476" i="1" s="1"/>
  <c r="Q441" i="1"/>
  <c r="R441" i="1" s="1"/>
  <c r="Y441" i="1" s="1"/>
  <c r="R440" i="1"/>
  <c r="Y440" i="1" s="1"/>
  <c r="Q422" i="1"/>
  <c r="R422" i="1" s="1"/>
  <c r="Y422" i="1" s="1"/>
  <c r="Q410" i="1"/>
  <c r="R410" i="1" s="1"/>
  <c r="Y410" i="1" s="1"/>
  <c r="P403" i="1"/>
  <c r="P397" i="1"/>
  <c r="Q397" i="1" s="1"/>
  <c r="U386" i="1"/>
  <c r="U373" i="1"/>
  <c r="Z373" i="1"/>
  <c r="X369" i="1"/>
  <c r="Q363" i="1"/>
  <c r="R363" i="1" s="1"/>
  <c r="Z350" i="1"/>
  <c r="U350" i="1"/>
  <c r="R304" i="1"/>
  <c r="Y304" i="1" s="1"/>
  <c r="Q266" i="1"/>
  <c r="R266" i="1" s="1"/>
  <c r="Q419" i="1"/>
  <c r="R419" i="1" s="1"/>
  <c r="Y419" i="1" s="1"/>
  <c r="Z418" i="1"/>
  <c r="U418" i="1"/>
  <c r="Z390" i="1"/>
  <c r="Q381" i="1"/>
  <c r="R381" i="1" s="1"/>
  <c r="Y381" i="1" s="1"/>
  <c r="V361" i="1"/>
  <c r="P353" i="1"/>
  <c r="U343" i="1"/>
  <c r="Z343" i="1"/>
  <c r="Q330" i="1"/>
  <c r="R330" i="1" s="1"/>
  <c r="U304" i="1"/>
  <c r="Z304" i="1"/>
  <c r="U290" i="1"/>
  <c r="Z290" i="1"/>
  <c r="V249" i="1"/>
  <c r="Q468" i="1"/>
  <c r="R468" i="1" s="1"/>
  <c r="Q412" i="1"/>
  <c r="R412" i="1" s="1"/>
  <c r="Y412" i="1" s="1"/>
  <c r="Q405" i="1"/>
  <c r="R405" i="1" s="1"/>
  <c r="Y405" i="1" s="1"/>
  <c r="P398" i="1"/>
  <c r="Q398" i="1" s="1"/>
  <c r="P378" i="1"/>
  <c r="U374" i="1"/>
  <c r="Z374" i="1"/>
  <c r="Z356" i="1"/>
  <c r="U356" i="1"/>
  <c r="U351" i="1"/>
  <c r="Z351" i="1"/>
  <c r="U349" i="1"/>
  <c r="Q341" i="1"/>
  <c r="R341" i="1" s="1"/>
  <c r="Y341" i="1" s="1"/>
  <c r="U317" i="1"/>
  <c r="Z317" i="1"/>
  <c r="U274" i="1"/>
  <c r="Z274" i="1"/>
  <c r="P253" i="1"/>
  <c r="Q253" i="1" s="1"/>
  <c r="U234" i="1"/>
  <c r="Z234" i="1"/>
  <c r="Z220" i="1"/>
  <c r="U220" i="1"/>
  <c r="Q483" i="1"/>
  <c r="R483" i="1" s="1"/>
  <c r="Y483" i="1" s="1"/>
  <c r="Q467" i="1"/>
  <c r="R467" i="1" s="1"/>
  <c r="Y467" i="1" s="1"/>
  <c r="Q448" i="1"/>
  <c r="R448" i="1" s="1"/>
  <c r="Y448" i="1" s="1"/>
  <c r="Z405" i="1"/>
  <c r="U405" i="1"/>
  <c r="U395" i="1"/>
  <c r="Z395" i="1"/>
  <c r="P394" i="1"/>
  <c r="Q394" i="1" s="1"/>
  <c r="Q390" i="1"/>
  <c r="R390" i="1" s="1"/>
  <c r="U387" i="1"/>
  <c r="Z387" i="1"/>
  <c r="U358" i="1"/>
  <c r="Z358" i="1"/>
  <c r="U341" i="1"/>
  <c r="Z341" i="1"/>
  <c r="U339" i="1"/>
  <c r="Z339" i="1"/>
  <c r="Q307" i="1"/>
  <c r="R307" i="1" s="1"/>
  <c r="Y307" i="1" s="1"/>
  <c r="U283" i="1"/>
  <c r="Z283" i="1"/>
  <c r="U257" i="1"/>
  <c r="Z257" i="1"/>
  <c r="U236" i="1"/>
  <c r="Z236" i="1"/>
  <c r="P415" i="1"/>
  <c r="Q415" i="1" s="1"/>
  <c r="Q406" i="1"/>
  <c r="R406" i="1" s="1"/>
  <c r="Y406" i="1" s="1"/>
  <c r="P399" i="1"/>
  <c r="Q382" i="1"/>
  <c r="R382" i="1" s="1"/>
  <c r="Q368" i="1"/>
  <c r="R368" i="1" s="1"/>
  <c r="Y368" i="1" s="1"/>
  <c r="Q358" i="1"/>
  <c r="R358" i="1" s="1"/>
  <c r="Y358" i="1" s="1"/>
  <c r="Z344" i="1"/>
  <c r="U344" i="1"/>
  <c r="U310" i="1"/>
  <c r="Z310" i="1"/>
  <c r="U298" i="1"/>
  <c r="Z298" i="1"/>
  <c r="U276" i="1"/>
  <c r="Z276" i="1"/>
  <c r="V241" i="1"/>
  <c r="Q434" i="1"/>
  <c r="R434" i="1" s="1"/>
  <c r="Y434" i="1" s="1"/>
  <c r="P387" i="1"/>
  <c r="Q387" i="1" s="1"/>
  <c r="P372" i="1"/>
  <c r="Q372" i="1" s="1"/>
  <c r="Z369" i="1"/>
  <c r="U368" i="1"/>
  <c r="Z368" i="1"/>
  <c r="Q362" i="1"/>
  <c r="R362" i="1" s="1"/>
  <c r="Y362" i="1" s="1"/>
  <c r="P349" i="1"/>
  <c r="Q349" i="1" s="1"/>
  <c r="Z345" i="1"/>
  <c r="P344" i="1"/>
  <c r="Q344" i="1" s="1"/>
  <c r="U337" i="1"/>
  <c r="Z337" i="1"/>
  <c r="U332" i="1"/>
  <c r="U326" i="1"/>
  <c r="Z326" i="1"/>
  <c r="P298" i="1"/>
  <c r="Q298" i="1" s="1"/>
  <c r="R298" i="1" s="1"/>
  <c r="Y298" i="1" s="1"/>
  <c r="U286" i="1"/>
  <c r="Z286" i="1"/>
  <c r="Q244" i="1"/>
  <c r="R244" i="1" s="1"/>
  <c r="Y244" i="1" s="1"/>
  <c r="Z223" i="1"/>
  <c r="U223" i="1"/>
  <c r="Q352" i="1"/>
  <c r="R352" i="1" s="1"/>
  <c r="Y352" i="1" s="1"/>
  <c r="U263" i="1"/>
  <c r="Z263" i="1"/>
  <c r="U399" i="1"/>
  <c r="U391" i="1"/>
  <c r="V328" i="1"/>
  <c r="Q327" i="1"/>
  <c r="R327" i="1" s="1"/>
  <c r="Y327" i="1" s="1"/>
  <c r="P305" i="1"/>
  <c r="Q305" i="1" s="1"/>
  <c r="U293" i="1"/>
  <c r="Z293" i="1"/>
  <c r="Q245" i="1"/>
  <c r="R245" i="1" s="1"/>
  <c r="V217" i="1"/>
  <c r="V138" i="1"/>
  <c r="R383" i="1"/>
  <c r="Y383" i="1" s="1"/>
  <c r="R377" i="1"/>
  <c r="Y377" i="1" s="1"/>
  <c r="R365" i="1"/>
  <c r="R357" i="1"/>
  <c r="Y357" i="1" s="1"/>
  <c r="Q332" i="1"/>
  <c r="R332" i="1" s="1"/>
  <c r="Y332" i="1" s="1"/>
  <c r="Q319" i="1"/>
  <c r="R319" i="1" s="1"/>
  <c r="Y319" i="1" s="1"/>
  <c r="U305" i="1"/>
  <c r="Z305" i="1"/>
  <c r="U279" i="1"/>
  <c r="Z279" i="1"/>
  <c r="P276" i="1"/>
  <c r="Q276" i="1" s="1"/>
  <c r="P274" i="1"/>
  <c r="Q274" i="1" s="1"/>
  <c r="R274" i="1" s="1"/>
  <c r="Y274" i="1" s="1"/>
  <c r="V239" i="1"/>
  <c r="U225" i="1"/>
  <c r="Z225" i="1"/>
  <c r="Q221" i="1"/>
  <c r="R221" i="1" s="1"/>
  <c r="Y221" i="1" s="1"/>
  <c r="U227" i="1"/>
  <c r="Z227" i="1"/>
  <c r="U218" i="1"/>
  <c r="Z218" i="1"/>
  <c r="R364" i="1"/>
  <c r="Q346" i="1"/>
  <c r="R346" i="1" s="1"/>
  <c r="P345" i="1"/>
  <c r="Q333" i="1"/>
  <c r="R333" i="1" s="1"/>
  <c r="P323" i="1"/>
  <c r="Q323" i="1" s="1"/>
  <c r="U315" i="1"/>
  <c r="Z315" i="1"/>
  <c r="U312" i="1"/>
  <c r="Z312" i="1"/>
  <c r="U303" i="1"/>
  <c r="Z303" i="1"/>
  <c r="Z296" i="1"/>
  <c r="U296" i="1"/>
  <c r="U291" i="1"/>
  <c r="Z291" i="1"/>
  <c r="U285" i="1"/>
  <c r="Q272" i="1"/>
  <c r="R272" i="1" s="1"/>
  <c r="Y272" i="1" s="1"/>
  <c r="Z240" i="1"/>
  <c r="R334" i="1"/>
  <c r="Y334" i="1" s="1"/>
  <c r="U297" i="1"/>
  <c r="Q285" i="1"/>
  <c r="R285" i="1" s="1"/>
  <c r="Y285" i="1" s="1"/>
  <c r="X277" i="1"/>
  <c r="V267" i="1"/>
  <c r="V264" i="1"/>
  <c r="Z256" i="1"/>
  <c r="U256" i="1"/>
  <c r="P251" i="1"/>
  <c r="Q251" i="1" s="1"/>
  <c r="Q222" i="1"/>
  <c r="R222" i="1" s="1"/>
  <c r="R336" i="1"/>
  <c r="Y336" i="1" s="1"/>
  <c r="P320" i="1"/>
  <c r="Q316" i="1"/>
  <c r="R316" i="1" s="1"/>
  <c r="R313" i="1"/>
  <c r="Y313" i="1" s="1"/>
  <c r="R306" i="1"/>
  <c r="Y306" i="1" s="1"/>
  <c r="Q297" i="1"/>
  <c r="R297" i="1" s="1"/>
  <c r="Y297" i="1" s="1"/>
  <c r="V292" i="1"/>
  <c r="Z288" i="1"/>
  <c r="U288" i="1"/>
  <c r="U235" i="1"/>
  <c r="Z235" i="1"/>
  <c r="R228" i="1"/>
  <c r="P199" i="1"/>
  <c r="Q199" i="1"/>
  <c r="Q335" i="1"/>
  <c r="R335" i="1" s="1"/>
  <c r="Y335" i="1" s="1"/>
  <c r="P329" i="1"/>
  <c r="Q329" i="1" s="1"/>
  <c r="Q324" i="1"/>
  <c r="R324" i="1" s="1"/>
  <c r="U306" i="1"/>
  <c r="Z306" i="1"/>
  <c r="U294" i="1"/>
  <c r="Z294" i="1"/>
  <c r="Z275" i="1"/>
  <c r="V240" i="1"/>
  <c r="Z238" i="1"/>
  <c r="U238" i="1"/>
  <c r="Q233" i="1"/>
  <c r="R233" i="1" s="1"/>
  <c r="Y233" i="1" s="1"/>
  <c r="U209" i="1"/>
  <c r="Z209" i="1"/>
  <c r="Q354" i="1"/>
  <c r="R354" i="1" s="1"/>
  <c r="Y354" i="1" s="1"/>
  <c r="Z309" i="1"/>
  <c r="U309" i="1"/>
  <c r="U301" i="1"/>
  <c r="Q292" i="1"/>
  <c r="R292" i="1" s="1"/>
  <c r="Y292" i="1" s="1"/>
  <c r="Q289" i="1"/>
  <c r="R289" i="1" s="1"/>
  <c r="U282" i="1"/>
  <c r="Z282" i="1"/>
  <c r="U280" i="1"/>
  <c r="Z280" i="1"/>
  <c r="P275" i="1"/>
  <c r="P273" i="1"/>
  <c r="Q273" i="1" s="1"/>
  <c r="V259" i="1"/>
  <c r="P254" i="1"/>
  <c r="Q254" i="1" s="1"/>
  <c r="R254" i="1" s="1"/>
  <c r="Y254" i="1" s="1"/>
  <c r="P231" i="1"/>
  <c r="R219" i="1"/>
  <c r="Y219" i="1" s="1"/>
  <c r="Z248" i="1"/>
  <c r="U248" i="1"/>
  <c r="P201" i="1"/>
  <c r="Q201" i="1"/>
  <c r="U179" i="1"/>
  <c r="Z179" i="1"/>
  <c r="Q338" i="1"/>
  <c r="R338" i="1" s="1"/>
  <c r="Y338" i="1" s="1"/>
  <c r="U331" i="1"/>
  <c r="U311" i="1"/>
  <c r="Z311" i="1"/>
  <c r="V295" i="1"/>
  <c r="Q286" i="1"/>
  <c r="R286" i="1" s="1"/>
  <c r="Y286" i="1" s="1"/>
  <c r="V275" i="1"/>
  <c r="V273" i="1"/>
  <c r="Z254" i="1"/>
  <c r="U254" i="1"/>
  <c r="U252" i="1"/>
  <c r="Z252" i="1"/>
  <c r="U229" i="1"/>
  <c r="Z229" i="1"/>
  <c r="U319" i="1"/>
  <c r="U318" i="1"/>
  <c r="U284" i="1"/>
  <c r="R259" i="1"/>
  <c r="Y259" i="1" s="1"/>
  <c r="U253" i="1"/>
  <c r="U244" i="1"/>
  <c r="Z237" i="1"/>
  <c r="Q229" i="1"/>
  <c r="R229" i="1" s="1"/>
  <c r="Y229" i="1" s="1"/>
  <c r="Q225" i="1"/>
  <c r="R225" i="1" s="1"/>
  <c r="Y225" i="1" s="1"/>
  <c r="Q217" i="1"/>
  <c r="R217" i="1" s="1"/>
  <c r="U184" i="1"/>
  <c r="Z184" i="1"/>
  <c r="V132" i="1"/>
  <c r="P270" i="1"/>
  <c r="Q270" i="1" s="1"/>
  <c r="R270" i="1" s="1"/>
  <c r="Q260" i="1"/>
  <c r="R260" i="1" s="1"/>
  <c r="Y260" i="1" s="1"/>
  <c r="Z231" i="1"/>
  <c r="Q246" i="1"/>
  <c r="R246" i="1" s="1"/>
  <c r="Y246" i="1" s="1"/>
  <c r="U181" i="1"/>
  <c r="Z181" i="1"/>
  <c r="U212" i="1"/>
  <c r="Z212" i="1"/>
  <c r="Q203" i="1"/>
  <c r="R203" i="1" s="1"/>
  <c r="P168" i="1"/>
  <c r="Q168" i="1"/>
  <c r="Q301" i="1"/>
  <c r="R301" i="1" s="1"/>
  <c r="Y301" i="1" s="1"/>
  <c r="P261" i="1"/>
  <c r="P220" i="1"/>
  <c r="Q220" i="1" s="1"/>
  <c r="U246" i="1"/>
  <c r="Z246" i="1"/>
  <c r="V199" i="1"/>
  <c r="V163" i="1"/>
  <c r="V158" i="1"/>
  <c r="V43" i="1"/>
  <c r="Z313" i="1"/>
  <c r="Q296" i="1"/>
  <c r="R296" i="1" s="1"/>
  <c r="Y296" i="1" s="1"/>
  <c r="P288" i="1"/>
  <c r="Q288" i="1" s="1"/>
  <c r="R287" i="1"/>
  <c r="Q241" i="1"/>
  <c r="R241" i="1" s="1"/>
  <c r="Q240" i="1"/>
  <c r="R240" i="1" s="1"/>
  <c r="Y240" i="1" s="1"/>
  <c r="Q239" i="1"/>
  <c r="R239" i="1" s="1"/>
  <c r="Q223" i="1"/>
  <c r="R223" i="1" s="1"/>
  <c r="Y223" i="1" s="1"/>
  <c r="V250" i="1"/>
  <c r="U210" i="1"/>
  <c r="Z210" i="1"/>
  <c r="V118" i="1"/>
  <c r="R295" i="1"/>
  <c r="Y295" i="1" s="1"/>
  <c r="Q281" i="1"/>
  <c r="R281" i="1" s="1"/>
  <c r="Q280" i="1"/>
  <c r="R280" i="1" s="1"/>
  <c r="Y280" i="1" s="1"/>
  <c r="Q279" i="1"/>
  <c r="R279" i="1" s="1"/>
  <c r="Y279" i="1" s="1"/>
  <c r="R278" i="1"/>
  <c r="Y278" i="1" s="1"/>
  <c r="Z259" i="1"/>
  <c r="Q238" i="1"/>
  <c r="R238" i="1" s="1"/>
  <c r="Y238" i="1" s="1"/>
  <c r="R232" i="1"/>
  <c r="Y232" i="1" s="1"/>
  <c r="U206" i="1"/>
  <c r="Z206" i="1"/>
  <c r="U213" i="1"/>
  <c r="Z213" i="1"/>
  <c r="U205" i="1"/>
  <c r="Z205" i="1"/>
  <c r="U180" i="1"/>
  <c r="U175" i="1"/>
  <c r="Z175" i="1"/>
  <c r="U272" i="1"/>
  <c r="P242" i="1"/>
  <c r="Q242" i="1" s="1"/>
  <c r="Q190" i="1"/>
  <c r="R190" i="1" s="1"/>
  <c r="Y190" i="1" s="1"/>
  <c r="V167" i="1"/>
  <c r="P128" i="1"/>
  <c r="Q128" i="1"/>
  <c r="U94" i="1"/>
  <c r="Z94" i="1"/>
  <c r="P282" i="1"/>
  <c r="U247" i="1"/>
  <c r="Z247" i="1"/>
  <c r="U183" i="1"/>
  <c r="Z183" i="1"/>
  <c r="U188" i="1"/>
  <c r="Z188" i="1"/>
  <c r="V131" i="1"/>
  <c r="V200" i="1"/>
  <c r="V149" i="1"/>
  <c r="U116" i="1"/>
  <c r="Z116" i="1"/>
  <c r="Q294" i="1"/>
  <c r="R294" i="1" s="1"/>
  <c r="Y294" i="1" s="1"/>
  <c r="P236" i="1"/>
  <c r="Q236" i="1" s="1"/>
  <c r="R235" i="1"/>
  <c r="Y235" i="1" s="1"/>
  <c r="Z222" i="1"/>
  <c r="U214" i="1"/>
  <c r="Z214" i="1"/>
  <c r="Z211" i="1"/>
  <c r="U211" i="1"/>
  <c r="Q202" i="1"/>
  <c r="R202" i="1" s="1"/>
  <c r="P200" i="1"/>
  <c r="Q200" i="1"/>
  <c r="P164" i="1"/>
  <c r="Q164" i="1"/>
  <c r="Z159" i="1"/>
  <c r="U159" i="1"/>
  <c r="Q179" i="1"/>
  <c r="R179" i="1" s="1"/>
  <c r="Y179" i="1" s="1"/>
  <c r="P115" i="1"/>
  <c r="Q115" i="1"/>
  <c r="Q191" i="1"/>
  <c r="R191" i="1" s="1"/>
  <c r="P180" i="1"/>
  <c r="Q180" i="1"/>
  <c r="V155" i="1"/>
  <c r="P152" i="1"/>
  <c r="Q152" i="1"/>
  <c r="P147" i="1"/>
  <c r="Q147" i="1"/>
  <c r="V123" i="1"/>
  <c r="P93" i="1"/>
  <c r="Q93" i="1"/>
  <c r="P69" i="1"/>
  <c r="Q69" i="1"/>
  <c r="Z200" i="1"/>
  <c r="Z199" i="1"/>
  <c r="Z198" i="1"/>
  <c r="Z167" i="1"/>
  <c r="V119" i="1"/>
  <c r="Q215" i="1"/>
  <c r="R215" i="1" s="1"/>
  <c r="P192" i="1"/>
  <c r="Q192" i="1"/>
  <c r="P159" i="1"/>
  <c r="Q159" i="1"/>
  <c r="V153" i="1"/>
  <c r="Z103" i="1"/>
  <c r="U46" i="1"/>
  <c r="Z46" i="1"/>
  <c r="U197" i="1"/>
  <c r="Q175" i="1"/>
  <c r="R175" i="1" s="1"/>
  <c r="Y175" i="1" s="1"/>
  <c r="U148" i="1"/>
  <c r="Z148" i="1"/>
  <c r="V127" i="1"/>
  <c r="V124" i="1"/>
  <c r="V120" i="1"/>
  <c r="V81" i="1"/>
  <c r="V49" i="1"/>
  <c r="Q250" i="1"/>
  <c r="R250" i="1" s="1"/>
  <c r="U201" i="1"/>
  <c r="Z201" i="1"/>
  <c r="Q171" i="1"/>
  <c r="R171" i="1" s="1"/>
  <c r="Y171" i="1" s="1"/>
  <c r="V103" i="1"/>
  <c r="U172" i="1"/>
  <c r="Z172" i="1"/>
  <c r="Q167" i="1"/>
  <c r="R167" i="1" s="1"/>
  <c r="Y167" i="1" s="1"/>
  <c r="V154" i="1"/>
  <c r="V151" i="1"/>
  <c r="Q127" i="1"/>
  <c r="R127" i="1" s="1"/>
  <c r="Y127" i="1" s="1"/>
  <c r="V87" i="1"/>
  <c r="P57" i="1"/>
  <c r="Q57" i="1"/>
  <c r="V44" i="1"/>
  <c r="Q195" i="1"/>
  <c r="R195" i="1" s="1"/>
  <c r="P176" i="1"/>
  <c r="Q176" i="1"/>
  <c r="Z168" i="1"/>
  <c r="U168" i="1"/>
  <c r="Q163" i="1"/>
  <c r="R163" i="1" s="1"/>
  <c r="Y163" i="1" s="1"/>
  <c r="U160" i="1"/>
  <c r="Z160" i="1"/>
  <c r="P172" i="1"/>
  <c r="Q172" i="1"/>
  <c r="U164" i="1"/>
  <c r="Z164" i="1"/>
  <c r="Q151" i="1"/>
  <c r="R151" i="1" s="1"/>
  <c r="Y151" i="1" s="1"/>
  <c r="V125" i="1"/>
  <c r="V31" i="1"/>
  <c r="Q160" i="1"/>
  <c r="R160" i="1" s="1"/>
  <c r="Y160" i="1" s="1"/>
  <c r="Q148" i="1"/>
  <c r="R148" i="1" s="1"/>
  <c r="Y148" i="1" s="1"/>
  <c r="U145" i="1"/>
  <c r="U144" i="1"/>
  <c r="U143" i="1"/>
  <c r="U142" i="1"/>
  <c r="U141" i="1"/>
  <c r="P81" i="1"/>
  <c r="Q81" i="1"/>
  <c r="V61" i="1"/>
  <c r="U58" i="1"/>
  <c r="Z58" i="1"/>
  <c r="Z5" i="1"/>
  <c r="U156" i="1"/>
  <c r="Z152" i="1"/>
  <c r="U140" i="1"/>
  <c r="U104" i="1"/>
  <c r="V73" i="1"/>
  <c r="U70" i="1"/>
  <c r="Z70" i="1"/>
  <c r="V17" i="1"/>
  <c r="V5" i="1"/>
  <c r="V85" i="1"/>
  <c r="U82" i="1"/>
  <c r="Z82" i="1"/>
  <c r="P14" i="1"/>
  <c r="Q14" i="1"/>
  <c r="V9" i="1"/>
  <c r="Z29" i="1"/>
  <c r="Z189" i="1"/>
  <c r="Z173" i="1"/>
  <c r="Z161" i="1"/>
  <c r="Q156" i="1"/>
  <c r="R156" i="1" s="1"/>
  <c r="Y156" i="1" s="1"/>
  <c r="Z149" i="1"/>
  <c r="Q140" i="1"/>
  <c r="R140" i="1" s="1"/>
  <c r="Y140" i="1" s="1"/>
  <c r="U129" i="1"/>
  <c r="V29" i="1"/>
  <c r="P26" i="1"/>
  <c r="Q26" i="1"/>
  <c r="P9" i="1"/>
  <c r="Q9" i="1"/>
  <c r="Q155" i="1"/>
  <c r="R155" i="1" s="1"/>
  <c r="Q139" i="1"/>
  <c r="R139" i="1" s="1"/>
  <c r="Q103" i="1"/>
  <c r="R103" i="1" s="1"/>
  <c r="Z53" i="1"/>
  <c r="V41" i="1"/>
  <c r="P38" i="1"/>
  <c r="Q38" i="1"/>
  <c r="V21" i="1"/>
  <c r="V6" i="1"/>
  <c r="Z65" i="1"/>
  <c r="V53" i="1"/>
  <c r="V51" i="1"/>
  <c r="P50" i="1"/>
  <c r="Q50" i="1"/>
  <c r="V33" i="1"/>
  <c r="V65" i="1"/>
  <c r="P62" i="1"/>
  <c r="Q62" i="1"/>
  <c r="P21" i="1"/>
  <c r="Q21" i="1"/>
  <c r="V13" i="1"/>
  <c r="U117" i="1"/>
  <c r="V89" i="1"/>
  <c r="V77" i="1"/>
  <c r="P74" i="1"/>
  <c r="Q74" i="1"/>
  <c r="V57" i="1"/>
  <c r="P33" i="1"/>
  <c r="Q33" i="1"/>
  <c r="U10" i="1"/>
  <c r="Z10" i="1"/>
  <c r="Z109" i="1"/>
  <c r="P86" i="1"/>
  <c r="Q86" i="1"/>
  <c r="P45" i="1"/>
  <c r="Q45" i="1"/>
  <c r="V25" i="1"/>
  <c r="U22" i="1"/>
  <c r="Z22" i="1"/>
  <c r="Q95" i="1"/>
  <c r="R95" i="1" s="1"/>
  <c r="Y95" i="1" s="1"/>
  <c r="Q83" i="1"/>
  <c r="R83" i="1" s="1"/>
  <c r="Q71" i="1"/>
  <c r="R71" i="1" s="1"/>
  <c r="Q59" i="1"/>
  <c r="R59" i="1" s="1"/>
  <c r="Y59" i="1" s="1"/>
  <c r="Q47" i="1"/>
  <c r="R47" i="1" s="1"/>
  <c r="Y47" i="1" s="1"/>
  <c r="Q35" i="1"/>
  <c r="R35" i="1" s="1"/>
  <c r="Q23" i="1"/>
  <c r="R23" i="1" s="1"/>
  <c r="Y23" i="1" s="1"/>
  <c r="Z87" i="1"/>
  <c r="Z75" i="1"/>
  <c r="Z63" i="1"/>
  <c r="Z51" i="1"/>
  <c r="Z39" i="1"/>
  <c r="Z27" i="1"/>
  <c r="Q10" i="1"/>
  <c r="R10" i="1" s="1"/>
  <c r="Y10" i="1" s="1"/>
  <c r="Z85" i="1"/>
  <c r="Z73" i="1"/>
  <c r="Z61" i="1"/>
  <c r="Z49" i="1"/>
  <c r="Z37" i="1"/>
  <c r="Z25" i="1"/>
  <c r="Z13" i="1"/>
  <c r="Q18" i="1"/>
  <c r="R18" i="1" s="1"/>
  <c r="Y18" i="1" s="1"/>
  <c r="Q89" i="1"/>
  <c r="R89" i="1" s="1"/>
  <c r="Q77" i="1"/>
  <c r="R77" i="1" s="1"/>
  <c r="Q65" i="1"/>
  <c r="R65" i="1" s="1"/>
  <c r="Q53" i="1"/>
  <c r="R53" i="1" s="1"/>
  <c r="Y53" i="1" s="1"/>
  <c r="Q41" i="1"/>
  <c r="R41" i="1" s="1"/>
  <c r="Q29" i="1"/>
  <c r="R29" i="1" s="1"/>
  <c r="Q17" i="1"/>
  <c r="R17" i="1" s="1"/>
  <c r="Q5" i="1"/>
  <c r="R5" i="1" s="1"/>
  <c r="Q4" i="1"/>
  <c r="R4" i="1" s="1"/>
  <c r="AA1031" i="6"/>
  <c r="S1031" i="6"/>
  <c r="Z1031" i="6" s="1"/>
  <c r="Q1031" i="6"/>
  <c r="O1031" i="6"/>
  <c r="S1030" i="6"/>
  <c r="O1030" i="6"/>
  <c r="P1030" i="6" s="1"/>
  <c r="M1030" i="6"/>
  <c r="AA1030" i="6" s="1"/>
  <c r="S1029" i="6"/>
  <c r="O1029" i="6"/>
  <c r="P1029" i="6" s="1"/>
  <c r="M1029" i="6"/>
  <c r="AA1029" i="6" s="1"/>
  <c r="S1028" i="6"/>
  <c r="U1028" i="6" s="1"/>
  <c r="O1028" i="6"/>
  <c r="P1028" i="6" s="1"/>
  <c r="M1028" i="6"/>
  <c r="S1027" i="6"/>
  <c r="O1027" i="6"/>
  <c r="M1027" i="6"/>
  <c r="S1026" i="6"/>
  <c r="U1026" i="6" s="1"/>
  <c r="V1026" i="6" s="1"/>
  <c r="O1026" i="6"/>
  <c r="P1026" i="6" s="1"/>
  <c r="M1026" i="6"/>
  <c r="AA1026" i="6" s="1"/>
  <c r="S1025" i="6"/>
  <c r="O1025" i="6"/>
  <c r="P1025" i="6" s="1"/>
  <c r="M1025" i="6"/>
  <c r="AA1025" i="6" s="1"/>
  <c r="S1024" i="6"/>
  <c r="Z1024" i="6" s="1"/>
  <c r="O1024" i="6"/>
  <c r="P1024" i="6" s="1"/>
  <c r="M1024" i="6"/>
  <c r="AA1024" i="6" s="1"/>
  <c r="AA1023" i="6"/>
  <c r="S1023" i="6"/>
  <c r="Q1023" i="6"/>
  <c r="P1023" i="6"/>
  <c r="O1023" i="6"/>
  <c r="S1022" i="6"/>
  <c r="U1022" i="6" s="1"/>
  <c r="O1022" i="6"/>
  <c r="M1022" i="6"/>
  <c r="AA1022" i="6" s="1"/>
  <c r="S1021" i="6"/>
  <c r="U1021" i="6" s="1"/>
  <c r="O1021" i="6"/>
  <c r="M1021" i="6"/>
  <c r="AA1021" i="6" s="1"/>
  <c r="AA1020" i="6"/>
  <c r="S1020" i="6"/>
  <c r="U1020" i="6" s="1"/>
  <c r="O1020" i="6"/>
  <c r="S1019" i="6"/>
  <c r="O1019" i="6"/>
  <c r="P1019" i="6" s="1"/>
  <c r="M1019" i="6"/>
  <c r="AA1019" i="6" s="1"/>
  <c r="S1018" i="6"/>
  <c r="O1018" i="6"/>
  <c r="M1018" i="6"/>
  <c r="AA1018" i="6" s="1"/>
  <c r="J1018" i="6"/>
  <c r="K1018" i="6" s="1"/>
  <c r="AG1018" i="6" s="1"/>
  <c r="S1017" i="6"/>
  <c r="U1017" i="6" s="1"/>
  <c r="V1017" i="6" s="1"/>
  <c r="O1017" i="6"/>
  <c r="M1017" i="6"/>
  <c r="J1017" i="6"/>
  <c r="K1017" i="6" s="1"/>
  <c r="AG1017" i="6" s="1"/>
  <c r="S1016" i="6"/>
  <c r="Z1016" i="6" s="1"/>
  <c r="O1016" i="6"/>
  <c r="M1016" i="6"/>
  <c r="J1016" i="6"/>
  <c r="K1016" i="6" s="1"/>
  <c r="AG1016" i="6" s="1"/>
  <c r="S1015" i="6"/>
  <c r="O1015" i="6"/>
  <c r="M1015" i="6"/>
  <c r="AA1015" i="6" s="1"/>
  <c r="J1015" i="6"/>
  <c r="K1015" i="6" s="1"/>
  <c r="AG1015" i="6" s="1"/>
  <c r="S1014" i="6"/>
  <c r="Z1014" i="6" s="1"/>
  <c r="O1014" i="6"/>
  <c r="M1014" i="6"/>
  <c r="J1014" i="6"/>
  <c r="K1014" i="6" s="1"/>
  <c r="AG1014" i="6" s="1"/>
  <c r="S1013" i="6"/>
  <c r="Z1013" i="6" s="1"/>
  <c r="O1013" i="6"/>
  <c r="M1013" i="6"/>
  <c r="J1013" i="6"/>
  <c r="K1013" i="6" s="1"/>
  <c r="AG1013" i="6" s="1"/>
  <c r="S1012" i="6"/>
  <c r="O1012" i="6"/>
  <c r="M1012" i="6"/>
  <c r="AA1012" i="6" s="1"/>
  <c r="J1012" i="6"/>
  <c r="K1012" i="6" s="1"/>
  <c r="AG1012" i="6" s="1"/>
  <c r="S1011" i="6"/>
  <c r="Z1011" i="6" s="1"/>
  <c r="O1011" i="6"/>
  <c r="M1011" i="6"/>
  <c r="J1011" i="6"/>
  <c r="K1011" i="6" s="1"/>
  <c r="AG1011" i="6" s="1"/>
  <c r="S1010" i="6"/>
  <c r="O1010" i="6"/>
  <c r="M1010" i="6"/>
  <c r="J1010" i="6"/>
  <c r="K1010" i="6" s="1"/>
  <c r="AG1010" i="6" s="1"/>
  <c r="S1009" i="6"/>
  <c r="O1009" i="6"/>
  <c r="M1009" i="6"/>
  <c r="AA1009" i="6" s="1"/>
  <c r="J1009" i="6"/>
  <c r="K1009" i="6" s="1"/>
  <c r="AG1009" i="6" s="1"/>
  <c r="S1008" i="6"/>
  <c r="Z1008" i="6" s="1"/>
  <c r="O1008" i="6"/>
  <c r="M1008" i="6"/>
  <c r="J1008" i="6"/>
  <c r="K1008" i="6" s="1"/>
  <c r="AG1008" i="6" s="1"/>
  <c r="S1007" i="6"/>
  <c r="O1007" i="6"/>
  <c r="M1007" i="6"/>
  <c r="J1007" i="6"/>
  <c r="K1007" i="6" s="1"/>
  <c r="AG1007" i="6" s="1"/>
  <c r="S1006" i="6"/>
  <c r="O1006" i="6"/>
  <c r="M1006" i="6"/>
  <c r="AA1006" i="6" s="1"/>
  <c r="J1006" i="6"/>
  <c r="K1006" i="6" s="1"/>
  <c r="AG1006" i="6" s="1"/>
  <c r="S1005" i="6"/>
  <c r="Z1005" i="6" s="1"/>
  <c r="O1005" i="6"/>
  <c r="M1005" i="6"/>
  <c r="K1005" i="6"/>
  <c r="AG1005" i="6" s="1"/>
  <c r="S1004" i="6"/>
  <c r="U1004" i="6" s="1"/>
  <c r="O1004" i="6"/>
  <c r="M1004" i="6"/>
  <c r="K1004" i="6"/>
  <c r="AG1004" i="6" s="1"/>
  <c r="S1003" i="6"/>
  <c r="Z1003" i="6" s="1"/>
  <c r="O1003" i="6"/>
  <c r="P1003" i="6" s="1"/>
  <c r="M1003" i="6"/>
  <c r="AA1003" i="6" s="1"/>
  <c r="S1002" i="6"/>
  <c r="O1002" i="6"/>
  <c r="P1002" i="6" s="1"/>
  <c r="M1002" i="6"/>
  <c r="AA1002" i="6" s="1"/>
  <c r="AA1001" i="6"/>
  <c r="S1001" i="6"/>
  <c r="Z1001" i="6" s="1"/>
  <c r="O1001" i="6"/>
  <c r="P1001" i="6" s="1"/>
  <c r="Q1001" i="6" s="1"/>
  <c r="AA1000" i="6"/>
  <c r="S1000" i="6"/>
  <c r="O1000" i="6"/>
  <c r="P1000" i="6" s="1"/>
  <c r="Q1000" i="6" s="1"/>
  <c r="S999" i="6"/>
  <c r="Z999" i="6" s="1"/>
  <c r="O999" i="6"/>
  <c r="M999" i="6"/>
  <c r="Q999" i="6" s="1"/>
  <c r="AA998" i="6"/>
  <c r="S998" i="6"/>
  <c r="O998" i="6"/>
  <c r="P998" i="6" s="1"/>
  <c r="AA997" i="6"/>
  <c r="S997" i="6"/>
  <c r="U997" i="6" s="1"/>
  <c r="O997" i="6"/>
  <c r="P997" i="6" s="1"/>
  <c r="AA996" i="6"/>
  <c r="S996" i="6"/>
  <c r="U996" i="6" s="1"/>
  <c r="O996" i="6"/>
  <c r="S995" i="6"/>
  <c r="U995" i="6" s="1"/>
  <c r="O995" i="6"/>
  <c r="P995" i="6" s="1"/>
  <c r="M995" i="6"/>
  <c r="AA994" i="6"/>
  <c r="S994" i="6"/>
  <c r="Z994" i="6" s="1"/>
  <c r="O994" i="6"/>
  <c r="AA993" i="6"/>
  <c r="S993" i="6"/>
  <c r="O993" i="6"/>
  <c r="AA992" i="6"/>
  <c r="S992" i="6"/>
  <c r="Z992" i="6" s="1"/>
  <c r="O992" i="6"/>
  <c r="AA991" i="6"/>
  <c r="S991" i="6"/>
  <c r="Z991" i="6" s="1"/>
  <c r="O991" i="6"/>
  <c r="P991" i="6" s="1"/>
  <c r="Q991" i="6" s="1"/>
  <c r="AA990" i="6"/>
  <c r="S990" i="6"/>
  <c r="Z990" i="6" s="1"/>
  <c r="O990" i="6"/>
  <c r="P990" i="6" s="1"/>
  <c r="Q990" i="6" s="1"/>
  <c r="S989" i="6"/>
  <c r="Z989" i="6" s="1"/>
  <c r="O989" i="6"/>
  <c r="M989" i="6"/>
  <c r="S988" i="6"/>
  <c r="Z988" i="6" s="1"/>
  <c r="O988" i="6"/>
  <c r="P988" i="6" s="1"/>
  <c r="M988" i="6"/>
  <c r="AA988" i="6" s="1"/>
  <c r="S987" i="6"/>
  <c r="U987" i="6" s="1"/>
  <c r="O987" i="6"/>
  <c r="M987" i="6"/>
  <c r="S986" i="6"/>
  <c r="O986" i="6"/>
  <c r="P986" i="6" s="1"/>
  <c r="M986" i="6"/>
  <c r="AA986" i="6" s="1"/>
  <c r="S985" i="6"/>
  <c r="O985" i="6"/>
  <c r="P985" i="6" s="1"/>
  <c r="M985" i="6"/>
  <c r="AA985" i="6" s="1"/>
  <c r="AA984" i="6"/>
  <c r="S984" i="6"/>
  <c r="O984" i="6"/>
  <c r="P984" i="6" s="1"/>
  <c r="Q984" i="6" s="1"/>
  <c r="S983" i="6"/>
  <c r="Z983" i="6" s="1"/>
  <c r="O983" i="6"/>
  <c r="P983" i="6" s="1"/>
  <c r="M983" i="6"/>
  <c r="S982" i="6"/>
  <c r="U982" i="6" s="1"/>
  <c r="O982" i="6"/>
  <c r="M982" i="6"/>
  <c r="AA982" i="6" s="1"/>
  <c r="S981" i="6"/>
  <c r="U981" i="6" s="1"/>
  <c r="O981" i="6"/>
  <c r="P981" i="6" s="1"/>
  <c r="M981" i="6"/>
  <c r="S980" i="6"/>
  <c r="U980" i="6" s="1"/>
  <c r="O980" i="6"/>
  <c r="M980" i="6"/>
  <c r="Q980" i="6" s="1"/>
  <c r="S979" i="6"/>
  <c r="Z979" i="6" s="1"/>
  <c r="O979" i="6"/>
  <c r="M979" i="6"/>
  <c r="AA979" i="6" s="1"/>
  <c r="S978" i="6"/>
  <c r="O978" i="6"/>
  <c r="M978" i="6"/>
  <c r="AA978" i="6" s="1"/>
  <c r="AA977" i="6"/>
  <c r="S977" i="6"/>
  <c r="Z977" i="6" s="1"/>
  <c r="O977" i="6"/>
  <c r="S976" i="6"/>
  <c r="Z976" i="6" s="1"/>
  <c r="O976" i="6"/>
  <c r="P976" i="6" s="1"/>
  <c r="M976" i="6"/>
  <c r="S975" i="6"/>
  <c r="U975" i="6" s="1"/>
  <c r="O975" i="6"/>
  <c r="P975" i="6" s="1"/>
  <c r="M975" i="6"/>
  <c r="AA975" i="6" s="1"/>
  <c r="O974" i="6"/>
  <c r="P974" i="6" s="1"/>
  <c r="M974" i="6"/>
  <c r="O973" i="6"/>
  <c r="P973" i="6" s="1"/>
  <c r="M973" i="6"/>
  <c r="AA973" i="6" s="1"/>
  <c r="O972" i="6"/>
  <c r="P972" i="6" s="1"/>
  <c r="M972" i="6"/>
  <c r="O971" i="6"/>
  <c r="P971" i="6" s="1"/>
  <c r="M971" i="6"/>
  <c r="O970" i="6"/>
  <c r="P970" i="6" s="1"/>
  <c r="M970" i="6"/>
  <c r="O969" i="6"/>
  <c r="P969" i="6" s="1"/>
  <c r="M969" i="6"/>
  <c r="Q969" i="6" s="1"/>
  <c r="O968" i="6"/>
  <c r="P968" i="6" s="1"/>
  <c r="M968" i="6"/>
  <c r="O967" i="6"/>
  <c r="P967" i="6" s="1"/>
  <c r="M967" i="6"/>
  <c r="AA967" i="6" s="1"/>
  <c r="O966" i="6"/>
  <c r="P966" i="6" s="1"/>
  <c r="M966" i="6"/>
  <c r="O965" i="6"/>
  <c r="P965" i="6" s="1"/>
  <c r="M965" i="6"/>
  <c r="O964" i="6"/>
  <c r="P964" i="6" s="1"/>
  <c r="M964" i="6"/>
  <c r="P963" i="6"/>
  <c r="O963" i="6"/>
  <c r="M963" i="6"/>
  <c r="AA963" i="6" s="1"/>
  <c r="O962" i="6"/>
  <c r="P962" i="6" s="1"/>
  <c r="M962" i="6"/>
  <c r="O961" i="6"/>
  <c r="P961" i="6" s="1"/>
  <c r="M961" i="6"/>
  <c r="Q961" i="6" s="1"/>
  <c r="O960" i="6"/>
  <c r="P960" i="6" s="1"/>
  <c r="M960" i="6"/>
  <c r="O959" i="6"/>
  <c r="P959" i="6" s="1"/>
  <c r="M959" i="6"/>
  <c r="O958" i="6"/>
  <c r="M958" i="6"/>
  <c r="O957" i="6"/>
  <c r="M957" i="6"/>
  <c r="O956" i="6"/>
  <c r="M956" i="6"/>
  <c r="P955" i="6"/>
  <c r="O955" i="6"/>
  <c r="M955" i="6"/>
  <c r="O954" i="6"/>
  <c r="P954" i="6" s="1"/>
  <c r="M954" i="6"/>
  <c r="P953" i="6"/>
  <c r="O953" i="6"/>
  <c r="M953" i="6"/>
  <c r="AA953" i="6" s="1"/>
  <c r="O952" i="6"/>
  <c r="P952" i="6" s="1"/>
  <c r="M952" i="6"/>
  <c r="O951" i="6"/>
  <c r="P951" i="6" s="1"/>
  <c r="M951" i="6"/>
  <c r="O950" i="6"/>
  <c r="P950" i="6" s="1"/>
  <c r="M950" i="6"/>
  <c r="O949" i="6"/>
  <c r="P949" i="6" s="1"/>
  <c r="M949" i="6"/>
  <c r="AA949" i="6" s="1"/>
  <c r="O948" i="6"/>
  <c r="P948" i="6" s="1"/>
  <c r="M948" i="6"/>
  <c r="O947" i="6"/>
  <c r="P947" i="6" s="1"/>
  <c r="M947" i="6"/>
  <c r="Q947" i="6" s="1"/>
  <c r="O946" i="6"/>
  <c r="M946" i="6"/>
  <c r="O945" i="6"/>
  <c r="P945" i="6" s="1"/>
  <c r="M945" i="6"/>
  <c r="AA945" i="6" s="1"/>
  <c r="O944" i="6"/>
  <c r="P944" i="6" s="1"/>
  <c r="M944" i="6"/>
  <c r="O943" i="6"/>
  <c r="P943" i="6" s="1"/>
  <c r="M943" i="6"/>
  <c r="Q943" i="6" s="1"/>
  <c r="O942" i="6"/>
  <c r="P942" i="6" s="1"/>
  <c r="M942" i="6"/>
  <c r="O941" i="6"/>
  <c r="P941" i="6" s="1"/>
  <c r="M941" i="6"/>
  <c r="Q941" i="6" s="1"/>
  <c r="O940" i="6"/>
  <c r="P940" i="6" s="1"/>
  <c r="M940" i="6"/>
  <c r="O939" i="6"/>
  <c r="P939" i="6" s="1"/>
  <c r="M939" i="6"/>
  <c r="AA939" i="6" s="1"/>
  <c r="O938" i="6"/>
  <c r="M938" i="6"/>
  <c r="P937" i="6"/>
  <c r="O937" i="6"/>
  <c r="M937" i="6"/>
  <c r="AA937" i="6" s="1"/>
  <c r="O936" i="6"/>
  <c r="M936" i="6"/>
  <c r="AA936" i="6" s="1"/>
  <c r="O935" i="6"/>
  <c r="P935" i="6" s="1"/>
  <c r="M935" i="6"/>
  <c r="AA935" i="6" s="1"/>
  <c r="O934" i="6"/>
  <c r="M934" i="6"/>
  <c r="AA934" i="6" s="1"/>
  <c r="O933" i="6"/>
  <c r="P933" i="6" s="1"/>
  <c r="M933" i="6"/>
  <c r="AA933" i="6" s="1"/>
  <c r="O932" i="6"/>
  <c r="P932" i="6" s="1"/>
  <c r="M932" i="6"/>
  <c r="O931" i="6"/>
  <c r="M931" i="6"/>
  <c r="O930" i="6"/>
  <c r="P930" i="6" s="1"/>
  <c r="M930" i="6"/>
  <c r="AA930" i="6" s="1"/>
  <c r="P929" i="6"/>
  <c r="O929" i="6"/>
  <c r="M929" i="6"/>
  <c r="AA929" i="6" s="1"/>
  <c r="O928" i="6"/>
  <c r="P928" i="6" s="1"/>
  <c r="M928" i="6"/>
  <c r="O927" i="6"/>
  <c r="P927" i="6" s="1"/>
  <c r="M927" i="6"/>
  <c r="Q927" i="6" s="1"/>
  <c r="O926" i="6"/>
  <c r="P926" i="6" s="1"/>
  <c r="M926" i="6"/>
  <c r="Q926" i="6" s="1"/>
  <c r="O925" i="6"/>
  <c r="M925" i="6"/>
  <c r="O924" i="6"/>
  <c r="P924" i="6" s="1"/>
  <c r="M924" i="6"/>
  <c r="O923" i="6"/>
  <c r="M923" i="6"/>
  <c r="O922" i="6"/>
  <c r="P922" i="6" s="1"/>
  <c r="M922" i="6"/>
  <c r="AA922" i="6" s="1"/>
  <c r="O921" i="6"/>
  <c r="P921" i="6" s="1"/>
  <c r="M921" i="6"/>
  <c r="AA921" i="6" s="1"/>
  <c r="O920" i="6"/>
  <c r="M920" i="6"/>
  <c r="O919" i="6"/>
  <c r="P919" i="6" s="1"/>
  <c r="M919" i="6"/>
  <c r="AA919" i="6" s="1"/>
  <c r="O918" i="6"/>
  <c r="M918" i="6"/>
  <c r="O917" i="6"/>
  <c r="P917" i="6" s="1"/>
  <c r="M917" i="6"/>
  <c r="Q917" i="6" s="1"/>
  <c r="S916" i="6"/>
  <c r="Z916" i="6" s="1"/>
  <c r="O916" i="6"/>
  <c r="P916" i="6" s="1"/>
  <c r="M916" i="6"/>
  <c r="AA916" i="6" s="1"/>
  <c r="O915" i="6"/>
  <c r="P915" i="6" s="1"/>
  <c r="M915" i="6"/>
  <c r="AA915" i="6" s="1"/>
  <c r="O914" i="6"/>
  <c r="P914" i="6" s="1"/>
  <c r="M914" i="6"/>
  <c r="P913" i="6"/>
  <c r="O913" i="6"/>
  <c r="M913" i="6"/>
  <c r="O912" i="6"/>
  <c r="P912" i="6" s="1"/>
  <c r="M912" i="6"/>
  <c r="Q912" i="6" s="1"/>
  <c r="O911" i="6"/>
  <c r="P911" i="6" s="1"/>
  <c r="M911" i="6"/>
  <c r="Q911" i="6" s="1"/>
  <c r="O910" i="6"/>
  <c r="P910" i="6" s="1"/>
  <c r="M910" i="6"/>
  <c r="AA910" i="6" s="1"/>
  <c r="O909" i="6"/>
  <c r="P909" i="6" s="1"/>
  <c r="M909" i="6"/>
  <c r="Q909" i="6" s="1"/>
  <c r="O908" i="6"/>
  <c r="P908" i="6" s="1"/>
  <c r="M908" i="6"/>
  <c r="P907" i="6"/>
  <c r="O907" i="6"/>
  <c r="M907" i="6"/>
  <c r="O906" i="6"/>
  <c r="M906" i="6"/>
  <c r="Q906" i="6" s="1"/>
  <c r="O905" i="6"/>
  <c r="M905" i="6"/>
  <c r="P904" i="6"/>
  <c r="O904" i="6"/>
  <c r="M904" i="6"/>
  <c r="Q904" i="6" s="1"/>
  <c r="O903" i="6"/>
  <c r="P903" i="6" s="1"/>
  <c r="M903" i="6"/>
  <c r="AA903" i="6" s="1"/>
  <c r="O902" i="6"/>
  <c r="P902" i="6" s="1"/>
  <c r="M902" i="6"/>
  <c r="AA902" i="6" s="1"/>
  <c r="O901" i="6"/>
  <c r="P901" i="6" s="1"/>
  <c r="M901" i="6"/>
  <c r="AA901" i="6" s="1"/>
  <c r="O900" i="6"/>
  <c r="P900" i="6" s="1"/>
  <c r="M900" i="6"/>
  <c r="O899" i="6"/>
  <c r="P899" i="6" s="1"/>
  <c r="M899" i="6"/>
  <c r="Q899" i="6" s="1"/>
  <c r="S898" i="6"/>
  <c r="U898" i="6" s="1"/>
  <c r="O898" i="6"/>
  <c r="P898" i="6" s="1"/>
  <c r="M898" i="6"/>
  <c r="O897" i="6"/>
  <c r="M897" i="6"/>
  <c r="O896" i="6"/>
  <c r="P896" i="6" s="1"/>
  <c r="M896" i="6"/>
  <c r="AA896" i="6" s="1"/>
  <c r="O895" i="6"/>
  <c r="P895" i="6" s="1"/>
  <c r="M895" i="6"/>
  <c r="AA895" i="6" s="1"/>
  <c r="O894" i="6"/>
  <c r="M894" i="6"/>
  <c r="P893" i="6"/>
  <c r="O893" i="6"/>
  <c r="M893" i="6"/>
  <c r="O892" i="6"/>
  <c r="P892" i="6" s="1"/>
  <c r="M892" i="6"/>
  <c r="Q892" i="6" s="1"/>
  <c r="O891" i="6"/>
  <c r="P891" i="6" s="1"/>
  <c r="M891" i="6"/>
  <c r="O890" i="6"/>
  <c r="P890" i="6" s="1"/>
  <c r="M890" i="6"/>
  <c r="O889" i="6"/>
  <c r="P889" i="6" s="1"/>
  <c r="M889" i="6"/>
  <c r="Q889" i="6" s="1"/>
  <c r="O888" i="6"/>
  <c r="M888" i="6"/>
  <c r="O887" i="6"/>
  <c r="P887" i="6" s="1"/>
  <c r="M887" i="6"/>
  <c r="P886" i="6"/>
  <c r="O886" i="6"/>
  <c r="M886" i="6"/>
  <c r="O885" i="6"/>
  <c r="P885" i="6" s="1"/>
  <c r="M885" i="6"/>
  <c r="Q885" i="6" s="1"/>
  <c r="O884" i="6"/>
  <c r="P884" i="6" s="1"/>
  <c r="M884" i="6"/>
  <c r="O883" i="6"/>
  <c r="P883" i="6" s="1"/>
  <c r="M883" i="6"/>
  <c r="O882" i="6"/>
  <c r="P882" i="6" s="1"/>
  <c r="M882" i="6"/>
  <c r="O881" i="6"/>
  <c r="P881" i="6" s="1"/>
  <c r="M881" i="6"/>
  <c r="AA881" i="6" s="1"/>
  <c r="O880" i="6"/>
  <c r="M880" i="6"/>
  <c r="AA880" i="6" s="1"/>
  <c r="O879" i="6"/>
  <c r="P879" i="6" s="1"/>
  <c r="M879" i="6"/>
  <c r="P878" i="6"/>
  <c r="O878" i="6"/>
  <c r="M878" i="6"/>
  <c r="AA878" i="6" s="1"/>
  <c r="O877" i="6"/>
  <c r="P877" i="6" s="1"/>
  <c r="M877" i="6"/>
  <c r="AA877" i="6" s="1"/>
  <c r="O876" i="6"/>
  <c r="P876" i="6" s="1"/>
  <c r="M876" i="6"/>
  <c r="O875" i="6"/>
  <c r="P875" i="6" s="1"/>
  <c r="M875" i="6"/>
  <c r="Q875" i="6" s="1"/>
  <c r="O874" i="6"/>
  <c r="P874" i="6" s="1"/>
  <c r="M874" i="6"/>
  <c r="S873" i="6"/>
  <c r="O873" i="6"/>
  <c r="M873" i="6"/>
  <c r="AA873" i="6" s="1"/>
  <c r="S872" i="6"/>
  <c r="O872" i="6"/>
  <c r="M872" i="6"/>
  <c r="AA872" i="6" s="1"/>
  <c r="U871" i="6"/>
  <c r="S871" i="6"/>
  <c r="Z871" i="6" s="1"/>
  <c r="O871" i="6"/>
  <c r="P871" i="6" s="1"/>
  <c r="M871" i="6"/>
  <c r="S870" i="6"/>
  <c r="Z870" i="6" s="1"/>
  <c r="O870" i="6"/>
  <c r="M870" i="6"/>
  <c r="S869" i="6"/>
  <c r="Z869" i="6" s="1"/>
  <c r="O869" i="6"/>
  <c r="P869" i="6" s="1"/>
  <c r="M869" i="6"/>
  <c r="S868" i="6"/>
  <c r="O868" i="6"/>
  <c r="P868" i="6" s="1"/>
  <c r="M868" i="6"/>
  <c r="AA868" i="6" s="1"/>
  <c r="S867" i="6"/>
  <c r="O867" i="6"/>
  <c r="M867" i="6"/>
  <c r="S866" i="6"/>
  <c r="Z866" i="6" s="1"/>
  <c r="O866" i="6"/>
  <c r="M866" i="6"/>
  <c r="S865" i="6"/>
  <c r="U865" i="6" s="1"/>
  <c r="O865" i="6"/>
  <c r="P865" i="6" s="1"/>
  <c r="M865" i="6"/>
  <c r="AA865" i="6" s="1"/>
  <c r="S864" i="6"/>
  <c r="O864" i="6"/>
  <c r="P864" i="6" s="1"/>
  <c r="M864" i="6"/>
  <c r="AA863" i="6"/>
  <c r="S863" i="6"/>
  <c r="U863" i="6" s="1"/>
  <c r="V863" i="6" s="1"/>
  <c r="O863" i="6"/>
  <c r="P863" i="6" s="1"/>
  <c r="S862" i="6"/>
  <c r="O862" i="6"/>
  <c r="P862" i="6" s="1"/>
  <c r="M862" i="6"/>
  <c r="AA862" i="6" s="1"/>
  <c r="AA861" i="6"/>
  <c r="S861" i="6"/>
  <c r="Z861" i="6" s="1"/>
  <c r="O861" i="6"/>
  <c r="S860" i="6"/>
  <c r="O860" i="6"/>
  <c r="P860" i="6" s="1"/>
  <c r="M860" i="6"/>
  <c r="AA859" i="6"/>
  <c r="S859" i="6"/>
  <c r="U859" i="6" s="1"/>
  <c r="V859" i="6" s="1"/>
  <c r="O859" i="6"/>
  <c r="S858" i="6"/>
  <c r="O858" i="6"/>
  <c r="P858" i="6" s="1"/>
  <c r="M858" i="6"/>
  <c r="AA858" i="6" s="1"/>
  <c r="S857" i="6"/>
  <c r="O857" i="6"/>
  <c r="P857" i="6" s="1"/>
  <c r="M857" i="6"/>
  <c r="S856" i="6"/>
  <c r="Z856" i="6" s="1"/>
  <c r="O856" i="6"/>
  <c r="M856" i="6"/>
  <c r="AA856" i="6" s="1"/>
  <c r="S855" i="6"/>
  <c r="O855" i="6"/>
  <c r="P855" i="6" s="1"/>
  <c r="M855" i="6"/>
  <c r="S854" i="6"/>
  <c r="O854" i="6"/>
  <c r="P854" i="6" s="1"/>
  <c r="M854" i="6"/>
  <c r="AA854" i="6" s="1"/>
  <c r="S853" i="6"/>
  <c r="O853" i="6"/>
  <c r="M853" i="6"/>
  <c r="AA853" i="6" s="1"/>
  <c r="AA852" i="6"/>
  <c r="S852" i="6"/>
  <c r="O852" i="6"/>
  <c r="P852" i="6" s="1"/>
  <c r="S851" i="6"/>
  <c r="O851" i="6"/>
  <c r="M851" i="6"/>
  <c r="AA851" i="6" s="1"/>
  <c r="AA850" i="6"/>
  <c r="S850" i="6"/>
  <c r="Z850" i="6" s="1"/>
  <c r="O850" i="6"/>
  <c r="AA849" i="6"/>
  <c r="S849" i="6"/>
  <c r="O849" i="6"/>
  <c r="S848" i="6"/>
  <c r="Z848" i="6" s="1"/>
  <c r="O848" i="6"/>
  <c r="P848" i="6" s="1"/>
  <c r="M848" i="6"/>
  <c r="S847" i="6"/>
  <c r="Z847" i="6" s="1"/>
  <c r="O847" i="6"/>
  <c r="P847" i="6" s="1"/>
  <c r="M847" i="6"/>
  <c r="AA847" i="6" s="1"/>
  <c r="S846" i="6"/>
  <c r="Z846" i="6" s="1"/>
  <c r="O846" i="6"/>
  <c r="M846" i="6"/>
  <c r="AA846" i="6" s="1"/>
  <c r="S845" i="6"/>
  <c r="U845" i="6" s="1"/>
  <c r="V845" i="6" s="1"/>
  <c r="O845" i="6"/>
  <c r="P845" i="6" s="1"/>
  <c r="M845" i="6"/>
  <c r="AA845" i="6" s="1"/>
  <c r="S844" i="6"/>
  <c r="O844" i="6"/>
  <c r="M844" i="6"/>
  <c r="S843" i="6"/>
  <c r="O843" i="6"/>
  <c r="P843" i="6" s="1"/>
  <c r="M843" i="6"/>
  <c r="S842" i="6"/>
  <c r="O842" i="6"/>
  <c r="M842" i="6"/>
  <c r="AA842" i="6" s="1"/>
  <c r="S841" i="6"/>
  <c r="O841" i="6"/>
  <c r="M841" i="6"/>
  <c r="AA841" i="6" s="1"/>
  <c r="S840" i="6"/>
  <c r="O840" i="6"/>
  <c r="P840" i="6" s="1"/>
  <c r="M840" i="6"/>
  <c r="AA840" i="6" s="1"/>
  <c r="S839" i="6"/>
  <c r="U839" i="6" s="1"/>
  <c r="O839" i="6"/>
  <c r="M839" i="6"/>
  <c r="AA839" i="6" s="1"/>
  <c r="S838" i="6"/>
  <c r="U838" i="6" s="1"/>
  <c r="O838" i="6"/>
  <c r="M838" i="6"/>
  <c r="AA838" i="6" s="1"/>
  <c r="S837" i="6"/>
  <c r="Z837" i="6" s="1"/>
  <c r="O837" i="6"/>
  <c r="P837" i="6" s="1"/>
  <c r="M837" i="6"/>
  <c r="AA837" i="6" s="1"/>
  <c r="S836" i="6"/>
  <c r="Z836" i="6" s="1"/>
  <c r="O836" i="6"/>
  <c r="P836" i="6" s="1"/>
  <c r="M836" i="6"/>
  <c r="AA836" i="6" s="1"/>
  <c r="S835" i="6"/>
  <c r="Z835" i="6" s="1"/>
  <c r="O835" i="6"/>
  <c r="P835" i="6" s="1"/>
  <c r="M835" i="6"/>
  <c r="AA835" i="6" s="1"/>
  <c r="S834" i="6"/>
  <c r="Z834" i="6" s="1"/>
  <c r="O834" i="6"/>
  <c r="P834" i="6" s="1"/>
  <c r="M834" i="6"/>
  <c r="AA834" i="6" s="1"/>
  <c r="S833" i="6"/>
  <c r="Z833" i="6" s="1"/>
  <c r="O833" i="6"/>
  <c r="P833" i="6" s="1"/>
  <c r="M833" i="6"/>
  <c r="AA833" i="6" s="1"/>
  <c r="S832" i="6"/>
  <c r="Z832" i="6" s="1"/>
  <c r="O832" i="6"/>
  <c r="M832" i="6"/>
  <c r="AA832" i="6" s="1"/>
  <c r="S831" i="6"/>
  <c r="Z831" i="6" s="1"/>
  <c r="O831" i="6"/>
  <c r="M831" i="6"/>
  <c r="AA831" i="6" s="1"/>
  <c r="S830" i="6"/>
  <c r="O830" i="6"/>
  <c r="M830" i="6"/>
  <c r="AA830" i="6" s="1"/>
  <c r="S829" i="6"/>
  <c r="U829" i="6" s="1"/>
  <c r="V829" i="6" s="1"/>
  <c r="O829" i="6"/>
  <c r="P829" i="6" s="1"/>
  <c r="M829" i="6"/>
  <c r="AA829" i="6" s="1"/>
  <c r="O828" i="6"/>
  <c r="M828" i="6"/>
  <c r="O827" i="6"/>
  <c r="M827" i="6"/>
  <c r="AA827" i="6" s="1"/>
  <c r="O826" i="6"/>
  <c r="P826" i="6" s="1"/>
  <c r="M826" i="6"/>
  <c r="O825" i="6"/>
  <c r="P825" i="6" s="1"/>
  <c r="M825" i="6"/>
  <c r="AA825" i="6" s="1"/>
  <c r="O824" i="6"/>
  <c r="P824" i="6" s="1"/>
  <c r="M824" i="6"/>
  <c r="AA824" i="6" s="1"/>
  <c r="O823" i="6"/>
  <c r="P823" i="6" s="1"/>
  <c r="M823" i="6"/>
  <c r="AA823" i="6" s="1"/>
  <c r="O822" i="6"/>
  <c r="M822" i="6"/>
  <c r="Q822" i="6" s="1"/>
  <c r="O821" i="6"/>
  <c r="P821" i="6" s="1"/>
  <c r="M821" i="6"/>
  <c r="AA821" i="6" s="1"/>
  <c r="O820" i="6"/>
  <c r="P820" i="6" s="1"/>
  <c r="M820" i="6"/>
  <c r="O819" i="6"/>
  <c r="M819" i="6"/>
  <c r="AA819" i="6" s="1"/>
  <c r="O818" i="6"/>
  <c r="P818" i="6" s="1"/>
  <c r="M818" i="6"/>
  <c r="O817" i="6"/>
  <c r="P817" i="6" s="1"/>
  <c r="M817" i="6"/>
  <c r="O816" i="6"/>
  <c r="M816" i="6"/>
  <c r="AA816" i="6" s="1"/>
  <c r="O815" i="6"/>
  <c r="P815" i="6" s="1"/>
  <c r="M815" i="6"/>
  <c r="AA815" i="6" s="1"/>
  <c r="O814" i="6"/>
  <c r="M814" i="6"/>
  <c r="AA814" i="6" s="1"/>
  <c r="O813" i="6"/>
  <c r="P813" i="6" s="1"/>
  <c r="M813" i="6"/>
  <c r="O812" i="6"/>
  <c r="P812" i="6" s="1"/>
  <c r="M812" i="6"/>
  <c r="O811" i="6"/>
  <c r="P811" i="6" s="1"/>
  <c r="M811" i="6"/>
  <c r="O810" i="6"/>
  <c r="P810" i="6" s="1"/>
  <c r="M810" i="6"/>
  <c r="AA810" i="6" s="1"/>
  <c r="O809" i="6"/>
  <c r="P809" i="6" s="1"/>
  <c r="M809" i="6"/>
  <c r="O808" i="6"/>
  <c r="P808" i="6" s="1"/>
  <c r="M808" i="6"/>
  <c r="AA808" i="6" s="1"/>
  <c r="O807" i="6"/>
  <c r="P807" i="6" s="1"/>
  <c r="M807" i="6"/>
  <c r="AA807" i="6" s="1"/>
  <c r="O806" i="6"/>
  <c r="P806" i="6" s="1"/>
  <c r="M806" i="6"/>
  <c r="O805" i="6"/>
  <c r="M805" i="6"/>
  <c r="O804" i="6"/>
  <c r="M804" i="6"/>
  <c r="AA804" i="6" s="1"/>
  <c r="S803" i="6"/>
  <c r="Z803" i="6" s="1"/>
  <c r="O803" i="6"/>
  <c r="P803" i="6" s="1"/>
  <c r="M803" i="6"/>
  <c r="O802" i="6"/>
  <c r="P802" i="6" s="1"/>
  <c r="M802" i="6"/>
  <c r="AA802" i="6" s="1"/>
  <c r="O801" i="6"/>
  <c r="P801" i="6" s="1"/>
  <c r="M801" i="6"/>
  <c r="O800" i="6"/>
  <c r="P800" i="6" s="1"/>
  <c r="M800" i="6"/>
  <c r="AA800" i="6" s="1"/>
  <c r="O799" i="6"/>
  <c r="M799" i="6"/>
  <c r="AA799" i="6" s="1"/>
  <c r="O798" i="6"/>
  <c r="P798" i="6" s="1"/>
  <c r="M798" i="6"/>
  <c r="AA798" i="6" s="1"/>
  <c r="O797" i="6"/>
  <c r="P797" i="6" s="1"/>
  <c r="M797" i="6"/>
  <c r="AA797" i="6" s="1"/>
  <c r="O796" i="6"/>
  <c r="P796" i="6" s="1"/>
  <c r="M796" i="6"/>
  <c r="AA796" i="6" s="1"/>
  <c r="O795" i="6"/>
  <c r="P795" i="6" s="1"/>
  <c r="M795" i="6"/>
  <c r="AA795" i="6" s="1"/>
  <c r="O794" i="6"/>
  <c r="M794" i="6"/>
  <c r="O793" i="6"/>
  <c r="P793" i="6" s="1"/>
  <c r="M793" i="6"/>
  <c r="O792" i="6"/>
  <c r="P792" i="6" s="1"/>
  <c r="M792" i="6"/>
  <c r="AA792" i="6" s="1"/>
  <c r="O791" i="6"/>
  <c r="P791" i="6" s="1"/>
  <c r="M791" i="6"/>
  <c r="AA791" i="6" s="1"/>
  <c r="P790" i="6"/>
  <c r="O790" i="6"/>
  <c r="M790" i="6"/>
  <c r="O789" i="6"/>
  <c r="P789" i="6" s="1"/>
  <c r="M789" i="6"/>
  <c r="AA789" i="6" s="1"/>
  <c r="S788" i="6"/>
  <c r="O788" i="6"/>
  <c r="P788" i="6" s="1"/>
  <c r="M788" i="6"/>
  <c r="AA788" i="6" s="1"/>
  <c r="O787" i="6"/>
  <c r="P787" i="6" s="1"/>
  <c r="M787" i="6"/>
  <c r="O786" i="6"/>
  <c r="P786" i="6" s="1"/>
  <c r="M786" i="6"/>
  <c r="O785" i="6"/>
  <c r="M785" i="6"/>
  <c r="AA785" i="6" s="1"/>
  <c r="O784" i="6"/>
  <c r="P784" i="6" s="1"/>
  <c r="M784" i="6"/>
  <c r="O783" i="6"/>
  <c r="M783" i="6"/>
  <c r="AA783" i="6" s="1"/>
  <c r="O782" i="6"/>
  <c r="P782" i="6" s="1"/>
  <c r="M782" i="6"/>
  <c r="AA782" i="6" s="1"/>
  <c r="O781" i="6"/>
  <c r="P781" i="6" s="1"/>
  <c r="M781" i="6"/>
  <c r="AA781" i="6" s="1"/>
  <c r="O780" i="6"/>
  <c r="P780" i="6" s="1"/>
  <c r="M780" i="6"/>
  <c r="O779" i="6"/>
  <c r="M779" i="6"/>
  <c r="O778" i="6"/>
  <c r="P778" i="6" s="1"/>
  <c r="M778" i="6"/>
  <c r="AA778" i="6" s="1"/>
  <c r="O777" i="6"/>
  <c r="M777" i="6"/>
  <c r="AA777" i="6" s="1"/>
  <c r="O776" i="6"/>
  <c r="P776" i="6" s="1"/>
  <c r="M776" i="6"/>
  <c r="O775" i="6"/>
  <c r="M775" i="6"/>
  <c r="AA775" i="6" s="1"/>
  <c r="O774" i="6"/>
  <c r="M774" i="6"/>
  <c r="O773" i="6"/>
  <c r="P773" i="6" s="1"/>
  <c r="M773" i="6"/>
  <c r="AA773" i="6" s="1"/>
  <c r="O772" i="6"/>
  <c r="P772" i="6" s="1"/>
  <c r="M772" i="6"/>
  <c r="AA772" i="6" s="1"/>
  <c r="O771" i="6"/>
  <c r="P771" i="6" s="1"/>
  <c r="M771" i="6"/>
  <c r="AA771" i="6" s="1"/>
  <c r="O770" i="6"/>
  <c r="M770" i="6"/>
  <c r="O769" i="6"/>
  <c r="M769" i="6"/>
  <c r="AA769" i="6" s="1"/>
  <c r="O768" i="6"/>
  <c r="M768" i="6"/>
  <c r="AA768" i="6" s="1"/>
  <c r="O767" i="6"/>
  <c r="M767" i="6"/>
  <c r="AA767" i="6" s="1"/>
  <c r="O766" i="6"/>
  <c r="P766" i="6" s="1"/>
  <c r="M766" i="6"/>
  <c r="O765" i="6"/>
  <c r="P765" i="6" s="1"/>
  <c r="M765" i="6"/>
  <c r="O764" i="6"/>
  <c r="P764" i="6" s="1"/>
  <c r="M764" i="6"/>
  <c r="AA764" i="6" s="1"/>
  <c r="O763" i="6"/>
  <c r="P763" i="6" s="1"/>
  <c r="M763" i="6"/>
  <c r="AA763" i="6" s="1"/>
  <c r="O762" i="6"/>
  <c r="P762" i="6" s="1"/>
  <c r="M762" i="6"/>
  <c r="AA762" i="6" s="1"/>
  <c r="O761" i="6"/>
  <c r="M761" i="6"/>
  <c r="AA761" i="6" s="1"/>
  <c r="O760" i="6"/>
  <c r="P760" i="6" s="1"/>
  <c r="M760" i="6"/>
  <c r="AA760" i="6" s="1"/>
  <c r="O759" i="6"/>
  <c r="M759" i="6"/>
  <c r="AA759" i="6" s="1"/>
  <c r="O758" i="6"/>
  <c r="M758" i="6"/>
  <c r="O757" i="6"/>
  <c r="P757" i="6" s="1"/>
  <c r="M757" i="6"/>
  <c r="AA757" i="6" s="1"/>
  <c r="O756" i="6"/>
  <c r="P756" i="6" s="1"/>
  <c r="M756" i="6"/>
  <c r="AA756" i="6" s="1"/>
  <c r="O755" i="6"/>
  <c r="P755" i="6" s="1"/>
  <c r="M755" i="6"/>
  <c r="O754" i="6"/>
  <c r="P754" i="6" s="1"/>
  <c r="M754" i="6"/>
  <c r="O753" i="6"/>
  <c r="P753" i="6" s="1"/>
  <c r="M753" i="6"/>
  <c r="O752" i="6"/>
  <c r="P752" i="6" s="1"/>
  <c r="M752" i="6"/>
  <c r="AA752" i="6" s="1"/>
  <c r="O751" i="6"/>
  <c r="P751" i="6" s="1"/>
  <c r="M751" i="6"/>
  <c r="AA751" i="6" s="1"/>
  <c r="O750" i="6"/>
  <c r="P750" i="6" s="1"/>
  <c r="M750" i="6"/>
  <c r="Q750" i="6" s="1"/>
  <c r="O749" i="6"/>
  <c r="P749" i="6" s="1"/>
  <c r="M749" i="6"/>
  <c r="AA749" i="6" s="1"/>
  <c r="O748" i="6"/>
  <c r="M748" i="6"/>
  <c r="AA748" i="6" s="1"/>
  <c r="O747" i="6"/>
  <c r="P747" i="6" s="1"/>
  <c r="M747" i="6"/>
  <c r="AA747" i="6" s="1"/>
  <c r="O746" i="6"/>
  <c r="M746" i="6"/>
  <c r="O745" i="6"/>
  <c r="P745" i="6" s="1"/>
  <c r="M745" i="6"/>
  <c r="AA745" i="6" s="1"/>
  <c r="O744" i="6"/>
  <c r="M744" i="6"/>
  <c r="AA744" i="6" s="1"/>
  <c r="O743" i="6"/>
  <c r="P743" i="6" s="1"/>
  <c r="M743" i="6"/>
  <c r="O742" i="6"/>
  <c r="P742" i="6" s="1"/>
  <c r="M742" i="6"/>
  <c r="O741" i="6"/>
  <c r="P741" i="6" s="1"/>
  <c r="M741" i="6"/>
  <c r="AA741" i="6" s="1"/>
  <c r="O740" i="6"/>
  <c r="P740" i="6" s="1"/>
  <c r="M740" i="6"/>
  <c r="AA740" i="6" s="1"/>
  <c r="O739" i="6"/>
  <c r="M739" i="6"/>
  <c r="AA739" i="6" s="1"/>
  <c r="O738" i="6"/>
  <c r="P738" i="6" s="1"/>
  <c r="M738" i="6"/>
  <c r="Q738" i="6" s="1"/>
  <c r="O737" i="6"/>
  <c r="M737" i="6"/>
  <c r="O736" i="6"/>
  <c r="M736" i="6"/>
  <c r="AA736" i="6" s="1"/>
  <c r="O735" i="6"/>
  <c r="P735" i="6" s="1"/>
  <c r="M735" i="6"/>
  <c r="AA735" i="6" s="1"/>
  <c r="O734" i="6"/>
  <c r="P734" i="6" s="1"/>
  <c r="M734" i="6"/>
  <c r="O733" i="6"/>
  <c r="P733" i="6" s="1"/>
  <c r="M733" i="6"/>
  <c r="AA733" i="6" s="1"/>
  <c r="O732" i="6"/>
  <c r="P732" i="6" s="1"/>
  <c r="M732" i="6"/>
  <c r="AA732" i="6" s="1"/>
  <c r="O731" i="6"/>
  <c r="M731" i="6"/>
  <c r="AA731" i="6" s="1"/>
  <c r="O730" i="6"/>
  <c r="M730" i="6"/>
  <c r="AA730" i="6" s="1"/>
  <c r="O729" i="6"/>
  <c r="P729" i="6" s="1"/>
  <c r="M729" i="6"/>
  <c r="AA729" i="6" s="1"/>
  <c r="O728" i="6"/>
  <c r="M728" i="6"/>
  <c r="AA728" i="6" s="1"/>
  <c r="O727" i="6"/>
  <c r="P727" i="6" s="1"/>
  <c r="M727" i="6"/>
  <c r="AA727" i="6" s="1"/>
  <c r="O726" i="6"/>
  <c r="P726" i="6" s="1"/>
  <c r="M726" i="6"/>
  <c r="O725" i="6"/>
  <c r="P725" i="6" s="1"/>
  <c r="M725" i="6"/>
  <c r="AA725" i="6" s="1"/>
  <c r="O724" i="6"/>
  <c r="P724" i="6" s="1"/>
  <c r="M724" i="6"/>
  <c r="AA724" i="6" s="1"/>
  <c r="O723" i="6"/>
  <c r="P723" i="6" s="1"/>
  <c r="M723" i="6"/>
  <c r="O722" i="6"/>
  <c r="P722" i="6" s="1"/>
  <c r="M722" i="6"/>
  <c r="O721" i="6"/>
  <c r="M721" i="6"/>
  <c r="AA721" i="6" s="1"/>
  <c r="O720" i="6"/>
  <c r="M720" i="6"/>
  <c r="AA720" i="6" s="1"/>
  <c r="O719" i="6"/>
  <c r="M719" i="6"/>
  <c r="O718" i="6"/>
  <c r="M718" i="6"/>
  <c r="O717" i="6"/>
  <c r="P717" i="6" s="1"/>
  <c r="M717" i="6"/>
  <c r="AA717" i="6" s="1"/>
  <c r="O716" i="6"/>
  <c r="M716" i="6"/>
  <c r="AA716" i="6" s="1"/>
  <c r="O715" i="6"/>
  <c r="P715" i="6" s="1"/>
  <c r="M715" i="6"/>
  <c r="AA715" i="6" s="1"/>
  <c r="O714" i="6"/>
  <c r="P714" i="6" s="1"/>
  <c r="M714" i="6"/>
  <c r="AA714" i="6" s="1"/>
  <c r="O713" i="6"/>
  <c r="M713" i="6"/>
  <c r="O712" i="6"/>
  <c r="P712" i="6" s="1"/>
  <c r="M712" i="6"/>
  <c r="O711" i="6"/>
  <c r="P711" i="6" s="1"/>
  <c r="M711" i="6"/>
  <c r="AA711" i="6" s="1"/>
  <c r="O710" i="6"/>
  <c r="M710" i="6"/>
  <c r="O709" i="6"/>
  <c r="P709" i="6" s="1"/>
  <c r="M709" i="6"/>
  <c r="AA709" i="6" s="1"/>
  <c r="O708" i="6"/>
  <c r="M708" i="6"/>
  <c r="AA708" i="6" s="1"/>
  <c r="O707" i="6"/>
  <c r="P707" i="6" s="1"/>
  <c r="M707" i="6"/>
  <c r="O706" i="6"/>
  <c r="P706" i="6" s="1"/>
  <c r="M706" i="6"/>
  <c r="S705" i="6"/>
  <c r="U705" i="6" s="1"/>
  <c r="V705" i="6" s="1"/>
  <c r="O705" i="6"/>
  <c r="P705" i="6" s="1"/>
  <c r="M705" i="6"/>
  <c r="AA705" i="6" s="1"/>
  <c r="O704" i="6"/>
  <c r="M704" i="6"/>
  <c r="AA704" i="6" s="1"/>
  <c r="S703" i="6"/>
  <c r="U703" i="6" s="1"/>
  <c r="V703" i="6" s="1"/>
  <c r="O703" i="6"/>
  <c r="P703" i="6" s="1"/>
  <c r="M703" i="6"/>
  <c r="S702" i="6"/>
  <c r="Z702" i="6" s="1"/>
  <c r="O702" i="6"/>
  <c r="P702" i="6" s="1"/>
  <c r="M702" i="6"/>
  <c r="AA702" i="6" s="1"/>
  <c r="AA701" i="6"/>
  <c r="S701" i="6"/>
  <c r="Z701" i="6" s="1"/>
  <c r="O701" i="6"/>
  <c r="P701" i="6" s="1"/>
  <c r="Q701" i="6" s="1"/>
  <c r="AA700" i="6"/>
  <c r="S700" i="6"/>
  <c r="Z700" i="6" s="1"/>
  <c r="O700" i="6"/>
  <c r="P700" i="6" s="1"/>
  <c r="AA699" i="6"/>
  <c r="S699" i="6"/>
  <c r="O699" i="6"/>
  <c r="AA698" i="6"/>
  <c r="S698" i="6"/>
  <c r="O698" i="6"/>
  <c r="P698" i="6" s="1"/>
  <c r="S697" i="6"/>
  <c r="O697" i="6"/>
  <c r="P697" i="6" s="1"/>
  <c r="M697" i="6"/>
  <c r="AA697" i="6" s="1"/>
  <c r="S696" i="6"/>
  <c r="O696" i="6"/>
  <c r="P696" i="6" s="1"/>
  <c r="M696" i="6"/>
  <c r="AA696" i="6" s="1"/>
  <c r="S695" i="6"/>
  <c r="O695" i="6"/>
  <c r="M695" i="6"/>
  <c r="AA695" i="6" s="1"/>
  <c r="O694" i="6"/>
  <c r="M694" i="6"/>
  <c r="O693" i="6"/>
  <c r="M693" i="6"/>
  <c r="AA693" i="6" s="1"/>
  <c r="O692" i="6"/>
  <c r="M692" i="6"/>
  <c r="O691" i="6"/>
  <c r="P691" i="6" s="1"/>
  <c r="M691" i="6"/>
  <c r="AA691" i="6" s="1"/>
  <c r="O690" i="6"/>
  <c r="P690" i="6" s="1"/>
  <c r="M690" i="6"/>
  <c r="AA690" i="6" s="1"/>
  <c r="O689" i="6"/>
  <c r="P689" i="6" s="1"/>
  <c r="M689" i="6"/>
  <c r="O688" i="6"/>
  <c r="P688" i="6" s="1"/>
  <c r="M688" i="6"/>
  <c r="AA688" i="6" s="1"/>
  <c r="O687" i="6"/>
  <c r="P687" i="6" s="1"/>
  <c r="M687" i="6"/>
  <c r="O686" i="6"/>
  <c r="P686" i="6" s="1"/>
  <c r="M686" i="6"/>
  <c r="AA686" i="6" s="1"/>
  <c r="O685" i="6"/>
  <c r="P685" i="6" s="1"/>
  <c r="M685" i="6"/>
  <c r="O684" i="6"/>
  <c r="P684" i="6" s="1"/>
  <c r="M684" i="6"/>
  <c r="O683" i="6"/>
  <c r="P683" i="6" s="1"/>
  <c r="M683" i="6"/>
  <c r="AA683" i="6" s="1"/>
  <c r="O682" i="6"/>
  <c r="M682" i="6"/>
  <c r="AA682" i="6" s="1"/>
  <c r="O681" i="6"/>
  <c r="M681" i="6"/>
  <c r="O680" i="6"/>
  <c r="P680" i="6" s="1"/>
  <c r="M680" i="6"/>
  <c r="AA680" i="6" s="1"/>
  <c r="AA679" i="6"/>
  <c r="S679" i="6"/>
  <c r="O679" i="6"/>
  <c r="U678" i="6"/>
  <c r="V678" i="6" s="1"/>
  <c r="S678" i="6"/>
  <c r="Z678" i="6" s="1"/>
  <c r="O678" i="6"/>
  <c r="M678" i="6"/>
  <c r="AA677" i="6"/>
  <c r="S677" i="6"/>
  <c r="O677" i="6"/>
  <c r="P677" i="6" s="1"/>
  <c r="Q677" i="6" s="1"/>
  <c r="O676" i="6"/>
  <c r="P676" i="6" s="1"/>
  <c r="M676" i="6"/>
  <c r="AA676" i="6" s="1"/>
  <c r="O675" i="6"/>
  <c r="P675" i="6" s="1"/>
  <c r="M675" i="6"/>
  <c r="AA675" i="6" s="1"/>
  <c r="S674" i="6"/>
  <c r="Z674" i="6" s="1"/>
  <c r="O674" i="6"/>
  <c r="P674" i="6" s="1"/>
  <c r="M674" i="6"/>
  <c r="AA674" i="6" s="1"/>
  <c r="O673" i="6"/>
  <c r="M673" i="6"/>
  <c r="AA673" i="6" s="1"/>
  <c r="O672" i="6"/>
  <c r="P672" i="6" s="1"/>
  <c r="M672" i="6"/>
  <c r="AA672" i="6" s="1"/>
  <c r="O671" i="6"/>
  <c r="P671" i="6" s="1"/>
  <c r="M671" i="6"/>
  <c r="AA671" i="6" s="1"/>
  <c r="O670" i="6"/>
  <c r="P670" i="6" s="1"/>
  <c r="M670" i="6"/>
  <c r="AA670" i="6" s="1"/>
  <c r="S669" i="6"/>
  <c r="O669" i="6"/>
  <c r="P669" i="6" s="1"/>
  <c r="M669" i="6"/>
  <c r="S668" i="6"/>
  <c r="Z668" i="6" s="1"/>
  <c r="O668" i="6"/>
  <c r="M668" i="6"/>
  <c r="AA668" i="6" s="1"/>
  <c r="S667" i="6"/>
  <c r="O667" i="6"/>
  <c r="P667" i="6" s="1"/>
  <c r="M667" i="6"/>
  <c r="O666" i="6"/>
  <c r="P666" i="6" s="1"/>
  <c r="M666" i="6"/>
  <c r="O665" i="6"/>
  <c r="M665" i="6"/>
  <c r="O664" i="6"/>
  <c r="M664" i="6"/>
  <c r="AA664" i="6" s="1"/>
  <c r="O663" i="6"/>
  <c r="M663" i="6"/>
  <c r="AA663" i="6" s="1"/>
  <c r="O662" i="6"/>
  <c r="M662" i="6"/>
  <c r="AA662" i="6" s="1"/>
  <c r="O661" i="6"/>
  <c r="P661" i="6" s="1"/>
  <c r="M661" i="6"/>
  <c r="O660" i="6"/>
  <c r="P660" i="6" s="1"/>
  <c r="M660" i="6"/>
  <c r="S659" i="6"/>
  <c r="Z659" i="6" s="1"/>
  <c r="O659" i="6"/>
  <c r="P659" i="6" s="1"/>
  <c r="M659" i="6"/>
  <c r="O658" i="6"/>
  <c r="M658" i="6"/>
  <c r="AA658" i="6" s="1"/>
  <c r="O657" i="6"/>
  <c r="P657" i="6" s="1"/>
  <c r="M657" i="6"/>
  <c r="AA657" i="6" s="1"/>
  <c r="O656" i="6"/>
  <c r="P656" i="6" s="1"/>
  <c r="M656" i="6"/>
  <c r="AA656" i="6" s="1"/>
  <c r="O655" i="6"/>
  <c r="P655" i="6" s="1"/>
  <c r="M655" i="6"/>
  <c r="O654" i="6"/>
  <c r="P654" i="6" s="1"/>
  <c r="M654" i="6"/>
  <c r="AA654" i="6" s="1"/>
  <c r="O653" i="6"/>
  <c r="P653" i="6" s="1"/>
  <c r="M653" i="6"/>
  <c r="O652" i="6"/>
  <c r="P652" i="6" s="1"/>
  <c r="M652" i="6"/>
  <c r="AA652" i="6" s="1"/>
  <c r="O651" i="6"/>
  <c r="P651" i="6" s="1"/>
  <c r="M651" i="6"/>
  <c r="AA651" i="6" s="1"/>
  <c r="O650" i="6"/>
  <c r="P650" i="6" s="1"/>
  <c r="M650" i="6"/>
  <c r="O649" i="6"/>
  <c r="P649" i="6" s="1"/>
  <c r="M649" i="6"/>
  <c r="O648" i="6"/>
  <c r="P648" i="6" s="1"/>
  <c r="M648" i="6"/>
  <c r="AA648" i="6" s="1"/>
  <c r="O647" i="6"/>
  <c r="P647" i="6" s="1"/>
  <c r="M647" i="6"/>
  <c r="O646" i="6"/>
  <c r="P646" i="6" s="1"/>
  <c r="M646" i="6"/>
  <c r="AA646" i="6" s="1"/>
  <c r="O645" i="6"/>
  <c r="P645" i="6" s="1"/>
  <c r="M645" i="6"/>
  <c r="AA645" i="6" s="1"/>
  <c r="S644" i="6"/>
  <c r="O644" i="6"/>
  <c r="M644" i="6"/>
  <c r="AA643" i="6"/>
  <c r="S643" i="6"/>
  <c r="U643" i="6" s="1"/>
  <c r="V643" i="6" s="1"/>
  <c r="O643" i="6"/>
  <c r="P643" i="6" s="1"/>
  <c r="Q643" i="6" s="1"/>
  <c r="AA642" i="6"/>
  <c r="S642" i="6"/>
  <c r="U642" i="6" s="1"/>
  <c r="O642" i="6"/>
  <c r="P642" i="6" s="1"/>
  <c r="Q642" i="6" s="1"/>
  <c r="S641" i="6"/>
  <c r="O641" i="6"/>
  <c r="P641" i="6" s="1"/>
  <c r="M641" i="6"/>
  <c r="AA641" i="6" s="1"/>
  <c r="S640" i="6"/>
  <c r="Z640" i="6" s="1"/>
  <c r="O640" i="6"/>
  <c r="P640" i="6" s="1"/>
  <c r="M640" i="6"/>
  <c r="AA640" i="6" s="1"/>
  <c r="S639" i="6"/>
  <c r="O639" i="6"/>
  <c r="P639" i="6" s="1"/>
  <c r="M639" i="6"/>
  <c r="AA639" i="6" s="1"/>
  <c r="S638" i="6"/>
  <c r="U638" i="6" s="1"/>
  <c r="V638" i="6" s="1"/>
  <c r="O638" i="6"/>
  <c r="P638" i="6" s="1"/>
  <c r="M638" i="6"/>
  <c r="AA638" i="6" s="1"/>
  <c r="S637" i="6"/>
  <c r="O637" i="6"/>
  <c r="P637" i="6" s="1"/>
  <c r="M637" i="6"/>
  <c r="S636" i="6"/>
  <c r="Z636" i="6" s="1"/>
  <c r="O636" i="6"/>
  <c r="P636" i="6" s="1"/>
  <c r="M636" i="6"/>
  <c r="S635" i="6"/>
  <c r="O635" i="6"/>
  <c r="P635" i="6" s="1"/>
  <c r="M635" i="6"/>
  <c r="AA635" i="6" s="1"/>
  <c r="AA634" i="6"/>
  <c r="S634" i="6"/>
  <c r="U634" i="6" s="1"/>
  <c r="O634" i="6"/>
  <c r="S633" i="6"/>
  <c r="U633" i="6" s="1"/>
  <c r="O633" i="6"/>
  <c r="M633" i="6"/>
  <c r="AA633" i="6" s="1"/>
  <c r="S632" i="6"/>
  <c r="U632" i="6" s="1"/>
  <c r="V632" i="6" s="1"/>
  <c r="O632" i="6"/>
  <c r="P632" i="6" s="1"/>
  <c r="M632" i="6"/>
  <c r="AA632" i="6" s="1"/>
  <c r="O631" i="6"/>
  <c r="P631" i="6" s="1"/>
  <c r="M631" i="6"/>
  <c r="AA631" i="6" s="1"/>
  <c r="O630" i="6"/>
  <c r="P630" i="6" s="1"/>
  <c r="M630" i="6"/>
  <c r="O629" i="6"/>
  <c r="M629" i="6"/>
  <c r="AA629" i="6" s="1"/>
  <c r="P628" i="6"/>
  <c r="O628" i="6"/>
  <c r="M628" i="6"/>
  <c r="O627" i="6"/>
  <c r="M627" i="6"/>
  <c r="AA627" i="6" s="1"/>
  <c r="O626" i="6"/>
  <c r="P626" i="6" s="1"/>
  <c r="M626" i="6"/>
  <c r="AA626" i="6" s="1"/>
  <c r="O625" i="6"/>
  <c r="P625" i="6" s="1"/>
  <c r="M625" i="6"/>
  <c r="AA625" i="6" s="1"/>
  <c r="O624" i="6"/>
  <c r="P624" i="6" s="1"/>
  <c r="M624" i="6"/>
  <c r="AA624" i="6" s="1"/>
  <c r="O623" i="6"/>
  <c r="M623" i="6"/>
  <c r="AA623" i="6" s="1"/>
  <c r="S622" i="6"/>
  <c r="O622" i="6"/>
  <c r="P622" i="6" s="1"/>
  <c r="M622" i="6"/>
  <c r="S621" i="6"/>
  <c r="U621" i="6" s="1"/>
  <c r="O621" i="6"/>
  <c r="M621" i="6"/>
  <c r="AA621" i="6" s="1"/>
  <c r="O620" i="6"/>
  <c r="P620" i="6" s="1"/>
  <c r="M620" i="6"/>
  <c r="AA620" i="6" s="1"/>
  <c r="O619" i="6"/>
  <c r="P619" i="6" s="1"/>
  <c r="M619" i="6"/>
  <c r="O618" i="6"/>
  <c r="P618" i="6" s="1"/>
  <c r="M618" i="6"/>
  <c r="AA618" i="6" s="1"/>
  <c r="O617" i="6"/>
  <c r="M617" i="6"/>
  <c r="AA617" i="6" s="1"/>
  <c r="O616" i="6"/>
  <c r="P616" i="6" s="1"/>
  <c r="M616" i="6"/>
  <c r="AA616" i="6" s="1"/>
  <c r="S615" i="6"/>
  <c r="U615" i="6" s="1"/>
  <c r="O615" i="6"/>
  <c r="P615" i="6" s="1"/>
  <c r="M615" i="6"/>
  <c r="O614" i="6"/>
  <c r="M614" i="6"/>
  <c r="AA614" i="6" s="1"/>
  <c r="O613" i="6"/>
  <c r="P613" i="6" s="1"/>
  <c r="M613" i="6"/>
  <c r="AA613" i="6" s="1"/>
  <c r="O612" i="6"/>
  <c r="P612" i="6" s="1"/>
  <c r="M612" i="6"/>
  <c r="AA612" i="6" s="1"/>
  <c r="O611" i="6"/>
  <c r="M611" i="6"/>
  <c r="AA611" i="6" s="1"/>
  <c r="O610" i="6"/>
  <c r="P610" i="6" s="1"/>
  <c r="M610" i="6"/>
  <c r="AA610" i="6" s="1"/>
  <c r="O609" i="6"/>
  <c r="M609" i="6"/>
  <c r="O608" i="6"/>
  <c r="P608" i="6" s="1"/>
  <c r="M608" i="6"/>
  <c r="P607" i="6"/>
  <c r="O607" i="6"/>
  <c r="M607" i="6"/>
  <c r="AA607" i="6" s="1"/>
  <c r="O606" i="6"/>
  <c r="P606" i="6" s="1"/>
  <c r="M606" i="6"/>
  <c r="O605" i="6"/>
  <c r="M605" i="6"/>
  <c r="AA605" i="6" s="1"/>
  <c r="O604" i="6"/>
  <c r="P604" i="6" s="1"/>
  <c r="M604" i="6"/>
  <c r="AA604" i="6" s="1"/>
  <c r="O603" i="6"/>
  <c r="P603" i="6" s="1"/>
  <c r="M603" i="6"/>
  <c r="O602" i="6"/>
  <c r="M602" i="6"/>
  <c r="O601" i="6"/>
  <c r="P601" i="6" s="1"/>
  <c r="M601" i="6"/>
  <c r="AA601" i="6" s="1"/>
  <c r="O600" i="6"/>
  <c r="P600" i="6" s="1"/>
  <c r="M600" i="6"/>
  <c r="O599" i="6"/>
  <c r="M599" i="6"/>
  <c r="AA599" i="6" s="1"/>
  <c r="O598" i="6"/>
  <c r="M598" i="6"/>
  <c r="AA598" i="6" s="1"/>
  <c r="O597" i="6"/>
  <c r="P597" i="6" s="1"/>
  <c r="M597" i="6"/>
  <c r="AA597" i="6" s="1"/>
  <c r="O596" i="6"/>
  <c r="P596" i="6" s="1"/>
  <c r="M596" i="6"/>
  <c r="O595" i="6"/>
  <c r="P595" i="6" s="1"/>
  <c r="M595" i="6"/>
  <c r="AA595" i="6" s="1"/>
  <c r="O594" i="6"/>
  <c r="P594" i="6" s="1"/>
  <c r="M594" i="6"/>
  <c r="AA594" i="6" s="1"/>
  <c r="O593" i="6"/>
  <c r="M593" i="6"/>
  <c r="AA593" i="6" s="1"/>
  <c r="O592" i="6"/>
  <c r="P592" i="6" s="1"/>
  <c r="M592" i="6"/>
  <c r="AA592" i="6" s="1"/>
  <c r="O591" i="6"/>
  <c r="M591" i="6"/>
  <c r="AA591" i="6" s="1"/>
  <c r="O590" i="6"/>
  <c r="P590" i="6" s="1"/>
  <c r="M590" i="6"/>
  <c r="O589" i="6"/>
  <c r="P589" i="6" s="1"/>
  <c r="M589" i="6"/>
  <c r="AA589" i="6" s="1"/>
  <c r="O588" i="6"/>
  <c r="P588" i="6" s="1"/>
  <c r="M588" i="6"/>
  <c r="O587" i="6"/>
  <c r="M587" i="6"/>
  <c r="AA587" i="6" s="1"/>
  <c r="O586" i="6"/>
  <c r="P586" i="6" s="1"/>
  <c r="M586" i="6"/>
  <c r="O585" i="6"/>
  <c r="M585" i="6"/>
  <c r="O584" i="6"/>
  <c r="M584" i="6"/>
  <c r="AA584" i="6" s="1"/>
  <c r="O583" i="6"/>
  <c r="P583" i="6" s="1"/>
  <c r="M583" i="6"/>
  <c r="O582" i="6"/>
  <c r="M582" i="6"/>
  <c r="AA582" i="6" s="1"/>
  <c r="O581" i="6"/>
  <c r="M581" i="6"/>
  <c r="AA581" i="6" s="1"/>
  <c r="O580" i="6"/>
  <c r="P580" i="6" s="1"/>
  <c r="M580" i="6"/>
  <c r="S579" i="6"/>
  <c r="U579" i="6" s="1"/>
  <c r="V579" i="6" s="1"/>
  <c r="O579" i="6"/>
  <c r="M579" i="6"/>
  <c r="AA579" i="6" s="1"/>
  <c r="S578" i="6"/>
  <c r="O578" i="6"/>
  <c r="M578" i="6"/>
  <c r="S577" i="6"/>
  <c r="U577" i="6" s="1"/>
  <c r="O577" i="6"/>
  <c r="P577" i="6" s="1"/>
  <c r="M577" i="6"/>
  <c r="S576" i="6"/>
  <c r="Z576" i="6" s="1"/>
  <c r="O576" i="6"/>
  <c r="M576" i="6"/>
  <c r="AA576" i="6" s="1"/>
  <c r="Z575" i="6"/>
  <c r="S575" i="6"/>
  <c r="U575" i="6" s="1"/>
  <c r="V575" i="6" s="1"/>
  <c r="O575" i="6"/>
  <c r="M575" i="6"/>
  <c r="AA575" i="6" s="1"/>
  <c r="S574" i="6"/>
  <c r="U574" i="6" s="1"/>
  <c r="V574" i="6" s="1"/>
  <c r="O574" i="6"/>
  <c r="P574" i="6" s="1"/>
  <c r="M574" i="6"/>
  <c r="S573" i="6"/>
  <c r="O573" i="6"/>
  <c r="M573" i="6"/>
  <c r="O572" i="6"/>
  <c r="M572" i="6"/>
  <c r="O571" i="6"/>
  <c r="P571" i="6" s="1"/>
  <c r="M571" i="6"/>
  <c r="AA571" i="6" s="1"/>
  <c r="O570" i="6"/>
  <c r="M570" i="6"/>
  <c r="O569" i="6"/>
  <c r="P569" i="6" s="1"/>
  <c r="M569" i="6"/>
  <c r="AA569" i="6" s="1"/>
  <c r="O568" i="6"/>
  <c r="M568" i="6"/>
  <c r="AA568" i="6" s="1"/>
  <c r="O567" i="6"/>
  <c r="P567" i="6" s="1"/>
  <c r="M567" i="6"/>
  <c r="O566" i="6"/>
  <c r="P566" i="6" s="1"/>
  <c r="M566" i="6"/>
  <c r="AA566" i="6" s="1"/>
  <c r="O565" i="6"/>
  <c r="P565" i="6" s="1"/>
  <c r="M565" i="6"/>
  <c r="AA565" i="6" s="1"/>
  <c r="O564" i="6"/>
  <c r="P564" i="6" s="1"/>
  <c r="M564" i="6"/>
  <c r="AA564" i="6" s="1"/>
  <c r="O563" i="6"/>
  <c r="P563" i="6" s="1"/>
  <c r="M563" i="6"/>
  <c r="O562" i="6"/>
  <c r="P562" i="6" s="1"/>
  <c r="M562" i="6"/>
  <c r="AA562" i="6" s="1"/>
  <c r="O561" i="6"/>
  <c r="P561" i="6" s="1"/>
  <c r="M561" i="6"/>
  <c r="AA561" i="6" s="1"/>
  <c r="O560" i="6"/>
  <c r="P560" i="6" s="1"/>
  <c r="M560" i="6"/>
  <c r="AA560" i="6" s="1"/>
  <c r="O559" i="6"/>
  <c r="P559" i="6" s="1"/>
  <c r="M559" i="6"/>
  <c r="O558" i="6"/>
  <c r="M558" i="6"/>
  <c r="AA558" i="6" s="1"/>
  <c r="O557" i="6"/>
  <c r="M557" i="6"/>
  <c r="O556" i="6"/>
  <c r="P556" i="6" s="1"/>
  <c r="M556" i="6"/>
  <c r="O555" i="6"/>
  <c r="M555" i="6"/>
  <c r="O554" i="6"/>
  <c r="P554" i="6" s="1"/>
  <c r="M554" i="6"/>
  <c r="O553" i="6"/>
  <c r="M553" i="6"/>
  <c r="AA553" i="6" s="1"/>
  <c r="O552" i="6"/>
  <c r="P552" i="6" s="1"/>
  <c r="M552" i="6"/>
  <c r="O551" i="6"/>
  <c r="P551" i="6" s="1"/>
  <c r="M551" i="6"/>
  <c r="AA551" i="6" s="1"/>
  <c r="O550" i="6"/>
  <c r="P550" i="6" s="1"/>
  <c r="M550" i="6"/>
  <c r="AA550" i="6" s="1"/>
  <c r="O549" i="6"/>
  <c r="M549" i="6"/>
  <c r="AA549" i="6" s="1"/>
  <c r="O548" i="6"/>
  <c r="M548" i="6"/>
  <c r="O547" i="6"/>
  <c r="M547" i="6"/>
  <c r="AA547" i="6" s="1"/>
  <c r="S546" i="6"/>
  <c r="O546" i="6"/>
  <c r="M546" i="6"/>
  <c r="AA546" i="6" s="1"/>
  <c r="AA545" i="6"/>
  <c r="S545" i="6"/>
  <c r="Z545" i="6" s="1"/>
  <c r="O545" i="6"/>
  <c r="P545" i="6" s="1"/>
  <c r="S544" i="6"/>
  <c r="Z544" i="6" s="1"/>
  <c r="O544" i="6"/>
  <c r="P544" i="6" s="1"/>
  <c r="M544" i="6"/>
  <c r="S543" i="6"/>
  <c r="U543" i="6" s="1"/>
  <c r="V543" i="6" s="1"/>
  <c r="O543" i="6"/>
  <c r="P543" i="6" s="1"/>
  <c r="M543" i="6"/>
  <c r="S542" i="6"/>
  <c r="O542" i="6"/>
  <c r="M542" i="6"/>
  <c r="AA542" i="6" s="1"/>
  <c r="S541" i="6"/>
  <c r="O541" i="6"/>
  <c r="M541" i="6"/>
  <c r="AA540" i="6"/>
  <c r="S540" i="6"/>
  <c r="Z540" i="6" s="1"/>
  <c r="O540" i="6"/>
  <c r="P540" i="6" s="1"/>
  <c r="S539" i="6"/>
  <c r="O539" i="6"/>
  <c r="P539" i="6" s="1"/>
  <c r="M539" i="6"/>
  <c r="AA539" i="6" s="1"/>
  <c r="O538" i="6"/>
  <c r="P538" i="6" s="1"/>
  <c r="M538" i="6"/>
  <c r="AA538" i="6" s="1"/>
  <c r="O537" i="6"/>
  <c r="P537" i="6" s="1"/>
  <c r="M537" i="6"/>
  <c r="AA537" i="6" s="1"/>
  <c r="O536" i="6"/>
  <c r="M536" i="6"/>
  <c r="AA536" i="6" s="1"/>
  <c r="O535" i="6"/>
  <c r="M535" i="6"/>
  <c r="AA535" i="6" s="1"/>
  <c r="O534" i="6"/>
  <c r="M534" i="6"/>
  <c r="AA534" i="6" s="1"/>
  <c r="O533" i="6"/>
  <c r="P533" i="6" s="1"/>
  <c r="M533" i="6"/>
  <c r="O532" i="6"/>
  <c r="P532" i="6" s="1"/>
  <c r="M532" i="6"/>
  <c r="AA532" i="6" s="1"/>
  <c r="O531" i="6"/>
  <c r="P531" i="6" s="1"/>
  <c r="M531" i="6"/>
  <c r="O530" i="6"/>
  <c r="M530" i="6"/>
  <c r="AA530" i="6" s="1"/>
  <c r="O529" i="6"/>
  <c r="M529" i="6"/>
  <c r="O528" i="6"/>
  <c r="M528" i="6"/>
  <c r="AA528" i="6" s="1"/>
  <c r="O527" i="6"/>
  <c r="P527" i="6" s="1"/>
  <c r="M527" i="6"/>
  <c r="AA527" i="6" s="1"/>
  <c r="O526" i="6"/>
  <c r="P526" i="6" s="1"/>
  <c r="M526" i="6"/>
  <c r="AA526" i="6" s="1"/>
  <c r="O525" i="6"/>
  <c r="P525" i="6" s="1"/>
  <c r="M525" i="6"/>
  <c r="S524" i="6"/>
  <c r="U524" i="6" s="1"/>
  <c r="O524" i="6"/>
  <c r="M524" i="6"/>
  <c r="AA524" i="6" s="1"/>
  <c r="S523" i="6"/>
  <c r="O523" i="6"/>
  <c r="M523" i="6"/>
  <c r="AA523" i="6" s="1"/>
  <c r="S522" i="6"/>
  <c r="U522" i="6" s="1"/>
  <c r="O522" i="6"/>
  <c r="M522" i="6"/>
  <c r="AA522" i="6" s="1"/>
  <c r="O521" i="6"/>
  <c r="P521" i="6" s="1"/>
  <c r="M521" i="6"/>
  <c r="AA521" i="6" s="1"/>
  <c r="O520" i="6"/>
  <c r="M520" i="6"/>
  <c r="AA520" i="6" s="1"/>
  <c r="O519" i="6"/>
  <c r="P519" i="6" s="1"/>
  <c r="M519" i="6"/>
  <c r="AA519" i="6" s="1"/>
  <c r="S518" i="6"/>
  <c r="Z518" i="6" s="1"/>
  <c r="O518" i="6"/>
  <c r="M518" i="6"/>
  <c r="AA518" i="6" s="1"/>
  <c r="AA517" i="6"/>
  <c r="S517" i="6"/>
  <c r="Z517" i="6" s="1"/>
  <c r="O517" i="6"/>
  <c r="O516" i="6"/>
  <c r="P516" i="6" s="1"/>
  <c r="M516" i="6"/>
  <c r="O515" i="6"/>
  <c r="P515" i="6" s="1"/>
  <c r="M515" i="6"/>
  <c r="AA515" i="6" s="1"/>
  <c r="S514" i="6"/>
  <c r="Z514" i="6" s="1"/>
  <c r="O514" i="6"/>
  <c r="M514" i="6"/>
  <c r="AA514" i="6" s="1"/>
  <c r="O513" i="6"/>
  <c r="M513" i="6"/>
  <c r="AA513" i="6" s="1"/>
  <c r="O512" i="6"/>
  <c r="P512" i="6" s="1"/>
  <c r="M512" i="6"/>
  <c r="AA512" i="6" s="1"/>
  <c r="S511" i="6"/>
  <c r="Z511" i="6" s="1"/>
  <c r="O511" i="6"/>
  <c r="M511" i="6"/>
  <c r="O510" i="6"/>
  <c r="P510" i="6" s="1"/>
  <c r="M510" i="6"/>
  <c r="AA510" i="6" s="1"/>
  <c r="O509" i="6"/>
  <c r="P509" i="6" s="1"/>
  <c r="M509" i="6"/>
  <c r="AA509" i="6" s="1"/>
  <c r="O508" i="6"/>
  <c r="M508" i="6"/>
  <c r="AA508" i="6" s="1"/>
  <c r="O507" i="6"/>
  <c r="P507" i="6" s="1"/>
  <c r="M507" i="6"/>
  <c r="O506" i="6"/>
  <c r="P506" i="6" s="1"/>
  <c r="M506" i="6"/>
  <c r="O505" i="6"/>
  <c r="M505" i="6"/>
  <c r="AA505" i="6" s="1"/>
  <c r="O504" i="6"/>
  <c r="P504" i="6" s="1"/>
  <c r="M504" i="6"/>
  <c r="AA504" i="6" s="1"/>
  <c r="O503" i="6"/>
  <c r="P503" i="6" s="1"/>
  <c r="M503" i="6"/>
  <c r="AA503" i="6" s="1"/>
  <c r="O502" i="6"/>
  <c r="P502" i="6" s="1"/>
  <c r="M502" i="6"/>
  <c r="AA502" i="6" s="1"/>
  <c r="O501" i="6"/>
  <c r="P501" i="6" s="1"/>
  <c r="M501" i="6"/>
  <c r="AA501" i="6" s="1"/>
  <c r="S500" i="6"/>
  <c r="U500" i="6" s="1"/>
  <c r="V500" i="6" s="1"/>
  <c r="O500" i="6"/>
  <c r="P500" i="6" s="1"/>
  <c r="M500" i="6"/>
  <c r="O499" i="6"/>
  <c r="M499" i="6"/>
  <c r="AA499" i="6" s="1"/>
  <c r="O498" i="6"/>
  <c r="P498" i="6" s="1"/>
  <c r="M498" i="6"/>
  <c r="O497" i="6"/>
  <c r="P497" i="6" s="1"/>
  <c r="M497" i="6"/>
  <c r="AA497" i="6" s="1"/>
  <c r="O496" i="6"/>
  <c r="P496" i="6" s="1"/>
  <c r="M496" i="6"/>
  <c r="O495" i="6"/>
  <c r="M495" i="6"/>
  <c r="AA495" i="6" s="1"/>
  <c r="O494" i="6"/>
  <c r="P494" i="6" s="1"/>
  <c r="M494" i="6"/>
  <c r="O493" i="6"/>
  <c r="M493" i="6"/>
  <c r="O492" i="6"/>
  <c r="P492" i="6" s="1"/>
  <c r="M492" i="6"/>
  <c r="AA492" i="6" s="1"/>
  <c r="O491" i="6"/>
  <c r="P491" i="6" s="1"/>
  <c r="M491" i="6"/>
  <c r="AA491" i="6" s="1"/>
  <c r="O490" i="6"/>
  <c r="P490" i="6" s="1"/>
  <c r="M490" i="6"/>
  <c r="AA490" i="6" s="1"/>
  <c r="O489" i="6"/>
  <c r="P489" i="6" s="1"/>
  <c r="M489" i="6"/>
  <c r="AA489" i="6" s="1"/>
  <c r="O488" i="6"/>
  <c r="M488" i="6"/>
  <c r="AA488" i="6" s="1"/>
  <c r="S487" i="6"/>
  <c r="U487" i="6" s="1"/>
  <c r="V487" i="6" s="1"/>
  <c r="O487" i="6"/>
  <c r="P487" i="6" s="1"/>
  <c r="M487" i="6"/>
  <c r="AA487" i="6" s="1"/>
  <c r="O486" i="6"/>
  <c r="P486" i="6" s="1"/>
  <c r="M486" i="6"/>
  <c r="S485" i="6"/>
  <c r="U485" i="6" s="1"/>
  <c r="V485" i="6" s="1"/>
  <c r="O485" i="6"/>
  <c r="M485" i="6"/>
  <c r="AA485" i="6" s="1"/>
  <c r="S484" i="6"/>
  <c r="Z484" i="6" s="1"/>
  <c r="O484" i="6"/>
  <c r="P484" i="6" s="1"/>
  <c r="M484" i="6"/>
  <c r="S483" i="6"/>
  <c r="Z483" i="6" s="1"/>
  <c r="O483" i="6"/>
  <c r="P483" i="6" s="1"/>
  <c r="M483" i="6"/>
  <c r="AA483" i="6" s="1"/>
  <c r="S482" i="6"/>
  <c r="Z482" i="6" s="1"/>
  <c r="P482" i="6"/>
  <c r="O482" i="6"/>
  <c r="M482" i="6"/>
  <c r="AA482" i="6" s="1"/>
  <c r="O481" i="6"/>
  <c r="P481" i="6" s="1"/>
  <c r="M481" i="6"/>
  <c r="AA481" i="6" s="1"/>
  <c r="O480" i="6"/>
  <c r="P480" i="6" s="1"/>
  <c r="M480" i="6"/>
  <c r="AA480" i="6" s="1"/>
  <c r="O479" i="6"/>
  <c r="P479" i="6" s="1"/>
  <c r="M479" i="6"/>
  <c r="O478" i="6"/>
  <c r="P478" i="6" s="1"/>
  <c r="M478" i="6"/>
  <c r="AA478" i="6" s="1"/>
  <c r="O477" i="6"/>
  <c r="M477" i="6"/>
  <c r="AA477" i="6" s="1"/>
  <c r="O476" i="6"/>
  <c r="M476" i="6"/>
  <c r="O475" i="6"/>
  <c r="P475" i="6" s="1"/>
  <c r="M475" i="6"/>
  <c r="S474" i="6"/>
  <c r="O474" i="6"/>
  <c r="P474" i="6" s="1"/>
  <c r="M474" i="6"/>
  <c r="AA474" i="6" s="1"/>
  <c r="S473" i="6"/>
  <c r="U473" i="6" s="1"/>
  <c r="O473" i="6"/>
  <c r="P473" i="6" s="1"/>
  <c r="M473" i="6"/>
  <c r="S472" i="6"/>
  <c r="O472" i="6"/>
  <c r="P472" i="6" s="1"/>
  <c r="M472" i="6"/>
  <c r="S471" i="6"/>
  <c r="Z471" i="6" s="1"/>
  <c r="O471" i="6"/>
  <c r="P471" i="6" s="1"/>
  <c r="M471" i="6"/>
  <c r="S470" i="6"/>
  <c r="O470" i="6"/>
  <c r="P470" i="6" s="1"/>
  <c r="M470" i="6"/>
  <c r="AA470" i="6" s="1"/>
  <c r="S469" i="6"/>
  <c r="Z469" i="6" s="1"/>
  <c r="O469" i="6"/>
  <c r="M469" i="6"/>
  <c r="AA469" i="6" s="1"/>
  <c r="S468" i="6"/>
  <c r="O468" i="6"/>
  <c r="P468" i="6" s="1"/>
  <c r="M468" i="6"/>
  <c r="AA468" i="6" s="1"/>
  <c r="S467" i="6"/>
  <c r="U467" i="6" s="1"/>
  <c r="V467" i="6" s="1"/>
  <c r="O467" i="6"/>
  <c r="P467" i="6" s="1"/>
  <c r="M467" i="6"/>
  <c r="O466" i="6"/>
  <c r="P466" i="6" s="1"/>
  <c r="M466" i="6"/>
  <c r="O465" i="6"/>
  <c r="M465" i="6"/>
  <c r="O464" i="6"/>
  <c r="M464" i="6"/>
  <c r="AA464" i="6" s="1"/>
  <c r="O463" i="6"/>
  <c r="P463" i="6" s="1"/>
  <c r="M463" i="6"/>
  <c r="AA463" i="6" s="1"/>
  <c r="O462" i="6"/>
  <c r="P462" i="6" s="1"/>
  <c r="M462" i="6"/>
  <c r="AA462" i="6" s="1"/>
  <c r="O461" i="6"/>
  <c r="P461" i="6" s="1"/>
  <c r="M461" i="6"/>
  <c r="O460" i="6"/>
  <c r="P460" i="6" s="1"/>
  <c r="M460" i="6"/>
  <c r="O459" i="6"/>
  <c r="M459" i="6"/>
  <c r="AA459" i="6" s="1"/>
  <c r="O458" i="6"/>
  <c r="P458" i="6" s="1"/>
  <c r="M458" i="6"/>
  <c r="AA458" i="6" s="1"/>
  <c r="O457" i="6"/>
  <c r="P457" i="6" s="1"/>
  <c r="M457" i="6"/>
  <c r="AA457" i="6" s="1"/>
  <c r="O456" i="6"/>
  <c r="P456" i="6" s="1"/>
  <c r="M456" i="6"/>
  <c r="AA456" i="6" s="1"/>
  <c r="O455" i="6"/>
  <c r="P455" i="6" s="1"/>
  <c r="M455" i="6"/>
  <c r="O454" i="6"/>
  <c r="P454" i="6" s="1"/>
  <c r="M454" i="6"/>
  <c r="O453" i="6"/>
  <c r="P453" i="6" s="1"/>
  <c r="M453" i="6"/>
  <c r="AA453" i="6" s="1"/>
  <c r="O452" i="6"/>
  <c r="P452" i="6" s="1"/>
  <c r="M452" i="6"/>
  <c r="AA452" i="6" s="1"/>
  <c r="O451" i="6"/>
  <c r="P451" i="6" s="1"/>
  <c r="M451" i="6"/>
  <c r="AA451" i="6" s="1"/>
  <c r="O450" i="6"/>
  <c r="P450" i="6" s="1"/>
  <c r="M450" i="6"/>
  <c r="AA450" i="6" s="1"/>
  <c r="O449" i="6"/>
  <c r="P449" i="6" s="1"/>
  <c r="M449" i="6"/>
  <c r="O448" i="6"/>
  <c r="P448" i="6" s="1"/>
  <c r="M448" i="6"/>
  <c r="O447" i="6"/>
  <c r="M447" i="6"/>
  <c r="AA447" i="6" s="1"/>
  <c r="O446" i="6"/>
  <c r="P446" i="6" s="1"/>
  <c r="M446" i="6"/>
  <c r="AA446" i="6" s="1"/>
  <c r="O445" i="6"/>
  <c r="P445" i="6" s="1"/>
  <c r="M445" i="6"/>
  <c r="O444" i="6"/>
  <c r="P444" i="6" s="1"/>
  <c r="M444" i="6"/>
  <c r="AA444" i="6" s="1"/>
  <c r="AA443" i="6"/>
  <c r="S443" i="6"/>
  <c r="P443" i="6"/>
  <c r="O443" i="6"/>
  <c r="S442" i="6"/>
  <c r="U442" i="6" s="1"/>
  <c r="V442" i="6" s="1"/>
  <c r="O442" i="6"/>
  <c r="M442" i="6"/>
  <c r="AA442" i="6" s="1"/>
  <c r="S441" i="6"/>
  <c r="O441" i="6"/>
  <c r="M441" i="6"/>
  <c r="AA441" i="6" s="1"/>
  <c r="S440" i="6"/>
  <c r="U440" i="6" s="1"/>
  <c r="O440" i="6"/>
  <c r="P440" i="6" s="1"/>
  <c r="M440" i="6"/>
  <c r="O439" i="6"/>
  <c r="P439" i="6" s="1"/>
  <c r="M439" i="6"/>
  <c r="AA439" i="6" s="1"/>
  <c r="O438" i="6"/>
  <c r="P438" i="6" s="1"/>
  <c r="M438" i="6"/>
  <c r="AA438" i="6" s="1"/>
  <c r="O437" i="6"/>
  <c r="M437" i="6"/>
  <c r="AA437" i="6" s="1"/>
  <c r="O436" i="6"/>
  <c r="M436" i="6"/>
  <c r="AA436" i="6" s="1"/>
  <c r="O435" i="6"/>
  <c r="M435" i="6"/>
  <c r="AA435" i="6" s="1"/>
  <c r="O434" i="6"/>
  <c r="P434" i="6" s="1"/>
  <c r="M434" i="6"/>
  <c r="AA434" i="6" s="1"/>
  <c r="O433" i="6"/>
  <c r="P433" i="6" s="1"/>
  <c r="M433" i="6"/>
  <c r="O432" i="6"/>
  <c r="P432" i="6" s="1"/>
  <c r="M432" i="6"/>
  <c r="AA432" i="6" s="1"/>
  <c r="O431" i="6"/>
  <c r="P431" i="6" s="1"/>
  <c r="M431" i="6"/>
  <c r="O430" i="6"/>
  <c r="M430" i="6"/>
  <c r="AA430" i="6" s="1"/>
  <c r="O429" i="6"/>
  <c r="M429" i="6"/>
  <c r="AA429" i="6" s="1"/>
  <c r="O428" i="6"/>
  <c r="P428" i="6" s="1"/>
  <c r="M428" i="6"/>
  <c r="AA428" i="6" s="1"/>
  <c r="O427" i="6"/>
  <c r="P427" i="6" s="1"/>
  <c r="M427" i="6"/>
  <c r="AA427" i="6" s="1"/>
  <c r="O426" i="6"/>
  <c r="P426" i="6" s="1"/>
  <c r="M426" i="6"/>
  <c r="AA426" i="6" s="1"/>
  <c r="O425" i="6"/>
  <c r="M425" i="6"/>
  <c r="AA425" i="6" s="1"/>
  <c r="O424" i="6"/>
  <c r="M424" i="6"/>
  <c r="AA424" i="6" s="1"/>
  <c r="O423" i="6"/>
  <c r="M423" i="6"/>
  <c r="AA423" i="6" s="1"/>
  <c r="O422" i="6"/>
  <c r="P422" i="6" s="1"/>
  <c r="M422" i="6"/>
  <c r="S421" i="6"/>
  <c r="O421" i="6"/>
  <c r="P421" i="6" s="1"/>
  <c r="M421" i="6"/>
  <c r="AA421" i="6" s="1"/>
  <c r="O420" i="6"/>
  <c r="P420" i="6" s="1"/>
  <c r="M420" i="6"/>
  <c r="AA420" i="6" s="1"/>
  <c r="O419" i="6"/>
  <c r="P419" i="6" s="1"/>
  <c r="M419" i="6"/>
  <c r="AA419" i="6" s="1"/>
  <c r="O418" i="6"/>
  <c r="M418" i="6"/>
  <c r="AA418" i="6" s="1"/>
  <c r="S417" i="6"/>
  <c r="U417" i="6" s="1"/>
  <c r="V417" i="6" s="1"/>
  <c r="O417" i="6"/>
  <c r="M417" i="6"/>
  <c r="AA417" i="6" s="1"/>
  <c r="S416" i="6"/>
  <c r="U416" i="6" s="1"/>
  <c r="V416" i="6" s="1"/>
  <c r="O416" i="6"/>
  <c r="P416" i="6" s="1"/>
  <c r="M416" i="6"/>
  <c r="AA416" i="6" s="1"/>
  <c r="O415" i="6"/>
  <c r="P415" i="6" s="1"/>
  <c r="M415" i="6"/>
  <c r="AA415" i="6" s="1"/>
  <c r="O414" i="6"/>
  <c r="M414" i="6"/>
  <c r="AA414" i="6" s="1"/>
  <c r="O413" i="6"/>
  <c r="P413" i="6" s="1"/>
  <c r="M413" i="6"/>
  <c r="AA413" i="6" s="1"/>
  <c r="O412" i="6"/>
  <c r="M412" i="6"/>
  <c r="AA412" i="6" s="1"/>
  <c r="O411" i="6"/>
  <c r="P411" i="6" s="1"/>
  <c r="M411" i="6"/>
  <c r="AA411" i="6" s="1"/>
  <c r="O410" i="6"/>
  <c r="P410" i="6" s="1"/>
  <c r="M410" i="6"/>
  <c r="AA410" i="6" s="1"/>
  <c r="O409" i="6"/>
  <c r="P409" i="6" s="1"/>
  <c r="M409" i="6"/>
  <c r="AA409" i="6" s="1"/>
  <c r="O408" i="6"/>
  <c r="P408" i="6" s="1"/>
  <c r="M408" i="6"/>
  <c r="AA408" i="6" s="1"/>
  <c r="O407" i="6"/>
  <c r="M407" i="6"/>
  <c r="AA407" i="6" s="1"/>
  <c r="S406" i="6"/>
  <c r="Z406" i="6" s="1"/>
  <c r="O406" i="6"/>
  <c r="M406" i="6"/>
  <c r="AA406" i="6" s="1"/>
  <c r="O405" i="6"/>
  <c r="M405" i="6"/>
  <c r="AA405" i="6" s="1"/>
  <c r="O404" i="6"/>
  <c r="M404" i="6"/>
  <c r="AA404" i="6" s="1"/>
  <c r="O403" i="6"/>
  <c r="P403" i="6" s="1"/>
  <c r="M403" i="6"/>
  <c r="AA403" i="6" s="1"/>
  <c r="O402" i="6"/>
  <c r="P402" i="6" s="1"/>
  <c r="M402" i="6"/>
  <c r="AA402" i="6" s="1"/>
  <c r="O401" i="6"/>
  <c r="M401" i="6"/>
  <c r="AA401" i="6" s="1"/>
  <c r="O400" i="6"/>
  <c r="P400" i="6" s="1"/>
  <c r="M400" i="6"/>
  <c r="AA400" i="6" s="1"/>
  <c r="O399" i="6"/>
  <c r="P399" i="6" s="1"/>
  <c r="M399" i="6"/>
  <c r="AA399" i="6" s="1"/>
  <c r="O398" i="6"/>
  <c r="P398" i="6" s="1"/>
  <c r="M398" i="6"/>
  <c r="AA398" i="6" s="1"/>
  <c r="S397" i="6"/>
  <c r="O397" i="6"/>
  <c r="P397" i="6" s="1"/>
  <c r="M397" i="6"/>
  <c r="S396" i="6"/>
  <c r="Z396" i="6" s="1"/>
  <c r="O396" i="6"/>
  <c r="P396" i="6" s="1"/>
  <c r="M396" i="6"/>
  <c r="AA396" i="6" s="1"/>
  <c r="S395" i="6"/>
  <c r="U395" i="6" s="1"/>
  <c r="V395" i="6" s="1"/>
  <c r="O395" i="6"/>
  <c r="M395" i="6"/>
  <c r="S394" i="6"/>
  <c r="Z394" i="6" s="1"/>
  <c r="O394" i="6"/>
  <c r="M394" i="6"/>
  <c r="AA394" i="6" s="1"/>
  <c r="S393" i="6"/>
  <c r="O393" i="6"/>
  <c r="P393" i="6" s="1"/>
  <c r="M393" i="6"/>
  <c r="S392" i="6"/>
  <c r="Z392" i="6" s="1"/>
  <c r="O392" i="6"/>
  <c r="P392" i="6" s="1"/>
  <c r="M392" i="6"/>
  <c r="S391" i="6"/>
  <c r="Z391" i="6" s="1"/>
  <c r="O391" i="6"/>
  <c r="P391" i="6" s="1"/>
  <c r="M391" i="6"/>
  <c r="AA390" i="6"/>
  <c r="S390" i="6"/>
  <c r="U390" i="6" s="1"/>
  <c r="V390" i="6" s="1"/>
  <c r="P390" i="6"/>
  <c r="Q390" i="6" s="1"/>
  <c r="O390" i="6"/>
  <c r="S389" i="6"/>
  <c r="O389" i="6"/>
  <c r="P389" i="6" s="1"/>
  <c r="M389" i="6"/>
  <c r="AA389" i="6" s="1"/>
  <c r="S388" i="6"/>
  <c r="O388" i="6"/>
  <c r="M388" i="6"/>
  <c r="AA388" i="6" s="1"/>
  <c r="S387" i="6"/>
  <c r="U387" i="6" s="1"/>
  <c r="O387" i="6"/>
  <c r="M387" i="6"/>
  <c r="O386" i="6"/>
  <c r="P386" i="6" s="1"/>
  <c r="M386" i="6"/>
  <c r="O385" i="6"/>
  <c r="P385" i="6" s="1"/>
  <c r="M385" i="6"/>
  <c r="AA385" i="6" s="1"/>
  <c r="O384" i="6"/>
  <c r="P384" i="6" s="1"/>
  <c r="M384" i="6"/>
  <c r="O383" i="6"/>
  <c r="P383" i="6" s="1"/>
  <c r="M383" i="6"/>
  <c r="AA383" i="6" s="1"/>
  <c r="O382" i="6"/>
  <c r="M382" i="6"/>
  <c r="AA382" i="6" s="1"/>
  <c r="O381" i="6"/>
  <c r="M381" i="6"/>
  <c r="O380" i="6"/>
  <c r="M380" i="6"/>
  <c r="AA380" i="6" s="1"/>
  <c r="O379" i="6"/>
  <c r="M379" i="6"/>
  <c r="AA379" i="6" s="1"/>
  <c r="O378" i="6"/>
  <c r="P378" i="6" s="1"/>
  <c r="M378" i="6"/>
  <c r="AA378" i="6" s="1"/>
  <c r="O377" i="6"/>
  <c r="P377" i="6" s="1"/>
  <c r="M377" i="6"/>
  <c r="AA377" i="6" s="1"/>
  <c r="O376" i="6"/>
  <c r="M376" i="6"/>
  <c r="AA376" i="6" s="1"/>
  <c r="O375" i="6"/>
  <c r="M375" i="6"/>
  <c r="O374" i="6"/>
  <c r="M374" i="6"/>
  <c r="AA374" i="6" s="1"/>
  <c r="O373" i="6"/>
  <c r="P373" i="6" s="1"/>
  <c r="M373" i="6"/>
  <c r="O372" i="6"/>
  <c r="M372" i="6"/>
  <c r="AA372" i="6" s="1"/>
  <c r="O371" i="6"/>
  <c r="P371" i="6" s="1"/>
  <c r="M371" i="6"/>
  <c r="AA371" i="6" s="1"/>
  <c r="O370" i="6"/>
  <c r="M370" i="6"/>
  <c r="AA370" i="6" s="1"/>
  <c r="O369" i="6"/>
  <c r="M369" i="6"/>
  <c r="O368" i="6"/>
  <c r="P368" i="6" s="1"/>
  <c r="M368" i="6"/>
  <c r="O367" i="6"/>
  <c r="P367" i="6" s="1"/>
  <c r="M367" i="6"/>
  <c r="AA367" i="6" s="1"/>
  <c r="O366" i="6"/>
  <c r="P366" i="6" s="1"/>
  <c r="M366" i="6"/>
  <c r="AA366" i="6" s="1"/>
  <c r="O365" i="6"/>
  <c r="P365" i="6" s="1"/>
  <c r="M365" i="6"/>
  <c r="AA365" i="6" s="1"/>
  <c r="S364" i="6"/>
  <c r="Z364" i="6" s="1"/>
  <c r="O364" i="6"/>
  <c r="M364" i="6"/>
  <c r="AA364" i="6" s="1"/>
  <c r="O363" i="6"/>
  <c r="M363" i="6"/>
  <c r="O362" i="6"/>
  <c r="P362" i="6" s="1"/>
  <c r="M362" i="6"/>
  <c r="AA362" i="6" s="1"/>
  <c r="O361" i="6"/>
  <c r="M361" i="6"/>
  <c r="AA361" i="6" s="1"/>
  <c r="O360" i="6"/>
  <c r="P360" i="6" s="1"/>
  <c r="M360" i="6"/>
  <c r="AA360" i="6" s="1"/>
  <c r="O359" i="6"/>
  <c r="M359" i="6"/>
  <c r="AA359" i="6" s="1"/>
  <c r="O358" i="6"/>
  <c r="M358" i="6"/>
  <c r="AA358" i="6" s="1"/>
  <c r="S357" i="6"/>
  <c r="O357" i="6"/>
  <c r="P357" i="6" s="1"/>
  <c r="M357" i="6"/>
  <c r="AA357" i="6" s="1"/>
  <c r="O356" i="6"/>
  <c r="P356" i="6" s="1"/>
  <c r="M356" i="6"/>
  <c r="AA356" i="6" s="1"/>
  <c r="O355" i="6"/>
  <c r="P355" i="6" s="1"/>
  <c r="M355" i="6"/>
  <c r="AA355" i="6" s="1"/>
  <c r="O354" i="6"/>
  <c r="M354" i="6"/>
  <c r="AA354" i="6" s="1"/>
  <c r="O353" i="6"/>
  <c r="P353" i="6" s="1"/>
  <c r="M353" i="6"/>
  <c r="O352" i="6"/>
  <c r="M352" i="6"/>
  <c r="AA352" i="6" s="1"/>
  <c r="O351" i="6"/>
  <c r="M351" i="6"/>
  <c r="AA351" i="6" s="1"/>
  <c r="O350" i="6"/>
  <c r="P350" i="6" s="1"/>
  <c r="M350" i="6"/>
  <c r="O349" i="6"/>
  <c r="P349" i="6" s="1"/>
  <c r="M349" i="6"/>
  <c r="AA349" i="6" s="1"/>
  <c r="O348" i="6"/>
  <c r="P348" i="6" s="1"/>
  <c r="M348" i="6"/>
  <c r="AA348" i="6" s="1"/>
  <c r="O347" i="6"/>
  <c r="P347" i="6" s="1"/>
  <c r="M347" i="6"/>
  <c r="AA347" i="6" s="1"/>
  <c r="S346" i="6"/>
  <c r="O346" i="6"/>
  <c r="M346" i="6"/>
  <c r="AA346" i="6" s="1"/>
  <c r="O345" i="6"/>
  <c r="M345" i="6"/>
  <c r="AA345" i="6" s="1"/>
  <c r="O344" i="6"/>
  <c r="P344" i="6" s="1"/>
  <c r="M344" i="6"/>
  <c r="AA344" i="6" s="1"/>
  <c r="S343" i="6"/>
  <c r="O343" i="6"/>
  <c r="M343" i="6"/>
  <c r="O342" i="6"/>
  <c r="P342" i="6" s="1"/>
  <c r="M342" i="6"/>
  <c r="AA342" i="6" s="1"/>
  <c r="O341" i="6"/>
  <c r="M341" i="6"/>
  <c r="AA341" i="6" s="1"/>
  <c r="O340" i="6"/>
  <c r="M340" i="6"/>
  <c r="O339" i="6"/>
  <c r="M339" i="6"/>
  <c r="O338" i="6"/>
  <c r="P338" i="6" s="1"/>
  <c r="M338" i="6"/>
  <c r="O337" i="6"/>
  <c r="P337" i="6" s="1"/>
  <c r="M337" i="6"/>
  <c r="O336" i="6"/>
  <c r="M336" i="6"/>
  <c r="AA336" i="6" s="1"/>
  <c r="O335" i="6"/>
  <c r="M335" i="6"/>
  <c r="AA335" i="6" s="1"/>
  <c r="O334" i="6"/>
  <c r="M334" i="6"/>
  <c r="AA334" i="6" s="1"/>
  <c r="O333" i="6"/>
  <c r="M333" i="6"/>
  <c r="O332" i="6"/>
  <c r="M332" i="6"/>
  <c r="AA332" i="6" s="1"/>
  <c r="S331" i="6"/>
  <c r="Z331" i="6" s="1"/>
  <c r="O331" i="6"/>
  <c r="P331" i="6" s="1"/>
  <c r="M331" i="6"/>
  <c r="AA331" i="6" s="1"/>
  <c r="O330" i="6"/>
  <c r="P330" i="6" s="1"/>
  <c r="M330" i="6"/>
  <c r="AA330" i="6" s="1"/>
  <c r="O329" i="6"/>
  <c r="P329" i="6" s="1"/>
  <c r="M329" i="6"/>
  <c r="AA329" i="6" s="1"/>
  <c r="O328" i="6"/>
  <c r="P328" i="6" s="1"/>
  <c r="M328" i="6"/>
  <c r="S327" i="6"/>
  <c r="O327" i="6"/>
  <c r="P327" i="6" s="1"/>
  <c r="M327" i="6"/>
  <c r="O326" i="6"/>
  <c r="P326" i="6" s="1"/>
  <c r="M326" i="6"/>
  <c r="O325" i="6"/>
  <c r="M325" i="6"/>
  <c r="AA325" i="6" s="1"/>
  <c r="O324" i="6"/>
  <c r="P324" i="6" s="1"/>
  <c r="M324" i="6"/>
  <c r="O323" i="6"/>
  <c r="M323" i="6"/>
  <c r="O322" i="6"/>
  <c r="P322" i="6" s="1"/>
  <c r="M322" i="6"/>
  <c r="AA322" i="6" s="1"/>
  <c r="O321" i="6"/>
  <c r="P321" i="6" s="1"/>
  <c r="M321" i="6"/>
  <c r="AA321" i="6" s="1"/>
  <c r="O320" i="6"/>
  <c r="P320" i="6" s="1"/>
  <c r="M320" i="6"/>
  <c r="AA320" i="6" s="1"/>
  <c r="O319" i="6"/>
  <c r="M319" i="6"/>
  <c r="AA319" i="6" s="1"/>
  <c r="O318" i="6"/>
  <c r="P318" i="6" s="1"/>
  <c r="M318" i="6"/>
  <c r="O317" i="6"/>
  <c r="M317" i="6"/>
  <c r="O316" i="6"/>
  <c r="P316" i="6" s="1"/>
  <c r="M316" i="6"/>
  <c r="AA316" i="6" s="1"/>
  <c r="O315" i="6"/>
  <c r="P315" i="6" s="1"/>
  <c r="M315" i="6"/>
  <c r="AA315" i="6" s="1"/>
  <c r="O314" i="6"/>
  <c r="P314" i="6" s="1"/>
  <c r="M314" i="6"/>
  <c r="O313" i="6"/>
  <c r="P313" i="6" s="1"/>
  <c r="M313" i="6"/>
  <c r="O312" i="6"/>
  <c r="P312" i="6" s="1"/>
  <c r="M312" i="6"/>
  <c r="AA312" i="6" s="1"/>
  <c r="S311" i="6"/>
  <c r="O311" i="6"/>
  <c r="M311" i="6"/>
  <c r="O310" i="6"/>
  <c r="P310" i="6" s="1"/>
  <c r="M310" i="6"/>
  <c r="AA310" i="6" s="1"/>
  <c r="O309" i="6"/>
  <c r="P309" i="6" s="1"/>
  <c r="M309" i="6"/>
  <c r="O308" i="6"/>
  <c r="P308" i="6" s="1"/>
  <c r="M308" i="6"/>
  <c r="AA308" i="6" s="1"/>
  <c r="O307" i="6"/>
  <c r="P307" i="6" s="1"/>
  <c r="M307" i="6"/>
  <c r="AA307" i="6" s="1"/>
  <c r="O306" i="6"/>
  <c r="P306" i="6" s="1"/>
  <c r="M306" i="6"/>
  <c r="O305" i="6"/>
  <c r="M305" i="6"/>
  <c r="S304" i="6"/>
  <c r="O304" i="6"/>
  <c r="P304" i="6" s="1"/>
  <c r="M304" i="6"/>
  <c r="AA304" i="6" s="1"/>
  <c r="S303" i="6"/>
  <c r="O303" i="6"/>
  <c r="P303" i="6" s="1"/>
  <c r="M303" i="6"/>
  <c r="S302" i="6"/>
  <c r="Z302" i="6" s="1"/>
  <c r="O302" i="6"/>
  <c r="P302" i="6" s="1"/>
  <c r="M302" i="6"/>
  <c r="AA302" i="6" s="1"/>
  <c r="S301" i="6"/>
  <c r="O301" i="6"/>
  <c r="P301" i="6" s="1"/>
  <c r="M301" i="6"/>
  <c r="S300" i="6"/>
  <c r="U300" i="6" s="1"/>
  <c r="O300" i="6"/>
  <c r="P300" i="6" s="1"/>
  <c r="M300" i="6"/>
  <c r="AA300" i="6" s="1"/>
  <c r="O299" i="6"/>
  <c r="M299" i="6"/>
  <c r="O298" i="6"/>
  <c r="P298" i="6" s="1"/>
  <c r="M298" i="6"/>
  <c r="AA298" i="6" s="1"/>
  <c r="O297" i="6"/>
  <c r="P297" i="6" s="1"/>
  <c r="M297" i="6"/>
  <c r="AA297" i="6" s="1"/>
  <c r="O296" i="6"/>
  <c r="P296" i="6" s="1"/>
  <c r="M296" i="6"/>
  <c r="S295" i="6"/>
  <c r="O295" i="6"/>
  <c r="P295" i="6" s="1"/>
  <c r="M295" i="6"/>
  <c r="O294" i="6"/>
  <c r="P294" i="6" s="1"/>
  <c r="M294" i="6"/>
  <c r="AA294" i="6" s="1"/>
  <c r="O293" i="6"/>
  <c r="M293" i="6"/>
  <c r="O292" i="6"/>
  <c r="P292" i="6" s="1"/>
  <c r="M292" i="6"/>
  <c r="AA292" i="6" s="1"/>
  <c r="O291" i="6"/>
  <c r="P291" i="6" s="1"/>
  <c r="M291" i="6"/>
  <c r="AA291" i="6" s="1"/>
  <c r="O290" i="6"/>
  <c r="P290" i="6" s="1"/>
  <c r="M290" i="6"/>
  <c r="AA290" i="6" s="1"/>
  <c r="O289" i="6"/>
  <c r="P289" i="6" s="1"/>
  <c r="M289" i="6"/>
  <c r="O288" i="6"/>
  <c r="P288" i="6" s="1"/>
  <c r="M288" i="6"/>
  <c r="AA288" i="6" s="1"/>
  <c r="S287" i="6"/>
  <c r="Z287" i="6" s="1"/>
  <c r="O287" i="6"/>
  <c r="M287" i="6"/>
  <c r="O286" i="6"/>
  <c r="P286" i="6" s="1"/>
  <c r="M286" i="6"/>
  <c r="AA286" i="6" s="1"/>
  <c r="O285" i="6"/>
  <c r="P285" i="6" s="1"/>
  <c r="M285" i="6"/>
  <c r="AA285" i="6" s="1"/>
  <c r="O284" i="6"/>
  <c r="P284" i="6" s="1"/>
  <c r="M284" i="6"/>
  <c r="O283" i="6"/>
  <c r="P283" i="6" s="1"/>
  <c r="M283" i="6"/>
  <c r="P282" i="6"/>
  <c r="O282" i="6"/>
  <c r="M282" i="6"/>
  <c r="AA282" i="6" s="1"/>
  <c r="O281" i="6"/>
  <c r="M281" i="6"/>
  <c r="O280" i="6"/>
  <c r="P280" i="6" s="1"/>
  <c r="M280" i="6"/>
  <c r="AA280" i="6" s="1"/>
  <c r="O279" i="6"/>
  <c r="P279" i="6" s="1"/>
  <c r="M279" i="6"/>
  <c r="AA279" i="6" s="1"/>
  <c r="O278" i="6"/>
  <c r="P278" i="6" s="1"/>
  <c r="M278" i="6"/>
  <c r="AA278" i="6" s="1"/>
  <c r="O277" i="6"/>
  <c r="P277" i="6" s="1"/>
  <c r="M277" i="6"/>
  <c r="S276" i="6"/>
  <c r="O276" i="6"/>
  <c r="P276" i="6" s="1"/>
  <c r="M276" i="6"/>
  <c r="AA276" i="6" s="1"/>
  <c r="S275" i="6"/>
  <c r="Z275" i="6" s="1"/>
  <c r="O275" i="6"/>
  <c r="M275" i="6"/>
  <c r="O274" i="6"/>
  <c r="P274" i="6" s="1"/>
  <c r="M274" i="6"/>
  <c r="AA274" i="6" s="1"/>
  <c r="O273" i="6"/>
  <c r="P273" i="6" s="1"/>
  <c r="M273" i="6"/>
  <c r="AA273" i="6" s="1"/>
  <c r="O272" i="6"/>
  <c r="P272" i="6" s="1"/>
  <c r="M272" i="6"/>
  <c r="AA272" i="6" s="1"/>
  <c r="O271" i="6"/>
  <c r="M271" i="6"/>
  <c r="AA271" i="6" s="1"/>
  <c r="O270" i="6"/>
  <c r="P270" i="6" s="1"/>
  <c r="M270" i="6"/>
  <c r="AA270" i="6" s="1"/>
  <c r="O269" i="6"/>
  <c r="M269" i="6"/>
  <c r="O268" i="6"/>
  <c r="P268" i="6" s="1"/>
  <c r="M268" i="6"/>
  <c r="AA268" i="6" s="1"/>
  <c r="AA267" i="6"/>
  <c r="S267" i="6"/>
  <c r="O267" i="6"/>
  <c r="AA266" i="6"/>
  <c r="S266" i="6"/>
  <c r="Z266" i="6" s="1"/>
  <c r="O266" i="6"/>
  <c r="S265" i="6"/>
  <c r="Z265" i="6" s="1"/>
  <c r="O265" i="6"/>
  <c r="P265" i="6" s="1"/>
  <c r="M265" i="6"/>
  <c r="AA265" i="6" s="1"/>
  <c r="S264" i="6"/>
  <c r="O264" i="6"/>
  <c r="P264" i="6" s="1"/>
  <c r="M264" i="6"/>
  <c r="S263" i="6"/>
  <c r="U263" i="6" s="1"/>
  <c r="O263" i="6"/>
  <c r="P263" i="6" s="1"/>
  <c r="M263" i="6"/>
  <c r="AA263" i="6" s="1"/>
  <c r="S262" i="6"/>
  <c r="Z262" i="6" s="1"/>
  <c r="O262" i="6"/>
  <c r="M262" i="6"/>
  <c r="S261" i="6"/>
  <c r="P261" i="6"/>
  <c r="O261" i="6"/>
  <c r="M261" i="6"/>
  <c r="S260" i="6"/>
  <c r="O260" i="6"/>
  <c r="P260" i="6" s="1"/>
  <c r="M260" i="6"/>
  <c r="AA260" i="6" s="1"/>
  <c r="O259" i="6"/>
  <c r="P259" i="6" s="1"/>
  <c r="M259" i="6"/>
  <c r="AA259" i="6" s="1"/>
  <c r="O258" i="6"/>
  <c r="P258" i="6" s="1"/>
  <c r="M258" i="6"/>
  <c r="O257" i="6"/>
  <c r="P257" i="6" s="1"/>
  <c r="M257" i="6"/>
  <c r="AA257" i="6" s="1"/>
  <c r="S256" i="6"/>
  <c r="Z256" i="6" s="1"/>
  <c r="O256" i="6"/>
  <c r="M256" i="6"/>
  <c r="S255" i="6"/>
  <c r="O255" i="6"/>
  <c r="P255" i="6" s="1"/>
  <c r="M255" i="6"/>
  <c r="O254" i="6"/>
  <c r="M254" i="6"/>
  <c r="AA254" i="6" s="1"/>
  <c r="O253" i="6"/>
  <c r="P253" i="6" s="1"/>
  <c r="M253" i="6"/>
  <c r="AA253" i="6" s="1"/>
  <c r="O252" i="6"/>
  <c r="P252" i="6" s="1"/>
  <c r="M252" i="6"/>
  <c r="O251" i="6"/>
  <c r="P251" i="6" s="1"/>
  <c r="M251" i="6"/>
  <c r="AA251" i="6" s="1"/>
  <c r="AA250" i="6"/>
  <c r="Z250" i="6"/>
  <c r="U250" i="6"/>
  <c r="V250" i="6" s="1"/>
  <c r="S250" i="6"/>
  <c r="O250" i="6"/>
  <c r="AA249" i="6"/>
  <c r="S249" i="6"/>
  <c r="O249" i="6"/>
  <c r="S248" i="6"/>
  <c r="Z248" i="6" s="1"/>
  <c r="O248" i="6"/>
  <c r="P248" i="6" s="1"/>
  <c r="M248" i="6"/>
  <c r="AA248" i="6" s="1"/>
  <c r="S247" i="6"/>
  <c r="O247" i="6"/>
  <c r="M247" i="6"/>
  <c r="AA247" i="6" s="1"/>
  <c r="O246" i="6"/>
  <c r="P246" i="6" s="1"/>
  <c r="M246" i="6"/>
  <c r="AA246" i="6" s="1"/>
  <c r="S245" i="6"/>
  <c r="O245" i="6"/>
  <c r="P245" i="6" s="1"/>
  <c r="M245" i="6"/>
  <c r="S244" i="6"/>
  <c r="O244" i="6"/>
  <c r="P244" i="6" s="1"/>
  <c r="M244" i="6"/>
  <c r="O243" i="6"/>
  <c r="M243" i="6"/>
  <c r="O242" i="6"/>
  <c r="P242" i="6" s="1"/>
  <c r="M242" i="6"/>
  <c r="AA242" i="6" s="1"/>
  <c r="O241" i="6"/>
  <c r="P241" i="6" s="1"/>
  <c r="M241" i="6"/>
  <c r="O240" i="6"/>
  <c r="P240" i="6" s="1"/>
  <c r="M240" i="6"/>
  <c r="AA240" i="6" s="1"/>
  <c r="O239" i="6"/>
  <c r="P239" i="6" s="1"/>
  <c r="M239" i="6"/>
  <c r="AA239" i="6" s="1"/>
  <c r="Z238" i="6"/>
  <c r="S238" i="6"/>
  <c r="U238" i="6" s="1"/>
  <c r="V238" i="6" s="1"/>
  <c r="O238" i="6"/>
  <c r="P238" i="6" s="1"/>
  <c r="M238" i="6"/>
  <c r="S237" i="6"/>
  <c r="Z237" i="6" s="1"/>
  <c r="O237" i="6"/>
  <c r="M237" i="6"/>
  <c r="O236" i="6"/>
  <c r="P236" i="6" s="1"/>
  <c r="M236" i="6"/>
  <c r="Q236" i="6" s="1"/>
  <c r="S235" i="6"/>
  <c r="O235" i="6"/>
  <c r="P235" i="6" s="1"/>
  <c r="M235" i="6"/>
  <c r="S234" i="6"/>
  <c r="Z234" i="6" s="1"/>
  <c r="O234" i="6"/>
  <c r="P234" i="6" s="1"/>
  <c r="M234" i="6"/>
  <c r="AA234" i="6" s="1"/>
  <c r="S233" i="6"/>
  <c r="O233" i="6"/>
  <c r="P233" i="6" s="1"/>
  <c r="M233" i="6"/>
  <c r="AA233" i="6" s="1"/>
  <c r="O232" i="6"/>
  <c r="P232" i="6" s="1"/>
  <c r="M232" i="6"/>
  <c r="O231" i="6"/>
  <c r="M231" i="6"/>
  <c r="O230" i="6"/>
  <c r="P230" i="6" s="1"/>
  <c r="M230" i="6"/>
  <c r="AA230" i="6" s="1"/>
  <c r="S229" i="6"/>
  <c r="O229" i="6"/>
  <c r="M229" i="6"/>
  <c r="S228" i="6"/>
  <c r="U228" i="6" s="1"/>
  <c r="V228" i="6" s="1"/>
  <c r="O228" i="6"/>
  <c r="P228" i="6" s="1"/>
  <c r="M228" i="6"/>
  <c r="AA228" i="6" s="1"/>
  <c r="O227" i="6"/>
  <c r="P227" i="6" s="1"/>
  <c r="M227" i="6"/>
  <c r="AA227" i="6" s="1"/>
  <c r="S226" i="6"/>
  <c r="U226" i="6" s="1"/>
  <c r="V226" i="6" s="1"/>
  <c r="O226" i="6"/>
  <c r="P226" i="6" s="1"/>
  <c r="M226" i="6"/>
  <c r="O225" i="6"/>
  <c r="M225" i="6"/>
  <c r="S224" i="6"/>
  <c r="Z224" i="6" s="1"/>
  <c r="O224" i="6"/>
  <c r="P224" i="6" s="1"/>
  <c r="M224" i="6"/>
  <c r="AA224" i="6" s="1"/>
  <c r="O223" i="6"/>
  <c r="M223" i="6"/>
  <c r="S222" i="6"/>
  <c r="O222" i="6"/>
  <c r="M222" i="6"/>
  <c r="AA222" i="6" s="1"/>
  <c r="S221" i="6"/>
  <c r="O221" i="6"/>
  <c r="P221" i="6" s="1"/>
  <c r="M221" i="6"/>
  <c r="AA221" i="6" s="1"/>
  <c r="S220" i="6"/>
  <c r="O220" i="6"/>
  <c r="P220" i="6" s="1"/>
  <c r="M220" i="6"/>
  <c r="AA220" i="6" s="1"/>
  <c r="O219" i="6"/>
  <c r="M219" i="6"/>
  <c r="O218" i="6"/>
  <c r="P218" i="6" s="1"/>
  <c r="M218" i="6"/>
  <c r="AA218" i="6" s="1"/>
  <c r="O217" i="6"/>
  <c r="P217" i="6" s="1"/>
  <c r="M217" i="6"/>
  <c r="AA217" i="6" s="1"/>
  <c r="O216" i="6"/>
  <c r="M216" i="6"/>
  <c r="AA216" i="6" s="1"/>
  <c r="O215" i="6"/>
  <c r="P215" i="6" s="1"/>
  <c r="M215" i="6"/>
  <c r="AA215" i="6" s="1"/>
  <c r="S214" i="6"/>
  <c r="U214" i="6" s="1"/>
  <c r="V214" i="6" s="1"/>
  <c r="O214" i="6"/>
  <c r="M214" i="6"/>
  <c r="AA214" i="6" s="1"/>
  <c r="S213" i="6"/>
  <c r="Z213" i="6" s="1"/>
  <c r="O213" i="6"/>
  <c r="M213" i="6"/>
  <c r="S212" i="6"/>
  <c r="U212" i="6" s="1"/>
  <c r="V212" i="6" s="1"/>
  <c r="O212" i="6"/>
  <c r="P212" i="6" s="1"/>
  <c r="M212" i="6"/>
  <c r="AA212" i="6" s="1"/>
  <c r="S211" i="6"/>
  <c r="O211" i="6"/>
  <c r="M211" i="6"/>
  <c r="S210" i="6"/>
  <c r="U210" i="6" s="1"/>
  <c r="O210" i="6"/>
  <c r="M210" i="6"/>
  <c r="AA210" i="6" s="1"/>
  <c r="S209" i="6"/>
  <c r="Z209" i="6" s="1"/>
  <c r="O209" i="6"/>
  <c r="P209" i="6" s="1"/>
  <c r="M209" i="6"/>
  <c r="AA209" i="6" s="1"/>
  <c r="S208" i="6"/>
  <c r="Z208" i="6" s="1"/>
  <c r="O208" i="6"/>
  <c r="P208" i="6" s="1"/>
  <c r="M208" i="6"/>
  <c r="S207" i="6"/>
  <c r="Z207" i="6" s="1"/>
  <c r="O207" i="6"/>
  <c r="P207" i="6" s="1"/>
  <c r="M207" i="6"/>
  <c r="S206" i="6"/>
  <c r="Z206" i="6" s="1"/>
  <c r="O206" i="6"/>
  <c r="P206" i="6" s="1"/>
  <c r="M206" i="6"/>
  <c r="S205" i="6"/>
  <c r="Z205" i="6" s="1"/>
  <c r="O205" i="6"/>
  <c r="P205" i="6" s="1"/>
  <c r="M205" i="6"/>
  <c r="S204" i="6"/>
  <c r="Z204" i="6" s="1"/>
  <c r="O204" i="6"/>
  <c r="P204" i="6" s="1"/>
  <c r="M204" i="6"/>
  <c r="AA204" i="6" s="1"/>
  <c r="S203" i="6"/>
  <c r="Z203" i="6" s="1"/>
  <c r="O203" i="6"/>
  <c r="P203" i="6" s="1"/>
  <c r="M203" i="6"/>
  <c r="AA203" i="6" s="1"/>
  <c r="S202" i="6"/>
  <c r="Z202" i="6" s="1"/>
  <c r="O202" i="6"/>
  <c r="P202" i="6" s="1"/>
  <c r="M202" i="6"/>
  <c r="S201" i="6"/>
  <c r="Z201" i="6" s="1"/>
  <c r="O201" i="6"/>
  <c r="P201" i="6" s="1"/>
  <c r="M201" i="6"/>
  <c r="S200" i="6"/>
  <c r="U200" i="6" s="1"/>
  <c r="V200" i="6" s="1"/>
  <c r="O200" i="6"/>
  <c r="M200" i="6"/>
  <c r="AA200" i="6" s="1"/>
  <c r="S199" i="6"/>
  <c r="O199" i="6"/>
  <c r="P199" i="6" s="1"/>
  <c r="M199" i="6"/>
  <c r="S198" i="6"/>
  <c r="U198" i="6" s="1"/>
  <c r="O198" i="6"/>
  <c r="M198" i="6"/>
  <c r="AA198" i="6" s="1"/>
  <c r="S197" i="6"/>
  <c r="Z197" i="6" s="1"/>
  <c r="O197" i="6"/>
  <c r="P197" i="6" s="1"/>
  <c r="M197" i="6"/>
  <c r="AA197" i="6" s="1"/>
  <c r="S196" i="6"/>
  <c r="O196" i="6"/>
  <c r="P196" i="6" s="1"/>
  <c r="M196" i="6"/>
  <c r="S195" i="6"/>
  <c r="O195" i="6"/>
  <c r="P195" i="6" s="1"/>
  <c r="M195" i="6"/>
  <c r="S194" i="6"/>
  <c r="U194" i="6" s="1"/>
  <c r="V194" i="6" s="1"/>
  <c r="O194" i="6"/>
  <c r="M194" i="6"/>
  <c r="AA194" i="6" s="1"/>
  <c r="S193" i="6"/>
  <c r="Z193" i="6" s="1"/>
  <c r="O193" i="6"/>
  <c r="P193" i="6" s="1"/>
  <c r="M193" i="6"/>
  <c r="S192" i="6"/>
  <c r="Z192" i="6" s="1"/>
  <c r="O192" i="6"/>
  <c r="M192" i="6"/>
  <c r="AA192" i="6" s="1"/>
  <c r="S191" i="6"/>
  <c r="Z191" i="6" s="1"/>
  <c r="O191" i="6"/>
  <c r="P191" i="6" s="1"/>
  <c r="M191" i="6"/>
  <c r="AA191" i="6" s="1"/>
  <c r="S190" i="6"/>
  <c r="Z190" i="6" s="1"/>
  <c r="O190" i="6"/>
  <c r="P190" i="6" s="1"/>
  <c r="M190" i="6"/>
  <c r="S189" i="6"/>
  <c r="Z189" i="6" s="1"/>
  <c r="O189" i="6"/>
  <c r="P189" i="6" s="1"/>
  <c r="M189" i="6"/>
  <c r="Z188" i="6"/>
  <c r="S188" i="6"/>
  <c r="U188" i="6" s="1"/>
  <c r="O188" i="6"/>
  <c r="P188" i="6" s="1"/>
  <c r="M188" i="6"/>
  <c r="S187" i="6"/>
  <c r="O187" i="6"/>
  <c r="P187" i="6" s="1"/>
  <c r="M187" i="6"/>
  <c r="S186" i="6"/>
  <c r="O186" i="6"/>
  <c r="P186" i="6" s="1"/>
  <c r="M186" i="6"/>
  <c r="AA186" i="6" s="1"/>
  <c r="S185" i="6"/>
  <c r="O185" i="6"/>
  <c r="P185" i="6" s="1"/>
  <c r="M185" i="6"/>
  <c r="AA185" i="6" s="1"/>
  <c r="S184" i="6"/>
  <c r="O184" i="6"/>
  <c r="P184" i="6" s="1"/>
  <c r="M184" i="6"/>
  <c r="S183" i="6"/>
  <c r="O183" i="6"/>
  <c r="P183" i="6" s="1"/>
  <c r="M183" i="6"/>
  <c r="S182" i="6"/>
  <c r="Z182" i="6" s="1"/>
  <c r="O182" i="6"/>
  <c r="M182" i="6"/>
  <c r="S181" i="6"/>
  <c r="Z181" i="6" s="1"/>
  <c r="O181" i="6"/>
  <c r="P181" i="6" s="1"/>
  <c r="M181" i="6"/>
  <c r="U180" i="6"/>
  <c r="S180" i="6"/>
  <c r="Z180" i="6" s="1"/>
  <c r="O180" i="6"/>
  <c r="M180" i="6"/>
  <c r="AA180" i="6" s="1"/>
  <c r="S179" i="6"/>
  <c r="Z179" i="6" s="1"/>
  <c r="O179" i="6"/>
  <c r="P179" i="6" s="1"/>
  <c r="M179" i="6"/>
  <c r="S178" i="6"/>
  <c r="O178" i="6"/>
  <c r="P178" i="6" s="1"/>
  <c r="M178" i="6"/>
  <c r="S177" i="6"/>
  <c r="Z177" i="6" s="1"/>
  <c r="O177" i="6"/>
  <c r="P177" i="6" s="1"/>
  <c r="M177" i="6"/>
  <c r="S176" i="6"/>
  <c r="O176" i="6"/>
  <c r="M176" i="6"/>
  <c r="AA176" i="6" s="1"/>
  <c r="S175" i="6"/>
  <c r="Z175" i="6" s="1"/>
  <c r="O175" i="6"/>
  <c r="P175" i="6" s="1"/>
  <c r="M175" i="6"/>
  <c r="S174" i="6"/>
  <c r="Z174" i="6" s="1"/>
  <c r="O174" i="6"/>
  <c r="P174" i="6" s="1"/>
  <c r="M174" i="6"/>
  <c r="AA174" i="6" s="1"/>
  <c r="S173" i="6"/>
  <c r="Z173" i="6" s="1"/>
  <c r="O173" i="6"/>
  <c r="M173" i="6"/>
  <c r="AA173" i="6" s="1"/>
  <c r="S172" i="6"/>
  <c r="Z172" i="6" s="1"/>
  <c r="O172" i="6"/>
  <c r="P172" i="6" s="1"/>
  <c r="M172" i="6"/>
  <c r="S171" i="6"/>
  <c r="Z171" i="6" s="1"/>
  <c r="O171" i="6"/>
  <c r="P171" i="6" s="1"/>
  <c r="M171" i="6"/>
  <c r="S170" i="6"/>
  <c r="O170" i="6"/>
  <c r="P170" i="6" s="1"/>
  <c r="M170" i="6"/>
  <c r="AA170" i="6" s="1"/>
  <c r="S169" i="6"/>
  <c r="Z169" i="6" s="1"/>
  <c r="O169" i="6"/>
  <c r="P169" i="6" s="1"/>
  <c r="M169" i="6"/>
  <c r="S168" i="6"/>
  <c r="U168" i="6" s="1"/>
  <c r="O168" i="6"/>
  <c r="M168" i="6"/>
  <c r="AA168" i="6" s="1"/>
  <c r="S167" i="6"/>
  <c r="Z167" i="6" s="1"/>
  <c r="O167" i="6"/>
  <c r="P167" i="6" s="1"/>
  <c r="M167" i="6"/>
  <c r="AA167" i="6" s="1"/>
  <c r="S166" i="6"/>
  <c r="O166" i="6"/>
  <c r="P166" i="6" s="1"/>
  <c r="M166" i="6"/>
  <c r="S165" i="6"/>
  <c r="O165" i="6"/>
  <c r="M165" i="6"/>
  <c r="S164" i="6"/>
  <c r="O164" i="6"/>
  <c r="P164" i="6" s="1"/>
  <c r="M164" i="6"/>
  <c r="AA164" i="6" s="1"/>
  <c r="S163" i="6"/>
  <c r="O163" i="6"/>
  <c r="P163" i="6" s="1"/>
  <c r="M163" i="6"/>
  <c r="AA163" i="6" s="1"/>
  <c r="S162" i="6"/>
  <c r="O162" i="6"/>
  <c r="P162" i="6" s="1"/>
  <c r="M162" i="6"/>
  <c r="S161" i="6"/>
  <c r="U161" i="6" s="1"/>
  <c r="V161" i="6" s="1"/>
  <c r="O161" i="6"/>
  <c r="M161" i="6"/>
  <c r="AA161" i="6" s="1"/>
  <c r="S160" i="6"/>
  <c r="U160" i="6" s="1"/>
  <c r="V160" i="6" s="1"/>
  <c r="O160" i="6"/>
  <c r="P160" i="6" s="1"/>
  <c r="M160" i="6"/>
  <c r="S159" i="6"/>
  <c r="O159" i="6"/>
  <c r="P159" i="6" s="1"/>
  <c r="M159" i="6"/>
  <c r="S158" i="6"/>
  <c r="U158" i="6" s="1"/>
  <c r="V158" i="6" s="1"/>
  <c r="O158" i="6"/>
  <c r="P158" i="6" s="1"/>
  <c r="M158" i="6"/>
  <c r="S157" i="6"/>
  <c r="Z157" i="6" s="1"/>
  <c r="O157" i="6"/>
  <c r="M157" i="6"/>
  <c r="AA157" i="6" s="1"/>
  <c r="S156" i="6"/>
  <c r="O156" i="6"/>
  <c r="P156" i="6" s="1"/>
  <c r="M156" i="6"/>
  <c r="AA156" i="6" s="1"/>
  <c r="S155" i="6"/>
  <c r="O155" i="6"/>
  <c r="M155" i="6"/>
  <c r="AA155" i="6" s="1"/>
  <c r="S154" i="6"/>
  <c r="O154" i="6"/>
  <c r="P154" i="6" s="1"/>
  <c r="M154" i="6"/>
  <c r="AA154" i="6" s="1"/>
  <c r="S153" i="6"/>
  <c r="Z153" i="6" s="1"/>
  <c r="O153" i="6"/>
  <c r="P153" i="6" s="1"/>
  <c r="M153" i="6"/>
  <c r="S152" i="6"/>
  <c r="Z152" i="6" s="1"/>
  <c r="O152" i="6"/>
  <c r="P152" i="6" s="1"/>
  <c r="M152" i="6"/>
  <c r="S151" i="6"/>
  <c r="Z151" i="6" s="1"/>
  <c r="O151" i="6"/>
  <c r="P151" i="6" s="1"/>
  <c r="M151" i="6"/>
  <c r="AA151" i="6" s="1"/>
  <c r="S150" i="6"/>
  <c r="Z150" i="6" s="1"/>
  <c r="O150" i="6"/>
  <c r="M150" i="6"/>
  <c r="AA150" i="6" s="1"/>
  <c r="S149" i="6"/>
  <c r="Z149" i="6" s="1"/>
  <c r="O149" i="6"/>
  <c r="P149" i="6" s="1"/>
  <c r="M149" i="6"/>
  <c r="AA149" i="6" s="1"/>
  <c r="S148" i="6"/>
  <c r="Z148" i="6" s="1"/>
  <c r="O148" i="6"/>
  <c r="M148" i="6"/>
  <c r="AA148" i="6" s="1"/>
  <c r="S147" i="6"/>
  <c r="O147" i="6"/>
  <c r="M147" i="6"/>
  <c r="S146" i="6"/>
  <c r="U146" i="6" s="1"/>
  <c r="O146" i="6"/>
  <c r="P146" i="6" s="1"/>
  <c r="M146" i="6"/>
  <c r="S145" i="6"/>
  <c r="O145" i="6"/>
  <c r="P145" i="6" s="1"/>
  <c r="M145" i="6"/>
  <c r="AA145" i="6" s="1"/>
  <c r="S144" i="6"/>
  <c r="U144" i="6" s="1"/>
  <c r="O144" i="6"/>
  <c r="P144" i="6" s="1"/>
  <c r="M144" i="6"/>
  <c r="AA144" i="6" s="1"/>
  <c r="S143" i="6"/>
  <c r="Z143" i="6" s="1"/>
  <c r="O143" i="6"/>
  <c r="M143" i="6"/>
  <c r="AA143" i="6" s="1"/>
  <c r="S142" i="6"/>
  <c r="U142" i="6" s="1"/>
  <c r="V142" i="6" s="1"/>
  <c r="O142" i="6"/>
  <c r="P142" i="6" s="1"/>
  <c r="M142" i="6"/>
  <c r="S141" i="6"/>
  <c r="O141" i="6"/>
  <c r="P141" i="6" s="1"/>
  <c r="M141" i="6"/>
  <c r="S140" i="6"/>
  <c r="Z140" i="6" s="1"/>
  <c r="O140" i="6"/>
  <c r="M140" i="6"/>
  <c r="S139" i="6"/>
  <c r="Z139" i="6" s="1"/>
  <c r="O139" i="6"/>
  <c r="P139" i="6" s="1"/>
  <c r="M139" i="6"/>
  <c r="AA139" i="6" s="1"/>
  <c r="S138" i="6"/>
  <c r="Z138" i="6" s="1"/>
  <c r="O138" i="6"/>
  <c r="P138" i="6" s="1"/>
  <c r="M138" i="6"/>
  <c r="AA138" i="6" s="1"/>
  <c r="S137" i="6"/>
  <c r="Z137" i="6" s="1"/>
  <c r="O137" i="6"/>
  <c r="P137" i="6" s="1"/>
  <c r="M137" i="6"/>
  <c r="AA137" i="6" s="1"/>
  <c r="S136" i="6"/>
  <c r="O136" i="6"/>
  <c r="P136" i="6" s="1"/>
  <c r="M136" i="6"/>
  <c r="AA136" i="6" s="1"/>
  <c r="S135" i="6"/>
  <c r="O135" i="6"/>
  <c r="M135" i="6"/>
  <c r="AA135" i="6" s="1"/>
  <c r="S134" i="6"/>
  <c r="Z134" i="6" s="1"/>
  <c r="O134" i="6"/>
  <c r="M134" i="6"/>
  <c r="AA134" i="6" s="1"/>
  <c r="Z133" i="6"/>
  <c r="S133" i="6"/>
  <c r="U133" i="6" s="1"/>
  <c r="O133" i="6"/>
  <c r="M133" i="6"/>
  <c r="AA133" i="6" s="1"/>
  <c r="S132" i="6"/>
  <c r="U132" i="6" s="1"/>
  <c r="V132" i="6" s="1"/>
  <c r="O132" i="6"/>
  <c r="P132" i="6" s="1"/>
  <c r="M132" i="6"/>
  <c r="S131" i="6"/>
  <c r="Z131" i="6" s="1"/>
  <c r="O131" i="6"/>
  <c r="M131" i="6"/>
  <c r="S130" i="6"/>
  <c r="U130" i="6" s="1"/>
  <c r="V130" i="6" s="1"/>
  <c r="O130" i="6"/>
  <c r="P130" i="6" s="1"/>
  <c r="M130" i="6"/>
  <c r="S129" i="6"/>
  <c r="Z129" i="6" s="1"/>
  <c r="O129" i="6"/>
  <c r="P129" i="6" s="1"/>
  <c r="M129" i="6"/>
  <c r="S128" i="6"/>
  <c r="O128" i="6"/>
  <c r="P128" i="6" s="1"/>
  <c r="M128" i="6"/>
  <c r="AA128" i="6" s="1"/>
  <c r="S127" i="6"/>
  <c r="U127" i="6" s="1"/>
  <c r="V127" i="6" s="1"/>
  <c r="O127" i="6"/>
  <c r="M127" i="6"/>
  <c r="AA127" i="6" s="1"/>
  <c r="S126" i="6"/>
  <c r="Z126" i="6" s="1"/>
  <c r="O126" i="6"/>
  <c r="M126" i="6"/>
  <c r="S125" i="6"/>
  <c r="U125" i="6" s="1"/>
  <c r="V125" i="6" s="1"/>
  <c r="O125" i="6"/>
  <c r="P125" i="6" s="1"/>
  <c r="M125" i="6"/>
  <c r="S124" i="6"/>
  <c r="O124" i="6"/>
  <c r="M124" i="6"/>
  <c r="S123" i="6"/>
  <c r="Z123" i="6" s="1"/>
  <c r="O123" i="6"/>
  <c r="P123" i="6" s="1"/>
  <c r="M123" i="6"/>
  <c r="AA123" i="6" s="1"/>
  <c r="S122" i="6"/>
  <c r="O122" i="6"/>
  <c r="P122" i="6" s="1"/>
  <c r="M122" i="6"/>
  <c r="AA122" i="6" s="1"/>
  <c r="S121" i="6"/>
  <c r="Z121" i="6" s="1"/>
  <c r="O121" i="6"/>
  <c r="M121" i="6"/>
  <c r="AA121" i="6" s="1"/>
  <c r="S120" i="6"/>
  <c r="Z120" i="6" s="1"/>
  <c r="O120" i="6"/>
  <c r="M120" i="6"/>
  <c r="AA120" i="6" s="1"/>
  <c r="S119" i="6"/>
  <c r="U119" i="6" s="1"/>
  <c r="V119" i="6" s="1"/>
  <c r="O119" i="6"/>
  <c r="P119" i="6" s="1"/>
  <c r="M119" i="6"/>
  <c r="S118" i="6"/>
  <c r="U118" i="6" s="1"/>
  <c r="O118" i="6"/>
  <c r="M118" i="6"/>
  <c r="S117" i="6"/>
  <c r="Z117" i="6" s="1"/>
  <c r="O117" i="6"/>
  <c r="P117" i="6" s="1"/>
  <c r="M117" i="6"/>
  <c r="AA117" i="6" s="1"/>
  <c r="S116" i="6"/>
  <c r="O116" i="6"/>
  <c r="P116" i="6" s="1"/>
  <c r="M116" i="6"/>
  <c r="AA116" i="6" s="1"/>
  <c r="S115" i="6"/>
  <c r="U115" i="6" s="1"/>
  <c r="V115" i="6" s="1"/>
  <c r="O115" i="6"/>
  <c r="M115" i="6"/>
  <c r="AA115" i="6" s="1"/>
  <c r="Z114" i="6"/>
  <c r="S114" i="6"/>
  <c r="U114" i="6" s="1"/>
  <c r="O114" i="6"/>
  <c r="M114" i="6"/>
  <c r="AA114" i="6" s="1"/>
  <c r="S113" i="6"/>
  <c r="U113" i="6" s="1"/>
  <c r="V113" i="6" s="1"/>
  <c r="O113" i="6"/>
  <c r="P113" i="6" s="1"/>
  <c r="M113" i="6"/>
  <c r="Q113" i="6" s="1"/>
  <c r="S112" i="6"/>
  <c r="U112" i="6" s="1"/>
  <c r="O112" i="6"/>
  <c r="M112" i="6"/>
  <c r="S111" i="6"/>
  <c r="O111" i="6"/>
  <c r="P111" i="6" s="1"/>
  <c r="M111" i="6"/>
  <c r="AA111" i="6" s="1"/>
  <c r="S110" i="6"/>
  <c r="O110" i="6"/>
  <c r="P110" i="6" s="1"/>
  <c r="M110" i="6"/>
  <c r="AA110" i="6" s="1"/>
  <c r="S109" i="6"/>
  <c r="O109" i="6"/>
  <c r="M109" i="6"/>
  <c r="AA109" i="6" s="1"/>
  <c r="S108" i="6"/>
  <c r="Z108" i="6" s="1"/>
  <c r="O108" i="6"/>
  <c r="M108" i="6"/>
  <c r="AA108" i="6" s="1"/>
  <c r="S107" i="6"/>
  <c r="U107" i="6" s="1"/>
  <c r="V107" i="6" s="1"/>
  <c r="O107" i="6"/>
  <c r="P107" i="6" s="1"/>
  <c r="M107" i="6"/>
  <c r="AA107" i="6" s="1"/>
  <c r="S106" i="6"/>
  <c r="U106" i="6" s="1"/>
  <c r="O106" i="6"/>
  <c r="M106" i="6"/>
  <c r="S105" i="6"/>
  <c r="Z105" i="6" s="1"/>
  <c r="O105" i="6"/>
  <c r="P105" i="6" s="1"/>
  <c r="M105" i="6"/>
  <c r="AA105" i="6" s="1"/>
  <c r="S104" i="6"/>
  <c r="O104" i="6"/>
  <c r="P104" i="6" s="1"/>
  <c r="M104" i="6"/>
  <c r="S103" i="6"/>
  <c r="U103" i="6" s="1"/>
  <c r="V103" i="6" s="1"/>
  <c r="O103" i="6"/>
  <c r="M103" i="6"/>
  <c r="AA103" i="6" s="1"/>
  <c r="S102" i="6"/>
  <c r="U102" i="6" s="1"/>
  <c r="O102" i="6"/>
  <c r="M102" i="6"/>
  <c r="AA102" i="6" s="1"/>
  <c r="S101" i="6"/>
  <c r="U101" i="6" s="1"/>
  <c r="V101" i="6" s="1"/>
  <c r="O101" i="6"/>
  <c r="P101" i="6" s="1"/>
  <c r="M101" i="6"/>
  <c r="AA101" i="6" s="1"/>
  <c r="S100" i="6"/>
  <c r="U100" i="6" s="1"/>
  <c r="O100" i="6"/>
  <c r="M100" i="6"/>
  <c r="S99" i="6"/>
  <c r="Z99" i="6" s="1"/>
  <c r="O99" i="6"/>
  <c r="P99" i="6" s="1"/>
  <c r="M99" i="6"/>
  <c r="AA99" i="6" s="1"/>
  <c r="S98" i="6"/>
  <c r="O98" i="6"/>
  <c r="P98" i="6" s="1"/>
  <c r="M98" i="6"/>
  <c r="AA98" i="6" s="1"/>
  <c r="Z97" i="6"/>
  <c r="S97" i="6"/>
  <c r="U97" i="6" s="1"/>
  <c r="V97" i="6" s="1"/>
  <c r="O97" i="6"/>
  <c r="M97" i="6"/>
  <c r="AA97" i="6" s="1"/>
  <c r="S96" i="6"/>
  <c r="O96" i="6"/>
  <c r="M96" i="6"/>
  <c r="AA96" i="6" s="1"/>
  <c r="S95" i="6"/>
  <c r="U95" i="6" s="1"/>
  <c r="V95" i="6" s="1"/>
  <c r="O95" i="6"/>
  <c r="P95" i="6" s="1"/>
  <c r="M95" i="6"/>
  <c r="AA95" i="6" s="1"/>
  <c r="S94" i="6"/>
  <c r="O94" i="6"/>
  <c r="M94" i="6"/>
  <c r="S93" i="6"/>
  <c r="Z93" i="6" s="1"/>
  <c r="O93" i="6"/>
  <c r="P93" i="6" s="1"/>
  <c r="M93" i="6"/>
  <c r="AA93" i="6" s="1"/>
  <c r="S92" i="6"/>
  <c r="O92" i="6"/>
  <c r="P92" i="6" s="1"/>
  <c r="M92" i="6"/>
  <c r="S91" i="6"/>
  <c r="O91" i="6"/>
  <c r="M91" i="6"/>
  <c r="AA91" i="6" s="1"/>
  <c r="S90" i="6"/>
  <c r="U90" i="6" s="1"/>
  <c r="O90" i="6"/>
  <c r="M90" i="6"/>
  <c r="AA90" i="6" s="1"/>
  <c r="S89" i="6"/>
  <c r="U89" i="6" s="1"/>
  <c r="V89" i="6" s="1"/>
  <c r="O89" i="6"/>
  <c r="P89" i="6" s="1"/>
  <c r="M89" i="6"/>
  <c r="Q89" i="6" s="1"/>
  <c r="S88" i="6"/>
  <c r="O88" i="6"/>
  <c r="P88" i="6" s="1"/>
  <c r="M88" i="6"/>
  <c r="S87" i="6"/>
  <c r="Z87" i="6" s="1"/>
  <c r="O87" i="6"/>
  <c r="P87" i="6" s="1"/>
  <c r="M87" i="6"/>
  <c r="AA87" i="6" s="1"/>
  <c r="S86" i="6"/>
  <c r="Z86" i="6" s="1"/>
  <c r="O86" i="6"/>
  <c r="P86" i="6" s="1"/>
  <c r="M86" i="6"/>
  <c r="AA86" i="6" s="1"/>
  <c r="S85" i="6"/>
  <c r="O85" i="6"/>
  <c r="M85" i="6"/>
  <c r="AA85" i="6" s="1"/>
  <c r="S84" i="6"/>
  <c r="Z84" i="6" s="1"/>
  <c r="O84" i="6"/>
  <c r="M84" i="6"/>
  <c r="AA84" i="6" s="1"/>
  <c r="S83" i="6"/>
  <c r="U83" i="6" s="1"/>
  <c r="V83" i="6" s="1"/>
  <c r="O83" i="6"/>
  <c r="P83" i="6" s="1"/>
  <c r="M83" i="6"/>
  <c r="S82" i="6"/>
  <c r="U82" i="6" s="1"/>
  <c r="O82" i="6"/>
  <c r="P82" i="6" s="1"/>
  <c r="M82" i="6"/>
  <c r="S81" i="6"/>
  <c r="U81" i="6" s="1"/>
  <c r="V81" i="6" s="1"/>
  <c r="O81" i="6"/>
  <c r="P81" i="6" s="1"/>
  <c r="M81" i="6"/>
  <c r="AA81" i="6" s="1"/>
  <c r="S80" i="6"/>
  <c r="Z80" i="6" s="1"/>
  <c r="O80" i="6"/>
  <c r="P80" i="6" s="1"/>
  <c r="M80" i="6"/>
  <c r="AA80" i="6" s="1"/>
  <c r="S79" i="6"/>
  <c r="Z79" i="6" s="1"/>
  <c r="O79" i="6"/>
  <c r="M79" i="6"/>
  <c r="AA79" i="6" s="1"/>
  <c r="S78" i="6"/>
  <c r="U78" i="6" s="1"/>
  <c r="O78" i="6"/>
  <c r="M78" i="6"/>
  <c r="AA78" i="6" s="1"/>
  <c r="S77" i="6"/>
  <c r="U77" i="6" s="1"/>
  <c r="V77" i="6" s="1"/>
  <c r="O77" i="6"/>
  <c r="P77" i="6" s="1"/>
  <c r="M77" i="6"/>
  <c r="S76" i="6"/>
  <c r="U76" i="6" s="1"/>
  <c r="O76" i="6"/>
  <c r="P76" i="6" s="1"/>
  <c r="M76" i="6"/>
  <c r="S75" i="6"/>
  <c r="U75" i="6" s="1"/>
  <c r="V75" i="6" s="1"/>
  <c r="O75" i="6"/>
  <c r="M75" i="6"/>
  <c r="AA75" i="6" s="1"/>
  <c r="S74" i="6"/>
  <c r="Z74" i="6" s="1"/>
  <c r="O74" i="6"/>
  <c r="M74" i="6"/>
  <c r="AA74" i="6" s="1"/>
  <c r="S73" i="6"/>
  <c r="U73" i="6" s="1"/>
  <c r="V73" i="6" s="1"/>
  <c r="O73" i="6"/>
  <c r="M73" i="6"/>
  <c r="AA73" i="6" s="1"/>
  <c r="S72" i="6"/>
  <c r="U72" i="6" s="1"/>
  <c r="O72" i="6"/>
  <c r="M72" i="6"/>
  <c r="S71" i="6"/>
  <c r="U71" i="6" s="1"/>
  <c r="V71" i="6" s="1"/>
  <c r="O71" i="6"/>
  <c r="P71" i="6" s="1"/>
  <c r="M71" i="6"/>
  <c r="S70" i="6"/>
  <c r="U70" i="6" s="1"/>
  <c r="O70" i="6"/>
  <c r="P70" i="6" s="1"/>
  <c r="M70" i="6"/>
  <c r="S69" i="6"/>
  <c r="Z69" i="6" s="1"/>
  <c r="O69" i="6"/>
  <c r="P69" i="6" s="1"/>
  <c r="M69" i="6"/>
  <c r="AA69" i="6" s="1"/>
  <c r="S68" i="6"/>
  <c r="Z68" i="6" s="1"/>
  <c r="O68" i="6"/>
  <c r="P68" i="6" s="1"/>
  <c r="M68" i="6"/>
  <c r="S67" i="6"/>
  <c r="Z67" i="6" s="1"/>
  <c r="O67" i="6"/>
  <c r="M67" i="6"/>
  <c r="AA67" i="6" s="1"/>
  <c r="S66" i="6"/>
  <c r="Z66" i="6" s="1"/>
  <c r="O66" i="6"/>
  <c r="M66" i="6"/>
  <c r="S65" i="6"/>
  <c r="U65" i="6" s="1"/>
  <c r="V65" i="6" s="1"/>
  <c r="O65" i="6"/>
  <c r="P65" i="6" s="1"/>
  <c r="M65" i="6"/>
  <c r="S64" i="6"/>
  <c r="O64" i="6"/>
  <c r="P64" i="6" s="1"/>
  <c r="M64" i="6"/>
  <c r="S63" i="6"/>
  <c r="U63" i="6" s="1"/>
  <c r="V63" i="6" s="1"/>
  <c r="O63" i="6"/>
  <c r="P63" i="6" s="1"/>
  <c r="M63" i="6"/>
  <c r="AA63" i="6" s="1"/>
  <c r="S62" i="6"/>
  <c r="Z62" i="6" s="1"/>
  <c r="O62" i="6"/>
  <c r="M62" i="6"/>
  <c r="Q62" i="6" s="1"/>
  <c r="S61" i="6"/>
  <c r="U61" i="6" s="1"/>
  <c r="V61" i="6" s="1"/>
  <c r="O61" i="6"/>
  <c r="M61" i="6"/>
  <c r="AA61" i="6" s="1"/>
  <c r="S60" i="6"/>
  <c r="Z60" i="6" s="1"/>
  <c r="O60" i="6"/>
  <c r="M60" i="6"/>
  <c r="AA60" i="6" s="1"/>
  <c r="S59" i="6"/>
  <c r="U59" i="6" s="1"/>
  <c r="V59" i="6" s="1"/>
  <c r="O59" i="6"/>
  <c r="P59" i="6" s="1"/>
  <c r="M59" i="6"/>
  <c r="S58" i="6"/>
  <c r="U58" i="6" s="1"/>
  <c r="O58" i="6"/>
  <c r="M58" i="6"/>
  <c r="S57" i="6"/>
  <c r="O57" i="6"/>
  <c r="P57" i="6" s="1"/>
  <c r="M57" i="6"/>
  <c r="AA57" i="6" s="1"/>
  <c r="S56" i="6"/>
  <c r="Z56" i="6" s="1"/>
  <c r="O56" i="6"/>
  <c r="P56" i="6" s="1"/>
  <c r="M56" i="6"/>
  <c r="AA56" i="6" s="1"/>
  <c r="S55" i="6"/>
  <c r="U55" i="6" s="1"/>
  <c r="V55" i="6" s="1"/>
  <c r="O55" i="6"/>
  <c r="M55" i="6"/>
  <c r="AA55" i="6" s="1"/>
  <c r="S54" i="6"/>
  <c r="Z54" i="6" s="1"/>
  <c r="O54" i="6"/>
  <c r="M54" i="6"/>
  <c r="AA54" i="6" s="1"/>
  <c r="S53" i="6"/>
  <c r="U53" i="6" s="1"/>
  <c r="V53" i="6" s="1"/>
  <c r="O53" i="6"/>
  <c r="P53" i="6" s="1"/>
  <c r="M53" i="6"/>
  <c r="AA53" i="6" s="1"/>
  <c r="S52" i="6"/>
  <c r="U52" i="6" s="1"/>
  <c r="O52" i="6"/>
  <c r="M52" i="6"/>
  <c r="S51" i="6"/>
  <c r="U51" i="6" s="1"/>
  <c r="V51" i="6" s="1"/>
  <c r="O51" i="6"/>
  <c r="P51" i="6" s="1"/>
  <c r="M51" i="6"/>
  <c r="AA51" i="6" s="1"/>
  <c r="S50" i="6"/>
  <c r="Z50" i="6" s="1"/>
  <c r="O50" i="6"/>
  <c r="P50" i="6" s="1"/>
  <c r="M50" i="6"/>
  <c r="AA50" i="6" s="1"/>
  <c r="Z49" i="6"/>
  <c r="S49" i="6"/>
  <c r="U49" i="6" s="1"/>
  <c r="V49" i="6" s="1"/>
  <c r="O49" i="6"/>
  <c r="P49" i="6" s="1"/>
  <c r="M49" i="6"/>
  <c r="S48" i="6"/>
  <c r="Z48" i="6" s="1"/>
  <c r="O48" i="6"/>
  <c r="M48" i="6"/>
  <c r="AA48" i="6" s="1"/>
  <c r="S47" i="6"/>
  <c r="U47" i="6" s="1"/>
  <c r="V47" i="6" s="1"/>
  <c r="O47" i="6"/>
  <c r="P47" i="6" s="1"/>
  <c r="M47" i="6"/>
  <c r="S46" i="6"/>
  <c r="U46" i="6" s="1"/>
  <c r="O46" i="6"/>
  <c r="P46" i="6" s="1"/>
  <c r="M46" i="6"/>
  <c r="S45" i="6"/>
  <c r="Z45" i="6" s="1"/>
  <c r="O45" i="6"/>
  <c r="M45" i="6"/>
  <c r="AA45" i="6" s="1"/>
  <c r="S44" i="6"/>
  <c r="Z44" i="6" s="1"/>
  <c r="O44" i="6"/>
  <c r="P44" i="6" s="1"/>
  <c r="M44" i="6"/>
  <c r="AA44" i="6" s="1"/>
  <c r="S43" i="6"/>
  <c r="Z43" i="6" s="1"/>
  <c r="O43" i="6"/>
  <c r="P43" i="6" s="1"/>
  <c r="M43" i="6"/>
  <c r="AA43" i="6" s="1"/>
  <c r="S42" i="6"/>
  <c r="Z42" i="6" s="1"/>
  <c r="O42" i="6"/>
  <c r="M42" i="6"/>
  <c r="AA42" i="6" s="1"/>
  <c r="S41" i="6"/>
  <c r="U41" i="6" s="1"/>
  <c r="V41" i="6" s="1"/>
  <c r="O41" i="6"/>
  <c r="P41" i="6" s="1"/>
  <c r="M41" i="6"/>
  <c r="S40" i="6"/>
  <c r="U40" i="6" s="1"/>
  <c r="O40" i="6"/>
  <c r="P40" i="6" s="1"/>
  <c r="M40" i="6"/>
  <c r="S39" i="6"/>
  <c r="Z39" i="6" s="1"/>
  <c r="O39" i="6"/>
  <c r="P39" i="6" s="1"/>
  <c r="M39" i="6"/>
  <c r="S38" i="6"/>
  <c r="Z38" i="6" s="1"/>
  <c r="O38" i="6"/>
  <c r="P38" i="6" s="1"/>
  <c r="M38" i="6"/>
  <c r="AA38" i="6" s="1"/>
  <c r="S37" i="6"/>
  <c r="U37" i="6" s="1"/>
  <c r="V37" i="6" s="1"/>
  <c r="O37" i="6"/>
  <c r="P37" i="6" s="1"/>
  <c r="M37" i="6"/>
  <c r="AA37" i="6" s="1"/>
  <c r="S36" i="6"/>
  <c r="U36" i="6" s="1"/>
  <c r="O36" i="6"/>
  <c r="M36" i="6"/>
  <c r="AA36" i="6" s="1"/>
  <c r="S35" i="6"/>
  <c r="U35" i="6" s="1"/>
  <c r="V35" i="6" s="1"/>
  <c r="O35" i="6"/>
  <c r="P35" i="6" s="1"/>
  <c r="M35" i="6"/>
  <c r="AA35" i="6" s="1"/>
  <c r="S34" i="6"/>
  <c r="U34" i="6" s="1"/>
  <c r="O34" i="6"/>
  <c r="P34" i="6" s="1"/>
  <c r="M34" i="6"/>
  <c r="S33" i="6"/>
  <c r="Z33" i="6" s="1"/>
  <c r="O33" i="6"/>
  <c r="P33" i="6" s="1"/>
  <c r="M33" i="6"/>
  <c r="U32" i="6"/>
  <c r="S32" i="6"/>
  <c r="Z32" i="6" s="1"/>
  <c r="O32" i="6"/>
  <c r="P32" i="6" s="1"/>
  <c r="M32" i="6"/>
  <c r="AA32" i="6" s="1"/>
  <c r="S31" i="6"/>
  <c r="U31" i="6" s="1"/>
  <c r="V31" i="6" s="1"/>
  <c r="O31" i="6"/>
  <c r="P31" i="6" s="1"/>
  <c r="M31" i="6"/>
  <c r="AA31" i="6" s="1"/>
  <c r="S30" i="6"/>
  <c r="U30" i="6" s="1"/>
  <c r="O30" i="6"/>
  <c r="M30" i="6"/>
  <c r="AA30" i="6" s="1"/>
  <c r="S29" i="6"/>
  <c r="U29" i="6" s="1"/>
  <c r="V29" i="6" s="1"/>
  <c r="O29" i="6"/>
  <c r="P29" i="6" s="1"/>
  <c r="M29" i="6"/>
  <c r="S28" i="6"/>
  <c r="O28" i="6"/>
  <c r="P28" i="6" s="1"/>
  <c r="M28" i="6"/>
  <c r="S27" i="6"/>
  <c r="Z27" i="6" s="1"/>
  <c r="O27" i="6"/>
  <c r="P27" i="6" s="1"/>
  <c r="M27" i="6"/>
  <c r="AA27" i="6" s="1"/>
  <c r="S26" i="6"/>
  <c r="Z26" i="6" s="1"/>
  <c r="O26" i="6"/>
  <c r="P26" i="6" s="1"/>
  <c r="M26" i="6"/>
  <c r="S25" i="6"/>
  <c r="Z25" i="6" s="1"/>
  <c r="O25" i="6"/>
  <c r="P25" i="6" s="1"/>
  <c r="M25" i="6"/>
  <c r="Q25" i="6" s="1"/>
  <c r="S24" i="6"/>
  <c r="U24" i="6" s="1"/>
  <c r="O24" i="6"/>
  <c r="M24" i="6"/>
  <c r="AA24" i="6" s="1"/>
  <c r="S23" i="6"/>
  <c r="U23" i="6" s="1"/>
  <c r="V23" i="6" s="1"/>
  <c r="O23" i="6"/>
  <c r="P23" i="6" s="1"/>
  <c r="M23" i="6"/>
  <c r="S22" i="6"/>
  <c r="O22" i="6"/>
  <c r="P22" i="6" s="1"/>
  <c r="M22" i="6"/>
  <c r="S21" i="6"/>
  <c r="Z21" i="6" s="1"/>
  <c r="O21" i="6"/>
  <c r="P21" i="6" s="1"/>
  <c r="M21" i="6"/>
  <c r="AA21" i="6" s="1"/>
  <c r="S20" i="6"/>
  <c r="Z20" i="6" s="1"/>
  <c r="O20" i="6"/>
  <c r="P20" i="6" s="1"/>
  <c r="M20" i="6"/>
  <c r="S19" i="6"/>
  <c r="U19" i="6" s="1"/>
  <c r="V19" i="6" s="1"/>
  <c r="O19" i="6"/>
  <c r="P19" i="6" s="1"/>
  <c r="M19" i="6"/>
  <c r="S18" i="6"/>
  <c r="U18" i="6" s="1"/>
  <c r="O18" i="6"/>
  <c r="M18" i="6"/>
  <c r="AA18" i="6" s="1"/>
  <c r="S17" i="6"/>
  <c r="U17" i="6" s="1"/>
  <c r="V17" i="6" s="1"/>
  <c r="O17" i="6"/>
  <c r="P17" i="6" s="1"/>
  <c r="M17" i="6"/>
  <c r="S16" i="6"/>
  <c r="U16" i="6" s="1"/>
  <c r="O16" i="6"/>
  <c r="P16" i="6" s="1"/>
  <c r="M16" i="6"/>
  <c r="S15" i="6"/>
  <c r="Z15" i="6" s="1"/>
  <c r="O15" i="6"/>
  <c r="P15" i="6" s="1"/>
  <c r="M15" i="6"/>
  <c r="AA15" i="6" s="1"/>
  <c r="S14" i="6"/>
  <c r="Z14" i="6" s="1"/>
  <c r="O14" i="6"/>
  <c r="P14" i="6" s="1"/>
  <c r="M14" i="6"/>
  <c r="AA14" i="6" s="1"/>
  <c r="S13" i="6"/>
  <c r="U13" i="6" s="1"/>
  <c r="V13" i="6" s="1"/>
  <c r="O13" i="6"/>
  <c r="P13" i="6" s="1"/>
  <c r="M13" i="6"/>
  <c r="S12" i="6"/>
  <c r="Z12" i="6" s="1"/>
  <c r="O12" i="6"/>
  <c r="M12" i="6"/>
  <c r="AA12" i="6" s="1"/>
  <c r="S11" i="6"/>
  <c r="U11" i="6" s="1"/>
  <c r="V11" i="6" s="1"/>
  <c r="O11" i="6"/>
  <c r="P11" i="6" s="1"/>
  <c r="M11" i="6"/>
  <c r="AA11" i="6" s="1"/>
  <c r="S10" i="6"/>
  <c r="U10" i="6" s="1"/>
  <c r="O10" i="6"/>
  <c r="P10" i="6" s="1"/>
  <c r="M10" i="6"/>
  <c r="S9" i="6"/>
  <c r="U9" i="6" s="1"/>
  <c r="V9" i="6" s="1"/>
  <c r="O9" i="6"/>
  <c r="P9" i="6" s="1"/>
  <c r="M9" i="6"/>
  <c r="AA9" i="6" s="1"/>
  <c r="S8" i="6"/>
  <c r="Z8" i="6" s="1"/>
  <c r="O8" i="6"/>
  <c r="P8" i="6" s="1"/>
  <c r="M8" i="6"/>
  <c r="S7" i="6"/>
  <c r="Z7" i="6" s="1"/>
  <c r="O7" i="6"/>
  <c r="P7" i="6" s="1"/>
  <c r="M7" i="6"/>
  <c r="AA7" i="6" s="1"/>
  <c r="Z6" i="6"/>
  <c r="S6" i="6"/>
  <c r="U6" i="6" s="1"/>
  <c r="O6" i="6"/>
  <c r="M6" i="6"/>
  <c r="AA6" i="6" s="1"/>
  <c r="S5" i="6"/>
  <c r="U5" i="6" s="1"/>
  <c r="V5" i="6" s="1"/>
  <c r="O5" i="6"/>
  <c r="P5" i="6" s="1"/>
  <c r="M5" i="6"/>
  <c r="Q5" i="6" s="1"/>
  <c r="S4" i="6"/>
  <c r="U4" i="6" s="1"/>
  <c r="O4" i="6"/>
  <c r="P4" i="6" s="1"/>
  <c r="M4" i="6"/>
  <c r="O953" i="4" l="1"/>
  <c r="O908" i="4"/>
  <c r="O975" i="4"/>
  <c r="O1043" i="4"/>
  <c r="O926" i="4"/>
  <c r="O776" i="4"/>
  <c r="O1057" i="4"/>
  <c r="O948" i="4"/>
  <c r="O1040" i="4"/>
  <c r="O981" i="4"/>
  <c r="O782" i="4"/>
  <c r="O907" i="4"/>
  <c r="O847" i="4"/>
  <c r="O1046" i="4"/>
  <c r="O774" i="4"/>
  <c r="O924" i="4"/>
  <c r="O936" i="4"/>
  <c r="O780" i="4"/>
  <c r="O940" i="4"/>
  <c r="O1021" i="4"/>
  <c r="O939" i="4"/>
  <c r="O1003" i="4"/>
  <c r="O1018" i="4"/>
  <c r="O778" i="4"/>
  <c r="O773" i="4"/>
  <c r="O952" i="4"/>
  <c r="O1030" i="4"/>
  <c r="O775" i="4"/>
  <c r="O1022" i="4"/>
  <c r="O1012" i="4"/>
  <c r="O1041" i="4"/>
  <c r="O997" i="4"/>
  <c r="O945" i="4"/>
  <c r="O957" i="4"/>
  <c r="O1028" i="4"/>
  <c r="O781" i="4"/>
  <c r="O963" i="4"/>
  <c r="O986" i="4"/>
  <c r="O987" i="4"/>
  <c r="O851" i="4"/>
  <c r="O854" i="4"/>
  <c r="O853" i="4"/>
  <c r="O855" i="4"/>
  <c r="O849" i="4"/>
  <c r="O848" i="4"/>
  <c r="O856" i="4"/>
  <c r="P1025" i="1"/>
  <c r="Q1025" i="1" s="1"/>
  <c r="R1025" i="1" s="1"/>
  <c r="X1025" i="1" s="1"/>
  <c r="Y1025" i="1" s="1"/>
  <c r="P1024" i="1"/>
  <c r="Q1024" i="1" s="1"/>
  <c r="R1024" i="1" s="1"/>
  <c r="X1024" i="1" s="1"/>
  <c r="Y1024" i="1" s="1"/>
  <c r="P1028" i="1"/>
  <c r="P1026" i="1"/>
  <c r="P1027" i="1"/>
  <c r="P1029" i="1"/>
  <c r="P894" i="1"/>
  <c r="Q894" i="1" s="1"/>
  <c r="R894" i="1" s="1"/>
  <c r="Y894" i="1" s="1"/>
  <c r="P891" i="1"/>
  <c r="Q891" i="1" s="1"/>
  <c r="R891" i="1" s="1"/>
  <c r="Y891" i="1" s="1"/>
  <c r="P893" i="1"/>
  <c r="Q893" i="1" s="1"/>
  <c r="P890" i="1"/>
  <c r="Q890" i="1" s="1"/>
  <c r="P889" i="1"/>
  <c r="Q889" i="1" s="1"/>
  <c r="O960" i="4"/>
  <c r="O668" i="4"/>
  <c r="O461" i="4"/>
  <c r="O138" i="4"/>
  <c r="O136" i="4"/>
  <c r="O259" i="4"/>
  <c r="O523" i="4"/>
  <c r="O72" i="4"/>
  <c r="O509" i="4"/>
  <c r="O385" i="4"/>
  <c r="O747" i="4"/>
  <c r="O745" i="4"/>
  <c r="O488" i="4"/>
  <c r="O51" i="4"/>
  <c r="O980" i="4"/>
  <c r="O659" i="4"/>
  <c r="O758" i="4"/>
  <c r="O917" i="4"/>
  <c r="O382" i="4"/>
  <c r="O223" i="4"/>
  <c r="O863" i="4"/>
  <c r="O337" i="4"/>
  <c r="O451" i="4"/>
  <c r="O925" i="4"/>
  <c r="O956" i="4"/>
  <c r="O869" i="4"/>
  <c r="O137" i="4"/>
  <c r="O929" i="4"/>
  <c r="O949" i="4"/>
  <c r="O182" i="4"/>
  <c r="O567" i="4"/>
  <c r="O932" i="4"/>
  <c r="O657" i="4"/>
  <c r="O208" i="4"/>
  <c r="O207" i="4"/>
  <c r="O1004" i="4"/>
  <c r="O862" i="4"/>
  <c r="O204" i="4"/>
  <c r="O271" i="4"/>
  <c r="O120" i="4"/>
  <c r="O621" i="4"/>
  <c r="O482" i="4"/>
  <c r="O919" i="4"/>
  <c r="O865" i="4"/>
  <c r="O164" i="4"/>
  <c r="O1016" i="4"/>
  <c r="O591" i="4"/>
  <c r="O787" i="4"/>
  <c r="O1014" i="4"/>
  <c r="O460" i="4"/>
  <c r="O850" i="4"/>
  <c r="O505" i="4"/>
  <c r="O283" i="4"/>
  <c r="O916" i="4"/>
  <c r="O858" i="4"/>
  <c r="O480" i="4"/>
  <c r="O1007" i="4"/>
  <c r="O1044" i="4"/>
  <c r="O808" i="4"/>
  <c r="O389" i="4"/>
  <c r="O1017" i="4"/>
  <c r="O979" i="4"/>
  <c r="O755" i="4"/>
  <c r="O415" i="4"/>
  <c r="O581" i="4"/>
  <c r="O971" i="4"/>
  <c r="O216" i="4"/>
  <c r="O999" i="4"/>
  <c r="O861" i="4"/>
  <c r="O906" i="4"/>
  <c r="O746" i="4"/>
  <c r="O684" i="4"/>
  <c r="O1011" i="4"/>
  <c r="O150" i="4"/>
  <c r="O819" i="4"/>
  <c r="O786" i="4"/>
  <c r="O227" i="4"/>
  <c r="O763" i="4"/>
  <c r="O160" i="4"/>
  <c r="O127" i="4"/>
  <c r="O1042" i="4"/>
  <c r="O276" i="4"/>
  <c r="O730" i="4"/>
  <c r="O75" i="4"/>
  <c r="O419" i="4"/>
  <c r="O359" i="4"/>
  <c r="O205" i="4"/>
  <c r="O588" i="4"/>
  <c r="O291" i="4"/>
  <c r="O1020" i="4"/>
  <c r="O177" i="4"/>
  <c r="O915" i="4"/>
  <c r="O717" i="4"/>
  <c r="O349" i="4"/>
  <c r="O666" i="4"/>
  <c r="O311" i="4"/>
  <c r="O13" i="4"/>
  <c r="O417" i="4"/>
  <c r="O135" i="4"/>
  <c r="O163" i="4"/>
  <c r="O827" i="4"/>
  <c r="O541" i="4"/>
  <c r="O260" i="4"/>
  <c r="O432" i="4"/>
  <c r="O548" i="4"/>
  <c r="O912" i="4"/>
  <c r="O427" i="4"/>
  <c r="O105" i="4"/>
  <c r="O988" i="4"/>
  <c r="O764" i="4"/>
  <c r="O650" i="4"/>
  <c r="O586" i="4"/>
  <c r="O820" i="4"/>
  <c r="O883" i="4"/>
  <c r="O653" i="4"/>
  <c r="O31" i="4"/>
  <c r="O828" i="4"/>
  <c r="O866" i="4"/>
  <c r="O343" i="4"/>
  <c r="O585" i="4"/>
  <c r="O319" i="4"/>
  <c r="O510" i="4"/>
  <c r="O1052" i="4"/>
  <c r="O489" i="4"/>
  <c r="O33" i="4"/>
  <c r="O992" i="4"/>
  <c r="O837" i="4"/>
  <c r="O413" i="4"/>
  <c r="O921" i="4"/>
  <c r="O555" i="4"/>
  <c r="O499" i="4"/>
  <c r="O254" i="4"/>
  <c r="O100" i="4"/>
  <c r="O122" i="4"/>
  <c r="O737" i="4"/>
  <c r="O877" i="4"/>
  <c r="O859" i="4"/>
  <c r="O394" i="4"/>
  <c r="O390" i="4"/>
  <c r="O964" i="4"/>
  <c r="O962" i="4"/>
  <c r="O823" i="4"/>
  <c r="O895" i="4"/>
  <c r="O886" i="4"/>
  <c r="O56" i="4"/>
  <c r="O522" i="4"/>
  <c r="O391" i="4"/>
  <c r="O297" i="4"/>
  <c r="O206" i="4"/>
  <c r="O991" i="4"/>
  <c r="O772" i="4"/>
  <c r="O994" i="4"/>
  <c r="O234" i="4"/>
  <c r="O1038" i="4"/>
  <c r="O516" i="4"/>
  <c r="O735" i="4"/>
  <c r="O983" i="4"/>
  <c r="O399" i="4"/>
  <c r="O766" i="4"/>
  <c r="O414" i="4"/>
  <c r="O308" i="4"/>
  <c r="O420" i="4"/>
  <c r="O178" i="4"/>
  <c r="O676" i="4"/>
  <c r="O88" i="4"/>
  <c r="O35" i="4"/>
  <c r="O552" i="4"/>
  <c r="O462" i="4"/>
  <c r="O874" i="4"/>
  <c r="O888" i="4"/>
  <c r="O42" i="4"/>
  <c r="O538" i="4"/>
  <c r="O860" i="4"/>
  <c r="O341" i="4"/>
  <c r="O898" i="4"/>
  <c r="O734" i="4"/>
  <c r="O336" i="4"/>
  <c r="O751" i="4"/>
  <c r="O21" i="4"/>
  <c r="O603" i="4"/>
  <c r="O356" i="4"/>
  <c r="O947" i="4"/>
  <c r="O29" i="4"/>
  <c r="O944" i="4"/>
  <c r="O313" i="4"/>
  <c r="O946" i="4"/>
  <c r="O228" i="4"/>
  <c r="P892" i="1"/>
  <c r="Q892" i="1" s="1"/>
  <c r="R892" i="1" s="1"/>
  <c r="O50" i="4"/>
  <c r="O811" i="4"/>
  <c r="O652" i="4"/>
  <c r="O295" i="4"/>
  <c r="O317" i="4"/>
  <c r="O1035" i="4"/>
  <c r="O761" i="4"/>
  <c r="O984" i="4"/>
  <c r="O372" i="4"/>
  <c r="O644" i="4"/>
  <c r="O574" i="4"/>
  <c r="O267" i="4"/>
  <c r="O592" i="4"/>
  <c r="O458" i="4"/>
  <c r="O353" i="4"/>
  <c r="O184" i="4"/>
  <c r="O942" i="4"/>
  <c r="O17" i="4"/>
  <c r="O301" i="4"/>
  <c r="O1029" i="4"/>
  <c r="O521" i="4"/>
  <c r="O139" i="4"/>
  <c r="O244" i="4"/>
  <c r="O667" i="4"/>
  <c r="O807" i="4"/>
  <c r="O101" i="4"/>
  <c r="O108" i="4"/>
  <c r="O978" i="4"/>
  <c r="O1037" i="4"/>
  <c r="O1050" i="4"/>
  <c r="O87" i="4"/>
  <c r="O968" i="4"/>
  <c r="O255" i="4"/>
  <c r="O864" i="4"/>
  <c r="O331" i="4"/>
  <c r="O1009" i="4"/>
  <c r="O238" i="4"/>
  <c r="O720" i="4"/>
  <c r="O577" i="4"/>
  <c r="O240" i="4"/>
  <c r="O289" i="4"/>
  <c r="O268" i="4"/>
  <c r="O97" i="4"/>
  <c r="O237" i="4"/>
  <c r="O1051" i="4"/>
  <c r="O386" i="4"/>
  <c r="O261" i="4"/>
  <c r="O645" i="4"/>
  <c r="O1001" i="4"/>
  <c r="O1045" i="4"/>
  <c r="O913" i="4"/>
  <c r="O909" i="4"/>
  <c r="O212" i="4"/>
  <c r="O518" i="4"/>
  <c r="O967" i="4"/>
  <c r="O243" i="4"/>
  <c r="O502" i="4"/>
  <c r="O158" i="4"/>
  <c r="O19" i="4"/>
  <c r="O690" i="4"/>
  <c r="O43" i="4"/>
  <c r="O222" i="4"/>
  <c r="O532" i="4"/>
  <c r="O1054" i="4"/>
  <c r="O176" i="4"/>
  <c r="O802" i="4"/>
  <c r="O833" i="4"/>
  <c r="P955" i="1"/>
  <c r="Q955" i="1" s="1"/>
  <c r="R955" i="1" s="1"/>
  <c r="Y955" i="1" s="1"/>
  <c r="O1002" i="4"/>
  <c r="O327" i="4"/>
  <c r="O524" i="4"/>
  <c r="O882" i="4"/>
  <c r="O685" i="4"/>
  <c r="O1006" i="4"/>
  <c r="O239" i="4"/>
  <c r="O346" i="4"/>
  <c r="O852" i="4"/>
  <c r="O345" i="4"/>
  <c r="O1053" i="4"/>
  <c r="O1015" i="4"/>
  <c r="O52" i="4"/>
  <c r="O806" i="4"/>
  <c r="O143" i="4"/>
  <c r="O215" i="4"/>
  <c r="O792" i="4"/>
  <c r="O686" i="4"/>
  <c r="O647" i="4"/>
  <c r="O683" i="4"/>
  <c r="O600" i="4"/>
  <c r="O1047" i="4"/>
  <c r="O1039" i="4"/>
  <c r="O972" i="4"/>
  <c r="O721" i="4"/>
  <c r="O770" i="4"/>
  <c r="O783" i="4"/>
  <c r="O732" i="4"/>
  <c r="O784" i="4"/>
  <c r="O642" i="4"/>
  <c r="O285" i="4"/>
  <c r="O1010" i="4"/>
  <c r="O599" i="4"/>
  <c r="O86" i="4"/>
  <c r="O583" i="4"/>
  <c r="O202" i="4"/>
  <c r="O214" i="4"/>
  <c r="O303" i="4"/>
  <c r="O264" i="4"/>
  <c r="O875" i="4"/>
  <c r="O25" i="4"/>
  <c r="O423" i="4"/>
  <c r="O266" i="4"/>
  <c r="O762" i="4"/>
  <c r="O682" i="4"/>
  <c r="O801" i="4"/>
  <c r="O584" i="4"/>
  <c r="O147" i="4"/>
  <c r="O41" i="4"/>
  <c r="O933" i="4"/>
  <c r="O525" i="4"/>
  <c r="O825" i="4"/>
  <c r="O692" i="4"/>
  <c r="O899" i="4"/>
  <c r="O1034" i="4"/>
  <c r="O360" i="4"/>
  <c r="O217" i="4"/>
  <c r="O273" i="4"/>
  <c r="O920" i="4"/>
  <c r="O321" i="4"/>
  <c r="O587" i="4"/>
  <c r="O826" i="4"/>
  <c r="O520" i="4"/>
  <c r="O157" i="4"/>
  <c r="O536" i="4"/>
  <c r="O750" i="4"/>
  <c r="O32" i="4"/>
  <c r="O759" i="4"/>
  <c r="O64" i="4"/>
  <c r="O681" i="4"/>
  <c r="O896" i="4"/>
  <c r="O430" i="4"/>
  <c r="O526" i="4"/>
  <c r="O871" i="4"/>
  <c r="O500" i="4"/>
  <c r="O748" i="4"/>
  <c r="O320" i="4"/>
  <c r="O506" i="4"/>
  <c r="O501" i="4"/>
  <c r="O605" i="4"/>
  <c r="O425" i="4"/>
  <c r="O15" i="4"/>
  <c r="O80" i="4"/>
  <c r="O998" i="4"/>
  <c r="O47" i="4"/>
  <c r="O322" i="4"/>
  <c r="O648" i="4"/>
  <c r="O448" i="4"/>
  <c r="O233" i="4"/>
  <c r="O593" i="4"/>
  <c r="O126" i="4"/>
  <c r="O23" i="4"/>
  <c r="O973" i="4"/>
  <c r="O172" i="4"/>
  <c r="O280" i="4"/>
  <c r="O246" i="4"/>
  <c r="O119" i="4"/>
  <c r="O363" i="4"/>
  <c r="O69" i="4"/>
  <c r="O287" i="4"/>
  <c r="O694" i="4"/>
  <c r="O938" i="4"/>
  <c r="O63" i="4"/>
  <c r="O229" i="4"/>
  <c r="O438" i="4"/>
  <c r="O211" i="4"/>
  <c r="O982" i="4"/>
  <c r="O324" i="4"/>
  <c r="O753" i="4"/>
  <c r="O580" i="4"/>
  <c r="O452" i="4"/>
  <c r="O910" i="4"/>
  <c r="O894" i="4"/>
  <c r="O841" i="4"/>
  <c r="O347" i="4"/>
  <c r="O974" i="4"/>
  <c r="O1036" i="4"/>
  <c r="O934" i="4"/>
  <c r="O612" i="4"/>
  <c r="O286" i="4"/>
  <c r="O1027" i="4"/>
  <c r="O602" i="4"/>
  <c r="O433" i="4"/>
  <c r="O292" i="4"/>
  <c r="O993" i="4"/>
  <c r="O537" i="4"/>
  <c r="O1023" i="4"/>
  <c r="O68" i="4"/>
  <c r="O794" i="4"/>
  <c r="O307" i="4"/>
  <c r="O270" i="4"/>
  <c r="O293" i="4"/>
  <c r="O169" i="4"/>
  <c r="O410" i="4"/>
  <c r="O822" i="4"/>
  <c r="O989" i="4"/>
  <c r="O442" i="4"/>
  <c r="O379" i="4"/>
  <c r="O533" i="4"/>
  <c r="O439" i="4"/>
  <c r="O318" i="4"/>
  <c r="O154" i="4"/>
  <c r="O309" i="4"/>
  <c r="O250" i="4"/>
  <c r="O130" i="4"/>
  <c r="O272" i="4"/>
  <c r="O218" i="4"/>
  <c r="O914" i="4"/>
  <c r="O955" i="4"/>
  <c r="O830" i="4"/>
  <c r="O310" i="4"/>
  <c r="O691" i="4"/>
  <c r="O465" i="4"/>
  <c r="O104" i="4"/>
  <c r="O1048" i="4"/>
  <c r="O927" i="4"/>
  <c r="O937" i="4"/>
  <c r="O290" i="4"/>
  <c r="O514" i="4"/>
  <c r="O829" i="4"/>
  <c r="O535" i="4"/>
  <c r="O615" i="4"/>
  <c r="O904" i="4"/>
  <c r="O702" i="4"/>
  <c r="O511" i="4"/>
  <c r="O679" i="4"/>
  <c r="O335" i="4"/>
  <c r="O815" i="4"/>
  <c r="O961" i="4"/>
  <c r="O156" i="4"/>
  <c r="O928" i="4"/>
  <c r="O660" i="4"/>
  <c r="O253" i="4"/>
  <c r="O970" i="4"/>
  <c r="O61" i="4"/>
  <c r="O498" i="4"/>
  <c r="O274" i="4"/>
  <c r="O383" i="4"/>
  <c r="O504" i="4"/>
  <c r="O814" i="4"/>
  <c r="O1024" i="4"/>
  <c r="O818" i="4"/>
  <c r="O589" i="4"/>
  <c r="O767" i="4"/>
  <c r="O257" i="4"/>
  <c r="O294" i="4"/>
  <c r="O179" i="4"/>
  <c r="O885" i="4"/>
  <c r="O446" i="4"/>
  <c r="O352" i="4"/>
  <c r="O454" i="4"/>
  <c r="O358" i="4"/>
  <c r="O918" i="4"/>
  <c r="O954" i="4"/>
  <c r="O1025" i="4"/>
  <c r="O18" i="4"/>
  <c r="O678" i="4"/>
  <c r="O344" i="4"/>
  <c r="O165" i="4"/>
  <c r="O995" i="4"/>
  <c r="O556" i="4"/>
  <c r="O118" i="4"/>
  <c r="O220" i="4"/>
  <c r="O905" i="4"/>
  <c r="O922" i="4"/>
  <c r="O609" i="4"/>
  <c r="O171" i="4"/>
  <c r="O476" i="4"/>
  <c r="O790" i="4"/>
  <c r="O931" i="4"/>
  <c r="O224" i="4"/>
  <c r="O768" i="4"/>
  <c r="O799" i="4"/>
  <c r="O879" i="4"/>
  <c r="O722" i="4"/>
  <c r="O941" i="4"/>
  <c r="O27" i="4"/>
  <c r="O958" i="4"/>
  <c r="O45" i="4"/>
  <c r="O1032" i="4"/>
  <c r="O813" i="4"/>
  <c r="O845" i="4"/>
  <c r="O714" i="4"/>
  <c r="O843" i="4"/>
  <c r="O445" i="4"/>
  <c r="O300" i="4"/>
  <c r="O1019" i="4"/>
  <c r="O582" i="4"/>
  <c r="O298" i="4"/>
  <c r="O608" i="4"/>
  <c r="O315" i="4"/>
  <c r="O174" i="4"/>
  <c r="O708" i="4"/>
  <c r="O727" i="4"/>
  <c r="O16" i="4"/>
  <c r="O210" i="4"/>
  <c r="O935" i="4"/>
  <c r="O60" i="4"/>
  <c r="O400" i="4"/>
  <c r="O662" i="4"/>
  <c r="O891" i="4"/>
  <c r="O187" i="4"/>
  <c r="O141" i="4"/>
  <c r="O959" i="4"/>
  <c r="O901" i="4"/>
  <c r="O810" i="4"/>
  <c r="O831" i="4"/>
  <c r="O225" i="4"/>
  <c r="O614" i="4"/>
  <c r="O646" i="4"/>
  <c r="O330" i="4"/>
  <c r="O884" i="4"/>
  <c r="O893" i="4"/>
  <c r="O923" i="4"/>
  <c r="O557" i="4"/>
  <c r="O219" i="4"/>
  <c r="O67" i="4"/>
  <c r="O401" i="4"/>
  <c r="O209" i="4"/>
  <c r="O152" i="4"/>
  <c r="O377" i="4"/>
  <c r="O304" i="4"/>
  <c r="O598" i="4"/>
  <c r="O296" i="4"/>
  <c r="O39" i="4"/>
  <c r="O880" i="4"/>
  <c r="O329" i="4"/>
  <c r="O873" i="4"/>
  <c r="O1031" i="4"/>
  <c r="O269" i="4"/>
  <c r="O769" i="4"/>
  <c r="O59" i="4"/>
  <c r="O950" i="4"/>
  <c r="O796" i="4"/>
  <c r="O57" i="4"/>
  <c r="O805" i="4"/>
  <c r="O441" i="4"/>
  <c r="O124" i="4"/>
  <c r="O616" i="4"/>
  <c r="O338" i="4"/>
  <c r="O393" i="4"/>
  <c r="O597" i="4"/>
  <c r="O1013" i="4"/>
  <c r="O166" i="4"/>
  <c r="O493" i="4"/>
  <c r="O123" i="4"/>
  <c r="O1000" i="4"/>
  <c r="O788" i="4"/>
  <c r="O411" i="4"/>
  <c r="O930" i="4"/>
  <c r="O407" i="4"/>
  <c r="O58" i="4"/>
  <c r="O839" i="4"/>
  <c r="O402" i="4"/>
  <c r="O247" i="4"/>
  <c r="O656" i="4"/>
  <c r="O412" i="4"/>
  <c r="O1049" i="4"/>
  <c r="O1008" i="4"/>
  <c r="O911" i="4"/>
  <c r="O44" i="4"/>
  <c r="O175" i="4"/>
  <c r="O832" i="4"/>
  <c r="O275" i="4"/>
  <c r="O607" i="4"/>
  <c r="O868" i="4"/>
  <c r="O416" i="4"/>
  <c r="O724" i="4"/>
  <c r="O168" i="4"/>
  <c r="O180" i="4"/>
  <c r="O529" i="4"/>
  <c r="O437" i="4"/>
  <c r="O836" i="4"/>
  <c r="O66" i="4"/>
  <c r="O1005" i="4"/>
  <c r="O513" i="4"/>
  <c r="O846" i="4"/>
  <c r="O71" i="4"/>
  <c r="O245" i="4"/>
  <c r="O797" i="4"/>
  <c r="O606" i="4"/>
  <c r="O996" i="4"/>
  <c r="O397" i="4"/>
  <c r="O26" i="4"/>
  <c r="O252" i="4"/>
  <c r="O594" i="4"/>
  <c r="O98" i="4"/>
  <c r="O507" i="4"/>
  <c r="O966" i="4"/>
  <c r="O809" i="4"/>
  <c r="O595" i="4"/>
  <c r="O248" i="4"/>
  <c r="O258" i="4"/>
  <c r="O478" i="4"/>
  <c r="O450" i="4"/>
  <c r="O81" i="4"/>
  <c r="O530" i="4"/>
  <c r="O779" i="4"/>
  <c r="O990" i="4"/>
  <c r="O449" i="4"/>
  <c r="O619" i="4"/>
  <c r="O654" i="4"/>
  <c r="O718" i="4"/>
  <c r="O40" i="4"/>
  <c r="O765" i="4"/>
  <c r="O965" i="4"/>
  <c r="O213" i="4"/>
  <c r="O817" i="4"/>
  <c r="O444" i="4"/>
  <c r="O889" i="4"/>
  <c r="O900" i="4"/>
  <c r="O406" i="4"/>
  <c r="O103" i="4"/>
  <c r="O418" i="4"/>
  <c r="O495" i="4"/>
  <c r="O566" i="4"/>
  <c r="O985" i="4"/>
  <c r="O943" i="4"/>
  <c r="O434" i="4"/>
  <c r="O1055" i="4"/>
  <c r="O328" i="4"/>
  <c r="O812" i="4"/>
  <c r="O881" i="4"/>
  <c r="O816" i="4"/>
  <c r="O716" i="4"/>
  <c r="O903" i="4"/>
  <c r="O1056" i="4"/>
  <c r="O969" i="4"/>
  <c r="O976" i="4"/>
  <c r="O887" i="4"/>
  <c r="O902" i="4"/>
  <c r="O231" i="4"/>
  <c r="O355" i="4"/>
  <c r="O30" i="4"/>
  <c r="O754" i="4"/>
  <c r="O140" i="4"/>
  <c r="O977" i="4"/>
  <c r="O611" i="4"/>
  <c r="O688" i="4"/>
  <c r="O1033" i="4"/>
  <c r="O323" i="4"/>
  <c r="O46" i="4"/>
  <c r="O1026" i="4"/>
  <c r="O663" i="4"/>
  <c r="Q181" i="6"/>
  <c r="R181" i="6" s="1"/>
  <c r="Y181" i="6" s="1"/>
  <c r="U99" i="6"/>
  <c r="V99" i="6" s="1"/>
  <c r="Q318" i="6"/>
  <c r="R318" i="6" s="1"/>
  <c r="Y318" i="6" s="1"/>
  <c r="P1004" i="6"/>
  <c r="Q1004" i="6" s="1"/>
  <c r="R1004" i="6" s="1"/>
  <c r="Y1004" i="6" s="1"/>
  <c r="Q653" i="6"/>
  <c r="R653" i="6" s="1"/>
  <c r="Y653" i="6" s="1"/>
  <c r="Q887" i="6"/>
  <c r="R887" i="6" s="1"/>
  <c r="Q913" i="6"/>
  <c r="R913" i="6" s="1"/>
  <c r="Q886" i="6"/>
  <c r="R886" i="6" s="1"/>
  <c r="Q979" i="1"/>
  <c r="R979" i="1" s="1"/>
  <c r="X979" i="1" s="1"/>
  <c r="Y979" i="1" s="1"/>
  <c r="Q970" i="1"/>
  <c r="R970" i="1" s="1"/>
  <c r="X970" i="1" s="1"/>
  <c r="Y970" i="1" s="1"/>
  <c r="R998" i="1"/>
  <c r="X998" i="1" s="1"/>
  <c r="Y998" i="1" s="1"/>
  <c r="Q967" i="1"/>
  <c r="R967" i="1" s="1"/>
  <c r="X967" i="1" s="1"/>
  <c r="Y967" i="1" s="1"/>
  <c r="R963" i="1"/>
  <c r="X963" i="1" s="1"/>
  <c r="Y963" i="1" s="1"/>
  <c r="Q992" i="1"/>
  <c r="R992" i="1" s="1"/>
  <c r="X992" i="1" s="1"/>
  <c r="Y992" i="1" s="1"/>
  <c r="Q902" i="1"/>
  <c r="R902" i="1" s="1"/>
  <c r="X902" i="1" s="1"/>
  <c r="Y902" i="1" s="1"/>
  <c r="Q905" i="1"/>
  <c r="R905" i="1" s="1"/>
  <c r="X905" i="1" s="1"/>
  <c r="Y905" i="1" s="1"/>
  <c r="Q930" i="1"/>
  <c r="R930" i="1" s="1"/>
  <c r="X930" i="1" s="1"/>
  <c r="Y930" i="1" s="1"/>
  <c r="Q908" i="1"/>
  <c r="R908" i="1" s="1"/>
  <c r="X908" i="1" s="1"/>
  <c r="Y908" i="1" s="1"/>
  <c r="Q1027" i="1"/>
  <c r="R1027" i="1" s="1"/>
  <c r="X1027" i="1" s="1"/>
  <c r="Y1027" i="1" s="1"/>
  <c r="Q903" i="1"/>
  <c r="R903" i="1" s="1"/>
  <c r="X903" i="1" s="1"/>
  <c r="Y903" i="1" s="1"/>
  <c r="R948" i="1"/>
  <c r="X948" i="1" s="1"/>
  <c r="Y948" i="1" s="1"/>
  <c r="Q1023" i="1"/>
  <c r="R1023" i="1" s="1"/>
  <c r="X1023" i="1" s="1"/>
  <c r="Y1023" i="1" s="1"/>
  <c r="R901" i="1"/>
  <c r="X901" i="1" s="1"/>
  <c r="Y901" i="1" s="1"/>
  <c r="Q874" i="1"/>
  <c r="R874" i="1" s="1"/>
  <c r="X874" i="1" s="1"/>
  <c r="Y874" i="1" s="1"/>
  <c r="Q1028" i="1"/>
  <c r="R1028" i="1" s="1"/>
  <c r="X1028" i="1" s="1"/>
  <c r="Y1028" i="1" s="1"/>
  <c r="Q876" i="1"/>
  <c r="R876" i="1" s="1"/>
  <c r="X876" i="1" s="1"/>
  <c r="Y876" i="1" s="1"/>
  <c r="Q950" i="1"/>
  <c r="R950" i="1" s="1"/>
  <c r="X950" i="1" s="1"/>
  <c r="Y950" i="1" s="1"/>
  <c r="Q936" i="1"/>
  <c r="R936" i="1" s="1"/>
  <c r="X936" i="1" s="1"/>
  <c r="Y936" i="1" s="1"/>
  <c r="R895" i="1"/>
  <c r="X895" i="1" s="1"/>
  <c r="Y895" i="1" s="1"/>
  <c r="Q1026" i="1"/>
  <c r="R1026" i="1" s="1"/>
  <c r="X1026" i="1" s="1"/>
  <c r="Y1026" i="1" s="1"/>
  <c r="R1125" i="1"/>
  <c r="X1125" i="1" s="1"/>
  <c r="Y1125" i="1" s="1"/>
  <c r="Q1029" i="1"/>
  <c r="R1029" i="1" s="1"/>
  <c r="X1029" i="1" s="1"/>
  <c r="Y1029" i="1" s="1"/>
  <c r="Q934" i="1"/>
  <c r="R934" i="1" s="1"/>
  <c r="X934" i="1" s="1"/>
  <c r="Y934" i="1" s="1"/>
  <c r="Q896" i="1"/>
  <c r="R896" i="1" s="1"/>
  <c r="X896" i="1" s="1"/>
  <c r="Y896" i="1" s="1"/>
  <c r="X615" i="1"/>
  <c r="Q329" i="6"/>
  <c r="R329" i="6" s="1"/>
  <c r="Y329" i="6" s="1"/>
  <c r="Q645" i="6"/>
  <c r="R645" i="6" s="1"/>
  <c r="AA738" i="6"/>
  <c r="Q1003" i="6"/>
  <c r="R1003" i="6" s="1"/>
  <c r="X1003" i="6" s="1"/>
  <c r="AA943" i="6"/>
  <c r="AA904" i="6"/>
  <c r="Q949" i="6"/>
  <c r="R949" i="6" s="1"/>
  <c r="Q878" i="6"/>
  <c r="R878" i="6" s="1"/>
  <c r="Y878" i="6" s="1"/>
  <c r="Q322" i="6"/>
  <c r="R322" i="6" s="1"/>
  <c r="Q67" i="6"/>
  <c r="Q686" i="6"/>
  <c r="R686" i="6" s="1"/>
  <c r="Q357" i="6"/>
  <c r="R357" i="6" s="1"/>
  <c r="Y357" i="6" s="1"/>
  <c r="Q246" i="6"/>
  <c r="R246" i="6" s="1"/>
  <c r="Y246" i="6" s="1"/>
  <c r="Q144" i="6"/>
  <c r="R144" i="6" s="1"/>
  <c r="Q652" i="6"/>
  <c r="R652" i="6" s="1"/>
  <c r="Q929" i="6"/>
  <c r="R929" i="6" s="1"/>
  <c r="AA947" i="6"/>
  <c r="AA927" i="6"/>
  <c r="Q930" i="6"/>
  <c r="R930" i="6" s="1"/>
  <c r="X930" i="6" s="1"/>
  <c r="Y930" i="6" s="1"/>
  <c r="X20" i="1"/>
  <c r="X738" i="1"/>
  <c r="X1073" i="1"/>
  <c r="Y1073" i="1" s="1"/>
  <c r="X816" i="1"/>
  <c r="X100" i="1"/>
  <c r="X80" i="1"/>
  <c r="X672" i="1"/>
  <c r="X753" i="1"/>
  <c r="Y753" i="1" s="1"/>
  <c r="X87" i="1"/>
  <c r="R56" i="1"/>
  <c r="Y56" i="1" s="1"/>
  <c r="X888" i="1"/>
  <c r="X750" i="1"/>
  <c r="X534" i="1"/>
  <c r="X657" i="1"/>
  <c r="X679" i="1"/>
  <c r="X186" i="1"/>
  <c r="X605" i="1"/>
  <c r="R84" i="1"/>
  <c r="Y84" i="1" s="1"/>
  <c r="Y85" i="1"/>
  <c r="X85" i="1"/>
  <c r="X518" i="1"/>
  <c r="R86" i="1"/>
  <c r="Y86" i="1" s="1"/>
  <c r="X557" i="1"/>
  <c r="X916" i="1"/>
  <c r="Y916" i="1" s="1"/>
  <c r="X106" i="1"/>
  <c r="X92" i="1"/>
  <c r="X997" i="1"/>
  <c r="Y997" i="1" s="1"/>
  <c r="X922" i="1"/>
  <c r="Y922" i="1" s="1"/>
  <c r="X44" i="1"/>
  <c r="X388" i="1"/>
  <c r="X436" i="1"/>
  <c r="Y73" i="1"/>
  <c r="X73" i="1"/>
  <c r="X112" i="1"/>
  <c r="R893" i="1"/>
  <c r="Y893" i="1" s="1"/>
  <c r="Y193" i="1"/>
  <c r="X525" i="1"/>
  <c r="X66" i="1"/>
  <c r="X868" i="1"/>
  <c r="X249" i="1"/>
  <c r="X807" i="1"/>
  <c r="X61" i="1"/>
  <c r="X995" i="1"/>
  <c r="X28" i="1"/>
  <c r="Y98" i="1"/>
  <c r="X980" i="1"/>
  <c r="Y980" i="1" s="1"/>
  <c r="R55" i="1"/>
  <c r="Y55" i="1" s="1"/>
  <c r="X230" i="1"/>
  <c r="X1005" i="1"/>
  <c r="Y1005" i="1" s="1"/>
  <c r="Y25" i="1"/>
  <c r="X25" i="1"/>
  <c r="Y169" i="1"/>
  <c r="X169" i="1"/>
  <c r="R33" i="1"/>
  <c r="Y33" i="1" s="1"/>
  <c r="X731" i="1"/>
  <c r="X6" i="1"/>
  <c r="R69" i="1"/>
  <c r="Y69" i="1" s="1"/>
  <c r="X88" i="1"/>
  <c r="R118" i="1"/>
  <c r="Y118" i="1" s="1"/>
  <c r="X39" i="1"/>
  <c r="X974" i="1"/>
  <c r="Y974" i="1" s="1"/>
  <c r="X1001" i="1"/>
  <c r="Y1001" i="1" s="1"/>
  <c r="X149" i="1"/>
  <c r="X113" i="1"/>
  <c r="X76" i="1"/>
  <c r="X49" i="1"/>
  <c r="X15" i="1"/>
  <c r="R210" i="1"/>
  <c r="Y210" i="1" s="1"/>
  <c r="R101" i="1"/>
  <c r="R125" i="1"/>
  <c r="X125" i="1" s="1"/>
  <c r="R655" i="1"/>
  <c r="Y655" i="1" s="1"/>
  <c r="X634" i="1"/>
  <c r="X138" i="1"/>
  <c r="X264" i="1"/>
  <c r="X526" i="1"/>
  <c r="R204" i="1"/>
  <c r="Y204" i="1" s="1"/>
  <c r="R50" i="1"/>
  <c r="X50" i="1" s="1"/>
  <c r="Y4" i="1"/>
  <c r="X185" i="1"/>
  <c r="X361" i="1"/>
  <c r="X910" i="1"/>
  <c r="Y910" i="1" s="1"/>
  <c r="R214" i="1"/>
  <c r="Y214" i="1" s="1"/>
  <c r="Y154" i="1"/>
  <c r="X154" i="1"/>
  <c r="Y126" i="1"/>
  <c r="X126" i="1"/>
  <c r="Y484" i="1"/>
  <c r="X484" i="1"/>
  <c r="Y450" i="1"/>
  <c r="X450" i="1"/>
  <c r="R212" i="1"/>
  <c r="Y212" i="1" s="1"/>
  <c r="X1058" i="1"/>
  <c r="Y1058" i="1" s="1"/>
  <c r="R424" i="1"/>
  <c r="Y424" i="1" s="1"/>
  <c r="R74" i="1"/>
  <c r="Y74" i="1" s="1"/>
  <c r="R115" i="1"/>
  <c r="Y115" i="1" s="1"/>
  <c r="X743" i="1"/>
  <c r="X120" i="1"/>
  <c r="X686" i="1"/>
  <c r="R38" i="1"/>
  <c r="X38" i="1" s="1"/>
  <c r="X267" i="1"/>
  <c r="X853" i="1"/>
  <c r="X37" i="1"/>
  <c r="X442" i="1"/>
  <c r="R168" i="1"/>
  <c r="Y168" i="1" s="1"/>
  <c r="X262" i="1"/>
  <c r="R199" i="1"/>
  <c r="Y199" i="1" s="1"/>
  <c r="R90" i="1"/>
  <c r="Y90" i="1" s="1"/>
  <c r="Y51" i="1"/>
  <c r="X51" i="1"/>
  <c r="Y42" i="1"/>
  <c r="X42" i="1"/>
  <c r="Y8" i="1"/>
  <c r="X8" i="1"/>
  <c r="Y348" i="1"/>
  <c r="X348" i="1"/>
  <c r="Y68" i="1"/>
  <c r="X68" i="1"/>
  <c r="Y805" i="1"/>
  <c r="X805" i="1"/>
  <c r="X173" i="1"/>
  <c r="Y173" i="1"/>
  <c r="X198" i="1"/>
  <c r="Y198" i="1"/>
  <c r="R119" i="1"/>
  <c r="X119" i="1" s="1"/>
  <c r="R21" i="1"/>
  <c r="Y21" i="1" s="1"/>
  <c r="X300" i="1"/>
  <c r="R158" i="1"/>
  <c r="R19" i="1"/>
  <c r="Y19" i="1" s="1"/>
  <c r="X54" i="1"/>
  <c r="X40" i="1"/>
  <c r="R93" i="1"/>
  <c r="Y93" i="1" s="1"/>
  <c r="X477" i="1"/>
  <c r="X873" i="1"/>
  <c r="R63" i="1"/>
  <c r="R137" i="1"/>
  <c r="Y137" i="1" s="1"/>
  <c r="R413" i="1"/>
  <c r="Y413" i="1" s="1"/>
  <c r="X162" i="1"/>
  <c r="X754" i="1"/>
  <c r="R12" i="1"/>
  <c r="R124" i="1"/>
  <c r="Y124" i="1" s="1"/>
  <c r="R188" i="1"/>
  <c r="Y188" i="1" s="1"/>
  <c r="X105" i="1"/>
  <c r="X110" i="1"/>
  <c r="R9" i="1"/>
  <c r="Y9" i="1" s="1"/>
  <c r="R159" i="1"/>
  <c r="Y159" i="1" s="1"/>
  <c r="R147" i="1"/>
  <c r="Y147" i="1" s="1"/>
  <c r="X182" i="1"/>
  <c r="X243" i="1"/>
  <c r="R181" i="1"/>
  <c r="Y181" i="1" s="1"/>
  <c r="X146" i="1"/>
  <c r="R152" i="1"/>
  <c r="Y152" i="1" s="1"/>
  <c r="X613" i="1"/>
  <c r="V743" i="1"/>
  <c r="R773" i="1"/>
  <c r="Y773" i="1" s="1"/>
  <c r="R43" i="1"/>
  <c r="Y43" i="1" s="1"/>
  <c r="X136" i="1"/>
  <c r="X170" i="1"/>
  <c r="R128" i="1"/>
  <c r="Y128" i="1" s="1"/>
  <c r="Y864" i="1"/>
  <c r="X153" i="1"/>
  <c r="R207" i="1"/>
  <c r="X207" i="1" s="1"/>
  <c r="R122" i="1"/>
  <c r="Y122" i="1" s="1"/>
  <c r="X72" i="1"/>
  <c r="X265" i="1"/>
  <c r="Y202" i="1"/>
  <c r="X202" i="1"/>
  <c r="Y641" i="1"/>
  <c r="X641" i="1"/>
  <c r="X97" i="1"/>
  <c r="Y97" i="1"/>
  <c r="Y646" i="1"/>
  <c r="X646" i="1"/>
  <c r="Y27" i="1"/>
  <c r="X27" i="1"/>
  <c r="Y150" i="1"/>
  <c r="X150" i="1"/>
  <c r="Y502" i="1"/>
  <c r="X502" i="1"/>
  <c r="Y316" i="1"/>
  <c r="X316" i="1"/>
  <c r="Y487" i="1"/>
  <c r="X487" i="1"/>
  <c r="Y78" i="1"/>
  <c r="X78" i="1"/>
  <c r="Y986" i="1"/>
  <c r="X986" i="1"/>
  <c r="Y858" i="1"/>
  <c r="X858" i="1"/>
  <c r="X178" i="1"/>
  <c r="Y178" i="1"/>
  <c r="Y16" i="1"/>
  <c r="X16" i="1"/>
  <c r="R57" i="1"/>
  <c r="X295" i="1"/>
  <c r="X540" i="1"/>
  <c r="X851" i="1"/>
  <c r="X740" i="1"/>
  <c r="R75" i="1"/>
  <c r="R121" i="1"/>
  <c r="X121" i="1" s="1"/>
  <c r="Q347" i="1"/>
  <c r="R347" i="1" s="1"/>
  <c r="X36" i="1"/>
  <c r="R200" i="1"/>
  <c r="Y200" i="1" s="1"/>
  <c r="R707" i="1"/>
  <c r="Y707" i="1" s="1"/>
  <c r="R415" i="1"/>
  <c r="Y415" i="1" s="1"/>
  <c r="X744" i="1"/>
  <c r="R132" i="1"/>
  <c r="R818" i="1"/>
  <c r="Y818" i="1" s="1"/>
  <c r="R208" i="1"/>
  <c r="X208" i="1" s="1"/>
  <c r="X1000" i="1"/>
  <c r="Y1000" i="1" s="1"/>
  <c r="R584" i="1"/>
  <c r="Y584" i="1" s="1"/>
  <c r="X885" i="1"/>
  <c r="R461" i="1"/>
  <c r="Y461" i="1" s="1"/>
  <c r="R196" i="1"/>
  <c r="X196" i="1" s="1"/>
  <c r="R678" i="1"/>
  <c r="R329" i="1"/>
  <c r="Y329" i="1" s="1"/>
  <c r="R631" i="1"/>
  <c r="Y631" i="1" s="1"/>
  <c r="R867" i="1"/>
  <c r="Y867" i="1" s="1"/>
  <c r="R593" i="1"/>
  <c r="Y593" i="1" s="1"/>
  <c r="R14" i="1"/>
  <c r="Y14" i="1" s="1"/>
  <c r="X123" i="1"/>
  <c r="R387" i="1"/>
  <c r="Y387" i="1" s="1"/>
  <c r="R404" i="1"/>
  <c r="Y404" i="1" s="1"/>
  <c r="R576" i="1"/>
  <c r="Y576" i="1" s="1"/>
  <c r="X237" i="1"/>
  <c r="R359" i="1"/>
  <c r="Y359" i="1" s="1"/>
  <c r="R549" i="1"/>
  <c r="Y549" i="1" s="1"/>
  <c r="R598" i="1"/>
  <c r="Y598" i="1" s="1"/>
  <c r="X746" i="1"/>
  <c r="R343" i="1"/>
  <c r="Y343" i="1" s="1"/>
  <c r="R31" i="1"/>
  <c r="Y31" i="1" s="1"/>
  <c r="R909" i="1"/>
  <c r="Y909" i="1" s="1"/>
  <c r="R311" i="1"/>
  <c r="Y311" i="1" s="1"/>
  <c r="X637" i="1"/>
  <c r="X924" i="1"/>
  <c r="R309" i="1"/>
  <c r="Y309" i="1" s="1"/>
  <c r="R725" i="1"/>
  <c r="Y725" i="1" s="1"/>
  <c r="R700" i="1"/>
  <c r="Y700" i="1" s="1"/>
  <c r="X135" i="1"/>
  <c r="R570" i="1"/>
  <c r="Y570" i="1" s="1"/>
  <c r="Q447" i="1"/>
  <c r="R447" i="1" s="1"/>
  <c r="Y189" i="1"/>
  <c r="X189" i="1"/>
  <c r="X469" i="1"/>
  <c r="Y469" i="1"/>
  <c r="Y485" i="1"/>
  <c r="X485" i="1"/>
  <c r="Y588" i="1"/>
  <c r="X588" i="1"/>
  <c r="Y607" i="1"/>
  <c r="X607" i="1"/>
  <c r="Y669" i="1"/>
  <c r="X669" i="1"/>
  <c r="Y48" i="1"/>
  <c r="X48" i="1"/>
  <c r="Y131" i="1"/>
  <c r="X131" i="1"/>
  <c r="Y30" i="1"/>
  <c r="X30" i="1"/>
  <c r="Y747" i="1"/>
  <c r="X747" i="1"/>
  <c r="Y884" i="1"/>
  <c r="X884" i="1"/>
  <c r="Y517" i="1"/>
  <c r="X517" i="1"/>
  <c r="Y89" i="1"/>
  <c r="X89" i="1"/>
  <c r="Y535" i="1"/>
  <c r="X535" i="1"/>
  <c r="Y355" i="1"/>
  <c r="X355" i="1"/>
  <c r="Y370" i="1"/>
  <c r="X370" i="1"/>
  <c r="Y429" i="1"/>
  <c r="X429" i="1"/>
  <c r="Y861" i="1"/>
  <c r="X861" i="1"/>
  <c r="Y811" i="1"/>
  <c r="X811" i="1"/>
  <c r="Y396" i="1"/>
  <c r="X396" i="1"/>
  <c r="Y879" i="1"/>
  <c r="X879" i="1"/>
  <c r="Y133" i="1"/>
  <c r="X133" i="1"/>
  <c r="Y830" i="1"/>
  <c r="X830" i="1"/>
  <c r="Y77" i="1"/>
  <c r="X77" i="1"/>
  <c r="Y714" i="1"/>
  <c r="X714" i="1"/>
  <c r="Y680" i="1"/>
  <c r="X680" i="1"/>
  <c r="Y96" i="1"/>
  <c r="X96" i="1"/>
  <c r="Y400" i="1"/>
  <c r="X400" i="1"/>
  <c r="Y817" i="1"/>
  <c r="X817" i="1"/>
  <c r="Y99" i="1"/>
  <c r="X99" i="1"/>
  <c r="Y741" i="1"/>
  <c r="X741" i="1"/>
  <c r="Y601" i="1"/>
  <c r="X601" i="1"/>
  <c r="X11" i="1"/>
  <c r="Y11" i="1"/>
  <c r="Y224" i="1"/>
  <c r="X224" i="1"/>
  <c r="Y393" i="1"/>
  <c r="X393" i="1"/>
  <c r="X489" i="1"/>
  <c r="X652" i="1"/>
  <c r="X968" i="1"/>
  <c r="Y968" i="1" s="1"/>
  <c r="V968" i="1"/>
  <c r="X32" i="1"/>
  <c r="X187" i="1"/>
  <c r="X221" i="1"/>
  <c r="X357" i="1"/>
  <c r="X422" i="1"/>
  <c r="R532" i="1"/>
  <c r="X532" i="1" s="1"/>
  <c r="X882" i="1"/>
  <c r="R165" i="1"/>
  <c r="R70" i="1"/>
  <c r="Y70" i="1" s="1"/>
  <c r="R271" i="1"/>
  <c r="R46" i="1"/>
  <c r="Y46" i="1" s="1"/>
  <c r="R622" i="1"/>
  <c r="Y622" i="1" s="1"/>
  <c r="X190" i="1"/>
  <c r="X458" i="1"/>
  <c r="X553" i="1"/>
  <c r="R783" i="1"/>
  <c r="Y783" i="1" s="1"/>
  <c r="R821" i="1"/>
  <c r="Y821" i="1" s="1"/>
  <c r="X161" i="1"/>
  <c r="R13" i="1"/>
  <c r="X109" i="1"/>
  <c r="Y109" i="1"/>
  <c r="R699" i="1"/>
  <c r="Y699" i="1" s="1"/>
  <c r="R491" i="1"/>
  <c r="Y491" i="1" s="1"/>
  <c r="X1003" i="1"/>
  <c r="V1003" i="1"/>
  <c r="Q226" i="1"/>
  <c r="R226" i="1" s="1"/>
  <c r="R826" i="1"/>
  <c r="X490" i="1"/>
  <c r="R698" i="1"/>
  <c r="Y698" i="1" s="1"/>
  <c r="R689" i="1"/>
  <c r="Y689" i="1" s="1"/>
  <c r="R677" i="1"/>
  <c r="X677" i="1" s="1"/>
  <c r="X628" i="1"/>
  <c r="R94" i="1"/>
  <c r="Y94" i="1" s="1"/>
  <c r="Y497" i="1"/>
  <c r="X497" i="1"/>
  <c r="X53" i="1"/>
  <c r="R176" i="1"/>
  <c r="Y176" i="1" s="1"/>
  <c r="Q275" i="1"/>
  <c r="R275" i="1" s="1"/>
  <c r="R251" i="1"/>
  <c r="Y251" i="1" s="1"/>
  <c r="X492" i="1"/>
  <c r="R735" i="1"/>
  <c r="Y735" i="1" s="1"/>
  <c r="Q481" i="1"/>
  <c r="R481" i="1" s="1"/>
  <c r="X410" i="1"/>
  <c r="X476" i="1"/>
  <c r="Q610" i="1"/>
  <c r="R610" i="1" s="1"/>
  <c r="Q945" i="1"/>
  <c r="R945" i="1" s="1"/>
  <c r="R832" i="1"/>
  <c r="Y832" i="1" s="1"/>
  <c r="X114" i="1"/>
  <c r="X130" i="1"/>
  <c r="R385" i="1"/>
  <c r="R263" i="1"/>
  <c r="Y263" i="1" s="1"/>
  <c r="Y799" i="1"/>
  <c r="X799" i="1"/>
  <c r="R420" i="1"/>
  <c r="Y420" i="1" s="1"/>
  <c r="R571" i="1"/>
  <c r="Y571" i="1" s="1"/>
  <c r="R81" i="1"/>
  <c r="Y81" i="1" s="1"/>
  <c r="R201" i="1"/>
  <c r="Y201" i="1" s="1"/>
  <c r="X240" i="1"/>
  <c r="R276" i="1"/>
  <c r="Y276" i="1" s="1"/>
  <c r="R500" i="1"/>
  <c r="Y500" i="1" s="1"/>
  <c r="X852" i="1"/>
  <c r="V872" i="1"/>
  <c r="X872" i="1"/>
  <c r="R984" i="1"/>
  <c r="R62" i="1"/>
  <c r="Y62" i="1" s="1"/>
  <c r="X107" i="1"/>
  <c r="R172" i="1"/>
  <c r="Y172" i="1" s="1"/>
  <c r="X167" i="1"/>
  <c r="X307" i="1"/>
  <c r="R409" i="1"/>
  <c r="Y409" i="1" s="1"/>
  <c r="R432" i="1"/>
  <c r="Y432" i="1" s="1"/>
  <c r="X654" i="1"/>
  <c r="R880" i="1"/>
  <c r="Y880" i="1" s="1"/>
  <c r="X804" i="1"/>
  <c r="X174" i="1"/>
  <c r="R438" i="1"/>
  <c r="Y438" i="1" s="1"/>
  <c r="V909" i="1"/>
  <c r="Y100" i="1"/>
  <c r="R411" i="1"/>
  <c r="Y411" i="1" s="1"/>
  <c r="X444" i="1"/>
  <c r="X565" i="1"/>
  <c r="X845" i="1"/>
  <c r="R711" i="1"/>
  <c r="Y711" i="1" s="1"/>
  <c r="R736" i="1"/>
  <c r="X736" i="1" s="1"/>
  <c r="R7" i="1"/>
  <c r="V862" i="1"/>
  <c r="X862" i="1"/>
  <c r="X166" i="1"/>
  <c r="R164" i="1"/>
  <c r="Y164" i="1" s="1"/>
  <c r="R236" i="1"/>
  <c r="Y236" i="1" s="1"/>
  <c r="R437" i="1"/>
  <c r="Y437" i="1" s="1"/>
  <c r="X648" i="1"/>
  <c r="X609" i="1"/>
  <c r="X582" i="1"/>
  <c r="X587" i="1"/>
  <c r="X881" i="1"/>
  <c r="R589" i="1"/>
  <c r="R45" i="1"/>
  <c r="X45" i="1" s="1"/>
  <c r="X157" i="1"/>
  <c r="Q391" i="1"/>
  <c r="R391" i="1" s="1"/>
  <c r="X334" i="1"/>
  <c r="R820" i="1"/>
  <c r="Y820" i="1" s="1"/>
  <c r="Q339" i="1"/>
  <c r="R339" i="1" s="1"/>
  <c r="R102" i="1"/>
  <c r="Q554" i="1"/>
  <c r="R554" i="1" s="1"/>
  <c r="X831" i="1"/>
  <c r="V831" i="1"/>
  <c r="V806" i="1"/>
  <c r="X806" i="1"/>
  <c r="X809" i="1"/>
  <c r="V809" i="1"/>
  <c r="V970" i="1"/>
  <c r="X937" i="1"/>
  <c r="Y937" i="1" s="1"/>
  <c r="V937" i="1"/>
  <c r="X825" i="1"/>
  <c r="V628" i="1"/>
  <c r="X808" i="1"/>
  <c r="V963" i="1"/>
  <c r="X964" i="1"/>
  <c r="Y964" i="1" s="1"/>
  <c r="V964" i="1"/>
  <c r="X299" i="1"/>
  <c r="X1057" i="1"/>
  <c r="Y1057" i="1" s="1"/>
  <c r="X108" i="1"/>
  <c r="X134" i="1"/>
  <c r="Y494" i="1"/>
  <c r="X494" i="1"/>
  <c r="Y65" i="1"/>
  <c r="X65" i="1"/>
  <c r="Y103" i="1"/>
  <c r="X103" i="1"/>
  <c r="Y71" i="1"/>
  <c r="X71" i="1"/>
  <c r="Y266" i="1"/>
  <c r="X266" i="1"/>
  <c r="Y322" i="1"/>
  <c r="X322" i="1"/>
  <c r="Y250" i="1"/>
  <c r="X250" i="1"/>
  <c r="Y501" i="1"/>
  <c r="X501" i="1"/>
  <c r="X670" i="1"/>
  <c r="Y670" i="1"/>
  <c r="Y83" i="1"/>
  <c r="X83" i="1"/>
  <c r="Y5" i="1"/>
  <c r="X5" i="1"/>
  <c r="X498" i="1"/>
  <c r="Y498" i="1"/>
  <c r="Y17" i="1"/>
  <c r="X17" i="1"/>
  <c r="X215" i="1"/>
  <c r="Y215" i="1"/>
  <c r="Y586" i="1"/>
  <c r="X586" i="1"/>
  <c r="Y29" i="1"/>
  <c r="X29" i="1"/>
  <c r="Y35" i="1"/>
  <c r="X35" i="1"/>
  <c r="Y203" i="1"/>
  <c r="X203" i="1"/>
  <c r="Y270" i="1"/>
  <c r="X270" i="1"/>
  <c r="Y522" i="1"/>
  <c r="X522" i="1"/>
  <c r="Y324" i="1"/>
  <c r="X324" i="1"/>
  <c r="Y426" i="1"/>
  <c r="X426" i="1"/>
  <c r="X946" i="1"/>
  <c r="Y946" i="1"/>
  <c r="Y41" i="1"/>
  <c r="X41" i="1"/>
  <c r="Y545" i="1"/>
  <c r="X545" i="1"/>
  <c r="Y330" i="1"/>
  <c r="X330" i="1"/>
  <c r="Y416" i="1"/>
  <c r="X416" i="1"/>
  <c r="Y241" i="1"/>
  <c r="X241" i="1"/>
  <c r="Y139" i="1"/>
  <c r="X139" i="1"/>
  <c r="X95" i="1"/>
  <c r="V46" i="1"/>
  <c r="V211" i="1"/>
  <c r="X211" i="1"/>
  <c r="Q282" i="1"/>
  <c r="R282" i="1" s="1"/>
  <c r="Y282" i="1" s="1"/>
  <c r="V205" i="1"/>
  <c r="X205" i="1"/>
  <c r="V246" i="1"/>
  <c r="X246" i="1"/>
  <c r="V399" i="1"/>
  <c r="Q399" i="1"/>
  <c r="R399" i="1" s="1"/>
  <c r="V349" i="1"/>
  <c r="X371" i="1"/>
  <c r="Y408" i="1"/>
  <c r="X408" i="1"/>
  <c r="V353" i="1"/>
  <c r="X523" i="1"/>
  <c r="Y523" i="1"/>
  <c r="Q466" i="1"/>
  <c r="R466" i="1" s="1"/>
  <c r="X428" i="1"/>
  <c r="V428" i="1"/>
  <c r="V493" i="1"/>
  <c r="X493" i="1"/>
  <c r="Y603" i="1"/>
  <c r="X603" i="1"/>
  <c r="Y663" i="1"/>
  <c r="X663" i="1"/>
  <c r="Y846" i="1"/>
  <c r="X846" i="1"/>
  <c r="X1042" i="1"/>
  <c r="Y1042" i="1"/>
  <c r="X883" i="1"/>
  <c r="Y883" i="1"/>
  <c r="V726" i="1"/>
  <c r="X726" i="1"/>
  <c r="V1002" i="1"/>
  <c r="X1002" i="1"/>
  <c r="Y1002" i="1" s="1"/>
  <c r="Q261" i="1"/>
  <c r="R261" i="1" s="1"/>
  <c r="V104" i="1"/>
  <c r="X104" i="1"/>
  <c r="X194" i="1"/>
  <c r="Y194" i="1"/>
  <c r="X127" i="1"/>
  <c r="X281" i="1"/>
  <c r="Y281" i="1"/>
  <c r="V212" i="1"/>
  <c r="X171" i="1"/>
  <c r="V309" i="1"/>
  <c r="V238" i="1"/>
  <c r="X238" i="1"/>
  <c r="V306" i="1"/>
  <c r="X306" i="1"/>
  <c r="X233" i="1"/>
  <c r="Y365" i="1"/>
  <c r="X365" i="1"/>
  <c r="V234" i="1"/>
  <c r="X234" i="1"/>
  <c r="X381" i="1"/>
  <c r="V381" i="1"/>
  <c r="X524" i="1"/>
  <c r="Y524" i="1"/>
  <c r="Y479" i="1"/>
  <c r="X479" i="1"/>
  <c r="V362" i="1"/>
  <c r="X362" i="1"/>
  <c r="Y471" i="1"/>
  <c r="X471" i="1"/>
  <c r="V622" i="1"/>
  <c r="Q515" i="1"/>
  <c r="R515" i="1" s="1"/>
  <c r="X561" i="1"/>
  <c r="Y561" i="1"/>
  <c r="Y696" i="1"/>
  <c r="X696" i="1"/>
  <c r="X676" i="1"/>
  <c r="Q748" i="1"/>
  <c r="R748" i="1" s="1"/>
  <c r="V971" i="1"/>
  <c r="X971" i="1"/>
  <c r="Y971" i="1" s="1"/>
  <c r="Q755" i="1"/>
  <c r="R755" i="1" s="1"/>
  <c r="X24" i="1"/>
  <c r="V140" i="1"/>
  <c r="X140" i="1"/>
  <c r="V94" i="1"/>
  <c r="X213" i="1"/>
  <c r="V213" i="1"/>
  <c r="R220" i="1"/>
  <c r="Y220" i="1" s="1"/>
  <c r="Y302" i="1"/>
  <c r="X302" i="1"/>
  <c r="Q231" i="1"/>
  <c r="R231" i="1" s="1"/>
  <c r="X278" i="1"/>
  <c r="Q320" i="1"/>
  <c r="R320" i="1" s="1"/>
  <c r="V312" i="1"/>
  <c r="X312" i="1"/>
  <c r="V218" i="1"/>
  <c r="X218" i="1"/>
  <c r="V298" i="1"/>
  <c r="X298" i="1"/>
  <c r="V339" i="1"/>
  <c r="X395" i="1"/>
  <c r="V395" i="1"/>
  <c r="Q308" i="1"/>
  <c r="R308" i="1" s="1"/>
  <c r="Q470" i="1"/>
  <c r="R470" i="1" s="1"/>
  <c r="Y564" i="1"/>
  <c r="X564" i="1"/>
  <c r="V467" i="1"/>
  <c r="X467" i="1"/>
  <c r="R380" i="1"/>
  <c r="Y380" i="1" s="1"/>
  <c r="X604" i="1"/>
  <c r="Y604" i="1"/>
  <c r="Y756" i="1"/>
  <c r="X756" i="1"/>
  <c r="Y702" i="1"/>
  <c r="X702" i="1"/>
  <c r="Q887" i="1"/>
  <c r="R887" i="1" s="1"/>
  <c r="X943" i="1"/>
  <c r="Y943" i="1"/>
  <c r="Y1044" i="1"/>
  <c r="X1044" i="1"/>
  <c r="V902" i="1"/>
  <c r="V164" i="1"/>
  <c r="V10" i="1"/>
  <c r="X10" i="1"/>
  <c r="R26" i="1"/>
  <c r="X23" i="1"/>
  <c r="Y52" i="1"/>
  <c r="X52" i="1"/>
  <c r="V156" i="1"/>
  <c r="X156" i="1"/>
  <c r="X151" i="1"/>
  <c r="V206" i="1"/>
  <c r="X206" i="1"/>
  <c r="V179" i="1"/>
  <c r="X179" i="1"/>
  <c r="X313" i="1"/>
  <c r="X285" i="1"/>
  <c r="V285" i="1"/>
  <c r="V315" i="1"/>
  <c r="X315" i="1"/>
  <c r="V227" i="1"/>
  <c r="X227" i="1"/>
  <c r="X260" i="1"/>
  <c r="V341" i="1"/>
  <c r="X341" i="1"/>
  <c r="V405" i="1"/>
  <c r="X405" i="1"/>
  <c r="R253" i="1"/>
  <c r="Y253" i="1" s="1"/>
  <c r="V386" i="1"/>
  <c r="X386" i="1"/>
  <c r="V321" i="1"/>
  <c r="X321" i="1"/>
  <c r="V352" i="1"/>
  <c r="X352" i="1"/>
  <c r="V433" i="1"/>
  <c r="X433" i="1"/>
  <c r="V459" i="1"/>
  <c r="X459" i="1"/>
  <c r="X544" i="1"/>
  <c r="V544" i="1"/>
  <c r="Q568" i="1"/>
  <c r="R568" i="1" s="1"/>
  <c r="Y633" i="1"/>
  <c r="X633" i="1"/>
  <c r="Y542" i="1"/>
  <c r="X542" i="1"/>
  <c r="V511" i="1"/>
  <c r="X511" i="1"/>
  <c r="Y612" i="1"/>
  <c r="X612" i="1"/>
  <c r="Y697" i="1"/>
  <c r="X697" i="1"/>
  <c r="V689" i="1"/>
  <c r="X705" i="1"/>
  <c r="V705" i="1"/>
  <c r="X855" i="1"/>
  <c r="Y855" i="1"/>
  <c r="Q869" i="1"/>
  <c r="R869" i="1" s="1"/>
  <c r="X915" i="1"/>
  <c r="Y915" i="1" s="1"/>
  <c r="Y863" i="1"/>
  <c r="X863" i="1"/>
  <c r="V235" i="1"/>
  <c r="X235" i="1"/>
  <c r="X59" i="1"/>
  <c r="X177" i="1"/>
  <c r="Y177" i="1"/>
  <c r="R242" i="1"/>
  <c r="Y217" i="1"/>
  <c r="X217" i="1"/>
  <c r="V280" i="1"/>
  <c r="X280" i="1"/>
  <c r="V344" i="1"/>
  <c r="V290" i="1"/>
  <c r="X290" i="1"/>
  <c r="Y451" i="1"/>
  <c r="X451" i="1"/>
  <c r="V470" i="1"/>
  <c r="V403" i="1"/>
  <c r="V384" i="1"/>
  <c r="R480" i="1"/>
  <c r="V505" i="1"/>
  <c r="X505" i="1"/>
  <c r="X572" i="1"/>
  <c r="Y572" i="1" s="1"/>
  <c r="Q457" i="1"/>
  <c r="R457" i="1" s="1"/>
  <c r="Y591" i="1"/>
  <c r="X591" i="1"/>
  <c r="Q626" i="1"/>
  <c r="R626" i="1" s="1"/>
  <c r="Q849" i="1"/>
  <c r="R849" i="1" s="1"/>
  <c r="Y849" i="1" s="1"/>
  <c r="Y983" i="1"/>
  <c r="X983" i="1"/>
  <c r="X734" i="1"/>
  <c r="Y734" i="1"/>
  <c r="Y886" i="1"/>
  <c r="X886" i="1"/>
  <c r="X912" i="1"/>
  <c r="Y912" i="1" s="1"/>
  <c r="V912" i="1"/>
  <c r="V159" i="1"/>
  <c r="Y64" i="1"/>
  <c r="X64" i="1"/>
  <c r="V70" i="1"/>
  <c r="V141" i="1"/>
  <c r="X141" i="1"/>
  <c r="V272" i="1"/>
  <c r="X272" i="1"/>
  <c r="V210" i="1"/>
  <c r="X222" i="1"/>
  <c r="Y222" i="1"/>
  <c r="X292" i="1"/>
  <c r="V236" i="1"/>
  <c r="Q464" i="1"/>
  <c r="R464" i="1" s="1"/>
  <c r="X401" i="1"/>
  <c r="V401" i="1"/>
  <c r="Y472" i="1"/>
  <c r="X472" i="1"/>
  <c r="Q504" i="1"/>
  <c r="R504" i="1" s="1"/>
  <c r="Q514" i="1"/>
  <c r="R514" i="1" s="1"/>
  <c r="X787" i="1"/>
  <c r="Y787" i="1"/>
  <c r="X781" i="1"/>
  <c r="Y781" i="1"/>
  <c r="X695" i="1"/>
  <c r="Y695" i="1"/>
  <c r="Y810" i="1"/>
  <c r="X810" i="1"/>
  <c r="Y195" i="1"/>
  <c r="X195" i="1"/>
  <c r="Y67" i="1"/>
  <c r="X67" i="1"/>
  <c r="X47" i="1"/>
  <c r="R192" i="1"/>
  <c r="R180" i="1"/>
  <c r="Y180" i="1" s="1"/>
  <c r="V188" i="1"/>
  <c r="X163" i="1"/>
  <c r="V229" i="1"/>
  <c r="X229" i="1"/>
  <c r="X259" i="1"/>
  <c r="V286" i="1"/>
  <c r="X286" i="1"/>
  <c r="R344" i="1"/>
  <c r="Y344" i="1" s="1"/>
  <c r="Q403" i="1"/>
  <c r="R403" i="1" s="1"/>
  <c r="Y403" i="1" s="1"/>
  <c r="Q384" i="1"/>
  <c r="R384" i="1" s="1"/>
  <c r="Y384" i="1" s="1"/>
  <c r="R252" i="1"/>
  <c r="Y252" i="1" s="1"/>
  <c r="R559" i="1"/>
  <c r="X441" i="1"/>
  <c r="V574" i="1"/>
  <c r="X574" i="1"/>
  <c r="V638" i="1"/>
  <c r="X638" i="1"/>
  <c r="X790" i="1"/>
  <c r="Y790" i="1"/>
  <c r="V214" i="1"/>
  <c r="V181" i="1"/>
  <c r="V373" i="1"/>
  <c r="X373" i="1"/>
  <c r="Y580" i="1"/>
  <c r="X580" i="1"/>
  <c r="Y453" i="1"/>
  <c r="X453" i="1"/>
  <c r="V590" i="1"/>
  <c r="X978" i="1"/>
  <c r="Y978" i="1" s="1"/>
  <c r="X60" i="1"/>
  <c r="X18" i="1"/>
  <c r="V117" i="1"/>
  <c r="X117" i="1"/>
  <c r="V82" i="1"/>
  <c r="X82" i="1"/>
  <c r="V58" i="1"/>
  <c r="X58" i="1"/>
  <c r="X143" i="1"/>
  <c r="V143" i="1"/>
  <c r="Y289" i="1"/>
  <c r="X289" i="1"/>
  <c r="V225" i="1"/>
  <c r="X225" i="1"/>
  <c r="V317" i="1"/>
  <c r="X317" i="1"/>
  <c r="Q378" i="1"/>
  <c r="R378" i="1" s="1"/>
  <c r="Y378" i="1" s="1"/>
  <c r="V304" i="1"/>
  <c r="X304" i="1"/>
  <c r="X375" i="1"/>
  <c r="V375" i="1"/>
  <c r="Y486" i="1"/>
  <c r="X486" i="1"/>
  <c r="V515" i="1"/>
  <c r="X573" i="1"/>
  <c r="Y573" i="1"/>
  <c r="Y520" i="1"/>
  <c r="X520" i="1"/>
  <c r="V608" i="1"/>
  <c r="X608" i="1"/>
  <c r="X766" i="1"/>
  <c r="V766" i="1"/>
  <c r="Q794" i="1"/>
  <c r="R794" i="1" s="1"/>
  <c r="Y79" i="1"/>
  <c r="X79" i="1"/>
  <c r="V183" i="1"/>
  <c r="X183" i="1"/>
  <c r="V175" i="1"/>
  <c r="X175" i="1"/>
  <c r="V252" i="1"/>
  <c r="R273" i="1"/>
  <c r="Y333" i="1"/>
  <c r="X333" i="1"/>
  <c r="R398" i="1"/>
  <c r="X338" i="1"/>
  <c r="V258" i="1"/>
  <c r="X258" i="1"/>
  <c r="V314" i="1"/>
  <c r="X314" i="1"/>
  <c r="V413" i="1"/>
  <c r="Y328" i="1"/>
  <c r="X328" i="1"/>
  <c r="X425" i="1"/>
  <c r="Y682" i="1"/>
  <c r="X682" i="1"/>
  <c r="Y775" i="1"/>
  <c r="X775" i="1"/>
  <c r="Y834" i="1"/>
  <c r="X834" i="1"/>
  <c r="Y701" i="1"/>
  <c r="X701" i="1"/>
  <c r="V914" i="1"/>
  <c r="X914" i="1"/>
  <c r="Y914" i="1" s="1"/>
  <c r="Y722" i="1"/>
  <c r="X722" i="1"/>
  <c r="Q844" i="1"/>
  <c r="R844" i="1" s="1"/>
  <c r="Y827" i="1"/>
  <c r="X827" i="1"/>
  <c r="Y155" i="1"/>
  <c r="X155" i="1"/>
  <c r="V255" i="1"/>
  <c r="X255" i="1"/>
  <c r="V383" i="1"/>
  <c r="X383" i="1"/>
  <c r="Y558" i="1"/>
  <c r="X558" i="1"/>
  <c r="V491" i="1"/>
  <c r="Y878" i="1"/>
  <c r="X878" i="1"/>
  <c r="Y926" i="1"/>
  <c r="X926" i="1"/>
  <c r="X4" i="1"/>
  <c r="Y111" i="1"/>
  <c r="X111" i="1"/>
  <c r="V197" i="1"/>
  <c r="X197" i="1"/>
  <c r="Y191" i="1"/>
  <c r="X191" i="1"/>
  <c r="V116" i="1"/>
  <c r="X116" i="1"/>
  <c r="V180" i="1"/>
  <c r="Y269" i="1"/>
  <c r="X269" i="1"/>
  <c r="V244" i="1"/>
  <c r="X244" i="1"/>
  <c r="V254" i="1"/>
  <c r="X254" i="1"/>
  <c r="Q345" i="1"/>
  <c r="R345" i="1" s="1"/>
  <c r="Y245" i="1"/>
  <c r="X245" i="1"/>
  <c r="V391" i="1"/>
  <c r="V220" i="1"/>
  <c r="Y363" i="1"/>
  <c r="X363" i="1"/>
  <c r="Y427" i="1"/>
  <c r="X427" i="1"/>
  <c r="Y536" i="1"/>
  <c r="X536" i="1"/>
  <c r="X335" i="1"/>
  <c r="X414" i="1"/>
  <c r="V414" i="1"/>
  <c r="V377" i="1"/>
  <c r="X377" i="1"/>
  <c r="V551" i="1"/>
  <c r="X551" i="1"/>
  <c r="Y562" i="1"/>
  <c r="X562" i="1"/>
  <c r="X644" i="1"/>
  <c r="Y644" i="1"/>
  <c r="V692" i="1"/>
  <c r="X692" i="1"/>
  <c r="X796" i="1"/>
  <c r="Y796" i="1"/>
  <c r="V975" i="1"/>
  <c r="X975" i="1"/>
  <c r="Y975" i="1" s="1"/>
  <c r="X839" i="1"/>
  <c r="Y839" i="1"/>
  <c r="X972" i="1"/>
  <c r="Y972" i="1" s="1"/>
  <c r="Y640" i="1"/>
  <c r="X640" i="1"/>
  <c r="Y91" i="1"/>
  <c r="X91" i="1"/>
  <c r="V22" i="1"/>
  <c r="X22" i="1"/>
  <c r="X129" i="1"/>
  <c r="V129" i="1"/>
  <c r="V172" i="1"/>
  <c r="V201" i="1"/>
  <c r="Y216" i="1"/>
  <c r="X216" i="1"/>
  <c r="X247" i="1"/>
  <c r="V247" i="1"/>
  <c r="Y239" i="1"/>
  <c r="X239" i="1"/>
  <c r="V331" i="1"/>
  <c r="X331" i="1"/>
  <c r="V294" i="1"/>
  <c r="X294" i="1"/>
  <c r="X228" i="1"/>
  <c r="Y228" i="1"/>
  <c r="X382" i="1"/>
  <c r="Y382" i="1"/>
  <c r="Y431" i="1"/>
  <c r="X431" i="1"/>
  <c r="V440" i="1"/>
  <c r="X440" i="1"/>
  <c r="X506" i="1"/>
  <c r="Y506" i="1"/>
  <c r="Y516" i="1"/>
  <c r="X516" i="1"/>
  <c r="X548" i="1"/>
  <c r="Y548" i="1"/>
  <c r="X460" i="1"/>
  <c r="V460" i="1"/>
  <c r="X423" i="1"/>
  <c r="V423" i="1"/>
  <c r="Y712" i="1"/>
  <c r="X712" i="1"/>
  <c r="V483" i="1"/>
  <c r="X483" i="1"/>
  <c r="V593" i="1"/>
  <c r="Y611" i="1"/>
  <c r="X611" i="1"/>
  <c r="Y759" i="1"/>
  <c r="X759" i="1"/>
  <c r="X800" i="1"/>
  <c r="Y800" i="1"/>
  <c r="Y865" i="1"/>
  <c r="X865" i="1"/>
  <c r="Y774" i="1"/>
  <c r="X774" i="1"/>
  <c r="X871" i="1"/>
  <c r="Y871" i="1"/>
  <c r="Y802" i="1"/>
  <c r="X802" i="1"/>
  <c r="Y716" i="1"/>
  <c r="X716" i="1"/>
  <c r="X297" i="1"/>
  <c r="V297" i="1"/>
  <c r="V291" i="1"/>
  <c r="X291" i="1"/>
  <c r="V293" i="1"/>
  <c r="X293" i="1"/>
  <c r="R349" i="1"/>
  <c r="Y349" i="1" s="1"/>
  <c r="V358" i="1"/>
  <c r="X358" i="1"/>
  <c r="X351" i="1"/>
  <c r="V351" i="1"/>
  <c r="V226" i="1"/>
  <c r="V340" i="1"/>
  <c r="X340" i="1"/>
  <c r="R366" i="1"/>
  <c r="Y366" i="1" s="1"/>
  <c r="V438" i="1"/>
  <c r="V420" i="1"/>
  <c r="X452" i="1"/>
  <c r="V452" i="1"/>
  <c r="V474" i="1"/>
  <c r="X474" i="1"/>
  <c r="X462" i="1"/>
  <c r="V462" i="1"/>
  <c r="R560" i="1"/>
  <c r="V659" i="1"/>
  <c r="X659" i="1"/>
  <c r="Q495" i="1"/>
  <c r="R495" i="1" s="1"/>
  <c r="Y495" i="1" s="1"/>
  <c r="X642" i="1"/>
  <c r="Y642" i="1"/>
  <c r="R602" i="1"/>
  <c r="X528" i="1"/>
  <c r="V627" i="1"/>
  <c r="X627" i="1"/>
  <c r="Q600" i="1"/>
  <c r="R600" i="1" s="1"/>
  <c r="Y600" i="1" s="1"/>
  <c r="V681" i="1"/>
  <c r="X966" i="1"/>
  <c r="Y966" i="1" s="1"/>
  <c r="V704" i="1"/>
  <c r="R704" i="1"/>
  <c r="Y704" i="1" s="1"/>
  <c r="V769" i="1"/>
  <c r="X769" i="1"/>
  <c r="V985" i="1"/>
  <c r="X985" i="1"/>
  <c r="V760" i="1"/>
  <c r="X760" i="1"/>
  <c r="V969" i="1"/>
  <c r="X969" i="1"/>
  <c r="Y969" i="1" s="1"/>
  <c r="Y976" i="1"/>
  <c r="V671" i="1"/>
  <c r="X671" i="1"/>
  <c r="X733" i="1"/>
  <c r="Y733" i="1"/>
  <c r="V904" i="1"/>
  <c r="X904" i="1"/>
  <c r="Y904" i="1" s="1"/>
  <c r="X765" i="1"/>
  <c r="V757" i="1"/>
  <c r="X757" i="1"/>
  <c r="X856" i="1"/>
  <c r="V856" i="1"/>
  <c r="V798" i="1"/>
  <c r="X798" i="1"/>
  <c r="X942" i="1"/>
  <c r="X866" i="1"/>
  <c r="Q758" i="1"/>
  <c r="R758" i="1" s="1"/>
  <c r="V758" i="1"/>
  <c r="V906" i="1"/>
  <c r="X906" i="1"/>
  <c r="Y906" i="1" s="1"/>
  <c r="V928" i="1"/>
  <c r="X928" i="1"/>
  <c r="Y928" i="1" s="1"/>
  <c r="V296" i="1"/>
  <c r="X296" i="1"/>
  <c r="V223" i="1"/>
  <c r="X223" i="1"/>
  <c r="X257" i="1"/>
  <c r="V257" i="1"/>
  <c r="V356" i="1"/>
  <c r="X356" i="1"/>
  <c r="Y468" i="1"/>
  <c r="X468" i="1"/>
  <c r="V343" i="1"/>
  <c r="X418" i="1"/>
  <c r="V418" i="1"/>
  <c r="V379" i="1"/>
  <c r="X379" i="1"/>
  <c r="V378" i="1"/>
  <c r="X454" i="1"/>
  <c r="V325" i="1"/>
  <c r="X325" i="1"/>
  <c r="X448" i="1"/>
  <c r="V449" i="1"/>
  <c r="X449" i="1"/>
  <c r="X445" i="1"/>
  <c r="V507" i="1"/>
  <c r="X507" i="1"/>
  <c r="Y507" i="1" s="1"/>
  <c r="V555" i="1"/>
  <c r="X555" i="1"/>
  <c r="R590" i="1"/>
  <c r="Y590" i="1" s="1"/>
  <c r="X673" i="1"/>
  <c r="V673" i="1"/>
  <c r="R703" i="1"/>
  <c r="X639" i="1"/>
  <c r="X776" i="1"/>
  <c r="R624" i="1"/>
  <c r="Y624" i="1" s="1"/>
  <c r="V621" i="1"/>
  <c r="X621" i="1"/>
  <c r="V782" i="1"/>
  <c r="X782" i="1"/>
  <c r="R857" i="1"/>
  <c r="V988" i="1"/>
  <c r="X988" i="1"/>
  <c r="X842" i="1"/>
  <c r="Y842" i="1"/>
  <c r="X918" i="1"/>
  <c r="Y918" i="1" s="1"/>
  <c r="V918" i="1"/>
  <c r="Y813" i="1"/>
  <c r="X813" i="1"/>
  <c r="V779" i="1"/>
  <c r="X779" i="1"/>
  <c r="V818" i="1"/>
  <c r="R778" i="1"/>
  <c r="Y778" i="1" s="1"/>
  <c r="X836" i="1"/>
  <c r="Y836" i="1"/>
  <c r="X898" i="1"/>
  <c r="Y898" i="1" s="1"/>
  <c r="R803" i="1"/>
  <c r="X994" i="1"/>
  <c r="Y994" i="1" s="1"/>
  <c r="V994" i="1"/>
  <c r="V762" i="1"/>
  <c r="X762" i="1"/>
  <c r="V936" i="1"/>
  <c r="R770" i="1"/>
  <c r="Y770" i="1" s="1"/>
  <c r="V253" i="1"/>
  <c r="V311" i="1"/>
  <c r="V248" i="1"/>
  <c r="X248" i="1"/>
  <c r="V282" i="1"/>
  <c r="V288" i="1"/>
  <c r="V256" i="1"/>
  <c r="X256" i="1"/>
  <c r="R323" i="1"/>
  <c r="R305" i="1"/>
  <c r="Y305" i="1" s="1"/>
  <c r="V387" i="1"/>
  <c r="Q353" i="1"/>
  <c r="R353" i="1" s="1"/>
  <c r="R397" i="1"/>
  <c r="Y397" i="1" s="1"/>
  <c r="V342" i="1"/>
  <c r="X342" i="1"/>
  <c r="R389" i="1"/>
  <c r="X392" i="1"/>
  <c r="V446" i="1"/>
  <c r="X446" i="1"/>
  <c r="X407" i="1"/>
  <c r="V407" i="1"/>
  <c r="R463" i="1"/>
  <c r="V500" i="1"/>
  <c r="V495" i="1"/>
  <c r="V465" i="1"/>
  <c r="X465" i="1"/>
  <c r="V521" i="1"/>
  <c r="X521" i="1"/>
  <c r="X509" i="1"/>
  <c r="V509" i="1"/>
  <c r="V567" i="1"/>
  <c r="X567" i="1"/>
  <c r="X629" i="1"/>
  <c r="V629" i="1"/>
  <c r="V616" i="1"/>
  <c r="X616" i="1"/>
  <c r="V708" i="1"/>
  <c r="Q643" i="1"/>
  <c r="R643" i="1" s="1"/>
  <c r="V706" i="1"/>
  <c r="R706" i="1"/>
  <c r="Y706" i="1" s="1"/>
  <c r="V685" i="1"/>
  <c r="X685" i="1"/>
  <c r="V742" i="1"/>
  <c r="X742" i="1"/>
  <c r="X1004" i="1"/>
  <c r="Y1004" i="1"/>
  <c r="X848" i="1"/>
  <c r="Y848" i="1"/>
  <c r="V617" i="1"/>
  <c r="X617" i="1"/>
  <c r="V767" i="1"/>
  <c r="X767" i="1"/>
  <c r="V655" i="1"/>
  <c r="V932" i="1"/>
  <c r="X932" i="1"/>
  <c r="Y932" i="1" s="1"/>
  <c r="X761" i="1"/>
  <c r="Y761" i="1" s="1"/>
  <c r="V890" i="1"/>
  <c r="X823" i="1"/>
  <c r="V953" i="1"/>
  <c r="X953" i="1"/>
  <c r="Y953" i="1" s="1"/>
  <c r="V636" i="1"/>
  <c r="X636" i="1"/>
  <c r="V919" i="1"/>
  <c r="X919" i="1"/>
  <c r="Y919" i="1" s="1"/>
  <c r="V952" i="1"/>
  <c r="X952" i="1"/>
  <c r="Y952" i="1" s="1"/>
  <c r="V841" i="1"/>
  <c r="X841" i="1"/>
  <c r="V835" i="1"/>
  <c r="X835" i="1"/>
  <c r="X326" i="1"/>
  <c r="V326" i="1"/>
  <c r="V276" i="1"/>
  <c r="V283" i="1"/>
  <c r="X283" i="1"/>
  <c r="X390" i="1"/>
  <c r="Y390" i="1"/>
  <c r="V274" i="1"/>
  <c r="X274" i="1"/>
  <c r="V350" i="1"/>
  <c r="X350" i="1"/>
  <c r="V376" i="1"/>
  <c r="X376" i="1"/>
  <c r="V397" i="1"/>
  <c r="X232" i="1"/>
  <c r="V434" i="1"/>
  <c r="X434" i="1"/>
  <c r="V455" i="1"/>
  <c r="X455" i="1"/>
  <c r="V409" i="1"/>
  <c r="V519" i="1"/>
  <c r="X519" i="1"/>
  <c r="X513" i="1"/>
  <c r="V513" i="1"/>
  <c r="V549" i="1"/>
  <c r="V583" i="1"/>
  <c r="X583" i="1"/>
  <c r="V661" i="1"/>
  <c r="X661" i="1"/>
  <c r="R577" i="1"/>
  <c r="X563" i="1"/>
  <c r="V563" i="1"/>
  <c r="R708" i="1"/>
  <c r="Y708" i="1" s="1"/>
  <c r="V694" i="1"/>
  <c r="X694" i="1"/>
  <c r="X737" i="1"/>
  <c r="V709" i="1"/>
  <c r="X709" i="1"/>
  <c r="R690" i="1"/>
  <c r="Y690" i="1" s="1"/>
  <c r="R788" i="1"/>
  <c r="Y788" i="1" s="1"/>
  <c r="X1007" i="1"/>
  <c r="Y1007" i="1" s="1"/>
  <c r="X951" i="1"/>
  <c r="Y951" i="1" s="1"/>
  <c r="V951" i="1"/>
  <c r="V771" i="1"/>
  <c r="X771" i="1"/>
  <c r="V724" i="1"/>
  <c r="X724" i="1"/>
  <c r="V820" i="1"/>
  <c r="V907" i="1"/>
  <c r="X907" i="1"/>
  <c r="Y907" i="1" s="1"/>
  <c r="R801" i="1"/>
  <c r="Y801" i="1" s="1"/>
  <c r="V901" i="1"/>
  <c r="X977" i="1"/>
  <c r="Y977" i="1" s="1"/>
  <c r="V917" i="1"/>
  <c r="X917" i="1"/>
  <c r="Y917" i="1" s="1"/>
  <c r="R925" i="1"/>
  <c r="V921" i="1"/>
  <c r="X921" i="1"/>
  <c r="Y921" i="1" s="1"/>
  <c r="V948" i="1"/>
  <c r="V880" i="1"/>
  <c r="V142" i="1"/>
  <c r="X142" i="1"/>
  <c r="V160" i="1"/>
  <c r="X160" i="1"/>
  <c r="Y287" i="1"/>
  <c r="X287" i="1"/>
  <c r="V284" i="1"/>
  <c r="X284" i="1"/>
  <c r="X279" i="1"/>
  <c r="V279" i="1"/>
  <c r="X332" i="1"/>
  <c r="V332" i="1"/>
  <c r="V368" i="1"/>
  <c r="X368" i="1"/>
  <c r="V394" i="1"/>
  <c r="V367" i="1"/>
  <c r="X367" i="1"/>
  <c r="V402" i="1"/>
  <c r="X402" i="1"/>
  <c r="V435" i="1"/>
  <c r="X435" i="1"/>
  <c r="V437" i="1"/>
  <c r="X529" i="1"/>
  <c r="V529" i="1"/>
  <c r="R499" i="1"/>
  <c r="V594" i="1"/>
  <c r="X594" i="1"/>
  <c r="Q546" i="1"/>
  <c r="R546" i="1" s="1"/>
  <c r="V619" i="1"/>
  <c r="X619" i="1"/>
  <c r="V720" i="1"/>
  <c r="X720" i="1"/>
  <c r="V664" i="1"/>
  <c r="X664" i="1"/>
  <c r="X745" i="1"/>
  <c r="V745" i="1"/>
  <c r="V630" i="1"/>
  <c r="X630" i="1"/>
  <c r="V900" i="1"/>
  <c r="X900" i="1"/>
  <c r="Y900" i="1" s="1"/>
  <c r="X780" i="1"/>
  <c r="Y780" i="1"/>
  <c r="V797" i="1"/>
  <c r="X797" i="1"/>
  <c r="X812" i="1"/>
  <c r="Y812" i="1"/>
  <c r="X989" i="1"/>
  <c r="V989" i="1"/>
  <c r="R764" i="1"/>
  <c r="Y764" i="1" s="1"/>
  <c r="V829" i="1"/>
  <c r="X829" i="1"/>
  <c r="V764" i="1"/>
  <c r="V690" i="1"/>
  <c r="V991" i="1"/>
  <c r="X991" i="1"/>
  <c r="Y991" i="1" s="1"/>
  <c r="V538" i="1"/>
  <c r="X538" i="1"/>
  <c r="X537" i="1"/>
  <c r="V537" i="1"/>
  <c r="X552" i="1"/>
  <c r="V552" i="1"/>
  <c r="X751" i="1"/>
  <c r="Y751" i="1"/>
  <c r="Y632" i="1"/>
  <c r="X632" i="1"/>
  <c r="X693" i="1"/>
  <c r="V693" i="1"/>
  <c r="V596" i="1"/>
  <c r="X596" i="1"/>
  <c r="V656" i="1"/>
  <c r="X656" i="1"/>
  <c r="V859" i="1"/>
  <c r="X859" i="1"/>
  <c r="Y859" i="1" s="1"/>
  <c r="V876" i="1"/>
  <c r="V772" i="1"/>
  <c r="X772" i="1"/>
  <c r="V847" i="1"/>
  <c r="X847" i="1"/>
  <c r="V911" i="1"/>
  <c r="X911" i="1"/>
  <c r="Y911" i="1" s="1"/>
  <c r="V792" i="1"/>
  <c r="X792" i="1"/>
  <c r="V895" i="1"/>
  <c r="V715" i="1"/>
  <c r="X715" i="1"/>
  <c r="X784" i="1"/>
  <c r="Y784" i="1"/>
  <c r="X729" i="1"/>
  <c r="V729" i="1"/>
  <c r="V786" i="1"/>
  <c r="X786" i="1"/>
  <c r="V739" i="1"/>
  <c r="X739" i="1"/>
  <c r="V571" i="1"/>
  <c r="R763" i="1"/>
  <c r="Y763" i="1" s="1"/>
  <c r="V801" i="1"/>
  <c r="V727" i="1"/>
  <c r="X727" i="1"/>
  <c r="V954" i="1"/>
  <c r="X954" i="1"/>
  <c r="Y954" i="1" s="1"/>
  <c r="X1006" i="1"/>
  <c r="Y1006" i="1" s="1"/>
  <c r="V1006" i="1"/>
  <c r="V144" i="1"/>
  <c r="X144" i="1"/>
  <c r="R288" i="1"/>
  <c r="Y288" i="1" s="1"/>
  <c r="V184" i="1"/>
  <c r="X184" i="1"/>
  <c r="V318" i="1"/>
  <c r="X318" i="1"/>
  <c r="V209" i="1"/>
  <c r="X209" i="1"/>
  <c r="V303" i="1"/>
  <c r="X303" i="1"/>
  <c r="X346" i="1"/>
  <c r="Y346" i="1"/>
  <c r="V305" i="1"/>
  <c r="V263" i="1"/>
  <c r="V337" i="1"/>
  <c r="X337" i="1"/>
  <c r="R394" i="1"/>
  <c r="Y394" i="1" s="1"/>
  <c r="V374" i="1"/>
  <c r="X374" i="1"/>
  <c r="V268" i="1"/>
  <c r="X268" i="1"/>
  <c r="V380" i="1"/>
  <c r="V478" i="1"/>
  <c r="X478" i="1"/>
  <c r="X419" i="1"/>
  <c r="V354" i="1"/>
  <c r="X354" i="1"/>
  <c r="V336" i="1"/>
  <c r="X336" i="1"/>
  <c r="V456" i="1"/>
  <c r="X456" i="1"/>
  <c r="V439" i="1"/>
  <c r="X439" i="1"/>
  <c r="V424" i="1"/>
  <c r="V359" i="1"/>
  <c r="X510" i="1"/>
  <c r="V510" i="1"/>
  <c r="V417" i="1"/>
  <c r="X417" i="1"/>
  <c r="V543" i="1"/>
  <c r="X543" i="1"/>
  <c r="X527" i="1"/>
  <c r="V430" i="1"/>
  <c r="X430" i="1"/>
  <c r="V530" i="1"/>
  <c r="X530" i="1"/>
  <c r="V599" i="1"/>
  <c r="X599" i="1"/>
  <c r="R579" i="1"/>
  <c r="V624" i="1"/>
  <c r="X620" i="1"/>
  <c r="V620" i="1"/>
  <c r="V600" i="1"/>
  <c r="V649" i="1"/>
  <c r="X649" i="1"/>
  <c r="R719" i="1"/>
  <c r="V653" i="1"/>
  <c r="X653" i="1"/>
  <c r="V721" i="1"/>
  <c r="X721" i="1"/>
  <c r="X666" i="1"/>
  <c r="V666" i="1"/>
  <c r="X717" i="1"/>
  <c r="V717" i="1"/>
  <c r="X793" i="1"/>
  <c r="Y793" i="1"/>
  <c r="X981" i="1"/>
  <c r="Y981" i="1" s="1"/>
  <c r="V981" i="1"/>
  <c r="X749" i="1"/>
  <c r="V749" i="1"/>
  <c r="R850" i="1"/>
  <c r="X927" i="1"/>
  <c r="Y927" i="1" s="1"/>
  <c r="V927" i="1"/>
  <c r="X944" i="1"/>
  <c r="Y944" i="1"/>
  <c r="R795" i="1"/>
  <c r="X1071" i="1"/>
  <c r="Y1071" i="1" s="1"/>
  <c r="R789" i="1"/>
  <c r="R838" i="1"/>
  <c r="V824" i="1"/>
  <c r="X824" i="1"/>
  <c r="X814" i="1"/>
  <c r="Y814" i="1"/>
  <c r="X660" i="1"/>
  <c r="V660" i="1"/>
  <c r="V768" i="1"/>
  <c r="X768" i="1"/>
  <c r="V849" i="1"/>
  <c r="X819" i="1"/>
  <c r="Y819" i="1"/>
  <c r="X933" i="1"/>
  <c r="Y933" i="1" s="1"/>
  <c r="V933" i="1"/>
  <c r="X1043" i="1"/>
  <c r="Y1043" i="1"/>
  <c r="V785" i="1"/>
  <c r="X785" i="1"/>
  <c r="V947" i="1"/>
  <c r="X947" i="1"/>
  <c r="Y947" i="1" s="1"/>
  <c r="R837" i="1"/>
  <c r="Y837" i="1" s="1"/>
  <c r="V145" i="1"/>
  <c r="X145" i="1"/>
  <c r="V168" i="1"/>
  <c r="V148" i="1"/>
  <c r="X148" i="1"/>
  <c r="X319" i="1"/>
  <c r="V319" i="1"/>
  <c r="V301" i="1"/>
  <c r="X301" i="1"/>
  <c r="X219" i="1"/>
  <c r="X364" i="1"/>
  <c r="Y364" i="1"/>
  <c r="R372" i="1"/>
  <c r="X310" i="1"/>
  <c r="V310" i="1"/>
  <c r="V327" i="1"/>
  <c r="X327" i="1"/>
  <c r="X473" i="1"/>
  <c r="V366" i="1"/>
  <c r="X412" i="1"/>
  <c r="V412" i="1"/>
  <c r="V411" i="1"/>
  <c r="V360" i="1"/>
  <c r="X360" i="1"/>
  <c r="X475" i="1"/>
  <c r="V475" i="1"/>
  <c r="X406" i="1"/>
  <c r="X482" i="1"/>
  <c r="X512" i="1"/>
  <c r="V512" i="1"/>
  <c r="V503" i="1"/>
  <c r="X503" i="1"/>
  <c r="V597" i="1"/>
  <c r="X597" i="1"/>
  <c r="R575" i="1"/>
  <c r="V533" i="1"/>
  <c r="X533" i="1"/>
  <c r="V647" i="1"/>
  <c r="X647" i="1"/>
  <c r="R681" i="1"/>
  <c r="Y681" i="1" s="1"/>
  <c r="X623" i="1"/>
  <c r="V623" i="1"/>
  <c r="X667" i="1"/>
  <c r="V723" i="1"/>
  <c r="X723" i="1"/>
  <c r="X651" i="1"/>
  <c r="V651" i="1"/>
  <c r="V710" i="1"/>
  <c r="Y960" i="1"/>
  <c r="V929" i="1"/>
  <c r="X929" i="1"/>
  <c r="Y929" i="1" s="1"/>
  <c r="X840" i="1"/>
  <c r="X899" i="1"/>
  <c r="Y899" i="1" s="1"/>
  <c r="V899" i="1"/>
  <c r="V777" i="1"/>
  <c r="X777" i="1"/>
  <c r="V770" i="1"/>
  <c r="X730" i="1"/>
  <c r="X1072" i="1"/>
  <c r="Y1072" i="1" s="1"/>
  <c r="X996" i="1"/>
  <c r="V923" i="1"/>
  <c r="X923" i="1"/>
  <c r="Y923" i="1" s="1"/>
  <c r="V707" i="1"/>
  <c r="V713" i="1"/>
  <c r="X713" i="1"/>
  <c r="X822" i="1"/>
  <c r="Y822" i="1" s="1"/>
  <c r="V788" i="1"/>
  <c r="V950" i="1"/>
  <c r="V791" i="1"/>
  <c r="X791" i="1"/>
  <c r="X987" i="1"/>
  <c r="X550" i="1"/>
  <c r="V550" i="1"/>
  <c r="R539" i="1"/>
  <c r="V508" i="1"/>
  <c r="X508" i="1"/>
  <c r="V625" i="1"/>
  <c r="X625" i="1"/>
  <c r="V699" i="1"/>
  <c r="V569" i="1"/>
  <c r="X569" i="1"/>
  <c r="V635" i="1"/>
  <c r="X635" i="1"/>
  <c r="V541" i="1"/>
  <c r="X541" i="1"/>
  <c r="R710" i="1"/>
  <c r="Y710" i="1" s="1"/>
  <c r="Y815" i="1"/>
  <c r="X815" i="1"/>
  <c r="V606" i="1"/>
  <c r="X606" i="1"/>
  <c r="X732" i="1"/>
  <c r="Y732" i="1"/>
  <c r="V905" i="1"/>
  <c r="V913" i="1"/>
  <c r="X913" i="1"/>
  <c r="Y913" i="1" s="1"/>
  <c r="X875" i="1"/>
  <c r="Y875" i="1" s="1"/>
  <c r="X833" i="1"/>
  <c r="Y833" i="1"/>
  <c r="X728" i="1"/>
  <c r="V794" i="1"/>
  <c r="X877" i="1"/>
  <c r="V877" i="1"/>
  <c r="V999" i="1"/>
  <c r="X999" i="1"/>
  <c r="Y999" i="1" s="1"/>
  <c r="X645" i="1"/>
  <c r="Y645" i="1" s="1"/>
  <c r="V645" i="1"/>
  <c r="X675" i="1"/>
  <c r="Y675" i="1"/>
  <c r="V618" i="1"/>
  <c r="X618" i="1"/>
  <c r="X650" i="1"/>
  <c r="V650" i="1"/>
  <c r="V668" i="1"/>
  <c r="X668" i="1"/>
  <c r="V662" i="1"/>
  <c r="X662" i="1"/>
  <c r="X683" i="1"/>
  <c r="Y683" i="1"/>
  <c r="V578" i="1"/>
  <c r="X578" i="1"/>
  <c r="V674" i="1"/>
  <c r="X674" i="1"/>
  <c r="V843" i="1"/>
  <c r="X843" i="1"/>
  <c r="V778" i="1"/>
  <c r="V748" i="1"/>
  <c r="V940" i="1"/>
  <c r="X940" i="1"/>
  <c r="Y940" i="1" s="1"/>
  <c r="V935" i="1"/>
  <c r="X935" i="1"/>
  <c r="Y935" i="1" s="1"/>
  <c r="V837" i="1"/>
  <c r="X956" i="1"/>
  <c r="Y956" i="1" s="1"/>
  <c r="V718" i="1"/>
  <c r="X718" i="1"/>
  <c r="V763" i="1"/>
  <c r="X684" i="1"/>
  <c r="V684" i="1"/>
  <c r="V979" i="1"/>
  <c r="V973" i="1"/>
  <c r="X973" i="1"/>
  <c r="Y973" i="1" s="1"/>
  <c r="V547" i="1"/>
  <c r="R547" i="1"/>
  <c r="Y547" i="1" s="1"/>
  <c r="V531" i="1"/>
  <c r="X531" i="1"/>
  <c r="V581" i="1"/>
  <c r="X581" i="1"/>
  <c r="V496" i="1"/>
  <c r="X496" i="1"/>
  <c r="Q592" i="1"/>
  <c r="R592" i="1" s="1"/>
  <c r="X665" i="1"/>
  <c r="X556" i="1"/>
  <c r="V556" i="1"/>
  <c r="X687" i="1"/>
  <c r="V595" i="1"/>
  <c r="X595" i="1"/>
  <c r="V614" i="1"/>
  <c r="X614" i="1"/>
  <c r="V34" i="1"/>
  <c r="X34" i="1"/>
  <c r="X939" i="1"/>
  <c r="Y939" i="1" s="1"/>
  <c r="V939" i="1"/>
  <c r="V920" i="1"/>
  <c r="X920" i="1"/>
  <c r="Y920" i="1" s="1"/>
  <c r="V957" i="1"/>
  <c r="X957" i="1"/>
  <c r="Y957" i="1" s="1"/>
  <c r="X1041" i="1"/>
  <c r="Y1041" i="1"/>
  <c r="V938" i="1"/>
  <c r="X938" i="1"/>
  <c r="Y938" i="1" s="1"/>
  <c r="X941" i="1"/>
  <c r="X1075" i="1"/>
  <c r="Y1075" i="1" s="1"/>
  <c r="V755" i="1"/>
  <c r="X828" i="1"/>
  <c r="Y828" i="1" s="1"/>
  <c r="V934" i="1"/>
  <c r="V854" i="1"/>
  <c r="X854" i="1"/>
  <c r="V990" i="1"/>
  <c r="X990" i="1"/>
  <c r="Y990" i="1" s="1"/>
  <c r="U583" i="6"/>
  <c r="V583" i="6" s="1"/>
  <c r="Z744" i="6"/>
  <c r="U957" i="6"/>
  <c r="V957" i="6" s="1"/>
  <c r="U875" i="6"/>
  <c r="V875" i="6" s="1"/>
  <c r="Z709" i="6"/>
  <c r="Z951" i="6"/>
  <c r="Z681" i="6"/>
  <c r="Z646" i="6"/>
  <c r="U947" i="6"/>
  <c r="V947" i="6" s="1"/>
  <c r="U248" i="6"/>
  <c r="V248" i="6" s="1"/>
  <c r="U549" i="6"/>
  <c r="V549" i="6" s="1"/>
  <c r="U360" i="6"/>
  <c r="V360" i="6" s="1"/>
  <c r="Z897" i="6"/>
  <c r="Z943" i="6"/>
  <c r="U935" i="6"/>
  <c r="V935" i="6" s="1"/>
  <c r="U892" i="6"/>
  <c r="V892" i="6" s="1"/>
  <c r="U649" i="6"/>
  <c r="V649" i="6" s="1"/>
  <c r="U617" i="6"/>
  <c r="V617" i="6" s="1"/>
  <c r="U465" i="6"/>
  <c r="V465" i="6" s="1"/>
  <c r="Z399" i="6"/>
  <c r="U325" i="6"/>
  <c r="V325" i="6" s="1"/>
  <c r="U287" i="6"/>
  <c r="V287" i="6" s="1"/>
  <c r="U293" i="6"/>
  <c r="V293" i="6" s="1"/>
  <c r="Z217" i="6"/>
  <c r="Q68" i="6"/>
  <c r="R68" i="6" s="1"/>
  <c r="Y68" i="6" s="1"/>
  <c r="U84" i="6"/>
  <c r="U181" i="6"/>
  <c r="V181" i="6" s="1"/>
  <c r="U525" i="6"/>
  <c r="V525" i="6" s="1"/>
  <c r="Z555" i="6"/>
  <c r="Z562" i="6"/>
  <c r="Z564" i="6"/>
  <c r="U566" i="6"/>
  <c r="V566" i="6" s="1"/>
  <c r="U869" i="6"/>
  <c r="V869" i="6" s="1"/>
  <c r="U911" i="6"/>
  <c r="V911" i="6" s="1"/>
  <c r="U944" i="6"/>
  <c r="V944" i="6" s="1"/>
  <c r="Z948" i="6"/>
  <c r="U991" i="6"/>
  <c r="V991" i="6" s="1"/>
  <c r="U961" i="6"/>
  <c r="V961" i="6" s="1"/>
  <c r="U149" i="6"/>
  <c r="V149" i="6" s="1"/>
  <c r="Z200" i="6"/>
  <c r="U599" i="6"/>
  <c r="V599" i="6" s="1"/>
  <c r="U606" i="6"/>
  <c r="V606" i="6" s="1"/>
  <c r="Z467" i="6"/>
  <c r="Z75" i="6"/>
  <c r="Q52" i="6"/>
  <c r="Q272" i="6"/>
  <c r="R272" i="6" s="1"/>
  <c r="Y272" i="6" s="1"/>
  <c r="U274" i="6"/>
  <c r="V274" i="6" s="1"/>
  <c r="Z419" i="6"/>
  <c r="U535" i="6"/>
  <c r="V535" i="6" s="1"/>
  <c r="U887" i="6"/>
  <c r="V887" i="6" s="1"/>
  <c r="Q13" i="6"/>
  <c r="R13" i="6" s="1"/>
  <c r="Q92" i="6"/>
  <c r="R92" i="6" s="1"/>
  <c r="Y92" i="6" s="1"/>
  <c r="Q431" i="6"/>
  <c r="R431" i="6" s="1"/>
  <c r="Q588" i="6"/>
  <c r="R588" i="6" s="1"/>
  <c r="Y588" i="6" s="1"/>
  <c r="Q921" i="6"/>
  <c r="R921" i="6" s="1"/>
  <c r="U1001" i="6"/>
  <c r="Q176" i="6"/>
  <c r="R176" i="6" s="1"/>
  <c r="Y176" i="6" s="1"/>
  <c r="U182" i="6"/>
  <c r="V182" i="6" s="1"/>
  <c r="Q199" i="6"/>
  <c r="R199" i="6" s="1"/>
  <c r="Z524" i="6"/>
  <c r="U545" i="6"/>
  <c r="Z547" i="6"/>
  <c r="Z742" i="6"/>
  <c r="U835" i="6"/>
  <c r="V835" i="6" s="1"/>
  <c r="Z941" i="6"/>
  <c r="Q23" i="6"/>
  <c r="R23" i="6" s="1"/>
  <c r="Y23" i="6" s="1"/>
  <c r="Z763" i="6"/>
  <c r="Q829" i="6"/>
  <c r="R829" i="6" s="1"/>
  <c r="Y829" i="6" s="1"/>
  <c r="Z1022" i="6"/>
  <c r="Z1026" i="6"/>
  <c r="Q937" i="6"/>
  <c r="R937" i="6" s="1"/>
  <c r="U206" i="6"/>
  <c r="V206" i="6" s="1"/>
  <c r="Z246" i="6"/>
  <c r="Z422" i="6"/>
  <c r="Q497" i="6"/>
  <c r="R497" i="6" s="1"/>
  <c r="Y497" i="6" s="1"/>
  <c r="U518" i="6"/>
  <c r="Q773" i="6"/>
  <c r="R773" i="6" s="1"/>
  <c r="U775" i="6"/>
  <c r="V775" i="6" s="1"/>
  <c r="U796" i="6"/>
  <c r="V796" i="6" s="1"/>
  <c r="Z829" i="6"/>
  <c r="Z877" i="6"/>
  <c r="Q70" i="6"/>
  <c r="R70" i="6" s="1"/>
  <c r="Y70" i="6" s="1"/>
  <c r="Q77" i="6"/>
  <c r="R77" i="6" s="1"/>
  <c r="Q102" i="6"/>
  <c r="Z118" i="6"/>
  <c r="Q158" i="6"/>
  <c r="R158" i="6" s="1"/>
  <c r="Y158" i="6" s="1"/>
  <c r="U280" i="6"/>
  <c r="V280" i="6" s="1"/>
  <c r="U420" i="6"/>
  <c r="V420" i="6" s="1"/>
  <c r="Q562" i="6"/>
  <c r="R562" i="6" s="1"/>
  <c r="U640" i="6"/>
  <c r="V640" i="6" s="1"/>
  <c r="Z717" i="6"/>
  <c r="Q28" i="6"/>
  <c r="R28" i="6" s="1"/>
  <c r="Y28" i="6" s="1"/>
  <c r="Q169" i="6"/>
  <c r="R169" i="6" s="1"/>
  <c r="Y169" i="6" s="1"/>
  <c r="Z530" i="6"/>
  <c r="U690" i="6"/>
  <c r="V690" i="6" s="1"/>
  <c r="Q702" i="6"/>
  <c r="R702" i="6" s="1"/>
  <c r="Z790" i="6"/>
  <c r="Q901" i="6"/>
  <c r="R901" i="6" s="1"/>
  <c r="X901" i="6" s="1"/>
  <c r="Y901" i="6" s="1"/>
  <c r="Q903" i="6"/>
  <c r="R903" i="6" s="1"/>
  <c r="Q934" i="6"/>
  <c r="P1017" i="6"/>
  <c r="Q1017" i="6" s="1"/>
  <c r="R1017" i="6" s="1"/>
  <c r="U43" i="6"/>
  <c r="V43" i="6" s="1"/>
  <c r="Q63" i="6"/>
  <c r="R63" i="6" s="1"/>
  <c r="Y63" i="6" s="1"/>
  <c r="U67" i="6"/>
  <c r="V67" i="6" s="1"/>
  <c r="U138" i="6"/>
  <c r="V138" i="6" s="1"/>
  <c r="U151" i="6"/>
  <c r="V151" i="6" s="1"/>
  <c r="U240" i="6"/>
  <c r="V240" i="6" s="1"/>
  <c r="Z242" i="6"/>
  <c r="Z298" i="6"/>
  <c r="Z300" i="6"/>
  <c r="Q434" i="6"/>
  <c r="R434" i="6" s="1"/>
  <c r="Y434" i="6" s="1"/>
  <c r="U493" i="6"/>
  <c r="V493" i="6" s="1"/>
  <c r="Z500" i="6"/>
  <c r="Z586" i="6"/>
  <c r="U668" i="6"/>
  <c r="U803" i="6"/>
  <c r="V803" i="6" s="1"/>
  <c r="Z839" i="6"/>
  <c r="U866" i="6"/>
  <c r="V866" i="6" s="1"/>
  <c r="U903" i="6"/>
  <c r="V903" i="6" s="1"/>
  <c r="U913" i="6"/>
  <c r="V913" i="6" s="1"/>
  <c r="Z934" i="6"/>
  <c r="Z971" i="6"/>
  <c r="P1015" i="6"/>
  <c r="Z821" i="6"/>
  <c r="Q883" i="6"/>
  <c r="R883" i="6" s="1"/>
  <c r="Y883" i="6" s="1"/>
  <c r="R885" i="6"/>
  <c r="U922" i="6"/>
  <c r="V922" i="6" s="1"/>
  <c r="Z930" i="6"/>
  <c r="U191" i="6"/>
  <c r="V191" i="6" s="1"/>
  <c r="U507" i="6"/>
  <c r="V507" i="6" s="1"/>
  <c r="AA889" i="6"/>
  <c r="Q967" i="6"/>
  <c r="R967" i="6" s="1"/>
  <c r="Z1017" i="6"/>
  <c r="U123" i="6"/>
  <c r="V123" i="6" s="1"/>
  <c r="Z487" i="6"/>
  <c r="Z505" i="6"/>
  <c r="U514" i="6"/>
  <c r="V514" i="6" s="1"/>
  <c r="Q550" i="6"/>
  <c r="R550" i="6" s="1"/>
  <c r="Z614" i="6"/>
  <c r="U714" i="6"/>
  <c r="V714" i="6" s="1"/>
  <c r="Z24" i="6"/>
  <c r="Z216" i="6"/>
  <c r="Q230" i="6"/>
  <c r="R230" i="6" s="1"/>
  <c r="Z305" i="6"/>
  <c r="U391" i="6"/>
  <c r="U457" i="6"/>
  <c r="V457" i="6" s="1"/>
  <c r="Z479" i="6"/>
  <c r="Z569" i="6"/>
  <c r="Z623" i="6"/>
  <c r="Q676" i="6"/>
  <c r="R676" i="6" s="1"/>
  <c r="Q680" i="6"/>
  <c r="R680" i="6" s="1"/>
  <c r="Y680" i="6" s="1"/>
  <c r="Z705" i="6"/>
  <c r="Z769" i="6"/>
  <c r="U802" i="6"/>
  <c r="V802" i="6" s="1"/>
  <c r="Z806" i="6"/>
  <c r="U881" i="6"/>
  <c r="V881" i="6" s="1"/>
  <c r="P1008" i="6"/>
  <c r="Q218" i="6"/>
  <c r="R218" i="6" s="1"/>
  <c r="Z430" i="6"/>
  <c r="U234" i="6"/>
  <c r="V234" i="6" s="1"/>
  <c r="U266" i="6"/>
  <c r="Z448" i="6"/>
  <c r="U450" i="6"/>
  <c r="V450" i="6" s="1"/>
  <c r="Q111" i="6"/>
  <c r="R111" i="6" s="1"/>
  <c r="Y111" i="6" s="1"/>
  <c r="Z130" i="6"/>
  <c r="Q150" i="6"/>
  <c r="Q168" i="6"/>
  <c r="U179" i="6"/>
  <c r="U203" i="6"/>
  <c r="Q331" i="6"/>
  <c r="R331" i="6" s="1"/>
  <c r="Y331" i="6" s="1"/>
  <c r="Q362" i="6"/>
  <c r="R362" i="6" s="1"/>
  <c r="Y362" i="6" s="1"/>
  <c r="Z416" i="6"/>
  <c r="U464" i="6"/>
  <c r="V464" i="6" s="1"/>
  <c r="U466" i="6"/>
  <c r="V466" i="6" s="1"/>
  <c r="U559" i="6"/>
  <c r="V559" i="6" s="1"/>
  <c r="Z703" i="6"/>
  <c r="U721" i="6"/>
  <c r="V721" i="6" s="1"/>
  <c r="Z732" i="6"/>
  <c r="Q745" i="6"/>
  <c r="R745" i="6" s="1"/>
  <c r="Q749" i="6"/>
  <c r="R749" i="6" s="1"/>
  <c r="U832" i="6"/>
  <c r="U836" i="6"/>
  <c r="V836" i="6" s="1"/>
  <c r="AA883" i="6"/>
  <c r="U902" i="6"/>
  <c r="V902" i="6" s="1"/>
  <c r="U929" i="6"/>
  <c r="V929" i="6" s="1"/>
  <c r="Z933" i="6"/>
  <c r="Q986" i="6"/>
  <c r="R986" i="6" s="1"/>
  <c r="Y986" i="6" s="1"/>
  <c r="Q209" i="6"/>
  <c r="R209" i="6" s="1"/>
  <c r="Z61" i="6"/>
  <c r="Q117" i="6"/>
  <c r="R117" i="6" s="1"/>
  <c r="Q366" i="6"/>
  <c r="R366" i="6" s="1"/>
  <c r="Y366" i="6" s="1"/>
  <c r="Z37" i="6"/>
  <c r="U66" i="6"/>
  <c r="R5" i="6"/>
  <c r="Y5" i="6" s="1"/>
  <c r="U20" i="6"/>
  <c r="V20" i="6" s="1"/>
  <c r="Z161" i="6"/>
  <c r="Q190" i="6"/>
  <c r="R190" i="6" s="1"/>
  <c r="Y190" i="6" s="1"/>
  <c r="Q208" i="6"/>
  <c r="R208" i="6" s="1"/>
  <c r="Y208" i="6" s="1"/>
  <c r="U230" i="6"/>
  <c r="V230" i="6" s="1"/>
  <c r="U262" i="6"/>
  <c r="V262" i="6" s="1"/>
  <c r="U405" i="6"/>
  <c r="V405" i="6" s="1"/>
  <c r="U492" i="6"/>
  <c r="V492" i="6" s="1"/>
  <c r="Z501" i="6"/>
  <c r="U544" i="6"/>
  <c r="V544" i="6" s="1"/>
  <c r="Z550" i="6"/>
  <c r="Z574" i="6"/>
  <c r="U585" i="6"/>
  <c r="V585" i="6" s="1"/>
  <c r="Z610" i="6"/>
  <c r="U652" i="6"/>
  <c r="V652" i="6" s="1"/>
  <c r="Z658" i="6"/>
  <c r="Q674" i="6"/>
  <c r="R674" i="6" s="1"/>
  <c r="Y674" i="6" s="1"/>
  <c r="U676" i="6"/>
  <c r="V676" i="6" s="1"/>
  <c r="Z730" i="6"/>
  <c r="Z838" i="6"/>
  <c r="Z865" i="6"/>
  <c r="AA894" i="6"/>
  <c r="Z452" i="6"/>
  <c r="Z335" i="6"/>
  <c r="U625" i="6"/>
  <c r="V625" i="6" s="1"/>
  <c r="Q143" i="6"/>
  <c r="U7" i="6"/>
  <c r="V7" i="6" s="1"/>
  <c r="Z9" i="6"/>
  <c r="U745" i="6"/>
  <c r="V745" i="6" s="1"/>
  <c r="AA822" i="6"/>
  <c r="U337" i="6"/>
  <c r="V337" i="6" s="1"/>
  <c r="Q398" i="6"/>
  <c r="R398" i="6" s="1"/>
  <c r="Y398" i="6" s="1"/>
  <c r="U290" i="6"/>
  <c r="V290" i="6" s="1"/>
  <c r="Z13" i="6"/>
  <c r="U152" i="6"/>
  <c r="V152" i="6" s="1"/>
  <c r="U44" i="6"/>
  <c r="V44" i="6" s="1"/>
  <c r="U79" i="6"/>
  <c r="V79" i="6" s="1"/>
  <c r="U105" i="6"/>
  <c r="V105" i="6" s="1"/>
  <c r="U431" i="6"/>
  <c r="V431" i="6" s="1"/>
  <c r="U484" i="6"/>
  <c r="V484" i="6" s="1"/>
  <c r="U174" i="6"/>
  <c r="Z281" i="6"/>
  <c r="U402" i="6"/>
  <c r="V402" i="6" s="1"/>
  <c r="U483" i="6"/>
  <c r="V483" i="6" s="1"/>
  <c r="Q641" i="6"/>
  <c r="R641" i="6" s="1"/>
  <c r="Y641" i="6" s="1"/>
  <c r="U117" i="6"/>
  <c r="V117" i="6" s="1"/>
  <c r="Q75" i="6"/>
  <c r="Z168" i="6"/>
  <c r="Q114" i="6"/>
  <c r="Q120" i="6"/>
  <c r="U126" i="6"/>
  <c r="U139" i="6"/>
  <c r="V139" i="6" s="1"/>
  <c r="Z251" i="6"/>
  <c r="U269" i="6"/>
  <c r="V269" i="6" s="1"/>
  <c r="Z473" i="6"/>
  <c r="U536" i="6"/>
  <c r="V536" i="6" s="1"/>
  <c r="Z73" i="6"/>
  <c r="Z103" i="6"/>
  <c r="Q112" i="6"/>
  <c r="Z226" i="6"/>
  <c r="AA431" i="6"/>
  <c r="U447" i="6"/>
  <c r="V447" i="6" s="1"/>
  <c r="U471" i="6"/>
  <c r="V471" i="6" s="1"/>
  <c r="U519" i="6"/>
  <c r="V519" i="6" s="1"/>
  <c r="Q724" i="6"/>
  <c r="R724" i="6" s="1"/>
  <c r="Z772" i="6"/>
  <c r="U792" i="6"/>
  <c r="V792" i="6" s="1"/>
  <c r="U928" i="6"/>
  <c r="V928" i="6" s="1"/>
  <c r="Q760" i="6"/>
  <c r="R760" i="6" s="1"/>
  <c r="Y760" i="6" s="1"/>
  <c r="Z390" i="6"/>
  <c r="U639" i="6"/>
  <c r="V639" i="6" s="1"/>
  <c r="Z639" i="6"/>
  <c r="Z643" i="6"/>
  <c r="U823" i="6"/>
  <c r="V823" i="6" s="1"/>
  <c r="Z823" i="6"/>
  <c r="U85" i="6"/>
  <c r="V85" i="6" s="1"/>
  <c r="Z85" i="6"/>
  <c r="U94" i="6"/>
  <c r="V94" i="6" s="1"/>
  <c r="Z94" i="6"/>
  <c r="U162" i="6"/>
  <c r="Z162" i="6"/>
  <c r="U186" i="6"/>
  <c r="Z186" i="6"/>
  <c r="U237" i="6"/>
  <c r="V237" i="6" s="1"/>
  <c r="Z270" i="6"/>
  <c r="Z401" i="6"/>
  <c r="U437" i="6"/>
  <c r="V437" i="6" s="1"/>
  <c r="Z739" i="6"/>
  <c r="U739" i="6"/>
  <c r="V739" i="6" s="1"/>
  <c r="Z969" i="6"/>
  <c r="U969" i="6"/>
  <c r="AA507" i="6"/>
  <c r="Q507" i="6"/>
  <c r="R507" i="6" s="1"/>
  <c r="Z136" i="6"/>
  <c r="U136" i="6"/>
  <c r="Q180" i="6"/>
  <c r="P180" i="6"/>
  <c r="Z100" i="6"/>
  <c r="Z102" i="6"/>
  <c r="U140" i="6"/>
  <c r="V140" i="6" s="1"/>
  <c r="AA314" i="6"/>
  <c r="Q314" i="6"/>
  <c r="R314" i="6" s="1"/>
  <c r="Y314" i="6" s="1"/>
  <c r="Z522" i="6"/>
  <c r="Z558" i="6"/>
  <c r="U558" i="6"/>
  <c r="V558" i="6" s="1"/>
  <c r="Q675" i="6"/>
  <c r="R675" i="6" s="1"/>
  <c r="Y675" i="6" s="1"/>
  <c r="U719" i="6"/>
  <c r="V719" i="6" s="1"/>
  <c r="Z719" i="6"/>
  <c r="Q19" i="6"/>
  <c r="R19" i="6" s="1"/>
  <c r="AA19" i="6"/>
  <c r="Z176" i="6"/>
  <c r="U176" i="6"/>
  <c r="V176" i="6" s="1"/>
  <c r="Z184" i="6"/>
  <c r="U184" i="6"/>
  <c r="V184" i="6" s="1"/>
  <c r="Q204" i="6"/>
  <c r="R204" i="6" s="1"/>
  <c r="Q307" i="6"/>
  <c r="R307" i="6" s="1"/>
  <c r="Y307" i="6" s="1"/>
  <c r="AA563" i="6"/>
  <c r="Q563" i="6"/>
  <c r="R563" i="6" s="1"/>
  <c r="Y563" i="6" s="1"/>
  <c r="U590" i="6"/>
  <c r="V590" i="6" s="1"/>
  <c r="U608" i="6"/>
  <c r="V608" i="6" s="1"/>
  <c r="Z608" i="6"/>
  <c r="Z695" i="6"/>
  <c r="U695" i="6"/>
  <c r="V695" i="6" s="1"/>
  <c r="AA898" i="6"/>
  <c r="Q898" i="6"/>
  <c r="R898" i="6" s="1"/>
  <c r="X898" i="6" s="1"/>
  <c r="AA959" i="6"/>
  <c r="Q959" i="6"/>
  <c r="R959" i="6" s="1"/>
  <c r="X959" i="6" s="1"/>
  <c r="U455" i="6"/>
  <c r="V455" i="6" s="1"/>
  <c r="Z455" i="6"/>
  <c r="U554" i="6"/>
  <c r="V554" i="6" s="1"/>
  <c r="Z554" i="6"/>
  <c r="Z145" i="6"/>
  <c r="U145" i="6"/>
  <c r="V145" i="6" s="1"/>
  <c r="AA179" i="6"/>
  <c r="Q179" i="6"/>
  <c r="R179" i="6" s="1"/>
  <c r="Y179" i="6" s="1"/>
  <c r="AA284" i="6"/>
  <c r="Q284" i="6"/>
  <c r="R284" i="6" s="1"/>
  <c r="Y284" i="6" s="1"/>
  <c r="U286" i="6"/>
  <c r="V286" i="6" s="1"/>
  <c r="Z286" i="6"/>
  <c r="Z348" i="6"/>
  <c r="U348" i="6"/>
  <c r="V348" i="6" s="1"/>
  <c r="AA353" i="6"/>
  <c r="Q353" i="6"/>
  <c r="R353" i="6" s="1"/>
  <c r="Y353" i="6" s="1"/>
  <c r="Z693" i="6"/>
  <c r="U693" i="6"/>
  <c r="V693" i="6" s="1"/>
  <c r="U702" i="6"/>
  <c r="U776" i="6"/>
  <c r="V776" i="6" s="1"/>
  <c r="Z776" i="6"/>
  <c r="Z910" i="6"/>
  <c r="U910" i="6"/>
  <c r="V910" i="6" s="1"/>
  <c r="U712" i="6"/>
  <c r="V712" i="6" s="1"/>
  <c r="Z712" i="6"/>
  <c r="AA619" i="6"/>
  <c r="Q619" i="6"/>
  <c r="R619" i="6" s="1"/>
  <c r="Y619" i="6" s="1"/>
  <c r="Q697" i="6"/>
  <c r="R697" i="6" s="1"/>
  <c r="Y697" i="6" s="1"/>
  <c r="U814" i="6"/>
  <c r="V814" i="6" s="1"/>
  <c r="Z814" i="6"/>
  <c r="Z156" i="6"/>
  <c r="U156" i="6"/>
  <c r="V156" i="6" s="1"/>
  <c r="Q196" i="6"/>
  <c r="R196" i="6" s="1"/>
  <c r="U382" i="6"/>
  <c r="V382" i="6" s="1"/>
  <c r="Z382" i="6"/>
  <c r="U548" i="6"/>
  <c r="V548" i="6" s="1"/>
  <c r="Z548" i="6"/>
  <c r="Q580" i="6"/>
  <c r="R580" i="6" s="1"/>
  <c r="Y580" i="6" s="1"/>
  <c r="Z896" i="6"/>
  <c r="U896" i="6"/>
  <c r="V896" i="6" s="1"/>
  <c r="Q683" i="6"/>
  <c r="R683" i="6" s="1"/>
  <c r="U222" i="6"/>
  <c r="V222" i="6" s="1"/>
  <c r="Z222" i="6"/>
  <c r="U393" i="6"/>
  <c r="Z393" i="6"/>
  <c r="Z425" i="6"/>
  <c r="U425" i="6"/>
  <c r="V425" i="6" s="1"/>
  <c r="Q654" i="6"/>
  <c r="R654" i="6" s="1"/>
  <c r="Y654" i="6" s="1"/>
  <c r="Z96" i="6"/>
  <c r="U96" i="6"/>
  <c r="V96" i="6" s="1"/>
  <c r="Z596" i="6"/>
  <c r="AA72" i="6"/>
  <c r="Q72" i="6"/>
  <c r="U150" i="6"/>
  <c r="U154" i="6"/>
  <c r="V154" i="6" s="1"/>
  <c r="Z154" i="6"/>
  <c r="Q175" i="6"/>
  <c r="R175" i="6" s="1"/>
  <c r="U220" i="6"/>
  <c r="V220" i="6" s="1"/>
  <c r="Z220" i="6"/>
  <c r="U380" i="6"/>
  <c r="V380" i="6" s="1"/>
  <c r="Z380" i="6"/>
  <c r="U22" i="6"/>
  <c r="V22" i="6" s="1"/>
  <c r="Z22" i="6"/>
  <c r="U276" i="6"/>
  <c r="V276" i="6" s="1"/>
  <c r="Z276" i="6"/>
  <c r="U282" i="6"/>
  <c r="V282" i="6" s="1"/>
  <c r="Z282" i="6"/>
  <c r="Z322" i="6"/>
  <c r="U322" i="6"/>
  <c r="V322" i="6" s="1"/>
  <c r="U486" i="6"/>
  <c r="V486" i="6" s="1"/>
  <c r="Z486" i="6"/>
  <c r="Z600" i="6"/>
  <c r="U600" i="6"/>
  <c r="V600" i="6" s="1"/>
  <c r="Z91" i="6"/>
  <c r="U91" i="6"/>
  <c r="V91" i="6" s="1"/>
  <c r="AA188" i="6"/>
  <c r="Q188" i="6"/>
  <c r="R188" i="6" s="1"/>
  <c r="U225" i="6"/>
  <c r="V225" i="6" s="1"/>
  <c r="Z225" i="6"/>
  <c r="AA245" i="6"/>
  <c r="Q245" i="6"/>
  <c r="R245" i="6" s="1"/>
  <c r="Y245" i="6" s="1"/>
  <c r="Z340" i="6"/>
  <c r="U340" i="6"/>
  <c r="V340" i="6" s="1"/>
  <c r="Z378" i="6"/>
  <c r="U378" i="6"/>
  <c r="V378" i="6" s="1"/>
  <c r="Z478" i="6"/>
  <c r="Q532" i="6"/>
  <c r="R532" i="6" s="1"/>
  <c r="Y532" i="6" s="1"/>
  <c r="Q538" i="6"/>
  <c r="R538" i="6" s="1"/>
  <c r="Y538" i="6" s="1"/>
  <c r="P568" i="6"/>
  <c r="Q568" i="6" s="1"/>
  <c r="R568" i="6" s="1"/>
  <c r="Y568" i="6" s="1"/>
  <c r="Z572" i="6"/>
  <c r="U576" i="6"/>
  <c r="V576" i="6" s="1"/>
  <c r="Q651" i="6"/>
  <c r="R651" i="6" s="1"/>
  <c r="Y651" i="6" s="1"/>
  <c r="Q784" i="6"/>
  <c r="R784" i="6" s="1"/>
  <c r="Y784" i="6" s="1"/>
  <c r="Z843" i="6"/>
  <c r="U843" i="6"/>
  <c r="V843" i="6" s="1"/>
  <c r="Z1027" i="6"/>
  <c r="U1027" i="6"/>
  <c r="V1027" i="6" s="1"/>
  <c r="Z1007" i="6"/>
  <c r="U1007" i="6"/>
  <c r="V1007" i="6" s="1"/>
  <c r="Q310" i="6"/>
  <c r="R310" i="6" s="1"/>
  <c r="AA737" i="6"/>
  <c r="Q963" i="6"/>
  <c r="R963" i="6" s="1"/>
  <c r="U27" i="6"/>
  <c r="V27" i="6" s="1"/>
  <c r="U93" i="6"/>
  <c r="V93" i="6" s="1"/>
  <c r="Z144" i="6"/>
  <c r="Q192" i="6"/>
  <c r="Z194" i="6"/>
  <c r="Z231" i="6"/>
  <c r="U316" i="6"/>
  <c r="V316" i="6" s="1"/>
  <c r="U370" i="6"/>
  <c r="V370" i="6" s="1"/>
  <c r="U384" i="6"/>
  <c r="V384" i="6" s="1"/>
  <c r="U392" i="6"/>
  <c r="V392" i="6" s="1"/>
  <c r="U396" i="6"/>
  <c r="V396" i="6" s="1"/>
  <c r="U412" i="6"/>
  <c r="V412" i="6" s="1"/>
  <c r="U458" i="6"/>
  <c r="V458" i="6" s="1"/>
  <c r="U460" i="6"/>
  <c r="Q509" i="6"/>
  <c r="R509" i="6" s="1"/>
  <c r="Y509" i="6" s="1"/>
  <c r="U511" i="6"/>
  <c r="V511" i="6" s="1"/>
  <c r="U513" i="6"/>
  <c r="V513" i="6" s="1"/>
  <c r="Q515" i="6"/>
  <c r="R515" i="6" s="1"/>
  <c r="Y515" i="6" s="1"/>
  <c r="U526" i="6"/>
  <c r="V526" i="6" s="1"/>
  <c r="U557" i="6"/>
  <c r="V557" i="6" s="1"/>
  <c r="Z584" i="6"/>
  <c r="Z605" i="6"/>
  <c r="U611" i="6"/>
  <c r="V611" i="6" s="1"/>
  <c r="U683" i="6"/>
  <c r="V683" i="6" s="1"/>
  <c r="U701" i="6"/>
  <c r="V701" i="6" s="1"/>
  <c r="U727" i="6"/>
  <c r="V727" i="6" s="1"/>
  <c r="Z748" i="6"/>
  <c r="R750" i="6"/>
  <c r="Y750" i="6" s="1"/>
  <c r="Q791" i="6"/>
  <c r="R791" i="6" s="1"/>
  <c r="Y791" i="6" s="1"/>
  <c r="U817" i="6"/>
  <c r="V817" i="6" s="1"/>
  <c r="Z923" i="6"/>
  <c r="U923" i="6"/>
  <c r="V923" i="6" s="1"/>
  <c r="Z841" i="6"/>
  <c r="U841" i="6"/>
  <c r="Q48" i="6"/>
  <c r="Z19" i="6"/>
  <c r="Q34" i="6"/>
  <c r="R34" i="6" s="1"/>
  <c r="Y34" i="6" s="1"/>
  <c r="U54" i="6"/>
  <c r="V54" i="6" s="1"/>
  <c r="Q59" i="6"/>
  <c r="R59" i="6" s="1"/>
  <c r="Q61" i="6"/>
  <c r="Q65" i="6"/>
  <c r="R65" i="6" s="1"/>
  <c r="Z72" i="6"/>
  <c r="Q78" i="6"/>
  <c r="Q80" i="6"/>
  <c r="R80" i="6" s="1"/>
  <c r="Y80" i="6" s="1"/>
  <c r="Q82" i="6"/>
  <c r="R82" i="6" s="1"/>
  <c r="Y82" i="6" s="1"/>
  <c r="U169" i="6"/>
  <c r="V169" i="6" s="1"/>
  <c r="U171" i="6"/>
  <c r="V171" i="6" s="1"/>
  <c r="U177" i="6"/>
  <c r="V177" i="6" s="1"/>
  <c r="Z219" i="6"/>
  <c r="U219" i="6"/>
  <c r="V219" i="6" s="1"/>
  <c r="Z243" i="6"/>
  <c r="Q308" i="6"/>
  <c r="R308" i="6" s="1"/>
  <c r="Y308" i="6" s="1"/>
  <c r="Z310" i="6"/>
  <c r="Z312" i="6"/>
  <c r="U341" i="6"/>
  <c r="V341" i="6" s="1"/>
  <c r="Q389" i="6"/>
  <c r="R389" i="6" s="1"/>
  <c r="Y389" i="6" s="1"/>
  <c r="U394" i="6"/>
  <c r="V394" i="6" s="1"/>
  <c r="U414" i="6"/>
  <c r="V414" i="6" s="1"/>
  <c r="Z418" i="6"/>
  <c r="U418" i="6"/>
  <c r="V418" i="6" s="1"/>
  <c r="U477" i="6"/>
  <c r="V477" i="6" s="1"/>
  <c r="Z499" i="6"/>
  <c r="U517" i="6"/>
  <c r="V517" i="6" s="1"/>
  <c r="U741" i="6"/>
  <c r="V741" i="6" s="1"/>
  <c r="U795" i="6"/>
  <c r="Z807" i="6"/>
  <c r="U807" i="6"/>
  <c r="V807" i="6" s="1"/>
  <c r="U815" i="6"/>
  <c r="V815" i="6" s="1"/>
  <c r="Z815" i="6"/>
  <c r="U846" i="6"/>
  <c r="Z880" i="6"/>
  <c r="U880" i="6"/>
  <c r="V880" i="6" s="1"/>
  <c r="AA893" i="6"/>
  <c r="Q893" i="6"/>
  <c r="R893" i="6" s="1"/>
  <c r="Q953" i="6"/>
  <c r="R953" i="6" s="1"/>
  <c r="Z588" i="6"/>
  <c r="U588" i="6"/>
  <c r="V588" i="6" s="1"/>
  <c r="U109" i="6"/>
  <c r="V109" i="6" s="1"/>
  <c r="Z109" i="6"/>
  <c r="AA113" i="6"/>
  <c r="Q139" i="6"/>
  <c r="R139" i="6" s="1"/>
  <c r="Z565" i="6"/>
  <c r="U565" i="6"/>
  <c r="V565" i="6" s="1"/>
  <c r="U601" i="6"/>
  <c r="V601" i="6" s="1"/>
  <c r="Z642" i="6"/>
  <c r="Q657" i="6"/>
  <c r="R657" i="6" s="1"/>
  <c r="Z729" i="6"/>
  <c r="Z731" i="6"/>
  <c r="U750" i="6"/>
  <c r="V750" i="6" s="1"/>
  <c r="Q763" i="6"/>
  <c r="R763" i="6" s="1"/>
  <c r="Y763" i="6" s="1"/>
  <c r="Z791" i="6"/>
  <c r="Z805" i="6"/>
  <c r="U805" i="6"/>
  <c r="V805" i="6" s="1"/>
  <c r="U811" i="6"/>
  <c r="V811" i="6" s="1"/>
  <c r="U874" i="6"/>
  <c r="V874" i="6" s="1"/>
  <c r="Q907" i="6"/>
  <c r="R907" i="6" s="1"/>
  <c r="X907" i="6" s="1"/>
  <c r="Y907" i="6" s="1"/>
  <c r="AA907" i="6"/>
  <c r="U919" i="6"/>
  <c r="V919" i="6" s="1"/>
  <c r="Z919" i="6"/>
  <c r="U953" i="6"/>
  <c r="V953" i="6" s="1"/>
  <c r="Z953" i="6"/>
  <c r="Z1000" i="6"/>
  <c r="U1000" i="6"/>
  <c r="V1000" i="6" s="1"/>
  <c r="Q26" i="6"/>
  <c r="R26" i="6" s="1"/>
  <c r="Y26" i="6" s="1"/>
  <c r="Q49" i="6"/>
  <c r="R49" i="6" s="1"/>
  <c r="Y49" i="6" s="1"/>
  <c r="Q53" i="6"/>
  <c r="R53" i="6" s="1"/>
  <c r="Q86" i="6"/>
  <c r="R86" i="6" s="1"/>
  <c r="Y86" i="6" s="1"/>
  <c r="Q88" i="6"/>
  <c r="R88" i="6" s="1"/>
  <c r="Y88" i="6" s="1"/>
  <c r="U121" i="6"/>
  <c r="V121" i="6" s="1"/>
  <c r="P143" i="6"/>
  <c r="P168" i="6"/>
  <c r="Q185" i="6"/>
  <c r="R185" i="6" s="1"/>
  <c r="Y185" i="6" s="1"/>
  <c r="Q187" i="6"/>
  <c r="R187" i="6" s="1"/>
  <c r="Y187" i="6" s="1"/>
  <c r="Q197" i="6"/>
  <c r="R197" i="6" s="1"/>
  <c r="Y197" i="6" s="1"/>
  <c r="U205" i="6"/>
  <c r="V205" i="6" s="1"/>
  <c r="AA236" i="6"/>
  <c r="Z257" i="6"/>
  <c r="Q259" i="6"/>
  <c r="R259" i="6" s="1"/>
  <c r="Y259" i="6" s="1"/>
  <c r="Z263" i="6"/>
  <c r="P271" i="6"/>
  <c r="Q271" i="6" s="1"/>
  <c r="R271" i="6" s="1"/>
  <c r="Y271" i="6" s="1"/>
  <c r="Z292" i="6"/>
  <c r="Z306" i="6"/>
  <c r="U331" i="6"/>
  <c r="V331" i="6" s="1"/>
  <c r="U531" i="6"/>
  <c r="Z531" i="6"/>
  <c r="U661" i="6"/>
  <c r="V661" i="6" s="1"/>
  <c r="Z661" i="6"/>
  <c r="Z809" i="6"/>
  <c r="U809" i="6"/>
  <c r="V809" i="6" s="1"/>
  <c r="Z853" i="6"/>
  <c r="U853" i="6"/>
  <c r="U872" i="6"/>
  <c r="V872" i="6" s="1"/>
  <c r="Z872" i="6"/>
  <c r="AA924" i="6"/>
  <c r="Q924" i="6"/>
  <c r="R924" i="6" s="1"/>
  <c r="U1024" i="6"/>
  <c r="V1024" i="6" s="1"/>
  <c r="Q616" i="6"/>
  <c r="R616" i="6" s="1"/>
  <c r="Y616" i="6" s="1"/>
  <c r="U620" i="6"/>
  <c r="V620" i="6" s="1"/>
  <c r="U624" i="6"/>
  <c r="V624" i="6" s="1"/>
  <c r="U700" i="6"/>
  <c r="V700" i="6" s="1"/>
  <c r="U759" i="6"/>
  <c r="V759" i="6" s="1"/>
  <c r="Z767" i="6"/>
  <c r="U773" i="6"/>
  <c r="V773" i="6" s="1"/>
  <c r="U889" i="6"/>
  <c r="V889" i="6" s="1"/>
  <c r="Z889" i="6"/>
  <c r="Z891" i="6"/>
  <c r="U891" i="6"/>
  <c r="V891" i="6" s="1"/>
  <c r="U899" i="6"/>
  <c r="V899" i="6" s="1"/>
  <c r="U984" i="6"/>
  <c r="V984" i="6" s="1"/>
  <c r="Z984" i="6"/>
  <c r="Z998" i="6"/>
  <c r="U998" i="6"/>
  <c r="Z1010" i="6"/>
  <c r="U1010" i="6"/>
  <c r="AA784" i="6"/>
  <c r="AA13" i="6"/>
  <c r="Q20" i="6"/>
  <c r="R20" i="6" s="1"/>
  <c r="Q37" i="6"/>
  <c r="R37" i="6" s="1"/>
  <c r="Y37" i="6" s="1"/>
  <c r="Q47" i="6"/>
  <c r="R47" i="6" s="1"/>
  <c r="U69" i="6"/>
  <c r="V69" i="6" s="1"/>
  <c r="Z82" i="6"/>
  <c r="Z90" i="6"/>
  <c r="Q130" i="6"/>
  <c r="R130" i="6" s="1"/>
  <c r="Q132" i="6"/>
  <c r="R132" i="6" s="1"/>
  <c r="Y132" i="6" s="1"/>
  <c r="Q160" i="6"/>
  <c r="R160" i="6" s="1"/>
  <c r="Y160" i="6" s="1"/>
  <c r="Q162" i="6"/>
  <c r="R162" i="6" s="1"/>
  <c r="P176" i="6"/>
  <c r="Z185" i="6"/>
  <c r="U185" i="6"/>
  <c r="V185" i="6" s="1"/>
  <c r="Q202" i="6"/>
  <c r="R202" i="6" s="1"/>
  <c r="Y202" i="6" s="1"/>
  <c r="U207" i="6"/>
  <c r="V207" i="6" s="1"/>
  <c r="Z228" i="6"/>
  <c r="Q248" i="6"/>
  <c r="R248" i="6" s="1"/>
  <c r="AA313" i="6"/>
  <c r="Q313" i="6"/>
  <c r="R313" i="6" s="1"/>
  <c r="Y313" i="6" s="1"/>
  <c r="Q411" i="6"/>
  <c r="R411" i="6" s="1"/>
  <c r="Y411" i="6" s="1"/>
  <c r="Q413" i="6"/>
  <c r="R413" i="6" s="1"/>
  <c r="Y413" i="6" s="1"/>
  <c r="U432" i="6"/>
  <c r="V432" i="6" s="1"/>
  <c r="U489" i="6"/>
  <c r="V489" i="6" s="1"/>
  <c r="Z577" i="6"/>
  <c r="Z579" i="6"/>
  <c r="U581" i="6"/>
  <c r="V581" i="6" s="1"/>
  <c r="U626" i="6"/>
  <c r="V626" i="6" s="1"/>
  <c r="Z632" i="6"/>
  <c r="Q637" i="6"/>
  <c r="R637" i="6" s="1"/>
  <c r="Y637" i="6" s="1"/>
  <c r="Q639" i="6"/>
  <c r="R639" i="6" s="1"/>
  <c r="Y639" i="6" s="1"/>
  <c r="Z692" i="6"/>
  <c r="Z777" i="6"/>
  <c r="Z779" i="6"/>
  <c r="Z858" i="6"/>
  <c r="U858" i="6"/>
  <c r="V858" i="6" s="1"/>
  <c r="Q14" i="6"/>
  <c r="R14" i="6" s="1"/>
  <c r="Y14" i="6" s="1"/>
  <c r="Q45" i="6"/>
  <c r="Q184" i="6"/>
  <c r="R184" i="6" s="1"/>
  <c r="Q200" i="6"/>
  <c r="Q278" i="6"/>
  <c r="R278" i="6" s="1"/>
  <c r="Y278" i="6" s="1"/>
  <c r="Q328" i="6"/>
  <c r="R328" i="6" s="1"/>
  <c r="Y328" i="6" s="1"/>
  <c r="R390" i="6"/>
  <c r="Y390" i="6" s="1"/>
  <c r="Q625" i="6"/>
  <c r="R625" i="6" s="1"/>
  <c r="Y625" i="6" s="1"/>
  <c r="U628" i="6"/>
  <c r="V628" i="6" s="1"/>
  <c r="Z628" i="6"/>
  <c r="Q835" i="6"/>
  <c r="R835" i="6" s="1"/>
  <c r="Z936" i="6"/>
  <c r="U936" i="6"/>
  <c r="V936" i="6" s="1"/>
  <c r="Q802" i="6"/>
  <c r="R802" i="6" s="1"/>
  <c r="Y802" i="6" s="1"/>
  <c r="Q910" i="6"/>
  <c r="R910" i="6" s="1"/>
  <c r="P1005" i="6"/>
  <c r="P1018" i="6"/>
  <c r="Q855" i="6"/>
  <c r="R855" i="6" s="1"/>
  <c r="Y855" i="6" s="1"/>
  <c r="Q1026" i="6"/>
  <c r="R1026" i="6" s="1"/>
  <c r="U861" i="6"/>
  <c r="Z863" i="6"/>
  <c r="R926" i="6"/>
  <c r="X926" i="6" s="1"/>
  <c r="Q983" i="6"/>
  <c r="R983" i="6" s="1"/>
  <c r="U938" i="6"/>
  <c r="V938" i="6" s="1"/>
  <c r="Z907" i="6"/>
  <c r="Z926" i="6"/>
  <c r="Z931" i="6"/>
  <c r="Q935" i="6"/>
  <c r="R935" i="6" s="1"/>
  <c r="P1006" i="6"/>
  <c r="Q115" i="6"/>
  <c r="Q385" i="6"/>
  <c r="R385" i="6" s="1"/>
  <c r="Y385" i="6" s="1"/>
  <c r="Q527" i="6"/>
  <c r="R527" i="6" s="1"/>
  <c r="Y527" i="6" s="1"/>
  <c r="Q772" i="6"/>
  <c r="R772" i="6" s="1"/>
  <c r="Y772" i="6" s="1"/>
  <c r="U878" i="6"/>
  <c r="V878" i="6" s="1"/>
  <c r="U886" i="6"/>
  <c r="U893" i="6"/>
  <c r="V893" i="6" s="1"/>
  <c r="Q895" i="6"/>
  <c r="R895" i="6" s="1"/>
  <c r="Z898" i="6"/>
  <c r="Z914" i="6"/>
  <c r="U924" i="6"/>
  <c r="V924" i="6" s="1"/>
  <c r="AA1004" i="6"/>
  <c r="Q1008" i="6"/>
  <c r="R1008" i="6" s="1"/>
  <c r="Y1008" i="6" s="1"/>
  <c r="U1013" i="6"/>
  <c r="V1013" i="6" s="1"/>
  <c r="AA888" i="6"/>
  <c r="AA892" i="6"/>
  <c r="AA897" i="6"/>
  <c r="AA911" i="6"/>
  <c r="AA941" i="6"/>
  <c r="AA622" i="6"/>
  <c r="Q622" i="6"/>
  <c r="R622" i="6" s="1"/>
  <c r="Y622" i="6" s="1"/>
  <c r="Q449" i="6"/>
  <c r="R449" i="6" s="1"/>
  <c r="Y449" i="6" s="1"/>
  <c r="Q531" i="6"/>
  <c r="R531" i="6" s="1"/>
  <c r="Y531" i="6" s="1"/>
  <c r="AA531" i="6"/>
  <c r="P658" i="6"/>
  <c r="Q658" i="6" s="1"/>
  <c r="Z46" i="6"/>
  <c r="Q134" i="6"/>
  <c r="U372" i="6"/>
  <c r="V372" i="6" s="1"/>
  <c r="Z395" i="6"/>
  <c r="Q12" i="6"/>
  <c r="Q15" i="6"/>
  <c r="R15" i="6" s="1"/>
  <c r="Y15" i="6" s="1"/>
  <c r="U21" i="6"/>
  <c r="V21" i="6" s="1"/>
  <c r="U42" i="6"/>
  <c r="Z106" i="6"/>
  <c r="Q170" i="6"/>
  <c r="R170" i="6" s="1"/>
  <c r="Y170" i="6" s="1"/>
  <c r="AA182" i="6"/>
  <c r="Q182" i="6"/>
  <c r="Z183" i="6"/>
  <c r="U183" i="6"/>
  <c r="V183" i="6" s="1"/>
  <c r="Q226" i="6"/>
  <c r="R226" i="6" s="1"/>
  <c r="Y226" i="6" s="1"/>
  <c r="AA226" i="6"/>
  <c r="U304" i="6"/>
  <c r="V304" i="6" s="1"/>
  <c r="Z304" i="6"/>
  <c r="Q306" i="6"/>
  <c r="R306" i="6" s="1"/>
  <c r="Y306" i="6" s="1"/>
  <c r="AA306" i="6"/>
  <c r="P319" i="6"/>
  <c r="Q319" i="6" s="1"/>
  <c r="P814" i="6"/>
  <c r="Q814" i="6" s="1"/>
  <c r="R814" i="6" s="1"/>
  <c r="Z18" i="6"/>
  <c r="AA33" i="6"/>
  <c r="Q33" i="6"/>
  <c r="R33" i="6" s="1"/>
  <c r="Y33" i="6" s="1"/>
  <c r="U45" i="6"/>
  <c r="V45" i="6" s="1"/>
  <c r="Z76" i="6"/>
  <c r="U88" i="6"/>
  <c r="Z88" i="6"/>
  <c r="U108" i="6"/>
  <c r="V108" i="6" s="1"/>
  <c r="U120" i="6"/>
  <c r="AA126" i="6"/>
  <c r="Q126" i="6"/>
  <c r="U131" i="6"/>
  <c r="Q133" i="6"/>
  <c r="U134" i="6"/>
  <c r="V134" i="6" s="1"/>
  <c r="AA146" i="6"/>
  <c r="Q146" i="6"/>
  <c r="R146" i="6" s="1"/>
  <c r="Q167" i="6"/>
  <c r="R167" i="6" s="1"/>
  <c r="Y167" i="6" s="1"/>
  <c r="Z170" i="6"/>
  <c r="U170" i="6"/>
  <c r="V170" i="6" s="1"/>
  <c r="U175" i="6"/>
  <c r="V175" i="6" s="1"/>
  <c r="U189" i="6"/>
  <c r="V189" i="6" s="1"/>
  <c r="U192" i="6"/>
  <c r="U213" i="6"/>
  <c r="V213" i="6" s="1"/>
  <c r="Q215" i="6"/>
  <c r="R215" i="6" s="1"/>
  <c r="Y215" i="6" s="1"/>
  <c r="U256" i="6"/>
  <c r="V256" i="6" s="1"/>
  <c r="U265" i="6"/>
  <c r="U284" i="6"/>
  <c r="V284" i="6" s="1"/>
  <c r="U302" i="6"/>
  <c r="V302" i="6" s="1"/>
  <c r="Q448" i="6"/>
  <c r="R448" i="6" s="1"/>
  <c r="Y448" i="6" s="1"/>
  <c r="AA448" i="6"/>
  <c r="Z453" i="6"/>
  <c r="U453" i="6"/>
  <c r="V453" i="6" s="1"/>
  <c r="P520" i="6"/>
  <c r="Q592" i="6"/>
  <c r="R592" i="6" s="1"/>
  <c r="Z602" i="6"/>
  <c r="U602" i="6"/>
  <c r="V602" i="6" s="1"/>
  <c r="Z651" i="6"/>
  <c r="U651" i="6"/>
  <c r="V651" i="6" s="1"/>
  <c r="P229" i="6"/>
  <c r="Q229" i="6" s="1"/>
  <c r="R229" i="6" s="1"/>
  <c r="Y229" i="6" s="1"/>
  <c r="P374" i="6"/>
  <c r="Q374" i="6" s="1"/>
  <c r="R374" i="6" s="1"/>
  <c r="Z51" i="6"/>
  <c r="U60" i="6"/>
  <c r="V60" i="6" s="1"/>
  <c r="Q156" i="6"/>
  <c r="R156" i="6" s="1"/>
  <c r="Z211" i="6"/>
  <c r="U211" i="6"/>
  <c r="V211" i="6" s="1"/>
  <c r="Q265" i="6"/>
  <c r="R265" i="6" s="1"/>
  <c r="Y265" i="6" s="1"/>
  <c r="Z362" i="6"/>
  <c r="Q378" i="6"/>
  <c r="R378" i="6" s="1"/>
  <c r="Y378" i="6" s="1"/>
  <c r="Z10" i="6"/>
  <c r="P133" i="6"/>
  <c r="Q136" i="6"/>
  <c r="R136" i="6" s="1"/>
  <c r="U201" i="6"/>
  <c r="V201" i="6" s="1"/>
  <c r="U204" i="6"/>
  <c r="AA258" i="6"/>
  <c r="Q258" i="6"/>
  <c r="R258" i="6" s="1"/>
  <c r="Y258" i="6" s="1"/>
  <c r="U317" i="6"/>
  <c r="V317" i="6" s="1"/>
  <c r="AA386" i="6"/>
  <c r="Q386" i="6"/>
  <c r="R386" i="6" s="1"/>
  <c r="Y386" i="6" s="1"/>
  <c r="U537" i="6"/>
  <c r="V537" i="6" s="1"/>
  <c r="Z537" i="6"/>
  <c r="U12" i="6"/>
  <c r="Z34" i="6"/>
  <c r="Z55" i="6"/>
  <c r="P62" i="6"/>
  <c r="R62" i="6" s="1"/>
  <c r="Y62" i="6" s="1"/>
  <c r="Z63" i="6"/>
  <c r="AA68" i="6"/>
  <c r="P75" i="6"/>
  <c r="Z81" i="6"/>
  <c r="Q85" i="6"/>
  <c r="Z115" i="6"/>
  <c r="Z141" i="6"/>
  <c r="U141" i="6"/>
  <c r="V141" i="6" s="1"/>
  <c r="V144" i="6"/>
  <c r="Q148" i="6"/>
  <c r="P148" i="6"/>
  <c r="P182" i="6"/>
  <c r="Z196" i="6"/>
  <c r="U196" i="6"/>
  <c r="V196" i="6" s="1"/>
  <c r="Q198" i="6"/>
  <c r="P198" i="6"/>
  <c r="P200" i="6"/>
  <c r="Q203" i="6"/>
  <c r="R203" i="6" s="1"/>
  <c r="Y203" i="6" s="1"/>
  <c r="U224" i="6"/>
  <c r="V224" i="6" s="1"/>
  <c r="Q241" i="6"/>
  <c r="R241" i="6" s="1"/>
  <c r="Y241" i="6" s="1"/>
  <c r="AA241" i="6"/>
  <c r="U244" i="6"/>
  <c r="Z244" i="6"/>
  <c r="U249" i="6"/>
  <c r="V249" i="6" s="1"/>
  <c r="Z249" i="6"/>
  <c r="Z332" i="6"/>
  <c r="Z428" i="6"/>
  <c r="Z446" i="6"/>
  <c r="U446" i="6"/>
  <c r="V446" i="6" s="1"/>
  <c r="U573" i="6"/>
  <c r="V573" i="6" s="1"/>
  <c r="Z573" i="6"/>
  <c r="AA644" i="6"/>
  <c r="Z704" i="6"/>
  <c r="U704" i="6"/>
  <c r="V704" i="6" s="1"/>
  <c r="Z762" i="6"/>
  <c r="U762" i="6"/>
  <c r="V762" i="6" s="1"/>
  <c r="AA790" i="6"/>
  <c r="Q790" i="6"/>
  <c r="R790" i="6" s="1"/>
  <c r="X790" i="6" s="1"/>
  <c r="Y790" i="6" s="1"/>
  <c r="Q797" i="6"/>
  <c r="R797" i="6" s="1"/>
  <c r="Y797" i="6" s="1"/>
  <c r="P799" i="6"/>
  <c r="Q799" i="6" s="1"/>
  <c r="Z311" i="6"/>
  <c r="U311" i="6"/>
  <c r="V311" i="6" s="1"/>
  <c r="Q42" i="6"/>
  <c r="Q73" i="6"/>
  <c r="Z111" i="6"/>
  <c r="U111" i="6"/>
  <c r="V111" i="6" s="1"/>
  <c r="Q149" i="6"/>
  <c r="R149" i="6" s="1"/>
  <c r="Y149" i="6" s="1"/>
  <c r="Z178" i="6"/>
  <c r="U178" i="6"/>
  <c r="V178" i="6" s="1"/>
  <c r="U197" i="6"/>
  <c r="Z261" i="6"/>
  <c r="U261" i="6"/>
  <c r="V261" i="6" s="1"/>
  <c r="AA289" i="6"/>
  <c r="Q289" i="6"/>
  <c r="R289" i="6" s="1"/>
  <c r="Y289" i="6" s="1"/>
  <c r="U294" i="6"/>
  <c r="V294" i="6" s="1"/>
  <c r="Z294" i="6"/>
  <c r="Z376" i="6"/>
  <c r="U376" i="6"/>
  <c r="V376" i="6" s="1"/>
  <c r="Z16" i="6"/>
  <c r="Z40" i="6"/>
  <c r="Z127" i="6"/>
  <c r="Q138" i="6"/>
  <c r="R138" i="6" s="1"/>
  <c r="Y138" i="6" s="1"/>
  <c r="Z163" i="6"/>
  <c r="U163" i="6"/>
  <c r="V163" i="6" s="1"/>
  <c r="Q194" i="6"/>
  <c r="P194" i="6"/>
  <c r="U209" i="6"/>
  <c r="V209" i="6" s="1"/>
  <c r="Z218" i="6"/>
  <c r="U374" i="6"/>
  <c r="V374" i="6" s="1"/>
  <c r="Z374" i="6"/>
  <c r="Z459" i="6"/>
  <c r="U459" i="6"/>
  <c r="V459" i="6" s="1"/>
  <c r="Q727" i="6"/>
  <c r="R727" i="6" s="1"/>
  <c r="Y727" i="6" s="1"/>
  <c r="Z1030" i="6"/>
  <c r="U1030" i="6"/>
  <c r="V1030" i="6" s="1"/>
  <c r="Z31" i="6"/>
  <c r="Q36" i="6"/>
  <c r="AA26" i="6"/>
  <c r="U50" i="6"/>
  <c r="Z4" i="6"/>
  <c r="Q11" i="6"/>
  <c r="R11" i="6" s="1"/>
  <c r="U15" i="6"/>
  <c r="Q17" i="6"/>
  <c r="R17" i="6" s="1"/>
  <c r="Y17" i="6" s="1"/>
  <c r="AA23" i="6"/>
  <c r="R25" i="6"/>
  <c r="Y25" i="6" s="1"/>
  <c r="Z36" i="6"/>
  <c r="Q38" i="6"/>
  <c r="R38" i="6" s="1"/>
  <c r="U39" i="6"/>
  <c r="V39" i="6" s="1"/>
  <c r="Q41" i="6"/>
  <c r="R41" i="6" s="1"/>
  <c r="Y41" i="6" s="1"/>
  <c r="Q43" i="6"/>
  <c r="R43" i="6" s="1"/>
  <c r="Q57" i="6"/>
  <c r="R57" i="6" s="1"/>
  <c r="Y57" i="6" s="1"/>
  <c r="AA65" i="6"/>
  <c r="Z78" i="6"/>
  <c r="Q105" i="6"/>
  <c r="R105" i="6" s="1"/>
  <c r="Y105" i="6" s="1"/>
  <c r="U143" i="6"/>
  <c r="Z158" i="6"/>
  <c r="U167" i="6"/>
  <c r="V167" i="6" s="1"/>
  <c r="U172" i="6"/>
  <c r="V172" i="6" s="1"/>
  <c r="Q174" i="6"/>
  <c r="R174" i="6" s="1"/>
  <c r="Q191" i="6"/>
  <c r="R191" i="6" s="1"/>
  <c r="AA264" i="6"/>
  <c r="Q264" i="6"/>
  <c r="R264" i="6" s="1"/>
  <c r="Y264" i="6" s="1"/>
  <c r="U278" i="6"/>
  <c r="V278" i="6" s="1"/>
  <c r="AA283" i="6"/>
  <c r="Q283" i="6"/>
  <c r="R283" i="6" s="1"/>
  <c r="Y283" i="6" s="1"/>
  <c r="AA301" i="6"/>
  <c r="Q301" i="6"/>
  <c r="R301" i="6" s="1"/>
  <c r="Y301" i="6" s="1"/>
  <c r="Q327" i="6"/>
  <c r="R327" i="6" s="1"/>
  <c r="Y327" i="6" s="1"/>
  <c r="U334" i="6"/>
  <c r="V334" i="6" s="1"/>
  <c r="Z336" i="6"/>
  <c r="U336" i="6"/>
  <c r="V336" i="6" s="1"/>
  <c r="Q373" i="6"/>
  <c r="R373" i="6" s="1"/>
  <c r="Y373" i="6" s="1"/>
  <c r="AA373" i="6"/>
  <c r="AA476" i="6"/>
  <c r="Q689" i="6"/>
  <c r="R689" i="6" s="1"/>
  <c r="Y689" i="6" s="1"/>
  <c r="AA689" i="6"/>
  <c r="Z733" i="6"/>
  <c r="U733" i="6"/>
  <c r="V733" i="6" s="1"/>
  <c r="Z867" i="6"/>
  <c r="U867" i="6"/>
  <c r="V867" i="6" s="1"/>
  <c r="Q304" i="6"/>
  <c r="R304" i="6" s="1"/>
  <c r="U529" i="6"/>
  <c r="V529" i="6" s="1"/>
  <c r="U368" i="6"/>
  <c r="V368" i="6" s="1"/>
  <c r="Z368" i="6"/>
  <c r="AA384" i="6"/>
  <c r="Q384" i="6"/>
  <c r="R384" i="6" s="1"/>
  <c r="Y384" i="6" s="1"/>
  <c r="U124" i="6"/>
  <c r="V124" i="6" s="1"/>
  <c r="Z124" i="6"/>
  <c r="Q155" i="6"/>
  <c r="R155" i="6" s="1"/>
  <c r="Y155" i="6" s="1"/>
  <c r="P155" i="6"/>
  <c r="AA255" i="6"/>
  <c r="Q255" i="6"/>
  <c r="R255" i="6" s="1"/>
  <c r="Q303" i="6"/>
  <c r="R303" i="6" s="1"/>
  <c r="Y303" i="6" s="1"/>
  <c r="AA303" i="6"/>
  <c r="U434" i="6"/>
  <c r="V434" i="6" s="1"/>
  <c r="Z434" i="6"/>
  <c r="Z470" i="6"/>
  <c r="U470" i="6"/>
  <c r="V470" i="6" s="1"/>
  <c r="Z679" i="6"/>
  <c r="U679" i="6"/>
  <c r="Z768" i="6"/>
  <c r="U768" i="6"/>
  <c r="V768" i="6" s="1"/>
  <c r="AA20" i="6"/>
  <c r="U25" i="6"/>
  <c r="V25" i="6" s="1"/>
  <c r="U28" i="6"/>
  <c r="V28" i="6" s="1"/>
  <c r="Z28" i="6"/>
  <c r="Z30" i="6"/>
  <c r="Q32" i="6"/>
  <c r="R32" i="6" s="1"/>
  <c r="Y32" i="6" s="1"/>
  <c r="U33" i="6"/>
  <c r="V33" i="6" s="1"/>
  <c r="Q35" i="6"/>
  <c r="R35" i="6" s="1"/>
  <c r="Z52" i="6"/>
  <c r="Z70" i="6"/>
  <c r="Q74" i="6"/>
  <c r="Q87" i="6"/>
  <c r="R87" i="6" s="1"/>
  <c r="Y87" i="6" s="1"/>
  <c r="AA92" i="6"/>
  <c r="Q94" i="6"/>
  <c r="Q109" i="6"/>
  <c r="Z112" i="6"/>
  <c r="Q142" i="6"/>
  <c r="R142" i="6" s="1"/>
  <c r="Y142" i="6" s="1"/>
  <c r="Z146" i="6"/>
  <c r="P150" i="6"/>
  <c r="Z155" i="6"/>
  <c r="U155" i="6"/>
  <c r="V155" i="6" s="1"/>
  <c r="V162" i="6"/>
  <c r="Q166" i="6"/>
  <c r="R166" i="6" s="1"/>
  <c r="Y166" i="6" s="1"/>
  <c r="Q212" i="6"/>
  <c r="R212" i="6" s="1"/>
  <c r="AA223" i="6"/>
  <c r="U236" i="6"/>
  <c r="V236" i="6" s="1"/>
  <c r="Q253" i="6"/>
  <c r="R253" i="6" s="1"/>
  <c r="Y253" i="6" s="1"/>
  <c r="U275" i="6"/>
  <c r="V275" i="6" s="1"/>
  <c r="Q280" i="6"/>
  <c r="R280" i="6" s="1"/>
  <c r="U299" i="6"/>
  <c r="V299" i="6" s="1"/>
  <c r="Q348" i="6"/>
  <c r="R348" i="6" s="1"/>
  <c r="Y348" i="6" s="1"/>
  <c r="Z472" i="6"/>
  <c r="U472" i="6"/>
  <c r="V472" i="6" s="1"/>
  <c r="Q487" i="6"/>
  <c r="R487" i="6" s="1"/>
  <c r="P495" i="6"/>
  <c r="Q495" i="6" s="1"/>
  <c r="R495" i="6" s="1"/>
  <c r="U560" i="6"/>
  <c r="V560" i="6" s="1"/>
  <c r="AA780" i="6"/>
  <c r="Q780" i="6"/>
  <c r="R780" i="6" s="1"/>
  <c r="Y780" i="6" s="1"/>
  <c r="Z788" i="6"/>
  <c r="U788" i="6"/>
  <c r="V788" i="6" s="1"/>
  <c r="Z199" i="6"/>
  <c r="U199" i="6"/>
  <c r="V199" i="6" s="1"/>
  <c r="Q235" i="6"/>
  <c r="R235" i="6" s="1"/>
  <c r="Y235" i="6" s="1"/>
  <c r="AA235" i="6"/>
  <c r="P45" i="6"/>
  <c r="Q186" i="6"/>
  <c r="R186" i="6" s="1"/>
  <c r="Y186" i="6" s="1"/>
  <c r="P192" i="6"/>
  <c r="AA252" i="6"/>
  <c r="Q252" i="6"/>
  <c r="R252" i="6" s="1"/>
  <c r="Y252" i="6" s="1"/>
  <c r="U259" i="6"/>
  <c r="V259" i="6" s="1"/>
  <c r="Q108" i="6"/>
  <c r="AA206" i="6"/>
  <c r="Q206" i="6"/>
  <c r="R206" i="6" s="1"/>
  <c r="Q244" i="6"/>
  <c r="R244" i="6" s="1"/>
  <c r="Y244" i="6" s="1"/>
  <c r="P380" i="6"/>
  <c r="Q380" i="6" s="1"/>
  <c r="R380" i="6" s="1"/>
  <c r="Q119" i="6"/>
  <c r="R119" i="6" s="1"/>
  <c r="Y119" i="6" s="1"/>
  <c r="AA119" i="6"/>
  <c r="AA244" i="6"/>
  <c r="AA66" i="6"/>
  <c r="Q66" i="6"/>
  <c r="Q104" i="6"/>
  <c r="R104" i="6" s="1"/>
  <c r="Y104" i="6" s="1"/>
  <c r="AA104" i="6"/>
  <c r="Q152" i="6"/>
  <c r="R152" i="6" s="1"/>
  <c r="Y152" i="6" s="1"/>
  <c r="AA152" i="6"/>
  <c r="V188" i="6"/>
  <c r="P214" i="6"/>
  <c r="P223" i="6"/>
  <c r="Q223" i="6" s="1"/>
  <c r="U232" i="6"/>
  <c r="V232" i="6" s="1"/>
  <c r="Z232" i="6"/>
  <c r="AA277" i="6"/>
  <c r="Q277" i="6"/>
  <c r="R277" i="6" s="1"/>
  <c r="Y277" i="6" s="1"/>
  <c r="Z344" i="6"/>
  <c r="AA350" i="6"/>
  <c r="Q350" i="6"/>
  <c r="R350" i="6" s="1"/>
  <c r="Y350" i="6" s="1"/>
  <c r="Z354" i="6"/>
  <c r="U354" i="6"/>
  <c r="V354" i="6" s="1"/>
  <c r="Q356" i="6"/>
  <c r="R356" i="6" s="1"/>
  <c r="U398" i="6"/>
  <c r="Z398" i="6"/>
  <c r="U495" i="6"/>
  <c r="V495" i="6" s="1"/>
  <c r="Z495" i="6"/>
  <c r="Z670" i="6"/>
  <c r="U670" i="6"/>
  <c r="V670" i="6" s="1"/>
  <c r="AA703" i="6"/>
  <c r="Q703" i="6"/>
  <c r="R703" i="6" s="1"/>
  <c r="Y703" i="6" s="1"/>
  <c r="U754" i="6"/>
  <c r="V754" i="6" s="1"/>
  <c r="Z754" i="6"/>
  <c r="U339" i="6"/>
  <c r="V339" i="6" s="1"/>
  <c r="Z339" i="6"/>
  <c r="Z272" i="6"/>
  <c r="U272" i="6"/>
  <c r="V272" i="6" s="1"/>
  <c r="Z296" i="6"/>
  <c r="U296" i="6"/>
  <c r="V296" i="6" s="1"/>
  <c r="U366" i="6"/>
  <c r="V366" i="6" s="1"/>
  <c r="V133" i="6"/>
  <c r="Q232" i="6"/>
  <c r="R232" i="6" s="1"/>
  <c r="Y232" i="6" s="1"/>
  <c r="AA232" i="6"/>
  <c r="Z849" i="6"/>
  <c r="U849" i="6"/>
  <c r="V849" i="6" s="1"/>
  <c r="Q8" i="6"/>
  <c r="R8" i="6" s="1"/>
  <c r="Y8" i="6" s="1"/>
  <c r="AA8" i="6"/>
  <c r="Q7" i="6"/>
  <c r="R7" i="6" s="1"/>
  <c r="Y7" i="6" s="1"/>
  <c r="AA25" i="6"/>
  <c r="U38" i="6"/>
  <c r="V38" i="6" s="1"/>
  <c r="AA49" i="6"/>
  <c r="P74" i="6"/>
  <c r="Q79" i="6"/>
  <c r="U87" i="6"/>
  <c r="V87" i="6" s="1"/>
  <c r="Q91" i="6"/>
  <c r="Q125" i="6"/>
  <c r="R125" i="6" s="1"/>
  <c r="Y125" i="6" s="1"/>
  <c r="AA125" i="6"/>
  <c r="AA130" i="6"/>
  <c r="U157" i="6"/>
  <c r="V157" i="6" s="1"/>
  <c r="Q161" i="6"/>
  <c r="P161" i="6"/>
  <c r="AA162" i="6"/>
  <c r="Q164" i="6"/>
  <c r="R164" i="6" s="1"/>
  <c r="Z166" i="6"/>
  <c r="U166" i="6"/>
  <c r="V166" i="6" s="1"/>
  <c r="Q178" i="6"/>
  <c r="R178" i="6" s="1"/>
  <c r="U193" i="6"/>
  <c r="V193" i="6" s="1"/>
  <c r="Z195" i="6"/>
  <c r="U195" i="6"/>
  <c r="V195" i="6" s="1"/>
  <c r="Z212" i="6"/>
  <c r="U223" i="6"/>
  <c r="V223" i="6" s="1"/>
  <c r="Z223" i="6"/>
  <c r="Q240" i="6"/>
  <c r="R240" i="6" s="1"/>
  <c r="Y240" i="6" s="1"/>
  <c r="U253" i="6"/>
  <c r="V253" i="6" s="1"/>
  <c r="Z255" i="6"/>
  <c r="U255" i="6"/>
  <c r="V255" i="6" s="1"/>
  <c r="AA261" i="6"/>
  <c r="Q261" i="6"/>
  <c r="R261" i="6" s="1"/>
  <c r="Q294" i="6"/>
  <c r="R294" i="6" s="1"/>
  <c r="Y294" i="6" s="1"/>
  <c r="Q309" i="6"/>
  <c r="R309" i="6" s="1"/>
  <c r="Y309" i="6" s="1"/>
  <c r="AA309" i="6"/>
  <c r="U320" i="6"/>
  <c r="V320" i="6" s="1"/>
  <c r="Q324" i="6"/>
  <c r="R324" i="6" s="1"/>
  <c r="Y324" i="6" s="1"/>
  <c r="AA324" i="6"/>
  <c r="Q393" i="6"/>
  <c r="R393" i="6" s="1"/>
  <c r="AA393" i="6"/>
  <c r="U400" i="6"/>
  <c r="V400" i="6" s="1"/>
  <c r="Z400" i="6"/>
  <c r="Z454" i="6"/>
  <c r="U482" i="6"/>
  <c r="V482" i="6" s="1"/>
  <c r="U743" i="6"/>
  <c r="V743" i="6" s="1"/>
  <c r="Z743" i="6"/>
  <c r="AA533" i="6"/>
  <c r="Q533" i="6"/>
  <c r="R533" i="6" s="1"/>
  <c r="Y533" i="6" s="1"/>
  <c r="U48" i="6"/>
  <c r="V48" i="6" s="1"/>
  <c r="Q55" i="6"/>
  <c r="P211" i="6"/>
  <c r="P469" i="6"/>
  <c r="Q469" i="6" s="1"/>
  <c r="AA39" i="6"/>
  <c r="Q39" i="6"/>
  <c r="R39" i="6" s="1"/>
  <c r="Y39" i="6" s="1"/>
  <c r="Z58" i="6"/>
  <c r="Q302" i="6"/>
  <c r="R302" i="6" s="1"/>
  <c r="Y302" i="6" s="1"/>
  <c r="P401" i="6"/>
  <c r="Q401" i="6" s="1"/>
  <c r="Z57" i="6"/>
  <c r="U57" i="6"/>
  <c r="V57" i="6" s="1"/>
  <c r="AA62" i="6"/>
  <c r="Q210" i="6"/>
  <c r="P210" i="6"/>
  <c r="Q238" i="6"/>
  <c r="R238" i="6" s="1"/>
  <c r="Y238" i="6" s="1"/>
  <c r="AA238" i="6"/>
  <c r="Q29" i="6"/>
  <c r="R29" i="6" s="1"/>
  <c r="Q31" i="6"/>
  <c r="R31" i="6" s="1"/>
  <c r="Q40" i="6"/>
  <c r="R40" i="6" s="1"/>
  <c r="Y40" i="6" s="1"/>
  <c r="U64" i="6"/>
  <c r="Z64" i="6"/>
  <c r="Q71" i="6"/>
  <c r="R71" i="6" s="1"/>
  <c r="AA77" i="6"/>
  <c r="AA89" i="6"/>
  <c r="Q96" i="6"/>
  <c r="R113" i="6"/>
  <c r="Y113" i="6" s="1"/>
  <c r="Z159" i="6"/>
  <c r="U159" i="6"/>
  <c r="Z164" i="6"/>
  <c r="U164" i="6"/>
  <c r="Q173" i="6"/>
  <c r="P173" i="6"/>
  <c r="Z187" i="6"/>
  <c r="U187" i="6"/>
  <c r="Q211" i="6"/>
  <c r="AA211" i="6"/>
  <c r="AA229" i="6"/>
  <c r="AA296" i="6"/>
  <c r="Q296" i="6"/>
  <c r="R296" i="6" s="1"/>
  <c r="Y296" i="6" s="1"/>
  <c r="AA318" i="6"/>
  <c r="Q421" i="6"/>
  <c r="R421" i="6" s="1"/>
  <c r="Y421" i="6" s="1"/>
  <c r="Q486" i="6"/>
  <c r="R486" i="6" s="1"/>
  <c r="Y486" i="6" s="1"/>
  <c r="AA486" i="6"/>
  <c r="P678" i="6"/>
  <c r="Z780" i="6"/>
  <c r="U780" i="6"/>
  <c r="V780" i="6" s="1"/>
  <c r="Q83" i="6"/>
  <c r="R83" i="6" s="1"/>
  <c r="Q97" i="6"/>
  <c r="Q100" i="6"/>
  <c r="Q106" i="6"/>
  <c r="U148" i="6"/>
  <c r="V148" i="6" s="1"/>
  <c r="U190" i="6"/>
  <c r="V190" i="6" s="1"/>
  <c r="Z198" i="6"/>
  <c r="U202" i="6"/>
  <c r="V202" i="6" s="1"/>
  <c r="Z210" i="6"/>
  <c r="Z214" i="6"/>
  <c r="Z268" i="6"/>
  <c r="Q297" i="6"/>
  <c r="R297" i="6" s="1"/>
  <c r="Y297" i="6" s="1"/>
  <c r="Z308" i="6"/>
  <c r="Q312" i="6"/>
  <c r="R312" i="6" s="1"/>
  <c r="Y312" i="6" s="1"/>
  <c r="Z318" i="6"/>
  <c r="Q320" i="6"/>
  <c r="R320" i="6" s="1"/>
  <c r="Y320" i="6" s="1"/>
  <c r="U323" i="6"/>
  <c r="V323" i="6" s="1"/>
  <c r="P325" i="6"/>
  <c r="Q325" i="6" s="1"/>
  <c r="Z342" i="6"/>
  <c r="U342" i="6"/>
  <c r="V342" i="6" s="1"/>
  <c r="Z353" i="6"/>
  <c r="AA368" i="6"/>
  <c r="Q368" i="6"/>
  <c r="R368" i="6" s="1"/>
  <c r="Y368" i="6" s="1"/>
  <c r="U413" i="6"/>
  <c r="V413" i="6" s="1"/>
  <c r="U443" i="6"/>
  <c r="Z443" i="6"/>
  <c r="U504" i="6"/>
  <c r="V504" i="6" s="1"/>
  <c r="Z504" i="6"/>
  <c r="U506" i="6"/>
  <c r="V506" i="6" s="1"/>
  <c r="Z506" i="6"/>
  <c r="U532" i="6"/>
  <c r="V532" i="6" s="1"/>
  <c r="Z563" i="6"/>
  <c r="Z593" i="6"/>
  <c r="Z595" i="6"/>
  <c r="U595" i="6"/>
  <c r="V595" i="6" s="1"/>
  <c r="Q632" i="6"/>
  <c r="R632" i="6" s="1"/>
  <c r="U636" i="6"/>
  <c r="V636" i="6" s="1"/>
  <c r="Z638" i="6"/>
  <c r="U645" i="6"/>
  <c r="V645" i="6" s="1"/>
  <c r="Z645" i="6"/>
  <c r="Z694" i="6"/>
  <c r="U694" i="6"/>
  <c r="V694" i="6" s="1"/>
  <c r="Z728" i="6"/>
  <c r="U728" i="6"/>
  <c r="V728" i="6" s="1"/>
  <c r="Z746" i="6"/>
  <c r="U746" i="6"/>
  <c r="V746" i="6" s="1"/>
  <c r="P831" i="6"/>
  <c r="Q831" i="6" s="1"/>
  <c r="R831" i="6" s="1"/>
  <c r="Y831" i="6" s="1"/>
  <c r="Z927" i="6"/>
  <c r="U927" i="6"/>
  <c r="Q583" i="6"/>
  <c r="R583" i="6" s="1"/>
  <c r="AA583" i="6"/>
  <c r="Q606" i="6"/>
  <c r="R606" i="6" s="1"/>
  <c r="AA606" i="6"/>
  <c r="U666" i="6"/>
  <c r="V666" i="6" s="1"/>
  <c r="Z666" i="6"/>
  <c r="AA687" i="6"/>
  <c r="Q687" i="6"/>
  <c r="R687" i="6" s="1"/>
  <c r="Y687" i="6" s="1"/>
  <c r="U706" i="6"/>
  <c r="V706" i="6" s="1"/>
  <c r="Z706" i="6"/>
  <c r="P851" i="6"/>
  <c r="Q851" i="6" s="1"/>
  <c r="R851" i="6" s="1"/>
  <c r="Z857" i="6"/>
  <c r="U857" i="6"/>
  <c r="Q869" i="6"/>
  <c r="R869" i="6" s="1"/>
  <c r="AA869" i="6"/>
  <c r="Q56" i="6"/>
  <c r="R56" i="6" s="1"/>
  <c r="Y56" i="6" s="1"/>
  <c r="Q101" i="6"/>
  <c r="R101" i="6" s="1"/>
  <c r="Q107" i="6"/>
  <c r="R107" i="6" s="1"/>
  <c r="Y107" i="6" s="1"/>
  <c r="Q110" i="6"/>
  <c r="R110" i="6" s="1"/>
  <c r="Y110" i="6" s="1"/>
  <c r="Q127" i="6"/>
  <c r="Q214" i="6"/>
  <c r="Q220" i="6"/>
  <c r="R220" i="6" s="1"/>
  <c r="Y220" i="6" s="1"/>
  <c r="Q298" i="6"/>
  <c r="R298" i="6" s="1"/>
  <c r="Z314" i="6"/>
  <c r="U314" i="6"/>
  <c r="V314" i="6" s="1"/>
  <c r="Z343" i="6"/>
  <c r="U343" i="6"/>
  <c r="V343" i="6" s="1"/>
  <c r="U388" i="6"/>
  <c r="V388" i="6" s="1"/>
  <c r="Z388" i="6"/>
  <c r="AA440" i="6"/>
  <c r="Q440" i="6"/>
  <c r="R440" i="6" s="1"/>
  <c r="Y440" i="6" s="1"/>
  <c r="Q461" i="6"/>
  <c r="R461" i="6" s="1"/>
  <c r="Y461" i="6" s="1"/>
  <c r="Q585" i="6"/>
  <c r="AA585" i="6"/>
  <c r="U598" i="6"/>
  <c r="Z598" i="6"/>
  <c r="Z656" i="6"/>
  <c r="Z664" i="6"/>
  <c r="AA678" i="6"/>
  <c r="Z691" i="6"/>
  <c r="U691" i="6"/>
  <c r="V691" i="6" s="1"/>
  <c r="AA765" i="6"/>
  <c r="Q765" i="6"/>
  <c r="R765" i="6" s="1"/>
  <c r="Y765" i="6" s="1"/>
  <c r="P794" i="6"/>
  <c r="Q794" i="6" s="1"/>
  <c r="U851" i="6"/>
  <c r="V851" i="6" s="1"/>
  <c r="Z851" i="6"/>
  <c r="AA871" i="6"/>
  <c r="Q871" i="6"/>
  <c r="R871" i="6" s="1"/>
  <c r="Y871" i="6" s="1"/>
  <c r="Q10" i="6"/>
  <c r="R10" i="6" s="1"/>
  <c r="Y10" i="6" s="1"/>
  <c r="Q16" i="6"/>
  <c r="R16" i="6" s="1"/>
  <c r="Y16" i="6" s="1"/>
  <c r="Q24" i="6"/>
  <c r="Q44" i="6"/>
  <c r="R44" i="6" s="1"/>
  <c r="Y44" i="6" s="1"/>
  <c r="Q50" i="6"/>
  <c r="R50" i="6" s="1"/>
  <c r="Y50" i="6" s="1"/>
  <c r="Q84" i="6"/>
  <c r="Q95" i="6"/>
  <c r="R95" i="6" s="1"/>
  <c r="Y95" i="6" s="1"/>
  <c r="Q98" i="6"/>
  <c r="R98" i="6" s="1"/>
  <c r="Y98" i="6" s="1"/>
  <c r="Q121" i="6"/>
  <c r="Q234" i="6"/>
  <c r="R234" i="6" s="1"/>
  <c r="Y234" i="6" s="1"/>
  <c r="Q251" i="6"/>
  <c r="R251" i="6" s="1"/>
  <c r="Y251" i="6" s="1"/>
  <c r="P266" i="6"/>
  <c r="Q266" i="6" s="1"/>
  <c r="Q276" i="6"/>
  <c r="R276" i="6" s="1"/>
  <c r="Y276" i="6" s="1"/>
  <c r="Q282" i="6"/>
  <c r="R282" i="6" s="1"/>
  <c r="Y282" i="6" s="1"/>
  <c r="AA326" i="6"/>
  <c r="Q326" i="6"/>
  <c r="R326" i="6" s="1"/>
  <c r="Y326" i="6" s="1"/>
  <c r="U356" i="6"/>
  <c r="V356" i="6" s="1"/>
  <c r="Z356" i="6"/>
  <c r="U386" i="6"/>
  <c r="V386" i="6" s="1"/>
  <c r="Z386" i="6"/>
  <c r="Z397" i="6"/>
  <c r="U397" i="6"/>
  <c r="AA544" i="6"/>
  <c r="Q544" i="6"/>
  <c r="R544" i="6" s="1"/>
  <c r="AA661" i="6"/>
  <c r="Q661" i="6"/>
  <c r="R661" i="6" s="1"/>
  <c r="Y661" i="6" s="1"/>
  <c r="P819" i="6"/>
  <c r="Q819" i="6" s="1"/>
  <c r="R819" i="6" s="1"/>
  <c r="Y819" i="6" s="1"/>
  <c r="Q172" i="6"/>
  <c r="R172" i="6" s="1"/>
  <c r="Q193" i="6"/>
  <c r="R193" i="6" s="1"/>
  <c r="Q205" i="6"/>
  <c r="R205" i="6" s="1"/>
  <c r="Q257" i="6"/>
  <c r="R257" i="6" s="1"/>
  <c r="Y257" i="6" s="1"/>
  <c r="Q260" i="6"/>
  <c r="R260" i="6" s="1"/>
  <c r="Y260" i="6" s="1"/>
  <c r="Q263" i="6"/>
  <c r="R263" i="6" s="1"/>
  <c r="Y263" i="6" s="1"/>
  <c r="Q300" i="6"/>
  <c r="R300" i="6" s="1"/>
  <c r="Y300" i="6" s="1"/>
  <c r="U345" i="6"/>
  <c r="V345" i="6" s="1"/>
  <c r="Z345" i="6"/>
  <c r="Z358" i="6"/>
  <c r="U358" i="6"/>
  <c r="V358" i="6" s="1"/>
  <c r="Z407" i="6"/>
  <c r="U407" i="6"/>
  <c r="V407" i="6" s="1"/>
  <c r="U423" i="6"/>
  <c r="V423" i="6" s="1"/>
  <c r="Z423" i="6"/>
  <c r="U461" i="6"/>
  <c r="V461" i="6" s="1"/>
  <c r="Z461" i="6"/>
  <c r="Q648" i="6"/>
  <c r="R648" i="6" s="1"/>
  <c r="Y648" i="6" s="1"/>
  <c r="AA655" i="6"/>
  <c r="Q655" i="6"/>
  <c r="R655" i="6" s="1"/>
  <c r="Y655" i="6" s="1"/>
  <c r="AA295" i="6"/>
  <c r="Q295" i="6"/>
  <c r="R295" i="6" s="1"/>
  <c r="Y295" i="6" s="1"/>
  <c r="Q337" i="6"/>
  <c r="R337" i="6" s="1"/>
  <c r="Y337" i="6" s="1"/>
  <c r="AA337" i="6"/>
  <c r="Q506" i="6"/>
  <c r="R506" i="6" s="1"/>
  <c r="AA506" i="6"/>
  <c r="Z542" i="6"/>
  <c r="U542" i="6"/>
  <c r="V542" i="6" s="1"/>
  <c r="Z587" i="6"/>
  <c r="U587" i="6"/>
  <c r="V587" i="6" s="1"/>
  <c r="P838" i="6"/>
  <c r="Q838" i="6" s="1"/>
  <c r="R838" i="6" s="1"/>
  <c r="Q103" i="6"/>
  <c r="U173" i="6"/>
  <c r="Q270" i="6"/>
  <c r="R270" i="6" s="1"/>
  <c r="Y270" i="6" s="1"/>
  <c r="Z288" i="6"/>
  <c r="Q290" i="6"/>
  <c r="R290" i="6" s="1"/>
  <c r="Y290" i="6" s="1"/>
  <c r="Q292" i="6"/>
  <c r="R292" i="6" s="1"/>
  <c r="Z333" i="6"/>
  <c r="Z338" i="6"/>
  <c r="V353" i="6"/>
  <c r="Q443" i="6"/>
  <c r="R443" i="6" s="1"/>
  <c r="Y443" i="6" s="1"/>
  <c r="U498" i="6"/>
  <c r="V498" i="6" s="1"/>
  <c r="Z498" i="6"/>
  <c r="Q504" i="6"/>
  <c r="R504" i="6" s="1"/>
  <c r="Y504" i="6" s="1"/>
  <c r="U510" i="6"/>
  <c r="V510" i="6" s="1"/>
  <c r="Z510" i="6"/>
  <c r="Z523" i="6"/>
  <c r="U523" i="6"/>
  <c r="V523" i="6" s="1"/>
  <c r="Z534" i="6"/>
  <c r="Z578" i="6"/>
  <c r="U578" i="6"/>
  <c r="V578" i="6" s="1"/>
  <c r="Q630" i="6"/>
  <c r="R630" i="6" s="1"/>
  <c r="Y630" i="6" s="1"/>
  <c r="AA630" i="6"/>
  <c r="Z657" i="6"/>
  <c r="U657" i="6"/>
  <c r="V657" i="6" s="1"/>
  <c r="Q698" i="6"/>
  <c r="R698" i="6" s="1"/>
  <c r="Y698" i="6" s="1"/>
  <c r="Q723" i="6"/>
  <c r="R723" i="6" s="1"/>
  <c r="Y723" i="6" s="1"/>
  <c r="AA723" i="6"/>
  <c r="U751" i="6"/>
  <c r="V751" i="6" s="1"/>
  <c r="Z751" i="6"/>
  <c r="P779" i="6"/>
  <c r="Q779" i="6" s="1"/>
  <c r="AA793" i="6"/>
  <c r="Q793" i="6"/>
  <c r="R793" i="6" s="1"/>
  <c r="X793" i="6" s="1"/>
  <c r="Y793" i="6" s="1"/>
  <c r="AA905" i="6"/>
  <c r="Q905" i="6"/>
  <c r="Q397" i="6"/>
  <c r="R397" i="6" s="1"/>
  <c r="Y397" i="6" s="1"/>
  <c r="Q458" i="6"/>
  <c r="R458" i="6" s="1"/>
  <c r="Y458" i="6" s="1"/>
  <c r="Q479" i="6"/>
  <c r="R479" i="6" s="1"/>
  <c r="Y479" i="6" s="1"/>
  <c r="Q559" i="6"/>
  <c r="R559" i="6" s="1"/>
  <c r="AA559" i="6"/>
  <c r="U604" i="6"/>
  <c r="V604" i="6" s="1"/>
  <c r="Z604" i="6"/>
  <c r="Q650" i="6"/>
  <c r="R650" i="6" s="1"/>
  <c r="Y650" i="6" s="1"/>
  <c r="AA650" i="6"/>
  <c r="Q700" i="6"/>
  <c r="R700" i="6" s="1"/>
  <c r="Y700" i="6" s="1"/>
  <c r="Q725" i="6"/>
  <c r="R725" i="6" s="1"/>
  <c r="Q732" i="6"/>
  <c r="R732" i="6" s="1"/>
  <c r="Y732" i="6" s="1"/>
  <c r="Z749" i="6"/>
  <c r="U749" i="6"/>
  <c r="V749" i="6" s="1"/>
  <c r="U766" i="6"/>
  <c r="V766" i="6" s="1"/>
  <c r="Z766" i="6"/>
  <c r="Q782" i="6"/>
  <c r="R782" i="6" s="1"/>
  <c r="U873" i="6"/>
  <c r="V873" i="6" s="1"/>
  <c r="Z873" i="6"/>
  <c r="Z978" i="6"/>
  <c r="U978" i="6"/>
  <c r="V978" i="6" s="1"/>
  <c r="Q383" i="6"/>
  <c r="R383" i="6" s="1"/>
  <c r="Y383" i="6" s="1"/>
  <c r="Q400" i="6"/>
  <c r="R400" i="6" s="1"/>
  <c r="Y400" i="6" s="1"/>
  <c r="Z449" i="6"/>
  <c r="Q460" i="6"/>
  <c r="R460" i="6" s="1"/>
  <c r="Y460" i="6" s="1"/>
  <c r="V479" i="6"/>
  <c r="Q501" i="6"/>
  <c r="R501" i="6" s="1"/>
  <c r="Q521" i="6"/>
  <c r="R521" i="6" s="1"/>
  <c r="Y521" i="6" s="1"/>
  <c r="Z689" i="6"/>
  <c r="U689" i="6"/>
  <c r="U718" i="6"/>
  <c r="V718" i="6" s="1"/>
  <c r="Z718" i="6"/>
  <c r="P748" i="6"/>
  <c r="Q748" i="6" s="1"/>
  <c r="AA753" i="6"/>
  <c r="Q753" i="6"/>
  <c r="R753" i="6" s="1"/>
  <c r="Y753" i="6" s="1"/>
  <c r="AA779" i="6"/>
  <c r="Z804" i="6"/>
  <c r="U804" i="6"/>
  <c r="V804" i="6" s="1"/>
  <c r="Z864" i="6"/>
  <c r="U864" i="6"/>
  <c r="V864" i="6" s="1"/>
  <c r="Q455" i="6"/>
  <c r="R455" i="6" s="1"/>
  <c r="Y455" i="6" s="1"/>
  <c r="P476" i="6"/>
  <c r="Q476" i="6" s="1"/>
  <c r="R476" i="6" s="1"/>
  <c r="Q478" i="6"/>
  <c r="R478" i="6" s="1"/>
  <c r="Y478" i="6" s="1"/>
  <c r="Q525" i="6"/>
  <c r="R525" i="6" s="1"/>
  <c r="Y525" i="6" s="1"/>
  <c r="AA525" i="6"/>
  <c r="U528" i="6"/>
  <c r="V528" i="6" s="1"/>
  <c r="Z528" i="6"/>
  <c r="P546" i="6"/>
  <c r="Q546" i="6" s="1"/>
  <c r="R546" i="6" s="1"/>
  <c r="Y546" i="6" s="1"/>
  <c r="Z592" i="6"/>
  <c r="U635" i="6"/>
  <c r="V635" i="6" s="1"/>
  <c r="Z635" i="6"/>
  <c r="P644" i="6"/>
  <c r="Q644" i="6" s="1"/>
  <c r="R644" i="6" s="1"/>
  <c r="Z720" i="6"/>
  <c r="U720" i="6"/>
  <c r="V720" i="6" s="1"/>
  <c r="Q757" i="6"/>
  <c r="R757" i="6" s="1"/>
  <c r="Z810" i="6"/>
  <c r="U810" i="6"/>
  <c r="V810" i="6" s="1"/>
  <c r="Q360" i="6"/>
  <c r="R360" i="6" s="1"/>
  <c r="Q586" i="6"/>
  <c r="R586" i="6" s="1"/>
  <c r="Y586" i="6" s="1"/>
  <c r="AA586" i="6"/>
  <c r="Z589" i="6"/>
  <c r="U589" i="6"/>
  <c r="V589" i="6" s="1"/>
  <c r="U753" i="6"/>
  <c r="V753" i="6" s="1"/>
  <c r="Z753" i="6"/>
  <c r="Q771" i="6"/>
  <c r="R771" i="6" s="1"/>
  <c r="Y771" i="6" s="1"/>
  <c r="U801" i="6"/>
  <c r="V801" i="6" s="1"/>
  <c r="Z801" i="6"/>
  <c r="U816" i="6"/>
  <c r="V816" i="6" s="1"/>
  <c r="Z816" i="6"/>
  <c r="U883" i="6"/>
  <c r="Z883" i="6"/>
  <c r="U885" i="6"/>
  <c r="Z885" i="6"/>
  <c r="R899" i="6"/>
  <c r="Z921" i="6"/>
  <c r="U921" i="6"/>
  <c r="V921" i="6" s="1"/>
  <c r="P979" i="6"/>
  <c r="Q979" i="6" s="1"/>
  <c r="R979" i="6" s="1"/>
  <c r="Y979" i="6" s="1"/>
  <c r="Q288" i="6"/>
  <c r="R288" i="6" s="1"/>
  <c r="Y288" i="6" s="1"/>
  <c r="U352" i="6"/>
  <c r="V352" i="6" s="1"/>
  <c r="P372" i="6"/>
  <c r="Q372" i="6" s="1"/>
  <c r="R372" i="6" s="1"/>
  <c r="Y372" i="6" s="1"/>
  <c r="U403" i="6"/>
  <c r="V403" i="6" s="1"/>
  <c r="Z435" i="6"/>
  <c r="Z440" i="6"/>
  <c r="Z442" i="6"/>
  <c r="Q446" i="6"/>
  <c r="R446" i="6" s="1"/>
  <c r="Y446" i="6" s="1"/>
  <c r="Q457" i="6"/>
  <c r="R457" i="6" s="1"/>
  <c r="U462" i="6"/>
  <c r="V462" i="6" s="1"/>
  <c r="U469" i="6"/>
  <c r="V469" i="6" s="1"/>
  <c r="Z474" i="6"/>
  <c r="U474" i="6"/>
  <c r="V474" i="6" s="1"/>
  <c r="Z476" i="6"/>
  <c r="U476" i="6"/>
  <c r="V476" i="6" s="1"/>
  <c r="AA498" i="6"/>
  <c r="Q498" i="6"/>
  <c r="R498" i="6" s="1"/>
  <c r="Y498" i="6" s="1"/>
  <c r="P513" i="6"/>
  <c r="Q513" i="6" s="1"/>
  <c r="Q537" i="6"/>
  <c r="R537" i="6" s="1"/>
  <c r="Y537" i="6" s="1"/>
  <c r="U541" i="6"/>
  <c r="V541" i="6" s="1"/>
  <c r="Z541" i="6"/>
  <c r="P598" i="6"/>
  <c r="Q598" i="6" s="1"/>
  <c r="R598" i="6" s="1"/>
  <c r="Y598" i="6" s="1"/>
  <c r="Z633" i="6"/>
  <c r="Z644" i="6"/>
  <c r="U644" i="6"/>
  <c r="U659" i="6"/>
  <c r="V659" i="6" s="1"/>
  <c r="P679" i="6"/>
  <c r="Q679" i="6" s="1"/>
  <c r="U682" i="6"/>
  <c r="V682" i="6" s="1"/>
  <c r="U711" i="6"/>
  <c r="V711" i="6" s="1"/>
  <c r="AA726" i="6"/>
  <c r="Q726" i="6"/>
  <c r="R726" i="6" s="1"/>
  <c r="Y726" i="6" s="1"/>
  <c r="Z765" i="6"/>
  <c r="U765" i="6"/>
  <c r="V765" i="6" s="1"/>
  <c r="U812" i="6"/>
  <c r="V812" i="6" s="1"/>
  <c r="Z812" i="6"/>
  <c r="U908" i="6"/>
  <c r="V908" i="6" s="1"/>
  <c r="Z908" i="6"/>
  <c r="AA957" i="6"/>
  <c r="Q957" i="6"/>
  <c r="Q399" i="6"/>
  <c r="R399" i="6" s="1"/>
  <c r="Q473" i="6"/>
  <c r="R473" i="6" s="1"/>
  <c r="Y473" i="6" s="1"/>
  <c r="U556" i="6"/>
  <c r="V556" i="6" s="1"/>
  <c r="Z556" i="6"/>
  <c r="Q600" i="6"/>
  <c r="R600" i="6" s="1"/>
  <c r="AA600" i="6"/>
  <c r="U607" i="6"/>
  <c r="V607" i="6" s="1"/>
  <c r="Q613" i="6"/>
  <c r="R613" i="6" s="1"/>
  <c r="Y613" i="6" s="1"/>
  <c r="U622" i="6"/>
  <c r="V622" i="6" s="1"/>
  <c r="Z622" i="6"/>
  <c r="AA669" i="6"/>
  <c r="Q669" i="6"/>
  <c r="R669" i="6" s="1"/>
  <c r="Y669" i="6" s="1"/>
  <c r="P699" i="6"/>
  <c r="Q699" i="6" s="1"/>
  <c r="R699" i="6" s="1"/>
  <c r="Y699" i="6" s="1"/>
  <c r="V702" i="6"/>
  <c r="U713" i="6"/>
  <c r="V713" i="6" s="1"/>
  <c r="U715" i="6"/>
  <c r="V715" i="6" s="1"/>
  <c r="Q717" i="6"/>
  <c r="R717" i="6" s="1"/>
  <c r="Q747" i="6"/>
  <c r="R747" i="6" s="1"/>
  <c r="Y747" i="6" s="1"/>
  <c r="Z785" i="6"/>
  <c r="U785" i="6"/>
  <c r="V785" i="6" s="1"/>
  <c r="U794" i="6"/>
  <c r="V794" i="6" s="1"/>
  <c r="AA809" i="6"/>
  <c r="Q809" i="6"/>
  <c r="R809" i="6" s="1"/>
  <c r="Y809" i="6" s="1"/>
  <c r="Q540" i="6"/>
  <c r="R540" i="6" s="1"/>
  <c r="Y540" i="6" s="1"/>
  <c r="Q612" i="6"/>
  <c r="R612" i="6" s="1"/>
  <c r="Y612" i="6" s="1"/>
  <c r="Z629" i="6"/>
  <c r="Z634" i="6"/>
  <c r="U707" i="6"/>
  <c r="V707" i="6" s="1"/>
  <c r="Z707" i="6"/>
  <c r="Q733" i="6"/>
  <c r="R733" i="6" s="1"/>
  <c r="Y733" i="6" s="1"/>
  <c r="U734" i="6"/>
  <c r="V734" i="6" s="1"/>
  <c r="Z736" i="6"/>
  <c r="Q751" i="6"/>
  <c r="R751" i="6" s="1"/>
  <c r="Y751" i="6" s="1"/>
  <c r="U757" i="6"/>
  <c r="V757" i="6" s="1"/>
  <c r="U770" i="6"/>
  <c r="V770" i="6" s="1"/>
  <c r="Q781" i="6"/>
  <c r="R781" i="6" s="1"/>
  <c r="Y781" i="6" s="1"/>
  <c r="Q788" i="6"/>
  <c r="R788" i="6" s="1"/>
  <c r="Y788" i="6" s="1"/>
  <c r="Z789" i="6"/>
  <c r="Z800" i="6"/>
  <c r="U800" i="6"/>
  <c r="V800" i="6" s="1"/>
  <c r="Z808" i="6"/>
  <c r="Q825" i="6"/>
  <c r="R825" i="6" s="1"/>
  <c r="U826" i="6"/>
  <c r="V826" i="6" s="1"/>
  <c r="U848" i="6"/>
  <c r="AA857" i="6"/>
  <c r="Q857" i="6"/>
  <c r="R857" i="6" s="1"/>
  <c r="Y857" i="6" s="1"/>
  <c r="Q1028" i="6"/>
  <c r="R1028" i="6" s="1"/>
  <c r="X1028" i="6" s="1"/>
  <c r="Y1028" i="6" s="1"/>
  <c r="AA1028" i="6"/>
  <c r="Z939" i="6"/>
  <c r="U939" i="6"/>
  <c r="V939" i="6" s="1"/>
  <c r="AA951" i="6"/>
  <c r="Q951" i="6"/>
  <c r="R951" i="6" s="1"/>
  <c r="X951" i="6" s="1"/>
  <c r="Y951" i="6" s="1"/>
  <c r="Q981" i="6"/>
  <c r="R981" i="6" s="1"/>
  <c r="Y981" i="6" s="1"/>
  <c r="AA981" i="6"/>
  <c r="Q467" i="6"/>
  <c r="R467" i="6" s="1"/>
  <c r="Q519" i="6"/>
  <c r="R519" i="6" s="1"/>
  <c r="Y519" i="6" s="1"/>
  <c r="Q594" i="6"/>
  <c r="R594" i="6" s="1"/>
  <c r="Y594" i="6" s="1"/>
  <c r="AA750" i="6"/>
  <c r="AA806" i="6"/>
  <c r="Q806" i="6"/>
  <c r="R806" i="6" s="1"/>
  <c r="Y806" i="6" s="1"/>
  <c r="AA813" i="6"/>
  <c r="Q813" i="6"/>
  <c r="R813" i="6" s="1"/>
  <c r="Y813" i="6" s="1"/>
  <c r="P873" i="6"/>
  <c r="Q873" i="6" s="1"/>
  <c r="Z915" i="6"/>
  <c r="U915" i="6"/>
  <c r="V915" i="6" s="1"/>
  <c r="Q955" i="6"/>
  <c r="R955" i="6" s="1"/>
  <c r="AA955" i="6"/>
  <c r="Z1023" i="6"/>
  <c r="U1023" i="6"/>
  <c r="Q472" i="6"/>
  <c r="R472" i="6" s="1"/>
  <c r="Y472" i="6" s="1"/>
  <c r="Z726" i="6"/>
  <c r="U726" i="6"/>
  <c r="Q778" i="6"/>
  <c r="R778" i="6" s="1"/>
  <c r="Y778" i="6" s="1"/>
  <c r="Q821" i="6"/>
  <c r="R821" i="6" s="1"/>
  <c r="X821" i="6" s="1"/>
  <c r="Y821" i="6" s="1"/>
  <c r="U840" i="6"/>
  <c r="Z840" i="6"/>
  <c r="Z842" i="6"/>
  <c r="U842" i="6"/>
  <c r="V842" i="6" s="1"/>
  <c r="P844" i="6"/>
  <c r="Q844" i="6" s="1"/>
  <c r="Z860" i="6"/>
  <c r="U860" i="6"/>
  <c r="V860" i="6" s="1"/>
  <c r="Z945" i="6"/>
  <c r="U945" i="6"/>
  <c r="V945" i="6" s="1"/>
  <c r="P957" i="6"/>
  <c r="P464" i="6"/>
  <c r="Q464" i="6" s="1"/>
  <c r="R464" i="6" s="1"/>
  <c r="Q503" i="6"/>
  <c r="R503" i="6" s="1"/>
  <c r="Y503" i="6" s="1"/>
  <c r="U580" i="6"/>
  <c r="U594" i="6"/>
  <c r="Z616" i="6"/>
  <c r="Z627" i="6"/>
  <c r="Z760" i="6"/>
  <c r="V779" i="6"/>
  <c r="Z793" i="6"/>
  <c r="U813" i="6"/>
  <c r="V813" i="6" s="1"/>
  <c r="Z813" i="6"/>
  <c r="Z844" i="6"/>
  <c r="U844" i="6"/>
  <c r="V844" i="6" s="1"/>
  <c r="U912" i="6"/>
  <c r="Z912" i="6"/>
  <c r="Z949" i="6"/>
  <c r="U949" i="6"/>
  <c r="V949" i="6" s="1"/>
  <c r="Z973" i="6"/>
  <c r="U973" i="6"/>
  <c r="V973" i="6" s="1"/>
  <c r="Z1019" i="6"/>
  <c r="U1019" i="6"/>
  <c r="V1019" i="6" s="1"/>
  <c r="AA649" i="6"/>
  <c r="Q649" i="6"/>
  <c r="R649" i="6" s="1"/>
  <c r="Y649" i="6" s="1"/>
  <c r="Z722" i="6"/>
  <c r="U722" i="6"/>
  <c r="V722" i="6" s="1"/>
  <c r="AA803" i="6"/>
  <c r="Q803" i="6"/>
  <c r="R803" i="6" s="1"/>
  <c r="Y803" i="6" s="1"/>
  <c r="Q877" i="6"/>
  <c r="R877" i="6" s="1"/>
  <c r="U909" i="6"/>
  <c r="Z909" i="6"/>
  <c r="AA931" i="6"/>
  <c r="Q931" i="6"/>
  <c r="Z1029" i="6"/>
  <c r="U1029" i="6"/>
  <c r="V1029" i="6" s="1"/>
  <c r="Z543" i="6"/>
  <c r="U582" i="6"/>
  <c r="V582" i="6" s="1"/>
  <c r="Z603" i="6"/>
  <c r="Z655" i="6"/>
  <c r="Z686" i="6"/>
  <c r="Q688" i="6"/>
  <c r="R688" i="6" s="1"/>
  <c r="Y688" i="6" s="1"/>
  <c r="Q709" i="6"/>
  <c r="R709" i="6" s="1"/>
  <c r="U725" i="6"/>
  <c r="V725" i="6" s="1"/>
  <c r="U752" i="6"/>
  <c r="V752" i="6" s="1"/>
  <c r="P759" i="6"/>
  <c r="U782" i="6"/>
  <c r="V782" i="6" s="1"/>
  <c r="Q800" i="6"/>
  <c r="R800" i="6" s="1"/>
  <c r="U868" i="6"/>
  <c r="V868" i="6" s="1"/>
  <c r="Z868" i="6"/>
  <c r="U895" i="6"/>
  <c r="V895" i="6" s="1"/>
  <c r="Z895" i="6"/>
  <c r="P897" i="6"/>
  <c r="Q897" i="6" s="1"/>
  <c r="Z965" i="6"/>
  <c r="U965" i="6"/>
  <c r="V965" i="6" s="1"/>
  <c r="Z986" i="6"/>
  <c r="U986" i="6"/>
  <c r="Q865" i="6"/>
  <c r="R865" i="6" s="1"/>
  <c r="Y865" i="6" s="1"/>
  <c r="AA887" i="6"/>
  <c r="Z925" i="6"/>
  <c r="R927" i="6"/>
  <c r="U955" i="6"/>
  <c r="Z959" i="6"/>
  <c r="R969" i="6"/>
  <c r="Z975" i="6"/>
  <c r="U977" i="6"/>
  <c r="V977" i="6" s="1"/>
  <c r="AA855" i="6"/>
  <c r="AA875" i="6"/>
  <c r="AA886" i="6"/>
  <c r="Q916" i="6"/>
  <c r="R916" i="6" s="1"/>
  <c r="R912" i="6"/>
  <c r="U937" i="6"/>
  <c r="V937" i="6" s="1"/>
  <c r="AA961" i="6"/>
  <c r="AA969" i="6"/>
  <c r="Q882" i="6"/>
  <c r="R882" i="6" s="1"/>
  <c r="Y882" i="6" s="1"/>
  <c r="U905" i="6"/>
  <c r="V905" i="6" s="1"/>
  <c r="R909" i="6"/>
  <c r="Q936" i="6"/>
  <c r="U963" i="6"/>
  <c r="U983" i="6"/>
  <c r="V983" i="6" s="1"/>
  <c r="U988" i="6"/>
  <c r="V988" i="6" s="1"/>
  <c r="U990" i="6"/>
  <c r="V990" i="6" s="1"/>
  <c r="P994" i="6"/>
  <c r="Q994" i="6" s="1"/>
  <c r="R994" i="6" s="1"/>
  <c r="Y994" i="6" s="1"/>
  <c r="U1003" i="6"/>
  <c r="P1014" i="6"/>
  <c r="R1023" i="6"/>
  <c r="R904" i="6"/>
  <c r="Q939" i="6"/>
  <c r="R939" i="6" s="1"/>
  <c r="Z940" i="6"/>
  <c r="Q973" i="6"/>
  <c r="R973" i="6" s="1"/>
  <c r="Q1019" i="6"/>
  <c r="R1019" i="6" s="1"/>
  <c r="Q1029" i="6"/>
  <c r="R1029" i="6" s="1"/>
  <c r="Q840" i="6"/>
  <c r="R840" i="6" s="1"/>
  <c r="Y840" i="6" s="1"/>
  <c r="Q808" i="6"/>
  <c r="R808" i="6" s="1"/>
  <c r="X808" i="6" s="1"/>
  <c r="U837" i="6"/>
  <c r="V837" i="6" s="1"/>
  <c r="U856" i="6"/>
  <c r="U870" i="6"/>
  <c r="V870" i="6" s="1"/>
  <c r="U876" i="6"/>
  <c r="V876" i="6" s="1"/>
  <c r="R889" i="6"/>
  <c r="U890" i="6"/>
  <c r="V890" i="6" s="1"/>
  <c r="R892" i="6"/>
  <c r="U904" i="6"/>
  <c r="V904" i="6" s="1"/>
  <c r="U942" i="6"/>
  <c r="V942" i="6" s="1"/>
  <c r="P1009" i="6"/>
  <c r="Q1009" i="6" s="1"/>
  <c r="R1009" i="6" s="1"/>
  <c r="Y1009" i="6" s="1"/>
  <c r="P1011" i="6"/>
  <c r="Q1011" i="6" s="1"/>
  <c r="Z859" i="6"/>
  <c r="U956" i="6"/>
  <c r="V956" i="6" s="1"/>
  <c r="U967" i="6"/>
  <c r="V967" i="6" s="1"/>
  <c r="Z982" i="6"/>
  <c r="U1016" i="6"/>
  <c r="V1016" i="6" s="1"/>
  <c r="Q881" i="6"/>
  <c r="R881" i="6" s="1"/>
  <c r="Y881" i="6" s="1"/>
  <c r="Z884" i="6"/>
  <c r="Q896" i="6"/>
  <c r="R896" i="6" s="1"/>
  <c r="U917" i="6"/>
  <c r="V917" i="6" s="1"/>
  <c r="Q922" i="6"/>
  <c r="R922" i="6" s="1"/>
  <c r="R1001" i="6"/>
  <c r="Y1001" i="6" s="1"/>
  <c r="Z1028" i="6"/>
  <c r="V34" i="6"/>
  <c r="V50" i="6"/>
  <c r="P118" i="6"/>
  <c r="U8" i="6"/>
  <c r="V30" i="6"/>
  <c r="V46" i="6"/>
  <c r="Q64" i="6"/>
  <c r="R64" i="6" s="1"/>
  <c r="Q76" i="6"/>
  <c r="R76" i="6" s="1"/>
  <c r="Y76" i="6" s="1"/>
  <c r="Z92" i="6"/>
  <c r="U92" i="6"/>
  <c r="V118" i="6"/>
  <c r="Q124" i="6"/>
  <c r="Z128" i="6"/>
  <c r="U128" i="6"/>
  <c r="Q140" i="6"/>
  <c r="V146" i="6"/>
  <c r="V168" i="6"/>
  <c r="V192" i="6"/>
  <c r="V266" i="6"/>
  <c r="V16" i="6"/>
  <c r="Q221" i="6"/>
  <c r="R221" i="6" s="1"/>
  <c r="Y221" i="6" s="1"/>
  <c r="V4" i="6"/>
  <c r="Q22" i="6"/>
  <c r="R22" i="6" s="1"/>
  <c r="Y22" i="6" s="1"/>
  <c r="V72" i="6"/>
  <c r="V84" i="6"/>
  <c r="P124" i="6"/>
  <c r="P140" i="6"/>
  <c r="V173" i="6"/>
  <c r="V197" i="6"/>
  <c r="P247" i="6"/>
  <c r="Q247" i="6" s="1"/>
  <c r="P345" i="6"/>
  <c r="Q129" i="6"/>
  <c r="R129" i="6" s="1"/>
  <c r="Y129" i="6" s="1"/>
  <c r="AA129" i="6"/>
  <c r="U14" i="6"/>
  <c r="Q21" i="6"/>
  <c r="R21" i="6" s="1"/>
  <c r="Y21" i="6" s="1"/>
  <c r="V36" i="6"/>
  <c r="V52" i="6"/>
  <c r="P100" i="6"/>
  <c r="Q123" i="6"/>
  <c r="R123" i="6" s="1"/>
  <c r="P332" i="6"/>
  <c r="U326" i="6"/>
  <c r="Z326" i="6"/>
  <c r="U68" i="6"/>
  <c r="U80" i="6"/>
  <c r="V164" i="6"/>
  <c r="V10" i="6"/>
  <c r="AA29" i="6"/>
  <c r="Q51" i="6"/>
  <c r="R51" i="6" s="1"/>
  <c r="Y51" i="6" s="1"/>
  <c r="AA71" i="6"/>
  <c r="AA83" i="6"/>
  <c r="V90" i="6"/>
  <c r="V100" i="6"/>
  <c r="Z110" i="6"/>
  <c r="U110" i="6"/>
  <c r="V126" i="6"/>
  <c r="Q154" i="6"/>
  <c r="R154" i="6" s="1"/>
  <c r="V180" i="6"/>
  <c r="V204" i="6"/>
  <c r="P225" i="6"/>
  <c r="V18" i="6"/>
  <c r="V210" i="6"/>
  <c r="U104" i="6"/>
  <c r="Z104" i="6"/>
  <c r="AA243" i="6"/>
  <c r="Q9" i="6"/>
  <c r="R9" i="6" s="1"/>
  <c r="Y9" i="6" s="1"/>
  <c r="V24" i="6"/>
  <c r="V40" i="6"/>
  <c r="Q58" i="6"/>
  <c r="AA59" i="6"/>
  <c r="V66" i="6"/>
  <c r="V78" i="6"/>
  <c r="Q93" i="6"/>
  <c r="R93" i="6" s="1"/>
  <c r="Y93" i="6" s="1"/>
  <c r="P106" i="6"/>
  <c r="V136" i="6"/>
  <c r="Z147" i="6"/>
  <c r="U147" i="6"/>
  <c r="V306" i="6"/>
  <c r="V114" i="6"/>
  <c r="U26" i="6"/>
  <c r="V76" i="6"/>
  <c r="P94" i="6"/>
  <c r="AA41" i="6"/>
  <c r="P52" i="6"/>
  <c r="V32" i="6"/>
  <c r="V106" i="6"/>
  <c r="Z116" i="6"/>
  <c r="U116" i="6"/>
  <c r="Q153" i="6"/>
  <c r="R153" i="6" s="1"/>
  <c r="Y153" i="6" s="1"/>
  <c r="AA153" i="6"/>
  <c r="P157" i="6"/>
  <c r="AA305" i="6"/>
  <c r="P317" i="6"/>
  <c r="U641" i="6"/>
  <c r="Z641" i="6"/>
  <c r="V64" i="6"/>
  <c r="V88" i="6"/>
  <c r="U56" i="6"/>
  <c r="V120" i="6"/>
  <c r="V12" i="6"/>
  <c r="Q46" i="6"/>
  <c r="R46" i="6" s="1"/>
  <c r="Y46" i="6" s="1"/>
  <c r="AA47" i="6"/>
  <c r="P58" i="6"/>
  <c r="U62" i="6"/>
  <c r="V70" i="6"/>
  <c r="U74" i="6"/>
  <c r="V82" i="6"/>
  <c r="U86" i="6"/>
  <c r="R89" i="6"/>
  <c r="Q99" i="6"/>
  <c r="R99" i="6" s="1"/>
  <c r="Y99" i="6" s="1"/>
  <c r="P112" i="6"/>
  <c r="AA131" i="6"/>
  <c r="Q131" i="6"/>
  <c r="V174" i="6"/>
  <c r="V198" i="6"/>
  <c r="P254" i="6"/>
  <c r="Q254" i="6" s="1"/>
  <c r="R254" i="6" s="1"/>
  <c r="Y254" i="6" s="1"/>
  <c r="Z98" i="6"/>
  <c r="U98" i="6"/>
  <c r="V186" i="6"/>
  <c r="V6" i="6"/>
  <c r="AA17" i="6"/>
  <c r="Q4" i="6"/>
  <c r="AA5" i="6"/>
  <c r="Q27" i="6"/>
  <c r="R27" i="6" s="1"/>
  <c r="Y27" i="6" s="1"/>
  <c r="V42" i="6"/>
  <c r="V58" i="6"/>
  <c r="Q69" i="6"/>
  <c r="R69" i="6" s="1"/>
  <c r="Y69" i="6" s="1"/>
  <c r="Q81" i="6"/>
  <c r="R81" i="6" s="1"/>
  <c r="Y81" i="6" s="1"/>
  <c r="V102" i="6"/>
  <c r="V112" i="6"/>
  <c r="Q118" i="6"/>
  <c r="R118" i="6" s="1"/>
  <c r="Z122" i="6"/>
  <c r="U122" i="6"/>
  <c r="Z135" i="6"/>
  <c r="U135" i="6"/>
  <c r="V150" i="6"/>
  <c r="Z165" i="6"/>
  <c r="U165" i="6"/>
  <c r="V179" i="6"/>
  <c r="V203" i="6"/>
  <c r="Q286" i="6"/>
  <c r="R286" i="6" s="1"/>
  <c r="P287" i="6"/>
  <c r="Z303" i="6"/>
  <c r="U303" i="6"/>
  <c r="Z319" i="6"/>
  <c r="U319" i="6"/>
  <c r="P333" i="6"/>
  <c r="Q333" i="6" s="1"/>
  <c r="P361" i="6"/>
  <c r="Q466" i="6"/>
  <c r="R466" i="6" s="1"/>
  <c r="Y466" i="6" s="1"/>
  <c r="AA466" i="6"/>
  <c r="AA4" i="6"/>
  <c r="AA10" i="6"/>
  <c r="AA16" i="6"/>
  <c r="AA22" i="6"/>
  <c r="AA28" i="6"/>
  <c r="AA34" i="6"/>
  <c r="AA40" i="6"/>
  <c r="AA46" i="6"/>
  <c r="AA52" i="6"/>
  <c r="AA58" i="6"/>
  <c r="AA64" i="6"/>
  <c r="AA70" i="6"/>
  <c r="AA76" i="6"/>
  <c r="AA82" i="6"/>
  <c r="AA88" i="6"/>
  <c r="AA94" i="6"/>
  <c r="AA100" i="6"/>
  <c r="AA106" i="6"/>
  <c r="AA112" i="6"/>
  <c r="Q116" i="6"/>
  <c r="R116" i="6" s="1"/>
  <c r="Y116" i="6" s="1"/>
  <c r="AA118" i="6"/>
  <c r="Q122" i="6"/>
  <c r="R122" i="6" s="1"/>
  <c r="Y122" i="6" s="1"/>
  <c r="AA124" i="6"/>
  <c r="Q128" i="6"/>
  <c r="R128" i="6" s="1"/>
  <c r="Y128" i="6" s="1"/>
  <c r="Z132" i="6"/>
  <c r="AA140" i="6"/>
  <c r="Z142" i="6"/>
  <c r="AA158" i="6"/>
  <c r="Z160" i="6"/>
  <c r="V217" i="6"/>
  <c r="R236" i="6"/>
  <c r="P243" i="6"/>
  <c r="Q243" i="6" s="1"/>
  <c r="R243" i="6" s="1"/>
  <c r="Q268" i="6"/>
  <c r="R268" i="6" s="1"/>
  <c r="AA275" i="6"/>
  <c r="Q279" i="6"/>
  <c r="R279" i="6" s="1"/>
  <c r="Y279" i="6" s="1"/>
  <c r="Z307" i="6"/>
  <c r="U307" i="6"/>
  <c r="Q321" i="6"/>
  <c r="R321" i="6" s="1"/>
  <c r="Y321" i="6" s="1"/>
  <c r="AA339" i="6"/>
  <c r="Z346" i="6"/>
  <c r="U346" i="6"/>
  <c r="Z355" i="6"/>
  <c r="U355" i="6"/>
  <c r="AA369" i="6"/>
  <c r="V375" i="6"/>
  <c r="V478" i="6"/>
  <c r="Z327" i="6"/>
  <c r="U327" i="6"/>
  <c r="Z5" i="6"/>
  <c r="Z11" i="6"/>
  <c r="Z17" i="6"/>
  <c r="Z23" i="6"/>
  <c r="Z29" i="6"/>
  <c r="Z35" i="6"/>
  <c r="Z41" i="6"/>
  <c r="Z47" i="6"/>
  <c r="Z53" i="6"/>
  <c r="Z59" i="6"/>
  <c r="Z65" i="6"/>
  <c r="Z71" i="6"/>
  <c r="Z77" i="6"/>
  <c r="Z83" i="6"/>
  <c r="Z89" i="6"/>
  <c r="Z95" i="6"/>
  <c r="Z101" i="6"/>
  <c r="Z107" i="6"/>
  <c r="Z113" i="6"/>
  <c r="Z119" i="6"/>
  <c r="Z125" i="6"/>
  <c r="AA132" i="6"/>
  <c r="Q137" i="6"/>
  <c r="R137" i="6" s="1"/>
  <c r="Y137" i="6" s="1"/>
  <c r="AA142" i="6"/>
  <c r="Q157" i="6"/>
  <c r="AA160" i="6"/>
  <c r="U208" i="6"/>
  <c r="P216" i="6"/>
  <c r="Q216" i="6" s="1"/>
  <c r="Q225" i="6"/>
  <c r="R225" i="6" s="1"/>
  <c r="AA225" i="6"/>
  <c r="Z233" i="6"/>
  <c r="U233" i="6"/>
  <c r="Z247" i="6"/>
  <c r="U247" i="6"/>
  <c r="Z254" i="6"/>
  <c r="U254" i="6"/>
  <c r="Z258" i="6"/>
  <c r="U258" i="6"/>
  <c r="P275" i="6"/>
  <c r="Z291" i="6"/>
  <c r="U291" i="6"/>
  <c r="Z295" i="6"/>
  <c r="U295" i="6"/>
  <c r="AA317" i="6"/>
  <c r="Q332" i="6"/>
  <c r="Q342" i="6"/>
  <c r="R342" i="6" s="1"/>
  <c r="P369" i="6"/>
  <c r="Q369" i="6" s="1"/>
  <c r="Q377" i="6"/>
  <c r="R377" i="6" s="1"/>
  <c r="Y377" i="6" s="1"/>
  <c r="Q410" i="6"/>
  <c r="R410" i="6" s="1"/>
  <c r="Z451" i="6"/>
  <c r="U451" i="6"/>
  <c r="V391" i="6"/>
  <c r="Q631" i="6"/>
  <c r="R631" i="6" s="1"/>
  <c r="Y631" i="6" s="1"/>
  <c r="Q159" i="6"/>
  <c r="R159" i="6" s="1"/>
  <c r="Y159" i="6" s="1"/>
  <c r="AA159" i="6"/>
  <c r="Z229" i="6"/>
  <c r="U229" i="6"/>
  <c r="AA256" i="6"/>
  <c r="P267" i="6"/>
  <c r="Q267" i="6" s="1"/>
  <c r="R267" i="6" s="1"/>
  <c r="Y267" i="6" s="1"/>
  <c r="Z279" i="6"/>
  <c r="U279" i="6"/>
  <c r="Z283" i="6"/>
  <c r="U283" i="6"/>
  <c r="AA293" i="6"/>
  <c r="P305" i="6"/>
  <c r="Q305" i="6" s="1"/>
  <c r="R305" i="6" s="1"/>
  <c r="Z321" i="6"/>
  <c r="U321" i="6"/>
  <c r="U129" i="6"/>
  <c r="P131" i="6"/>
  <c r="U137" i="6"/>
  <c r="U153" i="6"/>
  <c r="AA169" i="6"/>
  <c r="AA175" i="6"/>
  <c r="AA181" i="6"/>
  <c r="AA187" i="6"/>
  <c r="AA193" i="6"/>
  <c r="AA199" i="6"/>
  <c r="AA205" i="6"/>
  <c r="Z221" i="6"/>
  <c r="U221" i="6"/>
  <c r="Z239" i="6"/>
  <c r="U239" i="6"/>
  <c r="Q242" i="6"/>
  <c r="R242" i="6" s="1"/>
  <c r="P249" i="6"/>
  <c r="Q249" i="6" s="1"/>
  <c r="R249" i="6" s="1"/>
  <c r="P256" i="6"/>
  <c r="V257" i="6"/>
  <c r="V265" i="6"/>
  <c r="P293" i="6"/>
  <c r="Q293" i="6" s="1"/>
  <c r="U329" i="6"/>
  <c r="P335" i="6"/>
  <c r="Q335" i="6" s="1"/>
  <c r="R335" i="6" s="1"/>
  <c r="Q338" i="6"/>
  <c r="R338" i="6" s="1"/>
  <c r="Y338" i="6" s="1"/>
  <c r="AA338" i="6"/>
  <c r="P341" i="6"/>
  <c r="Q341" i="6" s="1"/>
  <c r="R341" i="6" s="1"/>
  <c r="U351" i="6"/>
  <c r="Z351" i="6"/>
  <c r="Q141" i="6"/>
  <c r="R141" i="6" s="1"/>
  <c r="Y141" i="6" s="1"/>
  <c r="AA141" i="6"/>
  <c r="Q145" i="6"/>
  <c r="R145" i="6" s="1"/>
  <c r="Q163" i="6"/>
  <c r="R163" i="6" s="1"/>
  <c r="AA166" i="6"/>
  <c r="AA172" i="6"/>
  <c r="AA178" i="6"/>
  <c r="AA184" i="6"/>
  <c r="AA190" i="6"/>
  <c r="AA196" i="6"/>
  <c r="AA202" i="6"/>
  <c r="AA208" i="6"/>
  <c r="V216" i="6"/>
  <c r="AA219" i="6"/>
  <c r="Q224" i="6"/>
  <c r="R224" i="6" s="1"/>
  <c r="Q228" i="6"/>
  <c r="R228" i="6" s="1"/>
  <c r="Y228" i="6" s="1"/>
  <c r="AA231" i="6"/>
  <c r="Z267" i="6"/>
  <c r="U267" i="6"/>
  <c r="Z271" i="6"/>
  <c r="U271" i="6"/>
  <c r="Q274" i="6"/>
  <c r="R274" i="6" s="1"/>
  <c r="AA281" i="6"/>
  <c r="Q285" i="6"/>
  <c r="R285" i="6" s="1"/>
  <c r="Y285" i="6" s="1"/>
  <c r="Z309" i="6"/>
  <c r="U309" i="6"/>
  <c r="Q316" i="6"/>
  <c r="R316" i="6" s="1"/>
  <c r="P379" i="6"/>
  <c r="Q379" i="6" s="1"/>
  <c r="R379" i="6" s="1"/>
  <c r="Y379" i="6" s="1"/>
  <c r="V393" i="6"/>
  <c r="P219" i="6"/>
  <c r="Q219" i="6" s="1"/>
  <c r="P231" i="6"/>
  <c r="Q231" i="6" s="1"/>
  <c r="Z235" i="6"/>
  <c r="U235" i="6"/>
  <c r="Z260" i="6"/>
  <c r="U260" i="6"/>
  <c r="Z264" i="6"/>
  <c r="U264" i="6"/>
  <c r="P281" i="6"/>
  <c r="Q281" i="6" s="1"/>
  <c r="Z297" i="6"/>
  <c r="U297" i="6"/>
  <c r="Z301" i="6"/>
  <c r="U301" i="6"/>
  <c r="Z313" i="6"/>
  <c r="U313" i="6"/>
  <c r="AA323" i="6"/>
  <c r="Q344" i="6"/>
  <c r="R344" i="6" s="1"/>
  <c r="Z365" i="6"/>
  <c r="U365" i="6"/>
  <c r="AA392" i="6"/>
  <c r="Q392" i="6"/>
  <c r="R392" i="6" s="1"/>
  <c r="Q409" i="6"/>
  <c r="R409" i="6" s="1"/>
  <c r="Y409" i="6" s="1"/>
  <c r="U441" i="6"/>
  <c r="Z441" i="6"/>
  <c r="V545" i="6"/>
  <c r="P6" i="6"/>
  <c r="P12" i="6"/>
  <c r="P18" i="6"/>
  <c r="P24" i="6"/>
  <c r="P30" i="6"/>
  <c r="P36" i="6"/>
  <c r="P42" i="6"/>
  <c r="P48" i="6"/>
  <c r="P54" i="6"/>
  <c r="P60" i="6"/>
  <c r="P66" i="6"/>
  <c r="P72" i="6"/>
  <c r="P78" i="6"/>
  <c r="P84" i="6"/>
  <c r="P90" i="6"/>
  <c r="P96" i="6"/>
  <c r="P102" i="6"/>
  <c r="P108" i="6"/>
  <c r="P114" i="6"/>
  <c r="P120" i="6"/>
  <c r="P126" i="6"/>
  <c r="P134" i="6"/>
  <c r="Q135" i="6"/>
  <c r="Q147" i="6"/>
  <c r="AA147" i="6"/>
  <c r="Q165" i="6"/>
  <c r="AA165" i="6"/>
  <c r="Q213" i="6"/>
  <c r="AA213" i="6"/>
  <c r="Z215" i="6"/>
  <c r="U215" i="6"/>
  <c r="AA269" i="6"/>
  <c r="Q273" i="6"/>
  <c r="R273" i="6" s="1"/>
  <c r="Y273" i="6" s="1"/>
  <c r="Q315" i="6"/>
  <c r="R315" i="6" s="1"/>
  <c r="Y315" i="6" s="1"/>
  <c r="P323" i="6"/>
  <c r="Q323" i="6" s="1"/>
  <c r="P334" i="6"/>
  <c r="AA340" i="6"/>
  <c r="Z347" i="6"/>
  <c r="U347" i="6"/>
  <c r="P359" i="6"/>
  <c r="Q359" i="6" s="1"/>
  <c r="R359" i="6" s="1"/>
  <c r="Y359" i="6" s="1"/>
  <c r="AA381" i="6"/>
  <c r="Q6" i="6"/>
  <c r="Q30" i="6"/>
  <c r="Q54" i="6"/>
  <c r="Q90" i="6"/>
  <c r="Q171" i="6"/>
  <c r="R171" i="6" s="1"/>
  <c r="AA171" i="6"/>
  <c r="Q177" i="6"/>
  <c r="R177" i="6" s="1"/>
  <c r="AA177" i="6"/>
  <c r="Q183" i="6"/>
  <c r="R183" i="6" s="1"/>
  <c r="AA183" i="6"/>
  <c r="Q189" i="6"/>
  <c r="R189" i="6" s="1"/>
  <c r="AA189" i="6"/>
  <c r="Q195" i="6"/>
  <c r="R195" i="6" s="1"/>
  <c r="AA195" i="6"/>
  <c r="Q201" i="6"/>
  <c r="R201" i="6" s="1"/>
  <c r="AA201" i="6"/>
  <c r="Q207" i="6"/>
  <c r="R207" i="6" s="1"/>
  <c r="AA207" i="6"/>
  <c r="AA237" i="6"/>
  <c r="Z245" i="6"/>
  <c r="U245" i="6"/>
  <c r="Z252" i="6"/>
  <c r="U252" i="6"/>
  <c r="AA262" i="6"/>
  <c r="P269" i="6"/>
  <c r="Q269" i="6" s="1"/>
  <c r="Z285" i="6"/>
  <c r="U285" i="6"/>
  <c r="Z289" i="6"/>
  <c r="U289" i="6"/>
  <c r="AA299" i="6"/>
  <c r="AA311" i="6"/>
  <c r="P340" i="6"/>
  <c r="Q340" i="6" s="1"/>
  <c r="P352" i="6"/>
  <c r="V387" i="6"/>
  <c r="Z502" i="6"/>
  <c r="U502" i="6"/>
  <c r="Q18" i="6"/>
  <c r="Q60" i="6"/>
  <c r="P55" i="6"/>
  <c r="P61" i="6"/>
  <c r="P67" i="6"/>
  <c r="P73" i="6"/>
  <c r="P79" i="6"/>
  <c r="P85" i="6"/>
  <c r="P91" i="6"/>
  <c r="P97" i="6"/>
  <c r="P103" i="6"/>
  <c r="P109" i="6"/>
  <c r="P115" i="6"/>
  <c r="P121" i="6"/>
  <c r="P127" i="6"/>
  <c r="V131" i="6"/>
  <c r="P135" i="6"/>
  <c r="P147" i="6"/>
  <c r="Q151" i="6"/>
  <c r="R151" i="6" s="1"/>
  <c r="V159" i="6"/>
  <c r="P165" i="6"/>
  <c r="P213" i="6"/>
  <c r="Q217" i="6"/>
  <c r="R217" i="6" s="1"/>
  <c r="Y217" i="6" s="1"/>
  <c r="Q227" i="6"/>
  <c r="R227" i="6" s="1"/>
  <c r="Y227" i="6" s="1"/>
  <c r="P237" i="6"/>
  <c r="Q237" i="6" s="1"/>
  <c r="Z241" i="6"/>
  <c r="U241" i="6"/>
  <c r="P262" i="6"/>
  <c r="Q262" i="6" s="1"/>
  <c r="V263" i="6"/>
  <c r="P299" i="6"/>
  <c r="Q299" i="6" s="1"/>
  <c r="V300" i="6"/>
  <c r="P311" i="6"/>
  <c r="Q311" i="6" s="1"/>
  <c r="V312" i="6"/>
  <c r="AA343" i="6"/>
  <c r="P406" i="6"/>
  <c r="Q406" i="6" s="1"/>
  <c r="R406" i="6" s="1"/>
  <c r="Y406" i="6" s="1"/>
  <c r="AA422" i="6"/>
  <c r="Q422" i="6"/>
  <c r="R422" i="6" s="1"/>
  <c r="Q481" i="6"/>
  <c r="R481" i="6" s="1"/>
  <c r="Y481" i="6" s="1"/>
  <c r="P222" i="6"/>
  <c r="Q222" i="6" s="1"/>
  <c r="Z227" i="6"/>
  <c r="U227" i="6"/>
  <c r="P250" i="6"/>
  <c r="Q250" i="6" s="1"/>
  <c r="R250" i="6" s="1"/>
  <c r="Z273" i="6"/>
  <c r="U273" i="6"/>
  <c r="Z277" i="6"/>
  <c r="U277" i="6"/>
  <c r="AA287" i="6"/>
  <c r="Q291" i="6"/>
  <c r="R291" i="6" s="1"/>
  <c r="Y291" i="6" s="1"/>
  <c r="Z315" i="6"/>
  <c r="U315" i="6"/>
  <c r="Q330" i="6"/>
  <c r="R330" i="6" s="1"/>
  <c r="Y330" i="6" s="1"/>
  <c r="AA333" i="6"/>
  <c r="P343" i="6"/>
  <c r="Q343" i="6" s="1"/>
  <c r="R343" i="6" s="1"/>
  <c r="Z389" i="6"/>
  <c r="U389" i="6"/>
  <c r="P404" i="6"/>
  <c r="Q404" i="6" s="1"/>
  <c r="V473" i="6"/>
  <c r="Q349" i="6"/>
  <c r="R349" i="6" s="1"/>
  <c r="Y349" i="6" s="1"/>
  <c r="Z371" i="6"/>
  <c r="U371" i="6"/>
  <c r="Z383" i="6"/>
  <c r="U383" i="6"/>
  <c r="P412" i="6"/>
  <c r="Q412" i="6" s="1"/>
  <c r="Q439" i="6"/>
  <c r="R439" i="6" s="1"/>
  <c r="Y439" i="6" s="1"/>
  <c r="AA475" i="6"/>
  <c r="Q475" i="6"/>
  <c r="R475" i="6" s="1"/>
  <c r="Y475" i="6" s="1"/>
  <c r="U328" i="6"/>
  <c r="P346" i="6"/>
  <c r="Q346" i="6" s="1"/>
  <c r="Q347" i="6"/>
  <c r="R347" i="6" s="1"/>
  <c r="Y347" i="6" s="1"/>
  <c r="P351" i="6"/>
  <c r="Q351" i="6" s="1"/>
  <c r="Z361" i="6"/>
  <c r="U361" i="6"/>
  <c r="Q365" i="6"/>
  <c r="R365" i="6" s="1"/>
  <c r="Y365" i="6" s="1"/>
  <c r="Z379" i="6"/>
  <c r="U379" i="6"/>
  <c r="V430" i="6"/>
  <c r="AA433" i="6"/>
  <c r="Q433" i="6"/>
  <c r="R433" i="6" s="1"/>
  <c r="Y433" i="6" s="1"/>
  <c r="Z456" i="6"/>
  <c r="U456" i="6"/>
  <c r="P547" i="6"/>
  <c r="Q547" i="6" s="1"/>
  <c r="R547" i="6" s="1"/>
  <c r="U369" i="6"/>
  <c r="Z369" i="6"/>
  <c r="P381" i="6"/>
  <c r="Q381" i="6" s="1"/>
  <c r="Z415" i="6"/>
  <c r="U415" i="6"/>
  <c r="Z427" i="6"/>
  <c r="U427" i="6"/>
  <c r="Q452" i="6"/>
  <c r="R452" i="6" s="1"/>
  <c r="P477" i="6"/>
  <c r="AA493" i="6"/>
  <c r="AA327" i="6"/>
  <c r="U330" i="6"/>
  <c r="P336" i="6"/>
  <c r="Q336" i="6" s="1"/>
  <c r="P339" i="6"/>
  <c r="U349" i="6"/>
  <c r="V350" i="6"/>
  <c r="P358" i="6"/>
  <c r="AA363" i="6"/>
  <c r="U364" i="6"/>
  <c r="U404" i="6"/>
  <c r="Z404" i="6"/>
  <c r="U406" i="6"/>
  <c r="U424" i="6"/>
  <c r="Q426" i="6"/>
  <c r="R426" i="6" s="1"/>
  <c r="Y426" i="6" s="1"/>
  <c r="P435" i="6"/>
  <c r="Q435" i="6" s="1"/>
  <c r="Z463" i="6"/>
  <c r="U463" i="6"/>
  <c r="AA465" i="6"/>
  <c r="U491" i="6"/>
  <c r="AA628" i="6"/>
  <c r="Q628" i="6"/>
  <c r="R628" i="6" s="1"/>
  <c r="Y628" i="6" s="1"/>
  <c r="AA328" i="6"/>
  <c r="Z359" i="6"/>
  <c r="U359" i="6"/>
  <c r="P363" i="6"/>
  <c r="Q363" i="6" s="1"/>
  <c r="R363" i="6" s="1"/>
  <c r="Y363" i="6" s="1"/>
  <c r="Z377" i="6"/>
  <c r="U377" i="6"/>
  <c r="AA395" i="6"/>
  <c r="P414" i="6"/>
  <c r="AA445" i="6"/>
  <c r="Q445" i="6"/>
  <c r="R445" i="6" s="1"/>
  <c r="Y445" i="6" s="1"/>
  <c r="P465" i="6"/>
  <c r="P528" i="6"/>
  <c r="Z350" i="6"/>
  <c r="U363" i="6"/>
  <c r="Z363" i="6"/>
  <c r="Q367" i="6"/>
  <c r="R367" i="6" s="1"/>
  <c r="Y367" i="6" s="1"/>
  <c r="Z373" i="6"/>
  <c r="U373" i="6"/>
  <c r="Z385" i="6"/>
  <c r="U385" i="6"/>
  <c r="AA391" i="6"/>
  <c r="Q391" i="6"/>
  <c r="R391" i="6" s="1"/>
  <c r="Y391" i="6" s="1"/>
  <c r="P395" i="6"/>
  <c r="Q395" i="6" s="1"/>
  <c r="P423" i="6"/>
  <c r="Q423" i="6" s="1"/>
  <c r="Q454" i="6"/>
  <c r="R454" i="6" s="1"/>
  <c r="Y454" i="6" s="1"/>
  <c r="AA454" i="6"/>
  <c r="Z468" i="6"/>
  <c r="U468" i="6"/>
  <c r="Q470" i="6"/>
  <c r="R470" i="6" s="1"/>
  <c r="Z496" i="6"/>
  <c r="U496" i="6"/>
  <c r="Q355" i="6"/>
  <c r="R355" i="6" s="1"/>
  <c r="Y355" i="6" s="1"/>
  <c r="U411" i="6"/>
  <c r="Z411" i="6"/>
  <c r="Z426" i="6"/>
  <c r="U426" i="6"/>
  <c r="V231" i="6"/>
  <c r="Q233" i="6"/>
  <c r="R233" i="6" s="1"/>
  <c r="Y233" i="6" s="1"/>
  <c r="Q239" i="6"/>
  <c r="R239" i="6" s="1"/>
  <c r="Y239" i="6" s="1"/>
  <c r="V243" i="6"/>
  <c r="AA375" i="6"/>
  <c r="AA387" i="6"/>
  <c r="P405" i="6"/>
  <c r="P407" i="6"/>
  <c r="V440" i="6"/>
  <c r="Z445" i="6"/>
  <c r="U445" i="6"/>
  <c r="Z488" i="6"/>
  <c r="U488" i="6"/>
  <c r="V516" i="6"/>
  <c r="Q611" i="6"/>
  <c r="R611" i="6" s="1"/>
  <c r="P611" i="6"/>
  <c r="U324" i="6"/>
  <c r="P354" i="6"/>
  <c r="Q354" i="6" s="1"/>
  <c r="U357" i="6"/>
  <c r="Z357" i="6"/>
  <c r="Z367" i="6"/>
  <c r="U367" i="6"/>
  <c r="Q371" i="6"/>
  <c r="R371" i="6" s="1"/>
  <c r="Y371" i="6" s="1"/>
  <c r="P375" i="6"/>
  <c r="Q375" i="6" s="1"/>
  <c r="R375" i="6" s="1"/>
  <c r="Y375" i="6" s="1"/>
  <c r="P387" i="6"/>
  <c r="Q387" i="6" s="1"/>
  <c r="R387" i="6" s="1"/>
  <c r="P394" i="6"/>
  <c r="Q394" i="6" s="1"/>
  <c r="R394" i="6" s="1"/>
  <c r="P425" i="6"/>
  <c r="Q425" i="6" s="1"/>
  <c r="R425" i="6" s="1"/>
  <c r="P508" i="6"/>
  <c r="Z375" i="6"/>
  <c r="Z381" i="6"/>
  <c r="Z387" i="6"/>
  <c r="Q403" i="6"/>
  <c r="R403" i="6" s="1"/>
  <c r="Q408" i="6"/>
  <c r="R408" i="6" s="1"/>
  <c r="Y408" i="6" s="1"/>
  <c r="Q416" i="6"/>
  <c r="R416" i="6" s="1"/>
  <c r="Y416" i="6" s="1"/>
  <c r="P424" i="6"/>
  <c r="Q424" i="6" s="1"/>
  <c r="Q428" i="6"/>
  <c r="R428" i="6" s="1"/>
  <c r="Y428" i="6" s="1"/>
  <c r="Z429" i="6"/>
  <c r="Z436" i="6"/>
  <c r="Q451" i="6"/>
  <c r="R451" i="6" s="1"/>
  <c r="Y451" i="6" s="1"/>
  <c r="Q471" i="6"/>
  <c r="R471" i="6" s="1"/>
  <c r="Q482" i="6"/>
  <c r="R482" i="6" s="1"/>
  <c r="Q491" i="6"/>
  <c r="R491" i="6" s="1"/>
  <c r="Y491" i="6" s="1"/>
  <c r="Q494" i="6"/>
  <c r="R494" i="6" s="1"/>
  <c r="Y494" i="6" s="1"/>
  <c r="AA494" i="6"/>
  <c r="P514" i="6"/>
  <c r="Q514" i="6" s="1"/>
  <c r="Q516" i="6"/>
  <c r="R516" i="6" s="1"/>
  <c r="Y516" i="6" s="1"/>
  <c r="AA516" i="6"/>
  <c r="Q526" i="6"/>
  <c r="R526" i="6" s="1"/>
  <c r="P534" i="6"/>
  <c r="Q534" i="6" s="1"/>
  <c r="R534" i="6" s="1"/>
  <c r="V563" i="6"/>
  <c r="AA573" i="6"/>
  <c r="AA608" i="6"/>
  <c r="Q608" i="6"/>
  <c r="R608" i="6" s="1"/>
  <c r="Q415" i="6"/>
  <c r="R415" i="6" s="1"/>
  <c r="Y415" i="6" s="1"/>
  <c r="Z417" i="6"/>
  <c r="Q427" i="6"/>
  <c r="R427" i="6" s="1"/>
  <c r="Y427" i="6" s="1"/>
  <c r="V435" i="6"/>
  <c r="Z508" i="6"/>
  <c r="U508" i="6"/>
  <c r="V534" i="6"/>
  <c r="Z538" i="6"/>
  <c r="U538" i="6"/>
  <c r="P573" i="6"/>
  <c r="Q573" i="6" s="1"/>
  <c r="R573" i="6" s="1"/>
  <c r="V562" i="6"/>
  <c r="Q670" i="6"/>
  <c r="R670" i="6" s="1"/>
  <c r="AA602" i="6"/>
  <c r="Q396" i="6"/>
  <c r="R396" i="6" s="1"/>
  <c r="AA397" i="6"/>
  <c r="Q432" i="6"/>
  <c r="R432" i="6" s="1"/>
  <c r="Q438" i="6"/>
  <c r="R438" i="6" s="1"/>
  <c r="Y438" i="6" s="1"/>
  <c r="AA472" i="6"/>
  <c r="Q500" i="6"/>
  <c r="R500" i="6" s="1"/>
  <c r="AA500" i="6"/>
  <c r="AA555" i="6"/>
  <c r="Z568" i="6"/>
  <c r="U568" i="6"/>
  <c r="P602" i="6"/>
  <c r="Q602" i="6" s="1"/>
  <c r="R602" i="6" s="1"/>
  <c r="U630" i="6"/>
  <c r="U408" i="6"/>
  <c r="Q420" i="6"/>
  <c r="R420" i="6" s="1"/>
  <c r="P437" i="6"/>
  <c r="Q437" i="6" s="1"/>
  <c r="R437" i="6" s="1"/>
  <c r="Q453" i="6"/>
  <c r="R453" i="6" s="1"/>
  <c r="AA484" i="6"/>
  <c r="Q484" i="6"/>
  <c r="R484" i="6" s="1"/>
  <c r="Y484" i="6" s="1"/>
  <c r="Q490" i="6"/>
  <c r="R490" i="6" s="1"/>
  <c r="Y490" i="6" s="1"/>
  <c r="U494" i="6"/>
  <c r="U512" i="6"/>
  <c r="Z512" i="6"/>
  <c r="Q539" i="6"/>
  <c r="R539" i="6" s="1"/>
  <c r="Y539" i="6" s="1"/>
  <c r="Z551" i="6"/>
  <c r="U551" i="6"/>
  <c r="P555" i="6"/>
  <c r="Q555" i="6" s="1"/>
  <c r="R555" i="6" s="1"/>
  <c r="P570" i="6"/>
  <c r="Q570" i="6" s="1"/>
  <c r="V593" i="6"/>
  <c r="Z647" i="6"/>
  <c r="U647" i="6"/>
  <c r="P364" i="6"/>
  <c r="Q364" i="6" s="1"/>
  <c r="P370" i="6"/>
  <c r="Q370" i="6" s="1"/>
  <c r="P376" i="6"/>
  <c r="Q376" i="6" s="1"/>
  <c r="P382" i="6"/>
  <c r="Q382" i="6" s="1"/>
  <c r="P388" i="6"/>
  <c r="Q388" i="6" s="1"/>
  <c r="U409" i="6"/>
  <c r="V410" i="6"/>
  <c r="P418" i="6"/>
  <c r="Q418" i="6" s="1"/>
  <c r="Q419" i="6"/>
  <c r="R419" i="6" s="1"/>
  <c r="Z439" i="6"/>
  <c r="U439" i="6"/>
  <c r="U444" i="6"/>
  <c r="P459" i="6"/>
  <c r="Q459" i="6" s="1"/>
  <c r="AA471" i="6"/>
  <c r="U481" i="6"/>
  <c r="Z485" i="6"/>
  <c r="V524" i="6"/>
  <c r="Z539" i="6"/>
  <c r="U539" i="6"/>
  <c r="P541" i="6"/>
  <c r="Q541" i="6" s="1"/>
  <c r="R541" i="6" s="1"/>
  <c r="Q567" i="6"/>
  <c r="R567" i="6" s="1"/>
  <c r="Y567" i="6" s="1"/>
  <c r="AA567" i="6"/>
  <c r="V679" i="6"/>
  <c r="U755" i="6"/>
  <c r="Z755" i="6"/>
  <c r="Z433" i="6"/>
  <c r="U433" i="6"/>
  <c r="V454" i="6"/>
  <c r="Z490" i="6"/>
  <c r="U490" i="6"/>
  <c r="AA511" i="6"/>
  <c r="P523" i="6"/>
  <c r="Q523" i="6" s="1"/>
  <c r="AA660" i="6"/>
  <c r="Q660" i="6"/>
  <c r="R660" i="6" s="1"/>
  <c r="Y660" i="6" s="1"/>
  <c r="Q672" i="6"/>
  <c r="R672" i="6" s="1"/>
  <c r="Y672" i="6" s="1"/>
  <c r="Z410" i="6"/>
  <c r="P417" i="6"/>
  <c r="Q417" i="6" s="1"/>
  <c r="V422" i="6"/>
  <c r="P429" i="6"/>
  <c r="U438" i="6"/>
  <c r="P447" i="6"/>
  <c r="Q447" i="6" s="1"/>
  <c r="R447" i="6" s="1"/>
  <c r="V448" i="6"/>
  <c r="AA460" i="6"/>
  <c r="U475" i="6"/>
  <c r="U480" i="6"/>
  <c r="Q483" i="6"/>
  <c r="R483" i="6" s="1"/>
  <c r="Q489" i="6"/>
  <c r="R489" i="6" s="1"/>
  <c r="Y489" i="6" s="1"/>
  <c r="U497" i="6"/>
  <c r="U503" i="6"/>
  <c r="Z509" i="6"/>
  <c r="U509" i="6"/>
  <c r="P511" i="6"/>
  <c r="Q511" i="6" s="1"/>
  <c r="Z521" i="6"/>
  <c r="U521" i="6"/>
  <c r="AA552" i="6"/>
  <c r="Q552" i="6"/>
  <c r="R552" i="6" s="1"/>
  <c r="Y552" i="6" s="1"/>
  <c r="V655" i="6"/>
  <c r="V658" i="6"/>
  <c r="Q402" i="6"/>
  <c r="R402" i="6" s="1"/>
  <c r="Z421" i="6"/>
  <c r="U421" i="6"/>
  <c r="Q463" i="6"/>
  <c r="R463" i="6" s="1"/>
  <c r="Y463" i="6" s="1"/>
  <c r="Z567" i="6"/>
  <c r="U567" i="6"/>
  <c r="V586" i="6"/>
  <c r="Z612" i="6"/>
  <c r="U612" i="6"/>
  <c r="P634" i="6"/>
  <c r="Q634" i="6" s="1"/>
  <c r="R634" i="6" s="1"/>
  <c r="Q414" i="6"/>
  <c r="P441" i="6"/>
  <c r="Q441" i="6" s="1"/>
  <c r="Q477" i="6"/>
  <c r="P488" i="6"/>
  <c r="P609" i="6"/>
  <c r="Q609" i="6" s="1"/>
  <c r="Q444" i="6"/>
  <c r="R444" i="6" s="1"/>
  <c r="Y444" i="6" s="1"/>
  <c r="Q450" i="6"/>
  <c r="R450" i="6" s="1"/>
  <c r="Q456" i="6"/>
  <c r="R456" i="6" s="1"/>
  <c r="Y456" i="6" s="1"/>
  <c r="Q462" i="6"/>
  <c r="R462" i="6" s="1"/>
  <c r="Q468" i="6"/>
  <c r="R468" i="6" s="1"/>
  <c r="Y468" i="6" s="1"/>
  <c r="Q474" i="6"/>
  <c r="R474" i="6" s="1"/>
  <c r="Q480" i="6"/>
  <c r="R480" i="6" s="1"/>
  <c r="Y480" i="6" s="1"/>
  <c r="AA496" i="6"/>
  <c r="Q496" i="6"/>
  <c r="R496" i="6" s="1"/>
  <c r="Y496" i="6" s="1"/>
  <c r="V522" i="6"/>
  <c r="Q565" i="6"/>
  <c r="R565" i="6" s="1"/>
  <c r="Y565" i="6" s="1"/>
  <c r="AA596" i="6"/>
  <c r="Q596" i="6"/>
  <c r="R596" i="6" s="1"/>
  <c r="U597" i="6"/>
  <c r="Z597" i="6"/>
  <c r="Q603" i="6"/>
  <c r="R603" i="6" s="1"/>
  <c r="AA603" i="6"/>
  <c r="Z613" i="6"/>
  <c r="U613" i="6"/>
  <c r="Q615" i="6"/>
  <c r="R615" i="6" s="1"/>
  <c r="AA615" i="6"/>
  <c r="V656" i="6"/>
  <c r="Q492" i="6"/>
  <c r="R492" i="6" s="1"/>
  <c r="P493" i="6"/>
  <c r="Q493" i="6" s="1"/>
  <c r="Q512" i="6"/>
  <c r="R512" i="6" s="1"/>
  <c r="Y512" i="6" s="1"/>
  <c r="Z527" i="6"/>
  <c r="U527" i="6"/>
  <c r="P529" i="6"/>
  <c r="V530" i="6"/>
  <c r="AA541" i="6"/>
  <c r="Z546" i="6"/>
  <c r="U546" i="6"/>
  <c r="P548" i="6"/>
  <c r="P553" i="6"/>
  <c r="Q553" i="6" s="1"/>
  <c r="Q571" i="6"/>
  <c r="R571" i="6" s="1"/>
  <c r="Y571" i="6" s="1"/>
  <c r="AA609" i="6"/>
  <c r="U631" i="6"/>
  <c r="P663" i="6"/>
  <c r="Q663" i="6" s="1"/>
  <c r="R663" i="6" s="1"/>
  <c r="Y663" i="6" s="1"/>
  <c r="Z663" i="6"/>
  <c r="U663" i="6"/>
  <c r="AA449" i="6"/>
  <c r="AA455" i="6"/>
  <c r="AA461" i="6"/>
  <c r="AA467" i="6"/>
  <c r="AA473" i="6"/>
  <c r="AA479" i="6"/>
  <c r="Q543" i="6"/>
  <c r="R543" i="6" s="1"/>
  <c r="V555" i="6"/>
  <c r="AA557" i="6"/>
  <c r="AA572" i="6"/>
  <c r="Q572" i="6"/>
  <c r="AA580" i="6"/>
  <c r="AA529" i="6"/>
  <c r="Z533" i="6"/>
  <c r="U533" i="6"/>
  <c r="P535" i="6"/>
  <c r="AA548" i="6"/>
  <c r="AA554" i="6"/>
  <c r="Q554" i="6"/>
  <c r="R554" i="6" s="1"/>
  <c r="AA578" i="6"/>
  <c r="P629" i="6"/>
  <c r="P430" i="6"/>
  <c r="Q430" i="6" s="1"/>
  <c r="P436" i="6"/>
  <c r="Q436" i="6" s="1"/>
  <c r="P442" i="6"/>
  <c r="Q442" i="6" s="1"/>
  <c r="P485" i="6"/>
  <c r="Q485" i="6" s="1"/>
  <c r="P499" i="6"/>
  <c r="P505" i="6"/>
  <c r="U520" i="6"/>
  <c r="V547" i="6"/>
  <c r="Z552" i="6"/>
  <c r="U552" i="6"/>
  <c r="Z561" i="6"/>
  <c r="Q569" i="6"/>
  <c r="R569" i="6" s="1"/>
  <c r="P572" i="6"/>
  <c r="P591" i="6"/>
  <c r="Q591" i="6" s="1"/>
  <c r="R591" i="6" s="1"/>
  <c r="Y591" i="6" s="1"/>
  <c r="V623" i="6"/>
  <c r="Q638" i="6"/>
  <c r="R638" i="6" s="1"/>
  <c r="P517" i="6"/>
  <c r="Q517" i="6" s="1"/>
  <c r="R517" i="6" s="1"/>
  <c r="V518" i="6"/>
  <c r="AA590" i="6"/>
  <c r="Q590" i="6"/>
  <c r="R590" i="6" s="1"/>
  <c r="U591" i="6"/>
  <c r="Z591" i="6"/>
  <c r="Q610" i="6"/>
  <c r="R610" i="6" s="1"/>
  <c r="V629" i="6"/>
  <c r="Q635" i="6"/>
  <c r="R635" i="6" s="1"/>
  <c r="Q510" i="6"/>
  <c r="R510" i="6" s="1"/>
  <c r="P522" i="6"/>
  <c r="Q522" i="6" s="1"/>
  <c r="Q556" i="6"/>
  <c r="R556" i="6" s="1"/>
  <c r="AA556" i="6"/>
  <c r="Q574" i="6"/>
  <c r="R574" i="6" s="1"/>
  <c r="AA574" i="6"/>
  <c r="Q577" i="6"/>
  <c r="R577" i="6" s="1"/>
  <c r="AA577" i="6"/>
  <c r="V616" i="6"/>
  <c r="Z516" i="6"/>
  <c r="Q545" i="6"/>
  <c r="R545" i="6" s="1"/>
  <c r="Q551" i="6"/>
  <c r="R551" i="6" s="1"/>
  <c r="Y551" i="6" s="1"/>
  <c r="P617" i="6"/>
  <c r="V642" i="6"/>
  <c r="Z648" i="6"/>
  <c r="U648" i="6"/>
  <c r="AA666" i="6"/>
  <c r="Q666" i="6"/>
  <c r="R666" i="6" s="1"/>
  <c r="Y666" i="6" s="1"/>
  <c r="Z672" i="6"/>
  <c r="U672" i="6"/>
  <c r="U680" i="6"/>
  <c r="Z680" i="6"/>
  <c r="AA754" i="6"/>
  <c r="Q754" i="6"/>
  <c r="R754" i="6" s="1"/>
  <c r="Q502" i="6"/>
  <c r="R502" i="6" s="1"/>
  <c r="Y502" i="6" s="1"/>
  <c r="Q566" i="6"/>
  <c r="R566" i="6" s="1"/>
  <c r="AA588" i="6"/>
  <c r="Q597" i="6"/>
  <c r="R597" i="6" s="1"/>
  <c r="Y597" i="6" s="1"/>
  <c r="Q604" i="6"/>
  <c r="R604" i="6" s="1"/>
  <c r="U618" i="6"/>
  <c r="U619" i="6"/>
  <c r="P623" i="6"/>
  <c r="Q623" i="6" s="1"/>
  <c r="R623" i="6" s="1"/>
  <c r="P682" i="6"/>
  <c r="Q682" i="6" s="1"/>
  <c r="Z698" i="6"/>
  <c r="U698" i="6"/>
  <c r="U708" i="6"/>
  <c r="Z708" i="6"/>
  <c r="AA694" i="6"/>
  <c r="P767" i="6"/>
  <c r="Q767" i="6" s="1"/>
  <c r="U787" i="6"/>
  <c r="Z787" i="6"/>
  <c r="P710" i="6"/>
  <c r="AA543" i="6"/>
  <c r="V603" i="6"/>
  <c r="Z650" i="6"/>
  <c r="U650" i="6"/>
  <c r="Z761" i="6"/>
  <c r="U761" i="6"/>
  <c r="U515" i="6"/>
  <c r="U540" i="6"/>
  <c r="P542" i="6"/>
  <c r="Q542" i="6" s="1"/>
  <c r="R542" i="6" s="1"/>
  <c r="P557" i="6"/>
  <c r="Q557" i="6" s="1"/>
  <c r="U570" i="6"/>
  <c r="P575" i="6"/>
  <c r="P578" i="6"/>
  <c r="Q578" i="6" s="1"/>
  <c r="R578" i="6" s="1"/>
  <c r="V609" i="6"/>
  <c r="Z660" i="6"/>
  <c r="U660" i="6"/>
  <c r="P736" i="6"/>
  <c r="Q736" i="6" s="1"/>
  <c r="R736" i="6" s="1"/>
  <c r="P758" i="6"/>
  <c r="Q758" i="6" s="1"/>
  <c r="U799" i="6"/>
  <c r="Z799" i="6"/>
  <c r="P518" i="6"/>
  <c r="Q518" i="6" s="1"/>
  <c r="P524" i="6"/>
  <c r="P530" i="6"/>
  <c r="Q530" i="6" s="1"/>
  <c r="P536" i="6"/>
  <c r="Q536" i="6" s="1"/>
  <c r="P549" i="6"/>
  <c r="Q549" i="6" s="1"/>
  <c r="R549" i="6" s="1"/>
  <c r="U553" i="6"/>
  <c r="P558" i="6"/>
  <c r="Q561" i="6"/>
  <c r="R561" i="6" s="1"/>
  <c r="V569" i="6"/>
  <c r="U571" i="6"/>
  <c r="P576" i="6"/>
  <c r="P579" i="6"/>
  <c r="P581" i="6"/>
  <c r="P584" i="6"/>
  <c r="Q584" i="6" s="1"/>
  <c r="Q589" i="6"/>
  <c r="R589" i="6" s="1"/>
  <c r="Q595" i="6"/>
  <c r="R595" i="6" s="1"/>
  <c r="Q601" i="6"/>
  <c r="R601" i="6" s="1"/>
  <c r="Z609" i="6"/>
  <c r="P614" i="6"/>
  <c r="Q614" i="6" s="1"/>
  <c r="V615" i="6"/>
  <c r="P621" i="6"/>
  <c r="Q621" i="6" s="1"/>
  <c r="AA667" i="6"/>
  <c r="Q667" i="6"/>
  <c r="R667" i="6" s="1"/>
  <c r="Y667" i="6" s="1"/>
  <c r="Z758" i="6"/>
  <c r="U758" i="6"/>
  <c r="Z824" i="6"/>
  <c r="U824" i="6"/>
  <c r="P582" i="6"/>
  <c r="Q582" i="6" s="1"/>
  <c r="P585" i="6"/>
  <c r="P587" i="6"/>
  <c r="Q607" i="6"/>
  <c r="R607" i="6" s="1"/>
  <c r="Z615" i="6"/>
  <c r="V621" i="6"/>
  <c r="P627" i="6"/>
  <c r="R642" i="6"/>
  <c r="Y642" i="6" s="1"/>
  <c r="P662" i="6"/>
  <c r="Q662" i="6" s="1"/>
  <c r="R662" i="6" s="1"/>
  <c r="Y662" i="6" s="1"/>
  <c r="U699" i="6"/>
  <c r="Z699" i="6"/>
  <c r="Q560" i="6"/>
  <c r="R560" i="6" s="1"/>
  <c r="Q564" i="6"/>
  <c r="R564" i="6" s="1"/>
  <c r="P593" i="6"/>
  <c r="Q593" i="6" s="1"/>
  <c r="R593" i="6" s="1"/>
  <c r="P599" i="6"/>
  <c r="Q599" i="6" s="1"/>
  <c r="R599" i="6" s="1"/>
  <c r="Y599" i="6" s="1"/>
  <c r="Q618" i="6"/>
  <c r="R618" i="6" s="1"/>
  <c r="Y618" i="6" s="1"/>
  <c r="Q620" i="6"/>
  <c r="R620" i="6" s="1"/>
  <c r="Z621" i="6"/>
  <c r="V627" i="6"/>
  <c r="P633" i="6"/>
  <c r="Q633" i="6" s="1"/>
  <c r="V644" i="6"/>
  <c r="Q656" i="6"/>
  <c r="R656" i="6" s="1"/>
  <c r="Y656" i="6" s="1"/>
  <c r="AA665" i="6"/>
  <c r="AA570" i="6"/>
  <c r="V577" i="6"/>
  <c r="P605" i="6"/>
  <c r="Q605" i="6" s="1"/>
  <c r="R605" i="6" s="1"/>
  <c r="Q624" i="6"/>
  <c r="R624" i="6" s="1"/>
  <c r="Q626" i="6"/>
  <c r="R626" i="6" s="1"/>
  <c r="V633" i="6"/>
  <c r="AA636" i="6"/>
  <c r="Q636" i="6"/>
  <c r="R636" i="6" s="1"/>
  <c r="Z637" i="6"/>
  <c r="U637" i="6"/>
  <c r="Z675" i="6"/>
  <c r="U675" i="6"/>
  <c r="AA713" i="6"/>
  <c r="Q684" i="6"/>
  <c r="R684" i="6" s="1"/>
  <c r="Y684" i="6" s="1"/>
  <c r="AA684" i="6"/>
  <c r="P695" i="6"/>
  <c r="Q695" i="6" s="1"/>
  <c r="R695" i="6" s="1"/>
  <c r="Z696" i="6"/>
  <c r="U696" i="6"/>
  <c r="Q734" i="6"/>
  <c r="R734" i="6" s="1"/>
  <c r="Y734" i="6" s="1"/>
  <c r="AA734" i="6"/>
  <c r="Z747" i="6"/>
  <c r="U747" i="6"/>
  <c r="V668" i="6"/>
  <c r="Q671" i="6"/>
  <c r="R671" i="6" s="1"/>
  <c r="Y671" i="6" s="1"/>
  <c r="U673" i="6"/>
  <c r="Z673" i="6"/>
  <c r="V687" i="6"/>
  <c r="V709" i="6"/>
  <c r="AA755" i="6"/>
  <c r="Q755" i="6"/>
  <c r="R755" i="6" s="1"/>
  <c r="Y755" i="6" s="1"/>
  <c r="Q811" i="6"/>
  <c r="R811" i="6" s="1"/>
  <c r="AA811" i="6"/>
  <c r="U654" i="6"/>
  <c r="V664" i="6"/>
  <c r="Z687" i="6"/>
  <c r="P708" i="6"/>
  <c r="Q708" i="6" s="1"/>
  <c r="P730" i="6"/>
  <c r="Q730" i="6" s="1"/>
  <c r="Q741" i="6"/>
  <c r="R741" i="6" s="1"/>
  <c r="P775" i="6"/>
  <c r="V832" i="6"/>
  <c r="Z653" i="6"/>
  <c r="Z671" i="6"/>
  <c r="U671" i="6"/>
  <c r="U677" i="6"/>
  <c r="Z677" i="6"/>
  <c r="P694" i="6"/>
  <c r="Q694" i="6" s="1"/>
  <c r="P713" i="6"/>
  <c r="Q713" i="6" s="1"/>
  <c r="R713" i="6" s="1"/>
  <c r="Y713" i="6" s="1"/>
  <c r="P716" i="6"/>
  <c r="Z738" i="6"/>
  <c r="U738" i="6"/>
  <c r="P744" i="6"/>
  <c r="Q744" i="6" s="1"/>
  <c r="R744" i="6" s="1"/>
  <c r="AA786" i="6"/>
  <c r="Q786" i="6"/>
  <c r="R786" i="6" s="1"/>
  <c r="AA637" i="6"/>
  <c r="AA653" i="6"/>
  <c r="Z662" i="6"/>
  <c r="U662" i="6"/>
  <c r="AA685" i="6"/>
  <c r="Q685" i="6"/>
  <c r="R685" i="6" s="1"/>
  <c r="Y685" i="6" s="1"/>
  <c r="AA707" i="6"/>
  <c r="Q707" i="6"/>
  <c r="R707" i="6" s="1"/>
  <c r="P719" i="6"/>
  <c r="Q743" i="6"/>
  <c r="R743" i="6" s="1"/>
  <c r="AA743" i="6"/>
  <c r="P783" i="6"/>
  <c r="Q783" i="6" s="1"/>
  <c r="V791" i="6"/>
  <c r="Q798" i="6"/>
  <c r="R798" i="6" s="1"/>
  <c r="Y798" i="6" s="1"/>
  <c r="V871" i="6"/>
  <c r="Q729" i="6"/>
  <c r="R729" i="6" s="1"/>
  <c r="V688" i="6"/>
  <c r="P693" i="6"/>
  <c r="Z723" i="6"/>
  <c r="U723" i="6"/>
  <c r="AA774" i="6"/>
  <c r="V789" i="6"/>
  <c r="U798" i="6"/>
  <c r="Z798" i="6"/>
  <c r="Q812" i="6"/>
  <c r="R812" i="6" s="1"/>
  <c r="Y812" i="6" s="1"/>
  <c r="AA812" i="6"/>
  <c r="P665" i="6"/>
  <c r="Q665" i="6" s="1"/>
  <c r="Z669" i="6"/>
  <c r="U669" i="6"/>
  <c r="AA681" i="6"/>
  <c r="AA706" i="6"/>
  <c r="Q706" i="6"/>
  <c r="R706" i="6" s="1"/>
  <c r="Z710" i="6"/>
  <c r="U710" i="6"/>
  <c r="AA718" i="6"/>
  <c r="Z724" i="6"/>
  <c r="P737" i="6"/>
  <c r="Q756" i="6"/>
  <c r="R756" i="6" s="1"/>
  <c r="Y756" i="6" s="1"/>
  <c r="P785" i="6"/>
  <c r="Q785" i="6" s="1"/>
  <c r="P805" i="6"/>
  <c r="Q805" i="6" s="1"/>
  <c r="V634" i="6"/>
  <c r="Q640" i="6"/>
  <c r="R640" i="6" s="1"/>
  <c r="Y640" i="6" s="1"/>
  <c r="Q659" i="6"/>
  <c r="R659" i="6" s="1"/>
  <c r="AA659" i="6"/>
  <c r="P664" i="6"/>
  <c r="Z665" i="6"/>
  <c r="U665" i="6"/>
  <c r="P668" i="6"/>
  <c r="P673" i="6"/>
  <c r="Q673" i="6" s="1"/>
  <c r="U674" i="6"/>
  <c r="Z688" i="6"/>
  <c r="Z697" i="6"/>
  <c r="U697" i="6"/>
  <c r="AA712" i="6"/>
  <c r="Q712" i="6"/>
  <c r="R712" i="6" s="1"/>
  <c r="Y712" i="6" s="1"/>
  <c r="P718" i="6"/>
  <c r="Q718" i="6" s="1"/>
  <c r="P728" i="6"/>
  <c r="P731" i="6"/>
  <c r="Q731" i="6" s="1"/>
  <c r="Z735" i="6"/>
  <c r="U735" i="6"/>
  <c r="P739" i="6"/>
  <c r="Q739" i="6" s="1"/>
  <c r="R739" i="6" s="1"/>
  <c r="AA742" i="6"/>
  <c r="Q742" i="6"/>
  <c r="R742" i="6" s="1"/>
  <c r="Z774" i="6"/>
  <c r="U774" i="6"/>
  <c r="V793" i="6"/>
  <c r="R643" i="6"/>
  <c r="Q646" i="6"/>
  <c r="R646" i="6" s="1"/>
  <c r="Q647" i="6"/>
  <c r="R647" i="6" s="1"/>
  <c r="Y647" i="6" s="1"/>
  <c r="AA647" i="6"/>
  <c r="P721" i="6"/>
  <c r="Z737" i="6"/>
  <c r="U737" i="6"/>
  <c r="U756" i="6"/>
  <c r="Z756" i="6"/>
  <c r="Q787" i="6"/>
  <c r="R787" i="6" s="1"/>
  <c r="Y787" i="6" s="1"/>
  <c r="AA787" i="6"/>
  <c r="Z828" i="6"/>
  <c r="U828" i="6"/>
  <c r="Q848" i="6"/>
  <c r="R848" i="6" s="1"/>
  <c r="AA848" i="6"/>
  <c r="Q854" i="6"/>
  <c r="R854" i="6" s="1"/>
  <c r="Y854" i="6" s="1"/>
  <c r="V865" i="6"/>
  <c r="AA710" i="6"/>
  <c r="P720" i="6"/>
  <c r="Q720" i="6" s="1"/>
  <c r="P761" i="6"/>
  <c r="Q761" i="6" s="1"/>
  <c r="AA766" i="6"/>
  <c r="Q766" i="6"/>
  <c r="R766" i="6" s="1"/>
  <c r="AA828" i="6"/>
  <c r="P832" i="6"/>
  <c r="Q832" i="6" s="1"/>
  <c r="R832" i="6" s="1"/>
  <c r="Q845" i="6"/>
  <c r="R845" i="6" s="1"/>
  <c r="AA867" i="6"/>
  <c r="P880" i="6"/>
  <c r="AA805" i="6"/>
  <c r="V825" i="6"/>
  <c r="P828" i="6"/>
  <c r="AA860" i="6"/>
  <c r="Q860" i="6"/>
  <c r="R860" i="6" s="1"/>
  <c r="Q863" i="6"/>
  <c r="R863" i="6" s="1"/>
  <c r="Z819" i="6"/>
  <c r="U819" i="6"/>
  <c r="Z825" i="6"/>
  <c r="Q843" i="6"/>
  <c r="R843" i="6" s="1"/>
  <c r="AA843" i="6"/>
  <c r="Z845" i="6"/>
  <c r="V848" i="6"/>
  <c r="P870" i="6"/>
  <c r="Q870" i="6" s="1"/>
  <c r="P822" i="6"/>
  <c r="R822" i="6" s="1"/>
  <c r="Q834" i="6"/>
  <c r="R834" i="6" s="1"/>
  <c r="Y834" i="6" s="1"/>
  <c r="P839" i="6"/>
  <c r="Q839" i="6" s="1"/>
  <c r="R839" i="6" s="1"/>
  <c r="P853" i="6"/>
  <c r="Q853" i="6" s="1"/>
  <c r="R853" i="6" s="1"/>
  <c r="V856" i="6"/>
  <c r="P866" i="6"/>
  <c r="Q866" i="6" s="1"/>
  <c r="U667" i="6"/>
  <c r="Z667" i="6"/>
  <c r="V685" i="6"/>
  <c r="U783" i="6"/>
  <c r="U784" i="6"/>
  <c r="V786" i="6"/>
  <c r="P804" i="6"/>
  <c r="Q804" i="6" s="1"/>
  <c r="Z818" i="6"/>
  <c r="U818" i="6"/>
  <c r="AA820" i="6"/>
  <c r="Q820" i="6"/>
  <c r="R820" i="6" s="1"/>
  <c r="Y820" i="6" s="1"/>
  <c r="Z822" i="6"/>
  <c r="U822" i="6"/>
  <c r="P830" i="6"/>
  <c r="Q830" i="6" s="1"/>
  <c r="U831" i="6"/>
  <c r="U834" i="6"/>
  <c r="V839" i="6"/>
  <c r="AA844" i="6"/>
  <c r="Q862" i="6"/>
  <c r="R862" i="6" s="1"/>
  <c r="Y862" i="6" s="1"/>
  <c r="P681" i="6"/>
  <c r="Q681" i="6" s="1"/>
  <c r="U684" i="6"/>
  <c r="AA692" i="6"/>
  <c r="P704" i="6"/>
  <c r="Q705" i="6"/>
  <c r="R705" i="6" s="1"/>
  <c r="Q715" i="6"/>
  <c r="R715" i="6" s="1"/>
  <c r="V731" i="6"/>
  <c r="Q735" i="6"/>
  <c r="R735" i="6" s="1"/>
  <c r="Y735" i="6" s="1"/>
  <c r="V760" i="6"/>
  <c r="Q762" i="6"/>
  <c r="R762" i="6" s="1"/>
  <c r="Y762" i="6" s="1"/>
  <c r="Q776" i="6"/>
  <c r="R776" i="6" s="1"/>
  <c r="AA776" i="6"/>
  <c r="U781" i="6"/>
  <c r="Z781" i="6"/>
  <c r="Z797" i="6"/>
  <c r="Q815" i="6"/>
  <c r="R815" i="6" s="1"/>
  <c r="P816" i="6"/>
  <c r="Q816" i="6" s="1"/>
  <c r="AA826" i="6"/>
  <c r="Q826" i="6"/>
  <c r="R826" i="6" s="1"/>
  <c r="P827" i="6"/>
  <c r="Q827" i="6" s="1"/>
  <c r="P846" i="6"/>
  <c r="Q846" i="6" s="1"/>
  <c r="R846" i="6" s="1"/>
  <c r="P849" i="6"/>
  <c r="Q849" i="6" s="1"/>
  <c r="U850" i="6"/>
  <c r="V853" i="6"/>
  <c r="Z685" i="6"/>
  <c r="Q691" i="6"/>
  <c r="R691" i="6" s="1"/>
  <c r="Y691" i="6" s="1"/>
  <c r="P692" i="6"/>
  <c r="Q692" i="6" s="1"/>
  <c r="Q711" i="6"/>
  <c r="R711" i="6" s="1"/>
  <c r="Y711" i="6" s="1"/>
  <c r="AA719" i="6"/>
  <c r="V736" i="6"/>
  <c r="AA770" i="6"/>
  <c r="Z786" i="6"/>
  <c r="U830" i="6"/>
  <c r="Z830" i="6"/>
  <c r="P842" i="6"/>
  <c r="Q842" i="6" s="1"/>
  <c r="R842" i="6" s="1"/>
  <c r="P861" i="6"/>
  <c r="Q861" i="6" s="1"/>
  <c r="R677" i="6"/>
  <c r="Y677" i="6" s="1"/>
  <c r="Q690" i="6"/>
  <c r="R690" i="6" s="1"/>
  <c r="Q714" i="6"/>
  <c r="R714" i="6" s="1"/>
  <c r="Y714" i="6" s="1"/>
  <c r="AA794" i="6"/>
  <c r="Q801" i="6"/>
  <c r="R801" i="6" s="1"/>
  <c r="AA801" i="6"/>
  <c r="Q833" i="6"/>
  <c r="R833" i="6" s="1"/>
  <c r="Y833" i="6" s="1"/>
  <c r="P906" i="6"/>
  <c r="R906" i="6" s="1"/>
  <c r="AA908" i="6"/>
  <c r="Q908" i="6"/>
  <c r="R908" i="6" s="1"/>
  <c r="Q722" i="6"/>
  <c r="R722" i="6" s="1"/>
  <c r="AA722" i="6"/>
  <c r="R738" i="6"/>
  <c r="AA746" i="6"/>
  <c r="AA758" i="6"/>
  <c r="P768" i="6"/>
  <c r="Q768" i="6" s="1"/>
  <c r="P769" i="6"/>
  <c r="Q769" i="6" s="1"/>
  <c r="U771" i="6"/>
  <c r="U778" i="6"/>
  <c r="U820" i="6"/>
  <c r="Z820" i="6"/>
  <c r="V838" i="6"/>
  <c r="P841" i="6"/>
  <c r="V846" i="6"/>
  <c r="Q852" i="6"/>
  <c r="R852" i="6" s="1"/>
  <c r="Y852" i="6" s="1"/>
  <c r="U855" i="6"/>
  <c r="Z855" i="6"/>
  <c r="AA874" i="6"/>
  <c r="Q874" i="6"/>
  <c r="R874" i="6" s="1"/>
  <c r="U862" i="6"/>
  <c r="Z862" i="6"/>
  <c r="Q891" i="6"/>
  <c r="R891" i="6" s="1"/>
  <c r="AA891" i="6"/>
  <c r="Q740" i="6"/>
  <c r="R740" i="6" s="1"/>
  <c r="Y740" i="6" s="1"/>
  <c r="Q764" i="6"/>
  <c r="R764" i="6" s="1"/>
  <c r="Y764" i="6" s="1"/>
  <c r="AA817" i="6"/>
  <c r="Q817" i="6"/>
  <c r="R817" i="6" s="1"/>
  <c r="Q818" i="6"/>
  <c r="R818" i="6" s="1"/>
  <c r="Y818" i="6" s="1"/>
  <c r="AA818" i="6"/>
  <c r="AA882" i="6"/>
  <c r="P856" i="6"/>
  <c r="V861" i="6"/>
  <c r="Q864" i="6"/>
  <c r="R864" i="6" s="1"/>
  <c r="AA864" i="6"/>
  <c r="AA885" i="6"/>
  <c r="Z888" i="6"/>
  <c r="U888" i="6"/>
  <c r="AA890" i="6"/>
  <c r="Q890" i="6"/>
  <c r="R890" i="6" s="1"/>
  <c r="Q696" i="6"/>
  <c r="R696" i="6" s="1"/>
  <c r="Y696" i="6" s="1"/>
  <c r="Q824" i="6"/>
  <c r="R824" i="6" s="1"/>
  <c r="Y824" i="6" s="1"/>
  <c r="V841" i="6"/>
  <c r="U852" i="6"/>
  <c r="Z852" i="6"/>
  <c r="V884" i="6"/>
  <c r="R701" i="6"/>
  <c r="Y701" i="6" s="1"/>
  <c r="U716" i="6"/>
  <c r="U740" i="6"/>
  <c r="P746" i="6"/>
  <c r="Q746" i="6" s="1"/>
  <c r="V763" i="6"/>
  <c r="U764" i="6"/>
  <c r="P770" i="6"/>
  <c r="Q770" i="6" s="1"/>
  <c r="R770" i="6" s="1"/>
  <c r="P774" i="6"/>
  <c r="Q774" i="6" s="1"/>
  <c r="P777" i="6"/>
  <c r="Q777" i="6" s="1"/>
  <c r="Q792" i="6"/>
  <c r="R792" i="6" s="1"/>
  <c r="Q795" i="6"/>
  <c r="R795" i="6" s="1"/>
  <c r="Y795" i="6" s="1"/>
  <c r="Q810" i="6"/>
  <c r="R810" i="6" s="1"/>
  <c r="Z827" i="6"/>
  <c r="U827" i="6"/>
  <c r="U833" i="6"/>
  <c r="V840" i="6"/>
  <c r="U847" i="6"/>
  <c r="Q868" i="6"/>
  <c r="R868" i="6" s="1"/>
  <c r="V877" i="6"/>
  <c r="P894" i="6"/>
  <c r="Q752" i="6"/>
  <c r="R752" i="6" s="1"/>
  <c r="Q796" i="6"/>
  <c r="R796" i="6" s="1"/>
  <c r="Y796" i="6" s="1"/>
  <c r="R875" i="6"/>
  <c r="Q876" i="6"/>
  <c r="R876" i="6" s="1"/>
  <c r="AA876" i="6"/>
  <c r="Z900" i="6"/>
  <c r="U900" i="6"/>
  <c r="V914" i="6"/>
  <c r="R917" i="6"/>
  <c r="Q919" i="6"/>
  <c r="R919" i="6" s="1"/>
  <c r="U966" i="6"/>
  <c r="Z966" i="6"/>
  <c r="P859" i="6"/>
  <c r="Q859" i="6" s="1"/>
  <c r="P867" i="6"/>
  <c r="Q867" i="6" s="1"/>
  <c r="R867" i="6" s="1"/>
  <c r="Q879" i="6"/>
  <c r="R879" i="6" s="1"/>
  <c r="Y879" i="6" s="1"/>
  <c r="Q902" i="6"/>
  <c r="R902" i="6" s="1"/>
  <c r="AA906" i="6"/>
  <c r="AA909" i="6"/>
  <c r="P850" i="6"/>
  <c r="Z854" i="6"/>
  <c r="U854" i="6"/>
  <c r="Q858" i="6"/>
  <c r="R858" i="6" s="1"/>
  <c r="Y858" i="6" s="1"/>
  <c r="AA884" i="6"/>
  <c r="Q884" i="6"/>
  <c r="R884" i="6" s="1"/>
  <c r="Y884" i="6" s="1"/>
  <c r="V898" i="6"/>
  <c r="V951" i="6"/>
  <c r="AA866" i="6"/>
  <c r="P905" i="6"/>
  <c r="AA912" i="6"/>
  <c r="P918" i="6"/>
  <c r="P934" i="6"/>
  <c r="P872" i="6"/>
  <c r="Q872" i="6" s="1"/>
  <c r="V897" i="6"/>
  <c r="Q915" i="6"/>
  <c r="R915" i="6" s="1"/>
  <c r="R941" i="6"/>
  <c r="Q944" i="6"/>
  <c r="R944" i="6" s="1"/>
  <c r="AA944" i="6"/>
  <c r="Q789" i="6"/>
  <c r="R789" i="6" s="1"/>
  <c r="Q807" i="6"/>
  <c r="R807" i="6" s="1"/>
  <c r="Y807" i="6" s="1"/>
  <c r="Q823" i="6"/>
  <c r="R823" i="6" s="1"/>
  <c r="Y823" i="6" s="1"/>
  <c r="Q836" i="6"/>
  <c r="R836" i="6" s="1"/>
  <c r="Q837" i="6"/>
  <c r="R837" i="6" s="1"/>
  <c r="Y837" i="6" s="1"/>
  <c r="Q847" i="6"/>
  <c r="R847" i="6" s="1"/>
  <c r="Y847" i="6" s="1"/>
  <c r="Q856" i="6"/>
  <c r="P888" i="6"/>
  <c r="Z894" i="6"/>
  <c r="U894" i="6"/>
  <c r="P923" i="6"/>
  <c r="U920" i="6"/>
  <c r="Z920" i="6"/>
  <c r="AA917" i="6"/>
  <c r="AA925" i="6"/>
  <c r="Q945" i="6"/>
  <c r="R945" i="6" s="1"/>
  <c r="Z974" i="6"/>
  <c r="U974" i="6"/>
  <c r="Z879" i="6"/>
  <c r="U879" i="6"/>
  <c r="U906" i="6"/>
  <c r="Z906" i="6"/>
  <c r="U918" i="6"/>
  <c r="Z918" i="6"/>
  <c r="Q933" i="6"/>
  <c r="R933" i="6" s="1"/>
  <c r="X933" i="6" s="1"/>
  <c r="V933" i="6"/>
  <c r="AA923" i="6"/>
  <c r="Q923" i="6"/>
  <c r="Q932" i="6"/>
  <c r="R932" i="6" s="1"/>
  <c r="AA932" i="6"/>
  <c r="R943" i="6"/>
  <c r="X943" i="6" s="1"/>
  <c r="AA946" i="6"/>
  <c r="U882" i="6"/>
  <c r="Z882" i="6"/>
  <c r="Q900" i="6"/>
  <c r="R900" i="6" s="1"/>
  <c r="AA900" i="6"/>
  <c r="R911" i="6"/>
  <c r="P946" i="6"/>
  <c r="Q946" i="6" s="1"/>
  <c r="Z946" i="6"/>
  <c r="U946" i="6"/>
  <c r="AA966" i="6"/>
  <c r="Q966" i="6"/>
  <c r="R966" i="6" s="1"/>
  <c r="AA870" i="6"/>
  <c r="AA879" i="6"/>
  <c r="AA899" i="6"/>
  <c r="Z901" i="6"/>
  <c r="P925" i="6"/>
  <c r="Q925" i="6" s="1"/>
  <c r="P938" i="6"/>
  <c r="Q938" i="6" s="1"/>
  <c r="R938" i="6" s="1"/>
  <c r="P977" i="6"/>
  <c r="Q977" i="6" s="1"/>
  <c r="R977" i="6" s="1"/>
  <c r="Z1006" i="6"/>
  <c r="U1006" i="6"/>
  <c r="AA918" i="6"/>
  <c r="P956" i="6"/>
  <c r="U960" i="6"/>
  <c r="Z960" i="6"/>
  <c r="U968" i="6"/>
  <c r="P980" i="6"/>
  <c r="R980" i="6" s="1"/>
  <c r="V982" i="6"/>
  <c r="U916" i="6"/>
  <c r="P936" i="6"/>
  <c r="V943" i="6"/>
  <c r="AA913" i="6"/>
  <c r="AA920" i="6"/>
  <c r="AA926" i="6"/>
  <c r="P920" i="6"/>
  <c r="Q920" i="6" s="1"/>
  <c r="Q940" i="6"/>
  <c r="R940" i="6" s="1"/>
  <c r="X940" i="6" s="1"/>
  <c r="AA940" i="6"/>
  <c r="V941" i="6"/>
  <c r="Q950" i="6"/>
  <c r="R950" i="6" s="1"/>
  <c r="AA950" i="6"/>
  <c r="Q976" i="6"/>
  <c r="R976" i="6" s="1"/>
  <c r="AA976" i="6"/>
  <c r="Q997" i="6"/>
  <c r="R997" i="6" s="1"/>
  <c r="AA972" i="6"/>
  <c r="Q972" i="6"/>
  <c r="R972" i="6" s="1"/>
  <c r="Q914" i="6"/>
  <c r="R914" i="6" s="1"/>
  <c r="AA914" i="6"/>
  <c r="Z950" i="6"/>
  <c r="U950" i="6"/>
  <c r="AA958" i="6"/>
  <c r="AA965" i="6"/>
  <c r="Q965" i="6"/>
  <c r="R965" i="6" s="1"/>
  <c r="Z1009" i="6"/>
  <c r="U1009" i="6"/>
  <c r="AA928" i="6"/>
  <c r="Q928" i="6"/>
  <c r="R928" i="6" s="1"/>
  <c r="P931" i="6"/>
  <c r="Q952" i="6"/>
  <c r="R952" i="6" s="1"/>
  <c r="AA952" i="6"/>
  <c r="Z954" i="6"/>
  <c r="P958" i="6"/>
  <c r="Q958" i="6" s="1"/>
  <c r="U962" i="6"/>
  <c r="AA948" i="6"/>
  <c r="Q948" i="6"/>
  <c r="R948" i="6" s="1"/>
  <c r="Z958" i="6"/>
  <c r="U958" i="6"/>
  <c r="AA960" i="6"/>
  <c r="Q960" i="6"/>
  <c r="R960" i="6" s="1"/>
  <c r="Q971" i="6"/>
  <c r="R971" i="6" s="1"/>
  <c r="AA971" i="6"/>
  <c r="U972" i="6"/>
  <c r="Z972" i="6"/>
  <c r="Z932" i="6"/>
  <c r="U932" i="6"/>
  <c r="AA938" i="6"/>
  <c r="AA942" i="6"/>
  <c r="Q942" i="6"/>
  <c r="R942" i="6" s="1"/>
  <c r="Z1018" i="6"/>
  <c r="U1018" i="6"/>
  <c r="P1020" i="6"/>
  <c r="R991" i="6"/>
  <c r="Y991" i="6" s="1"/>
  <c r="V996" i="6"/>
  <c r="V1001" i="6"/>
  <c r="V1004" i="6"/>
  <c r="P1012" i="6"/>
  <c r="Z1015" i="6"/>
  <c r="U1015" i="6"/>
  <c r="Z1012" i="6"/>
  <c r="U1012" i="6"/>
  <c r="Z952" i="6"/>
  <c r="U952" i="6"/>
  <c r="Q964" i="6"/>
  <c r="R964" i="6" s="1"/>
  <c r="AA964" i="6"/>
  <c r="Q970" i="6"/>
  <c r="R970" i="6" s="1"/>
  <c r="AA970" i="6"/>
  <c r="V980" i="6"/>
  <c r="Z993" i="6"/>
  <c r="U993" i="6"/>
  <c r="Q995" i="6"/>
  <c r="R995" i="6" s="1"/>
  <c r="Y995" i="6" s="1"/>
  <c r="V997" i="6"/>
  <c r="V1020" i="6"/>
  <c r="V1022" i="6"/>
  <c r="Q956" i="6"/>
  <c r="R956" i="6" s="1"/>
  <c r="AA956" i="6"/>
  <c r="V959" i="6"/>
  <c r="R984" i="6"/>
  <c r="Y984" i="6" s="1"/>
  <c r="Z985" i="6"/>
  <c r="U985" i="6"/>
  <c r="Q1016" i="6"/>
  <c r="AA1016" i="6"/>
  <c r="V1028" i="6"/>
  <c r="AA987" i="6"/>
  <c r="Q1013" i="6"/>
  <c r="AA1013" i="6"/>
  <c r="P1016" i="6"/>
  <c r="Q962" i="6"/>
  <c r="R962" i="6" s="1"/>
  <c r="AA962" i="6"/>
  <c r="Q975" i="6"/>
  <c r="R975" i="6" s="1"/>
  <c r="Y975" i="6" s="1"/>
  <c r="P987" i="6"/>
  <c r="V995" i="6"/>
  <c r="Z1002" i="6"/>
  <c r="U1002" i="6"/>
  <c r="AA1010" i="6"/>
  <c r="P1013" i="6"/>
  <c r="U1031" i="6"/>
  <c r="V925" i="6"/>
  <c r="R947" i="6"/>
  <c r="AA954" i="6"/>
  <c r="Q954" i="6"/>
  <c r="R954" i="6" s="1"/>
  <c r="Z964" i="6"/>
  <c r="U964" i="6"/>
  <c r="Q974" i="6"/>
  <c r="R974" i="6" s="1"/>
  <c r="AA974" i="6"/>
  <c r="V987" i="6"/>
  <c r="AA1007" i="6"/>
  <c r="P1010" i="6"/>
  <c r="Z1025" i="6"/>
  <c r="U1025" i="6"/>
  <c r="AA1027" i="6"/>
  <c r="R961" i="6"/>
  <c r="Q968" i="6"/>
  <c r="R968" i="6" s="1"/>
  <c r="AA968" i="6"/>
  <c r="V981" i="6"/>
  <c r="P1007" i="6"/>
  <c r="Q1007" i="6" s="1"/>
  <c r="P1027" i="6"/>
  <c r="Q1027" i="6" s="1"/>
  <c r="V975" i="6"/>
  <c r="P978" i="6"/>
  <c r="U992" i="6"/>
  <c r="P996" i="6"/>
  <c r="Q996" i="6" s="1"/>
  <c r="R996" i="6" s="1"/>
  <c r="V1021" i="6"/>
  <c r="Z980" i="6"/>
  <c r="R990" i="6"/>
  <c r="P992" i="6"/>
  <c r="Q992" i="6" s="1"/>
  <c r="Z995" i="6"/>
  <c r="V998" i="6"/>
  <c r="R1000" i="6"/>
  <c r="Z1020" i="6"/>
  <c r="Q1024" i="6"/>
  <c r="R1024" i="6" s="1"/>
  <c r="Q1030" i="6"/>
  <c r="R1030" i="6" s="1"/>
  <c r="P1031" i="6"/>
  <c r="R1031" i="6" s="1"/>
  <c r="U970" i="6"/>
  <c r="U976" i="6"/>
  <c r="AA980" i="6"/>
  <c r="Z987" i="6"/>
  <c r="U989" i="6"/>
  <c r="P993" i="6"/>
  <c r="AA995" i="6"/>
  <c r="Z996" i="6"/>
  <c r="U999" i="6"/>
  <c r="U1005" i="6"/>
  <c r="U1008" i="6"/>
  <c r="U1011" i="6"/>
  <c r="U1014" i="6"/>
  <c r="Z981" i="6"/>
  <c r="Q985" i="6"/>
  <c r="R985" i="6" s="1"/>
  <c r="Y985" i="6" s="1"/>
  <c r="Z997" i="6"/>
  <c r="Q1002" i="6"/>
  <c r="R1002" i="6" s="1"/>
  <c r="Z1004" i="6"/>
  <c r="Q1006" i="6"/>
  <c r="R1006" i="6" s="1"/>
  <c r="Y1006" i="6" s="1"/>
  <c r="Q1015" i="6"/>
  <c r="R1015" i="6" s="1"/>
  <c r="Q1018" i="6"/>
  <c r="R1018" i="6" s="1"/>
  <c r="Z1021" i="6"/>
  <c r="Q1025" i="6"/>
  <c r="R1025" i="6" s="1"/>
  <c r="U979" i="6"/>
  <c r="AA989" i="6"/>
  <c r="U994" i="6"/>
  <c r="AA999" i="6"/>
  <c r="AA1005" i="6"/>
  <c r="AA1008" i="6"/>
  <c r="AA1011" i="6"/>
  <c r="AA1014" i="6"/>
  <c r="AA1017" i="6"/>
  <c r="P1021" i="6"/>
  <c r="AA983" i="6"/>
  <c r="P982" i="6"/>
  <c r="Q982" i="6" s="1"/>
  <c r="V986" i="6"/>
  <c r="Q988" i="6"/>
  <c r="R988" i="6" s="1"/>
  <c r="Q998" i="6"/>
  <c r="R998" i="6" s="1"/>
  <c r="Y998" i="6" s="1"/>
  <c r="V1003" i="6"/>
  <c r="P1022" i="6"/>
  <c r="Q1022" i="6" s="1"/>
  <c r="P989" i="6"/>
  <c r="Q989" i="6" s="1"/>
  <c r="R989" i="6" s="1"/>
  <c r="Y989" i="6" s="1"/>
  <c r="P999" i="6"/>
  <c r="R999" i="6" s="1"/>
  <c r="V1010" i="6"/>
  <c r="X891" i="1" l="1"/>
  <c r="R890" i="1"/>
  <c r="Y890" i="1" s="1"/>
  <c r="R889" i="1"/>
  <c r="Y889" i="1" s="1"/>
  <c r="X653" i="6"/>
  <c r="X955" i="1"/>
  <c r="X318" i="6"/>
  <c r="X353" i="6"/>
  <c r="X5" i="6"/>
  <c r="R48" i="6"/>
  <c r="Y48" i="6" s="1"/>
  <c r="X132" i="6"/>
  <c r="X87" i="6"/>
  <c r="X49" i="6"/>
  <c r="R115" i="6"/>
  <c r="X115" i="6" s="1"/>
  <c r="R55" i="6"/>
  <c r="Y55" i="6" s="1"/>
  <c r="R42" i="6"/>
  <c r="Y42" i="6" s="1"/>
  <c r="X1024" i="6"/>
  <c r="R192" i="6"/>
  <c r="Y192" i="6" s="1"/>
  <c r="R931" i="6"/>
  <c r="X931" i="6" s="1"/>
  <c r="Y931" i="6" s="1"/>
  <c r="X885" i="6"/>
  <c r="Y885" i="6" s="1"/>
  <c r="Q737" i="6"/>
  <c r="R737" i="6" s="1"/>
  <c r="X737" i="6" s="1"/>
  <c r="Y737" i="6" s="1"/>
  <c r="Q894" i="6"/>
  <c r="R894" i="6" s="1"/>
  <c r="X894" i="6" s="1"/>
  <c r="Y894" i="6" s="1"/>
  <c r="Q1014" i="6"/>
  <c r="R1014" i="6" s="1"/>
  <c r="X1014" i="6" s="1"/>
  <c r="Y1014" i="6" s="1"/>
  <c r="X142" i="6"/>
  <c r="Q888" i="6"/>
  <c r="R888" i="6" s="1"/>
  <c r="X888" i="6" s="1"/>
  <c r="Y888" i="6" s="1"/>
  <c r="X25" i="6"/>
  <c r="R897" i="6"/>
  <c r="X897" i="6" s="1"/>
  <c r="Y897" i="6" s="1"/>
  <c r="R143" i="6"/>
  <c r="Y143" i="6" s="1"/>
  <c r="Q918" i="6"/>
  <c r="R918" i="6" s="1"/>
  <c r="X918" i="6" s="1"/>
  <c r="Y918" i="6" s="1"/>
  <c r="R72" i="6"/>
  <c r="Y72" i="6" s="1"/>
  <c r="X478" i="6"/>
  <c r="Q1005" i="6"/>
  <c r="R1005" i="6" s="1"/>
  <c r="X1005" i="6" s="1"/>
  <c r="Y1005" i="6" s="1"/>
  <c r="R936" i="6"/>
  <c r="X936" i="6" s="1"/>
  <c r="Y936" i="6" s="1"/>
  <c r="X238" i="6"/>
  <c r="X181" i="6"/>
  <c r="R84" i="6"/>
  <c r="Y84" i="6" s="1"/>
  <c r="X763" i="6"/>
  <c r="R100" i="6"/>
  <c r="X100" i="6" s="1"/>
  <c r="Y562" i="6"/>
  <c r="X562" i="6"/>
  <c r="R934" i="6"/>
  <c r="X934" i="6" s="1"/>
  <c r="Y934" i="6" s="1"/>
  <c r="R114" i="6"/>
  <c r="X114" i="6" s="1"/>
  <c r="R73" i="6"/>
  <c r="Y73" i="6" s="1"/>
  <c r="X655" i="6"/>
  <c r="Y209" i="6"/>
  <c r="X209" i="6"/>
  <c r="X196" i="6"/>
  <c r="Y196" i="6"/>
  <c r="Y139" i="6"/>
  <c r="X139" i="6"/>
  <c r="R67" i="6"/>
  <c r="Y67" i="6" s="1"/>
  <c r="X270" i="6"/>
  <c r="R61" i="6"/>
  <c r="X61" i="6" s="1"/>
  <c r="R52" i="6"/>
  <c r="Y52" i="6" s="1"/>
  <c r="X586" i="6"/>
  <c r="R91" i="6"/>
  <c r="Y91" i="6" s="1"/>
  <c r="X107" i="6"/>
  <c r="R109" i="6"/>
  <c r="X109" i="6" s="1"/>
  <c r="X125" i="6"/>
  <c r="X531" i="6"/>
  <c r="X397" i="6"/>
  <c r="X912" i="6"/>
  <c r="Y912" i="6" s="1"/>
  <c r="Y13" i="6"/>
  <c r="X13" i="6"/>
  <c r="Y144" i="6"/>
  <c r="X144" i="6"/>
  <c r="Y199" i="6"/>
  <c r="X199" i="6"/>
  <c r="X190" i="6"/>
  <c r="X963" i="6"/>
  <c r="Y963" i="6" s="1"/>
  <c r="X703" i="6"/>
  <c r="X871" i="6"/>
  <c r="X9" i="6"/>
  <c r="R126" i="6"/>
  <c r="Y126" i="6" s="1"/>
  <c r="R1013" i="6"/>
  <c r="X1013" i="6" s="1"/>
  <c r="X622" i="6"/>
  <c r="R97" i="6"/>
  <c r="X97" i="6" s="1"/>
  <c r="R120" i="6"/>
  <c r="Y120" i="6" s="1"/>
  <c r="R74" i="6"/>
  <c r="Y74" i="6" s="1"/>
  <c r="R75" i="6"/>
  <c r="Y75" i="6" s="1"/>
  <c r="X63" i="6"/>
  <c r="R124" i="6"/>
  <c r="Y124" i="6" s="1"/>
  <c r="X969" i="6"/>
  <c r="Y969" i="6" s="1"/>
  <c r="R957" i="6"/>
  <c r="X957" i="6" s="1"/>
  <c r="Y957" i="6" s="1"/>
  <c r="X448" i="6"/>
  <c r="R96" i="6"/>
  <c r="X96" i="6" s="1"/>
  <c r="X449" i="6"/>
  <c r="R112" i="6"/>
  <c r="Y112" i="6" s="1"/>
  <c r="X760" i="6"/>
  <c r="R12" i="6"/>
  <c r="X12" i="6" s="1"/>
  <c r="X202" i="6"/>
  <c r="X200" i="1"/>
  <c r="X86" i="1"/>
  <c r="X698" i="1"/>
  <c r="X172" i="1"/>
  <c r="X168" i="1"/>
  <c r="X411" i="1"/>
  <c r="Y38" i="1"/>
  <c r="X707" i="1"/>
  <c r="X745" i="6"/>
  <c r="Y745" i="6" s="1"/>
  <c r="X655" i="1"/>
  <c r="X56" i="1"/>
  <c r="X359" i="1"/>
  <c r="X84" i="1"/>
  <c r="X519" i="6"/>
  <c r="X773" i="1"/>
  <c r="X93" i="1"/>
  <c r="X899" i="6"/>
  <c r="Y899" i="6" s="1"/>
  <c r="X176" i="1"/>
  <c r="X893" i="1"/>
  <c r="X212" i="1"/>
  <c r="X409" i="1"/>
  <c r="X889" i="1"/>
  <c r="X21" i="1"/>
  <c r="X437" i="1"/>
  <c r="X311" i="1"/>
  <c r="Y125" i="1"/>
  <c r="X387" i="1"/>
  <c r="X201" i="1"/>
  <c r="Y50" i="1"/>
  <c r="X902" i="6"/>
  <c r="Y902" i="6" s="1"/>
  <c r="Y736" i="1"/>
  <c r="X584" i="1"/>
  <c r="X199" i="1"/>
  <c r="X214" i="1"/>
  <c r="Y677" i="1"/>
  <c r="X74" i="1"/>
  <c r="X917" i="6"/>
  <c r="Y917" i="6" s="1"/>
  <c r="X424" i="1"/>
  <c r="Y892" i="1"/>
  <c r="X892" i="1"/>
  <c r="X33" i="1"/>
  <c r="X137" i="1"/>
  <c r="X14" i="1"/>
  <c r="X263" i="1"/>
  <c r="X735" i="1"/>
  <c r="R1" i="1"/>
  <c r="X204" i="1"/>
  <c r="X55" i="1"/>
  <c r="X689" i="1"/>
  <c r="Y208" i="1"/>
  <c r="X118" i="1"/>
  <c r="X821" i="1"/>
  <c r="X461" i="1"/>
  <c r="X31" i="1"/>
  <c r="X276" i="1"/>
  <c r="X188" i="1"/>
  <c r="X343" i="1"/>
  <c r="X309" i="1"/>
  <c r="X152" i="1"/>
  <c r="X69" i="1"/>
  <c r="X500" i="1"/>
  <c r="X220" i="1"/>
  <c r="X159" i="1"/>
  <c r="Y196" i="1"/>
  <c r="X70" i="1"/>
  <c r="X210" i="1"/>
  <c r="X404" i="1"/>
  <c r="Y119" i="1"/>
  <c r="X818" i="1"/>
  <c r="X251" i="1"/>
  <c r="X90" i="1"/>
  <c r="X124" i="1"/>
  <c r="X778" i="1"/>
  <c r="X699" i="1"/>
  <c r="X894" i="1"/>
  <c r="X19" i="1"/>
  <c r="X420" i="1"/>
  <c r="X631" i="1"/>
  <c r="X9" i="1"/>
  <c r="X570" i="1"/>
  <c r="X115" i="1"/>
  <c r="X101" i="1"/>
  <c r="Y101" i="1"/>
  <c r="Y121" i="1"/>
  <c r="X610" i="1"/>
  <c r="Y610" i="1"/>
  <c r="Y45" i="1"/>
  <c r="X432" i="1"/>
  <c r="X909" i="1"/>
  <c r="X43" i="1"/>
  <c r="X571" i="1"/>
  <c r="X46" i="1"/>
  <c r="X380" i="1"/>
  <c r="X181" i="1"/>
  <c r="X867" i="1"/>
  <c r="Y158" i="1"/>
  <c r="X158" i="1"/>
  <c r="X236" i="1"/>
  <c r="X122" i="1"/>
  <c r="Y207" i="1"/>
  <c r="X645" i="6"/>
  <c r="Y645" i="6" s="1"/>
  <c r="X576" i="1"/>
  <c r="X704" i="1"/>
  <c r="X128" i="1"/>
  <c r="Y63" i="1"/>
  <c r="X63" i="1"/>
  <c r="X832" i="1"/>
  <c r="X62" i="1"/>
  <c r="X725" i="1"/>
  <c r="X624" i="1"/>
  <c r="X549" i="1"/>
  <c r="X681" i="1"/>
  <c r="X413" i="1"/>
  <c r="X288" i="1"/>
  <c r="X147" i="1"/>
  <c r="X434" i="6"/>
  <c r="Y12" i="1"/>
  <c r="X12" i="1"/>
  <c r="Y447" i="1"/>
  <c r="X447" i="1"/>
  <c r="Y391" i="1"/>
  <c r="X391" i="1"/>
  <c r="X347" i="1"/>
  <c r="Y347" i="1"/>
  <c r="Y339" i="1"/>
  <c r="X339" i="1"/>
  <c r="X400" i="6"/>
  <c r="Y57" i="1"/>
  <c r="X57" i="1"/>
  <c r="X415" i="1"/>
  <c r="X678" i="1"/>
  <c r="Y678" i="1"/>
  <c r="X880" i="1"/>
  <c r="X593" i="1"/>
  <c r="X438" i="1"/>
  <c r="X598" i="1"/>
  <c r="X690" i="1"/>
  <c r="X491" i="1"/>
  <c r="X622" i="1"/>
  <c r="Y75" i="1"/>
  <c r="X75" i="1"/>
  <c r="X820" i="1"/>
  <c r="X700" i="1"/>
  <c r="X397" i="1"/>
  <c r="X329" i="1"/>
  <c r="Y132" i="1"/>
  <c r="X132" i="1"/>
  <c r="Y748" i="1"/>
  <c r="X748" i="1"/>
  <c r="Y554" i="1"/>
  <c r="X554" i="1"/>
  <c r="X945" i="1"/>
  <c r="Y945" i="1"/>
  <c r="Y275" i="1"/>
  <c r="X275" i="1"/>
  <c r="Y226" i="1"/>
  <c r="X226" i="1"/>
  <c r="X349" i="1"/>
  <c r="Y13" i="1"/>
  <c r="X13" i="1"/>
  <c r="Y165" i="1"/>
  <c r="X165" i="1"/>
  <c r="Y481" i="1"/>
  <c r="X481" i="1"/>
  <c r="X770" i="1"/>
  <c r="X710" i="1"/>
  <c r="X253" i="1"/>
  <c r="X164" i="1"/>
  <c r="Y589" i="1"/>
  <c r="X589" i="1"/>
  <c r="Y826" i="1"/>
  <c r="X826" i="1"/>
  <c r="X276" i="6"/>
  <c r="X783" i="1"/>
  <c r="X763" i="1"/>
  <c r="Y532" i="1"/>
  <c r="X81" i="1"/>
  <c r="Y102" i="1"/>
  <c r="X102" i="1"/>
  <c r="Y984" i="1"/>
  <c r="X984" i="1"/>
  <c r="Y7" i="1"/>
  <c r="X7" i="1"/>
  <c r="X547" i="1"/>
  <c r="X94" i="1"/>
  <c r="Y385" i="1"/>
  <c r="X385" i="1"/>
  <c r="Y271" i="1"/>
  <c r="X271" i="1"/>
  <c r="X305" i="1"/>
  <c r="X711" i="1"/>
  <c r="Y794" i="1"/>
  <c r="X794" i="1"/>
  <c r="Y504" i="1"/>
  <c r="X504" i="1"/>
  <c r="Y887" i="1"/>
  <c r="X887" i="1"/>
  <c r="Y470" i="1"/>
  <c r="X470" i="1"/>
  <c r="Y320" i="1"/>
  <c r="X320" i="1"/>
  <c r="Y308" i="1"/>
  <c r="X308" i="1"/>
  <c r="Y869" i="1"/>
  <c r="X869" i="1"/>
  <c r="Y626" i="1"/>
  <c r="X626" i="1"/>
  <c r="Y399" i="1"/>
  <c r="X399" i="1"/>
  <c r="Y643" i="1"/>
  <c r="X643" i="1"/>
  <c r="Y755" i="1"/>
  <c r="X755" i="1"/>
  <c r="Y464" i="1"/>
  <c r="X464" i="1"/>
  <c r="Y515" i="1"/>
  <c r="X515" i="1"/>
  <c r="Y353" i="1"/>
  <c r="X353" i="1"/>
  <c r="Y546" i="1"/>
  <c r="X546" i="1"/>
  <c r="Y758" i="1"/>
  <c r="X758" i="1"/>
  <c r="Y514" i="1"/>
  <c r="X514" i="1"/>
  <c r="Y568" i="1"/>
  <c r="X568" i="1"/>
  <c r="Y575" i="1"/>
  <c r="X575" i="1"/>
  <c r="Y372" i="1"/>
  <c r="X372" i="1"/>
  <c r="X180" i="1"/>
  <c r="Y559" i="1"/>
  <c r="X559" i="1"/>
  <c r="Y242" i="1"/>
  <c r="X242" i="1"/>
  <c r="Y838" i="1"/>
  <c r="X838" i="1"/>
  <c r="Y463" i="1"/>
  <c r="X463" i="1"/>
  <c r="Y703" i="1"/>
  <c r="X703" i="1"/>
  <c r="Q1" i="1"/>
  <c r="V963" i="6"/>
  <c r="X895" i="6"/>
  <c r="Y895" i="6" s="1"/>
  <c r="X733" i="6"/>
  <c r="Y789" i="1"/>
  <c r="X789" i="1"/>
  <c r="Y719" i="1"/>
  <c r="X719" i="1"/>
  <c r="X560" i="1"/>
  <c r="Y560" i="1"/>
  <c r="Y273" i="1"/>
  <c r="X273" i="1"/>
  <c r="X849" i="1"/>
  <c r="X801" i="1"/>
  <c r="Y499" i="1"/>
  <c r="X499" i="1"/>
  <c r="X394" i="1"/>
  <c r="Y925" i="1"/>
  <c r="X925" i="1"/>
  <c r="Y577" i="1"/>
  <c r="X577" i="1"/>
  <c r="X706" i="1"/>
  <c r="X378" i="1"/>
  <c r="Y345" i="1"/>
  <c r="X345" i="1"/>
  <c r="X192" i="1"/>
  <c r="Y192" i="1"/>
  <c r="Y466" i="1"/>
  <c r="X466" i="1"/>
  <c r="Y323" i="1"/>
  <c r="X323" i="1"/>
  <c r="X252" i="1"/>
  <c r="X366" i="1"/>
  <c r="Y795" i="1"/>
  <c r="X795" i="1"/>
  <c r="X600" i="1"/>
  <c r="Y857" i="1"/>
  <c r="X857" i="1"/>
  <c r="X590" i="1"/>
  <c r="Y480" i="1"/>
  <c r="X480" i="1"/>
  <c r="X750" i="6"/>
  <c r="X384" i="1"/>
  <c r="X344" i="1"/>
  <c r="Y261" i="1"/>
  <c r="X261" i="1"/>
  <c r="Y389" i="1"/>
  <c r="X389" i="1"/>
  <c r="X967" i="6"/>
  <c r="Y967" i="6" s="1"/>
  <c r="X788" i="1"/>
  <c r="X708" i="1"/>
  <c r="Y602" i="1"/>
  <c r="X602" i="1"/>
  <c r="X403" i="1"/>
  <c r="Y231" i="1"/>
  <c r="X231" i="1"/>
  <c r="Y592" i="1"/>
  <c r="X592" i="1"/>
  <c r="X764" i="1"/>
  <c r="X495" i="1"/>
  <c r="X282" i="1"/>
  <c r="X837" i="1"/>
  <c r="Y539" i="1"/>
  <c r="X539" i="1"/>
  <c r="Y850" i="1"/>
  <c r="X850" i="1"/>
  <c r="X579" i="1"/>
  <c r="Y579" i="1"/>
  <c r="X803" i="1"/>
  <c r="Y803" i="1"/>
  <c r="Y844" i="1"/>
  <c r="X844" i="1"/>
  <c r="Y398" i="1"/>
  <c r="X398" i="1"/>
  <c r="Y457" i="1"/>
  <c r="X457" i="1"/>
  <c r="Y26" i="1"/>
  <c r="X26" i="1"/>
  <c r="X929" i="6"/>
  <c r="Y929" i="6" s="1"/>
  <c r="X458" i="6"/>
  <c r="X891" i="6"/>
  <c r="Y891" i="6" s="1"/>
  <c r="V531" i="6"/>
  <c r="X937" i="6"/>
  <c r="Y937" i="6" s="1"/>
  <c r="X892" i="6"/>
  <c r="Y892" i="6" s="1"/>
  <c r="X908" i="6"/>
  <c r="Y908" i="6" s="1"/>
  <c r="X525" i="6"/>
  <c r="X893" i="6"/>
  <c r="Y893" i="6" s="1"/>
  <c r="X922" i="6"/>
  <c r="Y922" i="6" s="1"/>
  <c r="X904" i="6"/>
  <c r="Y904" i="6" s="1"/>
  <c r="V397" i="6"/>
  <c r="Y702" i="6"/>
  <c r="X702" i="6"/>
  <c r="Y724" i="6"/>
  <c r="X724" i="6"/>
  <c r="Y43" i="6"/>
  <c r="X43" i="6"/>
  <c r="Y188" i="6"/>
  <c r="X188" i="6"/>
  <c r="X829" i="6"/>
  <c r="R127" i="6"/>
  <c r="X127" i="6" s="1"/>
  <c r="X232" i="6"/>
  <c r="X460" i="6"/>
  <c r="X337" i="6"/>
  <c r="R6" i="6"/>
  <c r="X6" i="6" s="1"/>
  <c r="R131" i="6"/>
  <c r="Y131" i="6" s="1"/>
  <c r="R920" i="6"/>
  <c r="X920" i="6" s="1"/>
  <c r="Y920" i="6" s="1"/>
  <c r="R157" i="6"/>
  <c r="Y157" i="6" s="1"/>
  <c r="X909" i="6"/>
  <c r="Y909" i="6" s="1"/>
  <c r="R173" i="6"/>
  <c r="Y173" i="6" s="1"/>
  <c r="X461" i="6"/>
  <c r="R24" i="6"/>
  <c r="Y24" i="6" s="1"/>
  <c r="R45" i="6"/>
  <c r="Y45" i="6" s="1"/>
  <c r="X348" i="6"/>
  <c r="X945" i="6"/>
  <c r="Y945" i="6" s="1"/>
  <c r="X806" i="6"/>
  <c r="X166" i="6"/>
  <c r="X390" i="6"/>
  <c r="R79" i="6"/>
  <c r="X79" i="6" s="1"/>
  <c r="R148" i="6"/>
  <c r="X148" i="6" s="1"/>
  <c r="X780" i="6"/>
  <c r="R168" i="6"/>
  <c r="Y168" i="6" s="1"/>
  <c r="R102" i="6"/>
  <c r="X102" i="6" s="1"/>
  <c r="X113" i="6"/>
  <c r="Y544" i="6"/>
  <c r="X544" i="6"/>
  <c r="Y717" i="6"/>
  <c r="X717" i="6"/>
  <c r="Y191" i="6"/>
  <c r="X191" i="6"/>
  <c r="Y657" i="6"/>
  <c r="X657" i="6"/>
  <c r="X117" i="6"/>
  <c r="Y117" i="6"/>
  <c r="V969" i="6"/>
  <c r="X889" i="6"/>
  <c r="Y889" i="6" s="1"/>
  <c r="R36" i="6"/>
  <c r="Y36" i="6" s="1"/>
  <c r="X455" i="6"/>
  <c r="V909" i="6"/>
  <c r="X727" i="6"/>
  <c r="X688" i="6"/>
  <c r="R585" i="6"/>
  <c r="X585" i="6" s="1"/>
  <c r="Y585" i="6" s="1"/>
  <c r="X472" i="6"/>
  <c r="X57" i="6"/>
  <c r="X306" i="6"/>
  <c r="X1029" i="6"/>
  <c r="Y1029" i="6" s="1"/>
  <c r="X795" i="6"/>
  <c r="Y926" i="6"/>
  <c r="X751" i="6"/>
  <c r="R572" i="6"/>
  <c r="X572" i="6" s="1"/>
  <c r="Y572" i="6" s="1"/>
  <c r="X886" i="6"/>
  <c r="Y886" i="6" s="1"/>
  <c r="X802" i="6"/>
  <c r="X913" i="6"/>
  <c r="Y913" i="6" s="1"/>
  <c r="X921" i="6"/>
  <c r="Y921" i="6" s="1"/>
  <c r="R150" i="6"/>
  <c r="Y150" i="6" s="1"/>
  <c r="X616" i="6"/>
  <c r="R103" i="6"/>
  <c r="Y103" i="6" s="1"/>
  <c r="X185" i="6"/>
  <c r="X973" i="6"/>
  <c r="Y973" i="6" s="1"/>
  <c r="X903" i="6"/>
  <c r="Y903" i="6" s="1"/>
  <c r="R859" i="6"/>
  <c r="Y859" i="6" s="1"/>
  <c r="X661" i="6"/>
  <c r="V460" i="6"/>
  <c r="X282" i="6"/>
  <c r="R958" i="6"/>
  <c r="X958" i="6" s="1"/>
  <c r="Y958" i="6" s="1"/>
  <c r="X753" i="6"/>
  <c r="X639" i="6"/>
  <c r="X732" i="6"/>
  <c r="R147" i="6"/>
  <c r="Y147" i="6" s="1"/>
  <c r="R66" i="6"/>
  <c r="Y66" i="6" s="1"/>
  <c r="X486" i="6"/>
  <c r="X170" i="6"/>
  <c r="R94" i="6"/>
  <c r="Y94" i="6" s="1"/>
  <c r="R200" i="6"/>
  <c r="Y200" i="6" s="1"/>
  <c r="X701" i="6"/>
  <c r="R134" i="6"/>
  <c r="Y134" i="6" s="1"/>
  <c r="R140" i="6"/>
  <c r="X140" i="6" s="1"/>
  <c r="R266" i="6"/>
  <c r="Y266" i="6" s="1"/>
  <c r="X507" i="6"/>
  <c r="Y507" i="6" s="1"/>
  <c r="R54" i="6"/>
  <c r="Y54" i="6" s="1"/>
  <c r="X226" i="6"/>
  <c r="X550" i="6"/>
  <c r="Y550" i="6"/>
  <c r="X939" i="6"/>
  <c r="Y939" i="6" s="1"/>
  <c r="X350" i="6"/>
  <c r="X111" i="6"/>
  <c r="R180" i="6"/>
  <c r="Y180" i="6" s="1"/>
  <c r="Y164" i="6"/>
  <c r="X164" i="6"/>
  <c r="Y20" i="6"/>
  <c r="X20" i="6"/>
  <c r="Y175" i="6"/>
  <c r="X175" i="6"/>
  <c r="Y204" i="6"/>
  <c r="X204" i="6"/>
  <c r="Y877" i="6"/>
  <c r="X877" i="6"/>
  <c r="Y782" i="6"/>
  <c r="X782" i="6"/>
  <c r="X212" i="6"/>
  <c r="Y212" i="6"/>
  <c r="Y162" i="6"/>
  <c r="X162" i="6"/>
  <c r="Y53" i="6"/>
  <c r="X53" i="6"/>
  <c r="Y393" i="6"/>
  <c r="X393" i="6"/>
  <c r="Y130" i="6"/>
  <c r="X130" i="6"/>
  <c r="Y19" i="6"/>
  <c r="X19" i="6"/>
  <c r="Y178" i="6"/>
  <c r="X178" i="6"/>
  <c r="Y64" i="6"/>
  <c r="X64" i="6"/>
  <c r="Y148" i="6"/>
  <c r="Y184" i="6"/>
  <c r="X184" i="6"/>
  <c r="X797" i="6"/>
  <c r="R401" i="6"/>
  <c r="Q520" i="6"/>
  <c r="R520" i="6" s="1"/>
  <c r="R108" i="6"/>
  <c r="Y108" i="6" s="1"/>
  <c r="X384" i="6"/>
  <c r="X138" i="6"/>
  <c r="X479" i="6"/>
  <c r="R779" i="6"/>
  <c r="Y779" i="6" s="1"/>
  <c r="R794" i="6"/>
  <c r="Y794" i="6" s="1"/>
  <c r="X263" i="6"/>
  <c r="V886" i="6"/>
  <c r="X878" i="6"/>
  <c r="R85" i="6"/>
  <c r="Y85" i="6" s="1"/>
  <c r="R30" i="6"/>
  <c r="Y30" i="6" s="1"/>
  <c r="X257" i="6"/>
  <c r="R223" i="6"/>
  <c r="R319" i="6"/>
  <c r="Y319" i="6" s="1"/>
  <c r="X788" i="6"/>
  <c r="X179" i="6"/>
  <c r="X1001" i="6"/>
  <c r="R923" i="6"/>
  <c r="X923" i="6" s="1"/>
  <c r="Y923" i="6" s="1"/>
  <c r="X338" i="6"/>
  <c r="R237" i="6"/>
  <c r="Y237" i="6" s="1"/>
  <c r="R90" i="6"/>
  <c r="Y90" i="6" s="1"/>
  <c r="X70" i="6"/>
  <c r="X40" i="6"/>
  <c r="R214" i="6"/>
  <c r="X214" i="6" s="1"/>
  <c r="R182" i="6"/>
  <c r="Y182" i="6" s="1"/>
  <c r="R1016" i="6"/>
  <c r="X1016" i="6" s="1"/>
  <c r="Y1016" i="6" s="1"/>
  <c r="V885" i="6"/>
  <c r="R872" i="6"/>
  <c r="Y872" i="6" s="1"/>
  <c r="R424" i="6"/>
  <c r="Y424" i="6" s="1"/>
  <c r="X253" i="6"/>
  <c r="X33" i="6"/>
  <c r="R332" i="6"/>
  <c r="Y332" i="6" s="1"/>
  <c r="X896" i="6"/>
  <c r="Y896" i="6" s="1"/>
  <c r="V795" i="6"/>
  <c r="X331" i="6"/>
  <c r="R78" i="6"/>
  <c r="X78" i="6" s="1"/>
  <c r="X169" i="6"/>
  <c r="R106" i="6"/>
  <c r="Y106" i="6" s="1"/>
  <c r="R211" i="6"/>
  <c r="X211" i="6" s="1"/>
  <c r="R133" i="6"/>
  <c r="Y133" i="6" s="1"/>
  <c r="X772" i="6"/>
  <c r="R925" i="6"/>
  <c r="X925" i="6" s="1"/>
  <c r="X220" i="6"/>
  <c r="R58" i="6"/>
  <c r="Y58" i="6" s="1"/>
  <c r="R194" i="6"/>
  <c r="X194" i="6" s="1"/>
  <c r="X498" i="6"/>
  <c r="R121" i="6"/>
  <c r="X121" i="6" s="1"/>
  <c r="R135" i="6"/>
  <c r="Y135" i="6" s="1"/>
  <c r="X17" i="6"/>
  <c r="X953" i="6"/>
  <c r="Y953" i="6" s="1"/>
  <c r="R767" i="6"/>
  <c r="X767" i="6" s="1"/>
  <c r="R477" i="6"/>
  <c r="Y477" i="6" s="1"/>
  <c r="R60" i="6"/>
  <c r="Y60" i="6" s="1"/>
  <c r="Y174" i="6"/>
  <c r="X174" i="6"/>
  <c r="Y988" i="6"/>
  <c r="X988" i="6"/>
  <c r="Y600" i="6"/>
  <c r="X600" i="6"/>
  <c r="Y457" i="6"/>
  <c r="X457" i="6"/>
  <c r="Y206" i="6"/>
  <c r="X206" i="6"/>
  <c r="Y583" i="6"/>
  <c r="X583" i="6"/>
  <c r="Y838" i="6"/>
  <c r="X838" i="6"/>
  <c r="Y205" i="6"/>
  <c r="X205" i="6"/>
  <c r="Y71" i="6"/>
  <c r="X71" i="6"/>
  <c r="Y35" i="6"/>
  <c r="X35" i="6"/>
  <c r="Y38" i="6"/>
  <c r="X38" i="6"/>
  <c r="Y810" i="6"/>
  <c r="X810" i="6"/>
  <c r="Y601" i="6"/>
  <c r="X601" i="6"/>
  <c r="Y501" i="6"/>
  <c r="X501" i="6"/>
  <c r="Y193" i="6"/>
  <c r="X193" i="6"/>
  <c r="Y403" i="6"/>
  <c r="X403" i="6"/>
  <c r="Y172" i="6"/>
  <c r="X172" i="6"/>
  <c r="Y814" i="6"/>
  <c r="X814" i="6"/>
  <c r="Y360" i="6"/>
  <c r="X360" i="6"/>
  <c r="Y851" i="6"/>
  <c r="X851" i="6"/>
  <c r="Y709" i="6"/>
  <c r="X709" i="6"/>
  <c r="Y464" i="6"/>
  <c r="X464" i="6"/>
  <c r="Y83" i="6"/>
  <c r="X83" i="6"/>
  <c r="Y29" i="6"/>
  <c r="X29" i="6"/>
  <c r="Y356" i="6"/>
  <c r="X356" i="6"/>
  <c r="Y31" i="6"/>
  <c r="X31" i="6"/>
  <c r="Y825" i="6"/>
  <c r="X825" i="6"/>
  <c r="Y757" i="6"/>
  <c r="X757" i="6"/>
  <c r="Y101" i="6"/>
  <c r="X101" i="6"/>
  <c r="Y495" i="6"/>
  <c r="X495" i="6"/>
  <c r="Y11" i="6"/>
  <c r="X11" i="6"/>
  <c r="Y374" i="6"/>
  <c r="X374" i="6"/>
  <c r="Y997" i="6"/>
  <c r="X997" i="6"/>
  <c r="Y729" i="6"/>
  <c r="X729" i="6"/>
  <c r="Y225" i="6"/>
  <c r="X225" i="6"/>
  <c r="Y136" i="6"/>
  <c r="X136" i="6"/>
  <c r="Y559" i="6"/>
  <c r="X559" i="6"/>
  <c r="Y476" i="6"/>
  <c r="X476" i="6"/>
  <c r="Y606" i="6"/>
  <c r="X606" i="6"/>
  <c r="Y741" i="6"/>
  <c r="X741" i="6"/>
  <c r="Y644" i="6"/>
  <c r="X644" i="6"/>
  <c r="Y380" i="6"/>
  <c r="X380" i="6"/>
  <c r="Y146" i="6"/>
  <c r="X146" i="6"/>
  <c r="R731" i="6"/>
  <c r="Y731" i="6" s="1"/>
  <c r="R417" i="6"/>
  <c r="R485" i="6"/>
  <c r="X446" i="6"/>
  <c r="X259" i="6"/>
  <c r="X594" i="6"/>
  <c r="V594" i="6"/>
  <c r="R844" i="6"/>
  <c r="X152" i="6"/>
  <c r="X881" i="6"/>
  <c r="R830" i="6"/>
  <c r="Y830" i="6" s="1"/>
  <c r="Q828" i="6"/>
  <c r="R828" i="6" s="1"/>
  <c r="R783" i="6"/>
  <c r="Y783" i="6" s="1"/>
  <c r="X416" i="6"/>
  <c r="R435" i="6"/>
  <c r="Y435" i="6" s="1"/>
  <c r="R333" i="6"/>
  <c r="X333" i="6" s="1"/>
  <c r="X955" i="6"/>
  <c r="Y955" i="6" s="1"/>
  <c r="V955" i="6"/>
  <c r="V580" i="6"/>
  <c r="X580" i="6"/>
  <c r="V1023" i="6"/>
  <c r="X1023" i="6"/>
  <c r="Y1023" i="6" s="1"/>
  <c r="R658" i="6"/>
  <c r="Y808" i="6"/>
  <c r="X714" i="6"/>
  <c r="X588" i="6"/>
  <c r="X155" i="6"/>
  <c r="R18" i="6"/>
  <c r="X18" i="6" s="1"/>
  <c r="X246" i="6"/>
  <c r="X105" i="6"/>
  <c r="V187" i="6"/>
  <c r="X187" i="6"/>
  <c r="R210" i="6"/>
  <c r="R198" i="6"/>
  <c r="Y592" i="6"/>
  <c r="X592" i="6"/>
  <c r="V883" i="6"/>
  <c r="X883" i="6"/>
  <c r="X840" i="6"/>
  <c r="V912" i="6"/>
  <c r="X837" i="6"/>
  <c r="R584" i="6"/>
  <c r="X584" i="6" s="1"/>
  <c r="X537" i="6"/>
  <c r="Q405" i="6"/>
  <c r="R405" i="6" s="1"/>
  <c r="X375" i="6"/>
  <c r="X176" i="6"/>
  <c r="Y676" i="6"/>
  <c r="X676" i="6"/>
  <c r="V857" i="6"/>
  <c r="X857" i="6"/>
  <c r="R469" i="6"/>
  <c r="X294" i="6"/>
  <c r="R746" i="6"/>
  <c r="X746" i="6" s="1"/>
  <c r="Q668" i="6"/>
  <c r="R668" i="6" s="1"/>
  <c r="R518" i="6"/>
  <c r="Y518" i="6" s="1"/>
  <c r="R213" i="6"/>
  <c r="Y213" i="6" s="1"/>
  <c r="X167" i="6"/>
  <c r="X34" i="6"/>
  <c r="X251" i="6"/>
  <c r="V598" i="6"/>
  <c r="X598" i="6"/>
  <c r="R325" i="6"/>
  <c r="X649" i="6"/>
  <c r="R1027" i="6"/>
  <c r="X1027" i="6" s="1"/>
  <c r="Y1027" i="6" s="1"/>
  <c r="R1011" i="6"/>
  <c r="Y1011" i="6" s="1"/>
  <c r="X812" i="6"/>
  <c r="Q775" i="6"/>
  <c r="R775" i="6" s="1"/>
  <c r="X809" i="6"/>
  <c r="X803" i="6"/>
  <c r="X454" i="6"/>
  <c r="R423" i="6"/>
  <c r="X368" i="6"/>
  <c r="R414" i="6"/>
  <c r="Y414" i="6" s="1"/>
  <c r="X296" i="6"/>
  <c r="R165" i="6"/>
  <c r="Y165" i="6" s="1"/>
  <c r="R293" i="6"/>
  <c r="X293" i="6" s="1"/>
  <c r="X391" i="6"/>
  <c r="X51" i="6"/>
  <c r="X119" i="6"/>
  <c r="X39" i="6"/>
  <c r="X37" i="6"/>
  <c r="X312" i="6"/>
  <c r="R436" i="6"/>
  <c r="Y436" i="6" s="1"/>
  <c r="X625" i="6"/>
  <c r="Q275" i="6"/>
  <c r="R275" i="6" s="1"/>
  <c r="X275" i="6" s="1"/>
  <c r="X93" i="6"/>
  <c r="V398" i="6"/>
  <c r="X398" i="6"/>
  <c r="R459" i="6"/>
  <c r="Y459" i="6" s="1"/>
  <c r="R340" i="6"/>
  <c r="X340" i="6" s="1"/>
  <c r="X689" i="6"/>
  <c r="V689" i="6"/>
  <c r="R1007" i="6"/>
  <c r="X1007" i="6" s="1"/>
  <c r="Q1020" i="6"/>
  <c r="R1020" i="6" s="1"/>
  <c r="R946" i="6"/>
  <c r="X946" i="6" s="1"/>
  <c r="Y946" i="6" s="1"/>
  <c r="R769" i="6"/>
  <c r="X769" i="6" s="1"/>
  <c r="R720" i="6"/>
  <c r="X720" i="6" s="1"/>
  <c r="R805" i="6"/>
  <c r="Y805" i="6" s="1"/>
  <c r="X711" i="6"/>
  <c r="Q579" i="6"/>
  <c r="R579" i="6" s="1"/>
  <c r="Q529" i="6"/>
  <c r="R529" i="6" s="1"/>
  <c r="R609" i="6"/>
  <c r="Y609" i="6" s="1"/>
  <c r="R511" i="6"/>
  <c r="Y511" i="6" s="1"/>
  <c r="Q524" i="6"/>
  <c r="R524" i="6" s="1"/>
  <c r="Y524" i="6" s="1"/>
  <c r="R395" i="6"/>
  <c r="X395" i="6" s="1"/>
  <c r="R388" i="6"/>
  <c r="Y388" i="6" s="1"/>
  <c r="R412" i="6"/>
  <c r="Y412" i="6" s="1"/>
  <c r="X473" i="6"/>
  <c r="R269" i="6"/>
  <c r="Y269" i="6" s="1"/>
  <c r="Q317" i="6"/>
  <c r="R317" i="6" s="1"/>
  <c r="X159" i="6"/>
  <c r="R247" i="6"/>
  <c r="Y247" i="6" s="1"/>
  <c r="X27" i="6"/>
  <c r="Q759" i="6"/>
  <c r="R759" i="6" s="1"/>
  <c r="Y467" i="6"/>
  <c r="X467" i="6"/>
  <c r="R748" i="6"/>
  <c r="X288" i="6"/>
  <c r="X927" i="6"/>
  <c r="Y927" i="6" s="1"/>
  <c r="V927" i="6"/>
  <c r="X160" i="6"/>
  <c r="R799" i="6"/>
  <c r="Y799" i="6" s="1"/>
  <c r="X244" i="6"/>
  <c r="V244" i="6"/>
  <c r="R856" i="6"/>
  <c r="Y856" i="6" s="1"/>
  <c r="R692" i="6"/>
  <c r="Y692" i="6" s="1"/>
  <c r="R816" i="6"/>
  <c r="X816" i="6" s="1"/>
  <c r="R804" i="6"/>
  <c r="Y804" i="6" s="1"/>
  <c r="R785" i="6"/>
  <c r="Y785" i="6" s="1"/>
  <c r="R621" i="6"/>
  <c r="Y621" i="6" s="1"/>
  <c r="R570" i="6"/>
  <c r="Y570" i="6" s="1"/>
  <c r="R381" i="6"/>
  <c r="Y381" i="6" s="1"/>
  <c r="R404" i="6"/>
  <c r="Y404" i="6" s="1"/>
  <c r="Q256" i="6"/>
  <c r="R256" i="6" s="1"/>
  <c r="X197" i="6"/>
  <c r="X266" i="6"/>
  <c r="V726" i="6"/>
  <c r="X726" i="6"/>
  <c r="R513" i="6"/>
  <c r="X443" i="6"/>
  <c r="V443" i="6"/>
  <c r="X7" i="6"/>
  <c r="R992" i="6"/>
  <c r="Y992" i="6" s="1"/>
  <c r="R905" i="6"/>
  <c r="X905" i="6" s="1"/>
  <c r="Y905" i="6" s="1"/>
  <c r="X796" i="6"/>
  <c r="R682" i="6"/>
  <c r="X682" i="6" s="1"/>
  <c r="X504" i="6"/>
  <c r="R418" i="6"/>
  <c r="X418" i="6" s="1"/>
  <c r="X440" i="6"/>
  <c r="R346" i="6"/>
  <c r="Y346" i="6" s="1"/>
  <c r="Q339" i="6"/>
  <c r="R339" i="6" s="1"/>
  <c r="X149" i="6"/>
  <c r="X28" i="6"/>
  <c r="R873" i="6"/>
  <c r="X15" i="6"/>
  <c r="V15" i="6"/>
  <c r="X981" i="6"/>
  <c r="R774" i="6"/>
  <c r="Y774" i="6" s="1"/>
  <c r="Q693" i="6"/>
  <c r="R693" i="6" s="1"/>
  <c r="X691" i="6"/>
  <c r="R708" i="6"/>
  <c r="Y708" i="6" s="1"/>
  <c r="X651" i="6"/>
  <c r="R382" i="6"/>
  <c r="Y382" i="6" s="1"/>
  <c r="R311" i="6"/>
  <c r="Y311" i="6" s="1"/>
  <c r="X81" i="6"/>
  <c r="R679" i="6"/>
  <c r="Y679" i="6" s="1"/>
  <c r="X700" i="6"/>
  <c r="Q678" i="6"/>
  <c r="R678" i="6" s="1"/>
  <c r="X300" i="6"/>
  <c r="R161" i="6"/>
  <c r="V143" i="6"/>
  <c r="Y447" i="6"/>
  <c r="X447" i="6"/>
  <c r="Y573" i="6"/>
  <c r="X573" i="6"/>
  <c r="Y163" i="6"/>
  <c r="X163" i="6"/>
  <c r="Y268" i="6"/>
  <c r="X268" i="6"/>
  <c r="X980" i="6"/>
  <c r="Y980" i="6" s="1"/>
  <c r="Y752" i="6"/>
  <c r="X752" i="6"/>
  <c r="Y770" i="6"/>
  <c r="X770" i="6"/>
  <c r="Y845" i="6"/>
  <c r="X845" i="6"/>
  <c r="Y736" i="6"/>
  <c r="X736" i="6"/>
  <c r="Y739" i="6"/>
  <c r="X739" i="6"/>
  <c r="Y786" i="6"/>
  <c r="X786" i="6"/>
  <c r="Y602" i="6"/>
  <c r="X602" i="6"/>
  <c r="Y151" i="6"/>
  <c r="X151" i="6"/>
  <c r="Y341" i="6"/>
  <c r="X341" i="6"/>
  <c r="Y977" i="6"/>
  <c r="X977" i="6"/>
  <c r="Y836" i="6"/>
  <c r="X836" i="6"/>
  <c r="Y815" i="6"/>
  <c r="X815" i="6"/>
  <c r="Y863" i="6"/>
  <c r="X863" i="6"/>
  <c r="Y646" i="6"/>
  <c r="X646" i="6"/>
  <c r="Y744" i="6"/>
  <c r="X744" i="6"/>
  <c r="Y636" i="6"/>
  <c r="X636" i="6"/>
  <c r="Y561" i="6"/>
  <c r="X561" i="6"/>
  <c r="Y566" i="6"/>
  <c r="X566" i="6"/>
  <c r="Y577" i="6"/>
  <c r="X577" i="6"/>
  <c r="Y482" i="6"/>
  <c r="X482" i="6"/>
  <c r="Y335" i="6"/>
  <c r="X335" i="6"/>
  <c r="Y410" i="6"/>
  <c r="X410" i="6"/>
  <c r="Y243" i="6"/>
  <c r="X243" i="6"/>
  <c r="Y593" i="6"/>
  <c r="X593" i="6"/>
  <c r="Y543" i="6"/>
  <c r="X543" i="6"/>
  <c r="Y402" i="6"/>
  <c r="X402" i="6"/>
  <c r="Y452" i="6"/>
  <c r="X452" i="6"/>
  <c r="Y422" i="6"/>
  <c r="X422" i="6"/>
  <c r="Y249" i="6"/>
  <c r="X249" i="6"/>
  <c r="Y305" i="6"/>
  <c r="X305" i="6"/>
  <c r="Y832" i="6"/>
  <c r="X832" i="6"/>
  <c r="Y789" i="6"/>
  <c r="X789" i="6"/>
  <c r="Y564" i="6"/>
  <c r="X564" i="6"/>
  <c r="Y474" i="6"/>
  <c r="X474" i="6"/>
  <c r="Y547" i="6"/>
  <c r="X547" i="6"/>
  <c r="Y867" i="6"/>
  <c r="X867" i="6"/>
  <c r="Y996" i="6"/>
  <c r="X996" i="6"/>
  <c r="X971" i="6"/>
  <c r="Y971" i="6" s="1"/>
  <c r="Y624" i="6"/>
  <c r="X624" i="6"/>
  <c r="Y560" i="6"/>
  <c r="X560" i="6"/>
  <c r="Y595" i="6"/>
  <c r="X595" i="6"/>
  <c r="Y623" i="6"/>
  <c r="X623" i="6"/>
  <c r="Y492" i="6"/>
  <c r="X492" i="6"/>
  <c r="Y534" i="6"/>
  <c r="X534" i="6"/>
  <c r="Y286" i="6"/>
  <c r="X286" i="6"/>
  <c r="X876" i="6"/>
  <c r="Y876" i="6" s="1"/>
  <c r="Y705" i="6"/>
  <c r="X705" i="6"/>
  <c r="Y853" i="6"/>
  <c r="X853" i="6"/>
  <c r="Y766" i="6"/>
  <c r="X766" i="6"/>
  <c r="Y848" i="6"/>
  <c r="X848" i="6"/>
  <c r="Y605" i="6"/>
  <c r="X605" i="6"/>
  <c r="Y607" i="6"/>
  <c r="X607" i="6"/>
  <c r="Y589" i="6"/>
  <c r="X589" i="6"/>
  <c r="Y545" i="6"/>
  <c r="X545" i="6"/>
  <c r="Y556" i="6"/>
  <c r="X556" i="6"/>
  <c r="Y569" i="6"/>
  <c r="X569" i="6"/>
  <c r="Y541" i="6"/>
  <c r="X541" i="6"/>
  <c r="Y462" i="6"/>
  <c r="X462" i="6"/>
  <c r="Y555" i="6"/>
  <c r="X555" i="6"/>
  <c r="Y432" i="6"/>
  <c r="X432" i="6"/>
  <c r="Y526" i="6"/>
  <c r="X526" i="6"/>
  <c r="Y394" i="6"/>
  <c r="X394" i="6"/>
  <c r="Y342" i="6"/>
  <c r="X342" i="6"/>
  <c r="Y722" i="6"/>
  <c r="X722" i="6"/>
  <c r="X842" i="6"/>
  <c r="Y842" i="6"/>
  <c r="Y846" i="6"/>
  <c r="X846" i="6"/>
  <c r="Y549" i="6"/>
  <c r="X549" i="6"/>
  <c r="Y250" i="6"/>
  <c r="X250" i="6"/>
  <c r="Y695" i="6"/>
  <c r="X695" i="6"/>
  <c r="Y792" i="6"/>
  <c r="X792" i="6"/>
  <c r="Y839" i="6"/>
  <c r="X839" i="6"/>
  <c r="Y659" i="6"/>
  <c r="X659" i="6"/>
  <c r="Y450" i="6"/>
  <c r="X450" i="6"/>
  <c r="Y396" i="6"/>
  <c r="X396" i="6"/>
  <c r="Y387" i="6"/>
  <c r="X387" i="6"/>
  <c r="Y344" i="6"/>
  <c r="X344" i="6"/>
  <c r="Y603" i="6"/>
  <c r="X603" i="6"/>
  <c r="X938" i="6"/>
  <c r="Y938" i="6" s="1"/>
  <c r="X928" i="6"/>
  <c r="Y928" i="6" s="1"/>
  <c r="Y868" i="6"/>
  <c r="X868" i="6"/>
  <c r="Y843" i="6"/>
  <c r="X843" i="6"/>
  <c r="Y742" i="6"/>
  <c r="X742" i="6"/>
  <c r="Y811" i="6"/>
  <c r="X811" i="6"/>
  <c r="Y620" i="6"/>
  <c r="X620" i="6"/>
  <c r="Y510" i="6"/>
  <c r="X510" i="6"/>
  <c r="Y615" i="6"/>
  <c r="X615" i="6"/>
  <c r="Y425" i="6"/>
  <c r="X425" i="6"/>
  <c r="X948" i="6"/>
  <c r="Y948" i="6" s="1"/>
  <c r="X890" i="6"/>
  <c r="Y890" i="6" s="1"/>
  <c r="Y776" i="6"/>
  <c r="X776" i="6"/>
  <c r="Y542" i="6"/>
  <c r="X542" i="6"/>
  <c r="Y635" i="6"/>
  <c r="X635" i="6"/>
  <c r="Y517" i="6"/>
  <c r="X517" i="6"/>
  <c r="Y578" i="6"/>
  <c r="X578" i="6"/>
  <c r="Y634" i="6"/>
  <c r="X634" i="6"/>
  <c r="Y420" i="6"/>
  <c r="X420" i="6"/>
  <c r="Y343" i="6"/>
  <c r="X343" i="6"/>
  <c r="Y118" i="6"/>
  <c r="X118" i="6"/>
  <c r="X954" i="6"/>
  <c r="Y954" i="6" s="1"/>
  <c r="X1015" i="6"/>
  <c r="Y1015" i="6" s="1"/>
  <c r="V1015" i="6"/>
  <c r="V968" i="6"/>
  <c r="X968" i="6"/>
  <c r="Y968" i="6" s="1"/>
  <c r="X944" i="6"/>
  <c r="Y944" i="6" s="1"/>
  <c r="V830" i="6"/>
  <c r="V781" i="6"/>
  <c r="X781" i="6"/>
  <c r="X831" i="6"/>
  <c r="V831" i="6"/>
  <c r="X540" i="6"/>
  <c r="V540" i="6"/>
  <c r="Y596" i="6"/>
  <c r="X596" i="6"/>
  <c r="X574" i="6"/>
  <c r="Y574" i="6"/>
  <c r="R614" i="6"/>
  <c r="X539" i="6"/>
  <c r="V539" i="6"/>
  <c r="X444" i="6"/>
  <c r="V444" i="6"/>
  <c r="X437" i="6"/>
  <c r="Y437" i="6"/>
  <c r="X324" i="6"/>
  <c r="V324" i="6"/>
  <c r="X491" i="6"/>
  <c r="V491" i="6"/>
  <c r="V406" i="6"/>
  <c r="X406" i="6"/>
  <c r="V289" i="6"/>
  <c r="X289" i="6"/>
  <c r="V247" i="6"/>
  <c r="R336" i="6"/>
  <c r="Y154" i="6"/>
  <c r="X154" i="6"/>
  <c r="X961" i="6"/>
  <c r="Y961" i="6" s="1"/>
  <c r="X985" i="6"/>
  <c r="V985" i="6"/>
  <c r="V962" i="6"/>
  <c r="X962" i="6"/>
  <c r="Y962" i="6" s="1"/>
  <c r="X1009" i="6"/>
  <c r="V1009" i="6"/>
  <c r="R982" i="6"/>
  <c r="X911" i="6"/>
  <c r="Y911" i="6" s="1"/>
  <c r="X906" i="6"/>
  <c r="Y906" i="6" s="1"/>
  <c r="V906" i="6"/>
  <c r="Q704" i="6"/>
  <c r="R704" i="6" s="1"/>
  <c r="Y773" i="6"/>
  <c r="X773" i="6"/>
  <c r="X826" i="6"/>
  <c r="Y826" i="6"/>
  <c r="X859" i="6"/>
  <c r="R777" i="6"/>
  <c r="R761" i="6"/>
  <c r="Y761" i="6" s="1"/>
  <c r="R718" i="6"/>
  <c r="V669" i="6"/>
  <c r="X669" i="6"/>
  <c r="R665" i="6"/>
  <c r="Y665" i="6" s="1"/>
  <c r="Q581" i="6"/>
  <c r="R581" i="6" s="1"/>
  <c r="R758" i="6"/>
  <c r="Y758" i="6" s="1"/>
  <c r="Q627" i="6"/>
  <c r="R627" i="6" s="1"/>
  <c r="X515" i="6"/>
  <c r="V515" i="6"/>
  <c r="V787" i="6"/>
  <c r="X787" i="6"/>
  <c r="V520" i="6"/>
  <c r="R582" i="6"/>
  <c r="Q535" i="6"/>
  <c r="R535" i="6" s="1"/>
  <c r="X421" i="6"/>
  <c r="V421" i="6"/>
  <c r="R523" i="6"/>
  <c r="Q429" i="6"/>
  <c r="R429" i="6" s="1"/>
  <c r="R442" i="6"/>
  <c r="X551" i="6"/>
  <c r="V551" i="6"/>
  <c r="Y500" i="6"/>
  <c r="X500" i="6"/>
  <c r="Y608" i="6"/>
  <c r="X608" i="6"/>
  <c r="X563" i="6"/>
  <c r="X411" i="6"/>
  <c r="V411" i="6"/>
  <c r="X363" i="6"/>
  <c r="V363" i="6"/>
  <c r="R376" i="6"/>
  <c r="X349" i="6"/>
  <c r="V349" i="6"/>
  <c r="V383" i="6"/>
  <c r="X383" i="6"/>
  <c r="X315" i="6"/>
  <c r="V315" i="6"/>
  <c r="Y189" i="6"/>
  <c r="X189" i="6"/>
  <c r="Y392" i="6"/>
  <c r="X392" i="6"/>
  <c r="R370" i="6"/>
  <c r="X297" i="6"/>
  <c r="V297" i="6"/>
  <c r="X290" i="6"/>
  <c r="X302" i="6"/>
  <c r="X466" i="6"/>
  <c r="X386" i="6"/>
  <c r="V295" i="6"/>
  <c r="X295" i="6"/>
  <c r="X208" i="6"/>
  <c r="V208" i="6"/>
  <c r="X413" i="6"/>
  <c r="X122" i="6"/>
  <c r="V122" i="6"/>
  <c r="Y65" i="6"/>
  <c r="X65" i="6"/>
  <c r="X32" i="6"/>
  <c r="X10" i="6"/>
  <c r="X46" i="6"/>
  <c r="Y990" i="6"/>
  <c r="X990" i="6"/>
  <c r="X994" i="6"/>
  <c r="V994" i="6"/>
  <c r="X771" i="6"/>
  <c r="V771" i="6"/>
  <c r="V571" i="6"/>
  <c r="X571" i="6"/>
  <c r="X591" i="6"/>
  <c r="V591" i="6"/>
  <c r="V663" i="6"/>
  <c r="X663" i="6"/>
  <c r="Y506" i="6"/>
  <c r="X506" i="6"/>
  <c r="X456" i="6"/>
  <c r="V456" i="6"/>
  <c r="Y280" i="6"/>
  <c r="X280" i="6"/>
  <c r="Y248" i="6"/>
  <c r="X248" i="6"/>
  <c r="Y261" i="6"/>
  <c r="X261" i="6"/>
  <c r="X979" i="6"/>
  <c r="V979" i="6"/>
  <c r="V989" i="6"/>
  <c r="X989" i="6"/>
  <c r="X992" i="6"/>
  <c r="V992" i="6"/>
  <c r="X995" i="6"/>
  <c r="X942" i="6"/>
  <c r="Y942" i="6" s="1"/>
  <c r="V972" i="6"/>
  <c r="X972" i="6"/>
  <c r="Y972" i="6" s="1"/>
  <c r="X935" i="6"/>
  <c r="Y935" i="6" s="1"/>
  <c r="V960" i="6"/>
  <c r="X960" i="6"/>
  <c r="Y960" i="6" s="1"/>
  <c r="X858" i="6"/>
  <c r="X915" i="6"/>
  <c r="Y915" i="6" s="1"/>
  <c r="Q850" i="6"/>
  <c r="R850" i="6" s="1"/>
  <c r="X875" i="6"/>
  <c r="Y875" i="6" s="1"/>
  <c r="X833" i="6"/>
  <c r="V833" i="6"/>
  <c r="X884" i="6"/>
  <c r="X864" i="6"/>
  <c r="Y864" i="6"/>
  <c r="R768" i="6"/>
  <c r="R827" i="6"/>
  <c r="Y827" i="6" s="1"/>
  <c r="R866" i="6"/>
  <c r="Y743" i="6"/>
  <c r="X743" i="6"/>
  <c r="X762" i="6"/>
  <c r="Y652" i="6"/>
  <c r="X652" i="6"/>
  <c r="X791" i="6"/>
  <c r="R694" i="6"/>
  <c r="Q587" i="6"/>
  <c r="R587" i="6" s="1"/>
  <c r="R633" i="6"/>
  <c r="X824" i="6"/>
  <c r="V824" i="6"/>
  <c r="R493" i="6"/>
  <c r="X567" i="6"/>
  <c r="V567" i="6"/>
  <c r="X509" i="6"/>
  <c r="V509" i="6"/>
  <c r="X439" i="6"/>
  <c r="V439" i="6"/>
  <c r="V494" i="6"/>
  <c r="X494" i="6"/>
  <c r="R430" i="6"/>
  <c r="X367" i="6"/>
  <c r="V367" i="6"/>
  <c r="X489" i="6"/>
  <c r="V404" i="6"/>
  <c r="Y322" i="6"/>
  <c r="X322" i="6"/>
  <c r="Q352" i="6"/>
  <c r="R352" i="6" s="1"/>
  <c r="X285" i="6"/>
  <c r="V285" i="6"/>
  <c r="R323" i="6"/>
  <c r="X228" i="6"/>
  <c r="V365" i="6"/>
  <c r="X365" i="6"/>
  <c r="R231" i="6"/>
  <c r="X240" i="6"/>
  <c r="V307" i="6"/>
  <c r="X307" i="6"/>
  <c r="V165" i="6"/>
  <c r="X62" i="6"/>
  <c r="V62" i="6"/>
  <c r="X99" i="6"/>
  <c r="X956" i="6"/>
  <c r="Y956" i="6" s="1"/>
  <c r="V850" i="6"/>
  <c r="Q987" i="6"/>
  <c r="R987" i="6" s="1"/>
  <c r="V553" i="6"/>
  <c r="Q488" i="6"/>
  <c r="R488" i="6" s="1"/>
  <c r="X490" i="6"/>
  <c r="V490" i="6"/>
  <c r="V468" i="6"/>
  <c r="X468" i="6"/>
  <c r="V359" i="6"/>
  <c r="X359" i="6"/>
  <c r="Y236" i="6"/>
  <c r="X236" i="6"/>
  <c r="V1014" i="6"/>
  <c r="V976" i="6"/>
  <c r="X976" i="6"/>
  <c r="Y976" i="6" s="1"/>
  <c r="Y983" i="6"/>
  <c r="X983" i="6"/>
  <c r="X1025" i="6"/>
  <c r="Y1025" i="6" s="1"/>
  <c r="V1025" i="6"/>
  <c r="X984" i="6"/>
  <c r="X965" i="6"/>
  <c r="Y965" i="6" s="1"/>
  <c r="X986" i="6"/>
  <c r="V916" i="6"/>
  <c r="X916" i="6"/>
  <c r="Y916" i="6" s="1"/>
  <c r="Y749" i="6"/>
  <c r="X749" i="6"/>
  <c r="R849" i="6"/>
  <c r="Y683" i="6"/>
  <c r="X683" i="6"/>
  <c r="X813" i="6"/>
  <c r="V828" i="6"/>
  <c r="V756" i="6"/>
  <c r="X756" i="6"/>
  <c r="X697" i="6"/>
  <c r="V697" i="6"/>
  <c r="X723" i="6"/>
  <c r="V723" i="6"/>
  <c r="X662" i="6"/>
  <c r="V662" i="6"/>
  <c r="V677" i="6"/>
  <c r="X677" i="6"/>
  <c r="Y686" i="6"/>
  <c r="X686" i="6"/>
  <c r="Q576" i="6"/>
  <c r="R576" i="6" s="1"/>
  <c r="Q508" i="6"/>
  <c r="R508" i="6" s="1"/>
  <c r="Y508" i="6" s="1"/>
  <c r="V648" i="6"/>
  <c r="X648" i="6"/>
  <c r="X554" i="6"/>
  <c r="Y554" i="6"/>
  <c r="Q499" i="6"/>
  <c r="R499" i="6" s="1"/>
  <c r="Y487" i="6"/>
  <c r="X487" i="6"/>
  <c r="X497" i="6"/>
  <c r="V497" i="6"/>
  <c r="X647" i="6"/>
  <c r="V647" i="6"/>
  <c r="X408" i="6"/>
  <c r="V408" i="6"/>
  <c r="R536" i="6"/>
  <c r="X666" i="6"/>
  <c r="X362" i="6"/>
  <c r="Q407" i="6"/>
  <c r="R407" i="6" s="1"/>
  <c r="R354" i="6"/>
  <c r="Q465" i="6"/>
  <c r="R465" i="6" s="1"/>
  <c r="X427" i="6"/>
  <c r="V427" i="6"/>
  <c r="X241" i="6"/>
  <c r="V241" i="6"/>
  <c r="Y177" i="6"/>
  <c r="X177" i="6"/>
  <c r="V215" i="6"/>
  <c r="X215" i="6"/>
  <c r="R281" i="6"/>
  <c r="R219" i="6"/>
  <c r="V221" i="6"/>
  <c r="X221" i="6"/>
  <c r="X137" i="6"/>
  <c r="V137" i="6"/>
  <c r="X372" i="6"/>
  <c r="R369" i="6"/>
  <c r="Y369" i="6" s="1"/>
  <c r="X21" i="6"/>
  <c r="X98" i="6"/>
  <c r="V98" i="6"/>
  <c r="Y89" i="6"/>
  <c r="X89" i="6"/>
  <c r="X88" i="6"/>
  <c r="X22" i="6"/>
  <c r="X14" i="6"/>
  <c r="V14" i="6"/>
  <c r="Q345" i="6"/>
  <c r="R345" i="6" s="1"/>
  <c r="X141" i="6"/>
  <c r="X95" i="6"/>
  <c r="X23" i="6"/>
  <c r="X50" i="6"/>
  <c r="V827" i="6"/>
  <c r="X684" i="6"/>
  <c r="V684" i="6"/>
  <c r="X747" i="6"/>
  <c r="V747" i="6"/>
  <c r="V361" i="6"/>
  <c r="Y274" i="6"/>
  <c r="X274" i="6"/>
  <c r="X291" i="6"/>
  <c r="V291" i="6"/>
  <c r="V319" i="6"/>
  <c r="Y835" i="6"/>
  <c r="X835" i="6"/>
  <c r="R262" i="6"/>
  <c r="V1011" i="6"/>
  <c r="V970" i="6"/>
  <c r="X970" i="6"/>
  <c r="Y970" i="6" s="1"/>
  <c r="X975" i="6"/>
  <c r="X1031" i="6"/>
  <c r="Y1031" i="6" s="1"/>
  <c r="V1031" i="6"/>
  <c r="V993" i="6"/>
  <c r="X1004" i="6"/>
  <c r="X932" i="6"/>
  <c r="Y932" i="6" s="1"/>
  <c r="V932" i="6"/>
  <c r="X991" i="6"/>
  <c r="X910" i="6"/>
  <c r="Y910" i="6" s="1"/>
  <c r="Y943" i="6"/>
  <c r="V974" i="6"/>
  <c r="X974" i="6"/>
  <c r="Y974" i="6" s="1"/>
  <c r="V920" i="6"/>
  <c r="Q716" i="6"/>
  <c r="R716" i="6" s="1"/>
  <c r="X819" i="6"/>
  <c r="V819" i="6"/>
  <c r="Q719" i="6"/>
  <c r="R719" i="6" s="1"/>
  <c r="Y643" i="6"/>
  <c r="X643" i="6"/>
  <c r="X735" i="6"/>
  <c r="V735" i="6"/>
  <c r="V738" i="6"/>
  <c r="X738" i="6"/>
  <c r="Y738" i="6" s="1"/>
  <c r="X671" i="6"/>
  <c r="V671" i="6"/>
  <c r="X687" i="6"/>
  <c r="V675" i="6"/>
  <c r="X675" i="6"/>
  <c r="Q558" i="6"/>
  <c r="R558" i="6" s="1"/>
  <c r="X552" i="6"/>
  <c r="V552" i="6"/>
  <c r="R557" i="6"/>
  <c r="X597" i="6"/>
  <c r="V597" i="6"/>
  <c r="R553" i="6"/>
  <c r="Y553" i="6" s="1"/>
  <c r="X431" i="6"/>
  <c r="Y431" i="6"/>
  <c r="Q361" i="6"/>
  <c r="R361" i="6" s="1"/>
  <c r="X516" i="6"/>
  <c r="Q528" i="6"/>
  <c r="R528" i="6" s="1"/>
  <c r="X463" i="6"/>
  <c r="V463" i="6"/>
  <c r="V364" i="6"/>
  <c r="R351" i="6"/>
  <c r="Y351" i="6" s="1"/>
  <c r="Q358" i="6"/>
  <c r="R358" i="6" s="1"/>
  <c r="Q287" i="6"/>
  <c r="R287" i="6" s="1"/>
  <c r="X234" i="6"/>
  <c r="X278" i="6"/>
  <c r="V441" i="6"/>
  <c r="Q334" i="6"/>
  <c r="R334" i="6" s="1"/>
  <c r="V264" i="6"/>
  <c r="X264" i="6"/>
  <c r="X329" i="6"/>
  <c r="V329" i="6"/>
  <c r="X279" i="6"/>
  <c r="V279" i="6"/>
  <c r="X229" i="6"/>
  <c r="V229" i="6"/>
  <c r="Y310" i="6"/>
  <c r="X310" i="6"/>
  <c r="X355" i="6"/>
  <c r="V355" i="6"/>
  <c r="X284" i="6"/>
  <c r="X303" i="6"/>
  <c r="V303" i="6"/>
  <c r="X203" i="6"/>
  <c r="X86" i="6"/>
  <c r="V86" i="6"/>
  <c r="Y47" i="6"/>
  <c r="X47" i="6"/>
  <c r="X16" i="6"/>
  <c r="X92" i="6"/>
  <c r="V92" i="6"/>
  <c r="X715" i="6"/>
  <c r="Y715" i="6"/>
  <c r="V822" i="6"/>
  <c r="X822" i="6"/>
  <c r="Y822" i="6" s="1"/>
  <c r="Y470" i="6"/>
  <c r="X470" i="6"/>
  <c r="Y183" i="6"/>
  <c r="X183" i="6"/>
  <c r="V233" i="6"/>
  <c r="X233" i="6"/>
  <c r="Y123" i="6"/>
  <c r="X123" i="6"/>
  <c r="V758" i="6"/>
  <c r="Y632" i="6"/>
  <c r="X632" i="6"/>
  <c r="Q505" i="6"/>
  <c r="R505" i="6" s="1"/>
  <c r="Y471" i="6"/>
  <c r="X471" i="6"/>
  <c r="Y292" i="6"/>
  <c r="X292" i="6"/>
  <c r="Y242" i="6"/>
  <c r="X242" i="6"/>
  <c r="V327" i="6"/>
  <c r="X327" i="6"/>
  <c r="Y156" i="6"/>
  <c r="X156" i="6"/>
  <c r="Q1012" i="6"/>
  <c r="R1012" i="6" s="1"/>
  <c r="V1008" i="6"/>
  <c r="X1008" i="6"/>
  <c r="Q1021" i="6"/>
  <c r="R1021" i="6" s="1"/>
  <c r="X1026" i="6"/>
  <c r="Y1026" i="6" s="1"/>
  <c r="V958" i="6"/>
  <c r="X941" i="6"/>
  <c r="Y941" i="6" s="1"/>
  <c r="V946" i="6"/>
  <c r="X887" i="6"/>
  <c r="Y887" i="6" s="1"/>
  <c r="V740" i="6"/>
  <c r="X740" i="6"/>
  <c r="V852" i="6"/>
  <c r="X852" i="6"/>
  <c r="Y898" i="6"/>
  <c r="X820" i="6"/>
  <c r="V820" i="6"/>
  <c r="X818" i="6"/>
  <c r="V818" i="6"/>
  <c r="X685" i="6"/>
  <c r="R870" i="6"/>
  <c r="X807" i="6"/>
  <c r="V737" i="6"/>
  <c r="Y800" i="6"/>
  <c r="X800" i="6"/>
  <c r="V710" i="6"/>
  <c r="X654" i="6"/>
  <c r="V654" i="6"/>
  <c r="X734" i="6"/>
  <c r="X628" i="6"/>
  <c r="Y754" i="6"/>
  <c r="X754" i="6"/>
  <c r="X631" i="6"/>
  <c r="V631" i="6"/>
  <c r="Q548" i="6"/>
  <c r="R548" i="6" s="1"/>
  <c r="V612" i="6"/>
  <c r="X612" i="6"/>
  <c r="X484" i="6"/>
  <c r="X565" i="6"/>
  <c r="X481" i="6"/>
  <c r="V481" i="6"/>
  <c r="Y419" i="6"/>
  <c r="X419" i="6"/>
  <c r="X630" i="6"/>
  <c r="V630" i="6"/>
  <c r="V488" i="6"/>
  <c r="X373" i="6"/>
  <c r="V373" i="6"/>
  <c r="X415" i="6"/>
  <c r="V415" i="6"/>
  <c r="V277" i="6"/>
  <c r="X277" i="6"/>
  <c r="V227" i="6"/>
  <c r="X227" i="6"/>
  <c r="X320" i="6"/>
  <c r="Y207" i="6"/>
  <c r="X207" i="6"/>
  <c r="X171" i="6"/>
  <c r="Y171" i="6"/>
  <c r="V347" i="6"/>
  <c r="X347" i="6"/>
  <c r="V271" i="6"/>
  <c r="X271" i="6"/>
  <c r="X129" i="6"/>
  <c r="V129" i="6"/>
  <c r="X217" i="6"/>
  <c r="X82" i="6"/>
  <c r="X80" i="6"/>
  <c r="V80" i="6"/>
  <c r="X69" i="6"/>
  <c r="R4" i="6"/>
  <c r="X8" i="6"/>
  <c r="V8" i="6"/>
  <c r="V952" i="6"/>
  <c r="X952" i="6"/>
  <c r="Y952" i="6" s="1"/>
  <c r="X919" i="6"/>
  <c r="Y919" i="6" s="1"/>
  <c r="V764" i="6"/>
  <c r="X764" i="6"/>
  <c r="X817" i="6"/>
  <c r="Y817" i="6"/>
  <c r="Y638" i="6"/>
  <c r="X638" i="6"/>
  <c r="Y670" i="6"/>
  <c r="X670" i="6"/>
  <c r="Y1024" i="6"/>
  <c r="Y626" i="6"/>
  <c r="X626" i="6"/>
  <c r="V761" i="6"/>
  <c r="X503" i="6"/>
  <c r="V503" i="6"/>
  <c r="X755" i="6"/>
  <c r="V755" i="6"/>
  <c r="X538" i="6"/>
  <c r="V538" i="6"/>
  <c r="X378" i="6"/>
  <c r="V371" i="6"/>
  <c r="X371" i="6"/>
  <c r="V389" i="6"/>
  <c r="X389" i="6"/>
  <c r="Y218" i="6"/>
  <c r="X218" i="6"/>
  <c r="Y224" i="6"/>
  <c r="X224" i="6"/>
  <c r="V283" i="6"/>
  <c r="X283" i="6"/>
  <c r="Y298" i="6"/>
  <c r="X298" i="6"/>
  <c r="V147" i="6"/>
  <c r="V1005" i="6"/>
  <c r="Q978" i="6"/>
  <c r="R978" i="6" s="1"/>
  <c r="V1012" i="6"/>
  <c r="Y1003" i="6"/>
  <c r="X874" i="6"/>
  <c r="Y874" i="6" s="1"/>
  <c r="X914" i="6"/>
  <c r="Y914" i="6" s="1"/>
  <c r="X765" i="6"/>
  <c r="V888" i="6"/>
  <c r="Y869" i="6"/>
  <c r="X869" i="6"/>
  <c r="Y801" i="6"/>
  <c r="X801" i="6"/>
  <c r="R861" i="6"/>
  <c r="R681" i="6"/>
  <c r="Q710" i="6"/>
  <c r="R710" i="6" s="1"/>
  <c r="V674" i="6"/>
  <c r="X674" i="6"/>
  <c r="X713" i="6"/>
  <c r="X696" i="6"/>
  <c r="V696" i="6"/>
  <c r="Q664" i="6"/>
  <c r="R664" i="6" s="1"/>
  <c r="X699" i="6"/>
  <c r="V699" i="6"/>
  <c r="X660" i="6"/>
  <c r="V660" i="6"/>
  <c r="X642" i="6"/>
  <c r="R522" i="6"/>
  <c r="X527" i="6"/>
  <c r="V527" i="6"/>
  <c r="X656" i="6"/>
  <c r="Y483" i="6"/>
  <c r="X483" i="6"/>
  <c r="R530" i="6"/>
  <c r="X428" i="6"/>
  <c r="X357" i="6"/>
  <c r="V357" i="6"/>
  <c r="X426" i="6"/>
  <c r="V426" i="6"/>
  <c r="X532" i="6"/>
  <c r="R364" i="6"/>
  <c r="Y364" i="6" s="1"/>
  <c r="X308" i="6"/>
  <c r="X260" i="6"/>
  <c r="V260" i="6"/>
  <c r="X309" i="6"/>
  <c r="V309" i="6"/>
  <c r="Y316" i="6"/>
  <c r="X316" i="6"/>
  <c r="X321" i="6"/>
  <c r="V321" i="6"/>
  <c r="X451" i="6"/>
  <c r="V451" i="6"/>
  <c r="V258" i="6"/>
  <c r="X258" i="6"/>
  <c r="V346" i="6"/>
  <c r="V135" i="6"/>
  <c r="X110" i="6"/>
  <c r="V110" i="6"/>
  <c r="X44" i="6"/>
  <c r="X68" i="6"/>
  <c r="V68" i="6"/>
  <c r="V784" i="6"/>
  <c r="X784" i="6"/>
  <c r="X533" i="6"/>
  <c r="V533" i="6"/>
  <c r="V369" i="6"/>
  <c r="V999" i="6"/>
  <c r="X999" i="6"/>
  <c r="Y999" i="6" s="1"/>
  <c r="V964" i="6"/>
  <c r="X964" i="6"/>
  <c r="Y964" i="6" s="1"/>
  <c r="X949" i="6"/>
  <c r="Y949" i="6" s="1"/>
  <c r="R1022" i="6"/>
  <c r="X882" i="6"/>
  <c r="V882" i="6"/>
  <c r="X900" i="6"/>
  <c r="Y900" i="6" s="1"/>
  <c r="V900" i="6"/>
  <c r="Y725" i="6"/>
  <c r="X725" i="6"/>
  <c r="R673" i="6"/>
  <c r="Y673" i="6" s="1"/>
  <c r="V798" i="6"/>
  <c r="X798" i="6"/>
  <c r="V673" i="6"/>
  <c r="V570" i="6"/>
  <c r="X650" i="6"/>
  <c r="V650" i="6"/>
  <c r="V708" i="6"/>
  <c r="X619" i="6"/>
  <c r="V619" i="6"/>
  <c r="Y610" i="6"/>
  <c r="X610" i="6"/>
  <c r="X480" i="6"/>
  <c r="V480" i="6"/>
  <c r="V508" i="6"/>
  <c r="R514" i="6"/>
  <c r="X273" i="6"/>
  <c r="V273" i="6"/>
  <c r="R222" i="6"/>
  <c r="Y230" i="6"/>
  <c r="X230" i="6"/>
  <c r="X502" i="6"/>
  <c r="V502" i="6"/>
  <c r="V252" i="6"/>
  <c r="X252" i="6"/>
  <c r="X201" i="6"/>
  <c r="Y201" i="6"/>
  <c r="V313" i="6"/>
  <c r="X313" i="6"/>
  <c r="X267" i="6"/>
  <c r="V267" i="6"/>
  <c r="V351" i="6"/>
  <c r="R216" i="6"/>
  <c r="X272" i="6"/>
  <c r="Y77" i="6"/>
  <c r="X77" i="6"/>
  <c r="X641" i="6"/>
  <c r="V641" i="6"/>
  <c r="X76" i="6"/>
  <c r="X104" i="6"/>
  <c r="V104" i="6"/>
  <c r="X128" i="6"/>
  <c r="V128" i="6"/>
  <c r="X366" i="6"/>
  <c r="X1018" i="6"/>
  <c r="Y1018" i="6" s="1"/>
  <c r="V1018" i="6"/>
  <c r="V879" i="6"/>
  <c r="X879" i="6"/>
  <c r="X438" i="6"/>
  <c r="V438" i="6"/>
  <c r="Y611" i="6"/>
  <c r="X611" i="6"/>
  <c r="X153" i="6"/>
  <c r="V153" i="6"/>
  <c r="X116" i="6"/>
  <c r="V116" i="6"/>
  <c r="X1017" i="6"/>
  <c r="Y1017" i="6" s="1"/>
  <c r="Y940" i="6"/>
  <c r="X862" i="6"/>
  <c r="V862" i="6"/>
  <c r="X706" i="6"/>
  <c r="Y706" i="6"/>
  <c r="Q1010" i="6"/>
  <c r="R1010" i="6" s="1"/>
  <c r="Y1019" i="6"/>
  <c r="X1019" i="6"/>
  <c r="X998" i="6"/>
  <c r="V950" i="6"/>
  <c r="X950" i="6"/>
  <c r="Y950" i="6" s="1"/>
  <c r="Y933" i="6"/>
  <c r="X1006" i="6"/>
  <c r="V1006" i="6"/>
  <c r="X947" i="6"/>
  <c r="Y947" i="6" s="1"/>
  <c r="V894" i="6"/>
  <c r="V716" i="6"/>
  <c r="X778" i="6"/>
  <c r="V778" i="6"/>
  <c r="X667" i="6"/>
  <c r="V667" i="6"/>
  <c r="Y860" i="6"/>
  <c r="X860" i="6"/>
  <c r="Q880" i="6"/>
  <c r="R880" i="6" s="1"/>
  <c r="Q721" i="6"/>
  <c r="R721" i="6" s="1"/>
  <c r="R730" i="6"/>
  <c r="X637" i="6"/>
  <c r="V637" i="6"/>
  <c r="V698" i="6"/>
  <c r="X698" i="6"/>
  <c r="X618" i="6"/>
  <c r="V618" i="6"/>
  <c r="X680" i="6"/>
  <c r="V680" i="6"/>
  <c r="Q617" i="6"/>
  <c r="R617" i="6" s="1"/>
  <c r="Y590" i="6"/>
  <c r="X590" i="6"/>
  <c r="Q629" i="6"/>
  <c r="R629" i="6" s="1"/>
  <c r="R441" i="6"/>
  <c r="Y441" i="6" s="1"/>
  <c r="X521" i="6"/>
  <c r="V521" i="6"/>
  <c r="X475" i="6"/>
  <c r="V475" i="6"/>
  <c r="Y399" i="6"/>
  <c r="X399" i="6"/>
  <c r="Y453" i="6"/>
  <c r="X453" i="6"/>
  <c r="X379" i="6"/>
  <c r="V379" i="6"/>
  <c r="X328" i="6"/>
  <c r="V328" i="6"/>
  <c r="X314" i="6"/>
  <c r="X254" i="6"/>
  <c r="V254" i="6"/>
  <c r="X186" i="6"/>
  <c r="V74" i="6"/>
  <c r="X56" i="6"/>
  <c r="V56" i="6"/>
  <c r="X41" i="6"/>
  <c r="X326" i="6"/>
  <c r="V326" i="6"/>
  <c r="Y145" i="6"/>
  <c r="X145" i="6"/>
  <c r="Y690" i="6"/>
  <c r="X690" i="6"/>
  <c r="Y707" i="6"/>
  <c r="X707" i="6"/>
  <c r="X385" i="6"/>
  <c r="V385" i="6"/>
  <c r="Q841" i="6"/>
  <c r="R841" i="6" s="1"/>
  <c r="X712" i="6"/>
  <c r="V783" i="6"/>
  <c r="X330" i="6"/>
  <c r="V330" i="6"/>
  <c r="Y1000" i="6"/>
  <c r="X1000" i="6"/>
  <c r="X1002" i="6"/>
  <c r="Y1002" i="6" s="1"/>
  <c r="V1002" i="6"/>
  <c r="X1030" i="6"/>
  <c r="Y1030" i="6" s="1"/>
  <c r="Q993" i="6"/>
  <c r="R993" i="6" s="1"/>
  <c r="X924" i="6"/>
  <c r="Y924" i="6" s="1"/>
  <c r="Y959" i="6"/>
  <c r="V918" i="6"/>
  <c r="X854" i="6"/>
  <c r="V854" i="6"/>
  <c r="V966" i="6"/>
  <c r="X966" i="6"/>
  <c r="Y966" i="6" s="1"/>
  <c r="Q728" i="6"/>
  <c r="R728" i="6" s="1"/>
  <c r="V847" i="6"/>
  <c r="X847" i="6"/>
  <c r="X855" i="6"/>
  <c r="V855" i="6"/>
  <c r="V834" i="6"/>
  <c r="X834" i="6"/>
  <c r="X823" i="6"/>
  <c r="X865" i="6"/>
  <c r="V774" i="6"/>
  <c r="V665" i="6"/>
  <c r="Q575" i="6"/>
  <c r="R575" i="6" s="1"/>
  <c r="V799" i="6"/>
  <c r="X640" i="6"/>
  <c r="Y604" i="6"/>
  <c r="X604" i="6"/>
  <c r="X672" i="6"/>
  <c r="V672" i="6"/>
  <c r="X599" i="6"/>
  <c r="X546" i="6"/>
  <c r="V546" i="6"/>
  <c r="X613" i="6"/>
  <c r="V613" i="6"/>
  <c r="X433" i="6"/>
  <c r="V433" i="6"/>
  <c r="X409" i="6"/>
  <c r="V409" i="6"/>
  <c r="V512" i="6"/>
  <c r="X512" i="6"/>
  <c r="V568" i="6"/>
  <c r="X568" i="6"/>
  <c r="X445" i="6"/>
  <c r="V445" i="6"/>
  <c r="X496" i="6"/>
  <c r="V496" i="6"/>
  <c r="V377" i="6"/>
  <c r="X377" i="6"/>
  <c r="V424" i="6"/>
  <c r="R299" i="6"/>
  <c r="V245" i="6"/>
  <c r="X245" i="6"/>
  <c r="Y195" i="6"/>
  <c r="X195" i="6"/>
  <c r="Y255" i="6"/>
  <c r="X255" i="6"/>
  <c r="V301" i="6"/>
  <c r="X301" i="6"/>
  <c r="X235" i="6"/>
  <c r="V235" i="6"/>
  <c r="Y304" i="6"/>
  <c r="X304" i="6"/>
  <c r="V239" i="6"/>
  <c r="X239" i="6"/>
  <c r="X265" i="6"/>
  <c r="X26" i="6"/>
  <c r="V26" i="6"/>
  <c r="X158" i="6"/>
  <c r="Y59" i="6"/>
  <c r="X59" i="6"/>
  <c r="X890" i="1" l="1"/>
  <c r="Y115" i="6"/>
  <c r="X55" i="6"/>
  <c r="X48" i="6"/>
  <c r="X84" i="6"/>
  <c r="X192" i="6"/>
  <c r="Y100" i="6"/>
  <c r="X54" i="6"/>
  <c r="X783" i="6"/>
  <c r="X124" i="6"/>
  <c r="Y109" i="6"/>
  <c r="X42" i="6"/>
  <c r="X319" i="6"/>
  <c r="X477" i="6"/>
  <c r="X143" i="6"/>
  <c r="X74" i="6"/>
  <c r="X52" i="6"/>
  <c r="X67" i="6"/>
  <c r="X72" i="6"/>
  <c r="Y1013" i="6"/>
  <c r="X120" i="6"/>
  <c r="X731" i="6"/>
  <c r="Y96" i="6"/>
  <c r="Y114" i="6"/>
  <c r="Y61" i="6"/>
  <c r="X135" i="6"/>
  <c r="X94" i="6"/>
  <c r="X85" i="6"/>
  <c r="Y102" i="6"/>
  <c r="X436" i="6"/>
  <c r="X73" i="6"/>
  <c r="X131" i="6"/>
  <c r="X91" i="6"/>
  <c r="X388" i="6"/>
  <c r="Y97" i="6"/>
  <c r="Y395" i="6"/>
  <c r="Y140" i="6"/>
  <c r="Y767" i="6"/>
  <c r="Y127" i="6"/>
  <c r="X570" i="6"/>
  <c r="Y18" i="6"/>
  <c r="Y121" i="6"/>
  <c r="Y12" i="6"/>
  <c r="X157" i="6"/>
  <c r="X112" i="6"/>
  <c r="X134" i="6"/>
  <c r="X108" i="6"/>
  <c r="X351" i="6"/>
  <c r="X45" i="6"/>
  <c r="Y214" i="6"/>
  <c r="X404" i="6"/>
  <c r="X30" i="6"/>
  <c r="X126" i="6"/>
  <c r="Y6" i="6"/>
  <c r="Y78" i="6"/>
  <c r="X36" i="6"/>
  <c r="Y333" i="6"/>
  <c r="X237" i="6"/>
  <c r="X58" i="6"/>
  <c r="Y746" i="6"/>
  <c r="X804" i="6"/>
  <c r="X213" i="6"/>
  <c r="Y340" i="6"/>
  <c r="X311" i="6"/>
  <c r="Y584" i="6"/>
  <c r="Y720" i="6"/>
  <c r="X459" i="6"/>
  <c r="Y79" i="6"/>
  <c r="X346" i="6"/>
  <c r="X24" i="6"/>
  <c r="Y520" i="6"/>
  <c r="X520" i="6"/>
  <c r="X827" i="6"/>
  <c r="X435" i="6"/>
  <c r="X66" i="6"/>
  <c r="Y293" i="6"/>
  <c r="X103" i="6"/>
  <c r="X173" i="6"/>
  <c r="X147" i="6"/>
  <c r="X332" i="6"/>
  <c r="X830" i="6"/>
  <c r="X872" i="6"/>
  <c r="X150" i="6"/>
  <c r="X1011" i="6"/>
  <c r="X269" i="6"/>
  <c r="X168" i="6"/>
  <c r="Y769" i="6"/>
  <c r="X75" i="6"/>
  <c r="X90" i="6"/>
  <c r="X805" i="6"/>
  <c r="X774" i="6"/>
  <c r="X200" i="6"/>
  <c r="X609" i="6"/>
  <c r="Y194" i="6"/>
  <c r="X180" i="6"/>
  <c r="X799" i="6"/>
  <c r="X165" i="6"/>
  <c r="Y668" i="6"/>
  <c r="X668" i="6"/>
  <c r="Y925" i="6"/>
  <c r="X414" i="6"/>
  <c r="X424" i="6"/>
  <c r="X518" i="6"/>
  <c r="X856" i="6"/>
  <c r="X60" i="6"/>
  <c r="X412" i="6"/>
  <c r="X182" i="6"/>
  <c r="X779" i="6"/>
  <c r="X794" i="6"/>
  <c r="Y211" i="6"/>
  <c r="X708" i="6"/>
  <c r="X405" i="6"/>
  <c r="Y405" i="6"/>
  <c r="Y275" i="6"/>
  <c r="Y816" i="6"/>
  <c r="X381" i="6"/>
  <c r="Y223" i="6"/>
  <c r="X223" i="6"/>
  <c r="Y682" i="6"/>
  <c r="X621" i="6"/>
  <c r="X133" i="6"/>
  <c r="X382" i="6"/>
  <c r="X106" i="6"/>
  <c r="X401" i="6"/>
  <c r="Y401" i="6"/>
  <c r="X339" i="6"/>
  <c r="Y339" i="6"/>
  <c r="Y828" i="6"/>
  <c r="X828" i="6"/>
  <c r="X1020" i="6"/>
  <c r="Y1020" i="6"/>
  <c r="Y759" i="6"/>
  <c r="X759" i="6"/>
  <c r="Y775" i="6"/>
  <c r="X775" i="6"/>
  <c r="Y579" i="6"/>
  <c r="X579" i="6"/>
  <c r="Y256" i="6"/>
  <c r="X256" i="6"/>
  <c r="Y317" i="6"/>
  <c r="X317" i="6"/>
  <c r="Y529" i="6"/>
  <c r="X529" i="6"/>
  <c r="Y693" i="6"/>
  <c r="X693" i="6"/>
  <c r="Y678" i="6"/>
  <c r="X678" i="6"/>
  <c r="Y423" i="6"/>
  <c r="X423" i="6"/>
  <c r="Y325" i="6"/>
  <c r="X325" i="6"/>
  <c r="Y469" i="6"/>
  <c r="X469" i="6"/>
  <c r="Y1007" i="6"/>
  <c r="Y844" i="6"/>
  <c r="X844" i="6"/>
  <c r="X679" i="6"/>
  <c r="Y513" i="6"/>
  <c r="X513" i="6"/>
  <c r="X524" i="6"/>
  <c r="Y748" i="6"/>
  <c r="X748" i="6"/>
  <c r="X247" i="6"/>
  <c r="Y418" i="6"/>
  <c r="X692" i="6"/>
  <c r="Y161" i="6"/>
  <c r="X161" i="6"/>
  <c r="Y485" i="6"/>
  <c r="X485" i="6"/>
  <c r="X673" i="6"/>
  <c r="X511" i="6"/>
  <c r="Y198" i="6"/>
  <c r="X198" i="6"/>
  <c r="Y658" i="6"/>
  <c r="X658" i="6"/>
  <c r="Y417" i="6"/>
  <c r="X417" i="6"/>
  <c r="X665" i="6"/>
  <c r="X785" i="6"/>
  <c r="Y210" i="6"/>
  <c r="X210" i="6"/>
  <c r="Y873" i="6"/>
  <c r="X873" i="6"/>
  <c r="Y987" i="6"/>
  <c r="X987" i="6"/>
  <c r="Y1012" i="6"/>
  <c r="X1012" i="6"/>
  <c r="Y345" i="6"/>
  <c r="X345" i="6"/>
  <c r="Y850" i="6"/>
  <c r="X850" i="6"/>
  <c r="Y505" i="6"/>
  <c r="X505" i="6"/>
  <c r="Y664" i="6"/>
  <c r="X664" i="6"/>
  <c r="Y629" i="6"/>
  <c r="X629" i="6"/>
  <c r="Y978" i="6"/>
  <c r="X978" i="6"/>
  <c r="Y627" i="6"/>
  <c r="X627" i="6"/>
  <c r="Y358" i="6"/>
  <c r="X358" i="6"/>
  <c r="Y880" i="6"/>
  <c r="X880" i="6"/>
  <c r="Y558" i="6"/>
  <c r="X558" i="6"/>
  <c r="Y719" i="6"/>
  <c r="X719" i="6"/>
  <c r="Y465" i="6"/>
  <c r="X465" i="6"/>
  <c r="Y581" i="6"/>
  <c r="X581" i="6"/>
  <c r="Y993" i="6"/>
  <c r="X993" i="6"/>
  <c r="Y617" i="6"/>
  <c r="X617" i="6"/>
  <c r="Y334" i="6"/>
  <c r="X334" i="6"/>
  <c r="Y704" i="6"/>
  <c r="X704" i="6"/>
  <c r="Y548" i="6"/>
  <c r="X548" i="6"/>
  <c r="Y407" i="6"/>
  <c r="X407" i="6"/>
  <c r="Y499" i="6"/>
  <c r="X499" i="6"/>
  <c r="Y535" i="6"/>
  <c r="X535" i="6"/>
  <c r="Y575" i="6"/>
  <c r="X575" i="6"/>
  <c r="Y710" i="6"/>
  <c r="X710" i="6"/>
  <c r="Y361" i="6"/>
  <c r="X361" i="6"/>
  <c r="Y716" i="6"/>
  <c r="X716" i="6"/>
  <c r="Y352" i="6"/>
  <c r="X352" i="6"/>
  <c r="Y488" i="6"/>
  <c r="X488" i="6"/>
  <c r="Y530" i="6"/>
  <c r="X530" i="6"/>
  <c r="Q1" i="6"/>
  <c r="Y323" i="6"/>
  <c r="X323" i="6"/>
  <c r="Y768" i="6"/>
  <c r="X768" i="6"/>
  <c r="Y870" i="6"/>
  <c r="X870" i="6"/>
  <c r="Y222" i="6"/>
  <c r="X222" i="6"/>
  <c r="X441" i="6"/>
  <c r="Y262" i="6"/>
  <c r="X262" i="6"/>
  <c r="Y430" i="6"/>
  <c r="X430" i="6"/>
  <c r="Y633" i="6"/>
  <c r="X633" i="6"/>
  <c r="Y376" i="6"/>
  <c r="X376" i="6"/>
  <c r="Y442" i="6"/>
  <c r="X442" i="6"/>
  <c r="Y982" i="6"/>
  <c r="X982" i="6"/>
  <c r="Y336" i="6"/>
  <c r="X336" i="6"/>
  <c r="Y587" i="6"/>
  <c r="X587" i="6"/>
  <c r="X728" i="6"/>
  <c r="Y728" i="6"/>
  <c r="Y1021" i="6"/>
  <c r="X1021" i="6"/>
  <c r="Y514" i="6"/>
  <c r="X514" i="6"/>
  <c r="Y429" i="6"/>
  <c r="X429" i="6"/>
  <c r="Y299" i="6"/>
  <c r="X299" i="6"/>
  <c r="X761" i="6"/>
  <c r="Y4" i="6"/>
  <c r="X4" i="6"/>
  <c r="Y281" i="6"/>
  <c r="X281" i="6"/>
  <c r="Y354" i="6"/>
  <c r="X354" i="6"/>
  <c r="Y523" i="6"/>
  <c r="X523" i="6"/>
  <c r="Y1010" i="6"/>
  <c r="X1010" i="6"/>
  <c r="Y721" i="6"/>
  <c r="X721" i="6"/>
  <c r="X508" i="6"/>
  <c r="Y522" i="6"/>
  <c r="X522" i="6"/>
  <c r="Y849" i="6"/>
  <c r="X849" i="6"/>
  <c r="Y528" i="6"/>
  <c r="X528" i="6"/>
  <c r="Y730" i="6"/>
  <c r="X730" i="6"/>
  <c r="Y681" i="6"/>
  <c r="X681" i="6"/>
  <c r="Y582" i="6"/>
  <c r="X582" i="6"/>
  <c r="Y694" i="6"/>
  <c r="X694" i="6"/>
  <c r="Y219" i="6"/>
  <c r="X219" i="6"/>
  <c r="Y287" i="6"/>
  <c r="X287" i="6"/>
  <c r="Y216" i="6"/>
  <c r="X216" i="6"/>
  <c r="X369" i="6"/>
  <c r="Y861" i="6"/>
  <c r="X861" i="6"/>
  <c r="Y231" i="6"/>
  <c r="X231" i="6"/>
  <c r="Y614" i="6"/>
  <c r="X614" i="6"/>
  <c r="X758" i="6"/>
  <c r="Y557" i="6"/>
  <c r="X557" i="6"/>
  <c r="Y536" i="6"/>
  <c r="X536" i="6"/>
  <c r="Y718" i="6"/>
  <c r="X718" i="6"/>
  <c r="Y493" i="6"/>
  <c r="X493" i="6"/>
  <c r="Y866" i="6"/>
  <c r="X866" i="6"/>
  <c r="Y370" i="6"/>
  <c r="X370" i="6"/>
  <c r="Y841" i="6"/>
  <c r="X841" i="6"/>
  <c r="Y576" i="6"/>
  <c r="X576" i="6"/>
  <c r="X364" i="6"/>
  <c r="Y1022" i="6"/>
  <c r="X1022" i="6"/>
  <c r="X553" i="6"/>
  <c r="Y777" i="6"/>
  <c r="X777" i="6"/>
  <c r="F1" i="4" l="1"/>
  <c r="D4" i="2" l="1"/>
  <c r="Q1" i="3"/>
  <c r="P1" i="3"/>
  <c r="O1" i="3"/>
  <c r="N1" i="3"/>
  <c r="M1" i="3"/>
  <c r="L1" i="3"/>
  <c r="K1" i="3"/>
  <c r="J1" i="3"/>
  <c r="I1" i="3"/>
  <c r="H1" i="3"/>
  <c r="G1" i="3"/>
  <c r="F1" i="3"/>
  <c r="E1" i="3"/>
  <c r="D1" i="3"/>
  <c r="C1" i="3"/>
  <c r="B1" i="3"/>
  <c r="A1" i="3"/>
  <c r="AD1067" i="1" l="1"/>
  <c r="AD1068" i="1"/>
  <c r="AD1069" i="1"/>
  <c r="AD1070" i="1"/>
  <c r="AD1078" i="1"/>
  <c r="AD1193" i="1"/>
  <c r="AD1080" i="1"/>
  <c r="AD1150" i="1"/>
  <c r="AE1204" i="1"/>
  <c r="AD1188" i="1"/>
  <c r="AD1164" i="1"/>
  <c r="AE1173" i="1"/>
  <c r="AD1159" i="1"/>
  <c r="AE1107" i="1"/>
  <c r="AD1098" i="1"/>
  <c r="AD1036" i="1"/>
  <c r="AE1017" i="1"/>
  <c r="AE1013" i="1"/>
  <c r="AD1082" i="1"/>
  <c r="AD1212" i="1"/>
  <c r="AD1190" i="1"/>
  <c r="AD1166" i="1"/>
  <c r="AE1157" i="1"/>
  <c r="AD1140" i="1"/>
  <c r="AD1126" i="1"/>
  <c r="AD1100" i="1"/>
  <c r="AD1038" i="1"/>
  <c r="AE1019" i="1"/>
  <c r="AD1179" i="1"/>
  <c r="AE1237" i="1"/>
  <c r="AD1168" i="1"/>
  <c r="AD1144" i="1"/>
  <c r="AE1113" i="1"/>
  <c r="AE1111" i="1"/>
  <c r="AE1087" i="1"/>
  <c r="AD1077" i="1"/>
  <c r="AD1229" i="1"/>
  <c r="AD1169" i="1"/>
  <c r="AE1141" i="1"/>
  <c r="AD1129" i="1"/>
  <c r="AE1088" i="1"/>
  <c r="AE1022" i="1"/>
  <c r="AE1119" i="1"/>
  <c r="AD1170" i="1"/>
  <c r="AD1151" i="1"/>
  <c r="AD1134" i="1"/>
  <c r="AE1120" i="1"/>
  <c r="AD1147" i="1"/>
  <c r="AD1214" i="1"/>
  <c r="AD1081" i="1"/>
  <c r="AD1161" i="1"/>
  <c r="AE1205" i="1"/>
  <c r="AD1189" i="1"/>
  <c r="AD1165" i="1"/>
  <c r="AE1174" i="1"/>
  <c r="AD1160" i="1"/>
  <c r="AE1108" i="1"/>
  <c r="AD1099" i="1"/>
  <c r="AD1037" i="1"/>
  <c r="AE1018" i="1"/>
  <c r="AE1014" i="1"/>
  <c r="AD1162" i="1"/>
  <c r="AD1237" i="1"/>
  <c r="AD1226" i="1"/>
  <c r="AE1206" i="1"/>
  <c r="AE1175" i="1"/>
  <c r="AD1142" i="1"/>
  <c r="AD1113" i="1"/>
  <c r="AE1109" i="1"/>
  <c r="AE1015" i="1"/>
  <c r="AE1020" i="1"/>
  <c r="AD1192" i="1"/>
  <c r="AE1159" i="1"/>
  <c r="AE1021" i="1"/>
  <c r="AE1049" i="1"/>
  <c r="AE1238" i="1"/>
  <c r="AE1213" i="1"/>
  <c r="AE1209" i="1"/>
  <c r="AE1160" i="1"/>
  <c r="AD1145" i="1"/>
  <c r="AE1114" i="1"/>
  <c r="AE1076" i="1"/>
  <c r="AE1050" i="1"/>
  <c r="AD1180" i="1"/>
  <c r="AD1230" i="1"/>
  <c r="AD1181" i="1"/>
  <c r="AD1231" i="1"/>
  <c r="AE1188" i="1"/>
  <c r="AD1171" i="1"/>
  <c r="AD1152" i="1"/>
  <c r="AD1218" i="1"/>
  <c r="AD1219" i="1"/>
  <c r="AD1163" i="1"/>
  <c r="AD1238" i="1"/>
  <c r="AD1227" i="1"/>
  <c r="AD1213" i="1"/>
  <c r="AE1207" i="1"/>
  <c r="AD1191" i="1"/>
  <c r="AD1167" i="1"/>
  <c r="AE1176" i="1"/>
  <c r="AE1158" i="1"/>
  <c r="AD1143" i="1"/>
  <c r="AD1141" i="1"/>
  <c r="AD1127" i="1"/>
  <c r="AD1114" i="1"/>
  <c r="AE1110" i="1"/>
  <c r="AD1101" i="1"/>
  <c r="AD1076" i="1"/>
  <c r="AD1039" i="1"/>
  <c r="AE1016" i="1"/>
  <c r="AE1048" i="1"/>
  <c r="AD1228" i="1"/>
  <c r="AE1212" i="1"/>
  <c r="AE1208" i="1"/>
  <c r="AE1177" i="1"/>
  <c r="AE1140" i="1"/>
  <c r="AD1128" i="1"/>
  <c r="AD1040" i="1"/>
  <c r="AE1186" i="1"/>
  <c r="AE1178" i="1"/>
  <c r="AE1112" i="1"/>
  <c r="AE1032" i="1"/>
  <c r="AE1187" i="1"/>
  <c r="AD1146" i="1"/>
  <c r="AD1130" i="1"/>
  <c r="AE1089" i="1"/>
  <c r="AE1077" i="1"/>
  <c r="AE1033" i="1"/>
  <c r="AE1051" i="1"/>
  <c r="AD1220" i="1"/>
  <c r="AD1221" i="1"/>
  <c r="AD1244" i="1"/>
  <c r="AE1193" i="1"/>
  <c r="AE1214" i="1"/>
  <c r="AE1218" i="1"/>
  <c r="AE1219" i="1"/>
  <c r="AE1220" i="1"/>
  <c r="AE1078" i="1"/>
  <c r="AD1243" i="1"/>
  <c r="AD1236" i="1"/>
  <c r="AD1215" i="1"/>
  <c r="AD1202" i="1"/>
  <c r="AD1194" i="1"/>
  <c r="AD1176" i="1"/>
  <c r="AE1151" i="1"/>
  <c r="AE1144" i="1"/>
  <c r="AE1134" i="1"/>
  <c r="AE1128" i="1"/>
  <c r="AD1117" i="1"/>
  <c r="AE1095" i="1"/>
  <c r="AD1084" i="1"/>
  <c r="AD1066" i="1"/>
  <c r="AD1052" i="1"/>
  <c r="AE1047" i="1"/>
  <c r="AE1039" i="1"/>
  <c r="AD1010" i="1"/>
  <c r="AE1079" i="1"/>
  <c r="AE1239" i="1"/>
  <c r="AE1226" i="1"/>
  <c r="AD1216" i="1"/>
  <c r="AD1203" i="1"/>
  <c r="AD1195" i="1"/>
  <c r="AD1177" i="1"/>
  <c r="AE1152" i="1"/>
  <c r="AE1145" i="1"/>
  <c r="AE1135" i="1"/>
  <c r="AE1129" i="1"/>
  <c r="AD1118" i="1"/>
  <c r="AD1087" i="1"/>
  <c r="AE1096" i="1"/>
  <c r="AD1085" i="1"/>
  <c r="AE1061" i="1"/>
  <c r="AD1053" i="1"/>
  <c r="AE1040" i="1"/>
  <c r="AD1011" i="1"/>
  <c r="AD1048" i="1"/>
  <c r="AE1080" i="1"/>
  <c r="AE1150" i="1"/>
  <c r="AE1240" i="1"/>
  <c r="AE1227" i="1"/>
  <c r="AD1217" i="1"/>
  <c r="AD1210" i="1"/>
  <c r="AD1204" i="1"/>
  <c r="AD1196" i="1"/>
  <c r="AD1178" i="1"/>
  <c r="AE1153" i="1"/>
  <c r="AE1146" i="1"/>
  <c r="AE1136" i="1"/>
  <c r="AE1130" i="1"/>
  <c r="AE1115" i="1"/>
  <c r="AD1105" i="1"/>
  <c r="AD1088" i="1"/>
  <c r="AE1097" i="1"/>
  <c r="AD1086" i="1"/>
  <c r="AE1062" i="1"/>
  <c r="AD1054" i="1"/>
  <c r="AD1012" i="1"/>
  <c r="AE1081" i="1"/>
  <c r="AE1161" i="1"/>
  <c r="AE1241" i="1"/>
  <c r="AE1228" i="1"/>
  <c r="AE1215" i="1"/>
  <c r="AD1211" i="1"/>
  <c r="AD1205" i="1"/>
  <c r="AE1194" i="1"/>
  <c r="AE1164" i="1"/>
  <c r="AE1154" i="1"/>
  <c r="AE1147" i="1"/>
  <c r="AE1137" i="1"/>
  <c r="AE1131" i="1"/>
  <c r="AE1116" i="1"/>
  <c r="AD1106" i="1"/>
  <c r="AD1089" i="1"/>
  <c r="AE1098" i="1"/>
  <c r="AE1083" i="1"/>
  <c r="AE1063" i="1"/>
  <c r="AD1055" i="1"/>
  <c r="AE1221" i="1"/>
  <c r="AE1244" i="1"/>
  <c r="AD1049" i="1"/>
  <c r="AD1050" i="1"/>
  <c r="AD1051" i="1"/>
  <c r="AE1231" i="1"/>
  <c r="AD1224" i="1"/>
  <c r="AD1174" i="1"/>
  <c r="AD1132" i="1"/>
  <c r="AE1117" i="1"/>
  <c r="AE1105" i="1"/>
  <c r="AE1101" i="1"/>
  <c r="AE1045" i="1"/>
  <c r="AD1030" i="1"/>
  <c r="AD1019" i="1"/>
  <c r="AE1233" i="1"/>
  <c r="AE1222" i="1"/>
  <c r="AE1165" i="1"/>
  <c r="AD1157" i="1"/>
  <c r="AE1126" i="1"/>
  <c r="AE1030" i="1"/>
  <c r="AD1021" i="1"/>
  <c r="AE1067" i="1"/>
  <c r="AE1234" i="1"/>
  <c r="AE1223" i="1"/>
  <c r="AE1166" i="1"/>
  <c r="AD1158" i="1"/>
  <c r="AE1127" i="1"/>
  <c r="AD1022" i="1"/>
  <c r="AE1068" i="1"/>
  <c r="AE1235" i="1"/>
  <c r="AE1224" i="1"/>
  <c r="AD1197" i="1"/>
  <c r="AD1186" i="1"/>
  <c r="AE1167" i="1"/>
  <c r="AD1153" i="1"/>
  <c r="AE1069" i="1"/>
  <c r="AE1225" i="1"/>
  <c r="AD1154" i="1"/>
  <c r="AE1133" i="1"/>
  <c r="AD1119" i="1"/>
  <c r="AD1199" i="1"/>
  <c r="AD1182" i="1"/>
  <c r="AD1104" i="1"/>
  <c r="AD1062" i="1"/>
  <c r="AE1082" i="1"/>
  <c r="AD1120" i="1"/>
  <c r="AD1201" i="1"/>
  <c r="AE1190" i="1"/>
  <c r="AD1063" i="1"/>
  <c r="AE1052" i="1"/>
  <c r="AD1121" i="1"/>
  <c r="AD1239" i="1"/>
  <c r="AD1206" i="1"/>
  <c r="AE1191" i="1"/>
  <c r="AE1182" i="1"/>
  <c r="AE1171" i="1"/>
  <c r="AE1155" i="1"/>
  <c r="AD1135" i="1"/>
  <c r="AD1064" i="1"/>
  <c r="AD1009" i="1"/>
  <c r="AD1122" i="1"/>
  <c r="AD1240" i="1"/>
  <c r="AE1199" i="1"/>
  <c r="AE1183" i="1"/>
  <c r="AD1065" i="1"/>
  <c r="AE1143" i="1"/>
  <c r="AD1111" i="1"/>
  <c r="AD1017" i="1"/>
  <c r="AD1173" i="1"/>
  <c r="AE1149" i="1"/>
  <c r="AE1232" i="1"/>
  <c r="AD1225" i="1"/>
  <c r="AD1175" i="1"/>
  <c r="AD1133" i="1"/>
  <c r="AE1118" i="1"/>
  <c r="AE1106" i="1"/>
  <c r="AE1046" i="1"/>
  <c r="AD1031" i="1"/>
  <c r="AD1020" i="1"/>
  <c r="AD1079" i="1"/>
  <c r="AE1031" i="1"/>
  <c r="AE1132" i="1"/>
  <c r="AE1236" i="1"/>
  <c r="AD1198" i="1"/>
  <c r="AD1187" i="1"/>
  <c r="AE1168" i="1"/>
  <c r="AD1061" i="1"/>
  <c r="AE1070" i="1"/>
  <c r="AD1200" i="1"/>
  <c r="AE1189" i="1"/>
  <c r="AE1169" i="1"/>
  <c r="AD1155" i="1"/>
  <c r="AD1056" i="1"/>
  <c r="AE1197" i="1"/>
  <c r="AD1183" i="1"/>
  <c r="AE1170" i="1"/>
  <c r="AD1156" i="1"/>
  <c r="AE1104" i="1"/>
  <c r="AD1008" i="1"/>
  <c r="AE1198" i="1"/>
  <c r="AE1053" i="1"/>
  <c r="AE1180" i="1"/>
  <c r="AD1207" i="1"/>
  <c r="AE1192" i="1"/>
  <c r="AE1172" i="1"/>
  <c r="AE1156" i="1"/>
  <c r="AD1136" i="1"/>
  <c r="AD1090" i="1"/>
  <c r="AE1054" i="1"/>
  <c r="AD1032" i="1"/>
  <c r="AD1013" i="1"/>
  <c r="AE1185" i="1"/>
  <c r="AD1172" i="1"/>
  <c r="AE1148" i="1"/>
  <c r="AD1115" i="1"/>
  <c r="AE1099" i="1"/>
  <c r="AE1196" i="1"/>
  <c r="AD1018" i="1"/>
  <c r="AD1123" i="1"/>
  <c r="AE1181" i="1"/>
  <c r="AD1241" i="1"/>
  <c r="AD1208" i="1"/>
  <c r="AD1137" i="1"/>
  <c r="AD1091" i="1"/>
  <c r="AE1064" i="1"/>
  <c r="AE1055" i="1"/>
  <c r="AD1033" i="1"/>
  <c r="AD1014" i="1"/>
  <c r="AD1124" i="1"/>
  <c r="AD1242" i="1"/>
  <c r="AD1209" i="1"/>
  <c r="AD1138" i="1"/>
  <c r="AD1092" i="1"/>
  <c r="AE1065" i="1"/>
  <c r="AE1056" i="1"/>
  <c r="AD1034" i="1"/>
  <c r="AD1015" i="1"/>
  <c r="AE1242" i="1"/>
  <c r="AE1210" i="1"/>
  <c r="AE1200" i="1"/>
  <c r="AD1139" i="1"/>
  <c r="AD1093" i="1"/>
  <c r="AE1066" i="1"/>
  <c r="AD1035" i="1"/>
  <c r="AD1016" i="1"/>
  <c r="AD1103" i="1"/>
  <c r="AD1083" i="1"/>
  <c r="AE1038" i="1"/>
  <c r="AE1216" i="1"/>
  <c r="AD1184" i="1"/>
  <c r="AE1102" i="1"/>
  <c r="AE1091" i="1"/>
  <c r="AE1163" i="1"/>
  <c r="AD1233" i="1"/>
  <c r="AE1103" i="1"/>
  <c r="AE1085" i="1"/>
  <c r="AE1179" i="1"/>
  <c r="AE1142" i="1"/>
  <c r="AD1109" i="1"/>
  <c r="AE1093" i="1"/>
  <c r="AD1235" i="1"/>
  <c r="AD1110" i="1"/>
  <c r="AE1094" i="1"/>
  <c r="AD1045" i="1"/>
  <c r="AE1229" i="1"/>
  <c r="AD1046" i="1"/>
  <c r="AD1223" i="1"/>
  <c r="AD1116" i="1"/>
  <c r="AE1100" i="1"/>
  <c r="AE1243" i="1"/>
  <c r="AE1211" i="1"/>
  <c r="AE1201" i="1"/>
  <c r="AE1138" i="1"/>
  <c r="AD1094" i="1"/>
  <c r="AE1034" i="1"/>
  <c r="AE1008" i="1"/>
  <c r="AE1121" i="1"/>
  <c r="AE1202" i="1"/>
  <c r="AE1139" i="1"/>
  <c r="AD1095" i="1"/>
  <c r="AE1035" i="1"/>
  <c r="AE1009" i="1"/>
  <c r="AE1122" i="1"/>
  <c r="AE1203" i="1"/>
  <c r="AD1096" i="1"/>
  <c r="AE1036" i="1"/>
  <c r="AE1010" i="1"/>
  <c r="AE1123" i="1"/>
  <c r="AD1102" i="1"/>
  <c r="AD1097" i="1"/>
  <c r="AE1037" i="1"/>
  <c r="AE1011" i="1"/>
  <c r="AE1124" i="1"/>
  <c r="AE1090" i="1"/>
  <c r="AE1012" i="1"/>
  <c r="AE1162" i="1"/>
  <c r="AD1232" i="1"/>
  <c r="AD1148" i="1"/>
  <c r="AD1107" i="1"/>
  <c r="AE1084" i="1"/>
  <c r="AE1217" i="1"/>
  <c r="AD1185" i="1"/>
  <c r="AD1149" i="1"/>
  <c r="AD1108" i="1"/>
  <c r="AE1092" i="1"/>
  <c r="AD1234" i="1"/>
  <c r="AE1184" i="1"/>
  <c r="AE1086" i="1"/>
  <c r="AD1222" i="1"/>
  <c r="AE1195" i="1"/>
  <c r="AE1230" i="1"/>
  <c r="AD1131" i="1"/>
  <c r="AD1112" i="1"/>
  <c r="AD1047" i="1"/>
  <c r="AD7" i="1"/>
  <c r="AE26" i="1"/>
  <c r="AD31" i="1"/>
  <c r="AE50" i="1"/>
  <c r="AD55" i="1"/>
  <c r="AE74" i="1"/>
  <c r="AD79" i="1"/>
  <c r="AE98" i="1"/>
  <c r="AD103" i="1"/>
  <c r="AE122" i="1"/>
  <c r="AD127" i="1"/>
  <c r="AE146" i="1"/>
  <c r="AD151" i="1"/>
  <c r="AE170" i="1"/>
  <c r="AD175" i="1"/>
  <c r="AE198" i="1"/>
  <c r="AD203" i="1"/>
  <c r="AE249" i="1"/>
  <c r="AD218" i="1"/>
  <c r="AE237" i="1"/>
  <c r="AD242" i="1"/>
  <c r="AE266" i="1"/>
  <c r="AD271" i="1"/>
  <c r="AE290" i="1"/>
  <c r="AD295" i="1"/>
  <c r="AE314" i="1"/>
  <c r="AD319" i="1"/>
  <c r="AE338" i="1"/>
  <c r="AD343" i="1"/>
  <c r="AE362" i="1"/>
  <c r="AD367" i="1"/>
  <c r="AE386" i="1"/>
  <c r="AD391" i="1"/>
  <c r="AE410" i="1"/>
  <c r="AD415" i="1"/>
  <c r="AE434" i="1"/>
  <c r="AD439" i="1"/>
  <c r="AE459" i="1"/>
  <c r="AD464" i="1"/>
  <c r="AE482" i="1"/>
  <c r="AD487" i="1"/>
  <c r="AE506" i="1"/>
  <c r="AE525" i="1"/>
  <c r="AD530" i="1"/>
  <c r="AE549" i="1"/>
  <c r="AD554" i="1"/>
  <c r="AD573" i="1"/>
  <c r="AE587" i="1"/>
  <c r="AD592" i="1"/>
  <c r="AE611" i="1"/>
  <c r="AD616" i="1"/>
  <c r="AE635" i="1"/>
  <c r="AD640" i="1"/>
  <c r="AE654" i="1"/>
  <c r="AD659" i="1"/>
  <c r="AE678" i="1"/>
  <c r="AD683" i="1"/>
  <c r="AE702" i="1"/>
  <c r="AD707" i="1"/>
  <c r="AE726" i="1"/>
  <c r="AD731" i="1"/>
  <c r="AE761" i="1"/>
  <c r="AD766" i="1"/>
  <c r="AE787" i="1"/>
  <c r="AD792" i="1"/>
  <c r="AE844" i="1"/>
  <c r="AD849" i="1"/>
  <c r="AD868" i="1"/>
  <c r="AE809" i="1"/>
  <c r="AD814" i="1"/>
  <c r="AE745" i="1"/>
  <c r="AD874" i="1"/>
  <c r="AE903" i="1"/>
  <c r="AD908" i="1"/>
  <c r="AD918" i="1"/>
  <c r="AE922" i="1"/>
  <c r="AE950" i="1"/>
  <c r="AE965" i="1"/>
  <c r="AD970" i="1"/>
  <c r="AE998" i="1"/>
  <c r="AD1005" i="1"/>
  <c r="AE925" i="1"/>
  <c r="AD944" i="1"/>
  <c r="AE7" i="1"/>
  <c r="AD12" i="1"/>
  <c r="AE31" i="1"/>
  <c r="AD36" i="1"/>
  <c r="AE55" i="1"/>
  <c r="AD60" i="1"/>
  <c r="AE79" i="1"/>
  <c r="AD84" i="1"/>
  <c r="AE103" i="1"/>
  <c r="AD108" i="1"/>
  <c r="AE127" i="1"/>
  <c r="AD132" i="1"/>
  <c r="AE151" i="1"/>
  <c r="AD156" i="1"/>
  <c r="AE175" i="1"/>
  <c r="AD180" i="1"/>
  <c r="AE203" i="1"/>
  <c r="AD210" i="1"/>
  <c r="AE218" i="1"/>
  <c r="AD223" i="1"/>
  <c r="AE242" i="1"/>
  <c r="AD252" i="1"/>
  <c r="AE271" i="1"/>
  <c r="AD276" i="1"/>
  <c r="AE295" i="1"/>
  <c r="AD300" i="1"/>
  <c r="AE319" i="1"/>
  <c r="AD324" i="1"/>
  <c r="AE343" i="1"/>
  <c r="AD348" i="1"/>
  <c r="AE367" i="1"/>
  <c r="AD372" i="1"/>
  <c r="AE391" i="1"/>
  <c r="AD396" i="1"/>
  <c r="AE415" i="1"/>
  <c r="AD420" i="1"/>
  <c r="AE439" i="1"/>
  <c r="AD444" i="1"/>
  <c r="AE464" i="1"/>
  <c r="AD450" i="1"/>
  <c r="AE487" i="1"/>
  <c r="AD492" i="1"/>
  <c r="AD511" i="1"/>
  <c r="AE530" i="1"/>
  <c r="AD535" i="1"/>
  <c r="AE554" i="1"/>
  <c r="AD559" i="1"/>
  <c r="AE573" i="1"/>
  <c r="AD578" i="1"/>
  <c r="AE592" i="1"/>
  <c r="AD597" i="1"/>
  <c r="AE616" i="1"/>
  <c r="AD621" i="1"/>
  <c r="AE640" i="1"/>
  <c r="AE659" i="1"/>
  <c r="AD664" i="1"/>
  <c r="AE683" i="1"/>
  <c r="AD688" i="1"/>
  <c r="AE707" i="1"/>
  <c r="AD712" i="1"/>
  <c r="AE731" i="1"/>
  <c r="AD751" i="1"/>
  <c r="AE766" i="1"/>
  <c r="AD771" i="1"/>
  <c r="AE792" i="1"/>
  <c r="AD797" i="1"/>
  <c r="AD828" i="1"/>
  <c r="AE849" i="1"/>
  <c r="AD855" i="1"/>
  <c r="AE868" i="1"/>
  <c r="AD735" i="1"/>
  <c r="AE814" i="1"/>
  <c r="AD826" i="1"/>
  <c r="AE874" i="1"/>
  <c r="AD879" i="1"/>
  <c r="AE908" i="1"/>
  <c r="AD914" i="1"/>
  <c r="AE918" i="1"/>
  <c r="AD930" i="1"/>
  <c r="AD956" i="1"/>
  <c r="AE970" i="1"/>
  <c r="AD975" i="1"/>
  <c r="AE1005" i="1"/>
  <c r="AE944" i="1"/>
  <c r="AD985" i="1"/>
  <c r="AE12" i="1"/>
  <c r="AD17" i="1"/>
  <c r="AE36" i="1"/>
  <c r="AD41" i="1"/>
  <c r="AE60" i="1"/>
  <c r="AD65" i="1"/>
  <c r="AE84" i="1"/>
  <c r="AD89" i="1"/>
  <c r="AE108" i="1"/>
  <c r="AD113" i="1"/>
  <c r="AE132" i="1"/>
  <c r="AD137" i="1"/>
  <c r="AE156" i="1"/>
  <c r="AD161" i="1"/>
  <c r="AE180" i="1"/>
  <c r="AD189" i="1"/>
  <c r="AE210" i="1"/>
  <c r="AD181" i="1"/>
  <c r="AE223" i="1"/>
  <c r="AD228" i="1"/>
  <c r="AE252" i="1"/>
  <c r="AD257" i="1"/>
  <c r="AE276" i="1"/>
  <c r="AD281" i="1"/>
  <c r="AE300" i="1"/>
  <c r="AD305" i="1"/>
  <c r="AE324" i="1"/>
  <c r="AD329" i="1"/>
  <c r="AE348" i="1"/>
  <c r="AD353" i="1"/>
  <c r="AE372" i="1"/>
  <c r="AD377" i="1"/>
  <c r="AE396" i="1"/>
  <c r="AD401" i="1"/>
  <c r="AE420" i="1"/>
  <c r="AD425" i="1"/>
  <c r="AE444" i="1"/>
  <c r="AD449" i="1"/>
  <c r="AE450" i="1"/>
  <c r="AD473" i="1"/>
  <c r="AE492" i="1"/>
  <c r="AD497" i="1"/>
  <c r="AE511" i="1"/>
  <c r="AD516" i="1"/>
  <c r="AE535" i="1"/>
  <c r="AD540" i="1"/>
  <c r="AE559" i="1"/>
  <c r="AD564" i="1"/>
  <c r="AE578" i="1"/>
  <c r="AD583" i="1"/>
  <c r="AE597" i="1"/>
  <c r="AD602" i="1"/>
  <c r="AE621" i="1"/>
  <c r="AD626" i="1"/>
  <c r="AD645" i="1"/>
  <c r="AE664" i="1"/>
  <c r="AD669" i="1"/>
  <c r="AE688" i="1"/>
  <c r="AD693" i="1"/>
  <c r="AE712" i="1"/>
  <c r="AD717" i="1"/>
  <c r="AE751" i="1"/>
  <c r="AD757" i="1"/>
  <c r="AE771" i="1"/>
  <c r="AD777" i="1"/>
  <c r="AE797" i="1"/>
  <c r="AD803" i="1"/>
  <c r="AE828" i="1"/>
  <c r="AD835" i="1"/>
  <c r="AE855" i="1"/>
  <c r="AE735" i="1"/>
  <c r="AD740" i="1"/>
  <c r="AE826" i="1"/>
  <c r="AD864" i="1"/>
  <c r="AE879" i="1"/>
  <c r="AD885" i="1"/>
  <c r="AE914" i="1"/>
  <c r="AE930" i="1"/>
  <c r="AD935" i="1"/>
  <c r="AE956" i="1"/>
  <c r="AE975" i="1"/>
  <c r="AD980" i="1"/>
  <c r="AD887" i="1"/>
  <c r="AE985" i="1"/>
  <c r="AE4" i="1"/>
  <c r="AD9" i="1"/>
  <c r="AE28" i="1"/>
  <c r="AD33" i="1"/>
  <c r="AE52" i="1"/>
  <c r="AD57" i="1"/>
  <c r="AE76" i="1"/>
  <c r="AD81" i="1"/>
  <c r="AE100" i="1"/>
  <c r="AD105" i="1"/>
  <c r="AE124" i="1"/>
  <c r="AD129" i="1"/>
  <c r="AE148" i="1"/>
  <c r="AD153" i="1"/>
  <c r="AE172" i="1"/>
  <c r="AD177" i="1"/>
  <c r="AE200" i="1"/>
  <c r="AD205" i="1"/>
  <c r="AE215" i="1"/>
  <c r="AD220" i="1"/>
  <c r="AE239" i="1"/>
  <c r="AD244" i="1"/>
  <c r="AE268" i="1"/>
  <c r="AD273" i="1"/>
  <c r="AE292" i="1"/>
  <c r="AD297" i="1"/>
  <c r="AE316" i="1"/>
  <c r="AD321" i="1"/>
  <c r="AE340" i="1"/>
  <c r="AD345" i="1"/>
  <c r="AE364" i="1"/>
  <c r="AD369" i="1"/>
  <c r="AE388" i="1"/>
  <c r="AD393" i="1"/>
  <c r="AE412" i="1"/>
  <c r="AD417" i="1"/>
  <c r="AE436" i="1"/>
  <c r="AD441" i="1"/>
  <c r="AE461" i="1"/>
  <c r="AD466" i="1"/>
  <c r="AE484" i="1"/>
  <c r="AD489" i="1"/>
  <c r="AD508" i="1"/>
  <c r="AE527" i="1"/>
  <c r="AD532" i="1"/>
  <c r="AE551" i="1"/>
  <c r="AD556" i="1"/>
  <c r="AD575" i="1"/>
  <c r="AE589" i="1"/>
  <c r="AD594" i="1"/>
  <c r="AE613" i="1"/>
  <c r="AD618" i="1"/>
  <c r="AE637" i="1"/>
  <c r="AD642" i="1"/>
  <c r="AE656" i="1"/>
  <c r="AD661" i="1"/>
  <c r="AE680" i="1"/>
  <c r="AD685" i="1"/>
  <c r="AE704" i="1"/>
  <c r="AD709" i="1"/>
  <c r="AE728" i="1"/>
  <c r="AD748" i="1"/>
  <c r="AE763" i="1"/>
  <c r="AD768" i="1"/>
  <c r="AE789" i="1"/>
  <c r="AD794" i="1"/>
  <c r="AE822" i="1"/>
  <c r="AE846" i="1"/>
  <c r="AD851" i="1"/>
  <c r="AE861" i="1"/>
  <c r="AD870" i="1"/>
  <c r="AE811" i="1"/>
  <c r="AD816" i="1"/>
  <c r="AE747" i="1"/>
  <c r="AD876" i="1"/>
  <c r="AE905" i="1"/>
  <c r="AD911" i="1"/>
  <c r="AD927" i="1"/>
  <c r="AE952" i="1"/>
  <c r="AE967" i="1"/>
  <c r="AD972" i="1"/>
  <c r="AE1000" i="1"/>
  <c r="AD882" i="1"/>
  <c r="AE941" i="1"/>
  <c r="AD946" i="1"/>
  <c r="AE9" i="1"/>
  <c r="AD14" i="1"/>
  <c r="AE33" i="1"/>
  <c r="AD38" i="1"/>
  <c r="AE57" i="1"/>
  <c r="AD62" i="1"/>
  <c r="AE81" i="1"/>
  <c r="AD86" i="1"/>
  <c r="AE105" i="1"/>
  <c r="AD110" i="1"/>
  <c r="AE129" i="1"/>
  <c r="AD134" i="1"/>
  <c r="AE153" i="1"/>
  <c r="AD158" i="1"/>
  <c r="AE177" i="1"/>
  <c r="AD186" i="1"/>
  <c r="AE205" i="1"/>
  <c r="AD212" i="1"/>
  <c r="AE220" i="1"/>
  <c r="AD225" i="1"/>
  <c r="AE244" i="1"/>
  <c r="AD254" i="1"/>
  <c r="AE273" i="1"/>
  <c r="AD278" i="1"/>
  <c r="AE297" i="1"/>
  <c r="AD302" i="1"/>
  <c r="AE321" i="1"/>
  <c r="AD326" i="1"/>
  <c r="AE345" i="1"/>
  <c r="AD350" i="1"/>
  <c r="AE369" i="1"/>
  <c r="AD374" i="1"/>
  <c r="AE393" i="1"/>
  <c r="AD398" i="1"/>
  <c r="AE417" i="1"/>
  <c r="AD422" i="1"/>
  <c r="AE441" i="1"/>
  <c r="AD446" i="1"/>
  <c r="AE466" i="1"/>
  <c r="AD470" i="1"/>
  <c r="AE489" i="1"/>
  <c r="AD494" i="1"/>
  <c r="AE508" i="1"/>
  <c r="AD513" i="1"/>
  <c r="AE532" i="1"/>
  <c r="AD537" i="1"/>
  <c r="AE556" i="1"/>
  <c r="AD561" i="1"/>
  <c r="AE575" i="1"/>
  <c r="AD580" i="1"/>
  <c r="AE594" i="1"/>
  <c r="AD599" i="1"/>
  <c r="AE618" i="1"/>
  <c r="AD623" i="1"/>
  <c r="AE642" i="1"/>
  <c r="AE661" i="1"/>
  <c r="AD666" i="1"/>
  <c r="AE685" i="1"/>
  <c r="AD690" i="1"/>
  <c r="AE709" i="1"/>
  <c r="AD714" i="1"/>
  <c r="AE748" i="1"/>
  <c r="AD753" i="1"/>
  <c r="AE768" i="1"/>
  <c r="AD773" i="1"/>
  <c r="AE794" i="1"/>
  <c r="AD800" i="1"/>
  <c r="AD832" i="1"/>
  <c r="AE851" i="1"/>
  <c r="AD857" i="1"/>
  <c r="AE870" i="1"/>
  <c r="AD737" i="1"/>
  <c r="AE816" i="1"/>
  <c r="AD831" i="1"/>
  <c r="AE876" i="1"/>
  <c r="AD881" i="1"/>
  <c r="AE911" i="1"/>
  <c r="AE927" i="1"/>
  <c r="AD932" i="1"/>
  <c r="AE972" i="1"/>
  <c r="AD977" i="1"/>
  <c r="AE882" i="1"/>
  <c r="AE13" i="1"/>
  <c r="AE23" i="1"/>
  <c r="AD34" i="1"/>
  <c r="AE49" i="1"/>
  <c r="AE107" i="1"/>
  <c r="AD128" i="1"/>
  <c r="AD190" i="1"/>
  <c r="AD213" i="1"/>
  <c r="AD184" i="1"/>
  <c r="AD217" i="1"/>
  <c r="AE228" i="1"/>
  <c r="AD233" i="1"/>
  <c r="AD238" i="1"/>
  <c r="AE254" i="1"/>
  <c r="AE259" i="1"/>
  <c r="AD264" i="1"/>
  <c r="AE269" i="1"/>
  <c r="AE280" i="1"/>
  <c r="AE285" i="1"/>
  <c r="AD290" i="1"/>
  <c r="AE301" i="1"/>
  <c r="AE311" i="1"/>
  <c r="AD322" i="1"/>
  <c r="AE337" i="1"/>
  <c r="AE395" i="1"/>
  <c r="AD416" i="1"/>
  <c r="AD474" i="1"/>
  <c r="AD495" i="1"/>
  <c r="AD500" i="1"/>
  <c r="AD510" i="1"/>
  <c r="AE557" i="1"/>
  <c r="AE572" i="1"/>
  <c r="AE588" i="1"/>
  <c r="AE609" i="1"/>
  <c r="AD620" i="1"/>
  <c r="AD646" i="1"/>
  <c r="AD667" i="1"/>
  <c r="AD672" i="1"/>
  <c r="AD682" i="1"/>
  <c r="AE693" i="1"/>
  <c r="AD698" i="1"/>
  <c r="AD703" i="1"/>
  <c r="AE714" i="1"/>
  <c r="AE719" i="1"/>
  <c r="AD724" i="1"/>
  <c r="AE729" i="1"/>
  <c r="AE755" i="1"/>
  <c r="AD761" i="1"/>
  <c r="AE772" i="1"/>
  <c r="AE784" i="1"/>
  <c r="AD795" i="1"/>
  <c r="AE824" i="1"/>
  <c r="AD861" i="1"/>
  <c r="AE738" i="1"/>
  <c r="AE775" i="1"/>
  <c r="AD808" i="1"/>
  <c r="AE813" i="1"/>
  <c r="AE873" i="1"/>
  <c r="AE746" i="1"/>
  <c r="AE901" i="1"/>
  <c r="AD913" i="1"/>
  <c r="AD936" i="1"/>
  <c r="AE926" i="1"/>
  <c r="AD987" i="1"/>
  <c r="AD889" i="1"/>
  <c r="AD893" i="1"/>
  <c r="AD1026" i="1"/>
  <c r="AE1041" i="1"/>
  <c r="AE34" i="1"/>
  <c r="AE128" i="1"/>
  <c r="AD139" i="1"/>
  <c r="AD149" i="1"/>
  <c r="AD160" i="1"/>
  <c r="AD165" i="1"/>
  <c r="AD185" i="1"/>
  <c r="AE190" i="1"/>
  <c r="AD195" i="1"/>
  <c r="AD200" i="1"/>
  <c r="AE213" i="1"/>
  <c r="AE184" i="1"/>
  <c r="AD248" i="1"/>
  <c r="AE217" i="1"/>
  <c r="AE233" i="1"/>
  <c r="AE238" i="1"/>
  <c r="AE264" i="1"/>
  <c r="AD275" i="1"/>
  <c r="AE322" i="1"/>
  <c r="AE416" i="1"/>
  <c r="AD427" i="1"/>
  <c r="AD437" i="1"/>
  <c r="AD448" i="1"/>
  <c r="AD454" i="1"/>
  <c r="AD469" i="1"/>
  <c r="AE474" i="1"/>
  <c r="AD479" i="1"/>
  <c r="AD484" i="1"/>
  <c r="AE495" i="1"/>
  <c r="AE500" i="1"/>
  <c r="AD505" i="1"/>
  <c r="AE510" i="1"/>
  <c r="AD531" i="1"/>
  <c r="AE620" i="1"/>
  <c r="AD641" i="1"/>
  <c r="AE646" i="1"/>
  <c r="AD651" i="1"/>
  <c r="AD656" i="1"/>
  <c r="AE667" i="1"/>
  <c r="AE672" i="1"/>
  <c r="AD677" i="1"/>
  <c r="AE682" i="1"/>
  <c r="AE698" i="1"/>
  <c r="AE703" i="1"/>
  <c r="AE724" i="1"/>
  <c r="AD750" i="1"/>
  <c r="AE795" i="1"/>
  <c r="AD850" i="1"/>
  <c r="AD733" i="1"/>
  <c r="AE808" i="1"/>
  <c r="AE913" i="1"/>
  <c r="AD931" i="1"/>
  <c r="AE936" i="1"/>
  <c r="AD947" i="1"/>
  <c r="AD952" i="1"/>
  <c r="AD958" i="1"/>
  <c r="AD968" i="1"/>
  <c r="AD979" i="1"/>
  <c r="AD991" i="1"/>
  <c r="AE987" i="1"/>
  <c r="AE889" i="1"/>
  <c r="AE893" i="1"/>
  <c r="AE1026" i="1"/>
  <c r="AD8" i="1"/>
  <c r="AD66" i="1"/>
  <c r="AD87" i="1"/>
  <c r="AD92" i="1"/>
  <c r="AD102" i="1"/>
  <c r="AE113" i="1"/>
  <c r="AD118" i="1"/>
  <c r="AD123" i="1"/>
  <c r="AE134" i="1"/>
  <c r="AE139" i="1"/>
  <c r="AD144" i="1"/>
  <c r="AE149" i="1"/>
  <c r="AE160" i="1"/>
  <c r="AE165" i="1"/>
  <c r="AD170" i="1"/>
  <c r="AE185" i="1"/>
  <c r="AE195" i="1"/>
  <c r="AD208" i="1"/>
  <c r="AE248" i="1"/>
  <c r="AE275" i="1"/>
  <c r="AD296" i="1"/>
  <c r="AD354" i="1"/>
  <c r="AD375" i="1"/>
  <c r="AD380" i="1"/>
  <c r="AD390" i="1"/>
  <c r="AE401" i="1"/>
  <c r="AD406" i="1"/>
  <c r="AD411" i="1"/>
  <c r="AE422" i="1"/>
  <c r="AE427" i="1"/>
  <c r="AD432" i="1"/>
  <c r="AE437" i="1"/>
  <c r="AE448" i="1"/>
  <c r="AE454" i="1"/>
  <c r="AD459" i="1"/>
  <c r="AE469" i="1"/>
  <c r="AE479" i="1"/>
  <c r="AD490" i="1"/>
  <c r="AE505" i="1"/>
  <c r="AE531" i="1"/>
  <c r="AD542" i="1"/>
  <c r="AD552" i="1"/>
  <c r="AD563" i="1"/>
  <c r="AD568" i="1"/>
  <c r="AE641" i="1"/>
  <c r="AE651" i="1"/>
  <c r="AD662" i="1"/>
  <c r="AE677" i="1"/>
  <c r="AE750" i="1"/>
  <c r="AD767" i="1"/>
  <c r="AE850" i="1"/>
  <c r="AE733" i="1"/>
  <c r="AE931" i="1"/>
  <c r="AE947" i="1"/>
  <c r="AE958" i="1"/>
  <c r="AD963" i="1"/>
  <c r="AE968" i="1"/>
  <c r="AE979" i="1"/>
  <c r="AE991" i="1"/>
  <c r="AD998" i="1"/>
  <c r="AE946" i="1"/>
  <c r="AD1058" i="1"/>
  <c r="AD1072" i="1"/>
  <c r="AE8" i="1"/>
  <c r="AD19" i="1"/>
  <c r="AD29" i="1"/>
  <c r="AD40" i="1"/>
  <c r="AD45" i="1"/>
  <c r="AD61" i="1"/>
  <c r="AE66" i="1"/>
  <c r="AD71" i="1"/>
  <c r="AD76" i="1"/>
  <c r="AE87" i="1"/>
  <c r="AE92" i="1"/>
  <c r="AD97" i="1"/>
  <c r="AE102" i="1"/>
  <c r="AE118" i="1"/>
  <c r="AE123" i="1"/>
  <c r="AE144" i="1"/>
  <c r="AD155" i="1"/>
  <c r="AE208" i="1"/>
  <c r="AE296" i="1"/>
  <c r="AD307" i="1"/>
  <c r="AD317" i="1"/>
  <c r="AD328" i="1"/>
  <c r="AD333" i="1"/>
  <c r="AD349" i="1"/>
  <c r="AE354" i="1"/>
  <c r="AD359" i="1"/>
  <c r="AD364" i="1"/>
  <c r="AE375" i="1"/>
  <c r="AE380" i="1"/>
  <c r="AD385" i="1"/>
  <c r="AE390" i="1"/>
  <c r="AE406" i="1"/>
  <c r="AE411" i="1"/>
  <c r="AE432" i="1"/>
  <c r="AD443" i="1"/>
  <c r="AE490" i="1"/>
  <c r="AE516" i="1"/>
  <c r="AD521" i="1"/>
  <c r="AD526" i="1"/>
  <c r="AE537" i="1"/>
  <c r="AE542" i="1"/>
  <c r="AD547" i="1"/>
  <c r="AE552" i="1"/>
  <c r="AE563" i="1"/>
  <c r="AE568" i="1"/>
  <c r="AD584" i="1"/>
  <c r="AD600" i="1"/>
  <c r="AD605" i="1"/>
  <c r="AD615" i="1"/>
  <c r="AE626" i="1"/>
  <c r="AD631" i="1"/>
  <c r="AD636" i="1"/>
  <c r="AE662" i="1"/>
  <c r="AE767" i="1"/>
  <c r="AD779" i="1"/>
  <c r="AD790" i="1"/>
  <c r="AD802" i="1"/>
  <c r="AD820" i="1"/>
  <c r="AE835" i="1"/>
  <c r="AD840" i="1"/>
  <c r="AD845" i="1"/>
  <c r="AE857" i="1"/>
  <c r="AD865" i="1"/>
  <c r="AD883" i="1"/>
  <c r="AD897" i="1"/>
  <c r="AD907" i="1"/>
  <c r="AE963" i="1"/>
  <c r="AD974" i="1"/>
  <c r="AD888" i="1"/>
  <c r="AE1058" i="1"/>
  <c r="AE1072" i="1"/>
  <c r="AD1125" i="1"/>
  <c r="AE14" i="1"/>
  <c r="AE19" i="1"/>
  <c r="AD24" i="1"/>
  <c r="AE29" i="1"/>
  <c r="AE40" i="1"/>
  <c r="AE45" i="1"/>
  <c r="AD50" i="1"/>
  <c r="AE61" i="1"/>
  <c r="AE71" i="1"/>
  <c r="AD82" i="1"/>
  <c r="AE97" i="1"/>
  <c r="AE155" i="1"/>
  <c r="AD176" i="1"/>
  <c r="AD229" i="1"/>
  <c r="AD255" i="1"/>
  <c r="AD260" i="1"/>
  <c r="AD270" i="1"/>
  <c r="AE281" i="1"/>
  <c r="AD286" i="1"/>
  <c r="AD291" i="1"/>
  <c r="AE302" i="1"/>
  <c r="AE307" i="1"/>
  <c r="AD312" i="1"/>
  <c r="AE317" i="1"/>
  <c r="AE328" i="1"/>
  <c r="AE333" i="1"/>
  <c r="AD338" i="1"/>
  <c r="AE349" i="1"/>
  <c r="AE359" i="1"/>
  <c r="AD370" i="1"/>
  <c r="AE385" i="1"/>
  <c r="AE443" i="1"/>
  <c r="AD465" i="1"/>
  <c r="AE521" i="1"/>
  <c r="AE526" i="1"/>
  <c r="AE547" i="1"/>
  <c r="AD558" i="1"/>
  <c r="AD579" i="1"/>
  <c r="AE584" i="1"/>
  <c r="AD589" i="1"/>
  <c r="AE600" i="1"/>
  <c r="AE605" i="1"/>
  <c r="AD610" i="1"/>
  <c r="AE615" i="1"/>
  <c r="AE631" i="1"/>
  <c r="AE636" i="1"/>
  <c r="AD694" i="1"/>
  <c r="AD715" i="1"/>
  <c r="AD720" i="1"/>
  <c r="AD730" i="1"/>
  <c r="AE757" i="1"/>
  <c r="AD762" i="1"/>
  <c r="AE773" i="1"/>
  <c r="AE779" i="1"/>
  <c r="AD785" i="1"/>
  <c r="AE790" i="1"/>
  <c r="AE802" i="1"/>
  <c r="AE820" i="1"/>
  <c r="AE840" i="1"/>
  <c r="AE845" i="1"/>
  <c r="AD862" i="1"/>
  <c r="AD739" i="1"/>
  <c r="AD799" i="1"/>
  <c r="AD830" i="1"/>
  <c r="AE865" i="1"/>
  <c r="AD742" i="1"/>
  <c r="AD747" i="1"/>
  <c r="AE883" i="1"/>
  <c r="AE897" i="1"/>
  <c r="AD902" i="1"/>
  <c r="AE907" i="1"/>
  <c r="AD923" i="1"/>
  <c r="AE974" i="1"/>
  <c r="AD1006" i="1"/>
  <c r="AE888" i="1"/>
  <c r="AD941" i="1"/>
  <c r="AD1042" i="1"/>
  <c r="AE1125" i="1"/>
  <c r="AE24" i="1"/>
  <c r="AD35" i="1"/>
  <c r="AE82" i="1"/>
  <c r="AE176" i="1"/>
  <c r="AD191" i="1"/>
  <c r="AD201" i="1"/>
  <c r="AD214" i="1"/>
  <c r="AD206" i="1"/>
  <c r="AD224" i="1"/>
  <c r="AE229" i="1"/>
  <c r="AD234" i="1"/>
  <c r="AD239" i="1"/>
  <c r="AE255" i="1"/>
  <c r="AE260" i="1"/>
  <c r="AD265" i="1"/>
  <c r="AE270" i="1"/>
  <c r="AE286" i="1"/>
  <c r="AE291" i="1"/>
  <c r="AE312" i="1"/>
  <c r="AD323" i="1"/>
  <c r="AE370" i="1"/>
  <c r="AE465" i="1"/>
  <c r="AD475" i="1"/>
  <c r="AD485" i="1"/>
  <c r="AD496" i="1"/>
  <c r="AD501" i="1"/>
  <c r="AE558" i="1"/>
  <c r="AE579" i="1"/>
  <c r="AD595" i="1"/>
  <c r="AE610" i="1"/>
  <c r="AD647" i="1"/>
  <c r="AD657" i="1"/>
  <c r="AD668" i="1"/>
  <c r="AD673" i="1"/>
  <c r="AD689" i="1"/>
  <c r="AE694" i="1"/>
  <c r="AD699" i="1"/>
  <c r="AD704" i="1"/>
  <c r="AE715" i="1"/>
  <c r="AE720" i="1"/>
  <c r="AD725" i="1"/>
  <c r="AE730" i="1"/>
  <c r="AE762" i="1"/>
  <c r="AE785" i="1"/>
  <c r="AD796" i="1"/>
  <c r="AE862" i="1"/>
  <c r="AE739" i="1"/>
  <c r="AE799" i="1"/>
  <c r="AD809" i="1"/>
  <c r="AE830" i="1"/>
  <c r="AE742" i="1"/>
  <c r="AD877" i="1"/>
  <c r="AE902" i="1"/>
  <c r="AE923" i="1"/>
  <c r="AD937" i="1"/>
  <c r="AD953" i="1"/>
  <c r="AE1006" i="1"/>
  <c r="AD988" i="1"/>
  <c r="AE1042" i="1"/>
  <c r="AE35" i="1"/>
  <c r="AD56" i="1"/>
  <c r="AD114" i="1"/>
  <c r="AD135" i="1"/>
  <c r="AD140" i="1"/>
  <c r="AD150" i="1"/>
  <c r="AE161" i="1"/>
  <c r="AD166" i="1"/>
  <c r="AD171" i="1"/>
  <c r="AE186" i="1"/>
  <c r="AE191" i="1"/>
  <c r="AD196" i="1"/>
  <c r="AE201" i="1"/>
  <c r="AE214" i="1"/>
  <c r="AE206" i="1"/>
  <c r="AD249" i="1"/>
  <c r="AE224" i="1"/>
  <c r="AE234" i="1"/>
  <c r="AD245" i="1"/>
  <c r="AE265" i="1"/>
  <c r="AE323" i="1"/>
  <c r="AD344" i="1"/>
  <c r="AD402" i="1"/>
  <c r="AD423" i="1"/>
  <c r="AD428" i="1"/>
  <c r="AD438" i="1"/>
  <c r="AE449" i="1"/>
  <c r="AD455" i="1"/>
  <c r="AD460" i="1"/>
  <c r="AE470" i="1"/>
  <c r="AE475" i="1"/>
  <c r="AD480" i="1"/>
  <c r="AE485" i="1"/>
  <c r="AE496" i="1"/>
  <c r="AE501" i="1"/>
  <c r="AD506" i="1"/>
  <c r="AE595" i="1"/>
  <c r="AE647" i="1"/>
  <c r="AD652" i="1"/>
  <c r="AE657" i="1"/>
  <c r="AE668" i="1"/>
  <c r="AE673" i="1"/>
  <c r="AD678" i="1"/>
  <c r="AE689" i="1"/>
  <c r="AE699" i="1"/>
  <c r="AD710" i="1"/>
  <c r="AE725" i="1"/>
  <c r="AE796" i="1"/>
  <c r="AD734" i="1"/>
  <c r="AE877" i="1"/>
  <c r="AD919" i="1"/>
  <c r="AE932" i="1"/>
  <c r="AE937" i="1"/>
  <c r="AD948" i="1"/>
  <c r="AE953" i="1"/>
  <c r="AD959" i="1"/>
  <c r="AD969" i="1"/>
  <c r="AE980" i="1"/>
  <c r="AD992" i="1"/>
  <c r="AD999" i="1"/>
  <c r="AD983" i="1"/>
  <c r="AE988" i="1"/>
  <c r="AD909" i="1"/>
  <c r="AD890" i="1"/>
  <c r="AD894" i="1"/>
  <c r="AD1027" i="1"/>
  <c r="AE56" i="1"/>
  <c r="AD67" i="1"/>
  <c r="AD77" i="1"/>
  <c r="AD88" i="1"/>
  <c r="AD93" i="1"/>
  <c r="AD109" i="1"/>
  <c r="AE114" i="1"/>
  <c r="AD119" i="1"/>
  <c r="AD124" i="1"/>
  <c r="AE135" i="1"/>
  <c r="AE140" i="1"/>
  <c r="AD145" i="1"/>
  <c r="AE150" i="1"/>
  <c r="AE166" i="1"/>
  <c r="AE171" i="1"/>
  <c r="AE196" i="1"/>
  <c r="AD209" i="1"/>
  <c r="AE245" i="1"/>
  <c r="AE344" i="1"/>
  <c r="AD355" i="1"/>
  <c r="AD365" i="1"/>
  <c r="AD376" i="1"/>
  <c r="AD381" i="1"/>
  <c r="AD397" i="1"/>
  <c r="AE402" i="1"/>
  <c r="AD407" i="1"/>
  <c r="AD412" i="1"/>
  <c r="AE423" i="1"/>
  <c r="AE428" i="1"/>
  <c r="AD433" i="1"/>
  <c r="AE438" i="1"/>
  <c r="AE455" i="1"/>
  <c r="AE460" i="1"/>
  <c r="AE480" i="1"/>
  <c r="AD491" i="1"/>
  <c r="AD517" i="1"/>
  <c r="AD538" i="1"/>
  <c r="AD543" i="1"/>
  <c r="AD553" i="1"/>
  <c r="AE564" i="1"/>
  <c r="AD569" i="1"/>
  <c r="AD574" i="1"/>
  <c r="AD627" i="1"/>
  <c r="AE652" i="1"/>
  <c r="AD663" i="1"/>
  <c r="AE710" i="1"/>
  <c r="AD836" i="1"/>
  <c r="AD858" i="1"/>
  <c r="AE734" i="1"/>
  <c r="AD815" i="1"/>
  <c r="AE919" i="1"/>
  <c r="AE948" i="1"/>
  <c r="AE959" i="1"/>
  <c r="AD964" i="1"/>
  <c r="AE969" i="1"/>
  <c r="AE992" i="1"/>
  <c r="AE999" i="1"/>
  <c r="AE983" i="1"/>
  <c r="AD1003" i="1"/>
  <c r="AE909" i="1"/>
  <c r="AE890" i="1"/>
  <c r="AE894" i="1"/>
  <c r="AE1027" i="1"/>
  <c r="AD15" i="1"/>
  <c r="AD20" i="1"/>
  <c r="AD30" i="1"/>
  <c r="AE41" i="1"/>
  <c r="AD46" i="1"/>
  <c r="AD51" i="1"/>
  <c r="AE62" i="1"/>
  <c r="AE67" i="1"/>
  <c r="AD72" i="1"/>
  <c r="AE77" i="1"/>
  <c r="AE88" i="1"/>
  <c r="AE93" i="1"/>
  <c r="AD98" i="1"/>
  <c r="AE109" i="1"/>
  <c r="AE119" i="1"/>
  <c r="AD130" i="1"/>
  <c r="AE145" i="1"/>
  <c r="AE209" i="1"/>
  <c r="AD219" i="1"/>
  <c r="AD282" i="1"/>
  <c r="AD303" i="1"/>
  <c r="AD308" i="1"/>
  <c r="AD318" i="1"/>
  <c r="AE329" i="1"/>
  <c r="AD334" i="1"/>
  <c r="AD339" i="1"/>
  <c r="AE350" i="1"/>
  <c r="AE355" i="1"/>
  <c r="AD360" i="1"/>
  <c r="AE365" i="1"/>
  <c r="AE376" i="1"/>
  <c r="AE381" i="1"/>
  <c r="AD386" i="1"/>
  <c r="AE397" i="1"/>
  <c r="AE407" i="1"/>
  <c r="AD418" i="1"/>
  <c r="AE433" i="1"/>
  <c r="AE491" i="1"/>
  <c r="AD512" i="1"/>
  <c r="AE517" i="1"/>
  <c r="AD522" i="1"/>
  <c r="AD527" i="1"/>
  <c r="AE538" i="1"/>
  <c r="AE543" i="1"/>
  <c r="AD548" i="1"/>
  <c r="AE553" i="1"/>
  <c r="AE569" i="1"/>
  <c r="AE574" i="1"/>
  <c r="AD590" i="1"/>
  <c r="AD601" i="1"/>
  <c r="AD606" i="1"/>
  <c r="AD622" i="1"/>
  <c r="AE627" i="1"/>
  <c r="AD632" i="1"/>
  <c r="AD637" i="1"/>
  <c r="AE663" i="1"/>
  <c r="AD684" i="1"/>
  <c r="AD758" i="1"/>
  <c r="AD774" i="1"/>
  <c r="AD780" i="1"/>
  <c r="AD791" i="1"/>
  <c r="AE803" i="1"/>
  <c r="AD821" i="1"/>
  <c r="AD829" i="1"/>
  <c r="AE836" i="1"/>
  <c r="AD841" i="1"/>
  <c r="AD846" i="1"/>
  <c r="AE858" i="1"/>
  <c r="AE815" i="1"/>
  <c r="AD866" i="1"/>
  <c r="AD781" i="1"/>
  <c r="AD884" i="1"/>
  <c r="AD898" i="1"/>
  <c r="AE964" i="1"/>
  <c r="AD942" i="1"/>
  <c r="AE1003" i="1"/>
  <c r="AD1059" i="1"/>
  <c r="AD1073" i="1"/>
  <c r="AD4" i="1"/>
  <c r="AE15" i="1"/>
  <c r="AE20" i="1"/>
  <c r="AD25" i="1"/>
  <c r="AE30" i="1"/>
  <c r="AE46" i="1"/>
  <c r="AE51" i="1"/>
  <c r="AE72" i="1"/>
  <c r="AD83" i="1"/>
  <c r="AE130" i="1"/>
  <c r="AE219" i="1"/>
  <c r="AD230" i="1"/>
  <c r="AD240" i="1"/>
  <c r="AD256" i="1"/>
  <c r="AD261" i="1"/>
  <c r="AD277" i="1"/>
  <c r="AE282" i="1"/>
  <c r="AD287" i="1"/>
  <c r="AD292" i="1"/>
  <c r="AE303" i="1"/>
  <c r="AE308" i="1"/>
  <c r="AD313" i="1"/>
  <c r="AE318" i="1"/>
  <c r="AE334" i="1"/>
  <c r="AE339" i="1"/>
  <c r="AE360" i="1"/>
  <c r="AD371" i="1"/>
  <c r="AE418" i="1"/>
  <c r="AE512" i="1"/>
  <c r="AE522" i="1"/>
  <c r="AD533" i="1"/>
  <c r="AE548" i="1"/>
  <c r="AE580" i="1"/>
  <c r="AD585" i="1"/>
  <c r="AE590" i="1"/>
  <c r="AE601" i="1"/>
  <c r="AE606" i="1"/>
  <c r="AD611" i="1"/>
  <c r="AE622" i="1"/>
  <c r="AE632" i="1"/>
  <c r="AD643" i="1"/>
  <c r="AE684" i="1"/>
  <c r="AD695" i="1"/>
  <c r="AD705" i="1"/>
  <c r="AD716" i="1"/>
  <c r="AD721" i="1"/>
  <c r="AD752" i="1"/>
  <c r="AE758" i="1"/>
  <c r="AD763" i="1"/>
  <c r="AE774" i="1"/>
  <c r="AE780" i="1"/>
  <c r="AD786" i="1"/>
  <c r="AE791" i="1"/>
  <c r="AE821" i="1"/>
  <c r="AE829" i="1"/>
  <c r="AE841" i="1"/>
  <c r="AD852" i="1"/>
  <c r="AD867" i="1"/>
  <c r="AE740" i="1"/>
  <c r="AD805" i="1"/>
  <c r="AD810" i="1"/>
  <c r="AE831" i="1"/>
  <c r="AE866" i="1"/>
  <c r="AD743" i="1"/>
  <c r="AE781" i="1"/>
  <c r="AE884" i="1"/>
  <c r="AE898" i="1"/>
  <c r="AD903" i="1"/>
  <c r="AD915" i="1"/>
  <c r="AE942" i="1"/>
  <c r="AD1043" i="1"/>
  <c r="AE1059" i="1"/>
  <c r="AE1073" i="1"/>
  <c r="AD10" i="1"/>
  <c r="AE25" i="1"/>
  <c r="AE83" i="1"/>
  <c r="AD104" i="1"/>
  <c r="AD162" i="1"/>
  <c r="AD187" i="1"/>
  <c r="AD192" i="1"/>
  <c r="AD202" i="1"/>
  <c r="AE181" i="1"/>
  <c r="AD207" i="1"/>
  <c r="AD250" i="1"/>
  <c r="AE225" i="1"/>
  <c r="AE230" i="1"/>
  <c r="AD235" i="1"/>
  <c r="AE240" i="1"/>
  <c r="AE256" i="1"/>
  <c r="AE261" i="1"/>
  <c r="AD266" i="1"/>
  <c r="AE277" i="1"/>
  <c r="AE287" i="1"/>
  <c r="AD298" i="1"/>
  <c r="AE313" i="1"/>
  <c r="AE371" i="1"/>
  <c r="AD392" i="1"/>
  <c r="AD451" i="1"/>
  <c r="AD471" i="1"/>
  <c r="AD476" i="1"/>
  <c r="AD486" i="1"/>
  <c r="AE497" i="1"/>
  <c r="AD502" i="1"/>
  <c r="AE533" i="1"/>
  <c r="AE585" i="1"/>
  <c r="AD596" i="1"/>
  <c r="AE643" i="1"/>
  <c r="AD648" i="1"/>
  <c r="AD658" i="1"/>
  <c r="AE669" i="1"/>
  <c r="AD674" i="1"/>
  <c r="AD679" i="1"/>
  <c r="AE690" i="1"/>
  <c r="AE695" i="1"/>
  <c r="AD700" i="1"/>
  <c r="AE705" i="1"/>
  <c r="AE716" i="1"/>
  <c r="AE721" i="1"/>
  <c r="AD726" i="1"/>
  <c r="AE752" i="1"/>
  <c r="AD769" i="1"/>
  <c r="AE786" i="1"/>
  <c r="AE852" i="1"/>
  <c r="AE867" i="1"/>
  <c r="AE805" i="1"/>
  <c r="AE810" i="1"/>
  <c r="AE743" i="1"/>
  <c r="AD878" i="1"/>
  <c r="AE915" i="1"/>
  <c r="AD933" i="1"/>
  <c r="AD938" i="1"/>
  <c r="AD981" i="1"/>
  <c r="AD989" i="1"/>
  <c r="AE1043" i="1"/>
  <c r="AE10" i="1"/>
  <c r="AE104" i="1"/>
  <c r="AD115" i="1"/>
  <c r="AD125" i="1"/>
  <c r="AD136" i="1"/>
  <c r="AD141" i="1"/>
  <c r="AD157" i="1"/>
  <c r="AE162" i="1"/>
  <c r="AD167" i="1"/>
  <c r="AD172" i="1"/>
  <c r="AE187" i="1"/>
  <c r="AE192" i="1"/>
  <c r="AD197" i="1"/>
  <c r="AE202" i="1"/>
  <c r="AE207" i="1"/>
  <c r="AE250" i="1"/>
  <c r="AE235" i="1"/>
  <c r="AD251" i="1"/>
  <c r="AE298" i="1"/>
  <c r="AE392" i="1"/>
  <c r="AD403" i="1"/>
  <c r="AD413" i="1"/>
  <c r="AD424" i="1"/>
  <c r="AD429" i="1"/>
  <c r="AD445" i="1"/>
  <c r="AE451" i="1"/>
  <c r="AD456" i="1"/>
  <c r="AD461" i="1"/>
  <c r="AE471" i="1"/>
  <c r="AE476" i="1"/>
  <c r="AD481" i="1"/>
  <c r="AE486" i="1"/>
  <c r="AE502" i="1"/>
  <c r="AD507" i="1"/>
  <c r="AD565" i="1"/>
  <c r="AE596" i="1"/>
  <c r="AD617" i="1"/>
  <c r="AE648" i="1"/>
  <c r="AD653" i="1"/>
  <c r="AE658" i="1"/>
  <c r="AE674" i="1"/>
  <c r="AE679" i="1"/>
  <c r="AE700" i="1"/>
  <c r="AD711" i="1"/>
  <c r="AE769" i="1"/>
  <c r="AE878" i="1"/>
  <c r="AD910" i="1"/>
  <c r="AE933" i="1"/>
  <c r="AE938" i="1"/>
  <c r="AD949" i="1"/>
  <c r="AD954" i="1"/>
  <c r="AD960" i="1"/>
  <c r="AD976" i="1"/>
  <c r="AE981" i="1"/>
  <c r="AD993" i="1"/>
  <c r="AD1000" i="1"/>
  <c r="AD984" i="1"/>
  <c r="AE989" i="1"/>
  <c r="AD42" i="1"/>
  <c r="AD63" i="1"/>
  <c r="AD68" i="1"/>
  <c r="AD78" i="1"/>
  <c r="AE89" i="1"/>
  <c r="AD94" i="1"/>
  <c r="AD99" i="1"/>
  <c r="AE110" i="1"/>
  <c r="AE115" i="1"/>
  <c r="AD120" i="1"/>
  <c r="AE125" i="1"/>
  <c r="AE136" i="1"/>
  <c r="AE141" i="1"/>
  <c r="AD146" i="1"/>
  <c r="AE157" i="1"/>
  <c r="AE167" i="1"/>
  <c r="AD178" i="1"/>
  <c r="AE197" i="1"/>
  <c r="AE251" i="1"/>
  <c r="AD272" i="1"/>
  <c r="AD330" i="1"/>
  <c r="AD351" i="1"/>
  <c r="AD356" i="1"/>
  <c r="AD366" i="1"/>
  <c r="AE377" i="1"/>
  <c r="AD382" i="1"/>
  <c r="AD387" i="1"/>
  <c r="AE398" i="1"/>
  <c r="AE403" i="1"/>
  <c r="AD408" i="1"/>
  <c r="AE413" i="1"/>
  <c r="AE424" i="1"/>
  <c r="AE429" i="1"/>
  <c r="AD434" i="1"/>
  <c r="AE445" i="1"/>
  <c r="AE456" i="1"/>
  <c r="AD467" i="1"/>
  <c r="AE481" i="1"/>
  <c r="AE507" i="1"/>
  <c r="AD518" i="1"/>
  <c r="AD528" i="1"/>
  <c r="AD539" i="1"/>
  <c r="AD544" i="1"/>
  <c r="AD560" i="1"/>
  <c r="AE565" i="1"/>
  <c r="AD570" i="1"/>
  <c r="AE617" i="1"/>
  <c r="AD628" i="1"/>
  <c r="AD638" i="1"/>
  <c r="AE653" i="1"/>
  <c r="AE711" i="1"/>
  <c r="AD732" i="1"/>
  <c r="AD804" i="1"/>
  <c r="AD837" i="1"/>
  <c r="AD847" i="1"/>
  <c r="AE910" i="1"/>
  <c r="AD920" i="1"/>
  <c r="AD928" i="1"/>
  <c r="AE949" i="1"/>
  <c r="AE954" i="1"/>
  <c r="AE960" i="1"/>
  <c r="AD965" i="1"/>
  <c r="AE976" i="1"/>
  <c r="AE993" i="1"/>
  <c r="AE984" i="1"/>
  <c r="AD1004" i="1"/>
  <c r="AD1023" i="1"/>
  <c r="AD891" i="1"/>
  <c r="AD1024" i="1"/>
  <c r="AD1028" i="1"/>
  <c r="AD5" i="1"/>
  <c r="AD16" i="1"/>
  <c r="AD21" i="1"/>
  <c r="AD37" i="1"/>
  <c r="AE42" i="1"/>
  <c r="AD47" i="1"/>
  <c r="AD52" i="1"/>
  <c r="AE63" i="1"/>
  <c r="AE68" i="1"/>
  <c r="AD73" i="1"/>
  <c r="AE78" i="1"/>
  <c r="AE94" i="1"/>
  <c r="AE99" i="1"/>
  <c r="AE120" i="1"/>
  <c r="AD131" i="1"/>
  <c r="AE178" i="1"/>
  <c r="AE272" i="1"/>
  <c r="AD283" i="1"/>
  <c r="AD293" i="1"/>
  <c r="AD304" i="1"/>
  <c r="AD309" i="1"/>
  <c r="AD325" i="1"/>
  <c r="AE330" i="1"/>
  <c r="AD335" i="1"/>
  <c r="AD340" i="1"/>
  <c r="AE351" i="1"/>
  <c r="AE356" i="1"/>
  <c r="AD361" i="1"/>
  <c r="AE366" i="1"/>
  <c r="AE382" i="1"/>
  <c r="AE387" i="1"/>
  <c r="AE408" i="1"/>
  <c r="AD419" i="1"/>
  <c r="AE467" i="1"/>
  <c r="AE513" i="1"/>
  <c r="AE518" i="1"/>
  <c r="AD523" i="1"/>
  <c r="AE528" i="1"/>
  <c r="AE539" i="1"/>
  <c r="AE544" i="1"/>
  <c r="AD549" i="1"/>
  <c r="AE560" i="1"/>
  <c r="AE570" i="1"/>
  <c r="AD581" i="1"/>
  <c r="AD591" i="1"/>
  <c r="AE602" i="1"/>
  <c r="AD607" i="1"/>
  <c r="AD612" i="1"/>
  <c r="AE623" i="1"/>
  <c r="AE628" i="1"/>
  <c r="AD633" i="1"/>
  <c r="AE638" i="1"/>
  <c r="AE732" i="1"/>
  <c r="AD759" i="1"/>
  <c r="AD764" i="1"/>
  <c r="AD776" i="1"/>
  <c r="AD782" i="1"/>
  <c r="AD798" i="1"/>
  <c r="AE804" i="1"/>
  <c r="AE832" i="1"/>
  <c r="AE837" i="1"/>
  <c r="AD842" i="1"/>
  <c r="AE847" i="1"/>
  <c r="AD859" i="1"/>
  <c r="AD741" i="1"/>
  <c r="AD853" i="1"/>
  <c r="AD871" i="1"/>
  <c r="AD827" i="1"/>
  <c r="AE885" i="1"/>
  <c r="AD899" i="1"/>
  <c r="AD904" i="1"/>
  <c r="AE920" i="1"/>
  <c r="AE928" i="1"/>
  <c r="AD943" i="1"/>
  <c r="AE1004" i="1"/>
  <c r="AE1023" i="1"/>
  <c r="AE891" i="1"/>
  <c r="AE1024" i="1"/>
  <c r="AE1028" i="1"/>
  <c r="AE5" i="1"/>
  <c r="AE16" i="1"/>
  <c r="AE21" i="1"/>
  <c r="AD26" i="1"/>
  <c r="AE37" i="1"/>
  <c r="AE47" i="1"/>
  <c r="AD58" i="1"/>
  <c r="AE73" i="1"/>
  <c r="AE131" i="1"/>
  <c r="AD152" i="1"/>
  <c r="AD182" i="1"/>
  <c r="AD226" i="1"/>
  <c r="AD231" i="1"/>
  <c r="AD241" i="1"/>
  <c r="AE257" i="1"/>
  <c r="AD262" i="1"/>
  <c r="AD267" i="1"/>
  <c r="AE278" i="1"/>
  <c r="AE283" i="1"/>
  <c r="AD288" i="1"/>
  <c r="AE293" i="1"/>
  <c r="AE304" i="1"/>
  <c r="AE309" i="1"/>
  <c r="AD314" i="1"/>
  <c r="AE325" i="1"/>
  <c r="AE335" i="1"/>
  <c r="AD346" i="1"/>
  <c r="AE361" i="1"/>
  <c r="AE419" i="1"/>
  <c r="AD440" i="1"/>
  <c r="AD498" i="1"/>
  <c r="AE523" i="1"/>
  <c r="AD534" i="1"/>
  <c r="AE581" i="1"/>
  <c r="AD586" i="1"/>
  <c r="AE591" i="1"/>
  <c r="AE607" i="1"/>
  <c r="AE612" i="1"/>
  <c r="AE633" i="1"/>
  <c r="AD644" i="1"/>
  <c r="AD670" i="1"/>
  <c r="AD691" i="1"/>
  <c r="AD696" i="1"/>
  <c r="AD706" i="1"/>
  <c r="AE717" i="1"/>
  <c r="AD722" i="1"/>
  <c r="AD727" i="1"/>
  <c r="AE753" i="1"/>
  <c r="AE759" i="1"/>
  <c r="AE764" i="1"/>
  <c r="AE776" i="1"/>
  <c r="AE782" i="1"/>
  <c r="AD787" i="1"/>
  <c r="AE798" i="1"/>
  <c r="AD822" i="1"/>
  <c r="AE842" i="1"/>
  <c r="AD854" i="1"/>
  <c r="AE859" i="1"/>
  <c r="AD736" i="1"/>
  <c r="AE741" i="1"/>
  <c r="AD806" i="1"/>
  <c r="AD811" i="1"/>
  <c r="AE853" i="1"/>
  <c r="AE871" i="1"/>
  <c r="AD744" i="1"/>
  <c r="AE827" i="1"/>
  <c r="AE899" i="1"/>
  <c r="AE904" i="1"/>
  <c r="AD916" i="1"/>
  <c r="AD971" i="1"/>
  <c r="AD924" i="1"/>
  <c r="AE943" i="1"/>
  <c r="AD1044" i="1"/>
  <c r="AD1060" i="1"/>
  <c r="AD1074" i="1"/>
  <c r="AD11" i="1"/>
  <c r="AE58" i="1"/>
  <c r="AE152" i="1"/>
  <c r="AD163" i="1"/>
  <c r="AD173" i="1"/>
  <c r="AD188" i="1"/>
  <c r="AD193" i="1"/>
  <c r="AD211" i="1"/>
  <c r="AE182" i="1"/>
  <c r="AD246" i="1"/>
  <c r="AD215" i="1"/>
  <c r="AE226" i="1"/>
  <c r="AE231" i="1"/>
  <c r="AD236" i="1"/>
  <c r="AE241" i="1"/>
  <c r="AE262" i="1"/>
  <c r="AE267" i="1"/>
  <c r="AE288" i="1"/>
  <c r="AD299" i="1"/>
  <c r="AE346" i="1"/>
  <c r="AE440" i="1"/>
  <c r="AD452" i="1"/>
  <c r="AD462" i="1"/>
  <c r="AD472" i="1"/>
  <c r="AD477" i="1"/>
  <c r="AD493" i="1"/>
  <c r="AE498" i="1"/>
  <c r="AD503" i="1"/>
  <c r="AE534" i="1"/>
  <c r="AD555" i="1"/>
  <c r="AD576" i="1"/>
  <c r="AE586" i="1"/>
  <c r="AE644" i="1"/>
  <c r="AD649" i="1"/>
  <c r="AD665" i="1"/>
  <c r="AE670" i="1"/>
  <c r="AD675" i="1"/>
  <c r="AD680" i="1"/>
  <c r="AE691" i="1"/>
  <c r="AE696" i="1"/>
  <c r="AD701" i="1"/>
  <c r="AE706" i="1"/>
  <c r="AE722" i="1"/>
  <c r="AE727" i="1"/>
  <c r="AD770" i="1"/>
  <c r="AE854" i="1"/>
  <c r="AE736" i="1"/>
  <c r="AE806" i="1"/>
  <c r="AD817" i="1"/>
  <c r="AE744" i="1"/>
  <c r="AE916" i="1"/>
  <c r="AD934" i="1"/>
  <c r="AD939" i="1"/>
  <c r="AE971" i="1"/>
  <c r="AD982" i="1"/>
  <c r="AD1001" i="1"/>
  <c r="AE924" i="1"/>
  <c r="AD995" i="1"/>
  <c r="AE1044" i="1"/>
  <c r="AE1060" i="1"/>
  <c r="AE1074" i="1"/>
  <c r="AE11" i="1"/>
  <c r="AD32" i="1"/>
  <c r="AD90" i="1"/>
  <c r="AD111" i="1"/>
  <c r="AD116" i="1"/>
  <c r="AD126" i="1"/>
  <c r="AE137" i="1"/>
  <c r="AD142" i="1"/>
  <c r="AD147" i="1"/>
  <c r="AE158" i="1"/>
  <c r="AE163" i="1"/>
  <c r="AD168" i="1"/>
  <c r="AE173" i="1"/>
  <c r="AE188" i="1"/>
  <c r="AE193" i="1"/>
  <c r="AD198" i="1"/>
  <c r="AE211" i="1"/>
  <c r="AE246" i="1"/>
  <c r="AD221" i="1"/>
  <c r="AE236" i="1"/>
  <c r="AE299" i="1"/>
  <c r="AD320" i="1"/>
  <c r="AD378" i="1"/>
  <c r="AD399" i="1"/>
  <c r="AD404" i="1"/>
  <c r="AD414" i="1"/>
  <c r="AE425" i="1"/>
  <c r="AD430" i="1"/>
  <c r="AD435" i="1"/>
  <c r="AE446" i="1"/>
  <c r="AE452" i="1"/>
  <c r="AD457" i="1"/>
  <c r="AE462" i="1"/>
  <c r="AE472" i="1"/>
  <c r="AE477" i="1"/>
  <c r="AD482" i="1"/>
  <c r="AE493" i="1"/>
  <c r="AE503" i="1"/>
  <c r="AE555" i="1"/>
  <c r="AD566" i="1"/>
  <c r="AE576" i="1"/>
  <c r="AE649" i="1"/>
  <c r="AD654" i="1"/>
  <c r="AE665" i="1"/>
  <c r="AE675" i="1"/>
  <c r="AD686" i="1"/>
  <c r="AE701" i="1"/>
  <c r="AE770" i="1"/>
  <c r="AD793" i="1"/>
  <c r="AE817" i="1"/>
  <c r="AE934" i="1"/>
  <c r="AE939" i="1"/>
  <c r="AD950" i="1"/>
  <c r="AD961" i="1"/>
  <c r="AD966" i="1"/>
  <c r="AE977" i="1"/>
  <c r="AE982" i="1"/>
  <c r="AD994" i="1"/>
  <c r="AE1001" i="1"/>
  <c r="AE995" i="1"/>
  <c r="AE32" i="1"/>
  <c r="AD43" i="1"/>
  <c r="AD53" i="1"/>
  <c r="AD64" i="1"/>
  <c r="AD69" i="1"/>
  <c r="AD85" i="1"/>
  <c r="AE90" i="1"/>
  <c r="AD95" i="1"/>
  <c r="AD100" i="1"/>
  <c r="AE111" i="1"/>
  <c r="AE116" i="1"/>
  <c r="AD121" i="1"/>
  <c r="AE126" i="1"/>
  <c r="AE142" i="1"/>
  <c r="AE147" i="1"/>
  <c r="AE168" i="1"/>
  <c r="AD179" i="1"/>
  <c r="AE221" i="1"/>
  <c r="AE320" i="1"/>
  <c r="AD331" i="1"/>
  <c r="AD341" i="1"/>
  <c r="AD352" i="1"/>
  <c r="AD357" i="1"/>
  <c r="AD373" i="1"/>
  <c r="AE378" i="1"/>
  <c r="AD383" i="1"/>
  <c r="AD388" i="1"/>
  <c r="AE399" i="1"/>
  <c r="AE404" i="1"/>
  <c r="AD409" i="1"/>
  <c r="AE414" i="1"/>
  <c r="AE430" i="1"/>
  <c r="AE435" i="1"/>
  <c r="AE457" i="1"/>
  <c r="AD468" i="1"/>
  <c r="AD514" i="1"/>
  <c r="AD519" i="1"/>
  <c r="AD529" i="1"/>
  <c r="AE540" i="1"/>
  <c r="AD545" i="1"/>
  <c r="AD550" i="1"/>
  <c r="AE561" i="1"/>
  <c r="AE566" i="1"/>
  <c r="AD571" i="1"/>
  <c r="AD603" i="1"/>
  <c r="AD624" i="1"/>
  <c r="AD629" i="1"/>
  <c r="AD639" i="1"/>
  <c r="AE686" i="1"/>
  <c r="AE793" i="1"/>
  <c r="AD818" i="1"/>
  <c r="AD833" i="1"/>
  <c r="AD838" i="1"/>
  <c r="AD848" i="1"/>
  <c r="AD869" i="1"/>
  <c r="AD895" i="1"/>
  <c r="AD929" i="1"/>
  <c r="AE961" i="1"/>
  <c r="AE966" i="1"/>
  <c r="AE994" i="1"/>
  <c r="AD6" i="1"/>
  <c r="AE17" i="1"/>
  <c r="AD22" i="1"/>
  <c r="AD27" i="1"/>
  <c r="AE38" i="1"/>
  <c r="AE43" i="1"/>
  <c r="AD48" i="1"/>
  <c r="AE53" i="1"/>
  <c r="AE64" i="1"/>
  <c r="AE69" i="1"/>
  <c r="AD74" i="1"/>
  <c r="AE85" i="1"/>
  <c r="AE95" i="1"/>
  <c r="AD106" i="1"/>
  <c r="AE121" i="1"/>
  <c r="AE179" i="1"/>
  <c r="AD204" i="1"/>
  <c r="AD258" i="1"/>
  <c r="AD279" i="1"/>
  <c r="AD284" i="1"/>
  <c r="AD294" i="1"/>
  <c r="AE305" i="1"/>
  <c r="AD310" i="1"/>
  <c r="AD315" i="1"/>
  <c r="AE326" i="1"/>
  <c r="AE331" i="1"/>
  <c r="AD336" i="1"/>
  <c r="AE341" i="1"/>
  <c r="AE352" i="1"/>
  <c r="AE357" i="1"/>
  <c r="AD362" i="1"/>
  <c r="AE373" i="1"/>
  <c r="AE383" i="1"/>
  <c r="AD394" i="1"/>
  <c r="AE409" i="1"/>
  <c r="AE468" i="1"/>
  <c r="AD488" i="1"/>
  <c r="AE514" i="1"/>
  <c r="AE519" i="1"/>
  <c r="AD524" i="1"/>
  <c r="AE529" i="1"/>
  <c r="AE545" i="1"/>
  <c r="AE550" i="1"/>
  <c r="AE571" i="1"/>
  <c r="AD582" i="1"/>
  <c r="AD598" i="1"/>
  <c r="AE603" i="1"/>
  <c r="AD608" i="1"/>
  <c r="AD613" i="1"/>
  <c r="AE624" i="1"/>
  <c r="AE629" i="1"/>
  <c r="AD634" i="1"/>
  <c r="AE639" i="1"/>
  <c r="AD660" i="1"/>
  <c r="AD718" i="1"/>
  <c r="AD754" i="1"/>
  <c r="AD760" i="1"/>
  <c r="AD765" i="1"/>
  <c r="AE777" i="1"/>
  <c r="AD783" i="1"/>
  <c r="AD788" i="1"/>
  <c r="AE800" i="1"/>
  <c r="AE818" i="1"/>
  <c r="AD823" i="1"/>
  <c r="AE833" i="1"/>
  <c r="AE838" i="1"/>
  <c r="AD843" i="1"/>
  <c r="AE848" i="1"/>
  <c r="AE869" i="1"/>
  <c r="AD756" i="1"/>
  <c r="AD812" i="1"/>
  <c r="AD863" i="1"/>
  <c r="AD872" i="1"/>
  <c r="AD880" i="1"/>
  <c r="AE895" i="1"/>
  <c r="AD900" i="1"/>
  <c r="AD905" i="1"/>
  <c r="AD921" i="1"/>
  <c r="AE929" i="1"/>
  <c r="AD886" i="1"/>
  <c r="AD1007" i="1"/>
  <c r="AD955" i="1"/>
  <c r="AD892" i="1"/>
  <c r="AD1025" i="1"/>
  <c r="AD1029" i="1"/>
  <c r="AE6" i="1"/>
  <c r="AE22" i="1"/>
  <c r="AE27" i="1"/>
  <c r="AE48" i="1"/>
  <c r="AD59" i="1"/>
  <c r="AE106" i="1"/>
  <c r="AE204" i="1"/>
  <c r="AD183" i="1"/>
  <c r="AD216" i="1"/>
  <c r="AD227" i="1"/>
  <c r="AD232" i="1"/>
  <c r="AD253" i="1"/>
  <c r="AE258" i="1"/>
  <c r="AD263" i="1"/>
  <c r="AD268" i="1"/>
  <c r="AE279" i="1"/>
  <c r="AE284" i="1"/>
  <c r="AD289" i="1"/>
  <c r="AE294" i="1"/>
  <c r="AE310" i="1"/>
  <c r="AE315" i="1"/>
  <c r="AE336" i="1"/>
  <c r="AD347" i="1"/>
  <c r="AE394" i="1"/>
  <c r="AE488" i="1"/>
  <c r="AD499" i="1"/>
  <c r="AD509" i="1"/>
  <c r="AE524" i="1"/>
  <c r="AE582" i="1"/>
  <c r="AD587" i="1"/>
  <c r="AE598" i="1"/>
  <c r="AE608" i="1"/>
  <c r="AD619" i="1"/>
  <c r="AE634" i="1"/>
  <c r="AE660" i="1"/>
  <c r="AD671" i="1"/>
  <c r="AD681" i="1"/>
  <c r="AD692" i="1"/>
  <c r="AD697" i="1"/>
  <c r="AD713" i="1"/>
  <c r="AE718" i="1"/>
  <c r="AD723" i="1"/>
  <c r="AD728" i="1"/>
  <c r="AE754" i="1"/>
  <c r="AE760" i="1"/>
  <c r="AE765" i="1"/>
  <c r="AE783" i="1"/>
  <c r="AE788" i="1"/>
  <c r="AE823" i="1"/>
  <c r="AE843" i="1"/>
  <c r="AD860" i="1"/>
  <c r="AE737" i="1"/>
  <c r="AE756" i="1"/>
  <c r="AD807" i="1"/>
  <c r="AE812" i="1"/>
  <c r="AE863" i="1"/>
  <c r="AE872" i="1"/>
  <c r="AD745" i="1"/>
  <c r="AE880" i="1"/>
  <c r="AE900" i="1"/>
  <c r="AD912" i="1"/>
  <c r="AE921" i="1"/>
  <c r="AE886" i="1"/>
  <c r="AD925" i="1"/>
  <c r="AD986" i="1"/>
  <c r="AE1007" i="1"/>
  <c r="AE955" i="1"/>
  <c r="AE892" i="1"/>
  <c r="AE1025" i="1"/>
  <c r="AE1029" i="1"/>
  <c r="AE59" i="1"/>
  <c r="AD80" i="1"/>
  <c r="AD138" i="1"/>
  <c r="AD159" i="1"/>
  <c r="AD164" i="1"/>
  <c r="AD174" i="1"/>
  <c r="AE189" i="1"/>
  <c r="AD194" i="1"/>
  <c r="AD199" i="1"/>
  <c r="AE212" i="1"/>
  <c r="AE183" i="1"/>
  <c r="AD247" i="1"/>
  <c r="AE216" i="1"/>
  <c r="AE227" i="1"/>
  <c r="AE232" i="1"/>
  <c r="AD237" i="1"/>
  <c r="AE253" i="1"/>
  <c r="AE263" i="1"/>
  <c r="AD274" i="1"/>
  <c r="AE289" i="1"/>
  <c r="AE347" i="1"/>
  <c r="AD368" i="1"/>
  <c r="AD426" i="1"/>
  <c r="AD447" i="1"/>
  <c r="AD453" i="1"/>
  <c r="AD463" i="1"/>
  <c r="AE473" i="1"/>
  <c r="AD478" i="1"/>
  <c r="AD483" i="1"/>
  <c r="AE494" i="1"/>
  <c r="AE499" i="1"/>
  <c r="AD504" i="1"/>
  <c r="AE509" i="1"/>
  <c r="AD577" i="1"/>
  <c r="AE619" i="1"/>
  <c r="AE645" i="1"/>
  <c r="AD650" i="1"/>
  <c r="AD655" i="1"/>
  <c r="AE666" i="1"/>
  <c r="AE671" i="1"/>
  <c r="AD676" i="1"/>
  <c r="AE681" i="1"/>
  <c r="AE692" i="1"/>
  <c r="AE697" i="1"/>
  <c r="AD702" i="1"/>
  <c r="AE713" i="1"/>
  <c r="AE723" i="1"/>
  <c r="AD749" i="1"/>
  <c r="AE860" i="1"/>
  <c r="AE807" i="1"/>
  <c r="AD825" i="1"/>
  <c r="AE912" i="1"/>
  <c r="AD917" i="1"/>
  <c r="AE935" i="1"/>
  <c r="AD940" i="1"/>
  <c r="AD951" i="1"/>
  <c r="AD957" i="1"/>
  <c r="AD978" i="1"/>
  <c r="AD990" i="1"/>
  <c r="AD1002" i="1"/>
  <c r="AE986" i="1"/>
  <c r="AD996" i="1"/>
  <c r="AD1057" i="1"/>
  <c r="AD1071" i="1"/>
  <c r="AD1075" i="1"/>
  <c r="AE80" i="1"/>
  <c r="AD91" i="1"/>
  <c r="AD101" i="1"/>
  <c r="AD112" i="1"/>
  <c r="AD117" i="1"/>
  <c r="AD133" i="1"/>
  <c r="AE138" i="1"/>
  <c r="AD143" i="1"/>
  <c r="AD148" i="1"/>
  <c r="AE159" i="1"/>
  <c r="AE164" i="1"/>
  <c r="AD169" i="1"/>
  <c r="AE174" i="1"/>
  <c r="AE194" i="1"/>
  <c r="AE199" i="1"/>
  <c r="AE247" i="1"/>
  <c r="AD222" i="1"/>
  <c r="AE274" i="1"/>
  <c r="AE368" i="1"/>
  <c r="AD379" i="1"/>
  <c r="AD389" i="1"/>
  <c r="AD400" i="1"/>
  <c r="AD405" i="1"/>
  <c r="AD421" i="1"/>
  <c r="AE426" i="1"/>
  <c r="AD431" i="1"/>
  <c r="AD436" i="1"/>
  <c r="AE447" i="1"/>
  <c r="AE453" i="1"/>
  <c r="AD458" i="1"/>
  <c r="AE463" i="1"/>
  <c r="AE478" i="1"/>
  <c r="AE483" i="1"/>
  <c r="AE504" i="1"/>
  <c r="AD541" i="1"/>
  <c r="AD562" i="1"/>
  <c r="AD567" i="1"/>
  <c r="AE577" i="1"/>
  <c r="AD593" i="1"/>
  <c r="AE650" i="1"/>
  <c r="AE655" i="1"/>
  <c r="AE676" i="1"/>
  <c r="AD687" i="1"/>
  <c r="AE749" i="1"/>
  <c r="AE825" i="1"/>
  <c r="AD875" i="1"/>
  <c r="AE917" i="1"/>
  <c r="AE940" i="1"/>
  <c r="AE951" i="1"/>
  <c r="AE957" i="1"/>
  <c r="AD962" i="1"/>
  <c r="AD967" i="1"/>
  <c r="AE978" i="1"/>
  <c r="AE990" i="1"/>
  <c r="AD997" i="1"/>
  <c r="AE1002" i="1"/>
  <c r="AD945" i="1"/>
  <c r="AE996" i="1"/>
  <c r="AE1057" i="1"/>
  <c r="AE1071" i="1"/>
  <c r="AE1075" i="1"/>
  <c r="AD18" i="1"/>
  <c r="AD39" i="1"/>
  <c r="AD44" i="1"/>
  <c r="AD54" i="1"/>
  <c r="AE65" i="1"/>
  <c r="AD70" i="1"/>
  <c r="AD75" i="1"/>
  <c r="AE86" i="1"/>
  <c r="AE91" i="1"/>
  <c r="AD96" i="1"/>
  <c r="AE101" i="1"/>
  <c r="AE112" i="1"/>
  <c r="AE117" i="1"/>
  <c r="AD122" i="1"/>
  <c r="AE133" i="1"/>
  <c r="AE143" i="1"/>
  <c r="AD154" i="1"/>
  <c r="AE169" i="1"/>
  <c r="AE222" i="1"/>
  <c r="AD243" i="1"/>
  <c r="AD306" i="1"/>
  <c r="AD327" i="1"/>
  <c r="AD332" i="1"/>
  <c r="AD342" i="1"/>
  <c r="AE353" i="1"/>
  <c r="AD358" i="1"/>
  <c r="AD363" i="1"/>
  <c r="AE374" i="1"/>
  <c r="AE379" i="1"/>
  <c r="AD384" i="1"/>
  <c r="AE389" i="1"/>
  <c r="AE400" i="1"/>
  <c r="AE405" i="1"/>
  <c r="AD410" i="1"/>
  <c r="AE421" i="1"/>
  <c r="AE431" i="1"/>
  <c r="AD442" i="1"/>
  <c r="AE458" i="1"/>
  <c r="AD515" i="1"/>
  <c r="AD520" i="1"/>
  <c r="AD536" i="1"/>
  <c r="AE541" i="1"/>
  <c r="AD546" i="1"/>
  <c r="AD551" i="1"/>
  <c r="AE562" i="1"/>
  <c r="AE567" i="1"/>
  <c r="AE593" i="1"/>
  <c r="AD604" i="1"/>
  <c r="AD614" i="1"/>
  <c r="AD625" i="1"/>
  <c r="AD630" i="1"/>
  <c r="AE687" i="1"/>
  <c r="AD708" i="1"/>
  <c r="AD778" i="1"/>
  <c r="AD801" i="1"/>
  <c r="AD819" i="1"/>
  <c r="AD834" i="1"/>
  <c r="AD839" i="1"/>
  <c r="AD856" i="1"/>
  <c r="AE875" i="1"/>
  <c r="AD896" i="1"/>
  <c r="AD906" i="1"/>
  <c r="AE962" i="1"/>
  <c r="AD973" i="1"/>
  <c r="AE997" i="1"/>
  <c r="AE945" i="1"/>
  <c r="AD13" i="1"/>
  <c r="AE18" i="1"/>
  <c r="AD23" i="1"/>
  <c r="AD28" i="1"/>
  <c r="AE39" i="1"/>
  <c r="AE44" i="1"/>
  <c r="AD49" i="1"/>
  <c r="AE54" i="1"/>
  <c r="AE70" i="1"/>
  <c r="AE75" i="1"/>
  <c r="AE96" i="1"/>
  <c r="AD107" i="1"/>
  <c r="AE154" i="1"/>
  <c r="AE243" i="1"/>
  <c r="AD259" i="1"/>
  <c r="AD269" i="1"/>
  <c r="AD280" i="1"/>
  <c r="AD285" i="1"/>
  <c r="AD301" i="1"/>
  <c r="AE306" i="1"/>
  <c r="AD311" i="1"/>
  <c r="AD316" i="1"/>
  <c r="AE327" i="1"/>
  <c r="AE332" i="1"/>
  <c r="AD337" i="1"/>
  <c r="AE342" i="1"/>
  <c r="AE358" i="1"/>
  <c r="AE363" i="1"/>
  <c r="AE384" i="1"/>
  <c r="AD395" i="1"/>
  <c r="AE442" i="1"/>
  <c r="AE515" i="1"/>
  <c r="AE520" i="1"/>
  <c r="AD525" i="1"/>
  <c r="AE536" i="1"/>
  <c r="AE546" i="1"/>
  <c r="AD557" i="1"/>
  <c r="AD572" i="1"/>
  <c r="AE583" i="1"/>
  <c r="AD588" i="1"/>
  <c r="AE599" i="1"/>
  <c r="AE604" i="1"/>
  <c r="AD609" i="1"/>
  <c r="AE614" i="1"/>
  <c r="AE625" i="1"/>
  <c r="AE630" i="1"/>
  <c r="AD635" i="1"/>
  <c r="AE708" i="1"/>
  <c r="AD719" i="1"/>
  <c r="AD729" i="1"/>
  <c r="AD755" i="1"/>
  <c r="AD772" i="1"/>
  <c r="AE778" i="1"/>
  <c r="AD784" i="1"/>
  <c r="AD789" i="1"/>
  <c r="AE801" i="1"/>
  <c r="AE819" i="1"/>
  <c r="AD824" i="1"/>
  <c r="AE834" i="1"/>
  <c r="AE839" i="1"/>
  <c r="AD844" i="1"/>
  <c r="AE856" i="1"/>
  <c r="AD738" i="1"/>
  <c r="AD775" i="1"/>
  <c r="AD813" i="1"/>
  <c r="AE864" i="1"/>
  <c r="AD873" i="1"/>
  <c r="AD746" i="1"/>
  <c r="AE881" i="1"/>
  <c r="AE896" i="1"/>
  <c r="AD901" i="1"/>
  <c r="AE906" i="1"/>
  <c r="AD922" i="1"/>
  <c r="AE973" i="1"/>
  <c r="AE887" i="1"/>
  <c r="AD926" i="1"/>
  <c r="AD1041" i="1"/>
  <c r="AD1024" i="6"/>
  <c r="AD989" i="6"/>
  <c r="AE984" i="6"/>
  <c r="AD970" i="6"/>
  <c r="AE965" i="6"/>
  <c r="AD942" i="6"/>
  <c r="AE937" i="6"/>
  <c r="AD928" i="6"/>
  <c r="AE923" i="6"/>
  <c r="AD909" i="6"/>
  <c r="AD900" i="6"/>
  <c r="AE895" i="6"/>
  <c r="AE881" i="6"/>
  <c r="AE867" i="6"/>
  <c r="AE848" i="6"/>
  <c r="AD829" i="6"/>
  <c r="AE824" i="6"/>
  <c r="AD805" i="6"/>
  <c r="AE800" i="6"/>
  <c r="AD786" i="6"/>
  <c r="AE781" i="6"/>
  <c r="AD762" i="6"/>
  <c r="AE757" i="6"/>
  <c r="AD738" i="6"/>
  <c r="AE733" i="6"/>
  <c r="AD714" i="6"/>
  <c r="AE709" i="6"/>
  <c r="AD690" i="6"/>
  <c r="AE685" i="6"/>
  <c r="AD671" i="6"/>
  <c r="AE666" i="6"/>
  <c r="AD647" i="6"/>
  <c r="AE642" i="6"/>
  <c r="AE623" i="6"/>
  <c r="AE604" i="6"/>
  <c r="AD585" i="6"/>
  <c r="AE580" i="6"/>
  <c r="AE1015" i="6"/>
  <c r="AE1011" i="6"/>
  <c r="AE1007" i="6"/>
  <c r="AE1003" i="6"/>
  <c r="AD984" i="6"/>
  <c r="AE979" i="6"/>
  <c r="AD965" i="6"/>
  <c r="AE951" i="6"/>
  <c r="AD937" i="6"/>
  <c r="AD923" i="6"/>
  <c r="AE918" i="6"/>
  <c r="AD895" i="6"/>
  <c r="AD881" i="6"/>
  <c r="AD867" i="6"/>
  <c r="AE862" i="6"/>
  <c r="AD848" i="6"/>
  <c r="AE843" i="6"/>
  <c r="AD824" i="6"/>
  <c r="AE819" i="6"/>
  <c r="AD800" i="6"/>
  <c r="AE795" i="6"/>
  <c r="AD781" i="6"/>
  <c r="AE776" i="6"/>
  <c r="AD757" i="6"/>
  <c r="AE752" i="6"/>
  <c r="AD733" i="6"/>
  <c r="AE728" i="6"/>
  <c r="AE1028" i="6"/>
  <c r="AE1019" i="6"/>
  <c r="AD1015" i="6"/>
  <c r="AD1011" i="6"/>
  <c r="AD1007" i="6"/>
  <c r="AD1003" i="6"/>
  <c r="AE998" i="6"/>
  <c r="AD979" i="6"/>
  <c r="AE960" i="6"/>
  <c r="AD951" i="6"/>
  <c r="AE946" i="6"/>
  <c r="AE932" i="6"/>
  <c r="AD918" i="6"/>
  <c r="AE913" i="6"/>
  <c r="AE904" i="6"/>
  <c r="AE890" i="6"/>
  <c r="AE876" i="6"/>
  <c r="AD862" i="6"/>
  <c r="AE857" i="6"/>
  <c r="AD843" i="6"/>
  <c r="AE838" i="6"/>
  <c r="AD819" i="6"/>
  <c r="AE814" i="6"/>
  <c r="AD795" i="6"/>
  <c r="AE790" i="6"/>
  <c r="AD776" i="6"/>
  <c r="AE771" i="6"/>
  <c r="AD752" i="6"/>
  <c r="AE747" i="6"/>
  <c r="AD728" i="6"/>
  <c r="AE723" i="6"/>
  <c r="AD704" i="6"/>
  <c r="AE699" i="6"/>
  <c r="AD680" i="6"/>
  <c r="AD661" i="6"/>
  <c r="AE656" i="6"/>
  <c r="AD637" i="6"/>
  <c r="AE632" i="6"/>
  <c r="AD618" i="6"/>
  <c r="AE613" i="6"/>
  <c r="AD599" i="6"/>
  <c r="AE594" i="6"/>
  <c r="AD575" i="6"/>
  <c r="AD556" i="6"/>
  <c r="AE551" i="6"/>
  <c r="AD532" i="6"/>
  <c r="AE527" i="6"/>
  <c r="AD508" i="6"/>
  <c r="AE503" i="6"/>
  <c r="AD484" i="6"/>
  <c r="AD465" i="6"/>
  <c r="AE460" i="6"/>
  <c r="AE441" i="6"/>
  <c r="AD427" i="6"/>
  <c r="AE422" i="6"/>
  <c r="AD408" i="6"/>
  <c r="AE403" i="6"/>
  <c r="AD389" i="6"/>
  <c r="AE384" i="6"/>
  <c r="AD365" i="6"/>
  <c r="AE360" i="6"/>
  <c r="AD341" i="6"/>
  <c r="AE336" i="6"/>
  <c r="AD317" i="6"/>
  <c r="AE312" i="6"/>
  <c r="AD293" i="6"/>
  <c r="AE288" i="6"/>
  <c r="AD274" i="6"/>
  <c r="AE269" i="6"/>
  <c r="AD255" i="6"/>
  <c r="AE250" i="6"/>
  <c r="AD241" i="6"/>
  <c r="AD222" i="6"/>
  <c r="AE217" i="6"/>
  <c r="AD198" i="6"/>
  <c r="AE193" i="6"/>
  <c r="AE179" i="6"/>
  <c r="AD165" i="6"/>
  <c r="AE160" i="6"/>
  <c r="AD141" i="6"/>
  <c r="AE136" i="6"/>
  <c r="AD122" i="6"/>
  <c r="AE117" i="6"/>
  <c r="AD1028" i="6"/>
  <c r="AD1019" i="6"/>
  <c r="AD998" i="6"/>
  <c r="AE993" i="6"/>
  <c r="AE974" i="6"/>
  <c r="AD960" i="6"/>
  <c r="AE955" i="6"/>
  <c r="AD946" i="6"/>
  <c r="AD932" i="6"/>
  <c r="AD913" i="6"/>
  <c r="AD904" i="6"/>
  <c r="AD890" i="6"/>
  <c r="AD876" i="6"/>
  <c r="AE871" i="6"/>
  <c r="AD857" i="6"/>
  <c r="AE852" i="6"/>
  <c r="AD838" i="6"/>
  <c r="AE833" i="6"/>
  <c r="AD814" i="6"/>
  <c r="AE809" i="6"/>
  <c r="AD790" i="6"/>
  <c r="AD771" i="6"/>
  <c r="AE766" i="6"/>
  <c r="AD747" i="6"/>
  <c r="AE742" i="6"/>
  <c r="AD723" i="6"/>
  <c r="AE718" i="6"/>
  <c r="AD699" i="6"/>
  <c r="AE694" i="6"/>
  <c r="AE675" i="6"/>
  <c r="AE1023" i="6"/>
  <c r="AD993" i="6"/>
  <c r="AE988" i="6"/>
  <c r="AD974" i="6"/>
  <c r="AE969" i="6"/>
  <c r="AD955" i="6"/>
  <c r="AE941" i="6"/>
  <c r="AE927" i="6"/>
  <c r="AE908" i="6"/>
  <c r="AE899" i="6"/>
  <c r="AE885" i="6"/>
  <c r="AD871" i="6"/>
  <c r="AD852" i="6"/>
  <c r="AD833" i="6"/>
  <c r="AE828" i="6"/>
  <c r="AD809" i="6"/>
  <c r="AE804" i="6"/>
  <c r="AE785" i="6"/>
  <c r="AD766" i="6"/>
  <c r="AE761" i="6"/>
  <c r="AD742" i="6"/>
  <c r="AE737" i="6"/>
  <c r="AD718" i="6"/>
  <c r="AE713" i="6"/>
  <c r="AD694" i="6"/>
  <c r="AE689" i="6"/>
  <c r="AD675" i="6"/>
  <c r="AE670" i="6"/>
  <c r="AD651" i="6"/>
  <c r="AE646" i="6"/>
  <c r="AE627" i="6"/>
  <c r="AD608" i="6"/>
  <c r="AD589" i="6"/>
  <c r="AE584" i="6"/>
  <c r="AD570" i="6"/>
  <c r="AE565" i="6"/>
  <c r="AD546" i="6"/>
  <c r="AE541" i="6"/>
  <c r="AD522" i="6"/>
  <c r="AE517" i="6"/>
  <c r="AD498" i="6"/>
  <c r="AE493" i="6"/>
  <c r="AD479" i="6"/>
  <c r="AE474" i="6"/>
  <c r="AD455" i="6"/>
  <c r="AE450" i="6"/>
  <c r="AE436" i="6"/>
  <c r="AD417" i="6"/>
  <c r="AE412" i="6"/>
  <c r="AD398" i="6"/>
  <c r="AE393" i="6"/>
  <c r="AD379" i="6"/>
  <c r="AE374" i="6"/>
  <c r="AD355" i="6"/>
  <c r="AE350" i="6"/>
  <c r="AD331" i="6"/>
  <c r="AE326" i="6"/>
  <c r="AD307" i="6"/>
  <c r="AE302" i="6"/>
  <c r="AD283" i="6"/>
  <c r="AD264" i="6"/>
  <c r="AD236" i="6"/>
  <c r="AE231" i="6"/>
  <c r="AD212" i="6"/>
  <c r="AE207" i="6"/>
  <c r="AD188" i="6"/>
  <c r="AE174" i="6"/>
  <c r="AD155" i="6"/>
  <c r="AE150" i="6"/>
  <c r="AE131" i="6"/>
  <c r="AE112" i="6"/>
  <c r="AE98" i="6"/>
  <c r="AD84" i="6"/>
  <c r="AE79" i="6"/>
  <c r="AD60" i="6"/>
  <c r="AE55" i="6"/>
  <c r="AD46" i="6"/>
  <c r="AE41" i="6"/>
  <c r="AD27" i="6"/>
  <c r="AE22" i="6"/>
  <c r="AE1002" i="6"/>
  <c r="AD983" i="6"/>
  <c r="AE978" i="6"/>
  <c r="AD964" i="6"/>
  <c r="AE950" i="6"/>
  <c r="AE936" i="6"/>
  <c r="AD922" i="6"/>
  <c r="AE917" i="6"/>
  <c r="AD894" i="6"/>
  <c r="AD880" i="6"/>
  <c r="AD866" i="6"/>
  <c r="AE861" i="6"/>
  <c r="AD847" i="6"/>
  <c r="AE842" i="6"/>
  <c r="AD823" i="6"/>
  <c r="AE818" i="6"/>
  <c r="AD799" i="6"/>
  <c r="AE794" i="6"/>
  <c r="AD780" i="6"/>
  <c r="AE775" i="6"/>
  <c r="AD756" i="6"/>
  <c r="AE751" i="6"/>
  <c r="AD732" i="6"/>
  <c r="AE727" i="6"/>
  <c r="AD708" i="6"/>
  <c r="AE703" i="6"/>
  <c r="AD684" i="6"/>
  <c r="AE679" i="6"/>
  <c r="AD665" i="6"/>
  <c r="AE660" i="6"/>
  <c r="AD641" i="6"/>
  <c r="AE636" i="6"/>
  <c r="AD622" i="6"/>
  <c r="AE617" i="6"/>
  <c r="AE1027" i="6"/>
  <c r="AE1018" i="6"/>
  <c r="AE1014" i="6"/>
  <c r="AE1010" i="6"/>
  <c r="AE1006" i="6"/>
  <c r="AD1002" i="6"/>
  <c r="AE997" i="6"/>
  <c r="AD978" i="6"/>
  <c r="AE959" i="6"/>
  <c r="AD950" i="6"/>
  <c r="AE945" i="6"/>
  <c r="AD936" i="6"/>
  <c r="AE931" i="6"/>
  <c r="AD917" i="6"/>
  <c r="AE889" i="6"/>
  <c r="AE875" i="6"/>
  <c r="AD861" i="6"/>
  <c r="AE856" i="6"/>
  <c r="AD842" i="6"/>
  <c r="AE837" i="6"/>
  <c r="AD818" i="6"/>
  <c r="AE813" i="6"/>
  <c r="AD794" i="6"/>
  <c r="AD775" i="6"/>
  <c r="AE770" i="6"/>
  <c r="AD751" i="6"/>
  <c r="AE746" i="6"/>
  <c r="AD727" i="6"/>
  <c r="AE722" i="6"/>
  <c r="AD703" i="6"/>
  <c r="AE698" i="6"/>
  <c r="AD679" i="6"/>
  <c r="AD660" i="6"/>
  <c r="AE655" i="6"/>
  <c r="AD636" i="6"/>
  <c r="AE631" i="6"/>
  <c r="AD617" i="6"/>
  <c r="AE612" i="6"/>
  <c r="AD598" i="6"/>
  <c r="AE593" i="6"/>
  <c r="AE574" i="6"/>
  <c r="AD555" i="6"/>
  <c r="AE550" i="6"/>
  <c r="AD1027" i="6"/>
  <c r="AD1018" i="6"/>
  <c r="AD1014" i="6"/>
  <c r="AD1010" i="6"/>
  <c r="AD1006" i="6"/>
  <c r="AD997" i="6"/>
  <c r="AE992" i="6"/>
  <c r="AE973" i="6"/>
  <c r="AD959" i="6"/>
  <c r="AD945" i="6"/>
  <c r="AD931" i="6"/>
  <c r="AE912" i="6"/>
  <c r="AE903" i="6"/>
  <c r="AD889" i="6"/>
  <c r="AD875" i="6"/>
  <c r="AD856" i="6"/>
  <c r="AD837" i="6"/>
  <c r="AE832" i="6"/>
  <c r="AD813" i="6"/>
  <c r="AE808" i="6"/>
  <c r="AE789" i="6"/>
  <c r="AD770" i="6"/>
  <c r="AE765" i="6"/>
  <c r="AD746" i="6"/>
  <c r="AE741" i="6"/>
  <c r="AD722" i="6"/>
  <c r="AE717" i="6"/>
  <c r="AD698" i="6"/>
  <c r="AE693" i="6"/>
  <c r="AE674" i="6"/>
  <c r="AD992" i="6"/>
  <c r="AE987" i="6"/>
  <c r="AD973" i="6"/>
  <c r="AE968" i="6"/>
  <c r="AE954" i="6"/>
  <c r="AE940" i="6"/>
  <c r="AE926" i="6"/>
  <c r="AD912" i="6"/>
  <c r="AD903" i="6"/>
  <c r="AE898" i="6"/>
  <c r="AE884" i="6"/>
  <c r="AE870" i="6"/>
  <c r="AE851" i="6"/>
  <c r="AD832" i="6"/>
  <c r="AE827" i="6"/>
  <c r="AD808" i="6"/>
  <c r="AE803" i="6"/>
  <c r="AD789" i="6"/>
  <c r="AE784" i="6"/>
  <c r="AD765" i="6"/>
  <c r="AE760" i="6"/>
  <c r="AD741" i="6"/>
  <c r="AE736" i="6"/>
  <c r="AD717" i="6"/>
  <c r="AE712" i="6"/>
  <c r="AD693" i="6"/>
  <c r="AE688" i="6"/>
  <c r="AD674" i="6"/>
  <c r="AE669" i="6"/>
  <c r="AE1031" i="6"/>
  <c r="AD987" i="6"/>
  <c r="AE982" i="6"/>
  <c r="AD968" i="6"/>
  <c r="AE963" i="6"/>
  <c r="AD954" i="6"/>
  <c r="AD940" i="6"/>
  <c r="AD926" i="6"/>
  <c r="AE921" i="6"/>
  <c r="AE907" i="6"/>
  <c r="AD898" i="6"/>
  <c r="AE893" i="6"/>
  <c r="AD884" i="6"/>
  <c r="AE879" i="6"/>
  <c r="AD870" i="6"/>
  <c r="AE865" i="6"/>
  <c r="AD851" i="6"/>
  <c r="AE846" i="6"/>
  <c r="AD827" i="6"/>
  <c r="AE822" i="6"/>
  <c r="AD803" i="6"/>
  <c r="AE798" i="6"/>
  <c r="AD784" i="6"/>
  <c r="AE779" i="6"/>
  <c r="AD760" i="6"/>
  <c r="AE755" i="6"/>
  <c r="AD736" i="6"/>
  <c r="AE731" i="6"/>
  <c r="AD712" i="6"/>
  <c r="AE707" i="6"/>
  <c r="AD688" i="6"/>
  <c r="AE683" i="6"/>
  <c r="AD669" i="6"/>
  <c r="AE664" i="6"/>
  <c r="AD645" i="6"/>
  <c r="AE640" i="6"/>
  <c r="AD626" i="6"/>
  <c r="AE621" i="6"/>
  <c r="AE602" i="6"/>
  <c r="AD1031" i="6"/>
  <c r="AE1022" i="6"/>
  <c r="AE1001" i="6"/>
  <c r="AD982" i="6"/>
  <c r="AE977" i="6"/>
  <c r="AD963" i="6"/>
  <c r="AE949" i="6"/>
  <c r="AE935" i="6"/>
  <c r="AD921" i="6"/>
  <c r="AE916" i="6"/>
  <c r="AD907" i="6"/>
  <c r="AD893" i="6"/>
  <c r="AD879" i="6"/>
  <c r="AD865" i="6"/>
  <c r="AE860" i="6"/>
  <c r="AD846" i="6"/>
  <c r="AE841" i="6"/>
  <c r="AD822" i="6"/>
  <c r="AE817" i="6"/>
  <c r="AD798" i="6"/>
  <c r="AE793" i="6"/>
  <c r="AD779" i="6"/>
  <c r="AE774" i="6"/>
  <c r="AD755" i="6"/>
  <c r="AE750" i="6"/>
  <c r="AD731" i="6"/>
  <c r="AE726" i="6"/>
  <c r="AD707" i="6"/>
  <c r="AE702" i="6"/>
  <c r="AD683" i="6"/>
  <c r="AE678" i="6"/>
  <c r="AD664" i="6"/>
  <c r="AE659" i="6"/>
  <c r="AE1026" i="6"/>
  <c r="AD1022" i="6"/>
  <c r="AD1001" i="6"/>
  <c r="AE996" i="6"/>
  <c r="AD977" i="6"/>
  <c r="AE958" i="6"/>
  <c r="AD949" i="6"/>
  <c r="AD935" i="6"/>
  <c r="AE930" i="6"/>
  <c r="AD916" i="6"/>
  <c r="AE888" i="6"/>
  <c r="AE874" i="6"/>
  <c r="AD860" i="6"/>
  <c r="AE855" i="6"/>
  <c r="AD841" i="6"/>
  <c r="AE836" i="6"/>
  <c r="AD817" i="6"/>
  <c r="AE812" i="6"/>
  <c r="AD793" i="6"/>
  <c r="AD774" i="6"/>
  <c r="AE769" i="6"/>
  <c r="AD750" i="6"/>
  <c r="AE745" i="6"/>
  <c r="AD726" i="6"/>
  <c r="AE721" i="6"/>
  <c r="AD702" i="6"/>
  <c r="AE697" i="6"/>
  <c r="AD678" i="6"/>
  <c r="AD659" i="6"/>
  <c r="AE654" i="6"/>
  <c r="AD635" i="6"/>
  <c r="AE630" i="6"/>
  <c r="AD616" i="6"/>
  <c r="AE611" i="6"/>
  <c r="AD597" i="6"/>
  <c r="AE592" i="6"/>
  <c r="AE573" i="6"/>
  <c r="AD554" i="6"/>
  <c r="AE549" i="6"/>
  <c r="AD530" i="6"/>
  <c r="AE525" i="6"/>
  <c r="AD1026" i="6"/>
  <c r="AE1017" i="6"/>
  <c r="AE1013" i="6"/>
  <c r="AE1009" i="6"/>
  <c r="AE1005" i="6"/>
  <c r="AD996" i="6"/>
  <c r="AE991" i="6"/>
  <c r="AE972" i="6"/>
  <c r="AD958" i="6"/>
  <c r="AE944" i="6"/>
  <c r="AD930" i="6"/>
  <c r="AE911" i="6"/>
  <c r="AE902" i="6"/>
  <c r="AD888" i="6"/>
  <c r="AD874" i="6"/>
  <c r="AD855" i="6"/>
  <c r="AD836" i="6"/>
  <c r="AE831" i="6"/>
  <c r="AD812" i="6"/>
  <c r="AE807" i="6"/>
  <c r="AE788" i="6"/>
  <c r="AD769" i="6"/>
  <c r="AE764" i="6"/>
  <c r="AD745" i="6"/>
  <c r="AE740" i="6"/>
  <c r="AD721" i="6"/>
  <c r="AE716" i="6"/>
  <c r="AD697" i="6"/>
  <c r="AE692" i="6"/>
  <c r="AD1017" i="6"/>
  <c r="AD1013" i="6"/>
  <c r="AD1009" i="6"/>
  <c r="AD1005" i="6"/>
  <c r="AD991" i="6"/>
  <c r="AE986" i="6"/>
  <c r="AD972" i="6"/>
  <c r="AE967" i="6"/>
  <c r="AE953" i="6"/>
  <c r="AD944" i="6"/>
  <c r="AE939" i="6"/>
  <c r="AE925" i="6"/>
  <c r="AD911" i="6"/>
  <c r="AD902" i="6"/>
  <c r="AE897" i="6"/>
  <c r="AE883" i="6"/>
  <c r="AE869" i="6"/>
  <c r="AE850" i="6"/>
  <c r="AD831" i="6"/>
  <c r="AE826" i="6"/>
  <c r="AD807" i="6"/>
  <c r="AE802" i="6"/>
  <c r="AD788" i="6"/>
  <c r="AE783" i="6"/>
  <c r="AD764" i="6"/>
  <c r="AE759" i="6"/>
  <c r="AD740" i="6"/>
  <c r="AE735" i="6"/>
  <c r="AD716" i="6"/>
  <c r="AE711" i="6"/>
  <c r="AD692" i="6"/>
  <c r="AE687" i="6"/>
  <c r="AD673" i="6"/>
  <c r="AE668" i="6"/>
  <c r="AD649" i="6"/>
  <c r="AE644" i="6"/>
  <c r="AE625" i="6"/>
  <c r="AE606" i="6"/>
  <c r="AD986" i="6"/>
  <c r="AE981" i="6"/>
  <c r="AD967" i="6"/>
  <c r="AD953" i="6"/>
  <c r="AD939" i="6"/>
  <c r="AD925" i="6"/>
  <c r="AE920" i="6"/>
  <c r="AD897" i="6"/>
  <c r="AD883" i="6"/>
  <c r="AE878" i="6"/>
  <c r="AD869" i="6"/>
  <c r="AE864" i="6"/>
  <c r="AD850" i="6"/>
  <c r="AE845" i="6"/>
  <c r="AD826" i="6"/>
  <c r="AE821" i="6"/>
  <c r="AD802" i="6"/>
  <c r="AE797" i="6"/>
  <c r="AD783" i="6"/>
  <c r="AE778" i="6"/>
  <c r="AD759" i="6"/>
  <c r="AE754" i="6"/>
  <c r="AD735" i="6"/>
  <c r="AE730" i="6"/>
  <c r="AD711" i="6"/>
  <c r="AE706" i="6"/>
  <c r="AD687" i="6"/>
  <c r="AE682" i="6"/>
  <c r="AD668" i="6"/>
  <c r="AE663" i="6"/>
  <c r="AE1025" i="6"/>
  <c r="AD995" i="6"/>
  <c r="AE990" i="6"/>
  <c r="AE971" i="6"/>
  <c r="AD957" i="6"/>
  <c r="AE943" i="6"/>
  <c r="AD929" i="6"/>
  <c r="AE910" i="6"/>
  <c r="AE901" i="6"/>
  <c r="AD887" i="6"/>
  <c r="AD873" i="6"/>
  <c r="AD854" i="6"/>
  <c r="AD835" i="6"/>
  <c r="AE830" i="6"/>
  <c r="AD811" i="6"/>
  <c r="AE806" i="6"/>
  <c r="AE787" i="6"/>
  <c r="AD768" i="6"/>
  <c r="AE763" i="6"/>
  <c r="AD744" i="6"/>
  <c r="AE739" i="6"/>
  <c r="AD720" i="6"/>
  <c r="AE715" i="6"/>
  <c r="AD696" i="6"/>
  <c r="AE691" i="6"/>
  <c r="AD677" i="6"/>
  <c r="AE672" i="6"/>
  <c r="AD653" i="6"/>
  <c r="AE648" i="6"/>
  <c r="AD1025" i="6"/>
  <c r="AE1016" i="6"/>
  <c r="AE1012" i="6"/>
  <c r="AE1008" i="6"/>
  <c r="AE1004" i="6"/>
  <c r="AD990" i="6"/>
  <c r="AE985" i="6"/>
  <c r="AD971" i="6"/>
  <c r="AE966" i="6"/>
  <c r="AD943" i="6"/>
  <c r="AE938" i="6"/>
  <c r="AE924" i="6"/>
  <c r="AD910" i="6"/>
  <c r="AD901" i="6"/>
  <c r="AE896" i="6"/>
  <c r="AE882" i="6"/>
  <c r="AE868" i="6"/>
  <c r="AE849" i="6"/>
  <c r="AD830" i="6"/>
  <c r="AE825" i="6"/>
  <c r="AD806" i="6"/>
  <c r="AE801" i="6"/>
  <c r="AD787" i="6"/>
  <c r="AE782" i="6"/>
  <c r="AD763" i="6"/>
  <c r="AE758" i="6"/>
  <c r="AD739" i="6"/>
  <c r="AE734" i="6"/>
  <c r="AD715" i="6"/>
  <c r="AE710" i="6"/>
  <c r="AD691" i="6"/>
  <c r="AE686" i="6"/>
  <c r="AD672" i="6"/>
  <c r="AE667" i="6"/>
  <c r="AD648" i="6"/>
  <c r="AE643" i="6"/>
  <c r="AE624" i="6"/>
  <c r="AE605" i="6"/>
  <c r="AD1016" i="6"/>
  <c r="AD1012" i="6"/>
  <c r="AD1008" i="6"/>
  <c r="AD1004" i="6"/>
  <c r="AD985" i="6"/>
  <c r="AE980" i="6"/>
  <c r="AD966" i="6"/>
  <c r="AE952" i="6"/>
  <c r="AD938" i="6"/>
  <c r="AD924" i="6"/>
  <c r="AE919" i="6"/>
  <c r="AD896" i="6"/>
  <c r="AD882" i="6"/>
  <c r="AD868" i="6"/>
  <c r="AE863" i="6"/>
  <c r="AD849" i="6"/>
  <c r="AE844" i="6"/>
  <c r="AD825" i="6"/>
  <c r="AE820" i="6"/>
  <c r="AD801" i="6"/>
  <c r="AE796" i="6"/>
  <c r="AD782" i="6"/>
  <c r="AE777" i="6"/>
  <c r="AD758" i="6"/>
  <c r="AE753" i="6"/>
  <c r="AD734" i="6"/>
  <c r="AE729" i="6"/>
  <c r="AD710" i="6"/>
  <c r="AE705" i="6"/>
  <c r="AD686" i="6"/>
  <c r="AE681" i="6"/>
  <c r="AD667" i="6"/>
  <c r="AE662" i="6"/>
  <c r="AE1029" i="6"/>
  <c r="AE1020" i="6"/>
  <c r="AE999" i="6"/>
  <c r="AD980" i="6"/>
  <c r="AE961" i="6"/>
  <c r="AD952" i="6"/>
  <c r="AE947" i="6"/>
  <c r="AE933" i="6"/>
  <c r="AD919" i="6"/>
  <c r="AE914" i="6"/>
  <c r="AE905" i="6"/>
  <c r="AE891" i="6"/>
  <c r="AE877" i="6"/>
  <c r="AD863" i="6"/>
  <c r="AE858" i="6"/>
  <c r="AD844" i="6"/>
  <c r="AE839" i="6"/>
  <c r="AD820" i="6"/>
  <c r="AE815" i="6"/>
  <c r="AD796" i="6"/>
  <c r="AE791" i="6"/>
  <c r="AD777" i="6"/>
  <c r="AE772" i="6"/>
  <c r="AD753" i="6"/>
  <c r="AE748" i="6"/>
  <c r="AD729" i="6"/>
  <c r="AE724" i="6"/>
  <c r="AD705" i="6"/>
  <c r="AE700" i="6"/>
  <c r="AD681" i="6"/>
  <c r="AD662" i="6"/>
  <c r="AE657" i="6"/>
  <c r="AD638" i="6"/>
  <c r="AE633" i="6"/>
  <c r="AD619" i="6"/>
  <c r="AE614" i="6"/>
  <c r="AD600" i="6"/>
  <c r="AE595" i="6"/>
  <c r="AD1029" i="6"/>
  <c r="AD1020" i="6"/>
  <c r="AD999" i="6"/>
  <c r="AE994" i="6"/>
  <c r="AE975" i="6"/>
  <c r="AD961" i="6"/>
  <c r="AE956" i="6"/>
  <c r="AD947" i="6"/>
  <c r="AD933" i="6"/>
  <c r="AD914" i="6"/>
  <c r="AD905" i="6"/>
  <c r="AD891" i="6"/>
  <c r="AE886" i="6"/>
  <c r="AD877" i="6"/>
  <c r="AE872" i="6"/>
  <c r="AD858" i="6"/>
  <c r="AE853" i="6"/>
  <c r="AD839" i="6"/>
  <c r="AE834" i="6"/>
  <c r="AD815" i="6"/>
  <c r="AE810" i="6"/>
  <c r="AD791" i="6"/>
  <c r="AD772" i="6"/>
  <c r="AE767" i="6"/>
  <c r="AD748" i="6"/>
  <c r="AE743" i="6"/>
  <c r="AD724" i="6"/>
  <c r="AE719" i="6"/>
  <c r="AD700" i="6"/>
  <c r="AE695" i="6"/>
  <c r="AE676" i="6"/>
  <c r="AD657" i="6"/>
  <c r="AE652" i="6"/>
  <c r="AD633" i="6"/>
  <c r="AE628" i="6"/>
  <c r="AD614" i="6"/>
  <c r="AE609" i="6"/>
  <c r="AD595" i="6"/>
  <c r="AE590" i="6"/>
  <c r="AE1024" i="6"/>
  <c r="AD994" i="6"/>
  <c r="AE989" i="6"/>
  <c r="AD975" i="6"/>
  <c r="AE970" i="6"/>
  <c r="AD956" i="6"/>
  <c r="AE942" i="6"/>
  <c r="AE928" i="6"/>
  <c r="AE909" i="6"/>
  <c r="AE900" i="6"/>
  <c r="AD886" i="6"/>
  <c r="AD872" i="6"/>
  <c r="AD853" i="6"/>
  <c r="AD834" i="6"/>
  <c r="AE829" i="6"/>
  <c r="AD810" i="6"/>
  <c r="AE805" i="6"/>
  <c r="AE786" i="6"/>
  <c r="AD767" i="6"/>
  <c r="AE762" i="6"/>
  <c r="AD743" i="6"/>
  <c r="AE738" i="6"/>
  <c r="AE749" i="6"/>
  <c r="AE684" i="6"/>
  <c r="AD627" i="6"/>
  <c r="AD621" i="6"/>
  <c r="AE615" i="6"/>
  <c r="AD587" i="6"/>
  <c r="AD536" i="6"/>
  <c r="AD531" i="6"/>
  <c r="AD486" i="6"/>
  <c r="AE481" i="6"/>
  <c r="AE476" i="6"/>
  <c r="AE471" i="6"/>
  <c r="AD437" i="6"/>
  <c r="AD432" i="6"/>
  <c r="AE427" i="6"/>
  <c r="AD422" i="6"/>
  <c r="AE417" i="6"/>
  <c r="AD412" i="6"/>
  <c r="AE407" i="6"/>
  <c r="AE402" i="6"/>
  <c r="AE397" i="6"/>
  <c r="AE392" i="6"/>
  <c r="AD313" i="6"/>
  <c r="AD303" i="6"/>
  <c r="AE293" i="6"/>
  <c r="AE283" i="6"/>
  <c r="AE249" i="6"/>
  <c r="AD180" i="6"/>
  <c r="AD121" i="6"/>
  <c r="AD68" i="6"/>
  <c r="AE58" i="6"/>
  <c r="AE92" i="6"/>
  <c r="AE19" i="6"/>
  <c r="AD5" i="6"/>
  <c r="AE33" i="6"/>
  <c r="AD821" i="6"/>
  <c r="AD676" i="6"/>
  <c r="AD550" i="6"/>
  <c r="AE406" i="6"/>
  <c r="AD297" i="6"/>
  <c r="AE238" i="6"/>
  <c r="AE859" i="6"/>
  <c r="AE756" i="6"/>
  <c r="AD749" i="6"/>
  <c r="AE677" i="6"/>
  <c r="AD663" i="6"/>
  <c r="AD615" i="6"/>
  <c r="AD609" i="6"/>
  <c r="AE598" i="6"/>
  <c r="AD592" i="6"/>
  <c r="AD551" i="6"/>
  <c r="AD481" i="6"/>
  <c r="AD476" i="6"/>
  <c r="AD471" i="6"/>
  <c r="AE466" i="6"/>
  <c r="AE461" i="6"/>
  <c r="AE456" i="6"/>
  <c r="AE451" i="6"/>
  <c r="AE446" i="6"/>
  <c r="AD407" i="6"/>
  <c r="AD402" i="6"/>
  <c r="AD397" i="6"/>
  <c r="AD392" i="6"/>
  <c r="AE387" i="6"/>
  <c r="AE382" i="6"/>
  <c r="AE377" i="6"/>
  <c r="AE372" i="6"/>
  <c r="AE278" i="6"/>
  <c r="AE273" i="6"/>
  <c r="AE268" i="6"/>
  <c r="AE263" i="6"/>
  <c r="AD249" i="6"/>
  <c r="AD244" i="6"/>
  <c r="AD239" i="6"/>
  <c r="AE234" i="6"/>
  <c r="AE229" i="6"/>
  <c r="AE214" i="6"/>
  <c r="AE209" i="6"/>
  <c r="AE204" i="6"/>
  <c r="AE175" i="6"/>
  <c r="AE170" i="6"/>
  <c r="AD111" i="6"/>
  <c r="AE106" i="6"/>
  <c r="AD63" i="6"/>
  <c r="AD53" i="6"/>
  <c r="AE29" i="6"/>
  <c r="AD287" i="6"/>
  <c r="AD908" i="6"/>
  <c r="AE894" i="6"/>
  <c r="AE866" i="6"/>
  <c r="AD859" i="6"/>
  <c r="AD778" i="6"/>
  <c r="AD719" i="6"/>
  <c r="AD670" i="6"/>
  <c r="AD656" i="6"/>
  <c r="AE650" i="6"/>
  <c r="AD644" i="6"/>
  <c r="AD632" i="6"/>
  <c r="AE571" i="6"/>
  <c r="AE566" i="6"/>
  <c r="AE561" i="6"/>
  <c r="AE520" i="6"/>
  <c r="AE515" i="6"/>
  <c r="AD466" i="6"/>
  <c r="AD461" i="6"/>
  <c r="AD456" i="6"/>
  <c r="AD451" i="6"/>
  <c r="AD446" i="6"/>
  <c r="AD387" i="6"/>
  <c r="AD382" i="6"/>
  <c r="AD377" i="6"/>
  <c r="AD372" i="6"/>
  <c r="AE367" i="6"/>
  <c r="AE362" i="6"/>
  <c r="AE357" i="6"/>
  <c r="AE352" i="6"/>
  <c r="AE347" i="6"/>
  <c r="AD278" i="6"/>
  <c r="AD273" i="6"/>
  <c r="AD268" i="6"/>
  <c r="AD263" i="6"/>
  <c r="AD234" i="6"/>
  <c r="AD229" i="6"/>
  <c r="AE224" i="6"/>
  <c r="AE219" i="6"/>
  <c r="AD214" i="6"/>
  <c r="AD209" i="6"/>
  <c r="AD204" i="6"/>
  <c r="AE199" i="6"/>
  <c r="AE194" i="6"/>
  <c r="AE189" i="6"/>
  <c r="AD175" i="6"/>
  <c r="AD170" i="6"/>
  <c r="AE165" i="6"/>
  <c r="AD160" i="6"/>
  <c r="AE155" i="6"/>
  <c r="AD150" i="6"/>
  <c r="AE145" i="6"/>
  <c r="AE140" i="6"/>
  <c r="AE135" i="6"/>
  <c r="AD106" i="6"/>
  <c r="AE101" i="6"/>
  <c r="AD92" i="6"/>
  <c r="AE87" i="6"/>
  <c r="AE82" i="6"/>
  <c r="AE77" i="6"/>
  <c r="AD29" i="6"/>
  <c r="AD24" i="6"/>
  <c r="AD19" i="6"/>
  <c r="AE14" i="6"/>
  <c r="AE725" i="6"/>
  <c r="AE597" i="6"/>
  <c r="AE470" i="6"/>
  <c r="AD431" i="6"/>
  <c r="AE401" i="6"/>
  <c r="AE243" i="6"/>
  <c r="AD981" i="6"/>
  <c r="AE915" i="6"/>
  <c r="AE887" i="6"/>
  <c r="AE880" i="6"/>
  <c r="AE873" i="6"/>
  <c r="AE792" i="6"/>
  <c r="AD785" i="6"/>
  <c r="AE690" i="6"/>
  <c r="AD650" i="6"/>
  <c r="AE638" i="6"/>
  <c r="AE603" i="6"/>
  <c r="AE581" i="6"/>
  <c r="AE576" i="6"/>
  <c r="AD571" i="6"/>
  <c r="AD566" i="6"/>
  <c r="AD561" i="6"/>
  <c r="AE556" i="6"/>
  <c r="AE545" i="6"/>
  <c r="AE540" i="6"/>
  <c r="AD525" i="6"/>
  <c r="AD520" i="6"/>
  <c r="AD515" i="6"/>
  <c r="AE510" i="6"/>
  <c r="AE505" i="6"/>
  <c r="AE500" i="6"/>
  <c r="AE495" i="6"/>
  <c r="AE490" i="6"/>
  <c r="AD441" i="6"/>
  <c r="AD367" i="6"/>
  <c r="AD362" i="6"/>
  <c r="AD357" i="6"/>
  <c r="AD352" i="6"/>
  <c r="AD347" i="6"/>
  <c r="AE342" i="6"/>
  <c r="AE337" i="6"/>
  <c r="AE332" i="6"/>
  <c r="AE327" i="6"/>
  <c r="AE322" i="6"/>
  <c r="AE258" i="6"/>
  <c r="AE253" i="6"/>
  <c r="AD224" i="6"/>
  <c r="AD219" i="6"/>
  <c r="AD199" i="6"/>
  <c r="AD194" i="6"/>
  <c r="AD189" i="6"/>
  <c r="AE184" i="6"/>
  <c r="AD145" i="6"/>
  <c r="AD140" i="6"/>
  <c r="AD135" i="6"/>
  <c r="AE130" i="6"/>
  <c r="AD101" i="6"/>
  <c r="AD87" i="6"/>
  <c r="AD82" i="6"/>
  <c r="AD77" i="6"/>
  <c r="AE72" i="6"/>
  <c r="AE48" i="6"/>
  <c r="AE43" i="6"/>
  <c r="AE38" i="6"/>
  <c r="AD14" i="6"/>
  <c r="AE9" i="6"/>
  <c r="AD620" i="6"/>
  <c r="AD988" i="6"/>
  <c r="AE929" i="6"/>
  <c r="AE922" i="6"/>
  <c r="AD915" i="6"/>
  <c r="AE799" i="6"/>
  <c r="AD792" i="6"/>
  <c r="AE704" i="6"/>
  <c r="AE626" i="6"/>
  <c r="AE620" i="6"/>
  <c r="AD603" i="6"/>
  <c r="AE586" i="6"/>
  <c r="AD581" i="6"/>
  <c r="AD576" i="6"/>
  <c r="AD545" i="6"/>
  <c r="AD540" i="6"/>
  <c r="AE535" i="6"/>
  <c r="AE530" i="6"/>
  <c r="AD510" i="6"/>
  <c r="AD505" i="6"/>
  <c r="AD500" i="6"/>
  <c r="AD495" i="6"/>
  <c r="AD490" i="6"/>
  <c r="AE485" i="6"/>
  <c r="AD436" i="6"/>
  <c r="AE431" i="6"/>
  <c r="AE426" i="6"/>
  <c r="AE421" i="6"/>
  <c r="AE416" i="6"/>
  <c r="AE411" i="6"/>
  <c r="AD342" i="6"/>
  <c r="AD337" i="6"/>
  <c r="AD332" i="6"/>
  <c r="AD327" i="6"/>
  <c r="AD322" i="6"/>
  <c r="AE317" i="6"/>
  <c r="AD312" i="6"/>
  <c r="AE307" i="6"/>
  <c r="AD302" i="6"/>
  <c r="AE297" i="6"/>
  <c r="AE292" i="6"/>
  <c r="AE287" i="6"/>
  <c r="AE282" i="6"/>
  <c r="AD258" i="6"/>
  <c r="AD253" i="6"/>
  <c r="AD184" i="6"/>
  <c r="AD130" i="6"/>
  <c r="AE125" i="6"/>
  <c r="AE120" i="6"/>
  <c r="AE115" i="6"/>
  <c r="AD72" i="6"/>
  <c r="AE67" i="6"/>
  <c r="AD43" i="6"/>
  <c r="AE608" i="6"/>
  <c r="AE475" i="6"/>
  <c r="AD426" i="6"/>
  <c r="AE391" i="6"/>
  <c r="AD282" i="6"/>
  <c r="AE1021" i="6"/>
  <c r="AD1021" i="6"/>
  <c r="AE696" i="6"/>
  <c r="AD689" i="6"/>
  <c r="AD682" i="6"/>
  <c r="AE649" i="6"/>
  <c r="AE637" i="6"/>
  <c r="AE570" i="6"/>
  <c r="AD565" i="6"/>
  <c r="AE560" i="6"/>
  <c r="AE555" i="6"/>
  <c r="AE524" i="6"/>
  <c r="AE519" i="6"/>
  <c r="AE514" i="6"/>
  <c r="AD445" i="6"/>
  <c r="AE440" i="6"/>
  <c r="AD386" i="6"/>
  <c r="AD381" i="6"/>
  <c r="AD376" i="6"/>
  <c r="AD371" i="6"/>
  <c r="AE366" i="6"/>
  <c r="AE361" i="6"/>
  <c r="AE356" i="6"/>
  <c r="AE351" i="6"/>
  <c r="AE346" i="6"/>
  <c r="AD277" i="6"/>
  <c r="AD272" i="6"/>
  <c r="AD267" i="6"/>
  <c r="AD262" i="6"/>
  <c r="AD233" i="6"/>
  <c r="AD228" i="6"/>
  <c r="AE964" i="6"/>
  <c r="AE835" i="6"/>
  <c r="AD754" i="6"/>
  <c r="AE661" i="6"/>
  <c r="AD625" i="6"/>
  <c r="AD613" i="6"/>
  <c r="AD602" i="6"/>
  <c r="AD580" i="6"/>
  <c r="AE575" i="6"/>
  <c r="AD560" i="6"/>
  <c r="AE544" i="6"/>
  <c r="AE539" i="6"/>
  <c r="AE529" i="6"/>
  <c r="AD524" i="6"/>
  <c r="AD519" i="6"/>
  <c r="AD514" i="6"/>
  <c r="AE509" i="6"/>
  <c r="AE504" i="6"/>
  <c r="AE499" i="6"/>
  <c r="AE494" i="6"/>
  <c r="AE489" i="6"/>
  <c r="AD440" i="6"/>
  <c r="AE435" i="6"/>
  <c r="AD366" i="6"/>
  <c r="AD361" i="6"/>
  <c r="AD356" i="6"/>
  <c r="AD351" i="6"/>
  <c r="AD346" i="6"/>
  <c r="AE341" i="6"/>
  <c r="AD336" i="6"/>
  <c r="AE331" i="6"/>
  <c r="AD326" i="6"/>
  <c r="AE321" i="6"/>
  <c r="AE316" i="6"/>
  <c r="AE311" i="6"/>
  <c r="AE306" i="6"/>
  <c r="AE301" i="6"/>
  <c r="AE257" i="6"/>
  <c r="AE252" i="6"/>
  <c r="AD223" i="6"/>
  <c r="AD218" i="6"/>
  <c r="AE957" i="6"/>
  <c r="AD864" i="6"/>
  <c r="AD761" i="6"/>
  <c r="AE619" i="6"/>
  <c r="AE607" i="6"/>
  <c r="AE596" i="6"/>
  <c r="AE585" i="6"/>
  <c r="AD549" i="6"/>
  <c r="AD544" i="6"/>
  <c r="AD539" i="6"/>
  <c r="AE534" i="6"/>
  <c r="AD529" i="6"/>
  <c r="AD509" i="6"/>
  <c r="AD504" i="6"/>
  <c r="AD499" i="6"/>
  <c r="AD494" i="6"/>
  <c r="AD489" i="6"/>
  <c r="AE484" i="6"/>
  <c r="AD435" i="6"/>
  <c r="AE430" i="6"/>
  <c r="AE425" i="6"/>
  <c r="AE420" i="6"/>
  <c r="AE415" i="6"/>
  <c r="AD321" i="6"/>
  <c r="AD316" i="6"/>
  <c r="AD311" i="6"/>
  <c r="AD306" i="6"/>
  <c r="AD301" i="6"/>
  <c r="AE296" i="6"/>
  <c r="AE291" i="6"/>
  <c r="AE286" i="6"/>
  <c r="AD257" i="6"/>
  <c r="AD252" i="6"/>
  <c r="AD183" i="6"/>
  <c r="AE178" i="6"/>
  <c r="AE906" i="6"/>
  <c r="AD899" i="6"/>
  <c r="AE892" i="6"/>
  <c r="AD878" i="6"/>
  <c r="AD709" i="6"/>
  <c r="AD654" i="6"/>
  <c r="AD642" i="6"/>
  <c r="AD630" i="6"/>
  <c r="AD607" i="6"/>
  <c r="AD596" i="6"/>
  <c r="AD590" i="6"/>
  <c r="AD534" i="6"/>
  <c r="AE479" i="6"/>
  <c r="AD474" i="6"/>
  <c r="AE469" i="6"/>
  <c r="AE464" i="6"/>
  <c r="AE459" i="6"/>
  <c r="AE454" i="6"/>
  <c r="AE449" i="6"/>
  <c r="AD430" i="6"/>
  <c r="AD425" i="6"/>
  <c r="AD420" i="6"/>
  <c r="AD415" i="6"/>
  <c r="AE410" i="6"/>
  <c r="AE405" i="6"/>
  <c r="AE400" i="6"/>
  <c r="AE395" i="6"/>
  <c r="AE390" i="6"/>
  <c r="AD296" i="6"/>
  <c r="AD291" i="6"/>
  <c r="AD286" i="6"/>
  <c r="AE281" i="6"/>
  <c r="AE247" i="6"/>
  <c r="AE242" i="6"/>
  <c r="AE934" i="6"/>
  <c r="AD920" i="6"/>
  <c r="AD906" i="6"/>
  <c r="AD892" i="6"/>
  <c r="AD885" i="6"/>
  <c r="AD797" i="6"/>
  <c r="AE768" i="6"/>
  <c r="AD695" i="6"/>
  <c r="AE569" i="6"/>
  <c r="AE564" i="6"/>
  <c r="AE554" i="6"/>
  <c r="AD469" i="6"/>
  <c r="AD464" i="6"/>
  <c r="AD459" i="6"/>
  <c r="AD454" i="6"/>
  <c r="AD449" i="6"/>
  <c r="AE444" i="6"/>
  <c r="AD410" i="6"/>
  <c r="AD405" i="6"/>
  <c r="AD400" i="6"/>
  <c r="AD395" i="6"/>
  <c r="AD390" i="6"/>
  <c r="AE385" i="6"/>
  <c r="AE380" i="6"/>
  <c r="AE375" i="6"/>
  <c r="AE370" i="6"/>
  <c r="AD281" i="6"/>
  <c r="AE276" i="6"/>
  <c r="AE271" i="6"/>
  <c r="AE266" i="6"/>
  <c r="AE261" i="6"/>
  <c r="AD247" i="6"/>
  <c r="AD242" i="6"/>
  <c r="AE237" i="6"/>
  <c r="AE232" i="6"/>
  <c r="AE227" i="6"/>
  <c r="AE212" i="6"/>
  <c r="AD207" i="6"/>
  <c r="AE202" i="6"/>
  <c r="AE197" i="6"/>
  <c r="AE192" i="6"/>
  <c r="AD941" i="6"/>
  <c r="AD934" i="6"/>
  <c r="AD927" i="6"/>
  <c r="AD804" i="6"/>
  <c r="AD624" i="6"/>
  <c r="AD612" i="6"/>
  <c r="AE601" i="6"/>
  <c r="AE579" i="6"/>
  <c r="AD569" i="6"/>
  <c r="AD564" i="6"/>
  <c r="AE559" i="6"/>
  <c r="AE523" i="6"/>
  <c r="AE518" i="6"/>
  <c r="AE513" i="6"/>
  <c r="AD444" i="6"/>
  <c r="AD385" i="6"/>
  <c r="AD380" i="6"/>
  <c r="AD375" i="6"/>
  <c r="AD370" i="6"/>
  <c r="AE365" i="6"/>
  <c r="AD360" i="6"/>
  <c r="AE355" i="6"/>
  <c r="AD350" i="6"/>
  <c r="AE345" i="6"/>
  <c r="AE340" i="6"/>
  <c r="AE335" i="6"/>
  <c r="AE330" i="6"/>
  <c r="AE325" i="6"/>
  <c r="AD276" i="6"/>
  <c r="AD271" i="6"/>
  <c r="AD266" i="6"/>
  <c r="AD261" i="6"/>
  <c r="AD237" i="6"/>
  <c r="AD232" i="6"/>
  <c r="AD227" i="6"/>
  <c r="AE222" i="6"/>
  <c r="AD217" i="6"/>
  <c r="AD202" i="6"/>
  <c r="AD197" i="6"/>
  <c r="AD192" i="6"/>
  <c r="AE187" i="6"/>
  <c r="AD168" i="6"/>
  <c r="AD163" i="6"/>
  <c r="AD158" i="6"/>
  <c r="AD153" i="6"/>
  <c r="AD148" i="6"/>
  <c r="AE143" i="6"/>
  <c r="AE138" i="6"/>
  <c r="AE133" i="6"/>
  <c r="AD104" i="6"/>
  <c r="AE99" i="6"/>
  <c r="AD90" i="6"/>
  <c r="AE85" i="6"/>
  <c r="AE80" i="6"/>
  <c r="AE75" i="6"/>
  <c r="AD17" i="6"/>
  <c r="AE12" i="6"/>
  <c r="AD187" i="6"/>
  <c r="AD143" i="6"/>
  <c r="AD133" i="6"/>
  <c r="AE128" i="6"/>
  <c r="AD99" i="6"/>
  <c r="AD85" i="6"/>
  <c r="AD80" i="6"/>
  <c r="AE70" i="6"/>
  <c r="AE1000" i="6"/>
  <c r="AD730" i="6"/>
  <c r="AE618" i="6"/>
  <c r="AD601" i="6"/>
  <c r="AD584" i="6"/>
  <c r="AD579" i="6"/>
  <c r="AD574" i="6"/>
  <c r="AD559" i="6"/>
  <c r="AE548" i="6"/>
  <c r="AE543" i="6"/>
  <c r="AE538" i="6"/>
  <c r="AE528" i="6"/>
  <c r="AD523" i="6"/>
  <c r="AD518" i="6"/>
  <c r="AD513" i="6"/>
  <c r="AE508" i="6"/>
  <c r="AD503" i="6"/>
  <c r="AE498" i="6"/>
  <c r="AD493" i="6"/>
  <c r="AE488" i="6"/>
  <c r="AE483" i="6"/>
  <c r="AE439" i="6"/>
  <c r="AE434" i="6"/>
  <c r="AD345" i="6"/>
  <c r="AD340" i="6"/>
  <c r="AD335" i="6"/>
  <c r="AD330" i="6"/>
  <c r="AD325" i="6"/>
  <c r="AE320" i="6"/>
  <c r="AE315" i="6"/>
  <c r="AE310" i="6"/>
  <c r="AE305" i="6"/>
  <c r="AE300" i="6"/>
  <c r="AE256" i="6"/>
  <c r="AE251" i="6"/>
  <c r="AE182" i="6"/>
  <c r="AD138" i="6"/>
  <c r="AD75" i="6"/>
  <c r="AD1000" i="6"/>
  <c r="AE811" i="6"/>
  <c r="AE708" i="6"/>
  <c r="AE701" i="6"/>
  <c r="AE680" i="6"/>
  <c r="AE653" i="6"/>
  <c r="AE647" i="6"/>
  <c r="AE641" i="6"/>
  <c r="AE635" i="6"/>
  <c r="AE629" i="6"/>
  <c r="AE589" i="6"/>
  <c r="AD548" i="6"/>
  <c r="AD543" i="6"/>
  <c r="AD538" i="6"/>
  <c r="AE533" i="6"/>
  <c r="AD528" i="6"/>
  <c r="AD488" i="6"/>
  <c r="AD483" i="6"/>
  <c r="AE478" i="6"/>
  <c r="AE473" i="6"/>
  <c r="AD439" i="6"/>
  <c r="AD434" i="6"/>
  <c r="AE429" i="6"/>
  <c r="AE424" i="6"/>
  <c r="AE419" i="6"/>
  <c r="AE414" i="6"/>
  <c r="AD320" i="6"/>
  <c r="AD315" i="6"/>
  <c r="AD310" i="6"/>
  <c r="AD305" i="6"/>
  <c r="AD300" i="6"/>
  <c r="AE295" i="6"/>
  <c r="AE290" i="6"/>
  <c r="AE285" i="6"/>
  <c r="AD256" i="6"/>
  <c r="AD251" i="6"/>
  <c r="AD182" i="6"/>
  <c r="AD128" i="6"/>
  <c r="AE123" i="6"/>
  <c r="AE118" i="6"/>
  <c r="AD70" i="6"/>
  <c r="AE65" i="6"/>
  <c r="AD36" i="6"/>
  <c r="AD7" i="6"/>
  <c r="AE275" i="6"/>
  <c r="AE236" i="6"/>
  <c r="AE226" i="6"/>
  <c r="AD216" i="6"/>
  <c r="AD206" i="6"/>
  <c r="AE196" i="6"/>
  <c r="AE167" i="6"/>
  <c r="AE152" i="6"/>
  <c r="AD108" i="6"/>
  <c r="AE89" i="6"/>
  <c r="AE948" i="6"/>
  <c r="AE840" i="6"/>
  <c r="AD737" i="6"/>
  <c r="AD701" i="6"/>
  <c r="AE673" i="6"/>
  <c r="AD666" i="6"/>
  <c r="AD629" i="6"/>
  <c r="AD606" i="6"/>
  <c r="AE553" i="6"/>
  <c r="AD533" i="6"/>
  <c r="AD478" i="6"/>
  <c r="AD473" i="6"/>
  <c r="AE468" i="6"/>
  <c r="AE463" i="6"/>
  <c r="AE458" i="6"/>
  <c r="AE453" i="6"/>
  <c r="AE448" i="6"/>
  <c r="AD429" i="6"/>
  <c r="AD424" i="6"/>
  <c r="AD419" i="6"/>
  <c r="AD414" i="6"/>
  <c r="AE409" i="6"/>
  <c r="AE404" i="6"/>
  <c r="AE399" i="6"/>
  <c r="AE394" i="6"/>
  <c r="AD295" i="6"/>
  <c r="AD290" i="6"/>
  <c r="AD285" i="6"/>
  <c r="AE280" i="6"/>
  <c r="AE246" i="6"/>
  <c r="AE241" i="6"/>
  <c r="AE216" i="6"/>
  <c r="AE211" i="6"/>
  <c r="AE206" i="6"/>
  <c r="AE177" i="6"/>
  <c r="AE172" i="6"/>
  <c r="AD123" i="6"/>
  <c r="AD118" i="6"/>
  <c r="AE113" i="6"/>
  <c r="AE108" i="6"/>
  <c r="AE94" i="6"/>
  <c r="AD65" i="6"/>
  <c r="AE60" i="6"/>
  <c r="AD55" i="6"/>
  <c r="AE50" i="6"/>
  <c r="AE31" i="6"/>
  <c r="AE26" i="6"/>
  <c r="AE21" i="6"/>
  <c r="AD623" i="6"/>
  <c r="AD611" i="6"/>
  <c r="AE568" i="6"/>
  <c r="AE563" i="6"/>
  <c r="AD553" i="6"/>
  <c r="AD468" i="6"/>
  <c r="AD463" i="6"/>
  <c r="AD458" i="6"/>
  <c r="AD453" i="6"/>
  <c r="AD448" i="6"/>
  <c r="AE443" i="6"/>
  <c r="AD409" i="6"/>
  <c r="AD404" i="6"/>
  <c r="AD394" i="6"/>
  <c r="AE389" i="6"/>
  <c r="AE379" i="6"/>
  <c r="AE369" i="6"/>
  <c r="AE359" i="6"/>
  <c r="AE349" i="6"/>
  <c r="AD280" i="6"/>
  <c r="AE270" i="6"/>
  <c r="AE265" i="6"/>
  <c r="AD246" i="6"/>
  <c r="AD231" i="6"/>
  <c r="AE221" i="6"/>
  <c r="AD211" i="6"/>
  <c r="AE201" i="6"/>
  <c r="AE191" i="6"/>
  <c r="AD177" i="6"/>
  <c r="AD172" i="6"/>
  <c r="AE162" i="6"/>
  <c r="AE157" i="6"/>
  <c r="AE147" i="6"/>
  <c r="AD113" i="6"/>
  <c r="AE103" i="6"/>
  <c r="AD94" i="6"/>
  <c r="AE962" i="6"/>
  <c r="AD948" i="6"/>
  <c r="AE847" i="6"/>
  <c r="AD840" i="6"/>
  <c r="AD399" i="6"/>
  <c r="AD384" i="6"/>
  <c r="AD374" i="6"/>
  <c r="AE364" i="6"/>
  <c r="AE354" i="6"/>
  <c r="AD962" i="6"/>
  <c r="AE744" i="6"/>
  <c r="AE714" i="6"/>
  <c r="AD969" i="6"/>
  <c r="AE854" i="6"/>
  <c r="AE773" i="6"/>
  <c r="AE658" i="6"/>
  <c r="AD652" i="6"/>
  <c r="AD646" i="6"/>
  <c r="AD640" i="6"/>
  <c r="AE634" i="6"/>
  <c r="AE588" i="6"/>
  <c r="AD583" i="6"/>
  <c r="AD578" i="6"/>
  <c r="AD558" i="6"/>
  <c r="AE547" i="6"/>
  <c r="AE542" i="6"/>
  <c r="AE537" i="6"/>
  <c r="AD527" i="6"/>
  <c r="AD512" i="6"/>
  <c r="AD507" i="6"/>
  <c r="AD502" i="6"/>
  <c r="AD497" i="6"/>
  <c r="AD492" i="6"/>
  <c r="AE487" i="6"/>
  <c r="AE482" i="6"/>
  <c r="AE438" i="6"/>
  <c r="AE433" i="6"/>
  <c r="AD344" i="6"/>
  <c r="AD339" i="6"/>
  <c r="AD334" i="6"/>
  <c r="AD329" i="6"/>
  <c r="AD324" i="6"/>
  <c r="AE319" i="6"/>
  <c r="AE314" i="6"/>
  <c r="AE309" i="6"/>
  <c r="AE304" i="6"/>
  <c r="AE299" i="6"/>
  <c r="AD260" i="6"/>
  <c r="AE255" i="6"/>
  <c r="AD250" i="6"/>
  <c r="AD186" i="6"/>
  <c r="AE181" i="6"/>
  <c r="AD142" i="6"/>
  <c r="AD137" i="6"/>
  <c r="AE132" i="6"/>
  <c r="AE127" i="6"/>
  <c r="AD74" i="6"/>
  <c r="AE69" i="6"/>
  <c r="AD45" i="6"/>
  <c r="AD40" i="6"/>
  <c r="AE35" i="6"/>
  <c r="AD11" i="6"/>
  <c r="AE6" i="6"/>
  <c r="AD35" i="6"/>
  <c r="AE25" i="6"/>
  <c r="AD535" i="6"/>
  <c r="AE248" i="6"/>
  <c r="AE976" i="6"/>
  <c r="AE780" i="6"/>
  <c r="AD773" i="6"/>
  <c r="AE665" i="6"/>
  <c r="AD658" i="6"/>
  <c r="AD634" i="6"/>
  <c r="AD628" i="6"/>
  <c r="AD605" i="6"/>
  <c r="AD588" i="6"/>
  <c r="AD547" i="6"/>
  <c r="AD542" i="6"/>
  <c r="AD537" i="6"/>
  <c r="AE532" i="6"/>
  <c r="AD487" i="6"/>
  <c r="AD482" i="6"/>
  <c r="AE477" i="6"/>
  <c r="AE472" i="6"/>
  <c r="AD438" i="6"/>
  <c r="AD433" i="6"/>
  <c r="AE428" i="6"/>
  <c r="AE423" i="6"/>
  <c r="AE418" i="6"/>
  <c r="AE413" i="6"/>
  <c r="AD319" i="6"/>
  <c r="AD314" i="6"/>
  <c r="AD309" i="6"/>
  <c r="AD304" i="6"/>
  <c r="AD299" i="6"/>
  <c r="AE294" i="6"/>
  <c r="AE289" i="6"/>
  <c r="AE284" i="6"/>
  <c r="AE245" i="6"/>
  <c r="AE240" i="6"/>
  <c r="AD181" i="6"/>
  <c r="AD132" i="6"/>
  <c r="AD127" i="6"/>
  <c r="AE122" i="6"/>
  <c r="AD117" i="6"/>
  <c r="AD98" i="6"/>
  <c r="AD69" i="6"/>
  <c r="AE64" i="6"/>
  <c r="AE59" i="6"/>
  <c r="AE54" i="6"/>
  <c r="AD6" i="6"/>
  <c r="AE30" i="6"/>
  <c r="AD1023" i="6"/>
  <c r="AE983" i="6"/>
  <c r="AD976" i="6"/>
  <c r="AD685" i="6"/>
  <c r="AE622" i="6"/>
  <c r="AE616" i="6"/>
  <c r="AE610" i="6"/>
  <c r="AE552" i="6"/>
  <c r="AD477" i="6"/>
  <c r="AD472" i="6"/>
  <c r="AE467" i="6"/>
  <c r="AE462" i="6"/>
  <c r="AE457" i="6"/>
  <c r="AE452" i="6"/>
  <c r="AE447" i="6"/>
  <c r="AD428" i="6"/>
  <c r="AD423" i="6"/>
  <c r="AD418" i="6"/>
  <c r="AD413" i="6"/>
  <c r="AE408" i="6"/>
  <c r="AD403" i="6"/>
  <c r="AE398" i="6"/>
  <c r="AD393" i="6"/>
  <c r="AE388" i="6"/>
  <c r="AE383" i="6"/>
  <c r="AE378" i="6"/>
  <c r="AE373" i="6"/>
  <c r="AD294" i="6"/>
  <c r="AD289" i="6"/>
  <c r="AD284" i="6"/>
  <c r="AE279" i="6"/>
  <c r="AD245" i="6"/>
  <c r="AD240" i="6"/>
  <c r="AE235" i="6"/>
  <c r="AE230" i="6"/>
  <c r="AE215" i="6"/>
  <c r="AE210" i="6"/>
  <c r="AE205" i="6"/>
  <c r="AE176" i="6"/>
  <c r="AE171" i="6"/>
  <c r="AD112" i="6"/>
  <c r="AE107" i="6"/>
  <c r="AE93" i="6"/>
  <c r="AD64" i="6"/>
  <c r="AD59" i="6"/>
  <c r="AD54" i="6"/>
  <c r="AE49" i="6"/>
  <c r="AE20" i="6"/>
  <c r="AD485" i="6"/>
  <c r="AE1030" i="6"/>
  <c r="AE816" i="6"/>
  <c r="AD713" i="6"/>
  <c r="AD706" i="6"/>
  <c r="AD610" i="6"/>
  <c r="AE599" i="6"/>
  <c r="AD593" i="6"/>
  <c r="AE572" i="6"/>
  <c r="AE567" i="6"/>
  <c r="AE562" i="6"/>
  <c r="AD552" i="6"/>
  <c r="AE521" i="6"/>
  <c r="AE516" i="6"/>
  <c r="AD467" i="6"/>
  <c r="AD462" i="6"/>
  <c r="AD457" i="6"/>
  <c r="AD452" i="6"/>
  <c r="AD447" i="6"/>
  <c r="AD388" i="6"/>
  <c r="AD383" i="6"/>
  <c r="AD378" i="6"/>
  <c r="AD373" i="6"/>
  <c r="AE368" i="6"/>
  <c r="AE363" i="6"/>
  <c r="AE358" i="6"/>
  <c r="AE353" i="6"/>
  <c r="AE348" i="6"/>
  <c r="AD279" i="6"/>
  <c r="AE274" i="6"/>
  <c r="AD269" i="6"/>
  <c r="AE264" i="6"/>
  <c r="AD235" i="6"/>
  <c r="AD230" i="6"/>
  <c r="AE225" i="6"/>
  <c r="AE220" i="6"/>
  <c r="AD215" i="6"/>
  <c r="AD210" i="6"/>
  <c r="AD205" i="6"/>
  <c r="AE200" i="6"/>
  <c r="AE195" i="6"/>
  <c r="AE190" i="6"/>
  <c r="AD176" i="6"/>
  <c r="AD171" i="6"/>
  <c r="AE166" i="6"/>
  <c r="AE161" i="6"/>
  <c r="AE156" i="6"/>
  <c r="AE151" i="6"/>
  <c r="AE146" i="6"/>
  <c r="AD107" i="6"/>
  <c r="AE102" i="6"/>
  <c r="AD93" i="6"/>
  <c r="AE88" i="6"/>
  <c r="AE83" i="6"/>
  <c r="AE78" i="6"/>
  <c r="AD49" i="6"/>
  <c r="AD30" i="6"/>
  <c r="AD25" i="6"/>
  <c r="AD20" i="6"/>
  <c r="AE15" i="6"/>
  <c r="AE591" i="6"/>
  <c r="AE480" i="6"/>
  <c r="AD411" i="6"/>
  <c r="AD1030" i="6"/>
  <c r="AE823" i="6"/>
  <c r="AD816" i="6"/>
  <c r="AE720" i="6"/>
  <c r="AE671" i="6"/>
  <c r="AE651" i="6"/>
  <c r="AE645" i="6"/>
  <c r="AE639" i="6"/>
  <c r="AE582" i="6"/>
  <c r="AE577" i="6"/>
  <c r="AD572" i="6"/>
  <c r="AD567" i="6"/>
  <c r="AD562" i="6"/>
  <c r="AE557" i="6"/>
  <c r="AE526" i="6"/>
  <c r="AD521" i="6"/>
  <c r="AD516" i="6"/>
  <c r="AE511" i="6"/>
  <c r="AE506" i="6"/>
  <c r="AE501" i="6"/>
  <c r="AE496" i="6"/>
  <c r="AE491" i="6"/>
  <c r="AE442" i="6"/>
  <c r="AD368" i="6"/>
  <c r="AD363" i="6"/>
  <c r="AD358" i="6"/>
  <c r="AD353" i="6"/>
  <c r="AD348" i="6"/>
  <c r="AE343" i="6"/>
  <c r="AE338" i="6"/>
  <c r="AE333" i="6"/>
  <c r="AE328" i="6"/>
  <c r="AE323" i="6"/>
  <c r="AE259" i="6"/>
  <c r="AE254" i="6"/>
  <c r="AD225" i="6"/>
  <c r="AD220" i="6"/>
  <c r="AD200" i="6"/>
  <c r="AD195" i="6"/>
  <c r="AD190" i="6"/>
  <c r="AE185" i="6"/>
  <c r="AD166" i="6"/>
  <c r="AD161" i="6"/>
  <c r="AD156" i="6"/>
  <c r="AD151" i="6"/>
  <c r="AD146" i="6"/>
  <c r="AE141" i="6"/>
  <c r="AD136" i="6"/>
  <c r="AD102" i="6"/>
  <c r="AD88" i="6"/>
  <c r="AD83" i="6"/>
  <c r="AD78" i="6"/>
  <c r="AE73" i="6"/>
  <c r="AE44" i="6"/>
  <c r="AE39" i="6"/>
  <c r="AD15" i="6"/>
  <c r="AE10" i="6"/>
  <c r="AD48" i="6"/>
  <c r="AD9" i="6"/>
  <c r="AD586" i="6"/>
  <c r="AD421" i="6"/>
  <c r="AE396" i="6"/>
  <c r="AD292" i="6"/>
  <c r="AD845" i="6"/>
  <c r="AD639" i="6"/>
  <c r="AD604" i="6"/>
  <c r="AE587" i="6"/>
  <c r="AD582" i="6"/>
  <c r="AD577" i="6"/>
  <c r="AD557" i="6"/>
  <c r="AE546" i="6"/>
  <c r="AD541" i="6"/>
  <c r="AE536" i="6"/>
  <c r="AE531" i="6"/>
  <c r="AD526" i="6"/>
  <c r="AD511" i="6"/>
  <c r="AD506" i="6"/>
  <c r="AD501" i="6"/>
  <c r="AD496" i="6"/>
  <c r="AD491" i="6"/>
  <c r="AE486" i="6"/>
  <c r="AD442" i="6"/>
  <c r="AE437" i="6"/>
  <c r="AE432" i="6"/>
  <c r="AD343" i="6"/>
  <c r="AD338" i="6"/>
  <c r="AD333" i="6"/>
  <c r="AD328" i="6"/>
  <c r="AD323" i="6"/>
  <c r="AE318" i="6"/>
  <c r="AE313" i="6"/>
  <c r="AE308" i="6"/>
  <c r="AE303" i="6"/>
  <c r="AE298" i="6"/>
  <c r="AD259" i="6"/>
  <c r="AD254" i="6"/>
  <c r="AD185" i="6"/>
  <c r="AE180" i="6"/>
  <c r="AD131" i="6"/>
  <c r="AE126" i="6"/>
  <c r="AE121" i="6"/>
  <c r="AE116" i="6"/>
  <c r="AE97" i="6"/>
  <c r="AD73" i="6"/>
  <c r="AE68" i="6"/>
  <c r="AD44" i="6"/>
  <c r="AD39" i="6"/>
  <c r="AE34" i="6"/>
  <c r="AD10" i="6"/>
  <c r="AD318" i="6"/>
  <c r="AD308" i="6"/>
  <c r="AD298" i="6"/>
  <c r="AD288" i="6"/>
  <c r="AE244" i="6"/>
  <c r="AE239" i="6"/>
  <c r="AD126" i="6"/>
  <c r="AD116" i="6"/>
  <c r="AE111" i="6"/>
  <c r="AD97" i="6"/>
  <c r="AE63" i="6"/>
  <c r="AE53" i="6"/>
  <c r="AD34" i="6"/>
  <c r="AE5" i="6"/>
  <c r="AD58" i="6"/>
  <c r="AE24" i="6"/>
  <c r="AD38" i="6"/>
  <c r="AD416" i="6"/>
  <c r="AD179" i="6"/>
  <c r="AD470" i="6"/>
  <c r="AE455" i="6"/>
  <c r="AD401" i="6"/>
  <c r="AD364" i="6"/>
  <c r="AD349" i="6"/>
  <c r="AE334" i="6"/>
  <c r="AE272" i="6"/>
  <c r="AD265" i="6"/>
  <c r="AD243" i="6"/>
  <c r="AE186" i="6"/>
  <c r="AE159" i="6"/>
  <c r="AE153" i="6"/>
  <c r="AD18" i="6"/>
  <c r="AD12" i="6"/>
  <c r="AE371" i="6"/>
  <c r="AE228" i="6"/>
  <c r="AD221" i="6"/>
  <c r="AE81" i="6"/>
  <c r="AD725" i="6"/>
  <c r="AE522" i="6"/>
  <c r="AE213" i="6"/>
  <c r="AD42" i="6"/>
  <c r="AD460" i="6"/>
  <c r="AD66" i="6"/>
  <c r="AE124" i="6"/>
  <c r="AD144" i="6"/>
  <c r="AE386" i="6"/>
  <c r="AD159" i="6"/>
  <c r="AE492" i="6"/>
  <c r="AD152" i="6"/>
  <c r="AD125" i="6"/>
  <c r="AE445" i="6"/>
  <c r="AD124" i="6"/>
  <c r="AE104" i="6"/>
  <c r="AD21" i="6"/>
  <c r="AD828" i="6"/>
  <c r="AD591" i="6"/>
  <c r="AD213" i="6"/>
  <c r="AD178" i="6"/>
  <c r="AE139" i="6"/>
  <c r="AE119" i="6"/>
  <c r="AD100" i="6"/>
  <c r="AE74" i="6"/>
  <c r="AD67" i="6"/>
  <c r="AD61" i="6"/>
  <c r="AE42" i="6"/>
  <c r="AE36" i="6"/>
  <c r="AE583" i="6"/>
  <c r="AD119" i="6"/>
  <c r="AE11" i="6"/>
  <c r="AE164" i="6"/>
  <c r="AE105" i="6"/>
  <c r="AE110" i="6"/>
  <c r="AE732" i="6"/>
  <c r="AE16" i="6"/>
  <c r="AE376" i="6"/>
  <c r="AD79" i="6"/>
  <c r="AD568" i="6"/>
  <c r="AE66" i="6"/>
  <c r="AD4" i="6"/>
  <c r="AD406" i="6"/>
  <c r="AE91" i="6"/>
  <c r="AE46" i="6"/>
  <c r="AE198" i="6"/>
  <c r="AD191" i="6"/>
  <c r="AD164" i="6"/>
  <c r="AE4" i="6"/>
  <c r="AD270" i="6"/>
  <c r="AE86" i="6"/>
  <c r="AE47" i="6"/>
  <c r="AD22" i="6"/>
  <c r="AD169" i="6"/>
  <c r="AD643" i="6"/>
  <c r="AE512" i="6"/>
  <c r="AE497" i="6"/>
  <c r="AE262" i="6"/>
  <c r="AE163" i="6"/>
  <c r="AE218" i="6"/>
  <c r="AE203" i="6"/>
  <c r="AD573" i="6"/>
  <c r="AE558" i="6"/>
  <c r="AD203" i="6"/>
  <c r="AD196" i="6"/>
  <c r="AD275" i="6"/>
  <c r="AD162" i="6"/>
  <c r="AE149" i="6"/>
  <c r="AD71" i="6"/>
  <c r="AE27" i="6"/>
  <c r="AE8" i="6"/>
  <c r="AE142" i="6"/>
  <c r="AE96" i="6"/>
  <c r="AD51" i="6"/>
  <c r="AE32" i="6"/>
  <c r="AE277" i="6"/>
  <c r="AD391" i="6"/>
  <c r="AD41" i="6"/>
  <c r="AE233" i="6"/>
  <c r="AD443" i="6"/>
  <c r="AE168" i="6"/>
  <c r="AD149" i="6"/>
  <c r="AE129" i="6"/>
  <c r="AE84" i="6"/>
  <c r="AD8" i="6"/>
  <c r="AD359" i="6"/>
  <c r="AD238" i="6"/>
  <c r="AD174" i="6"/>
  <c r="AD129" i="6"/>
  <c r="AD103" i="6"/>
  <c r="AE57" i="6"/>
  <c r="AE51" i="6"/>
  <c r="AE381" i="6"/>
  <c r="AD115" i="6"/>
  <c r="AE90" i="6"/>
  <c r="AE45" i="6"/>
  <c r="AD369" i="6"/>
  <c r="AD86" i="6"/>
  <c r="AE183" i="6"/>
  <c r="AE137" i="6"/>
  <c r="AD52" i="6"/>
  <c r="AE71" i="6"/>
  <c r="AD480" i="6"/>
  <c r="AE465" i="6"/>
  <c r="AD450" i="6"/>
  <c r="AD396" i="6"/>
  <c r="AE344" i="6"/>
  <c r="AE329" i="6"/>
  <c r="AE188" i="6"/>
  <c r="AE28" i="6"/>
  <c r="AD594" i="6"/>
  <c r="AE267" i="6"/>
  <c r="AE109" i="6"/>
  <c r="AD57" i="6"/>
  <c r="AD517" i="6"/>
  <c r="AE502" i="6"/>
  <c r="AE260" i="6"/>
  <c r="AE223" i="6"/>
  <c r="AD109" i="6"/>
  <c r="AD96" i="6"/>
  <c r="AD32" i="6"/>
  <c r="AD26" i="6"/>
  <c r="AD154" i="6"/>
  <c r="AD76" i="6"/>
  <c r="AD13" i="6"/>
  <c r="AE61" i="6"/>
  <c r="AE158" i="6"/>
  <c r="AD248" i="6"/>
  <c r="AE144" i="6"/>
  <c r="AD16" i="6"/>
  <c r="AD28" i="6"/>
  <c r="AD91" i="6"/>
  <c r="AE208" i="6"/>
  <c r="AD167" i="6"/>
  <c r="AE154" i="6"/>
  <c r="AE148" i="6"/>
  <c r="AE76" i="6"/>
  <c r="AE13" i="6"/>
  <c r="AE7" i="6"/>
  <c r="AE578" i="6"/>
  <c r="AD208" i="6"/>
  <c r="AD201" i="6"/>
  <c r="AE173" i="6"/>
  <c r="AE100" i="6"/>
  <c r="AE17" i="6"/>
  <c r="AD23" i="6"/>
  <c r="AD226" i="6"/>
  <c r="AD655" i="6"/>
  <c r="AD81" i="6"/>
  <c r="AD475" i="6"/>
  <c r="AE324" i="6"/>
  <c r="AD105" i="6"/>
  <c r="AD563" i="6"/>
  <c r="AD173" i="6"/>
  <c r="AE134" i="6"/>
  <c r="AE114" i="6"/>
  <c r="AD89" i="6"/>
  <c r="AE62" i="6"/>
  <c r="AE56" i="6"/>
  <c r="AD50" i="6"/>
  <c r="AD139" i="6"/>
  <c r="AD47" i="6"/>
  <c r="AD33" i="6"/>
  <c r="AD631" i="6"/>
  <c r="AE600" i="6"/>
  <c r="AD134" i="6"/>
  <c r="AD114" i="6"/>
  <c r="AE95" i="6"/>
  <c r="AD62" i="6"/>
  <c r="AD56" i="6"/>
  <c r="AE37" i="6"/>
  <c r="AE23" i="6"/>
  <c r="AE339" i="6"/>
  <c r="AD157" i="6"/>
  <c r="AE169" i="6"/>
  <c r="AE52" i="6"/>
  <c r="AD110" i="6"/>
  <c r="AE995" i="6"/>
  <c r="AD193" i="6"/>
  <c r="AD147" i="6"/>
  <c r="AD120" i="6"/>
  <c r="AD95" i="6"/>
  <c r="AD37" i="6"/>
  <c r="AD31" i="6"/>
  <c r="AE18" i="6"/>
  <c r="AE507" i="6"/>
  <c r="AD354" i="6"/>
  <c r="AE40" i="6"/>
  <c r="E4" i="2"/>
  <c r="D8" i="2" l="1"/>
  <c r="D15" i="2"/>
  <c r="E6" i="2"/>
  <c r="C13" i="2"/>
  <c r="D18" i="2"/>
  <c r="C19" i="2"/>
  <c r="E18" i="2"/>
  <c r="E9" i="2"/>
  <c r="C14" i="2"/>
  <c r="E10" i="2"/>
  <c r="D17" i="2"/>
  <c r="D7" i="2"/>
  <c r="E21" i="2"/>
  <c r="E16" i="2"/>
  <c r="D20" i="2"/>
  <c r="C16" i="2"/>
  <c r="D10" i="2"/>
  <c r="C6" i="2"/>
  <c r="E13" i="2"/>
  <c r="D12" i="2"/>
  <c r="E11" i="2"/>
  <c r="D9" i="2"/>
  <c r="C8" i="2"/>
  <c r="D11" i="2"/>
  <c r="E15" i="2"/>
  <c r="D14" i="2"/>
  <c r="D19" i="2"/>
  <c r="C7" i="2"/>
  <c r="C9" i="2"/>
  <c r="C18" i="2"/>
  <c r="C20" i="2"/>
  <c r="C10" i="2"/>
  <c r="D13" i="2"/>
  <c r="D16" i="2"/>
  <c r="C12" i="2"/>
  <c r="C15" i="2"/>
  <c r="C17" i="2"/>
  <c r="D21" i="2"/>
  <c r="E20" i="2"/>
  <c r="E12" i="2"/>
  <c r="E8" i="2"/>
  <c r="C21" i="2"/>
  <c r="E17" i="2"/>
  <c r="C11" i="2"/>
  <c r="E7" i="2"/>
  <c r="D6" i="2"/>
  <c r="E14" i="2"/>
  <c r="E19" i="2"/>
  <c r="F4" i="2"/>
  <c r="F11" i="2" l="1"/>
  <c r="F8" i="2"/>
  <c r="F21" i="2"/>
  <c r="F18" i="2"/>
  <c r="F9" i="2"/>
  <c r="F14" i="2"/>
  <c r="F19" i="2"/>
  <c r="F16" i="2"/>
  <c r="F15" i="2"/>
  <c r="F12" i="2"/>
  <c r="F7" i="2"/>
  <c r="F6" i="2"/>
  <c r="F17" i="2"/>
  <c r="F10" i="2"/>
  <c r="F13" i="2"/>
  <c r="F20" i="2"/>
  <c r="G4" i="2"/>
  <c r="G13" i="2" l="1"/>
  <c r="G12" i="2"/>
  <c r="G11" i="2"/>
  <c r="G18" i="2"/>
  <c r="G10" i="2"/>
  <c r="G21" i="2"/>
  <c r="G20" i="2"/>
  <c r="G8" i="2"/>
  <c r="G7" i="2"/>
  <c r="G17" i="2"/>
  <c r="G16" i="2"/>
  <c r="G14" i="2"/>
  <c r="G9" i="2"/>
  <c r="G19" i="2"/>
  <c r="G6" i="2"/>
  <c r="G15" i="2"/>
  <c r="H4" i="2"/>
  <c r="H7" i="2" l="1"/>
  <c r="H17" i="2"/>
  <c r="H14" i="2"/>
  <c r="H15" i="2"/>
  <c r="H12" i="2"/>
  <c r="H10" i="2"/>
  <c r="H13" i="2"/>
  <c r="H8" i="2"/>
  <c r="H20" i="2"/>
  <c r="H11" i="2"/>
  <c r="H18" i="2"/>
  <c r="H21" i="2"/>
  <c r="H9" i="2"/>
  <c r="H19" i="2"/>
  <c r="H6" i="2"/>
  <c r="H16" i="2"/>
  <c r="I4" i="2"/>
  <c r="I8" i="2" l="1"/>
  <c r="I18" i="2"/>
  <c r="I6" i="2"/>
  <c r="I13" i="2"/>
  <c r="I21" i="2"/>
  <c r="I16" i="2"/>
  <c r="I17" i="2"/>
  <c r="I19" i="2"/>
  <c r="I7" i="2"/>
  <c r="I9" i="2"/>
  <c r="I14" i="2"/>
  <c r="I12" i="2"/>
  <c r="I15" i="2"/>
  <c r="I10" i="2"/>
  <c r="I11" i="2"/>
  <c r="I20" i="2"/>
  <c r="J4" i="2"/>
  <c r="J10" i="2" l="1"/>
  <c r="J7" i="2"/>
  <c r="J20" i="2"/>
  <c r="J17" i="2"/>
  <c r="J18" i="2"/>
  <c r="J16" i="2"/>
  <c r="J14" i="2"/>
  <c r="J8" i="2"/>
  <c r="J15" i="2"/>
  <c r="J11" i="2"/>
  <c r="J21" i="2"/>
  <c r="J6" i="2"/>
  <c r="J19" i="2"/>
  <c r="J13" i="2"/>
  <c r="J12" i="2"/>
  <c r="J9" i="2"/>
  <c r="K4" i="2"/>
  <c r="K12" i="2" l="1"/>
  <c r="K11" i="2"/>
  <c r="K21" i="2"/>
  <c r="K20" i="2"/>
  <c r="K9" i="2"/>
  <c r="K7" i="2"/>
  <c r="K17" i="2"/>
  <c r="K10" i="2"/>
  <c r="K19" i="2"/>
  <c r="K15" i="2"/>
  <c r="K8" i="2"/>
  <c r="K6" i="2"/>
  <c r="K18" i="2"/>
  <c r="K16" i="2"/>
  <c r="K14" i="2"/>
  <c r="K13" i="2"/>
  <c r="L4" i="2"/>
  <c r="L15" i="2" l="1"/>
  <c r="L6" i="2"/>
  <c r="L16" i="2"/>
  <c r="L13" i="2"/>
  <c r="L14" i="2"/>
  <c r="L9" i="2"/>
  <c r="L19" i="2"/>
  <c r="L7" i="2"/>
  <c r="L11" i="2"/>
  <c r="L21" i="2"/>
  <c r="L12" i="2"/>
  <c r="L10" i="2"/>
  <c r="L20" i="2"/>
  <c r="L17" i="2"/>
  <c r="L18" i="2"/>
  <c r="L8" i="2"/>
  <c r="M4" i="2"/>
  <c r="M7" i="2" l="1"/>
  <c r="M17" i="2"/>
  <c r="M18" i="2"/>
  <c r="M15" i="2"/>
  <c r="M13" i="2"/>
  <c r="M19" i="2"/>
  <c r="M8" i="2"/>
  <c r="M20" i="2"/>
  <c r="M10" i="2"/>
  <c r="M6" i="2"/>
  <c r="M16" i="2"/>
  <c r="M21" i="2"/>
  <c r="M14" i="2"/>
  <c r="M12" i="2"/>
  <c r="M11" i="2"/>
  <c r="M9" i="2"/>
  <c r="K5" i="2"/>
  <c r="N4" i="2"/>
  <c r="J5" i="2" l="1"/>
  <c r="C5" i="2"/>
  <c r="C2" i="2" s="1"/>
  <c r="M5" i="2"/>
  <c r="M2" i="2" s="1"/>
  <c r="G5" i="2"/>
  <c r="N21" i="2"/>
  <c r="N18" i="2"/>
  <c r="N9" i="2"/>
  <c r="N6" i="2"/>
  <c r="N19" i="2"/>
  <c r="N16" i="2"/>
  <c r="N7" i="2"/>
  <c r="N14" i="2"/>
  <c r="N12" i="2"/>
  <c r="N13" i="2"/>
  <c r="N17" i="2"/>
  <c r="N10" i="2"/>
  <c r="N15" i="2"/>
  <c r="N20" i="2"/>
  <c r="N8" i="2"/>
  <c r="N11" i="2"/>
  <c r="F5" i="2"/>
  <c r="N5" i="2"/>
  <c r="H5" i="2"/>
  <c r="I5" i="2"/>
  <c r="I2" i="2" s="1"/>
  <c r="E5" i="2"/>
  <c r="D5" i="2"/>
  <c r="D2" i="2" s="1"/>
  <c r="L5" i="2"/>
  <c r="K2" i="2"/>
  <c r="N2" i="2" l="1"/>
  <c r="E2" i="2"/>
  <c r="F2" i="2"/>
  <c r="G2" i="2"/>
  <c r="J2" i="2"/>
  <c r="L2" i="2"/>
  <c r="H2" i="2"/>
</calcChain>
</file>

<file path=xl/sharedStrings.xml><?xml version="1.0" encoding="utf-8"?>
<sst xmlns="http://schemas.openxmlformats.org/spreadsheetml/2006/main" count="97028" uniqueCount="22067">
  <si>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</si>
  <si>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</si>
  <si>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</si>
  <si>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</si>
  <si>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</si>
  <si>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</si>
  <si>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</si>
  <si>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</si>
  <si>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</si>
  <si>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</si>
  <si>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</si>
  <si>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</si>
  <si>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</si>
  <si>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</si>
  <si>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</si>
  <si>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</si>
  <si>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</si>
  <si>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Ngày Thanh toán</t>
  </si>
  <si>
    <t>Chứng từ Thanh toán</t>
  </si>
  <si>
    <t>Tên Khách hàng</t>
  </si>
  <si>
    <t>Tiền chiết khấu</t>
  </si>
  <si>
    <t>Tiền VAT</t>
  </si>
  <si>
    <t>Phân loại</t>
  </si>
  <si>
    <t>Tổng giá trị</t>
  </si>
  <si>
    <t>Giá Trị HD sau CK</t>
  </si>
  <si>
    <t>Số tiền đã thu</t>
  </si>
  <si>
    <t>Ngày tính CN</t>
  </si>
  <si>
    <t>Tháng HĐ</t>
  </si>
  <si>
    <t>Tháng Thanh toán</t>
  </si>
  <si>
    <t>BẢNG TỔNG HỢP CÔNG NỢ NĂM 2025</t>
  </si>
  <si>
    <t>TỔNG CÔNG NỢ</t>
  </si>
  <si>
    <t>SATRA-025</t>
  </si>
  <si>
    <t>TRUNG TÂM ĐIỀU HÀNH SATRAFOODS</t>
  </si>
  <si>
    <t>SATRA-027</t>
  </si>
  <si>
    <t>Trung Tâm Thương Mại Satra Củ Chi</t>
  </si>
  <si>
    <t>SATRA-020</t>
  </si>
  <si>
    <t>TTTM Satra đường Phạm Hùng</t>
  </si>
  <si>
    <t>SATRA-028</t>
  </si>
  <si>
    <t>CHI NHÁNH TỔNG CÔNG TY THƯƠNG MẠI SÀI GÒN- TNHH MTV- TRUNG TÂM THƯƠNG MẠI SATRA VÕ VĂN KIỆT</t>
  </si>
  <si>
    <t>SATRA-004</t>
  </si>
  <si>
    <t>CN TCT TM SÀI GÒN – TNHH MTV – SIÊU THỊ SÀI GÒN</t>
  </si>
  <si>
    <t>Tồn đầu kỳ</t>
  </si>
  <si>
    <t>CircleK</t>
  </si>
  <si>
    <t>CÔNG TY TNHH VÒNG TRÒN ĐỎ</t>
  </si>
  <si>
    <t>CircleK-017</t>
  </si>
  <si>
    <t>CHI NHÁNH CÔNG TY TNHH VÒNG TRÒN ĐỎ TẠI CẦN THƠ</t>
  </si>
  <si>
    <t>CircleK-027</t>
  </si>
  <si>
    <t>CHI NHÁNH CÔNG TY TNHH VÒNG TRÒN ĐỎ TẠI KIÊN GIANG</t>
  </si>
  <si>
    <t>CircleK-028</t>
  </si>
  <si>
    <t>CHI NHÁNH CÔNG TY TNHH VÒNG TRÒN ĐỎ TẠI KHÁNH HÒA</t>
  </si>
  <si>
    <t>CircleK-012</t>
  </si>
  <si>
    <t>CHI NHÁNH CÔNG TY TNHH VÒNG TRÒN ĐỎ TẠI BÀ RỊA-VŨNG TÀU</t>
  </si>
  <si>
    <t>CircleK-011</t>
  </si>
  <si>
    <t>CHI NHÁNH TẠI BÌNH DƯƠNG CÔNG TY TNHH VÒNG TRÒN ĐỎ</t>
  </si>
  <si>
    <t>CircleK-022</t>
  </si>
  <si>
    <t>CHI NHÁNH CÔNG TY TNHH VÒNG TRÒN ĐỎ TẠI TIỀN GIANG</t>
  </si>
  <si>
    <t>CircleK-020</t>
  </si>
  <si>
    <t>CHI NHÁNH CÔNG TY TNHH VÒNG TRÒN ĐỎ TẠI AN GIANG</t>
  </si>
  <si>
    <t>CircleK-021</t>
  </si>
  <si>
    <t>CHI NHÁNH CÔNG TY TNHH VÒNG TRÒN ĐỎ TẠI ĐỒNG NAI</t>
  </si>
  <si>
    <t>CircleK-015</t>
  </si>
  <si>
    <t>CHI NHÁNH CÔNG TY TNHH VÒNG TRÒN ĐỎ TẠI QUẢNG NINH</t>
  </si>
  <si>
    <t>CircleK-019</t>
  </si>
  <si>
    <t>CHI NHÁNH CÔNG TY TNHH VÒNG TRÒN ĐỎ TẠI HẢI PHÒNG</t>
  </si>
  <si>
    <t>CircleK-023</t>
  </si>
  <si>
    <t>CHI NHÁNH CÔNG TY TNHH VÒNG TRÒN ĐỎ TẠI HƯNG YÊN</t>
  </si>
  <si>
    <t>CircleK-010</t>
  </si>
  <si>
    <t>CHI NHÁNH CÔNG TY TNHH VÒNG TRÒN ĐỎ TẠI HÀ NỘI</t>
  </si>
  <si>
    <t>CircleK-024</t>
  </si>
  <si>
    <t>CHI NHÁNH CÔNG TY TNHH VÒNG TRÒN ĐỎ TẠI BẮC NINH</t>
  </si>
  <si>
    <t>CircleK-029</t>
  </si>
  <si>
    <t>CHI NHÁNH CÔNG TY TNHH VÒNG TRÒN ĐỎ TẠI THÁI NGUYÊN</t>
  </si>
  <si>
    <t>EB</t>
  </si>
  <si>
    <t>Công ty TNHH dịch vụ EB</t>
  </si>
  <si>
    <t/>
  </si>
  <si>
    <t>COOP-014</t>
  </si>
  <si>
    <t>CHI NHÁNH LIÊN HIỆP HỢP TÁC XÃ THƯƠNG MẠI TP. HỒ CHÍ MINH - CO.OPMART BẮC GIANG</t>
  </si>
  <si>
    <t>COOPTHANHHOA</t>
  </si>
  <si>
    <t>CÔNG TY TNHH MỘT THÀNH VIÊN CO.OPMART THANH HÓA</t>
  </si>
  <si>
    <t>COOPHAIPHONG</t>
  </si>
  <si>
    <t>CÔNG TY TNHH MỘT THÀNH VIÊN CO.OPMART HẢI PHÒNG</t>
  </si>
  <si>
    <t>COOPHANOI</t>
  </si>
  <si>
    <t>CÔNG TY TNHH MỘT THÀNH VIÊN SÀI GÒN CO.OP HÀ NỘI</t>
  </si>
  <si>
    <t>COOPMARFOUR</t>
  </si>
  <si>
    <t>CÔNG TY TNHH MỘT THÀNH VIÊN MARFOUR</t>
  </si>
  <si>
    <t>TMART</t>
  </si>
  <si>
    <t>CÔNG TY CỔ PHẦN T - MARTSTORES</t>
  </si>
  <si>
    <t>KMARKET</t>
  </si>
  <si>
    <t>CÔNG TY TNHH THƯƠNG MẠI K &amp; K TOÀN CẦU</t>
  </si>
  <si>
    <t>SMART</t>
  </si>
  <si>
    <t>CÔNG TY TNHH KINH DOANH THƯƠNG MẠI VÀ DỊCH VỤ SUNSHINE MART</t>
  </si>
  <si>
    <t>OKONO</t>
  </si>
  <si>
    <t>CÔNG TY TNHH OKONO VIỆT NAM</t>
  </si>
  <si>
    <t>A30HC70 - Cửa hàng OKONO Hoàng Cầu</t>
  </si>
  <si>
    <t>OkonoA30</t>
  </si>
  <si>
    <t>A33PT208 - Cửa hàng OKONO 208 Phúc Tân</t>
  </si>
  <si>
    <t>OkonoA33</t>
  </si>
  <si>
    <t>A36TC223 - Cửa hàng OKONO Xuân Đỉnh</t>
  </si>
  <si>
    <t>OkonoA36</t>
  </si>
  <si>
    <t>COOPFOOD-115</t>
  </si>
  <si>
    <t>CHI NHÁNH - CÔNG TY TNHH MỘT THÀNH VIÊN THỰC PHẨM SAIGON CO.OP - CO.OP FOOD MIỀN BẮC</t>
  </si>
  <si>
    <t>MEGA-001</t>
  </si>
  <si>
    <t>CHI NHÁNH CÔNG TY TNHH MM MEGA MARKET (VIỆT NAM) TẠI THÀNH PHỐ HÀ NỘI</t>
  </si>
  <si>
    <t>COOP-038</t>
  </si>
  <si>
    <t>CHI NHÁNH LIÊN HIỆP HỢP TÁC XÃ THƯƠNG MẠI TP.HỒ CHÍ MINH-CO.OPMART TÂN THÀNH</t>
  </si>
  <si>
    <t>COOPHUE</t>
  </si>
  <si>
    <t>CÔNG TY TNHH MỘT THÀNH VIÊN CO.OP MART HUẾ</t>
  </si>
  <si>
    <t>COOPSAIGONSOCTRANG</t>
  </si>
  <si>
    <t>CÔNG TY TRÁCH NHIỆM HỮU HẠN MỘT THÀNH VIÊN THƯƠNG MẠI SÀI GÒN - SÓC TRĂNG</t>
  </si>
  <si>
    <t>COOP-053</t>
  </si>
  <si>
    <t>CHI NHÁNH LIÊN HIỆP HỢP TÁC XÃ THƯƠNG MẠI TP.HỒ CHÍ MINH - CO.OPMART ĐỒNG PHÚ</t>
  </si>
  <si>
    <t>COOPBAOLOC</t>
  </si>
  <si>
    <t>CÔNG TY TNHH MỘT THÀNH VIÊN SÀI GÒN CO.OP BẢO LỘC</t>
  </si>
  <si>
    <t>COOPSAIGONKIENGIANG</t>
  </si>
  <si>
    <t>CÔNG TY TRÁCH NHIỆM HỮU HẠN THƯƠNG MẠI SÀI GÒN - KIÊN GIANG</t>
  </si>
  <si>
    <t>COOPSAIGONCAMRANH</t>
  </si>
  <si>
    <t>CÔNG TY TNHH MỘT THÀNH VIÊN THƯƠNG MẠI VÀ DỊCH VỤ SÀI GÒN - CAM RANH</t>
  </si>
  <si>
    <t>COOP-021</t>
  </si>
  <si>
    <t>CHI NHÁNH LIÊN HIỆP HỢP TÁC XÃ THƯƠNG MẠI TP. HỒ CHÍ MINH - CO.OPMART QUẢNG BÌNH</t>
  </si>
  <si>
    <t>COOPCAMAU</t>
  </si>
  <si>
    <t>CÔNG TY TNHH MỘT THÀNH VIÊN CO.OPMART CÀ MAU</t>
  </si>
  <si>
    <t>COOPLONGHAU</t>
  </si>
  <si>
    <t>CHI NHÁNH CÔNG TY TNHH MỘT THÀNH VIÊN THỰC PHẨM SAIGON CO.OP - CỬA HÀNG CO.OP FOOD LONG HẬU</t>
  </si>
  <si>
    <t>COOPCAIBE</t>
  </si>
  <si>
    <t>CHI NHÁNH LIÊN HIỆP HỢP TÁC XÃ THƯƠNG MẠI TP. HỒ CHÍ MINH - CO.OPMART CÁI BÈ</t>
  </si>
  <si>
    <t>COOP-046</t>
  </si>
  <si>
    <t>CHI NHÁNH LIÊN HIỆP HỢP TÁC XÃ THƯƠNG MẠI TP.HỒ CHÍ MINH- CO.OP MART CẦN GIUỘC</t>
  </si>
  <si>
    <t>COOP-039</t>
  </si>
  <si>
    <t>CHI NHÁNH LIÊN HIỆP HỢP TÁC XÃ THƯƠNG MẠI TP.HCM - CO.OPMART CAI LẬY</t>
  </si>
  <si>
    <t>COOP-022</t>
  </si>
  <si>
    <t>CHI NHÁNH LIÊN HIỆP HỢP TÁC XÃ THƯƠNG MẠI TP. HỒ CHÍ MINH - CO.OPMART BẾN LỨC</t>
  </si>
  <si>
    <t>COOPRACHGIA</t>
  </si>
  <si>
    <t>CÔNG TY TNHH THƯƠNG MẠI SÀI GÒN CO.OP RẠCH GIÁ</t>
  </si>
  <si>
    <t>COOPSAIGONDONGHA</t>
  </si>
  <si>
    <t>CÔNG TY TRÁCH NHIỆM HỮU HẠN MỘT THÀNH VIÊN THƯƠNG MẠI DỊCH VỤ SÀI GÒN-ĐÔNG HÀ</t>
  </si>
  <si>
    <t>COOPSAIGONBP</t>
  </si>
  <si>
    <t>CÔNG TY TNHH MỘT THÀNH VIÊN THƯƠNG MẠI DỊCH VỤ SÀI GÒN - BÌNH PHƯỚC</t>
  </si>
  <si>
    <t>LOTTE-011</t>
  </si>
  <si>
    <t>CÔNG TY CỔ PHẦN TRUNG TÂM THƯƠNG MẠI LOTTE VIỆT NAM - CHI NHÁNH NHA TRANG</t>
  </si>
  <si>
    <t>COOPNAMSG</t>
  </si>
  <si>
    <t>CÔNG TY TNHH MỘT THÀNH VIÊN SÀI GÒN CO.OP NAM SÀI GÒN</t>
  </si>
  <si>
    <t>COOPNDC</t>
  </si>
  <si>
    <t>CÔNG TY TNHH MỘT THÀNH VIÊN SÀI GÒN CO.OP ĐÌNH CHIỂU</t>
  </si>
  <si>
    <t>COOPNHIEULOC</t>
  </si>
  <si>
    <t>CÔNG TY TNHH MỘT THÀNH VIÊN SÀI GÒN CO.OP NHIÊU LỘC</t>
  </si>
  <si>
    <t>COOP</t>
  </si>
  <si>
    <t>Cửa hàng Co.opFood CC Sky 9</t>
  </si>
  <si>
    <t>COOPXLHN</t>
  </si>
  <si>
    <t>CÔNG TY TNHH MỘT THÀNH VIÊN SÀI GÒN CO.OP XA LỘ HÀ NỘI</t>
  </si>
  <si>
    <t>COOPFAIRPRICE</t>
  </si>
  <si>
    <t>CÔNG TY TNHH SAIGON CO-OP FAIRPRICE</t>
  </si>
  <si>
    <t>COOPTHANGLOI</t>
  </si>
  <si>
    <t>CÔNG TY TNHH MỘT THÀNH VIÊN SÀI GÒN CO.OP THẮNG LỢI</t>
  </si>
  <si>
    <t>COOPPHUNHUAN</t>
  </si>
  <si>
    <t>CÔNG TY TNHH MỘT THÀNH VIÊN SÀI GÒN CO.OP PHÚ NHUẬN</t>
  </si>
  <si>
    <t>COOPTOANTAM</t>
  </si>
  <si>
    <t>CÔNG TY TNHH MỘT THÀNH VIÊN THƯƠNG MẠI DỊCH VỤ SAIGON CO.OP TOÀN TÂM</t>
  </si>
  <si>
    <t>COOPHAUGIANG</t>
  </si>
  <si>
    <t>CÔNG TY TNHH MỘT THÀNH VIÊN SÀI GÒN CO.OP HẬU GIANG</t>
  </si>
  <si>
    <t>COOPANDONG</t>
  </si>
  <si>
    <t>CÔNG TY TNHH MỘT THÀNH VIÊN THƯƠNG MẠI DỊCH VỤ AN ĐÔNG</t>
  </si>
  <si>
    <t>SAIGONHD</t>
  </si>
  <si>
    <t>CÔNG TY CỔ PHẦN SÀI GÒN HD</t>
  </si>
  <si>
    <t>Cửa Hàng Co.opFood Hiệp Bình Chánh</t>
  </si>
  <si>
    <t>COOPBINHTRIEU</t>
  </si>
  <si>
    <t>CÔNG TY TNHH MỘT THÀNH VIÊN CO.OPMART BÌNH TRIỆU</t>
  </si>
  <si>
    <t>COOPRACHMIEU</t>
  </si>
  <si>
    <t>CÔNG TY TNHH MỘT THÀNH VIÊN SÀI GÒN CO.OP RẠCH MIỄU</t>
  </si>
  <si>
    <t>COOP-036</t>
  </si>
  <si>
    <t>CHI NHÁNH LIÊN HIỆP HTX THƯƠNG MẠI TP.HCM - CO.OPMART CHU VĂN AN</t>
  </si>
  <si>
    <t>COOP-018</t>
  </si>
  <si>
    <t>CHI NHÁNH LIÊN HIỆP HỢP TÁC XÃ THƯƠNG MẠI TP. HỒ CHÍ MINH - CO.OPMART VĂN THÁNH</t>
  </si>
  <si>
    <t>COOPMARSIX</t>
  </si>
  <si>
    <t>CÔNG TY TNHH MỘT THÀNH VIÊN MARSIX</t>
  </si>
  <si>
    <t>COOPFINELIFE</t>
  </si>
  <si>
    <t>CÔNG TY TNHH MỘT THÀNH VIÊN CO.OP FINELIFE</t>
  </si>
  <si>
    <t>COOP-020</t>
  </si>
  <si>
    <t>CHI NHÁNH LIÊN HIỆP HỢP TÁC XÃ THƯƠNG MẠI TP. HỒ CHÍ MINH - CO.OPMART NGUYỄN BÌNH</t>
  </si>
  <si>
    <t>Cửa Hàng Co.opFood Nhà Bè</t>
  </si>
  <si>
    <t>NHATMINH</t>
  </si>
  <si>
    <t>CÔNG TY TNHH SẢN XUẤT THƯƠNG MẠI DỊCH VỤ NHẬT MINH BAKERY</t>
  </si>
  <si>
    <t>COOPBINHTAN</t>
  </si>
  <si>
    <t>CÔNG TY TNHH MỘT THÀNH VIÊN SÀI GÒN CO.OP BÌNH TÂN</t>
  </si>
  <si>
    <t>COOPDAMSEN</t>
  </si>
  <si>
    <t>CÔNG TY TNHH MỘT THÀNH VIÊN SÀI GÒN CO.OP ĐẦM SEN</t>
  </si>
  <si>
    <t>COOPPHULAM</t>
  </si>
  <si>
    <t>CÔNG TY TNHH MỘT THÀNH VIÊN SÀI GÒN CO.OP PHÚ LÂM</t>
  </si>
  <si>
    <t>COOPHOABINH</t>
  </si>
  <si>
    <t>CÔNG TY TNHH MỘT THÀNH VIÊN CO.OP MART HÒA BÌNH</t>
  </si>
  <si>
    <t>MEGA</t>
  </si>
  <si>
    <t>CÔNG TY TNHH MM MEGA MARKET (VIỆT NAM)</t>
  </si>
  <si>
    <t>MEGA-014</t>
  </si>
  <si>
    <t>CHI NHÁNH CÔNG TY TNHH MM MEGA MARKET (VIỆT NAM) TẠI TỈNH ĐẮK LẮK</t>
  </si>
  <si>
    <t>MEGA-011</t>
  </si>
  <si>
    <t>CHI NHÁNH CÔNG TY TNHH MM MEGA MARKET (VIỆT NAM) TẠI THÀNH PHỐ NHA TRANG</t>
  </si>
  <si>
    <t>MEGA-012</t>
  </si>
  <si>
    <t>CHI NHÁNH CÔNG TY TNHH MM MEGA MARKET (VIỆT NAM) TẠI QUẢNG NINH</t>
  </si>
  <si>
    <t>MEGA-009</t>
  </si>
  <si>
    <t>CHI NHÁNH CÔNG TY TNHH MM MEGA MARKET (VIỆT NAM) TẠI TỈNH BÀ RỊA - VŨNG TÀU</t>
  </si>
  <si>
    <t>MEGA-004</t>
  </si>
  <si>
    <t>CHI NHÁNH CÔNG TY TNHH MM MEGA MARKET (VIỆT NAM) TẠI THÀNH PHỐ ĐÀ NẴNG</t>
  </si>
  <si>
    <t>MEGA-003</t>
  </si>
  <si>
    <t>CHI NHÁNH CÔNG TY TNHH MM MEGA MARKET (VIỆT NAM) TẠI HẢI PHÒNG</t>
  </si>
  <si>
    <t>MINHCAU</t>
  </si>
  <si>
    <t>CÔNG TY CỔ PHẦN THƯƠNG MẠI VÀ DỊCH VỤ MINH CẦU</t>
  </si>
  <si>
    <t>PTMART</t>
  </si>
  <si>
    <t>CÔNG TY CỔ PHẦN PT</t>
  </si>
  <si>
    <t>LOTTE-015</t>
  </si>
  <si>
    <t>CÔNG TY CỔ PHẦN TRUNG TÂM THƯƠNG MẠI LOTTE VIỆT NAM - CHI NHÁNH TÂY HỒ</t>
  </si>
  <si>
    <t>COOP-029</t>
  </si>
  <si>
    <t>CHI NHÁNH LIÊN HIỆP HỢP TÁC XÃ THƯƠNG MẠI TP. HỒ CHÍ MINH - CO.OPMART CHÂU ĐỐC</t>
  </si>
  <si>
    <t>COOP-012</t>
  </si>
  <si>
    <t>CHI NHÁNH LIÊN HIỆP HTX TM TP.HCM - CO.OPMART CAO LÃNH</t>
  </si>
  <si>
    <t>COOPSAIGONTAYNINH</t>
  </si>
  <si>
    <t>CÔNG TY TRÁCH NHIỆM HỮU HẠN THƯƠNG MẠI DỊCH VỤ SÀI GÒN - TÂY NINH</t>
  </si>
  <si>
    <t>COOP-024</t>
  </si>
  <si>
    <t>CHI NHÁNH LIÊN HIỆP HỢP TÁC XÃ THƯƠNG MẠI TP. HỒ CHÍ MINH - CO.OPMART BÀ RỊA</t>
  </si>
  <si>
    <t>COOPVUNGTAU</t>
  </si>
  <si>
    <t>CÔNG TY TNHH TMDV SÀI GÒN VŨNG TÀU</t>
  </si>
  <si>
    <t>COOP-032</t>
  </si>
  <si>
    <t>CHI NHÁNH LIÊN HIỆP HỢP TÁC XÃ THƯƠNG MẠI TP. HỒ CHÍ MINH-CO.OPMART TÂN CHÂU</t>
  </si>
  <si>
    <t>COOP-042</t>
  </si>
  <si>
    <t>CN LIÊN HIỆP HỢP TÁC XÃ THƯƠNG MẠI TP.HỒ CHÍ MINH- CO.OPMART TÂN CHÂU AN GIANG</t>
  </si>
  <si>
    <t>COOPCANTHO</t>
  </si>
  <si>
    <t>CÔNG TY TNHH MỘT THÀNH VIÊN CO.OPMART CẦN THƠ</t>
  </si>
  <si>
    <t>COOP-052</t>
  </si>
  <si>
    <t>CHI NHÁNH LIÊN HIỆP HỢP TÁC XÃ THƯƠNG MẠI TP. HỒ CHÍ MINH-CO.OPMART BÌNH THỦY</t>
  </si>
  <si>
    <t>COOPSAIGONBL2</t>
  </si>
  <si>
    <t>CÔNG TY TNHH MỘT THÀNH VIÊN THƯƠNG MẠI DỊCH VỤ SÀI GÒN-BẠC LIÊU 2</t>
  </si>
  <si>
    <t>COOP-062</t>
  </si>
  <si>
    <t>CHI NHÁNH LIÊN HIỆP HỢP TÁC XÃ THƯƠNG MẠI TP. HỒ CHÍ MINH - CO.OPMART TÂN BIÊN</t>
  </si>
  <si>
    <t>LOTTE-005</t>
  </si>
  <si>
    <t>CÔNG TY CỔ PHẦN TRUNG TÂM THƯƠNG MẠI LOTTE VIỆT NAM - CHI NHÁNH BÀ RỊA VŨNG TÀU</t>
  </si>
  <si>
    <t>Cửa Hàng Co.opFood KDC Thanh Niên</t>
  </si>
  <si>
    <t>COOPDONGTHINH</t>
  </si>
  <si>
    <t>CÔNG TY TNHH THƯƠNG MẠI DỊCH VỤ ĐỒNG THỊNH</t>
  </si>
  <si>
    <t>COOPGOVAP</t>
  </si>
  <si>
    <t>CÔNG TY TNHH MỘT THÀNH VIÊN SÀI GÒN CO.OP GÒ VẤP</t>
  </si>
  <si>
    <t>COOP-058</t>
  </si>
  <si>
    <t>CN LIÊN HIỆP HỢP TÁC XÃ THƯƠNG MẠI TP. HỒ CHÍ MINH - CO.OPMART ĐỖ VĂN DẬY</t>
  </si>
  <si>
    <t>COOPCUCHI</t>
  </si>
  <si>
    <t>CÔNG TY TNHH MỘT THÀNH VIÊN SÀI GÒN CO.OP CỦ CHI</t>
  </si>
  <si>
    <t>COOP-017</t>
  </si>
  <si>
    <t>CHI NHÁNH LIÊN HIỆP HỢP TÁC XÃ THƯƠNG MẠI TP. HỒ CHÍ MINH - CO.OPMART BÌNH DƯƠNG 2</t>
  </si>
  <si>
    <t>COOP-031</t>
  </si>
  <si>
    <t>CHI NHÁNH LIÊN HIỆP HỢP TÁC XÃ THƯƠNG MẠI TP. HỒ CHÍ MINH - CO.OPMART ĐỒNG VĂN CỐNG</t>
  </si>
  <si>
    <t>COOPHOCMON</t>
  </si>
  <si>
    <t>CÔNG TY TNHH MỘT THÀNH VIÊN SÀI GÒN CO.OP HÓC MÔN</t>
  </si>
  <si>
    <t>LOTTE-006</t>
  </si>
  <si>
    <t>CÔNG TY CỔ PHẦN TRUNG TÂM THƯƠNG MẠI LOTTE VIỆT NAM - CHI NHÁNH TÂN BÌNH</t>
  </si>
  <si>
    <t>MEGA-005</t>
  </si>
  <si>
    <t>CHI NHÁNH CÔNG TY TNHH MM MEGA MARKET (VIỆT NAM) TẠI THÀNH PHỐ BIÊN HÒA</t>
  </si>
  <si>
    <t>MEGA-006</t>
  </si>
  <si>
    <t>CHI NHÁNH CÔNG TY TNHH MM MEGA MARKET (VIỆT NAM) TẠI TỈNH AN GIANG</t>
  </si>
  <si>
    <t>MEGA-013</t>
  </si>
  <si>
    <t>CHI NHÁNH CÔNG TY TNHH MM MEGA MARKET ( VIỆT NAM) TẠI TỈNH NGHỆ AN</t>
  </si>
  <si>
    <t>COOP-050</t>
  </si>
  <si>
    <t>CHI NHÁNH LIÊN HIỆP HỢP TÁC XÃ THƯƠNG MẠI TP.HỒ CHÍ MINH - CO.OPMART BÌNH TÂN 2</t>
  </si>
  <si>
    <t>MEGA-008</t>
  </si>
  <si>
    <t>CHI NHÁNH CÔNG TY TNHH MM MEGA MARKET (VIỆT NAM) TẠI TỈNH BÌNH DƯƠNG</t>
  </si>
  <si>
    <t>VITALMART</t>
  </si>
  <si>
    <t>CÔNG TY CỔ PHẦN DỊCH VỤ THƯƠNG MẠI VITAL GO</t>
  </si>
  <si>
    <t>COOPSAIGONPHUYEN</t>
  </si>
  <si>
    <t>CÔNG TY TNHH MỘT THÀNH VIÊN THƯƠNG MẠI DỊCH VỤ SÀI GÒN - PHÚ YÊN</t>
  </si>
  <si>
    <t>COOPCANGIO</t>
  </si>
  <si>
    <t>CÔNG TY TNHH MỘT THÀNH VIÊN CO.OP MART CẦN GIỜ</t>
  </si>
  <si>
    <t>COOP-047</t>
  </si>
  <si>
    <t>CHI NHÁNH LIÊN HIỆP HỢP TÁC XÃ THƯƠNG MẠI TP.HỒ CHÍ MINH - CO.OPMART PHAN RÍ CỬA</t>
  </si>
  <si>
    <t>COOPSAIGONQUANGNGAI</t>
  </si>
  <si>
    <t>CÔNG TY TNHH MỘT THÀNH VIÊN THƯƠNG MẠI SÀI GÒN - QUẢNG NGÃI</t>
  </si>
  <si>
    <t>COOPSAIGONGIALAI</t>
  </si>
  <si>
    <t>CÔNG TY TNHH THƯƠNG MẠI SÀI GÒN - GIA LAI</t>
  </si>
  <si>
    <t>COOP-035</t>
  </si>
  <si>
    <t>CHI NHÁNH LIÊN HIỆP HỢP TÁC XÃ THƯƠNG MẠI TP.HỒ CHÍ MINH - CO.OPMART KON TUM</t>
  </si>
  <si>
    <t>LOTTE-010</t>
  </si>
  <si>
    <t>CÔNG TY CỔ PHẦN TRUNG TÂM THƯƠNG MẠI LOTTE VIỆT NAM - CHI NHÁNH GÒ VẤP</t>
  </si>
  <si>
    <t>COOPBIENHOA</t>
  </si>
  <si>
    <t>CÔNG TY TNHH THƯƠNG MẠI DỊCH VỤ SIÊU THỊ CO.OP MART BIÊN HÒA</t>
  </si>
  <si>
    <t>Cửa Hàng Co.opFood Xuân Hiệp</t>
  </si>
  <si>
    <t>COOP-056</t>
  </si>
  <si>
    <t>CN LIÊN HIỆP HỢP TÁC XÃ THƯƠNG MẠI TP. HỒ CHÍ MINH - CO.OPMART HIỆP THÀNH</t>
  </si>
  <si>
    <t>COOPTRUNGMYTAY</t>
  </si>
  <si>
    <t>CÔNG TY TNHH THƯƠNG MẠI DỊCH VỤ TRUNG MỸ TÂY</t>
  </si>
  <si>
    <t>COOPCONGQUYNH</t>
  </si>
  <si>
    <t>CÔNG TY TNHH MỘT THÀNH VIÊN SÀI GÒN CO.OP CỐNG QUỲNH</t>
  </si>
  <si>
    <t>COOPBINHDONG</t>
  </si>
  <si>
    <t>CÔNG TY TNHH  MỘT THÀNH VIÊN THƯƠNG MẠI DỊCH VỤ BÌNH ĐÔNG</t>
  </si>
  <si>
    <t>FM</t>
  </si>
  <si>
    <t>CÔNG TY TNHH THƯƠNG MẠI LARIA</t>
  </si>
  <si>
    <t>SEVEN</t>
  </si>
  <si>
    <t>CÔNG TY CỔ PHẦN SEVEN SYSTEM VIỆT NAM</t>
  </si>
  <si>
    <t>SEVEN02</t>
  </si>
  <si>
    <t>CHI NHÁNH CÔNG TY CỔ PHẦN SEVEN SYSTEM VIỆT NAM TẠI BÌNH DƯƠNG</t>
  </si>
  <si>
    <t>MEGA-015</t>
  </si>
  <si>
    <t>CHI NHÁNH CÔNG TY TNHH MM MEGA MARKET (VIỆT NAM) TẠI KIÊN GIANG</t>
  </si>
  <si>
    <t>MEGA-002</t>
  </si>
  <si>
    <t>CHI NHÁNH CÔNG TY TNHH MM MEGA MARKET (VIỆT NAM) TẠI THÀNH PHỐ CẦN THƠ</t>
  </si>
  <si>
    <t>SIBA</t>
  </si>
  <si>
    <t>CHI NHÁNH CÔNG TY CỔ PHẦN SIBA FOOD VIỆT NAM TẠI HÀ NỘI</t>
  </si>
  <si>
    <t>COOPSAIGONHATINH</t>
  </si>
  <si>
    <t>CÔNG TY TNHH MỘT THÀNH VIÊN THƯƠNG MẠI VÀ DỊCH VỤ SÀI GÒN - HÀ TĨNH</t>
  </si>
  <si>
    <t>A23TD276 - Cửa hàng OKONO Thượng Đình</t>
  </si>
  <si>
    <t>OkonoA23</t>
  </si>
  <si>
    <t>A06YH271- Cửa hàng OKONO 271 Yên Hòa</t>
  </si>
  <si>
    <t>OkonoA06</t>
  </si>
  <si>
    <t>LOTTE-008</t>
  </si>
  <si>
    <t>CÔNG TY CỔ PHẦN TRUNG TÂM THƯƠNG MẠI LOTTE VIỆT NAM - CHI NHÁNH BA ĐÌNH</t>
  </si>
  <si>
    <t>COOPNHATRANG</t>
  </si>
  <si>
    <t>CÔNG TY TNHH MỘT THÀNH VIÊN CO.OPMART NHA TRANG</t>
  </si>
  <si>
    <t>COOP-045</t>
  </si>
  <si>
    <t>CHI NHÁNH LIÊN HIỆP HỢP TÁC XÃ THƯƠNG MẠI TP.HỒ CHÍ MINH - CO.OPMART DUYÊN HẢI</t>
  </si>
  <si>
    <t>COOP-013</t>
  </si>
  <si>
    <t>CHI NHÁNH LIÊN HIỆP HTX THƯƠNG MẠI TP. HỒ CHÍ MINH - CO.OPMART BẾN TRE</t>
  </si>
  <si>
    <t>COOPSAIGONTRAVINH</t>
  </si>
  <si>
    <t>COOPSAIGONPHANRANG</t>
  </si>
  <si>
    <t>CÔNG TY TRÁCH NHIỆM HỮU HẠN MỘT THÀNH VIÊN THƯƠNG MẠI VÀ DỊCH VỤ SÀI GÒN - PHAN RANG</t>
  </si>
  <si>
    <t>COOPSAIGONPHANTHIET</t>
  </si>
  <si>
    <t>CÔNG TY TNHH MỘT THÀNH VIÊN THƯƠNG MẠI DỊCH VỤ SÀI GÒN - PHAN THIẾT</t>
  </si>
  <si>
    <t>COOP-023</t>
  </si>
  <si>
    <t>CHI NHÁNH LIÊN HIỆP HỢP TÁC XÃ THƯƠNG MẠI TP. HỒ CHÍ MINH - CO.OPMART TÂN AN</t>
  </si>
  <si>
    <t>COOPFOOD-144</t>
  </si>
  <si>
    <t>CHI NHÁNH CÔNG TY TNHH MỘT THÀNH VIÊN THỰC PHẨM SAIGON CO.OP - CO.OP FOOD KHU VỰC CẦN THƠ</t>
  </si>
  <si>
    <t>Cửa Hàng Co.opFood Lê Văn Lương 302</t>
  </si>
  <si>
    <t>Cửa hàng Co.op Food D20 Võ Văn Vân</t>
  </si>
  <si>
    <t>COOP-057</t>
  </si>
  <si>
    <t>CN LIÊN HIỆP HỢP TÁC XÃ THƯƠNG MẠI TP. HỒ CHÍ MINH - CO.OPMART VĨNH LỘC B</t>
  </si>
  <si>
    <t>COOP-043</t>
  </si>
  <si>
    <t>CHI NHÁNH LIÊN HIỆP HỢP TÁC XÃ THƯƠNG MẠI TP. HỒ CHÍ MINH - CO.OPMART PHƯỚC ĐÔNG</t>
  </si>
  <si>
    <t>COOPSAIGONVINHLONG</t>
  </si>
  <si>
    <t>COOPTRANGBANG</t>
  </si>
  <si>
    <t>CÔNG TY TNHH MỘT THÀNH VIÊN CO.OPMART TRẢNG BÀNG</t>
  </si>
  <si>
    <t>COOPSAIGONHAUGIANG</t>
  </si>
  <si>
    <t>CÔNG TY TNHH MTV THƯƠNG MẠI SÀI GÒN - HẬU GIANG</t>
  </si>
  <si>
    <t>COOP-041</t>
  </si>
  <si>
    <t>CHI NHÁNH LIÊN HIỆP HỢP TÁC XÃ THƯƠNG MẠI TP. HỒ CHÍ MINH-CO.OPMART GÒ DẦU</t>
  </si>
  <si>
    <t>COOP-026</t>
  </si>
  <si>
    <t>CHI NHÁNH LIÊN HIỆP HỢP TÁC XÃ THƯƠNG MẠI TP. HỒ CHÍ MINH-CO.OPMART SA ĐÉC</t>
  </si>
  <si>
    <t>COOPNGABAYHG-1</t>
  </si>
  <si>
    <t>CÔNG TY TNHH MỘT THÀNH VIÊN THƯƠNG MẠI DỊCH VỤ SÀI GÒN - HẬU GIANG 2</t>
  </si>
  <si>
    <t>LOTTE-013</t>
  </si>
  <si>
    <t>CÔNG TY CỔ PHẦN TRUNG TÂM THƯƠNG MẠI LOTTE VIỆT NAM - CHI NHÁNH VINH</t>
  </si>
  <si>
    <t>LOTTE-002</t>
  </si>
  <si>
    <t>CÔNG TY CỔ PHẦN TRUNG TÂM THƯƠNG MẠI LOTTE VIỆT NAM - CHI NHÁNH BÌNH THUẬN</t>
  </si>
  <si>
    <t>Cửa Hàng Co.opFood Hồ Văn Long 30</t>
  </si>
  <si>
    <t>Cửa hàng Co.op Food Trương Văn Thành 68</t>
  </si>
  <si>
    <t>LOTTE-003</t>
  </si>
  <si>
    <t>CÔNG TY CỔ PHẦN TRUNG TÂM THƯƠNG MẠI LOTTE VIỆT NAM - CHI NHÁNH BÌNH DƯƠNG</t>
  </si>
  <si>
    <t>COOPFOOD-123</t>
  </si>
  <si>
    <t>CHI NHÁNH CÔNG TY TNHH MỘT THÀNH VIÊN THỰC PHẨM SAIGON CO.OP - CO.OP FOOD KHU VỰC BÌNH DƯƠNG</t>
  </si>
  <si>
    <t>COOPFOOD-116</t>
  </si>
  <si>
    <t>CN CÔNG TY TNHH MTV THỰC PHẨM SAIGON CO.OP - CO.OPFOOD KHU VỰC ĐỒNG NAI</t>
  </si>
  <si>
    <t>LOTTE</t>
  </si>
  <si>
    <t>CÔNG TY CỔ PHẦN TRUNG TÂM THƯƠNG MẠI LOTTE VIỆT NAM</t>
  </si>
  <si>
    <t>COOPSAIGONBUONHO</t>
  </si>
  <si>
    <t>CÔNG TY TNHH SÀI GÒN - BUÔN HỒ</t>
  </si>
  <si>
    <t>COOP-061</t>
  </si>
  <si>
    <t>CHI NHÁNH LIÊN HIỆP HỢP TÁC XÃ THƯƠNG MẠI TP. HỒ CHÍ MINH - CO.OPMART CƯ MGAR</t>
  </si>
  <si>
    <t>COOP-037</t>
  </si>
  <si>
    <t>CHI NHÁNH LIÊN HIỆP HỢP TÁC XÃ THƯƠNG MẠI TP. HỒ CHÍ MINH - CO.OPMART HÀ TIÊN</t>
  </si>
  <si>
    <t>COOP-027</t>
  </si>
  <si>
    <t>CHI NHÁNH LIÊN HIỆP HỢP TÁC XÃ THƯƠNG MẠI TP. HỒ CHÍ MINH - CO.OPMART GÒ CÔNG</t>
  </si>
  <si>
    <t>COOPSAIGONBMT</t>
  </si>
  <si>
    <t>CÔNG TY TNHH  MỘT THÀNH VIÊN THƯƠNG MẠI DỊCH VỤ SÀI GÒN - BUÔN MA THUỘT</t>
  </si>
  <si>
    <t>COOPTAMKY</t>
  </si>
  <si>
    <t>CÔNG TY TNHH MỘT THÀNH VIÊN SÀI GÒN CO.OP TAM KỲ</t>
  </si>
  <si>
    <t>COOPBINHDINH</t>
  </si>
  <si>
    <t>CÔNG TY TNHH MỘT THÀNH VIÊN SÀI GÒN CO.OP BÌNH ĐỊNH</t>
  </si>
  <si>
    <t>COOPDANANG</t>
  </si>
  <si>
    <t>CÔNG TY TNHH MỘT THÀNH VIÊN TMDV SIÊU THỊ CO.OPMART ĐÀ NẴNG</t>
  </si>
  <si>
    <t>COOPTIENGIANGSAIGON</t>
  </si>
  <si>
    <t>CÔNG TY TNHH TMDV TIỀN GIANG - SÀI GÒN</t>
  </si>
  <si>
    <t>COOPSAIGONAG</t>
  </si>
  <si>
    <t>CÔNG TY TNHH THƯƠNG MẠI SÀI GÒN - AN GIANG</t>
  </si>
  <si>
    <t>COOP-016</t>
  </si>
  <si>
    <t>CHI NHÁNH LIÊN HIỆP HỢP TÁC XÃ THƯƠNG MẠI TP. HỒ CHÍ MINH - CO.OPMART ĐĂK NÔNG</t>
  </si>
  <si>
    <t>COOPSAIGONCHUSE</t>
  </si>
  <si>
    <t>CÔNG TY TNHH MỘT THÀNH VIÊN SÀI GÒN - CHƯ SÊ</t>
  </si>
  <si>
    <t>COOP-060</t>
  </si>
  <si>
    <t>CHI NHÁNH LIÊN HIỆP HỢP TÁC XÃ THƯƠNG MẠI TP.HỒ CHÍ MINH - CO.OPMART THOẠI SƠN</t>
  </si>
  <si>
    <t>Cửa hàng Co.op Food Hậu Lân</t>
  </si>
  <si>
    <t>Cửa Hàng Co.opFood Tân Thạnh Đông</t>
  </si>
  <si>
    <t>COOP-059</t>
  </si>
  <si>
    <t>CHI NHÁNH LIÊN HIỆP HỢP TÁC XÃ THƯƠNG MẠI TP. HỒ CHÍ MINH - CO.OPMART TÔ KÝ</t>
  </si>
  <si>
    <t>VIETY-001</t>
  </si>
  <si>
    <t>CHI NHÁNH NHA TRANG - CÔNG TY TNHH VIỆT Ý HÀ NỘI CENTER</t>
  </si>
  <si>
    <t>MEGA-007</t>
  </si>
  <si>
    <t>CHI NHÁNH CÔNG TY TNHH MM MEGA MARKET (VIỆT NAM) TẠI TỈNH BÌNH ĐỊNH</t>
  </si>
  <si>
    <t>A18MT20- Cửa hàng OKONO 20/14 Mễ Trì</t>
  </si>
  <si>
    <t>OkonoA18</t>
  </si>
  <si>
    <t>A27PT401- Cửa hàng OKONO 401 Phúc Tân</t>
  </si>
  <si>
    <t>OkonoA27</t>
  </si>
  <si>
    <t>A08TQV24 - Cửa hàng OKONO Trần Quốc Vượng</t>
  </si>
  <si>
    <t>OkonoA08</t>
  </si>
  <si>
    <t>A17TD202 - Cửa hàng OKONO Trương Định</t>
  </si>
  <si>
    <t>OkonoA17</t>
  </si>
  <si>
    <t>OkonoBN01</t>
  </si>
  <si>
    <t>LOTTE-007</t>
  </si>
  <si>
    <t>CÔNG TY CỔ PHẦN TRUNG TÂM THƯƠNG MẠI LOTTE VIỆT NAM - CHI NHÁNH CẦN THƠ</t>
  </si>
  <si>
    <t>Cửa Hàng Co.opFood Trương Phước Phan 169</t>
  </si>
  <si>
    <t>COOP-063</t>
  </si>
  <si>
    <t>CHI NHÁNH LIÊN HIỆP HỢP TÁC XÃ THƯƠNG MẠI TP. HỒ CHÍ MINH - CO. OPMART DƯƠNG MINH CHÂU</t>
  </si>
  <si>
    <t>COOP-040</t>
  </si>
  <si>
    <t>CHI NHÁNH LIÊN HIỆP HỢP TÁC XÃ THƯƠNG MẠI TP. HỒ CHÍ MINH-CO.OPMART HỒNG NGỰ</t>
  </si>
  <si>
    <t>Cửa Hàng Co.opFood Lâm Văn Bền</t>
  </si>
  <si>
    <t>Cửa Hàng Co.opFood Phạm Nhữ Tăng 11</t>
  </si>
  <si>
    <t>COOPVINHPHUC</t>
  </si>
  <si>
    <t>CÔNG TY TNHH MỘT THÀNH VIÊN CO.OP MART VĨNH PHÚC</t>
  </si>
  <si>
    <t>COOP-054</t>
  </si>
  <si>
    <t>CHI NHÁNH LIÊN HIỆP HỢP TÁC XÃ THƯƠNG MẠI TP. HỒ CHÍ MINH - CO.OPMART SƠN TRÀ</t>
  </si>
  <si>
    <t>COOP-044</t>
  </si>
  <si>
    <t>CHI NHÁNH LIÊN HIỆP HTX THƯƠNG MẠI TP. HỒ CHÍ MINH CO.OPMART VIỆT TRÌ</t>
  </si>
  <si>
    <t>Cửa Hàng Co.opFood CC Rainbow S1.07</t>
  </si>
  <si>
    <t>Cửa Hàng Co.opFood KCN Tây Bắc</t>
  </si>
  <si>
    <t>Cửa Hàng Co.opFood Nguyễn Văn Tạo</t>
  </si>
  <si>
    <t>COOP-019</t>
  </si>
  <si>
    <t>CHI NHÁNH LIÊN HIỆP HỢP TÁC XÃ THƯƠNG MẠI TP. HỒ CHÍ MINH - CO.OPMART LAGI</t>
  </si>
  <si>
    <t>Cửa hàng Co.op Food Conic sky</t>
  </si>
  <si>
    <t>Cửa Hàng Co.opFood Tam Bình 196</t>
  </si>
  <si>
    <t>COOP-064</t>
  </si>
  <si>
    <t>CHI NHÁNH LIÊN HIỆP HỢP TÁC XÃ THƯƠNG MẠI TP. HỒ CHÍ MINH - CO.OPMART TAM BÌNH</t>
  </si>
  <si>
    <t>Cửa Hàng Co.opFood Nguyễn Thị Sóc 153</t>
  </si>
  <si>
    <t>Cửa Hàng Co.opFood CC Petroland</t>
  </si>
  <si>
    <t>COOP-066</t>
  </si>
  <si>
    <t>CHI NHÁNH LIÊN HIỆP HỢP TÁC XÃ THƯƠNG MẠI TP. HỒ CHÍ MINH - CO.OPMART THÁP MƯỜI</t>
  </si>
  <si>
    <t>Cửa Hàng Co.opFood Tôn Thất Thuyết</t>
  </si>
  <si>
    <t>Cửa Hàng Co.opFood Hoàng Anh Thanh Bình</t>
  </si>
  <si>
    <t>Cửa Hàng Co.opFood Huỳnh Tấn Phát</t>
  </si>
  <si>
    <t>TMARTHATECO</t>
  </si>
  <si>
    <t>TRẦN HẢI ĐĂNG</t>
  </si>
  <si>
    <t>COOP-025</t>
  </si>
  <si>
    <t>CHI NHÁNH LIÊN HIỆP HỢP TÁC XÃ THƯƠNG MẠI TP. HỒ CHÍ MINH - CO.OPMART BÌNH DƯƠNG</t>
  </si>
  <si>
    <t>Cửa Hàng Co.opFood Lê Văn Lương 1187</t>
  </si>
  <si>
    <t>Coopfood CC Happy City</t>
  </si>
  <si>
    <t>Cửa hàng Co.op Food Phan Văn Hân 182</t>
  </si>
  <si>
    <t>COOPCHOMOI</t>
  </si>
  <si>
    <t>CHI NHÁNH LIÊN HIỆP HỢP TÁC XÃ THƯƠNG MẠI TP. HỒ CHÍ MINH - CO.OPMART CHỢ MỚI</t>
  </si>
  <si>
    <t>LOTTE-001</t>
  </si>
  <si>
    <t>CÔNG TY CỔ PHẦN TRUNG TÂM THƯƠNG MẠI LOTTE VIỆT NAM - CHI NHÁNH ĐỒNG NAI</t>
  </si>
  <si>
    <t>LOTTE-009</t>
  </si>
  <si>
    <t>CÔNG TY CỔ PHẦN TRUNG TÂM THƯƠNG MẠI LOTTE VIỆT NAM - CHI NHÁNH ĐÀ NẴNG</t>
  </si>
  <si>
    <t>LOTTE-004</t>
  </si>
  <si>
    <t>CÔNG TY CỔ PHẦN TRUNG TÂM THƯƠNG MẠI LOTTE VIỆT NAM - CHI NHÁNH ĐỐNG ĐA</t>
  </si>
  <si>
    <t>Cửa Hàng Co.opFood Quang Trung</t>
  </si>
  <si>
    <t>Cửa Hàng Co.opFood Chung Cư Hà Đô</t>
  </si>
  <si>
    <t>Cửa Hàng Co.opFood Savimex</t>
  </si>
  <si>
    <t>Cửa Hàng Co.opFood Tăng Nhơn Phú 26</t>
  </si>
  <si>
    <t>A14TD32 - Cửa hàng OKONO Trần Điền</t>
  </si>
  <si>
    <t>OkonoA14</t>
  </si>
  <si>
    <t>LOTTEMART PHÚ THỌ</t>
  </si>
  <si>
    <t>LOTTE940</t>
  </si>
  <si>
    <t>Cửa Hàng Co.opFood CC Diamond Riverside</t>
  </si>
  <si>
    <t>AAU</t>
  </si>
  <si>
    <t>CÔNG TY TNHH PHÂN PHỐI Á ÂU</t>
  </si>
  <si>
    <t>CÔNG TY TNHH MỘT THÀNH VIÊN THƯƠNG MẠI SÀI GÒN - VĨNH LONG</t>
  </si>
  <si>
    <t>COOP-049</t>
  </si>
  <si>
    <t>CHI NHÁNH LIÊN HIỆP HỢP TÁC XÃ THƯƠNG MẠI TP. HỒ CHÍ MINH-CO.OPMART CHÂU THÀNH TÂY NINH</t>
  </si>
  <si>
    <t>COOP-028</t>
  </si>
  <si>
    <t>CHI NHÁNH LIÊN HIỆP HỢP TÁC XÃ THƯƠNG MẠI TP. HỒ CHÍ MINH - CO.OPMART THỐT NỐT</t>
  </si>
  <si>
    <t>SEVEN03</t>
  </si>
  <si>
    <t>CHI NHÁNH CÔNG TY CỔ PHẦN SEVEN SYSTEM VIỆT NAM TẠI HÀ NỘI</t>
  </si>
  <si>
    <t>VNPOST</t>
  </si>
  <si>
    <t>TỔNG CÔNG TY BƯU ĐIỆN VIỆT NAM</t>
  </si>
  <si>
    <t>COOP-001</t>
  </si>
  <si>
    <t>LIÊN HIỆP HỢP TÁC XÃ THƯƠNG MẠI TP. HỒ CHÍ MINH</t>
  </si>
  <si>
    <t>BN01 - Cửa hàng OKONO Bắc Ninh</t>
  </si>
  <si>
    <t>CÔNG TY TNHH MTV THỰC PHẨM SAIGON CO.OP</t>
  </si>
  <si>
    <t>CÔNG TY TRÁCH NHIỆM HỮU HẠN THƯƠNG MẠI DỊCH VỤ SÀI GÒN - TRÀ VINH</t>
  </si>
  <si>
    <t>COOP-072</t>
  </si>
  <si>
    <t>CHI NHÁNH LIÊN HIỆP HỢP TÁC XÃ THƯƠNG MẠI TP. HỒ CHÍ MINH - CO.OPMART VŨ YÊN</t>
  </si>
  <si>
    <t>LONGBEACH-AGG-01-7755</t>
  </si>
  <si>
    <t>CÔNG TY CỔ PHẦN THƯƠNG MẠI LONG BEACH</t>
  </si>
  <si>
    <t>COOP-048</t>
  </si>
  <si>
    <t>CHI NHÁNH LIÊN HIỆP HỢP TÁC XÃ THƯƠNG MẠI TP HỒ CHÍ MINH - CO.OPMART TIỂU CẦN</t>
  </si>
  <si>
    <t>Cửa Hàng Co.opFood Phạm Hữu Lầu</t>
  </si>
  <si>
    <t>Cửa Hàng Co.opFood CC Hoàng Anh Riverview</t>
  </si>
  <si>
    <t>Cửa hàng Co.op Food 13 Lê Văn Thịnh</t>
  </si>
  <si>
    <t>Cửa Hàng Co.opFood Quốc lộ 13 cũ</t>
  </si>
  <si>
    <t>Cửa Hàng Co.opFood CC Westgate</t>
  </si>
  <si>
    <t>Tên khách hàng</t>
  </si>
  <si>
    <t>Địa chỉ</t>
  </si>
  <si>
    <t>Nhóm KH, NCC</t>
  </si>
  <si>
    <t>Mã số thuế</t>
  </si>
  <si>
    <t>Số nợ tối đa</t>
  </si>
  <si>
    <t>Nhân viên</t>
  </si>
  <si>
    <t>Tên nhân viên</t>
  </si>
  <si>
    <t>Quốc gia</t>
  </si>
  <si>
    <t>Tỉnh/TP</t>
  </si>
  <si>
    <t>Quận/Huyện</t>
  </si>
  <si>
    <t>Phường/Xã</t>
  </si>
  <si>
    <t>Nhóm Siêu Thị</t>
  </si>
  <si>
    <t>Tên Siêu Thị</t>
  </si>
  <si>
    <t>Chi nhánh</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</si>
  <si>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</si>
  <si>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</si>
  <si>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</si>
  <si>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</si>
  <si>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</si>
  <si>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</si>
  <si>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</si>
  <si>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</si>
  <si>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</si>
  <si>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</si>
  <si>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</si>
  <si>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</si>
  <si>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</si>
  <si>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</si>
  <si>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</si>
  <si>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</si>
  <si>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</si>
  <si>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</si>
  <si>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</si>
  <si>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</si>
  <si>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</si>
  <si>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</si>
  <si>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</si>
  <si>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</si>
  <si>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</si>
  <si>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</si>
  <si>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</si>
  <si>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</si>
  <si>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</si>
  <si>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ACM</t>
  </si>
  <si>
    <t>CÔNG TY TNHH MỘT THÀNH VIÊN HỘI NHẬP PHÁT TRIỂN ĐÔNG HƯNG</t>
  </si>
  <si>
    <t>96 Cao Thắng, Phường Bàn Cờ, Thành phố Hồ Chí Minh, Việt Nam</t>
  </si>
  <si>
    <t>STCH;MIENNAM</t>
  </si>
  <si>
    <t>0312629241</t>
  </si>
  <si>
    <t>Quận 3</t>
  </si>
  <si>
    <t>AEON CITIMART</t>
  </si>
  <si>
    <t>acm0001</t>
  </si>
  <si>
    <t>ACM - SOM</t>
  </si>
  <si>
    <t>21-23 Nguyễn Thị Minh Khai, Phường Bến Nghé, Q1</t>
  </si>
  <si>
    <t>AEON;STCH;MIENNAM;10%</t>
  </si>
  <si>
    <t>acm0002</t>
  </si>
  <si>
    <t>ACM - TRO</t>
  </si>
  <si>
    <t>49 Đường 66, Phường Thảo Điền, Q2, Tp HCM</t>
  </si>
  <si>
    <t>Phường Thảo Điền</t>
  </si>
  <si>
    <t>acm0003</t>
  </si>
  <si>
    <t>ACM - BCA</t>
  </si>
  <si>
    <t>Số 50, Đường số 3, Khu phố 4, Phường Bình An, Q2, HCM</t>
  </si>
  <si>
    <t>Phường An Khánh</t>
  </si>
  <si>
    <t>acm0004</t>
  </si>
  <si>
    <t>ACM - CAO</t>
  </si>
  <si>
    <t>96 Cao Thắng, Phường 4, Quận 3, HCM</t>
  </si>
  <si>
    <t>acm0005</t>
  </si>
  <si>
    <t>ACM – PQ5</t>
  </si>
  <si>
    <t>Tầng 4 Trung tâm Thương mại Parkson Department Store, 126 Hùng Vương, Phường 12, Q5, TP HCM</t>
  </si>
  <si>
    <t>SG011</t>
  </si>
  <si>
    <t>Trương Quang Thanh</t>
  </si>
  <si>
    <t>Quận 5</t>
  </si>
  <si>
    <t>acm0006</t>
  </si>
  <si>
    <t>ACM - HL6</t>
  </si>
  <si>
    <t>C2.00.01 tầng trệt, Khu thương mại Chung cư Him Lam Chợ Lớn, 491 Hậu Giang, Phường 11, Q6, HCM</t>
  </si>
  <si>
    <t>SG023</t>
  </si>
  <si>
    <t>Nguyễn Quốc Thái</t>
  </si>
  <si>
    <t>Quận 6</t>
  </si>
  <si>
    <t>acm0007</t>
  </si>
  <si>
    <t>ACM - NAM</t>
  </si>
  <si>
    <t>112, 114, 116 Hà Huy Tập, Phường Tân Phong, Q7, HCM</t>
  </si>
  <si>
    <t>Quận 7</t>
  </si>
  <si>
    <t>acm0008</t>
  </si>
  <si>
    <t>ACM - GRE</t>
  </si>
  <si>
    <t>SC-10, Khu phố Green View, Đường Nguyễn Lương Bằng, Phường Tân Phú, Q7, HCM</t>
  </si>
  <si>
    <t>acm0009</t>
  </si>
  <si>
    <t>ACM - SUN</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</si>
  <si>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</si>
  <si>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</si>
  <si>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</si>
  <si>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</si>
  <si>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</si>
  <si>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</si>
  <si>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</si>
  <si>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</si>
  <si>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</si>
  <si>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</si>
  <si>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</si>
  <si>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ACM - HUN</t>
  </si>
  <si>
    <t>11A đường Bùi Bằng Đoàn, Khu phố 3, Phường Tân Phong, Q7, HCM</t>
  </si>
  <si>
    <t>acm0012</t>
  </si>
  <si>
    <t>ACM – GAR</t>
  </si>
  <si>
    <t>SC-02, SD-03, SF-04, SG-05, SE-13 Số 18-20 đường Tôn Dật Tiên, Khu phố Garden Plaza 1, Phường Tân Phong, Q7, HCM</t>
  </si>
  <si>
    <t>acm0013</t>
  </si>
  <si>
    <t>ACM – HL7</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</si>
  <si>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</si>
  <si>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</si>
  <si>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</si>
  <si>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</si>
  <si>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</si>
  <si>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</si>
  <si>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</si>
  <si>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</si>
  <si>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ACM - NEW</t>
  </si>
  <si>
    <t>D0102, Nguyễn Hữu Thọ, Xã Phước Kiển, Huyện Nhà Bè, TP HCM</t>
  </si>
  <si>
    <t>Huyện Nhà Bè</t>
  </si>
  <si>
    <t>acm0016</t>
  </si>
  <si>
    <t>ACM - CON</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</si>
  <si>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</si>
  <si>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</si>
  <si>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</si>
  <si>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</si>
  <si>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</si>
  <si>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</si>
  <si>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</si>
  <si>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</si>
  <si>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</si>
  <si>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</si>
  <si>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</si>
  <si>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</si>
  <si>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</si>
  <si>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</si>
  <si>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</si>
  <si>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</si>
  <si>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</si>
  <si>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</si>
  <si>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</si>
  <si>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</si>
  <si>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</si>
  <si>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</si>
  <si>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</si>
  <si>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</si>
  <si>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</si>
  <si>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</si>
  <si>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</si>
  <si>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</si>
  <si>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</si>
  <si>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</si>
  <si>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</si>
  <si>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</si>
  <si>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</si>
  <si>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</si>
  <si>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</si>
  <si>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</si>
  <si>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</si>
  <si>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</si>
  <si>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AEON Citimart - Sunrise</t>
  </si>
  <si>
    <t>Số 0.01, Tháp V4, Sunrise City, 23 Nguyễn Hữu Thọ, phường Tân Hưng, quận 7, thành phố Hồ Chí Minh</t>
  </si>
  <si>
    <t>AEON;STCH;MIENNAM</t>
  </si>
  <si>
    <t>acm0023</t>
  </si>
  <si>
    <t>ACM - ORC</t>
  </si>
  <si>
    <t>Một phần KTM-DV 1.01 (tầng 1), dự án Thương mại, dịch vụ, văn phòng, officetel và căn hộ tại số 128 đường Hồng Hà, phường 09, quận Phú Nhuận, thành phố Hồ Chí Minh, Việt Nam</t>
  </si>
  <si>
    <t>Quận Phú Nhuận</t>
  </si>
  <si>
    <t>CHI NHÁNH CÔNG TY TNHH MỘT THÀNH VIÊN HỘI NHẬP PHÁT TRIỂN ĐÔNG HƯNG TẠI THÀNH PHỐ NHA TRANG</t>
  </si>
  <si>
    <t>ACM-003</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</si>
  <si>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</si>
  <si>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</si>
  <si>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</si>
  <si>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</si>
  <si>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</si>
  <si>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</si>
  <si>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</si>
  <si>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</si>
  <si>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</si>
  <si>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</si>
  <si>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</si>
  <si>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</si>
  <si>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</si>
  <si>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</si>
  <si>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</si>
  <si>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</si>
  <si>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</si>
  <si>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</si>
  <si>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</si>
  <si>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AEON</t>
  </si>
  <si>
    <t>CÔNG TY TNHH AEON VIỆT NAM</t>
  </si>
  <si>
    <t>SỐ 30, ĐƯỜNG TÂN THẮNG, PHƯỜNG TÂN SƠN NHÌ, TP.HỒ CHÍ MINH, VIỆT NAM</t>
  </si>
  <si>
    <t>STCH</t>
  </si>
  <si>
    <t>0311241512</t>
  </si>
  <si>
    <t>Phường Tân Sơn Nhì</t>
  </si>
  <si>
    <t>AEON MALL</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</si>
  <si>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</si>
  <si>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</si>
  <si>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</si>
  <si>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</si>
  <si>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</si>
  <si>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</si>
  <si>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AEONBINHDUONG</t>
  </si>
  <si>
    <t>CÔNG TY TNHH AEON VIỆT NAM - CHI NHÁNH BÌNH DƯƠNG.</t>
  </si>
  <si>
    <t>Số 1, Đại lộ Bình Dương, Khu phố Bình Giao, Phường Thuận Giao, Thành phố Hồ Chí Minh, Việt Nam</t>
  </si>
  <si>
    <t>0311241512-001</t>
  </si>
  <si>
    <t>AEONHOCHIMINH</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</si>
  <si>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</si>
  <si>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</si>
  <si>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</si>
  <si>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</si>
  <si>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</si>
  <si>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</si>
  <si>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</si>
  <si>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</si>
  <si>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</si>
  <si>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</si>
  <si>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</si>
  <si>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</si>
  <si>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</si>
  <si>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</si>
  <si>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</si>
  <si>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</si>
  <si>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</si>
  <si>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</si>
  <si>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</si>
  <si>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</si>
  <si>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</si>
  <si>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</si>
  <si>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</si>
  <si>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</si>
  <si>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</si>
  <si>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</si>
  <si>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</si>
  <si>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</si>
  <si>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</si>
  <si>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</si>
  <si>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</si>
  <si>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</si>
  <si>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</si>
  <si>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</si>
  <si>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</si>
  <si>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</si>
  <si>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</si>
  <si>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</si>
  <si>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</si>
  <si>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</si>
  <si>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</si>
  <si>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</si>
  <si>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</si>
  <si>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</si>
  <si>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</si>
  <si>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</si>
  <si>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KHÁCH SỮA</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</si>
  <si>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</si>
  <si>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</si>
  <si>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</si>
  <si>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</si>
  <si>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</si>
  <si>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</si>
  <si>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</si>
  <si>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</si>
  <si>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</si>
  <si>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</si>
  <si>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</si>
  <si>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</si>
  <si>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</si>
  <si>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</si>
  <si>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</si>
  <si>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</si>
  <si>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</si>
  <si>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</si>
  <si>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</si>
  <si>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</si>
  <si>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</si>
  <si>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</si>
  <si>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</si>
  <si>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</si>
  <si>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</si>
  <si>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</si>
  <si>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</si>
  <si>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</si>
  <si>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</si>
  <si>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</si>
  <si>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</si>
  <si>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</si>
  <si>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</si>
  <si>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</si>
  <si>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</si>
  <si>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</si>
  <si>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</si>
  <si>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</si>
  <si>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</si>
  <si>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</si>
  <si>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</si>
  <si>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</si>
  <si>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</si>
  <si>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</si>
  <si>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</si>
  <si>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</si>
  <si>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</si>
  <si>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</si>
  <si>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</si>
  <si>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BÁCH HÓA XANH</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</si>
  <si>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</si>
  <si>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</si>
  <si>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</si>
  <si>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</si>
  <si>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</si>
  <si>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</si>
  <si>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</si>
  <si>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</si>
  <si>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</si>
  <si>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</si>
  <si>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</si>
  <si>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</si>
  <si>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</si>
  <si>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</si>
  <si>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</si>
  <si>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</si>
  <si>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</si>
  <si>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</si>
  <si>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</si>
  <si>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</si>
  <si>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</si>
  <si>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</si>
  <si>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</si>
  <si>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</si>
  <si>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</si>
  <si>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</si>
  <si>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</si>
  <si>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</si>
  <si>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</si>
  <si>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</si>
  <si>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</si>
  <si>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</si>
  <si>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</si>
  <si>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</si>
  <si>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</si>
  <si>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</si>
  <si>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</si>
  <si>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</si>
  <si>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</si>
  <si>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</si>
  <si>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</si>
  <si>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</si>
  <si>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</si>
  <si>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</si>
  <si>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</si>
  <si>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</si>
  <si>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</si>
  <si>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</si>
  <si>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</si>
  <si>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</si>
  <si>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</si>
  <si>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</si>
  <si>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</si>
  <si>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</si>
  <si>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</si>
  <si>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</si>
  <si>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</si>
  <si>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</si>
  <si>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</si>
  <si>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</si>
  <si>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</si>
  <si>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</si>
  <si>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</si>
  <si>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</si>
  <si>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</si>
  <si>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</si>
  <si>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</si>
  <si>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</si>
  <si>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</si>
  <si>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</si>
  <si>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</si>
  <si>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</si>
  <si>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SG</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</si>
  <si>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</si>
  <si>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</si>
  <si>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</si>
  <si>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</si>
  <si>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</si>
  <si>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</si>
  <si>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</si>
  <si>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</si>
  <si>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</si>
  <si>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</si>
  <si>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</si>
  <si>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</si>
  <si>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</si>
  <si>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</si>
  <si>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</si>
  <si>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</si>
  <si>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</si>
  <si>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</si>
  <si>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</si>
  <si>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</si>
  <si>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</si>
  <si>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</si>
  <si>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</si>
  <si>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</si>
  <si>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</si>
  <si>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</si>
  <si>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</si>
  <si>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</si>
  <si>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</si>
  <si>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</si>
  <si>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</si>
  <si>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</si>
  <si>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</si>
  <si>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</si>
  <si>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</si>
  <si>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</si>
  <si>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</si>
  <si>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</si>
  <si>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</si>
  <si>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</si>
  <si>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</si>
  <si>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</si>
  <si>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</si>
  <si>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</si>
  <si>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</si>
  <si>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</si>
  <si>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</si>
  <si>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</si>
  <si>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</si>
  <si>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</si>
  <si>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</si>
  <si>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</si>
  <si>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</si>
  <si>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</si>
  <si>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</si>
  <si>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</si>
  <si>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</si>
  <si>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</si>
  <si>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</si>
  <si>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</si>
  <si>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</si>
  <si>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</si>
  <si>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</si>
  <si>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</si>
  <si>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</si>
  <si>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</si>
  <si>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</si>
  <si>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</si>
  <si>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</si>
  <si>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</si>
  <si>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</si>
  <si>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</si>
  <si>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</si>
  <si>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</si>
  <si>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</si>
  <si>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</si>
  <si>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</si>
  <si>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</si>
  <si>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</si>
  <si>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</si>
  <si>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</si>
  <si>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</si>
  <si>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</si>
  <si>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</si>
  <si>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</si>
  <si>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</si>
  <si>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</si>
  <si>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</si>
  <si>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</si>
  <si>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</si>
  <si>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</si>
  <si>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</si>
  <si>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</si>
  <si>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</si>
  <si>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</si>
  <si>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</si>
  <si>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BRG - FUJIMART</t>
  </si>
  <si>
    <t>BRG01</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</si>
  <si>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</si>
  <si>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</si>
  <si>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</si>
  <si>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</si>
  <si>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</si>
  <si>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</si>
  <si>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</si>
  <si>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</si>
  <si>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brg10021</t>
  </si>
  <si>
    <t>Siêu thị BRGMart Nguyễn Văn Cừ</t>
  </si>
  <si>
    <t>Ngõ 390 tòa nhà Berriver, Nguyễn Văn Cừ, phường Bồ Đề, quận Long Biên, thành phố Hà Nội</t>
  </si>
  <si>
    <t>brg10031</t>
  </si>
  <si>
    <t>BRGMART 15-17 Ngọc Khánh, Hà Nội</t>
  </si>
  <si>
    <t>BRG 15-17 Ngọc Khánh, Ba Đình, Hà Nội</t>
  </si>
  <si>
    <t>Quận Ba Đình</t>
  </si>
  <si>
    <t>brg10041</t>
  </si>
  <si>
    <t>Siêu thị intimex Hải Dương</t>
  </si>
  <si>
    <t>Số 1 Nguyễn Lương Bằng, P.Phạm Ngũ Lão, Tp.Hải Dương</t>
  </si>
  <si>
    <t>Hải Dương</t>
  </si>
  <si>
    <t>brg10051</t>
  </si>
  <si>
    <t>BRGMART 174 Lạc Long Quân, Tây Hồ</t>
  </si>
  <si>
    <t>BRGMART 174 Lạc Long Quân, P.Bưởi, Q.Tây Hồ, Hà Nội</t>
  </si>
  <si>
    <t>brg10061</t>
  </si>
  <si>
    <t>Siêu thị BRGMart Phố Nối</t>
  </si>
  <si>
    <t>Khu đô thị Lạc Hồng Phúc - Phường Mỹ Hào - Tỉnh Hưng Yên</t>
  </si>
  <si>
    <t>brg10101</t>
  </si>
  <si>
    <t>Siêu thị intimex Hải Phòng</t>
  </si>
  <si>
    <t>BRGMART 23 Minh Khai, Hồng Bàng, tp.Hải Phòng</t>
  </si>
  <si>
    <t>Hải Phòng</t>
  </si>
  <si>
    <t>brg10141</t>
  </si>
  <si>
    <t>BRG10141 Siêu thị Intimemex Như Quỳnh, Hưng Yên</t>
  </si>
  <si>
    <t>Thị trấn Như Quỳnh, huyện Văn Lâm, tỉnh Hưng Yên</t>
  </si>
  <si>
    <t>Các cửa hàng thuộc cty TNHH BRG</t>
  </si>
  <si>
    <t>brg11011</t>
  </si>
  <si>
    <t>Siêu thị Fujimart 142 Lê Duẩn</t>
  </si>
  <si>
    <t>Siêu thị Fujimart 142 Lê Duẩn, quận Đống Đa, HN</t>
  </si>
  <si>
    <t>brg11021</t>
  </si>
  <si>
    <t>Siêu thị Fujimart 36 Hoàng Cầu</t>
  </si>
  <si>
    <t>Siêu thị Fujimart 36 Hoàng Cầu, Đống Đa, HN</t>
  </si>
  <si>
    <t>brg11031</t>
  </si>
  <si>
    <t>Siêu thị Fujimart 324 Tây Sơn</t>
  </si>
  <si>
    <t>Siêu thị Fujimart 324 Tây Sơn, Đống Đa, HN</t>
  </si>
  <si>
    <t>brg11041</t>
  </si>
  <si>
    <t>Siêu thị Fujimart Huỳnh Thúc Kháng</t>
  </si>
  <si>
    <t>Tầng 2, Tòa nhà Hateco, số 4A Huỳnh Thúc Kháng, quận Đống Đa, thành phố Hà Nội, Việt Nam</t>
  </si>
  <si>
    <t>brg11051</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</si>
  <si>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</si>
  <si>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</si>
  <si>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</si>
  <si>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</si>
  <si>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</si>
  <si>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</si>
  <si>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</si>
  <si>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</si>
  <si>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brg11091</t>
  </si>
  <si>
    <t>BRG D2 Giảng Võ, Hà Nội</t>
  </si>
  <si>
    <t>BRG D2 Giảng Võ, Ba Đình, Hà Nội</t>
  </si>
  <si>
    <t>brg11101</t>
  </si>
  <si>
    <t>Siêu thị Fuji MD Complex</t>
  </si>
  <si>
    <t>Tỏa nhà MD Complex, 2 Hàm Nghi, KĐT Mỹ Đình 1, Nam Từ Liêm, Hà Nội</t>
  </si>
  <si>
    <t>Quận Nam Từ Liêm</t>
  </si>
  <si>
    <t>brg11121</t>
  </si>
  <si>
    <t>Siêu thị Fuji The Light</t>
  </si>
  <si>
    <t>Tầng 1 tòa nhà CT2, KĐT Trung Văn, Q. Nam Từ Liêm, Hà Nội</t>
  </si>
  <si>
    <t>brg11161</t>
  </si>
  <si>
    <t>Siêu thị Fujimart 249 Thụy Khê</t>
  </si>
  <si>
    <t>Tòa nhà Lexington, 249 Thụy Khê, P. Thụy Khê, Q. Tây Hồ, Hà Nội</t>
  </si>
  <si>
    <t>brg11171</t>
  </si>
  <si>
    <t>Siêu thị Fujimart 89 Lạc Long Quân</t>
  </si>
  <si>
    <t>Tòa nhà Rosary 89 Lạc Long Quân, Nghĩa Đô, Cầu Giấy, Hà Nội</t>
  </si>
  <si>
    <t>Phường Nghĩa Đô</t>
  </si>
  <si>
    <t>brg11181</t>
  </si>
  <si>
    <t>Siêu thị Fujimart Chính Kinh</t>
  </si>
  <si>
    <t>Tòa nhà Sapphire, số 4 Chính Kinh, Thượng Đình, Thanh Xuân, Hà Nội</t>
  </si>
  <si>
    <t>Quận Thanh Xuân</t>
  </si>
  <si>
    <t>brg11191</t>
  </si>
  <si>
    <t>Siêu thị FujiMart Lê Văn Lương</t>
  </si>
  <si>
    <t>Tòa nhà Diamond Plaza, 25 Lê Văn Lương, Thanh Xuân, Hà Nội</t>
  </si>
  <si>
    <t>brg11201</t>
  </si>
  <si>
    <t>Siêu thị FujiMart Trung Yên</t>
  </si>
  <si>
    <t>Tòa nhà Trung Yên 1, KĐT Trung Yên, Cầu Giấy, Hà Nội</t>
  </si>
  <si>
    <t>Phường Yên Hoà</t>
  </si>
  <si>
    <t>brg11211</t>
  </si>
  <si>
    <t>Siêu thị Fujimart 67 Trần Phú-Ba Đình</t>
  </si>
  <si>
    <t>Siêu thị Fujimart 67 Trần Phú-Ba Đình, HN</t>
  </si>
  <si>
    <t>brg11221</t>
  </si>
  <si>
    <t>Siêu thị FujiMart Tân Mai</t>
  </si>
  <si>
    <t>FujiMart 109 Tân Mai, Phường Tân Mai, Quận Hoàng Mai, HN</t>
  </si>
  <si>
    <t>Quận Hoàng Mai</t>
  </si>
  <si>
    <t>brg11241</t>
  </si>
  <si>
    <t>Siêu thị FujiMart Times City</t>
  </si>
  <si>
    <t>Tòa nhà T9 Times City, số 458 Minh Khai, P. Vĩnh Tuy, Hai Bà Trưng, Hà Nội</t>
  </si>
  <si>
    <t>brg12021</t>
  </si>
  <si>
    <t>BRGMART E7 Bách Khoa, Hà Nội</t>
  </si>
  <si>
    <t>BRGMART E7 Bách Khoa, Hai Bà Trưng, Hà Nội</t>
  </si>
  <si>
    <t>brg12031</t>
  </si>
  <si>
    <t>BRGMART Thanh Xuân, Hà Nội</t>
  </si>
  <si>
    <t>BRGMART C12 Thanh Xuân Bắc, Q.Thanh Xuân, Hà Nội</t>
  </si>
  <si>
    <t>brg12041</t>
  </si>
  <si>
    <t>BRGMART K3 Việt Hưng, Hà Nội</t>
  </si>
  <si>
    <t>BRG K3 Việt Hưng, Quận Long Biên, Hà Nội</t>
  </si>
  <si>
    <t>brg12051</t>
  </si>
  <si>
    <t>BRGMART 13 Thành Công, Hà Nội</t>
  </si>
  <si>
    <t>BRG 13 Thành Công, Ba Đình, Hà Nội</t>
  </si>
  <si>
    <t>brg12061</t>
  </si>
  <si>
    <t>Siêu thị HaproMart Lương Đình Của</t>
  </si>
  <si>
    <t>BRGMART 135 Lương Định Của, Đống Đa, Hà Nội</t>
  </si>
  <si>
    <t>brg12091</t>
  </si>
  <si>
    <t>Siêu thị HaproMart A4 Vĩnh Phúc, Ba Đình</t>
  </si>
  <si>
    <t>Tầng 1, nhà G3, TT Vĩnh Phúc, P.Vĩnh Phúc, Q.Ba Đình, HN</t>
  </si>
  <si>
    <t>brg12111</t>
  </si>
  <si>
    <t>BRGMART E6 Quỳnh Mai, Hai Bà Trưng, Hà Nội</t>
  </si>
  <si>
    <t>brg12171</t>
  </si>
  <si>
    <t>BRGMART 5 Hàm Tử Quan, Hoàn Kiếm, Hà Nội</t>
  </si>
  <si>
    <t>brg12201</t>
  </si>
  <si>
    <t>CH Hapro 198 Lò Đúc</t>
  </si>
  <si>
    <t>BRGMART 198 Lò Đúc, Hai Bà Trưng, Hà Nội</t>
  </si>
  <si>
    <t>brg12211</t>
  </si>
  <si>
    <t>CH Hapro 15-17 Đội cấn</t>
  </si>
  <si>
    <t>BRGMART 15-17 Đội Cấn, Ba Đình, Hà Nội</t>
  </si>
  <si>
    <t>brg12221</t>
  </si>
  <si>
    <t>CH Hapro 53D Hàng Bài</t>
  </si>
  <si>
    <t>BRGMART 53D Hàng Bài, Hoàn Kiếm, Hà Nội</t>
  </si>
  <si>
    <t>brg12231</t>
  </si>
  <si>
    <t>Cửa hàng Haprofood N4C Trung Hòa Nhân Chính</t>
  </si>
  <si>
    <t>Tầng 1 toàn N4C Trung Hòa - Nhân Chính, Thanh Xuân, Hà Nội</t>
  </si>
  <si>
    <t>brg12241</t>
  </si>
  <si>
    <t>BRGMART Chợ bưởi, HN</t>
  </si>
  <si>
    <t>BRGMART Chợ bưởi, Ba Đình, Hà Nội ( đối diện 582 Thụy Khuê )</t>
  </si>
  <si>
    <t>brg12251</t>
  </si>
  <si>
    <t>BRGMART 41 Đông tác, Hà Nội</t>
  </si>
  <si>
    <t>BRGMART 41 Đông tác, Đống đa, Hà Nội</t>
  </si>
  <si>
    <t>brg12331</t>
  </si>
  <si>
    <t>CH Hapro 160-162 ngõ Thái Thịnh I</t>
  </si>
  <si>
    <t>BRGMART 160 ngõ Thái Thịnh 1, Đống Đa, Hà Nội</t>
  </si>
  <si>
    <t>brg12341</t>
  </si>
  <si>
    <t>CH Hapro 94 Láng Hạ</t>
  </si>
  <si>
    <t>BRGMART 94 Láng Hạ, Đống Đa, Hà Nội</t>
  </si>
  <si>
    <t>brg12342</t>
  </si>
  <si>
    <t>Siêu thị BRGMart Moonlight Vân Canh</t>
  </si>
  <si>
    <t>Tầng 1 Tòa nhà Moonlight 1, Vân Canh, An Khánh, Hoài Đức, HN</t>
  </si>
  <si>
    <t>Huyện Hoài Đức</t>
  </si>
  <si>
    <t>Xã An Khánh</t>
  </si>
  <si>
    <t>brg12351</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</si>
  <si>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</si>
  <si>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</si>
  <si>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</si>
  <si>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</si>
  <si>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</si>
  <si>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</si>
  <si>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</si>
  <si>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</si>
  <si>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</si>
  <si>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</si>
  <si>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</si>
  <si>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</si>
  <si>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</si>
  <si>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</si>
  <si>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</si>
  <si>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</si>
  <si>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</si>
  <si>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</si>
  <si>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</si>
  <si>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</si>
  <si>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</si>
  <si>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</si>
  <si>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</si>
  <si>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</si>
  <si>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</si>
  <si>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</si>
  <si>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</si>
  <si>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</si>
  <si>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</si>
  <si>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</si>
  <si>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</si>
  <si>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brg12551</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</si>
  <si>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</si>
  <si>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</si>
  <si>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</si>
  <si>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</si>
  <si>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</si>
  <si>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</si>
  <si>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</si>
  <si>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</si>
  <si>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</si>
  <si>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</si>
  <si>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</si>
  <si>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</si>
  <si>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</si>
  <si>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</si>
  <si>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</si>
  <si>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</si>
  <si>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</si>
  <si>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</si>
  <si>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</si>
  <si>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</si>
  <si>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</si>
  <si>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</si>
  <si>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</si>
  <si>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</si>
  <si>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brg12661</t>
  </si>
  <si>
    <t>BRG 362 Ngọc Lâm, Hà Nội</t>
  </si>
  <si>
    <t>362 Ngọc Lâm, Long Biên, Hà Nội</t>
  </si>
  <si>
    <t>brg12671</t>
  </si>
  <si>
    <t>CH Haprofood Ecohome 3</t>
  </si>
  <si>
    <t>BRGMART Ecohome3, Bắc Từ Liêm, Hà Nội</t>
  </si>
  <si>
    <t>Quận Bắc Từ Liêm</t>
  </si>
  <si>
    <t>brg12681</t>
  </si>
  <si>
    <t>BRG mart N16 Sài Đồng</t>
  </si>
  <si>
    <t>G1, N16-01 Le Grand Jadin, KĐT Sài Đồng, Long Biên, Hà Nội</t>
  </si>
  <si>
    <t>brg12691</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</si>
  <si>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</si>
  <si>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</si>
  <si>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</si>
  <si>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</si>
  <si>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</si>
  <si>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</si>
  <si>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</si>
  <si>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</si>
  <si>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</si>
  <si>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</si>
  <si>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</si>
  <si>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brg12731</t>
  </si>
  <si>
    <t>CH Haprofood 9-11 Thổ Quan</t>
  </si>
  <si>
    <t>BRGMART 9-11 Thổ Quan, Đống Đa, HN</t>
  </si>
  <si>
    <t>brg12741</t>
  </si>
  <si>
    <t>CH Haprofood 9 Lê Qúy Đôn</t>
  </si>
  <si>
    <t>BRGMART 9 Lê Quý Đôn, Hai Bà Trưng, HN</t>
  </si>
  <si>
    <t>brg12751</t>
  </si>
  <si>
    <t>CH Haprofood 24 Trần Nhật Duật</t>
  </si>
  <si>
    <t>24 Trần Nhật Duật, Phường Đông Xuân, Q.Hoàn Kiếm, Hà Nội</t>
  </si>
  <si>
    <t>brg12761</t>
  </si>
  <si>
    <t>Siêu thị FujiMart 51 Lê Đại Hành</t>
  </si>
  <si>
    <t>Số 51 Lê Đại Hành, P. Lê Đại Hành, Q. Hai Bà Trưng, HN</t>
  </si>
  <si>
    <t>Phường Lê Đại Hành</t>
  </si>
  <si>
    <t>brg12801</t>
  </si>
  <si>
    <t>Siêu thị BRGMart Đồ Sơn Hải Phòng</t>
  </si>
  <si>
    <t>BRG Khu d.cư số 8, Đường 353, P. Ngọc Xuyên, Q. Đồ Sơn, Hải Phòng</t>
  </si>
  <si>
    <t>brg13011</t>
  </si>
  <si>
    <t>Seikamart Phạm Ngọc Thạch</t>
  </si>
  <si>
    <t>BRGMART Số 8 Phạm Ngọc Thạch, Đống Đa, HN</t>
  </si>
  <si>
    <t>5%; BRG; MIENBAC; STCH</t>
  </si>
  <si>
    <t>brg13031</t>
  </si>
  <si>
    <t>BRG 1 Lý Nam Đế, Hoàn Kiếm, Hà Nội</t>
  </si>
  <si>
    <t>brg13041</t>
  </si>
  <si>
    <t>Seikamart 275 nguyễn Trãi</t>
  </si>
  <si>
    <t>Tầng 1, tòa A, chung cư Goldland, 275 Nguyễn Trãi, Q.Thanh Xuân, Hà Nội</t>
  </si>
  <si>
    <t>brg13061</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</si>
  <si>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</si>
  <si>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</si>
  <si>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</si>
  <si>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</si>
  <si>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</si>
  <si>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</si>
  <si>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</si>
  <si>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</si>
  <si>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</si>
  <si>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</si>
  <si>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</si>
  <si>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</si>
  <si>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</si>
  <si>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</si>
  <si>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</si>
  <si>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</si>
  <si>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</si>
  <si>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</si>
  <si>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</si>
  <si>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</si>
  <si>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</si>
  <si>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</si>
  <si>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</si>
  <si>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</si>
  <si>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</si>
  <si>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</si>
  <si>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</si>
  <si>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</si>
  <si>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</si>
  <si>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</si>
  <si>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</si>
  <si>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</si>
  <si>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</si>
  <si>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</si>
  <si>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</si>
  <si>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</si>
  <si>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</si>
  <si>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</si>
  <si>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</si>
  <si>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</si>
  <si>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</si>
  <si>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</si>
  <si>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</si>
  <si>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</si>
  <si>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160 Bùi Thị Xuân, Phường Bến Thành, Thành phố Hồ Chí Minh, Việt Nam</t>
  </si>
  <si>
    <t>Circlek; Circlekmiennam; MIENNAM</t>
  </si>
  <si>
    <t>0306182043</t>
  </si>
  <si>
    <t>CIRCLE K</t>
  </si>
  <si>
    <t>Số 205 Lạc Long Quân, Phường Tây Hồ, Thành phố Hà Nội, Việt Nam</t>
  </si>
  <si>
    <t>Circlek; Circlekmienbac; MIENBAC</t>
  </si>
  <si>
    <t>0306182043-010</t>
  </si>
  <si>
    <t>TÂY HỒ</t>
  </si>
  <si>
    <t>508 Cách Mạng Tháng Tám, Phường Thủ Dầu Một, Thành phố Hồ Chí Minh, Việt Nam</t>
  </si>
  <si>
    <t>0306182043-011</t>
  </si>
  <si>
    <t>15 La Văn Cầu, Phường Vũng Tàu, Thành phố Hồ Chí Minh, Việt Nam</t>
  </si>
  <si>
    <t>0306182043-012</t>
  </si>
  <si>
    <t>Căn nhà số 01, Lô A6, Khu đô thị mới phía đông Hòn Cặp Bè, Tổ 4, Khu phố 4A, Phường Hạ Long, Tỉnh Quảng Ninh, Việt Nam</t>
  </si>
  <si>
    <t>0306182043-015</t>
  </si>
  <si>
    <t>128 Hai Bà Trưng, Phường Ninh Kiều, Thành phố Cần Thơ, Việt Nam</t>
  </si>
  <si>
    <t>0306182043-017</t>
  </si>
  <si>
    <t>261A đường Trần Nguyên Hãn, Phường An Biên, Thành phố Hải Phòng, Việt Nam</t>
  </si>
  <si>
    <t>0306182043-019</t>
  </si>
  <si>
    <t>Số 155 đường Ung Văn Khiêm, tổ 11, khóm Đông Thành, Phường Long Xuyên, An Giang, Việt Nam</t>
  </si>
  <si>
    <t>0306182043-020</t>
  </si>
  <si>
    <t>Số 1347 Đường Nguyễn Ái Quốc, Khu phố 12, Phường Tam Hiệp, Tỉnh Đồng Nai, Việt Nam</t>
  </si>
  <si>
    <t>0306182043-021</t>
  </si>
  <si>
    <t>30/2 Ấp Bắc, Phường Đạo Thạnh, Tỉnh Đồng Tháp, Việt Nam</t>
  </si>
  <si>
    <t>0306182043-022</t>
  </si>
  <si>
    <t>Số MRA-095A, Đường nội bộ Khu biệt thự Thủy Nguyên, Xã Phụng Công, Tỉnh Hưng Yên, Việt Nam</t>
  </si>
  <si>
    <t>0306182043-023</t>
  </si>
  <si>
    <t>125 Trần Hưng Đạo, Khu phố 4, Phường Kinh Bắc, Tỉnh Bắc Ninh, Việt Nam</t>
  </si>
  <si>
    <t>0306182043-024</t>
  </si>
  <si>
    <t>Bắc Ninh</t>
  </si>
  <si>
    <t>Số 99 đường 3 tháng 2, Phường Rạch Giá, Tỉnh An Giang, Việt Nam</t>
  </si>
  <si>
    <t>0306182043-027</t>
  </si>
  <si>
    <t>Số 6A Nguyễn Chánh, Phường Nha Trang, Tỉnh Khánh Hòa, Việt Nam</t>
  </si>
  <si>
    <t>0306182043-028</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</si>
  <si>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</si>
  <si>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</si>
  <si>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</si>
  <si>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</si>
  <si>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</si>
  <si>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</si>
  <si>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</si>
  <si>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</si>
  <si>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</si>
  <si>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</si>
  <si>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</si>
  <si>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</si>
  <si>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</si>
  <si>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</si>
  <si>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</si>
  <si>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</si>
  <si>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</si>
  <si>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</si>
  <si>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</si>
  <si>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</si>
  <si>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</si>
  <si>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</si>
  <si>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</si>
  <si>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</si>
  <si>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</si>
  <si>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</si>
  <si>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</si>
  <si>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</si>
  <si>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</si>
  <si>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</si>
  <si>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</si>
  <si>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</si>
  <si>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</si>
  <si>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</si>
  <si>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</si>
  <si>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</si>
  <si>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</si>
  <si>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</si>
  <si>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</si>
  <si>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</si>
  <si>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</si>
  <si>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</si>
  <si>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</si>
  <si>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</si>
  <si>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</si>
  <si>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</si>
  <si>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</si>
  <si>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</si>
  <si>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</si>
  <si>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</si>
  <si>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</si>
  <si>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</si>
  <si>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</si>
  <si>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</si>
  <si>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</si>
  <si>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</si>
  <si>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</si>
  <si>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</si>
  <si>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</si>
  <si>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</si>
  <si>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</si>
  <si>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</si>
  <si>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</si>
  <si>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</si>
  <si>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</si>
  <si>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</si>
  <si>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</si>
  <si>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</si>
  <si>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</si>
  <si>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</si>
  <si>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</si>
  <si>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</si>
  <si>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</si>
  <si>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</si>
  <si>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</si>
  <si>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</si>
  <si>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</si>
  <si>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</si>
  <si>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</si>
  <si>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</si>
  <si>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</si>
  <si>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</si>
  <si>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</si>
  <si>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</si>
  <si>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</si>
  <si>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</si>
  <si>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</si>
  <si>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</si>
  <si>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</si>
  <si>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</si>
  <si>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</si>
  <si>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</si>
  <si>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</si>
  <si>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</si>
  <si>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</si>
  <si>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</si>
  <si>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</si>
  <si>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</si>
  <si>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</si>
  <si>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</si>
  <si>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</si>
  <si>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</si>
  <si>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</si>
  <si>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</si>
  <si>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</si>
  <si>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</si>
  <si>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</si>
  <si>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</si>
  <si>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</si>
  <si>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</si>
  <si>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</si>
  <si>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</si>
  <si>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</si>
  <si>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</si>
  <si>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</si>
  <si>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</si>
  <si>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</si>
  <si>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</si>
  <si>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</si>
  <si>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</si>
  <si>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</si>
  <si>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</si>
  <si>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</si>
  <si>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</si>
  <si>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</si>
  <si>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</si>
  <si>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</si>
  <si>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</si>
  <si>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</si>
  <si>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</si>
  <si>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</si>
  <si>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</si>
  <si>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</si>
  <si>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</si>
  <si>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</si>
  <si>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</si>
  <si>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</si>
  <si>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</si>
  <si>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</si>
  <si>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</si>
  <si>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</si>
  <si>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</si>
  <si>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</si>
  <si>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</si>
  <si>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</si>
  <si>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</si>
  <si>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</si>
  <si>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</si>
  <si>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</si>
  <si>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</si>
  <si>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</si>
  <si>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</si>
  <si>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</si>
  <si>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</si>
  <si>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</si>
  <si>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</si>
  <si>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</si>
  <si>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</si>
  <si>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</si>
  <si>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</si>
  <si>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</si>
  <si>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</si>
  <si>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</si>
  <si>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</si>
  <si>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</si>
  <si>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</si>
  <si>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</si>
  <si>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</si>
  <si>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</si>
  <si>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</si>
  <si>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</si>
  <si>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</si>
  <si>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</si>
  <si>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</si>
  <si>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</si>
  <si>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</si>
  <si>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</si>
  <si>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</si>
  <si>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</si>
  <si>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</si>
  <si>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</si>
  <si>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</si>
  <si>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</si>
  <si>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</si>
  <si>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</si>
  <si>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</si>
  <si>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</si>
  <si>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</si>
  <si>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</si>
  <si>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</si>
  <si>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</si>
  <si>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</si>
  <si>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</si>
  <si>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</si>
  <si>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</si>
  <si>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</si>
  <si>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</si>
  <si>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</si>
  <si>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</si>
  <si>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</si>
  <si>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</si>
  <si>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</si>
  <si>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</si>
  <si>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</si>
  <si>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</si>
  <si>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</si>
  <si>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</si>
  <si>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</si>
  <si>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</si>
  <si>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</si>
  <si>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</si>
  <si>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</si>
  <si>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</si>
  <si>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</si>
  <si>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</si>
  <si>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</si>
  <si>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</si>
  <si>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</si>
  <si>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</si>
  <si>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</si>
  <si>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</si>
  <si>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</si>
  <si>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</si>
  <si>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</si>
  <si>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</si>
  <si>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</si>
  <si>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</si>
  <si>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</si>
  <si>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</si>
  <si>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</si>
  <si>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</si>
  <si>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</si>
  <si>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</si>
  <si>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</si>
  <si>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</si>
  <si>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</si>
  <si>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</si>
  <si>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</si>
  <si>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</si>
  <si>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</si>
  <si>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</si>
  <si>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</si>
  <si>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</si>
  <si>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</si>
  <si>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</si>
  <si>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</si>
  <si>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</si>
  <si>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</si>
  <si>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</si>
  <si>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</si>
  <si>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</si>
  <si>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</si>
  <si>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</si>
  <si>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</si>
  <si>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</si>
  <si>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</si>
  <si>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</si>
  <si>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</si>
  <si>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</si>
  <si>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</si>
  <si>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</si>
  <si>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</si>
  <si>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</si>
  <si>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</si>
  <si>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</si>
  <si>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</si>
  <si>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</si>
  <si>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</si>
  <si>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</si>
  <si>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</si>
  <si>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</si>
  <si>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</si>
  <si>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</si>
  <si>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</si>
  <si>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</si>
  <si>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</si>
  <si>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</si>
  <si>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</si>
  <si>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</si>
  <si>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</si>
  <si>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</si>
  <si>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</si>
  <si>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</si>
  <si>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</si>
  <si>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</si>
  <si>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</si>
  <si>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</si>
  <si>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</si>
  <si>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</si>
  <si>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</si>
  <si>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</si>
  <si>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</si>
  <si>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</si>
  <si>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</si>
  <si>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</si>
  <si>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</si>
  <si>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</si>
  <si>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</si>
  <si>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</si>
  <si>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</si>
  <si>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</si>
  <si>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</si>
  <si>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</si>
  <si>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</si>
  <si>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</si>
  <si>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</si>
  <si>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</si>
  <si>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</si>
  <si>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</si>
  <si>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</si>
  <si>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</si>
  <si>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</si>
  <si>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</si>
  <si>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</si>
  <si>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</si>
  <si>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</si>
  <si>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</si>
  <si>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</si>
  <si>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</si>
  <si>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</si>
  <si>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</si>
  <si>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</si>
  <si>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</si>
  <si>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</si>
  <si>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</si>
  <si>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</si>
  <si>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</si>
  <si>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</si>
  <si>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</si>
  <si>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</si>
  <si>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</si>
  <si>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</si>
  <si>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</si>
  <si>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</si>
  <si>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</si>
  <si>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</si>
  <si>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</si>
  <si>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</si>
  <si>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</si>
  <si>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</si>
  <si>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</si>
  <si>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</si>
  <si>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</si>
  <si>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</si>
  <si>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</si>
  <si>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</si>
  <si>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</si>
  <si>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</si>
  <si>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</si>
  <si>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</si>
  <si>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</si>
  <si>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</si>
  <si>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</si>
  <si>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</si>
  <si>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</si>
  <si>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</si>
  <si>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</si>
  <si>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</si>
  <si>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</si>
  <si>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</si>
  <si>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</si>
  <si>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</si>
  <si>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</si>
  <si>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</si>
  <si>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</si>
  <si>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</si>
  <si>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</si>
  <si>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</si>
  <si>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</si>
  <si>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</si>
  <si>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</si>
  <si>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</si>
  <si>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</si>
  <si>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</si>
  <si>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</si>
  <si>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</si>
  <si>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</si>
  <si>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</si>
  <si>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</si>
  <si>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</si>
  <si>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</si>
  <si>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</si>
  <si>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</si>
  <si>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</si>
  <si>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</si>
  <si>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</si>
  <si>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</si>
  <si>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</si>
  <si>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</si>
  <si>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</si>
  <si>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</si>
  <si>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</si>
  <si>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</si>
  <si>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</si>
  <si>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</si>
  <si>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</si>
  <si>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</si>
  <si>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</si>
  <si>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</si>
  <si>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</si>
  <si>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</si>
  <si>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</si>
  <si>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</si>
  <si>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</si>
  <si>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</si>
  <si>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</si>
  <si>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</si>
  <si>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</si>
  <si>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</si>
  <si>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</si>
  <si>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</si>
  <si>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</si>
  <si>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</si>
  <si>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</si>
  <si>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</si>
  <si>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</si>
  <si>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</si>
  <si>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</si>
  <si>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</si>
  <si>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</si>
  <si>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</si>
  <si>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</si>
  <si>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</si>
  <si>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</si>
  <si>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</si>
  <si>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</si>
  <si>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</si>
  <si>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</si>
  <si>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</si>
  <si>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</si>
  <si>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</si>
  <si>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</si>
  <si>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</si>
  <si>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</si>
  <si>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</si>
  <si>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</si>
  <si>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</si>
  <si>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</si>
  <si>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</si>
  <si>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</si>
  <si>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</si>
  <si>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</si>
  <si>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</si>
  <si>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</si>
  <si>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</si>
  <si>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</si>
  <si>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</si>
  <si>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</si>
  <si>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</si>
  <si>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</si>
  <si>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</si>
  <si>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</si>
  <si>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</si>
  <si>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</si>
  <si>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</si>
  <si>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</si>
  <si>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</si>
  <si>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</si>
  <si>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</si>
  <si>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</si>
  <si>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</si>
  <si>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</si>
  <si>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</si>
  <si>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</si>
  <si>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</si>
  <si>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</si>
  <si>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</si>
  <si>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</si>
  <si>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</si>
  <si>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</si>
  <si>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</si>
  <si>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</si>
  <si>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</si>
  <si>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</si>
  <si>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</si>
  <si>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</si>
  <si>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</si>
  <si>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</si>
  <si>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</si>
  <si>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</si>
  <si>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</si>
  <si>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</si>
  <si>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</si>
  <si>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</si>
  <si>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</si>
  <si>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</si>
  <si>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</si>
  <si>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</si>
  <si>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</si>
  <si>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</si>
  <si>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</si>
  <si>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</si>
  <si>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</si>
  <si>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</si>
  <si>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</si>
  <si>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</si>
  <si>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</si>
  <si>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</si>
  <si>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</si>
  <si>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</si>
  <si>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</si>
  <si>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</si>
  <si>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</si>
  <si>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</si>
  <si>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</si>
  <si>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</si>
  <si>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</si>
  <si>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</si>
  <si>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</si>
  <si>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</si>
  <si>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</si>
  <si>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</si>
  <si>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</si>
  <si>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</si>
  <si>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</si>
  <si>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</si>
  <si>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</si>
  <si>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</si>
  <si>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</si>
  <si>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</si>
  <si>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</si>
  <si>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</si>
  <si>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</si>
  <si>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</si>
  <si>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</si>
  <si>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</si>
  <si>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</si>
  <si>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</si>
  <si>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</si>
  <si>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</si>
  <si>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</si>
  <si>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</si>
  <si>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</si>
  <si>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</si>
  <si>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</si>
  <si>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</si>
  <si>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</si>
  <si>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</si>
  <si>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</si>
  <si>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</si>
  <si>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</si>
  <si>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</si>
  <si>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</si>
  <si>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</si>
  <si>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</si>
  <si>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</si>
  <si>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</si>
  <si>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</si>
  <si>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</si>
  <si>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</si>
  <si>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</si>
  <si>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</si>
  <si>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</si>
  <si>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</si>
  <si>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</si>
  <si>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</si>
  <si>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</si>
  <si>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</si>
  <si>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</si>
  <si>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</si>
  <si>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</si>
  <si>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</si>
  <si>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</si>
  <si>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</si>
  <si>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</si>
  <si>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</si>
  <si>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</si>
  <si>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</si>
  <si>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</si>
  <si>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</si>
  <si>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</si>
  <si>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</si>
  <si>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</si>
  <si>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</si>
  <si>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</si>
  <si>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</si>
  <si>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</si>
  <si>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</si>
  <si>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</si>
  <si>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</si>
  <si>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</si>
  <si>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</si>
  <si>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</si>
  <si>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</si>
  <si>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</si>
  <si>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</si>
  <si>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</si>
  <si>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</si>
  <si>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</si>
  <si>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</si>
  <si>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</si>
  <si>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</si>
  <si>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</si>
  <si>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</si>
  <si>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</si>
  <si>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</si>
  <si>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</si>
  <si>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</si>
  <si>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</si>
  <si>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</si>
  <si>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</si>
  <si>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</si>
  <si>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</si>
  <si>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</si>
  <si>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</si>
  <si>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</si>
  <si>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</si>
  <si>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</si>
  <si>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</si>
  <si>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</si>
  <si>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</si>
  <si>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</si>
  <si>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</si>
  <si>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</si>
  <si>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</si>
  <si>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</si>
  <si>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</si>
  <si>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</si>
  <si>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</si>
  <si>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</si>
  <si>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</si>
  <si>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</si>
  <si>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</si>
  <si>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</si>
  <si>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</si>
  <si>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</si>
  <si>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</si>
  <si>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</si>
  <si>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</si>
  <si>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</si>
  <si>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</si>
  <si>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</si>
  <si>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</si>
  <si>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</si>
  <si>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</si>
  <si>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</si>
  <si>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</si>
  <si>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</si>
  <si>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</si>
  <si>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</si>
  <si>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</si>
  <si>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</si>
  <si>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</si>
  <si>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</si>
  <si>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</si>
  <si>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</si>
  <si>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</si>
  <si>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</si>
  <si>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</si>
  <si>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</si>
  <si>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</si>
  <si>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</si>
  <si>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</si>
  <si>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</si>
  <si>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</si>
  <si>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</si>
  <si>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</si>
  <si>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</si>
  <si>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</si>
  <si>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</si>
  <si>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</si>
  <si>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</si>
  <si>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</si>
  <si>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</si>
  <si>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</si>
  <si>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</si>
  <si>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</si>
  <si>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</si>
  <si>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</si>
  <si>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</si>
  <si>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</si>
  <si>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</si>
  <si>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</si>
  <si>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</si>
  <si>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</si>
  <si>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</si>
  <si>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</si>
  <si>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</si>
  <si>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</si>
  <si>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</si>
  <si>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</si>
  <si>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</si>
  <si>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</si>
  <si>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</si>
  <si>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</si>
  <si>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</si>
  <si>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</si>
  <si>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</si>
  <si>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</si>
  <si>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</si>
  <si>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</si>
  <si>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</si>
  <si>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</si>
  <si>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</si>
  <si>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</si>
  <si>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</si>
  <si>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</si>
  <si>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</si>
  <si>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</si>
  <si>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</si>
  <si>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</si>
  <si>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</si>
  <si>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</si>
  <si>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</si>
  <si>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</si>
  <si>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</si>
  <si>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</si>
  <si>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</si>
  <si>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</si>
  <si>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</si>
  <si>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</si>
  <si>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</si>
  <si>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</si>
  <si>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</si>
  <si>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</si>
  <si>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</si>
  <si>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</si>
  <si>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</si>
  <si>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</si>
  <si>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</si>
  <si>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</si>
  <si>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</si>
  <si>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</si>
  <si>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</si>
  <si>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</si>
  <si>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</si>
  <si>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</si>
  <si>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</si>
  <si>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</si>
  <si>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</si>
  <si>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</si>
  <si>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</si>
  <si>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</si>
  <si>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</si>
  <si>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</si>
  <si>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</si>
  <si>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</si>
  <si>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</si>
  <si>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</si>
  <si>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</si>
  <si>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</si>
  <si>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</si>
  <si>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</si>
  <si>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</si>
  <si>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</si>
  <si>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</si>
  <si>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</si>
  <si>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</si>
  <si>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</si>
  <si>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</si>
  <si>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</si>
  <si>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</si>
  <si>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</si>
  <si>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</si>
  <si>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</si>
  <si>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</si>
  <si>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</si>
  <si>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</si>
  <si>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</si>
  <si>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</si>
  <si>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</si>
  <si>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</si>
  <si>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</si>
  <si>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</si>
  <si>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</si>
  <si>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</si>
  <si>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</si>
  <si>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</si>
  <si>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</si>
  <si>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</si>
  <si>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</si>
  <si>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</si>
  <si>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</si>
  <si>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</si>
  <si>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</si>
  <si>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</si>
  <si>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</si>
  <si>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</si>
  <si>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</si>
  <si>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</si>
  <si>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</si>
  <si>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</si>
  <si>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</si>
  <si>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</si>
  <si>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</si>
  <si>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</si>
  <si>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</si>
  <si>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</si>
  <si>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</si>
  <si>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</si>
  <si>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</si>
  <si>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</si>
  <si>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</si>
  <si>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</si>
  <si>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</si>
  <si>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</si>
  <si>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</si>
  <si>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</si>
  <si>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</si>
  <si>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</si>
  <si>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</si>
  <si>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</si>
  <si>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</si>
  <si>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</si>
  <si>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</si>
  <si>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</si>
  <si>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</si>
  <si>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</si>
  <si>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</si>
  <si>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</si>
  <si>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</si>
  <si>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</si>
  <si>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</si>
  <si>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</si>
  <si>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</si>
  <si>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</si>
  <si>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</si>
  <si>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</si>
  <si>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</si>
  <si>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</si>
  <si>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</si>
  <si>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</si>
  <si>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</si>
  <si>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</si>
  <si>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</si>
  <si>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</si>
  <si>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</si>
  <si>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</si>
  <si>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</si>
  <si>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</si>
  <si>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</si>
  <si>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</si>
  <si>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</si>
  <si>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</si>
  <si>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</si>
  <si>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</si>
  <si>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</si>
  <si>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</si>
  <si>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</si>
  <si>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</si>
  <si>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</si>
  <si>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</si>
  <si>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</si>
  <si>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</si>
  <si>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</si>
  <si>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</si>
  <si>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</si>
  <si>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</si>
  <si>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</si>
  <si>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</si>
  <si>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</si>
  <si>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</si>
  <si>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</si>
  <si>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</si>
  <si>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</si>
  <si>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</si>
  <si>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</si>
  <si>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</si>
  <si>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</si>
  <si>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</si>
  <si>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</si>
  <si>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</si>
  <si>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</si>
  <si>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</si>
  <si>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</si>
  <si>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</si>
  <si>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</si>
  <si>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</si>
  <si>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</si>
  <si>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</si>
  <si>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</si>
  <si>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</si>
  <si>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</si>
  <si>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</si>
  <si>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</si>
  <si>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</si>
  <si>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</si>
  <si>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</si>
  <si>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</si>
  <si>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</si>
  <si>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</si>
  <si>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</si>
  <si>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</si>
  <si>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</si>
  <si>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</si>
  <si>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</si>
  <si>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</si>
  <si>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</si>
  <si>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</si>
  <si>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</si>
  <si>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</si>
  <si>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</si>
  <si>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</si>
  <si>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</si>
  <si>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</si>
  <si>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</si>
  <si>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</si>
  <si>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</si>
  <si>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</si>
  <si>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</si>
  <si>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</si>
  <si>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</si>
  <si>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</si>
  <si>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</si>
  <si>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</si>
  <si>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</si>
  <si>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</si>
  <si>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</si>
  <si>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</si>
  <si>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</si>
  <si>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</si>
  <si>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</si>
  <si>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</si>
  <si>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</si>
  <si>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</si>
  <si>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</si>
  <si>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</si>
  <si>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</si>
  <si>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</si>
  <si>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</si>
  <si>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</si>
  <si>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</si>
  <si>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</si>
  <si>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</si>
  <si>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</si>
  <si>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</si>
  <si>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</si>
  <si>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</si>
  <si>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</si>
  <si>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</si>
  <si>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</si>
  <si>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</si>
  <si>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</si>
  <si>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</si>
  <si>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</si>
  <si>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</si>
  <si>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</si>
  <si>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</si>
  <si>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</si>
  <si>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</si>
  <si>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</si>
  <si>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</si>
  <si>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</si>
  <si>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</si>
  <si>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</si>
  <si>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</si>
  <si>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</si>
  <si>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</si>
  <si>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</si>
  <si>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</si>
  <si>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</si>
  <si>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</si>
  <si>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</si>
  <si>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</si>
  <si>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</si>
  <si>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</si>
  <si>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</si>
  <si>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</si>
  <si>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</si>
  <si>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</si>
  <si>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</si>
  <si>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</si>
  <si>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</si>
  <si>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</si>
  <si>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</si>
  <si>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</si>
  <si>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</si>
  <si>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</si>
  <si>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</si>
  <si>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</si>
  <si>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</si>
  <si>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</si>
  <si>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</si>
  <si>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</si>
  <si>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</si>
  <si>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</si>
  <si>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</si>
  <si>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</si>
  <si>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</si>
  <si>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</si>
  <si>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</si>
  <si>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</si>
  <si>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</si>
  <si>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</si>
  <si>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</si>
  <si>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</si>
  <si>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</si>
  <si>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</si>
  <si>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</si>
  <si>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</si>
  <si>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</si>
  <si>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</si>
  <si>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</si>
  <si>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</si>
  <si>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</si>
  <si>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</si>
  <si>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</si>
  <si>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</si>
  <si>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</si>
  <si>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</si>
  <si>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</si>
  <si>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</si>
  <si>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</si>
  <si>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</si>
  <si>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</si>
  <si>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</si>
  <si>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</si>
  <si>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</si>
  <si>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</si>
  <si>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</si>
  <si>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</si>
  <si>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</si>
  <si>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</si>
  <si>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</si>
  <si>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</si>
  <si>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</si>
  <si>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</si>
  <si>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</si>
  <si>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</si>
  <si>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</si>
  <si>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</si>
  <si>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</si>
  <si>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</si>
  <si>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</si>
  <si>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</si>
  <si>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</si>
  <si>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</si>
  <si>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</si>
  <si>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</si>
  <si>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</si>
  <si>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</si>
  <si>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</si>
  <si>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</si>
  <si>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</si>
  <si>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</si>
  <si>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</si>
  <si>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</si>
  <si>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</si>
  <si>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</si>
  <si>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</si>
  <si>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</si>
  <si>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</si>
  <si>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</si>
  <si>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</si>
  <si>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</si>
  <si>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</si>
  <si>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</si>
  <si>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</si>
  <si>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</si>
  <si>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</si>
  <si>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</si>
  <si>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</si>
  <si>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</si>
  <si>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</si>
  <si>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</si>
  <si>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</si>
  <si>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</si>
  <si>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</si>
  <si>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</si>
  <si>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</si>
  <si>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</si>
  <si>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</si>
  <si>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</si>
  <si>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</si>
  <si>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</si>
  <si>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</si>
  <si>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</si>
  <si>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</si>
  <si>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</si>
  <si>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</si>
  <si>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</si>
  <si>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</si>
  <si>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</si>
  <si>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</si>
  <si>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</si>
  <si>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</si>
  <si>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</si>
  <si>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</si>
  <si>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</si>
  <si>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</si>
  <si>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</si>
  <si>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</si>
  <si>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</si>
  <si>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</si>
  <si>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</si>
  <si>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</si>
  <si>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</si>
  <si>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</si>
  <si>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</si>
  <si>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</si>
  <si>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</si>
  <si>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</si>
  <si>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</si>
  <si>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</si>
  <si>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</si>
  <si>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</si>
  <si>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</si>
  <si>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</si>
  <si>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</si>
  <si>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</si>
  <si>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</si>
  <si>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</si>
  <si>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</si>
  <si>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</si>
  <si>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</si>
  <si>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</si>
  <si>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</si>
  <si>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</si>
  <si>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</si>
  <si>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</si>
  <si>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</si>
  <si>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</si>
  <si>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</si>
  <si>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</si>
  <si>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</si>
  <si>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</si>
  <si>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</si>
  <si>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</si>
  <si>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</si>
  <si>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</si>
  <si>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</si>
  <si>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</si>
  <si>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</si>
  <si>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</si>
  <si>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</si>
  <si>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</si>
  <si>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</si>
  <si>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</si>
  <si>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</si>
  <si>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</si>
  <si>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</si>
  <si>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</si>
  <si>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</si>
  <si>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</si>
  <si>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</si>
  <si>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</si>
  <si>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</si>
  <si>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</si>
  <si>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</si>
  <si>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</si>
  <si>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</si>
  <si>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</si>
  <si>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</si>
  <si>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</si>
  <si>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</si>
  <si>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</si>
  <si>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</si>
  <si>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</si>
  <si>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</si>
  <si>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</si>
  <si>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</si>
  <si>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</si>
  <si>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</si>
  <si>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</si>
  <si>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</si>
  <si>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</si>
  <si>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</si>
  <si>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</si>
  <si>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</si>
  <si>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</si>
  <si>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</si>
  <si>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</si>
  <si>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</si>
  <si>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</si>
  <si>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</si>
  <si>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</si>
  <si>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</si>
  <si>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</si>
  <si>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</si>
  <si>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</si>
  <si>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</si>
  <si>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</si>
  <si>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</si>
  <si>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</si>
  <si>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</si>
  <si>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</si>
  <si>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</si>
  <si>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</si>
  <si>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</si>
  <si>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</si>
  <si>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</si>
  <si>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</si>
  <si>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</si>
  <si>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</si>
  <si>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</si>
  <si>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</si>
  <si>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</si>
  <si>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</si>
  <si>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</si>
  <si>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</si>
  <si>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</si>
  <si>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</si>
  <si>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</si>
  <si>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</si>
  <si>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</si>
  <si>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</si>
  <si>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</si>
  <si>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</si>
  <si>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</si>
  <si>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</si>
  <si>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</si>
  <si>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</si>
  <si>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</si>
  <si>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</si>
  <si>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</si>
  <si>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</si>
  <si>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</si>
  <si>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</si>
  <si>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</si>
  <si>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</si>
  <si>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</si>
  <si>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</si>
  <si>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</si>
  <si>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</si>
  <si>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</si>
  <si>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</si>
  <si>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</si>
  <si>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</si>
  <si>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</si>
  <si>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</si>
  <si>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</si>
  <si>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</si>
  <si>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</si>
  <si>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</si>
  <si>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</si>
  <si>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</si>
  <si>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</si>
  <si>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</si>
  <si>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</si>
  <si>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</si>
  <si>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</si>
  <si>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</si>
  <si>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</si>
  <si>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</si>
  <si>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</si>
  <si>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</si>
  <si>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</si>
  <si>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</si>
  <si>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</si>
  <si>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</si>
  <si>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</si>
  <si>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</si>
  <si>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</si>
  <si>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</si>
  <si>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</si>
  <si>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</si>
  <si>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</si>
  <si>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</si>
  <si>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</si>
  <si>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</si>
  <si>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</si>
  <si>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</si>
  <si>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</si>
  <si>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</si>
  <si>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</si>
  <si>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</si>
  <si>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</si>
  <si>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</si>
  <si>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</si>
  <si>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</si>
  <si>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</si>
  <si>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</si>
  <si>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</si>
  <si>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</si>
  <si>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</si>
  <si>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</si>
  <si>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</si>
  <si>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</si>
  <si>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</si>
  <si>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</si>
  <si>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</si>
  <si>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</si>
  <si>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</si>
  <si>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</si>
  <si>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</si>
  <si>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</si>
  <si>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</si>
  <si>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</si>
  <si>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</si>
  <si>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</si>
  <si>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</si>
  <si>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</si>
  <si>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</si>
  <si>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</si>
  <si>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</si>
  <si>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</si>
  <si>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</si>
  <si>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</si>
  <si>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</si>
  <si>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</si>
  <si>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</si>
  <si>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</si>
  <si>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</si>
  <si>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</si>
  <si>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</si>
  <si>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</si>
  <si>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</si>
  <si>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</si>
  <si>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</si>
  <si>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</si>
  <si>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</si>
  <si>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</si>
  <si>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</si>
  <si>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</si>
  <si>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</si>
  <si>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</si>
  <si>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</si>
  <si>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</si>
  <si>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</si>
  <si>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</si>
  <si>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</si>
  <si>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</si>
  <si>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</si>
  <si>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</si>
  <si>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</si>
  <si>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</si>
  <si>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</si>
  <si>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</si>
  <si>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</si>
  <si>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</si>
  <si>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</si>
  <si>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</si>
  <si>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</si>
  <si>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</si>
  <si>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</si>
  <si>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</si>
  <si>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</si>
  <si>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</si>
  <si>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</si>
  <si>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</si>
  <si>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</si>
  <si>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</si>
  <si>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</si>
  <si>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</si>
  <si>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</si>
  <si>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</si>
  <si>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</si>
  <si>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</si>
  <si>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</si>
  <si>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</si>
  <si>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</si>
  <si>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</si>
  <si>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</si>
  <si>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</si>
  <si>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</si>
  <si>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</si>
  <si>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</si>
  <si>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</si>
  <si>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</si>
  <si>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</si>
  <si>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</si>
  <si>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</si>
  <si>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</si>
  <si>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</si>
  <si>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</si>
  <si>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</si>
  <si>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</si>
  <si>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</si>
  <si>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</si>
  <si>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</si>
  <si>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</si>
  <si>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</si>
  <si>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</si>
  <si>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</si>
  <si>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</si>
  <si>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</si>
  <si>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</si>
  <si>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</si>
  <si>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</si>
  <si>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</si>
  <si>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</si>
  <si>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</si>
  <si>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</si>
  <si>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</si>
  <si>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</si>
  <si>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</si>
  <si>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</si>
  <si>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</si>
  <si>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</si>
  <si>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</si>
  <si>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</si>
  <si>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</si>
  <si>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</si>
  <si>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</si>
  <si>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</si>
  <si>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</si>
  <si>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</si>
  <si>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</si>
  <si>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</si>
  <si>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</si>
  <si>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</si>
  <si>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</si>
  <si>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</si>
  <si>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</si>
  <si>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</si>
  <si>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</si>
  <si>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</si>
  <si>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</si>
  <si>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</si>
  <si>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</si>
  <si>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</si>
  <si>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</si>
  <si>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</si>
  <si>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</si>
  <si>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</si>
  <si>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</si>
  <si>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</si>
  <si>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</si>
  <si>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</si>
  <si>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</si>
  <si>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</si>
  <si>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</si>
  <si>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</si>
  <si>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</si>
  <si>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</si>
  <si>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</si>
  <si>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</si>
  <si>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</si>
  <si>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</si>
  <si>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</si>
  <si>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</si>
  <si>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</si>
  <si>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</si>
  <si>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</si>
  <si>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</si>
  <si>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</si>
  <si>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</si>
  <si>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</si>
  <si>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</si>
  <si>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</si>
  <si>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</si>
  <si>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</si>
  <si>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</si>
  <si>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</si>
  <si>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</si>
  <si>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</si>
  <si>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</si>
  <si>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</si>
  <si>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</si>
  <si>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</si>
  <si>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</si>
  <si>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</si>
  <si>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</si>
  <si>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</si>
  <si>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</si>
  <si>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</si>
  <si>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</si>
  <si>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</si>
  <si>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</si>
  <si>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</si>
  <si>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</si>
  <si>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</si>
  <si>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</si>
  <si>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</si>
  <si>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</si>
  <si>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</si>
  <si>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</si>
  <si>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</si>
  <si>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</si>
  <si>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</si>
  <si>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</si>
  <si>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</si>
  <si>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</si>
  <si>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</si>
  <si>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</si>
  <si>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</si>
  <si>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</si>
  <si>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</si>
  <si>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</si>
  <si>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</si>
  <si>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</si>
  <si>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</si>
  <si>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</si>
  <si>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</si>
  <si>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</si>
  <si>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</si>
  <si>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</si>
  <si>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</si>
  <si>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</si>
  <si>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</si>
  <si>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</si>
  <si>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</si>
  <si>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</si>
  <si>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</si>
  <si>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</si>
  <si>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</si>
  <si>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</si>
  <si>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</si>
  <si>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</si>
  <si>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</si>
  <si>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</si>
  <si>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</si>
  <si>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</si>
  <si>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</si>
  <si>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</si>
  <si>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</si>
  <si>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</si>
  <si>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</si>
  <si>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</si>
  <si>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</si>
  <si>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</si>
  <si>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</si>
  <si>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</si>
  <si>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</si>
  <si>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</si>
  <si>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</si>
  <si>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</si>
  <si>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</si>
  <si>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</si>
  <si>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</si>
  <si>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</si>
  <si>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</si>
  <si>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</si>
  <si>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</si>
  <si>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</si>
  <si>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</si>
  <si>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</si>
  <si>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</si>
  <si>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</si>
  <si>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</si>
  <si>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</si>
  <si>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</si>
  <si>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</si>
  <si>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</si>
  <si>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</si>
  <si>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</si>
  <si>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</si>
  <si>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</si>
  <si>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</si>
  <si>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</si>
  <si>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</si>
  <si>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</si>
  <si>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</si>
  <si>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</si>
  <si>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</si>
  <si>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</si>
  <si>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</si>
  <si>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</si>
  <si>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</si>
  <si>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</si>
  <si>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</si>
  <si>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</si>
  <si>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</si>
  <si>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</si>
  <si>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</si>
  <si>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</si>
  <si>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</si>
  <si>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</si>
  <si>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</si>
  <si>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</si>
  <si>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</si>
  <si>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</si>
  <si>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</si>
  <si>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</si>
  <si>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</si>
  <si>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</si>
  <si>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</si>
  <si>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</si>
  <si>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</si>
  <si>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</si>
  <si>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</si>
  <si>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</si>
  <si>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</si>
  <si>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</si>
  <si>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</si>
  <si>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</si>
  <si>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</si>
  <si>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</si>
  <si>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</si>
  <si>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</si>
  <si>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</si>
  <si>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</si>
  <si>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</si>
  <si>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</si>
  <si>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</si>
  <si>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</si>
  <si>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</si>
  <si>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</si>
  <si>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</si>
  <si>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</si>
  <si>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</si>
  <si>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</si>
  <si>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</si>
  <si>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</si>
  <si>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</si>
  <si>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</si>
  <si>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</si>
  <si>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</si>
  <si>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</si>
  <si>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</si>
  <si>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</si>
  <si>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</si>
  <si>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</si>
  <si>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</si>
  <si>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</si>
  <si>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</si>
  <si>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</si>
  <si>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</si>
  <si>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</si>
  <si>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</si>
  <si>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</si>
  <si>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</si>
  <si>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</si>
  <si>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</si>
  <si>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</si>
  <si>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</si>
  <si>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</si>
  <si>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</si>
  <si>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</si>
  <si>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</si>
  <si>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</si>
  <si>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</si>
  <si>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</si>
  <si>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</si>
  <si>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</si>
  <si>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</si>
  <si>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</si>
  <si>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</si>
  <si>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</si>
  <si>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</si>
  <si>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</si>
  <si>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</si>
  <si>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</si>
  <si>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</si>
  <si>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</si>
  <si>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</si>
  <si>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</si>
  <si>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</si>
  <si>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</si>
  <si>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</si>
  <si>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</si>
  <si>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</si>
  <si>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</si>
  <si>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</si>
  <si>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</si>
  <si>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</si>
  <si>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</si>
  <si>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</si>
  <si>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</si>
  <si>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</si>
  <si>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</si>
  <si>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</si>
  <si>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</si>
  <si>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</si>
  <si>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</si>
  <si>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</si>
  <si>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</si>
  <si>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</si>
  <si>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</si>
  <si>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</si>
  <si>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</si>
  <si>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</si>
  <si>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</si>
  <si>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</si>
  <si>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</si>
  <si>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</si>
  <si>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</si>
  <si>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</si>
  <si>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</si>
  <si>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</si>
  <si>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</si>
  <si>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</si>
  <si>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</si>
  <si>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</si>
  <si>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</si>
  <si>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</si>
  <si>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</si>
  <si>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</si>
  <si>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</si>
  <si>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</si>
  <si>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</si>
  <si>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</si>
  <si>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</si>
  <si>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</si>
  <si>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</si>
  <si>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</si>
  <si>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</si>
  <si>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</si>
  <si>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</si>
  <si>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</si>
  <si>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</si>
  <si>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</si>
  <si>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</si>
  <si>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</si>
  <si>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</si>
  <si>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</si>
  <si>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</si>
  <si>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</si>
  <si>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</si>
  <si>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</si>
  <si>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</si>
  <si>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</si>
  <si>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</si>
  <si>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</si>
  <si>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</si>
  <si>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</si>
  <si>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</si>
  <si>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</si>
  <si>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</si>
  <si>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</si>
  <si>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</si>
  <si>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</si>
  <si>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</si>
  <si>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</si>
  <si>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</si>
  <si>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</si>
  <si>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</si>
  <si>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</si>
  <si>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</si>
  <si>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</si>
  <si>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</si>
  <si>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</si>
  <si>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</si>
  <si>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</si>
  <si>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</si>
  <si>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CLEVERFOOD</t>
  </si>
  <si>
    <t>CÔNG TY CỔ PHẦN THỰC PHẨM SẠCH CLEVERFOOD</t>
  </si>
  <si>
    <t>Thôn Sen Hồ, Xã Lệ Chi, Huyện Gia Lâm, Thành phố Hà Nội, Việt Nam</t>
  </si>
  <si>
    <t>MIENBAC;MT1;STCH</t>
  </si>
  <si>
    <t>0107392399</t>
  </si>
  <si>
    <t>cleverfood0001</t>
  </si>
  <si>
    <t>cleverfood Lữ Đoàn Mỹ Đình</t>
  </si>
  <si>
    <t>36 Lưu Hữu Phước, Mỹ Đình 1, Nam Từ Liêm, HN sđt 0966835686</t>
  </si>
  <si>
    <t>MIENBAC;STCH;4%</t>
  </si>
  <si>
    <t>cleverfood0002</t>
  </si>
  <si>
    <t>cleverfood Lữ Đoàn Hoàng Đạo Thúy</t>
  </si>
  <si>
    <t>38 Ngõ 26 Đỗ Quang, Trung Hòa, Cầu Giấy, HN</t>
  </si>
  <si>
    <t>cleverfood0003</t>
  </si>
  <si>
    <t>cleverfood Lữ Đoàn 136 Hồ Tùng Mậu</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</si>
  <si>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</si>
  <si>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</si>
  <si>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</si>
  <si>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</si>
  <si>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</si>
  <si>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</si>
  <si>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</si>
  <si>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cleverfood0006</t>
  </si>
  <si>
    <t>cleverfood Lữ Đoàn 21 Lê Đức Thọ</t>
  </si>
  <si>
    <t>Đối diện sảnh tòa CT-B Chung cư Sun Square, Mỹ Đình 2, Từ Liêm,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</si>
  <si>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</si>
  <si>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</si>
  <si>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</si>
  <si>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</si>
  <si>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</si>
  <si>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</si>
  <si>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</si>
  <si>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</si>
  <si>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</si>
  <si>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</si>
  <si>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</si>
  <si>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</si>
  <si>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</si>
  <si>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</si>
  <si>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</si>
  <si>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</si>
  <si>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cleverfood Toà A Goldseason, Quận Thanh Xuân</t>
  </si>
  <si>
    <t>Toà A Goldseason, 47 Nguyễn Tuân, Quận Thanh Xuân, Hà Nội</t>
  </si>
  <si>
    <t>CMART2</t>
  </si>
  <si>
    <t>Mai Văn Thái</t>
  </si>
  <si>
    <t>Lô 1 - CT1 Thăng Long, Phường Tây Mỗ, TP Hà Nội, Việt Nam.</t>
  </si>
  <si>
    <t>8781248542-001</t>
  </si>
  <si>
    <t>CMART</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</si>
  <si>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</si>
  <si>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</si>
  <si>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</si>
  <si>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</si>
  <si>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</si>
  <si>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</si>
  <si>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</si>
  <si>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</si>
  <si>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</si>
  <si>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</si>
  <si>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</si>
  <si>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</si>
  <si>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</si>
  <si>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</si>
  <si>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</si>
  <si>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</si>
  <si>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</si>
  <si>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</si>
  <si>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</si>
  <si>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</si>
  <si>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</si>
  <si>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</si>
  <si>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</si>
  <si>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</si>
  <si>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</si>
  <si>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</si>
  <si>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</si>
  <si>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</si>
  <si>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</si>
  <si>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</si>
  <si>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</si>
  <si>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</si>
  <si>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</si>
  <si>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</si>
  <si>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</si>
  <si>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</si>
  <si>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</si>
  <si>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</si>
  <si>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</si>
  <si>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</si>
  <si>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</si>
  <si>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</si>
  <si>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</si>
  <si>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</si>
  <si>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</si>
  <si>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</si>
  <si>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</si>
  <si>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</si>
  <si>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</si>
  <si>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</si>
  <si>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</si>
  <si>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</si>
  <si>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</si>
  <si>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</si>
  <si>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</si>
  <si>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</si>
  <si>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</si>
  <si>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</si>
  <si>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</si>
  <si>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</si>
  <si>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</si>
  <si>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</si>
  <si>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</si>
  <si>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</si>
  <si>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</si>
  <si>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</si>
  <si>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</si>
  <si>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</si>
  <si>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</si>
  <si>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</si>
  <si>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</si>
  <si>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</si>
  <si>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</si>
  <si>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</si>
  <si>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</si>
  <si>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</si>
  <si>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</si>
  <si>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</si>
  <si>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</si>
  <si>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</si>
  <si>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</si>
  <si>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</si>
  <si>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</si>
  <si>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</si>
  <si>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</si>
  <si>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</si>
  <si>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</si>
  <si>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</si>
  <si>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26 Tăng Nhơn Phú, Phường Phước Long, TP HCM</t>
  </si>
  <si>
    <t>coop0093</t>
  </si>
  <si>
    <t>Cửa hàng Co.op Food Man Thiện 126A</t>
  </si>
  <si>
    <t>126A Man Thiện, Phường Tăng Nhơn Phú,TP HCM</t>
  </si>
  <si>
    <t>coop0094</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</si>
  <si>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</si>
  <si>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</si>
  <si>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</si>
  <si>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</si>
  <si>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</si>
  <si>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</si>
  <si>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</si>
  <si>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</si>
  <si>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</si>
  <si>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</si>
  <si>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</si>
  <si>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</si>
  <si>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</si>
  <si>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</si>
  <si>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</si>
  <si>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</si>
  <si>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</si>
  <si>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</si>
  <si>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</si>
  <si>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</si>
  <si>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</si>
  <si>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</si>
  <si>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</si>
  <si>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</si>
  <si>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</si>
  <si>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</si>
  <si>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</si>
  <si>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</si>
  <si>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</si>
  <si>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</si>
  <si>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</si>
  <si>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</si>
  <si>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</si>
  <si>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</si>
  <si>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</si>
  <si>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</si>
  <si>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</si>
  <si>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</si>
  <si>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</si>
  <si>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</si>
  <si>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</si>
  <si>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</si>
  <si>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</si>
  <si>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</si>
  <si>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</si>
  <si>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</si>
  <si>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</si>
  <si>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</si>
  <si>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</si>
  <si>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</si>
  <si>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</si>
  <si>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</si>
  <si>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</si>
  <si>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</si>
  <si>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</si>
  <si>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</si>
  <si>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</si>
  <si>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</si>
  <si>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</si>
  <si>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</si>
  <si>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</si>
  <si>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</si>
  <si>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</si>
  <si>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30 Hồ Văn Long, Phường Tân Tạo, TP HCM</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</si>
  <si>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</si>
  <si>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</si>
  <si>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</si>
  <si>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</si>
  <si>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</si>
  <si>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</si>
  <si>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</si>
  <si>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</si>
  <si>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</si>
  <si>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</si>
  <si>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</si>
  <si>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</si>
  <si>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</si>
  <si>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</si>
  <si>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</si>
  <si>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</si>
  <si>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</si>
  <si>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</si>
  <si>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</si>
  <si>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</si>
  <si>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</si>
  <si>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</si>
  <si>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</si>
  <si>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</si>
  <si>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</si>
  <si>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</si>
  <si>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</si>
  <si>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</si>
  <si>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</si>
  <si>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</si>
  <si>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</si>
  <si>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</si>
  <si>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</si>
  <si>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</si>
  <si>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</si>
  <si>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</si>
  <si>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</si>
  <si>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</si>
  <si>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</si>
  <si>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</si>
  <si>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</si>
  <si>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</si>
  <si>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</si>
  <si>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</si>
  <si>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</si>
  <si>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</si>
  <si>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</si>
  <si>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</si>
  <si>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</si>
  <si>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</si>
  <si>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</si>
  <si>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</si>
  <si>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</si>
  <si>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</si>
  <si>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</si>
  <si>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</si>
  <si>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</si>
  <si>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</si>
  <si>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</si>
  <si>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</si>
  <si>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</si>
  <si>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</si>
  <si>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</si>
  <si>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</si>
  <si>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</si>
  <si>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</si>
  <si>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</si>
  <si>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</si>
  <si>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</si>
  <si>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</si>
  <si>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</si>
  <si>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</si>
  <si>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</si>
  <si>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</si>
  <si>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</si>
  <si>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</si>
  <si>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</si>
  <si>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</si>
  <si>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</si>
  <si>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11-13 Phạm Nhữ Tăng, Phường Chánh Hưng, TP HCM</t>
  </si>
  <si>
    <t>coop0163</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</si>
  <si>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</si>
  <si>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</si>
  <si>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</si>
  <si>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</si>
  <si>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</si>
  <si>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</si>
  <si>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</si>
  <si>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Số 1 Đường Phú Lợi, Phường Phú Lợi, Thành phố Hồ Chí Minh, Việt Nam</t>
  </si>
  <si>
    <t>0301175691-017</t>
  </si>
  <si>
    <t>Tầng hầm B1, Trung tâm TMDV, Văn phòng-căn hộ, 561A Điện Biên Phủ, Phường 25, Quận Bình Thạnh, Thành phố Hồ Chí Minh, Việt Nam</t>
  </si>
  <si>
    <t>0301175691-018</t>
  </si>
  <si>
    <t>Phường 25</t>
  </si>
  <si>
    <t>Đường Thống Nhất, Tổ dân phố 4 Tân Thiện, Phường La Gi, Tỉnh Lâm Đồng, Việt Nam</t>
  </si>
  <si>
    <t>0301175691-019</t>
  </si>
  <si>
    <t>18 Nguyễn Bình, Xã Phú Xuân, Huyện Nhà Bè, Thành phố Hồ Chí Minh, Việt Nam</t>
  </si>
  <si>
    <t>0301175691-020</t>
  </si>
  <si>
    <t>coop0209</t>
  </si>
  <si>
    <t>Cửa Hàng Co.opFood  BD Xuyên Á 209</t>
  </si>
  <si>
    <t>209A Xuyên Á, Phường Dĩ An, TP HCM</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</si>
  <si>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</si>
  <si>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</si>
  <si>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</si>
  <si>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</si>
  <si>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</si>
  <si>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</si>
  <si>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</si>
  <si>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</si>
  <si>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</si>
  <si>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</si>
  <si>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</si>
  <si>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</si>
  <si>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</si>
  <si>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</si>
  <si>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</si>
  <si>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</si>
  <si>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</si>
  <si>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</si>
  <si>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</si>
  <si>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</si>
  <si>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</si>
  <si>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</si>
  <si>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</si>
  <si>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</si>
  <si>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</si>
  <si>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</si>
  <si>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</si>
  <si>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</si>
  <si>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</si>
  <si>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</si>
  <si>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</si>
  <si>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</si>
  <si>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</si>
  <si>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</si>
  <si>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Căn thương mại dịch vụ số 0.12, Tầng 1,2, Khối D, Khu Trung tâm thương mại dịch vụ và Nhà ở (Chung cư Westgate), 98 Tân Túc, Xã Tân Nhựt, TP HCM</t>
  </si>
  <si>
    <t>coop02198</t>
  </si>
  <si>
    <t>A01.04 tầng 1, Block A, Hoàng Anh River View, 37 Nguyễn Văn Hưởng, Phường An Khánh, TP HCM</t>
  </si>
  <si>
    <t>coop02199</t>
  </si>
  <si>
    <t>Cửa Hàng Co.opFood Bình Chiểu 72</t>
  </si>
  <si>
    <t>72 Bình Chiểu, Phường Tam Bình, TP HCM</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</si>
  <si>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</si>
  <si>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</si>
  <si>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</si>
  <si>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</si>
  <si>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</si>
  <si>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</si>
  <si>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</si>
  <si>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</si>
  <si>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</si>
  <si>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</si>
  <si>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</si>
  <si>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</si>
  <si>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</si>
  <si>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</si>
  <si>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</si>
  <si>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</si>
  <si>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</si>
  <si>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</si>
  <si>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</si>
  <si>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</si>
  <si>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</si>
  <si>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</si>
  <si>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</si>
  <si>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</si>
  <si>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</si>
  <si>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</si>
  <si>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</si>
  <si>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</si>
  <si>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</si>
  <si>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</si>
  <si>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</si>
  <si>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</si>
  <si>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</si>
  <si>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</si>
  <si>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</si>
  <si>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</si>
  <si>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</si>
  <si>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</si>
  <si>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</si>
  <si>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</si>
  <si>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</si>
  <si>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</si>
  <si>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</si>
  <si>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</si>
  <si>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</si>
  <si>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</si>
  <si>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</si>
  <si>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</si>
  <si>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</si>
  <si>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</si>
  <si>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</si>
  <si>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</si>
  <si>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</si>
  <si>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</si>
  <si>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</si>
  <si>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</si>
  <si>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</si>
  <si>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</si>
  <si>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</si>
  <si>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</si>
  <si>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</si>
  <si>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</si>
  <si>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</si>
  <si>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</si>
  <si>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</si>
  <si>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</si>
  <si>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</si>
  <si>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</si>
  <si>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</si>
  <si>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</si>
  <si>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</si>
  <si>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</si>
  <si>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</si>
  <si>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</si>
  <si>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</si>
  <si>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</si>
  <si>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</si>
  <si>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</si>
  <si>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</si>
  <si>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</si>
  <si>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</si>
  <si>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</si>
  <si>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</si>
  <si>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</si>
  <si>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</si>
  <si>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</si>
  <si>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</si>
  <si>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</si>
  <si>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</si>
  <si>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</si>
  <si>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</si>
  <si>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</si>
  <si>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</si>
  <si>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</si>
  <si>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</si>
  <si>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</si>
  <si>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</si>
  <si>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</si>
  <si>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</si>
  <si>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</si>
  <si>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</si>
  <si>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</si>
  <si>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</si>
  <si>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</si>
  <si>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</si>
  <si>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</si>
  <si>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</si>
  <si>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</si>
  <si>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</si>
  <si>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</si>
  <si>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</si>
  <si>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</si>
  <si>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</si>
  <si>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</si>
  <si>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</si>
  <si>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</si>
  <si>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245 Phạm Hữu Lầu, P.Phú Mỹ ,Q7, HCM</t>
  </si>
  <si>
    <t>coop0259</t>
  </si>
  <si>
    <t>Cửa Hàng Co.opFood Lê Văn Quới</t>
  </si>
  <si>
    <t>439/2 - 441 Lê Văn Quới, Phường Bình Trị Đông, TP HCM</t>
  </si>
  <si>
    <t>Nguyễn Sinh Sắc, Khóm Phú Mỹ, Phường Sa Đéc, Tỉnh Đồng Tháp, Việt Nam</t>
  </si>
  <si>
    <t>0301175691-026</t>
  </si>
  <si>
    <t>coop0260</t>
  </si>
  <si>
    <t>Cửa Hàng Co.opFood Tân Kỳ Tân Quý</t>
  </si>
  <si>
    <t>274 Tân Kỳ Tân Quý, P.Sơn Kỳ , Quận Tân Phú, HCM</t>
  </si>
  <si>
    <t>coop0261</t>
  </si>
  <si>
    <t>1110-1112 Quang Trung, Phường Thông Tây Hội, TP HCM</t>
  </si>
  <si>
    <t>coop0262</t>
  </si>
  <si>
    <t>1273 Huỳnh Tấn Phát, Phường Phú Thuận, TP HCM</t>
  </si>
  <si>
    <t>coop0263</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</si>
  <si>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</si>
  <si>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</si>
  <si>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</si>
  <si>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</si>
  <si>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</si>
  <si>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</si>
  <si>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</si>
  <si>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</si>
  <si>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</si>
  <si>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</si>
  <si>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</si>
  <si>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</si>
  <si>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</si>
  <si>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</si>
  <si>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</si>
  <si>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Đường Trần Công Tường, Khu phố 11, Phường Gò Công, Tỉnh Đồng Tháp, Việt Nam</t>
  </si>
  <si>
    <t>0301175691-027</t>
  </si>
  <si>
    <t>coop0276</t>
  </si>
  <si>
    <t>Số CH1 Đường N4, KCN Tây Bắc Củ Chi, Xã Tân An Hội, TP HCM</t>
  </si>
  <si>
    <t>coop0278</t>
  </si>
  <si>
    <t>Cửa Hàng Co.opFood Phạm Văn Bạch</t>
  </si>
  <si>
    <t>701 Phạm Văn Bạch, Phường An Hội Tây, TP HCM</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</si>
  <si>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</si>
  <si>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</si>
  <si>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</si>
  <si>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</si>
  <si>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</si>
  <si>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</si>
  <si>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</si>
  <si>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</si>
  <si>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</si>
  <si>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</si>
  <si>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</si>
  <si>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</si>
  <si>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</si>
  <si>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</si>
  <si>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</si>
  <si>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</si>
  <si>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</si>
  <si>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</si>
  <si>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</si>
  <si>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</si>
  <si>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</si>
  <si>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</si>
  <si>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</si>
  <si>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</si>
  <si>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</si>
  <si>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</si>
  <si>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</si>
  <si>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</si>
  <si>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</si>
  <si>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</si>
  <si>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</si>
  <si>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</si>
  <si>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</si>
  <si>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</si>
  <si>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</si>
  <si>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</si>
  <si>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</si>
  <si>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</si>
  <si>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</si>
  <si>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</si>
  <si>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</si>
  <si>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</si>
  <si>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</si>
  <si>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</si>
  <si>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</si>
  <si>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Tầng 01 TTTM The CBD, 125 Đồng Văn Cống, Phường Thạnh Mỹ Lợi, Thành phố Thủ Đức, Thành phố Hồ Chí Minh, Việt Nam</t>
  </si>
  <si>
    <t>0301175691-031</t>
  </si>
  <si>
    <t>Phường Thạnh Mỹ Lợi</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</si>
  <si>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</si>
  <si>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</si>
  <si>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</si>
  <si>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</si>
  <si>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</si>
  <si>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</si>
  <si>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</si>
  <si>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Số Nhà 205B Lê Hồng Phong, Phường Kon Tum, Tỉnh Quảng Ngãi, Việt Nam</t>
  </si>
  <si>
    <t>0301175691-035</t>
  </si>
  <si>
    <t>Tầng 1-Tầng 2, Khối A&amp;B, Cao ốc Đất Phương Nam, 241A Chu Văn An, Phường 12, Quận Bình Thạnh, Thành phố Hồ Chí Minh, Việt Nam</t>
  </si>
  <si>
    <t>0301175691-036</t>
  </si>
  <si>
    <t>Số 20 Đường Mạc Công Du, Khu phố 1 Đông Hồ, Phường Hà Tiên, Tỉnh An Giang, Việt Nam</t>
  </si>
  <si>
    <t>0301175691-037</t>
  </si>
  <si>
    <t>Số 1469 đường Độc Lập, phường Phú Mỹ, Thành phố Hồ Chí Minh, Việt Nam</t>
  </si>
  <si>
    <t>0301175691-038</t>
  </si>
  <si>
    <t>Số 79 Đường 30/4, Khu phố 2, Phường Mỹ Phước Tây, Tỉnh Đồng Tháp, Việt Nam</t>
  </si>
  <si>
    <t>0301175691-039</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</si>
  <si>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</si>
  <si>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</si>
  <si>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</si>
  <si>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</si>
  <si>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</si>
  <si>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</si>
  <si>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</si>
  <si>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</si>
  <si>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</si>
  <si>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</si>
  <si>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</si>
  <si>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</si>
  <si>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</si>
  <si>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</si>
  <si>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</si>
  <si>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</si>
  <si>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</si>
  <si>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</si>
  <si>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</si>
  <si>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</si>
  <si>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</si>
  <si>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</si>
  <si>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</si>
  <si>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</si>
  <si>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</si>
  <si>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</si>
  <si>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</si>
  <si>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</si>
  <si>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</si>
  <si>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Quốc lộ 22B, KP Rạch Sơn, Phường Gò Dầu, Tỉnh Tây Ninh, Việt Nam</t>
  </si>
  <si>
    <t>0301175691-041</t>
  </si>
  <si>
    <t>coop0410</t>
  </si>
  <si>
    <t>Cửa hàng Co.op Food Cát Lái</t>
  </si>
  <si>
    <t>615 Nguyễn Thị Định, Phường Cát Lái, TP HCM</t>
  </si>
  <si>
    <t>Khóm Long Thạnh D, Phường Tân Châu, Tỉnh An Giang, Việt Nam</t>
  </si>
  <si>
    <t>0301175691-042</t>
  </si>
  <si>
    <t>KCN Phước Đông, Phường Gia Lộc, Tỉnh Tây Ninh, Việt Nam</t>
  </si>
  <si>
    <t>0301175691-043</t>
  </si>
  <si>
    <t>Số 1606A Đường Hùng Vương, Phường Việt Trì, Tỉnh Phú Thọ, Việt Nam</t>
  </si>
  <si>
    <t>0301175691-044</t>
  </si>
  <si>
    <t>Phú Thọ</t>
  </si>
  <si>
    <t>Đường Lý Thường Kiệt, Phường Duyên Hải, Tỉnh Vĩnh Long, Việt Nam</t>
  </si>
  <si>
    <t>0301175691-045</t>
  </si>
  <si>
    <t>Tuyến tránh QL50, Khu Phố Thanh Ba, Xã Cần Giuộc, Tỉnh Tây Ninh, Việt Nam</t>
  </si>
  <si>
    <t>0301175691-046</t>
  </si>
  <si>
    <t>Thôn Minh Tân 4, xã Phan Rí Cửa, tỉnh Lâm Đồng, Việt Nam</t>
  </si>
  <si>
    <t>0301175691-047</t>
  </si>
  <si>
    <t>Ấp 2, Xã Tiểu Cần, Tỉnh Vĩnh Long, Việt Nam</t>
  </si>
  <si>
    <t>0301175691-048</t>
  </si>
  <si>
    <t>Đường 781, KP3, Xã Châu Thành, Tỉnh Tây Ninh, Việt Nam</t>
  </si>
  <si>
    <t>0301175691-049</t>
  </si>
  <si>
    <t>Tầng trệt - Lầu 1, Khu Chung cư Nhà Sài Gòn, 819 Hương Lộ 2, Phường Bình Trị Đông A, Quận Bình Tân, Thành phố Hồ Chí Minh, Việt Nam</t>
  </si>
  <si>
    <t>0301175691-050</t>
  </si>
  <si>
    <t>Phường Bình Trị Đông A</t>
  </si>
  <si>
    <t>35-37 CMT 8, Phường Bình Thủy, Thành phố Cần Thơ, Việt Nam</t>
  </si>
  <si>
    <t>0301175691-052</t>
  </si>
  <si>
    <t>Đường Cách Mạng Tháng Tám - ĐT.741, Khu phố Tân An, Xã Đồng Phú, Tỉnh Đồng Nai, Việt Nam</t>
  </si>
  <si>
    <t>0301175691-053</t>
  </si>
  <si>
    <t>Lô C2-12 KCN Dịch Vụ Thủy Sản Đà Nẵng, đường Bình Than, Phường Sơn Trà, Thành phố Đà Nẵng, Việt Nam</t>
  </si>
  <si>
    <t>0301175691-054</t>
  </si>
  <si>
    <t>Đà Nẵng</t>
  </si>
  <si>
    <t>276 Nguyễn ảnh Thủ, phường Hiệp Thành, Quận 12, Thành phố Hồ Chí Minh, Việt Nam</t>
  </si>
  <si>
    <t>0301175691-056</t>
  </si>
  <si>
    <t>Số 2 khu tái định cư Vĩnh Lộc B đường số 8, Xã Vĩnh Lộc B, Huyện Bình Chánh, Thành phố Hồ Chí Minh, Việt Nam</t>
  </si>
  <si>
    <t>0301175691-057</t>
  </si>
  <si>
    <t>Số 18 đường Đỗ Văn Dậy, Ấp 3, Xã Tân Hiệp, Huyện Hóc Môn, Thành phố Hồ Chí Minh, Việt Nam</t>
  </si>
  <si>
    <t>0301175691-058</t>
  </si>
  <si>
    <t>Số 557 Đường Tô Ký, phường Trung Mỹ Tây, Quận 12, Thành phố Hồ Chí Minh, Việt Nam</t>
  </si>
  <si>
    <t>0301175691-059</t>
  </si>
  <si>
    <t>Đường Nguyễn Văn Linh, Khóm Bắc Sơn, Thị trấn Núi Sập, Huyện Thoại Sơn, Tỉnh An Giang, Việt Nam</t>
  </si>
  <si>
    <t>0301175691-060</t>
  </si>
  <si>
    <t>Thửa đất 11, Tờ Bản Đồ Số 31, Tổ Dân Phố 2, Đường Hùng Vương, Xã Quảng Phú, Tỉnh Đắk Lắk, Việt Nam</t>
  </si>
  <si>
    <t>0301175691-061</t>
  </si>
  <si>
    <t>Khu Phố 3, Đường Nguyễn Văn Linh, Xã Tân Biên, Tỉnh Tây Ninh, Việt Nam</t>
  </si>
  <si>
    <t>0301175691-062</t>
  </si>
  <si>
    <t>coop0626</t>
  </si>
  <si>
    <t>Cửa hàng Co.op Food CC Bình Phú 1</t>
  </si>
  <si>
    <t>Số 65-67 Đường 20, Phường Bình Phú, TP HCM</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</si>
  <si>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</si>
  <si>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</si>
  <si>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</si>
  <si>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</si>
  <si>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</si>
  <si>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</si>
  <si>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</si>
  <si>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</si>
  <si>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</si>
  <si>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</si>
  <si>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13 Lê Văn Thịnh, Phường Bình Trưng, TP HCM</t>
  </si>
  <si>
    <t>coop0635</t>
  </si>
  <si>
    <t>Cửa Hàng Co.opFood Hoàng Diệu 2</t>
  </si>
  <si>
    <t>135 Hoàng Diệu 2, Phường Linh Trung, Thành phố Thủ Đức, TP.HCM</t>
  </si>
  <si>
    <t>Phường Linh Trung</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</si>
  <si>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</si>
  <si>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</si>
  <si>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</si>
  <si>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</si>
  <si>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</si>
  <si>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</si>
  <si>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</si>
  <si>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</si>
  <si>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</si>
  <si>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</si>
  <si>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</si>
  <si>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</si>
  <si>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</si>
  <si>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</si>
  <si>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</si>
  <si>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</si>
  <si>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</si>
  <si>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</si>
  <si>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</si>
  <si>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</si>
  <si>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</si>
  <si>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</si>
  <si>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</si>
  <si>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</si>
  <si>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</si>
  <si>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</si>
  <si>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</si>
  <si>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</si>
  <si>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</si>
  <si>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</si>
  <si>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</si>
  <si>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</si>
  <si>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</si>
  <si>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</si>
  <si>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</si>
  <si>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</si>
  <si>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</si>
  <si>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</si>
  <si>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</si>
  <si>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</si>
  <si>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</si>
  <si>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</si>
  <si>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</si>
  <si>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</si>
  <si>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</si>
  <si>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</si>
  <si>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</si>
  <si>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</si>
  <si>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</si>
  <si>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</si>
  <si>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</si>
  <si>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</si>
  <si>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</si>
  <si>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</si>
  <si>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</si>
  <si>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</si>
  <si>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</si>
  <si>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</si>
  <si>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</si>
  <si>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</si>
  <si>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</si>
  <si>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</si>
  <si>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</si>
  <si>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</si>
  <si>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</si>
  <si>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</si>
  <si>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</si>
  <si>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</si>
  <si>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</si>
  <si>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</si>
  <si>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</si>
  <si>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</si>
  <si>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</si>
  <si>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</si>
  <si>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</si>
  <si>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</si>
  <si>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</si>
  <si>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</si>
  <si>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</si>
  <si>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</si>
  <si>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</si>
  <si>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</si>
  <si>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</si>
  <si>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</si>
  <si>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</si>
  <si>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</si>
  <si>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</si>
  <si>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</si>
  <si>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</si>
  <si>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</si>
  <si>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</si>
  <si>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</si>
  <si>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</si>
  <si>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</si>
  <si>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</si>
  <si>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</si>
  <si>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</si>
  <si>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</si>
  <si>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</si>
  <si>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</si>
  <si>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</si>
  <si>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</si>
  <si>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</si>
  <si>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</si>
  <si>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</si>
  <si>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</si>
  <si>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</si>
  <si>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</si>
  <si>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</si>
  <si>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</si>
  <si>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</si>
  <si>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</si>
  <si>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</si>
  <si>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</si>
  <si>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</si>
  <si>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</si>
  <si>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</si>
  <si>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</si>
  <si>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</si>
  <si>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</si>
  <si>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</si>
  <si>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</si>
  <si>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</si>
  <si>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</si>
  <si>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</si>
  <si>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</si>
  <si>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153 Nguyễn Thị Sóc, Xã Bà Điểm, TP HCM</t>
  </si>
  <si>
    <t>coop2033</t>
  </si>
  <si>
    <t>Cửa Hàng Co.opFood Tôn Đản</t>
  </si>
  <si>
    <t>167 Tôn Đản, Phường Xóm Chiếu, TP HCM</t>
  </si>
  <si>
    <t>coop2034</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</si>
  <si>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</si>
  <si>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</si>
  <si>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</si>
  <si>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</si>
  <si>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</si>
  <si>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</si>
  <si>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</si>
  <si>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</si>
  <si>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</si>
  <si>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</si>
  <si>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</si>
  <si>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</si>
  <si>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</si>
  <si>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</si>
  <si>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</si>
  <si>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</si>
  <si>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</si>
  <si>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</si>
  <si>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</si>
  <si>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</si>
  <si>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</si>
  <si>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</si>
  <si>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</si>
  <si>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</si>
  <si>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</si>
  <si>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</si>
  <si>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</si>
  <si>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</si>
  <si>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</si>
  <si>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</si>
  <si>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</si>
  <si>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</si>
  <si>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</si>
  <si>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</si>
  <si>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</si>
  <si>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</si>
  <si>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</si>
  <si>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</si>
  <si>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</si>
  <si>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</si>
  <si>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</si>
  <si>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</si>
  <si>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</si>
  <si>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</si>
  <si>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</si>
  <si>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182 Phan Văn Hân, Phường Gia Định, TP HCM</t>
  </si>
  <si>
    <t>coop2066</t>
  </si>
  <si>
    <t>Cửa Hàng Co.opFood Tam Hà 64</t>
  </si>
  <si>
    <t>64 Tam Hà, Phường Tam Bình, TP HCM</t>
  </si>
  <si>
    <t>coop2069</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</si>
  <si>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</si>
  <si>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</si>
  <si>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</si>
  <si>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</si>
  <si>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</si>
  <si>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</si>
  <si>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</si>
  <si>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</si>
  <si>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</si>
  <si>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</si>
  <si>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</si>
  <si>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</si>
  <si>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</si>
  <si>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</si>
  <si>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</si>
  <si>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</si>
  <si>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</si>
  <si>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</si>
  <si>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</si>
  <si>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</si>
  <si>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</si>
  <si>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</si>
  <si>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</si>
  <si>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</si>
  <si>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</si>
  <si>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</si>
  <si>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</si>
  <si>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</si>
  <si>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</si>
  <si>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</si>
  <si>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</si>
  <si>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</si>
  <si>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</si>
  <si>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</si>
  <si>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</si>
  <si>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</si>
  <si>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</si>
  <si>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</si>
  <si>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</si>
  <si>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</si>
  <si>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</si>
  <si>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</si>
  <si>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</si>
  <si>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</si>
  <si>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</si>
  <si>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</si>
  <si>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</si>
  <si>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</si>
  <si>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</si>
  <si>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</si>
  <si>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</si>
  <si>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</si>
  <si>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</si>
  <si>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</si>
  <si>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</si>
  <si>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</si>
  <si>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</si>
  <si>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</si>
  <si>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</si>
  <si>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</si>
  <si>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</si>
  <si>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</si>
  <si>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</si>
  <si>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</si>
  <si>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</si>
  <si>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</si>
  <si>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</si>
  <si>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</si>
  <si>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</si>
  <si>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</si>
  <si>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</si>
  <si>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</si>
  <si>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</si>
  <si>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</si>
  <si>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</si>
  <si>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</si>
  <si>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</si>
  <si>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</si>
  <si>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</si>
  <si>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</si>
  <si>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</si>
  <si>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</si>
  <si>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</si>
  <si>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</si>
  <si>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</si>
  <si>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</si>
  <si>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</si>
  <si>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</si>
  <si>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</si>
  <si>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</si>
  <si>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</si>
  <si>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</si>
  <si>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</si>
  <si>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</si>
  <si>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</si>
  <si>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</si>
  <si>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</si>
  <si>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</si>
  <si>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</si>
  <si>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</si>
  <si>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</si>
  <si>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</si>
  <si>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</si>
  <si>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</si>
  <si>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</si>
  <si>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</si>
  <si>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</si>
  <si>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</si>
  <si>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</si>
  <si>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</si>
  <si>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</si>
  <si>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</si>
  <si>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</si>
  <si>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</si>
  <si>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</si>
  <si>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</si>
  <si>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</si>
  <si>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</si>
  <si>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</si>
  <si>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</si>
  <si>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</si>
  <si>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</si>
  <si>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</si>
  <si>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</si>
  <si>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</si>
  <si>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</si>
  <si>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</si>
  <si>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</si>
  <si>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</si>
  <si>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</si>
  <si>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</si>
  <si>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</si>
  <si>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</si>
  <si>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</si>
  <si>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</si>
  <si>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</si>
  <si>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</si>
  <si>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</si>
  <si>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</si>
  <si>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</si>
  <si>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</si>
  <si>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</si>
  <si>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</si>
  <si>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</si>
  <si>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</si>
  <si>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</si>
  <si>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</si>
  <si>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</si>
  <si>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</si>
  <si>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</si>
  <si>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</si>
  <si>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</si>
  <si>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</si>
  <si>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</si>
  <si>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</si>
  <si>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</si>
  <si>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</si>
  <si>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</si>
  <si>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</si>
  <si>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</si>
  <si>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</si>
  <si>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</si>
  <si>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</si>
  <si>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</si>
  <si>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</si>
  <si>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</si>
  <si>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</si>
  <si>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</si>
  <si>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</si>
  <si>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</si>
  <si>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</si>
  <si>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</si>
  <si>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</si>
  <si>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</si>
  <si>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</si>
  <si>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</si>
  <si>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</si>
  <si>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</si>
  <si>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</si>
  <si>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</si>
  <si>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</si>
  <si>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</si>
  <si>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</si>
  <si>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</si>
  <si>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</si>
  <si>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</si>
  <si>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</si>
  <si>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</si>
  <si>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</si>
  <si>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</si>
  <si>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</si>
  <si>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</si>
  <si>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</si>
  <si>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</si>
  <si>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</si>
  <si>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</si>
  <si>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</si>
  <si>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</si>
  <si>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</si>
  <si>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</si>
  <si>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</si>
  <si>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</si>
  <si>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</si>
  <si>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</si>
  <si>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</si>
  <si>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</si>
  <si>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</si>
  <si>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</si>
  <si>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</si>
  <si>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</si>
  <si>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</si>
  <si>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</si>
  <si>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</si>
  <si>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</si>
  <si>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</si>
  <si>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</si>
  <si>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</si>
  <si>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</si>
  <si>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</si>
  <si>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</si>
  <si>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</si>
  <si>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</si>
  <si>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</si>
  <si>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</si>
  <si>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</si>
  <si>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</si>
  <si>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</si>
  <si>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</si>
  <si>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</si>
  <si>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</si>
  <si>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</si>
  <si>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</si>
  <si>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</si>
  <si>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</si>
  <si>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</si>
  <si>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</si>
  <si>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</si>
  <si>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</si>
  <si>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</si>
  <si>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</si>
  <si>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</si>
  <si>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</si>
  <si>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</si>
  <si>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</si>
  <si>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</si>
  <si>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</si>
  <si>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</si>
  <si>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</si>
  <si>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</si>
  <si>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</si>
  <si>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</si>
  <si>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</si>
  <si>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</si>
  <si>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</si>
  <si>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</si>
  <si>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</si>
  <si>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</si>
  <si>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</si>
  <si>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</si>
  <si>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</si>
  <si>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</si>
  <si>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</si>
  <si>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</si>
  <si>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</si>
  <si>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</si>
  <si>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</si>
  <si>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</si>
  <si>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</si>
  <si>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</si>
  <si>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</si>
  <si>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</si>
  <si>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</si>
  <si>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</si>
  <si>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</si>
  <si>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</si>
  <si>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</si>
  <si>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</si>
  <si>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</si>
  <si>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</si>
  <si>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</si>
  <si>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</si>
  <si>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</si>
  <si>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</si>
  <si>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</si>
  <si>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</si>
  <si>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</si>
  <si>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</si>
  <si>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</si>
  <si>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</si>
  <si>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</si>
  <si>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</si>
  <si>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</si>
  <si>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</si>
  <si>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</si>
  <si>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</si>
  <si>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</si>
  <si>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</si>
  <si>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</si>
  <si>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</si>
  <si>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</si>
  <si>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</si>
  <si>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</si>
  <si>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</si>
  <si>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</si>
  <si>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</si>
  <si>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</si>
  <si>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</si>
  <si>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</si>
  <si>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</si>
  <si>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</si>
  <si>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</si>
  <si>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</si>
  <si>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</si>
  <si>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</si>
  <si>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</si>
  <si>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</si>
  <si>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</si>
  <si>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</si>
  <si>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</si>
  <si>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</si>
  <si>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</si>
  <si>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</si>
  <si>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</si>
  <si>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</si>
  <si>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</si>
  <si>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</si>
  <si>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</si>
  <si>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</si>
  <si>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</si>
  <si>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</si>
  <si>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</si>
  <si>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</si>
  <si>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</si>
  <si>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</si>
  <si>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</si>
  <si>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</si>
  <si>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</si>
  <si>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</si>
  <si>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</si>
  <si>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</si>
  <si>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</si>
  <si>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</si>
  <si>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</si>
  <si>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</si>
  <si>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</si>
  <si>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</si>
  <si>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</si>
  <si>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</si>
  <si>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</si>
  <si>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</si>
  <si>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</si>
  <si>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</si>
  <si>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</si>
  <si>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</si>
  <si>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</si>
  <si>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</si>
  <si>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</si>
  <si>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</si>
  <si>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</si>
  <si>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</si>
  <si>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</si>
  <si>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</si>
  <si>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</si>
  <si>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</si>
  <si>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</si>
  <si>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</si>
  <si>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</si>
  <si>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</si>
  <si>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</si>
  <si>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</si>
  <si>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</si>
  <si>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</si>
  <si>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</si>
  <si>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</si>
  <si>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</si>
  <si>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</si>
  <si>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</si>
  <si>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</si>
  <si>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</si>
  <si>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</si>
  <si>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</si>
  <si>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</si>
  <si>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</si>
  <si>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</si>
  <si>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</si>
  <si>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</si>
  <si>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</si>
  <si>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</si>
  <si>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</si>
  <si>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</si>
  <si>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</si>
  <si>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</si>
  <si>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</si>
  <si>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</si>
  <si>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</si>
  <si>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</si>
  <si>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</si>
  <si>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</si>
  <si>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</si>
  <si>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</si>
  <si>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</si>
  <si>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</si>
  <si>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</si>
  <si>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</si>
  <si>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</si>
  <si>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</si>
  <si>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</si>
  <si>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</si>
  <si>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</si>
  <si>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</si>
  <si>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</si>
  <si>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</si>
  <si>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</si>
  <si>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</si>
  <si>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</si>
  <si>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</si>
  <si>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</si>
  <si>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</si>
  <si>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</si>
  <si>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</si>
  <si>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</si>
  <si>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</si>
  <si>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</si>
  <si>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</si>
  <si>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</si>
  <si>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</si>
  <si>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</si>
  <si>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</si>
  <si>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</si>
  <si>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</si>
  <si>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</si>
  <si>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</si>
  <si>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</si>
  <si>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</si>
  <si>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</si>
  <si>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</si>
  <si>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</si>
  <si>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</si>
  <si>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</si>
  <si>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</si>
  <si>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</si>
  <si>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</si>
  <si>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</si>
  <si>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</si>
  <si>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</si>
  <si>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</si>
  <si>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</si>
  <si>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</si>
  <si>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</si>
  <si>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</si>
  <si>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</si>
  <si>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</si>
  <si>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</si>
  <si>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</si>
  <si>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</si>
  <si>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</si>
  <si>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</si>
  <si>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</si>
  <si>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</si>
  <si>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</si>
  <si>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</si>
  <si>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</si>
  <si>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</si>
  <si>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</si>
  <si>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</si>
  <si>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</si>
  <si>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</si>
  <si>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</si>
  <si>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</si>
  <si>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</si>
  <si>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</si>
  <si>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</si>
  <si>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</si>
  <si>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</si>
  <si>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</si>
  <si>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</si>
  <si>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</si>
  <si>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</si>
  <si>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</si>
  <si>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</si>
  <si>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</si>
  <si>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</si>
  <si>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</si>
  <si>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</si>
  <si>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</si>
  <si>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</si>
  <si>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</si>
  <si>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</si>
  <si>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</si>
  <si>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</si>
  <si>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</si>
  <si>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</si>
  <si>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</si>
  <si>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</si>
  <si>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</si>
  <si>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96 Hùng Vương, Phường An Đông, Thành phố Hồ Chí Minh, Việt Nam</t>
  </si>
  <si>
    <t>0305314931</t>
  </si>
  <si>
    <t>coopannhon</t>
  </si>
  <si>
    <t>Co.opMart An Nhơn</t>
  </si>
  <si>
    <t>TTTM Hoàng Vũ Plaza, QL1A, Phường Bình Định, Tỉnh Gia Lai, VN</t>
  </si>
  <si>
    <t>COOP;MIENNAM</t>
  </si>
  <si>
    <t>Gia Lai</t>
  </si>
  <si>
    <t>Tháp nước đường Trần Phú, Phường 2 Bảo Lộc, Tỉnh Lâm Đồng, Việt Nam</t>
  </si>
  <si>
    <t>5800890304</t>
  </si>
  <si>
    <t>Khu văn phòng lầu 02, Tòa nhà số 121, Đường Phạm Văn Thuận. Phường Tam Hiệp, Tỉnh Đồng Nai, Việt Nam</t>
  </si>
  <si>
    <t>3600753610</t>
  </si>
  <si>
    <t>Số 07, Đường Lê Duẩn, Phường Quy Nhơn, Tỉnh Gia Lai, Việt Nam</t>
  </si>
  <si>
    <t>4100506252</t>
  </si>
  <si>
    <t>40-54 Tuy Lý Vương, Phường Phú Định, Thành phố Hồ Chí Minh, Việt Nam</t>
  </si>
  <si>
    <t>0305547132</t>
  </si>
  <si>
    <t>158 Đường Số 19, Phường An Lạc, Thành phố Hồ Chí Minh, Việt Nam</t>
  </si>
  <si>
    <t>0305389020</t>
  </si>
  <si>
    <t>Số 68/1 Quốc lộ 13, Phường Hiệp Bình Chánh, Thành phố Thủ Đức, Thành phố Hồ Chí Minh, Việt Nam</t>
  </si>
  <si>
    <t>0312302969</t>
  </si>
  <si>
    <t>Khu 2, Xã Cái Bè, Tỉnh Đồng Tháp, Việt Nam</t>
  </si>
  <si>
    <t>0301175691-068</t>
  </si>
  <si>
    <t>Số 09 Trần Hưng Đạo, Phường Tân Thành, Tỉnh Cà Mau, Việt Nam</t>
  </si>
  <si>
    <t>2001269021</t>
  </si>
  <si>
    <t>Số 128, Đường Đào Cử, Ấp Phong Thạnh, Xã Cần Giờ, Thành phố Hồ Chí Minh, Việt Nam</t>
  </si>
  <si>
    <t>0311328890</t>
  </si>
  <si>
    <t>1, Đại lộ Hòa Bình, Phường Ninh Kiều, Thành phố Cần Thơ, Việt Nam</t>
  </si>
  <si>
    <t>1801312884</t>
  </si>
  <si>
    <t>ĐT 942, Ấp Long Hòa, Xã Chợ Mới, Tỉnh An Giang, Việt Nam</t>
  </si>
  <si>
    <t>0301175691-069</t>
  </si>
  <si>
    <t>189C Cống Quỳnh, Phường Cầu Ông Lãnh, Thành phố Hồ Chí Minh, Việt Nam</t>
  </si>
  <si>
    <t>0305784415</t>
  </si>
  <si>
    <t>357 Phan Văn Khải, Ấp Thượng, Xã Củ Chi, Thành phố Hồ Chí Minh, Việt Nam</t>
  </si>
  <si>
    <t>0310178586</t>
  </si>
  <si>
    <t>Tầng trệt, Tầng 1, Tầng 2 (Siêu thị Co.opMart) Khu A, Chung cư Phú Thọ, Phường Phú Thọ, TP.HCM, Việt Nam</t>
  </si>
  <si>
    <t>0305773540</t>
  </si>
  <si>
    <t>478 Điện Biên Phủ, Phường Thanh Khê, Thành phố Đà Nẵng, Việt Nam</t>
  </si>
  <si>
    <t>0401281414</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</si>
  <si>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</si>
  <si>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</si>
  <si>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</si>
  <si>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</si>
  <si>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</si>
  <si>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</si>
  <si>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</si>
  <si>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</si>
  <si>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</si>
  <si>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</si>
  <si>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</si>
  <si>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</si>
  <si>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</si>
  <si>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</si>
  <si>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</si>
  <si>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</si>
  <si>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</si>
  <si>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</si>
  <si>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</si>
  <si>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</si>
  <si>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</si>
  <si>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</si>
  <si>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</si>
  <si>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</si>
  <si>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</si>
  <si>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</si>
  <si>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</si>
  <si>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</si>
  <si>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</si>
  <si>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</si>
  <si>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</si>
  <si>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</si>
  <si>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</si>
  <si>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</si>
  <si>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</si>
  <si>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</si>
  <si>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</si>
  <si>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199-205 Nguyễn Thái Học, Phường Bến Thành, TP.HCM, VN</t>
  </si>
  <si>
    <t>0315815574</t>
  </si>
  <si>
    <t>0309129418-115</t>
  </si>
  <si>
    <t>L2-1, Khu dân cư Phú Gia 2, KP 5, Phường Trảng Dài, Tỉnh Đồng Nai, Việt Nam</t>
  </si>
  <si>
    <t>0309129418-116</t>
  </si>
  <si>
    <t>451 Lê Hồng Phong, Khu phố 8, Phường Phú Lợi, Thành phố Hồ Chí Minh, Việt Nam</t>
  </si>
  <si>
    <t>0309129418-123</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</si>
  <si>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</si>
  <si>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</si>
  <si>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</si>
  <si>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</si>
  <si>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</si>
  <si>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</si>
  <si>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</si>
  <si>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</si>
  <si>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</si>
  <si>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</si>
  <si>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</si>
  <si>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</si>
  <si>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</si>
  <si>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</si>
  <si>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</si>
  <si>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</si>
  <si>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</si>
  <si>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</si>
  <si>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</si>
  <si>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</si>
  <si>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</si>
  <si>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</si>
  <si>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</si>
  <si>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</si>
  <si>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</si>
  <si>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</si>
  <si>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</si>
  <si>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</si>
  <si>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</si>
  <si>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</si>
  <si>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</si>
  <si>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</si>
  <si>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</si>
  <si>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</si>
  <si>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</si>
  <si>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</si>
  <si>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</si>
  <si>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</si>
  <si>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543/1 Phan Văn Trị, Phường Hạnh Thông, Thành phố Hồ Chí Minh, Việt Nam</t>
  </si>
  <si>
    <t>0309120630</t>
  </si>
  <si>
    <t>Tầng 1, tầng 2, tầng 3, Bãi giữ xe Trung tâm thương mại Cát Bi Plaza, số 1 đường Lê Hồng Phong, Phường Ngô Quyền, Thành phố Hải Phòng, Việt Nam</t>
  </si>
  <si>
    <t>0201264531</t>
  </si>
  <si>
    <t>Km số 10 đường Nguyễn Trãi, Phường Hà Đông, Thành phố Hà Nội, Việt Nam</t>
  </si>
  <si>
    <t>MIENBAC; COOP</t>
  </si>
  <si>
    <t>0104287702</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</si>
  <si>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</si>
  <si>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</si>
  <si>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</si>
  <si>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</si>
  <si>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</si>
  <si>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</si>
  <si>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</si>
  <si>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</si>
  <si>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</si>
  <si>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</si>
  <si>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</si>
  <si>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</si>
  <si>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</si>
  <si>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</si>
  <si>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</si>
  <si>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</si>
  <si>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</si>
  <si>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</si>
  <si>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</si>
  <si>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</si>
  <si>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</si>
  <si>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</si>
  <si>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</si>
  <si>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</si>
  <si>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</si>
  <si>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</si>
  <si>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</si>
  <si>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</si>
  <si>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</si>
  <si>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</si>
  <si>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380 Đường Đặng Thúc Vịnh, Ấp 98, Xã Đông Thạnh, Thành phố Hồ Chí Minh, Việt Nam</t>
  </si>
  <si>
    <t>0308425100</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</si>
  <si>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</si>
  <si>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</si>
  <si>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</si>
  <si>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</si>
  <si>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</si>
  <si>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</si>
  <si>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</si>
  <si>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</si>
  <si>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</si>
  <si>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</si>
  <si>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</si>
  <si>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</si>
  <si>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</si>
  <si>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</si>
  <si>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</si>
  <si>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</si>
  <si>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</si>
  <si>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</si>
  <si>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</si>
  <si>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</si>
  <si>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</si>
  <si>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</si>
  <si>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</si>
  <si>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</si>
  <si>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</si>
  <si>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</si>
  <si>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</si>
  <si>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</si>
  <si>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</si>
  <si>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</si>
  <si>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</si>
  <si>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</si>
  <si>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</si>
  <si>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</si>
  <si>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</si>
  <si>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</si>
  <si>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</si>
  <si>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</si>
  <si>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</si>
  <si>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</si>
  <si>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</si>
  <si>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</si>
  <si>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</si>
  <si>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</si>
  <si>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</si>
  <si>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</si>
  <si>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</si>
  <si>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</si>
  <si>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</si>
  <si>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</si>
  <si>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</si>
  <si>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</si>
  <si>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</si>
  <si>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</si>
  <si>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</si>
  <si>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</si>
  <si>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</si>
  <si>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</si>
  <si>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</si>
  <si>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</si>
  <si>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</si>
  <si>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</si>
  <si>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</si>
  <si>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</si>
  <si>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</si>
  <si>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</si>
  <si>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</si>
  <si>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</si>
  <si>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</si>
  <si>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</si>
  <si>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</si>
  <si>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</si>
  <si>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</si>
  <si>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</si>
  <si>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</si>
  <si>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</si>
  <si>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</si>
  <si>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</si>
  <si>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</si>
  <si>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</si>
  <si>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1362 Huỳnh Tấn Phát, Khu Phố 1, Phường Tân Mỹ, Thành phố Hồ Chí Minh, Việt Nam</t>
  </si>
  <si>
    <t>0305770035</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</si>
  <si>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</si>
  <si>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</si>
  <si>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</si>
  <si>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</si>
  <si>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</si>
  <si>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</si>
  <si>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</si>
  <si>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</si>
  <si>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</si>
  <si>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</si>
  <si>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</si>
  <si>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</si>
  <si>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02 Lê Hồng Phong, Phường Nam Nha Trang, Tỉnh Khánh Hòa, Việt Nam</t>
  </si>
  <si>
    <t>4201545466</t>
  </si>
  <si>
    <t>Tầng trệt, Cao ốc SCREC, 974A Trường Sa, Phường Nhiêu Lộc, Thành phố Hồ Chí Minh, Việt Nam</t>
  </si>
  <si>
    <t>0305305768</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</si>
  <si>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</si>
  <si>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</si>
  <si>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</si>
  <si>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</si>
  <si>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</si>
  <si>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571-573 Nguyễn Kiệm, Phường Đức Nhuận, Thành phố Hồ Chí Minh, Việt Nam</t>
  </si>
  <si>
    <t>0305778394</t>
  </si>
  <si>
    <t>Khu Trung Tâm Thương Mại Tổng Hợp 16 Ha, Phường Rạch Giá, Tỉnh An Giang, Việt Nam</t>
  </si>
  <si>
    <t>1701642215</t>
  </si>
  <si>
    <t>Tầng 1 + lửng + tầng 2 của Cao ốc PNTechcons số 48 Hoa Sứ, Phường Cầu Kiệu, Thành phố Hồ Chí Minh, Việt Nam</t>
  </si>
  <si>
    <t>0308123011</t>
  </si>
  <si>
    <t>Số 12 Nguyễn Huệ, Phường Long Xuyên, Tỉnh An Giang, Việt Nam</t>
  </si>
  <si>
    <t>1600674718</t>
  </si>
  <si>
    <t>Số 7, Trần Huỳnh, Phường Bạc Liêu, Tỉnh Cà Mau, Việt Nam</t>
  </si>
  <si>
    <t>1900347461</t>
  </si>
  <si>
    <t>Số 71 đường Nguyễn Tất Thành, Phường Tân An, Tỉnh Đắk Lắk, Việt Nam</t>
  </si>
  <si>
    <t>6000661931</t>
  </si>
  <si>
    <t>Khu trung tâm thương mại Đồng Xoài, đường Phú Riềng Đỏ, Phường Bình Phước, Tỉnh Đồng Nai, Việt Nam</t>
  </si>
  <si>
    <t>3800357413</t>
  </si>
  <si>
    <t>Số 464 đường Hùng Vương, Phường Buôn Hồ, Tỉnh Đắk Lắk, Việt Nam</t>
  </si>
  <si>
    <t>6001561746</t>
  </si>
  <si>
    <t>2038 Hùng Vương, Phường Cam Ranh, Tỉnh Khánh Hòa, Việt Nam</t>
  </si>
  <si>
    <t>4201197554</t>
  </si>
  <si>
    <t>912 Hùng Vương, tổ dân phố 4, Xã Chư Sê, Tỉnh Gia Lai, Việt Nam</t>
  </si>
  <si>
    <t>5901069542</t>
  </si>
  <si>
    <t>Số 02 Trần Hưng Đạo, Phường Đông Hà, Tỉnh Quảng Trị, Việt Nam</t>
  </si>
  <si>
    <t>3200266549</t>
  </si>
  <si>
    <t>Số 21 Đường Cách Mạng Tháng Tám, Phường Pleiku, Tỉnh Gia Lai, Việt Nam</t>
  </si>
  <si>
    <t>5900368395</t>
  </si>
  <si>
    <t>Số 02, Đường Phan Đình Phùng, Phường Thành Sen, Tỉnh Hà Tĩnh, Việt Nam</t>
  </si>
  <si>
    <t>3000986099</t>
  </si>
  <si>
    <t>319 Trần Hưng Đạo, Phường Vị Thanh, Thành phố Cần Thơ, Việt Nam</t>
  </si>
  <si>
    <t>6300028342</t>
  </si>
  <si>
    <t>Số 1332 đường Nguyễn Trung Trực, Phường Rạch Giá, Tỉnh An Giang, Việt Nam</t>
  </si>
  <si>
    <t>1700547135</t>
  </si>
  <si>
    <t>Trung tâm Thương mại Chợ Thanh Hà, Đường Trần Phú, Phường Phan Rang, Tỉnh Khánh Hòa, Việt Nam</t>
  </si>
  <si>
    <t>4500280151</t>
  </si>
  <si>
    <t>Số 1A Nguyễn Tất Thành, Phường Phan Thiết, Tỉnh Lâm Đồng, Việt Nam</t>
  </si>
  <si>
    <t>3400452937</t>
  </si>
  <si>
    <t>Ô Phố B8, Khu Dân Dụng Duy Tân, Phường Tuy Hoà, Tỉnh Đắk Lắk, Việt Nam</t>
  </si>
  <si>
    <t>4400396829</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</si>
  <si>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</si>
  <si>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</si>
  <si>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</si>
  <si>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</si>
  <si>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</si>
  <si>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</si>
  <si>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Số 06 Hùng Vương, Phường Sóc Trăng, Thành phố Cần Thơ, Việt Nam</t>
  </si>
  <si>
    <t>2200271882</t>
  </si>
  <si>
    <t>Số 576, Đường Cách Mạng Tháng Tám, Phường Tân Ninh, Tỉnh Tây Ninh, Việt Nam</t>
  </si>
  <si>
    <t>3900895373</t>
  </si>
  <si>
    <t>Đường Nguyễn Đáng, Khóm 11, Phường Trà Vinh, Tỉnh Vĩnh Long, Việt Nam</t>
  </si>
  <si>
    <t>2100356677</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</si>
  <si>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</si>
  <si>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</si>
  <si>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</si>
  <si>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</si>
  <si>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</si>
  <si>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</si>
  <si>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07 Phan Chu Trinh, Phường Tam Kỳ, Thành phố Đà Nẵng, Việt Nam</t>
  </si>
  <si>
    <t>4000451095</t>
  </si>
  <si>
    <t>Coop-TBD-01-00578</t>
  </si>
  <si>
    <t>CM Thống Nhất</t>
  </si>
  <si>
    <t>Tầng 1-2 Khối A1, Khu TM-DV-Căn hộ Bcons, đường Thống Nhất, phường Đông Hòa, TP Hồ Chí Minh, VN</t>
  </si>
  <si>
    <t>Tầng 1, tầng 2 khối A và B Khu chung cư cao tầng Tân Thới Nhất (Topaz Home), số 102 Đường Phan Văn Hớn, Phường Đông Hưng Thuận, TP.HCM, Việt Nam</t>
  </si>
  <si>
    <t>0305781598</t>
  </si>
  <si>
    <t>Tầng hầm, tầng 1, 2, 3 TTTM HD, đường Phan Chu Trinh, Phường Hạc Thành, Tỉnh Thanh Hoá, Việt Nam</t>
  </si>
  <si>
    <t>2801917948</t>
  </si>
  <si>
    <t>Số 35 đường Ấp Bắc, Phường Đạo Thạnh, Tỉnh Đồng Tháp</t>
  </si>
  <si>
    <t>1200582156</t>
  </si>
  <si>
    <t>COOPTIENHOANG</t>
  </si>
  <si>
    <t>CÔNG TY TNHH MỘT THÀNH VIÊN SÀI GÒN CO.OP TIÊN HOÀNG</t>
  </si>
  <si>
    <t>0305778411</t>
  </si>
  <si>
    <t>Trung Tâm Thương Mại - Văn Hóa - Dịch Vụ - Giải Trí, 497 Hòa Hảo, Phường Diên Hồng, Thành phố Hồ Chí Minh, Việt Nam</t>
  </si>
  <si>
    <t>0313294132</t>
  </si>
  <si>
    <t>Khu phố Lộc An, Phường Trảng Bàng, Tỉnh Tây Ninh, Việt Nam</t>
  </si>
  <si>
    <t>3901170316</t>
  </si>
  <si>
    <t>167/2 Nguyễn Ảnh Thủ, Phường Trung Mỹ Tây, Thành phố Hồ Chí Minh, Việt Nam</t>
  </si>
  <si>
    <t>0305750455</t>
  </si>
  <si>
    <t>Tòa nhà Trung tâm Thương mại SOIVA Plaza, Đường Mê Linh, Phường Vĩnh Phúc, Tỉnh Phú Thọ, Việt Nam</t>
  </si>
  <si>
    <t>2500454301</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</si>
  <si>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</si>
  <si>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</si>
  <si>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</si>
  <si>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</si>
  <si>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</si>
  <si>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</si>
  <si>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</si>
  <si>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</si>
  <si>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</si>
  <si>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</si>
  <si>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</si>
  <si>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</si>
  <si>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</si>
  <si>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</si>
  <si>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</si>
  <si>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</si>
  <si>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</si>
  <si>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</si>
  <si>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</si>
  <si>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</si>
  <si>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</si>
  <si>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</si>
  <si>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</si>
  <si>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</si>
  <si>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</si>
  <si>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</si>
  <si>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</si>
  <si>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</si>
  <si>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</si>
  <si>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</si>
  <si>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</si>
  <si>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</si>
  <si>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</si>
  <si>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</si>
  <si>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</si>
  <si>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</si>
  <si>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</si>
  <si>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</si>
  <si>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</si>
  <si>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</si>
  <si>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</si>
  <si>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</si>
  <si>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</si>
  <si>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</si>
  <si>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</si>
  <si>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</si>
  <si>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</si>
  <si>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DALATFARM</t>
  </si>
  <si>
    <t>Dalatfarm</t>
  </si>
  <si>
    <t>MT1;STCH</t>
  </si>
  <si>
    <t>DALATFARM001</t>
  </si>
  <si>
    <t>Dalat Farm Vinhomes Quận 9, TPHCM</t>
  </si>
  <si>
    <t>S10.01 Vinhomes Grand Park, Nguyễn Xiển, quận 9, Thành phố Hồ Chí Minh</t>
  </si>
  <si>
    <t>DALATFARM002</t>
  </si>
  <si>
    <t>Dalat Farm Vinhomes Ocean S1.10, HN</t>
  </si>
  <si>
    <t>S1.10 Vinhomes Ocean Park, Đa Tốn, Gia Lâm, Hà Nội</t>
  </si>
  <si>
    <t>DALATFARM003</t>
  </si>
  <si>
    <t>Dalat Farm Vinhomes Ocean S2.10, HN</t>
  </si>
  <si>
    <t>S2.10 Vinhomes Ocean Park, Đa Tốn, Gia Lâm, Hà Nội</t>
  </si>
  <si>
    <t>DALATFARM004</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</si>
  <si>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</si>
  <si>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</si>
  <si>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</si>
  <si>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</si>
  <si>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</si>
  <si>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</si>
  <si>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</si>
  <si>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</si>
  <si>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DALATFARM007</t>
  </si>
  <si>
    <t>DalatFarm  M1 Masterise Ocean park</t>
  </si>
  <si>
    <t>M1 Masterise Ocean park, Khu đô thị Vinhomes Ocean Park, huyện Gia Lâm, Hà Nội</t>
  </si>
  <si>
    <t>DALATFARM008</t>
  </si>
  <si>
    <t>Dalat Farm Vinhome Ocean Park S1.12, HN</t>
  </si>
  <si>
    <t>Tòa S1.12 Vinhome Ocean Park, Đa Tốn, Gia Lâm, Hà Nội</t>
  </si>
  <si>
    <t>DALATFARM009</t>
  </si>
  <si>
    <t>Dalat Farm Vinhomes Ocean S1.08, HN</t>
  </si>
  <si>
    <t>S1.08 Vinhomes Ocean Park, Đa Tốn, Gia Lâm, Hà Nội</t>
  </si>
  <si>
    <t>DALATFARM010</t>
  </si>
  <si>
    <t>Dalat Farm Vinhomes Ocean S2.09, HN</t>
  </si>
  <si>
    <t>S2.09 Vinhomes Ocean Park, Đa Tốn, Gia Lâm, Hà Nội</t>
  </si>
  <si>
    <t>DALATFARM011</t>
  </si>
  <si>
    <t>Dalat Farm Tòa M2 Ocean Park, HN</t>
  </si>
  <si>
    <t>Tòa M2 Ocean Park, Đa Tốn, Gia Lâm, Hà Nội</t>
  </si>
  <si>
    <t>DALATFARM012</t>
  </si>
  <si>
    <t>Dalat Farm Tòa P3 Ocean Park, HN</t>
  </si>
  <si>
    <t>Tòa P3 Ocean Park, Đa Tốn, Gia Lâm, Hà Nội</t>
  </si>
  <si>
    <t>DALATFARM013</t>
  </si>
  <si>
    <t>Dalat Farm Vinhomes Ocean S2.16, HN</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</si>
  <si>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</si>
  <si>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</si>
  <si>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</si>
  <si>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</si>
  <si>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</si>
  <si>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</si>
  <si>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</si>
  <si>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</si>
  <si>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</si>
  <si>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</si>
  <si>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</si>
  <si>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</si>
  <si>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</si>
  <si>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</si>
  <si>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</si>
  <si>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</si>
  <si>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</si>
  <si>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</si>
  <si>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</si>
  <si>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</si>
  <si>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</si>
  <si>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</si>
  <si>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</si>
  <si>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</si>
  <si>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</si>
  <si>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</si>
  <si>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</si>
  <si>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</si>
  <si>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</si>
  <si>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</si>
  <si>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</si>
  <si>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</si>
  <si>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</si>
  <si>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</si>
  <si>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</si>
  <si>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</si>
  <si>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</si>
  <si>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</si>
  <si>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</si>
  <si>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</si>
  <si>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</si>
  <si>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</si>
  <si>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</si>
  <si>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</si>
  <si>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</si>
  <si>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</si>
  <si>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</si>
  <si>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</si>
  <si>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</si>
  <si>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</si>
  <si>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</si>
  <si>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</si>
  <si>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</si>
  <si>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</si>
  <si>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</si>
  <si>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</si>
  <si>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</si>
  <si>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</si>
  <si>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</si>
  <si>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</si>
  <si>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</si>
  <si>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</si>
  <si>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</si>
  <si>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</si>
  <si>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</si>
  <si>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</si>
  <si>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</si>
  <si>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</si>
  <si>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</si>
  <si>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</si>
  <si>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</si>
  <si>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</si>
  <si>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</si>
  <si>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</si>
  <si>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</si>
  <si>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</si>
  <si>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</si>
  <si>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</si>
  <si>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</si>
  <si>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</si>
  <si>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</si>
  <si>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</si>
  <si>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</si>
  <si>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</si>
  <si>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</si>
  <si>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</si>
  <si>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</si>
  <si>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</si>
  <si>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</si>
  <si>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</si>
  <si>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</si>
  <si>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</si>
  <si>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</si>
  <si>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</si>
  <si>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</si>
  <si>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</si>
  <si>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</si>
  <si>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</si>
  <si>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</si>
  <si>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</si>
  <si>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</si>
  <si>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</si>
  <si>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</si>
  <si>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</si>
  <si>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</si>
  <si>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</si>
  <si>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</si>
  <si>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</si>
  <si>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</si>
  <si>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</si>
  <si>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</si>
  <si>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</si>
  <si>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</si>
  <si>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</si>
  <si>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</si>
  <si>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</si>
  <si>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</si>
  <si>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</si>
  <si>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</si>
  <si>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</si>
  <si>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</si>
  <si>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</si>
  <si>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</si>
  <si>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</si>
  <si>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</si>
  <si>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</si>
  <si>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</si>
  <si>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</si>
  <si>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</si>
  <si>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</si>
  <si>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</si>
  <si>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</si>
  <si>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</si>
  <si>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</si>
  <si>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</si>
  <si>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</si>
  <si>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</si>
  <si>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</si>
  <si>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</si>
  <si>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EASYMART</t>
  </si>
  <si>
    <t>CÔNG TY CỔ PHẦN THƯƠNG MẠI VÀ DỊCH VỤ EASYMART</t>
  </si>
  <si>
    <t>Tầng 3, tòa nhà Dolphin Plaza, số 6 đường Nguyễn Hoàng, tổ dân phố số 8, Phường Từ Liêm, Thành phố Hà Nội, Việt Nam</t>
  </si>
  <si>
    <t>0109801255</t>
  </si>
  <si>
    <t>MỸ ĐÌNH</t>
  </si>
  <si>
    <t>EASY</t>
  </si>
  <si>
    <t>easymartE04</t>
  </si>
  <si>
    <t>EASYMART 136 Hồ Tùng Mậu, Bắc Từ Liêm, HN</t>
  </si>
  <si>
    <t>Tòa DIAMOND GOLDMARK City 136 Hồ Tùng Mậu, P.Phú Diễn, Q.Bắc Từ Liêm, HN</t>
  </si>
  <si>
    <t>MIENBAC;MT1;STCH;4%</t>
  </si>
  <si>
    <t>easymartE05</t>
  </si>
  <si>
    <t>Easymart Mipec Rubik 360</t>
  </si>
  <si>
    <t>Easy Mart, Tháp A, Mipec Rubix 360, 122-124 Xuân Thủy, Cầu Giấy, thành phố Hà Nội</t>
  </si>
  <si>
    <t>easymartE06</t>
  </si>
  <si>
    <t>EASYMART The Terra An Hưng, Hà Đông, HN</t>
  </si>
  <si>
    <t>E06 -Tầng 5, tòa V2, The Terra An Hưng, P.La Khê, Q.Hà Đông, HN</t>
  </si>
  <si>
    <t>easymartE07</t>
  </si>
  <si>
    <t>EASYMART S2.03 VINHOME SMARTCITY</t>
  </si>
  <si>
    <t>Số 1SH15, tòa S2.03 khu đô thị mới Vinhomes Smartcity, P.Tây Mỗ, Q.Nam Từ Liêm, TP. Hà Nội</t>
  </si>
  <si>
    <t>easymartE08</t>
  </si>
  <si>
    <t>EASYMART S2.05 VINHOMES SMARTCITY</t>
  </si>
  <si>
    <t>Tòa S2.05 khu đô thị mới Vinhomes Smartcity, P. Tây Mỗ, Q. Nam Từ Liêm, TP. Hà Nội</t>
  </si>
  <si>
    <t>Số 163, Đường Phan Đăng Lưu, Phường Cầu Kiệu, Thành phố Hồ Chí Minh, Việt Nam</t>
  </si>
  <si>
    <t>BIGC; MIENNAM</t>
  </si>
  <si>
    <t>0105696842</t>
  </si>
  <si>
    <t>BIGC (EB)</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</si>
  <si>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</si>
  <si>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</si>
  <si>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</si>
  <si>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</si>
  <si>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</si>
  <si>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</si>
  <si>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</si>
  <si>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</si>
  <si>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</si>
  <si>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</si>
  <si>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</si>
  <si>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</si>
  <si>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</si>
  <si>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</si>
  <si>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</si>
  <si>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</si>
  <si>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</si>
  <si>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</si>
  <si>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</si>
  <si>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</si>
  <si>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</si>
  <si>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</si>
  <si>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</si>
  <si>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</si>
  <si>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</si>
  <si>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</si>
  <si>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</si>
  <si>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</si>
  <si>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</si>
  <si>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</si>
  <si>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</si>
  <si>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</si>
  <si>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</si>
  <si>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</si>
  <si>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</si>
  <si>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</si>
  <si>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</si>
  <si>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</si>
  <si>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</si>
  <si>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</si>
  <si>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</si>
  <si>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</si>
  <si>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</si>
  <si>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</si>
  <si>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</si>
  <si>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</si>
  <si>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</si>
  <si>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</si>
  <si>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</si>
  <si>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</si>
  <si>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</si>
  <si>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</si>
  <si>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</si>
  <si>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</si>
  <si>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</si>
  <si>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</si>
  <si>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</si>
  <si>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</si>
  <si>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</si>
  <si>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</si>
  <si>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</si>
  <si>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</si>
  <si>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</si>
  <si>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</si>
  <si>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</si>
  <si>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</si>
  <si>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</si>
  <si>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</si>
  <si>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</si>
  <si>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</si>
  <si>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</si>
  <si>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</si>
  <si>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</si>
  <si>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</si>
  <si>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</si>
  <si>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</si>
  <si>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</si>
  <si>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</si>
  <si>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</si>
  <si>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</si>
  <si>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</si>
  <si>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</si>
  <si>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</si>
  <si>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</si>
  <si>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</si>
  <si>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</si>
  <si>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</si>
  <si>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</si>
  <si>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</si>
  <si>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</si>
  <si>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</si>
  <si>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</si>
  <si>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</si>
  <si>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</si>
  <si>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</si>
  <si>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</si>
  <si>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</si>
  <si>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</si>
  <si>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</si>
  <si>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</si>
  <si>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</si>
  <si>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</si>
  <si>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</si>
  <si>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</si>
  <si>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</si>
  <si>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</si>
  <si>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</si>
  <si>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</si>
  <si>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</si>
  <si>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</si>
  <si>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</si>
  <si>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</si>
  <si>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</si>
  <si>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</si>
  <si>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</si>
  <si>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</si>
  <si>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</si>
  <si>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</si>
  <si>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</si>
  <si>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</si>
  <si>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</si>
  <si>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</si>
  <si>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</si>
  <si>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</si>
  <si>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</si>
  <si>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</si>
  <si>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</si>
  <si>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</si>
  <si>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</si>
  <si>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</si>
  <si>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</si>
  <si>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</si>
  <si>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</si>
  <si>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</si>
  <si>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</si>
  <si>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</si>
  <si>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</si>
  <si>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</si>
  <si>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</si>
  <si>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</si>
  <si>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</si>
  <si>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</si>
  <si>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</si>
  <si>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</si>
  <si>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</si>
  <si>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</si>
  <si>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</si>
  <si>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</si>
  <si>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</si>
  <si>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</si>
  <si>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</si>
  <si>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</si>
  <si>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</si>
  <si>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</si>
  <si>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</si>
  <si>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</si>
  <si>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</si>
  <si>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</si>
  <si>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</si>
  <si>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</si>
  <si>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</si>
  <si>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</si>
  <si>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</si>
  <si>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</si>
  <si>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</si>
  <si>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</si>
  <si>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</si>
  <si>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</si>
  <si>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</si>
  <si>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</si>
  <si>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</si>
  <si>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</si>
  <si>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</si>
  <si>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</si>
  <si>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</si>
  <si>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</si>
  <si>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</si>
  <si>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</si>
  <si>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</si>
  <si>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</si>
  <si>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</si>
  <si>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</si>
  <si>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</si>
  <si>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</si>
  <si>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</si>
  <si>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</si>
  <si>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</si>
  <si>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</si>
  <si>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</si>
  <si>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</si>
  <si>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</si>
  <si>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</si>
  <si>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</si>
  <si>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</si>
  <si>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</si>
  <si>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</si>
  <si>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</si>
  <si>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</si>
  <si>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</si>
  <si>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</si>
  <si>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</si>
  <si>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</si>
  <si>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</si>
  <si>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</si>
  <si>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</si>
  <si>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</si>
  <si>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</si>
  <si>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</si>
  <si>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</si>
  <si>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</si>
  <si>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</si>
  <si>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</si>
  <si>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</si>
  <si>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</si>
  <si>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</si>
  <si>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</si>
  <si>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</si>
  <si>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</si>
  <si>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</si>
  <si>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</si>
  <si>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</si>
  <si>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</si>
  <si>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</si>
  <si>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</si>
  <si>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</si>
  <si>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</si>
  <si>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</si>
  <si>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</si>
  <si>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</si>
  <si>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</si>
  <si>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</si>
  <si>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</si>
  <si>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</si>
  <si>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</si>
  <si>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</si>
  <si>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</si>
  <si>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</si>
  <si>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</si>
  <si>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</si>
  <si>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</si>
  <si>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</si>
  <si>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</si>
  <si>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</si>
  <si>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</si>
  <si>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</si>
  <si>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Eco001</t>
  </si>
  <si>
    <t>Eco xanh Số 81, Đường Nguyễn Hoàng Tôn, Tây Hồ</t>
  </si>
  <si>
    <t>Số 81, Đường Nguyễn Hoàng Tôn, Phường Xuân La, Quận Tây Hồ, Xuân La, Tây Hồ, Hà Nội, Việt Nam</t>
  </si>
  <si>
    <t>thanh toán cuối tháng</t>
  </si>
  <si>
    <t>MIENBAC;KLGT</t>
  </si>
  <si>
    <t>Eco xanh</t>
  </si>
  <si>
    <t>ECOFARMPAY01</t>
  </si>
  <si>
    <t>ECOFARM PAY - Chi nhánh Bảo Lộc</t>
  </si>
  <si>
    <t>02 Đường số 1 Tháng 5, Phường Blao, Thành Phố Bảo Lộc, Lâm Đồng</t>
  </si>
  <si>
    <t>ECOFARM PAY</t>
  </si>
  <si>
    <t>ECOFARMPAY02</t>
  </si>
  <si>
    <t>ECOFARM PAY - Chi nhánh Bắc Ninh</t>
  </si>
  <si>
    <t>Phố Xanh, Xã Tam Sơn, Thị xã Từ Sơn, Bắc Ninih</t>
  </si>
  <si>
    <t>EMART</t>
  </si>
  <si>
    <t>CÔNG TY TNHH E-MART VIỆT NAM</t>
  </si>
  <si>
    <t>366 Phan Văn Trị , P. 5, Q. GÒ VẤP, TP.Hồ Chí Minh</t>
  </si>
  <si>
    <t>0313003986</t>
  </si>
  <si>
    <t>E-MART</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</si>
  <si>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</si>
  <si>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</si>
  <si>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</si>
  <si>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</si>
  <si>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</si>
  <si>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</si>
  <si>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</si>
  <si>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</si>
  <si>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</si>
  <si>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</si>
  <si>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</si>
  <si>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</si>
  <si>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</si>
  <si>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</si>
  <si>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</si>
  <si>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</si>
  <si>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</si>
  <si>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</si>
  <si>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</si>
  <si>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</si>
  <si>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</si>
  <si>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</si>
  <si>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</si>
  <si>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</si>
  <si>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</si>
  <si>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</si>
  <si>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</si>
  <si>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</si>
  <si>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</si>
  <si>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</si>
  <si>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</si>
  <si>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</si>
  <si>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</si>
  <si>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</si>
  <si>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FINEMART</t>
  </si>
  <si>
    <t>Căn 01S04, Block S2.01, Chung Cư Vinhomes, Grand Park, Đường Nguyễn Xiển, P. Long Thạnh Mỹ, TP.Thủ Đức</t>
  </si>
  <si>
    <t>ck 3% doanh số vào cuối năm</t>
  </si>
  <si>
    <t>MT1;STCH;MIENNAM</t>
  </si>
  <si>
    <t>FINEMART01</t>
  </si>
  <si>
    <t>FINEMART 512 Nguyễn Xiển</t>
  </si>
  <si>
    <t>Block S0702 . căn 01 S03, chung cư Vinhomes Grand Park, 512 Nguyễn Xiển, Quận 9, Thành phố Hồ Chí Minh</t>
  </si>
  <si>
    <t>FINEMART02</t>
  </si>
  <si>
    <t>FINEMART Căn 01S02, Block S5.01, Chung Cư Vinhomes, Grand Park</t>
  </si>
  <si>
    <t>Căn 01S02, Block S5.01, Chung Cư Vinhomes, Grand Park, Đường Nguyễn Xiển, P. Long Thạnh Mỹ, TP.Thủ Đức</t>
  </si>
  <si>
    <t>FINEMART03</t>
  </si>
  <si>
    <t>FINEMART Căn 01S03, block S7.02 chung cư Vinhomes Grand Park</t>
  </si>
  <si>
    <t>Căn 01S03, block S7.02 chung cư Vinhomes Grand Park, Đường Nguyễn Xiển, Phường Long Thạnh Mỹ, TP Thủ Đức, TPHCM</t>
  </si>
  <si>
    <t>FINEMART04</t>
  </si>
  <si>
    <t>FINEMART KDC Palm Residence</t>
  </si>
  <si>
    <t>06 Đường A05, KDC Palm Residence, KP19, Phường Bình Trưng, Thành phố Hồ Chí Minh</t>
  </si>
  <si>
    <t>496-496A-496B Nguyễn Thị Minh Khai, Phường Bàn Cờ, Thành phố Hồ Chí Minh, Việt Nam</t>
  </si>
  <si>
    <t>0312461711</t>
  </si>
  <si>
    <t>LARIA (FM)</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</si>
  <si>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</si>
  <si>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</si>
  <si>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</si>
  <si>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</si>
  <si>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</si>
  <si>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</si>
  <si>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</si>
  <si>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</si>
  <si>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</si>
  <si>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</si>
  <si>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</si>
  <si>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</si>
  <si>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</si>
  <si>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</si>
  <si>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</si>
  <si>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</si>
  <si>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</si>
  <si>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</si>
  <si>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</si>
  <si>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</si>
  <si>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</si>
  <si>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</si>
  <si>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</si>
  <si>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</si>
  <si>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</si>
  <si>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</si>
  <si>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</si>
  <si>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</si>
  <si>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</si>
  <si>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</si>
  <si>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</si>
  <si>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</si>
  <si>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</si>
  <si>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</si>
  <si>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</si>
  <si>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</si>
  <si>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</si>
  <si>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</si>
  <si>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</si>
  <si>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</si>
  <si>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FRUITS</t>
  </si>
  <si>
    <t>CÔNG TY CP VIETNAM FRUITS AND MORE</t>
  </si>
  <si>
    <t>Bãi đất đỏ, tổ 10, khu phố 5, Đặc khu Phú Quốc, Tỉnh An Giang, Việt Nam.</t>
  </si>
  <si>
    <t>1702289673</t>
  </si>
  <si>
    <t>SG008</t>
  </si>
  <si>
    <t>Trần Kỳ Tâm</t>
  </si>
  <si>
    <t>Đặc khu Phú Quốc</t>
  </si>
  <si>
    <t>FUJIMART-HNI-GL-11251</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</si>
  <si>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</si>
  <si>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</si>
  <si>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</si>
  <si>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</si>
  <si>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</si>
  <si>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</si>
  <si>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</si>
  <si>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</si>
  <si>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</si>
  <si>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</si>
  <si>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</si>
  <si>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</si>
  <si>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FAMILY</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</si>
  <si>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</si>
  <si>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</si>
  <si>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</si>
  <si>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</si>
  <si>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</si>
  <si>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</si>
  <si>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</si>
  <si>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</si>
  <si>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</si>
  <si>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</si>
  <si>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</si>
  <si>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</si>
  <si>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</si>
  <si>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</si>
  <si>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</si>
  <si>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</si>
  <si>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</si>
  <si>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</si>
  <si>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</si>
  <si>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</si>
  <si>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</si>
  <si>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</si>
  <si>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</si>
  <si>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</si>
  <si>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</si>
  <si>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</si>
  <si>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</si>
  <si>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</si>
  <si>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</si>
  <si>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</si>
  <si>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</si>
  <si>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</si>
  <si>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Green001</t>
  </si>
  <si>
    <t>GREEN MART 183 Hoàng Mai</t>
  </si>
  <si>
    <t>183 Hoàng Mai, Phường Hoàng Văn Thụ, Quận Hoàng Mai, Hà Nội</t>
  </si>
  <si>
    <t>8571924473-007</t>
  </si>
  <si>
    <t>Green002</t>
  </si>
  <si>
    <t>GREEN MART 48 Trần Kim Xuyến</t>
  </si>
  <si>
    <t>Tòa Chelsea Residences, 48 Trần Kim Xuyến, Phường Yên Hòa, Quận Cầu Giấy, Hà Nội</t>
  </si>
  <si>
    <t>8571924473-002</t>
  </si>
  <si>
    <t>Green003</t>
  </si>
  <si>
    <t>GREEN MART Vinhomes Ocean Park - Khu vip Ruby tòa R102</t>
  </si>
  <si>
    <t>Khu vip Ruby tòa R102, Vinhomes Ocean Park, Gia Lâm, Hà Nội</t>
  </si>
  <si>
    <t>8571924473-001</t>
  </si>
  <si>
    <t>Green004</t>
  </si>
  <si>
    <t>GREEN MART Vinhomes Ocean Park - Khu Pavilion tòa P4</t>
  </si>
  <si>
    <t>Khu Pavilion tòa P4, Vinhomes Ocean Park, Gia Lâm, Hà Nội</t>
  </si>
  <si>
    <t>8571924473-009</t>
  </si>
  <si>
    <t>Green005</t>
  </si>
  <si>
    <t>GREEN MART Vinhomes Smart City</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</si>
  <si>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</si>
  <si>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</si>
  <si>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</si>
  <si>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</si>
  <si>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</si>
  <si>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</si>
  <si>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</si>
  <si>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</si>
  <si>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</si>
  <si>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</si>
  <si>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</si>
  <si>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</si>
  <si>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</si>
  <si>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</si>
  <si>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</si>
  <si>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</si>
  <si>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 25</t>
  </si>
  <si>
    <t>CÔNG TY TNHH GS 25 VIETNAM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</si>
  <si>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</si>
  <si>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</si>
  <si>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</si>
  <si>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</si>
  <si>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</si>
  <si>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</si>
  <si>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</si>
  <si>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</si>
  <si>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</si>
  <si>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</si>
  <si>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</si>
  <si>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</si>
  <si>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</si>
  <si>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</si>
  <si>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</si>
  <si>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</si>
  <si>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</si>
  <si>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</si>
  <si>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</si>
  <si>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</si>
  <si>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</si>
  <si>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</si>
  <si>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</si>
  <si>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</si>
  <si>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</si>
  <si>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</si>
  <si>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</si>
  <si>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</si>
  <si>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</si>
  <si>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</si>
  <si>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</si>
  <si>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</si>
  <si>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</si>
  <si>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</si>
  <si>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</si>
  <si>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</si>
  <si>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</si>
  <si>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</si>
  <si>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</si>
  <si>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</si>
  <si>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</si>
  <si>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</si>
  <si>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</si>
  <si>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</si>
  <si>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</si>
  <si>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</si>
  <si>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</si>
  <si>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</si>
  <si>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</si>
  <si>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</si>
  <si>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</si>
  <si>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</si>
  <si>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</si>
  <si>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</si>
  <si>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</si>
  <si>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</si>
  <si>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</si>
  <si>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</si>
  <si>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</si>
  <si>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</si>
  <si>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</si>
  <si>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</si>
  <si>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</si>
  <si>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</si>
  <si>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</si>
  <si>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</si>
  <si>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</si>
  <si>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</si>
  <si>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</si>
  <si>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</si>
  <si>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</si>
  <si>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</si>
  <si>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</si>
  <si>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</si>
  <si>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</si>
  <si>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</si>
  <si>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</si>
  <si>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</si>
  <si>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</si>
  <si>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</si>
  <si>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</si>
  <si>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</si>
  <si>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</si>
  <si>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</si>
  <si>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</si>
  <si>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</si>
  <si>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</si>
  <si>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</si>
  <si>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</si>
  <si>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</si>
  <si>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</si>
  <si>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</si>
  <si>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</si>
  <si>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</si>
  <si>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</si>
  <si>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</si>
  <si>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</si>
  <si>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</si>
  <si>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</si>
  <si>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</si>
  <si>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</si>
  <si>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</si>
  <si>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</si>
  <si>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</si>
  <si>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</si>
  <si>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</si>
  <si>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</si>
  <si>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</si>
  <si>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</si>
  <si>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</si>
  <si>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</si>
  <si>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</si>
  <si>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</si>
  <si>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</si>
  <si>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</si>
  <si>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</si>
  <si>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</si>
  <si>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</si>
  <si>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</si>
  <si>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</si>
  <si>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</si>
  <si>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</si>
  <si>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</si>
  <si>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</si>
  <si>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</si>
  <si>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</si>
  <si>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</si>
  <si>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</si>
  <si>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</si>
  <si>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</si>
  <si>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</si>
  <si>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</si>
  <si>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</si>
  <si>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</si>
  <si>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</si>
  <si>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</si>
  <si>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</si>
  <si>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</si>
  <si>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</si>
  <si>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</si>
  <si>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</si>
  <si>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</si>
  <si>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</si>
  <si>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</si>
  <si>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</si>
  <si>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</si>
  <si>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</si>
  <si>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</si>
  <si>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</si>
  <si>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</si>
  <si>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</si>
  <si>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</si>
  <si>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</si>
  <si>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</si>
  <si>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</si>
  <si>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</si>
  <si>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</si>
  <si>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</si>
  <si>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</si>
  <si>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</si>
  <si>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</si>
  <si>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</si>
  <si>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</si>
  <si>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</si>
  <si>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</si>
  <si>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</si>
  <si>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</si>
  <si>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</si>
  <si>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</si>
  <si>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</si>
  <si>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</si>
  <si>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</si>
  <si>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</si>
  <si>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</si>
  <si>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</si>
  <si>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</si>
  <si>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</si>
  <si>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</si>
  <si>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</si>
  <si>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</si>
  <si>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</si>
  <si>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</si>
  <si>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</si>
  <si>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</si>
  <si>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</si>
  <si>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</si>
  <si>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</si>
  <si>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</si>
  <si>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</si>
  <si>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</si>
  <si>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</si>
  <si>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</si>
  <si>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</si>
  <si>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</si>
  <si>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</si>
  <si>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</si>
  <si>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</si>
  <si>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</si>
  <si>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</si>
  <si>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</si>
  <si>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</si>
  <si>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</si>
  <si>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</si>
  <si>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</si>
  <si>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</si>
  <si>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</si>
  <si>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</si>
  <si>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</si>
  <si>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</si>
  <si>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</si>
  <si>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</si>
  <si>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</si>
  <si>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</si>
  <si>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</si>
  <si>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</si>
  <si>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</si>
  <si>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</si>
  <si>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</si>
  <si>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</si>
  <si>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</si>
  <si>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</si>
  <si>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</si>
  <si>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</si>
  <si>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</si>
  <si>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</si>
  <si>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</si>
  <si>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</si>
  <si>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</si>
  <si>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</si>
  <si>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</si>
  <si>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</si>
  <si>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</si>
  <si>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</si>
  <si>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</si>
  <si>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</si>
  <si>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</si>
  <si>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</si>
  <si>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</si>
  <si>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</si>
  <si>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</si>
  <si>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</si>
  <si>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</si>
  <si>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</si>
  <si>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</si>
  <si>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</si>
  <si>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</si>
  <si>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</si>
  <si>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</si>
  <si>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</si>
  <si>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</si>
  <si>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</si>
  <si>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</si>
  <si>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</si>
  <si>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</si>
  <si>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</si>
  <si>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</si>
  <si>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</si>
  <si>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</si>
  <si>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</si>
  <si>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</si>
  <si>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</si>
  <si>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</si>
  <si>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</si>
  <si>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</si>
  <si>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</si>
  <si>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</si>
  <si>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</si>
  <si>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</si>
  <si>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</si>
  <si>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</si>
  <si>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</si>
  <si>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</si>
  <si>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</si>
  <si>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</si>
  <si>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</si>
  <si>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</si>
  <si>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</si>
  <si>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</si>
  <si>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</si>
  <si>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</si>
  <si>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</si>
  <si>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</si>
  <si>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</si>
  <si>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</si>
  <si>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</si>
  <si>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</si>
  <si>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</si>
  <si>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</si>
  <si>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</si>
  <si>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</si>
  <si>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</si>
  <si>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</si>
  <si>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</si>
  <si>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</si>
  <si>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</si>
  <si>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</si>
  <si>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</si>
  <si>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</si>
  <si>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</si>
  <si>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</si>
  <si>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</si>
  <si>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</si>
  <si>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</si>
  <si>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</si>
  <si>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</si>
  <si>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</si>
  <si>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</si>
  <si>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</si>
  <si>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</si>
  <si>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</si>
  <si>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</si>
  <si>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</si>
  <si>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</si>
  <si>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</si>
  <si>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</si>
  <si>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</si>
  <si>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</si>
  <si>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</si>
  <si>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</si>
  <si>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</si>
  <si>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</si>
  <si>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</si>
  <si>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</si>
  <si>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</si>
  <si>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</si>
  <si>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</si>
  <si>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</si>
  <si>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</si>
  <si>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</si>
  <si>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</si>
  <si>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</si>
  <si>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</si>
  <si>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</si>
  <si>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</si>
  <si>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</si>
  <si>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</si>
  <si>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</si>
  <si>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</si>
  <si>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</si>
  <si>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</si>
  <si>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</si>
  <si>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</si>
  <si>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</si>
  <si>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</si>
  <si>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</si>
  <si>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</si>
  <si>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</si>
  <si>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</si>
  <si>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</si>
  <si>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</si>
  <si>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</si>
  <si>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</si>
  <si>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</si>
  <si>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</si>
  <si>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</si>
  <si>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</si>
  <si>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</si>
  <si>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</si>
  <si>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</si>
  <si>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</si>
  <si>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</si>
  <si>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</si>
  <si>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</si>
  <si>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</si>
  <si>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</si>
  <si>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</si>
  <si>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</si>
  <si>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</si>
  <si>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</si>
  <si>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</si>
  <si>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</si>
  <si>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</si>
  <si>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</si>
  <si>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</si>
  <si>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</si>
  <si>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</si>
  <si>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</si>
  <si>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</si>
  <si>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</si>
  <si>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</si>
  <si>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</si>
  <si>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</si>
  <si>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</si>
  <si>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</si>
  <si>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</si>
  <si>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</si>
  <si>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</si>
  <si>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</si>
  <si>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</si>
  <si>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</si>
  <si>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</si>
  <si>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</si>
  <si>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</si>
  <si>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</si>
  <si>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</si>
  <si>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</si>
  <si>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</si>
  <si>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</si>
  <si>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</si>
  <si>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</si>
  <si>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</si>
  <si>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</si>
  <si>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</si>
  <si>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</si>
  <si>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</si>
  <si>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</si>
  <si>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</si>
  <si>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</si>
  <si>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</si>
  <si>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</si>
  <si>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</si>
  <si>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</si>
  <si>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</si>
  <si>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</si>
  <si>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</si>
  <si>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</si>
  <si>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</si>
  <si>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</si>
  <si>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</si>
  <si>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</si>
  <si>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</si>
  <si>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</si>
  <si>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</si>
  <si>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</si>
  <si>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</si>
  <si>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</si>
  <si>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</si>
  <si>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</si>
  <si>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</si>
  <si>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</si>
  <si>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</si>
  <si>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</si>
  <si>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</si>
  <si>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</si>
  <si>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</si>
  <si>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</si>
  <si>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</si>
  <si>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</si>
  <si>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</si>
  <si>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</si>
  <si>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</si>
  <si>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</si>
  <si>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</si>
  <si>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</si>
  <si>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</si>
  <si>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</si>
  <si>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</si>
  <si>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</si>
  <si>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</si>
  <si>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</si>
  <si>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</si>
  <si>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</si>
  <si>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</si>
  <si>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</si>
  <si>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</si>
  <si>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</si>
  <si>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</si>
  <si>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</si>
  <si>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</si>
  <si>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</si>
  <si>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</si>
  <si>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</si>
  <si>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</si>
  <si>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</si>
  <si>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</si>
  <si>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</si>
  <si>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</si>
  <si>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</si>
  <si>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</si>
  <si>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</si>
  <si>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</si>
  <si>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</si>
  <si>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</si>
  <si>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</si>
  <si>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</si>
  <si>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138 - 142 Hai Bà Trưng, Phường Sài Gòn, TP. Hồ Chí Minh</t>
  </si>
  <si>
    <t>0314658576</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</si>
  <si>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</si>
  <si>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</si>
  <si>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</si>
  <si>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</si>
  <si>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</si>
  <si>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</si>
  <si>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</si>
  <si>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</si>
  <si>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</si>
  <si>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</si>
  <si>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</si>
  <si>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</si>
  <si>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</si>
  <si>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</si>
  <si>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</si>
  <si>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</si>
  <si>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</si>
  <si>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</si>
  <si>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</si>
  <si>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</si>
  <si>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</si>
  <si>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</si>
  <si>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</si>
  <si>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</si>
  <si>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</si>
  <si>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</si>
  <si>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</si>
  <si>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</si>
  <si>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</si>
  <si>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</si>
  <si>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</si>
  <si>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</si>
  <si>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</si>
  <si>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</si>
  <si>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</si>
  <si>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</si>
  <si>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</si>
  <si>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</si>
  <si>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</si>
  <si>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</si>
  <si>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</si>
  <si>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</si>
  <si>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</si>
  <si>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</si>
  <si>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</si>
  <si>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</si>
  <si>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</si>
  <si>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</si>
  <si>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</si>
  <si>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</si>
  <si>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</si>
  <si>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</si>
  <si>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</si>
  <si>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</si>
  <si>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</si>
  <si>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</si>
  <si>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</si>
  <si>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</si>
  <si>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</si>
  <si>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</si>
  <si>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</si>
  <si>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</si>
  <si>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</si>
  <si>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</si>
  <si>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</si>
  <si>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</si>
  <si>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</si>
  <si>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</si>
  <si>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</si>
  <si>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</si>
  <si>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</si>
  <si>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</si>
  <si>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</si>
  <si>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</si>
  <si>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</si>
  <si>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</si>
  <si>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</si>
  <si>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</si>
  <si>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</si>
  <si>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</si>
  <si>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</si>
  <si>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</si>
  <si>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</si>
  <si>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</si>
  <si>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</si>
  <si>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</si>
  <si>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</si>
  <si>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</si>
  <si>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</si>
  <si>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</si>
  <si>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</si>
  <si>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</si>
  <si>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</si>
  <si>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</si>
  <si>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</si>
  <si>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</si>
  <si>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</si>
  <si>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</si>
  <si>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</si>
  <si>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</si>
  <si>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</si>
  <si>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</si>
  <si>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</si>
  <si>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</si>
  <si>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</si>
  <si>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</si>
  <si>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</si>
  <si>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</si>
  <si>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</si>
  <si>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</si>
  <si>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</si>
  <si>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</si>
  <si>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</si>
  <si>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</si>
  <si>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</si>
  <si>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</si>
  <si>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</si>
  <si>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</si>
  <si>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</si>
  <si>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</si>
  <si>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</si>
  <si>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</si>
  <si>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</si>
  <si>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</si>
  <si>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</si>
  <si>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</si>
  <si>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</si>
  <si>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</si>
  <si>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</si>
  <si>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</si>
  <si>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</si>
  <si>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</si>
  <si>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</si>
  <si>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</si>
  <si>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</si>
  <si>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</si>
  <si>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</si>
  <si>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</si>
  <si>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</si>
  <si>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</si>
  <si>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</si>
  <si>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</si>
  <si>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</si>
  <si>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</si>
  <si>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</si>
  <si>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</si>
  <si>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</si>
  <si>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</si>
  <si>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</si>
  <si>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</si>
  <si>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</si>
  <si>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</si>
  <si>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</si>
  <si>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</si>
  <si>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</si>
  <si>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</si>
  <si>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</si>
  <si>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</si>
  <si>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</si>
  <si>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GTGL</t>
  </si>
  <si>
    <t>CÔNG TY TNHH GTGL VIỆT NAM</t>
  </si>
  <si>
    <t>Số nhà 19, ngách 371/53 đường Đại Mỗ, Phường Tây Mỗ, Thành phố Hà Nội, Việt Nam</t>
  </si>
  <si>
    <t>0105909089</t>
  </si>
  <si>
    <t>Nam Từ Liêm</t>
  </si>
  <si>
    <t>TÂY MỖ</t>
  </si>
  <si>
    <t>GTGT</t>
  </si>
  <si>
    <t>gtgl0001</t>
  </si>
  <si>
    <t>CÔNG TY TNHH GTGL VIỆT NAM / Easymart 16 Tam Trinh</t>
  </si>
  <si>
    <t>16 Tam Trinh, P.Minh Khai, Q.Hai Bà Trưng, HN</t>
  </si>
  <si>
    <t>MIENBAC;STCH;3%</t>
  </si>
  <si>
    <t>gtgl0002</t>
  </si>
  <si>
    <t>CÔNG TY TNHH GTGL VIỆT NAM / Easymart 47 Nguyễn Tuân</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</si>
  <si>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</si>
  <si>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</si>
  <si>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</si>
  <si>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</si>
  <si>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</si>
  <si>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</si>
  <si>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</si>
  <si>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</si>
  <si>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</si>
  <si>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</si>
  <si>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</si>
  <si>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</si>
  <si>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</si>
  <si>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</si>
  <si>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</si>
  <si>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</si>
  <si>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</si>
  <si>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</si>
  <si>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</si>
  <si>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</si>
  <si>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</si>
  <si>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</si>
  <si>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</si>
  <si>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</si>
  <si>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</si>
  <si>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</si>
  <si>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</si>
  <si>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</si>
  <si>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</si>
  <si>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</si>
  <si>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HAPPYMART</t>
  </si>
  <si>
    <t>CÔNG TY TNHH HAPPY MART</t>
  </si>
  <si>
    <t>0312076156</t>
  </si>
  <si>
    <t>HappyMart0001</t>
  </si>
  <si>
    <t>Happy Mart CT2 Dương Nội, HN</t>
  </si>
  <si>
    <t>Happymart CT2 chung cư The Pride, đường Nguyễn Thanh Bình, Dương Nội,  Hà Đông, Hà Nội</t>
  </si>
  <si>
    <t>MIENBAC;5%</t>
  </si>
  <si>
    <t>HappyMart0002</t>
  </si>
  <si>
    <t>Happymart CT8a Dương Nội, HN</t>
  </si>
  <si>
    <t>Tầng 1- CT8A, KĐT Dương Nội, Hà Đông, Hà Nội</t>
  </si>
  <si>
    <t>HappyMart0003</t>
  </si>
  <si>
    <t>Happymart anland 1</t>
  </si>
  <si>
    <t>Happymart chung cư Anland 1 , Dương Nội , Hà Đông, Hà Nội</t>
  </si>
  <si>
    <t>HappyMart0004</t>
  </si>
  <si>
    <t>Happymart anland 2</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</si>
  <si>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</si>
  <si>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</si>
  <si>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</si>
  <si>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</si>
  <si>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</si>
  <si>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</si>
  <si>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</si>
  <si>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</si>
  <si>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</si>
  <si>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</si>
  <si>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</si>
  <si>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</si>
  <si>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</si>
  <si>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</si>
  <si>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</si>
  <si>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</si>
  <si>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</si>
  <si>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</si>
  <si>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</si>
  <si>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</si>
  <si>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</si>
  <si>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</si>
  <si>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</si>
  <si>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</si>
  <si>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</si>
  <si>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</si>
  <si>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</si>
  <si>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</si>
  <si>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</si>
  <si>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</si>
  <si>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</si>
  <si>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</si>
  <si>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</si>
  <si>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</si>
  <si>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</si>
  <si>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</si>
  <si>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</si>
  <si>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</si>
  <si>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</si>
  <si>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</si>
  <si>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</si>
  <si>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</si>
  <si>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</si>
  <si>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</si>
  <si>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</si>
  <si>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</si>
  <si>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</si>
  <si>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</si>
  <si>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</si>
  <si>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</si>
  <si>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</si>
  <si>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</si>
  <si>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</si>
  <si>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</si>
  <si>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</si>
  <si>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</si>
  <si>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</si>
  <si>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</si>
  <si>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</si>
  <si>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</si>
  <si>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</si>
  <si>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</si>
  <si>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</si>
  <si>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</si>
  <si>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</si>
  <si>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</si>
  <si>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</si>
  <si>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</si>
  <si>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</si>
  <si>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</si>
  <si>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</si>
  <si>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</si>
  <si>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</si>
  <si>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</si>
  <si>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</si>
  <si>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</si>
  <si>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</si>
  <si>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</si>
  <si>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</si>
  <si>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</si>
  <si>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</si>
  <si>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</si>
  <si>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</si>
  <si>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</si>
  <si>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HUYENANH</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</si>
  <si>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</si>
  <si>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</si>
  <si>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</si>
  <si>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</si>
  <si>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</si>
  <si>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</si>
  <si>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</si>
  <si>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</si>
  <si>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</si>
  <si>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</si>
  <si>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</si>
  <si>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</si>
  <si>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</si>
  <si>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</si>
  <si>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</si>
  <si>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</si>
  <si>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</si>
  <si>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</si>
  <si>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</si>
  <si>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</si>
  <si>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</si>
  <si>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</si>
  <si>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</si>
  <si>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</si>
  <si>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</si>
  <si>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</si>
  <si>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</si>
  <si>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</si>
  <si>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</si>
  <si>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</si>
  <si>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</si>
  <si>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</si>
  <si>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</si>
  <si>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</si>
  <si>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</si>
  <si>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</si>
  <si>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</si>
  <si>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</si>
  <si>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</si>
  <si>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</si>
  <si>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</si>
  <si>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</si>
  <si>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</si>
  <si>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</si>
  <si>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</si>
  <si>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</si>
  <si>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</si>
  <si>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</si>
  <si>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</si>
  <si>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</si>
  <si>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</si>
  <si>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</si>
  <si>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</si>
  <si>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</si>
  <si>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</si>
  <si>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</si>
  <si>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</si>
  <si>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</si>
  <si>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</si>
  <si>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</si>
  <si>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</si>
  <si>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</si>
  <si>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</si>
  <si>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</si>
  <si>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</si>
  <si>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</si>
  <si>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</si>
  <si>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</si>
  <si>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</si>
  <si>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</si>
  <si>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</si>
  <si>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</si>
  <si>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</si>
  <si>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</si>
  <si>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</si>
  <si>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</si>
  <si>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</si>
  <si>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</si>
  <si>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</si>
  <si>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</si>
  <si>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</si>
  <si>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</si>
  <si>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</si>
  <si>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</si>
  <si>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</si>
  <si>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</si>
  <si>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</si>
  <si>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</si>
  <si>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</si>
  <si>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</si>
  <si>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</si>
  <si>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</si>
  <si>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</si>
  <si>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</si>
  <si>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</si>
  <si>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</si>
  <si>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</si>
  <si>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</si>
  <si>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</si>
  <si>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</si>
  <si>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</si>
  <si>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</si>
  <si>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</si>
  <si>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</si>
  <si>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</si>
  <si>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</si>
  <si>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</si>
  <si>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</si>
  <si>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</si>
  <si>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</si>
  <si>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</si>
  <si>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</si>
  <si>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</si>
  <si>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</si>
  <si>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</si>
  <si>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</si>
  <si>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</si>
  <si>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</si>
  <si>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</si>
  <si>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</si>
  <si>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</si>
  <si>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</si>
  <si>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</si>
  <si>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</si>
  <si>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</si>
  <si>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</si>
  <si>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</si>
  <si>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</si>
  <si>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</si>
  <si>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</si>
  <si>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</si>
  <si>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</si>
  <si>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</si>
  <si>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</si>
  <si>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</si>
  <si>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</si>
  <si>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</si>
  <si>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</si>
  <si>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</si>
  <si>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</si>
  <si>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</si>
  <si>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</si>
  <si>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</si>
  <si>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</si>
  <si>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</si>
  <si>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</si>
  <si>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</si>
  <si>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</si>
  <si>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</si>
  <si>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</si>
  <si>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</si>
  <si>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</si>
  <si>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</si>
  <si>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</si>
  <si>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</si>
  <si>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</si>
  <si>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</si>
  <si>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</si>
  <si>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</si>
  <si>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</si>
  <si>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</si>
  <si>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</si>
  <si>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</si>
  <si>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</si>
  <si>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</si>
  <si>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</si>
  <si>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</si>
  <si>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</si>
  <si>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</si>
  <si>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</si>
  <si>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</si>
  <si>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</si>
  <si>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</si>
  <si>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KK</t>
  </si>
  <si>
    <t>CÔNG TY TNHH ĐẦU TƯ K&amp;K</t>
  </si>
  <si>
    <t>Số 23, Liền kề 11, Khu đô thị Xa La, Phường Phúc La, Quận Hà Đông, Thành phố Hà Nội, Việt Nam</t>
  </si>
  <si>
    <t>khách của Trường, ck cố định 4%</t>
  </si>
  <si>
    <t>4%; MIENBAC; KLGT</t>
  </si>
  <si>
    <t>0107738872</t>
  </si>
  <si>
    <t>KL</t>
  </si>
  <si>
    <t>KHÁCH LẺ</t>
  </si>
  <si>
    <t>KL.HD</t>
  </si>
  <si>
    <t>Người mua không cung cấp thông tin</t>
  </si>
  <si>
    <t>KL.HN</t>
  </si>
  <si>
    <t>HN</t>
  </si>
  <si>
    <t>khách lẻ mua hàng trả tiền ngay khi giao hàng</t>
  </si>
  <si>
    <t>KL.HN001</t>
  </si>
  <si>
    <t>Thực phẩm sạch Minh An SA2 the Sakura Vinhomes Smartcity, Tây Mỗ</t>
  </si>
  <si>
    <t>SA2 the Sakura Vinhomes Smartcity, Tây Mỗ, Nam Từ Liêm, Hà Nội</t>
  </si>
  <si>
    <t>khách lẻ mua hàng trả tiền đơn gối đầu</t>
  </si>
  <si>
    <t>KL.HN002</t>
  </si>
  <si>
    <t>SA Green Mart, SA2 the Sakura Vinhomes Smartcity, Tây Mỗ</t>
  </si>
  <si>
    <t>KL.HN003</t>
  </si>
  <si>
    <t>Cửa hàng Tiện ích C Mart FLC Đại Mỗ</t>
  </si>
  <si>
    <t>FLC Đại Mỗ, Tây Mỗ, Nam Từ Liêm, Hà Nội</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</si>
  <si>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</si>
  <si>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</si>
  <si>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</si>
  <si>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</si>
  <si>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</si>
  <si>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</si>
  <si>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</si>
  <si>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</si>
  <si>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</si>
  <si>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</si>
  <si>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</si>
  <si>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</si>
  <si>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KL.HN007</t>
  </si>
  <si>
    <t>Minh Mart</t>
  </si>
  <si>
    <t>Tòa S102 Vinhomes Smartcity, Tây Mỗ, Nam Từ Liêm, Hà Nội</t>
  </si>
  <si>
    <t>KL.HN008</t>
  </si>
  <si>
    <t>CHỊ TRẦN MINH HẰNG</t>
  </si>
  <si>
    <t>Nhà 54 ngõ 51 Tam Khương, Khương Thượng, Đống Đa, Hà Nội</t>
  </si>
  <si>
    <t>KL.SG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</si>
  <si>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</si>
  <si>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</si>
  <si>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</si>
  <si>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</si>
  <si>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</si>
  <si>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</si>
  <si>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</si>
  <si>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</si>
  <si>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</si>
  <si>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</si>
  <si>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</si>
  <si>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</si>
  <si>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</si>
  <si>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</si>
  <si>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</si>
  <si>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</si>
  <si>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</si>
  <si>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</si>
  <si>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</si>
  <si>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</si>
  <si>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</si>
  <si>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</si>
  <si>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</si>
  <si>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</si>
  <si>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</si>
  <si>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</si>
  <si>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</si>
  <si>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</si>
  <si>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</si>
  <si>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</si>
  <si>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</si>
  <si>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</si>
  <si>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</si>
  <si>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</si>
  <si>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</si>
  <si>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</si>
  <si>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</si>
  <si>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</si>
  <si>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</si>
  <si>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</si>
  <si>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</si>
  <si>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</si>
  <si>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</si>
  <si>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</si>
  <si>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</si>
  <si>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KL00014</t>
  </si>
  <si>
    <t>55 Vạn Bảo, Ba Đình, HN</t>
  </si>
  <si>
    <t>khách lẻ của Trường, ko ck</t>
  </si>
  <si>
    <t>KL00015</t>
  </si>
  <si>
    <t>nhà 10, ngõ 62 phố Vĩnh Phúc Ba ĐÌnh ( Đối diện trường THCS Hoàng Hoa Thám)</t>
  </si>
  <si>
    <t>KL00016</t>
  </si>
  <si>
    <t>Ms Quỳnh Siêu Thị Cara Mart</t>
  </si>
  <si>
    <t>Siêu thị Cara Mart (Citimart), tòa S1 Sunshine khu Ciputra, Đông Ngạc, Bắc Từ Liêm, HN</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</si>
  <si>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</si>
  <si>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</si>
  <si>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</si>
  <si>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</si>
  <si>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</si>
  <si>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</si>
  <si>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</si>
  <si>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</si>
  <si>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</si>
  <si>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</si>
  <si>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</si>
  <si>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</si>
  <si>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</si>
  <si>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</si>
  <si>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</si>
  <si>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KL00020</t>
  </si>
  <si>
    <t>Bách hóa Mai Linh (anh Dương)</t>
  </si>
  <si>
    <t>Tòa nhà T6-08 Tổng cục V KĐT Nam Cường, Phường Cổ Nhuế, quận Bắc Từ Liêm, thành phố Hà Nội</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</si>
  <si>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</si>
  <si>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</si>
  <si>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</si>
  <si>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</si>
  <si>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</si>
  <si>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</si>
  <si>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</si>
  <si>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</si>
  <si>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</si>
  <si>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</si>
  <si>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</si>
  <si>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</si>
  <si>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</si>
  <si>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</si>
  <si>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</si>
  <si>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</si>
  <si>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</si>
  <si>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</si>
  <si>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</si>
  <si>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</si>
  <si>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</si>
  <si>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</si>
  <si>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</si>
  <si>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</si>
  <si>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</si>
  <si>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</si>
  <si>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</si>
  <si>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KL00028</t>
  </si>
  <si>
    <t>Thực phẩm sạch HT mart (Em Huyền) 0974617563</t>
  </si>
  <si>
    <t>H1 - TM11 chung cư Hope residence phúc đồng, Long Biên, Hà Nội</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</si>
  <si>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</si>
  <si>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</si>
  <si>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</si>
  <si>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</si>
  <si>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</si>
  <si>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</si>
  <si>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</si>
  <si>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</si>
  <si>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</si>
  <si>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</si>
  <si>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</si>
  <si>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</si>
  <si>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</si>
  <si>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</si>
  <si>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</si>
  <si>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</si>
  <si>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</si>
  <si>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</si>
  <si>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</si>
  <si>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</si>
  <si>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</si>
  <si>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</si>
  <si>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</si>
  <si>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</si>
  <si>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</si>
  <si>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</si>
  <si>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</si>
  <si>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</si>
  <si>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</si>
  <si>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</si>
  <si>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</si>
  <si>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</si>
  <si>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</si>
  <si>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</si>
  <si>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</si>
  <si>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</si>
  <si>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</si>
  <si>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</si>
  <si>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</si>
  <si>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</si>
  <si>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</si>
  <si>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</si>
  <si>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</si>
  <si>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</si>
  <si>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</si>
  <si>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</si>
  <si>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</si>
  <si>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</si>
  <si>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</si>
  <si>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</si>
  <si>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</si>
  <si>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</si>
  <si>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</si>
  <si>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</si>
  <si>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</si>
  <si>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</si>
  <si>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KL00045</t>
  </si>
  <si>
    <t>chị Lan 0947835982</t>
  </si>
  <si>
    <t>Tập thể kho 708 , Ngọc Hồi , Thanh Trì , Hà Nội</t>
  </si>
  <si>
    <t>KL00046</t>
  </si>
  <si>
    <t>CHỊ HUYỀN LY - SĐT: 0349.167.574</t>
  </si>
  <si>
    <t>88/8 ĐƯỜNG SỐ 18, PHƯỜNG HIỆP BÌNH CHÁNH, THÀNH PHỐ THỦ ĐỨC, TP HỒ CHÍ MINH</t>
  </si>
  <si>
    <t>CK cố định 5%</t>
  </si>
  <si>
    <t>KL00047</t>
  </si>
  <si>
    <t>QUÁN HƯƠNG BẮC</t>
  </si>
  <si>
    <t>Số 8, Nguyễn Khắc Viện, Phường Phú Mỹ Hưng, Quận 7, thành phố Hồ Chí Minh</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</si>
  <si>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</si>
  <si>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</si>
  <si>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</si>
  <si>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</si>
  <si>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</si>
  <si>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</si>
  <si>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</si>
  <si>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</si>
  <si>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</si>
  <si>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</si>
  <si>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</si>
  <si>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</si>
  <si>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</si>
  <si>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</si>
  <si>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</si>
  <si>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</si>
  <si>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KL00052</t>
  </si>
  <si>
    <t>K Mart , Spendora An Khánh</t>
  </si>
  <si>
    <t>K Mart , Spendora An Khánh, Hoài Đức, Hà Nội</t>
  </si>
  <si>
    <t>KL00053</t>
  </si>
  <si>
    <t>ViVy mart</t>
  </si>
  <si>
    <t>tòa S102 Vinhomes Smartcity, Tây Mỗ, Nam Từ Liêm, Hà Nội</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</si>
  <si>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</si>
  <si>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</si>
  <si>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</si>
  <si>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</si>
  <si>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</si>
  <si>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</si>
  <si>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</si>
  <si>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KL00056</t>
  </si>
  <si>
    <t>Fresh &amp; Go Mart</t>
  </si>
  <si>
    <t>S1.03 Vin Ocean Park, huyện Gia Lâm, Thành phố Hà Nội</t>
  </si>
  <si>
    <t>KL00057</t>
  </si>
  <si>
    <t>Chị Cẩm Nhung - Siêu Thị Phú Sơn</t>
  </si>
  <si>
    <t>Siêu Thị Phú Sơn, xã Kỳ Liên, huyện Kỳ Anh, tỉnh Hà Tĩnh</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</si>
  <si>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</si>
  <si>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</si>
  <si>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</si>
  <si>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</si>
  <si>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</si>
  <si>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</si>
  <si>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</si>
  <si>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</si>
  <si>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</si>
  <si>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</si>
  <si>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</si>
  <si>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</si>
  <si>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</si>
  <si>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</si>
  <si>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</si>
  <si>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</si>
  <si>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</si>
  <si>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</si>
  <si>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</si>
  <si>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</si>
  <si>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</si>
  <si>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</si>
  <si>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KL00065</t>
  </si>
  <si>
    <t>Fresh Food</t>
  </si>
  <si>
    <t>Spendora An Khánh, Hoài Đức, thành phố Hà Nội</t>
  </si>
  <si>
    <t>KL00066</t>
  </si>
  <si>
    <t>Vi Oanh - V-mart</t>
  </si>
  <si>
    <t>V-Mart, Số 135 Cửu Việt, Trâu Quỳ, Gia Lâm, Hà Nội</t>
  </si>
  <si>
    <t>KL00067</t>
  </si>
  <si>
    <t>Minh Thương Mart</t>
  </si>
  <si>
    <t>chung cư CT2 Hateco Apollo, Xuân Phương, Nam Từ Liêm, thành phố Hà Nội</t>
  </si>
  <si>
    <t>KL00068</t>
  </si>
  <si>
    <t>Eco Mart , toà 143 Trần Phú</t>
  </si>
  <si>
    <t>Eco Mart , toà 143 Trần Phú, quận Hà Đông, thành phố Hà Nội</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</si>
  <si>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</si>
  <si>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</si>
  <si>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</si>
  <si>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</si>
  <si>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</si>
  <si>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</si>
  <si>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</si>
  <si>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</si>
  <si>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</si>
  <si>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</si>
  <si>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</si>
  <si>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</si>
  <si>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KL00073</t>
  </si>
  <si>
    <t>Link mart</t>
  </si>
  <si>
    <t>toà Ruby3 Phúc Lợi, Phúc Đồng, Long Biên, thành phố Hà Nội</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</si>
  <si>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</si>
  <si>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</si>
  <si>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</si>
  <si>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</si>
  <si>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</si>
  <si>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</si>
  <si>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</si>
  <si>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</si>
  <si>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</si>
  <si>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</si>
  <si>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</si>
  <si>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</si>
  <si>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</si>
  <si>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</si>
  <si>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</si>
  <si>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</si>
  <si>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KL00082</t>
  </si>
  <si>
    <t>Em Hằng đội 2 Xuân Bách</t>
  </si>
  <si>
    <t>đối diên winmart đội 2 Xuân Bách, huyện Sóc Sơn, thành phố Hà Nội</t>
  </si>
  <si>
    <t>Khách lẻ C6, thanh toán ngay, CKCĐ 7%</t>
  </si>
  <si>
    <t>Huyện Sóc Sơn</t>
  </si>
  <si>
    <t>KL00083</t>
  </si>
  <si>
    <t>Pol mart</t>
  </si>
  <si>
    <t>N07 B2 Khu đô thị Dịch Vọng, đường Thành Thái, quận Cầu Giấy, Hà Nội</t>
  </si>
  <si>
    <t>KL00084</t>
  </si>
  <si>
    <t>Eco Mart, West Point Đỗ Đức Dục</t>
  </si>
  <si>
    <t>KL00085</t>
  </si>
  <si>
    <t>Mini Mart, 79 ngõ 2 Đại Lộ Thăng Long</t>
  </si>
  <si>
    <t>79 ngõ 2 Đại Lộ Thăng Long, Nam Từ Liêm, thành phố Hà Nội</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</si>
  <si>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</si>
  <si>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</si>
  <si>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</si>
  <si>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</si>
  <si>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</si>
  <si>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</si>
  <si>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</si>
  <si>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</si>
  <si>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</si>
  <si>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</si>
  <si>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</si>
  <si>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</si>
  <si>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KL00092</t>
  </si>
  <si>
    <t>Green mart- hope resident</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</si>
  <si>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</si>
  <si>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</si>
  <si>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</si>
  <si>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</si>
  <si>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</si>
  <si>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</si>
  <si>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</si>
  <si>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</si>
  <si>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</si>
  <si>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</si>
  <si>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</si>
  <si>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</si>
  <si>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</si>
  <si>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</si>
  <si>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</si>
  <si>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</si>
  <si>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KL00099</t>
  </si>
  <si>
    <t>Hada mart, N3 ecohome 3</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</si>
  <si>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</si>
  <si>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</si>
  <si>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</si>
  <si>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</si>
  <si>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</si>
  <si>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</si>
  <si>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</si>
  <si>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</si>
  <si>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KL00102</t>
  </si>
  <si>
    <t>Cửa hàng tự chọn Quỳnh Anh</t>
  </si>
  <si>
    <t>99 Trần Bình, phường Mỹ Đình 2, Nam Từ Liêm, thành phố Hà Nội</t>
  </si>
  <si>
    <t>Thanh toán ngay, CK 5%. Đơn đầu 10%</t>
  </si>
  <si>
    <t>KL00103</t>
  </si>
  <si>
    <t>H mart-s2.12 Vin Ocean park</t>
  </si>
  <si>
    <t>H mart - s2.12 Vin Ocean park, Đa Tốn, Gia Lâm, Hà Nội</t>
  </si>
  <si>
    <t>Thanh toán ngay, CK 5%</t>
  </si>
  <si>
    <t>KL00104</t>
  </si>
  <si>
    <t>V mart toà R1.01  Vin Ocean park</t>
  </si>
  <si>
    <t>V mart toà R1.01  Vin Ocean park, Đa Tốn, Gia Lâm, Hà Nội</t>
  </si>
  <si>
    <t>KL00105</t>
  </si>
  <si>
    <t>Cmart CT19T1</t>
  </si>
  <si>
    <t>Cmart CT19T1 Tòa nhà Lucky House Kiến Hưng, KĐT Mậu Lương, quận Hà Đông, thành phố Hà Nội</t>
  </si>
  <si>
    <t>KL00106</t>
  </si>
  <si>
    <t>Em Nguyệt - Sach.Mart</t>
  </si>
  <si>
    <t>84 Huyền Quang- Ninh Xá- Bắc Ninh</t>
  </si>
  <si>
    <t>Thanh toán trước khi giao hàng</t>
  </si>
  <si>
    <t>KL00108</t>
  </si>
  <si>
    <t>S mart- l4 RS1 Khu đô thị Ciputra</t>
  </si>
  <si>
    <t>l4 RS1 Khu đô thị Ciputra, Phường Phú Thượng, quận Tây Hồ, thành phố Hà Nội</t>
  </si>
  <si>
    <t>KL00109</t>
  </si>
  <si>
    <t>Thực phẩm xanh</t>
  </si>
  <si>
    <t>Thực phẩm xanh Kiôt 16 V8 tòa Vesta Phú Lãm, Hà Đông</t>
  </si>
  <si>
    <t>KL00110</t>
  </si>
  <si>
    <t>Siêu thị Mefresh</t>
  </si>
  <si>
    <t>GS1 01S01, Vinhomes Smartcity Tây Mỗ, Nam Từ Liêm, thành phố Hà Nội</t>
  </si>
  <si>
    <t>KL00111</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</si>
  <si>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</si>
  <si>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</si>
  <si>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</si>
  <si>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</si>
  <si>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</si>
  <si>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</si>
  <si>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</si>
  <si>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</si>
  <si>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</si>
  <si>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</si>
  <si>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</si>
  <si>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KL00117</t>
  </si>
  <si>
    <t>ANH CƯỜNG - QUẢNG NINH</t>
  </si>
  <si>
    <t>834 Trần Phú, Cẩm Thạch, Cẩm Phả,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</si>
  <si>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</si>
  <si>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</si>
  <si>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</si>
  <si>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</si>
  <si>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</si>
  <si>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</si>
  <si>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KL00119</t>
  </si>
  <si>
    <t>SIÊU THỊ HOMEMART24H</t>
  </si>
  <si>
    <t>122 Cao Thắng, P. Trần Hưng Đạo, TP. Hạ Long, tỉnh Quảng Ninh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</si>
  <si>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</si>
  <si>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</si>
  <si>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</si>
  <si>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</si>
  <si>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</si>
  <si>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</si>
  <si>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</si>
  <si>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</si>
  <si>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</si>
  <si>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</si>
  <si>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</si>
  <si>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</si>
  <si>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</si>
  <si>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</si>
  <si>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</si>
  <si>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</si>
  <si>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</si>
  <si>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KL00124</t>
  </si>
  <si>
    <t>CÔNG TY TNHH TRƯỜNG THỊNH</t>
  </si>
  <si>
    <t>Thôn Thượng, Xã Phùng xá, Huyện Mỹ Đức, Thành phố Hà Nội, Việt Nam</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</si>
  <si>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</si>
  <si>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</si>
  <si>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</si>
  <si>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</si>
  <si>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</si>
  <si>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</si>
  <si>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</si>
  <si>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</si>
  <si>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</si>
  <si>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</si>
  <si>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</si>
  <si>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</si>
  <si>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</si>
  <si>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</si>
  <si>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</si>
  <si>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</si>
  <si>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</si>
  <si>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</si>
  <si>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</si>
  <si>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</si>
  <si>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</si>
  <si>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</si>
  <si>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</si>
  <si>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</si>
  <si>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</si>
  <si>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KL00133</t>
  </si>
  <si>
    <t>C Mart - Chung cư viện bỏng Hà Đông</t>
  </si>
  <si>
    <t>Chung cư viện bỏng Lê Hữu Trác, Hà Đông, Hà Nội</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</si>
  <si>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</si>
  <si>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</si>
  <si>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</si>
  <si>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</si>
  <si>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</si>
  <si>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</si>
  <si>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</si>
  <si>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</si>
  <si>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</si>
  <si>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</si>
  <si>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KL00136</t>
  </si>
  <si>
    <t>LINKMART</t>
  </si>
  <si>
    <t>Chung cư Intracom, Vĩnh Ngọc, Đông Anh, Hà Nội</t>
  </si>
  <si>
    <t>KL00142</t>
  </si>
  <si>
    <t>Tiện Ích Long Hương</t>
  </si>
  <si>
    <t>Số 15, Villa 2 Huyndai, Hà Trì 5, Hà Cầu, Hà Đông</t>
  </si>
  <si>
    <t>KL00143</t>
  </si>
  <si>
    <t>THANH BÌNH MART</t>
  </si>
  <si>
    <t>toà no2, 87 lĩnh nam, Hoàng Mai.</t>
  </si>
  <si>
    <t>KL00144</t>
  </si>
  <si>
    <t>CÔNG TY TNHH TUẤN NGUYỄN</t>
  </si>
  <si>
    <t>Khu B, Cảng Khuyến Lương, Phường Trần Phú, Quận Hoàng Mai, Thành phố Hà Nội, Việt Nam</t>
  </si>
  <si>
    <t>0103610342</t>
  </si>
  <si>
    <t>Phường Trần Phú</t>
  </si>
  <si>
    <t>KL00145</t>
  </si>
  <si>
    <t>CÔNG TY CỔ PHẦN THƯƠNG MẠI NỘI THẤT PHÚC ĐẠT</t>
  </si>
  <si>
    <t>52-54 Đường số 1, Khu nhà ở Phước Kiển, ấp 4, Xã Nhà Bè, Thành phố Hồ Chí Minh, Việt Nam</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</si>
  <si>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</si>
  <si>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</si>
  <si>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</si>
  <si>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</si>
  <si>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</si>
  <si>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</si>
  <si>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</si>
  <si>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</si>
  <si>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</si>
  <si>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</si>
  <si>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KL00152</t>
  </si>
  <si>
    <t>Tiện Lợi Mart</t>
  </si>
  <si>
    <t>K11 Nguyễn Cao Luyện, KĐT Việt Hưng, Long Biên, Hà Nội</t>
  </si>
  <si>
    <t>Phường Việt Hưng</t>
  </si>
  <si>
    <t>KL00155</t>
  </si>
  <si>
    <t>Gmart - Sảnh B - 82 Nguyễn Tuân</t>
  </si>
  <si>
    <t>Sảnh B - 82 Nguyễn Tuân, quận Thanh Xuân, thành phố Hà Nội</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</si>
  <si>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</si>
  <si>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</si>
  <si>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</si>
  <si>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</si>
  <si>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</si>
  <si>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</si>
  <si>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</si>
  <si>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</si>
  <si>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</si>
  <si>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KL00158</t>
  </si>
  <si>
    <t>Siêu thị Xanh N07B2 Thành Thái</t>
  </si>
  <si>
    <t>N07B2 Thành Thái, Dịch Vọng, Q. Cầu Giấy, TP. Hà Nội</t>
  </si>
  <si>
    <t>Phường Dịch Vọng</t>
  </si>
  <si>
    <t>KL00159</t>
  </si>
  <si>
    <t>Siêu thị Xanh CC IA20 Ciputra</t>
  </si>
  <si>
    <t>Sảnh 2 Tòa B chung cư IA20 Ciputra, P. Đông Ngạc, Q. Bắc Từ Liêm, Hà Nội</t>
  </si>
  <si>
    <t>Phường Đông Ngạc</t>
  </si>
  <si>
    <t>KL00160</t>
  </si>
  <si>
    <t>UTI mart</t>
  </si>
  <si>
    <t>UTI mart - 211 Trâu Quỳ, Gia Lâm ( Điểm Mới)</t>
  </si>
  <si>
    <t>KL00161</t>
  </si>
  <si>
    <t>Chị Hà</t>
  </si>
  <si>
    <t>Chung cư Osaka Ngõ 48 Ngọc Hồi, Phường Hoàng Liệt, Quận Hoàng Mai</t>
  </si>
  <si>
    <t>Phường Hoàng Liệt</t>
  </si>
  <si>
    <t>KL00162</t>
  </si>
  <si>
    <t>Siêu thị C Mart - Hải Phòng</t>
  </si>
  <si>
    <t>Siêu thị C Mart -  toà B chung cư Hoàng Huy Commerce, Võ Nguyên Giáp, Lê Chân, Hải Phòng</t>
  </si>
  <si>
    <t>KL00163</t>
  </si>
  <si>
    <t>Hộ kinh doanh thực phẩm Thiên Lý - Nguyễn Thị Ánh Nguyệt</t>
  </si>
  <si>
    <t>Số 90 Ngách 51 Ngõ Linh Quang, P. Văn Chương, Q. Đống Đa, TP. Hà Nội</t>
  </si>
  <si>
    <t>0109709570</t>
  </si>
  <si>
    <t>KL00164</t>
  </si>
  <si>
    <t>Thực phẩm xanh (Hệ thống Cmart)</t>
  </si>
  <si>
    <t>Thực phẩm xanh (Hệ thống Cmart) - V5 The Vespa Phú Lãm, Hà Đông</t>
  </si>
  <si>
    <t>KL00165</t>
  </si>
  <si>
    <t>Iki Mart</t>
  </si>
  <si>
    <t>Iki Mart - P1 Ocean Park, Trâu Quỳ, Gia Lâm</t>
  </si>
  <si>
    <t>KL00167</t>
  </si>
  <si>
    <t>Chị Linh</t>
  </si>
  <si>
    <t>151 Minh Khai, Thành phố Bắc Giang</t>
  </si>
  <si>
    <t>KL00168</t>
  </si>
  <si>
    <t>HỘ KINH DOANH MINIMART HÀ NỘI</t>
  </si>
  <si>
    <t>93 Trần Đình Xu, Phường Cầu Ông Lãnh, Thành phố Hồ Chí Minh, Việt Nam</t>
  </si>
  <si>
    <t>0313893714-001</t>
  </si>
  <si>
    <t>Phường Nguyễn Cư Trinh</t>
  </si>
  <si>
    <t>KL00169</t>
  </si>
  <si>
    <t>Nguyễn Thị Thuý An</t>
  </si>
  <si>
    <t>TTTM Phú Lộc Plaza, Đường Lý Thường Kiệt, Phường Hoàng Văn Thụ, Thành phố Lạng Sơn, Lạng Sơn, Việt
Nam</t>
  </si>
  <si>
    <t>Phường Hoàng Văn Thụ</t>
  </si>
  <si>
    <t>KL00171</t>
  </si>
  <si>
    <t>HỘ KINH DOANH SỮA TƯƠI NHẬP KHẨU HCM</t>
  </si>
  <si>
    <t>445/18 Nơ Trang Long, Phường 13, Quận Bình Thạnh, Thành phố Hồ Chí Minh, Việt Nam</t>
  </si>
  <si>
    <t>8005558924-001</t>
  </si>
  <si>
    <t>Phường 13</t>
  </si>
  <si>
    <t>KL00172</t>
  </si>
  <si>
    <t>H mart - R1.05 Ocean Park, Đa Tốn, Gia Lâm</t>
  </si>
  <si>
    <t>R1.05 Ocean Park, Đa Tốn, Gia Lâm, Hà Nội</t>
  </si>
  <si>
    <t>Khách lẻ, thanh toán ngay</t>
  </si>
  <si>
    <t>KL00173</t>
  </si>
  <si>
    <t>Siêu thị Xanh CT2 Mễ Trì</t>
  </si>
  <si>
    <t>CT2 Mễ Trì, Phường Mễ Trì, Quận Nam Từ Liêm, Hà Nội</t>
  </si>
  <si>
    <t>MỄ TRÌ</t>
  </si>
  <si>
    <t>KL00174</t>
  </si>
  <si>
    <t>Chumi Mart</t>
  </si>
  <si>
    <t>Số 213 Đồng Hòa, Kiến An, Hải Phòng</t>
  </si>
  <si>
    <t>KL00175</t>
  </si>
  <si>
    <t>CP PORK SHOP THANH LINH</t>
  </si>
  <si>
    <t>Thị trấn Sóc Sơn</t>
  </si>
  <si>
    <t>KL00176</t>
  </si>
  <si>
    <t>Daily Mart H1.18 Gia Lâm</t>
  </si>
  <si>
    <t>Tòa H1.18 - Vin Masterise - Gia Lâm - Hà Nội</t>
  </si>
  <si>
    <t>KL00177</t>
  </si>
  <si>
    <t>Em Linh</t>
  </si>
  <si>
    <t>Tổ 7 Thị trấn Sóc Sơn, Sóc Sơn</t>
  </si>
  <si>
    <t>KL00178</t>
  </si>
  <si>
    <t>Đức Thành Mart</t>
  </si>
  <si>
    <t>Shop 03_02 tòa A Masteri Smart City</t>
  </si>
  <si>
    <t>KL00181</t>
  </si>
  <si>
    <t>Xanh Mart - S1.08 Vinhomes Ocean Park</t>
  </si>
  <si>
    <t>KL00182</t>
  </si>
  <si>
    <t>Cherry Mart - S1.07 Vinhomes Ocean Park</t>
  </si>
  <si>
    <t>S1.07 Vinhomes Ocean Park, Đa Tốn, Gia Lâm, Hà Nội</t>
  </si>
  <si>
    <t>KL00183</t>
  </si>
  <si>
    <t>Đức Thành Khu đô thị Tân Tây Đô</t>
  </si>
  <si>
    <t>Đức Thành Khu đô thị Tân Tây Đô Đan Phượng</t>
  </si>
  <si>
    <t>Huyện Đan Phượng</t>
  </si>
  <si>
    <t>KL00184</t>
  </si>
  <si>
    <t>TD Mart</t>
  </si>
  <si>
    <t>TD Mart, Sunshine Dương Văn Bé (Mở mới), Mai Động, Hoàng Mai, HN</t>
  </si>
  <si>
    <t>KL00185</t>
  </si>
  <si>
    <t>Eco Mart</t>
  </si>
  <si>
    <t>Eco Mart ki-ốt 7 T2 Blue Start Trâu Quỳ</t>
  </si>
  <si>
    <t>KL00186</t>
  </si>
  <si>
    <t>Chị Huệ</t>
  </si>
  <si>
    <t>Chung cư New City - Lai Xá - Kim Chung - Hoài Đức - Hà Nội</t>
  </si>
  <si>
    <t>KL00187</t>
  </si>
  <si>
    <t>Cửa hàng H 24h</t>
  </si>
  <si>
    <t>Số 9 Tu Hoàng, Nam Từ Liêm (ngã 4 Nhổn)</t>
  </si>
  <si>
    <t>KL00188</t>
  </si>
  <si>
    <t>Daily H2.02 Ocean Park - Trâu Quỳ, Gia Lâm</t>
  </si>
  <si>
    <t>Tòa H2.02 Ocean Park - Trâu Quỳ, Gia Lâm, Hà Nội</t>
  </si>
  <si>
    <t>KL00189</t>
  </si>
  <si>
    <t>Trần Thanh Vân</t>
  </si>
  <si>
    <t>Tòa nhà Doji - Lô 8, Đường Lê Hồng Phong, Phường Đông Khê, Quận Ngô Quyền, Hải Phòng</t>
  </si>
  <si>
    <t>KL00190</t>
  </si>
  <si>
    <t>Daily H3.03 Ocean Park - Trâu Quỳ, Gia Lâm</t>
  </si>
  <si>
    <t>Tòa H3.03 Ocean Park - Trâu Quỳ, Gia Lâm, Hà Nội</t>
  </si>
  <si>
    <t>KL00191</t>
  </si>
  <si>
    <t>Daily Khu nhà ở Dragon Village, Thủ Đức</t>
  </si>
  <si>
    <t>Khu nhà ở Dragon Village, Đường 15, Phường Phú Hữu, Thành phố Thủ Đức, Thành phố Hồ Chí Minh</t>
  </si>
  <si>
    <t>KL00192</t>
  </si>
  <si>
    <t>Văn Quyền Mart</t>
  </si>
  <si>
    <t>Số nhà 28 ngách 46 ngõ 1 Bùi Xương Trạch - Thanh Xuân - HN</t>
  </si>
  <si>
    <t>KL00193</t>
  </si>
  <si>
    <t>Chị Huyền - SĐT 0916 931 659</t>
  </si>
  <si>
    <t>876 Bạch Đằng, Hà Nội</t>
  </si>
  <si>
    <t>VĨNH TUY</t>
  </si>
  <si>
    <t>KL00194</t>
  </si>
  <si>
    <t>Siêu thị TH's Mart SA5</t>
  </si>
  <si>
    <t>Siêu thị TH's Mart, toà SA5 Vinhome Smart Tây Mỗ Nam Từ Liêm</t>
  </si>
  <si>
    <t>KL00196</t>
  </si>
  <si>
    <t>Esmee Mart - 444 Hoàng Hoa Thám, Ba Đình, Hà Nội</t>
  </si>
  <si>
    <t>444 Hoàng Hoa Thám, Ba Đình, Hà Nội</t>
  </si>
  <si>
    <t>KL00197</t>
  </si>
  <si>
    <t>Siêu thị tiện lợi T&amp;M Mart</t>
  </si>
  <si>
    <t>H1.18 masteri waterfront, Ocean Park, Gia Lâm, Hà Nội</t>
  </si>
  <si>
    <t>TRÂU QUỲ</t>
  </si>
  <si>
    <t>KL00198</t>
  </si>
  <si>
    <t>Green Mart</t>
  </si>
  <si>
    <t>Tòa CT2A chung cư Homeland, Phường Bồ Đề (Thượng Thanh cũ)</t>
  </si>
  <si>
    <t>KL00199</t>
  </si>
  <si>
    <t>Minh An Mart</t>
  </si>
  <si>
    <t>Minh An Mart S302 Vinhomes Smart City</t>
  </si>
  <si>
    <t>KL00200</t>
  </si>
  <si>
    <t>Siêu thị TH's Mart TC2</t>
  </si>
  <si>
    <t>TC2 the Canopy Residences Vinhome Smart Tây Mỗ Nam Từ Liêm</t>
  </si>
  <si>
    <t>KL00201</t>
  </si>
  <si>
    <t>TD Mart Glexico</t>
  </si>
  <si>
    <t>TD Mart tầng 1 tòa glexico ngõ 885 Tam Trinh, Hoàng Mai. Hà Nội</t>
  </si>
  <si>
    <t>KL00202</t>
  </si>
  <si>
    <t>Siêu thị Minh Nhi Mart</t>
  </si>
  <si>
    <t>SH27,27 tòa CT2 Chung cư iec Tứ Hiệp Thanh Trì Hà Nội</t>
  </si>
  <si>
    <t>TỨ HIỆP</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</si>
  <si>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</si>
  <si>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</si>
  <si>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</si>
  <si>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</si>
  <si>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</si>
  <si>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</si>
  <si>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</si>
  <si>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</si>
  <si>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</si>
  <si>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</si>
  <si>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</si>
  <si>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</si>
  <si>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</si>
  <si>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</si>
  <si>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</si>
  <si>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</si>
  <si>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</si>
  <si>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</si>
  <si>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</si>
  <si>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</si>
  <si>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</si>
  <si>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</si>
  <si>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</si>
  <si>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</si>
  <si>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</si>
  <si>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</si>
  <si>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</si>
  <si>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</si>
  <si>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</si>
  <si>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</si>
  <si>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</si>
  <si>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</si>
  <si>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</si>
  <si>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</si>
  <si>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</si>
  <si>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</si>
  <si>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</si>
  <si>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</si>
  <si>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</si>
  <si>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</si>
  <si>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</si>
  <si>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</si>
  <si>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</si>
  <si>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</si>
  <si>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</si>
  <si>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</si>
  <si>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</si>
  <si>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</si>
  <si>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</si>
  <si>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</si>
  <si>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</si>
  <si>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</si>
  <si>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</si>
  <si>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</si>
  <si>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</si>
  <si>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</si>
  <si>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</si>
  <si>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</si>
  <si>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</si>
  <si>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</si>
  <si>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</si>
  <si>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</si>
  <si>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</si>
  <si>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</si>
  <si>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</si>
  <si>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</si>
  <si>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</si>
  <si>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</si>
  <si>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</si>
  <si>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</si>
  <si>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</si>
  <si>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</si>
  <si>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</si>
  <si>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</si>
  <si>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</si>
  <si>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</si>
  <si>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</si>
  <si>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</si>
  <si>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</si>
  <si>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</si>
  <si>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</si>
  <si>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</si>
  <si>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</si>
  <si>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</si>
  <si>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</si>
  <si>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</si>
  <si>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</si>
  <si>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</si>
  <si>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</si>
  <si>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</si>
  <si>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</si>
  <si>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</si>
  <si>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</si>
  <si>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</si>
  <si>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</si>
  <si>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</si>
  <si>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</si>
  <si>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</si>
  <si>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</si>
  <si>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</si>
  <si>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</si>
  <si>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</si>
  <si>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</si>
  <si>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</si>
  <si>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</si>
  <si>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</si>
  <si>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</si>
  <si>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</si>
  <si>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</si>
  <si>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</si>
  <si>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</si>
  <si>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</si>
  <si>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</si>
  <si>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</si>
  <si>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</si>
  <si>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</si>
  <si>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</si>
  <si>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</si>
  <si>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</si>
  <si>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</si>
  <si>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</si>
  <si>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</si>
  <si>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</si>
  <si>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</si>
  <si>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</si>
  <si>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</si>
  <si>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</si>
  <si>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</si>
  <si>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</si>
  <si>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</si>
  <si>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</si>
  <si>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</si>
  <si>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</si>
  <si>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</si>
  <si>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</si>
  <si>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</si>
  <si>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</si>
  <si>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</si>
  <si>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</si>
  <si>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</si>
  <si>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</si>
  <si>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</si>
  <si>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</si>
  <si>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</si>
  <si>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</si>
  <si>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</si>
  <si>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</si>
  <si>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</si>
  <si>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</si>
  <si>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</si>
  <si>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</si>
  <si>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</si>
  <si>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</si>
  <si>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</si>
  <si>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</si>
  <si>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</si>
  <si>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</si>
  <si>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</si>
  <si>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</si>
  <si>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</si>
  <si>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</si>
  <si>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</si>
  <si>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</si>
  <si>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</si>
  <si>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</si>
  <si>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</si>
  <si>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t>
  </si>
  <si>
    <t>Siêu Thị Lecomart</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</si>
  <si>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</si>
  <si>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</si>
  <si>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</si>
  <si>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</si>
  <si>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</si>
  <si>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</si>
  <si>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</si>
  <si>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</si>
  <si>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</si>
  <si>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</si>
  <si>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</si>
  <si>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</si>
  <si>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</si>
  <si>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</si>
  <si>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</si>
  <si>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</si>
  <si>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</si>
  <si>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</si>
  <si>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</si>
  <si>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</si>
  <si>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LIENCHAU</t>
  </si>
  <si>
    <t>CHI NHÁNH CÔNG TY TNHH KINH DOANH TỔNG HỢP LIÊN CHÂU TẠI THÀNH PHỐ HẢI PHÒNG</t>
  </si>
  <si>
    <t>Tầng 4, tòa nhà Grand Tower, dự án Hoàng Huy - Sở Dầu, khu đô thị 2A Sở Dầu, Phường Hồng Bàng, Thành phố Hải Phòng, Việt Nam</t>
  </si>
  <si>
    <t>0108109806-001</t>
  </si>
  <si>
    <t>Hồng Bàng</t>
  </si>
  <si>
    <t>LOCALMART</t>
  </si>
  <si>
    <t>CÔNG TY TNHH LOCALMART</t>
  </si>
  <si>
    <t>Xóm Tự, Thôn Phù Đổng 1, Xã Phù Đổng, Huyện Gia Lâm, Thành Phố Hà Nội</t>
  </si>
  <si>
    <t>0107826670</t>
  </si>
  <si>
    <t>124 Trần Hưng Đạo, Đặc khu Phú Quốc, An Giang, Việt Nam.</t>
  </si>
  <si>
    <t>MT1; MIENNAM</t>
  </si>
  <si>
    <t>1702297755</t>
  </si>
  <si>
    <t>LONG BEACH</t>
  </si>
  <si>
    <t>Số 469, Đường Nguyễn Hữu Thọ, Phường Tân Hưng, Thành phố Hồ Chí Minh, Việt Nam</t>
  </si>
  <si>
    <t>LOTTE; MIENNAM</t>
  </si>
  <si>
    <t>0304741634</t>
  </si>
  <si>
    <t>Lô B-03 Khu thương mại Amata, Quốc lộ 1A, Phường Long Bình, Tỉnh Đồng Nai, Việt Nam</t>
  </si>
  <si>
    <t>0304741634-001</t>
  </si>
  <si>
    <t>Khu dân cư Hùng Vương I, Phường Phú Thủy, Tỉnh Lâm Đồng, Việt Nam</t>
  </si>
  <si>
    <t>0304741634-002</t>
  </si>
  <si>
    <t>Khu đô thị The Seasons Bình Dương, Phường Lái Thiêu, TP. Hồ Chí Minh, Việt Nam</t>
  </si>
  <si>
    <t>0304741634-003</t>
  </si>
  <si>
    <t>Tòa nhà Mipec, 229 Tây Sơn, Phường Ngã Tư Sở, Quận Đống đa, Thành phố Hà Nội, Việt Nam</t>
  </si>
  <si>
    <t>LOTTE; MIENBAC</t>
  </si>
  <si>
    <t>0304741634-004</t>
  </si>
  <si>
    <t>Góc đường 3 tháng 2 và đường Thi Sách, Phường Tam Thắng, TP. Hồ Chí Minh, Việt Nam</t>
  </si>
  <si>
    <t>0304741634-005</t>
  </si>
  <si>
    <t>Số 20, đường Cộng Hòa, Phường Bảy Hiền, Thành phố Hồ Chí Minh, Việt Nam</t>
  </si>
  <si>
    <t>0304741634-006</t>
  </si>
  <si>
    <t>84, Mậu Thân, Phường Cái Khế, Thành phố Cần Thơ, Việt Nam</t>
  </si>
  <si>
    <t>0304741634-007</t>
  </si>
  <si>
    <t>Tầng hầm 1 (B1), Trung tâm Lotte Hà Nội, số 54, đường Liễu Giai, Phường Giảng Võ, Thành phố Hà Nội, Việt Nam</t>
  </si>
  <si>
    <t>0304741634-008</t>
  </si>
  <si>
    <t>GIẢNG VÕ</t>
  </si>
  <si>
    <t>số 06 đường Nại Nam, Phường Hòa Cường, Thành phố Đà Nẵng, Việt Nam</t>
  </si>
  <si>
    <t>0304741634-009</t>
  </si>
  <si>
    <t>Số 18, Đường Phan Văn Trị, Phường Gò Vấp, Thành phố Hồ Chí Minh, Việt Nam</t>
  </si>
  <si>
    <t>0304741634-010</t>
  </si>
  <si>
    <t>Số 58 đường 23/10, Phường Tây Nha Trang, Tỉnh Khánh Hòa, Việt Nam</t>
  </si>
  <si>
    <t>0304741634-011</t>
  </si>
  <si>
    <t>Đại lộ V.I.Lenin, Khối Yên Sơn, Phường Vinh Phú, Tỉnh Nghệ An, Việt Nam</t>
  </si>
  <si>
    <t>0304741634-013</t>
  </si>
  <si>
    <t>Tầng hầm B1, Lotte Mall Hà Nội, Số 272 Võ Chí Công, Phường Tây Hồ, Thành phố Hà Nội, Việt Nam</t>
  </si>
  <si>
    <t>0304741634-015</t>
  </si>
  <si>
    <t>Phường Phú Thượng</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</si>
  <si>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</si>
  <si>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</si>
  <si>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</si>
  <si>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</si>
  <si>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</si>
  <si>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</si>
  <si>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</si>
  <si>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</si>
  <si>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</si>
  <si>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</si>
  <si>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</si>
  <si>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</si>
  <si>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</si>
  <si>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</si>
  <si>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</si>
  <si>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</si>
  <si>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</si>
  <si>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</si>
  <si>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</si>
  <si>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</si>
  <si>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</si>
  <si>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</si>
  <si>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</si>
  <si>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</si>
  <si>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</si>
  <si>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</si>
  <si>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</si>
  <si>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</si>
  <si>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</si>
  <si>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</si>
  <si>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</si>
  <si>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</si>
  <si>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</si>
  <si>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</si>
  <si>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</si>
  <si>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</si>
  <si>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</si>
  <si>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</si>
  <si>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</si>
  <si>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</si>
  <si>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</si>
  <si>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</si>
  <si>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</si>
  <si>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</si>
  <si>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</si>
  <si>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</si>
  <si>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</si>
  <si>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</si>
  <si>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</si>
  <si>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</si>
  <si>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</si>
  <si>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</si>
  <si>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</si>
  <si>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</si>
  <si>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</si>
  <si>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</si>
  <si>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</si>
  <si>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</si>
  <si>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</si>
  <si>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</si>
  <si>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</si>
  <si>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</si>
  <si>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</si>
  <si>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</si>
  <si>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</si>
  <si>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</si>
  <si>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</si>
  <si>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</si>
  <si>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</si>
  <si>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</si>
  <si>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</si>
  <si>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</si>
  <si>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</si>
  <si>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</si>
  <si>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</si>
  <si>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</si>
  <si>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</si>
  <si>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</si>
  <si>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Đường Phạm Văn Đồng, Phường Phú Diễn, Thành phố Hà Nội, Việt Nam</t>
  </si>
  <si>
    <t>Mega Thăng Long; Hà Đông; Thanh Xuân; Hoàng Mai</t>
  </si>
  <si>
    <t>0302249586-001</t>
  </si>
  <si>
    <t>CỔ NHUẾ</t>
  </si>
  <si>
    <t>Khu vực V, Quốc lộ 91B, Phường Tân An, Thành phố Cần Thơ, Việt Nam</t>
  </si>
  <si>
    <t>Mega Hưng Lợi</t>
  </si>
  <si>
    <t>MEGA;MIENNAM</t>
  </si>
  <si>
    <t>0302249586-002</t>
  </si>
  <si>
    <t>Số 2A đường Hồng Bàng, Phường Hồng Bàng, Thành phố Hải Phòng, Việt Nam</t>
  </si>
  <si>
    <t>Mega Hồng Bàng</t>
  </si>
  <si>
    <t>0302249586-003</t>
  </si>
  <si>
    <t>09 Đường Cách Mạng Tháng 8, Phường Hòa Cường, Thành phố Đà Nẵng, Việt Nam</t>
  </si>
  <si>
    <t>Mega Đà Nẵng</t>
  </si>
  <si>
    <t>0302249586-004</t>
  </si>
  <si>
    <t>Khu phố 4, Phường Trấn Biên, Tỉnh Đồng Nai, Việt Nam</t>
  </si>
  <si>
    <t>Mega Biên Hòa</t>
  </si>
  <si>
    <t>0302249586-005</t>
  </si>
  <si>
    <t>Số 1566 Trần Hưng Đạo, Tổ 71, Khóm Đông Thịnh 5, Phường Long Xuyên, Tỉnh An Giang, Việt Nam</t>
  </si>
  <si>
    <t>Mega Long Xuyên</t>
  </si>
  <si>
    <t>0302249586-006</t>
  </si>
  <si>
    <t>Quốc Lộ 1D, Tổ 24, Khu vực 5, Phường Quy Nhơn Nam, Tỉnh Gia Lai, Việt Nam</t>
  </si>
  <si>
    <t>Mega Quy Nhơn</t>
  </si>
  <si>
    <t>0302249586-007</t>
  </si>
  <si>
    <t>Đại lộ Bình Dương, Phường Thủ Dầu Một, Thành phố Hồ Chí Minh, Việt Nam</t>
  </si>
  <si>
    <t>Mega Bình Dương</t>
  </si>
  <si>
    <t>0302249586-008</t>
  </si>
  <si>
    <t>Đường 2 tháng 9 (Quốc lộ 51B), Khu phố 1, Phường Phước Thắng, Thành phố Hồ Chí Minh, Việt Nam</t>
  </si>
  <si>
    <t>Mega Vũng Tàu</t>
  </si>
  <si>
    <t>0302249586-009</t>
  </si>
  <si>
    <t>Đường 23/10, Thôn Võ Cạnh, Phường Tây Nha Trang, Tỉnh Khánh Hòa, Việt Nam</t>
  </si>
  <si>
    <t>Mega Nha Trang</t>
  </si>
  <si>
    <t>0302249586-011</t>
  </si>
  <si>
    <t>Tổ 8, Khu 2, Phường Hà Tu, Tỉnh Quảng Ninh, Việt Nam</t>
  </si>
  <si>
    <t>Mega Hạ Long</t>
  </si>
  <si>
    <t>0302249586-012</t>
  </si>
  <si>
    <t>Đường Ven Sông Lam, Phường Trường Vinh, Tỉnh Nghệ An, Việt Nam</t>
  </si>
  <si>
    <t>Mega Vinh</t>
  </si>
  <si>
    <t>0302249586-013</t>
  </si>
  <si>
    <t>Tổ dân phố 5, đường Đồng Khởi, Phường Tân An, Tỉnh Đắk Lắk, Việt Nam</t>
  </si>
  <si>
    <t>Mega Buôn Ma Thuột</t>
  </si>
  <si>
    <t>0302249586-014</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</si>
  <si>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</si>
  <si>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</si>
  <si>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</si>
  <si>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</si>
  <si>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</si>
  <si>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</si>
  <si>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</si>
  <si>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</si>
  <si>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</si>
  <si>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</si>
  <si>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</si>
  <si>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</si>
  <si>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</si>
  <si>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</si>
  <si>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</si>
  <si>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</si>
  <si>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</si>
  <si>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</si>
  <si>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</si>
  <si>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</si>
  <si>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</si>
  <si>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</si>
  <si>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</si>
  <si>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</si>
  <si>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</si>
  <si>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</si>
  <si>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</si>
  <si>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</si>
  <si>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</si>
  <si>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</si>
  <si>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</si>
  <si>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</si>
  <si>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</si>
  <si>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</si>
  <si>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</si>
  <si>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</si>
  <si>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</si>
  <si>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</si>
  <si>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</si>
  <si>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</si>
  <si>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</si>
  <si>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</si>
  <si>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</si>
  <si>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</si>
  <si>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</si>
  <si>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</si>
  <si>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</si>
  <si>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</si>
  <si>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</si>
  <si>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</si>
  <si>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</si>
  <si>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</si>
  <si>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</si>
  <si>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</si>
  <si>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</si>
  <si>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</si>
  <si>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</si>
  <si>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</si>
  <si>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</si>
  <si>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</si>
  <si>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</si>
  <si>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</si>
  <si>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</si>
  <si>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</si>
  <si>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</si>
  <si>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</si>
  <si>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</si>
  <si>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</si>
  <si>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</si>
  <si>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</si>
  <si>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</si>
  <si>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</si>
  <si>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</si>
  <si>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</si>
  <si>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</si>
  <si>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</si>
  <si>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</si>
  <si>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</si>
  <si>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</si>
  <si>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</si>
  <si>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</si>
  <si>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</si>
  <si>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</si>
  <si>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</si>
  <si>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</si>
  <si>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</si>
  <si>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</si>
  <si>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</si>
  <si>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</si>
  <si>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</si>
  <si>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</si>
  <si>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</si>
  <si>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</si>
  <si>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</si>
  <si>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</si>
  <si>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</si>
  <si>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</si>
  <si>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</si>
  <si>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</si>
  <si>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</si>
  <si>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</si>
  <si>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</si>
  <si>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</si>
  <si>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</si>
  <si>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</si>
  <si>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</si>
  <si>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</si>
  <si>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</si>
  <si>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</si>
  <si>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</si>
  <si>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</si>
  <si>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</si>
  <si>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</si>
  <si>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131 Vũ Tùng, Phường Gia Định, Thành phố Hồ Chí Minh, Việt Nam</t>
  </si>
  <si>
    <t>0313983358</t>
  </si>
  <si>
    <t>NHẬT MINH (OSIFOODS)</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</si>
  <si>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</si>
  <si>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</si>
  <si>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</si>
  <si>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</si>
  <si>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</si>
  <si>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</si>
  <si>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</si>
  <si>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</si>
  <si>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</si>
  <si>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</si>
  <si>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</si>
  <si>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</si>
  <si>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</si>
  <si>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</si>
  <si>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</si>
  <si>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</si>
  <si>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</si>
  <si>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</si>
  <si>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</si>
  <si>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</si>
  <si>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</si>
  <si>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</si>
  <si>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</si>
  <si>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</si>
  <si>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</si>
  <si>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</si>
  <si>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</si>
  <si>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</si>
  <si>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</si>
  <si>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</si>
  <si>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</si>
  <si>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</si>
  <si>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</si>
  <si>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</si>
  <si>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</si>
  <si>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</si>
  <si>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</si>
  <si>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</si>
  <si>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</si>
  <si>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</si>
  <si>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</si>
  <si>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</si>
  <si>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</si>
  <si>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</si>
  <si>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</si>
  <si>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</si>
  <si>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</si>
  <si>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</si>
  <si>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</si>
  <si>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</si>
  <si>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</si>
  <si>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</si>
  <si>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</si>
  <si>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</si>
  <si>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</si>
  <si>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</si>
  <si>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</si>
  <si>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</si>
  <si>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</si>
  <si>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</si>
  <si>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</si>
  <si>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</si>
  <si>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</si>
  <si>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</si>
  <si>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</si>
  <si>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</si>
  <si>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</si>
  <si>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</si>
  <si>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</si>
  <si>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</si>
  <si>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</si>
  <si>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</si>
  <si>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</si>
  <si>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</si>
  <si>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</si>
  <si>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</si>
  <si>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</si>
  <si>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</si>
  <si>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</si>
  <si>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</si>
  <si>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</si>
  <si>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</si>
  <si>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</si>
  <si>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</si>
  <si>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</si>
  <si>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</si>
  <si>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</si>
  <si>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</si>
  <si>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</si>
  <si>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</si>
  <si>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</si>
  <si>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</si>
  <si>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</si>
  <si>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</si>
  <si>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</si>
  <si>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</si>
  <si>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</si>
  <si>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</si>
  <si>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</si>
  <si>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</si>
  <si>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</si>
  <si>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</si>
  <si>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</si>
  <si>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</si>
  <si>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</si>
  <si>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</si>
  <si>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</si>
  <si>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</si>
  <si>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</si>
  <si>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</si>
  <si>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</si>
  <si>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</si>
  <si>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</si>
  <si>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</si>
  <si>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</si>
  <si>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</si>
  <si>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</si>
  <si>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</si>
  <si>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</si>
  <si>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</si>
  <si>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</si>
  <si>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</si>
  <si>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</si>
  <si>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</si>
  <si>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</si>
  <si>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</si>
  <si>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</si>
  <si>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</si>
  <si>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</si>
  <si>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</si>
  <si>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</si>
  <si>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</si>
  <si>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</si>
  <si>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</si>
  <si>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</si>
  <si>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</si>
  <si>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</si>
  <si>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</si>
  <si>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</si>
  <si>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</si>
  <si>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</si>
  <si>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</si>
  <si>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</si>
  <si>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</si>
  <si>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</si>
  <si>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NOVA</t>
  </si>
  <si>
    <t>CÔNG TY CỔ PHẦN DỊCH VỤ THƯƠNG MẠI TỔNG HỢP NOVA COMMERCE</t>
  </si>
  <si>
    <t>65 Nguyễn Du, Phường Bến Nghé, Quận 1, Thành phố Hồ Chí Minh, Việt Nam</t>
  </si>
  <si>
    <t>MIENNAM; NOVA</t>
  </si>
  <si>
    <t>0317095018</t>
  </si>
  <si>
    <t>NOVACOMMERCE</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</si>
  <si>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</si>
  <si>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</si>
  <si>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</si>
  <si>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</si>
  <si>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</si>
  <si>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</si>
  <si>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</si>
  <si>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</si>
  <si>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</si>
  <si>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</si>
  <si>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</si>
  <si>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</si>
  <si>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</si>
  <si>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</si>
  <si>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</si>
  <si>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</si>
  <si>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</si>
  <si>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</si>
  <si>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</si>
  <si>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</si>
  <si>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</si>
  <si>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</si>
  <si>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</si>
  <si>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</si>
  <si>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</si>
  <si>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</si>
  <si>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</si>
  <si>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</si>
  <si>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</si>
  <si>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</si>
  <si>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</si>
  <si>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</si>
  <si>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</si>
  <si>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</si>
  <si>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</si>
  <si>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</si>
  <si>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</si>
  <si>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</si>
  <si>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</si>
  <si>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</si>
  <si>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</si>
  <si>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</si>
  <si>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</si>
  <si>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</si>
  <si>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</si>
  <si>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</si>
  <si>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</si>
  <si>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</si>
  <si>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</si>
  <si>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</si>
  <si>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</si>
  <si>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</si>
  <si>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</si>
  <si>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</si>
  <si>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</si>
  <si>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</si>
  <si>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</si>
  <si>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</si>
  <si>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</si>
  <si>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</si>
  <si>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</si>
  <si>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</si>
  <si>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</si>
  <si>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</si>
  <si>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</si>
  <si>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</si>
  <si>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</si>
  <si>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</si>
  <si>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</si>
  <si>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</si>
  <si>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</si>
  <si>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</si>
  <si>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PHÂN LOẠI CHI PHÍ</t>
  </si>
  <si>
    <t>NTF</t>
  </si>
  <si>
    <t>CÔNG TY CỔ PHẦN SẢN XUẤT THỰC PHẨM NGỌC THƠM FOODS</t>
  </si>
  <si>
    <t>Lô E5, Đường số 9, Cụm công nghiệp Hải Sơn Đức Hòa Đông, Xã Mỹ Hạnh, Tỉnh Tây Ninh, Việt Nam</t>
  </si>
  <si>
    <t>1102026993</t>
  </si>
  <si>
    <t>HÀNG SỐNG</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</si>
  <si>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</si>
  <si>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</si>
  <si>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</si>
  <si>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</si>
  <si>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</si>
  <si>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</si>
  <si>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</si>
  <si>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</si>
  <si>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t>
  </si>
  <si>
    <t>ocopfood02</t>
  </si>
  <si>
    <t>Ocopfood Chợ Đông Phương Yên, Chương Mỹ, HN</t>
  </si>
  <si>
    <t>Chợ Đông Phương Yên, Chương Mỹ, HN</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</si>
  <si>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</si>
  <si>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</si>
  <si>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</si>
  <si>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</si>
  <si>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</si>
  <si>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</si>
  <si>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</si>
  <si>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</si>
  <si>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</si>
  <si>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</si>
  <si>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</si>
  <si>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</si>
  <si>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</si>
  <si>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</si>
  <si>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</si>
  <si>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</si>
  <si>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Số 271 Yên Hòa, quận Cầu Giấy, Thành phố Hà Nội</t>
  </si>
  <si>
    <t>OkonoA07</t>
  </si>
  <si>
    <t>A07BM353 - Cửa hàng OKONO Bạch Mai</t>
  </si>
  <si>
    <t>353 Bạch Mai, Hai Bà Trưng, thành phố Hà Nội</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</si>
  <si>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</si>
  <si>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</si>
  <si>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</si>
  <si>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</si>
  <si>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</si>
  <si>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</si>
  <si>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</si>
  <si>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</si>
  <si>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</si>
  <si>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</si>
  <si>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</si>
  <si>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Số 34 Trần Điền, Định Công, quận Hoàng Mai, thành phố Hà Nội</t>
  </si>
  <si>
    <t>OkonoA16</t>
  </si>
  <si>
    <t>A16YX85 - Cửa hàng OKONO Yên Xá</t>
  </si>
  <si>
    <t>85-87 Yên Xá, Xã Tân Triều, huyện Thanh Trì, thành phố Hà Nội</t>
  </si>
  <si>
    <t>202 Trương Định, quận Hoàng Mai, thành phố Hà Nội</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</si>
  <si>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</si>
  <si>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</si>
  <si>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</si>
  <si>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</si>
  <si>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</si>
  <si>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</si>
  <si>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</si>
  <si>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</si>
  <si>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</si>
  <si>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</si>
  <si>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</si>
  <si>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</si>
  <si>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</si>
  <si>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</si>
  <si>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</si>
  <si>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</si>
  <si>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</si>
  <si>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401 Phúc Tân, quận Hoàn Kiếm, thành phố Hà Nội</t>
  </si>
  <si>
    <t>OkonoA28</t>
  </si>
  <si>
    <t>A28HN12-170 - Cửa hàng OKONO 12/170 Hoàng Ngân</t>
  </si>
  <si>
    <t>12/170 Hoàng Ngân, quận Cầu Giấy, thành phố Hà Nội</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</si>
  <si>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</si>
  <si>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</si>
  <si>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</si>
  <si>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</si>
  <si>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</si>
  <si>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</si>
  <si>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</si>
  <si>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</si>
  <si>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</si>
  <si>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</si>
  <si>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</si>
  <si>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</si>
  <si>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</si>
  <si>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</si>
  <si>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</si>
  <si>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</si>
  <si>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</si>
  <si>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</si>
  <si>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</si>
  <si>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</si>
  <si>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</si>
  <si>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</si>
  <si>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</si>
  <si>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</si>
  <si>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</si>
  <si>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</si>
  <si>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</si>
  <si>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</si>
  <si>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</si>
  <si>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</si>
  <si>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</si>
  <si>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</si>
  <si>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</si>
  <si>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</si>
  <si>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</si>
  <si>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</si>
  <si>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</si>
  <si>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</si>
  <si>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</si>
  <si>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</si>
  <si>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</si>
  <si>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</si>
  <si>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</si>
  <si>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</si>
  <si>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</si>
  <si>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</si>
  <si>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</si>
  <si>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</si>
  <si>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</si>
  <si>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</si>
  <si>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</si>
  <si>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</si>
  <si>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</si>
  <si>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</si>
  <si>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</si>
  <si>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</si>
  <si>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</si>
  <si>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</si>
  <si>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</si>
  <si>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</si>
  <si>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</si>
  <si>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</si>
  <si>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</si>
  <si>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</si>
  <si>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</si>
  <si>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</si>
  <si>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</si>
  <si>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</si>
  <si>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</si>
  <si>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</si>
  <si>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</si>
  <si>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</si>
  <si>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</si>
  <si>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</si>
  <si>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</si>
  <si>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</si>
  <si>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</si>
  <si>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</si>
  <si>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</si>
  <si>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</si>
  <si>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</si>
  <si>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</si>
  <si>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</si>
  <si>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</si>
  <si>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</si>
  <si>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</si>
  <si>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</si>
  <si>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</si>
  <si>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</si>
  <si>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</si>
  <si>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</si>
  <si>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</si>
  <si>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</si>
  <si>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</si>
  <si>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</si>
  <si>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</si>
  <si>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</si>
  <si>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</si>
  <si>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</si>
  <si>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</si>
  <si>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</si>
  <si>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READYMART</t>
  </si>
  <si>
    <t>READDY MART</t>
  </si>
  <si>
    <t>READY MART</t>
  </si>
  <si>
    <t>readymart001</t>
  </si>
  <si>
    <t>CHỊ HÀ THỊ CÚC (READY MART)</t>
  </si>
  <si>
    <t>CN3 -Tòa B Kim Văn Kim Lũ, quận Hoàng Mai, thành phố Hà Nội</t>
  </si>
  <si>
    <t>readymart002</t>
  </si>
  <si>
    <t>Ready mart - bến xe Giáp Bát</t>
  </si>
  <si>
    <t>Đường Giải Phóng, phường Giáp Bát, quận Hoàng Mai, thành phố Hà Nội</t>
  </si>
  <si>
    <t>readymart003</t>
  </si>
  <si>
    <t>Ready Mart - CS6 - K35 Tân Mai</t>
  </si>
  <si>
    <t>BT số 1 - Dãy TT 1 - K35 Tân Mai - Phường Tân Mai - Quận Hoàng Mai - Thành phố Hà Nội</t>
  </si>
  <si>
    <t>readymart004</t>
  </si>
  <si>
    <t>Ready Mart - CS2 - Định Công</t>
  </si>
  <si>
    <t>Căn DV-B7 Tòa B KĐT SkyCentral 176 Định Công, phường Định Công, quận Hoàng Mai, TP.Hà Nội</t>
  </si>
  <si>
    <t>readymart005</t>
  </si>
  <si>
    <t>Hà Thị Cúc CS1 - Tòa C KVKL</t>
  </si>
  <si>
    <t>CS1 -Tòa C Kim Văn Kim Lũ, quận Hoàng Mai, thành phố Hà Nội</t>
  </si>
  <si>
    <t>readymart006</t>
  </si>
  <si>
    <t>Hà Thị Cúc CS5 - Thông Tấn Xã</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</si>
  <si>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</si>
  <si>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</si>
  <si>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</si>
  <si>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</si>
  <si>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</si>
  <si>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</si>
  <si>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REALFMART</t>
  </si>
  <si>
    <t>CÔNG TY TNHH ĐẦU TƯ PHÁT TRIỂN KINH DOANH TOÀN THẮNG</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</si>
  <si>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</si>
  <si>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</si>
  <si>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</si>
  <si>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</si>
  <si>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</si>
  <si>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</si>
  <si>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</si>
  <si>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</si>
  <si>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</si>
  <si>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</si>
  <si>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</si>
  <si>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</si>
  <si>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</si>
  <si>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</si>
  <si>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</si>
  <si>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</si>
  <si>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</si>
  <si>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</si>
  <si>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</si>
  <si>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</si>
  <si>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</si>
  <si>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</si>
  <si>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</si>
  <si>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</si>
  <si>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</si>
  <si>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</si>
  <si>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</si>
  <si>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</si>
  <si>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</si>
  <si>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</si>
  <si>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</si>
  <si>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</si>
  <si>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</si>
  <si>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</si>
  <si>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182 Hồ Văn Huê, Phường Đức Nhuận, Thành phố Hồ Chí Minh, Việt Nam</t>
  </si>
  <si>
    <t>0310767013</t>
  </si>
  <si>
    <t>saigonhd01</t>
  </si>
  <si>
    <t>182 Hồ Văn Huê, Phường 09, Quận Phú Nhuận, Thành phố Hồ Chí Minh, Việt Nam</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</si>
  <si>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</si>
  <si>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</si>
  <si>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</si>
  <si>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</si>
  <si>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</si>
  <si>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</si>
  <si>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</si>
  <si>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</si>
  <si>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</si>
  <si>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</si>
  <si>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</si>
  <si>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</si>
  <si>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</si>
  <si>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</si>
  <si>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</si>
  <si>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</si>
  <si>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</si>
  <si>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</si>
  <si>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</si>
  <si>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</si>
  <si>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</si>
  <si>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</si>
  <si>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</si>
  <si>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</si>
  <si>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</si>
  <si>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</si>
  <si>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</si>
  <si>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</si>
  <si>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</si>
  <si>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</si>
  <si>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</si>
  <si>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</si>
  <si>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</si>
  <si>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</si>
  <si>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</si>
  <si>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</si>
  <si>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</si>
  <si>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</si>
  <si>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</si>
  <si>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</si>
  <si>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</si>
  <si>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</si>
  <si>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</si>
  <si>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</si>
  <si>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</si>
  <si>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</si>
  <si>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</si>
  <si>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</si>
  <si>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</si>
  <si>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</si>
  <si>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Công ty cổ phần dịch vụ hàng không sân bay Đà Nẵng</t>
  </si>
  <si>
    <t>SANHDIEU</t>
  </si>
  <si>
    <t>CÔNG TY TNHH PHÂN PHỐI SÀNH ĐIỆU</t>
  </si>
  <si>
    <t>41 Thảo Điền, Phường An Khánh, Thành phố Hồ Chí Minh, Việt Nam</t>
  </si>
  <si>
    <t>0311187079</t>
  </si>
  <si>
    <t>SÀNH ĐIỆU</t>
  </si>
  <si>
    <t>sanhdieu0001</t>
  </si>
  <si>
    <t>SÀNH ĐIỆU Annam Gourmet Q2 Terrace</t>
  </si>
  <si>
    <t>21 Võ Trường Toản, P.Thảo Điền, Q.2, HCM</t>
  </si>
  <si>
    <t>sanhdieu0002</t>
  </si>
  <si>
    <t>SÀNH ĐIỆU Annam Gourmet Phú Mỹ Hưng</t>
  </si>
  <si>
    <t>64 Nguyễn Đức Cảnh, P.Tân Phong, Q.7, HCM</t>
  </si>
  <si>
    <t>sanhdieu0003</t>
  </si>
  <si>
    <t>SÀNH ĐIỆU Annam Gourmet An Phú</t>
  </si>
  <si>
    <t>41 Thảo Điền, P.Thảo Điền, Q2, HCM</t>
  </si>
  <si>
    <t>sanhdieu0005</t>
  </si>
  <si>
    <t>SÀNH ĐIỆU Annam Gourmet Saigon Pearl</t>
  </si>
  <si>
    <t>Shouphouse Số SH06-SH07, tòa nhà Opal Tower, 92 nguyễn hữu cảnh, P22, Quận Bình Thạnh</t>
  </si>
  <si>
    <t>sanhdieu0006</t>
  </si>
  <si>
    <t>SÀNH ĐIỆU Annam Gourmet Ascentia</t>
  </si>
  <si>
    <t>51-73 ĐƯỜNG NGUYỄN LƯƠNG BẰNG, KHU PHỐ THE ASCENTIA, PHƯỜNG TÂN PHÚ, QUẬN 7, TP.HCM</t>
  </si>
  <si>
    <t>sanhdieu0007</t>
  </si>
  <si>
    <t>SÀNH ĐIỆU Annam Gourmet Estella</t>
  </si>
  <si>
    <t>sanhdieu0008</t>
  </si>
  <si>
    <t>SÀNH ĐIỆU Annam Gourmet Landmark 81</t>
  </si>
  <si>
    <t>B1-15-16-17 LANDMARK81, 772 ĐIỆN BIÊN PHỦ, PHƯỜNG 22, QUẬN BÌNH THẠNH, TP. HCM</t>
  </si>
  <si>
    <t>sanhdieu0009</t>
  </si>
  <si>
    <t>SÀNH ĐIỆU Annam Gourmet Nguyễn Văn Trỗi</t>
  </si>
  <si>
    <t>184 Nguyễn Văn Trỗi, P.8, Q.Phú Nhuận, HCM</t>
  </si>
  <si>
    <t>sanhdieu0010</t>
  </si>
  <si>
    <t>SÀNH ĐIỆU Annam Gourmet Saigon Center</t>
  </si>
  <si>
    <t>B3, 65 LÊ LỢI, PHƯỜNG BẾN NGHÉ, QUẬN 1, TP HCM</t>
  </si>
  <si>
    <t>sanhdieu0011</t>
  </si>
  <si>
    <t>SÀNH ĐIỆU Annam Gourmet Hai Bà Trưng</t>
  </si>
  <si>
    <t>16-18 Hai Bà Trưng, P.Bến Nghé, Q.1, HCM</t>
  </si>
  <si>
    <t>sanhdieu0012</t>
  </si>
  <si>
    <t>SÀNH ĐIỆU Annam Gourmet Feliz En Vista</t>
  </si>
  <si>
    <t>Số 1 Phan Văn Đáng, P.Thạnh Mỹ Lợi, Q.2, HCM</t>
  </si>
  <si>
    <t>sanhdieu0013</t>
  </si>
  <si>
    <t>SÀNH ĐIỆU Annam Gourmet Shop Thao Dien Green</t>
  </si>
  <si>
    <t>192, Đường Nguyễn Văn Hưởng, Phường Thảo Điền, SH07-SH08, Thành phố Thủ Đức, Thành phố Hồ Chí Minh</t>
  </si>
  <si>
    <t>SANHDIEU-004</t>
  </si>
  <si>
    <t>CÔNG TY TNHH PHÂN PHỐI SÀNH ĐIỆU - CHI NHÁNH HÀ NỘI</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</si>
  <si>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</si>
  <si>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</si>
  <si>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</si>
  <si>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</si>
  <si>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</si>
  <si>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</si>
  <si>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</si>
  <si>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SÀNH ĐIỆU Long Biên</t>
  </si>
  <si>
    <t>Lô 108-110, tầng L1 TTTM Vincom Plaza Long Biên, KĐT Sinh thái Vinhomes Riverside, P.Phúc Lợi, Q.Long Biên, HN</t>
  </si>
  <si>
    <t>sanhdieu9002</t>
  </si>
  <si>
    <t>SÀNH ĐIỆU 51 Xuân Diệu, Tây Hồ, HN</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</si>
  <si>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</si>
  <si>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</si>
  <si>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</si>
  <si>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</si>
  <si>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</si>
  <si>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</si>
  <si>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</si>
  <si>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</si>
  <si>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</si>
  <si>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</si>
  <si>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</si>
  <si>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</si>
  <si>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</si>
  <si>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</si>
  <si>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</si>
  <si>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</si>
  <si>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</si>
  <si>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</si>
  <si>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</si>
  <si>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</si>
  <si>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</si>
  <si>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</si>
  <si>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</si>
  <si>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</si>
  <si>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</si>
  <si>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</si>
  <si>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</si>
  <si>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</si>
  <si>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</si>
  <si>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</si>
  <si>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</si>
  <si>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</si>
  <si>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</si>
  <si>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</si>
  <si>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</si>
  <si>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</si>
  <si>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</si>
  <si>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</si>
  <si>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</si>
  <si>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</si>
  <si>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</si>
  <si>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</si>
  <si>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</si>
  <si>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</si>
  <si>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</si>
  <si>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</si>
  <si>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</si>
  <si>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</si>
  <si>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</si>
  <si>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</si>
  <si>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</si>
  <si>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</si>
  <si>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</si>
  <si>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</si>
  <si>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</si>
  <si>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</si>
  <si>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</si>
  <si>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</si>
  <si>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</si>
  <si>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</si>
  <si>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</si>
  <si>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</si>
  <si>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</si>
  <si>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</si>
  <si>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</si>
  <si>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</si>
  <si>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</si>
  <si>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</si>
  <si>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</si>
  <si>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</si>
  <si>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</si>
  <si>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</si>
  <si>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</si>
  <si>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</si>
  <si>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</si>
  <si>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</si>
  <si>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</si>
  <si>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</si>
  <si>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</si>
  <si>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</si>
  <si>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</si>
  <si>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</si>
  <si>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</si>
  <si>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</si>
  <si>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</si>
  <si>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</si>
  <si>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</si>
  <si>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</si>
  <si>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</si>
  <si>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</si>
  <si>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</si>
  <si>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</si>
  <si>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</si>
  <si>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</si>
  <si>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</si>
  <si>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</si>
  <si>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</si>
  <si>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</si>
  <si>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</si>
  <si>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</si>
  <si>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</si>
  <si>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</si>
  <si>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</si>
  <si>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</si>
  <si>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</si>
  <si>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</si>
  <si>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</si>
  <si>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</si>
  <si>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</si>
  <si>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</si>
  <si>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</si>
  <si>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</si>
  <si>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</si>
  <si>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</si>
  <si>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</si>
  <si>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</si>
  <si>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</si>
  <si>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</si>
  <si>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</si>
  <si>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</si>
  <si>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</si>
  <si>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</si>
  <si>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</si>
  <si>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</si>
  <si>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</si>
  <si>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</si>
  <si>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</si>
  <si>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</si>
  <si>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</si>
  <si>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</si>
  <si>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</si>
  <si>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</si>
  <si>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</si>
  <si>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</si>
  <si>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</si>
  <si>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</si>
  <si>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</si>
  <si>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</si>
  <si>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</si>
  <si>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</si>
  <si>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</si>
  <si>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</si>
  <si>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</si>
  <si>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</si>
  <si>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</si>
  <si>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</si>
  <si>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</si>
  <si>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</si>
  <si>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</si>
  <si>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</si>
  <si>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</si>
  <si>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</si>
  <si>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</si>
  <si>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</si>
  <si>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</si>
  <si>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</si>
  <si>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</si>
  <si>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</si>
  <si>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</si>
  <si>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</si>
  <si>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</si>
  <si>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</si>
  <si>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</si>
  <si>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</si>
  <si>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</si>
  <si>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</si>
  <si>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</si>
  <si>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</si>
  <si>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</si>
  <si>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</si>
  <si>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</si>
  <si>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</si>
  <si>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</si>
  <si>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</si>
  <si>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</si>
  <si>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</si>
  <si>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</si>
  <si>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</si>
  <si>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</si>
  <si>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</si>
  <si>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</si>
  <si>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</si>
  <si>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</si>
  <si>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</si>
  <si>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</si>
  <si>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</si>
  <si>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</si>
  <si>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</si>
  <si>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</si>
  <si>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</si>
  <si>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</si>
  <si>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</si>
  <si>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</si>
  <si>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</si>
  <si>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</si>
  <si>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</si>
  <si>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</si>
  <si>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</si>
  <si>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</si>
  <si>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</si>
  <si>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</si>
  <si>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</si>
  <si>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</si>
  <si>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</si>
  <si>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</si>
  <si>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</si>
  <si>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</si>
  <si>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</si>
  <si>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</si>
  <si>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</si>
  <si>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</si>
  <si>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</si>
  <si>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</si>
  <si>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</si>
  <si>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</si>
  <si>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</si>
  <si>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</si>
  <si>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</si>
  <si>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</si>
  <si>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</si>
  <si>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</si>
  <si>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</si>
  <si>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</si>
  <si>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</si>
  <si>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</si>
  <si>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</si>
  <si>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</si>
  <si>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</si>
  <si>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</si>
  <si>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</si>
  <si>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</si>
  <si>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</si>
  <si>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</si>
  <si>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</si>
  <si>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</si>
  <si>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</si>
  <si>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</si>
  <si>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</si>
  <si>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</si>
  <si>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</si>
  <si>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</si>
  <si>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</si>
  <si>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</si>
  <si>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</si>
  <si>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</si>
  <si>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</si>
  <si>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</si>
  <si>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</si>
  <si>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</si>
  <si>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</si>
  <si>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</si>
  <si>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</si>
  <si>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</si>
  <si>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</si>
  <si>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</si>
  <si>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</si>
  <si>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</si>
  <si>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</si>
  <si>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</si>
  <si>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</si>
  <si>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</si>
  <si>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</si>
  <si>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</si>
  <si>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</si>
  <si>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</si>
  <si>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</si>
  <si>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</si>
  <si>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</si>
  <si>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</si>
  <si>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</si>
  <si>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</si>
  <si>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</si>
  <si>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</si>
  <si>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</si>
  <si>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</si>
  <si>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</si>
  <si>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</si>
  <si>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</si>
  <si>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</si>
  <si>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</si>
  <si>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</si>
  <si>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</si>
  <si>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</si>
  <si>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</si>
  <si>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</si>
  <si>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</si>
  <si>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</si>
  <si>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</si>
  <si>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</si>
  <si>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</si>
  <si>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</si>
  <si>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</si>
  <si>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</si>
  <si>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</si>
  <si>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</si>
  <si>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</si>
  <si>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</si>
  <si>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</si>
  <si>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</si>
  <si>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</si>
  <si>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</si>
  <si>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</si>
  <si>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</si>
  <si>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</si>
  <si>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</si>
  <si>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</si>
  <si>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</si>
  <si>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</si>
  <si>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</si>
  <si>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</si>
  <si>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</si>
  <si>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</si>
  <si>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</si>
  <si>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</si>
  <si>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</si>
  <si>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</si>
  <si>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</si>
  <si>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</si>
  <si>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</si>
  <si>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</si>
  <si>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</si>
  <si>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</si>
  <si>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</si>
  <si>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</si>
  <si>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</si>
  <si>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</si>
  <si>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</si>
  <si>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</si>
  <si>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</si>
  <si>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</si>
  <si>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</si>
  <si>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</si>
  <si>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</si>
  <si>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</si>
  <si>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</si>
  <si>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</si>
  <si>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</si>
  <si>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</si>
  <si>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</si>
  <si>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</si>
  <si>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</si>
  <si>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</si>
  <si>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</si>
  <si>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</si>
  <si>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</si>
  <si>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</si>
  <si>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</si>
  <si>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</si>
  <si>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</si>
  <si>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</si>
  <si>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</si>
  <si>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</si>
  <si>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</si>
  <si>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</si>
  <si>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</si>
  <si>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</si>
  <si>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</si>
  <si>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</si>
  <si>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</si>
  <si>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</si>
  <si>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</si>
  <si>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</si>
  <si>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</si>
  <si>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</si>
  <si>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</si>
  <si>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</si>
  <si>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</si>
  <si>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</si>
  <si>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</si>
  <si>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</si>
  <si>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</si>
  <si>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</si>
  <si>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</si>
  <si>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</si>
  <si>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</si>
  <si>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</si>
  <si>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</si>
  <si>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</si>
  <si>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</si>
  <si>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</si>
  <si>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</si>
  <si>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</si>
  <si>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</si>
  <si>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</si>
  <si>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</si>
  <si>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</si>
  <si>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</si>
  <si>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</si>
  <si>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</si>
  <si>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</si>
  <si>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</si>
  <si>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</si>
  <si>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</si>
  <si>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</si>
  <si>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</si>
  <si>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</si>
  <si>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</si>
  <si>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</si>
  <si>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</si>
  <si>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</si>
  <si>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</si>
  <si>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</si>
  <si>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</si>
  <si>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</si>
  <si>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</si>
  <si>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</si>
  <si>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</si>
  <si>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</si>
  <si>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</si>
  <si>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</si>
  <si>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</si>
  <si>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</si>
  <si>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</si>
  <si>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</si>
  <si>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</si>
  <si>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</si>
  <si>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</si>
  <si>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</si>
  <si>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</si>
  <si>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</si>
  <si>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</si>
  <si>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</si>
  <si>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</si>
  <si>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</si>
  <si>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</si>
  <si>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</si>
  <si>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</si>
  <si>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</si>
  <si>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</si>
  <si>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</si>
  <si>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</si>
  <si>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</si>
  <si>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</si>
  <si>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</si>
  <si>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</si>
  <si>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</si>
  <si>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</si>
  <si>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</si>
  <si>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</si>
  <si>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</si>
  <si>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</si>
  <si>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</si>
  <si>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</si>
  <si>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</si>
  <si>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</si>
  <si>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</si>
  <si>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</si>
  <si>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</si>
  <si>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</si>
  <si>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</si>
  <si>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</si>
  <si>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</si>
  <si>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</si>
  <si>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</si>
  <si>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</si>
  <si>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</si>
  <si>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</si>
  <si>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</si>
  <si>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</si>
  <si>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</si>
  <si>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</si>
  <si>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</si>
  <si>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</si>
  <si>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</si>
  <si>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</si>
  <si>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</si>
  <si>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</si>
  <si>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</si>
  <si>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</si>
  <si>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</si>
  <si>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</si>
  <si>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</si>
  <si>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</si>
  <si>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</si>
  <si>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</si>
  <si>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</si>
  <si>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</si>
  <si>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</si>
  <si>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</si>
  <si>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</si>
  <si>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</si>
  <si>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</si>
  <si>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</si>
  <si>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</si>
  <si>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</si>
  <si>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</si>
  <si>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</si>
  <si>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</si>
  <si>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</si>
  <si>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</si>
  <si>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</si>
  <si>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</si>
  <si>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</si>
  <si>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</si>
  <si>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</si>
  <si>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</si>
  <si>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</si>
  <si>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</si>
  <si>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</si>
  <si>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</si>
  <si>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</si>
  <si>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</si>
  <si>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</si>
  <si>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</si>
  <si>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</si>
  <si>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</si>
  <si>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</si>
  <si>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</si>
  <si>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</si>
  <si>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</si>
  <si>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</si>
  <si>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</si>
  <si>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</si>
  <si>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</si>
  <si>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</si>
  <si>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</si>
  <si>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</si>
  <si>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</si>
  <si>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</si>
  <si>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</si>
  <si>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</si>
  <si>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</si>
  <si>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</si>
  <si>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</si>
  <si>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</si>
  <si>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</si>
  <si>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</si>
  <si>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</si>
  <si>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</si>
  <si>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</si>
  <si>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</si>
  <si>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</si>
  <si>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</si>
  <si>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</si>
  <si>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</si>
  <si>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</si>
  <si>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</si>
  <si>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</si>
  <si>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</si>
  <si>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</si>
  <si>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</si>
  <si>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</si>
  <si>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</si>
  <si>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</si>
  <si>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</si>
  <si>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</si>
  <si>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</si>
  <si>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</si>
  <si>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</si>
  <si>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</si>
  <si>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</si>
  <si>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</si>
  <si>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</si>
  <si>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</si>
  <si>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</si>
  <si>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</si>
  <si>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</si>
  <si>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</si>
  <si>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</si>
  <si>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</si>
  <si>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</si>
  <si>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</si>
  <si>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</si>
  <si>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</si>
  <si>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</si>
  <si>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</si>
  <si>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</si>
  <si>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</si>
  <si>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</si>
  <si>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</si>
  <si>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</si>
  <si>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</si>
  <si>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</si>
  <si>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</si>
  <si>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</si>
  <si>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</si>
  <si>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</si>
  <si>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</si>
  <si>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</si>
  <si>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</si>
  <si>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</si>
  <si>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</si>
  <si>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</si>
  <si>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</si>
  <si>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</si>
  <si>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</si>
  <si>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</si>
  <si>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</si>
  <si>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</si>
  <si>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</si>
  <si>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</si>
  <si>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</si>
  <si>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</si>
  <si>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</si>
  <si>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</si>
  <si>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</si>
  <si>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</si>
  <si>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</si>
  <si>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</si>
  <si>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</si>
  <si>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</si>
  <si>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</si>
  <si>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</si>
  <si>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</si>
  <si>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</si>
  <si>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</si>
  <si>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</si>
  <si>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</si>
  <si>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</si>
  <si>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</si>
  <si>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</si>
  <si>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</si>
  <si>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</si>
  <si>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</si>
  <si>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</si>
  <si>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</si>
  <si>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</si>
  <si>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</si>
  <si>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</si>
  <si>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</si>
  <si>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</si>
  <si>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</si>
  <si>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</si>
  <si>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</si>
  <si>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</si>
  <si>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</si>
  <si>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</si>
  <si>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</si>
  <si>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</si>
  <si>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</si>
  <si>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</si>
  <si>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</si>
  <si>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</si>
  <si>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</si>
  <si>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</si>
  <si>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</si>
  <si>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</si>
  <si>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</si>
  <si>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</si>
  <si>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</si>
  <si>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</si>
  <si>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</si>
  <si>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</si>
  <si>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</si>
  <si>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</si>
  <si>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</si>
  <si>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</si>
  <si>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</si>
  <si>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</si>
  <si>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</si>
  <si>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</si>
  <si>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</si>
  <si>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</si>
  <si>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</si>
  <si>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</si>
  <si>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</si>
  <si>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</si>
  <si>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</si>
  <si>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</si>
  <si>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</si>
  <si>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</si>
  <si>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</si>
  <si>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</si>
  <si>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</si>
  <si>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</si>
  <si>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</si>
  <si>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</si>
  <si>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</si>
  <si>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</si>
  <si>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</si>
  <si>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</si>
  <si>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455 Võ Văn Tần, Phường Bàn Cờ, Thành phố Hồ Chí Minh, Việt Nam</t>
  </si>
  <si>
    <t>MIENNAM; SATRA; SATRA025</t>
  </si>
  <si>
    <t>0300100037-025</t>
  </si>
  <si>
    <t>1239 Tỉnh Lộ 8, Ấp Thạnh An 2, Xã Bình Mỹ, Thành phố Hồ Chí Minh, Việt Nam</t>
  </si>
  <si>
    <t>0300100037-027</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</si>
  <si>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</si>
  <si>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</si>
  <si>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</si>
  <si>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</si>
  <si>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</si>
  <si>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</si>
  <si>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</si>
  <si>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</si>
  <si>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</si>
  <si>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</si>
  <si>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</si>
  <si>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</si>
  <si>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</si>
  <si>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</si>
  <si>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</si>
  <si>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</si>
  <si>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</si>
  <si>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</si>
  <si>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</si>
  <si>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</si>
  <si>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</si>
  <si>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</si>
  <si>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</si>
  <si>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</si>
  <si>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</si>
  <si>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</si>
  <si>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</si>
  <si>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</si>
  <si>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</si>
  <si>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</si>
  <si>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Tầng 12A, Tòa nhà Diamond Flower, KĐT mới N1, Số 48, đường Lê Văn Lương, Phường Nhân Chính, Quận Thanh Xuân, Thành Phố Hà nội, Việt Nam</t>
  </si>
  <si>
    <t>0316625505-001</t>
  </si>
  <si>
    <t>Nhân chính</t>
  </si>
  <si>
    <t>SIBA FOOD</t>
  </si>
  <si>
    <t>SE7VENHA</t>
  </si>
  <si>
    <t>Công Ty Cổ Phần Thương Mại Và Dịch Vụ Se7ven Việt Nam</t>
  </si>
  <si>
    <t>Số 26, Ngõ 25, Bùi Huy Ích, Phường Hoàng Liệt, Quận Hoàng Mai, Hà Nội</t>
  </si>
  <si>
    <t>0106845649</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</si>
  <si>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</si>
  <si>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</si>
  <si>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</si>
  <si>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</si>
  <si>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</si>
  <si>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</si>
  <si>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</si>
  <si>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B1.01.02, Tầng 1 Khu TM-DV, số 10 Kha Vạn Cân, KP. Bình Đường 02, Phường Dĩ An, Thành phố Hồ Chí Minh, Việt Nam</t>
  </si>
  <si>
    <t>0313330856-002</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</si>
  <si>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</si>
  <si>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</si>
  <si>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</si>
  <si>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</si>
  <si>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</si>
  <si>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</si>
  <si>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</si>
  <si>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SHINSEN</t>
  </si>
  <si>
    <t>CÔNG TY CỔ PHẦN SHINSEN GROUP</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</si>
  <si>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</si>
  <si>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</si>
  <si>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</si>
  <si>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</si>
  <si>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</si>
  <si>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</si>
  <si>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</si>
  <si>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</si>
  <si>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</si>
  <si>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</si>
  <si>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</si>
  <si>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</si>
  <si>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</si>
  <si>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</si>
  <si>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</si>
  <si>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</si>
  <si>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</si>
  <si>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</si>
  <si>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</si>
  <si>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</si>
  <si>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</si>
  <si>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</si>
  <si>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</si>
  <si>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</si>
  <si>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</si>
  <si>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</si>
  <si>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</si>
  <si>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</si>
  <si>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</si>
  <si>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</si>
  <si>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</si>
  <si>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</si>
  <si>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</si>
  <si>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</si>
  <si>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</si>
  <si>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</si>
  <si>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</si>
  <si>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</si>
  <si>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</si>
  <si>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</si>
  <si>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</si>
  <si>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</si>
  <si>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</si>
  <si>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</si>
  <si>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</si>
  <si>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</si>
  <si>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</si>
  <si>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</si>
  <si>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</si>
  <si>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</si>
  <si>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</si>
  <si>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</si>
  <si>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</si>
  <si>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</si>
  <si>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</si>
  <si>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</si>
  <si>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</si>
  <si>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</si>
  <si>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</si>
  <si>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</si>
  <si>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</si>
  <si>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</si>
  <si>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</si>
  <si>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</si>
  <si>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</si>
  <si>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</si>
  <si>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</si>
  <si>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</si>
  <si>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</si>
  <si>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</si>
  <si>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</si>
  <si>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</si>
  <si>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</si>
  <si>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</si>
  <si>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</si>
  <si>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</si>
  <si>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</si>
  <si>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</si>
  <si>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</si>
  <si>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</si>
  <si>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</si>
  <si>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</si>
  <si>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</si>
  <si>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</si>
  <si>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</si>
  <si>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</si>
  <si>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</si>
  <si>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</si>
  <si>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</si>
  <si>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</si>
  <si>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Tầng 1, Tòa nhà Sunshine Center, Số 16, đường Phạm Hùng, Phường Từ Liêm, Thành phố Hà Nội, Việt Nam</t>
  </si>
  <si>
    <t>0109334554</t>
  </si>
  <si>
    <t>Phường Phú Diễn</t>
  </si>
  <si>
    <t>SUNSHINE</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</si>
  <si>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</si>
  <si>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</si>
  <si>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</si>
  <si>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</si>
  <si>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</si>
  <si>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</si>
  <si>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</si>
  <si>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</si>
  <si>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</si>
  <si>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</si>
  <si>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</si>
  <si>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</si>
  <si>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</si>
  <si>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</si>
  <si>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</si>
  <si>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</si>
  <si>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</si>
  <si>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</si>
  <si>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</si>
  <si>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</si>
  <si>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</si>
  <si>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</si>
  <si>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</si>
  <si>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</si>
  <si>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</si>
  <si>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</si>
  <si>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</si>
  <si>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</si>
  <si>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 BIỂN</t>
  </si>
  <si>
    <t>CÔNG TY CỔ PHẦN SÓI BIỂN TRUNG THỰC</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</si>
  <si>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</si>
  <si>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</si>
  <si>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</si>
  <si>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</si>
  <si>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</si>
  <si>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</si>
  <si>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</si>
  <si>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</si>
  <si>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</si>
  <si>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</si>
  <si>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</si>
  <si>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</si>
  <si>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</si>
  <si>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</si>
  <si>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</si>
  <si>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</si>
  <si>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</si>
  <si>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</si>
  <si>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</si>
  <si>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</si>
  <si>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</si>
  <si>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</si>
  <si>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</si>
  <si>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</si>
  <si>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</si>
  <si>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</si>
  <si>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</si>
  <si>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</si>
  <si>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</si>
  <si>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</si>
  <si>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</si>
  <si>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</si>
  <si>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</si>
  <si>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</si>
  <si>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</si>
  <si>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</si>
  <si>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</si>
  <si>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</si>
  <si>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</si>
  <si>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</si>
  <si>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</si>
  <si>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</si>
  <si>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</si>
  <si>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</si>
  <si>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</si>
  <si>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</si>
  <si>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</si>
  <si>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</si>
  <si>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</si>
  <si>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</si>
  <si>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</si>
  <si>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</si>
  <si>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</si>
  <si>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</si>
  <si>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</si>
  <si>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</si>
  <si>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</si>
  <si>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</si>
  <si>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</si>
  <si>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</si>
  <si>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</si>
  <si>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</si>
  <si>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</si>
  <si>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</si>
  <si>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</si>
  <si>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</si>
  <si>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</si>
  <si>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</si>
  <si>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</si>
  <si>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</si>
  <si>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</si>
  <si>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</si>
  <si>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</si>
  <si>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</si>
  <si>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</si>
  <si>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SOI-HNI-HMI-2785</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</si>
  <si>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</si>
  <si>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</si>
  <si>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</si>
  <si>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</si>
  <si>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</si>
  <si>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</si>
  <si>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</si>
  <si>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</si>
  <si>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</si>
  <si>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</si>
  <si>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</si>
  <si>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</si>
  <si>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</si>
  <si>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</si>
  <si>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</si>
  <si>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</si>
  <si>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</si>
  <si>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</si>
  <si>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</si>
  <si>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</si>
  <si>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</si>
  <si>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</si>
  <si>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</si>
  <si>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</si>
  <si>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</si>
  <si>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</si>
  <si>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</si>
  <si>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</si>
  <si>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</si>
  <si>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</si>
  <si>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</si>
  <si>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</si>
  <si>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</si>
  <si>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</si>
  <si>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</si>
  <si>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</si>
  <si>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SONGNGOC</t>
  </si>
  <si>
    <t>CÔNG TY TNHH MTV SONG NGỌC</t>
  </si>
  <si>
    <t>144/8C Hưng Phú, Phường 8, Quận 8, Thành phố Hồ Chí Minh, Việt Nam</t>
  </si>
  <si>
    <t>0314420615</t>
  </si>
  <si>
    <t>SONGNGOC-001</t>
  </si>
  <si>
    <t>CHI NHÁNH CÔNG TY TNHH MTV SONG NGỌC</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</si>
  <si>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</si>
  <si>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</si>
  <si>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</si>
  <si>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</si>
  <si>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</si>
  <si>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</si>
  <si>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</si>
  <si>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</si>
  <si>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</si>
  <si>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</si>
  <si>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</si>
  <si>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</si>
  <si>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</si>
  <si>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</si>
  <si>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</si>
  <si>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</si>
  <si>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</si>
  <si>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</si>
  <si>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</si>
  <si>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</si>
  <si>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</si>
  <si>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</si>
  <si>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</si>
  <si>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</si>
  <si>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</si>
  <si>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</si>
  <si>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</si>
  <si>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</si>
  <si>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</si>
  <si>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</si>
  <si>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</si>
  <si>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</si>
  <si>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</si>
  <si>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</si>
  <si>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</si>
  <si>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</si>
  <si>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</si>
  <si>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</si>
  <si>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</si>
  <si>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</si>
  <si>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</si>
  <si>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</si>
  <si>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</si>
  <si>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</si>
  <si>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</si>
  <si>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</si>
  <si>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</si>
  <si>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</si>
  <si>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</si>
  <si>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</si>
  <si>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</si>
  <si>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</si>
  <si>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</si>
  <si>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</si>
  <si>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</si>
  <si>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</si>
  <si>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</si>
  <si>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</si>
  <si>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</si>
  <si>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</si>
  <si>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</si>
  <si>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</si>
  <si>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</si>
  <si>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</si>
  <si>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</si>
  <si>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</si>
  <si>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</si>
  <si>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</si>
  <si>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</si>
  <si>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</si>
  <si>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</si>
  <si>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</si>
  <si>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</si>
  <si>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</si>
  <si>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</si>
  <si>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</si>
  <si>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</si>
  <si>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</si>
  <si>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</si>
  <si>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</si>
  <si>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</si>
  <si>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</si>
  <si>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</si>
  <si>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</si>
  <si>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</si>
  <si>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</si>
  <si>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</si>
  <si>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</si>
  <si>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</si>
  <si>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</si>
  <si>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</si>
  <si>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</si>
  <si>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</si>
  <si>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</si>
  <si>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</si>
  <si>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</si>
  <si>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</si>
  <si>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</si>
  <si>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</si>
  <si>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</si>
  <si>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</si>
  <si>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</si>
  <si>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</si>
  <si>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</si>
  <si>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</si>
  <si>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</si>
  <si>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</si>
  <si>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</si>
  <si>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</si>
  <si>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</si>
  <si>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</si>
  <si>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</si>
  <si>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</si>
  <si>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</si>
  <si>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</si>
  <si>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</si>
  <si>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</si>
  <si>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KHÁCH MÁY</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</si>
  <si>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</si>
  <si>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</si>
  <si>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</si>
  <si>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</si>
  <si>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</si>
  <si>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</si>
  <si>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</si>
  <si>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</si>
  <si>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</si>
  <si>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</si>
  <si>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</si>
  <si>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</si>
  <si>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</si>
  <si>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</si>
  <si>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</si>
  <si>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</si>
  <si>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</si>
  <si>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</si>
  <si>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</si>
  <si>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</si>
  <si>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</si>
  <si>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</si>
  <si>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</si>
  <si>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</si>
  <si>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</si>
  <si>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</si>
  <si>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</si>
  <si>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</si>
  <si>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</si>
  <si>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</si>
  <si>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</si>
  <si>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</si>
  <si>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</si>
  <si>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</si>
  <si>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</si>
  <si>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</si>
  <si>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</si>
  <si>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</si>
  <si>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</si>
  <si>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</si>
  <si>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</si>
  <si>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</si>
  <si>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</si>
  <si>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</si>
  <si>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</si>
  <si>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</si>
  <si>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</si>
  <si>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</si>
  <si>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</si>
  <si>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</si>
  <si>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</si>
  <si>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</si>
  <si>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</si>
  <si>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</si>
  <si>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</si>
  <si>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</si>
  <si>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</si>
  <si>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</si>
  <si>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</si>
  <si>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</si>
  <si>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</si>
  <si>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</si>
  <si>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</si>
  <si>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</si>
  <si>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</si>
  <si>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</si>
  <si>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</si>
  <si>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</si>
  <si>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</si>
  <si>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</si>
  <si>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</si>
  <si>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</si>
  <si>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</si>
  <si>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</si>
  <si>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</si>
  <si>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</si>
  <si>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Số 6 Biệt thự 2, bán đảo Linh Đàm, Phường Hoàng Liệt, Thành phố Hà Nội, Việt Nam</t>
  </si>
  <si>
    <t>0103973610</t>
  </si>
  <si>
    <t>Hoàng Liệt</t>
  </si>
  <si>
    <t>T-MARTSTORES</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</si>
  <si>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</si>
  <si>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</si>
  <si>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</si>
  <si>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</si>
  <si>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</si>
  <si>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</si>
  <si>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</si>
  <si>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</si>
  <si>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</si>
  <si>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</si>
  <si>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</si>
  <si>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</si>
  <si>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</si>
  <si>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</si>
  <si>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</si>
  <si>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</si>
  <si>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</si>
  <si>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</si>
  <si>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</si>
  <si>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</si>
  <si>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</si>
  <si>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</si>
  <si>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</si>
  <si>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</si>
  <si>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</si>
  <si>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</si>
  <si>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</si>
  <si>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</si>
  <si>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</si>
  <si>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</si>
  <si>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</si>
  <si>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</si>
  <si>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</si>
  <si>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</si>
  <si>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</si>
  <si>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</si>
  <si>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</si>
  <si>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</si>
  <si>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</si>
  <si>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</si>
  <si>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</si>
  <si>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</si>
  <si>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</si>
  <si>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</si>
  <si>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</si>
  <si>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</si>
  <si>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</si>
  <si>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</si>
  <si>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</si>
  <si>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</si>
  <si>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</si>
  <si>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</si>
  <si>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</si>
  <si>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</si>
  <si>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</si>
  <si>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</si>
  <si>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</si>
  <si>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</si>
  <si>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</si>
  <si>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</si>
  <si>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</si>
  <si>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</si>
  <si>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</si>
  <si>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</si>
  <si>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</si>
  <si>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</si>
  <si>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</si>
  <si>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</si>
  <si>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</si>
  <si>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</si>
  <si>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</si>
  <si>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</si>
  <si>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</si>
  <si>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</si>
  <si>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</si>
  <si>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</si>
  <si>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</si>
  <si>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</si>
  <si>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</si>
  <si>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</si>
  <si>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</si>
  <si>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</si>
  <si>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</si>
  <si>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</si>
  <si>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</si>
  <si>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</si>
  <si>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</si>
  <si>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</si>
  <si>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</si>
  <si>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</si>
  <si>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</si>
  <si>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</si>
  <si>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</si>
  <si>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</si>
  <si>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</si>
  <si>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</si>
  <si>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</si>
  <si>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</si>
  <si>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</si>
  <si>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</si>
  <si>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</si>
  <si>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</si>
  <si>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</si>
  <si>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</si>
  <si>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</si>
  <si>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</si>
  <si>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</si>
  <si>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</si>
  <si>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</si>
  <si>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</si>
  <si>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</si>
  <si>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</si>
  <si>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</si>
  <si>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</si>
  <si>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</si>
  <si>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</si>
  <si>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</si>
  <si>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</si>
  <si>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</si>
  <si>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</si>
  <si>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</si>
  <si>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</si>
  <si>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</si>
  <si>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</si>
  <si>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</si>
  <si>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</si>
  <si>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</si>
  <si>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</si>
  <si>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</si>
  <si>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</si>
  <si>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</si>
  <si>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</si>
  <si>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</si>
  <si>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</si>
  <si>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</si>
  <si>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</si>
  <si>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</si>
  <si>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</si>
  <si>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</si>
  <si>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</si>
  <si>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</si>
  <si>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</si>
  <si>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</si>
  <si>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</si>
  <si>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</si>
  <si>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</si>
  <si>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</si>
  <si>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</si>
  <si>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</si>
  <si>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</si>
  <si>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</si>
  <si>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</si>
  <si>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</si>
  <si>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</si>
  <si>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</si>
  <si>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</si>
  <si>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</si>
  <si>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</si>
  <si>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</si>
  <si>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</si>
  <si>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</si>
  <si>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</si>
  <si>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</si>
  <si>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</si>
  <si>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</si>
  <si>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</si>
  <si>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</si>
  <si>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</si>
  <si>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</si>
  <si>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</si>
  <si>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</si>
  <si>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</si>
  <si>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</si>
  <si>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</si>
  <si>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</si>
  <si>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</si>
  <si>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</si>
  <si>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</si>
  <si>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</si>
  <si>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</si>
  <si>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</si>
  <si>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</si>
  <si>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</si>
  <si>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</si>
  <si>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</si>
  <si>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</si>
  <si>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</si>
  <si>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</si>
  <si>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</si>
  <si>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</si>
  <si>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</si>
  <si>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</si>
  <si>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</si>
  <si>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</si>
  <si>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</si>
  <si>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</si>
  <si>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</si>
  <si>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</si>
  <si>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</si>
  <si>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</si>
  <si>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</si>
  <si>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</si>
  <si>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</si>
  <si>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</si>
  <si>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</si>
  <si>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</si>
  <si>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</si>
  <si>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</si>
  <si>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</si>
  <si>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</si>
  <si>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</si>
  <si>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</si>
  <si>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</si>
  <si>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</si>
  <si>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</si>
  <si>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</si>
  <si>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</si>
  <si>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</si>
  <si>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</si>
  <si>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</si>
  <si>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</si>
  <si>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</si>
  <si>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</si>
  <si>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</si>
  <si>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</si>
  <si>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</si>
  <si>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</si>
  <si>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</si>
  <si>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</si>
  <si>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</si>
  <si>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</si>
  <si>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</si>
  <si>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</si>
  <si>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</si>
  <si>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</si>
  <si>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</si>
  <si>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</si>
  <si>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</si>
  <si>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</si>
  <si>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</si>
  <si>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</si>
  <si>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</si>
  <si>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</si>
  <si>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</si>
  <si>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</si>
  <si>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</si>
  <si>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</si>
  <si>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</si>
  <si>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</si>
  <si>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</si>
  <si>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</si>
  <si>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</si>
  <si>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</si>
  <si>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</si>
  <si>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</si>
  <si>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</si>
  <si>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</si>
  <si>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</si>
  <si>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</si>
  <si>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</si>
  <si>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</si>
  <si>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</si>
  <si>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</si>
  <si>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</si>
  <si>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</si>
  <si>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</si>
  <si>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</si>
  <si>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</si>
  <si>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</si>
  <si>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</si>
  <si>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</si>
  <si>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</si>
  <si>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</si>
  <si>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</si>
  <si>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</si>
  <si>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</si>
  <si>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</si>
  <si>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</si>
  <si>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</si>
  <si>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</si>
  <si>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</si>
  <si>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</si>
  <si>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</si>
  <si>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</si>
  <si>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</si>
  <si>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</si>
  <si>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</si>
  <si>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</si>
  <si>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</si>
  <si>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</si>
  <si>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</si>
  <si>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</si>
  <si>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</si>
  <si>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</si>
  <si>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</si>
  <si>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</si>
  <si>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</si>
  <si>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</si>
  <si>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</si>
  <si>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</si>
  <si>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</si>
  <si>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</si>
  <si>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</si>
  <si>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</si>
  <si>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</si>
  <si>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</si>
  <si>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</si>
  <si>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</si>
  <si>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Tầng 1, Tòa B, Dự Án Hateco Hoàng Mai, Sở Thượng, Phường Yên Sở, Quận Hoàng Mai, TP.Hà Nội</t>
  </si>
  <si>
    <t>Phường Yên Sở</t>
  </si>
  <si>
    <t>TOANTHANG</t>
  </si>
  <si>
    <t>Số 8 đường số 3, KDC Đại Phúc, xã Bình Hưng, huyện Bình Chánh, TPHCM</t>
  </si>
  <si>
    <t>TOMITA</t>
  </si>
  <si>
    <t>CÔNG TY CỔ PHẦN TRANG TRẠI TOMITA VIỆT NAM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</si>
  <si>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</si>
  <si>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</si>
  <si>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</si>
  <si>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</si>
  <si>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</si>
  <si>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</si>
  <si>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</si>
  <si>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</si>
  <si>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</si>
  <si>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</si>
  <si>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Tomita Mart - 15 Villa 2 Huyndai</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</si>
  <si>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</si>
  <si>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</si>
  <si>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</si>
  <si>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</si>
  <si>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</si>
  <si>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</si>
  <si>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</si>
  <si>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</si>
  <si>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</si>
  <si>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</si>
  <si>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</si>
  <si>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</si>
  <si>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</si>
  <si>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</si>
  <si>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</si>
  <si>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</si>
  <si>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THỰC PHẨM VÀNG</t>
  </si>
  <si>
    <t>CÔNG TY CỔ PHẦN DỊCH VỤ THỰC PHẨM VÀNG</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</si>
  <si>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</si>
  <si>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</si>
  <si>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</si>
  <si>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</si>
  <si>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</si>
  <si>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</si>
  <si>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</si>
  <si>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</si>
  <si>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</si>
  <si>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</si>
  <si>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</si>
  <si>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</si>
  <si>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</si>
  <si>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</si>
  <si>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</si>
  <si>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</si>
  <si>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</si>
  <si>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</si>
  <si>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</si>
  <si>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</si>
  <si>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</si>
  <si>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</si>
  <si>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</si>
  <si>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</si>
  <si>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</si>
  <si>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</si>
  <si>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</si>
  <si>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</si>
  <si>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</si>
  <si>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</si>
  <si>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</si>
  <si>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</si>
  <si>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</si>
  <si>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</si>
  <si>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</si>
  <si>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</si>
  <si>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</si>
  <si>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TTMFARM</t>
  </si>
  <si>
    <t>CÔNG TY TNHH ĐẦU TƯ VÀ PHÁT TRIỂN TTM FARM</t>
  </si>
  <si>
    <t>Thôn Đồng Mỹ, Xã Tân Minh, Huyện Yên Mỹ, Tỉnh Hưng Yên, Việt Nam</t>
  </si>
  <si>
    <t>Khách không lấy hóa đơn (Bách báo 27/12/2022)</t>
  </si>
  <si>
    <t>TTMFARM2TT1B</t>
  </si>
  <si>
    <t>TTMFARM - Số 2 TT1B Ngõ 622 Minh Khai</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</si>
  <si>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</si>
  <si>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</si>
  <si>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</si>
  <si>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</si>
  <si>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</si>
  <si>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</si>
  <si>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</si>
  <si>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</si>
  <si>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</si>
  <si>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TTMFARMC423</t>
  </si>
  <si>
    <t>TTMFARM - Sảnh C 423 Minh Khai</t>
  </si>
  <si>
    <t>Sảnh C 423 Minh Khai, Hai Bà Trưng, HN</t>
  </si>
  <si>
    <t>TTMFARMG378</t>
  </si>
  <si>
    <t>TTMFARM - G 378 Minh Khai</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</si>
  <si>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</si>
  <si>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</si>
  <si>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</si>
  <si>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</si>
  <si>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</si>
  <si>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</si>
  <si>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</si>
  <si>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</si>
  <si>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</si>
  <si>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</si>
  <si>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TTMFARMP2</t>
  </si>
  <si>
    <t>TTMFARM - Sảnh Park 2 Times City</t>
  </si>
  <si>
    <t>Sảnh Park 2 Times City, Hoàng Mai , HN</t>
  </si>
  <si>
    <t>TTMFARMP5</t>
  </si>
  <si>
    <t>TTMFARM - Sảnh Park 5 Times City</t>
  </si>
  <si>
    <t>P5 Times City, Hoàng Mai, HN</t>
  </si>
  <si>
    <t>TTMFARMP9</t>
  </si>
  <si>
    <t>TTMFARM - Sảnh Park 9 Times City</t>
  </si>
  <si>
    <t>P9 Times City, Hoàng Mai, HN</t>
  </si>
  <si>
    <t>TTMFARMS1.0101.S19</t>
  </si>
  <si>
    <t>TTMFARM - Shophouse S1.0101.S19 Vinhome Ocean Park</t>
  </si>
  <si>
    <t>Shophouse S1.0101.S19 Vinhome Ocean Park, xã Đa Tốn, huyện Gia Lâm, Hà Nội</t>
  </si>
  <si>
    <t>TTMFARMT2</t>
  </si>
  <si>
    <t>TTMFARM - Tòa T2 Times City</t>
  </si>
  <si>
    <t>458 Minh Khai, Khu đô thị Times City, Hai Bà Trưng, Hà Nội</t>
  </si>
  <si>
    <t>TTMFARMT3</t>
  </si>
  <si>
    <t>TTMFARM - Tòa T3 Times City</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</si>
  <si>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</si>
  <si>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</si>
  <si>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</si>
  <si>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</si>
  <si>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</si>
  <si>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</si>
  <si>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</si>
  <si>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</si>
  <si>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</si>
  <si>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</si>
  <si>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</si>
  <si>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</si>
  <si>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</si>
  <si>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</si>
  <si>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</si>
  <si>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</si>
  <si>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</si>
  <si>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</si>
  <si>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</si>
  <si>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</si>
  <si>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</si>
  <si>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</si>
  <si>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</si>
  <si>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</si>
  <si>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</si>
  <si>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</si>
  <si>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</si>
  <si>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</si>
  <si>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</si>
  <si>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</si>
  <si>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</si>
  <si>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</si>
  <si>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</si>
  <si>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</si>
  <si>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</si>
  <si>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</si>
  <si>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UNIT</t>
  </si>
  <si>
    <t>CÔNG TY TNHH HÀNG TIÊU DÙNG UNIT</t>
  </si>
  <si>
    <t>Số nhà 9, Ngõ 7, Đường Lê Đức Thọ, Phường Mỹ Đình 2, Quận Nam Từ Liêm, Thành phố Hà Nội, Việt Nam</t>
  </si>
  <si>
    <t>0109197918</t>
  </si>
  <si>
    <t>Unit0001</t>
  </si>
  <si>
    <t>Ecomart Helios 75 Tam Trinh</t>
  </si>
  <si>
    <t>ecomart tầng 1 tòa nhà Helios 75 Đường Tam Trinh, Hoàng Mai, Hà Nội</t>
  </si>
  <si>
    <t>khách của Trường</t>
  </si>
  <si>
    <t>Unit0002</t>
  </si>
  <si>
    <t>Ecomart chung cư OSAKA</t>
  </si>
  <si>
    <t>Ecomart chung cư osaka ngõ 48 Ngọc Hồi) 02471002626</t>
  </si>
  <si>
    <t>Unit0003</t>
  </si>
  <si>
    <t>Ecomart Tầng 1 Green Park</t>
  </si>
  <si>
    <t>Tầng 1 Green Park Trần Thủ Độ, Phường Hoàng Liệt, quận Hoàng Mai, thành phố Hà Nội</t>
  </si>
  <si>
    <t>Unit0004</t>
  </si>
  <si>
    <t>Ecomart S2.12 Vinhome Ocean Park</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</si>
  <si>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</si>
  <si>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</si>
  <si>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</si>
  <si>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</si>
  <si>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</si>
  <si>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</si>
  <si>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</si>
  <si>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</si>
  <si>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Unit0007</t>
  </si>
  <si>
    <t>Ecomart Tầng 1 chung cư Park Home</t>
  </si>
  <si>
    <t>Tầng 1 chung cư Park Home, Số 1 Thành Thái, quận Cầu Giấy, thành phố Hà Nội</t>
  </si>
  <si>
    <t>Unit0008</t>
  </si>
  <si>
    <t>Ecomart Tầng 1, CT3, KĐT nam cường</t>
  </si>
  <si>
    <t>Tầng 1, CT3, KĐT Nam Cường, ngõ 6 Phạm Văn Đồng, phường Cổ Nhuế 1, quận Bắc Từ Liêm, thành phố Hà Nội</t>
  </si>
  <si>
    <t>Unit0009</t>
  </si>
  <si>
    <t>Ecomart chung cư GELEXIA, 885 Tam Trinh</t>
  </si>
  <si>
    <t>Chung cư GELEXIA, 885 Tam Trinh, phường Yên Sở, quận Hoàng Mai, thành phố Hà Nội</t>
  </si>
  <si>
    <t>YÊN SỞ</t>
  </si>
  <si>
    <t>Unit0010</t>
  </si>
  <si>
    <t>Ecomart Tầng 1 chung cư Ecolife Tây Hồ</t>
  </si>
  <si>
    <t>Tầng 1 chung cư Ecolife Tây Hồ, Đường Võ Chí Công, phường Xuân La, quận Tây Hồ, thành phố Hà Nội</t>
  </si>
  <si>
    <t>XUÂN LA</t>
  </si>
  <si>
    <t>Unit0011</t>
  </si>
  <si>
    <t>Ecomart Tầng 1 Sảnh G5 CC Five Star Kim Giang, Thanh Xuân</t>
  </si>
  <si>
    <t>Ecomart Tầng 1 Sảnh G5 CC Five Star Số 2 Kim Giang, Quận Thanh Xuân, thành phố Hà Nội</t>
  </si>
  <si>
    <t>Unit0012</t>
  </si>
  <si>
    <t>Ecomart An Hưng, Hà Đông</t>
  </si>
  <si>
    <t>Tầng 1, V2 Khu đô thị An Hưng, quận Hà Đông, thành phố Hà Nội</t>
  </si>
  <si>
    <t>đơn khai trương ck 10%, công nợ 15 hàng tháng</t>
  </si>
  <si>
    <t>Unit0013</t>
  </si>
  <si>
    <t>Ecomart Lê Đức Thọ</t>
  </si>
  <si>
    <t>8 Lê Đức Thọ, Nam Từ Liêm, Hà Nội</t>
  </si>
  <si>
    <t>Unit0014</t>
  </si>
  <si>
    <t>Eco Mart SA3 Vin Smart City</t>
  </si>
  <si>
    <t>Eco Mart SA3 Vin Smart City, Nam Từ Liêm, thành phố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</si>
  <si>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</si>
  <si>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</si>
  <si>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</si>
  <si>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</si>
  <si>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</si>
  <si>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</si>
  <si>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</si>
  <si>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</si>
  <si>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</si>
  <si>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</si>
  <si>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</si>
  <si>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</si>
  <si>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</si>
  <si>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</si>
  <si>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</si>
  <si>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</si>
  <si>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</si>
  <si>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</si>
  <si>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</si>
  <si>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</si>
  <si>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</si>
  <si>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</si>
  <si>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</si>
  <si>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</si>
  <si>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</si>
  <si>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</si>
  <si>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</si>
  <si>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</si>
  <si>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</si>
  <si>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</si>
  <si>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</si>
  <si>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</si>
  <si>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</si>
  <si>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</si>
  <si>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</si>
  <si>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</si>
  <si>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</si>
  <si>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</si>
  <si>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</si>
  <si>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</si>
  <si>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</si>
  <si>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VIETY</t>
  </si>
  <si>
    <t>CÔNG TY TNHH VIỆT Ý HÀ NỘI CENTER</t>
  </si>
  <si>
    <t>Ki ốt số 2, tầng 1 TTTM tòa nhà CT12A, KĐT Kim Văn Kim Lũ, Phường Định Công, Thành phố Hà Nội, Việt Nam</t>
  </si>
  <si>
    <t>0106621328</t>
  </si>
  <si>
    <t>VIỆT Ý</t>
  </si>
  <si>
    <t>CÔNG TY TNHH VIỆT Ý</t>
  </si>
  <si>
    <t>viety0001</t>
  </si>
  <si>
    <t>Việt Ý The Manor Park, Đại lộ Chu Văn An</t>
  </si>
  <si>
    <t>Việt Ý Mart, số 15 Central, Sunrise C, The Manor Park, Đại lộ Chu Văn An, đường Nguyễn Xiển, Thanh Trì, HN</t>
  </si>
  <si>
    <t>viety0002</t>
  </si>
  <si>
    <t>Việt Ý Tòa H2 Vinhomes Ocean Park 1</t>
  </si>
  <si>
    <t>Tòa H2 Vinhomes Ocean Park 1, Đa Tốn - Gia Lâm, Hà Nội</t>
  </si>
  <si>
    <t>viety0003</t>
  </si>
  <si>
    <t>Việt Ý SP3B-33, Hải Âu 9, Vinhomes Ocean Park 1</t>
  </si>
  <si>
    <t>SP3B-33, Hải Âu 9, Vinhomes Ocean Park 1, Đa Tốn, Gia Lâm, Hà Nội</t>
  </si>
  <si>
    <t>viety0004</t>
  </si>
  <si>
    <t>Việt Ý SP02 Hải Âu 11, Vinhomes Ocean Park 1</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</si>
  <si>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</si>
  <si>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</si>
  <si>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</si>
  <si>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</si>
  <si>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</si>
  <si>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</si>
  <si>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</si>
  <si>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</si>
  <si>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</si>
  <si>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</si>
  <si>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</si>
  <si>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</si>
  <si>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</si>
  <si>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</si>
  <si>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</si>
  <si>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</si>
  <si>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</si>
  <si>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</si>
  <si>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</si>
  <si>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</si>
  <si>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</si>
  <si>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</si>
  <si>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</si>
  <si>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</si>
  <si>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</si>
  <si>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</si>
  <si>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</si>
  <si>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</si>
  <si>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</si>
  <si>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</si>
  <si>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</si>
  <si>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</si>
  <si>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</si>
  <si>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</si>
  <si>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</si>
  <si>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</si>
  <si>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</si>
  <si>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</si>
  <si>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</si>
  <si>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</si>
  <si>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</si>
  <si>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</si>
  <si>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</si>
  <si>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</si>
  <si>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</si>
  <si>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</si>
  <si>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</si>
  <si>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</si>
  <si>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</si>
  <si>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</si>
  <si>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</si>
  <si>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</si>
  <si>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</si>
  <si>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</si>
  <si>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</si>
  <si>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</si>
  <si>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</si>
  <si>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</si>
  <si>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</si>
  <si>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</si>
  <si>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</si>
  <si>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</si>
  <si>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</si>
  <si>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</si>
  <si>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</si>
  <si>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</si>
  <si>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</si>
  <si>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</si>
  <si>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</si>
  <si>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</si>
  <si>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</si>
  <si>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</si>
  <si>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</si>
  <si>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</si>
  <si>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</si>
  <si>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</si>
  <si>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</si>
  <si>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</si>
  <si>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</si>
  <si>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</si>
  <si>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</si>
  <si>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</si>
  <si>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</si>
  <si>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</si>
  <si>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</si>
  <si>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</si>
  <si>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</si>
  <si>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</si>
  <si>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</si>
  <si>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</si>
  <si>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</si>
  <si>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</si>
  <si>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</si>
  <si>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</si>
  <si>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</si>
  <si>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</si>
  <si>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</si>
  <si>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</si>
  <si>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</si>
  <si>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</si>
  <si>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</si>
  <si>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</si>
  <si>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</si>
  <si>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</si>
  <si>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</si>
  <si>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</si>
  <si>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</si>
  <si>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</si>
  <si>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</si>
  <si>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</si>
  <si>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</si>
  <si>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</si>
  <si>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</si>
  <si>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</si>
  <si>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</si>
  <si>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</si>
  <si>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</si>
  <si>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</si>
  <si>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</si>
  <si>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</si>
  <si>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</si>
  <si>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</si>
  <si>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</si>
  <si>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</si>
  <si>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</si>
  <si>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</si>
  <si>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</si>
  <si>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</si>
  <si>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</si>
  <si>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</si>
  <si>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</si>
  <si>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</si>
  <si>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</si>
  <si>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</si>
  <si>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</si>
  <si>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</si>
  <si>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</si>
  <si>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</si>
  <si>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</si>
  <si>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</si>
  <si>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WINCOMMERCE</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</si>
  <si>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</si>
  <si>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</si>
  <si>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</si>
  <si>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</si>
  <si>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</si>
  <si>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</si>
  <si>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</si>
  <si>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</si>
  <si>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</si>
  <si>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</si>
  <si>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</si>
  <si>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</si>
  <si>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</si>
  <si>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</si>
  <si>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</si>
  <si>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</si>
  <si>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</si>
  <si>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</si>
  <si>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</si>
  <si>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</si>
  <si>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</si>
  <si>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</si>
  <si>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</si>
  <si>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</si>
  <si>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</si>
  <si>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</si>
  <si>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</si>
  <si>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</si>
  <si>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</si>
  <si>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</si>
  <si>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</si>
  <si>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</si>
  <si>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</si>
  <si>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</si>
  <si>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</si>
  <si>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</si>
  <si>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</si>
  <si>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</si>
  <si>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</si>
  <si>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</si>
  <si>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</si>
  <si>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</si>
  <si>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</si>
  <si>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</si>
  <si>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</si>
  <si>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</si>
  <si>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</si>
  <si>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</si>
  <si>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</si>
  <si>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</si>
  <si>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</si>
  <si>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</si>
  <si>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</si>
  <si>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</si>
  <si>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</si>
  <si>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</si>
  <si>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</si>
  <si>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</si>
  <si>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</si>
  <si>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</si>
  <si>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</si>
  <si>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</si>
  <si>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</si>
  <si>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</si>
  <si>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</si>
  <si>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</si>
  <si>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</si>
  <si>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</si>
  <si>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</si>
  <si>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</si>
  <si>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</si>
  <si>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</si>
  <si>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</si>
  <si>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</si>
  <si>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</si>
  <si>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</si>
  <si>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</si>
  <si>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</si>
  <si>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</si>
  <si>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</si>
  <si>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</si>
  <si>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</si>
  <si>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</si>
  <si>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</si>
  <si>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</si>
  <si>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</si>
  <si>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</si>
  <si>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</si>
  <si>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</si>
  <si>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</si>
  <si>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</si>
  <si>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</si>
  <si>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</si>
  <si>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</si>
  <si>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</si>
  <si>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</si>
  <si>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</si>
  <si>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</si>
  <si>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</si>
  <si>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</si>
  <si>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</si>
  <si>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</si>
  <si>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</si>
  <si>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</si>
  <si>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</si>
  <si>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</si>
  <si>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</si>
  <si>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</si>
  <si>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</si>
  <si>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</si>
  <si>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</si>
  <si>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</si>
  <si>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</si>
  <si>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</si>
  <si>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</si>
  <si>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</si>
  <si>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</si>
  <si>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</si>
  <si>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</si>
  <si>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</si>
  <si>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</si>
  <si>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</si>
  <si>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</si>
  <si>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</si>
  <si>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</si>
  <si>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</si>
  <si>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</si>
  <si>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</si>
  <si>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</si>
  <si>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</si>
  <si>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</si>
  <si>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</si>
  <si>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</si>
  <si>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</si>
  <si>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</si>
  <si>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</si>
  <si>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</si>
  <si>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</si>
  <si>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</si>
  <si>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</si>
  <si>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</si>
  <si>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</si>
  <si>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</si>
  <si>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</si>
  <si>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</si>
  <si>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</si>
  <si>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</si>
  <si>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</si>
  <si>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</si>
  <si>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</si>
  <si>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</si>
  <si>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</si>
  <si>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</si>
  <si>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</si>
  <si>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</si>
  <si>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</si>
  <si>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</si>
  <si>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</si>
  <si>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</si>
  <si>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</si>
  <si>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</si>
  <si>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</si>
  <si>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</si>
  <si>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</si>
  <si>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</si>
  <si>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</si>
  <si>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</si>
  <si>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</si>
  <si>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</si>
  <si>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</si>
  <si>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</si>
  <si>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</si>
  <si>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</si>
  <si>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</si>
  <si>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</si>
  <si>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</si>
  <si>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</si>
  <si>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</si>
  <si>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</si>
  <si>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</si>
  <si>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</si>
  <si>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</si>
  <si>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</si>
  <si>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</si>
  <si>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</si>
  <si>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</si>
  <si>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</si>
  <si>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</si>
  <si>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</si>
  <si>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</si>
  <si>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</si>
  <si>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</si>
  <si>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</si>
  <si>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</si>
  <si>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</si>
  <si>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</si>
  <si>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</si>
  <si>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</si>
  <si>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</si>
  <si>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</si>
  <si>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</si>
  <si>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</si>
  <si>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</si>
  <si>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</si>
  <si>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</si>
  <si>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</si>
  <si>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</si>
  <si>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</si>
  <si>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</si>
  <si>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</si>
  <si>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</si>
  <si>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</si>
  <si>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</si>
  <si>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</si>
  <si>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</si>
  <si>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</si>
  <si>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</si>
  <si>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</si>
  <si>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</si>
  <si>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</si>
  <si>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</si>
  <si>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</si>
  <si>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</si>
  <si>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</si>
  <si>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</si>
  <si>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</si>
  <si>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</si>
  <si>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</si>
  <si>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</si>
  <si>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</si>
  <si>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</si>
  <si>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</si>
  <si>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</si>
  <si>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</si>
  <si>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</si>
  <si>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</si>
  <si>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</si>
  <si>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</si>
  <si>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</si>
  <si>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</si>
  <si>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</si>
  <si>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</si>
  <si>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</si>
  <si>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</si>
  <si>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</si>
  <si>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</si>
  <si>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</si>
  <si>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</si>
  <si>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</si>
  <si>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</si>
  <si>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</si>
  <si>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</si>
  <si>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</si>
  <si>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</si>
  <si>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</si>
  <si>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</si>
  <si>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</si>
  <si>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</si>
  <si>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</si>
  <si>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</si>
  <si>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</si>
  <si>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</si>
  <si>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</si>
  <si>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</si>
  <si>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</si>
  <si>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</si>
  <si>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</si>
  <si>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</si>
  <si>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</si>
  <si>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</si>
  <si>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</si>
  <si>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</si>
  <si>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</si>
  <si>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</si>
  <si>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</si>
  <si>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</si>
  <si>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</si>
  <si>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</si>
  <si>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</si>
  <si>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</si>
  <si>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</si>
  <si>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</si>
  <si>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</si>
  <si>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</si>
  <si>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</si>
  <si>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</si>
  <si>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</si>
  <si>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</si>
  <si>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</si>
  <si>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</si>
  <si>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</si>
  <si>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</si>
  <si>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</si>
  <si>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</si>
  <si>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</si>
  <si>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</si>
  <si>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</si>
  <si>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</si>
  <si>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</si>
  <si>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</si>
  <si>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</si>
  <si>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</si>
  <si>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</si>
  <si>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</si>
  <si>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</si>
  <si>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</si>
  <si>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</si>
  <si>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</si>
  <si>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</si>
  <si>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</si>
  <si>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</si>
  <si>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</si>
  <si>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</si>
  <si>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</si>
  <si>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</si>
  <si>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</si>
  <si>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</si>
  <si>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</si>
  <si>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</si>
  <si>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</si>
  <si>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</si>
  <si>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</si>
  <si>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</si>
  <si>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</si>
  <si>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</si>
  <si>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</si>
  <si>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</si>
  <si>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</si>
  <si>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</si>
  <si>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</si>
  <si>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</si>
  <si>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</si>
  <si>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</si>
  <si>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</si>
  <si>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</si>
  <si>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</si>
  <si>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</si>
  <si>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</si>
  <si>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</si>
  <si>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</si>
  <si>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</si>
  <si>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</si>
  <si>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</si>
  <si>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</si>
  <si>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</si>
  <si>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</si>
  <si>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</si>
  <si>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</si>
  <si>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</si>
  <si>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</si>
  <si>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</si>
  <si>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</si>
  <si>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</si>
  <si>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</si>
  <si>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</si>
  <si>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</si>
  <si>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</si>
  <si>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</si>
  <si>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</si>
  <si>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</si>
  <si>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</si>
  <si>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</si>
  <si>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</si>
  <si>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</si>
  <si>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</si>
  <si>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</si>
  <si>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</si>
  <si>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</si>
  <si>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</si>
  <si>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</si>
  <si>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</si>
  <si>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</si>
  <si>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</si>
  <si>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</si>
  <si>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</si>
  <si>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</si>
  <si>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</si>
  <si>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</si>
  <si>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</si>
  <si>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</si>
  <si>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</si>
  <si>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</si>
  <si>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</si>
  <si>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</si>
  <si>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</si>
  <si>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</si>
  <si>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</si>
  <si>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</si>
  <si>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</si>
  <si>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</si>
  <si>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</si>
  <si>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</si>
  <si>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</si>
  <si>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</si>
  <si>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</si>
  <si>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</si>
  <si>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</si>
  <si>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</si>
  <si>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</si>
  <si>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</si>
  <si>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</si>
  <si>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</si>
  <si>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</si>
  <si>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</si>
  <si>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</si>
  <si>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</si>
  <si>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</si>
  <si>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</si>
  <si>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</si>
  <si>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</si>
  <si>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</si>
  <si>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</si>
  <si>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</si>
  <si>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</si>
  <si>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</si>
  <si>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</si>
  <si>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</si>
  <si>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</si>
  <si>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</si>
  <si>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</si>
  <si>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</si>
  <si>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</si>
  <si>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</si>
  <si>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</si>
  <si>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</si>
  <si>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</si>
  <si>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</si>
  <si>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</si>
  <si>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</si>
  <si>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</si>
  <si>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</si>
  <si>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</si>
  <si>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</si>
  <si>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</si>
  <si>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</si>
  <si>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</si>
  <si>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</si>
  <si>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</si>
  <si>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</si>
  <si>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</si>
  <si>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</si>
  <si>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</si>
  <si>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</si>
  <si>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</si>
  <si>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</si>
  <si>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</si>
  <si>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</si>
  <si>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</si>
  <si>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</si>
  <si>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</si>
  <si>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</si>
  <si>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</si>
  <si>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</si>
  <si>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</si>
  <si>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</si>
  <si>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</si>
  <si>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</si>
  <si>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</si>
  <si>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</si>
  <si>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</si>
  <si>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</si>
  <si>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</si>
  <si>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</si>
  <si>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</si>
  <si>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</si>
  <si>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</si>
  <si>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</si>
  <si>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</si>
  <si>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</si>
  <si>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</si>
  <si>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</si>
  <si>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</si>
  <si>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</si>
  <si>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</si>
  <si>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</si>
  <si>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</si>
  <si>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</si>
  <si>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</si>
  <si>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</si>
  <si>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</si>
  <si>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</si>
  <si>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</si>
  <si>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</si>
  <si>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</si>
  <si>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</si>
  <si>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</si>
  <si>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</si>
  <si>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</si>
  <si>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</si>
  <si>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</si>
  <si>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</si>
  <si>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</si>
  <si>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</si>
  <si>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</si>
  <si>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</si>
  <si>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</si>
  <si>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</si>
  <si>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</si>
  <si>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</si>
  <si>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</si>
  <si>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</si>
  <si>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</si>
  <si>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</si>
  <si>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</si>
  <si>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</si>
  <si>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</si>
  <si>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</si>
  <si>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</si>
  <si>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</si>
  <si>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</si>
  <si>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</si>
  <si>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</si>
  <si>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</si>
  <si>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</si>
  <si>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</si>
  <si>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</si>
  <si>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</si>
  <si>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</si>
  <si>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</si>
  <si>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</si>
  <si>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</si>
  <si>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</si>
  <si>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</si>
  <si>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</si>
  <si>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</si>
  <si>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</si>
  <si>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</si>
  <si>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</si>
  <si>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</si>
  <si>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</si>
  <si>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</si>
  <si>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</si>
  <si>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</si>
  <si>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</si>
  <si>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</si>
  <si>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</si>
  <si>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</si>
  <si>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</si>
  <si>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</si>
  <si>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</si>
  <si>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</si>
  <si>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</si>
  <si>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</si>
  <si>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</si>
  <si>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</si>
  <si>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</si>
  <si>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</si>
  <si>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</si>
  <si>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</si>
  <si>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</si>
  <si>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</si>
  <si>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</si>
  <si>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</si>
  <si>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</si>
  <si>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</si>
  <si>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</si>
  <si>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</si>
  <si>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</si>
  <si>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</si>
  <si>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</si>
  <si>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</si>
  <si>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</si>
  <si>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</si>
  <si>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</si>
  <si>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</si>
  <si>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</si>
  <si>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</si>
  <si>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</si>
  <si>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</si>
  <si>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</si>
  <si>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</si>
  <si>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</si>
  <si>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</si>
  <si>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</si>
  <si>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</si>
  <si>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</si>
  <si>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</si>
  <si>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</si>
  <si>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</si>
  <si>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</si>
  <si>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</si>
  <si>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</si>
  <si>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</si>
  <si>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</si>
  <si>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</si>
  <si>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</si>
  <si>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</si>
  <si>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</si>
  <si>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</si>
  <si>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</si>
  <si>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</si>
  <si>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</si>
  <si>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</si>
  <si>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</si>
  <si>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</si>
  <si>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</si>
  <si>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</si>
  <si>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</si>
  <si>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</si>
  <si>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</si>
  <si>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</si>
  <si>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</si>
  <si>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</si>
  <si>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</si>
  <si>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</si>
  <si>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</si>
  <si>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</si>
  <si>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</si>
  <si>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</si>
  <si>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</si>
  <si>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</si>
  <si>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</si>
  <si>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</si>
  <si>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</si>
  <si>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</si>
  <si>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</si>
  <si>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</si>
  <si>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</si>
  <si>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</si>
  <si>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</si>
  <si>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</si>
  <si>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</si>
  <si>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</si>
  <si>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</si>
  <si>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</si>
  <si>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</si>
  <si>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</si>
  <si>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</si>
  <si>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</si>
  <si>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</si>
  <si>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</si>
  <si>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</si>
  <si>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</si>
  <si>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</si>
  <si>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</si>
  <si>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</si>
  <si>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</si>
  <si>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</si>
  <si>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</si>
  <si>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</si>
  <si>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</si>
  <si>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</si>
  <si>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</si>
  <si>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</si>
  <si>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</si>
  <si>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</si>
  <si>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</si>
  <si>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</si>
  <si>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</si>
  <si>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</si>
  <si>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</si>
  <si>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</si>
  <si>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</si>
  <si>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</si>
  <si>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</si>
  <si>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</si>
  <si>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</si>
  <si>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</si>
  <si>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</si>
  <si>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</si>
  <si>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</si>
  <si>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</si>
  <si>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</si>
  <si>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</si>
  <si>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</si>
  <si>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</si>
  <si>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</si>
  <si>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</si>
  <si>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</si>
  <si>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</si>
  <si>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</si>
  <si>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</si>
  <si>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</si>
  <si>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</si>
  <si>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</si>
  <si>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</si>
  <si>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</si>
  <si>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</si>
  <si>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</si>
  <si>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</si>
  <si>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</si>
  <si>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</si>
  <si>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</si>
  <si>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</si>
  <si>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</si>
  <si>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</si>
  <si>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</si>
  <si>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</si>
  <si>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</si>
  <si>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</si>
  <si>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</si>
  <si>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</si>
  <si>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</si>
  <si>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</si>
  <si>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</si>
  <si>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</si>
  <si>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</si>
  <si>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</si>
  <si>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</si>
  <si>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</si>
  <si>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</si>
  <si>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</si>
  <si>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</si>
  <si>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</si>
  <si>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</si>
  <si>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</si>
  <si>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</si>
  <si>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</si>
  <si>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</si>
  <si>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</si>
  <si>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</si>
  <si>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</si>
  <si>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</si>
  <si>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</si>
  <si>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</si>
  <si>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</si>
  <si>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</si>
  <si>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</si>
  <si>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</si>
  <si>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</si>
  <si>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</si>
  <si>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</si>
  <si>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</si>
  <si>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</si>
  <si>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</si>
  <si>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</si>
  <si>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</si>
  <si>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</si>
  <si>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</si>
  <si>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</si>
  <si>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</si>
  <si>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</si>
  <si>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</si>
  <si>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</si>
  <si>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</si>
  <si>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</si>
  <si>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</si>
  <si>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</si>
  <si>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</si>
  <si>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</si>
  <si>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</si>
  <si>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</si>
  <si>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</si>
  <si>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</si>
  <si>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</si>
  <si>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</si>
  <si>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</si>
  <si>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</si>
  <si>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</si>
  <si>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</si>
  <si>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</si>
  <si>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</si>
  <si>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</si>
  <si>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</si>
  <si>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</si>
  <si>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</si>
  <si>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</si>
  <si>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</si>
  <si>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</si>
  <si>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</si>
  <si>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</si>
  <si>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</si>
  <si>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</si>
  <si>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</si>
  <si>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</si>
  <si>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</si>
  <si>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</si>
  <si>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</si>
  <si>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</si>
  <si>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</si>
  <si>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</si>
  <si>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</si>
  <si>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</si>
  <si>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</si>
  <si>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</si>
  <si>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</si>
  <si>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</si>
  <si>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</si>
  <si>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</si>
  <si>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</si>
  <si>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0.1 Lô A, Lương Định Của Ấp 2, P. An Phú, Quận 2, TP. Hồ Chí Minh Việt Nam</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</si>
  <si>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</si>
  <si>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</si>
  <si>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</si>
  <si>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</si>
  <si>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</si>
  <si>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</si>
  <si>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</si>
  <si>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</si>
  <si>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</si>
  <si>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</si>
  <si>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</si>
  <si>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</si>
  <si>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</si>
  <si>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</si>
  <si>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</si>
  <si>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</si>
  <si>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</si>
  <si>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</si>
  <si>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</si>
  <si>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</si>
  <si>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</si>
  <si>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</si>
  <si>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</si>
  <si>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</si>
  <si>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</si>
  <si>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</si>
  <si>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</si>
  <si>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</si>
  <si>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</si>
  <si>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</si>
  <si>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</si>
  <si>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</si>
  <si>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</si>
  <si>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</si>
  <si>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</si>
  <si>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</si>
  <si>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</si>
  <si>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</si>
  <si>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</si>
  <si>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</si>
  <si>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</si>
  <si>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</si>
  <si>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</si>
  <si>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</si>
  <si>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</si>
  <si>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</si>
  <si>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</si>
  <si>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</si>
  <si>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</si>
  <si>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</si>
  <si>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</si>
  <si>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</si>
  <si>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</si>
  <si>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</si>
  <si>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</si>
  <si>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</si>
  <si>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</si>
  <si>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</si>
  <si>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</si>
  <si>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</si>
  <si>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</si>
  <si>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</si>
  <si>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</si>
  <si>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</si>
  <si>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</si>
  <si>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</si>
  <si>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</si>
  <si>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</si>
  <si>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</si>
  <si>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</si>
  <si>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</si>
  <si>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</si>
  <si>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</si>
  <si>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</si>
  <si>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</si>
  <si>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</si>
  <si>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</si>
  <si>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</si>
  <si>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</si>
  <si>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</si>
  <si>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</si>
  <si>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</si>
  <si>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</si>
  <si>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</si>
  <si>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</si>
  <si>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</si>
  <si>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</si>
  <si>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</si>
  <si>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</si>
  <si>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</si>
  <si>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</si>
  <si>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</si>
  <si>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</si>
  <si>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</si>
  <si>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</si>
  <si>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</si>
  <si>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</si>
  <si>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</si>
  <si>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</si>
  <si>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</si>
  <si>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</si>
  <si>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</si>
  <si>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</si>
  <si>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</si>
  <si>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</si>
  <si>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</si>
  <si>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</si>
  <si>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</si>
  <si>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</si>
  <si>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</si>
  <si>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</si>
  <si>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</si>
  <si>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</si>
  <si>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</si>
  <si>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</si>
  <si>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</si>
  <si>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</si>
  <si>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</si>
  <si>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</si>
  <si>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</si>
  <si>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</si>
  <si>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</si>
  <si>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</si>
  <si>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</si>
  <si>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</si>
  <si>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</si>
  <si>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</si>
  <si>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</si>
  <si>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</si>
  <si>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</si>
  <si>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</si>
  <si>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</si>
  <si>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</si>
  <si>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</si>
  <si>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</si>
  <si>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</si>
  <si>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</si>
  <si>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</si>
  <si>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</si>
  <si>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</si>
  <si>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</si>
  <si>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</si>
  <si>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</si>
  <si>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</si>
  <si>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</si>
  <si>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</si>
  <si>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</si>
  <si>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</si>
  <si>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</si>
  <si>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</si>
  <si>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</si>
  <si>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</si>
  <si>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</si>
  <si>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</si>
  <si>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</si>
  <si>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</si>
  <si>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</si>
  <si>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</si>
  <si>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</si>
  <si>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</si>
  <si>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</si>
  <si>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</si>
  <si>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</si>
  <si>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</si>
  <si>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</si>
  <si>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</si>
  <si>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</si>
  <si>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</si>
  <si>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</si>
  <si>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</si>
  <si>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</si>
  <si>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</si>
  <si>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</si>
  <si>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</si>
  <si>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</si>
  <si>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</si>
  <si>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</si>
  <si>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</si>
  <si>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</si>
  <si>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</si>
  <si>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</si>
  <si>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</si>
  <si>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</si>
  <si>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</si>
  <si>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</si>
  <si>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</si>
  <si>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</si>
  <si>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</si>
  <si>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</si>
  <si>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</si>
  <si>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</si>
  <si>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</si>
  <si>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</si>
  <si>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</si>
  <si>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</si>
  <si>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</si>
  <si>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</si>
  <si>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</si>
  <si>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</si>
  <si>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</si>
  <si>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</si>
  <si>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</si>
  <si>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</si>
  <si>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</si>
  <si>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</si>
  <si>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</si>
  <si>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</si>
  <si>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</si>
  <si>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</si>
  <si>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</si>
  <si>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</si>
  <si>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</si>
  <si>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</si>
  <si>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</si>
  <si>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</si>
  <si>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</si>
  <si>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</si>
  <si>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</si>
  <si>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</si>
  <si>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</si>
  <si>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</si>
  <si>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</si>
  <si>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</si>
  <si>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</si>
  <si>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</si>
  <si>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</si>
  <si>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</si>
  <si>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</si>
  <si>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</si>
  <si>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</si>
  <si>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</si>
  <si>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</si>
  <si>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</si>
  <si>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</si>
  <si>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</si>
  <si>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</si>
  <si>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</si>
  <si>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</si>
  <si>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</si>
  <si>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</si>
  <si>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</si>
  <si>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</si>
  <si>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</si>
  <si>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</si>
  <si>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</si>
  <si>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</si>
  <si>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</si>
  <si>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</si>
  <si>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</si>
  <si>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</si>
  <si>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</si>
  <si>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</si>
  <si>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</si>
  <si>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</si>
  <si>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</si>
  <si>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</si>
  <si>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</si>
  <si>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</si>
  <si>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</si>
  <si>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</si>
  <si>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</si>
  <si>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</si>
  <si>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</si>
  <si>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</si>
  <si>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</si>
  <si>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</si>
  <si>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</si>
  <si>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</si>
  <si>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</si>
  <si>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</si>
  <si>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</si>
  <si>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</si>
  <si>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</si>
  <si>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</si>
  <si>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</si>
  <si>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</si>
  <si>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</si>
  <si>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</si>
  <si>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</si>
  <si>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</si>
  <si>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</si>
  <si>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</si>
  <si>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</si>
  <si>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</si>
  <si>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</si>
  <si>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</si>
  <si>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</si>
  <si>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</si>
  <si>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</si>
  <si>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</si>
  <si>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</si>
  <si>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</si>
  <si>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</si>
  <si>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</si>
  <si>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</si>
  <si>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</si>
  <si>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</si>
  <si>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</si>
  <si>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</si>
  <si>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</si>
  <si>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</si>
  <si>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</si>
  <si>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</si>
  <si>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</si>
  <si>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</si>
  <si>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</si>
  <si>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</si>
  <si>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</si>
  <si>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</si>
  <si>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</si>
  <si>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</si>
  <si>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</si>
  <si>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</si>
  <si>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</si>
  <si>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</si>
  <si>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</si>
  <si>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</si>
  <si>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</si>
  <si>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</si>
  <si>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</si>
  <si>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</si>
  <si>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</si>
  <si>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</si>
  <si>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</si>
  <si>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</si>
  <si>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</si>
  <si>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</si>
  <si>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</si>
  <si>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</si>
  <si>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</si>
  <si>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</si>
  <si>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</si>
  <si>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</si>
  <si>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</si>
  <si>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</si>
  <si>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</si>
  <si>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</si>
  <si>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</si>
  <si>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</si>
  <si>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</si>
  <si>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</si>
  <si>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</si>
  <si>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</si>
  <si>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</si>
  <si>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</si>
  <si>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</si>
  <si>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</si>
  <si>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</si>
  <si>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</si>
  <si>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</si>
  <si>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</si>
  <si>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</si>
  <si>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</si>
  <si>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</si>
  <si>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</si>
  <si>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</si>
  <si>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</si>
  <si>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</si>
  <si>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</si>
  <si>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</si>
  <si>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</si>
  <si>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</si>
  <si>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</si>
  <si>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</si>
  <si>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</si>
  <si>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</si>
  <si>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</si>
  <si>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</si>
  <si>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</si>
  <si>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</si>
  <si>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</si>
  <si>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</si>
  <si>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</si>
  <si>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</si>
  <si>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</si>
  <si>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</si>
  <si>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</si>
  <si>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</si>
  <si>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</si>
  <si>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</si>
  <si>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</si>
  <si>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</si>
  <si>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</si>
  <si>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</si>
  <si>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</si>
  <si>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</si>
  <si>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</si>
  <si>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</si>
  <si>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</si>
  <si>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</si>
  <si>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</si>
  <si>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</si>
  <si>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</si>
  <si>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</si>
  <si>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</si>
  <si>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</si>
  <si>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</si>
  <si>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</si>
  <si>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</si>
  <si>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</si>
  <si>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</si>
  <si>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</si>
  <si>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</si>
  <si>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</si>
  <si>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</si>
  <si>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</si>
  <si>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</si>
  <si>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</si>
  <si>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</si>
  <si>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</si>
  <si>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</si>
  <si>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</si>
  <si>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</si>
  <si>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</si>
  <si>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</si>
  <si>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</si>
  <si>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</si>
  <si>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</si>
  <si>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</si>
  <si>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</si>
  <si>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</si>
  <si>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</si>
  <si>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</si>
  <si>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</si>
  <si>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</si>
  <si>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</si>
  <si>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</si>
  <si>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</si>
  <si>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</si>
  <si>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</si>
  <si>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</si>
  <si>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</si>
  <si>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</si>
  <si>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</si>
  <si>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</si>
  <si>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</si>
  <si>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</si>
  <si>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</si>
  <si>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</si>
  <si>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</si>
  <si>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</si>
  <si>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</si>
  <si>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</si>
  <si>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</si>
  <si>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</si>
  <si>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</si>
  <si>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</si>
  <si>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</si>
  <si>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</si>
  <si>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</si>
  <si>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</si>
  <si>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</si>
  <si>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</si>
  <si>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</si>
  <si>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</si>
  <si>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</si>
  <si>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</si>
  <si>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</si>
  <si>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</si>
  <si>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</si>
  <si>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</si>
  <si>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</si>
  <si>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</si>
  <si>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</si>
  <si>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</si>
  <si>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</si>
  <si>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</si>
  <si>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</si>
  <si>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</si>
  <si>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</si>
  <si>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</si>
  <si>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</si>
  <si>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</si>
  <si>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</si>
  <si>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</si>
  <si>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</si>
  <si>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</si>
  <si>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</si>
  <si>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</si>
  <si>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</si>
  <si>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</si>
  <si>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</si>
  <si>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</si>
  <si>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</si>
  <si>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</si>
  <si>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</si>
  <si>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</si>
  <si>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</si>
  <si>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</si>
  <si>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</si>
  <si>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</si>
  <si>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</si>
  <si>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</si>
  <si>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</si>
  <si>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</si>
  <si>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</si>
  <si>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</si>
  <si>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</si>
  <si>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</si>
  <si>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</si>
  <si>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</si>
  <si>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</si>
  <si>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</si>
  <si>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</si>
  <si>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</si>
  <si>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</si>
  <si>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</si>
  <si>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</si>
  <si>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</si>
  <si>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</si>
  <si>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</si>
  <si>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</si>
  <si>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</si>
  <si>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</si>
  <si>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</si>
  <si>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</si>
  <si>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</si>
  <si>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</si>
  <si>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</si>
  <si>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</si>
  <si>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</si>
  <si>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</si>
  <si>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</si>
  <si>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</si>
  <si>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</si>
  <si>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</si>
  <si>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</si>
  <si>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</si>
  <si>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</si>
  <si>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</si>
  <si>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</si>
  <si>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</si>
  <si>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</si>
  <si>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</si>
  <si>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</si>
  <si>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</si>
  <si>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</si>
  <si>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</si>
  <si>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</si>
  <si>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</si>
  <si>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</si>
  <si>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</si>
  <si>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</si>
  <si>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</si>
  <si>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</si>
  <si>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</si>
  <si>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</si>
  <si>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</si>
  <si>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</si>
  <si>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</si>
  <si>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</si>
  <si>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</si>
  <si>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</si>
  <si>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</si>
  <si>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</si>
  <si>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</si>
  <si>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</si>
  <si>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</si>
  <si>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</si>
  <si>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</si>
  <si>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</si>
  <si>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</si>
  <si>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</si>
  <si>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</si>
  <si>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</si>
  <si>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</si>
  <si>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</si>
  <si>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</si>
  <si>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</si>
  <si>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</si>
  <si>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</si>
  <si>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</si>
  <si>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</si>
  <si>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</si>
  <si>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</si>
  <si>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</si>
  <si>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</si>
  <si>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</si>
  <si>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</si>
  <si>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</si>
  <si>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</si>
  <si>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</si>
  <si>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</si>
  <si>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</si>
  <si>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</si>
  <si>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</si>
  <si>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</si>
  <si>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</si>
  <si>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</si>
  <si>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</si>
  <si>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</si>
  <si>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</si>
  <si>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</si>
  <si>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</si>
  <si>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</si>
  <si>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</si>
  <si>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</si>
  <si>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</si>
  <si>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</si>
  <si>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</si>
  <si>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</si>
  <si>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</si>
  <si>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</si>
  <si>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</si>
  <si>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</si>
  <si>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</si>
  <si>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</si>
  <si>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</si>
  <si>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</si>
  <si>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</si>
  <si>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</si>
  <si>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</si>
  <si>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</si>
  <si>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</si>
  <si>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</si>
  <si>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</si>
  <si>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</si>
  <si>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</si>
  <si>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</si>
  <si>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</si>
  <si>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</si>
  <si>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</si>
  <si>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</si>
  <si>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</si>
  <si>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</si>
  <si>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</si>
  <si>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</si>
  <si>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</si>
  <si>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</si>
  <si>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</si>
  <si>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</si>
  <si>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</si>
  <si>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</si>
  <si>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</si>
  <si>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</si>
  <si>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</si>
  <si>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</si>
  <si>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</si>
  <si>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</si>
  <si>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</si>
  <si>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</si>
  <si>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</si>
  <si>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</si>
  <si>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</si>
  <si>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</si>
  <si>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</si>
  <si>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</si>
  <si>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</si>
  <si>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</si>
  <si>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</si>
  <si>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</si>
  <si>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</si>
  <si>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</si>
  <si>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</si>
  <si>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</si>
  <si>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</si>
  <si>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</si>
  <si>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</si>
  <si>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</si>
  <si>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</si>
  <si>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</si>
  <si>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</si>
  <si>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</si>
  <si>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</si>
  <si>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</si>
  <si>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</si>
  <si>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</si>
  <si>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</si>
  <si>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</si>
  <si>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</si>
  <si>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</si>
  <si>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</si>
  <si>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</si>
  <si>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</si>
  <si>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</si>
  <si>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</si>
  <si>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</si>
  <si>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</si>
  <si>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</si>
  <si>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</si>
  <si>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</si>
  <si>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</si>
  <si>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</si>
  <si>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</si>
  <si>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</si>
  <si>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</si>
  <si>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</si>
  <si>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</si>
  <si>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</si>
  <si>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</si>
  <si>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</si>
  <si>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</si>
  <si>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</si>
  <si>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</si>
  <si>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</si>
  <si>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</si>
  <si>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</si>
  <si>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</si>
  <si>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</si>
  <si>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</si>
  <si>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</si>
  <si>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</si>
  <si>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</si>
  <si>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</si>
  <si>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</si>
  <si>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</si>
  <si>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</si>
  <si>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</si>
  <si>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</si>
  <si>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</si>
  <si>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</si>
  <si>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</si>
  <si>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</si>
  <si>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</si>
  <si>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</si>
  <si>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</si>
  <si>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</si>
  <si>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</si>
  <si>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</si>
  <si>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</si>
  <si>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</si>
  <si>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</si>
  <si>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</si>
  <si>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</si>
  <si>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</si>
  <si>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</si>
  <si>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</si>
  <si>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</si>
  <si>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</si>
  <si>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</si>
  <si>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</si>
  <si>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</si>
  <si>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</si>
  <si>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</si>
  <si>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</si>
  <si>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</si>
  <si>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</si>
  <si>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</si>
  <si>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</si>
  <si>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</si>
  <si>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</si>
  <si>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</si>
  <si>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</si>
  <si>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</si>
  <si>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</si>
  <si>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</si>
  <si>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</si>
  <si>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</si>
  <si>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</si>
  <si>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</si>
  <si>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</si>
  <si>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</si>
  <si>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</si>
  <si>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</si>
  <si>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</si>
  <si>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</si>
  <si>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</si>
  <si>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</si>
  <si>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</si>
  <si>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</si>
  <si>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</si>
  <si>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</si>
  <si>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</si>
  <si>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</si>
  <si>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</si>
  <si>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</si>
  <si>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</si>
  <si>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</si>
  <si>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</si>
  <si>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</si>
  <si>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</si>
  <si>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</si>
  <si>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</si>
  <si>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</si>
  <si>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</si>
  <si>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</si>
  <si>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</si>
  <si>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</si>
  <si>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</si>
  <si>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</si>
  <si>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</si>
  <si>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</si>
  <si>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</si>
  <si>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</si>
  <si>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</si>
  <si>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</si>
  <si>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</si>
  <si>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</si>
  <si>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</si>
  <si>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</si>
  <si>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</si>
  <si>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</si>
  <si>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</si>
  <si>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</si>
  <si>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</si>
  <si>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</si>
  <si>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</si>
  <si>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</si>
  <si>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</si>
  <si>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</si>
  <si>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</si>
  <si>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</si>
  <si>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</si>
  <si>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</si>
  <si>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</si>
  <si>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</si>
  <si>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</si>
  <si>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</si>
  <si>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</si>
  <si>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</si>
  <si>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</si>
  <si>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</si>
  <si>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</si>
  <si>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</si>
  <si>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</si>
  <si>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</si>
  <si>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</si>
  <si>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</si>
  <si>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</si>
  <si>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</si>
  <si>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</si>
  <si>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</si>
  <si>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</si>
  <si>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</si>
  <si>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</si>
  <si>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</si>
  <si>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</si>
  <si>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</si>
  <si>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</si>
  <si>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</si>
  <si>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</si>
  <si>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</si>
  <si>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</si>
  <si>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</si>
  <si>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</si>
  <si>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</si>
  <si>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</si>
  <si>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</si>
  <si>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</si>
  <si>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</si>
  <si>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</si>
  <si>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</si>
  <si>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</si>
  <si>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</si>
  <si>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</si>
  <si>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</si>
  <si>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</si>
  <si>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</si>
  <si>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</si>
  <si>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</si>
  <si>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</si>
  <si>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</si>
  <si>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</si>
  <si>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</si>
  <si>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</si>
  <si>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</si>
  <si>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</si>
  <si>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</si>
  <si>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</si>
  <si>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</si>
  <si>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</si>
  <si>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</si>
  <si>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</si>
  <si>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</si>
  <si>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</si>
  <si>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</si>
  <si>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</si>
  <si>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</si>
  <si>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</si>
  <si>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</si>
  <si>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</si>
  <si>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</si>
  <si>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</si>
  <si>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</si>
  <si>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</si>
  <si>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</si>
  <si>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</si>
  <si>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</si>
  <si>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</si>
  <si>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</si>
  <si>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</si>
  <si>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</si>
  <si>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</si>
  <si>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</si>
  <si>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</si>
  <si>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</si>
  <si>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</si>
  <si>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</si>
  <si>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</si>
  <si>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</si>
  <si>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</si>
  <si>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</si>
  <si>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</si>
  <si>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</si>
  <si>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</si>
  <si>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</si>
  <si>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</si>
  <si>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</si>
  <si>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</si>
  <si>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</si>
  <si>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</si>
  <si>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</si>
  <si>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</si>
  <si>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</si>
  <si>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</si>
  <si>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</si>
  <si>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</si>
  <si>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</si>
  <si>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</si>
  <si>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</si>
  <si>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</si>
  <si>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</si>
  <si>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</si>
  <si>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</si>
  <si>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</si>
  <si>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</si>
  <si>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</si>
  <si>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</si>
  <si>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</si>
  <si>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</si>
  <si>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</si>
  <si>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</si>
  <si>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</si>
  <si>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</si>
  <si>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</si>
  <si>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</si>
  <si>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</si>
  <si>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</si>
  <si>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</si>
  <si>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</si>
  <si>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</si>
  <si>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</si>
  <si>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</si>
  <si>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</si>
  <si>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</si>
  <si>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</si>
  <si>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</si>
  <si>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</si>
  <si>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</si>
  <si>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</si>
  <si>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</si>
  <si>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</si>
  <si>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</si>
  <si>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</si>
  <si>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</si>
  <si>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</si>
  <si>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</si>
  <si>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</si>
  <si>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</si>
  <si>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</si>
  <si>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</si>
  <si>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</si>
  <si>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</si>
  <si>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</si>
  <si>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</si>
  <si>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</si>
  <si>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</si>
  <si>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</si>
  <si>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</si>
  <si>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</si>
  <si>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</si>
  <si>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</si>
  <si>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</si>
  <si>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</si>
  <si>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</si>
  <si>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</si>
  <si>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</si>
  <si>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</si>
  <si>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</si>
  <si>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</si>
  <si>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</si>
  <si>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</si>
  <si>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</si>
  <si>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</si>
  <si>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</si>
  <si>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</si>
  <si>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</si>
  <si>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</si>
  <si>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</si>
  <si>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</si>
  <si>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</si>
  <si>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</si>
  <si>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</si>
  <si>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</si>
  <si>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</si>
  <si>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</si>
  <si>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</si>
  <si>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</si>
  <si>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</si>
  <si>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</si>
  <si>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</si>
  <si>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</si>
  <si>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</si>
  <si>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</si>
  <si>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</si>
  <si>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</si>
  <si>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</si>
  <si>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</si>
  <si>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</si>
  <si>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</si>
  <si>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</si>
  <si>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</si>
  <si>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</si>
  <si>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</si>
  <si>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</si>
  <si>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</si>
  <si>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</si>
  <si>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</si>
  <si>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</si>
  <si>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</si>
  <si>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</si>
  <si>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</si>
  <si>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</si>
  <si>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</si>
  <si>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</si>
  <si>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</si>
  <si>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</si>
  <si>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</si>
  <si>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</si>
  <si>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</si>
  <si>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</si>
  <si>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</si>
  <si>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</si>
  <si>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</si>
  <si>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</si>
  <si>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</si>
  <si>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</si>
  <si>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</si>
  <si>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</si>
  <si>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</si>
  <si>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</si>
  <si>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</si>
  <si>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</si>
  <si>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</si>
  <si>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</si>
  <si>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</si>
  <si>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</si>
  <si>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</si>
  <si>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</si>
  <si>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</si>
  <si>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</si>
  <si>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</si>
  <si>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</si>
  <si>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</si>
  <si>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</si>
  <si>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</si>
  <si>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</si>
  <si>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</si>
  <si>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</si>
  <si>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</si>
  <si>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</si>
  <si>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</si>
  <si>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</si>
  <si>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</si>
  <si>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</si>
  <si>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</si>
  <si>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</si>
  <si>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</si>
  <si>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</si>
  <si>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</si>
  <si>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</si>
  <si>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</si>
  <si>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</si>
  <si>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</si>
  <si>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</si>
  <si>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</si>
  <si>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</si>
  <si>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</si>
  <si>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</si>
  <si>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</si>
  <si>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</si>
  <si>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</si>
  <si>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</si>
  <si>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</si>
  <si>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</si>
  <si>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</si>
  <si>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</si>
  <si>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</si>
  <si>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</si>
  <si>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</si>
  <si>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</si>
  <si>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</si>
  <si>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</si>
  <si>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</si>
  <si>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</si>
  <si>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</si>
  <si>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</si>
  <si>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</si>
  <si>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</si>
  <si>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</si>
  <si>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</si>
  <si>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</si>
  <si>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</si>
  <si>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</si>
  <si>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</si>
  <si>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</si>
  <si>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</si>
  <si>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</si>
  <si>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</si>
  <si>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</si>
  <si>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</si>
  <si>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</si>
  <si>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</si>
  <si>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</si>
  <si>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</si>
  <si>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</si>
  <si>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</si>
  <si>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</si>
  <si>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</si>
  <si>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</si>
  <si>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</si>
  <si>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</si>
  <si>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</si>
  <si>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</si>
  <si>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</si>
  <si>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</si>
  <si>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</si>
  <si>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</si>
  <si>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</si>
  <si>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</si>
  <si>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</si>
  <si>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</si>
  <si>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</si>
  <si>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</si>
  <si>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</si>
  <si>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</si>
  <si>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</si>
  <si>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</si>
  <si>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</si>
  <si>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</si>
  <si>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</si>
  <si>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</si>
  <si>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</si>
  <si>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</si>
  <si>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</si>
  <si>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</si>
  <si>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</si>
  <si>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</si>
  <si>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</si>
  <si>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</si>
  <si>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</si>
  <si>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</si>
  <si>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</si>
  <si>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</si>
  <si>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</si>
  <si>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</si>
  <si>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</si>
  <si>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</si>
  <si>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</si>
  <si>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</si>
  <si>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</si>
  <si>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</si>
  <si>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</si>
  <si>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</si>
  <si>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</si>
  <si>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</si>
  <si>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</si>
  <si>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</si>
  <si>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</si>
  <si>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</si>
  <si>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</si>
  <si>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</si>
  <si>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</si>
  <si>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</si>
  <si>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</si>
  <si>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</si>
  <si>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</si>
  <si>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</si>
  <si>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</si>
  <si>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</si>
  <si>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</si>
  <si>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</si>
  <si>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</si>
  <si>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</si>
  <si>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</si>
  <si>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</si>
  <si>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</si>
  <si>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</si>
  <si>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</si>
  <si>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</si>
  <si>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</si>
  <si>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</si>
  <si>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</si>
  <si>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</si>
  <si>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</si>
  <si>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</si>
  <si>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</si>
  <si>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</si>
  <si>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</si>
  <si>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</si>
  <si>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</si>
  <si>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</si>
  <si>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</si>
  <si>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</si>
  <si>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</si>
  <si>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</si>
  <si>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</si>
  <si>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</si>
  <si>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</si>
  <si>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</si>
  <si>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</si>
  <si>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</si>
  <si>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</si>
  <si>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</si>
  <si>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</si>
  <si>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</si>
  <si>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</si>
  <si>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</si>
  <si>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</si>
  <si>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</si>
  <si>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</si>
  <si>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</si>
  <si>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</si>
  <si>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</si>
  <si>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</si>
  <si>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</si>
  <si>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</si>
  <si>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</si>
  <si>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</si>
  <si>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</si>
  <si>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</si>
  <si>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</si>
  <si>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</si>
  <si>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</si>
  <si>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</si>
  <si>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</si>
  <si>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</si>
  <si>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</si>
  <si>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</si>
  <si>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</si>
  <si>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</si>
  <si>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</si>
  <si>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</si>
  <si>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</si>
  <si>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</si>
  <si>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</si>
  <si>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</si>
  <si>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</si>
  <si>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</si>
  <si>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</si>
  <si>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</si>
  <si>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</si>
  <si>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</si>
  <si>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</si>
  <si>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</si>
  <si>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</si>
  <si>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</si>
  <si>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</si>
  <si>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</si>
  <si>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</si>
  <si>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</si>
  <si>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</si>
  <si>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</si>
  <si>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</si>
  <si>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</si>
  <si>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</si>
  <si>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</si>
  <si>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</si>
  <si>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</si>
  <si>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</si>
  <si>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</si>
  <si>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</si>
  <si>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</si>
  <si>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</si>
  <si>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</si>
  <si>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</si>
  <si>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</si>
  <si>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</si>
  <si>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</si>
  <si>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</si>
  <si>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</si>
  <si>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</si>
  <si>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</si>
  <si>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</si>
  <si>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</si>
  <si>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</si>
  <si>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</si>
  <si>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</si>
  <si>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</si>
  <si>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</si>
  <si>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</si>
  <si>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</si>
  <si>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</si>
  <si>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</si>
  <si>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</si>
  <si>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</si>
  <si>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</si>
  <si>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</si>
  <si>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</si>
  <si>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</si>
  <si>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</si>
  <si>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</si>
  <si>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</si>
  <si>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</si>
  <si>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</si>
  <si>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</si>
  <si>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</si>
  <si>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</si>
  <si>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</si>
  <si>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</si>
  <si>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</si>
  <si>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</si>
  <si>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</si>
  <si>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</si>
  <si>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</si>
  <si>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</si>
  <si>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</si>
  <si>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</si>
  <si>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</si>
  <si>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</si>
  <si>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</si>
  <si>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</si>
  <si>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</si>
  <si>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</si>
  <si>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</si>
  <si>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</si>
  <si>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</si>
  <si>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</si>
  <si>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</si>
  <si>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</si>
  <si>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</si>
  <si>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</si>
  <si>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</si>
  <si>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</si>
  <si>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</si>
  <si>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</si>
  <si>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</si>
  <si>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</si>
  <si>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</si>
  <si>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</si>
  <si>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</si>
  <si>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</si>
  <si>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</si>
  <si>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</si>
  <si>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</si>
  <si>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</si>
  <si>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</si>
  <si>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</si>
  <si>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</si>
  <si>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</si>
  <si>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</si>
  <si>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</si>
  <si>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</si>
  <si>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</si>
  <si>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</si>
  <si>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</si>
  <si>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</si>
  <si>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</si>
  <si>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</si>
  <si>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</si>
  <si>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</si>
  <si>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</si>
  <si>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</si>
  <si>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</si>
  <si>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</si>
  <si>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</si>
  <si>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</si>
  <si>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</si>
  <si>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</si>
  <si>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</si>
  <si>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</si>
  <si>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</si>
  <si>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</si>
  <si>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</si>
  <si>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</si>
  <si>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</si>
  <si>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</si>
  <si>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</si>
  <si>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</si>
  <si>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</si>
  <si>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</si>
  <si>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</si>
  <si>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</si>
  <si>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</si>
  <si>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</si>
  <si>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</si>
  <si>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</si>
  <si>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</si>
  <si>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</si>
  <si>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</si>
  <si>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</si>
  <si>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</si>
  <si>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</si>
  <si>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</si>
  <si>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</si>
  <si>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</si>
  <si>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</si>
  <si>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</si>
  <si>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</si>
  <si>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</si>
  <si>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</si>
  <si>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</si>
  <si>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</si>
  <si>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</si>
  <si>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</si>
  <si>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</si>
  <si>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</si>
  <si>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</si>
  <si>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</si>
  <si>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</si>
  <si>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</si>
  <si>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</si>
  <si>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</si>
  <si>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</si>
  <si>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</si>
  <si>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</si>
  <si>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</si>
  <si>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</si>
  <si>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</si>
  <si>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</si>
  <si>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</si>
  <si>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</si>
  <si>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</si>
  <si>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</si>
  <si>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</si>
  <si>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</si>
  <si>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</si>
  <si>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</si>
  <si>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</si>
  <si>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</si>
  <si>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</si>
  <si>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</si>
  <si>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</si>
  <si>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</si>
  <si>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</si>
  <si>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</si>
  <si>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</si>
  <si>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</si>
  <si>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</si>
  <si>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</si>
  <si>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</si>
  <si>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</si>
  <si>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</si>
  <si>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</si>
  <si>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</si>
  <si>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</si>
  <si>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</si>
  <si>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</si>
  <si>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</si>
  <si>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</si>
  <si>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</si>
  <si>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</si>
  <si>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</si>
  <si>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</si>
  <si>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</si>
  <si>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</si>
  <si>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</si>
  <si>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</si>
  <si>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</si>
  <si>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</si>
  <si>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</si>
  <si>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</si>
  <si>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</si>
  <si>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</si>
  <si>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</si>
  <si>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</si>
  <si>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</si>
  <si>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</si>
  <si>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</si>
  <si>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</si>
  <si>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</si>
  <si>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</si>
  <si>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</si>
  <si>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</si>
  <si>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</si>
  <si>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</si>
  <si>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</si>
  <si>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</si>
  <si>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</si>
  <si>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</si>
  <si>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</si>
  <si>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</si>
  <si>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</si>
  <si>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</si>
  <si>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</si>
  <si>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</si>
  <si>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</si>
  <si>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</si>
  <si>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</si>
  <si>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</si>
  <si>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</si>
  <si>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</si>
  <si>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</si>
  <si>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</si>
  <si>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</si>
  <si>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</si>
  <si>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</si>
  <si>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</si>
  <si>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</si>
  <si>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</si>
  <si>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</si>
  <si>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</si>
  <si>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</si>
  <si>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</si>
  <si>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</si>
  <si>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</si>
  <si>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</si>
  <si>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</si>
  <si>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</si>
  <si>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</si>
  <si>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</si>
  <si>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</si>
  <si>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</si>
  <si>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</si>
  <si>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</si>
  <si>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</si>
  <si>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</si>
  <si>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</si>
  <si>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</si>
  <si>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</si>
  <si>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</si>
  <si>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</si>
  <si>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</si>
  <si>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</si>
  <si>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</si>
  <si>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</si>
  <si>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</si>
  <si>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</si>
  <si>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</si>
  <si>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</si>
  <si>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</si>
  <si>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</si>
  <si>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</si>
  <si>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</si>
  <si>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</si>
  <si>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</si>
  <si>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</si>
  <si>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</si>
  <si>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</si>
  <si>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</si>
  <si>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</si>
  <si>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</si>
  <si>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</si>
  <si>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</si>
  <si>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</si>
  <si>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</si>
  <si>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</si>
  <si>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</si>
  <si>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</si>
  <si>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</si>
  <si>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</si>
  <si>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</si>
  <si>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</si>
  <si>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</si>
  <si>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</si>
  <si>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</si>
  <si>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</si>
  <si>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</si>
  <si>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</si>
  <si>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</si>
  <si>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</si>
  <si>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</si>
  <si>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</si>
  <si>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</si>
  <si>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</si>
  <si>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</si>
  <si>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</si>
  <si>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</si>
  <si>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</si>
  <si>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</si>
  <si>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</si>
  <si>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</si>
  <si>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</si>
  <si>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</si>
  <si>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</si>
  <si>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</si>
  <si>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</si>
  <si>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</si>
  <si>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</si>
  <si>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</si>
  <si>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</si>
  <si>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</si>
  <si>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</si>
  <si>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</si>
  <si>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</si>
  <si>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</si>
  <si>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</si>
  <si>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</si>
  <si>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</si>
  <si>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</si>
  <si>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</si>
  <si>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</si>
  <si>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</si>
  <si>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</si>
  <si>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</si>
  <si>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</si>
  <si>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</si>
  <si>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</si>
  <si>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</si>
  <si>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</si>
  <si>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</si>
  <si>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</si>
  <si>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</si>
  <si>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</si>
  <si>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</si>
  <si>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</si>
  <si>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</si>
  <si>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</si>
  <si>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</si>
  <si>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</si>
  <si>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</si>
  <si>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</si>
  <si>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</si>
  <si>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</si>
  <si>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</si>
  <si>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</si>
  <si>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</si>
  <si>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</si>
  <si>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</si>
  <si>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</si>
  <si>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</si>
  <si>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</si>
  <si>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</si>
  <si>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</si>
  <si>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</si>
  <si>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</si>
  <si>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</si>
  <si>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</si>
  <si>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</si>
  <si>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</si>
  <si>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</si>
  <si>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</si>
  <si>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</si>
  <si>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</si>
  <si>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</si>
  <si>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</si>
  <si>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</si>
  <si>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</si>
  <si>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</si>
  <si>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</si>
  <si>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</si>
  <si>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</si>
  <si>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</si>
  <si>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</si>
  <si>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</si>
  <si>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</si>
  <si>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</si>
  <si>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</si>
  <si>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</si>
  <si>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</si>
  <si>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</si>
  <si>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</si>
  <si>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</si>
  <si>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</si>
  <si>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</si>
  <si>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</si>
  <si>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</si>
  <si>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</si>
  <si>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</si>
  <si>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</si>
  <si>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</si>
  <si>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</si>
  <si>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</si>
  <si>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</si>
  <si>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</si>
  <si>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</si>
  <si>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</si>
  <si>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</si>
  <si>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</si>
  <si>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</si>
  <si>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</si>
  <si>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</si>
  <si>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</si>
  <si>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</si>
  <si>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</si>
  <si>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</si>
  <si>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</si>
  <si>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</si>
  <si>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</si>
  <si>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</si>
  <si>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</si>
  <si>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</si>
  <si>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</si>
  <si>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</si>
  <si>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</si>
  <si>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</si>
  <si>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</si>
  <si>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</si>
  <si>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</si>
  <si>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</si>
  <si>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</si>
  <si>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</si>
  <si>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</si>
  <si>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</si>
  <si>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</si>
  <si>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</si>
  <si>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</si>
  <si>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</si>
  <si>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</si>
  <si>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</si>
  <si>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</si>
  <si>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</si>
  <si>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</si>
  <si>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</si>
  <si>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</si>
  <si>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</si>
  <si>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</si>
  <si>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</si>
  <si>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</si>
  <si>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</si>
  <si>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</si>
  <si>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</si>
  <si>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</si>
  <si>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</si>
  <si>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</si>
  <si>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</si>
  <si>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</si>
  <si>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</si>
  <si>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</si>
  <si>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</si>
  <si>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</si>
  <si>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</si>
  <si>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</si>
  <si>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</si>
  <si>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</si>
  <si>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</si>
  <si>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</si>
  <si>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</si>
  <si>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</si>
  <si>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</si>
  <si>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</si>
  <si>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</si>
  <si>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</si>
  <si>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</si>
  <si>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</si>
  <si>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</si>
  <si>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</si>
  <si>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</si>
  <si>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</si>
  <si>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</si>
  <si>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</si>
  <si>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</si>
  <si>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</si>
  <si>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</si>
  <si>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</si>
  <si>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</si>
  <si>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</si>
  <si>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</si>
  <si>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</si>
  <si>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</si>
  <si>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</si>
  <si>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</si>
  <si>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</si>
  <si>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</si>
  <si>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</si>
  <si>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</si>
  <si>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</si>
  <si>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</si>
  <si>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</si>
  <si>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</si>
  <si>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</si>
  <si>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</si>
  <si>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</si>
  <si>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</si>
  <si>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</si>
  <si>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</si>
  <si>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</si>
  <si>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</si>
  <si>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</si>
  <si>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</si>
  <si>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</si>
  <si>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</si>
  <si>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</si>
  <si>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</si>
  <si>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</si>
  <si>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</si>
  <si>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</si>
  <si>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</si>
  <si>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</si>
  <si>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</si>
  <si>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</si>
  <si>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</si>
  <si>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</si>
  <si>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</si>
  <si>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</si>
  <si>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</si>
  <si>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</si>
  <si>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</si>
  <si>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</si>
  <si>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</si>
  <si>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</si>
  <si>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</si>
  <si>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</si>
  <si>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</si>
  <si>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</si>
  <si>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</si>
  <si>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</si>
  <si>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</si>
  <si>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</si>
  <si>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</si>
  <si>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</si>
  <si>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</si>
  <si>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</si>
  <si>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</si>
  <si>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</si>
  <si>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</si>
  <si>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</si>
  <si>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</si>
  <si>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</si>
  <si>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</si>
  <si>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</si>
  <si>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</si>
  <si>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</si>
  <si>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</si>
  <si>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</si>
  <si>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</si>
  <si>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</si>
  <si>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</si>
  <si>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</si>
  <si>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</si>
  <si>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</si>
  <si>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</si>
  <si>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</si>
  <si>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</si>
  <si>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</si>
  <si>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</si>
  <si>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</si>
  <si>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</si>
  <si>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</si>
  <si>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</si>
  <si>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</si>
  <si>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</si>
  <si>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</si>
  <si>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</si>
  <si>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</si>
  <si>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</si>
  <si>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</si>
  <si>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</si>
  <si>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</si>
  <si>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</si>
  <si>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</si>
  <si>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</si>
  <si>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</si>
  <si>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</si>
  <si>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</si>
  <si>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</si>
  <si>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</si>
  <si>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</si>
  <si>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</si>
  <si>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</si>
  <si>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</si>
  <si>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</si>
  <si>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</si>
  <si>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</si>
  <si>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</si>
  <si>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</si>
  <si>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</si>
  <si>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</si>
  <si>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</si>
  <si>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</si>
  <si>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</si>
  <si>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</si>
  <si>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</si>
  <si>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</si>
  <si>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</si>
  <si>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</si>
  <si>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</si>
  <si>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</si>
  <si>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</si>
  <si>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</si>
  <si>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</si>
  <si>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</si>
  <si>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</si>
  <si>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</si>
  <si>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</si>
  <si>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</si>
  <si>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</si>
  <si>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</si>
  <si>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</si>
  <si>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</si>
  <si>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</si>
  <si>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</si>
  <si>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</si>
  <si>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</si>
  <si>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</si>
  <si>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</si>
  <si>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</si>
  <si>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</si>
  <si>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</si>
  <si>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</si>
  <si>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</si>
  <si>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</si>
  <si>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</si>
  <si>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</si>
  <si>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</si>
  <si>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</si>
  <si>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</si>
  <si>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</si>
  <si>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</si>
  <si>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</si>
  <si>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</si>
  <si>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</si>
  <si>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</si>
  <si>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</si>
  <si>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</si>
  <si>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</si>
  <si>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</si>
  <si>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</si>
  <si>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</si>
  <si>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</si>
  <si>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</si>
  <si>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</si>
  <si>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</si>
  <si>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</si>
  <si>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</si>
  <si>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</si>
  <si>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</si>
  <si>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</si>
  <si>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</si>
  <si>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</si>
  <si>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</si>
  <si>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</si>
  <si>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</si>
  <si>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</si>
  <si>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</si>
  <si>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</si>
  <si>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</si>
  <si>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</si>
  <si>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</si>
  <si>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</si>
  <si>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</si>
  <si>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</si>
  <si>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</si>
  <si>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</si>
  <si>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</si>
  <si>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</si>
  <si>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</si>
  <si>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</si>
  <si>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</si>
  <si>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</si>
  <si>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</si>
  <si>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</si>
  <si>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</si>
  <si>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</si>
  <si>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</si>
  <si>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</si>
  <si>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</si>
  <si>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</si>
  <si>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</si>
  <si>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</si>
  <si>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</si>
  <si>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</si>
  <si>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</si>
  <si>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</si>
  <si>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</si>
  <si>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</si>
  <si>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</si>
  <si>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</si>
  <si>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</si>
  <si>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</si>
  <si>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</si>
  <si>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</si>
  <si>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</si>
  <si>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</si>
  <si>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</si>
  <si>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</si>
  <si>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</si>
  <si>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</si>
  <si>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</si>
  <si>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</si>
  <si>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</si>
  <si>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</si>
  <si>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</si>
  <si>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</si>
  <si>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</si>
  <si>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</si>
  <si>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</si>
  <si>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</si>
  <si>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</si>
  <si>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</si>
  <si>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</si>
  <si>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</si>
  <si>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</si>
  <si>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</si>
  <si>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</si>
  <si>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</si>
  <si>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</si>
  <si>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</si>
  <si>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</si>
  <si>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</si>
  <si>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</si>
  <si>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</si>
  <si>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</si>
  <si>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</si>
  <si>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</si>
  <si>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</si>
  <si>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</si>
  <si>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</si>
  <si>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</si>
  <si>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</si>
  <si>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</si>
  <si>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</si>
  <si>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</si>
  <si>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</si>
  <si>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</si>
  <si>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</si>
  <si>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</si>
  <si>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</si>
  <si>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</si>
  <si>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</si>
  <si>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</si>
  <si>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</si>
  <si>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</si>
  <si>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</si>
  <si>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</si>
  <si>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</si>
  <si>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</si>
  <si>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</si>
  <si>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</si>
  <si>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</si>
  <si>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</si>
  <si>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</si>
  <si>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</si>
  <si>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</si>
  <si>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</si>
  <si>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</si>
  <si>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</si>
  <si>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</si>
  <si>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</si>
  <si>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</si>
  <si>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</si>
  <si>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</si>
  <si>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</si>
  <si>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</si>
  <si>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</si>
  <si>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</si>
  <si>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</si>
  <si>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</si>
  <si>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</si>
  <si>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</si>
  <si>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</si>
  <si>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</si>
  <si>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</si>
  <si>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</si>
  <si>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</si>
  <si>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</si>
  <si>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</si>
  <si>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</si>
  <si>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</si>
  <si>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</si>
  <si>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</si>
  <si>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</si>
  <si>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</si>
  <si>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</si>
  <si>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</si>
  <si>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</si>
  <si>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</si>
  <si>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</si>
  <si>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</si>
  <si>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</si>
  <si>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</si>
  <si>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</si>
  <si>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</si>
  <si>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</si>
  <si>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</si>
  <si>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</si>
  <si>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</si>
  <si>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</si>
  <si>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</si>
  <si>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</si>
  <si>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</si>
  <si>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</si>
  <si>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</si>
  <si>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</si>
  <si>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</si>
  <si>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</si>
  <si>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</si>
  <si>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</si>
  <si>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</si>
  <si>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</si>
  <si>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</si>
  <si>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</si>
  <si>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</si>
  <si>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</si>
  <si>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</si>
  <si>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</si>
  <si>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</si>
  <si>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</si>
  <si>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</si>
  <si>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</si>
  <si>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</si>
  <si>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</si>
  <si>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</si>
  <si>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</si>
  <si>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</si>
  <si>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</si>
  <si>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</si>
  <si>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</si>
  <si>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</si>
  <si>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</si>
  <si>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</si>
  <si>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</si>
  <si>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</si>
  <si>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</si>
  <si>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</si>
  <si>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</si>
  <si>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</si>
  <si>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</si>
  <si>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</si>
  <si>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</si>
  <si>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</si>
  <si>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</si>
  <si>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</si>
  <si>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</si>
  <si>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</si>
  <si>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</si>
  <si>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</si>
  <si>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</si>
  <si>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</si>
  <si>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</si>
  <si>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</si>
  <si>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</si>
  <si>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</si>
  <si>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</si>
  <si>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</si>
  <si>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</si>
  <si>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</si>
  <si>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</si>
  <si>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</si>
  <si>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</si>
  <si>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</si>
  <si>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</si>
  <si>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</si>
  <si>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</si>
  <si>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</si>
  <si>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</si>
  <si>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</si>
  <si>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</si>
  <si>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</si>
  <si>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</si>
  <si>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</si>
  <si>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</si>
  <si>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</si>
  <si>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</si>
  <si>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</si>
  <si>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</si>
  <si>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</si>
  <si>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</si>
  <si>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</si>
  <si>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</si>
  <si>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</si>
  <si>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</si>
  <si>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</si>
  <si>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</si>
  <si>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</si>
  <si>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</si>
  <si>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</si>
  <si>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</si>
  <si>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</si>
  <si>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</si>
  <si>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</si>
  <si>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</si>
  <si>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</si>
  <si>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</si>
  <si>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</si>
  <si>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</si>
  <si>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</si>
  <si>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</si>
  <si>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</si>
  <si>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</si>
  <si>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</si>
  <si>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</si>
  <si>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</si>
  <si>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</si>
  <si>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</si>
  <si>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</si>
  <si>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</si>
  <si>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</si>
  <si>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</si>
  <si>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</si>
  <si>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</si>
  <si>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</si>
  <si>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</si>
  <si>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</si>
  <si>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</si>
  <si>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</si>
  <si>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</si>
  <si>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</si>
  <si>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</si>
  <si>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</si>
  <si>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</si>
  <si>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</si>
  <si>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</si>
  <si>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</si>
  <si>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</si>
  <si>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</si>
  <si>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</si>
  <si>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</si>
  <si>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</si>
  <si>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</si>
  <si>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</si>
  <si>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</si>
  <si>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</si>
  <si>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</si>
  <si>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</si>
  <si>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</si>
  <si>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</si>
  <si>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</si>
  <si>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</si>
  <si>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</si>
  <si>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</si>
  <si>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</si>
  <si>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</si>
  <si>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</si>
  <si>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</si>
  <si>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</si>
  <si>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</si>
  <si>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</si>
  <si>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</si>
  <si>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</si>
  <si>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</si>
  <si>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</si>
  <si>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</si>
  <si>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</si>
  <si>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</si>
  <si>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</si>
  <si>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</si>
  <si>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</si>
  <si>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</si>
  <si>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</si>
  <si>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</si>
  <si>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</si>
  <si>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</si>
  <si>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</si>
  <si>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</si>
  <si>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</si>
  <si>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</si>
  <si>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</si>
  <si>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</si>
  <si>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</si>
  <si>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</si>
  <si>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</si>
  <si>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</si>
  <si>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</si>
  <si>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</si>
  <si>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</si>
  <si>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</si>
  <si>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</si>
  <si>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</si>
  <si>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</si>
  <si>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</si>
  <si>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</si>
  <si>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</si>
  <si>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</si>
  <si>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</si>
  <si>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</si>
  <si>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</si>
  <si>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</si>
  <si>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</si>
  <si>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</si>
  <si>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</si>
  <si>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</si>
  <si>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</si>
  <si>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</si>
  <si>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</si>
  <si>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</si>
  <si>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</si>
  <si>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</si>
  <si>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</si>
  <si>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</si>
  <si>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</si>
  <si>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</si>
  <si>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</si>
  <si>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</si>
  <si>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</si>
  <si>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</si>
  <si>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</si>
  <si>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</si>
  <si>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</si>
  <si>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</si>
  <si>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</si>
  <si>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</si>
  <si>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</si>
  <si>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</si>
  <si>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</si>
  <si>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</si>
  <si>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</si>
  <si>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</si>
  <si>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</si>
  <si>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</si>
  <si>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</si>
  <si>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</si>
  <si>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</si>
  <si>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</si>
  <si>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</si>
  <si>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</si>
  <si>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</si>
  <si>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</si>
  <si>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</si>
  <si>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</si>
  <si>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</si>
  <si>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</si>
  <si>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</si>
  <si>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</si>
  <si>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</si>
  <si>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</si>
  <si>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</si>
  <si>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</si>
  <si>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</si>
  <si>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</si>
  <si>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</si>
  <si>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</si>
  <si>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</si>
  <si>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</si>
  <si>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</si>
  <si>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</si>
  <si>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</si>
  <si>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</si>
  <si>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</si>
  <si>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</si>
  <si>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</si>
  <si>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</si>
  <si>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</si>
  <si>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</si>
  <si>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</si>
  <si>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</si>
  <si>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</si>
  <si>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</si>
  <si>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</si>
  <si>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</si>
  <si>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</si>
  <si>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</si>
  <si>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</si>
  <si>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</si>
  <si>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</si>
  <si>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</si>
  <si>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</si>
  <si>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</si>
  <si>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</si>
  <si>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</si>
  <si>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</si>
  <si>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</si>
  <si>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</si>
  <si>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</si>
  <si>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</si>
  <si>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</si>
  <si>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</si>
  <si>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</si>
  <si>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</si>
  <si>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</si>
  <si>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</si>
  <si>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</si>
  <si>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</si>
  <si>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</si>
  <si>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</si>
  <si>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</si>
  <si>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</si>
  <si>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</si>
  <si>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</si>
  <si>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</si>
  <si>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</si>
  <si>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</si>
  <si>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</si>
  <si>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</si>
  <si>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</si>
  <si>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</si>
  <si>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</si>
  <si>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</si>
  <si>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</si>
  <si>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</si>
  <si>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</si>
  <si>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</si>
  <si>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</si>
  <si>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</si>
  <si>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</si>
  <si>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</si>
  <si>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</si>
  <si>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</si>
  <si>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</si>
  <si>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</si>
  <si>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</si>
  <si>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</si>
  <si>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</si>
  <si>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</si>
  <si>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</si>
  <si>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</si>
  <si>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</si>
  <si>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</si>
  <si>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</si>
  <si>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</si>
  <si>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</si>
  <si>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</si>
  <si>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</si>
  <si>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</si>
  <si>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</si>
  <si>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</si>
  <si>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</si>
  <si>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</si>
  <si>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</si>
  <si>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</si>
  <si>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</si>
  <si>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</si>
  <si>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</si>
  <si>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</si>
  <si>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</si>
  <si>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</si>
  <si>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</si>
  <si>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</si>
  <si>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</si>
  <si>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</si>
  <si>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</si>
  <si>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</si>
  <si>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</si>
  <si>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</si>
  <si>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</si>
  <si>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</si>
  <si>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</si>
  <si>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</si>
  <si>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</si>
  <si>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</si>
  <si>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</si>
  <si>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</si>
  <si>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</si>
  <si>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</si>
  <si>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</si>
  <si>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</si>
  <si>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</si>
  <si>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</si>
  <si>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</si>
  <si>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</si>
  <si>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</si>
  <si>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</si>
  <si>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</si>
  <si>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</si>
  <si>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</si>
  <si>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</si>
  <si>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</si>
  <si>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</si>
  <si>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</si>
  <si>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</si>
  <si>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</si>
  <si>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</si>
  <si>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</si>
  <si>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</si>
  <si>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</si>
  <si>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</si>
  <si>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</si>
  <si>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</si>
  <si>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</si>
  <si>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</si>
  <si>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</si>
  <si>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</si>
  <si>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</si>
  <si>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</si>
  <si>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</si>
  <si>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</si>
  <si>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</si>
  <si>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</si>
  <si>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</si>
  <si>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</si>
  <si>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</si>
  <si>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</si>
  <si>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</si>
  <si>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</si>
  <si>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</si>
  <si>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</si>
  <si>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</si>
  <si>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</si>
  <si>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</si>
  <si>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</si>
  <si>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</si>
  <si>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</si>
  <si>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</si>
  <si>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</si>
  <si>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</si>
  <si>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</si>
  <si>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</si>
  <si>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</si>
  <si>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</si>
  <si>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</si>
  <si>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</si>
  <si>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</si>
  <si>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</si>
  <si>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</si>
  <si>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</si>
  <si>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</si>
  <si>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</si>
  <si>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</si>
  <si>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</si>
  <si>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</si>
  <si>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</si>
  <si>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</si>
  <si>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</si>
  <si>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</si>
  <si>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</si>
  <si>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</si>
  <si>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</si>
  <si>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</si>
  <si>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</si>
  <si>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</si>
  <si>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</si>
  <si>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</si>
  <si>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</si>
  <si>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</si>
  <si>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</si>
  <si>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</si>
  <si>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</si>
  <si>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</si>
  <si>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</si>
  <si>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</si>
  <si>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</si>
  <si>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</si>
  <si>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</si>
  <si>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</si>
  <si>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</si>
  <si>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</si>
  <si>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</si>
  <si>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</si>
  <si>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</si>
  <si>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</si>
  <si>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</si>
  <si>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</si>
  <si>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</si>
  <si>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</si>
  <si>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</si>
  <si>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</si>
  <si>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</si>
  <si>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</si>
  <si>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</si>
  <si>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</si>
  <si>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</si>
  <si>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</si>
  <si>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</si>
  <si>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</si>
  <si>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</si>
  <si>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</si>
  <si>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</si>
  <si>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</si>
  <si>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</si>
  <si>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</si>
  <si>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</si>
  <si>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</si>
  <si>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</si>
  <si>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</si>
  <si>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</si>
  <si>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</si>
  <si>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</si>
  <si>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</si>
  <si>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</si>
  <si>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</si>
  <si>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</si>
  <si>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</si>
  <si>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</si>
  <si>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</si>
  <si>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</si>
  <si>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</si>
  <si>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</si>
  <si>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</si>
  <si>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</si>
  <si>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</si>
  <si>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</si>
  <si>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</si>
  <si>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</si>
  <si>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</si>
  <si>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</si>
  <si>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</si>
  <si>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</si>
  <si>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</si>
  <si>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</si>
  <si>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</si>
  <si>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</si>
  <si>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</si>
  <si>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</si>
  <si>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</si>
  <si>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</si>
  <si>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</si>
  <si>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</si>
  <si>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</si>
  <si>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</si>
  <si>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</si>
  <si>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</si>
  <si>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</si>
  <si>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</si>
  <si>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</si>
  <si>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</si>
  <si>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</si>
  <si>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</si>
  <si>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</si>
  <si>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</si>
  <si>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</si>
  <si>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</si>
  <si>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</si>
  <si>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</si>
  <si>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</si>
  <si>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</si>
  <si>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</si>
  <si>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</si>
  <si>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</si>
  <si>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</si>
  <si>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</si>
  <si>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</si>
  <si>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</si>
  <si>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</si>
  <si>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</si>
  <si>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</si>
  <si>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</si>
  <si>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</si>
  <si>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</si>
  <si>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</si>
  <si>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</si>
  <si>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</si>
  <si>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</si>
  <si>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</si>
  <si>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</si>
  <si>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</si>
  <si>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</si>
  <si>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</si>
  <si>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</si>
  <si>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</si>
  <si>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</si>
  <si>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</si>
  <si>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</si>
  <si>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</si>
  <si>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</si>
  <si>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</si>
  <si>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</si>
  <si>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</si>
  <si>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</si>
  <si>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</si>
  <si>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</si>
  <si>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</si>
  <si>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</si>
  <si>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</si>
  <si>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</si>
  <si>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</si>
  <si>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</si>
  <si>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</si>
  <si>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</si>
  <si>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</si>
  <si>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</si>
  <si>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</si>
  <si>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</si>
  <si>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</si>
  <si>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</si>
  <si>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</si>
  <si>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</si>
  <si>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</si>
  <si>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</si>
  <si>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</si>
  <si>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</si>
  <si>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</si>
  <si>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</si>
  <si>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</si>
  <si>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</si>
  <si>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</si>
  <si>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</si>
  <si>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</si>
  <si>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</si>
  <si>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</si>
  <si>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</si>
  <si>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</si>
  <si>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</si>
  <si>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</si>
  <si>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</si>
  <si>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</si>
  <si>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</si>
  <si>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</si>
  <si>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</si>
  <si>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</si>
  <si>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</si>
  <si>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</si>
  <si>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</si>
  <si>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</si>
  <si>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</si>
  <si>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</si>
  <si>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</si>
  <si>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</si>
  <si>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</si>
  <si>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</si>
  <si>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</si>
  <si>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</si>
  <si>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</si>
  <si>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</si>
  <si>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</si>
  <si>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</si>
  <si>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</si>
  <si>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</si>
  <si>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</si>
  <si>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</si>
  <si>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</si>
  <si>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</si>
  <si>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</si>
  <si>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</si>
  <si>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</si>
  <si>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</si>
  <si>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</si>
  <si>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</si>
  <si>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</si>
  <si>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</si>
  <si>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</si>
  <si>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</si>
  <si>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</si>
  <si>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</si>
  <si>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</si>
  <si>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</si>
  <si>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</si>
  <si>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</si>
  <si>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</si>
  <si>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</si>
  <si>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</si>
  <si>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</si>
  <si>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</si>
  <si>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</si>
  <si>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</si>
  <si>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</si>
  <si>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</si>
  <si>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</si>
  <si>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</si>
  <si>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</si>
  <si>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</si>
  <si>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</si>
  <si>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</si>
  <si>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</si>
  <si>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</si>
  <si>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</si>
  <si>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</si>
  <si>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</si>
  <si>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</si>
  <si>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</si>
  <si>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</si>
  <si>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</si>
  <si>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</si>
  <si>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</si>
  <si>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</si>
  <si>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</si>
  <si>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</si>
  <si>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</si>
  <si>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</si>
  <si>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</si>
  <si>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</si>
  <si>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</si>
  <si>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Khu Thá, xã Xuân Giang, huyện Sóc Sơn, Hà Nội</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</si>
  <si>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</si>
  <si>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</si>
  <si>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</si>
  <si>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</si>
  <si>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</si>
  <si>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</si>
  <si>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</si>
  <si>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</si>
  <si>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</si>
  <si>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</si>
  <si>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</si>
  <si>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</si>
  <si>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</si>
  <si>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</si>
  <si>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</si>
  <si>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</si>
  <si>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</si>
  <si>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</si>
  <si>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</si>
  <si>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</si>
  <si>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</si>
  <si>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</si>
  <si>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</si>
  <si>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</si>
  <si>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</si>
  <si>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</si>
  <si>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</si>
  <si>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</si>
  <si>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</si>
  <si>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</si>
  <si>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</si>
  <si>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</si>
  <si>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</si>
  <si>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</si>
  <si>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</si>
  <si>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</si>
  <si>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</si>
  <si>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</si>
  <si>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</si>
  <si>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</si>
  <si>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</si>
  <si>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</si>
  <si>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</si>
  <si>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</si>
  <si>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</si>
  <si>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</si>
  <si>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</si>
  <si>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</si>
  <si>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</si>
  <si>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</si>
  <si>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</si>
  <si>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</si>
  <si>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</si>
  <si>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</si>
  <si>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</si>
  <si>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</si>
  <si>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</si>
  <si>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</si>
  <si>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</si>
  <si>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</si>
  <si>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</si>
  <si>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</si>
  <si>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</si>
  <si>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</si>
  <si>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</si>
  <si>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</si>
  <si>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</si>
  <si>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</si>
  <si>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</si>
  <si>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</si>
  <si>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</si>
  <si>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</si>
  <si>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</si>
  <si>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</si>
  <si>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</si>
  <si>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</si>
  <si>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</si>
  <si>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</si>
  <si>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</si>
  <si>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</si>
  <si>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</si>
  <si>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</si>
  <si>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</si>
  <si>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</si>
  <si>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</si>
  <si>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</si>
  <si>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</si>
  <si>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</si>
  <si>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</si>
  <si>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</si>
  <si>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</si>
  <si>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</si>
  <si>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</si>
  <si>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</si>
  <si>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</si>
  <si>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</si>
  <si>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</si>
  <si>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</si>
  <si>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</si>
  <si>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</si>
  <si>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</si>
  <si>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</si>
  <si>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</si>
  <si>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</si>
  <si>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</si>
  <si>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</si>
  <si>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</si>
  <si>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</si>
  <si>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</si>
  <si>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</si>
  <si>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</si>
  <si>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</si>
  <si>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</si>
  <si>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</si>
  <si>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</si>
  <si>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</si>
  <si>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</si>
  <si>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</si>
  <si>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</si>
  <si>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</si>
  <si>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</si>
  <si>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</si>
  <si>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</si>
  <si>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</si>
  <si>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</si>
  <si>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</si>
  <si>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</si>
  <si>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</si>
  <si>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</si>
  <si>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</si>
  <si>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</si>
  <si>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</si>
  <si>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</si>
  <si>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</si>
  <si>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</si>
  <si>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</si>
  <si>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</si>
  <si>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</si>
  <si>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</si>
  <si>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</si>
  <si>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</si>
  <si>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</si>
  <si>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</si>
  <si>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</si>
  <si>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</si>
  <si>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</si>
  <si>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</si>
  <si>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</si>
  <si>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</si>
  <si>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</si>
  <si>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</si>
  <si>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</si>
  <si>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</si>
  <si>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</si>
  <si>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</si>
  <si>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</si>
  <si>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</si>
  <si>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</si>
  <si>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</si>
  <si>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</si>
  <si>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</si>
  <si>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</si>
  <si>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</si>
  <si>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</si>
  <si>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</si>
  <si>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</si>
  <si>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</si>
  <si>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</si>
  <si>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</si>
  <si>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</si>
  <si>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</si>
  <si>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</si>
  <si>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</si>
  <si>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</si>
  <si>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</si>
  <si>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</si>
  <si>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</si>
  <si>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</si>
  <si>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</si>
  <si>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</si>
  <si>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</si>
  <si>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</si>
  <si>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</si>
  <si>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</si>
  <si>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</si>
  <si>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</si>
  <si>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</si>
  <si>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</si>
  <si>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</si>
  <si>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</si>
  <si>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</si>
  <si>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</si>
  <si>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</si>
  <si>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</si>
  <si>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</si>
  <si>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</si>
  <si>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</si>
  <si>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</si>
  <si>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</si>
  <si>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</si>
  <si>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</si>
  <si>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</si>
  <si>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</si>
  <si>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</si>
  <si>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</si>
  <si>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</si>
  <si>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</si>
  <si>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</si>
  <si>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</si>
  <si>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</si>
  <si>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</si>
  <si>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</si>
  <si>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</si>
  <si>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</si>
  <si>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</si>
  <si>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</si>
  <si>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</si>
  <si>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</si>
  <si>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</si>
  <si>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</si>
  <si>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</si>
  <si>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</si>
  <si>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</si>
  <si>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</si>
  <si>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</si>
  <si>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</si>
  <si>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</si>
  <si>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</si>
  <si>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</si>
  <si>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</si>
  <si>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</si>
  <si>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</si>
  <si>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</si>
  <si>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</si>
  <si>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</si>
  <si>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</si>
  <si>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</si>
  <si>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</si>
  <si>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</si>
  <si>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</si>
  <si>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</si>
  <si>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</si>
  <si>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</si>
  <si>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</si>
  <si>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</si>
  <si>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</si>
  <si>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</si>
  <si>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</si>
  <si>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</si>
  <si>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</si>
  <si>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</si>
  <si>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</si>
  <si>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</si>
  <si>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</si>
  <si>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</si>
  <si>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</si>
  <si>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</si>
  <si>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</si>
  <si>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</si>
  <si>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</si>
  <si>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</si>
  <si>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</si>
  <si>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</si>
  <si>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</si>
  <si>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</si>
  <si>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</si>
  <si>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</si>
  <si>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</si>
  <si>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</si>
  <si>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</si>
  <si>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</si>
  <si>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</si>
  <si>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</si>
  <si>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</si>
  <si>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</si>
  <si>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</si>
  <si>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</si>
  <si>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</si>
  <si>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</si>
  <si>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</si>
  <si>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</si>
  <si>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</si>
  <si>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</si>
  <si>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</si>
  <si>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</si>
  <si>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</si>
  <si>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</si>
  <si>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</si>
  <si>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</si>
  <si>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</si>
  <si>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</si>
  <si>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</si>
  <si>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</si>
  <si>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</si>
  <si>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</si>
  <si>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</si>
  <si>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</si>
  <si>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</si>
  <si>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</si>
  <si>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</si>
  <si>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</si>
  <si>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</si>
  <si>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</si>
  <si>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</si>
  <si>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</si>
  <si>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</si>
  <si>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</si>
  <si>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</si>
  <si>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</si>
  <si>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</si>
  <si>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</si>
  <si>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</si>
  <si>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</si>
  <si>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</si>
  <si>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</si>
  <si>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</si>
  <si>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</si>
  <si>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</si>
  <si>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</si>
  <si>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</si>
  <si>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</si>
  <si>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</si>
  <si>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</si>
  <si>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</si>
  <si>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</si>
  <si>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</si>
  <si>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</si>
  <si>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</si>
  <si>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</si>
  <si>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</si>
  <si>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</si>
  <si>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</si>
  <si>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</si>
  <si>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</si>
  <si>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</si>
  <si>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</si>
  <si>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</si>
  <si>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</si>
  <si>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</si>
  <si>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</si>
  <si>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</si>
  <si>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</si>
  <si>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</si>
  <si>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</si>
  <si>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</si>
  <si>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</si>
  <si>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</si>
  <si>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</si>
  <si>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</si>
  <si>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</si>
  <si>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</si>
  <si>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</si>
  <si>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</si>
  <si>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</si>
  <si>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</si>
  <si>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</si>
  <si>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</si>
  <si>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</si>
  <si>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</si>
  <si>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</si>
  <si>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</si>
  <si>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</si>
  <si>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</si>
  <si>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</si>
  <si>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</si>
  <si>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</si>
  <si>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</si>
  <si>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</si>
  <si>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</si>
  <si>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</si>
  <si>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</si>
  <si>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</si>
  <si>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</si>
  <si>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</si>
  <si>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</si>
  <si>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</si>
  <si>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</si>
  <si>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</si>
  <si>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</si>
  <si>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</si>
  <si>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</si>
  <si>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</si>
  <si>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</si>
  <si>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</si>
  <si>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</si>
  <si>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</si>
  <si>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</si>
  <si>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</si>
  <si>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</si>
  <si>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</si>
  <si>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</si>
  <si>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</si>
  <si>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</si>
  <si>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</si>
  <si>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</si>
  <si>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</si>
  <si>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</si>
  <si>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</si>
  <si>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</si>
  <si>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</si>
  <si>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</si>
  <si>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</si>
  <si>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</si>
  <si>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</si>
  <si>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</si>
  <si>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</si>
  <si>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</si>
  <si>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</si>
  <si>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</si>
  <si>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</si>
  <si>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</si>
  <si>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</si>
  <si>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</si>
  <si>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</si>
  <si>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</si>
  <si>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</si>
  <si>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</si>
  <si>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</si>
  <si>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</si>
  <si>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</si>
  <si>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</si>
  <si>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</si>
  <si>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</si>
  <si>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</si>
  <si>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</si>
  <si>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</si>
  <si>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</si>
  <si>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</si>
  <si>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</si>
  <si>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</si>
  <si>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</si>
  <si>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</si>
  <si>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</si>
  <si>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</si>
  <si>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</si>
  <si>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</si>
  <si>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</si>
  <si>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</si>
  <si>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</si>
  <si>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</si>
  <si>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</si>
  <si>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</si>
  <si>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</si>
  <si>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</si>
  <si>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</si>
  <si>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</si>
  <si>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</si>
  <si>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</si>
  <si>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</si>
  <si>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</si>
  <si>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</si>
  <si>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</si>
  <si>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</si>
  <si>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</si>
  <si>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</si>
  <si>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</si>
  <si>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</si>
  <si>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</si>
  <si>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</si>
  <si>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</si>
  <si>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</si>
  <si>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</si>
  <si>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</si>
  <si>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</si>
  <si>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</si>
  <si>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</si>
  <si>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</si>
  <si>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</si>
  <si>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</si>
  <si>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</si>
  <si>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</si>
  <si>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</si>
  <si>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</si>
  <si>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</si>
  <si>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</si>
  <si>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</si>
  <si>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</si>
  <si>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</si>
  <si>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</si>
  <si>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</si>
  <si>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</si>
  <si>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</si>
  <si>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</si>
  <si>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</si>
  <si>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</si>
  <si>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</si>
  <si>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</si>
  <si>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</si>
  <si>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</si>
  <si>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</si>
  <si>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</si>
  <si>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</si>
  <si>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</si>
  <si>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</si>
  <si>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</si>
  <si>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</si>
  <si>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</si>
  <si>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</si>
  <si>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</si>
  <si>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</si>
  <si>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</si>
  <si>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</si>
  <si>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</si>
  <si>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</si>
  <si>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</si>
  <si>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</si>
  <si>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</si>
  <si>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</si>
  <si>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</si>
  <si>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</si>
  <si>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</si>
  <si>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</si>
  <si>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</si>
  <si>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</si>
  <si>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</si>
  <si>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</si>
  <si>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</si>
  <si>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</si>
  <si>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</si>
  <si>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</si>
  <si>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</si>
  <si>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</si>
  <si>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</si>
  <si>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</si>
  <si>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</si>
  <si>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</si>
  <si>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</si>
  <si>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</si>
  <si>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</si>
  <si>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</si>
  <si>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</si>
  <si>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</si>
  <si>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</si>
  <si>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</si>
  <si>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</si>
  <si>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</si>
  <si>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</si>
  <si>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</si>
  <si>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</si>
  <si>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</si>
  <si>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</si>
  <si>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</si>
  <si>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</si>
  <si>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</si>
  <si>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</si>
  <si>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</si>
  <si>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</si>
  <si>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</si>
  <si>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</si>
  <si>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</si>
  <si>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</si>
  <si>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</si>
  <si>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</si>
  <si>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</si>
  <si>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</si>
  <si>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</si>
  <si>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</si>
  <si>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</si>
  <si>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</si>
  <si>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</si>
  <si>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</si>
  <si>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</si>
  <si>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</si>
  <si>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</si>
  <si>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</si>
  <si>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</si>
  <si>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</si>
  <si>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</si>
  <si>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</si>
  <si>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</si>
  <si>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</si>
  <si>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</si>
  <si>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</si>
  <si>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</si>
  <si>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</si>
  <si>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</si>
  <si>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</si>
  <si>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</si>
  <si>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</si>
  <si>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</si>
  <si>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</si>
  <si>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</si>
  <si>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</si>
  <si>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</si>
  <si>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</si>
  <si>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</si>
  <si>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</si>
  <si>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</si>
  <si>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</si>
  <si>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</si>
  <si>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</si>
  <si>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</si>
  <si>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</si>
  <si>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</si>
  <si>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</si>
  <si>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</si>
  <si>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</si>
  <si>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</si>
  <si>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</si>
  <si>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</si>
  <si>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</si>
  <si>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</si>
  <si>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</si>
  <si>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</si>
  <si>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</si>
  <si>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</si>
  <si>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</si>
  <si>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</si>
  <si>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</si>
  <si>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</si>
  <si>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</si>
  <si>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</si>
  <si>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</si>
  <si>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</si>
  <si>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</si>
  <si>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</si>
  <si>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</si>
  <si>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</si>
  <si>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</si>
  <si>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</si>
  <si>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</si>
  <si>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</si>
  <si>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</si>
  <si>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</si>
  <si>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</si>
  <si>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</si>
  <si>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</si>
  <si>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</si>
  <si>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</si>
  <si>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</si>
  <si>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</si>
  <si>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</si>
  <si>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</si>
  <si>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</si>
  <si>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</si>
  <si>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</si>
  <si>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</si>
  <si>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</si>
  <si>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</si>
  <si>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</si>
  <si>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</si>
  <si>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</si>
  <si>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</si>
  <si>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</si>
  <si>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</si>
  <si>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</si>
  <si>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</si>
  <si>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</si>
  <si>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</si>
  <si>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</si>
  <si>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</si>
  <si>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</si>
  <si>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</si>
  <si>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</si>
  <si>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</si>
  <si>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</si>
  <si>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</si>
  <si>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</si>
  <si>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</si>
  <si>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</si>
  <si>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</si>
  <si>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</si>
  <si>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</si>
  <si>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</si>
  <si>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</si>
  <si>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</si>
  <si>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</si>
  <si>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</si>
  <si>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</si>
  <si>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</si>
  <si>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</si>
  <si>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</si>
  <si>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</si>
  <si>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</si>
  <si>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</si>
  <si>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</si>
  <si>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</si>
  <si>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</si>
  <si>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</si>
  <si>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</si>
  <si>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</si>
  <si>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</si>
  <si>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</si>
  <si>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</si>
  <si>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</si>
  <si>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</si>
  <si>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</si>
  <si>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</si>
  <si>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</si>
  <si>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</si>
  <si>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</si>
  <si>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</si>
  <si>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</si>
  <si>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</si>
  <si>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</si>
  <si>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</si>
  <si>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</si>
  <si>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</si>
  <si>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</si>
  <si>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</si>
  <si>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</si>
  <si>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</si>
  <si>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</si>
  <si>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</si>
  <si>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</si>
  <si>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</si>
  <si>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</si>
  <si>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</si>
  <si>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</si>
  <si>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</si>
  <si>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</si>
  <si>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</si>
  <si>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</si>
  <si>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</si>
  <si>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</si>
  <si>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</si>
  <si>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</si>
  <si>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</si>
  <si>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</si>
  <si>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</si>
  <si>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</si>
  <si>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</si>
  <si>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</si>
  <si>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</si>
  <si>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</si>
  <si>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</si>
  <si>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</si>
  <si>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</si>
  <si>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</si>
  <si>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</si>
  <si>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</si>
  <si>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</si>
  <si>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</si>
  <si>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</si>
  <si>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</si>
  <si>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</si>
  <si>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</si>
  <si>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</si>
  <si>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</si>
  <si>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</si>
  <si>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</si>
  <si>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</si>
  <si>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</si>
  <si>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</si>
  <si>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</si>
  <si>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</si>
  <si>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</si>
  <si>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</si>
  <si>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</si>
  <si>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</si>
  <si>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</si>
  <si>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</si>
  <si>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</si>
  <si>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</si>
  <si>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</si>
  <si>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</si>
  <si>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</si>
  <si>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</si>
  <si>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</si>
  <si>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</si>
  <si>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</si>
  <si>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</si>
  <si>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</si>
  <si>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</si>
  <si>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</si>
  <si>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</si>
  <si>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</si>
  <si>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</si>
  <si>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</si>
  <si>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</si>
  <si>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</si>
  <si>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</si>
  <si>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</si>
  <si>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</si>
  <si>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</si>
  <si>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</si>
  <si>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</si>
  <si>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</si>
  <si>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</si>
  <si>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</si>
  <si>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</si>
  <si>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</si>
  <si>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</si>
  <si>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</si>
  <si>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</si>
  <si>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</si>
  <si>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</si>
  <si>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</si>
  <si>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</si>
  <si>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</si>
  <si>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</si>
  <si>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</si>
  <si>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</si>
  <si>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</si>
  <si>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</si>
  <si>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</si>
  <si>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</si>
  <si>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</si>
  <si>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</si>
  <si>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</si>
  <si>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</si>
  <si>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</si>
  <si>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</si>
  <si>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</si>
  <si>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</si>
  <si>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</si>
  <si>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</si>
  <si>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</si>
  <si>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</si>
  <si>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</si>
  <si>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</si>
  <si>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</si>
  <si>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</si>
  <si>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</si>
  <si>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</si>
  <si>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</si>
  <si>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</si>
  <si>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</si>
  <si>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</si>
  <si>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</si>
  <si>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</si>
  <si>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</si>
  <si>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</si>
  <si>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</si>
  <si>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</si>
  <si>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</si>
  <si>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</si>
  <si>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</si>
  <si>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</si>
  <si>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</si>
  <si>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</si>
  <si>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</si>
  <si>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</si>
  <si>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</si>
  <si>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</si>
  <si>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</si>
  <si>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</si>
  <si>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</si>
  <si>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</si>
  <si>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</si>
  <si>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</si>
  <si>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</si>
  <si>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</si>
  <si>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</si>
  <si>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</si>
  <si>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</si>
  <si>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</si>
  <si>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</si>
  <si>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</si>
  <si>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</si>
  <si>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</si>
  <si>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</si>
  <si>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</si>
  <si>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</si>
  <si>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</si>
  <si>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</si>
  <si>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</si>
  <si>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</si>
  <si>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</si>
  <si>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</si>
  <si>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</si>
  <si>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</si>
  <si>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</si>
  <si>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</si>
  <si>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</si>
  <si>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</si>
  <si>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</si>
  <si>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</si>
  <si>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</si>
  <si>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</si>
  <si>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</si>
  <si>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</si>
  <si>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</si>
  <si>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</si>
  <si>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</si>
  <si>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</si>
  <si>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</si>
  <si>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</si>
  <si>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</si>
  <si>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</si>
  <si>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</si>
  <si>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</si>
  <si>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</si>
  <si>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</si>
  <si>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</si>
  <si>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</si>
  <si>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</si>
  <si>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</si>
  <si>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</si>
  <si>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</si>
  <si>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</si>
  <si>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</si>
  <si>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</si>
  <si>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</si>
  <si>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</si>
  <si>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</si>
  <si>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</si>
  <si>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</si>
  <si>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</si>
  <si>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</si>
  <si>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</si>
  <si>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</si>
  <si>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</si>
  <si>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</si>
  <si>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</si>
  <si>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</si>
  <si>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</si>
  <si>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</si>
  <si>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</si>
  <si>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</si>
  <si>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</si>
  <si>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</si>
  <si>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</si>
  <si>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</si>
  <si>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</si>
  <si>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</si>
  <si>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</si>
  <si>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</si>
  <si>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</si>
  <si>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</si>
  <si>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</si>
  <si>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</si>
  <si>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</si>
  <si>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</si>
  <si>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</si>
  <si>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</si>
  <si>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</si>
  <si>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</si>
  <si>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</si>
  <si>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</si>
  <si>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</si>
  <si>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</si>
  <si>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</si>
  <si>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</si>
  <si>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</si>
  <si>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</si>
  <si>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</si>
  <si>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</si>
  <si>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</si>
  <si>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</si>
  <si>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</si>
  <si>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</si>
  <si>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</si>
  <si>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</si>
  <si>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</si>
  <si>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</si>
  <si>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</si>
  <si>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</si>
  <si>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</si>
  <si>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</si>
  <si>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</si>
  <si>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</si>
  <si>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</si>
  <si>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</si>
  <si>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</si>
  <si>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</si>
  <si>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</si>
  <si>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</si>
  <si>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</si>
  <si>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</si>
  <si>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</si>
  <si>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</si>
  <si>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</si>
  <si>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</si>
  <si>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</si>
  <si>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</si>
  <si>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</si>
  <si>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</si>
  <si>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</si>
  <si>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</si>
  <si>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</si>
  <si>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</si>
  <si>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</si>
  <si>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</si>
  <si>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</si>
  <si>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</si>
  <si>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</si>
  <si>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</si>
  <si>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</si>
  <si>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</si>
  <si>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</si>
  <si>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</si>
  <si>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</si>
  <si>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</si>
  <si>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</si>
  <si>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</si>
  <si>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</si>
  <si>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</si>
  <si>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</si>
  <si>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</si>
  <si>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</si>
  <si>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</si>
  <si>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</si>
  <si>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</si>
  <si>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</si>
  <si>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</si>
  <si>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</si>
  <si>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</si>
  <si>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</si>
  <si>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</si>
  <si>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</si>
  <si>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</si>
  <si>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</si>
  <si>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</si>
  <si>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</si>
  <si>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</si>
  <si>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</si>
  <si>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</si>
  <si>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</si>
  <si>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</si>
  <si>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</si>
  <si>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</si>
  <si>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</si>
  <si>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</si>
  <si>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</si>
  <si>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</si>
  <si>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</si>
  <si>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</si>
  <si>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</si>
  <si>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</si>
  <si>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</si>
  <si>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</si>
  <si>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</si>
  <si>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</si>
  <si>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</si>
  <si>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</si>
  <si>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</si>
  <si>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</si>
  <si>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</si>
  <si>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</si>
  <si>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</si>
  <si>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</si>
  <si>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</si>
  <si>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</si>
  <si>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</si>
  <si>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</si>
  <si>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</si>
  <si>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</si>
  <si>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</si>
  <si>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</si>
  <si>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</si>
  <si>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</si>
  <si>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</si>
  <si>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</si>
  <si>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</si>
  <si>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</si>
  <si>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</si>
  <si>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</si>
  <si>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</si>
  <si>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</si>
  <si>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</si>
  <si>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</si>
  <si>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</si>
  <si>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</si>
  <si>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</si>
  <si>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</si>
  <si>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</si>
  <si>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</si>
  <si>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</si>
  <si>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</si>
  <si>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</si>
  <si>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</si>
  <si>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</si>
  <si>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</si>
  <si>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</si>
  <si>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</si>
  <si>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</si>
  <si>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</si>
  <si>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</si>
  <si>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</si>
  <si>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</si>
  <si>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</si>
  <si>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</si>
  <si>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</si>
  <si>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</si>
  <si>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</si>
  <si>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</si>
  <si>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</si>
  <si>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</si>
  <si>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</si>
  <si>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</si>
  <si>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</si>
  <si>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</si>
  <si>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</si>
  <si>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</si>
  <si>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</si>
  <si>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</si>
  <si>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</si>
  <si>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</si>
  <si>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</si>
  <si>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</si>
  <si>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</si>
  <si>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</si>
  <si>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</si>
  <si>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</si>
  <si>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</si>
  <si>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</si>
  <si>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</si>
  <si>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</si>
  <si>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</si>
  <si>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</si>
  <si>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</si>
  <si>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</si>
  <si>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</si>
  <si>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</si>
  <si>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</si>
  <si>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</si>
  <si>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</si>
  <si>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</si>
  <si>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</si>
  <si>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</si>
  <si>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</si>
  <si>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</si>
  <si>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</si>
  <si>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</si>
  <si>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</si>
  <si>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</si>
  <si>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</si>
  <si>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</si>
  <si>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</si>
  <si>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</si>
  <si>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</si>
  <si>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</si>
  <si>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</si>
  <si>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</si>
  <si>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</si>
  <si>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</si>
  <si>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</si>
  <si>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</si>
  <si>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</si>
  <si>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</si>
  <si>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</si>
  <si>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</si>
  <si>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</si>
  <si>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</si>
  <si>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</si>
  <si>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</si>
  <si>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</si>
  <si>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</si>
  <si>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</si>
  <si>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</si>
  <si>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</si>
  <si>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</si>
  <si>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</si>
  <si>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</si>
  <si>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</si>
  <si>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</si>
  <si>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</si>
  <si>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</si>
  <si>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</si>
  <si>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</si>
  <si>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</si>
  <si>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</si>
  <si>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</si>
  <si>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</si>
  <si>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KL00090</t>
  </si>
  <si>
    <t>KL00114</t>
  </si>
  <si>
    <t>KL00116</t>
  </si>
  <si>
    <t>KL00130</t>
  </si>
  <si>
    <t>KL00153</t>
  </si>
  <si>
    <t>Ghi chú</t>
  </si>
  <si>
    <t>Trạng Thái ghi sổ</t>
  </si>
  <si>
    <t>NHÓM KHÁCH HÀNG</t>
  </si>
  <si>
    <t>TÊN NHÓM KHÁCH HÀNG</t>
  </si>
  <si>
    <t>Nhân viên sale</t>
  </si>
  <si>
    <t>BH2373596</t>
  </si>
  <si>
    <t>TC27662892</t>
  </si>
  <si>
    <t>BH2375585</t>
  </si>
  <si>
    <t>TC27666571</t>
  </si>
  <si>
    <t>BH2375586</t>
  </si>
  <si>
    <t>TC25647386</t>
  </si>
  <si>
    <t>BH2375588</t>
  </si>
  <si>
    <t>TC22666530</t>
  </si>
  <si>
    <t>BH2375589</t>
  </si>
  <si>
    <t>TC17315074</t>
  </si>
  <si>
    <t>BH2375592</t>
  </si>
  <si>
    <t>TC15069846</t>
  </si>
  <si>
    <t>BH2375594</t>
  </si>
  <si>
    <t>10031558 - Mega An Phú</t>
  </si>
  <si>
    <t>BH2375686</t>
  </si>
  <si>
    <t>12165306 - Mega Hiệp Phú</t>
  </si>
  <si>
    <t>BH2375720</t>
  </si>
  <si>
    <t>TC16111305</t>
  </si>
  <si>
    <t>BH2376179</t>
  </si>
  <si>
    <t>29343201 - Mega Hưng Phú</t>
  </si>
  <si>
    <t>BH2376180</t>
  </si>
  <si>
    <t>12168059 - Mega Hiệp Phú</t>
  </si>
  <si>
    <t>BH2376283</t>
  </si>
  <si>
    <t>TC15072139</t>
  </si>
  <si>
    <t>BH2376284</t>
  </si>
  <si>
    <t>TC23396725</t>
  </si>
  <si>
    <t>BH2376285</t>
  </si>
  <si>
    <t>TC17317833</t>
  </si>
  <si>
    <t>BH2376286</t>
  </si>
  <si>
    <t>TC17318448</t>
  </si>
  <si>
    <t>BH2376287</t>
  </si>
  <si>
    <t>TC17319536</t>
  </si>
  <si>
    <t>BH2376288</t>
  </si>
  <si>
    <t>TC91005263 - Trung tâm thương mại MM Mega Market Đà Nẵng</t>
  </si>
  <si>
    <t>BH2376289</t>
  </si>
  <si>
    <t>TC91005406 - Trung tâm thương mại MM Mega Market Đà Nẵng</t>
  </si>
  <si>
    <t>BH2376280</t>
  </si>
  <si>
    <t>10036295 - Mega An Phú</t>
  </si>
  <si>
    <t>BH2376281</t>
  </si>
  <si>
    <t>10040117 - Mega An Phú</t>
  </si>
  <si>
    <t>BH2376282</t>
  </si>
  <si>
    <t>10038636 - Mega An Phú</t>
  </si>
  <si>
    <t>BH2369366</t>
  </si>
  <si>
    <t>26059313</t>
  </si>
  <si>
    <t>BH2369754</t>
  </si>
  <si>
    <t>14062772</t>
  </si>
  <si>
    <t>BH2369755</t>
  </si>
  <si>
    <t>14062809</t>
  </si>
  <si>
    <t>BH2370056</t>
  </si>
  <si>
    <t>14062903</t>
  </si>
  <si>
    <t>BH2376482</t>
  </si>
  <si>
    <t>TC91005934 - Trung tâm thương mại MM Mega Market Đà Nẵng</t>
  </si>
  <si>
    <t>BH2376483</t>
  </si>
  <si>
    <t>TC91005608 - Trung tâm thương mại MM Mega Market Đà Nẵng</t>
  </si>
  <si>
    <t>BH2376484</t>
  </si>
  <si>
    <t>TC27671275</t>
  </si>
  <si>
    <t>BH2376485</t>
  </si>
  <si>
    <t>TC24609093</t>
  </si>
  <si>
    <t>BH2376486</t>
  </si>
  <si>
    <t>TC24608980</t>
  </si>
  <si>
    <t>BH2376487</t>
  </si>
  <si>
    <t>TC22671479</t>
  </si>
  <si>
    <t>BH2376488</t>
  </si>
  <si>
    <t>TC20003767</t>
  </si>
  <si>
    <t>BH2376489</t>
  </si>
  <si>
    <t>TC20003634</t>
  </si>
  <si>
    <t>BH2376490</t>
  </si>
  <si>
    <t>TC16115186</t>
  </si>
  <si>
    <t>BH2376491</t>
  </si>
  <si>
    <t>TC16114483</t>
  </si>
  <si>
    <t>BH2370028</t>
  </si>
  <si>
    <t>13013437</t>
  </si>
  <si>
    <t>BH2370032</t>
  </si>
  <si>
    <t>26057447</t>
  </si>
  <si>
    <t>BH2370029</t>
  </si>
  <si>
    <t>14063579</t>
  </si>
  <si>
    <t>BH2370030</t>
  </si>
  <si>
    <t>14061179</t>
  </si>
  <si>
    <t>BH2370031</t>
  </si>
  <si>
    <t>14062190</t>
  </si>
  <si>
    <t>BH2370033</t>
  </si>
  <si>
    <t>26060383</t>
  </si>
  <si>
    <t>BH2377238</t>
  </si>
  <si>
    <t>19053077</t>
  </si>
  <si>
    <t>BH2377239</t>
  </si>
  <si>
    <t>19055386</t>
  </si>
  <si>
    <t>BH2377240</t>
  </si>
  <si>
    <t>18575330</t>
  </si>
  <si>
    <t>BH2377241</t>
  </si>
  <si>
    <t>18573789</t>
  </si>
  <si>
    <t>BH2377242</t>
  </si>
  <si>
    <t>TC91006527 - Trung tâm thương mại MM Mega Market Đà Nẵng</t>
  </si>
  <si>
    <t>BH2377243</t>
  </si>
  <si>
    <t>TC27673163</t>
  </si>
  <si>
    <t>BH2377244</t>
  </si>
  <si>
    <t>TC27672167</t>
  </si>
  <si>
    <t>BH2377245</t>
  </si>
  <si>
    <t>TC21447840</t>
  </si>
  <si>
    <t>BH2377246</t>
  </si>
  <si>
    <t>TC17321932</t>
  </si>
  <si>
    <t>BH2377247</t>
  </si>
  <si>
    <t>TC16115687</t>
  </si>
  <si>
    <t>BH2377248</t>
  </si>
  <si>
    <t>TC15075628</t>
  </si>
  <si>
    <t>BH2369751</t>
  </si>
  <si>
    <t>14065572</t>
  </si>
  <si>
    <t>BH2377249</t>
  </si>
  <si>
    <t>11311802 - Mega Bình Phú</t>
  </si>
  <si>
    <t>BH2377250</t>
  </si>
  <si>
    <t>11311915 - Mega Bình Phú</t>
  </si>
  <si>
    <t>BH2377251</t>
  </si>
  <si>
    <t>11312214 - Mega Bình Phú</t>
  </si>
  <si>
    <t>BH2377252</t>
  </si>
  <si>
    <t>10051026 - Mega An Phú</t>
  </si>
  <si>
    <t>BH2377253</t>
  </si>
  <si>
    <t>10048758 - Mega An Phú</t>
  </si>
  <si>
    <t>BH2377254</t>
  </si>
  <si>
    <t>10048452 - Mega An Phú</t>
  </si>
  <si>
    <t>BH2377255</t>
  </si>
  <si>
    <t>12173877 - Mega Hiệp Phú</t>
  </si>
  <si>
    <t>BH2377256</t>
  </si>
  <si>
    <t>12172856 - Mega Hiệp Phú</t>
  </si>
  <si>
    <t>BH2369828</t>
  </si>
  <si>
    <t>13015804</t>
  </si>
  <si>
    <t>BH2369830</t>
  </si>
  <si>
    <t>13014144</t>
  </si>
  <si>
    <t>BH2369833</t>
  </si>
  <si>
    <t>13015207</t>
  </si>
  <si>
    <t>BH2370886</t>
  </si>
  <si>
    <t>26060969</t>
  </si>
  <si>
    <t>BH2370887</t>
  </si>
  <si>
    <t>26062091</t>
  </si>
  <si>
    <t>BH2370889</t>
  </si>
  <si>
    <t>26062188</t>
  </si>
  <si>
    <t>BH2377662</t>
  </si>
  <si>
    <t>TC24611688</t>
  </si>
  <si>
    <t>BH2377663</t>
  </si>
  <si>
    <t>TC27674461</t>
  </si>
  <si>
    <t>BH2377664</t>
  </si>
  <si>
    <t>TC17324525</t>
  </si>
  <si>
    <t>BH2377665</t>
  </si>
  <si>
    <t>TC20006771</t>
  </si>
  <si>
    <t>BH2370078</t>
  </si>
  <si>
    <t>26063138</t>
  </si>
  <si>
    <t>BH2377369</t>
  </si>
  <si>
    <t>15071837, hóa đơn 00076834 18/11/2025 xuất sai giá, đã đc về 0, xuất lại hđ mới</t>
  </si>
  <si>
    <t>BH2378051</t>
  </si>
  <si>
    <t>12174889 - Mega Hiệp Phú</t>
  </si>
  <si>
    <t>BH2378052</t>
  </si>
  <si>
    <t>12176016 - Mega Hiệp Phú</t>
  </si>
  <si>
    <t>BH2378053</t>
  </si>
  <si>
    <t>12176124 - Mega Hiệp Phú</t>
  </si>
  <si>
    <t>BH2378054</t>
  </si>
  <si>
    <t>12174043 - Mega Hiệp Phú</t>
  </si>
  <si>
    <t>BH2378055</t>
  </si>
  <si>
    <t>11315667 - Mega Bình Phú</t>
  </si>
  <si>
    <t>BH2378056</t>
  </si>
  <si>
    <t>18577796</t>
  </si>
  <si>
    <t>BH2378057</t>
  </si>
  <si>
    <t>18577534</t>
  </si>
  <si>
    <t>BH2378058</t>
  </si>
  <si>
    <t>18577664</t>
  </si>
  <si>
    <t>BH2378059</t>
  </si>
  <si>
    <t>18578472</t>
  </si>
  <si>
    <t>BH2378060</t>
  </si>
  <si>
    <t>19057134</t>
  </si>
  <si>
    <t>BH2378061</t>
  </si>
  <si>
    <t>TC91007969 - Trung tâm thương mại MM Mega Market Đà Nẵng</t>
  </si>
  <si>
    <t>BH2378062</t>
  </si>
  <si>
    <t>TC28666429</t>
  </si>
  <si>
    <t>BH2378063</t>
  </si>
  <si>
    <t>TC28665027</t>
  </si>
  <si>
    <t>BH2378064</t>
  </si>
  <si>
    <t>TC27676355</t>
  </si>
  <si>
    <t>BH2378065</t>
  </si>
  <si>
    <t>TC27675199</t>
  </si>
  <si>
    <t>BH2378066</t>
  </si>
  <si>
    <t>TC24612570</t>
  </si>
  <si>
    <t>BH2378067</t>
  </si>
  <si>
    <t>TC24612279</t>
  </si>
  <si>
    <t>BH2378068</t>
  </si>
  <si>
    <t>TC22676182</t>
  </si>
  <si>
    <t>BH2378069</t>
  </si>
  <si>
    <t>TC22675642</t>
  </si>
  <si>
    <t>BH2378070</t>
  </si>
  <si>
    <t>TC22673742</t>
  </si>
  <si>
    <t>BH2378071</t>
  </si>
  <si>
    <t>TC20007757</t>
  </si>
  <si>
    <t>BH2378072</t>
  </si>
  <si>
    <t>TC17326496</t>
  </si>
  <si>
    <t>BH2378073</t>
  </si>
  <si>
    <t>TC17326018</t>
  </si>
  <si>
    <t>BH2378074</t>
  </si>
  <si>
    <t>TC16119643</t>
  </si>
  <si>
    <t>BH2378075</t>
  </si>
  <si>
    <t>TC16118824</t>
  </si>
  <si>
    <t>BH2378077</t>
  </si>
  <si>
    <t>TC15078097</t>
  </si>
  <si>
    <t>BH2370540</t>
  </si>
  <si>
    <t>13017215</t>
  </si>
  <si>
    <t>BH2378238</t>
  </si>
  <si>
    <t>10057510 - Mega An Phú</t>
  </si>
  <si>
    <t>BH2378239</t>
  </si>
  <si>
    <t>10057192 - Mega An Phú</t>
  </si>
  <si>
    <t>BH2378332</t>
  </si>
  <si>
    <t>TC25652587</t>
  </si>
  <si>
    <t>BH2378333</t>
  </si>
  <si>
    <t>TC17327303</t>
  </si>
  <si>
    <t>BH2378334</t>
  </si>
  <si>
    <t>TC16120738</t>
  </si>
  <si>
    <t>BH2378335</t>
  </si>
  <si>
    <t>10061073 - Mega An Phú</t>
  </si>
  <si>
    <t>BH2378336</t>
  </si>
  <si>
    <t>18581326</t>
  </si>
  <si>
    <t>BH2378076</t>
  </si>
  <si>
    <t>TC15078918</t>
  </si>
  <si>
    <t>BH2378078</t>
  </si>
  <si>
    <t>TC15077794</t>
  </si>
  <si>
    <t>BH2378337</t>
  </si>
  <si>
    <t>19059434</t>
  </si>
  <si>
    <t>Hàng trả - Mega Hiệp Phú - mega0004</t>
  </si>
  <si>
    <t>Hàng trả - Mega An Giang - MEGA-006</t>
  </si>
  <si>
    <t>Hàng trả - Mega Hưng Phú - mega0003</t>
  </si>
  <si>
    <t>BH2378995</t>
  </si>
  <si>
    <t>BH2378997</t>
  </si>
  <si>
    <t>BH2378996</t>
  </si>
  <si>
    <t>BH2378993</t>
  </si>
  <si>
    <t>BH2378994</t>
  </si>
  <si>
    <t>BH2379247</t>
  </si>
  <si>
    <t>TC16123903</t>
  </si>
  <si>
    <t>BH2379246</t>
  </si>
  <si>
    <t>TC16123800</t>
  </si>
  <si>
    <t>BH2379248</t>
  </si>
  <si>
    <t>TC22680723</t>
  </si>
  <si>
    <t>BH2379249</t>
  </si>
  <si>
    <t>TC24616524</t>
  </si>
  <si>
    <t>BH2379250</t>
  </si>
  <si>
    <t>BH2379251</t>
  </si>
  <si>
    <t>18584673</t>
  </si>
  <si>
    <t>BH2380424</t>
  </si>
  <si>
    <t>TC22683431</t>
  </si>
  <si>
    <t>BH2380423</t>
  </si>
  <si>
    <t>TC23403421</t>
  </si>
  <si>
    <t>BH2380422</t>
  </si>
  <si>
    <t>TC24619003</t>
  </si>
  <si>
    <t>BH2380426</t>
  </si>
  <si>
    <t>TC17333236</t>
  </si>
  <si>
    <t>BH2380425</t>
  </si>
  <si>
    <t>TC21453875</t>
  </si>
  <si>
    <t>BH2380427</t>
  </si>
  <si>
    <t>TC15085562</t>
  </si>
  <si>
    <t>BH2380421</t>
  </si>
  <si>
    <t>TC27683277</t>
  </si>
  <si>
    <t>SG/HT091244</t>
  </si>
  <si>
    <t>SG/HT091245</t>
  </si>
  <si>
    <t>Hàng trả - Mega Bình Dương - MEGA-008</t>
  </si>
  <si>
    <t>SG/HT091246</t>
  </si>
  <si>
    <t>Hàng trả - Mega Vũng Tàu - MEGA-009</t>
  </si>
  <si>
    <t>SG/HT091247</t>
  </si>
  <si>
    <t>BH2370815</t>
  </si>
  <si>
    <t>26063443</t>
  </si>
  <si>
    <t>BH2371753</t>
  </si>
  <si>
    <t>14068983</t>
  </si>
  <si>
    <t>BH2371754</t>
  </si>
  <si>
    <t>14065907</t>
  </si>
  <si>
    <t>BH2378950</t>
  </si>
  <si>
    <t>12178770 - Mega Hiệp Phú</t>
  </si>
  <si>
    <t>BH2378951</t>
  </si>
  <si>
    <t>12179073 - Mega Hiệp Phú</t>
  </si>
  <si>
    <t>BH2378952</t>
  </si>
  <si>
    <t>29347086 - Mega Hưng Phú</t>
  </si>
  <si>
    <t>BH2378953</t>
  </si>
  <si>
    <t>29347663 - Mega Hưng Phú</t>
  </si>
  <si>
    <t>BH2378954</t>
  </si>
  <si>
    <t>29347798 - Mega Hưng Phú</t>
  </si>
  <si>
    <t>BH2378955</t>
  </si>
  <si>
    <t>TC15080813</t>
  </si>
  <si>
    <t>BH2378956</t>
  </si>
  <si>
    <t>TC15081116</t>
  </si>
  <si>
    <t>BH2378957</t>
  </si>
  <si>
    <t>TC17328795</t>
  </si>
  <si>
    <t>BH2378958</t>
  </si>
  <si>
    <t>TC20010939</t>
  </si>
  <si>
    <t>BH2378959</t>
  </si>
  <si>
    <t>TC20011334</t>
  </si>
  <si>
    <t>BH2378960</t>
  </si>
  <si>
    <t>TC22679034</t>
  </si>
  <si>
    <t>BH2378961</t>
  </si>
  <si>
    <t>TC27679369</t>
  </si>
  <si>
    <t>BH2371686</t>
  </si>
  <si>
    <t>13019369</t>
  </si>
  <si>
    <t>BH2371687</t>
  </si>
  <si>
    <t>13020049</t>
  </si>
  <si>
    <t>BH2378992</t>
  </si>
  <si>
    <t>18583424</t>
  </si>
  <si>
    <t>BH2371756</t>
  </si>
  <si>
    <t>90578902</t>
  </si>
  <si>
    <t>10066124 - Mega An Phú</t>
  </si>
  <si>
    <t>10065506 - Mega An Phú</t>
  </si>
  <si>
    <t>10065805 - Mega An Phú</t>
  </si>
  <si>
    <t>10065210 - Mega An Phú</t>
  </si>
  <si>
    <t>12180119 - Mega Hiệp Phú</t>
  </si>
  <si>
    <t>TC91009189 - Trung tâm thương mại MM Mega Market Đà Nẵng</t>
  </si>
  <si>
    <t>BH2381086</t>
  </si>
  <si>
    <t>18586681</t>
  </si>
  <si>
    <t>BH2372413</t>
  </si>
  <si>
    <t>26069094</t>
  </si>
  <si>
    <t>BH2372581</t>
  </si>
  <si>
    <t>13024862</t>
  </si>
  <si>
    <t>BH2379897</t>
  </si>
  <si>
    <t>11322040 - Mega Bình Phú</t>
  </si>
  <si>
    <t>BH2379898</t>
  </si>
  <si>
    <t>11322675 - Mega Bình Phú</t>
  </si>
  <si>
    <t>BH2379899</t>
  </si>
  <si>
    <t>19062451</t>
  </si>
  <si>
    <t>BH2379900</t>
  </si>
  <si>
    <t>19062547</t>
  </si>
  <si>
    <t>BH2379901</t>
  </si>
  <si>
    <t>TC91010341</t>
  </si>
  <si>
    <t>BH2379902</t>
  </si>
  <si>
    <t>TC91010096 - Trung tâm thương mại MM Mega Market Đà Nẵng</t>
  </si>
  <si>
    <t>BH2379903</t>
  </si>
  <si>
    <t>TC27681209</t>
  </si>
  <si>
    <t>BH2379904</t>
  </si>
  <si>
    <t>TC24617289</t>
  </si>
  <si>
    <t>BH2379905</t>
  </si>
  <si>
    <t>TC22681632</t>
  </si>
  <si>
    <t>BH2379906</t>
  </si>
  <si>
    <t>TC20014384</t>
  </si>
  <si>
    <t>BH2379907</t>
  </si>
  <si>
    <t>TC20013431</t>
  </si>
  <si>
    <t>BH2379908</t>
  </si>
  <si>
    <t>TC20013140</t>
  </si>
  <si>
    <t>BH2379925</t>
  </si>
  <si>
    <t>10074550 - Mega An Phú</t>
  </si>
  <si>
    <t>BH2372985</t>
  </si>
  <si>
    <t>90580933</t>
  </si>
  <si>
    <t>BH2373010</t>
  </si>
  <si>
    <t>26069392</t>
  </si>
  <si>
    <t>BH2373371</t>
  </si>
  <si>
    <t>13027414</t>
  </si>
  <si>
    <t>BH2373558</t>
  </si>
  <si>
    <t>26071966</t>
  </si>
  <si>
    <t>14074429</t>
  </si>
  <si>
    <t>BH2381087</t>
  </si>
  <si>
    <t>18589149</t>
  </si>
  <si>
    <t>BH2381088</t>
  </si>
  <si>
    <t>11325387 - Mega Bình Phú</t>
  </si>
  <si>
    <t>BH2381089</t>
  </si>
  <si>
    <t>11325692 - Mega Bình Phú</t>
  </si>
  <si>
    <t>BH2381090</t>
  </si>
  <si>
    <t>TC17335524</t>
  </si>
  <si>
    <t>BH2381091</t>
  </si>
  <si>
    <t>TC16127854</t>
  </si>
  <si>
    <t>BH2381092</t>
  </si>
  <si>
    <t>TC16128161</t>
  </si>
  <si>
    <t>BH2381093</t>
  </si>
  <si>
    <t>TC25659869</t>
  </si>
  <si>
    <t>BH2381094</t>
  </si>
  <si>
    <t>TC22684906</t>
  </si>
  <si>
    <t>BH2381095</t>
  </si>
  <si>
    <t>TC22684417</t>
  </si>
  <si>
    <t>BH2381096</t>
  </si>
  <si>
    <t>10082576 - Mega An Phú</t>
  </si>
  <si>
    <t>BH2381421</t>
  </si>
  <si>
    <t>12187727 - Mega Hiệp Phú</t>
  </si>
  <si>
    <t>BH2381422</t>
  </si>
  <si>
    <t>10088846 - Mega An Phú</t>
  </si>
  <si>
    <t>BH2381423</t>
  </si>
  <si>
    <t>TC91012487 - Trung tâm thương mại MM Mega Market Đà Nẵng</t>
  </si>
  <si>
    <t>BH2381424</t>
  </si>
  <si>
    <t>TC28676823</t>
  </si>
  <si>
    <t>BH2381425</t>
  </si>
  <si>
    <t>TC27686422</t>
  </si>
  <si>
    <t>BH2381426</t>
  </si>
  <si>
    <t>TC25661226</t>
  </si>
  <si>
    <t>BH2381427</t>
  </si>
  <si>
    <t>TC24622304</t>
  </si>
  <si>
    <t>BH2381428</t>
  </si>
  <si>
    <t>TC22685815</t>
  </si>
  <si>
    <t>BH2381429</t>
  </si>
  <si>
    <t>TC22685682</t>
  </si>
  <si>
    <t>BH2381430</t>
  </si>
  <si>
    <t>TC17337672</t>
  </si>
  <si>
    <t>BH2381431</t>
  </si>
  <si>
    <t>TC17337483</t>
  </si>
  <si>
    <t>BH2381432</t>
  </si>
  <si>
    <t>TC17337184</t>
  </si>
  <si>
    <t>BH2381433</t>
  </si>
  <si>
    <t>TC15089346</t>
  </si>
  <si>
    <t>BH2381434</t>
  </si>
  <si>
    <t>TC15088774</t>
  </si>
  <si>
    <t>BH2381435</t>
  </si>
  <si>
    <t>TC15088645</t>
  </si>
  <si>
    <t>BH2373995</t>
  </si>
  <si>
    <t>26074206</t>
  </si>
  <si>
    <t>BH2373996</t>
  </si>
  <si>
    <t>26072261</t>
  </si>
  <si>
    <t>BH2381483</t>
  </si>
  <si>
    <t>18592675</t>
  </si>
  <si>
    <t>BH2381485</t>
  </si>
  <si>
    <t>18592463</t>
  </si>
  <si>
    <t>BH2381487</t>
  </si>
  <si>
    <t>19069779</t>
  </si>
  <si>
    <t>BH2374578</t>
  </si>
  <si>
    <t>13030066</t>
  </si>
  <si>
    <t>BH2374626</t>
  </si>
  <si>
    <t>14080283</t>
  </si>
  <si>
    <t>BH2374627</t>
  </si>
  <si>
    <t>14079042</t>
  </si>
  <si>
    <t>BH2374628</t>
  </si>
  <si>
    <t>14077182</t>
  </si>
  <si>
    <t>BH2374681</t>
  </si>
  <si>
    <t>90584993</t>
  </si>
  <si>
    <t>BH2381436</t>
  </si>
  <si>
    <t>11328808 - Mega Bình Phú</t>
  </si>
  <si>
    <t>BH2381437</t>
  </si>
  <si>
    <t>11327991 - Mega Bình Phú</t>
  </si>
  <si>
    <t>BH2381438</t>
  </si>
  <si>
    <t>11329121 - Mega Bình Phú</t>
  </si>
  <si>
    <t>BH2381484</t>
  </si>
  <si>
    <t>18591847</t>
  </si>
  <si>
    <t>BH2381486</t>
  </si>
  <si>
    <t>19068769</t>
  </si>
  <si>
    <t>BH2381488</t>
  </si>
  <si>
    <t>10091146 - Mega An Phú</t>
  </si>
  <si>
    <t>BH2381489</t>
  </si>
  <si>
    <t>10091467 - Mega An Phú</t>
  </si>
  <si>
    <t>SG/HT0715</t>
  </si>
  <si>
    <t>SG/HT0714</t>
  </si>
  <si>
    <t>AAU-HCM-Q1-002</t>
  </si>
  <si>
    <t>AAU-HCM-Q2-001</t>
  </si>
  <si>
    <t>AAU-HCM-Q2-003</t>
  </si>
  <si>
    <t>AAU-HCM-TPU-000</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</si>
  <si>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</si>
  <si>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</si>
  <si>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</si>
  <si>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</si>
  <si>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</si>
  <si>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</si>
  <si>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</si>
  <si>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</si>
  <si>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</si>
  <si>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</si>
  <si>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</si>
  <si>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</si>
  <si>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</si>
  <si>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</si>
  <si>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</si>
  <si>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</si>
  <si>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</si>
  <si>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</si>
  <si>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</si>
  <si>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</si>
  <si>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</si>
  <si>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</si>
  <si>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</si>
  <si>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</si>
  <si>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</si>
  <si>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</si>
  <si>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</si>
  <si>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</si>
  <si>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</si>
  <si>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</si>
  <si>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</si>
  <si>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</si>
  <si>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</si>
  <si>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</si>
  <si>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</si>
  <si>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</si>
  <si>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</si>
  <si>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</si>
  <si>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</si>
  <si>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</si>
  <si>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</si>
  <si>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</si>
  <si>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</si>
  <si>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</si>
  <si>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</si>
  <si>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</si>
  <si>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</si>
  <si>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</si>
  <si>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</si>
  <si>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</si>
  <si>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</si>
  <si>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</si>
  <si>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</si>
  <si>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</si>
  <si>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</si>
  <si>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</si>
  <si>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</si>
  <si>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</si>
  <si>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</si>
  <si>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</si>
  <si>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</si>
  <si>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</si>
  <si>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</si>
  <si>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</si>
  <si>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</si>
  <si>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</si>
  <si>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</si>
  <si>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</si>
  <si>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</si>
  <si>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</si>
  <si>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</si>
  <si>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</si>
  <si>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</si>
  <si>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</si>
  <si>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</si>
  <si>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</si>
  <si>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</si>
  <si>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</si>
  <si>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</si>
  <si>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</si>
  <si>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</si>
  <si>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</si>
  <si>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</si>
  <si>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</si>
  <si>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</si>
  <si>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</si>
  <si>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</si>
  <si>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</si>
  <si>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</si>
  <si>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</si>
  <si>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</si>
  <si>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</si>
  <si>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</si>
  <si>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</si>
  <si>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</si>
  <si>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</si>
  <si>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</si>
  <si>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</si>
  <si>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</si>
  <si>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</si>
  <si>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</si>
  <si>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</si>
  <si>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</si>
  <si>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</si>
  <si>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</si>
  <si>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</si>
  <si>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</si>
  <si>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</si>
  <si>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</si>
  <si>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</si>
  <si>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</si>
  <si>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</si>
  <si>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</si>
  <si>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</si>
  <si>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</si>
  <si>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</si>
  <si>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</si>
  <si>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</si>
  <si>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</si>
  <si>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</si>
  <si>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</si>
  <si>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</si>
  <si>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</si>
  <si>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</si>
  <si>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</si>
  <si>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</si>
  <si>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</si>
  <si>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</si>
  <si>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</si>
  <si>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</si>
  <si>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</si>
  <si>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</si>
  <si>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</si>
  <si>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</si>
  <si>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</si>
  <si>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</si>
  <si>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</si>
  <si>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</si>
  <si>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</si>
  <si>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</si>
  <si>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</si>
  <si>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</si>
  <si>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</si>
  <si>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</si>
  <si>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</si>
  <si>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</si>
  <si>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</si>
  <si>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</si>
  <si>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</si>
  <si>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</si>
  <si>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</si>
  <si>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</si>
  <si>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</si>
  <si>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</si>
  <si>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</si>
  <si>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</si>
  <si>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</si>
  <si>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</si>
  <si>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</si>
  <si>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</si>
  <si>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</si>
  <si>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</si>
  <si>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</si>
  <si>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</si>
  <si>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</si>
  <si>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</si>
  <si>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</si>
  <si>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</si>
  <si>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</si>
  <si>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</si>
  <si>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</si>
  <si>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</si>
  <si>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</si>
  <si>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</si>
  <si>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</si>
  <si>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</si>
  <si>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</si>
  <si>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</si>
  <si>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</si>
  <si>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</si>
  <si>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</si>
  <si>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</si>
  <si>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</si>
  <si>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</si>
  <si>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</si>
  <si>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</si>
  <si>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</si>
  <si>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</si>
  <si>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</si>
  <si>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</si>
  <si>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</si>
  <si>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</si>
  <si>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</si>
  <si>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</si>
  <si>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</si>
  <si>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</si>
  <si>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</si>
  <si>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</si>
  <si>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</si>
  <si>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</si>
  <si>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</si>
  <si>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</si>
  <si>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</si>
  <si>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</si>
  <si>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</si>
  <si>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</si>
  <si>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</si>
  <si>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</si>
  <si>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</si>
  <si>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</si>
  <si>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</si>
  <si>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</si>
  <si>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</si>
  <si>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</si>
  <si>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</si>
  <si>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</si>
  <si>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</si>
  <si>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</si>
  <si>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</si>
  <si>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</si>
  <si>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</si>
  <si>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</si>
  <si>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</si>
  <si>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</si>
  <si>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</si>
  <si>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</si>
  <si>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</si>
  <si>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</si>
  <si>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</si>
  <si>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</si>
  <si>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</si>
  <si>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</si>
  <si>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</si>
  <si>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</si>
  <si>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</si>
  <si>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</si>
  <si>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</si>
  <si>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</si>
  <si>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</si>
  <si>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</si>
  <si>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</si>
  <si>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</si>
  <si>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</si>
  <si>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</si>
  <si>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</si>
  <si>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</si>
  <si>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</si>
  <si>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</si>
  <si>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</si>
  <si>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</si>
  <si>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</si>
  <si>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</si>
  <si>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</si>
  <si>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</si>
  <si>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</si>
  <si>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</si>
  <si>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</si>
  <si>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</si>
  <si>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</si>
  <si>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</si>
  <si>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</si>
  <si>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</si>
  <si>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</si>
  <si>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</si>
  <si>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</si>
  <si>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</si>
  <si>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</si>
  <si>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</si>
  <si>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</si>
  <si>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</si>
  <si>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</si>
  <si>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</si>
  <si>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</si>
  <si>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</si>
  <si>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</si>
  <si>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</si>
  <si>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</si>
  <si>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</si>
  <si>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</si>
  <si>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</si>
  <si>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</si>
  <si>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</si>
  <si>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</si>
  <si>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</si>
  <si>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</si>
  <si>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</si>
  <si>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</si>
  <si>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</si>
  <si>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</si>
  <si>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</si>
  <si>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</si>
  <si>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</si>
  <si>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</si>
  <si>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</si>
  <si>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</si>
  <si>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</si>
  <si>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</si>
  <si>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</si>
  <si>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</si>
  <si>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</si>
  <si>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</si>
  <si>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</si>
  <si>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</si>
  <si>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</si>
  <si>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</si>
  <si>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</si>
  <si>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</si>
  <si>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</si>
  <si>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</si>
  <si>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</si>
  <si>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</si>
  <si>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</si>
  <si>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</si>
  <si>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</si>
  <si>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</si>
  <si>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</si>
  <si>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</si>
  <si>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</si>
  <si>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</si>
  <si>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</si>
  <si>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</si>
  <si>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</si>
  <si>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</si>
  <si>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</si>
  <si>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</si>
  <si>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</si>
  <si>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</si>
  <si>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</si>
  <si>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</si>
  <si>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</si>
  <si>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</si>
  <si>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</si>
  <si>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</si>
  <si>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</si>
  <si>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</si>
  <si>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</si>
  <si>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</si>
  <si>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</si>
  <si>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</si>
  <si>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</si>
  <si>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</si>
  <si>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</si>
  <si>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</si>
  <si>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</si>
  <si>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</si>
  <si>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</si>
  <si>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</si>
  <si>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</si>
  <si>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</si>
  <si>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</si>
  <si>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</si>
  <si>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</si>
  <si>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</si>
  <si>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</si>
  <si>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</si>
  <si>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</si>
  <si>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</si>
  <si>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</si>
  <si>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</si>
  <si>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</si>
  <si>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</si>
  <si>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</si>
  <si>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</si>
  <si>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</si>
  <si>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</si>
  <si>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</si>
  <si>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</si>
  <si>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</si>
  <si>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</si>
  <si>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</si>
  <si>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</si>
  <si>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</si>
  <si>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</si>
  <si>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</si>
  <si>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</si>
  <si>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</si>
  <si>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</si>
  <si>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</si>
  <si>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</si>
  <si>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</si>
  <si>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</si>
  <si>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</si>
  <si>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</si>
  <si>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</si>
  <si>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</si>
  <si>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</si>
  <si>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</si>
  <si>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</si>
  <si>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</si>
  <si>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</si>
  <si>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</si>
  <si>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</si>
  <si>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</si>
  <si>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</si>
  <si>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</si>
  <si>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</si>
  <si>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</si>
  <si>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</si>
  <si>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</si>
  <si>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</si>
  <si>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</si>
  <si>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</si>
  <si>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</si>
  <si>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</si>
  <si>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</si>
  <si>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</si>
  <si>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</si>
  <si>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</si>
  <si>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</si>
  <si>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</si>
  <si>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</si>
  <si>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</si>
  <si>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</si>
  <si>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</si>
  <si>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</si>
  <si>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</si>
  <si>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</si>
  <si>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</si>
  <si>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</si>
  <si>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</si>
  <si>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</si>
  <si>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</si>
  <si>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</si>
  <si>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</si>
  <si>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</si>
  <si>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</si>
  <si>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</si>
  <si>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</si>
  <si>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</si>
  <si>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</si>
  <si>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</si>
  <si>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</si>
  <si>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</si>
  <si>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</si>
  <si>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</si>
  <si>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</si>
  <si>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</si>
  <si>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</si>
  <si>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</si>
  <si>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</si>
  <si>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</si>
  <si>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</si>
  <si>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</si>
  <si>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</si>
  <si>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</si>
  <si>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</si>
  <si>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</si>
  <si>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</si>
  <si>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</si>
  <si>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</si>
  <si>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</si>
  <si>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</si>
  <si>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</si>
  <si>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</si>
  <si>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</si>
  <si>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</si>
  <si>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</si>
  <si>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</si>
  <si>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</si>
  <si>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</si>
  <si>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</si>
  <si>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</si>
  <si>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</si>
  <si>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</si>
  <si>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</si>
  <si>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</si>
  <si>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</si>
  <si>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</si>
  <si>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</si>
  <si>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</si>
  <si>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</si>
  <si>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</si>
  <si>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</si>
  <si>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</si>
  <si>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</si>
  <si>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</si>
  <si>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</si>
  <si>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</si>
  <si>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</si>
  <si>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</si>
  <si>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</si>
  <si>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</si>
  <si>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</si>
  <si>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</si>
  <si>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</si>
  <si>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</si>
  <si>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</si>
  <si>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</si>
  <si>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</si>
  <si>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</si>
  <si>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</si>
  <si>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</si>
  <si>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</si>
  <si>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</si>
  <si>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</si>
  <si>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</si>
  <si>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</si>
  <si>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</si>
  <si>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</si>
  <si>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</si>
  <si>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</si>
  <si>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</si>
  <si>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</si>
  <si>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</si>
  <si>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</si>
  <si>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</si>
  <si>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</si>
  <si>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</si>
  <si>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</si>
  <si>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</si>
  <si>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</si>
  <si>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</si>
  <si>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</si>
  <si>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</si>
  <si>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</si>
  <si>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</si>
  <si>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</si>
  <si>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</si>
  <si>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</si>
  <si>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</si>
  <si>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</si>
  <si>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</si>
  <si>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</si>
  <si>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</si>
  <si>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</si>
  <si>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</si>
  <si>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</si>
  <si>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</si>
  <si>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</si>
  <si>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</si>
  <si>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</si>
  <si>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</si>
  <si>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</si>
  <si>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</si>
  <si>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</si>
  <si>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</si>
  <si>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</si>
  <si>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</si>
  <si>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</si>
  <si>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</si>
  <si>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</si>
  <si>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</si>
  <si>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</si>
  <si>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</si>
  <si>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</si>
  <si>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</si>
  <si>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</si>
  <si>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</si>
  <si>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</si>
  <si>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</si>
  <si>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</si>
  <si>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</si>
  <si>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</si>
  <si>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</si>
  <si>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</si>
  <si>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</si>
  <si>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</si>
  <si>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</si>
  <si>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</si>
  <si>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</si>
  <si>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</si>
  <si>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</si>
  <si>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</si>
  <si>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</si>
  <si>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</si>
  <si>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</si>
  <si>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</si>
  <si>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</si>
  <si>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</si>
  <si>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</si>
  <si>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</si>
  <si>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</si>
  <si>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</si>
  <si>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</si>
  <si>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</si>
  <si>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</si>
  <si>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</si>
  <si>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</si>
  <si>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</si>
  <si>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</si>
  <si>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</si>
  <si>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</si>
  <si>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</si>
  <si>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</si>
  <si>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</si>
  <si>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</si>
  <si>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</si>
  <si>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</si>
  <si>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</si>
  <si>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</si>
  <si>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</si>
  <si>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</si>
  <si>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</si>
  <si>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</si>
  <si>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</si>
  <si>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</si>
  <si>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</si>
  <si>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</si>
  <si>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</si>
  <si>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</si>
  <si>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</si>
  <si>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</si>
  <si>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</si>
  <si>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</si>
  <si>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</si>
  <si>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</si>
  <si>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</si>
  <si>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</si>
  <si>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</si>
  <si>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</si>
  <si>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</si>
  <si>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</si>
  <si>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</si>
  <si>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</si>
  <si>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</si>
  <si>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</si>
  <si>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</si>
  <si>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</si>
  <si>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</si>
  <si>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</si>
  <si>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</si>
  <si>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</si>
  <si>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</si>
  <si>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</si>
  <si>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</si>
  <si>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</si>
  <si>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</si>
  <si>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</si>
  <si>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</si>
  <si>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</si>
  <si>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</si>
  <si>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</si>
  <si>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</si>
  <si>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</si>
  <si>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</si>
  <si>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</si>
  <si>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</si>
  <si>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</si>
  <si>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</si>
  <si>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</si>
  <si>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</si>
  <si>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</si>
  <si>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</si>
  <si>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</si>
  <si>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</si>
  <si>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</si>
  <si>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</si>
  <si>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</si>
  <si>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</si>
  <si>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</si>
  <si>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</si>
  <si>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</si>
  <si>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</si>
  <si>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</si>
  <si>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</si>
  <si>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</si>
  <si>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</si>
  <si>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</si>
  <si>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</si>
  <si>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</si>
  <si>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</si>
  <si>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</si>
  <si>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</si>
  <si>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</si>
  <si>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</si>
  <si>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</si>
  <si>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</si>
  <si>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</si>
  <si>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</si>
  <si>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</si>
  <si>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</si>
  <si>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</si>
  <si>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</si>
  <si>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</si>
  <si>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</si>
  <si>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</si>
  <si>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</si>
  <si>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</si>
  <si>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</si>
  <si>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</si>
  <si>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</si>
  <si>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</si>
  <si>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</si>
  <si>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</si>
  <si>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</si>
  <si>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</si>
  <si>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</si>
  <si>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</si>
  <si>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</si>
  <si>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</si>
  <si>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Coop-HCM-CCI-02221</t>
  </si>
  <si>
    <t>CoopFood Tân Thạnh Tây</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</si>
  <si>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</si>
  <si>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</si>
  <si>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</si>
  <si>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</si>
  <si>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</si>
  <si>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</si>
  <si>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</si>
  <si>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</si>
  <si>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</si>
  <si>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</si>
  <si>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</si>
  <si>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</si>
  <si>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</si>
  <si>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</si>
  <si>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</si>
  <si>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</si>
  <si>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</si>
  <si>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</si>
  <si>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</si>
  <si>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</si>
  <si>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</si>
  <si>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</si>
  <si>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</si>
  <si>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</si>
  <si>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</si>
  <si>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</si>
  <si>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</si>
  <si>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</si>
  <si>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</si>
  <si>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</si>
  <si>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</si>
  <si>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</si>
  <si>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</si>
  <si>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</si>
  <si>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</si>
  <si>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</si>
  <si>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</si>
  <si>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</si>
  <si>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</si>
  <si>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</si>
  <si>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</si>
  <si>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</si>
  <si>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</si>
  <si>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</si>
  <si>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</si>
  <si>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</si>
  <si>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</si>
  <si>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</si>
  <si>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</si>
  <si>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</si>
  <si>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</si>
  <si>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</si>
  <si>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</si>
  <si>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</si>
  <si>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</si>
  <si>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</si>
  <si>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</si>
  <si>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</si>
  <si>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</si>
  <si>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</si>
  <si>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</si>
  <si>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</si>
  <si>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</si>
  <si>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</si>
  <si>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</si>
  <si>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</si>
  <si>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</si>
  <si>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</si>
  <si>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</si>
  <si>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</si>
  <si>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</si>
  <si>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</si>
  <si>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</si>
  <si>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</si>
  <si>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</si>
  <si>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</si>
  <si>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</si>
  <si>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</si>
  <si>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</si>
  <si>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</si>
  <si>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</si>
  <si>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</si>
  <si>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</si>
  <si>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</si>
  <si>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</si>
  <si>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</si>
  <si>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</si>
  <si>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</si>
  <si>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</si>
  <si>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</si>
  <si>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</si>
  <si>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</si>
  <si>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</si>
  <si>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</si>
  <si>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</si>
  <si>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</si>
  <si>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</si>
  <si>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</si>
  <si>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</si>
  <si>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</si>
  <si>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</si>
  <si>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</si>
  <si>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</si>
  <si>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</si>
  <si>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</si>
  <si>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</si>
  <si>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</si>
  <si>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</si>
  <si>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</si>
  <si>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</si>
  <si>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</si>
  <si>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</si>
  <si>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</si>
  <si>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</si>
  <si>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</si>
  <si>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</si>
  <si>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</si>
  <si>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</si>
  <si>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</si>
  <si>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</si>
  <si>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</si>
  <si>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</si>
  <si>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</si>
  <si>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</si>
  <si>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</si>
  <si>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</si>
  <si>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</si>
  <si>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</si>
  <si>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</si>
  <si>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</si>
  <si>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</si>
  <si>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</si>
  <si>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</si>
  <si>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</si>
  <si>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COOP-HCM-Q12-THANGLOI</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</si>
  <si>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</si>
  <si>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</si>
  <si>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</si>
  <si>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</si>
  <si>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</si>
  <si>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</si>
  <si>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</si>
  <si>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</si>
  <si>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</si>
  <si>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</si>
  <si>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</si>
  <si>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</si>
  <si>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</si>
  <si>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</si>
  <si>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</si>
  <si>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</si>
  <si>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</si>
  <si>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</si>
  <si>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</si>
  <si>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</si>
  <si>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</si>
  <si>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</si>
  <si>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</si>
  <si>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</si>
  <si>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</si>
  <si>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</si>
  <si>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</si>
  <si>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</si>
  <si>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</si>
  <si>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</si>
  <si>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</si>
  <si>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</si>
  <si>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</si>
  <si>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</si>
  <si>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</si>
  <si>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</si>
  <si>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</si>
  <si>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</si>
  <si>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</si>
  <si>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</si>
  <si>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</si>
  <si>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</si>
  <si>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</si>
  <si>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</si>
  <si>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</si>
  <si>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</si>
  <si>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</si>
  <si>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</si>
  <si>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</si>
  <si>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</si>
  <si>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</si>
  <si>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</si>
  <si>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</si>
  <si>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</si>
  <si>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</si>
  <si>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</si>
  <si>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</si>
  <si>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</si>
  <si>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</si>
  <si>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</si>
  <si>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</si>
  <si>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</si>
  <si>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</si>
  <si>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</si>
  <si>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</si>
  <si>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</si>
  <si>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</si>
  <si>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</si>
  <si>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</si>
  <si>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</si>
  <si>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</si>
  <si>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</si>
  <si>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</si>
  <si>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</si>
  <si>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</si>
  <si>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</si>
  <si>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</si>
  <si>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</si>
  <si>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</si>
  <si>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</si>
  <si>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</si>
  <si>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</si>
  <si>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</si>
  <si>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</si>
  <si>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</si>
  <si>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</si>
  <si>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</si>
  <si>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</si>
  <si>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</si>
  <si>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</si>
  <si>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</si>
  <si>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</si>
  <si>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</si>
  <si>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</si>
  <si>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</si>
  <si>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</si>
  <si>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</si>
  <si>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</si>
  <si>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</si>
  <si>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</si>
  <si>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</si>
  <si>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</si>
  <si>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</si>
  <si>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</si>
  <si>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</si>
  <si>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</si>
  <si>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</si>
  <si>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</si>
  <si>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</si>
  <si>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</si>
  <si>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</si>
  <si>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</si>
  <si>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</si>
  <si>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</si>
  <si>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</si>
  <si>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</si>
  <si>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</si>
  <si>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</si>
  <si>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</si>
  <si>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</si>
  <si>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</si>
  <si>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</si>
  <si>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</si>
  <si>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</si>
  <si>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</si>
  <si>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</si>
  <si>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</si>
  <si>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</si>
  <si>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</si>
  <si>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</si>
  <si>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</si>
  <si>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</si>
  <si>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</si>
  <si>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</si>
  <si>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</si>
  <si>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</si>
  <si>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</si>
  <si>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</si>
  <si>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</si>
  <si>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</si>
  <si>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</si>
  <si>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</si>
  <si>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</si>
  <si>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</si>
  <si>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</si>
  <si>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</si>
  <si>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</si>
  <si>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</si>
  <si>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</si>
  <si>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</si>
  <si>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</si>
  <si>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</si>
  <si>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</si>
  <si>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</si>
  <si>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</si>
  <si>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</si>
  <si>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</si>
  <si>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</si>
  <si>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</si>
  <si>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</si>
  <si>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</si>
  <si>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</si>
  <si>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</si>
  <si>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</si>
  <si>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</si>
  <si>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</si>
  <si>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</si>
  <si>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</si>
  <si>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</si>
  <si>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</si>
  <si>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</si>
  <si>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</si>
  <si>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</si>
  <si>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</si>
  <si>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</si>
  <si>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</si>
  <si>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</si>
  <si>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</si>
  <si>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</si>
  <si>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</si>
  <si>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</si>
  <si>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</si>
  <si>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Coop-HCM-TPU-02224</t>
  </si>
  <si>
    <t>CoopFood Tân Kỳ Tân Quý</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</si>
  <si>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</si>
  <si>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</si>
  <si>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</si>
  <si>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</si>
  <si>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</si>
  <si>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</si>
  <si>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</si>
  <si>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</si>
  <si>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</si>
  <si>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</si>
  <si>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</si>
  <si>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</si>
  <si>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</si>
  <si>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</si>
  <si>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</si>
  <si>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</si>
  <si>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</si>
  <si>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</si>
  <si>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COOP-HCM-TPU-570</t>
  </si>
  <si>
    <t>CM Thắng Lợi - Trường Chinh</t>
  </si>
  <si>
    <t>COOP-HCM-TPU-640</t>
  </si>
  <si>
    <t>COOP-HCM-TPU-697</t>
  </si>
  <si>
    <t>COOP-HCM-TPU-698</t>
  </si>
  <si>
    <t>COOP-HCM-TPU-HOABINH</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</si>
  <si>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</si>
  <si>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</si>
  <si>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</si>
  <si>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</si>
  <si>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</si>
  <si>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</si>
  <si>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</si>
  <si>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</si>
  <si>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</si>
  <si>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</si>
  <si>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</si>
  <si>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</si>
  <si>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</si>
  <si>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</si>
  <si>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</si>
  <si>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</si>
  <si>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</si>
  <si>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</si>
  <si>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</si>
  <si>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</si>
  <si>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</si>
  <si>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</si>
  <si>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</si>
  <si>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</si>
  <si>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</si>
  <si>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</si>
  <si>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</si>
  <si>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</si>
  <si>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</si>
  <si>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</si>
  <si>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</si>
  <si>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</si>
  <si>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</si>
  <si>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</si>
  <si>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</si>
  <si>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</si>
  <si>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</si>
  <si>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</si>
  <si>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</si>
  <si>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</si>
  <si>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</si>
  <si>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</si>
  <si>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</si>
  <si>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</si>
  <si>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</si>
  <si>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</si>
  <si>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</si>
  <si>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</si>
  <si>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</si>
  <si>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</si>
  <si>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</si>
  <si>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</si>
  <si>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</si>
  <si>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</si>
  <si>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</si>
  <si>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</si>
  <si>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</si>
  <si>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</si>
  <si>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</si>
  <si>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</si>
  <si>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</si>
  <si>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</si>
  <si>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</si>
  <si>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</si>
  <si>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</si>
  <si>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</si>
  <si>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</si>
  <si>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</si>
  <si>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</si>
  <si>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</si>
  <si>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</si>
  <si>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</si>
  <si>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</si>
  <si>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</si>
  <si>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CO.OPMART ĐỨC PHỔ</t>
  </si>
  <si>
    <t>COOP-QNI-01-035</t>
  </si>
  <si>
    <t>COOP-QNI-01-QUANGNGAI</t>
  </si>
  <si>
    <t>COOP-QTI-01-021</t>
  </si>
  <si>
    <t>COOP-QTI-01-DONGHA</t>
  </si>
  <si>
    <t>Coop-TBD-01-09334</t>
  </si>
  <si>
    <t>Coop.Food BD Nguyễn Du</t>
  </si>
  <si>
    <t>Coop-TBD-01-09335</t>
  </si>
  <si>
    <t>Coop.Food BD Nguyễn Văn Tiết</t>
  </si>
  <si>
    <t>Coop-TBD-01-09336</t>
  </si>
  <si>
    <t>Coop.Food BD Thuận An Hòa</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</si>
  <si>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</si>
  <si>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</si>
  <si>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</si>
  <si>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</si>
  <si>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</si>
  <si>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</si>
  <si>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</si>
  <si>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</si>
  <si>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</si>
  <si>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</si>
  <si>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</si>
  <si>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</si>
  <si>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</si>
  <si>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</si>
  <si>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</si>
  <si>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</si>
  <si>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</si>
  <si>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</si>
  <si>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</si>
  <si>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</si>
  <si>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</si>
  <si>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</si>
  <si>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COOP-VTU-01-VUNGTAU</t>
  </si>
  <si>
    <t>COOP-VTU-01-VUNGTAU2</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</si>
  <si>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</si>
  <si>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</si>
  <si>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</si>
  <si>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</si>
  <si>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</si>
  <si>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</si>
  <si>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</si>
  <si>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</si>
  <si>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</si>
  <si>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</si>
  <si>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</si>
  <si>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</si>
  <si>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</si>
  <si>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</si>
  <si>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</si>
  <si>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</si>
  <si>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</si>
  <si>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</si>
  <si>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</si>
  <si>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</si>
  <si>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</si>
  <si>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</si>
  <si>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</si>
  <si>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</si>
  <si>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</si>
  <si>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</si>
  <si>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</si>
  <si>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</si>
  <si>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</si>
  <si>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</si>
  <si>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</si>
  <si>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</si>
  <si>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</si>
  <si>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</si>
  <si>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</si>
  <si>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</si>
  <si>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</si>
  <si>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</si>
  <si>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</si>
  <si>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</si>
  <si>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</si>
  <si>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</si>
  <si>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</si>
  <si>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</si>
  <si>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</si>
  <si>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</si>
  <si>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</si>
  <si>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</si>
  <si>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EB-HYN-00-903</t>
  </si>
  <si>
    <t>TLL WAREHOUSE (903)</t>
  </si>
  <si>
    <t>EB-KHA-01-153</t>
  </si>
  <si>
    <t>EB-KHA-01-7900</t>
  </si>
  <si>
    <t>EB-LAN-01-901</t>
  </si>
  <si>
    <t>Kho 901 Sourcing HCM (901)</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</si>
  <si>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</si>
  <si>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</si>
  <si>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</si>
  <si>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</si>
  <si>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</si>
  <si>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</si>
  <si>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</si>
  <si>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</si>
  <si>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</si>
  <si>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</si>
  <si>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</si>
  <si>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</si>
  <si>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</si>
  <si>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</si>
  <si>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</si>
  <si>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</si>
  <si>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</si>
  <si>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</si>
  <si>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</si>
  <si>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</si>
  <si>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</si>
  <si>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</si>
  <si>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</si>
  <si>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</si>
  <si>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</si>
  <si>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</si>
  <si>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</si>
  <si>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</si>
  <si>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</si>
  <si>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</si>
  <si>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FM-HCM-BTH-0004</t>
  </si>
  <si>
    <t>FM-HCM-BTH-0006</t>
  </si>
  <si>
    <t>FM-HCM-GVP-0007</t>
  </si>
  <si>
    <t>FM-HCM-PNN-0002</t>
  </si>
  <si>
    <t>FM-HCM-Q1-0005</t>
  </si>
  <si>
    <t>FM-HCM-Q3-0000</t>
  </si>
  <si>
    <t>FM-HCM-Q3-0001</t>
  </si>
  <si>
    <t>FM-HCM-Q7-0003</t>
  </si>
  <si>
    <t>FM-HCM-TBH-0009</t>
  </si>
  <si>
    <t>FM-HCM-TĐC-0008</t>
  </si>
  <si>
    <t>KL-HNI-HMI-TMARTHATECO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</si>
  <si>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</si>
  <si>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</si>
  <si>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</si>
  <si>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</si>
  <si>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</si>
  <si>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</si>
  <si>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</si>
  <si>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</si>
  <si>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</si>
  <si>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</si>
  <si>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</si>
  <si>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</si>
  <si>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</si>
  <si>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</si>
  <si>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</si>
  <si>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</si>
  <si>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</si>
  <si>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</si>
  <si>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</si>
  <si>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</si>
  <si>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</si>
  <si>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</si>
  <si>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</si>
  <si>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</si>
  <si>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</si>
  <si>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</si>
  <si>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</si>
  <si>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</si>
  <si>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</si>
  <si>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</si>
  <si>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</si>
  <si>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</si>
  <si>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</si>
  <si>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</si>
  <si>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</si>
  <si>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</si>
  <si>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</si>
  <si>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</si>
  <si>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</si>
  <si>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</si>
  <si>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</si>
  <si>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</si>
  <si>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</si>
  <si>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</si>
  <si>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</si>
  <si>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</si>
  <si>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</si>
  <si>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</si>
  <si>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</si>
  <si>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</si>
  <si>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</si>
  <si>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</si>
  <si>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</si>
  <si>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</si>
  <si>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</si>
  <si>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</si>
  <si>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</si>
  <si>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</si>
  <si>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</si>
  <si>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</si>
  <si>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</si>
  <si>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</si>
  <si>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</si>
  <si>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</si>
  <si>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</si>
  <si>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</si>
  <si>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</si>
  <si>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</si>
  <si>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</si>
  <si>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</si>
  <si>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</si>
  <si>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</si>
  <si>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</si>
  <si>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</si>
  <si>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</si>
  <si>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</si>
  <si>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</si>
  <si>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</si>
  <si>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</si>
  <si>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</si>
  <si>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</si>
  <si>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</si>
  <si>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</si>
  <si>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</si>
  <si>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</si>
  <si>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</si>
  <si>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</si>
  <si>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MINHCAU-TNN-01-0001</t>
  </si>
  <si>
    <t>MINHCAU-TNN-01-0002</t>
  </si>
  <si>
    <t>MINHCAU-TNN-01-0003</t>
  </si>
  <si>
    <t>MINHCAU-TNN-01-0004</t>
  </si>
  <si>
    <t>MINHCAU-TNN-01-0005</t>
  </si>
  <si>
    <t>MINHCAU-TNN-01-0006</t>
  </si>
  <si>
    <t>MINHCAU-TNN-01-0007</t>
  </si>
  <si>
    <t>MINHCAU-TNN-01-0008</t>
  </si>
  <si>
    <t>MINHCAU-TNN-01-46949</t>
  </si>
  <si>
    <t>NHATMINH-HCM-BTH-68013</t>
  </si>
  <si>
    <t>NHATMINH-HCM-BTH-68014-1</t>
  </si>
  <si>
    <t>NHATMINH-HCM-BTH-79001</t>
  </si>
  <si>
    <t>NHATMINH-HCM-BTH-79004</t>
  </si>
  <si>
    <t>NHATMINH-HCM-BTH-83358</t>
  </si>
  <si>
    <t>NHATMINH-HCM-GVP-79009-1</t>
  </si>
  <si>
    <t>NHATMINH-HCM-GVP-79012</t>
  </si>
  <si>
    <t>NHATMINH-HCM-HBC-68003</t>
  </si>
  <si>
    <t>NHATMINH-HCM-HBC-68012-1</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</si>
  <si>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</si>
  <si>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</si>
  <si>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</si>
  <si>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</si>
  <si>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</si>
  <si>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</si>
  <si>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</si>
  <si>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</si>
  <si>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</si>
  <si>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</si>
  <si>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</si>
  <si>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</si>
  <si>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</si>
  <si>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</si>
  <si>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</si>
  <si>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</si>
  <si>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</si>
  <si>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</si>
  <si>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</si>
  <si>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</si>
  <si>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</si>
  <si>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</si>
  <si>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</si>
  <si>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</si>
  <si>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</si>
  <si>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</si>
  <si>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</si>
  <si>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</si>
  <si>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</si>
  <si>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</si>
  <si>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</si>
  <si>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</si>
  <si>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</si>
  <si>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</si>
  <si>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</si>
  <si>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</si>
  <si>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</si>
  <si>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</si>
  <si>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</si>
  <si>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</si>
  <si>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</si>
  <si>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</si>
  <si>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</si>
  <si>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</si>
  <si>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</si>
  <si>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</si>
  <si>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</si>
  <si>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</si>
  <si>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</si>
  <si>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</si>
  <si>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</si>
  <si>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</si>
  <si>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</si>
  <si>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</si>
  <si>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</si>
  <si>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</si>
  <si>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</si>
  <si>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</si>
  <si>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</si>
  <si>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</si>
  <si>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</si>
  <si>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</si>
  <si>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</si>
  <si>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</si>
  <si>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</si>
  <si>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</si>
  <si>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</si>
  <si>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</si>
  <si>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</si>
  <si>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</si>
  <si>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</si>
  <si>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</si>
  <si>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</si>
  <si>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</si>
  <si>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</si>
  <si>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</si>
  <si>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</si>
  <si>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</si>
  <si>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</si>
  <si>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</si>
  <si>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</si>
  <si>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</si>
  <si>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</si>
  <si>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</si>
  <si>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</si>
  <si>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SAINHD-HCM-BTH-02</t>
  </si>
  <si>
    <t>SAINHD-HCM-BTH-09</t>
  </si>
  <si>
    <t>SAINHD-HCM-HNB-05</t>
  </si>
  <si>
    <t>SAINHD-HCM-HNB-07</t>
  </si>
  <si>
    <t>SAINHD-HCM-PNN-01</t>
  </si>
  <si>
    <t>SAINHD-HCM-Q10-D3T2</t>
  </si>
  <si>
    <t>SAINHD-HCM-Q12-3A11</t>
  </si>
  <si>
    <t>SAINHD-HCM-Q2-03</t>
  </si>
  <si>
    <t>SAINHD-HCM-Q2-04</t>
  </si>
  <si>
    <t>SAINHD-HCM-Q2-08</t>
  </si>
  <si>
    <t>SAINHD-HCM-Q7-11</t>
  </si>
  <si>
    <t>SAINHD-HCM-Q7-368NTT</t>
  </si>
  <si>
    <t>SAINHD-HCM-TDC-06</t>
  </si>
  <si>
    <t>SAINHD-HCM-TPU-10</t>
  </si>
  <si>
    <t>SATRA-BDG-00-1226</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</si>
  <si>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</si>
  <si>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</si>
  <si>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</si>
  <si>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</si>
  <si>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</si>
  <si>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</si>
  <si>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</si>
  <si>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</si>
  <si>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</si>
  <si>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</si>
  <si>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</si>
  <si>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</si>
  <si>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</si>
  <si>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</si>
  <si>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</si>
  <si>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</si>
  <si>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</si>
  <si>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</si>
  <si>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</si>
  <si>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</si>
  <si>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</si>
  <si>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</si>
  <si>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</si>
  <si>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</si>
  <si>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</si>
  <si>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</si>
  <si>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</si>
  <si>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</si>
  <si>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</si>
  <si>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</si>
  <si>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</si>
  <si>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</si>
  <si>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</si>
  <si>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</si>
  <si>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</si>
  <si>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</si>
  <si>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</si>
  <si>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</si>
  <si>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</si>
  <si>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</si>
  <si>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</si>
  <si>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</si>
  <si>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</si>
  <si>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</si>
  <si>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</si>
  <si>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</si>
  <si>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</si>
  <si>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</si>
  <si>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</si>
  <si>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</si>
  <si>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</si>
  <si>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</si>
  <si>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</si>
  <si>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</si>
  <si>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</si>
  <si>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</si>
  <si>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</si>
  <si>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</si>
  <si>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</si>
  <si>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</si>
  <si>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</si>
  <si>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</si>
  <si>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</si>
  <si>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</si>
  <si>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</si>
  <si>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</si>
  <si>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</si>
  <si>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</si>
  <si>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</si>
  <si>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</si>
  <si>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</si>
  <si>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</si>
  <si>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SATRA-HCM-HBC-1164</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</si>
  <si>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</si>
  <si>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</si>
  <si>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</si>
  <si>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</si>
  <si>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</si>
  <si>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</si>
  <si>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</si>
  <si>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</si>
  <si>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</si>
  <si>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</si>
  <si>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</si>
  <si>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</si>
  <si>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</si>
  <si>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</si>
  <si>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</si>
  <si>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</si>
  <si>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</si>
  <si>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</si>
  <si>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</si>
  <si>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</si>
  <si>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</si>
  <si>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</si>
  <si>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</si>
  <si>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</si>
  <si>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</si>
  <si>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</si>
  <si>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</si>
  <si>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</si>
  <si>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</si>
  <si>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</si>
  <si>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</si>
  <si>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</si>
  <si>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</si>
  <si>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</si>
  <si>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</si>
  <si>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</si>
  <si>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</si>
  <si>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</si>
  <si>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</si>
  <si>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</si>
  <si>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</si>
  <si>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</si>
  <si>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</si>
  <si>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</si>
  <si>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</si>
  <si>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</si>
  <si>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</si>
  <si>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</si>
  <si>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</si>
  <si>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</si>
  <si>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</si>
  <si>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</si>
  <si>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</si>
  <si>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</si>
  <si>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</si>
  <si>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</si>
  <si>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</si>
  <si>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</si>
  <si>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</si>
  <si>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</si>
  <si>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</si>
  <si>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</si>
  <si>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</si>
  <si>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</si>
  <si>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</si>
  <si>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</si>
  <si>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</si>
  <si>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</si>
  <si>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</si>
  <si>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</si>
  <si>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</si>
  <si>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</si>
  <si>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</si>
  <si>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</si>
  <si>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</si>
  <si>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</si>
  <si>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</si>
  <si>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</si>
  <si>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</si>
  <si>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</si>
  <si>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</si>
  <si>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</si>
  <si>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</si>
  <si>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</si>
  <si>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</si>
  <si>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</si>
  <si>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</si>
  <si>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</si>
  <si>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</si>
  <si>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</si>
  <si>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</si>
  <si>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</si>
  <si>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</si>
  <si>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</si>
  <si>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</si>
  <si>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</si>
  <si>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</si>
  <si>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</si>
  <si>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</si>
  <si>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</si>
  <si>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</si>
  <si>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</si>
  <si>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</si>
  <si>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</si>
  <si>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</si>
  <si>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</si>
  <si>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</si>
  <si>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</si>
  <si>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</si>
  <si>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</si>
  <si>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</si>
  <si>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</si>
  <si>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</si>
  <si>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</si>
  <si>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</si>
  <si>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</si>
  <si>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</si>
  <si>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</si>
  <si>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</si>
  <si>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</si>
  <si>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</si>
  <si>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</si>
  <si>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</si>
  <si>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</si>
  <si>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</si>
  <si>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</si>
  <si>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</si>
  <si>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</si>
  <si>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</si>
  <si>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</si>
  <si>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</si>
  <si>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</si>
  <si>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</si>
  <si>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</si>
  <si>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</si>
  <si>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</si>
  <si>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</si>
  <si>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</si>
  <si>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</si>
  <si>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</si>
  <si>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</si>
  <si>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</si>
  <si>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</si>
  <si>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</si>
  <si>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</si>
  <si>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</si>
  <si>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</si>
  <si>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</si>
  <si>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</si>
  <si>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</si>
  <si>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</si>
  <si>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</si>
  <si>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</si>
  <si>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</si>
  <si>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</si>
  <si>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</si>
  <si>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</si>
  <si>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</si>
  <si>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</si>
  <si>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SEVEN-BDG-00-02</t>
  </si>
  <si>
    <t>SEVEN-HCM-Q3-30856</t>
  </si>
  <si>
    <t>SEVEN-HNI-BDH-03</t>
  </si>
  <si>
    <t>SEVEN-HNI-BDH-3004</t>
  </si>
  <si>
    <t>seven tầng b1 ba đình</t>
  </si>
  <si>
    <t>SEVEN-HNI-CGY-3002</t>
  </si>
  <si>
    <t>seven tầng 1 cầu giấy</t>
  </si>
  <si>
    <t>SEVEN-HNI-HKM-3001</t>
  </si>
  <si>
    <t>seven số 5 bà triệu hoàn kiếm</t>
  </si>
  <si>
    <t>SEVEN-HNI-HKM-3003</t>
  </si>
  <si>
    <t>seven 52 lò sũ  hoàn kiếm</t>
  </si>
  <si>
    <t>SEVEN-TNH-00-01</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</si>
  <si>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</si>
  <si>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</si>
  <si>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</si>
  <si>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</si>
  <si>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</si>
  <si>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</si>
  <si>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</si>
  <si>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</si>
  <si>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</si>
  <si>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</si>
  <si>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</si>
  <si>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</si>
  <si>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</si>
  <si>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</si>
  <si>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</si>
  <si>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</si>
  <si>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</si>
  <si>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</si>
  <si>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</si>
  <si>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SMART-HCM-Q7-0006</t>
  </si>
  <si>
    <t>SMART-HCM-Q7-0007</t>
  </si>
  <si>
    <t>SMART-HNI-BTL-0002</t>
  </si>
  <si>
    <t>SMART-HNI-HMI-0004</t>
  </si>
  <si>
    <t>SMART-HNI-HMI-0005</t>
  </si>
  <si>
    <t>SMART-HNI-NTL-0003</t>
  </si>
  <si>
    <t>SMART-HNI-NTL-34554</t>
  </si>
  <si>
    <t>SMART-HNI-THO-0001</t>
  </si>
  <si>
    <t>TMART-BNH-01-01098</t>
  </si>
  <si>
    <t>TMART-HCM-BTN-01054</t>
  </si>
  <si>
    <t>TMART-HCM-HBC-01053</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</si>
  <si>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</si>
  <si>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</si>
  <si>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</si>
  <si>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</si>
  <si>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</si>
  <si>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</si>
  <si>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</si>
  <si>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</si>
  <si>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</si>
  <si>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</si>
  <si>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</si>
  <si>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</si>
  <si>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</si>
  <si>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</si>
  <si>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</si>
  <si>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</si>
  <si>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</si>
  <si>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</si>
  <si>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</si>
  <si>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</si>
  <si>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</si>
  <si>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</si>
  <si>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</si>
  <si>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</si>
  <si>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</si>
  <si>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</si>
  <si>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</si>
  <si>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TMART-HNI-GLM-01081</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</si>
  <si>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</si>
  <si>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</si>
  <si>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</si>
  <si>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</si>
  <si>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</si>
  <si>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</si>
  <si>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</si>
  <si>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</si>
  <si>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</si>
  <si>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</si>
  <si>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</si>
  <si>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</si>
  <si>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</si>
  <si>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</si>
  <si>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</si>
  <si>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</si>
  <si>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</si>
  <si>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</si>
  <si>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</si>
  <si>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</si>
  <si>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</si>
  <si>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</si>
  <si>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</si>
  <si>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</si>
  <si>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</si>
  <si>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</si>
  <si>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</si>
  <si>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</si>
  <si>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</si>
  <si>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</si>
  <si>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</si>
  <si>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</si>
  <si>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</si>
  <si>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</si>
  <si>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</si>
  <si>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</si>
  <si>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</si>
  <si>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</si>
  <si>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</si>
  <si>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</si>
  <si>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</si>
  <si>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</si>
  <si>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</si>
  <si>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</si>
  <si>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</si>
  <si>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</si>
  <si>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</si>
  <si>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</si>
  <si>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</si>
  <si>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</si>
  <si>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</si>
  <si>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</si>
  <si>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</si>
  <si>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</si>
  <si>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</si>
  <si>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</si>
  <si>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</si>
  <si>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</si>
  <si>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</si>
  <si>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</si>
  <si>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</si>
  <si>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</si>
  <si>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</si>
  <si>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538 Nguyễn Trãi</t>
  </si>
  <si>
    <t>TMART-HNI-TXN-00628</t>
  </si>
  <si>
    <t>TMART-HNI-TXN-01000</t>
  </si>
  <si>
    <t>TMART-HNI-TXN-01073</t>
  </si>
  <si>
    <t>TMART-HNI-TXN-01085</t>
  </si>
  <si>
    <t>TMART-HNI-TXN-01089</t>
  </si>
  <si>
    <t>TMART-HNI-TXN-01093</t>
  </si>
  <si>
    <t>TMART-HNI-TXN-03004</t>
  </si>
  <si>
    <t>TMART-HNI-TXN-99997</t>
  </si>
  <si>
    <t>TMART-HYN-01-01051</t>
  </si>
  <si>
    <t>TMART-HYN-01-01099</t>
  </si>
  <si>
    <t>VNPOST-HCM-BTH-003</t>
  </si>
  <si>
    <t>VNPOST-HCM-CCI-001</t>
  </si>
  <si>
    <t>VNPOST-HCM-PNN-002</t>
  </si>
  <si>
    <t>VNPOST-HNI-CGY-95740</t>
  </si>
  <si>
    <t>CIRCLEK MIỀN NAM</t>
  </si>
  <si>
    <t>CIRCLEK MIỀN BẮC</t>
  </si>
  <si>
    <t>CIIRCLEK MIỀN BẮC</t>
  </si>
  <si>
    <t>TMART ANH ĐĂNG</t>
  </si>
  <si>
    <t>SATRA TRUNG TÂM</t>
  </si>
  <si>
    <t>SATRA CỦ CHI</t>
  </si>
  <si>
    <t>SATRA PHẠM HÙNG</t>
  </si>
  <si>
    <t>SATRA - STSG</t>
  </si>
  <si>
    <t>SATRA PHÂN PHỐI</t>
  </si>
  <si>
    <t>SATRA VÕ VĂN KIỆT</t>
  </si>
  <si>
    <t>02/01/2026</t>
  </si>
  <si>
    <t>SG/HT126012600270</t>
  </si>
  <si>
    <t>Hàng trả - Mega Bình Dương - MEGA-HCM-00--008</t>
  </si>
  <si>
    <t>SG/HT126012600271</t>
  </si>
  <si>
    <t>SG/HT126012600273</t>
  </si>
  <si>
    <t>Hàng trả - Mega Cần Thơ - MEGA-CTO-00--002</t>
  </si>
  <si>
    <t>03/01/2026</t>
  </si>
  <si>
    <t>BH00098</t>
  </si>
  <si>
    <t>05/01/2026</t>
  </si>
  <si>
    <t>12188845 - Mega Hiệp Phú</t>
  </si>
  <si>
    <t>BH00099</t>
  </si>
  <si>
    <t>19071619</t>
  </si>
  <si>
    <t>BH00460</t>
  </si>
  <si>
    <t>08/01/2026</t>
  </si>
  <si>
    <t>TC15090054</t>
  </si>
  <si>
    <t>BH00461</t>
  </si>
  <si>
    <t>TC16133050</t>
  </si>
  <si>
    <t>BH00462</t>
  </si>
  <si>
    <t>TC16133149</t>
  </si>
  <si>
    <t>BH00463</t>
  </si>
  <si>
    <t>TC16133333</t>
  </si>
  <si>
    <t>BH00464</t>
  </si>
  <si>
    <t>TC17340834</t>
  </si>
  <si>
    <t>BH00465</t>
  </si>
  <si>
    <t>TC17341892</t>
  </si>
  <si>
    <t>BH00466</t>
  </si>
  <si>
    <t>TC20018949</t>
  </si>
  <si>
    <t>BH00467</t>
  </si>
  <si>
    <t>TC20020598</t>
  </si>
  <si>
    <t>BH00468</t>
  </si>
  <si>
    <t>TC20020689</t>
  </si>
  <si>
    <t>BH00469</t>
  </si>
  <si>
    <t>TC22688667</t>
  </si>
  <si>
    <t>BH00470</t>
  </si>
  <si>
    <t>TC24626042</t>
  </si>
  <si>
    <t>BH00471</t>
  </si>
  <si>
    <t>TC27689316</t>
  </si>
  <si>
    <t>BH00472</t>
  </si>
  <si>
    <t>TC91013600 - Trung tâm thương mại MM Mega Market Đà Nẵng</t>
  </si>
  <si>
    <t>SG/HT126012600272</t>
  </si>
  <si>
    <t>Hàng trả - Mega Bình Định - MEGA-GLI-00--007</t>
  </si>
  <si>
    <t>06/01/2026</t>
  </si>
  <si>
    <t>BH00473</t>
  </si>
  <si>
    <t>12191912 - Mega Hiệp Phú</t>
  </si>
  <si>
    <t>BH00474</t>
  </si>
  <si>
    <t>12191162 - Mega Hiệp Phú</t>
  </si>
  <si>
    <t>BH00475</t>
  </si>
  <si>
    <t>12192329 - Mega Hiệp Phú</t>
  </si>
  <si>
    <t>BH00476</t>
  </si>
  <si>
    <t>11332341 - Mega Bình Phú</t>
  </si>
  <si>
    <t>BH00742</t>
  </si>
  <si>
    <t>12/01/2026</t>
  </si>
  <si>
    <t>13034895</t>
  </si>
  <si>
    <t>BH00743</t>
  </si>
  <si>
    <t>13035209</t>
  </si>
  <si>
    <t>BH00744</t>
  </si>
  <si>
    <t>13032425</t>
  </si>
  <si>
    <t>BH00753</t>
  </si>
  <si>
    <t>14083035</t>
  </si>
  <si>
    <t>BH00754</t>
  </si>
  <si>
    <t>14083300</t>
  </si>
  <si>
    <t>BH00755</t>
  </si>
  <si>
    <t>14082737</t>
  </si>
  <si>
    <t>07/01/2026</t>
  </si>
  <si>
    <t>SG/HT126012600274</t>
  </si>
  <si>
    <t>Hàng trả - Mega Nghệ An - MEGA-NAN-01--013</t>
  </si>
  <si>
    <t>SG/HT126012600275</t>
  </si>
  <si>
    <t>Hàng trả - Mega Nha Trang - MEGA-KHA-00--011</t>
  </si>
  <si>
    <t>BH01026</t>
  </si>
  <si>
    <t>13/01/2026</t>
  </si>
  <si>
    <t>19072447</t>
  </si>
  <si>
    <t>BH01028</t>
  </si>
  <si>
    <t>TC27690068</t>
  </si>
  <si>
    <t>BH01029</t>
  </si>
  <si>
    <t>TC23407000</t>
  </si>
  <si>
    <t>BH01030</t>
  </si>
  <si>
    <t>TC22690353</t>
  </si>
  <si>
    <t>BH01031</t>
  </si>
  <si>
    <t>TC17342774</t>
  </si>
  <si>
    <t>BH01032</t>
  </si>
  <si>
    <t>TC17342134</t>
  </si>
  <si>
    <t>BH01033</t>
  </si>
  <si>
    <t>TC16134493</t>
  </si>
  <si>
    <t>BH01034</t>
  </si>
  <si>
    <t>TC15092871</t>
  </si>
  <si>
    <t>BH01035</t>
  </si>
  <si>
    <t>TC15092568</t>
  </si>
  <si>
    <t>MDV00025</t>
  </si>
  <si>
    <t>ADS - HO TRO THEM 1%</t>
  </si>
  <si>
    <t>BUS - HO TRO CUNG HOP TAC 2.25%</t>
  </si>
  <si>
    <t>DTS-HO TRO CUNG CAP THONG TIN 0.5%</t>
  </si>
  <si>
    <t>DIS - HO TRO TRUNG BAY SAN PHAM 2.3%</t>
  </si>
  <si>
    <t>CTG - HO TRO NHOM HANG TRONG DIEM 4%</t>
  </si>
  <si>
    <t>NIT-HO TRO SAN PHAM MOI 2%</t>
  </si>
  <si>
    <t>MDV00056</t>
  </si>
  <si>
    <t>IRB - Thưởng theo doanh số 0.2% năm 2025</t>
  </si>
  <si>
    <t>MDV00057</t>
  </si>
  <si>
    <t>LOB - Thưởng khách hàng thân thiết 3.3%</t>
  </si>
  <si>
    <t>09/01/2026</t>
  </si>
  <si>
    <t>BH01038</t>
  </si>
  <si>
    <t>12193045 - Mega Hiệp Phú</t>
  </si>
  <si>
    <t>BH01039</t>
  </si>
  <si>
    <t>10100092 - Mega An Phú</t>
  </si>
  <si>
    <t>BH01040</t>
  </si>
  <si>
    <t>10099774 - Mega An Phú</t>
  </si>
  <si>
    <t>BH01041</t>
  </si>
  <si>
    <t>10098630 - Mega An Phú</t>
  </si>
  <si>
    <t>BH01304</t>
  </si>
  <si>
    <t>14/01/2026</t>
  </si>
  <si>
    <t>26077864</t>
  </si>
  <si>
    <t>BH01305</t>
  </si>
  <si>
    <t>26078244</t>
  </si>
  <si>
    <t>BH01307</t>
  </si>
  <si>
    <t>26077944</t>
  </si>
  <si>
    <t>BH01329</t>
  </si>
  <si>
    <t>14081573</t>
  </si>
  <si>
    <t>BH01330</t>
  </si>
  <si>
    <t>14081476</t>
  </si>
  <si>
    <t>BH01331</t>
  </si>
  <si>
    <t>14085030</t>
  </si>
  <si>
    <t>BH01332</t>
  </si>
  <si>
    <t>14081832</t>
  </si>
  <si>
    <t>10/01/2026</t>
  </si>
  <si>
    <t>BH01036</t>
  </si>
  <si>
    <t>19074701</t>
  </si>
  <si>
    <t>BH01037</t>
  </si>
  <si>
    <t>19074800</t>
  </si>
  <si>
    <t>BH01529</t>
  </si>
  <si>
    <t>13033831</t>
  </si>
  <si>
    <t>BH01201</t>
  </si>
  <si>
    <t>15/01/2026</t>
  </si>
  <si>
    <t>TC15095014</t>
  </si>
  <si>
    <t>BH01202</t>
  </si>
  <si>
    <t>TC15094832</t>
  </si>
  <si>
    <t>BH01203</t>
  </si>
  <si>
    <t>TC91016035 - Trung tâm thương mại MM Mega Market Đà Nẵng</t>
  </si>
  <si>
    <t>BH01204</t>
  </si>
  <si>
    <t>TC28683121</t>
  </si>
  <si>
    <t>BH01205</t>
  </si>
  <si>
    <t>TC28682538</t>
  </si>
  <si>
    <t>BH01206</t>
  </si>
  <si>
    <t>TC27692404</t>
  </si>
  <si>
    <t>BH01207</t>
  </si>
  <si>
    <t>TC27692334</t>
  </si>
  <si>
    <t>BH01208</t>
  </si>
  <si>
    <t>TC24629550</t>
  </si>
  <si>
    <t>BH01209</t>
  </si>
  <si>
    <t>TC20023634</t>
  </si>
  <si>
    <t>BH01210</t>
  </si>
  <si>
    <t>TC17345073</t>
  </si>
  <si>
    <t>BH01769</t>
  </si>
  <si>
    <t>16/01/2026</t>
  </si>
  <si>
    <t>26080096</t>
  </si>
  <si>
    <t>BH01770</t>
  </si>
  <si>
    <t>26080201</t>
  </si>
  <si>
    <t>BH01215</t>
  </si>
  <si>
    <t>19076074</t>
  </si>
  <si>
    <t>BH01211</t>
  </si>
  <si>
    <t>12195319 - Mega Hiệp Phú</t>
  </si>
  <si>
    <t>BH01212</t>
  </si>
  <si>
    <t>18599874</t>
  </si>
  <si>
    <t>BH01213</t>
  </si>
  <si>
    <t>18600192</t>
  </si>
  <si>
    <t>BH01214</t>
  </si>
  <si>
    <t>18597836</t>
  </si>
  <si>
    <t>BH01995</t>
  </si>
  <si>
    <t>22/01/2026</t>
  </si>
  <si>
    <t>TC25668644</t>
  </si>
  <si>
    <t>HN/HT070109</t>
  </si>
  <si>
    <t>Hàng trả - Mega Thăng Long - MEGA-HNI-BTL-0006</t>
  </si>
  <si>
    <t>SG/HT130134</t>
  </si>
  <si>
    <t>Hàng trả - Mega Vũng Tàu - MEGA-HCM-00--009</t>
  </si>
  <si>
    <t>SG/HT130135</t>
  </si>
  <si>
    <t>SG/HT130136</t>
  </si>
  <si>
    <t>BH01628</t>
  </si>
  <si>
    <t>19/01/2026</t>
  </si>
  <si>
    <t>11336976 - Mega Bình Phú</t>
  </si>
  <si>
    <t>BH01629</t>
  </si>
  <si>
    <t>11337456 - Mega Bình Phú</t>
  </si>
  <si>
    <t>BH01630</t>
  </si>
  <si>
    <t>29352849 - Mega Hưng Phú</t>
  </si>
  <si>
    <t>BH01631</t>
  </si>
  <si>
    <t>29353935 - Mega Hưng Phú</t>
  </si>
  <si>
    <t>BH01632</t>
  </si>
  <si>
    <t>TC91016973 - Trung tâm thương mại MM Mega Market Đà Nẵng</t>
  </si>
  <si>
    <t>BH01633</t>
  </si>
  <si>
    <t>TC91016383 - Trung tâm thương mại MM Mega Market Đà Nẵng</t>
  </si>
  <si>
    <t>BH01634</t>
  </si>
  <si>
    <t>TC24630893</t>
  </si>
  <si>
    <t>BH01635</t>
  </si>
  <si>
    <t>TC22693440</t>
  </si>
  <si>
    <t>BH01636</t>
  </si>
  <si>
    <t>TC22693419</t>
  </si>
  <si>
    <t>BH01637</t>
  </si>
  <si>
    <t>TC17345915</t>
  </si>
  <si>
    <t>BH01638</t>
  </si>
  <si>
    <t>TC16139718</t>
  </si>
  <si>
    <t>BH01639</t>
  </si>
  <si>
    <t>TC16138061</t>
  </si>
  <si>
    <t>BH01640</t>
  </si>
  <si>
    <t>TC15096287</t>
  </si>
  <si>
    <t>BH02412</t>
  </si>
  <si>
    <t>20/01/2026</t>
  </si>
  <si>
    <t>13037850</t>
  </si>
  <si>
    <t>BH01641</t>
  </si>
  <si>
    <t>10108874 - Mega An Phú</t>
  </si>
  <si>
    <t>BH01642</t>
  </si>
  <si>
    <t>10108549 - Mega An Phú</t>
  </si>
  <si>
    <t>BH02670</t>
  </si>
  <si>
    <t>90589832</t>
  </si>
  <si>
    <t>BH02671</t>
  </si>
  <si>
    <t>90588067</t>
  </si>
  <si>
    <t>BH02694</t>
  </si>
  <si>
    <t>14086185</t>
  </si>
  <si>
    <t>BH02695</t>
  </si>
  <si>
    <t>24/01/2026</t>
  </si>
  <si>
    <t>14086329</t>
  </si>
  <si>
    <t>BH01983</t>
  </si>
  <si>
    <t>TC16140576</t>
  </si>
  <si>
    <t>BH01984</t>
  </si>
  <si>
    <t>TC16140684</t>
  </si>
  <si>
    <t>BH01985</t>
  </si>
  <si>
    <t>TC21460994</t>
  </si>
  <si>
    <t>BH01986</t>
  </si>
  <si>
    <t>TC22694776</t>
  </si>
  <si>
    <t>BH01987</t>
  </si>
  <si>
    <t>TC22695316</t>
  </si>
  <si>
    <t>BH01988</t>
  </si>
  <si>
    <t>TC25669520</t>
  </si>
  <si>
    <t>BH01989</t>
  </si>
  <si>
    <t>TC28685165</t>
  </si>
  <si>
    <t>BH03072</t>
  </si>
  <si>
    <t>21/01/2026</t>
  </si>
  <si>
    <t>26081442</t>
  </si>
  <si>
    <t>BH01990</t>
  </si>
  <si>
    <t>19078194</t>
  </si>
  <si>
    <t>BH01991</t>
  </si>
  <si>
    <t>18602539</t>
  </si>
  <si>
    <t>BH01992</t>
  </si>
  <si>
    <t>18602508</t>
  </si>
  <si>
    <t>BH01993</t>
  </si>
  <si>
    <t>18603379</t>
  </si>
  <si>
    <t>BH01994</t>
  </si>
  <si>
    <t>18602524</t>
  </si>
  <si>
    <t>BH03260</t>
  </si>
  <si>
    <t>27/01/2026</t>
  </si>
  <si>
    <t>13043028</t>
  </si>
  <si>
    <t>BH03295</t>
  </si>
  <si>
    <t>14086812</t>
  </si>
  <si>
    <t>BH03296</t>
  </si>
  <si>
    <t>14091183</t>
  </si>
  <si>
    <t>BH03297</t>
  </si>
  <si>
    <t>14090742</t>
  </si>
  <si>
    <t>BH03298</t>
  </si>
  <si>
    <t>14090159</t>
  </si>
  <si>
    <t>BH03299</t>
  </si>
  <si>
    <t>14091180</t>
  </si>
  <si>
    <t>MDV00024</t>
  </si>
  <si>
    <t>Ho tro phi van chuyen T12/2025</t>
  </si>
  <si>
    <t>BH02578</t>
  </si>
  <si>
    <t>11338627 - Mega Bình Phú</t>
  </si>
  <si>
    <t>BH02579</t>
  </si>
  <si>
    <t>11339809 - Mega Bình Phú</t>
  </si>
  <si>
    <t>BH02580</t>
  </si>
  <si>
    <t>11339487 - Mega Bình Phú</t>
  </si>
  <si>
    <t>BH03465</t>
  </si>
  <si>
    <t>26085179</t>
  </si>
  <si>
    <t>BH03796</t>
  </si>
  <si>
    <t>31/01/2026</t>
  </si>
  <si>
    <t>29355228 - Mega Hưng Phú</t>
  </si>
  <si>
    <t>BH02561</t>
  </si>
  <si>
    <t>TC28687048</t>
  </si>
  <si>
    <t>BH02562</t>
  </si>
  <si>
    <t>TC27696642</t>
  </si>
  <si>
    <t>BH02563</t>
  </si>
  <si>
    <t>TC25671588</t>
  </si>
  <si>
    <t>BH02564</t>
  </si>
  <si>
    <t>TC23410727</t>
  </si>
  <si>
    <t>BH02565</t>
  </si>
  <si>
    <t>TC23410449</t>
  </si>
  <si>
    <t>BH02566</t>
  </si>
  <si>
    <t>TC22696912</t>
  </si>
  <si>
    <t>BH02567</t>
  </si>
  <si>
    <t>TC20027379</t>
  </si>
  <si>
    <t>BH02568</t>
  </si>
  <si>
    <t>TC17350724</t>
  </si>
  <si>
    <t>BH02569</t>
  </si>
  <si>
    <t>TC17349481</t>
  </si>
  <si>
    <t>BH02570</t>
  </si>
  <si>
    <t>TC16143806</t>
  </si>
  <si>
    <t>BH02571</t>
  </si>
  <si>
    <t>TC16142963</t>
  </si>
  <si>
    <t>BH02572</t>
  </si>
  <si>
    <t>TC16142255</t>
  </si>
  <si>
    <t>BH02573</t>
  </si>
  <si>
    <t>TC16141931</t>
  </si>
  <si>
    <t>BH02574</t>
  </si>
  <si>
    <t>TC15100079</t>
  </si>
  <si>
    <t>BH02575</t>
  </si>
  <si>
    <t>12199675 - Mega Hiệp Phú</t>
  </si>
  <si>
    <t>BH02576</t>
  </si>
  <si>
    <t>12201444</t>
  </si>
  <si>
    <t>BH02577</t>
  </si>
  <si>
    <t>12199752 - Mega Hiệp Phú</t>
  </si>
  <si>
    <t>BH04109</t>
  </si>
  <si>
    <t>13044646</t>
  </si>
  <si>
    <t>10115894 - Mega An Phú</t>
  </si>
  <si>
    <t>BH02672</t>
  </si>
  <si>
    <t>10117215 - Mega An Phú</t>
  </si>
  <si>
    <t>BH02673</t>
  </si>
  <si>
    <t>10117545 - Mega An Phú</t>
  </si>
  <si>
    <t>BH03688</t>
  </si>
  <si>
    <t>30/01/2026</t>
  </si>
  <si>
    <t>14093951</t>
  </si>
  <si>
    <t>BH03689</t>
  </si>
  <si>
    <t>14090469</t>
  </si>
  <si>
    <t>BH03953</t>
  </si>
  <si>
    <t>90591470</t>
  </si>
  <si>
    <t>BH03982</t>
  </si>
  <si>
    <t>13045773</t>
  </si>
  <si>
    <t>26/01/2026</t>
  </si>
  <si>
    <t>BH02992</t>
  </si>
  <si>
    <t>29/01/2026</t>
  </si>
  <si>
    <t>TC91019807 - Trung tâm thương mại MM Mega Market Đà Nẵng</t>
  </si>
  <si>
    <t>BH02993</t>
  </si>
  <si>
    <t>TC91019586 - Trung tâm thương mại MM Mega Market Đà Nẵng</t>
  </si>
  <si>
    <t>BH02994</t>
  </si>
  <si>
    <t>TC28688375</t>
  </si>
  <si>
    <t>BH02995</t>
  </si>
  <si>
    <t>TC24637414</t>
  </si>
  <si>
    <t>BH02996</t>
  </si>
  <si>
    <t>TC24637316</t>
  </si>
  <si>
    <t>BH02997</t>
  </si>
  <si>
    <t>TC22697721</t>
  </si>
  <si>
    <t>BH02998</t>
  </si>
  <si>
    <t>TC20029466</t>
  </si>
  <si>
    <t>BH02999</t>
  </si>
  <si>
    <t>TC20029323</t>
  </si>
  <si>
    <t>BH03000</t>
  </si>
  <si>
    <t>TC16144686</t>
  </si>
  <si>
    <t>BH03001</t>
  </si>
  <si>
    <t>TC16144578</t>
  </si>
  <si>
    <t>BH03002</t>
  </si>
  <si>
    <t>TC15101328</t>
  </si>
  <si>
    <t>BH03003</t>
  </si>
  <si>
    <t>TC15101228</t>
  </si>
  <si>
    <t>BH03004</t>
  </si>
  <si>
    <t>TC15100643</t>
  </si>
  <si>
    <t>HN/HT070110</t>
  </si>
  <si>
    <t>HN/HT070111</t>
  </si>
  <si>
    <t>Hàng trả - Mega Hà Đông - MEGA-HNI-HDG-0007</t>
  </si>
  <si>
    <t>SG/HT230130</t>
  </si>
  <si>
    <t>SG/HT230131</t>
  </si>
  <si>
    <t>Hàng trả - Mega Đắk Lắk - MEGA-DLK-00--014</t>
  </si>
  <si>
    <t>SG/HT230132</t>
  </si>
  <si>
    <t>Hàng trả - Mega Hải Phòng - MEGA-HPG-01--003</t>
  </si>
  <si>
    <t>SG/HT230133</t>
  </si>
  <si>
    <t>SG/HT230134</t>
  </si>
  <si>
    <t>Hàng trả - Mega Kiên Giang - MEGA-AGG-00--015</t>
  </si>
  <si>
    <t>SG/HT230135</t>
  </si>
  <si>
    <t>SG/HT230136</t>
  </si>
  <si>
    <t>BH02986</t>
  </si>
  <si>
    <t>19082711</t>
  </si>
  <si>
    <t>BH02987</t>
  </si>
  <si>
    <t>19082178</t>
  </si>
  <si>
    <t>BH02989</t>
  </si>
  <si>
    <t>11343009 - Mega Bình Phú</t>
  </si>
  <si>
    <t>BH04404</t>
  </si>
  <si>
    <t>13042895</t>
  </si>
  <si>
    <t>BH04405</t>
  </si>
  <si>
    <t>13042565</t>
  </si>
  <si>
    <t>28/01/2026</t>
  </si>
  <si>
    <t>BH02988</t>
  </si>
  <si>
    <t>11344165 - Mega Bình Phú</t>
  </si>
  <si>
    <t>BH02990</t>
  </si>
  <si>
    <t>18606928</t>
  </si>
  <si>
    <t>BH02991</t>
  </si>
  <si>
    <t>18607246</t>
  </si>
  <si>
    <t>BH04534</t>
  </si>
  <si>
    <t>26088051</t>
  </si>
  <si>
    <t>BH04535</t>
  </si>
  <si>
    <t>26087829</t>
  </si>
  <si>
    <t>BH03797</t>
  </si>
  <si>
    <t>10121231 - Mega An Phú</t>
  </si>
  <si>
    <t>BH03798</t>
  </si>
  <si>
    <t>10126381 - Mega An Phú</t>
  </si>
  <si>
    <t>BH03803</t>
  </si>
  <si>
    <t>TC27699612</t>
  </si>
  <si>
    <t>BH03804</t>
  </si>
  <si>
    <t>TC22699341</t>
  </si>
  <si>
    <t>BH03805</t>
  </si>
  <si>
    <t>TC20030393</t>
  </si>
  <si>
    <t>BH03806</t>
  </si>
  <si>
    <t>TC17353249</t>
  </si>
  <si>
    <t>BH03807</t>
  </si>
  <si>
    <t>TC16146228</t>
  </si>
  <si>
    <t>BH03808</t>
  </si>
  <si>
    <t>TC16145911</t>
  </si>
  <si>
    <t>BH04625</t>
  </si>
  <si>
    <t>90593042</t>
  </si>
  <si>
    <t>BH04673</t>
  </si>
  <si>
    <t>14093952</t>
  </si>
  <si>
    <t>SG/HTRS107602LJ</t>
  </si>
  <si>
    <t>Hàng trả - Mega Hưng Phú - MEGA-HCM-TDC-0003</t>
  </si>
  <si>
    <t>SG/HTRS107603LJ</t>
  </si>
  <si>
    <t>Hàng trả - Mega Hiệp Phú - MEGA-HCM-Q12-0004</t>
  </si>
  <si>
    <t>BH03799</t>
  </si>
  <si>
    <t>11344613 - Mega Bình Phú</t>
  </si>
  <si>
    <t>BH03800</t>
  </si>
  <si>
    <t>12204378 - Mega Hiệp Phú</t>
  </si>
  <si>
    <t>BH03801</t>
  </si>
  <si>
    <t>12203135 - Mega Hiệp Phú</t>
  </si>
  <si>
    <t>SG/HTRSRS110201FX</t>
  </si>
  <si>
    <t>BH03802</t>
  </si>
  <si>
    <t>50956570 - Mega An Phú. Food Delivery Service Center</t>
  </si>
  <si>
    <t>BH03809</t>
  </si>
  <si>
    <t>19084522</t>
  </si>
  <si>
    <t>Bán hàng</t>
  </si>
  <si>
    <t>Giảm công nợ</t>
  </si>
  <si>
    <t>Hàng trả</t>
  </si>
  <si>
    <t>2a</t>
  </si>
  <si>
    <t>5a</t>
  </si>
  <si>
    <t>BH06546</t>
  </si>
  <si>
    <t>26087520</t>
  </si>
  <si>
    <t>BH04319</t>
  </si>
  <si>
    <t>TC25675225</t>
  </si>
  <si>
    <t>BH04320</t>
  </si>
  <si>
    <t>TC24641012</t>
  </si>
  <si>
    <t>BH04321</t>
  </si>
  <si>
    <t>TC24640792</t>
  </si>
  <si>
    <t>BH04322</t>
  </si>
  <si>
    <t>TC20032231</t>
  </si>
  <si>
    <t>BH04323</t>
  </si>
  <si>
    <t>TC17356642</t>
  </si>
  <si>
    <t>BH04324</t>
  </si>
  <si>
    <t>TC17355889</t>
  </si>
  <si>
    <t>BH04325</t>
  </si>
  <si>
    <t>TC16148431</t>
  </si>
  <si>
    <t>BH04326</t>
  </si>
  <si>
    <t>TC16148320</t>
  </si>
  <si>
    <t>BH04327</t>
  </si>
  <si>
    <t>TC15105522</t>
  </si>
  <si>
    <t>BH04328</t>
  </si>
  <si>
    <t>TC15105345</t>
  </si>
  <si>
    <t>BH04329</t>
  </si>
  <si>
    <t>TC15104384</t>
  </si>
  <si>
    <t>BH04395</t>
  </si>
  <si>
    <t>TC15104487</t>
  </si>
  <si>
    <t>BH05455</t>
  </si>
  <si>
    <t>13051123</t>
  </si>
  <si>
    <t>BH05456</t>
  </si>
  <si>
    <t>14098321</t>
  </si>
  <si>
    <t>BH05457</t>
  </si>
  <si>
    <t>14096953</t>
  </si>
  <si>
    <t>SG/HTRS108132ZI</t>
  </si>
  <si>
    <t>Hàng trả - Mega An Giang - MEGA-AGG-00--006</t>
  </si>
  <si>
    <t>SG/HTRS108133ZI</t>
  </si>
  <si>
    <t>SG/HTRS108134ZI</t>
  </si>
  <si>
    <t>SG/HTRS108135ZI</t>
  </si>
  <si>
    <t>BH04315</t>
  </si>
  <si>
    <t>19085808</t>
  </si>
  <si>
    <t>BH04316</t>
  </si>
  <si>
    <t>19085499</t>
  </si>
  <si>
    <t>BH04317</t>
  </si>
  <si>
    <t>10129717 - Mega An Phú</t>
  </si>
  <si>
    <t>BH04318</t>
  </si>
  <si>
    <t>10131792 - Mega An Phú</t>
  </si>
  <si>
    <t>BH06545</t>
  </si>
  <si>
    <t>26089573</t>
  </si>
  <si>
    <t>BH04992</t>
  </si>
  <si>
    <t>12206932 - Mega Hiệp Phú</t>
  </si>
  <si>
    <t>BH04991</t>
  </si>
  <si>
    <t>19086026</t>
  </si>
  <si>
    <t>BH04993</t>
  </si>
  <si>
    <t>TC28692986</t>
  </si>
  <si>
    <t>BH04995</t>
  </si>
  <si>
    <t>TC28692984</t>
  </si>
  <si>
    <t>BH04996</t>
  </si>
  <si>
    <t>TC25677309</t>
  </si>
  <si>
    <t>BH04997</t>
  </si>
  <si>
    <t>TC27003529</t>
  </si>
  <si>
    <t>BH04998</t>
  </si>
  <si>
    <t>TC27002864</t>
  </si>
  <si>
    <t>BH04999</t>
  </si>
  <si>
    <t>TC24642986</t>
  </si>
  <si>
    <t>BH05000</t>
  </si>
  <si>
    <t>TC23413878</t>
  </si>
  <si>
    <t>BH05001</t>
  </si>
  <si>
    <t>TC20033553</t>
  </si>
  <si>
    <t>BH05002</t>
  </si>
  <si>
    <t>TC17357524</t>
  </si>
  <si>
    <t>BH05003</t>
  </si>
  <si>
    <t>TC16150826</t>
  </si>
  <si>
    <t>BH05004</t>
  </si>
  <si>
    <t>TC16150020</t>
  </si>
  <si>
    <t>BH05005</t>
  </si>
  <si>
    <t>TC16149694</t>
  </si>
  <si>
    <t>BH06547</t>
  </si>
  <si>
    <t>26090922</t>
  </si>
  <si>
    <t>BH06578</t>
  </si>
  <si>
    <t>14099215</t>
  </si>
  <si>
    <t>BH06579</t>
  </si>
  <si>
    <t>14101254</t>
  </si>
  <si>
    <t>BH06580</t>
  </si>
  <si>
    <t>14100478</t>
  </si>
  <si>
    <t>HN/HT2000012</t>
  </si>
  <si>
    <t>Hàng trả - Mega Hoàng Mai - MEGA-HNI-HMI-0005</t>
  </si>
  <si>
    <t>MDV00102</t>
  </si>
  <si>
    <t>BH04987</t>
  </si>
  <si>
    <t>10135133</t>
  </si>
  <si>
    <t>BH04988</t>
  </si>
  <si>
    <t>18610852</t>
  </si>
  <si>
    <t>BH04989</t>
  </si>
  <si>
    <t>18611162</t>
  </si>
  <si>
    <t>BH04990</t>
  </si>
  <si>
    <t>18612315</t>
  </si>
  <si>
    <t>BH06287</t>
  </si>
  <si>
    <t>13366764</t>
  </si>
  <si>
    <t>BH06290</t>
  </si>
  <si>
    <t>13367813</t>
  </si>
  <si>
    <t>bh16798</t>
  </si>
  <si>
    <t>13051459</t>
  </si>
  <si>
    <t>SG/HTRS108136ZI</t>
  </si>
  <si>
    <t>SG/HTRS108137ZI</t>
  </si>
  <si>
    <t>SG/HTRS108138ZI</t>
  </si>
  <si>
    <t>SG/HTRS108143ZI</t>
  </si>
  <si>
    <t>Hàng trả - Mega Đà Nẵng - MEGA-DNG-00--004</t>
  </si>
  <si>
    <t>BH05796</t>
  </si>
  <si>
    <t>50957293</t>
  </si>
  <si>
    <t>BH05797</t>
  </si>
  <si>
    <t>50957292 - Mega An Phú. Food Delivery Service Center</t>
  </si>
  <si>
    <t>bh16637</t>
  </si>
  <si>
    <t>26092706</t>
  </si>
  <si>
    <t>BH05782</t>
  </si>
  <si>
    <t>TC91023326 - Trung tâm thương mại MM Mega Market Đà Nẵng</t>
  </si>
  <si>
    <t>BH05783</t>
  </si>
  <si>
    <t>TC28694003</t>
  </si>
  <si>
    <t>BH05784</t>
  </si>
  <si>
    <t>TC22003665</t>
  </si>
  <si>
    <t>BH05785</t>
  </si>
  <si>
    <t>TC22004593</t>
  </si>
  <si>
    <t>BH05786</t>
  </si>
  <si>
    <t>TC22003577</t>
  </si>
  <si>
    <t>BH05787</t>
  </si>
  <si>
    <t>TC20035302</t>
  </si>
  <si>
    <t>BH05788</t>
  </si>
  <si>
    <t>TC20034789</t>
  </si>
  <si>
    <t>BH05789</t>
  </si>
  <si>
    <t>TC17359349</t>
  </si>
  <si>
    <t>BH05790</t>
  </si>
  <si>
    <t>TC16152406</t>
  </si>
  <si>
    <t>BH05791</t>
  </si>
  <si>
    <t>TC15108354</t>
  </si>
  <si>
    <t>BH17426</t>
  </si>
  <si>
    <t>13054371</t>
  </si>
  <si>
    <t>BH17427</t>
  </si>
  <si>
    <t>13051748</t>
  </si>
  <si>
    <t>BH05792</t>
  </si>
  <si>
    <t>11350289 - Mega Bình Phú</t>
  </si>
  <si>
    <t>BH05793</t>
  </si>
  <si>
    <t>11350509 - Mega Bình Phú</t>
  </si>
  <si>
    <t>BH05794</t>
  </si>
  <si>
    <t>10144297 - Mega An Phú</t>
  </si>
  <si>
    <t>BH05795</t>
  </si>
  <si>
    <t>10138584 - Mega An Phú</t>
  </si>
  <si>
    <t>BH17520</t>
  </si>
  <si>
    <t>26093895</t>
  </si>
  <si>
    <t>BH17521</t>
  </si>
  <si>
    <t>26092815</t>
  </si>
  <si>
    <t>BH17522</t>
  </si>
  <si>
    <t>26089683</t>
  </si>
  <si>
    <t>BH17550</t>
  </si>
  <si>
    <t>14103197</t>
  </si>
  <si>
    <t>BH17551</t>
  </si>
  <si>
    <t>14102767</t>
  </si>
  <si>
    <t>BH05829</t>
  </si>
  <si>
    <t>18614820</t>
  </si>
  <si>
    <t>MDV00120</t>
  </si>
  <si>
    <t>BH05830</t>
  </si>
  <si>
    <t>18616241</t>
  </si>
  <si>
    <t>BH05833</t>
  </si>
  <si>
    <t>12210539 - Mega Hiệp Phú</t>
  </si>
  <si>
    <t>BH05834</t>
  </si>
  <si>
    <t>TC91024042 - Trung tâm thương mại MM Mega Market Đà Nẵng</t>
  </si>
  <si>
    <t>BH05835</t>
  </si>
  <si>
    <t>TC21467610</t>
  </si>
  <si>
    <t>BH05836</t>
  </si>
  <si>
    <t>TC17361031</t>
  </si>
  <si>
    <t>HN/HT070118</t>
  </si>
  <si>
    <t>Hàng trả - Mega Thanh Xuân - MEGA-HNI-TXN-0008</t>
  </si>
  <si>
    <t>SG/HTRS102802LH</t>
  </si>
  <si>
    <t>BH05828</t>
  </si>
  <si>
    <t>18616903</t>
  </si>
  <si>
    <t>BH05831</t>
  </si>
  <si>
    <t>11351873 - Mega Bình Phú</t>
  </si>
  <si>
    <t>BH05832</t>
  </si>
  <si>
    <t>12212326 - Mega Hiệp Phú</t>
  </si>
  <si>
    <t>SG/HT080231</t>
  </si>
  <si>
    <t>SG/HT080232</t>
  </si>
  <si>
    <t>SG/HT110262</t>
  </si>
  <si>
    <t>BH06078</t>
  </si>
  <si>
    <t>12212491 - Mega Hiệp Phú</t>
  </si>
  <si>
    <t>BH06682</t>
  </si>
  <si>
    <t>11352695 - Mega Bình Phú</t>
  </si>
  <si>
    <t>BH06669</t>
  </si>
  <si>
    <t>TC91025411 - Trung tâm thương mại MM Mega Market Đà Nẵng</t>
  </si>
  <si>
    <t>BH06670</t>
  </si>
  <si>
    <t>TC28697126</t>
  </si>
  <si>
    <t>BH06671</t>
  </si>
  <si>
    <t>TC27007649</t>
  </si>
  <si>
    <t>BH06672</t>
  </si>
  <si>
    <t>TC25681108</t>
  </si>
  <si>
    <t>BH06673</t>
  </si>
  <si>
    <t>TC24650640</t>
  </si>
  <si>
    <t>BH06674</t>
  </si>
  <si>
    <t>TC23416103</t>
  </si>
  <si>
    <t>BH06675</t>
  </si>
  <si>
    <t>TC22008112</t>
  </si>
  <si>
    <t>BH06676</t>
  </si>
  <si>
    <t>TC22006824</t>
  </si>
  <si>
    <t>BH06677</t>
  </si>
  <si>
    <t>TC17364089</t>
  </si>
  <si>
    <t>BH06678</t>
  </si>
  <si>
    <t>TC16157534</t>
  </si>
  <si>
    <t>BH06679</t>
  </si>
  <si>
    <t>TC16156795</t>
  </si>
  <si>
    <t>BH06680</t>
  </si>
  <si>
    <t>10156709 - Mega An Phú</t>
  </si>
  <si>
    <t>HN/HT2000013</t>
  </si>
  <si>
    <t>HN/HT2000014</t>
  </si>
  <si>
    <t>SG/HT110263</t>
  </si>
  <si>
    <t>SG/HT110264</t>
  </si>
  <si>
    <t>SG/HT110265</t>
  </si>
  <si>
    <t>SG/HT110266</t>
  </si>
  <si>
    <t>SG/HT110267</t>
  </si>
  <si>
    <t>SG/HT110268</t>
  </si>
  <si>
    <t>BH06683</t>
  </si>
  <si>
    <t>19092728</t>
  </si>
  <si>
    <t>BH06681</t>
  </si>
  <si>
    <t>11353359 - Mega Bình Phú</t>
  </si>
  <si>
    <t>BH06684</t>
  </si>
  <si>
    <t>18617495</t>
  </si>
  <si>
    <t>BH06685</t>
  </si>
  <si>
    <t>18617391</t>
  </si>
  <si>
    <t>MDV00147</t>
  </si>
  <si>
    <t>BH06798</t>
  </si>
  <si>
    <t>12214965 - Mega Hiệp Phú</t>
  </si>
  <si>
    <t>BH06799</t>
  </si>
  <si>
    <t>12213482 - Mega Hiệp Phú</t>
  </si>
  <si>
    <t>BH06800</t>
  </si>
  <si>
    <t>12212939 - Mega Hiệp Phú</t>
  </si>
  <si>
    <t>BH07679</t>
  </si>
  <si>
    <t>29359797 - Mega Hưng Phú</t>
  </si>
  <si>
    <t>BH18252</t>
  </si>
  <si>
    <t>26094112</t>
  </si>
  <si>
    <t>BH18718</t>
  </si>
  <si>
    <t>90599441</t>
  </si>
  <si>
    <t>BH18772</t>
  </si>
  <si>
    <t>14110122</t>
  </si>
  <si>
    <t>BH18893</t>
  </si>
  <si>
    <t>90599389</t>
  </si>
  <si>
    <t>BH18900</t>
  </si>
  <si>
    <t>13061673</t>
  </si>
  <si>
    <t>BH19417</t>
  </si>
  <si>
    <t>26096504</t>
  </si>
  <si>
    <t>BH19659</t>
  </si>
  <si>
    <t>14107261</t>
  </si>
  <si>
    <t>BH19661</t>
  </si>
  <si>
    <t>14107060</t>
  </si>
  <si>
    <t>BH07463</t>
  </si>
  <si>
    <t>TC91026772 - Trung tâm thương mại MM Mega Market Đà Nẵng</t>
  </si>
  <si>
    <t>BH07464</t>
  </si>
  <si>
    <t>TC28699159</t>
  </si>
  <si>
    <t>BH07465</t>
  </si>
  <si>
    <t>TC27009555</t>
  </si>
  <si>
    <t>BH07466</t>
  </si>
  <si>
    <t>TC24652882</t>
  </si>
  <si>
    <t>BH07467</t>
  </si>
  <si>
    <t>TC22008785</t>
  </si>
  <si>
    <t>BH07468</t>
  </si>
  <si>
    <t>TC21469336</t>
  </si>
  <si>
    <t>BH07469</t>
  </si>
  <si>
    <t>TC20040354</t>
  </si>
  <si>
    <t>BH07470</t>
  </si>
  <si>
    <t>TC17365407</t>
  </si>
  <si>
    <t>BH07471</t>
  </si>
  <si>
    <t>TC16159142</t>
  </si>
  <si>
    <t>BH07472</t>
  </si>
  <si>
    <t>18619444</t>
  </si>
  <si>
    <t>MDV00171</t>
  </si>
  <si>
    <t>BH07666</t>
  </si>
  <si>
    <t>19093421</t>
  </si>
  <si>
    <t>BH07667</t>
  </si>
  <si>
    <t>10160128 - Mega An Phú</t>
  </si>
  <si>
    <t>BH07668</t>
  </si>
  <si>
    <t>29360603 - Mega Hưng Phú</t>
  </si>
  <si>
    <t>BH07669</t>
  </si>
  <si>
    <t>29360424 - Mega Hưng Phú</t>
  </si>
  <si>
    <t>BH20191</t>
  </si>
  <si>
    <t>14113023</t>
  </si>
  <si>
    <t>BH20192</t>
  </si>
  <si>
    <t>14109561</t>
  </si>
  <si>
    <t>BH20821</t>
  </si>
  <si>
    <t>13059134</t>
  </si>
  <si>
    <t>BH07670</t>
  </si>
  <si>
    <t>12216816 - Mega Hiệp Phú</t>
  </si>
  <si>
    <t>BH07672</t>
  </si>
  <si>
    <t>TC15116500</t>
  </si>
  <si>
    <t>BH07673</t>
  </si>
  <si>
    <t>TC15116584</t>
  </si>
  <si>
    <t>BH07674</t>
  </si>
  <si>
    <t>TC17368374</t>
  </si>
  <si>
    <t>BH07675</t>
  </si>
  <si>
    <t>TC20041272</t>
  </si>
  <si>
    <t>BH07676</t>
  </si>
  <si>
    <t>TC22010019</t>
  </si>
  <si>
    <t>BH07677</t>
  </si>
  <si>
    <t>TC24654452</t>
  </si>
  <si>
    <t>BH07678</t>
  </si>
  <si>
    <t>TC91027293 - Trung tâm thương mại MM Mega Market Đà Nẵng</t>
  </si>
  <si>
    <t>BH07671</t>
  </si>
  <si>
    <t>11356927 - Mega Bình Phú</t>
  </si>
  <si>
    <t>BH20991</t>
  </si>
  <si>
    <t>26100655</t>
  </si>
  <si>
    <t>BH20992</t>
  </si>
  <si>
    <t>26099797</t>
  </si>
  <si>
    <t>BH21001</t>
  </si>
  <si>
    <t>13064651</t>
  </si>
  <si>
    <t>BH07781</t>
  </si>
  <si>
    <t>19096494</t>
  </si>
  <si>
    <t>BH07782</t>
  </si>
  <si>
    <t>19094480</t>
  </si>
  <si>
    <t>BH07783</t>
  </si>
  <si>
    <t>10165444 - Mega An Phú</t>
  </si>
  <si>
    <t>BH07784</t>
  </si>
  <si>
    <t>10165142 - Mega An Phú</t>
  </si>
  <si>
    <t>BH07780</t>
  </si>
  <si>
    <t>18623627</t>
  </si>
  <si>
    <t>BH07841</t>
  </si>
  <si>
    <t>TC17369429</t>
  </si>
  <si>
    <t>BH07842</t>
  </si>
  <si>
    <t>TC17370484</t>
  </si>
  <si>
    <t>BH07843</t>
  </si>
  <si>
    <t>TC24656222</t>
  </si>
  <si>
    <t>BH07844</t>
  </si>
  <si>
    <t>TC24656368</t>
  </si>
  <si>
    <t>BH07847</t>
  </si>
  <si>
    <t>11359992 - Mega Bình Phú</t>
  </si>
  <si>
    <t>BH07848</t>
  </si>
  <si>
    <t>11359696 - Mega Bình Phú</t>
  </si>
  <si>
    <t>BH22389</t>
  </si>
  <si>
    <t>26099299 - Mega Hà Đông</t>
  </si>
  <si>
    <t>BH08415</t>
  </si>
  <si>
    <t>10173607 - Mega An Phú</t>
  </si>
  <si>
    <t>BH08416</t>
  </si>
  <si>
    <t>10173305 - Mega An Phú</t>
  </si>
  <si>
    <t>BH08417</t>
  </si>
  <si>
    <t>10169885 - Mega An Phú</t>
  </si>
  <si>
    <t>BH08477</t>
  </si>
  <si>
    <t>TC25687387</t>
  </si>
  <si>
    <t>BH08478</t>
  </si>
  <si>
    <t>TC24657953</t>
  </si>
  <si>
    <t>BH08479</t>
  </si>
  <si>
    <t>TC22014075</t>
  </si>
  <si>
    <t>BH08480</t>
  </si>
  <si>
    <t>TC17371240</t>
  </si>
  <si>
    <t>BH22388</t>
  </si>
  <si>
    <t>13066346 - Mega Thăng Long</t>
  </si>
  <si>
    <t>BH08663</t>
  </si>
  <si>
    <t>TC17372642</t>
  </si>
  <si>
    <t>BH08664</t>
  </si>
  <si>
    <t>TC22015402</t>
  </si>
  <si>
    <t>BH22828</t>
  </si>
  <si>
    <t>14118101</t>
  </si>
  <si>
    <t>SG/HT140331</t>
  </si>
  <si>
    <t>BH08665</t>
  </si>
  <si>
    <t>11362775 - Mega Bình Phú</t>
  </si>
  <si>
    <t>BH08666</t>
  </si>
  <si>
    <t>11363073 - Mega Bình Phú</t>
  </si>
  <si>
    <t>BH08667</t>
  </si>
  <si>
    <t>19100098</t>
  </si>
  <si>
    <t>BH22986</t>
  </si>
  <si>
    <t>13070406</t>
  </si>
  <si>
    <t>BH22987</t>
  </si>
  <si>
    <t>13071785</t>
  </si>
  <si>
    <t>BH22988</t>
  </si>
  <si>
    <t>13072253</t>
  </si>
  <si>
    <t>BH22995</t>
  </si>
  <si>
    <t>90603384</t>
  </si>
  <si>
    <t>BH22999</t>
  </si>
  <si>
    <t>26105283</t>
  </si>
  <si>
    <t>BH23000</t>
  </si>
  <si>
    <t>26104986</t>
  </si>
  <si>
    <t>HN/HT27011781</t>
  </si>
  <si>
    <t>HN/HT27011782</t>
  </si>
  <si>
    <t>SG/HT140335</t>
  </si>
  <si>
    <t>SG/HT140336</t>
  </si>
  <si>
    <t>SG/HT140337</t>
  </si>
  <si>
    <t>SG/HT140338</t>
  </si>
  <si>
    <t>SG/HT140340</t>
  </si>
  <si>
    <t>SG/HT140341</t>
  </si>
  <si>
    <t>SG/HT140343</t>
  </si>
  <si>
    <t>SG/HT140344</t>
  </si>
  <si>
    <t>SG/HT140345</t>
  </si>
  <si>
    <t>SG/HT140346</t>
  </si>
  <si>
    <t>SG/HT140347</t>
  </si>
  <si>
    <t>BH22657</t>
  </si>
  <si>
    <t>Điều chỉnh giảm hóa đơn 00012069 12/02/2026 về 0 do xuất sai số lượng</t>
  </si>
  <si>
    <t>BH22658</t>
  </si>
  <si>
    <t>BH08945</t>
  </si>
  <si>
    <t>TC91030690 - Trung tâm thương mại MM Mega Market Đà Nẵng</t>
  </si>
  <si>
    <t>BH08946</t>
  </si>
  <si>
    <t>TC91030553 - Trung tâm thương mại MM Mega Market Đà Nẵng</t>
  </si>
  <si>
    <t>BH08947</t>
  </si>
  <si>
    <t>TC91030418 - Trung tâm thương mại MM Mega Market Đà Nẵng</t>
  </si>
  <si>
    <t>BH08948</t>
  </si>
  <si>
    <t>TC28005831</t>
  </si>
  <si>
    <t>BH08949</t>
  </si>
  <si>
    <t>TC27016583</t>
  </si>
  <si>
    <t>BH08950</t>
  </si>
  <si>
    <t>TC24661191</t>
  </si>
  <si>
    <t>BH08951</t>
  </si>
  <si>
    <t>TC16169432</t>
  </si>
  <si>
    <t>BH08952</t>
  </si>
  <si>
    <t>TC15123560</t>
  </si>
  <si>
    <t>BH08953</t>
  </si>
  <si>
    <t>12224398 - Mega Hiệp Phú</t>
  </si>
  <si>
    <t>BH08954</t>
  </si>
  <si>
    <t>12223717 - Mega Hiệp Phú</t>
  </si>
  <si>
    <t>BH08955</t>
  </si>
  <si>
    <t>18628217</t>
  </si>
  <si>
    <t>BH23245</t>
  </si>
  <si>
    <t>26105931</t>
  </si>
  <si>
    <t>MDV00170</t>
  </si>
  <si>
    <t>Ho tro phi van chuyen T2/2026</t>
  </si>
  <si>
    <t>BH09010</t>
  </si>
  <si>
    <t>10181454 - Mega An Phú</t>
  </si>
  <si>
    <t>BH09011</t>
  </si>
  <si>
    <t>10181761 - Mega An Phú</t>
  </si>
  <si>
    <t>BH09302</t>
  </si>
  <si>
    <t>TC25690280</t>
  </si>
  <si>
    <t>BH09303</t>
  </si>
  <si>
    <t>TC22018002</t>
  </si>
  <si>
    <t>BH09304</t>
  </si>
  <si>
    <t>TC20048239</t>
  </si>
  <si>
    <t>BH23828</t>
  </si>
  <si>
    <t>26107073</t>
  </si>
  <si>
    <t>BH23829</t>
  </si>
  <si>
    <t>26106973</t>
  </si>
  <si>
    <t>SG/HT32600661</t>
  </si>
  <si>
    <t>Hàng trả - Mega An Phú - MEGA-HCM-Q2-0001</t>
  </si>
  <si>
    <t>SG/HT32600662</t>
  </si>
  <si>
    <t>SG/HT32600665</t>
  </si>
  <si>
    <t>BH09305</t>
  </si>
  <si>
    <t>19103563</t>
  </si>
  <si>
    <t>BH09693</t>
  </si>
  <si>
    <t>11366216 - Mega Bình Phú</t>
  </si>
  <si>
    <t>BH09694</t>
  </si>
  <si>
    <t>11365832 - Mega Bình Phú</t>
  </si>
  <si>
    <t>BH23957</t>
  </si>
  <si>
    <t>14123439</t>
  </si>
  <si>
    <t>BH23958</t>
  </si>
  <si>
    <t>14123441</t>
  </si>
  <si>
    <t>BH23959</t>
  </si>
  <si>
    <t>14122431</t>
  </si>
  <si>
    <t>BH24261</t>
  </si>
  <si>
    <t>14124419</t>
  </si>
  <si>
    <t>SG/HT32600664</t>
  </si>
  <si>
    <t>SG/HT32600666</t>
  </si>
  <si>
    <t>SG/HT32600672</t>
  </si>
  <si>
    <t>BH09625</t>
  </si>
  <si>
    <t>TC24665177</t>
  </si>
  <si>
    <t>BH09626</t>
  </si>
  <si>
    <t>TC91032234 - Trung tâm thương mại MM Mega Market Đà Nẵng</t>
  </si>
  <si>
    <t>BH09627</t>
  </si>
  <si>
    <t>TC28009137</t>
  </si>
  <si>
    <t>BH09628</t>
  </si>
  <si>
    <t>TC27019350</t>
  </si>
  <si>
    <t>BH09629</t>
  </si>
  <si>
    <t>TC24664885</t>
  </si>
  <si>
    <t>BH09630</t>
  </si>
  <si>
    <t>TC23422510</t>
  </si>
  <si>
    <t>BH09631</t>
  </si>
  <si>
    <t>TC22019366</t>
  </si>
  <si>
    <t>BH09632</t>
  </si>
  <si>
    <t>TC20049351</t>
  </si>
  <si>
    <t>BH09633</t>
  </si>
  <si>
    <t>TC20049067</t>
  </si>
  <si>
    <t>BH09634</t>
  </si>
  <si>
    <t>TC16174467</t>
  </si>
  <si>
    <t>BH09635</t>
  </si>
  <si>
    <t>TC16174163</t>
  </si>
  <si>
    <t>BH09636</t>
  </si>
  <si>
    <t>TC17377858</t>
  </si>
  <si>
    <t>BH09637</t>
  </si>
  <si>
    <t>TC17377750</t>
  </si>
  <si>
    <t>BH09638</t>
  </si>
  <si>
    <t>12227518 - Mega Hiệp Phú</t>
  </si>
  <si>
    <t>BH09639</t>
  </si>
  <si>
    <t>12227218 - Mega Hiệp Phú</t>
  </si>
  <si>
    <t>SG/HT32600667</t>
  </si>
  <si>
    <t>SG/HT32600668</t>
  </si>
  <si>
    <t>SG/HT32600669</t>
  </si>
  <si>
    <t>SG/HT32600670</t>
  </si>
  <si>
    <t>SG/HT32600671</t>
  </si>
  <si>
    <t>SG/HT32600673</t>
  </si>
  <si>
    <t>SG/HT32600674</t>
  </si>
  <si>
    <t>SG/HT32600675</t>
  </si>
  <si>
    <t>SG/HT32600676</t>
  </si>
  <si>
    <t>BH09643</t>
  </si>
  <si>
    <t>19105229</t>
  </si>
  <si>
    <t>SG/HT32600663</t>
  </si>
  <si>
    <t>Hàng trả - Mega Bình Phú - MEGA-HCM-Q6-0002</t>
  </si>
  <si>
    <t>BH09640</t>
  </si>
  <si>
    <t>18630038</t>
  </si>
  <si>
    <t>BH09641</t>
  </si>
  <si>
    <t>18629923</t>
  </si>
  <si>
    <t>BH09642</t>
  </si>
  <si>
    <t>18631710</t>
  </si>
  <si>
    <t>BH09644</t>
  </si>
  <si>
    <t>10189697 - Mega An Phú</t>
  </si>
  <si>
    <t>BH09645</t>
  </si>
  <si>
    <t>TC21476525</t>
  </si>
  <si>
    <t>BH09646</t>
  </si>
  <si>
    <t>TC17379368</t>
  </si>
  <si>
    <t>BH09647</t>
  </si>
  <si>
    <t>TC17378745</t>
  </si>
  <si>
    <t>BH09648</t>
  </si>
  <si>
    <t>TC16177178</t>
  </si>
  <si>
    <t>BH09649</t>
  </si>
  <si>
    <t>TC16177081</t>
  </si>
  <si>
    <t>BH09695</t>
  </si>
  <si>
    <t>11368958 - Mega Bình Phú</t>
  </si>
  <si>
    <t>BH09696</t>
  </si>
  <si>
    <t>11369263 - Mega Bình Phú</t>
  </si>
  <si>
    <t>MDV00220</t>
  </si>
  <si>
    <t>BH10699</t>
  </si>
  <si>
    <t>00026381</t>
  </si>
  <si>
    <t>19105584</t>
  </si>
  <si>
    <t>BH10700</t>
  </si>
  <si>
    <t>00026382</t>
  </si>
  <si>
    <t>19106578</t>
  </si>
  <si>
    <t>BH10701</t>
  </si>
  <si>
    <t>00026383</t>
  </si>
  <si>
    <t>18634311</t>
  </si>
  <si>
    <t>BH25158</t>
  </si>
  <si>
    <t>00025999</t>
  </si>
  <si>
    <t>14127733</t>
  </si>
  <si>
    <t>BH25161</t>
  </si>
  <si>
    <t>00025998</t>
  </si>
  <si>
    <t>14128024</t>
  </si>
  <si>
    <t>BH25170</t>
  </si>
  <si>
    <t>00026000</t>
  </si>
  <si>
    <t>26111232</t>
  </si>
  <si>
    <t>BH10211</t>
  </si>
  <si>
    <t>00024995</t>
  </si>
  <si>
    <t>TC25695420</t>
  </si>
  <si>
    <t>BH10212</t>
  </si>
  <si>
    <t>00024996</t>
  </si>
  <si>
    <t>TC24668143</t>
  </si>
  <si>
    <t>BH10213</t>
  </si>
  <si>
    <t>00024997</t>
  </si>
  <si>
    <t>TC20051642</t>
  </si>
  <si>
    <t>BH10214</t>
  </si>
  <si>
    <t>00024998</t>
  </si>
  <si>
    <t>TC16178885</t>
  </si>
  <si>
    <t>BH10216</t>
  </si>
  <si>
    <t>00024999</t>
  </si>
  <si>
    <t>TC16179194</t>
  </si>
  <si>
    <t>BH10217</t>
  </si>
  <si>
    <t>00025000</t>
  </si>
  <si>
    <t>TC17381024</t>
  </si>
  <si>
    <t>BH10218</t>
  </si>
  <si>
    <t>00025001</t>
  </si>
  <si>
    <t>TC17381724</t>
  </si>
  <si>
    <t>BH10691</t>
  </si>
  <si>
    <t>00026373</t>
  </si>
  <si>
    <t>TC15129918</t>
  </si>
  <si>
    <t>BH10219</t>
  </si>
  <si>
    <t>00025002</t>
  </si>
  <si>
    <t>10198120 - Mega An Phú</t>
  </si>
  <si>
    <t>BH10220</t>
  </si>
  <si>
    <t>00025003</t>
  </si>
  <si>
    <t>10197806 - Mega An Phú</t>
  </si>
  <si>
    <t>BH25590</t>
  </si>
  <si>
    <t>00026330</t>
  </si>
  <si>
    <t>13082146</t>
  </si>
  <si>
    <t>BH10692</t>
  </si>
  <si>
    <t>00026374</t>
  </si>
  <si>
    <t>TC16182121</t>
  </si>
  <si>
    <t>BH10693</t>
  </si>
  <si>
    <t>00026375</t>
  </si>
  <si>
    <t>TC17383201</t>
  </si>
  <si>
    <t>BH10694</t>
  </si>
  <si>
    <t>00026376</t>
  </si>
  <si>
    <t>TC20053716</t>
  </si>
  <si>
    <t>BH10695</t>
  </si>
  <si>
    <t>00026377</t>
  </si>
  <si>
    <t>TC24670954</t>
  </si>
  <si>
    <t>BH10696</t>
  </si>
  <si>
    <t>00026378</t>
  </si>
  <si>
    <t>TC24671041</t>
  </si>
  <si>
    <t>BH10697</t>
  </si>
  <si>
    <t>00026379</t>
  </si>
  <si>
    <t>TC28012595</t>
  </si>
  <si>
    <t>BH10698</t>
  </si>
  <si>
    <t>00026380</t>
  </si>
  <si>
    <t>TC91034999 - Trung tâm thương mại MM Mega Market Đà Nẵng</t>
  </si>
  <si>
    <t>BH10704</t>
  </si>
  <si>
    <t>00026386</t>
  </si>
  <si>
    <t>19110268</t>
  </si>
  <si>
    <t>BH10705</t>
  </si>
  <si>
    <t>00026387</t>
  </si>
  <si>
    <t>12235150 - Mega Hiệp Phú</t>
  </si>
  <si>
    <t>BH25816</t>
  </si>
  <si>
    <t>00026331</t>
  </si>
  <si>
    <t>14129175</t>
  </si>
  <si>
    <t>BH25817</t>
  </si>
  <si>
    <t>00026332</t>
  </si>
  <si>
    <t>14130362</t>
  </si>
  <si>
    <t>BH10283</t>
  </si>
  <si>
    <t>00025997</t>
  </si>
  <si>
    <t>12236034 - test giá</t>
  </si>
  <si>
    <t>BH10702</t>
  </si>
  <si>
    <t>00026384</t>
  </si>
  <si>
    <t>11372291 - Mega Bình Phú</t>
  </si>
  <si>
    <t>BH10703</t>
  </si>
  <si>
    <t>00026385</t>
  </si>
  <si>
    <t>11372596 - Mega Bình Phú</t>
  </si>
  <si>
    <t>BH25940</t>
  </si>
  <si>
    <t>00026528</t>
  </si>
  <si>
    <t>26114780</t>
  </si>
  <si>
    <t>BH10706</t>
  </si>
  <si>
    <t>00026388</t>
  </si>
  <si>
    <t>18637798</t>
  </si>
  <si>
    <t>BH10707</t>
  </si>
  <si>
    <t>00026389</t>
  </si>
  <si>
    <t>18635923</t>
  </si>
  <si>
    <t>BH10708</t>
  </si>
  <si>
    <t>00026390</t>
  </si>
  <si>
    <t>18637492</t>
  </si>
  <si>
    <t>BH11000</t>
  </si>
  <si>
    <t>00026550</t>
  </si>
  <si>
    <t>TC27024892</t>
  </si>
  <si>
    <t>BH11001</t>
  </si>
  <si>
    <t>00026551</t>
  </si>
  <si>
    <t>TC25697991</t>
  </si>
  <si>
    <t>BH11002</t>
  </si>
  <si>
    <t>00026552</t>
  </si>
  <si>
    <t>TC22024143</t>
  </si>
  <si>
    <t>BH11003</t>
  </si>
  <si>
    <t>00026553</t>
  </si>
  <si>
    <t>TC16184344</t>
  </si>
  <si>
    <t>BH11004</t>
  </si>
  <si>
    <t>00026554</t>
  </si>
  <si>
    <t>TC16184054</t>
  </si>
  <si>
    <t>BH11005</t>
  </si>
  <si>
    <t>00026555</t>
  </si>
  <si>
    <t>TC15133810</t>
  </si>
  <si>
    <t>BH11006</t>
  </si>
  <si>
    <t>00026556</t>
  </si>
  <si>
    <t>TC15133513</t>
  </si>
  <si>
    <t>BH10709</t>
  </si>
  <si>
    <t>00026391</t>
  </si>
  <si>
    <t>10206608 - Mega An Phú</t>
  </si>
  <si>
    <t>BH10710</t>
  </si>
  <si>
    <t>00026392</t>
  </si>
  <si>
    <t>10206290 - Mega An Phú</t>
  </si>
  <si>
    <t>BH10711</t>
  </si>
  <si>
    <t>00026393</t>
  </si>
  <si>
    <t>10200184 - Mega An Phú</t>
  </si>
  <si>
    <t>BH11007</t>
  </si>
  <si>
    <t>00026557</t>
  </si>
  <si>
    <t>29366340 - Mega Hưng Phú</t>
  </si>
  <si>
    <t>BH11008</t>
  </si>
  <si>
    <t>00026558</t>
  </si>
  <si>
    <t>29366753 - Mega Hưng Phú</t>
  </si>
  <si>
    <t>BH11009</t>
  </si>
  <si>
    <t>00026559</t>
  </si>
  <si>
    <t>19112243</t>
  </si>
  <si>
    <t>BH26420</t>
  </si>
  <si>
    <t>00030092</t>
  </si>
  <si>
    <t>90612008</t>
  </si>
  <si>
    <t>BH26423</t>
  </si>
  <si>
    <t>00030091</t>
  </si>
  <si>
    <t>90612043</t>
  </si>
  <si>
    <t>BH26424</t>
  </si>
  <si>
    <t>00030087</t>
  </si>
  <si>
    <t>13086425</t>
  </si>
  <si>
    <t>BH26425</t>
  </si>
  <si>
    <t>00030086</t>
  </si>
  <si>
    <t>13086506</t>
  </si>
  <si>
    <t>BH11712</t>
  </si>
  <si>
    <t>00028239</t>
  </si>
  <si>
    <t>TC27025869</t>
  </si>
  <si>
    <t>BH11713</t>
  </si>
  <si>
    <t>00028240</t>
  </si>
  <si>
    <t>TC22025854</t>
  </si>
  <si>
    <t>BH11714</t>
  </si>
  <si>
    <t>00028241</t>
  </si>
  <si>
    <t>TC17386312</t>
  </si>
  <si>
    <t>BH11715</t>
  </si>
  <si>
    <t>00028242</t>
  </si>
  <si>
    <t>TC17385264</t>
  </si>
  <si>
    <t>BH11716</t>
  </si>
  <si>
    <t>00028243</t>
  </si>
  <si>
    <t>TC24673344</t>
  </si>
  <si>
    <t>BH11717</t>
  </si>
  <si>
    <t>00028244</t>
  </si>
  <si>
    <t>TC23425822</t>
  </si>
  <si>
    <t>BH11226</t>
  </si>
  <si>
    <t>00027858</t>
  </si>
  <si>
    <t>18638528</t>
  </si>
  <si>
    <t>BH11726</t>
  </si>
  <si>
    <t>00028259</t>
  </si>
  <si>
    <t>12238602 - Mega Hiệp Phú</t>
  </si>
  <si>
    <t>BH11727</t>
  </si>
  <si>
    <t>00028260</t>
  </si>
  <si>
    <t>12236034 - Mega Hiệp Phú</t>
  </si>
  <si>
    <t>BH11711</t>
  </si>
  <si>
    <t>00028238</t>
  </si>
  <si>
    <t>11375432 - Mega Bình Phú</t>
  </si>
  <si>
    <t>BH12143</t>
  </si>
  <si>
    <t>00030073</t>
  </si>
  <si>
    <t>TC25699915</t>
  </si>
  <si>
    <t>BH12144</t>
  </si>
  <si>
    <t>00030074</t>
  </si>
  <si>
    <t>TC17388550</t>
  </si>
  <si>
    <t>BH11724</t>
  </si>
  <si>
    <t>00028245</t>
  </si>
  <si>
    <t>10214615 - Mega An Phú</t>
  </si>
  <si>
    <t>BH11725</t>
  </si>
  <si>
    <t>00028246</t>
  </si>
  <si>
    <t>10214293 - Mega An Phú</t>
  </si>
  <si>
    <t>BH27534</t>
  </si>
  <si>
    <t>00030088</t>
  </si>
  <si>
    <t>14134685</t>
  </si>
  <si>
    <t>BH27614</t>
  </si>
  <si>
    <t>00030089</t>
  </si>
  <si>
    <t>13087877</t>
  </si>
  <si>
    <t>BH27615</t>
  </si>
  <si>
    <t>00030090</t>
  </si>
  <si>
    <t>13087563</t>
  </si>
  <si>
    <t>BH27953</t>
  </si>
  <si>
    <t>00030085</t>
  </si>
  <si>
    <t>14139026</t>
  </si>
  <si>
    <t>BH27954</t>
  </si>
  <si>
    <t>00030084</t>
  </si>
  <si>
    <t>14139156</t>
  </si>
  <si>
    <t>BH12145</t>
  </si>
  <si>
    <t>00030075</t>
  </si>
  <si>
    <t>TC27029958</t>
  </si>
  <si>
    <t>BH12146</t>
  </si>
  <si>
    <t>00030076</t>
  </si>
  <si>
    <t>TC22029168</t>
  </si>
  <si>
    <t>BH12147</t>
  </si>
  <si>
    <t>00030077</t>
  </si>
  <si>
    <t>TC20059664</t>
  </si>
  <si>
    <t>BH12148</t>
  </si>
  <si>
    <t>00030078</t>
  </si>
  <si>
    <t>TC17389880</t>
  </si>
  <si>
    <t>BH12149</t>
  </si>
  <si>
    <t>00030079</t>
  </si>
  <si>
    <t>TC15139085</t>
  </si>
  <si>
    <t>BH11856</t>
  </si>
  <si>
    <t>00028356</t>
  </si>
  <si>
    <t>17385264</t>
  </si>
  <si>
    <t>BH12150</t>
  </si>
  <si>
    <t>00030080</t>
  </si>
  <si>
    <t>11378838</t>
  </si>
  <si>
    <t>BH12369</t>
  </si>
  <si>
    <t>00030081</t>
  </si>
  <si>
    <t>11379150</t>
  </si>
  <si>
    <t>BH12370</t>
  </si>
  <si>
    <t>00030082</t>
  </si>
  <si>
    <t>19115808</t>
  </si>
  <si>
    <t>BH28355</t>
  </si>
  <si>
    <t>00030434</t>
  </si>
  <si>
    <t>26120843</t>
  </si>
  <si>
    <t>BH28356</t>
  </si>
  <si>
    <t>00030435</t>
  </si>
  <si>
    <t>26120406</t>
  </si>
  <si>
    <t>BH12454</t>
  </si>
  <si>
    <t>00030238</t>
  </si>
  <si>
    <t>TC23429029</t>
  </si>
  <si>
    <t>BH12455</t>
  </si>
  <si>
    <t>00030239</t>
  </si>
  <si>
    <t>TC24679573</t>
  </si>
  <si>
    <t>BH12456</t>
  </si>
  <si>
    <t>00030240</t>
  </si>
  <si>
    <t>TC24679865</t>
  </si>
  <si>
    <t>BH12457</t>
  </si>
  <si>
    <t>00030241</t>
  </si>
  <si>
    <t>TC25003453</t>
  </si>
  <si>
    <t>BH12458</t>
  </si>
  <si>
    <t>00030242</t>
  </si>
  <si>
    <t>TC27030680</t>
  </si>
  <si>
    <t>BH12459</t>
  </si>
  <si>
    <t>00030243</t>
  </si>
  <si>
    <t>TC28018523</t>
  </si>
  <si>
    <t>BH12460</t>
  </si>
  <si>
    <t>00030244</t>
  </si>
  <si>
    <t>TC91039112</t>
  </si>
  <si>
    <t>BH12461</t>
  </si>
  <si>
    <t>00030245</t>
  </si>
  <si>
    <t>TC91039256</t>
  </si>
  <si>
    <t>BH12462</t>
  </si>
  <si>
    <t>00030246</t>
  </si>
  <si>
    <t>TC22030681</t>
  </si>
  <si>
    <t>BH12463</t>
  </si>
  <si>
    <t>00030247</t>
  </si>
  <si>
    <t>TC15140761</t>
  </si>
  <si>
    <t>BH12464</t>
  </si>
  <si>
    <t>00030248</t>
  </si>
  <si>
    <t>TC15140460</t>
  </si>
  <si>
    <t>BH12449</t>
  </si>
  <si>
    <t>00030233</t>
  </si>
  <si>
    <t>29369725</t>
  </si>
  <si>
    <t>BH12450</t>
  </si>
  <si>
    <t>00030234</t>
  </si>
  <si>
    <t>10222782</t>
  </si>
  <si>
    <t>BH12451</t>
  </si>
  <si>
    <t>00030235</t>
  </si>
  <si>
    <t>19117257</t>
  </si>
  <si>
    <t>BH12452</t>
  </si>
  <si>
    <t>00030236</t>
  </si>
  <si>
    <t>19119449</t>
  </si>
  <si>
    <t>BH12453</t>
  </si>
  <si>
    <t>00030237</t>
  </si>
  <si>
    <t>19118689</t>
  </si>
  <si>
    <t>BH28763</t>
  </si>
  <si>
    <t>00031486</t>
  </si>
  <si>
    <t>90614365</t>
  </si>
  <si>
    <t>BH12465</t>
  </si>
  <si>
    <t>00030249</t>
  </si>
  <si>
    <t>TC16196535</t>
  </si>
  <si>
    <t>BH12466</t>
  </si>
  <si>
    <t>00030250</t>
  </si>
  <si>
    <t>TC17393314</t>
  </si>
  <si>
    <t>BH29169</t>
  </si>
  <si>
    <t>00031487</t>
  </si>
  <si>
    <t>14138808</t>
  </si>
  <si>
    <t>BH29170</t>
  </si>
  <si>
    <t>00031485</t>
  </si>
  <si>
    <t>14140295</t>
  </si>
  <si>
    <t>BH29171</t>
  </si>
  <si>
    <t>00031484</t>
  </si>
  <si>
    <t>14143898</t>
  </si>
  <si>
    <t>BH12556</t>
  </si>
  <si>
    <t>00031441</t>
  </si>
  <si>
    <t>19120780</t>
  </si>
  <si>
    <t>BH12557</t>
  </si>
  <si>
    <t>00031442</t>
  </si>
  <si>
    <t>19120487</t>
  </si>
  <si>
    <t>BH29425</t>
  </si>
  <si>
    <t>00032998</t>
  </si>
  <si>
    <t>26124135</t>
  </si>
  <si>
    <t>BH29426</t>
  </si>
  <si>
    <t>00033000</t>
  </si>
  <si>
    <t>26125683</t>
  </si>
  <si>
    <t>BH12553</t>
  </si>
  <si>
    <t>00031438</t>
  </si>
  <si>
    <t>18647250</t>
  </si>
  <si>
    <t>BH12554</t>
  </si>
  <si>
    <t>00031439</t>
  </si>
  <si>
    <t>10231261</t>
  </si>
  <si>
    <t>BH12555</t>
  </si>
  <si>
    <t>00031440</t>
  </si>
  <si>
    <t>10231576</t>
  </si>
  <si>
    <t>BH29709</t>
  </si>
  <si>
    <t>00032999</t>
  </si>
  <si>
    <t>13094377</t>
  </si>
  <si>
    <t>HN/HT230326PK0312</t>
  </si>
  <si>
    <t>00000107</t>
  </si>
  <si>
    <t>SG/HT200336</t>
  </si>
  <si>
    <t>00000202</t>
  </si>
  <si>
    <t>SG/HT200337</t>
  </si>
  <si>
    <t>00000207</t>
  </si>
  <si>
    <t>SG/HT200338</t>
  </si>
  <si>
    <t>00000660</t>
  </si>
  <si>
    <t>SG/HT200339</t>
  </si>
  <si>
    <t>00000662</t>
  </si>
  <si>
    <t>SG/HT200340</t>
  </si>
  <si>
    <t>00000663</t>
  </si>
  <si>
    <t>SG/HT200341</t>
  </si>
  <si>
    <t>00000163</t>
  </si>
  <si>
    <t>SG/HT300366</t>
  </si>
  <si>
    <t>00001373</t>
  </si>
  <si>
    <t>SG/HT300367</t>
  </si>
  <si>
    <t>00000108</t>
  </si>
  <si>
    <t>Hàng trả - Mega Biên Hòa - MEGA-DNI-00--005</t>
  </si>
  <si>
    <t>SG/HT300433</t>
  </si>
  <si>
    <t>00000156</t>
  </si>
  <si>
    <t>HN/HT090426</t>
  </si>
  <si>
    <t>ĐÃ KIỂM TRA - HÀNG TRẢ - MEGA THĂNG LONG</t>
  </si>
  <si>
    <t>SG/HT300436</t>
  </si>
  <si>
    <t>00000343</t>
  </si>
  <si>
    <t>HN/HT020332</t>
  </si>
  <si>
    <t>00000115</t>
  </si>
  <si>
    <t>HN/HT020333</t>
  </si>
  <si>
    <t>00000130</t>
  </si>
  <si>
    <t>HN/HT020334</t>
  </si>
  <si>
    <t>00000153</t>
  </si>
  <si>
    <t>SG/HT080427</t>
  </si>
  <si>
    <t>00000160</t>
  </si>
  <si>
    <t>SG/HT080428</t>
  </si>
  <si>
    <t>00000231</t>
  </si>
  <si>
    <t>SG/HT080429</t>
  </si>
  <si>
    <t>SG/HT080430</t>
  </si>
  <si>
    <t>00000186</t>
  </si>
  <si>
    <t>SG/HT080431</t>
  </si>
  <si>
    <t>00000103</t>
  </si>
  <si>
    <t>SG/HT080432</t>
  </si>
  <si>
    <t>00000104</t>
  </si>
  <si>
    <t>SG/HT080433</t>
  </si>
  <si>
    <t>00000106</t>
  </si>
  <si>
    <t>SG/HT080434</t>
  </si>
  <si>
    <t>00000069</t>
  </si>
  <si>
    <t>Hàng trả - Mega Quảng Ninh - MEGA-QNH-01--012</t>
  </si>
  <si>
    <t>SG/HT080435</t>
  </si>
  <si>
    <t>00000135</t>
  </si>
  <si>
    <t>SG/HT080436</t>
  </si>
  <si>
    <t>00000140</t>
  </si>
  <si>
    <t>SG/HT080497</t>
  </si>
  <si>
    <t>00000234</t>
  </si>
  <si>
    <t>SG/HT080498</t>
  </si>
  <si>
    <t>00000097</t>
  </si>
  <si>
    <t>SG/HT080496</t>
  </si>
  <si>
    <t>00000073</t>
  </si>
  <si>
    <t>SG/HT080499</t>
  </si>
  <si>
    <t>00000194</t>
  </si>
  <si>
    <t>SG/HT040452</t>
  </si>
  <si>
    <t>00001661</t>
  </si>
  <si>
    <t>HN/HT020341</t>
  </si>
  <si>
    <t>HN/HT020342</t>
  </si>
  <si>
    <t>00000154</t>
  </si>
  <si>
    <t>HN/HT020343</t>
  </si>
  <si>
    <t>SG/HT010443</t>
  </si>
  <si>
    <t>00000142</t>
  </si>
  <si>
    <t>SG/HT010441</t>
  </si>
  <si>
    <t>00000085</t>
  </si>
  <si>
    <t>SG/HT010442</t>
  </si>
  <si>
    <t>00000086</t>
  </si>
  <si>
    <t>SG/HT010444</t>
  </si>
  <si>
    <t>00000055</t>
  </si>
  <si>
    <t>MDV00254</t>
  </si>
  <si>
    <t>MDV00253</t>
  </si>
  <si>
    <t>DN_42026T900419</t>
  </si>
  <si>
    <t>MDV00278</t>
  </si>
  <si>
    <t>Ho tro phi van chuyen T3/2026</t>
  </si>
  <si>
    <t>BH13383</t>
  </si>
  <si>
    <t>00032831</t>
  </si>
  <si>
    <t>TC25006676</t>
  </si>
  <si>
    <t>BH13381</t>
  </si>
  <si>
    <t>00032829</t>
  </si>
  <si>
    <t>TC21484521</t>
  </si>
  <si>
    <t>BH13382</t>
  </si>
  <si>
    <t>00032830</t>
  </si>
  <si>
    <t>TC24685595</t>
  </si>
  <si>
    <t>BH31708</t>
  </si>
  <si>
    <t>00034791</t>
  </si>
  <si>
    <t>13098256</t>
  </si>
  <si>
    <t>BH13385</t>
  </si>
  <si>
    <t>00032833</t>
  </si>
  <si>
    <t>12251806</t>
  </si>
  <si>
    <t>BH13384</t>
  </si>
  <si>
    <t>00032832</t>
  </si>
  <si>
    <t>11385530</t>
  </si>
  <si>
    <t>BH13386</t>
  </si>
  <si>
    <t>00032834</t>
  </si>
  <si>
    <t>12252113</t>
  </si>
  <si>
    <t>BH31706</t>
  </si>
  <si>
    <t>00034790</t>
  </si>
  <si>
    <t>13098151</t>
  </si>
  <si>
    <t>BH13388</t>
  </si>
  <si>
    <t>00032836</t>
  </si>
  <si>
    <t>18650611</t>
  </si>
  <si>
    <t>BH30418</t>
  </si>
  <si>
    <t>00034789</t>
  </si>
  <si>
    <t>26127676</t>
  </si>
  <si>
    <t>BH13387</t>
  </si>
  <si>
    <t>00032835</t>
  </si>
  <si>
    <t>18650301</t>
  </si>
  <si>
    <t>BH13570</t>
  </si>
  <si>
    <t>00033043</t>
  </si>
  <si>
    <t>TC91042397</t>
  </si>
  <si>
    <t>BH13580</t>
  </si>
  <si>
    <t>00033053</t>
  </si>
  <si>
    <t>TC17397616</t>
  </si>
  <si>
    <t>BH13582</t>
  </si>
  <si>
    <t>00033055</t>
  </si>
  <si>
    <t>TC15147723</t>
  </si>
  <si>
    <t>BH13574</t>
  </si>
  <si>
    <t>00033047</t>
  </si>
  <si>
    <t>TC24688494</t>
  </si>
  <si>
    <t>BH13579</t>
  </si>
  <si>
    <t>00033052</t>
  </si>
  <si>
    <t>TC17399369</t>
  </si>
  <si>
    <t>BH13578</t>
  </si>
  <si>
    <t>00033051</t>
  </si>
  <si>
    <t>TC21486547</t>
  </si>
  <si>
    <t>BH13575</t>
  </si>
  <si>
    <t>00033048</t>
  </si>
  <si>
    <t>TC23432377</t>
  </si>
  <si>
    <t>BH13577</t>
  </si>
  <si>
    <t>00033050</t>
  </si>
  <si>
    <t>TC22034100</t>
  </si>
  <si>
    <t>BH13573</t>
  </si>
  <si>
    <t>00033046</t>
  </si>
  <si>
    <t>TC25006486</t>
  </si>
  <si>
    <t>BH13581</t>
  </si>
  <si>
    <t>00033054</t>
  </si>
  <si>
    <t>TC16204838</t>
  </si>
  <si>
    <t>BH13571</t>
  </si>
  <si>
    <t>00033044</t>
  </si>
  <si>
    <t>TC91042260</t>
  </si>
  <si>
    <t>BH13569</t>
  </si>
  <si>
    <t>00033042</t>
  </si>
  <si>
    <t>12253730</t>
  </si>
  <si>
    <t>BH13572</t>
  </si>
  <si>
    <t>00033045</t>
  </si>
  <si>
    <t>TC28025244</t>
  </si>
  <si>
    <t>BH13576</t>
  </si>
  <si>
    <t>00033049</t>
  </si>
  <si>
    <t>TC22036212</t>
  </si>
  <si>
    <t>BH13608</t>
  </si>
  <si>
    <t>00033086</t>
  </si>
  <si>
    <t>10239732</t>
  </si>
  <si>
    <t>BH13605</t>
  </si>
  <si>
    <t>00033083</t>
  </si>
  <si>
    <t>10239418</t>
  </si>
  <si>
    <t>BH13606</t>
  </si>
  <si>
    <t>00033084</t>
  </si>
  <si>
    <t>10239093</t>
  </si>
  <si>
    <t>BH13607</t>
  </si>
  <si>
    <t>00033085</t>
  </si>
  <si>
    <t>10239233</t>
  </si>
  <si>
    <t>BH31053</t>
  </si>
  <si>
    <t>00034902</t>
  </si>
  <si>
    <t>13102194</t>
  </si>
  <si>
    <t>BH13777</t>
  </si>
  <si>
    <t>00034092</t>
  </si>
  <si>
    <t>TC25009341</t>
  </si>
  <si>
    <t>BH31029</t>
  </si>
  <si>
    <t>00034904</t>
  </si>
  <si>
    <t>14148494</t>
  </si>
  <si>
    <t>BH13780</t>
  </si>
  <si>
    <t>00034095</t>
  </si>
  <si>
    <t>TC15148427</t>
  </si>
  <si>
    <t>BH13776</t>
  </si>
  <si>
    <t>00034091</t>
  </si>
  <si>
    <t>TC27037515</t>
  </si>
  <si>
    <t>BH13779</t>
  </si>
  <si>
    <t>00034094</t>
  </si>
  <si>
    <t>TC20067219</t>
  </si>
  <si>
    <t>BH13778</t>
  </si>
  <si>
    <t>00034093</t>
  </si>
  <si>
    <t>TC24689385</t>
  </si>
  <si>
    <t>BH13775</t>
  </si>
  <si>
    <t>00034090</t>
  </si>
  <si>
    <t>TC28025687</t>
  </si>
  <si>
    <t>BH31052</t>
  </si>
  <si>
    <t>00034903</t>
  </si>
  <si>
    <t>13101196</t>
  </si>
  <si>
    <t>BH13781</t>
  </si>
  <si>
    <t>00034096</t>
  </si>
  <si>
    <t>19126113</t>
  </si>
  <si>
    <t>BH13822</t>
  </si>
  <si>
    <t>00034657</t>
  </si>
  <si>
    <t>11388828</t>
  </si>
  <si>
    <t>BH31124</t>
  </si>
  <si>
    <t>00034901</t>
  </si>
  <si>
    <t>14148599</t>
  </si>
  <si>
    <t>BH13821</t>
  </si>
  <si>
    <t>00034656</t>
  </si>
  <si>
    <t>18653806</t>
  </si>
  <si>
    <t>BH31250</t>
  </si>
  <si>
    <t>00034900</t>
  </si>
  <si>
    <t>90620349</t>
  </si>
  <si>
    <t>BH14738</t>
  </si>
  <si>
    <t>00036491</t>
  </si>
  <si>
    <t>29372799</t>
  </si>
  <si>
    <t>BH13991</t>
  </si>
  <si>
    <t>00034778</t>
  </si>
  <si>
    <t>TC22038446</t>
  </si>
  <si>
    <t>BH13986</t>
  </si>
  <si>
    <t>00034773</t>
  </si>
  <si>
    <t>11389558</t>
  </si>
  <si>
    <t>BH13987</t>
  </si>
  <si>
    <t>00034774</t>
  </si>
  <si>
    <t>TC16209094</t>
  </si>
  <si>
    <t>BH13992</t>
  </si>
  <si>
    <t>00034779</t>
  </si>
  <si>
    <t>TC27039038</t>
  </si>
  <si>
    <t>BH13988</t>
  </si>
  <si>
    <t>00034775</t>
  </si>
  <si>
    <t>TC21488001</t>
  </si>
  <si>
    <t>BH13990</t>
  </si>
  <si>
    <t>00034777</t>
  </si>
  <si>
    <t>TC28027455</t>
  </si>
  <si>
    <t>BH13989</t>
  </si>
  <si>
    <t>00034776</t>
  </si>
  <si>
    <t>TC15150825</t>
  </si>
  <si>
    <t>BH15101</t>
  </si>
  <si>
    <t>00037755</t>
  </si>
  <si>
    <t>TC21488019</t>
  </si>
  <si>
    <t>BH14446</t>
  </si>
  <si>
    <t>00036139</t>
  </si>
  <si>
    <t>10248172</t>
  </si>
  <si>
    <t>BH14451</t>
  </si>
  <si>
    <t>00036179</t>
  </si>
  <si>
    <t>TC17402748</t>
  </si>
  <si>
    <t>BH14449</t>
  </si>
  <si>
    <t>00036167</t>
  </si>
  <si>
    <t>TC22039562</t>
  </si>
  <si>
    <t>BH14447</t>
  </si>
  <si>
    <t>00036165</t>
  </si>
  <si>
    <t>TC25012616</t>
  </si>
  <si>
    <t>BH14448</t>
  </si>
  <si>
    <t>00036166</t>
  </si>
  <si>
    <t>TC25011954</t>
  </si>
  <si>
    <t>BH14450</t>
  </si>
  <si>
    <t>00036168</t>
  </si>
  <si>
    <t>TC20069880</t>
  </si>
  <si>
    <t>BH32349</t>
  </si>
  <si>
    <t>00036427</t>
  </si>
  <si>
    <t>14157769</t>
  </si>
  <si>
    <t>BH14735</t>
  </si>
  <si>
    <t>00036492</t>
  </si>
  <si>
    <t>11392050</t>
  </si>
  <si>
    <t>BH32350</t>
  </si>
  <si>
    <t>00036424</t>
  </si>
  <si>
    <t>14157562</t>
  </si>
  <si>
    <t>BH32408</t>
  </si>
  <si>
    <t>00036426</t>
  </si>
  <si>
    <t>26132570</t>
  </si>
  <si>
    <t>BH32333</t>
  </si>
  <si>
    <t>00036425</t>
  </si>
  <si>
    <t>13103775</t>
  </si>
  <si>
    <t>BH14729</t>
  </si>
  <si>
    <t>00036494</t>
  </si>
  <si>
    <t>TC27041760</t>
  </si>
  <si>
    <t>BH14730</t>
  </si>
  <si>
    <t>00036495</t>
  </si>
  <si>
    <t>TC15155392</t>
  </si>
  <si>
    <t>BH14733</t>
  </si>
  <si>
    <t>00036498</t>
  </si>
  <si>
    <t>TC17405807</t>
  </si>
  <si>
    <t>BH14734</t>
  </si>
  <si>
    <t>00036499</t>
  </si>
  <si>
    <t>18655748</t>
  </si>
  <si>
    <t>BH14727</t>
  </si>
  <si>
    <t>00036490</t>
  </si>
  <si>
    <t>TC17405763</t>
  </si>
  <si>
    <t>BH14732</t>
  </si>
  <si>
    <t>00036497</t>
  </si>
  <si>
    <t>TC91045752</t>
  </si>
  <si>
    <t>BH14731</t>
  </si>
  <si>
    <t>00036496</t>
  </si>
  <si>
    <t>TC91045562</t>
  </si>
  <si>
    <t>BH14728</t>
  </si>
  <si>
    <t>00036493</t>
  </si>
  <si>
    <t>TC20070671</t>
  </si>
  <si>
    <t>BH14739</t>
  </si>
  <si>
    <t>00036502</t>
  </si>
  <si>
    <t>12261958</t>
  </si>
  <si>
    <t>BH14737</t>
  </si>
  <si>
    <t>00036501</t>
  </si>
  <si>
    <t>29373793</t>
  </si>
  <si>
    <t>BH14736</t>
  </si>
  <si>
    <t>00036500</t>
  </si>
  <si>
    <t>29374718</t>
  </si>
  <si>
    <t>BH15100</t>
  </si>
  <si>
    <t>00037756</t>
  </si>
  <si>
    <t>10256446</t>
  </si>
  <si>
    <t>BH15094</t>
  </si>
  <si>
    <t>00037754</t>
  </si>
  <si>
    <t>TC91046925</t>
  </si>
  <si>
    <t>BH15097</t>
  </si>
  <si>
    <t>00037759</t>
  </si>
  <si>
    <t>TC17406947</t>
  </si>
  <si>
    <t>BH15098</t>
  </si>
  <si>
    <t>00037760</t>
  </si>
  <si>
    <t>TC16215447</t>
  </si>
  <si>
    <t>BH15095</t>
  </si>
  <si>
    <t>00037757</t>
  </si>
  <si>
    <t>TC25014576</t>
  </si>
  <si>
    <t>BH15096</t>
  </si>
  <si>
    <t>00037758</t>
  </si>
  <si>
    <t>TC24696564</t>
  </si>
  <si>
    <t>BH33002</t>
  </si>
  <si>
    <t>00037860</t>
  </si>
  <si>
    <t>13107817</t>
  </si>
  <si>
    <t>BH15099</t>
  </si>
  <si>
    <t>00037761</t>
  </si>
  <si>
    <t>TC15156010</t>
  </si>
  <si>
    <t>BH33204</t>
  </si>
  <si>
    <t>00038007</t>
  </si>
  <si>
    <t>14167421</t>
  </si>
  <si>
    <t>BH33203</t>
  </si>
  <si>
    <t>00038006</t>
  </si>
  <si>
    <t>14165589</t>
  </si>
  <si>
    <t>BH15301</t>
  </si>
  <si>
    <t>00037929</t>
  </si>
  <si>
    <t>18659936</t>
  </si>
  <si>
    <t>BH15299</t>
  </si>
  <si>
    <t>00037927</t>
  </si>
  <si>
    <t>11394868</t>
  </si>
  <si>
    <t>BH15302</t>
  </si>
  <si>
    <t>00037930</t>
  </si>
  <si>
    <t>18660231</t>
  </si>
  <si>
    <t>BH15300</t>
  </si>
  <si>
    <t>00037928</t>
  </si>
  <si>
    <t>11396459</t>
  </si>
  <si>
    <t>BH15309</t>
  </si>
  <si>
    <t>00037933</t>
  </si>
  <si>
    <t>TC23436726</t>
  </si>
  <si>
    <t>BH15308</t>
  </si>
  <si>
    <t>00037932</t>
  </si>
  <si>
    <t>TC25015619</t>
  </si>
  <si>
    <t>BH15311</t>
  </si>
  <si>
    <t>00037935</t>
  </si>
  <si>
    <t>TC91047497</t>
  </si>
  <si>
    <t>BH15310</t>
  </si>
  <si>
    <t>00037934</t>
  </si>
  <si>
    <t>TC22043811</t>
  </si>
  <si>
    <t>BH15307</t>
  </si>
  <si>
    <t>00037931</t>
  </si>
  <si>
    <t>TC27044504</t>
  </si>
  <si>
    <t>BH15304</t>
  </si>
  <si>
    <t>00037937</t>
  </si>
  <si>
    <t>12266796</t>
  </si>
  <si>
    <t>BH33633</t>
  </si>
  <si>
    <t>00039533</t>
  </si>
  <si>
    <t>13111438</t>
  </si>
  <si>
    <t>BH15303</t>
  </si>
  <si>
    <t>00037936</t>
  </si>
  <si>
    <t>12265375</t>
  </si>
  <si>
    <t>BH33632</t>
  </si>
  <si>
    <t>00039537</t>
  </si>
  <si>
    <t>13111258</t>
  </si>
  <si>
    <t>BH33629</t>
  </si>
  <si>
    <t>00039534</t>
  </si>
  <si>
    <t>26139190</t>
  </si>
  <si>
    <t>BH33628</t>
  </si>
  <si>
    <t>00039536</t>
  </si>
  <si>
    <t>26139188</t>
  </si>
  <si>
    <t>BH15306</t>
  </si>
  <si>
    <t>00037939</t>
  </si>
  <si>
    <t>10264559</t>
  </si>
  <si>
    <t>BH15305</t>
  </si>
  <si>
    <t>00037938</t>
  </si>
  <si>
    <t>10264860</t>
  </si>
  <si>
    <t>SG/HT090582</t>
  </si>
  <si>
    <t>Hàng trả - Mega An Phú - MEGA-HCM-Q2-49586</t>
  </si>
  <si>
    <t>060526MEGA24</t>
  </si>
  <si>
    <t>ĐÃ KIỂM TRA - HÀNG TRẢ - Mega Hưng Phú - PHIẾU NGÀY: 06/05/2026 - SỐ PHIẾU: 24 - MEGA-HCM-TDC-0003</t>
  </si>
  <si>
    <t>SG/HT090585</t>
  </si>
  <si>
    <t>SG/HT090584</t>
  </si>
  <si>
    <t>SG/HT090583</t>
  </si>
  <si>
    <t>110526MEGA0560</t>
  </si>
  <si>
    <t>ĐÃ KIỂM TRA - HÀNG TRẢ - MEGA HƯNG PHÚ - PHIẾU NGÀY: 11/05/2026 - SỐ PHIẾU: 0560 - MEGA-HCM-TDC-0003</t>
  </si>
  <si>
    <t>SG/HT090588</t>
  </si>
  <si>
    <t>SG/HT090587</t>
  </si>
  <si>
    <t>SG/HT090586</t>
  </si>
  <si>
    <t>SG/HT090569</t>
  </si>
  <si>
    <t>SG/HT090568</t>
  </si>
  <si>
    <t>SG/HT090567</t>
  </si>
  <si>
    <t>SG/HT090566</t>
  </si>
  <si>
    <t>SG/HT090563</t>
  </si>
  <si>
    <t>070226pk009</t>
  </si>
  <si>
    <t>Hàng trả - Mega Hoàng Mai - MEGA-HNI-BTL-0006</t>
  </si>
  <si>
    <t>SG/HTI-02493862</t>
  </si>
  <si>
    <t>SG/HTI-02493861</t>
  </si>
  <si>
    <t>SG/HT2805368</t>
  </si>
  <si>
    <t>SG/HT270526</t>
  </si>
  <si>
    <t>SG/HT260546</t>
  </si>
  <si>
    <t>SG/HT260545</t>
  </si>
  <si>
    <t>SG/HT260544</t>
  </si>
  <si>
    <t>SG/HT000228</t>
  </si>
  <si>
    <t>SG/HT000105</t>
  </si>
  <si>
    <t>GS/HT280526</t>
  </si>
  <si>
    <t>ĐÃ KIỂM TRA - HÀNG TRẢ - Mega Hoàng Mai</t>
  </si>
  <si>
    <t>SG/HT000178</t>
  </si>
  <si>
    <t>SG/HT000121</t>
  </si>
  <si>
    <t>310526MEGA13</t>
  </si>
  <si>
    <t>ĐÃ KIỂM TRA - HÀNG TRẢ -Mega Thăng Long - phiếu ngày : 31/05/2026 - số phiếu: 13 - MEGA-HNI-BTL-0006</t>
  </si>
  <si>
    <t>310526MEGA0001</t>
  </si>
  <si>
    <t>ĐÃ KIỂM TRA - HÀNG TRẢ - Mega Thăng Long- phiếu ngày: 31/05/2026 - số phiếu :0001 - MEGA-HNI-BTL-0006</t>
  </si>
  <si>
    <t>Store no</t>
  </si>
  <si>
    <t>Supplier code</t>
  </si>
  <si>
    <t>Supplier name</t>
  </si>
  <si>
    <t>Description</t>
  </si>
  <si>
    <t>Invoice no</t>
  </si>
  <si>
    <t xml:space="preserve">Amount </t>
  </si>
  <si>
    <t>Invoice Date</t>
  </si>
  <si>
    <t>GL date</t>
  </si>
  <si>
    <t>Due date</t>
  </si>
  <si>
    <t>Payment date</t>
  </si>
  <si>
    <t>M25790</t>
  </si>
  <si>
    <t>CTY TNHH MTV TM VA DV NGOC THOM</t>
  </si>
  <si>
    <t>DTS-HO TRO CUNG CAP THONG TIN 0.5%(C26TBA00029550andTHANG 4/2026)</t>
  </si>
  <si>
    <t>1001090531027</t>
  </si>
  <si>
    <t>LOB-THUONG KHACH HANG THAN THIET 3.3%(DN_52026T900412)</t>
  </si>
  <si>
    <t>1001090535141</t>
  </si>
  <si>
    <t>DIS - HO TRO TRUNG BAY SAN PHAM 2.3%(C26TBA00029753andTHANG 4/2026)</t>
  </si>
  <si>
    <t>1001090531032</t>
  </si>
  <si>
    <t>CTG - HO TRO NHOM HANG TRONG DIEM 4%(C26TBA00029665andTHANG 4/2026)</t>
  </si>
  <si>
    <t>1001090531031</t>
  </si>
  <si>
    <t>BUS - HO TRO CUNG HOP TAC 2.25%(C26TBA00029658andTHANG 4/2026)</t>
  </si>
  <si>
    <t>1001090531030</t>
  </si>
  <si>
    <t>C26TAP 2039,510010</t>
  </si>
  <si>
    <t>C26TAP 2039</t>
  </si>
  <si>
    <t>1C26TTN_00028246,510010</t>
  </si>
  <si>
    <t>1C26TTN_00028246</t>
  </si>
  <si>
    <t>1C26TTN_00028245,510010</t>
  </si>
  <si>
    <t>1C26TTN_00028245</t>
  </si>
  <si>
    <t>1C26TTN_00026391,510010</t>
  </si>
  <si>
    <t>1C26TTN_00026391</t>
  </si>
  <si>
    <t>1C26TTN_00026393,510010</t>
  </si>
  <si>
    <t>1C26TTN_00026393</t>
  </si>
  <si>
    <t>1C26TTN_00026392,510010</t>
  </si>
  <si>
    <t>1C26TTN_00026392</t>
  </si>
  <si>
    <t>PVC T04.2026 inv 3944</t>
  </si>
  <si>
    <t>1001000094316</t>
  </si>
  <si>
    <t>NIT-HO TRO SAN PHAM MOI 2%(C26TBA00029620andTHANG 4/2026)</t>
  </si>
  <si>
    <t>1001090531029</t>
  </si>
  <si>
    <t>ADS - HO TRO THEM 1%(C26TBA00029615andTHANG 4/2026)</t>
  </si>
  <si>
    <t>1001090531028</t>
  </si>
  <si>
    <t>1C26TTN_00026384,510011</t>
  </si>
  <si>
    <t>1C26TTN_00026384</t>
  </si>
  <si>
    <t>1C26TTN_00026385,510011</t>
  </si>
  <si>
    <t>1C26TTN_00026385</t>
  </si>
  <si>
    <t>1C26TTN_00028238,510011</t>
  </si>
  <si>
    <t>1C26TTN_00028238</t>
  </si>
  <si>
    <t>1C26TTN_00028260,510012</t>
  </si>
  <si>
    <t>1C26TTN_00028260</t>
  </si>
  <si>
    <t>1C26TTN_00026387,510012</t>
  </si>
  <si>
    <t>1C26TTN_00026387</t>
  </si>
  <si>
    <t>1C26TTN_00028259,510012</t>
  </si>
  <si>
    <t>1C26TTN_00028259</t>
  </si>
  <si>
    <t>1C26TTN_00030090,510013</t>
  </si>
  <si>
    <t>1C26TTN_00030090</t>
  </si>
  <si>
    <t>1C26TTN_00030089,510013</t>
  </si>
  <si>
    <t>1C26TTN_00030089</t>
  </si>
  <si>
    <t>C26TTK 199,510013</t>
  </si>
  <si>
    <t>C26TTK 199</t>
  </si>
  <si>
    <t>1C26TTN_00030086,510013</t>
  </si>
  <si>
    <t>1C26TTN_00030086</t>
  </si>
  <si>
    <t>C26TTK 200,510013</t>
  </si>
  <si>
    <t>C26TTK 200</t>
  </si>
  <si>
    <t>1C26TTN_00030087,510013</t>
  </si>
  <si>
    <t>1C26TTN_00030087</t>
  </si>
  <si>
    <t>1C26TTN_00030088,510014</t>
  </si>
  <si>
    <t>1C26TTN_00030088</t>
  </si>
  <si>
    <t>1C26TTN_00030084,510014</t>
  </si>
  <si>
    <t>1C26TTN_00030084</t>
  </si>
  <si>
    <t>1C26TTN_00026331,510014</t>
  </si>
  <si>
    <t>1C26TTN_00026331</t>
  </si>
  <si>
    <t>1C26TTN_00026332,510014</t>
  </si>
  <si>
    <t>1C26TTN_00026332</t>
  </si>
  <si>
    <t>1C26TTN_00030085,510014</t>
  </si>
  <si>
    <t>1C26TTN_00030085</t>
  </si>
  <si>
    <t>1C26TTN_00026556,510015</t>
  </si>
  <si>
    <t>1C26TTN_00026556</t>
  </si>
  <si>
    <t>1C26TTN_00026555,510015</t>
  </si>
  <si>
    <t>1C26TTN_00026555</t>
  </si>
  <si>
    <t>1C26TTN_00026554,510016</t>
  </si>
  <si>
    <t>1C26TTN_00026554</t>
  </si>
  <si>
    <t>1C26TTN_00026553,510016</t>
  </si>
  <si>
    <t>1C26TTN_00026553</t>
  </si>
  <si>
    <t>1C26TTN_00026374,510016</t>
  </si>
  <si>
    <t>1C26TTN_00026374</t>
  </si>
  <si>
    <t>1C26TTN_00024999,510016</t>
  </si>
  <si>
    <t>1C26TTN_00024999</t>
  </si>
  <si>
    <t>1C26TTN_00024998,510016</t>
  </si>
  <si>
    <t>1C26TTN_00024998</t>
  </si>
  <si>
    <t>C26THB 163,510016</t>
  </si>
  <si>
    <t>C26THB 163</t>
  </si>
  <si>
    <t>C26THB 162,510016</t>
  </si>
  <si>
    <t>C26THB 162</t>
  </si>
  <si>
    <t>1C26TTN_00030074,510017</t>
  </si>
  <si>
    <t>1C26TTN_00030074</t>
  </si>
  <si>
    <t>1C26TTN_00026375,510017</t>
  </si>
  <si>
    <t>1C26TTN_00026375</t>
  </si>
  <si>
    <t>1C26TTN_00028241,510017</t>
  </si>
  <si>
    <t>1C26TTN_00028241</t>
  </si>
  <si>
    <t>1C26TTN_00028242,510017</t>
  </si>
  <si>
    <t>1C26TTN_00028242</t>
  </si>
  <si>
    <t>1C26TTN_00027858,510018</t>
  </si>
  <si>
    <t>1C26TTN_00027858</t>
  </si>
  <si>
    <t>1C26TTN_00026388,510018</t>
  </si>
  <si>
    <t>1C26TTN_00026388</t>
  </si>
  <si>
    <t>1C26TTN_00026389,510018</t>
  </si>
  <si>
    <t>1C26TTN_00026389</t>
  </si>
  <si>
    <t>1C26TTN_00026390,510018</t>
  </si>
  <si>
    <t>1C26TTN_00026390</t>
  </si>
  <si>
    <t>1C26TTN_00026559,510019</t>
  </si>
  <si>
    <t>1C26TTN_00026559</t>
  </si>
  <si>
    <t>1C26TTN_00026386,510019</t>
  </si>
  <si>
    <t>1C26TTN_00026386</t>
  </si>
  <si>
    <t>1C26TTN_00026376,510020</t>
  </si>
  <si>
    <t>1C26TTN_00026376</t>
  </si>
  <si>
    <t>C26TLX 218,510020</t>
  </si>
  <si>
    <t>C26TLX 218</t>
  </si>
  <si>
    <t>1C26TTN_00028240,510022</t>
  </si>
  <si>
    <t>1C26TTN_00028240</t>
  </si>
  <si>
    <t>1C26TTN_00026552,510022</t>
  </si>
  <si>
    <t>1C26TTN_00026552</t>
  </si>
  <si>
    <t>C26TVU 168,510022</t>
  </si>
  <si>
    <t>C26TVU 168</t>
  </si>
  <si>
    <t>1C26TTN_00028244,510023</t>
  </si>
  <si>
    <t>1C26TTN_00028244</t>
  </si>
  <si>
    <t>1C26TTN_00024996,510024</t>
  </si>
  <si>
    <t>1C26TTN_00024996</t>
  </si>
  <si>
    <t>1C26TTN_00028243,510024</t>
  </si>
  <si>
    <t>1C26TTN_00028243</t>
  </si>
  <si>
    <t>1C26TTN_00026551,510025</t>
  </si>
  <si>
    <t>1C26TTN_00026551</t>
  </si>
  <si>
    <t>1C26TTN_00030073,510025</t>
  </si>
  <si>
    <t>1C26TTN_00030073</t>
  </si>
  <si>
    <t>C26TKH 125,510025</t>
  </si>
  <si>
    <t>C26TKH 125</t>
  </si>
  <si>
    <t>1C26TTN_00026528,510026</t>
  </si>
  <si>
    <t>1C26TTN_00026528</t>
  </si>
  <si>
    <t>1C26TTN_00028239,510027</t>
  </si>
  <si>
    <t>1C26TTN_00028239</t>
  </si>
  <si>
    <t>1C26TTN_00005302,510027</t>
  </si>
  <si>
    <t>1C26TTN_00005302</t>
  </si>
  <si>
    <t>00005302</t>
  </si>
  <si>
    <t>1C26TTN_00026550,510027</t>
  </si>
  <si>
    <t>1C26TTN_00026550</t>
  </si>
  <si>
    <t>C26TKG 220,510028</t>
  </si>
  <si>
    <t>C26TKG 220</t>
  </si>
  <si>
    <t>1C26TTN_00026379,510028</t>
  </si>
  <si>
    <t>1C26TTN_00026379</t>
  </si>
  <si>
    <t>C26TKG 219,510028</t>
  </si>
  <si>
    <t>C26TKG 219</t>
  </si>
  <si>
    <t>1C26TTN_00026557,510029</t>
  </si>
  <si>
    <t>1C26TTN_00026557</t>
  </si>
  <si>
    <t>1C26TTN_00026558,510029</t>
  </si>
  <si>
    <t>1C26TTN_00026558</t>
  </si>
  <si>
    <t>1C26TTN_00030091,520090</t>
  </si>
  <si>
    <t>1C26TTN_00030091</t>
  </si>
  <si>
    <t>1C26TTN_00030092,520090</t>
  </si>
  <si>
    <t>1C26TTN_00030092</t>
  </si>
  <si>
    <t>1C26TTN_00026380,570010</t>
  </si>
  <si>
    <t>1C26TTN_00026380</t>
  </si>
  <si>
    <t>1C26TTN_00021693,510010</t>
  </si>
  <si>
    <t>1C26TTN_00021693</t>
  </si>
  <si>
    <t>00021693</t>
  </si>
  <si>
    <t>1C26TTN_00021692,510010</t>
  </si>
  <si>
    <t>1C26TTN_00021692</t>
  </si>
  <si>
    <t>00021692</t>
  </si>
  <si>
    <t>C26TAP 1661,510010</t>
  </si>
  <si>
    <t>C26TAP 1661</t>
  </si>
  <si>
    <t>1C26TTN_00025002,510010</t>
  </si>
  <si>
    <t>1C26TTN_00025002</t>
  </si>
  <si>
    <t>1C26TTN_00023276,510010</t>
  </si>
  <si>
    <t>1C26TTN_00023276</t>
  </si>
  <si>
    <t>00023276</t>
  </si>
  <si>
    <t>1C26TTN_00025003,510010</t>
  </si>
  <si>
    <t>1C26TTN_00025003</t>
  </si>
  <si>
    <t>1C26TTN_00024179,510011</t>
  </si>
  <si>
    <t>1C26TTN_00024179</t>
  </si>
  <si>
    <t>00024179</t>
  </si>
  <si>
    <t>1C26TTN_00024176,510011</t>
  </si>
  <si>
    <t>1C26TTN_00024176</t>
  </si>
  <si>
    <t>00024176</t>
  </si>
  <si>
    <t>1C26TTN_00024177,510011</t>
  </si>
  <si>
    <t>1C26TTN_00024177</t>
  </si>
  <si>
    <t>00024177</t>
  </si>
  <si>
    <t>1C26TTN_00024178,510011</t>
  </si>
  <si>
    <t>1C26TTN_00024178</t>
  </si>
  <si>
    <t>00024178</t>
  </si>
  <si>
    <t>1C26TTN_00023270,510012</t>
  </si>
  <si>
    <t>1C26TTN_00023270</t>
  </si>
  <si>
    <t>00023270</t>
  </si>
  <si>
    <t>C26THP 340,510012</t>
  </si>
  <si>
    <t>C26THP 340</t>
  </si>
  <si>
    <t>00000340</t>
  </si>
  <si>
    <t>1C26TTN_00023269,510012</t>
  </si>
  <si>
    <t>1C26TTN_00023269</t>
  </si>
  <si>
    <t>00023269</t>
  </si>
  <si>
    <t>1C26TTN_00026330,510013</t>
  </si>
  <si>
    <t>1C26TTN_00026330</t>
  </si>
  <si>
    <t>1C26TTN_00019121,510013</t>
  </si>
  <si>
    <t>1C26TTN_00019121</t>
  </si>
  <si>
    <t>00019121</t>
  </si>
  <si>
    <t>1C26TTN_00019124,510013</t>
  </si>
  <si>
    <t>1C26TTN_00019124</t>
  </si>
  <si>
    <t>00019124</t>
  </si>
  <si>
    <t>1C26TTN_00023980,510014</t>
  </si>
  <si>
    <t>1C26TTN_00023980</t>
  </si>
  <si>
    <t>00023980</t>
  </si>
  <si>
    <t>1C26TTN_00025998,510014</t>
  </si>
  <si>
    <t>1C26TTN_00025998</t>
  </si>
  <si>
    <t>C26TMA 154,510014</t>
  </si>
  <si>
    <t>C26TMA 154</t>
  </si>
  <si>
    <t>C26TMA 156,510014</t>
  </si>
  <si>
    <t>C26TMA 156</t>
  </si>
  <si>
    <t>1C26TTN_00023250,510014</t>
  </si>
  <si>
    <t>1C26TTN_00023250</t>
  </si>
  <si>
    <t>00023250</t>
  </si>
  <si>
    <t>1C26TTN_00023251,510014</t>
  </si>
  <si>
    <t>1C26TTN_00023251</t>
  </si>
  <si>
    <t>00023251</t>
  </si>
  <si>
    <t>1C26TTN_00023252,510014</t>
  </si>
  <si>
    <t>1C26TTN_00023252</t>
  </si>
  <si>
    <t>00023252</t>
  </si>
  <si>
    <t>1C26TTN_00025999,510014</t>
  </si>
  <si>
    <t>1C26TTN_00025999</t>
  </si>
  <si>
    <t>C26TMA 153,510014</t>
  </si>
  <si>
    <t>C26TMA 153</t>
  </si>
  <si>
    <t>1C26TTN_00026373,510015</t>
  </si>
  <si>
    <t>1C26TTN_00026373</t>
  </si>
  <si>
    <t>1C26TTN_00021593,510016</t>
  </si>
  <si>
    <t>1C26TTN_00021593</t>
  </si>
  <si>
    <t>00021593</t>
  </si>
  <si>
    <t>1C26TTN_00023266,510016</t>
  </si>
  <si>
    <t>1C26TTN_00023266</t>
  </si>
  <si>
    <t>00023266</t>
  </si>
  <si>
    <t>1C26TTN_00023265,510016</t>
  </si>
  <si>
    <t>1C26TTN_00023265</t>
  </si>
  <si>
    <t>00023265</t>
  </si>
  <si>
    <t>C26THB 142,510016</t>
  </si>
  <si>
    <t>C26THB 142</t>
  </si>
  <si>
    <t>1C26TTN_00023281,510016</t>
  </si>
  <si>
    <t>1C26TTN_00023281</t>
  </si>
  <si>
    <t>00023281</t>
  </si>
  <si>
    <t>1C26TTN_00023280,510016</t>
  </si>
  <si>
    <t>1C26TTN_00023280</t>
  </si>
  <si>
    <t>00023280</t>
  </si>
  <si>
    <t>1C26TTN_00025001,510017</t>
  </si>
  <si>
    <t>1C26TTN_00025001</t>
  </si>
  <si>
    <t>1C26TTN_00023267,510017</t>
  </si>
  <si>
    <t>1C26TTN_00023267</t>
  </si>
  <si>
    <t>00023267</t>
  </si>
  <si>
    <t>1C26TTN_00023268,510017</t>
  </si>
  <si>
    <t>1C26TTN_00023268</t>
  </si>
  <si>
    <t>00023268</t>
  </si>
  <si>
    <t>1C26TTN_00025000,510017</t>
  </si>
  <si>
    <t>1C26TTN_00025000</t>
  </si>
  <si>
    <t>1C26TTN_00023278,510017</t>
  </si>
  <si>
    <t>1C26TTN_00023278</t>
  </si>
  <si>
    <t>00023278</t>
  </si>
  <si>
    <t>1C26TTN_00023279,510017</t>
  </si>
  <si>
    <t>1C26TTN_00023279</t>
  </si>
  <si>
    <t>00023279</t>
  </si>
  <si>
    <t>1C26TTN_00023272,510018</t>
  </si>
  <si>
    <t>1C26TTN_00023272</t>
  </si>
  <si>
    <t>00023272</t>
  </si>
  <si>
    <t>1C26TTN_00026383,510018</t>
  </si>
  <si>
    <t>1C26TTN_00026383</t>
  </si>
  <si>
    <t>1C26TTN_00023273,510018</t>
  </si>
  <si>
    <t>1C26TTN_00023273</t>
  </si>
  <si>
    <t>00023273</t>
  </si>
  <si>
    <t>1C26TTN_00023274,510018</t>
  </si>
  <si>
    <t>1C26TTN_00023274</t>
  </si>
  <si>
    <t>00023274</t>
  </si>
  <si>
    <t>1C26TTN_00026382,510019</t>
  </si>
  <si>
    <t>1C26TTN_00026382</t>
  </si>
  <si>
    <t>1C26TTN_00026381,510019</t>
  </si>
  <si>
    <t>1C26TTN_00026381</t>
  </si>
  <si>
    <t>C26TDU 186,510019</t>
  </si>
  <si>
    <t>C26TDU 186</t>
  </si>
  <si>
    <t>1C26TTN_00023271,510019</t>
  </si>
  <si>
    <t>1C26TTN_00023271</t>
  </si>
  <si>
    <t>00023271</t>
  </si>
  <si>
    <t>1C26TTN_00022891,510019</t>
  </si>
  <si>
    <t>1C26TTN_00022891</t>
  </si>
  <si>
    <t>00022891</t>
  </si>
  <si>
    <t>1C26TTN_00023263,510020</t>
  </si>
  <si>
    <t>1C26TTN_00023263</t>
  </si>
  <si>
    <t>00023263</t>
  </si>
  <si>
    <t>1C26TTN_00023264,510020</t>
  </si>
  <si>
    <t>1C26TTN_00023264</t>
  </si>
  <si>
    <t>00023264</t>
  </si>
  <si>
    <t>1C26TTN_00024997,510020</t>
  </si>
  <si>
    <t>1C26TTN_00024997</t>
  </si>
  <si>
    <t>1C26TTN_00022890,510020</t>
  </si>
  <si>
    <t>1C26TTN_00022890</t>
  </si>
  <si>
    <t>00022890</t>
  </si>
  <si>
    <t>C26TQU 85,510021</t>
  </si>
  <si>
    <t>C26TQU 85</t>
  </si>
  <si>
    <t>C26TQU 86,510021</t>
  </si>
  <si>
    <t>C26TQU 86</t>
  </si>
  <si>
    <t>1C26TTN_00023277,510021</t>
  </si>
  <si>
    <t>1C26TTN_00023277</t>
  </si>
  <si>
    <t>00023277</t>
  </si>
  <si>
    <t>1C26TTN_00022889,510022</t>
  </si>
  <si>
    <t>1C26TTN_00022889</t>
  </si>
  <si>
    <t>00022889</t>
  </si>
  <si>
    <t>C26TVU 155,510022</t>
  </si>
  <si>
    <t>C26TVU 155</t>
  </si>
  <si>
    <t>00000155</t>
  </si>
  <si>
    <t>1C26TTN_00023262,510022</t>
  </si>
  <si>
    <t>1C26TTN_00023262</t>
  </si>
  <si>
    <t>00023262</t>
  </si>
  <si>
    <t>C26TAN 55,510023</t>
  </si>
  <si>
    <t>C26TAN 55</t>
  </si>
  <si>
    <t>1C26TTN_00023261,510023</t>
  </si>
  <si>
    <t>1C26TTN_00023261</t>
  </si>
  <si>
    <t>00023261</t>
  </si>
  <si>
    <t>1C26TTN_00021592,510024</t>
  </si>
  <si>
    <t>1C26TTN_00021592</t>
  </si>
  <si>
    <t>00021592</t>
  </si>
  <si>
    <t>1C26TTN_00023260,510024</t>
  </si>
  <si>
    <t>1C26TTN_00023260</t>
  </si>
  <si>
    <t>00023260</t>
  </si>
  <si>
    <t>1C26TTN_00023256,510024</t>
  </si>
  <si>
    <t>1C26TTN_00023256</t>
  </si>
  <si>
    <t>00023256</t>
  </si>
  <si>
    <t>1C26TTN_00022888,510025</t>
  </si>
  <si>
    <t>1C26TTN_00022888</t>
  </si>
  <si>
    <t>00022888</t>
  </si>
  <si>
    <t>1C26TTN_00024995,510025</t>
  </si>
  <si>
    <t>1C26TTN_00024995</t>
  </si>
  <si>
    <t>1C26TTN_00026000,510026</t>
  </si>
  <si>
    <t>1C26TTN_00026000</t>
  </si>
  <si>
    <t>1C26TTN_00023309,510026</t>
  </si>
  <si>
    <t>1C26TTN_00023309</t>
  </si>
  <si>
    <t>00023309</t>
  </si>
  <si>
    <t>1C26TTN_00019122,510026</t>
  </si>
  <si>
    <t>1C26TTN_00019122</t>
  </si>
  <si>
    <t>00019122</t>
  </si>
  <si>
    <t>1C26TTN_00019123,510026</t>
  </si>
  <si>
    <t>1C26TTN_00019123</t>
  </si>
  <si>
    <t>00019123</t>
  </si>
  <si>
    <t>1C26TTN_00023310,510026</t>
  </si>
  <si>
    <t>1C26TTN_00023310</t>
  </si>
  <si>
    <t>00023310</t>
  </si>
  <si>
    <t>C26TDL 114,510027</t>
  </si>
  <si>
    <t>C26TDL 114</t>
  </si>
  <si>
    <t>00000114</t>
  </si>
  <si>
    <t>1C26TTN_00023259,510027</t>
  </si>
  <si>
    <t>1C26TTN_00023259</t>
  </si>
  <si>
    <t>00023259</t>
  </si>
  <si>
    <t>1C26TTN_00021591,510027</t>
  </si>
  <si>
    <t>1C26TTN_00021591</t>
  </si>
  <si>
    <t>00021591</t>
  </si>
  <si>
    <t>1C26TTN_00021590,510028</t>
  </si>
  <si>
    <t>1C26TTN_00021590</t>
  </si>
  <si>
    <t>00021590</t>
  </si>
  <si>
    <t>1C26TTN_00023258,510028</t>
  </si>
  <si>
    <t>1C26TTN_00023258</t>
  </si>
  <si>
    <t>00023258</t>
  </si>
  <si>
    <t>1C26TTN_00021588,570010</t>
  </si>
  <si>
    <t>1C26TTN_00021588</t>
  </si>
  <si>
    <t>00021588</t>
  </si>
  <si>
    <t>1C26TTN_00021589,570010</t>
  </si>
  <si>
    <t>1C26TTN_00021589</t>
  </si>
  <si>
    <t>00021589</t>
  </si>
  <si>
    <t>1C26TTN_00023257,570010</t>
  </si>
  <si>
    <t>1C26TTN_00023257</t>
  </si>
  <si>
    <t>00023257</t>
  </si>
  <si>
    <t>1C26TTN_00021587,570010</t>
  </si>
  <si>
    <t>1C26TTN_00021587</t>
  </si>
  <si>
    <t>00021587</t>
  </si>
  <si>
    <t>00000219</t>
  </si>
  <si>
    <t>00000220</t>
  </si>
  <si>
    <t>00000125</t>
  </si>
  <si>
    <t>00000168</t>
  </si>
  <si>
    <t>00000218</t>
  </si>
  <si>
    <t>00000162</t>
  </si>
  <si>
    <t>00000200</t>
  </si>
  <si>
    <t>00000199</t>
  </si>
  <si>
    <t>00002039</t>
  </si>
  <si>
    <t>'00000845</t>
  </si>
  <si>
    <t>'00000199</t>
  </si>
  <si>
    <t>'00000299</t>
  </si>
  <si>
    <t>'00000438</t>
  </si>
  <si>
    <t>'00000378</t>
  </si>
  <si>
    <t>'00000228</t>
  </si>
  <si>
    <t>'00000105</t>
  </si>
  <si>
    <t>'00000178</t>
  </si>
  <si>
    <t>'00000121</t>
  </si>
  <si>
    <t>00000048</t>
  </si>
  <si>
    <t>00000050</t>
  </si>
  <si>
    <t>=</t>
  </si>
  <si>
    <t>00001111</t>
  </si>
  <si>
    <t>00074333</t>
  </si>
  <si>
    <t>00076891</t>
  </si>
  <si>
    <t>00076892</t>
  </si>
  <si>
    <t>00076894</t>
  </si>
  <si>
    <t>00076895</t>
  </si>
  <si>
    <t>00076898</t>
  </si>
  <si>
    <t>00076900</t>
  </si>
  <si>
    <t>00077005</t>
  </si>
  <si>
    <t>00077872</t>
  </si>
  <si>
    <t>00078418</t>
  </si>
  <si>
    <t>00078419</t>
  </si>
  <si>
    <t>00078550</t>
  </si>
  <si>
    <t>00078551</t>
  </si>
  <si>
    <t>00078552</t>
  </si>
  <si>
    <t>00078553</t>
  </si>
  <si>
    <t>00078554</t>
  </si>
  <si>
    <t>00078555</t>
  </si>
  <si>
    <t>00078556</t>
  </si>
  <si>
    <t>00078546</t>
  </si>
  <si>
    <t>00078548</t>
  </si>
  <si>
    <t>00078549</t>
  </si>
  <si>
    <t>00080321</t>
  </si>
  <si>
    <t>00080322</t>
  </si>
  <si>
    <t>00080323</t>
  </si>
  <si>
    <t>00080334</t>
  </si>
  <si>
    <t>00079362</t>
  </si>
  <si>
    <t>00079363</t>
  </si>
  <si>
    <t>00079364</t>
  </si>
  <si>
    <t>00079365</t>
  </si>
  <si>
    <t>00079366</t>
  </si>
  <si>
    <t>00079367</t>
  </si>
  <si>
    <t>00079368</t>
  </si>
  <si>
    <t>00079369</t>
  </si>
  <si>
    <t>00079370</t>
  </si>
  <si>
    <t>00079371</t>
  </si>
  <si>
    <t>00080325</t>
  </si>
  <si>
    <t>00080329</t>
  </si>
  <si>
    <t>00080326</t>
  </si>
  <si>
    <t>00080327</t>
  </si>
  <si>
    <t>00080328</t>
  </si>
  <si>
    <t>00080330</t>
  </si>
  <si>
    <t>00080037</t>
  </si>
  <si>
    <t>00080038</t>
  </si>
  <si>
    <t>00080039</t>
  </si>
  <si>
    <t>00080040</t>
  </si>
  <si>
    <t>00080041</t>
  </si>
  <si>
    <t>00080042</t>
  </si>
  <si>
    <t>00080043</t>
  </si>
  <si>
    <t>00080044</t>
  </si>
  <si>
    <t>00080045</t>
  </si>
  <si>
    <t>00080046</t>
  </si>
  <si>
    <t>00080047</t>
  </si>
  <si>
    <t>00082381</t>
  </si>
  <si>
    <t>00080048</t>
  </si>
  <si>
    <t>00080049</t>
  </si>
  <si>
    <t>00080050</t>
  </si>
  <si>
    <t>00080051</t>
  </si>
  <si>
    <t>00080052</t>
  </si>
  <si>
    <t>00080053</t>
  </si>
  <si>
    <t>00080054</t>
  </si>
  <si>
    <t>00080055</t>
  </si>
  <si>
    <t>00082377</t>
  </si>
  <si>
    <t>00082378</t>
  </si>
  <si>
    <t>00082374</t>
  </si>
  <si>
    <t>00082384</t>
  </si>
  <si>
    <t>00082383</t>
  </si>
  <si>
    <t>00082385</t>
  </si>
  <si>
    <t>00081294</t>
  </si>
  <si>
    <t>00081295</t>
  </si>
  <si>
    <t>00081296</t>
  </si>
  <si>
    <t>00081297</t>
  </si>
  <si>
    <t>00082380</t>
  </si>
  <si>
    <t>00080203</t>
  </si>
  <si>
    <t>00082166</t>
  </si>
  <si>
    <t>00082167</t>
  </si>
  <si>
    <t>00082168</t>
  </si>
  <si>
    <t>00082169</t>
  </si>
  <si>
    <t>00082170</t>
  </si>
  <si>
    <t>00082171</t>
  </si>
  <si>
    <t>00082172</t>
  </si>
  <si>
    <t>00082173</t>
  </si>
  <si>
    <t>00082174</t>
  </si>
  <si>
    <t>00082175</t>
  </si>
  <si>
    <t>00082176</t>
  </si>
  <si>
    <t>00082177</t>
  </si>
  <si>
    <t>00082178</t>
  </si>
  <si>
    <t>00082179</t>
  </si>
  <si>
    <t>00082180</t>
  </si>
  <si>
    <t>00082181</t>
  </si>
  <si>
    <t>00082182</t>
  </si>
  <si>
    <t>00082183</t>
  </si>
  <si>
    <t>00082184</t>
  </si>
  <si>
    <t>00082185</t>
  </si>
  <si>
    <t>00082186</t>
  </si>
  <si>
    <t>00082187</t>
  </si>
  <si>
    <t>00082188</t>
  </si>
  <si>
    <t>00082189</t>
  </si>
  <si>
    <t>00082190</t>
  </si>
  <si>
    <t>00082191</t>
  </si>
  <si>
    <t>00082379</t>
  </si>
  <si>
    <t>00084259</t>
  </si>
  <si>
    <t>00082417</t>
  </si>
  <si>
    <t>00082418</t>
  </si>
  <si>
    <t>00087342</t>
  </si>
  <si>
    <t>00087340</t>
  </si>
  <si>
    <t>00083344</t>
  </si>
  <si>
    <t>00083345</t>
  </si>
  <si>
    <t>00083346</t>
  </si>
  <si>
    <t>00083347</t>
  </si>
  <si>
    <t>00083348</t>
  </si>
  <si>
    <t>00082192</t>
  </si>
  <si>
    <t>00082193</t>
  </si>
  <si>
    <t>00083349</t>
  </si>
  <si>
    <t>00083930</t>
  </si>
  <si>
    <t>00083931</t>
  </si>
  <si>
    <t>00083932</t>
  </si>
  <si>
    <t>00083933</t>
  </si>
  <si>
    <t>00083934</t>
  </si>
  <si>
    <t>00083935</t>
  </si>
  <si>
    <t>00083936</t>
  </si>
  <si>
    <t>00083937</t>
  </si>
  <si>
    <t>00083938</t>
  </si>
  <si>
    <t>00083939</t>
  </si>
  <si>
    <t>00083940</t>
  </si>
  <si>
    <t>00083941</t>
  </si>
  <si>
    <t>00087339</t>
  </si>
  <si>
    <t>00087341</t>
  </si>
  <si>
    <t>00084126</t>
  </si>
  <si>
    <t>00087343</t>
  </si>
  <si>
    <t>00084127</t>
  </si>
  <si>
    <t>00084128</t>
  </si>
  <si>
    <t>00084129</t>
  </si>
  <si>
    <t>00084130</t>
  </si>
  <si>
    <t>00084131</t>
  </si>
  <si>
    <t>00085207</t>
  </si>
  <si>
    <t>00085208</t>
  </si>
  <si>
    <t>00085209</t>
  </si>
  <si>
    <t>00085210</t>
  </si>
  <si>
    <t>00085211</t>
  </si>
  <si>
    <t>00085212</t>
  </si>
  <si>
    <t>00088868</t>
  </si>
  <si>
    <t>00087338</t>
  </si>
  <si>
    <t>00087337</t>
  </si>
  <si>
    <t>00085882</t>
  </si>
  <si>
    <t>00085883</t>
  </si>
  <si>
    <t>00085884</t>
  </si>
  <si>
    <t>00085885</t>
  </si>
  <si>
    <t>00085886</t>
  </si>
  <si>
    <t>00085887</t>
  </si>
  <si>
    <t>00085888</t>
  </si>
  <si>
    <t>00085889</t>
  </si>
  <si>
    <t>00085890</t>
  </si>
  <si>
    <t>00085891</t>
  </si>
  <si>
    <t>00085892</t>
  </si>
  <si>
    <t>00085893</t>
  </si>
  <si>
    <t>00085943</t>
  </si>
  <si>
    <t>00088976</t>
  </si>
  <si>
    <t>00088978</t>
  </si>
  <si>
    <t>00086189</t>
  </si>
  <si>
    <t>00086190</t>
  </si>
  <si>
    <t>00086191</t>
  </si>
  <si>
    <t>00086192</t>
  </si>
  <si>
    <t>00086193</t>
  </si>
  <si>
    <t>00086194</t>
  </si>
  <si>
    <t>00086195</t>
  </si>
  <si>
    <t>00088983</t>
  </si>
  <si>
    <t>00088984</t>
  </si>
  <si>
    <t>00088985</t>
  </si>
  <si>
    <t>00088869</t>
  </si>
  <si>
    <t>00088880</t>
  </si>
  <si>
    <t>00088874</t>
  </si>
  <si>
    <t>00088891</t>
  </si>
  <si>
    <t>00088893</t>
  </si>
  <si>
    <t>00088894</t>
  </si>
  <si>
    <t>00088898</t>
  </si>
  <si>
    <t>00088897</t>
  </si>
  <si>
    <t>00088896</t>
  </si>
  <si>
    <t>00088968</t>
  </si>
  <si>
    <t>00089891</t>
  </si>
  <si>
    <t>00089892</t>
  </si>
  <si>
    <t>00089893</t>
  </si>
  <si>
    <t>00089894</t>
  </si>
  <si>
    <t>00089895</t>
  </si>
  <si>
    <t>00089896</t>
  </si>
  <si>
    <t>00089897</t>
  </si>
  <si>
    <t>00089898</t>
  </si>
  <si>
    <t>00089899</t>
  </si>
  <si>
    <t>00089900</t>
  </si>
  <si>
    <t>00089901</t>
  </si>
  <si>
    <t>00089902</t>
  </si>
  <si>
    <t>00089903</t>
  </si>
  <si>
    <t>00089904</t>
  </si>
  <si>
    <t>00089905</t>
  </si>
  <si>
    <t>00089816</t>
  </si>
  <si>
    <t>00089817</t>
  </si>
  <si>
    <t>00090094</t>
  </si>
  <si>
    <t>00090096</t>
  </si>
  <si>
    <t>00090098</t>
  </si>
  <si>
    <t>00089908</t>
  </si>
  <si>
    <t>00089909</t>
  </si>
  <si>
    <t>00089910</t>
  </si>
  <si>
    <t>00090095</t>
  </si>
  <si>
    <t>00090097</t>
  </si>
  <si>
    <t>00090058</t>
  </si>
  <si>
    <t>00090087</t>
  </si>
  <si>
    <t>00000398</t>
  </si>
  <si>
    <t>00000308</t>
  </si>
  <si>
    <t>00000236</t>
  </si>
  <si>
    <t>00000262</t>
  </si>
  <si>
    <t>00000429</t>
  </si>
  <si>
    <t>00000091</t>
  </si>
  <si>
    <t>00000017</t>
  </si>
  <si>
    <t>00001346</t>
  </si>
  <si>
    <t>00001347</t>
  </si>
  <si>
    <t>00001348</t>
  </si>
  <si>
    <t>00001349</t>
  </si>
  <si>
    <t>00000003</t>
  </si>
  <si>
    <t>00000005</t>
  </si>
  <si>
    <t>00000013</t>
  </si>
  <si>
    <t>00000138</t>
  </si>
  <si>
    <t>00000139</t>
  </si>
  <si>
    <t>00001378</t>
  </si>
  <si>
    <t>00001379</t>
  </si>
  <si>
    <t>00001380</t>
  </si>
  <si>
    <t>00001381</t>
  </si>
  <si>
    <t>00001382</t>
  </si>
  <si>
    <t>00001383</t>
  </si>
  <si>
    <t>00001384</t>
  </si>
  <si>
    <t>00001385</t>
  </si>
  <si>
    <t>00001386</t>
  </si>
  <si>
    <t>00001387</t>
  </si>
  <si>
    <t>00001388</t>
  </si>
  <si>
    <t>00001389</t>
  </si>
  <si>
    <t>00001390</t>
  </si>
  <si>
    <t>00000002</t>
  </si>
  <si>
    <t>00001391</t>
  </si>
  <si>
    <t>00001392</t>
  </si>
  <si>
    <t>00001393</t>
  </si>
  <si>
    <t>00001394</t>
  </si>
  <si>
    <t>00001955</t>
  </si>
  <si>
    <t>00001956</t>
  </si>
  <si>
    <t>00001957</t>
  </si>
  <si>
    <t>00001958</t>
  </si>
  <si>
    <t>00001959</t>
  </si>
  <si>
    <t>00001960</t>
  </si>
  <si>
    <t>00002010</t>
  </si>
  <si>
    <t>00002011</t>
  </si>
  <si>
    <t>00002012</t>
  </si>
  <si>
    <t>00002013</t>
  </si>
  <si>
    <t>00002014</t>
  </si>
  <si>
    <t>00002015</t>
  </si>
  <si>
    <t>00002016</t>
  </si>
  <si>
    <t>00002017</t>
  </si>
  <si>
    <t>00002018</t>
  </si>
  <si>
    <t>00002408</t>
  </si>
  <si>
    <t>00003051</t>
  </si>
  <si>
    <t>00003123</t>
  </si>
  <si>
    <t>00003149</t>
  </si>
  <si>
    <t>00003166</t>
  </si>
  <si>
    <t>00003273</t>
  </si>
  <si>
    <t>00002021</t>
  </si>
  <si>
    <t>00002022</t>
  </si>
  <si>
    <t>00002023</t>
  </si>
  <si>
    <t>00002024</t>
  </si>
  <si>
    <t>00002695</t>
  </si>
  <si>
    <t>00002696</t>
  </si>
  <si>
    <t>00002697</t>
  </si>
  <si>
    <t>00002698</t>
  </si>
  <si>
    <t>00002699</t>
  </si>
  <si>
    <t>00002700</t>
  </si>
  <si>
    <t>00002701</t>
  </si>
  <si>
    <t>00002019</t>
  </si>
  <si>
    <t>00002020</t>
  </si>
  <si>
    <t>00002702</t>
  </si>
  <si>
    <t>00003107</t>
  </si>
  <si>
    <t>00003108</t>
  </si>
  <si>
    <t>00003109</t>
  </si>
  <si>
    <t>00003110</t>
  </si>
  <si>
    <t>00003111</t>
  </si>
  <si>
    <t>00003112</t>
  </si>
  <si>
    <t>00003113</t>
  </si>
  <si>
    <t>00003114</t>
  </si>
  <si>
    <t>00003115</t>
  </si>
  <si>
    <t>00003116</t>
  </si>
  <si>
    <t>00003193</t>
  </si>
  <si>
    <t>00003194</t>
  </si>
  <si>
    <t>00003121</t>
  </si>
  <si>
    <t>00003117</t>
  </si>
  <si>
    <t>00003118</t>
  </si>
  <si>
    <t>00003119</t>
  </si>
  <si>
    <t>00003120</t>
  </si>
  <si>
    <t>00005172</t>
  </si>
  <si>
    <t>00000025</t>
  </si>
  <si>
    <t>00000009</t>
  </si>
  <si>
    <t>00000015</t>
  </si>
  <si>
    <t>00000027</t>
  </si>
  <si>
    <t>00003928</t>
  </si>
  <si>
    <t>00003929</t>
  </si>
  <si>
    <t>00003931</t>
  </si>
  <si>
    <t>00003932</t>
  </si>
  <si>
    <t>00003933</t>
  </si>
  <si>
    <t>00003934</t>
  </si>
  <si>
    <t>00003935</t>
  </si>
  <si>
    <t>00003936</t>
  </si>
  <si>
    <t>00003937</t>
  </si>
  <si>
    <t>00003938</t>
  </si>
  <si>
    <t>00003939</t>
  </si>
  <si>
    <t>00003940</t>
  </si>
  <si>
    <t>00003941</t>
  </si>
  <si>
    <t>00004078</t>
  </si>
  <si>
    <t>00003946</t>
  </si>
  <si>
    <t>00003943</t>
  </si>
  <si>
    <t>00005250</t>
  </si>
  <si>
    <t>00005251</t>
  </si>
  <si>
    <t>00005252</t>
  </si>
  <si>
    <t>00005299</t>
  </si>
  <si>
    <t>00005160</t>
  </si>
  <si>
    <t>00005161</t>
  </si>
  <si>
    <t>00005162</t>
  </si>
  <si>
    <t>00005163</t>
  </si>
  <si>
    <t>00005164</t>
  </si>
  <si>
    <t>00005165</t>
  </si>
  <si>
    <t>00005166</t>
  </si>
  <si>
    <t>00004794</t>
  </si>
  <si>
    <t>00005167</t>
  </si>
  <si>
    <t>00005168</t>
  </si>
  <si>
    <t>00005169</t>
  </si>
  <si>
    <t>00005170</t>
  </si>
  <si>
    <t>00005171</t>
  </si>
  <si>
    <t>00006726</t>
  </si>
  <si>
    <t>00006729</t>
  </si>
  <si>
    <t>00006733</t>
  </si>
  <si>
    <t>00006727</t>
  </si>
  <si>
    <t>00006734</t>
  </si>
  <si>
    <t>00006730</t>
  </si>
  <si>
    <t>00000228</t>
  </si>
  <si>
    <t>00005319</t>
  </si>
  <si>
    <t>00005320</t>
  </si>
  <si>
    <t>00005321</t>
  </si>
  <si>
    <t>00006731</t>
  </si>
  <si>
    <t>00008294</t>
  </si>
  <si>
    <t>00005301</t>
  </si>
  <si>
    <t>00005303</t>
  </si>
  <si>
    <t>00005304</t>
  </si>
  <si>
    <t>00005305</t>
  </si>
  <si>
    <t>00005306</t>
  </si>
  <si>
    <t>00005307</t>
  </si>
  <si>
    <t>00005308</t>
  </si>
  <si>
    <t>00005309</t>
  </si>
  <si>
    <t>00005310</t>
  </si>
  <si>
    <t>00006136</t>
  </si>
  <si>
    <t>00005313</t>
  </si>
  <si>
    <t>00005314</t>
  </si>
  <si>
    <t>00005315</t>
  </si>
  <si>
    <t>00005316</t>
  </si>
  <si>
    <t>00005317</t>
  </si>
  <si>
    <t>00005318</t>
  </si>
  <si>
    <t>00006732</t>
  </si>
  <si>
    <t>00006132</t>
  </si>
  <si>
    <t>00006134</t>
  </si>
  <si>
    <t>00006135</t>
  </si>
  <si>
    <t>00007285</t>
  </si>
  <si>
    <t>00007287</t>
  </si>
  <si>
    <t>00007284</t>
  </si>
  <si>
    <t>00007286</t>
  </si>
  <si>
    <t>00007220</t>
  </si>
  <si>
    <t>00007221</t>
  </si>
  <si>
    <t>00007222</t>
  </si>
  <si>
    <t>00007223</t>
  </si>
  <si>
    <t>00007224</t>
  </si>
  <si>
    <t>00007225</t>
  </si>
  <si>
    <t>00007226</t>
  </si>
  <si>
    <t>00007227</t>
  </si>
  <si>
    <t>00007228</t>
  </si>
  <si>
    <t>00007229</t>
  </si>
  <si>
    <t>00007230</t>
  </si>
  <si>
    <t>00007231</t>
  </si>
  <si>
    <t>00007232</t>
  </si>
  <si>
    <t>00000035</t>
  </si>
  <si>
    <t>00000018</t>
  </si>
  <si>
    <t>00000040</t>
  </si>
  <si>
    <t>00000021</t>
  </si>
  <si>
    <t>00000024</t>
  </si>
  <si>
    <t>00000026</t>
  </si>
  <si>
    <t>00000029</t>
  </si>
  <si>
    <t>00000011</t>
  </si>
  <si>
    <t>00007214</t>
  </si>
  <si>
    <t>00007215</t>
  </si>
  <si>
    <t>00007216</t>
  </si>
  <si>
    <t>00008287</t>
  </si>
  <si>
    <t>00008288</t>
  </si>
  <si>
    <t>00007217</t>
  </si>
  <si>
    <t>00007218</t>
  </si>
  <si>
    <t>00007219</t>
  </si>
  <si>
    <t>00008289</t>
  </si>
  <si>
    <t>00008290</t>
  </si>
  <si>
    <t>00008292</t>
  </si>
  <si>
    <t>00008293</t>
  </si>
  <si>
    <t>00008300</t>
  </si>
  <si>
    <t>00008301</t>
  </si>
  <si>
    <t>00008302</t>
  </si>
  <si>
    <t>00008303</t>
  </si>
  <si>
    <t>00008304</t>
  </si>
  <si>
    <t>00008305</t>
  </si>
  <si>
    <t>00008286</t>
  </si>
  <si>
    <t>00008291</t>
  </si>
  <si>
    <t>00000012</t>
  </si>
  <si>
    <t>00000081</t>
  </si>
  <si>
    <t>00008295</t>
  </si>
  <si>
    <t>00008296</t>
  </si>
  <si>
    <t>00008297</t>
  </si>
  <si>
    <t>00008298</t>
  </si>
  <si>
    <t>00008299</t>
  </si>
  <si>
    <t>00009566</t>
  </si>
  <si>
    <t>00009515</t>
  </si>
  <si>
    <t>00009516</t>
  </si>
  <si>
    <t>00009517</t>
  </si>
  <si>
    <t>00009518</t>
  </si>
  <si>
    <t>00009519</t>
  </si>
  <si>
    <t>00009520</t>
  </si>
  <si>
    <t>00009521</t>
  </si>
  <si>
    <t>00009522</t>
  </si>
  <si>
    <t>00009523</t>
  </si>
  <si>
    <t>00009524</t>
  </si>
  <si>
    <t>00009525</t>
  </si>
  <si>
    <t>00009528</t>
  </si>
  <si>
    <t>00009640</t>
  </si>
  <si>
    <t>00010653</t>
  </si>
  <si>
    <t>00010655</t>
  </si>
  <si>
    <t>00000060</t>
  </si>
  <si>
    <t>00000052</t>
  </si>
  <si>
    <t>00000059</t>
  </si>
  <si>
    <t>00009511</t>
  </si>
  <si>
    <t>00009512</t>
  </si>
  <si>
    <t>00009513</t>
  </si>
  <si>
    <t>00009514</t>
  </si>
  <si>
    <t>00009565</t>
  </si>
  <si>
    <t>00012052</t>
  </si>
  <si>
    <t>00012051</t>
  </si>
  <si>
    <t>00012053</t>
  </si>
  <si>
    <t>00012054</t>
  </si>
  <si>
    <t>00012055</t>
  </si>
  <si>
    <t>00012056</t>
  </si>
  <si>
    <t>00012057</t>
  </si>
  <si>
    <t>00012058</t>
  </si>
  <si>
    <t>00012059</t>
  </si>
  <si>
    <t>00012060</t>
  </si>
  <si>
    <t>00012061</t>
  </si>
  <si>
    <t>00012062</t>
  </si>
  <si>
    <t>00012063</t>
  </si>
  <si>
    <t>00012064</t>
  </si>
  <si>
    <t>00009677</t>
  </si>
  <si>
    <t>00010656</t>
  </si>
  <si>
    <t>00010657</t>
  </si>
  <si>
    <t>00010654</t>
  </si>
  <si>
    <t>00000044</t>
  </si>
  <si>
    <t>00009318</t>
  </si>
  <si>
    <t>00011377</t>
  </si>
  <si>
    <t>00011353</t>
  </si>
  <si>
    <t>00009422</t>
  </si>
  <si>
    <t>00011355</t>
  </si>
  <si>
    <t>00011326</t>
  </si>
  <si>
    <t>00012047</t>
  </si>
  <si>
    <t>00012048</t>
  </si>
  <si>
    <t>00012049</t>
  </si>
  <si>
    <t>00012050</t>
  </si>
  <si>
    <t>00009453</t>
  </si>
  <si>
    <t>00009454</t>
  </si>
  <si>
    <t>00012104</t>
  </si>
  <si>
    <t>00000064</t>
  </si>
  <si>
    <t>00000087</t>
  </si>
  <si>
    <t>00000072</t>
  </si>
  <si>
    <t>00000078</t>
  </si>
  <si>
    <t>00012179</t>
  </si>
  <si>
    <t>00012180</t>
  </si>
  <si>
    <t>00012105</t>
  </si>
  <si>
    <t>00012165</t>
  </si>
  <si>
    <t>00012166</t>
  </si>
  <si>
    <t>00012167</t>
  </si>
  <si>
    <t>00012168</t>
  </si>
  <si>
    <t>00012169</t>
  </si>
  <si>
    <t>00012170</t>
  </si>
  <si>
    <t>00012171</t>
  </si>
  <si>
    <t>00012172</t>
  </si>
  <si>
    <t>00012173</t>
  </si>
  <si>
    <t>00012174</t>
  </si>
  <si>
    <t>00012065</t>
  </si>
  <si>
    <t>00012066</t>
  </si>
  <si>
    <t>00012175</t>
  </si>
  <si>
    <t>00012176</t>
  </si>
  <si>
    <t>00012177</t>
  </si>
  <si>
    <t>00012178</t>
  </si>
  <si>
    <t>00012067</t>
  </si>
  <si>
    <t>00012068</t>
  </si>
  <si>
    <t>00012069</t>
  </si>
  <si>
    <t>00012070</t>
  </si>
  <si>
    <t>00012071</t>
  </si>
  <si>
    <t>00013165</t>
  </si>
  <si>
    <t>00001286</t>
  </si>
  <si>
    <t>00013166</t>
  </si>
  <si>
    <t>00013169</t>
  </si>
  <si>
    <t>00013170</t>
  </si>
  <si>
    <t>00013171</t>
  </si>
  <si>
    <t>00013172</t>
  </si>
  <si>
    <t>00000134</t>
  </si>
  <si>
    <t>00013164</t>
  </si>
  <si>
    <t>00013167</t>
  </si>
  <si>
    <t>00013168</t>
  </si>
  <si>
    <t>00000042</t>
  </si>
  <si>
    <t>00000032</t>
  </si>
  <si>
    <t>00000349</t>
  </si>
  <si>
    <t>00014039</t>
  </si>
  <si>
    <t>00014568</t>
  </si>
  <si>
    <t>00014555</t>
  </si>
  <si>
    <t>00014556</t>
  </si>
  <si>
    <t>00014557</t>
  </si>
  <si>
    <t>00014558</t>
  </si>
  <si>
    <t>00014559</t>
  </si>
  <si>
    <t>00014560</t>
  </si>
  <si>
    <t>00014561</t>
  </si>
  <si>
    <t>00014562</t>
  </si>
  <si>
    <t>00014563</t>
  </si>
  <si>
    <t>00014564</t>
  </si>
  <si>
    <t>00014565</t>
  </si>
  <si>
    <t>00014566</t>
  </si>
  <si>
    <t>00000082</t>
  </si>
  <si>
    <t>00000066</t>
  </si>
  <si>
    <t>00000070</t>
  </si>
  <si>
    <t>00000022</t>
  </si>
  <si>
    <t>00000038</t>
  </si>
  <si>
    <t>00014569</t>
  </si>
  <si>
    <t>00014567</t>
  </si>
  <si>
    <t>00014570</t>
  </si>
  <si>
    <t>00014571</t>
  </si>
  <si>
    <t>00014793</t>
  </si>
  <si>
    <t>00014794</t>
  </si>
  <si>
    <t>00014795</t>
  </si>
  <si>
    <t>00017201</t>
  </si>
  <si>
    <t>00014776</t>
  </si>
  <si>
    <t>00017334</t>
  </si>
  <si>
    <t>00017578</t>
  </si>
  <si>
    <t>00017335</t>
  </si>
  <si>
    <t>00017421</t>
  </si>
  <si>
    <t>00017485</t>
  </si>
  <si>
    <t>00017378</t>
  </si>
  <si>
    <t>00017556</t>
  </si>
  <si>
    <t>00016239</t>
  </si>
  <si>
    <t>00016240</t>
  </si>
  <si>
    <t>00016241</t>
  </si>
  <si>
    <t>00016242</t>
  </si>
  <si>
    <t>00016243</t>
  </si>
  <si>
    <t>00016244</t>
  </si>
  <si>
    <t>00016245</t>
  </si>
  <si>
    <t>00016246</t>
  </si>
  <si>
    <t>00016247</t>
  </si>
  <si>
    <t>00016248</t>
  </si>
  <si>
    <t>00014261</t>
  </si>
  <si>
    <t>00014264</t>
  </si>
  <si>
    <t>00014217</t>
  </si>
  <si>
    <t>00017840</t>
  </si>
  <si>
    <t>00017740</t>
  </si>
  <si>
    <t>00016799</t>
  </si>
  <si>
    <t>00017188</t>
  </si>
  <si>
    <t>00017189</t>
  </si>
  <si>
    <t>00017190</t>
  </si>
  <si>
    <t>00017191</t>
  </si>
  <si>
    <t>00017508</t>
  </si>
  <si>
    <t>00017464</t>
  </si>
  <si>
    <t>00017192</t>
  </si>
  <si>
    <t>00017194</t>
  </si>
  <si>
    <t>00017195</t>
  </si>
  <si>
    <t>00018459</t>
  </si>
  <si>
    <t>00017197</t>
  </si>
  <si>
    <t>00017198</t>
  </si>
  <si>
    <t>00017199</t>
  </si>
  <si>
    <t>00020740</t>
  </si>
  <si>
    <t>00017193</t>
  </si>
  <si>
    <t>00017349</t>
  </si>
  <si>
    <t>00017350</t>
  </si>
  <si>
    <t>00017351</t>
  </si>
  <si>
    <t>00017352</t>
  </si>
  <si>
    <t>00017348</t>
  </si>
  <si>
    <t>00018460</t>
  </si>
  <si>
    <t>00018461</t>
  </si>
  <si>
    <t>00018462</t>
  </si>
  <si>
    <t>00018463</t>
  </si>
  <si>
    <t>00018464</t>
  </si>
  <si>
    <t>00018465</t>
  </si>
  <si>
    <t>00019272</t>
  </si>
  <si>
    <t>00019080</t>
  </si>
  <si>
    <t>00019081</t>
  </si>
  <si>
    <t>00019082</t>
  </si>
  <si>
    <t>00019252</t>
  </si>
  <si>
    <t>00019253</t>
  </si>
  <si>
    <t>00019254</t>
  </si>
  <si>
    <t>00019255</t>
  </si>
  <si>
    <t>00019271</t>
  </si>
  <si>
    <t>00020779</t>
  </si>
  <si>
    <t>00020780</t>
  </si>
  <si>
    <t>00021640</t>
  </si>
  <si>
    <t>00000192</t>
  </si>
  <si>
    <t>00020781</t>
  </si>
  <si>
    <t>00020782</t>
  </si>
  <si>
    <t>00020783</t>
  </si>
  <si>
    <t>00021639</t>
  </si>
  <si>
    <t>00021637</t>
  </si>
  <si>
    <t>00021635</t>
  </si>
  <si>
    <t>00021641</t>
  </si>
  <si>
    <t>00021636</t>
  </si>
  <si>
    <t>00021638</t>
  </si>
  <si>
    <t>00000101</t>
  </si>
  <si>
    <t>00000136</t>
  </si>
  <si>
    <t>00000164</t>
  </si>
  <si>
    <t>00000117</t>
  </si>
  <si>
    <t>00000100</t>
  </si>
  <si>
    <t>00000031</t>
  </si>
  <si>
    <t>00000058</t>
  </si>
  <si>
    <t>00000376</t>
  </si>
  <si>
    <t>00020681</t>
  </si>
  <si>
    <t>00021594</t>
  </si>
  <si>
    <t>00021595</t>
  </si>
  <si>
    <t>00021596</t>
  </si>
  <si>
    <t>00021597</t>
  </si>
  <si>
    <t>00022770</t>
  </si>
  <si>
    <t>00002191</t>
  </si>
  <si>
    <t>00000920</t>
  </si>
  <si>
    <t>00000921</t>
  </si>
  <si>
    <t>00000126</t>
  </si>
  <si>
    <t>00000128</t>
  </si>
  <si>
    <t>00000133</t>
  </si>
  <si>
    <t>00000089</t>
  </si>
  <si>
    <t>00000112</t>
  </si>
  <si>
    <t>00000271</t>
  </si>
  <si>
    <t>00019617</t>
  </si>
  <si>
    <t>00019755</t>
  </si>
  <si>
    <t>00019703</t>
  </si>
  <si>
    <t>00019630</t>
  </si>
  <si>
    <t>00019702</t>
  </si>
  <si>
    <t>00019616</t>
  </si>
  <si>
    <t>00003345</t>
  </si>
  <si>
    <t>HÓA ĐƠN</t>
  </si>
  <si>
    <t>ngày tt</t>
  </si>
  <si>
    <t>C26TQU 2,510021</t>
  </si>
  <si>
    <t>C26TQU 2</t>
  </si>
  <si>
    <t>C26TAN 2,510023</t>
  </si>
  <si>
    <t>C26TAN 2</t>
  </si>
  <si>
    <t>C26TDU 3,510019</t>
  </si>
  <si>
    <t>C26TDU 3</t>
  </si>
  <si>
    <t>C26TDU 5,510019</t>
  </si>
  <si>
    <t>C26TDU 5</t>
  </si>
  <si>
    <t>C26TKH 5,510025</t>
  </si>
  <si>
    <t>C26TKH 5</t>
  </si>
  <si>
    <t>C26THL 13,510015</t>
  </si>
  <si>
    <t>C26THL 13</t>
  </si>
  <si>
    <t>C25TKC 91,510029</t>
  </si>
  <si>
    <t>C25TKC 91</t>
  </si>
  <si>
    <t>C25TVU 236,510022</t>
  </si>
  <si>
    <t>C25TVU 236</t>
  </si>
  <si>
    <t>C25TLX 262,510020</t>
  </si>
  <si>
    <t>C25TLX 262</t>
  </si>
  <si>
    <t>C25TDU 308,510019</t>
  </si>
  <si>
    <t>C25TDU 308</t>
  </si>
  <si>
    <t>C25THP 398,510012</t>
  </si>
  <si>
    <t>C25THP 398</t>
  </si>
  <si>
    <t>C25THP 429,510012</t>
  </si>
  <si>
    <t>C25THP 429</t>
  </si>
  <si>
    <t>1C25TNN_00074333,510027</t>
  </si>
  <si>
    <t>1C25TNN_00074333</t>
  </si>
  <si>
    <t>1C25TNN_00076892,510025</t>
  </si>
  <si>
    <t>1C25TNN_00076892</t>
  </si>
  <si>
    <t>1C25TNN_00077872,510016</t>
  </si>
  <si>
    <t>1C25TNN_00077872</t>
  </si>
  <si>
    <t>1C25TNN_00078418,510029</t>
  </si>
  <si>
    <t>1C25TNN_00078418</t>
  </si>
  <si>
    <t>1C25TNN_00078419,510012</t>
  </si>
  <si>
    <t>1C25TNN_00078419</t>
  </si>
  <si>
    <t>1C25TNN_00078546,510010</t>
  </si>
  <si>
    <t>1C25TNN_00078546</t>
  </si>
  <si>
    <t>1C25TNN_00078548,510010</t>
  </si>
  <si>
    <t>1C25TNN_00078548</t>
  </si>
  <si>
    <t>1C25TNN_00078549,510010</t>
  </si>
  <si>
    <t>1C25TNN_00078549</t>
  </si>
  <si>
    <t>1C25TNN_00078550,510015</t>
  </si>
  <si>
    <t>1C25TNN_00078550</t>
  </si>
  <si>
    <t>1C25TNN_00078551,510023</t>
  </si>
  <si>
    <t>1C25TNN_00078551</t>
  </si>
  <si>
    <t>1C25TNN_00078552,510017</t>
  </si>
  <si>
    <t>1C25TNN_00078552</t>
  </si>
  <si>
    <t>1C25TNN_00078553,510017</t>
  </si>
  <si>
    <t>1C25TNN_00078553</t>
  </si>
  <si>
    <t>1C25TNN_00078554,510017</t>
  </si>
  <si>
    <t>1C25TNN_00078554</t>
  </si>
  <si>
    <t>1C25TNN_00078555,570010</t>
  </si>
  <si>
    <t>1C25TNN_00078555</t>
  </si>
  <si>
    <t>1C25TNN_00078556,570010</t>
  </si>
  <si>
    <t>1C25TNN_00078556</t>
  </si>
  <si>
    <t>1C25TNN_00079362,570010</t>
  </si>
  <si>
    <t>1C25TNN_00079362</t>
  </si>
  <si>
    <t>1C25TNN_00079363,570010</t>
  </si>
  <si>
    <t>1C25TNN_00079363</t>
  </si>
  <si>
    <t>1C25TNN_00079364,510027</t>
  </si>
  <si>
    <t>1C25TNN_00079364</t>
  </si>
  <si>
    <t>1C25TNN_00079365,510024</t>
  </si>
  <si>
    <t>1C25TNN_00079365</t>
  </si>
  <si>
    <t>1C25TNN_00079366,510024</t>
  </si>
  <si>
    <t>1C25TNN_00079366</t>
  </si>
  <si>
    <t>1C25TNN_00079367,510022</t>
  </si>
  <si>
    <t>1C25TNN_00079367</t>
  </si>
  <si>
    <t>1C25TNN_00079368,510020</t>
  </si>
  <si>
    <t>1C25TNN_00079368</t>
  </si>
  <si>
    <t>1C25TNN_00079369,510020</t>
  </si>
  <si>
    <t>1C25TNN_00079369</t>
  </si>
  <si>
    <t>1C25TNN_00079370,510016</t>
  </si>
  <si>
    <t>1C25TNN_00079370</t>
  </si>
  <si>
    <t>1C25TNN_00079371,510016</t>
  </si>
  <si>
    <t>1C25TNN_00079371</t>
  </si>
  <si>
    <t>1C25TNN_00080037,510019</t>
  </si>
  <si>
    <t>1C25TNN_00080037</t>
  </si>
  <si>
    <t>1C25TNN_00080038,510019</t>
  </si>
  <si>
    <t>1C25TNN_00080038</t>
  </si>
  <si>
    <t>1C25TNN_00080039,510018</t>
  </si>
  <si>
    <t>1C25TNN_00080039</t>
  </si>
  <si>
    <t>1C25TNN_00080040,510018</t>
  </si>
  <si>
    <t>1C25TNN_00080040</t>
  </si>
  <si>
    <t>1C25TNN_00080041,570010</t>
  </si>
  <si>
    <t>1C25TNN_00080041</t>
  </si>
  <si>
    <t>1C25TNN_00080042,510027</t>
  </si>
  <si>
    <t>1C25TNN_00080042</t>
  </si>
  <si>
    <t>1C25TNN_00080043,510027</t>
  </si>
  <si>
    <t>1C25TNN_00080043</t>
  </si>
  <si>
    <t>1C25TNN_00080044,510021</t>
  </si>
  <si>
    <t>1C25TNN_00080044</t>
  </si>
  <si>
    <t>1C25TNN_00080045,510017</t>
  </si>
  <si>
    <t>1C25TNN_00080045</t>
  </si>
  <si>
    <t>1C25TNN_00080046,510016</t>
  </si>
  <si>
    <t>1C25TNN_00080046</t>
  </si>
  <si>
    <t>1C25TNN_00080047,510015</t>
  </si>
  <si>
    <t>1C25TNN_00080047</t>
  </si>
  <si>
    <t>1C25TNN_00080048,510011</t>
  </si>
  <si>
    <t>1C25TNN_00080048</t>
  </si>
  <si>
    <t>1C25TNN_00080049,510011</t>
  </si>
  <si>
    <t>1C25TNN_00080049</t>
  </si>
  <si>
    <t>1C25TNN_00080050,510011</t>
  </si>
  <si>
    <t>1C25TNN_00080050</t>
  </si>
  <si>
    <t>1C25TNN_00080051,510010</t>
  </si>
  <si>
    <t>1C25TNN_00080051</t>
  </si>
  <si>
    <t>1C25TNN_00080052,510010</t>
  </si>
  <si>
    <t>1C25TNN_00080052</t>
  </si>
  <si>
    <t>1C25TNN_00080053,510010</t>
  </si>
  <si>
    <t>1C25TNN_00080053</t>
  </si>
  <si>
    <t>1C25TNN_00080054,510012</t>
  </si>
  <si>
    <t>1C25TNN_00080054</t>
  </si>
  <si>
    <t>1C25TNN_00080055,510012</t>
  </si>
  <si>
    <t>1C25TNN_00080055</t>
  </si>
  <si>
    <t>1C25TNN_00080203,510015</t>
  </si>
  <si>
    <t>1C25TNN_00080203</t>
  </si>
  <si>
    <t>1C25TNN_00080321,510026</t>
  </si>
  <si>
    <t>1C25TNN_00080321</t>
  </si>
  <si>
    <t>1C25TNN_00080322,510014</t>
  </si>
  <si>
    <t>1C25TNN_00080322</t>
  </si>
  <si>
    <t>1C25TNN_00080323,510014</t>
  </si>
  <si>
    <t>1C25TNN_00080323</t>
  </si>
  <si>
    <t>1C25TNN_00080325,510013</t>
  </si>
  <si>
    <t>1C25TNN_00080325</t>
  </si>
  <si>
    <t>1C25TNN_00080326,510014</t>
  </si>
  <si>
    <t>1C25TNN_00080326</t>
  </si>
  <si>
    <t>1C25TNN_00080327,510014</t>
  </si>
  <si>
    <t>1C25TNN_00080327</t>
  </si>
  <si>
    <t>1C25TNN_00080328,510014</t>
  </si>
  <si>
    <t>1C25TNN_00080328</t>
  </si>
  <si>
    <t>1C25TNN_00080329,510026</t>
  </si>
  <si>
    <t>1C25TNN_00080329</t>
  </si>
  <si>
    <t>1C25TNN_00080330,510026</t>
  </si>
  <si>
    <t>1C25TNN_00080330</t>
  </si>
  <si>
    <t>1C25TNN_00080334,510014</t>
  </si>
  <si>
    <t>1C25TNN_00080334</t>
  </si>
  <si>
    <t>1C25TNN_00081294,510024</t>
  </si>
  <si>
    <t>1C25TNN_00081294</t>
  </si>
  <si>
    <t>1C25TNN_00081295,510027</t>
  </si>
  <si>
    <t>1C25TNN_00081295</t>
  </si>
  <si>
    <t>1C25TNN_00081296,510017</t>
  </si>
  <si>
    <t>1C25TNN_00081296</t>
  </si>
  <si>
    <t>1C25TNN_00081297,510020</t>
  </si>
  <si>
    <t>1C25TNN_00081297</t>
  </si>
  <si>
    <t>1C25TNN_00082166,510012</t>
  </si>
  <si>
    <t>1C25TNN_00082166</t>
  </si>
  <si>
    <t>1C25TNN_00082167,510012</t>
  </si>
  <si>
    <t>1C25TNN_00082167</t>
  </si>
  <si>
    <t>1C25TNN_00082168,510012</t>
  </si>
  <si>
    <t>1C25TNN_00082168</t>
  </si>
  <si>
    <t>1C25TNN_00082169,510012</t>
  </si>
  <si>
    <t>1C25TNN_00082169</t>
  </si>
  <si>
    <t>1C25TNN_00082170,510011</t>
  </si>
  <si>
    <t>1C25TNN_00082170</t>
  </si>
  <si>
    <t>1C25TNN_00082171,510018</t>
  </si>
  <si>
    <t>1C25TNN_00082171</t>
  </si>
  <si>
    <t>1C25TNN_00082172,510018</t>
  </si>
  <si>
    <t>1C25TNN_00082172</t>
  </si>
  <si>
    <t>1C25TNN_00082173,510018</t>
  </si>
  <si>
    <t>1C25TNN_00082173</t>
  </si>
  <si>
    <t>1C25TNN_00082174,510018</t>
  </si>
  <si>
    <t>1C25TNN_00082174</t>
  </si>
  <si>
    <t>1C25TNN_00082175,510019</t>
  </si>
  <si>
    <t>1C25TNN_00082175</t>
  </si>
  <si>
    <t>1C25TNN_00082179,510027</t>
  </si>
  <si>
    <t>1C25TNN_00082179</t>
  </si>
  <si>
    <t>1C25TNN_00082180,510027</t>
  </si>
  <si>
    <t>1C25TNN_00082180</t>
  </si>
  <si>
    <t>1C25TNN_00082183,510022</t>
  </si>
  <si>
    <t>1C25TNN_00082183</t>
  </si>
  <si>
    <t>1C25TNN_00082184,510022</t>
  </si>
  <si>
    <t>1C25TNN_00082184</t>
  </si>
  <si>
    <t>1C25TNN_00082185,510022</t>
  </si>
  <si>
    <t>1C25TNN_00082185</t>
  </si>
  <si>
    <t>1C25TNN_00082186,510020</t>
  </si>
  <si>
    <t>1C25TNN_00082186</t>
  </si>
  <si>
    <t>1C25TNN_00082187,510017</t>
  </si>
  <si>
    <t>1C25TNN_00082187</t>
  </si>
  <si>
    <t>1C25TNN_00082188,510017</t>
  </si>
  <si>
    <t>1C25TNN_00082188</t>
  </si>
  <si>
    <t>1C25TNN_00082191,510015</t>
  </si>
  <si>
    <t>1C25TNN_00082191</t>
  </si>
  <si>
    <t>1C25TNN_00082192,510015</t>
  </si>
  <si>
    <t>1C25TNN_00082192</t>
  </si>
  <si>
    <t>1C25TNN_00082193,510015</t>
  </si>
  <si>
    <t>1C25TNN_00082193</t>
  </si>
  <si>
    <t>1C25TNN_00082374,510013</t>
  </si>
  <si>
    <t>1C25TNN_00082374</t>
  </si>
  <si>
    <t>1C25TNN_00082377,510013</t>
  </si>
  <si>
    <t>1C25TNN_00082377</t>
  </si>
  <si>
    <t>1C25TNN_00082378,510013</t>
  </si>
  <si>
    <t>1C25TNN_00082378</t>
  </si>
  <si>
    <t>1C25TNN_00082379,510013</t>
  </si>
  <si>
    <t>1C25TNN_00082379</t>
  </si>
  <si>
    <t>1C25TNN_00082380,510026</t>
  </si>
  <si>
    <t>1C25TNN_00082380</t>
  </si>
  <si>
    <t>1C25TNN_00082381,510014</t>
  </si>
  <si>
    <t>1C25TNN_00082381</t>
  </si>
  <si>
    <t>1C25TNN_00082383,510026</t>
  </si>
  <si>
    <t>1C25TNN_00082383</t>
  </si>
  <si>
    <t>1C25TNN_00082384,510026</t>
  </si>
  <si>
    <t>1C25TNN_00082384</t>
  </si>
  <si>
    <t>1C25TNN_00082385,510026</t>
  </si>
  <si>
    <t>1C25TNN_00082385</t>
  </si>
  <si>
    <t>1C25TNN_00082417,510010</t>
  </si>
  <si>
    <t>1C25TNN_00082417</t>
  </si>
  <si>
    <t>1C25TNN_00082418,510010</t>
  </si>
  <si>
    <t>1C25TNN_00082418</t>
  </si>
  <si>
    <t>1C25TNN_00084259,510026</t>
  </si>
  <si>
    <t>1C25TNN_00084259</t>
  </si>
  <si>
    <t>C26TVU 9,510022</t>
  </si>
  <si>
    <t>C26TVU 9</t>
  </si>
  <si>
    <t>C26TVU 15,510022</t>
  </si>
  <si>
    <t>C26TVU 15</t>
  </si>
  <si>
    <t>C26TTK 25,510013</t>
  </si>
  <si>
    <t>C26TTK 25</t>
  </si>
  <si>
    <t>C26THL 27,510015</t>
  </si>
  <si>
    <t>C26THL 27</t>
  </si>
  <si>
    <t>PVC T12.2025 inv 228</t>
  </si>
  <si>
    <t>1001000090113</t>
  </si>
  <si>
    <t>ADS - HO TRO THEM 1%(C26TBA00002408andTHANG 12/2025)</t>
  </si>
  <si>
    <t>1001090505936</t>
  </si>
  <si>
    <t>BUS - HO TRO CUNG HOP TAC 2.25%(C26TBA00003051andTHANG 12/2025)</t>
  </si>
  <si>
    <t>1001090505937</t>
  </si>
  <si>
    <t>DTS-HO TRO CUNG CAP THONG TIN 0.5%(C26TBA00003123andTHANG 12/2025)</t>
  </si>
  <si>
    <t>1001090505938</t>
  </si>
  <si>
    <t>DIS - HO TRO TRUNG BAY SAN PHAM 2.3%(C26TBA00003149andTHANG 12/2025)</t>
  </si>
  <si>
    <t>1001090505939</t>
  </si>
  <si>
    <t>CTG - HO TRO NHOM HANG TRONG DIEM 4%(C26TBA00003166andTHANG 12/2025)</t>
  </si>
  <si>
    <t>1001090505940</t>
  </si>
  <si>
    <t>NIT-HO TRO SAN PHAM MOI 2%(C26TBA00003273andTHANG 12/2025)</t>
  </si>
  <si>
    <t>1001090505941</t>
  </si>
  <si>
    <t>1C25TNN_00076891,510027</t>
  </si>
  <si>
    <t>1C25TNN_00076891</t>
  </si>
  <si>
    <t>1C25TNN_00076894,510022</t>
  </si>
  <si>
    <t>1C25TNN_00076894</t>
  </si>
  <si>
    <t>1C25TNN_00076895,510017</t>
  </si>
  <si>
    <t>1C25TNN_00076895</t>
  </si>
  <si>
    <t>1C25TNN_00076898,510015</t>
  </si>
  <si>
    <t>1C25TNN_00076898</t>
  </si>
  <si>
    <t>1C25TNN_00076900,510010</t>
  </si>
  <si>
    <t>1C25TNN_00076900</t>
  </si>
  <si>
    <t>1C25TNN_00077005,510012</t>
  </si>
  <si>
    <t>1C25TNN_00077005</t>
  </si>
  <si>
    <t>1C25TNN_00082176,570010</t>
  </si>
  <si>
    <t>1C25TNN_00082176</t>
  </si>
  <si>
    <t>1C25TNN_00082177,510028</t>
  </si>
  <si>
    <t>1C25TNN_00082177</t>
  </si>
  <si>
    <t>1C25TNN_00082178,510028</t>
  </si>
  <si>
    <t>1C25TNN_00082178</t>
  </si>
  <si>
    <t>1C25TNN_00082181,510024</t>
  </si>
  <si>
    <t>1C25TNN_00082181</t>
  </si>
  <si>
    <t>1C25TNN_00082182,510024</t>
  </si>
  <si>
    <t>1C25TNN_00082182</t>
  </si>
  <si>
    <t>1C25TNN_00082189,510016</t>
  </si>
  <si>
    <t>1C25TNN_00082189</t>
  </si>
  <si>
    <t>1C25TNN_00082190,510016</t>
  </si>
  <si>
    <t>1C25TNN_00082190</t>
  </si>
  <si>
    <t>1C25TNN_00083344,510025</t>
  </si>
  <si>
    <t>1C25TNN_00083344</t>
  </si>
  <si>
    <t>1C25TNN_00083345,510017</t>
  </si>
  <si>
    <t>1C25TNN_00083345</t>
  </si>
  <si>
    <t>1C25TNN_00083346,510016</t>
  </si>
  <si>
    <t>1C25TNN_00083346</t>
  </si>
  <si>
    <t>1C25TNN_00083347,510010</t>
  </si>
  <si>
    <t>1C25TNN_00083347</t>
  </si>
  <si>
    <t>1C25TNN_00083348,510018</t>
  </si>
  <si>
    <t>1C25TNN_00083348</t>
  </si>
  <si>
    <t>1C25TNN_00083349,510019</t>
  </si>
  <si>
    <t>1C25TNN_00083349</t>
  </si>
  <si>
    <t>1C25TNN_00083930,510012</t>
  </si>
  <si>
    <t>1C25TNN_00083930</t>
  </si>
  <si>
    <t>1C25TNN_00083931,510012</t>
  </si>
  <si>
    <t>1C25TNN_00083931</t>
  </si>
  <si>
    <t>1C25TNN_00083932,510029</t>
  </si>
  <si>
    <t>1C25TNN_00083932</t>
  </si>
  <si>
    <t>1C25TNN_00083933,510029</t>
  </si>
  <si>
    <t>1C25TNN_00083933</t>
  </si>
  <si>
    <t>1C25TNN_00083934,510029</t>
  </si>
  <si>
    <t>1C25TNN_00083934</t>
  </si>
  <si>
    <t>1C25TNN_00083935,510015</t>
  </si>
  <si>
    <t>1C25TNN_00083935</t>
  </si>
  <si>
    <t>1C25TNN_00083936,510015</t>
  </si>
  <si>
    <t>1C25TNN_00083936</t>
  </si>
  <si>
    <t>1C25TNN_00083937,510017</t>
  </si>
  <si>
    <t>1C25TNN_00083937</t>
  </si>
  <si>
    <t>1C25TNN_00083938,510020</t>
  </si>
  <si>
    <t>1C25TNN_00083938</t>
  </si>
  <si>
    <t>1C25TNN_00083939,510020</t>
  </si>
  <si>
    <t>1C25TNN_00083939</t>
  </si>
  <si>
    <t>1C25TNN_00083940,510022</t>
  </si>
  <si>
    <t>1C25TNN_00083940</t>
  </si>
  <si>
    <t>1C25TNN_00083941,510027</t>
  </si>
  <si>
    <t>1C25TNN_00083941</t>
  </si>
  <si>
    <t>1C25TNN_00084126,510018</t>
  </si>
  <si>
    <t>1C25TNN_00084126</t>
  </si>
  <si>
    <t>1C25TNN_00084127,510010</t>
  </si>
  <si>
    <t>1C25TNN_00084127</t>
  </si>
  <si>
    <t>1C25TNN_00084128,510010</t>
  </si>
  <si>
    <t>1C25TNN_00084128</t>
  </si>
  <si>
    <t>1C25TNN_00084129,510010</t>
  </si>
  <si>
    <t>1C25TNN_00084129</t>
  </si>
  <si>
    <t>1C25TNN_00084130,510010</t>
  </si>
  <si>
    <t>1C25TNN_00084130</t>
  </si>
  <si>
    <t>1C25TNN_00084131,510012</t>
  </si>
  <si>
    <t>1C25TNN_00084131</t>
  </si>
  <si>
    <t>1C25TNN_00085207,510016</t>
  </si>
  <si>
    <t>1C25TNN_00085207</t>
  </si>
  <si>
    <t>1C25TNN_00085208,510016</t>
  </si>
  <si>
    <t>1C25TNN_00085208</t>
  </si>
  <si>
    <t>1C25TNN_00085209,510022</t>
  </si>
  <si>
    <t>1C25TNN_00085209</t>
  </si>
  <si>
    <t>1C25TNN_00085210,510024</t>
  </si>
  <si>
    <t>1C25TNN_00085210</t>
  </si>
  <si>
    <t>1C25TNN_00085211,570010</t>
  </si>
  <si>
    <t>1C25TNN_00085211</t>
  </si>
  <si>
    <t>1C25TNN_00085212,510018</t>
  </si>
  <si>
    <t>1C25TNN_00085212</t>
  </si>
  <si>
    <t>1C25TNN_00085882,510011</t>
  </si>
  <si>
    <t>1C25TNN_00085882</t>
  </si>
  <si>
    <t>1C25TNN_00085883,510011</t>
  </si>
  <si>
    <t>1C25TNN_00085883</t>
  </si>
  <si>
    <t>1C25TNN_00085884,510019</t>
  </si>
  <si>
    <t>1C25TNN_00085884</t>
  </si>
  <si>
    <t>1C25TNN_00085885,510019</t>
  </si>
  <si>
    <t>1C25TNN_00085885</t>
  </si>
  <si>
    <t>1C25TNN_00085888,510027</t>
  </si>
  <si>
    <t>1C25TNN_00085888</t>
  </si>
  <si>
    <t>1C25TNN_00085890,510022</t>
  </si>
  <si>
    <t>1C25TNN_00085890</t>
  </si>
  <si>
    <t>1C25TNN_00085891,510020</t>
  </si>
  <si>
    <t>1C25TNN_00085891</t>
  </si>
  <si>
    <t>1C25TNN_00085892,510020</t>
  </si>
  <si>
    <t>1C25TNN_00085892</t>
  </si>
  <si>
    <t>1C25TNN_00085893,510020</t>
  </si>
  <si>
    <t>1C25TNN_00085893</t>
  </si>
  <si>
    <t>1C25TNN_00085943,510010</t>
  </si>
  <si>
    <t>1C25TNN_00085943</t>
  </si>
  <si>
    <t>1C25TNN_00087337,510013</t>
  </si>
  <si>
    <t>1C25TNN_00087337</t>
  </si>
  <si>
    <t>1C25TNN_00087338,510026</t>
  </si>
  <si>
    <t>1C25TNN_00087338</t>
  </si>
  <si>
    <t>1C25TNN_00087339,510013</t>
  </si>
  <si>
    <t>1C25TNN_00087339</t>
  </si>
  <si>
    <t>1C25TNN_00087340,510014</t>
  </si>
  <si>
    <t>1C25TNN_00087340</t>
  </si>
  <si>
    <t>1C25TNN_00087341,510013</t>
  </si>
  <si>
    <t>1C25TNN_00087341</t>
  </si>
  <si>
    <t>1C25TNN_00087342,510014</t>
  </si>
  <si>
    <t>1C25TNN_00087342</t>
  </si>
  <si>
    <t>1C25TNN_00087343,520090</t>
  </si>
  <si>
    <t>1C25TNN_00087343</t>
  </si>
  <si>
    <t>1C25TNN_00088868,510018</t>
  </si>
  <si>
    <t>1C25TNN_00088868</t>
  </si>
  <si>
    <t>IRB-THUONG THEO DOANH SO 0.2%(DN_12026T901073)</t>
  </si>
  <si>
    <t>1001090499344</t>
  </si>
  <si>
    <t>DN_12026T901073</t>
  </si>
  <si>
    <t>LOB-THUONG KHACH HANG THAN THIET 3.3%(DN_12026T901074)</t>
  </si>
  <si>
    <t>1001090499345</t>
  </si>
  <si>
    <t>DN_12026T901074</t>
  </si>
  <si>
    <t>C26TAN 11,510023</t>
  </si>
  <si>
    <t>C26TAN 11</t>
  </si>
  <si>
    <t>C26TKC 12,510029</t>
  </si>
  <si>
    <t>C26TKC 12</t>
  </si>
  <si>
    <t>C26TDL 13,510027</t>
  </si>
  <si>
    <t>C26TDL 13</t>
  </si>
  <si>
    <t>1C26TNN_00000017,510013</t>
  </si>
  <si>
    <t>1C26TNN_00000017</t>
  </si>
  <si>
    <t>C26THD 18,510026</t>
  </si>
  <si>
    <t>C26THD 18</t>
  </si>
  <si>
    <t>C26THB 21,510016</t>
  </si>
  <si>
    <t>C26THB 21</t>
  </si>
  <si>
    <t>C26THB 24,510016</t>
  </si>
  <si>
    <t>C26THB 24</t>
  </si>
  <si>
    <t>C26TQU 25,510021</t>
  </si>
  <si>
    <t>C26TQU 25</t>
  </si>
  <si>
    <t>C26TKG 26,510028</t>
  </si>
  <si>
    <t>C26TKG 26</t>
  </si>
  <si>
    <t>C26TKG 29,510028</t>
  </si>
  <si>
    <t>C26TKG 29</t>
  </si>
  <si>
    <t>C26TTK 35,510013</t>
  </si>
  <si>
    <t>C26TTK 35</t>
  </si>
  <si>
    <t>C26THL 40,510015</t>
  </si>
  <si>
    <t>C26THL 40</t>
  </si>
  <si>
    <t>C26THB 40,510016</t>
  </si>
  <si>
    <t>C26THB 40</t>
  </si>
  <si>
    <t>C26TMA 44,510014</t>
  </si>
  <si>
    <t>C26TMA 44</t>
  </si>
  <si>
    <t>C26TDU 52,510019</t>
  </si>
  <si>
    <t>C26TDU 52</t>
  </si>
  <si>
    <t>C26TDU 59,510019</t>
  </si>
  <si>
    <t>C26TDU 59</t>
  </si>
  <si>
    <t>C26TLX 60,510020</t>
  </si>
  <si>
    <t>C26TLX 60</t>
  </si>
  <si>
    <t>C26TDU 64,510019</t>
  </si>
  <si>
    <t>C26TDU 64</t>
  </si>
  <si>
    <t>C26TKG 72,510028</t>
  </si>
  <si>
    <t>C26TKG 72</t>
  </si>
  <si>
    <t>C26TDA 78,510017</t>
  </si>
  <si>
    <t>C26TDA 78</t>
  </si>
  <si>
    <t>C26THP 81,510012</t>
  </si>
  <si>
    <t>C26THP 81</t>
  </si>
  <si>
    <t>C26THL 87,510015</t>
  </si>
  <si>
    <t>C26THL 87</t>
  </si>
  <si>
    <t>1C26TTN_00000138,510012</t>
  </si>
  <si>
    <t>1C26TTN_00000138</t>
  </si>
  <si>
    <t>1C26TTN_00000139,510019</t>
  </si>
  <si>
    <t>1C26TTN_00000139</t>
  </si>
  <si>
    <t>1C26TTN_00001346,510014</t>
  </si>
  <si>
    <t>1C26TTN_00001346</t>
  </si>
  <si>
    <t>1C26TTN_00001347,510014</t>
  </si>
  <si>
    <t>1C26TTN_00001347</t>
  </si>
  <si>
    <t>1C26TTN_00001348,510014</t>
  </si>
  <si>
    <t>1C26TTN_00001348</t>
  </si>
  <si>
    <t>1C26TTN_00001349,520090</t>
  </si>
  <si>
    <t>1C26TTN_00001349</t>
  </si>
  <si>
    <t>1C26TTN_00001378,510015</t>
  </si>
  <si>
    <t>1C26TTN_00001378</t>
  </si>
  <si>
    <t>1C26TTN_00001384,510020</t>
  </si>
  <si>
    <t>1C26TTN_00001384</t>
  </si>
  <si>
    <t>1C26TTN_00001385,510020</t>
  </si>
  <si>
    <t>1C26TTN_00001385</t>
  </si>
  <si>
    <t>1C26TTN_00001386,510020</t>
  </si>
  <si>
    <t>1C26TTN_00001386</t>
  </si>
  <si>
    <t>1C26TTN_00001391,510012</t>
  </si>
  <si>
    <t>1C26TTN_00001391</t>
  </si>
  <si>
    <t>1C26TTN_00001392,510012</t>
  </si>
  <si>
    <t>1C26TTN_00001392</t>
  </si>
  <si>
    <t>1C26TTN_00001393,510012</t>
  </si>
  <si>
    <t>1C26TTN_00001393</t>
  </si>
  <si>
    <t>1C26TTN_00001394,510011</t>
  </si>
  <si>
    <t>1C26TTN_00001394</t>
  </si>
  <si>
    <t>1C26TTN_00001955,510013</t>
  </si>
  <si>
    <t>1C26TTN_00001955</t>
  </si>
  <si>
    <t>1C26TTN_00001956,510013</t>
  </si>
  <si>
    <t>1C26TTN_00001956</t>
  </si>
  <si>
    <t>1C26TTN_00001957,510013</t>
  </si>
  <si>
    <t>1C26TTN_00001957</t>
  </si>
  <si>
    <t>1C26TTN_00001958,510014</t>
  </si>
  <si>
    <t>1C26TTN_00001958</t>
  </si>
  <si>
    <t>1C26TTN_00001959,510014</t>
  </si>
  <si>
    <t>1C26TTN_00001959</t>
  </si>
  <si>
    <t>1C26TTN_00001960,510014</t>
  </si>
  <si>
    <t>1C26TTN_00001960</t>
  </si>
  <si>
    <t>1C26TTN_00009453,510013</t>
  </si>
  <si>
    <t>1C26TTN_00009453</t>
  </si>
  <si>
    <t>1C26TTN_00009454,510013</t>
  </si>
  <si>
    <t>1C26TTN_00009454</t>
  </si>
  <si>
    <t>1C25TNN_00085886,570010</t>
  </si>
  <si>
    <t>1C25TNN_00085886</t>
  </si>
  <si>
    <t>1C25TNN_00085887,570010</t>
  </si>
  <si>
    <t>1C25TNN_00085887</t>
  </si>
  <si>
    <t>1C25TNN_00085889,510024</t>
  </si>
  <si>
    <t>1C25TNN_00085889</t>
  </si>
  <si>
    <t>1C25TNN_00086189,510027</t>
  </si>
  <si>
    <t>1C25TNN_00086189</t>
  </si>
  <si>
    <t>1C25TNN_00086190,510024</t>
  </si>
  <si>
    <t>1C25TNN_00086190</t>
  </si>
  <si>
    <t>1C25TNN_00086191,510023</t>
  </si>
  <si>
    <t>1C25TNN_00086191</t>
  </si>
  <si>
    <t>1C25TNN_00086192,510022</t>
  </si>
  <si>
    <t>1C25TNN_00086192</t>
  </si>
  <si>
    <t>1C25TNN_00086193,510021</t>
  </si>
  <si>
    <t>1C25TNN_00086193</t>
  </si>
  <si>
    <t>1C25TNN_00086194,510017</t>
  </si>
  <si>
    <t>1C25TNN_00086194</t>
  </si>
  <si>
    <t>1C25TNN_00086195,510015</t>
  </si>
  <si>
    <t>1C25TNN_00086195</t>
  </si>
  <si>
    <t>1C25TNN_00088869,510018</t>
  </si>
  <si>
    <t>1C25TNN_00088869</t>
  </si>
  <si>
    <t>1C25TNN_00088874,510011</t>
  </si>
  <si>
    <t>1C25TNN_00088874</t>
  </si>
  <si>
    <t>1C25TNN_00088880,510011</t>
  </si>
  <si>
    <t>1C25TNN_00088880</t>
  </si>
  <si>
    <t>1C25TNN_00088891,510017</t>
  </si>
  <si>
    <t>1C25TNN_00088891</t>
  </si>
  <si>
    <t>1C25TNN_00088893,510016</t>
  </si>
  <si>
    <t>1C25TNN_00088893</t>
  </si>
  <si>
    <t>1C25TNN_00088894,510016</t>
  </si>
  <si>
    <t>1C25TNN_00088894</t>
  </si>
  <si>
    <t>1C25TNN_00088896,510022</t>
  </si>
  <si>
    <t>1C25TNN_00088896</t>
  </si>
  <si>
    <t>1C25TNN_00088897,510022</t>
  </si>
  <si>
    <t>1C25TNN_00088897</t>
  </si>
  <si>
    <t>1C25TNN_00088898,510025</t>
  </si>
  <si>
    <t>1C25TNN_00088898</t>
  </si>
  <si>
    <t>1C25TNN_00088968,510010</t>
  </si>
  <si>
    <t>1C25TNN_00088968</t>
  </si>
  <si>
    <t>1C25TNN_00088976,520090</t>
  </si>
  <si>
    <t>1C25TNN_00088976</t>
  </si>
  <si>
    <t>1C25TNN_00088978,510026</t>
  </si>
  <si>
    <t>1C25TNN_00088978</t>
  </si>
  <si>
    <t>1C25TNN_00088983,510013</t>
  </si>
  <si>
    <t>1C25TNN_00088983</t>
  </si>
  <si>
    <t>1C25TNN_00088984,510026</t>
  </si>
  <si>
    <t>1C25TNN_00088984</t>
  </si>
  <si>
    <t>1C25TNN_00088985,510014</t>
  </si>
  <si>
    <t>1C25TNN_00088985</t>
  </si>
  <si>
    <t>1C25TNN_00089816,510026</t>
  </si>
  <si>
    <t>1C25TNN_00089816</t>
  </si>
  <si>
    <t>1C25TNN_00089817,510026</t>
  </si>
  <si>
    <t>1C25TNN_00089817</t>
  </si>
  <si>
    <t>1C25TNN_00089891,510012</t>
  </si>
  <si>
    <t>1C25TNN_00089891</t>
  </si>
  <si>
    <t>1C25TNN_00089892,510010</t>
  </si>
  <si>
    <t>1C25TNN_00089892</t>
  </si>
  <si>
    <t>1C25TNN_00089893,570010</t>
  </si>
  <si>
    <t>1C25TNN_00089893</t>
  </si>
  <si>
    <t>1C25TNN_00089894,510028</t>
  </si>
  <si>
    <t>1C25TNN_00089894</t>
  </si>
  <si>
    <t>1C25TNN_00089895,510027</t>
  </si>
  <si>
    <t>1C25TNN_00089895</t>
  </si>
  <si>
    <t>1C25TNN_00089896,510025</t>
  </si>
  <si>
    <t>1C25TNN_00089896</t>
  </si>
  <si>
    <t>1C25TNN_00089897,510024</t>
  </si>
  <si>
    <t>1C25TNN_00089897</t>
  </si>
  <si>
    <t>1C25TNN_00089898,510022</t>
  </si>
  <si>
    <t>1C25TNN_00089898</t>
  </si>
  <si>
    <t>1C25TNN_00089899,510022</t>
  </si>
  <si>
    <t>1C25TNN_00089899</t>
  </si>
  <si>
    <t>1C25TNN_00089900,510017</t>
  </si>
  <si>
    <t>1C25TNN_00089900</t>
  </si>
  <si>
    <t>1C25TNN_00089901,510017</t>
  </si>
  <si>
    <t>1C25TNN_00089901</t>
  </si>
  <si>
    <t>1C25TNN_00089902,510017</t>
  </si>
  <si>
    <t>1C25TNN_00089902</t>
  </si>
  <si>
    <t>1C25TNN_00089903,510015</t>
  </si>
  <si>
    <t>1C25TNN_00089903</t>
  </si>
  <si>
    <t>1C25TNN_00089904,510015</t>
  </si>
  <si>
    <t>1C25TNN_00089904</t>
  </si>
  <si>
    <t>1C25TNN_00089905,510015</t>
  </si>
  <si>
    <t>1C25TNN_00089905</t>
  </si>
  <si>
    <t>1C25TNN_00089908,510011</t>
  </si>
  <si>
    <t>1C25TNN_00089908</t>
  </si>
  <si>
    <t>1C25TNN_00089909,510011</t>
  </si>
  <si>
    <t>1C25TNN_00089909</t>
  </si>
  <si>
    <t>1C25TNN_00089910,510011</t>
  </si>
  <si>
    <t>1C25TNN_00089910</t>
  </si>
  <si>
    <t>1C25TNN_00090058,510010</t>
  </si>
  <si>
    <t>1C25TNN_00090058</t>
  </si>
  <si>
    <t>1C25TNN_00090087,510010</t>
  </si>
  <si>
    <t>1C25TNN_00090087</t>
  </si>
  <si>
    <t>1C25TNN_00090094,510018</t>
  </si>
  <si>
    <t>1C25TNN_00090094</t>
  </si>
  <si>
    <t>1C25TNN_00090095,510018</t>
  </si>
  <si>
    <t>1C25TNN_00090095</t>
  </si>
  <si>
    <t>1C25TNN_00090096,510018</t>
  </si>
  <si>
    <t>1C25TNN_00090096</t>
  </si>
  <si>
    <t>1C25TNN_00090097,510019</t>
  </si>
  <si>
    <t>1C25TNN_00090097</t>
  </si>
  <si>
    <t>1C25TNN_00090098,510019</t>
  </si>
  <si>
    <t>1C25TNN_00090098</t>
  </si>
  <si>
    <t>C26TXU 18,520090</t>
  </si>
  <si>
    <t>C26TXU 18</t>
  </si>
  <si>
    <t>C26TKH 32,510025</t>
  </si>
  <si>
    <t>C26TKH 32</t>
  </si>
  <si>
    <t>C26TDL 42,510027</t>
  </si>
  <si>
    <t>C26TDL 42</t>
  </si>
  <si>
    <t>C26THP 134,510012</t>
  </si>
  <si>
    <t>C26THP 134</t>
  </si>
  <si>
    <t>C26TDS 349,570010</t>
  </si>
  <si>
    <t>C26TDS 349</t>
  </si>
  <si>
    <t>PVC T01.2026 inv 1286</t>
  </si>
  <si>
    <t>1001000091513</t>
  </si>
  <si>
    <t>1C26TTN_00001379,510016</t>
  </si>
  <si>
    <t>1C26TTN_00001379</t>
  </si>
  <si>
    <t>1C26TTN_00001380,510016</t>
  </si>
  <si>
    <t>1C26TTN_00001380</t>
  </si>
  <si>
    <t>1C26TTN_00001381,510016</t>
  </si>
  <si>
    <t>1C26TTN_00001381</t>
  </si>
  <si>
    <t>1C26TTN_00001382,510017</t>
  </si>
  <si>
    <t>1C26TTN_00001382</t>
  </si>
  <si>
    <t>1C26TTN_00001383,510017</t>
  </si>
  <si>
    <t>1C26TTN_00001383</t>
  </si>
  <si>
    <t>1C26TTN_00001387,510022</t>
  </si>
  <si>
    <t>1C26TTN_00001387</t>
  </si>
  <si>
    <t>1C26TTN_00001388,510024</t>
  </si>
  <si>
    <t>1C26TTN_00001388</t>
  </si>
  <si>
    <t>1C26TTN_00001389,510027</t>
  </si>
  <si>
    <t>1C26TTN_00001389</t>
  </si>
  <si>
    <t>1C26TTN_00001390,570010</t>
  </si>
  <si>
    <t>1C26TTN_00001390</t>
  </si>
  <si>
    <t>1C26TTN_00002010,510019</t>
  </si>
  <si>
    <t>1C26TTN_00002010</t>
  </si>
  <si>
    <t>1C26TTN_00002011,510027</t>
  </si>
  <si>
    <t>1C26TTN_00002011</t>
  </si>
  <si>
    <t>1C26TTN_00002012,510023</t>
  </si>
  <si>
    <t>1C26TTN_00002012</t>
  </si>
  <si>
    <t>1C26TTN_00002013,510022</t>
  </si>
  <si>
    <t>1C26TTN_00002013</t>
  </si>
  <si>
    <t>1C26TTN_00002014,510017</t>
  </si>
  <si>
    <t>1C26TTN_00002014</t>
  </si>
  <si>
    <t>1C26TTN_00002015,510017</t>
  </si>
  <si>
    <t>1C26TTN_00002015</t>
  </si>
  <si>
    <t>1C26TTN_00002016,510016</t>
  </si>
  <si>
    <t>1C26TTN_00002016</t>
  </si>
  <si>
    <t>1C26TTN_00002017,510015</t>
  </si>
  <si>
    <t>1C26TTN_00002017</t>
  </si>
  <si>
    <t>1C26TTN_00002018,510015</t>
  </si>
  <si>
    <t>1C26TTN_00002018</t>
  </si>
  <si>
    <t>1C26TTN_00002019,510019</t>
  </si>
  <si>
    <t>1C26TTN_00002019</t>
  </si>
  <si>
    <t>1C26TTN_00002020,510019</t>
  </si>
  <si>
    <t>1C26TTN_00002020</t>
  </si>
  <si>
    <t>1C26TTN_00002021,510012</t>
  </si>
  <si>
    <t>1C26TTN_00002021</t>
  </si>
  <si>
    <t>1C26TTN_00002022,510010</t>
  </si>
  <si>
    <t>1C26TTN_00002022</t>
  </si>
  <si>
    <t>1C26TTN_00002023,510010</t>
  </si>
  <si>
    <t>1C26TTN_00002023</t>
  </si>
  <si>
    <t>1C26TTN_00002024,510010</t>
  </si>
  <si>
    <t>1C26TTN_00002024</t>
  </si>
  <si>
    <t>1C26TTN_00002695,510026</t>
  </si>
  <si>
    <t>1C26TTN_00002695</t>
  </si>
  <si>
    <t>1C26TTN_00002696,510026</t>
  </si>
  <si>
    <t>1C26TTN_00002696</t>
  </si>
  <si>
    <t>1C26TTN_00002697,510026</t>
  </si>
  <si>
    <t>1C26TTN_00002697</t>
  </si>
  <si>
    <t>1C26TTN_00002698,510014</t>
  </si>
  <si>
    <t>1C26TTN_00002698</t>
  </si>
  <si>
    <t>1C26TTN_00002699,510014</t>
  </si>
  <si>
    <t>1C26TTN_00002699</t>
  </si>
  <si>
    <t>1C26TTN_00002700,510014</t>
  </si>
  <si>
    <t>1C26TTN_00002700</t>
  </si>
  <si>
    <t>1C26TTN_00002701,510014</t>
  </si>
  <si>
    <t>1C26TTN_00002701</t>
  </si>
  <si>
    <t>1C26TTN_00002702,510013</t>
  </si>
  <si>
    <t>1C26TTN_00002702</t>
  </si>
  <si>
    <t>1C26TTN_00003107,510015</t>
  </si>
  <si>
    <t>1C26TTN_00003107</t>
  </si>
  <si>
    <t>1C26TTN_00003108,510015</t>
  </si>
  <si>
    <t>1C26TTN_00003108</t>
  </si>
  <si>
    <t>1C26TTN_00003109,570010</t>
  </si>
  <si>
    <t>1C26TTN_00003109</t>
  </si>
  <si>
    <t>1C26TTN_00003110,510028</t>
  </si>
  <si>
    <t>1C26TTN_00003110</t>
  </si>
  <si>
    <t>1C26TTN_00003111,510028</t>
  </si>
  <si>
    <t>1C26TTN_00003111</t>
  </si>
  <si>
    <t>1C26TTN_00003112,510027</t>
  </si>
  <si>
    <t>1C26TTN_00003112</t>
  </si>
  <si>
    <t>1C26TTN_00003113,510027</t>
  </si>
  <si>
    <t>1C26TTN_00003113</t>
  </si>
  <si>
    <t>1C26TTN_00003114,510024</t>
  </si>
  <si>
    <t>1C26TTN_00003114</t>
  </si>
  <si>
    <t>1C26TTN_00003115,510020</t>
  </si>
  <si>
    <t>1C26TTN_00003115</t>
  </si>
  <si>
    <t>1C26TTN_00003116,510017</t>
  </si>
  <si>
    <t>1C26TTN_00003116</t>
  </si>
  <si>
    <t>1C26TTN_00003117,510012</t>
  </si>
  <si>
    <t>1C26TTN_00003117</t>
  </si>
  <si>
    <t>1C26TTN_00003118,510018</t>
  </si>
  <si>
    <t>1C26TTN_00003118</t>
  </si>
  <si>
    <t>1C26TTN_00003119,510018</t>
  </si>
  <si>
    <t>1C26TTN_00003119</t>
  </si>
  <si>
    <t>1C26TTN_00003120,510018</t>
  </si>
  <si>
    <t>1C26TTN_00003120</t>
  </si>
  <si>
    <t>1C26TTN_00003121,510019</t>
  </si>
  <si>
    <t>1C26TTN_00003121</t>
  </si>
  <si>
    <t>1C26TTN_00003193,510026</t>
  </si>
  <si>
    <t>1C26TTN_00003193</t>
  </si>
  <si>
    <t>1C26TTN_00003194,510026</t>
  </si>
  <si>
    <t>1C26TTN_00003194</t>
  </si>
  <si>
    <t>1C26TTN_00003928,510011</t>
  </si>
  <si>
    <t>1C26TTN_00003928</t>
  </si>
  <si>
    <t>1C26TTN_00003929,510011</t>
  </si>
  <si>
    <t>1C26TTN_00003929</t>
  </si>
  <si>
    <t>1C26TTN_00003931,510029</t>
  </si>
  <si>
    <t>1C26TTN_00003931</t>
  </si>
  <si>
    <t>1C26TTN_00003932,510029</t>
  </si>
  <si>
    <t>1C26TTN_00003932</t>
  </si>
  <si>
    <t>1C26TTN_00003933,570010</t>
  </si>
  <si>
    <t>1C26TTN_00003933</t>
  </si>
  <si>
    <t>1C26TTN_00003934,570010</t>
  </si>
  <si>
    <t>1C26TTN_00003934</t>
  </si>
  <si>
    <t>1C26TTN_00003935,510024</t>
  </si>
  <si>
    <t>1C26TTN_00003935</t>
  </si>
  <si>
    <t>1C26TTN_00003936,510022</t>
  </si>
  <si>
    <t>1C26TTN_00003936</t>
  </si>
  <si>
    <t>1C26TTN_00003937,510022</t>
  </si>
  <si>
    <t>1C26TTN_00003937</t>
  </si>
  <si>
    <t>1C26TTN_00003938,510017</t>
  </si>
  <si>
    <t>1C26TTN_00003938</t>
  </si>
  <si>
    <t>1C26TTN_00003939,510016</t>
  </si>
  <si>
    <t>1C26TTN_00003939</t>
  </si>
  <si>
    <t>1C26TTN_00003940,510016</t>
  </si>
  <si>
    <t>1C26TTN_00003940</t>
  </si>
  <si>
    <t>1C26TTN_00003941,510015</t>
  </si>
  <si>
    <t>1C26TTN_00003941</t>
  </si>
  <si>
    <t>1C26TTN_00003943,510010</t>
  </si>
  <si>
    <t>1C26TTN_00003943</t>
  </si>
  <si>
    <t>1C26TTN_00003946,510010</t>
  </si>
  <si>
    <t>1C26TTN_00003946</t>
  </si>
  <si>
    <t>1C26TTN_00004078,510013</t>
  </si>
  <si>
    <t>1C26TTN_00004078</t>
  </si>
  <si>
    <t>1C26TTN_00004794,510026</t>
  </si>
  <si>
    <t>1C26TTN_00004794</t>
  </si>
  <si>
    <t>1C26TTN_00005165,510025</t>
  </si>
  <si>
    <t>1C26TTN_00005165</t>
  </si>
  <si>
    <t>1C26TTN_00005167,510019</t>
  </si>
  <si>
    <t>1C26TTN_00005167</t>
  </si>
  <si>
    <t>1C26TTN_00005168,510018</t>
  </si>
  <si>
    <t>1C26TTN_00005168</t>
  </si>
  <si>
    <t>1C26TTN_00005169,510018</t>
  </si>
  <si>
    <t>1C26TTN_00005169</t>
  </si>
  <si>
    <t>1C26TTN_00005170,510018</t>
  </si>
  <si>
    <t>1C26TTN_00005170</t>
  </si>
  <si>
    <t>1C26TTN_00005171,510018</t>
  </si>
  <si>
    <t>1C26TTN_00005171</t>
  </si>
  <si>
    <t>1C26TTN_00005172,510025</t>
  </si>
  <si>
    <t>1C26TTN_00005172</t>
  </si>
  <si>
    <t>1C26TTN_00005250,520090</t>
  </si>
  <si>
    <t>1C26TTN_00005250</t>
  </si>
  <si>
    <t>1C26TTN_00005251,520090</t>
  </si>
  <si>
    <t>1C26TTN_00005251</t>
  </si>
  <si>
    <t>1C26TTN_00005252,510014</t>
  </si>
  <si>
    <t>1C26TTN_00005252</t>
  </si>
  <si>
    <t>1C26TTN_00005299,510014</t>
  </si>
  <si>
    <t>1C26TTN_00005299</t>
  </si>
  <si>
    <t>1C26TTN_00006726,510013</t>
  </si>
  <si>
    <t>1C26TTN_00006726</t>
  </si>
  <si>
    <t>1C26TTN_00006727,510014</t>
  </si>
  <si>
    <t>1C26TTN_00006727</t>
  </si>
  <si>
    <t>1C26TTN_00006729,510014</t>
  </si>
  <si>
    <t>1C26TTN_00006729</t>
  </si>
  <si>
    <t>1C26TTN_00006730,510014</t>
  </si>
  <si>
    <t>1C26TTN_00006730</t>
  </si>
  <si>
    <t>1C26TTN_00006733,510014</t>
  </si>
  <si>
    <t>1C26TTN_00006733</t>
  </si>
  <si>
    <t>1C26TTN_00006734,510014</t>
  </si>
  <si>
    <t>1C26TTN_00006734</t>
  </si>
  <si>
    <t>NIT-HO TRO SAN PHAM MOI 2%(C26TBA00009318andTHANG 1/2026)</t>
  </si>
  <si>
    <t>1001090509485</t>
  </si>
  <si>
    <t>DTS-HO TRO CUNG CAP THONG TIN 0.5%(C26TBA00009422andTHANG 1/2026)</t>
  </si>
  <si>
    <t>1001090509486</t>
  </si>
  <si>
    <t>ADS - HO TRO THEM 1%(C26TBA00011326andTHANG 1/2026)</t>
  </si>
  <si>
    <t>1001090509487</t>
  </si>
  <si>
    <t>DIS - HO TRO TRUNG BAY SAN PHAM 2.3%(C26TBA00011353andTHANG 1/2026)</t>
  </si>
  <si>
    <t>1001090509488</t>
  </si>
  <si>
    <t>BUS - HO TRO CUNG HOP TAC 2.25%(C26TBA00011355andTHANG 1/2026)</t>
  </si>
  <si>
    <t>1001090509489</t>
  </si>
  <si>
    <t>CTG - HO TRO NHOM HANG TRONG DIEM 4%(C26TBA00011377andTHANG 1/2026)</t>
  </si>
  <si>
    <t>1001090509490</t>
  </si>
  <si>
    <t>LOB-THUONG KHACH HANG THAN THIET 3.3%(DN_22026T900415)</t>
  </si>
  <si>
    <t>1001090508466</t>
  </si>
  <si>
    <t>DN_22026T900415</t>
  </si>
  <si>
    <t>C26TAN 22,510023</t>
  </si>
  <si>
    <t>C26TAN 22</t>
  </si>
  <si>
    <t>C26TAN 24,510023</t>
  </si>
  <si>
    <t>C26TAN 24</t>
  </si>
  <si>
    <t>C26TXU 29,520090</t>
  </si>
  <si>
    <t>C26TXU 29</t>
  </si>
  <si>
    <t>C26TKH 38,510025</t>
  </si>
  <si>
    <t>C26TKH 38</t>
  </si>
  <si>
    <t>C26TDL 48,510027</t>
  </si>
  <si>
    <t>C26TDL 48</t>
  </si>
  <si>
    <t>C26TVU 66,510022</t>
  </si>
  <si>
    <t>C26TVU 66</t>
  </si>
  <si>
    <t>C26THB 70,510016</t>
  </si>
  <si>
    <t>C26THB 70</t>
  </si>
  <si>
    <t>C26TTK 82,510013</t>
  </si>
  <si>
    <t>C26TTK 82</t>
  </si>
  <si>
    <t>1C26TTN_00005160,510016</t>
  </si>
  <si>
    <t>1C26TTN_00005160</t>
  </si>
  <si>
    <t>1C26TTN_00005161,510016</t>
  </si>
  <si>
    <t>1C26TTN_00005161</t>
  </si>
  <si>
    <t>1C26TTN_00005162,510021</t>
  </si>
  <si>
    <t>1C26TTN_00005162</t>
  </si>
  <si>
    <t>1C26TTN_00005163,510022</t>
  </si>
  <si>
    <t>1C26TTN_00005163</t>
  </si>
  <si>
    <t>1C26TTN_00005164,510022</t>
  </si>
  <si>
    <t>1C26TTN_00005164</t>
  </si>
  <si>
    <t>1C26TTN_00005166,510028</t>
  </si>
  <si>
    <t>1C26TTN_00005166</t>
  </si>
  <si>
    <t>1C26TTN_00005301,510028</t>
  </si>
  <si>
    <t>1C26TTN_00005301</t>
  </si>
  <si>
    <t>1C26TTN_00005305,510023</t>
  </si>
  <si>
    <t>1C26TTN_00005305</t>
  </si>
  <si>
    <t>1C26TTN_00005306,510022</t>
  </si>
  <si>
    <t>1C26TTN_00005306</t>
  </si>
  <si>
    <t>1C26TTN_00005307,510020</t>
  </si>
  <si>
    <t>1C26TTN_00005307</t>
  </si>
  <si>
    <t>1C26TTN_00005308,510017</t>
  </si>
  <si>
    <t>1C26TTN_00005308</t>
  </si>
  <si>
    <t>1C26TTN_00005309,510017</t>
  </si>
  <si>
    <t>1C26TTN_00005309</t>
  </si>
  <si>
    <t>1C26TTN_00005310,510016</t>
  </si>
  <si>
    <t>1C26TTN_00005310</t>
  </si>
  <si>
    <t>1C26TTN_00005313,510016</t>
  </si>
  <si>
    <t>1C26TTN_00005313</t>
  </si>
  <si>
    <t>1C26TTN_00005314,510016</t>
  </si>
  <si>
    <t>1C26TTN_00005314</t>
  </si>
  <si>
    <t>1C26TTN_00005315,510015</t>
  </si>
  <si>
    <t>1C26TTN_00005315</t>
  </si>
  <si>
    <t>1C26TTN_00005316,510012</t>
  </si>
  <si>
    <t>1C26TTN_00005316</t>
  </si>
  <si>
    <t>1C26TTN_00005317,510012</t>
  </si>
  <si>
    <t>1C26TTN_00005317</t>
  </si>
  <si>
    <t>1C26TTN_00005318,510012</t>
  </si>
  <si>
    <t>1C26TTN_00005318</t>
  </si>
  <si>
    <t>1C26TTN_00005319,510011</t>
  </si>
  <si>
    <t>1C26TTN_00005319</t>
  </si>
  <si>
    <t>1C26TTN_00005320,510011</t>
  </si>
  <si>
    <t>1C26TTN_00005320</t>
  </si>
  <si>
    <t>1C26TTN_00005321,510011</t>
  </si>
  <si>
    <t>1C26TTN_00005321</t>
  </si>
  <si>
    <t>1C26TTN_00006132,510010</t>
  </si>
  <si>
    <t>1C26TTN_00006132</t>
  </si>
  <si>
    <t>1C26TTN_00006134,510010</t>
  </si>
  <si>
    <t>1C26TTN_00006134</t>
  </si>
  <si>
    <t>1C26TTN_00006135,510010</t>
  </si>
  <si>
    <t>1C26TTN_00006135</t>
  </si>
  <si>
    <t>1C26TTN_00006136,510016</t>
  </si>
  <si>
    <t>1C26TTN_00006136</t>
  </si>
  <si>
    <t>1C26TTN_00006731,510026</t>
  </si>
  <si>
    <t>1C26TTN_00006731</t>
  </si>
  <si>
    <t>1C26TTN_00006732,510013</t>
  </si>
  <si>
    <t>1C26TTN_00006732</t>
  </si>
  <si>
    <t>1C26TTN_00007214,510019</t>
  </si>
  <si>
    <t>1C26TTN_00007214</t>
  </si>
  <si>
    <t>1C26TTN_00007215,510019</t>
  </si>
  <si>
    <t>1C26TTN_00007215</t>
  </si>
  <si>
    <t>1C26TTN_00007216,510011</t>
  </si>
  <si>
    <t>1C26TTN_00007216</t>
  </si>
  <si>
    <t>1C26TTN_00007217,510011</t>
  </si>
  <si>
    <t>1C26TTN_00007217</t>
  </si>
  <si>
    <t>1C26TTN_00007218,510018</t>
  </si>
  <si>
    <t>1C26TTN_00007218</t>
  </si>
  <si>
    <t>1C26TTN_00007219,510018</t>
  </si>
  <si>
    <t>1C26TTN_00007219</t>
  </si>
  <si>
    <t>1C26TTN_00007220,570010</t>
  </si>
  <si>
    <t>1C26TTN_00007220</t>
  </si>
  <si>
    <t>1C26TTN_00007221,570010</t>
  </si>
  <si>
    <t>1C26TTN_00007221</t>
  </si>
  <si>
    <t>1C26TTN_00007222,510028</t>
  </si>
  <si>
    <t>1C26TTN_00007222</t>
  </si>
  <si>
    <t>1C26TTN_00007223,510024</t>
  </si>
  <si>
    <t>1C26TTN_00007223</t>
  </si>
  <si>
    <t>1C26TTN_00007224,510024</t>
  </si>
  <si>
    <t>1C26TTN_00007224</t>
  </si>
  <si>
    <t>1C26TTN_00007225,510022</t>
  </si>
  <si>
    <t>1C26TTN_00007225</t>
  </si>
  <si>
    <t>1C26TTN_00007226,510020</t>
  </si>
  <si>
    <t>1C26TTN_00007226</t>
  </si>
  <si>
    <t>1C26TTN_00007227,510020</t>
  </si>
  <si>
    <t>1C26TTN_00007227</t>
  </si>
  <si>
    <t>1C26TTN_00007228,510016</t>
  </si>
  <si>
    <t>1C26TTN_00007228</t>
  </si>
  <si>
    <t>1C26TTN_00007229,510016</t>
  </si>
  <si>
    <t>1C26TTN_00007229</t>
  </si>
  <si>
    <t>1C26TTN_00007230,510015</t>
  </si>
  <si>
    <t>1C26TTN_00007230</t>
  </si>
  <si>
    <t>1C26TTN_00007231,510015</t>
  </si>
  <si>
    <t>1C26TTN_00007231</t>
  </si>
  <si>
    <t>1C26TTN_00007232,510015</t>
  </si>
  <si>
    <t>1C26TTN_00007232</t>
  </si>
  <si>
    <t>1C26TTN_00007284,520090</t>
  </si>
  <si>
    <t>1C26TTN_00007284</t>
  </si>
  <si>
    <t>1C26TTN_00007285,510014</t>
  </si>
  <si>
    <t>1C26TTN_00007285</t>
  </si>
  <si>
    <t>1C26TTN_00007286,510013</t>
  </si>
  <si>
    <t>1C26TTN_00007286</t>
  </si>
  <si>
    <t>1C26TTN_00007287,510014</t>
  </si>
  <si>
    <t>1C26TTN_00007287</t>
  </si>
  <si>
    <t>1C26TTN_00008286,520090</t>
  </si>
  <si>
    <t>1C26TTN_00008286</t>
  </si>
  <si>
    <t>1C26TTN_00008287,510013</t>
  </si>
  <si>
    <t>1C26TTN_00008287</t>
  </si>
  <si>
    <t>1C26TTN_00008288,510013</t>
  </si>
  <si>
    <t>1C26TTN_00008288</t>
  </si>
  <si>
    <t>1C26TTN_00008289,510026</t>
  </si>
  <si>
    <t>1C26TTN_00008289</t>
  </si>
  <si>
    <t>1C26TTN_00008290,510026</t>
  </si>
  <si>
    <t>1C26TTN_00008290</t>
  </si>
  <si>
    <t>1C26TTN_00008291,510014</t>
  </si>
  <si>
    <t>1C26TTN_00008291</t>
  </si>
  <si>
    <t>1C26TTN_00008292,510010</t>
  </si>
  <si>
    <t>1C26TTN_00008292</t>
  </si>
  <si>
    <t>1C26TTN_00008293,510010</t>
  </si>
  <si>
    <t>1C26TTN_00008293</t>
  </si>
  <si>
    <t>1C26TTN_00008294,510029</t>
  </si>
  <si>
    <t>1C26TTN_00008294</t>
  </si>
  <si>
    <t>1C26TTN_00008295,510011</t>
  </si>
  <si>
    <t>1C26TTN_00008295</t>
  </si>
  <si>
    <t>1C26TTN_00008296,510012</t>
  </si>
  <si>
    <t>1C26TTN_00008296</t>
  </si>
  <si>
    <t>1C26TTN_00008297,510012</t>
  </si>
  <si>
    <t>1C26TTN_00008297</t>
  </si>
  <si>
    <t>1C26TTN_00008298,510050</t>
  </si>
  <si>
    <t>1C26TTN_00008298</t>
  </si>
  <si>
    <t>1C26TTN_00008299,510019</t>
  </si>
  <si>
    <t>1C26TTN_00008299</t>
  </si>
  <si>
    <t>1C26TTN_00008300,510027</t>
  </si>
  <si>
    <t>1C26TTN_00008300</t>
  </si>
  <si>
    <t>1C26TTN_00008301,510022</t>
  </si>
  <si>
    <t>1C26TTN_00008301</t>
  </si>
  <si>
    <t>1C26TTN_00008302,510020</t>
  </si>
  <si>
    <t>1C26TTN_00008302</t>
  </si>
  <si>
    <t>1C26TTN_00008303,510017</t>
  </si>
  <si>
    <t>1C26TTN_00008303</t>
  </si>
  <si>
    <t>1C26TTN_00008304,510016</t>
  </si>
  <si>
    <t>1C26TTN_00008304</t>
  </si>
  <si>
    <t>1C26TTN_00008305,510016</t>
  </si>
  <si>
    <t>1C26TTN_00008305</t>
  </si>
  <si>
    <t>1C26TTN_00009511,510019</t>
  </si>
  <si>
    <t>1C26TTN_00009511</t>
  </si>
  <si>
    <t>1C26TTN_00009512,510019</t>
  </si>
  <si>
    <t>1C26TTN_00009512</t>
  </si>
  <si>
    <t>1C26TTN_00009513,510010</t>
  </si>
  <si>
    <t>1C26TTN_00009513</t>
  </si>
  <si>
    <t>1C26TTN_00009514,510010</t>
  </si>
  <si>
    <t>1C26TTN_00009514</t>
  </si>
  <si>
    <t>1C26TTN_00009518,510020</t>
  </si>
  <si>
    <t>1C26TTN_00009518</t>
  </si>
  <si>
    <t>1C26TTN_00009523,510015</t>
  </si>
  <si>
    <t>1C26TTN_00009523</t>
  </si>
  <si>
    <t>1C26TTN_00009524,510015</t>
  </si>
  <si>
    <t>1C26TTN_00009524</t>
  </si>
  <si>
    <t>1C26TTN_00009525,510015</t>
  </si>
  <si>
    <t>1C26TTN_00009525</t>
  </si>
  <si>
    <t>1C26TTN_00009528,510015</t>
  </si>
  <si>
    <t>1C26TTN_00009528</t>
  </si>
  <si>
    <t>1C26TTN_00009565,510026</t>
  </si>
  <si>
    <t>1C26TTN_00009565</t>
  </si>
  <si>
    <t>1C26TTN_00009566,510026</t>
  </si>
  <si>
    <t>1C26TTN_00009566</t>
  </si>
  <si>
    <t>1C26TTN_00009640,510013</t>
  </si>
  <si>
    <t>1C26TTN_00009640</t>
  </si>
  <si>
    <t>1C26TTN_00010653,510014</t>
  </si>
  <si>
    <t>1C26TTN_00010653</t>
  </si>
  <si>
    <t>1C26TTN_00010655,510014</t>
  </si>
  <si>
    <t>1C26TTN_00010655</t>
  </si>
  <si>
    <t>PVC T02.2026 inv 2191</t>
  </si>
  <si>
    <t>1001000092152</t>
  </si>
  <si>
    <t>C26TAN 31,510023</t>
  </si>
  <si>
    <t>C26TAN 31</t>
  </si>
  <si>
    <t>C26TKH 48,510025</t>
  </si>
  <si>
    <t>C26TKH 48</t>
  </si>
  <si>
    <t>C26TKH 58,510025</t>
  </si>
  <si>
    <t>C26TKH 58</t>
  </si>
  <si>
    <t>C26TKH 59,510025</t>
  </si>
  <si>
    <t>C26TKH 59</t>
  </si>
  <si>
    <t>C26TVU 82,510022</t>
  </si>
  <si>
    <t>C26TVU 82</t>
  </si>
  <si>
    <t>C26TMA 85,510014</t>
  </si>
  <si>
    <t>C26TMA 85</t>
  </si>
  <si>
    <t>C26TKG 100,510028</t>
  </si>
  <si>
    <t>C26TKG 100</t>
  </si>
  <si>
    <t>C26TDU 101,510019</t>
  </si>
  <si>
    <t>C26TDU 101</t>
  </si>
  <si>
    <t>C26TTK 106,510013</t>
  </si>
  <si>
    <t>C26TTK 106</t>
  </si>
  <si>
    <t>C26TDA 117,510017</t>
  </si>
  <si>
    <t>C26TDA 117</t>
  </si>
  <si>
    <t>C26THL 135,510015</t>
  </si>
  <si>
    <t>C26THL 135</t>
  </si>
  <si>
    <t>C26THL 136,510015</t>
  </si>
  <si>
    <t>C26THL 136</t>
  </si>
  <si>
    <t>C26THL 164,510015</t>
  </si>
  <si>
    <t>C26THL 164</t>
  </si>
  <si>
    <t>C26THP 192,510012</t>
  </si>
  <si>
    <t>C26THP 192</t>
  </si>
  <si>
    <t>1C26TTN_00009515,510025</t>
  </si>
  <si>
    <t>1C26TTN_00009515</t>
  </si>
  <si>
    <t>1C26TTN_00009516,510024</t>
  </si>
  <si>
    <t>1C26TTN_00009516</t>
  </si>
  <si>
    <t>1C26TTN_00009517,510024</t>
  </si>
  <si>
    <t>1C26TTN_00009517</t>
  </si>
  <si>
    <t>1C26TTN_00009519,510017</t>
  </si>
  <si>
    <t>1C26TTN_00009519</t>
  </si>
  <si>
    <t>1C26TTN_00009520,510017</t>
  </si>
  <si>
    <t>1C26TTN_00009520</t>
  </si>
  <si>
    <t>1C26TTN_00009521,510016</t>
  </si>
  <si>
    <t>1C26TTN_00009521</t>
  </si>
  <si>
    <t>1C26TTN_00009522,510016</t>
  </si>
  <si>
    <t>1C26TTN_00009522</t>
  </si>
  <si>
    <t>1C26TTN_00009677,510026</t>
  </si>
  <si>
    <t>1C26TTN_00009677</t>
  </si>
  <si>
    <t>1C26TTN_00010654,510014</t>
  </si>
  <si>
    <t>1C26TTN_00010654</t>
  </si>
  <si>
    <t>1C26TTN_00010656,510014</t>
  </si>
  <si>
    <t>1C26TTN_00010656</t>
  </si>
  <si>
    <t>1C26TTN_00010657,510014</t>
  </si>
  <si>
    <t>1C26TTN_00010657</t>
  </si>
  <si>
    <t>1C26TTN_00012047,510010</t>
  </si>
  <si>
    <t>1C26TTN_00012047</t>
  </si>
  <si>
    <t>1C26TTN_00012048,510018</t>
  </si>
  <si>
    <t>1C26TTN_00012048</t>
  </si>
  <si>
    <t>1C26TTN_00012049,510018</t>
  </si>
  <si>
    <t>1C26TTN_00012049</t>
  </si>
  <si>
    <t>1C26TTN_00012050,510018</t>
  </si>
  <si>
    <t>1C26TTN_00012050</t>
  </si>
  <si>
    <t>1C26TTN_00012051,510019</t>
  </si>
  <si>
    <t>1C26TTN_00012051</t>
  </si>
  <si>
    <t>1C26TTN_00012052,510012</t>
  </si>
  <si>
    <t>1C26TTN_00012052</t>
  </si>
  <si>
    <t>1C26TTN_00012053,510028</t>
  </si>
  <si>
    <t>1C26TTN_00012053</t>
  </si>
  <si>
    <t>1C26TTN_00012054,510028</t>
  </si>
  <si>
    <t>1C26TTN_00012054</t>
  </si>
  <si>
    <t>1C26TTN_00012055,510025</t>
  </si>
  <si>
    <t>1C26TTN_00012055</t>
  </si>
  <si>
    <t>1C26TTN_00012056,510027</t>
  </si>
  <si>
    <t>1C26TTN_00012056</t>
  </si>
  <si>
    <t>1C26TTN_00012057,510027</t>
  </si>
  <si>
    <t>1C26TTN_00012057</t>
  </si>
  <si>
    <t>1C26TTN_00012058,510024</t>
  </si>
  <si>
    <t>1C26TTN_00012058</t>
  </si>
  <si>
    <t>1C26TTN_00012059,510023</t>
  </si>
  <si>
    <t>1C26TTN_00012059</t>
  </si>
  <si>
    <t>1C26TTN_00012060,510020</t>
  </si>
  <si>
    <t>1C26TTN_00012060</t>
  </si>
  <si>
    <t>1C26TTN_00012061,510017</t>
  </si>
  <si>
    <t>1C26TTN_00012061</t>
  </si>
  <si>
    <t>1C26TTN_00012062,510016</t>
  </si>
  <si>
    <t>1C26TTN_00012062</t>
  </si>
  <si>
    <t>1C26TTN_00012063,510016</t>
  </si>
  <si>
    <t>1C26TTN_00012063</t>
  </si>
  <si>
    <t>1C26TTN_00012064,510016</t>
  </si>
  <si>
    <t>1C26TTN_00012064</t>
  </si>
  <si>
    <t>1C26TTN_00012065,510013</t>
  </si>
  <si>
    <t>1C26TTN_00012065</t>
  </si>
  <si>
    <t>1C26TTN_00012066,510013</t>
  </si>
  <si>
    <t>1C26TTN_00012066</t>
  </si>
  <si>
    <t>1C26TTN_00012067,510026</t>
  </si>
  <si>
    <t>1C26TTN_00012067</t>
  </si>
  <si>
    <t>1C26TTN_00012068,510026</t>
  </si>
  <si>
    <t>1C26TTN_00012068</t>
  </si>
  <si>
    <t>1C26TTN_00012070,510014</t>
  </si>
  <si>
    <t>1C26TTN_00012070</t>
  </si>
  <si>
    <t>1C26TTN_00012071,510014</t>
  </si>
  <si>
    <t>1C26TTN_00012071</t>
  </si>
  <si>
    <t>1C26TTN_00012104,510013</t>
  </si>
  <si>
    <t>1C26TTN_00012104</t>
  </si>
  <si>
    <t>1C26TTN_00012105,510026</t>
  </si>
  <si>
    <t>1C26TTN_00012105</t>
  </si>
  <si>
    <t>1C26TTN_00012165,570010</t>
  </si>
  <si>
    <t>1C26TTN_00012165</t>
  </si>
  <si>
    <t>1C26TTN_00012166,510028</t>
  </si>
  <si>
    <t>1C26TTN_00012166</t>
  </si>
  <si>
    <t>1C26TTN_00012167,510022</t>
  </si>
  <si>
    <t>1C26TTN_00012167</t>
  </si>
  <si>
    <t>1C26TTN_00012168,510022</t>
  </si>
  <si>
    <t>1C26TTN_00012168</t>
  </si>
  <si>
    <t>1C26TTN_00012169,510022</t>
  </si>
  <si>
    <t>1C26TTN_00012169</t>
  </si>
  <si>
    <t>1C26TTN_00012170,510020</t>
  </si>
  <si>
    <t>1C26TTN_00012170</t>
  </si>
  <si>
    <t>1C26TTN_00012171,510020</t>
  </si>
  <si>
    <t>1C26TTN_00012171</t>
  </si>
  <si>
    <t>1C26TTN_00012172,510017</t>
  </si>
  <si>
    <t>1C26TTN_00012172</t>
  </si>
  <si>
    <t>1C26TTN_00012173,510016</t>
  </si>
  <si>
    <t>1C26TTN_00012173</t>
  </si>
  <si>
    <t>1C26TTN_00012174,510015</t>
  </si>
  <si>
    <t>1C26TTN_00012174</t>
  </si>
  <si>
    <t>1C26TTN_00012175,510011</t>
  </si>
  <si>
    <t>1C26TTN_00012175</t>
  </si>
  <si>
    <t>1C26TTN_00012176,510011</t>
  </si>
  <si>
    <t>1C26TTN_00012176</t>
  </si>
  <si>
    <t>1C26TTN_00012177,510010</t>
  </si>
  <si>
    <t>1C26TTN_00012177</t>
  </si>
  <si>
    <t>1C26TTN_00012178,510010</t>
  </si>
  <si>
    <t>1C26TTN_00012178</t>
  </si>
  <si>
    <t>1C26TTN_00012179,510050</t>
  </si>
  <si>
    <t>1C26TTN_00012179</t>
  </si>
  <si>
    <t>1C26TTN_00012180,510050</t>
  </si>
  <si>
    <t>1C26TTN_00012180</t>
  </si>
  <si>
    <t>1C26TTN_00013164,510018</t>
  </si>
  <si>
    <t>1C26TTN_00013164</t>
  </si>
  <si>
    <t>1C26TTN_00013165,510018</t>
  </si>
  <si>
    <t>1C26TTN_00013165</t>
  </si>
  <si>
    <t>1C26TTN_00013166,510018</t>
  </si>
  <si>
    <t>1C26TTN_00013166</t>
  </si>
  <si>
    <t>1C26TTN_00013167,510011</t>
  </si>
  <si>
    <t>1C26TTN_00013167</t>
  </si>
  <si>
    <t>1C26TTN_00013168,510012</t>
  </si>
  <si>
    <t>1C26TTN_00013168</t>
  </si>
  <si>
    <t>1C26TTN_00013169,510012</t>
  </si>
  <si>
    <t>1C26TTN_00013169</t>
  </si>
  <si>
    <t>1C26TTN_00013170,570010</t>
  </si>
  <si>
    <t>1C26TTN_00013170</t>
  </si>
  <si>
    <t>1C26TTN_00013171,510021</t>
  </si>
  <si>
    <t>1C26TTN_00013171</t>
  </si>
  <si>
    <t>1C26TTN_00013172,510017</t>
  </si>
  <si>
    <t>1C26TTN_00013172</t>
  </si>
  <si>
    <t>1C26TTN_00014039,510012</t>
  </si>
  <si>
    <t>1C26TTN_00014039</t>
  </si>
  <si>
    <t>DIS - HO TRO TRUNG BAY SAN PHAM 2.3%(C26TBA00014217andTHANG 2/2026)</t>
  </si>
  <si>
    <t>1001090515532</t>
  </si>
  <si>
    <t>NIT-HO TRO SAN PHAM MOI 2%(C26TBA00014261andTHANG 2/2026)</t>
  </si>
  <si>
    <t>1001090515533</t>
  </si>
  <si>
    <t>CTG - HO TRO NHOM HANG TRONG DIEM 4%(C26TBA00014264andTHANG 2/2026)</t>
  </si>
  <si>
    <t>1001090515534</t>
  </si>
  <si>
    <t>1C26TTN_00014568,510011</t>
  </si>
  <si>
    <t>1C26TTN_00014568</t>
  </si>
  <si>
    <t>1C26TTN_00014776,510026</t>
  </si>
  <si>
    <t>1C26TTN_00014776</t>
  </si>
  <si>
    <t>ADS - HO TRO THEM 1%(C26TBA00016799andTHANG 2/2026)</t>
  </si>
  <si>
    <t>1001090515535</t>
  </si>
  <si>
    <t>BUS - HO TRO CUNG HOP TAC 2.25%(C26TBA00017740andTHANG 2/2026)</t>
  </si>
  <si>
    <t>1001090515536</t>
  </si>
  <si>
    <t>DTS-HO TRO CUNG CAP THONG TIN 0.5%(C26TBA00017840andTHANG 2/2026)</t>
  </si>
  <si>
    <t>1001090515537</t>
  </si>
  <si>
    <t>LOB-THUONG KHACH HANG THAN THIET 3.3%(DN_32026T900414)</t>
  </si>
  <si>
    <t>1001090521166</t>
  </si>
  <si>
    <t>DN_32026T900414</t>
  </si>
  <si>
    <t>C26TKC 32,510029</t>
  </si>
  <si>
    <t>C26TKC 32</t>
  </si>
  <si>
    <t>C26TQU 60,510021</t>
  </si>
  <si>
    <t>C26TQU 60</t>
  </si>
  <si>
    <t>C26TKH 70,510025</t>
  </si>
  <si>
    <t>C26TKH 70</t>
  </si>
  <si>
    <t>C26TDL 81,510027</t>
  </si>
  <si>
    <t>C26TDL 81</t>
  </si>
  <si>
    <t>C26TKH 89,510025</t>
  </si>
  <si>
    <t>C26TKH 89</t>
  </si>
  <si>
    <t>C26THB 104,510016</t>
  </si>
  <si>
    <t>C26THB 104</t>
  </si>
  <si>
    <t>C26THB 106,510016</t>
  </si>
  <si>
    <t>C26THB 106</t>
  </si>
  <si>
    <t>C26THD 107,510026</t>
  </si>
  <si>
    <t>C26THD 107</t>
  </si>
  <si>
    <t>C26TNH 108,510018</t>
  </si>
  <si>
    <t>C26TNH 108</t>
  </si>
  <si>
    <t>C26TVU 112,510022</t>
  </si>
  <si>
    <t>C26TVU 112</t>
  </si>
  <si>
    <t>C26TLX 126,510020</t>
  </si>
  <si>
    <t>C26TLX 126</t>
  </si>
  <si>
    <t>C26TDU 128,510019</t>
  </si>
  <si>
    <t>C26TDU 128</t>
  </si>
  <si>
    <t>C26TDU 133,510019</t>
  </si>
  <si>
    <t>C26TDU 133</t>
  </si>
  <si>
    <t>C26TKG 134,510028</t>
  </si>
  <si>
    <t>C26TKG 134</t>
  </si>
  <si>
    <t>1C26TDA 156,510017</t>
  </si>
  <si>
    <t>1C26TDA 156</t>
  </si>
  <si>
    <t>C26TKG 163,510028</t>
  </si>
  <si>
    <t>C26TKG 163</t>
  </si>
  <si>
    <t>C26THL 202,510015</t>
  </si>
  <si>
    <t>C26THL 202</t>
  </si>
  <si>
    <t>C26THP 207,510012</t>
  </si>
  <si>
    <t>C26THP 207</t>
  </si>
  <si>
    <t>C26THL 207,510015</t>
  </si>
  <si>
    <t>C26THL 207</t>
  </si>
  <si>
    <t>1C26TBP 271,510011</t>
  </si>
  <si>
    <t>1C26TBP 271</t>
  </si>
  <si>
    <t>C26TDS 660,570010</t>
  </si>
  <si>
    <t>C26TDS 660</t>
  </si>
  <si>
    <t>C26TDS 662,570010</t>
  </si>
  <si>
    <t>C26TDS 662</t>
  </si>
  <si>
    <t>C26TDS 663,570010</t>
  </si>
  <si>
    <t>C26TDS 663</t>
  </si>
  <si>
    <t>C26TAP 920,510010</t>
  </si>
  <si>
    <t>C26TAP 920</t>
  </si>
  <si>
    <t>C26TAP 921,510010</t>
  </si>
  <si>
    <t>C26TAP 921</t>
  </si>
  <si>
    <t>C26TAP 1373,510010</t>
  </si>
  <si>
    <t>C26TAP 1373</t>
  </si>
  <si>
    <t>1C26TTN_00005304,510023</t>
  </si>
  <si>
    <t>1C26TTN_00005304</t>
  </si>
  <si>
    <t>1C26TTN_00014555,570010</t>
  </si>
  <si>
    <t>1C26TTN_00014555</t>
  </si>
  <si>
    <t>1C26TTN_00014556,510028</t>
  </si>
  <si>
    <t>1C26TTN_00014556</t>
  </si>
  <si>
    <t>1C26TTN_00014557,510027</t>
  </si>
  <si>
    <t>1C26TTN_00014557</t>
  </si>
  <si>
    <t>1C26TTN_00014558,510025</t>
  </si>
  <si>
    <t>1C26TTN_00014558</t>
  </si>
  <si>
    <t>1C26TTN_00014559,510024</t>
  </si>
  <si>
    <t>1C26TTN_00014559</t>
  </si>
  <si>
    <t>1C26TTN_00014560,510023</t>
  </si>
  <si>
    <t>1C26TTN_00014560</t>
  </si>
  <si>
    <t>1C26TTN_00014561,510022</t>
  </si>
  <si>
    <t>1C26TTN_00014561</t>
  </si>
  <si>
    <t>1C26TTN_00014562,510022</t>
  </si>
  <si>
    <t>1C26TTN_00014562</t>
  </si>
  <si>
    <t>1C26TTN_00014563,510017</t>
  </si>
  <si>
    <t>1C26TTN_00014563</t>
  </si>
  <si>
    <t>1C26TTN_00014564,510016</t>
  </si>
  <si>
    <t>1C26TTN_00014564</t>
  </si>
  <si>
    <t>1C26TTN_00014565,510016</t>
  </si>
  <si>
    <t>1C26TTN_00014565</t>
  </si>
  <si>
    <t>1C26TTN_00014566,510010</t>
  </si>
  <si>
    <t>1C26TTN_00014566</t>
  </si>
  <si>
    <t>1C26TTN_00014567,510011</t>
  </si>
  <si>
    <t>1C26TTN_00014567</t>
  </si>
  <si>
    <t>1C26TTN_00014569,510019</t>
  </si>
  <si>
    <t>1C26TTN_00014569</t>
  </si>
  <si>
    <t>1C26TTN_00014570,510018</t>
  </si>
  <si>
    <t>1C26TTN_00014570</t>
  </si>
  <si>
    <t>1C26TTN_00014571,510018</t>
  </si>
  <si>
    <t>1C26TTN_00014571</t>
  </si>
  <si>
    <t>1C26TTN_00014793,510012</t>
  </si>
  <si>
    <t>1C26TTN_00014793</t>
  </si>
  <si>
    <t>1C26TTN_00014794,510012</t>
  </si>
  <si>
    <t>1C26TTN_00014794</t>
  </si>
  <si>
    <t>1C26TTN_00014795,510012</t>
  </si>
  <si>
    <t>1C26TTN_00014795</t>
  </si>
  <si>
    <t>1C26TTN_00016239,570010</t>
  </si>
  <si>
    <t>1C26TTN_00016239</t>
  </si>
  <si>
    <t>1C26TTN_00016240,510028</t>
  </si>
  <si>
    <t>1C26TTN_00016240</t>
  </si>
  <si>
    <t>1C26TTN_00016241,510027</t>
  </si>
  <si>
    <t>1C26TTN_00016241</t>
  </si>
  <si>
    <t>1C26TTN_00016243,510022</t>
  </si>
  <si>
    <t>1C26TTN_00016243</t>
  </si>
  <si>
    <t>1C26TTN_00016244,510021</t>
  </si>
  <si>
    <t>1C26TTN_00016244</t>
  </si>
  <si>
    <t>1C26TTN_00016245,510020</t>
  </si>
  <si>
    <t>1C26TTN_00016245</t>
  </si>
  <si>
    <t>1C26TTN_00016246,510017</t>
  </si>
  <si>
    <t>1C26TTN_00016246</t>
  </si>
  <si>
    <t>1C26TTN_00017188,510019</t>
  </si>
  <si>
    <t>1C26TTN_00017188</t>
  </si>
  <si>
    <t>1C26TTN_00017189,510010</t>
  </si>
  <si>
    <t>1C26TTN_00017189</t>
  </si>
  <si>
    <t>1C26TTN_00017190,510029</t>
  </si>
  <si>
    <t>1C26TTN_00017190</t>
  </si>
  <si>
    <t>1C26TTN_00017191,510029</t>
  </si>
  <si>
    <t>1C26TTN_00017191</t>
  </si>
  <si>
    <t>1C26TTN_00017192,510012</t>
  </si>
  <si>
    <t>1C26TTN_00017192</t>
  </si>
  <si>
    <t>1C26TTN_00017193,510011</t>
  </si>
  <si>
    <t>1C26TTN_00017193</t>
  </si>
  <si>
    <t>1C26TTN_00017194,510015</t>
  </si>
  <si>
    <t>1C26TTN_00017194</t>
  </si>
  <si>
    <t>1C26TTN_00017195,510015</t>
  </si>
  <si>
    <t>1C26TTN_00017195</t>
  </si>
  <si>
    <t>1C26TTN_00017201,510029</t>
  </si>
  <si>
    <t>1C26TTN_00017201</t>
  </si>
  <si>
    <t>1C26TTN_00017334,520090</t>
  </si>
  <si>
    <t>1C26TTN_00017334</t>
  </si>
  <si>
    <t>1C26TTN_00017335,520090</t>
  </si>
  <si>
    <t>1C26TTN_00017335</t>
  </si>
  <si>
    <t>1C26TTN_00017378,510014</t>
  </si>
  <si>
    <t>1C26TTN_00017378</t>
  </si>
  <si>
    <t>1C26TTN_00017421,510013</t>
  </si>
  <si>
    <t>1C26TTN_00017421</t>
  </si>
  <si>
    <t>1C26TTN_00017485,510026</t>
  </si>
  <si>
    <t>1C26TTN_00017485</t>
  </si>
  <si>
    <t>1C26TTN_00017508,510014</t>
  </si>
  <si>
    <t>1C26TTN_00017508</t>
  </si>
  <si>
    <t>1C26TTN_00017556,510014</t>
  </si>
  <si>
    <t>1C26TTN_00017556</t>
  </si>
  <si>
    <t>1C26TTN_00017578,510014</t>
  </si>
  <si>
    <t>1C26TTN_00017578</t>
  </si>
  <si>
    <t>C26TQN 69,510024</t>
  </si>
  <si>
    <t>C26TQN 69</t>
  </si>
  <si>
    <t>C26TQU 73,510021</t>
  </si>
  <si>
    <t>C26TQU 73</t>
  </si>
  <si>
    <t>1C26TDL 97,510027</t>
  </si>
  <si>
    <t>1C26TDL 97</t>
  </si>
  <si>
    <t>C26TKH 103,510025</t>
  </si>
  <si>
    <t>C26TKH 103</t>
  </si>
  <si>
    <t>C26TKH 104,510025</t>
  </si>
  <si>
    <t>C26TKH 104</t>
  </si>
  <si>
    <t>C26TKH 106,510025</t>
  </si>
  <si>
    <t>C26TKH 106</t>
  </si>
  <si>
    <t>C26THD 115,510026</t>
  </si>
  <si>
    <t>C26THD 115</t>
  </si>
  <si>
    <t>C26TMA 130,510014</t>
  </si>
  <si>
    <t>C26TMA 130</t>
  </si>
  <si>
    <t>C26THB 130,510016</t>
  </si>
  <si>
    <t>C26THB 130</t>
  </si>
  <si>
    <t>C26TVU 135,510022</t>
  </si>
  <si>
    <t>C26TVU 135</t>
  </si>
  <si>
    <t>C26TVU 140,510022</t>
  </si>
  <si>
    <t>C26TVU 140</t>
  </si>
  <si>
    <t>C26TTK 153,510013</t>
  </si>
  <si>
    <t>C26TTK 153</t>
  </si>
  <si>
    <t>C26TDU 160,510019</t>
  </si>
  <si>
    <t>C26TDU 160</t>
  </si>
  <si>
    <t>C26TKG 186,510028</t>
  </si>
  <si>
    <t>C26TKG 186</t>
  </si>
  <si>
    <t>C26TKG 194,510028</t>
  </si>
  <si>
    <t>C26TKG 194</t>
  </si>
  <si>
    <t>C26THL 231,510015</t>
  </si>
  <si>
    <t>C26THL 231</t>
  </si>
  <si>
    <t>1C26THL 234,510015</t>
  </si>
  <si>
    <t>1C26THL 234</t>
  </si>
  <si>
    <t>C26TBP 343,510011</t>
  </si>
  <si>
    <t>C26TBP 343</t>
  </si>
  <si>
    <t>ADS - HO TRO THEM 1%(C26TBA00019616andTHANG 3/2026)</t>
  </si>
  <si>
    <t>1001090525989</t>
  </si>
  <si>
    <t>PVC T03.2026 inv 3345</t>
  </si>
  <si>
    <t>1001000093380</t>
  </si>
  <si>
    <t>1C26TTN_00005303,510025</t>
  </si>
  <si>
    <t>1C26TTN_00005303</t>
  </si>
  <si>
    <t>1C26TTN_00016242,510024</t>
  </si>
  <si>
    <t>1C26TTN_00016242</t>
  </si>
  <si>
    <t>1C26TTN_00016247,510016</t>
  </si>
  <si>
    <t>1C26TTN_00016247</t>
  </si>
  <si>
    <t>1C26TTN_00017197,510020</t>
  </si>
  <si>
    <t>1C26TTN_00017197</t>
  </si>
  <si>
    <t>1C26TTN_00017198,510022</t>
  </si>
  <si>
    <t>1C26TTN_00017198</t>
  </si>
  <si>
    <t>1C26TTN_00017199,510024</t>
  </si>
  <si>
    <t>1C26TTN_00017199</t>
  </si>
  <si>
    <t>1C26TTN_00017348,510018</t>
  </si>
  <si>
    <t>1C26TTN_00017348</t>
  </si>
  <si>
    <t>1C26TTN_00017349,510019</t>
  </si>
  <si>
    <t>1C26TTN_00017349</t>
  </si>
  <si>
    <t>1C26TTN_00017350,510019</t>
  </si>
  <si>
    <t>1C26TTN_00017350</t>
  </si>
  <si>
    <t>1C26TTN_00017351,510010</t>
  </si>
  <si>
    <t>1C26TTN_00017351</t>
  </si>
  <si>
    <t>1C26TTN_00017352,510010</t>
  </si>
  <si>
    <t>1C26TTN_00017352</t>
  </si>
  <si>
    <t>1C26TTN_00018459,510017</t>
  </si>
  <si>
    <t>1C26TTN_00018459</t>
  </si>
  <si>
    <t>1C26TTN_00018460,510017</t>
  </si>
  <si>
    <t>1C26TTN_00018460</t>
  </si>
  <si>
    <t>1C26TTN_00018461,510017</t>
  </si>
  <si>
    <t>1C26TTN_00018461</t>
  </si>
  <si>
    <t>1C26TTN_00018462,510024</t>
  </si>
  <si>
    <t>1C26TTN_00018462</t>
  </si>
  <si>
    <t>1C26TTN_00018463,510024</t>
  </si>
  <si>
    <t>1C26TTN_00018463</t>
  </si>
  <si>
    <t>1C26TTN_00018464,510011</t>
  </si>
  <si>
    <t>1C26TTN_00018464</t>
  </si>
  <si>
    <t>1C26TTN_00018465,510011</t>
  </si>
  <si>
    <t>1C26TTN_00018465</t>
  </si>
  <si>
    <t>1C26TTN_00019080,510010</t>
  </si>
  <si>
    <t>1C26TTN_00019080</t>
  </si>
  <si>
    <t>1C26TTN_00019081,510010</t>
  </si>
  <si>
    <t>1C26TTN_00019081</t>
  </si>
  <si>
    <t>1C26TTN_00019082,510010</t>
  </si>
  <si>
    <t>1C26TTN_00019082</t>
  </si>
  <si>
    <t>1C26TTN_00019252,510025</t>
  </si>
  <si>
    <t>1C26TTN_00019252</t>
  </si>
  <si>
    <t>1C26TTN_00019253,510024</t>
  </si>
  <si>
    <t>1C26TTN_00019253</t>
  </si>
  <si>
    <t>1C26TTN_00019254,510022</t>
  </si>
  <si>
    <t>1C26TTN_00019254</t>
  </si>
  <si>
    <t>1C26TTN_00019255,510017</t>
  </si>
  <si>
    <t>1C26TTN_00019255</t>
  </si>
  <si>
    <t>1C26TTN_00019271,510013</t>
  </si>
  <si>
    <t>1C26TTN_00019271</t>
  </si>
  <si>
    <t>1C26TTN_00019272,510026</t>
  </si>
  <si>
    <t>1C26TTN_00019272</t>
  </si>
  <si>
    <t>NIT-HO TRO SAN PHAM MOI 2%(C26TBA00019617andTHANG 3/2026)</t>
  </si>
  <si>
    <t>1001090525734</t>
  </si>
  <si>
    <t>DTS-HO TRO CUNG CAP THONG TIN 0.5%(C26TBA00019630andTHANG 3/2026)</t>
  </si>
  <si>
    <t>1001090525735</t>
  </si>
  <si>
    <t>BUS - HO TRO CUNG HOP TAC 2.25%(C26TBA00019702andTHANG 3/2026)</t>
  </si>
  <si>
    <t>1001090525736</t>
  </si>
  <si>
    <t>DIS - HO TRO TRUNG BAY SAN PHAM 2.3%(C26TBA00019703andTHANG 3/2026)</t>
  </si>
  <si>
    <t>1001090525737</t>
  </si>
  <si>
    <t>CTG - HO TRO NHOM HANG TRONG DIEM 4%(C26TBA00019755andTHANG 3/2026)</t>
  </si>
  <si>
    <t>1001090525738</t>
  </si>
  <si>
    <t>1C26TTN_00020681,510026</t>
  </si>
  <si>
    <t>1C26TTN_00020681</t>
  </si>
  <si>
    <t>1C26TTN_00020740,570010</t>
  </si>
  <si>
    <t>1C26TTN_00020740</t>
  </si>
  <si>
    <t>1C26TTN_00020779,510017</t>
  </si>
  <si>
    <t>1C26TTN_00020779</t>
  </si>
  <si>
    <t>1C26TTN_00020780,510022</t>
  </si>
  <si>
    <t>1C26TTN_00020780</t>
  </si>
  <si>
    <t>1C26TTN_00020781,510011</t>
  </si>
  <si>
    <t>1C26TTN_00020781</t>
  </si>
  <si>
    <t>1C26TTN_00020782,510011</t>
  </si>
  <si>
    <t>1C26TTN_00020782</t>
  </si>
  <si>
    <t>1C26TTN_00020783,510019</t>
  </si>
  <si>
    <t>1C26TTN_00020783</t>
  </si>
  <si>
    <t>1C26TTN_00021594,510015</t>
  </si>
  <si>
    <t>1C26TTN_00021594</t>
  </si>
  <si>
    <t>1C26TTN_00021595,510012</t>
  </si>
  <si>
    <t>1C26TTN_00021595</t>
  </si>
  <si>
    <t>1C26TTN_00021596,510012</t>
  </si>
  <si>
    <t>1C26TTN_00021596</t>
  </si>
  <si>
    <t>1C26TTN_00021597,510018</t>
  </si>
  <si>
    <t>1C26TTN_00021597</t>
  </si>
  <si>
    <t>1C26TTN_00021635,510013</t>
  </si>
  <si>
    <t>1C26TTN_00021635</t>
  </si>
  <si>
    <t>1C26TTN_00021636,510026</t>
  </si>
  <si>
    <t>1C26TTN_00021636</t>
  </si>
  <si>
    <t>1C26TTN_00021637,510013</t>
  </si>
  <si>
    <t>1C26TTN_00021637</t>
  </si>
  <si>
    <t>1C26TTN_00021638,510026</t>
  </si>
  <si>
    <t>1C26TTN_00021638</t>
  </si>
  <si>
    <t>1C26TTN_00021639,510013</t>
  </si>
  <si>
    <t>1C26TTN_00021639</t>
  </si>
  <si>
    <t>1C26TTN_00021640,510014</t>
  </si>
  <si>
    <t>1C26TTN_00021640</t>
  </si>
  <si>
    <t>1C26TTN_00021641,520090</t>
  </si>
  <si>
    <t>1C26TTN_00021641</t>
  </si>
  <si>
    <t>1C26TTN_00022770,510026</t>
  </si>
  <si>
    <t>1C26TTN_00022770</t>
  </si>
  <si>
    <t>LOB-THUONG KHACH HANG THAN THIET 3.3%(DN_42026T900419)</t>
  </si>
  <si>
    <t>1001090528023</t>
  </si>
  <si>
    <t>00003944</t>
  </si>
  <si>
    <t>00029550</t>
  </si>
  <si>
    <t>00029615</t>
  </si>
  <si>
    <t>00029620</t>
  </si>
  <si>
    <t>00029658</t>
  </si>
  <si>
    <t>00029665</t>
  </si>
  <si>
    <t>00029753</t>
  </si>
  <si>
    <t>DN_52026T900412</t>
  </si>
  <si>
    <t>C26TKC 48,510029</t>
  </si>
  <si>
    <t>C26TKC 48</t>
  </si>
  <si>
    <t>C26TKC 50,510029</t>
  </si>
  <si>
    <t>C26TKC 50</t>
  </si>
  <si>
    <t>C26TQU 105,510021</t>
  </si>
  <si>
    <t>C26TQU 105</t>
  </si>
  <si>
    <t>00000105</t>
  </si>
  <si>
    <t>C26TDL 121,510027</t>
  </si>
  <si>
    <t>C26TDL 121</t>
  </si>
  <si>
    <t>00000121</t>
  </si>
  <si>
    <t>C26THD 167,510026</t>
  </si>
  <si>
    <t>C26THD 167</t>
  </si>
  <si>
    <t>00000167</t>
  </si>
  <si>
    <t>C26TVU 178,510022</t>
  </si>
  <si>
    <t>C26TVU 178</t>
  </si>
  <si>
    <t>00000178</t>
  </si>
  <si>
    <t>C26TMA 184,510014</t>
  </si>
  <si>
    <t>C26TMA 184</t>
  </si>
  <si>
    <t>00000184</t>
  </si>
  <si>
    <t>C26TDA 199,510017</t>
  </si>
  <si>
    <t>C26TDA 199</t>
  </si>
  <si>
    <t>C26TLX 228,510020</t>
  </si>
  <si>
    <t>C26TLX 228</t>
  </si>
  <si>
    <t>C26THL 299,510015</t>
  </si>
  <si>
    <t>C26THL 299</t>
  </si>
  <si>
    <t>00000299</t>
  </si>
  <si>
    <t>C26THP 378,510012</t>
  </si>
  <si>
    <t>C26THP 378</t>
  </si>
  <si>
    <t>00000378</t>
  </si>
  <si>
    <t>C26TBP 438,510011</t>
  </si>
  <si>
    <t>C26TBP 438</t>
  </si>
  <si>
    <t>00000438</t>
  </si>
  <si>
    <t>C26TBP 491,510011</t>
  </si>
  <si>
    <t>C26TBP 491</t>
  </si>
  <si>
    <t>00000491</t>
  </si>
  <si>
    <t>C26TDS 845,570010</t>
  </si>
  <si>
    <t>C26TDS 845</t>
  </si>
  <si>
    <t>00000845</t>
  </si>
  <si>
    <t>C26TAP 2385,510010</t>
  </si>
  <si>
    <t>C26TAP 2385</t>
  </si>
  <si>
    <t>00002385</t>
  </si>
  <si>
    <t>1C26TTN_00030075,510027</t>
  </si>
  <si>
    <t>1C26TTN_00030075</t>
  </si>
  <si>
    <t>1C26TTN_00030076,510022</t>
  </si>
  <si>
    <t>1C26TTN_00030076</t>
  </si>
  <si>
    <t>1C26TTN_00030078,510017</t>
  </si>
  <si>
    <t>1C26TTN_00030078</t>
  </si>
  <si>
    <t>1C26TTN_00030079,510015</t>
  </si>
  <si>
    <t>1C26TTN_00030079</t>
  </si>
  <si>
    <t>1C26TTN_00030080,510011</t>
  </si>
  <si>
    <t>1C26TTN_00030080</t>
  </si>
  <si>
    <t>1C26TTN_00030081,510011</t>
  </si>
  <si>
    <t>1C26TTN_00030081</t>
  </si>
  <si>
    <t>1C26TTN_00030082,510019</t>
  </si>
  <si>
    <t>1C26TTN_00030082</t>
  </si>
  <si>
    <t>1C26TTN_00030233,510029</t>
  </si>
  <si>
    <t>1C26TTN_00030233</t>
  </si>
  <si>
    <t>1C26TTN_00030234,510010</t>
  </si>
  <si>
    <t>1C26TTN_00030234</t>
  </si>
  <si>
    <t>1C26TTN_00030235,510019</t>
  </si>
  <si>
    <t>1C26TTN_00030235</t>
  </si>
  <si>
    <t>1C26TTN_00030236,510019</t>
  </si>
  <si>
    <t>1C26TTN_00030236</t>
  </si>
  <si>
    <t>1C26TTN_00030237,510019</t>
  </si>
  <si>
    <t>1C26TTN_00030237</t>
  </si>
  <si>
    <t>1C26TTN_00030238,510023</t>
  </si>
  <si>
    <t>1C26TTN_00030238</t>
  </si>
  <si>
    <t>1C26TTN_00030239,510024</t>
  </si>
  <si>
    <t>1C26TTN_00030239</t>
  </si>
  <si>
    <t>1C26TTN_00030240,510024</t>
  </si>
  <si>
    <t>1C26TTN_00030240</t>
  </si>
  <si>
    <t>1C26TTN_00030241,510025</t>
  </si>
  <si>
    <t>1C26TTN_00030241</t>
  </si>
  <si>
    <t>1C26TTN_00030242,510027</t>
  </si>
  <si>
    <t>1C26TTN_00030242</t>
  </si>
  <si>
    <t>1C26TTN_00030243,510028</t>
  </si>
  <si>
    <t>1C26TTN_00030243</t>
  </si>
  <si>
    <t>1C26TTN_00030244,570010</t>
  </si>
  <si>
    <t>1C26TTN_00030244</t>
  </si>
  <si>
    <t>1C26TTN_00030245,570010</t>
  </si>
  <si>
    <t>1C26TTN_00030245</t>
  </si>
  <si>
    <t>1C26TTN_00030246,510022</t>
  </si>
  <si>
    <t>1C26TTN_00030246</t>
  </si>
  <si>
    <t>1C26TTN_00030247,510015</t>
  </si>
  <si>
    <t>1C26TTN_00030247</t>
  </si>
  <si>
    <t>1C26TTN_00030248,510015</t>
  </si>
  <si>
    <t>1C26TTN_00030248</t>
  </si>
  <si>
    <t>1C26TTN_00030249,510016</t>
  </si>
  <si>
    <t>1C26TTN_00030249</t>
  </si>
  <si>
    <t>1C26TTN_00030250,510017</t>
  </si>
  <si>
    <t>1C26TTN_00030250</t>
  </si>
  <si>
    <t>1C26TTN_00030434,510026</t>
  </si>
  <si>
    <t>1C26TTN_00030434</t>
  </si>
  <si>
    <t>1C26TTN_00030435,510026</t>
  </si>
  <si>
    <t>1C26TTN_00030435</t>
  </si>
  <si>
    <t>1C26TTN_00031438,510018</t>
  </si>
  <si>
    <t>1C26TTN_00031438</t>
  </si>
  <si>
    <t>1C26TTN_00031439,510010</t>
  </si>
  <si>
    <t>1C26TTN_00031439</t>
  </si>
  <si>
    <t>1C26TTN_00031440,510010</t>
  </si>
  <si>
    <t>1C26TTN_00031440</t>
  </si>
  <si>
    <t>1C26TTN_00031484,510014</t>
  </si>
  <si>
    <t>1C26TTN_00031484</t>
  </si>
  <si>
    <t>1C26TTN_00031485,510014</t>
  </si>
  <si>
    <t>1C26TTN_00031485</t>
  </si>
  <si>
    <t>1C26TTN_00031486,520090</t>
  </si>
  <si>
    <t>1C26TTN_00031486</t>
  </si>
  <si>
    <t>1C26TTN_00031487,510014</t>
  </si>
  <si>
    <t>1C26TTN_00031487</t>
  </si>
  <si>
    <t>1C26TTN_00032832,510011</t>
  </si>
  <si>
    <t>1C26TTN_00032832</t>
  </si>
  <si>
    <t>1C26TTN_00032833,510012</t>
  </si>
  <si>
    <t>1C26TTN_00032833</t>
  </si>
  <si>
    <t>1C26TTN_00032834,510012</t>
  </si>
  <si>
    <t>1C26TTN_00032834</t>
  </si>
  <si>
    <t>1C26TTN_00032835,510018</t>
  </si>
  <si>
    <t>1C26TTN_00032835</t>
  </si>
  <si>
    <t>1C26TTN_00032836,510018</t>
  </si>
  <si>
    <t>1C26TTN_00032836</t>
  </si>
  <si>
    <t>1C26TTN_00032998,510026</t>
  </si>
  <si>
    <t>1C26TTN_00032998</t>
  </si>
  <si>
    <t>1C26TTN_00032999,510013</t>
  </si>
  <si>
    <t>1C26TTN_00032999</t>
  </si>
  <si>
    <t>1C26TTN_00033000,510026</t>
  </si>
  <si>
    <t>1C26TTN_00033000</t>
  </si>
  <si>
    <t>1C26TTN_00034789,510026</t>
  </si>
  <si>
    <t>1C26TTN_00034789</t>
  </si>
  <si>
    <t>1C26TTN_00034790,510013</t>
  </si>
  <si>
    <t>1C26TTN_00034790</t>
  </si>
  <si>
    <t>1C26TTN_00034791,510013</t>
  </si>
  <si>
    <t>1C26TTN_00034791</t>
  </si>
  <si>
    <t>MDV00415</t>
  </si>
  <si>
    <t>LOB - Thưởng khách hàng thân thiết 3.3% (Tháng 04/2026)</t>
  </si>
  <si>
    <t>LOB - Thưởng khách hàng thân thiết 3.3% (Tháng 3/2026)</t>
  </si>
  <si>
    <t>MDV00416</t>
  </si>
  <si>
    <t>DN_62026T900421</t>
  </si>
  <si>
    <t>LOB - Thưởng khách hàng thân thiết 3.3% (Tháng 05/2026)</t>
  </si>
  <si>
    <t>MDV00347</t>
  </si>
  <si>
    <t>Ho tro phi van chuyen T4/2026</t>
  </si>
  <si>
    <t>MDV00403</t>
  </si>
  <si>
    <t>00034949</t>
  </si>
  <si>
    <t>00034930</t>
  </si>
  <si>
    <t>00034950</t>
  </si>
  <si>
    <t>00032282</t>
  </si>
  <si>
    <t>00032442</t>
  </si>
  <si>
    <t>MDV00337</t>
  </si>
  <si>
    <t>SG/HT062684</t>
  </si>
  <si>
    <t>SG/HT062683</t>
  </si>
  <si>
    <t>HT0506MEGA001-02</t>
  </si>
  <si>
    <t>Hàng Trả - MEGA Hà Nội - MEGA-HNI-BTL--001</t>
  </si>
  <si>
    <t>HT0506MEGA001-01</t>
  </si>
  <si>
    <t>HT0806MEGA003-02</t>
  </si>
  <si>
    <t>Hàng Trả - MEGA Hải Phòng- MEGA-HNI-BTL--001</t>
  </si>
  <si>
    <t>HT0806MEGA003-01</t>
  </si>
  <si>
    <t>Hàng Trả -  MEGA Hải Phòng - MEGA-HNI-BTL--001</t>
  </si>
  <si>
    <t>HT0806MEGA002-02</t>
  </si>
  <si>
    <t>Hàng trả - mega cần thơ - MEGA-CTO-00--002</t>
  </si>
  <si>
    <t>HT0806MEGA002-01</t>
  </si>
  <si>
    <t>HT0906MEGA015-01</t>
  </si>
  <si>
    <t>Hàng trả - Mega Kiên Giang- MEGA-AGG-00--015</t>
  </si>
  <si>
    <t>HT0906MEGA014-02</t>
  </si>
  <si>
    <t>Hàng trả - Mega Đắk Lắk - MEGA-DLK-00-014</t>
  </si>
  <si>
    <t>HT0906MEGA014-01</t>
  </si>
  <si>
    <t>HT0906MEGA011-01</t>
  </si>
  <si>
    <t>HT0906MEGA005-01</t>
  </si>
  <si>
    <t>Hàng trả - Mega Biên Hoà- MEGA-DNI-00--005</t>
  </si>
  <si>
    <t>000002385</t>
  </si>
  <si>
    <t>00000179</t>
  </si>
  <si>
    <t>00000342</t>
  </si>
  <si>
    <t>00000339</t>
  </si>
  <si>
    <t>00000264</t>
  </si>
  <si>
    <t>00000144</t>
  </si>
  <si>
    <t>00000145</t>
  </si>
  <si>
    <t>00000151</t>
  </si>
  <si>
    <t>Hóa đơn điều chỉnh giảm về 0</t>
  </si>
  <si>
    <t>Hóa đơn đã bị điều chỉnh giảm về 0</t>
  </si>
  <si>
    <t>Column1</t>
  </si>
  <si>
    <t>Khách hàng</t>
  </si>
  <si>
    <t>Ngày chứng từ</t>
  </si>
  <si>
    <t>Tổng tiền hàng</t>
  </si>
  <si>
    <t>Tiền thuế GTGT</t>
  </si>
  <si>
    <t>Tổng tiền thanh toán</t>
  </si>
  <si>
    <t>Giá trị đã xuất HĐ</t>
  </si>
  <si>
    <t>Đã lập hóa đơn</t>
  </si>
  <si>
    <t>Đã xuất hàng</t>
  </si>
  <si>
    <t>Loại chứng từ</t>
  </si>
  <si>
    <t>Người tạo</t>
  </si>
  <si>
    <t>Đã lập</t>
  </si>
  <si>
    <t>Đã xuất</t>
  </si>
  <si>
    <t>Bán hàng hóa, dịch vụ trong nước chưa thu tiền</t>
  </si>
  <si>
    <t>ADMIN_MN</t>
  </si>
  <si>
    <t>ADMIN_MB</t>
  </si>
  <si>
    <t>HANGMINHTHU</t>
  </si>
  <si>
    <t>10135133 - Mega An Phú</t>
  </si>
  <si>
    <t>50957293 - Mega An Phú. Food Delivery Service Center</t>
  </si>
  <si>
    <t>Chưa xuất</t>
  </si>
  <si>
    <t>PHANANHVU</t>
  </si>
  <si>
    <t>17385264- TEST GIÁ</t>
  </si>
  <si>
    <t>BH15925</t>
  </si>
  <si>
    <t>00039590</t>
  </si>
  <si>
    <t>TC17411219</t>
  </si>
  <si>
    <t>BH15924</t>
  </si>
  <si>
    <t>00039589</t>
  </si>
  <si>
    <t>TC21491929</t>
  </si>
  <si>
    <t>BH15922</t>
  </si>
  <si>
    <t>00039587</t>
  </si>
  <si>
    <t>TC24000169</t>
  </si>
  <si>
    <t>BH34050</t>
  </si>
  <si>
    <t>00039535</t>
  </si>
  <si>
    <t>14171060</t>
  </si>
  <si>
    <t>BH15923</t>
  </si>
  <si>
    <t>00039588</t>
  </si>
  <si>
    <t>TC22044936</t>
  </si>
  <si>
    <t>BH15920</t>
  </si>
  <si>
    <t>00039585</t>
  </si>
  <si>
    <t>TC28033787</t>
  </si>
  <si>
    <t>BH15921</t>
  </si>
  <si>
    <t>00039586</t>
  </si>
  <si>
    <t>TC25017193</t>
  </si>
  <si>
    <t>BH15926</t>
  </si>
  <si>
    <t>00039591</t>
  </si>
  <si>
    <t>TC17410474</t>
  </si>
  <si>
    <t>BH15927</t>
  </si>
  <si>
    <t>00039592</t>
  </si>
  <si>
    <t>TC16220514</t>
  </si>
  <si>
    <t>BH15910</t>
  </si>
  <si>
    <t>00039598</t>
  </si>
  <si>
    <t>12268156</t>
  </si>
  <si>
    <t>BH15906</t>
  </si>
  <si>
    <t>00039594</t>
  </si>
  <si>
    <t>19136562</t>
  </si>
  <si>
    <t>BH15905</t>
  </si>
  <si>
    <t>00039593</t>
  </si>
  <si>
    <t>19136632</t>
  </si>
  <si>
    <t>BH15909</t>
  </si>
  <si>
    <t>00039597</t>
  </si>
  <si>
    <t>11398611</t>
  </si>
  <si>
    <t>BH15908</t>
  </si>
  <si>
    <t>00039596</t>
  </si>
  <si>
    <t>11398318</t>
  </si>
  <si>
    <t>BH15907</t>
  </si>
  <si>
    <t>00039595</t>
  </si>
  <si>
    <t>19137862</t>
  </si>
  <si>
    <t>BH16312</t>
  </si>
  <si>
    <t>00040570</t>
  </si>
  <si>
    <t>18662280</t>
  </si>
  <si>
    <t>BH16313</t>
  </si>
  <si>
    <t>00040571</t>
  </si>
  <si>
    <t>18663345</t>
  </si>
  <si>
    <t>BH15913</t>
  </si>
  <si>
    <t>00039601</t>
  </si>
  <si>
    <t>TC25018121</t>
  </si>
  <si>
    <t>BH15911</t>
  </si>
  <si>
    <t>00039599</t>
  </si>
  <si>
    <t>TC91049151</t>
  </si>
  <si>
    <t>BH15916</t>
  </si>
  <si>
    <t>00039604</t>
  </si>
  <si>
    <t>TC22045580</t>
  </si>
  <si>
    <t>BH15917</t>
  </si>
  <si>
    <t>00039605</t>
  </si>
  <si>
    <t>TC15161520</t>
  </si>
  <si>
    <t>BH15914</t>
  </si>
  <si>
    <t>00039602</t>
  </si>
  <si>
    <t>TC24001651</t>
  </si>
  <si>
    <t>BH15918</t>
  </si>
  <si>
    <t>00039606</t>
  </si>
  <si>
    <t>TC15161230</t>
  </si>
  <si>
    <t>BH15915</t>
  </si>
  <si>
    <t>00039603</t>
  </si>
  <si>
    <t>TC24001368</t>
  </si>
  <si>
    <t>BH15912</t>
  </si>
  <si>
    <t>00039600</t>
  </si>
  <si>
    <t>TC25018269</t>
  </si>
  <si>
    <t>BH15919</t>
  </si>
  <si>
    <t>00039607</t>
  </si>
  <si>
    <t>12271250</t>
  </si>
  <si>
    <t>BH16315</t>
  </si>
  <si>
    <t>00040573</t>
  </si>
  <si>
    <t>10272899</t>
  </si>
  <si>
    <t>BH16316</t>
  </si>
  <si>
    <t>00040574</t>
  </si>
  <si>
    <t>10270157</t>
  </si>
  <si>
    <t>BH16314</t>
  </si>
  <si>
    <t>00040572</t>
  </si>
  <si>
    <t>10273197</t>
  </si>
  <si>
    <t>BH34622</t>
  </si>
  <si>
    <t>00041009</t>
  </si>
  <si>
    <t>90626347</t>
  </si>
  <si>
    <t>BH34670</t>
  </si>
  <si>
    <t>00041011</t>
  </si>
  <si>
    <t>14173732</t>
  </si>
  <si>
    <t>BH34669</t>
  </si>
  <si>
    <t>00041010</t>
  </si>
  <si>
    <t>14175776</t>
  </si>
  <si>
    <t>BH34621</t>
  </si>
  <si>
    <t>00041008</t>
  </si>
  <si>
    <t>90626288</t>
  </si>
  <si>
    <t>BH34671</t>
  </si>
  <si>
    <t>00041012</t>
  </si>
  <si>
    <t>14170034</t>
  </si>
  <si>
    <t>BH16321</t>
  </si>
  <si>
    <t>00040579</t>
  </si>
  <si>
    <t>TC22047638</t>
  </si>
  <si>
    <t>BH16322</t>
  </si>
  <si>
    <t>00040580</t>
  </si>
  <si>
    <t>TC24003771</t>
  </si>
  <si>
    <t>BH16318</t>
  </si>
  <si>
    <t>00040576</t>
  </si>
  <si>
    <t>TC16224955</t>
  </si>
  <si>
    <t>BH16319</t>
  </si>
  <si>
    <t>00040577</t>
  </si>
  <si>
    <t>TC17413457</t>
  </si>
  <si>
    <t>BH16320</t>
  </si>
  <si>
    <t>00040578</t>
  </si>
  <si>
    <t>TC20077727</t>
  </si>
  <si>
    <t>BH16317</t>
  </si>
  <si>
    <t>00040575</t>
  </si>
  <si>
    <t>TC16224872</t>
  </si>
  <si>
    <t>BH16323</t>
  </si>
  <si>
    <t>00040581</t>
  </si>
  <si>
    <t>18666411</t>
  </si>
  <si>
    <t>BH16324</t>
  </si>
  <si>
    <t>00040582</t>
  </si>
  <si>
    <t>18665126</t>
  </si>
  <si>
    <t>BH16575</t>
  </si>
  <si>
    <t>00041178</t>
  </si>
  <si>
    <t>11001731</t>
  </si>
  <si>
    <t>BH16573</t>
  </si>
  <si>
    <t>00041176</t>
  </si>
  <si>
    <t>19139688</t>
  </si>
  <si>
    <t>BH16574</t>
  </si>
  <si>
    <t>00041177</t>
  </si>
  <si>
    <t>19139864</t>
  </si>
  <si>
    <t>BH16576</t>
  </si>
  <si>
    <t>00041179</t>
  </si>
  <si>
    <t>11001448</t>
  </si>
  <si>
    <t>BH16584</t>
  </si>
  <si>
    <t>00041187</t>
  </si>
  <si>
    <t>TC20078550</t>
  </si>
  <si>
    <t>BH35187</t>
  </si>
  <si>
    <t>Chưa lập</t>
  </si>
  <si>
    <t>BH16582</t>
  </si>
  <si>
    <t>00041185</t>
  </si>
  <si>
    <t>TC22049560</t>
  </si>
  <si>
    <t>BH35186</t>
  </si>
  <si>
    <t>BH16586</t>
  </si>
  <si>
    <t>00041189</t>
  </si>
  <si>
    <t>TC16227802</t>
  </si>
  <si>
    <t>BH16577</t>
  </si>
  <si>
    <t>00041180</t>
  </si>
  <si>
    <t>10281225</t>
  </si>
  <si>
    <t>BH35188</t>
  </si>
  <si>
    <t>BH16588</t>
  </si>
  <si>
    <t>00041191</t>
  </si>
  <si>
    <t>TC15164534</t>
  </si>
  <si>
    <t>BH16587</t>
  </si>
  <si>
    <t>00041190</t>
  </si>
  <si>
    <t>TC15165509</t>
  </si>
  <si>
    <t>BH16579</t>
  </si>
  <si>
    <t>00041182</t>
  </si>
  <si>
    <t>TC91050685</t>
  </si>
  <si>
    <t>BH16580</t>
  </si>
  <si>
    <t>00041183</t>
  </si>
  <si>
    <t>TC27051032</t>
  </si>
  <si>
    <t>BH16578</t>
  </si>
  <si>
    <t>00041181</t>
  </si>
  <si>
    <t>10281513</t>
  </si>
  <si>
    <t>BH16581</t>
  </si>
  <si>
    <t>00041184</t>
  </si>
  <si>
    <t>TC23439777</t>
  </si>
  <si>
    <t>BH16585</t>
  </si>
  <si>
    <t>00041188</t>
  </si>
  <si>
    <t>TC17415013</t>
  </si>
  <si>
    <t>BH16583</t>
  </si>
  <si>
    <t>00041186</t>
  </si>
  <si>
    <t>TC20078818</t>
  </si>
  <si>
    <t>BH35589</t>
  </si>
  <si>
    <t>BH35588</t>
  </si>
  <si>
    <t>BH35534</t>
  </si>
  <si>
    <t>Số dòng = 675</t>
  </si>
  <si>
    <t>MDV00417</t>
  </si>
  <si>
    <t>00004924</t>
  </si>
  <si>
    <t>Ho tro phi van chuyen T5/2026</t>
  </si>
  <si>
    <t>00041975</t>
  </si>
  <si>
    <t>26146525</t>
  </si>
  <si>
    <t>00041976</t>
  </si>
  <si>
    <t>26141828</t>
  </si>
  <si>
    <t>00041977</t>
  </si>
  <si>
    <t>26146250</t>
  </si>
  <si>
    <t>00042491</t>
  </si>
  <si>
    <t>13119353</t>
  </si>
  <si>
    <t>00042490</t>
  </si>
  <si>
    <t>13119640</t>
  </si>
  <si>
    <t>00042492</t>
  </si>
  <si>
    <t>14184039</t>
  </si>
  <si>
    <t>BH17110</t>
  </si>
  <si>
    <t>00042411</t>
  </si>
  <si>
    <t>TC27051906</t>
  </si>
  <si>
    <t>BH17112</t>
  </si>
  <si>
    <t>00042413</t>
  </si>
  <si>
    <t>TC27051972</t>
  </si>
  <si>
    <t>BH17111</t>
  </si>
  <si>
    <t>00042412</t>
  </si>
  <si>
    <t>TC27051920</t>
  </si>
  <si>
    <t>BH17116</t>
  </si>
  <si>
    <t>00042417</t>
  </si>
  <si>
    <t>TC17416554</t>
  </si>
  <si>
    <t>BH17117</t>
  </si>
  <si>
    <t>00042418</t>
  </si>
  <si>
    <t>TC16229571</t>
  </si>
  <si>
    <t>BH17113</t>
  </si>
  <si>
    <t>00042414</t>
  </si>
  <si>
    <t>TC25022273</t>
  </si>
  <si>
    <t>BH17114</t>
  </si>
  <si>
    <t>00042415</t>
  </si>
  <si>
    <t>TC25022049</t>
  </si>
  <si>
    <t>BH17115</t>
  </si>
  <si>
    <t>00042416</t>
  </si>
  <si>
    <t>TC24007341</t>
  </si>
  <si>
    <t>BH17118</t>
  </si>
  <si>
    <t>00042419</t>
  </si>
  <si>
    <t>11004635</t>
  </si>
  <si>
    <t>BH17119</t>
  </si>
  <si>
    <t>00042420</t>
  </si>
  <si>
    <t>11004926</t>
  </si>
  <si>
    <t>BH17337</t>
  </si>
  <si>
    <t>00042582</t>
  </si>
  <si>
    <t>18668342</t>
  </si>
  <si>
    <t>BH17338</t>
  </si>
  <si>
    <t>00042583</t>
  </si>
  <si>
    <t>18668255</t>
  </si>
  <si>
    <t>BH17336</t>
  </si>
  <si>
    <t>00042581</t>
  </si>
  <si>
    <t>19143256</t>
  </si>
  <si>
    <t>BH17335</t>
  </si>
  <si>
    <t>00042579</t>
  </si>
  <si>
    <t>19143173</t>
  </si>
  <si>
    <t>BH17344</t>
  </si>
  <si>
    <t>00042589</t>
  </si>
  <si>
    <t>TC20081485</t>
  </si>
  <si>
    <t>BH17343</t>
  </si>
  <si>
    <t>00042588</t>
  </si>
  <si>
    <t>TC21496602</t>
  </si>
  <si>
    <t>BH17342</t>
  </si>
  <si>
    <t>00042587</t>
  </si>
  <si>
    <t>TC22052382</t>
  </si>
  <si>
    <t>BH36279</t>
  </si>
  <si>
    <t>00043267</t>
  </si>
  <si>
    <t>26148554</t>
  </si>
  <si>
    <t>BH17339</t>
  </si>
  <si>
    <t>00042584</t>
  </si>
  <si>
    <t>TC16231330</t>
  </si>
  <si>
    <t>BH17345</t>
  </si>
  <si>
    <t>00042590</t>
  </si>
  <si>
    <t>TC16231628</t>
  </si>
  <si>
    <t>BH17341</t>
  </si>
  <si>
    <t>00042586</t>
  </si>
  <si>
    <t>TC23441263</t>
  </si>
  <si>
    <t>BH17340</t>
  </si>
  <si>
    <t>00042585</t>
  </si>
  <si>
    <t>TC24008545</t>
  </si>
  <si>
    <t>BH17347</t>
  </si>
  <si>
    <t>00042592</t>
  </si>
  <si>
    <t>10289634</t>
  </si>
  <si>
    <t>BH17348</t>
  </si>
  <si>
    <t>00042593</t>
  </si>
  <si>
    <t>10289932</t>
  </si>
  <si>
    <t>BH17346</t>
  </si>
  <si>
    <t>00042591</t>
  </si>
  <si>
    <t>29379808</t>
  </si>
  <si>
    <t>BH36636</t>
  </si>
  <si>
    <t>00043722</t>
  </si>
  <si>
    <t>13125635</t>
  </si>
  <si>
    <t>BH36633</t>
  </si>
  <si>
    <t>00043724</t>
  </si>
  <si>
    <t>13123764</t>
  </si>
  <si>
    <t>BH36635</t>
  </si>
  <si>
    <t>00043723</t>
  </si>
  <si>
    <t>13126443</t>
  </si>
  <si>
    <t>BH17793</t>
  </si>
  <si>
    <t>00044155</t>
  </si>
  <si>
    <t>19146428</t>
  </si>
  <si>
    <t>BH17792</t>
  </si>
  <si>
    <t>00044154</t>
  </si>
  <si>
    <t>19146514</t>
  </si>
  <si>
    <t>BH17795</t>
  </si>
  <si>
    <t>00044157</t>
  </si>
  <si>
    <t>TC28041008</t>
  </si>
  <si>
    <t>BH17796</t>
  </si>
  <si>
    <t>00044158</t>
  </si>
  <si>
    <t>TC27054916</t>
  </si>
  <si>
    <t>BH17798</t>
  </si>
  <si>
    <t>00044160</t>
  </si>
  <si>
    <t>TC17421081</t>
  </si>
  <si>
    <t>BH17799</t>
  </si>
  <si>
    <t>00044161</t>
  </si>
  <si>
    <t>TC17420370</t>
  </si>
  <si>
    <t>BH17794</t>
  </si>
  <si>
    <t>00044156</t>
  </si>
  <si>
    <t>TC91053394</t>
  </si>
  <si>
    <t>BH17797</t>
  </si>
  <si>
    <t>00044159</t>
  </si>
  <si>
    <t>TC22052526</t>
  </si>
  <si>
    <t>BH37003</t>
  </si>
  <si>
    <t>00044183</t>
  </si>
  <si>
    <t>26149693</t>
  </si>
  <si>
    <t>BH37004</t>
  </si>
  <si>
    <t>00044524</t>
  </si>
  <si>
    <t>26151807</t>
  </si>
  <si>
    <t>BH37152</t>
  </si>
  <si>
    <t>00044563</t>
  </si>
  <si>
    <t>13125159</t>
  </si>
  <si>
    <t>BH37151</t>
  </si>
  <si>
    <t>00044565</t>
  </si>
  <si>
    <t>13125132</t>
  </si>
  <si>
    <t>BH37166</t>
  </si>
  <si>
    <t>00044562</t>
  </si>
  <si>
    <t>14184853</t>
  </si>
  <si>
    <t>BH37165</t>
  </si>
  <si>
    <t>00044567</t>
  </si>
  <si>
    <t>14182763</t>
  </si>
  <si>
    <t>BH37168</t>
  </si>
  <si>
    <t>00044566</t>
  </si>
  <si>
    <t>14187355</t>
  </si>
  <si>
    <t>BH37167</t>
  </si>
  <si>
    <t>00044564</t>
  </si>
  <si>
    <t>14186426</t>
  </si>
  <si>
    <t>BH17802</t>
  </si>
  <si>
    <t>00044166</t>
  </si>
  <si>
    <t>18672702</t>
  </si>
  <si>
    <t>BH17803</t>
  </si>
  <si>
    <t>00044167</t>
  </si>
  <si>
    <t>18671496</t>
  </si>
  <si>
    <t>BH17801</t>
  </si>
  <si>
    <t>00044165</t>
  </si>
  <si>
    <t>11007905</t>
  </si>
  <si>
    <t>BH17800</t>
  </si>
  <si>
    <t>00044164</t>
  </si>
  <si>
    <t>11008195</t>
  </si>
  <si>
    <t>BH18025</t>
  </si>
  <si>
    <t>00044551</t>
  </si>
  <si>
    <t>TC20083850</t>
  </si>
  <si>
    <t>BH18029</t>
  </si>
  <si>
    <t>00044555</t>
  </si>
  <si>
    <t>TC15170945</t>
  </si>
  <si>
    <t>BH18028</t>
  </si>
  <si>
    <t>00044554</t>
  </si>
  <si>
    <t>TC15171229</t>
  </si>
  <si>
    <t>BH18020</t>
  </si>
  <si>
    <t>00044546</t>
  </si>
  <si>
    <t>TC27055741</t>
  </si>
  <si>
    <t>BH18026</t>
  </si>
  <si>
    <t>00044552</t>
  </si>
  <si>
    <t>TC17422725</t>
  </si>
  <si>
    <t>BH18031</t>
  </si>
  <si>
    <t>00044557</t>
  </si>
  <si>
    <t>TC91053912</t>
  </si>
  <si>
    <t>BH18030</t>
  </si>
  <si>
    <t>00044556</t>
  </si>
  <si>
    <t>TC91054031</t>
  </si>
  <si>
    <t>BH18019</t>
  </si>
  <si>
    <t>00044545</t>
  </si>
  <si>
    <t>12282279</t>
  </si>
  <si>
    <t>BH18018</t>
  </si>
  <si>
    <t>00044544</t>
  </si>
  <si>
    <t>12281846</t>
  </si>
  <si>
    <t>BH37577</t>
  </si>
  <si>
    <t>00044561</t>
  </si>
  <si>
    <t>26151898</t>
  </si>
  <si>
    <t>BH18027</t>
  </si>
  <si>
    <t>00044553</t>
  </si>
  <si>
    <t>TC16235018</t>
  </si>
  <si>
    <t>BH18021</t>
  </si>
  <si>
    <t>00044547</t>
  </si>
  <si>
    <t>TC16234720</t>
  </si>
  <si>
    <t>BH18022</t>
  </si>
  <si>
    <t>00044548</t>
  </si>
  <si>
    <t>TC25025494</t>
  </si>
  <si>
    <t>BH18024</t>
  </si>
  <si>
    <t>00044550</t>
  </si>
  <si>
    <t>TC23442939</t>
  </si>
  <si>
    <t>BH18023</t>
  </si>
  <si>
    <t>00044549</t>
  </si>
  <si>
    <t>TC24011519</t>
  </si>
  <si>
    <t>BH37817</t>
  </si>
  <si>
    <t>00044568</t>
  </si>
  <si>
    <t>14188327</t>
  </si>
  <si>
    <t>BH37818</t>
  </si>
  <si>
    <t>00044569</t>
  </si>
  <si>
    <t>14188612</t>
  </si>
  <si>
    <t>BH18187</t>
  </si>
  <si>
    <t>00045171</t>
  </si>
  <si>
    <t>10294226</t>
  </si>
  <si>
    <t>BH18186</t>
  </si>
  <si>
    <t>00045155</t>
  </si>
  <si>
    <t>10293928</t>
  </si>
  <si>
    <t>BH18183</t>
  </si>
  <si>
    <t>00045174</t>
  </si>
  <si>
    <t>TC22055216</t>
  </si>
  <si>
    <t>BH38254</t>
  </si>
  <si>
    <t>00046631</t>
  </si>
  <si>
    <t>13127805</t>
  </si>
  <si>
    <t>BH38321</t>
  </si>
  <si>
    <t>00046632</t>
  </si>
  <si>
    <t>26154736</t>
  </si>
  <si>
    <t>BH18182</t>
  </si>
  <si>
    <t>00045173</t>
  </si>
  <si>
    <t>TC16236771</t>
  </si>
  <si>
    <t>BH18181</t>
  </si>
  <si>
    <t>00045172</t>
  </si>
  <si>
    <t>TC16236679</t>
  </si>
  <si>
    <t>BH18185</t>
  </si>
  <si>
    <t>00045176</t>
  </si>
  <si>
    <t>TC25027254</t>
  </si>
  <si>
    <t>BH18184</t>
  </si>
  <si>
    <t>00045175</t>
  </si>
  <si>
    <t>TC24012994</t>
  </si>
  <si>
    <t>BH38425</t>
  </si>
  <si>
    <t>00046634</t>
  </si>
  <si>
    <t>13131095</t>
  </si>
  <si>
    <t>BH38424</t>
  </si>
  <si>
    <t>00046633</t>
  </si>
  <si>
    <t>13130788</t>
  </si>
  <si>
    <t>BH38448</t>
  </si>
  <si>
    <t>00046635</t>
  </si>
  <si>
    <t>90631803</t>
  </si>
  <si>
    <t>BH18735</t>
  </si>
  <si>
    <t>00046490</t>
  </si>
  <si>
    <t>18675940</t>
  </si>
  <si>
    <t>BH18734</t>
  </si>
  <si>
    <t>00046489</t>
  </si>
  <si>
    <t>18675499</t>
  </si>
  <si>
    <t>BH18206</t>
  </si>
  <si>
    <t>00045484</t>
  </si>
  <si>
    <t>11011708</t>
  </si>
  <si>
    <t>BH18740</t>
  </si>
  <si>
    <t>00046495</t>
  </si>
  <si>
    <t>TC20086478</t>
  </si>
  <si>
    <t>BH18745</t>
  </si>
  <si>
    <t>00046500</t>
  </si>
  <si>
    <t>TC15174102</t>
  </si>
  <si>
    <t>BH18736</t>
  </si>
  <si>
    <t>00046491</t>
  </si>
  <si>
    <t>TC27059042</t>
  </si>
  <si>
    <t>BH18743</t>
  </si>
  <si>
    <t>00046498</t>
  </si>
  <si>
    <t>TC17424474</t>
  </si>
  <si>
    <t>BH18742</t>
  </si>
  <si>
    <t>00046497</t>
  </si>
  <si>
    <t>TC17425688</t>
  </si>
  <si>
    <t>BH18741</t>
  </si>
  <si>
    <t>00046496</t>
  </si>
  <si>
    <t>TC17426221</t>
  </si>
  <si>
    <t>BH18738</t>
  </si>
  <si>
    <t>00046493</t>
  </si>
  <si>
    <t>TC22058028</t>
  </si>
  <si>
    <t>BH18739</t>
  </si>
  <si>
    <t>00046494</t>
  </si>
  <si>
    <t>TC22056584</t>
  </si>
  <si>
    <t>BH18744</t>
  </si>
  <si>
    <t>00046499</t>
  </si>
  <si>
    <t>TC16238064</t>
  </si>
  <si>
    <t>BH18737</t>
  </si>
  <si>
    <t>00046492</t>
  </si>
  <si>
    <t>TC25028305</t>
  </si>
  <si>
    <t>BH18747</t>
  </si>
  <si>
    <t>00046502</t>
  </si>
  <si>
    <t>10297577</t>
  </si>
  <si>
    <t>BH18746</t>
  </si>
  <si>
    <t>00046501</t>
  </si>
  <si>
    <t>10297885</t>
  </si>
  <si>
    <t>BH18852</t>
  </si>
  <si>
    <t>00046646</t>
  </si>
  <si>
    <t>TC25029915</t>
  </si>
  <si>
    <t>BH18851</t>
  </si>
  <si>
    <t>00046645</t>
  </si>
  <si>
    <t>TC24015491</t>
  </si>
  <si>
    <t>BH19503</t>
  </si>
  <si>
    <t>00048442</t>
  </si>
  <si>
    <t>11014850</t>
  </si>
  <si>
    <t>BH19502</t>
  </si>
  <si>
    <t>00048441</t>
  </si>
  <si>
    <t>11014538</t>
  </si>
  <si>
    <t>BH39423</t>
  </si>
  <si>
    <t>00048562</t>
  </si>
  <si>
    <t>14193374</t>
  </si>
  <si>
    <t>BH39687</t>
  </si>
  <si>
    <t>00048565</t>
  </si>
  <si>
    <t>26158668</t>
  </si>
  <si>
    <t>BH39734</t>
  </si>
  <si>
    <t>00048563</t>
  </si>
  <si>
    <t>14194233</t>
  </si>
  <si>
    <t>BH39735</t>
  </si>
  <si>
    <t>00048566</t>
  </si>
  <si>
    <t>14195102</t>
  </si>
  <si>
    <t>BH39733</t>
  </si>
  <si>
    <t>00048564</t>
  </si>
  <si>
    <t>14195130</t>
  </si>
  <si>
    <t>BH19512</t>
  </si>
  <si>
    <t>00048451</t>
  </si>
  <si>
    <t>TC20089121</t>
  </si>
  <si>
    <t>BH19510</t>
  </si>
  <si>
    <t>00048449</t>
  </si>
  <si>
    <t>TC28048072</t>
  </si>
  <si>
    <t>BH19513</t>
  </si>
  <si>
    <t>00048452</t>
  </si>
  <si>
    <t>TC15177673</t>
  </si>
  <si>
    <t>BH19507</t>
  </si>
  <si>
    <t>00048446</t>
  </si>
  <si>
    <t>18677851</t>
  </si>
  <si>
    <t>BH19505</t>
  </si>
  <si>
    <t>00048444</t>
  </si>
  <si>
    <t>18678880</t>
  </si>
  <si>
    <t>BH19506</t>
  </si>
  <si>
    <t>00048445</t>
  </si>
  <si>
    <t>18677948</t>
  </si>
  <si>
    <t>BH19508</t>
  </si>
  <si>
    <t>00048447</t>
  </si>
  <si>
    <t>18679194</t>
  </si>
  <si>
    <t>BH19509</t>
  </si>
  <si>
    <t>00048448</t>
  </si>
  <si>
    <t>TC91057667</t>
  </si>
  <si>
    <t>BH19504</t>
  </si>
  <si>
    <t>00048443</t>
  </si>
  <si>
    <t>12288147</t>
  </si>
  <si>
    <t>BH19514</t>
  </si>
  <si>
    <t>00048453</t>
  </si>
  <si>
    <t>TC16241148</t>
  </si>
  <si>
    <t>BH19511</t>
  </si>
  <si>
    <t>00048450</t>
  </si>
  <si>
    <t>TC25030927</t>
  </si>
  <si>
    <t>BH19515</t>
  </si>
  <si>
    <t>00048454</t>
  </si>
  <si>
    <t>10301821</t>
  </si>
  <si>
    <t>BH19516</t>
  </si>
  <si>
    <t>00048455</t>
  </si>
  <si>
    <t>10301496</t>
  </si>
  <si>
    <t>BH19718</t>
  </si>
  <si>
    <t>00049345</t>
  </si>
  <si>
    <t>TC27063467</t>
  </si>
  <si>
    <t>BH19719</t>
  </si>
  <si>
    <t>00049346</t>
  </si>
  <si>
    <t>TC17430590</t>
  </si>
  <si>
    <t>BH19717</t>
  </si>
  <si>
    <t>00049344</t>
  </si>
  <si>
    <t>TC91058519</t>
  </si>
  <si>
    <t>BH40521</t>
  </si>
  <si>
    <t>00049613</t>
  </si>
  <si>
    <t>26158972</t>
  </si>
  <si>
    <t>BH40496</t>
  </si>
  <si>
    <t>00049601</t>
  </si>
  <si>
    <t>14194531</t>
  </si>
  <si>
    <t>167</t>
  </si>
  <si>
    <t>184</t>
  </si>
  <si>
    <t>2385</t>
  </si>
  <si>
    <t>491</t>
  </si>
  <si>
    <t>179</t>
  </si>
  <si>
    <t>186</t>
  </si>
  <si>
    <t>339</t>
  </si>
  <si>
    <t>342</t>
  </si>
  <si>
    <t>144</t>
  </si>
  <si>
    <t>145</t>
  </si>
  <si>
    <t>151</t>
  </si>
  <si>
    <t>168</t>
  </si>
  <si>
    <t>264</t>
  </si>
  <si>
    <t>1706MEGA-007-109</t>
  </si>
  <si>
    <t>109</t>
  </si>
  <si>
    <t>Hàng Trả - CHI NHÁNH CÔNG TY TNHH MM MEGA MARKET (VIỆT NAM) TẠI TỈNH BÌNH ĐỊNH - Phiếu trả ngày …........... - MEGA-GLI-00--007</t>
  </si>
  <si>
    <t>1706MEGA-001-194</t>
  </si>
  <si>
    <t>194</t>
  </si>
  <si>
    <t>Hàng Trả - CHI NHÁNH CÔNG TY TNHH MM MEGA MARKET (VIỆT NAM) TẠI THÀNH PHỐ HÀ NỘI - Phiếu trả ngày …........... - MEGA-HNI-BTL--001</t>
  </si>
  <si>
    <t>1706MEGA-003-205</t>
  </si>
  <si>
    <t>205</t>
  </si>
  <si>
    <t>Hàng Trả - CHI NHÁNH CÔNG TY TNHH MM MEGA MARKET (VIỆT NAM) TẠI HẢI PHÒNG - Phiếu trả ngày …........... - MEGA-HPG-01--003</t>
  </si>
  <si>
    <t>1706MEGA-008-234</t>
  </si>
  <si>
    <t>234</t>
  </si>
  <si>
    <t>Hàng Trả - CHI NHÁNH CÔNG TY TNHH MM MEGA MARKET (VIỆT NAM) TẠI TỈNH BÌNH DƯƠNG - Phiếu trả ngày …........... - MEGA-HCM-00--008</t>
  </si>
  <si>
    <t>1706MEGA49586-463</t>
  </si>
  <si>
    <t>463</t>
  </si>
  <si>
    <t>Hàng Trả - CÔNG TY TNHH MM MEGA MARKET (VIỆT NAM) - Phiếu trả ngày …........... - MEGA-HCM-Q2-49586</t>
  </si>
  <si>
    <t>1706MEGA49586-544</t>
  </si>
  <si>
    <t>544</t>
  </si>
  <si>
    <t>2206MEGA49586-65</t>
  </si>
  <si>
    <t>65</t>
  </si>
  <si>
    <t>2406MEGA-001-200</t>
  </si>
  <si>
    <t>200</t>
  </si>
  <si>
    <t>2406MEGA-004-241</t>
  </si>
  <si>
    <t>241</t>
  </si>
  <si>
    <t>Hàng Trả - CHI NHÁNH CÔNG TY TNHH MM MEGA MARKET (VIỆT NAM) TẠI THÀNH PHỐ ĐÀ NẴNG - Phiếu trả ngày …........... - MEGA-DNG-00--004</t>
  </si>
  <si>
    <t>2406MEGA-001-244</t>
  </si>
  <si>
    <t>244</t>
  </si>
  <si>
    <t>2506MEGA-014-150</t>
  </si>
  <si>
    <t>150</t>
  </si>
  <si>
    <t>Hàng Trả - CHI NHÁNH CÔNG TY TNHH MM MEGA MARKET (VIỆT NAM) TẠI TỈNH ĐẮK LẮK - Phiếu trả ngày …........... - MEGA-DLK-00--014</t>
  </si>
  <si>
    <t>2506MEGA-014-151</t>
  </si>
  <si>
    <t>2506MEGA-011-168</t>
  </si>
  <si>
    <t>Hàng Trả - CHI NHÁNH CÔNG TY TNHH MM MEGA MARKET (VIỆT NAM) TẠI THÀNH PHỐ NHA TRANG - Phiếu trả ngày …........... - MEGA-KHA-00--011</t>
  </si>
  <si>
    <t>1C26TTN_00033086,510010</t>
  </si>
  <si>
    <t>1C26TTN_00033086</t>
  </si>
  <si>
    <t>1C26TTN_00033085,510010</t>
  </si>
  <si>
    <t>1C26TTN_00033085</t>
  </si>
  <si>
    <t>1C26TTN_00033084,510010</t>
  </si>
  <si>
    <t>1C26TTN_00033084</t>
  </si>
  <si>
    <t>1C26TTN_00033083,510010</t>
  </si>
  <si>
    <t>1C26TTN_00033083</t>
  </si>
  <si>
    <t>HUY BUT TOAN: 10010000950081C26TTR 4924</t>
  </si>
  <si>
    <t>27924</t>
  </si>
  <si>
    <t>LOB-THUONG KHACH HANG THAN THIET 3.3%(DN_62026T900421)</t>
  </si>
  <si>
    <t>1001090542811</t>
  </si>
  <si>
    <t>DTS-HO TRO CUNG CAP THONG TIN 0.5%(C26TBA00034950andTHANG 5/2026)</t>
  </si>
  <si>
    <t>1001090540646</t>
  </si>
  <si>
    <t>NIT-HO TRO SAN PHAM MOI 2%(C26TBA00034949andTHANG 5/2026)</t>
  </si>
  <si>
    <t>1001090540645</t>
  </si>
  <si>
    <t>DIS - HO TRO TRUNG BAY SAN PHAM 2.3%(C26TBA00034930andTHANG 5/2026)</t>
  </si>
  <si>
    <t>1001090540644</t>
  </si>
  <si>
    <t>CTG - HO TRO NHOM HANG TRONG DIEM 4%(C26TBA00034900andTHANG 5/2026)</t>
  </si>
  <si>
    <t>1001090540643</t>
  </si>
  <si>
    <t>ADS - HO TRO THEM 1%(C26TBA00032442andTHANG 5/2026)</t>
  </si>
  <si>
    <t>1001090540642</t>
  </si>
  <si>
    <t>BUS - HO TRO CUNG HOP TAC 2.25%(C26TBA00032282andTHANG 5/2026)</t>
  </si>
  <si>
    <t>1001090540641</t>
  </si>
  <si>
    <t>PVC T05.2026 inv 4924</t>
  </si>
  <si>
    <t>1001000095008</t>
  </si>
  <si>
    <t>1001000095820</t>
  </si>
  <si>
    <t>1C26TTN_00036139,510010</t>
  </si>
  <si>
    <t>1C26TTN_00036139</t>
  </si>
  <si>
    <t>1C26TTN_00034773,510011</t>
  </si>
  <si>
    <t>1C26TTN_00034773</t>
  </si>
  <si>
    <t>C26TBP 544,510011</t>
  </si>
  <si>
    <t>C26TBP 544</t>
  </si>
  <si>
    <t>1C26TTN_00034657,510011</t>
  </si>
  <si>
    <t>1C26TTN_00034657</t>
  </si>
  <si>
    <t>1C26TTN_00036492,510011</t>
  </si>
  <si>
    <t>1C26TTN_00036492</t>
  </si>
  <si>
    <t>C26THP 463,510012</t>
  </si>
  <si>
    <t>C26THP 463</t>
  </si>
  <si>
    <t>1C26TTN_00033042,510012</t>
  </si>
  <si>
    <t>1C26TTN_00033042</t>
  </si>
  <si>
    <t>1C26TTN_00034902,510013</t>
  </si>
  <si>
    <t>1C26TTN_00034902</t>
  </si>
  <si>
    <t>1C26TTN_00034903,510013</t>
  </si>
  <si>
    <t>1C26TTN_00034903</t>
  </si>
  <si>
    <t>1C26TTN_00034904,510014</t>
  </si>
  <si>
    <t>1C26TTN_00034904</t>
  </si>
  <si>
    <t>1C26TTN_00036427,510014</t>
  </si>
  <si>
    <t>1C26TTN_00036427</t>
  </si>
  <si>
    <t>1C26TTN_00034901,510014</t>
  </si>
  <si>
    <t>1C26TTN_00034901</t>
  </si>
  <si>
    <t>C26TMA 194,510014</t>
  </si>
  <si>
    <t>C26TMA 194</t>
  </si>
  <si>
    <t>C26THL 342,510015</t>
  </si>
  <si>
    <t>C26THL 342</t>
  </si>
  <si>
    <t>C26THL 339,510015</t>
  </si>
  <si>
    <t>C26THL 339</t>
  </si>
  <si>
    <t>1C26TTN_00033055,510015</t>
  </si>
  <si>
    <t>1C26TTN_00033055</t>
  </si>
  <si>
    <t>1C26TTN_00034776,510015</t>
  </si>
  <si>
    <t>1C26TTN_00034776</t>
  </si>
  <si>
    <t>C26THB 179,510016</t>
  </si>
  <si>
    <t>C26THB 179</t>
  </si>
  <si>
    <t>C26THB 205,510016</t>
  </si>
  <si>
    <t>C26THB 205</t>
  </si>
  <si>
    <t>1C26TTN_00033054,510016</t>
  </si>
  <si>
    <t>1C26TTN_00033054</t>
  </si>
  <si>
    <t>1C26TTN_00034774,510016</t>
  </si>
  <si>
    <t>1C26TTN_00034774</t>
  </si>
  <si>
    <t>C26THB 186,510016</t>
  </si>
  <si>
    <t>C26THB 186</t>
  </si>
  <si>
    <t>1C26TTN_00036179,510017</t>
  </si>
  <si>
    <t>1C26TTN_00036179</t>
  </si>
  <si>
    <t>1C26TTN_00033053,510017</t>
  </si>
  <si>
    <t>1C26TTN_00033053</t>
  </si>
  <si>
    <t>1C26TTN_00033052,510017</t>
  </si>
  <si>
    <t>1C26TTN_00033052</t>
  </si>
  <si>
    <t>1C26TTN_00034656,510018</t>
  </si>
  <si>
    <t>1C26TTN_00034656</t>
  </si>
  <si>
    <t>C26TNH 168,510018</t>
  </si>
  <si>
    <t>C26TNH 168</t>
  </si>
  <si>
    <t>C26TDU 234,510019</t>
  </si>
  <si>
    <t>C26TDU 234</t>
  </si>
  <si>
    <t>1C26TTN_00036168,510020</t>
  </si>
  <si>
    <t>1C26TTN_00036168</t>
  </si>
  <si>
    <t>C26TQU 109,510021</t>
  </si>
  <si>
    <t>C26TQU 109</t>
  </si>
  <si>
    <t>1C26TTN_00033051,510021</t>
  </si>
  <si>
    <t>1C26TTN_00033051</t>
  </si>
  <si>
    <t>1C26TTN_00032829,510021</t>
  </si>
  <si>
    <t>1C26TTN_00032829</t>
  </si>
  <si>
    <t>1C26TTN_00034775,510021</t>
  </si>
  <si>
    <t>1C26TTN_00034775</t>
  </si>
  <si>
    <t>1C26TTN_00033050,510022</t>
  </si>
  <si>
    <t>1C26TTN_00033050</t>
  </si>
  <si>
    <t>1C26TTN_00036167,510022</t>
  </si>
  <si>
    <t>1C26TTN_00036167</t>
  </si>
  <si>
    <t>1C26TTN_00033049,510022</t>
  </si>
  <si>
    <t>1C26TTN_00033049</t>
  </si>
  <si>
    <t>1C26TTN_00034778,510022</t>
  </si>
  <si>
    <t>1C26TTN_00034778</t>
  </si>
  <si>
    <t>1C26TTN_00033048,510023</t>
  </si>
  <si>
    <t>1C26TTN_00033048</t>
  </si>
  <si>
    <t>1C26TTN_00032830,510024</t>
  </si>
  <si>
    <t>1C26TTN_00032830</t>
  </si>
  <si>
    <t>1C26TTN_00033047,510024</t>
  </si>
  <si>
    <t>1C26TTN_00033047</t>
  </si>
  <si>
    <t>1C26TTN_00026377,510024</t>
  </si>
  <si>
    <t>1C26TTN_00026377</t>
  </si>
  <si>
    <t>1C26TTN_00026378,510024</t>
  </si>
  <si>
    <t>1C26TTN_00026378</t>
  </si>
  <si>
    <t>1C26TTN_00036165,510025</t>
  </si>
  <si>
    <t>1C26TTN_00036165</t>
  </si>
  <si>
    <t>1C26TTN_00036166,510025</t>
  </si>
  <si>
    <t>1C26TTN_00036166</t>
  </si>
  <si>
    <t>C26TKH 151,510025</t>
  </si>
  <si>
    <t>C26TKH 151</t>
  </si>
  <si>
    <t>1C26TTN_00032831,510025</t>
  </si>
  <si>
    <t>1C26TTN_00032831</t>
  </si>
  <si>
    <t>1C26TTN_00033046,510025</t>
  </si>
  <si>
    <t>1C26TTN_00033046</t>
  </si>
  <si>
    <t>1C26TTN_00036426,510026</t>
  </si>
  <si>
    <t>1C26TTN_00036426</t>
  </si>
  <si>
    <t>1C26TTN_00034779,510027</t>
  </si>
  <si>
    <t>1C26TTN_00034779</t>
  </si>
  <si>
    <t>C26TDL 144,510027</t>
  </si>
  <si>
    <t>C26TDL 144</t>
  </si>
  <si>
    <t>C26TDL 145,510027</t>
  </si>
  <si>
    <t>C26TDL 145</t>
  </si>
  <si>
    <t>1C26TTN_00033045,510028</t>
  </si>
  <si>
    <t>1C26TTN_00033045</t>
  </si>
  <si>
    <t>1C26TTN_00034777,510028</t>
  </si>
  <si>
    <t>1C26TTN_00034777</t>
  </si>
  <si>
    <t>C26TKG 264,510028</t>
  </si>
  <si>
    <t>C26TKG 264</t>
  </si>
  <si>
    <t>1C26TTN_00036491,510029</t>
  </si>
  <si>
    <t>1C26TTN_00036491</t>
  </si>
  <si>
    <t>1C26TTN_00034900,520090</t>
  </si>
  <si>
    <t>1C26TTN_00034900</t>
  </si>
  <si>
    <t>1C26TTN_00033043,570010</t>
  </si>
  <si>
    <t>1C26TTN_00033043</t>
  </si>
  <si>
    <t>1C26TTN_00033044,570010</t>
  </si>
  <si>
    <t>1C26TTN_00033044</t>
  </si>
  <si>
    <t>00000544</t>
  </si>
  <si>
    <t>00000463</t>
  </si>
  <si>
    <t>00000205</t>
  </si>
  <si>
    <t>00000109</t>
  </si>
  <si>
    <t>1C26TTN_00040574,510010</t>
  </si>
  <si>
    <t>1C26TTN_00040574</t>
  </si>
  <si>
    <t>1C26TTN_00040573,510010</t>
  </si>
  <si>
    <t>1C26TTN_00040573</t>
  </si>
  <si>
    <t>1C26TTN_00037756,510010</t>
  </si>
  <si>
    <t>1C26TTN_00037756</t>
  </si>
  <si>
    <t>1C26TTN_00037939,510010</t>
  </si>
  <si>
    <t>1C26TTN_00037939</t>
  </si>
  <si>
    <t>1C26TTN_00037938,510010</t>
  </si>
  <si>
    <t>1C26TTN_00037938</t>
  </si>
  <si>
    <t>1C26TTN_00040572,510010</t>
  </si>
  <si>
    <t>1C26TTN_00040572</t>
  </si>
  <si>
    <t>1C26TTN_00039597,510011</t>
  </si>
  <si>
    <t>1C26TTN_00039597</t>
  </si>
  <si>
    <t>1C26TTN_00039596,510011</t>
  </si>
  <si>
    <t>1C26TTN_00039596</t>
  </si>
  <si>
    <t>1C26TTN_00037927,510011</t>
  </si>
  <si>
    <t>1C26TTN_00037927</t>
  </si>
  <si>
    <t>1C26TTN_00037928,510011</t>
  </si>
  <si>
    <t>1C26TTN_00037928</t>
  </si>
  <si>
    <t>C26TBP 621,510011</t>
  </si>
  <si>
    <t>C26TBP 621</t>
  </si>
  <si>
    <t>1C26TTN_00039607,510012</t>
  </si>
  <si>
    <t>1C26TTN_00039607</t>
  </si>
  <si>
    <t>1C26TTN_00039598,510012</t>
  </si>
  <si>
    <t>1C26TTN_00039598</t>
  </si>
  <si>
    <t>1C26TTN_00036502,510012</t>
  </si>
  <si>
    <t>1C26TTN_00036502</t>
  </si>
  <si>
    <t>1C26TTN_00037936,510012</t>
  </si>
  <si>
    <t>1C26TTN_00037936</t>
  </si>
  <si>
    <t>1C26TTN_00037937,510012</t>
  </si>
  <si>
    <t>1C26TTN_00037937</t>
  </si>
  <si>
    <t>1C26TTN_00037860,510013</t>
  </si>
  <si>
    <t>1C26TTN_00037860</t>
  </si>
  <si>
    <t>1C26TTN_00039537,510013</t>
  </si>
  <si>
    <t>1C26TTN_00039537</t>
  </si>
  <si>
    <t>C26TTK 244,510013</t>
  </si>
  <si>
    <t>C26TTK 244</t>
  </si>
  <si>
    <t>1C26TTN_00039533,510013</t>
  </si>
  <si>
    <t>1C26TTN_00039533</t>
  </si>
  <si>
    <t>1C26TTN_00041010,510014</t>
  </si>
  <si>
    <t>1C26TTN_00041010</t>
  </si>
  <si>
    <t>1C26TTN_00041011,510014</t>
  </si>
  <si>
    <t>1C26TTN_00041011</t>
  </si>
  <si>
    <t>C26TMA 225,510014</t>
  </si>
  <si>
    <t>C26TMA 225</t>
  </si>
  <si>
    <t>C26TMA 213,510014</t>
  </si>
  <si>
    <t>C26TMA 213</t>
  </si>
  <si>
    <t>1C26TTN_00039535,510014</t>
  </si>
  <si>
    <t>1C26TTN_00039535</t>
  </si>
  <si>
    <t>1C26TTN_00038007,510014</t>
  </si>
  <si>
    <t>1C26TTN_00038007</t>
  </si>
  <si>
    <t>1C26TTN_00038006,510014</t>
  </si>
  <si>
    <t>1C26TTN_00038006</t>
  </si>
  <si>
    <t>C26TMA 200,510014</t>
  </si>
  <si>
    <t>C26TMA 200</t>
  </si>
  <si>
    <t>1C26TTN_00041012,510014</t>
  </si>
  <si>
    <t>1C26TTN_00041012</t>
  </si>
  <si>
    <t>1C26TTN_00036495,510015</t>
  </si>
  <si>
    <t>1C26TTN_00036495</t>
  </si>
  <si>
    <t>1C26TTN_00039606,510015</t>
  </si>
  <si>
    <t>1C26TTN_00039606</t>
  </si>
  <si>
    <t>1C26TTN_00039605,510015</t>
  </si>
  <si>
    <t>1C26TTN_00039605</t>
  </si>
  <si>
    <t>1C26TTN_00037761,510015</t>
  </si>
  <si>
    <t>1C26TTN_00037761</t>
  </si>
  <si>
    <t>1C26TTN_00039592,510016</t>
  </si>
  <si>
    <t>1C26TTN_00039592</t>
  </si>
  <si>
    <t>1C26TTN_00037760,510016</t>
  </si>
  <si>
    <t>1C26TTN_00037760</t>
  </si>
  <si>
    <t>1C26TTN_00036490,510017</t>
  </si>
  <si>
    <t>1C26TTN_00036490</t>
  </si>
  <si>
    <t>1C26TTN_00039591,510017</t>
  </si>
  <si>
    <t>1C26TTN_00039591</t>
  </si>
  <si>
    <t>1C26TTN_00039590,510017</t>
  </si>
  <si>
    <t>1C26TTN_00039590</t>
  </si>
  <si>
    <t>C26TDA 241,510017</t>
  </si>
  <si>
    <t>C26TDA 241</t>
  </si>
  <si>
    <t>1C26TTN_00037759,510017</t>
  </si>
  <si>
    <t>1C26TTN_00037759</t>
  </si>
  <si>
    <t>1C26TTN_00036498,510017</t>
  </si>
  <si>
    <t>1C26TTN_00036498</t>
  </si>
  <si>
    <t>1C26TTN_00040570,510018</t>
  </si>
  <si>
    <t>1C26TTN_00040570</t>
  </si>
  <si>
    <t>1C26TTN_00040571,510018</t>
  </si>
  <si>
    <t>1C26TTN_00040571</t>
  </si>
  <si>
    <t>1C26TTN_00037930,510018</t>
  </si>
  <si>
    <t>1C26TTN_00037930</t>
  </si>
  <si>
    <t>1C26TTN_00037929,510018</t>
  </si>
  <si>
    <t>1C26TTN_00037929</t>
  </si>
  <si>
    <t>1C26TTN_00036499,510018</t>
  </si>
  <si>
    <t>1C26TTN_00036499</t>
  </si>
  <si>
    <t>1C26TTN_00039594,510019</t>
  </si>
  <si>
    <t>1C26TTN_00039594</t>
  </si>
  <si>
    <t>1C26TTN_00039593,510019</t>
  </si>
  <si>
    <t>1C26TTN_00039593</t>
  </si>
  <si>
    <t>1C26TTN_00039595,510019</t>
  </si>
  <si>
    <t>1C26TTN_00039595</t>
  </si>
  <si>
    <t>C26TLX 304,510020</t>
  </si>
  <si>
    <t>C26TLX 304</t>
  </si>
  <si>
    <t>1C26TTN_00036493,510020</t>
  </si>
  <si>
    <t>1C26TTN_00036493</t>
  </si>
  <si>
    <t>1C26TTN_00039589,510021</t>
  </si>
  <si>
    <t>1C26TTN_00039589</t>
  </si>
  <si>
    <t>1C26TTN_00037755,510021</t>
  </si>
  <si>
    <t>1C26TTN_00037755</t>
  </si>
  <si>
    <t>1C26TTN_00037934,510022</t>
  </si>
  <si>
    <t>1C26TTN_00037934</t>
  </si>
  <si>
    <t>1C26TTN_00039588,510022</t>
  </si>
  <si>
    <t>1C26TTN_00039588</t>
  </si>
  <si>
    <t>1C26TTN_00037933,510023</t>
  </si>
  <si>
    <t>1C26TTN_00037933</t>
  </si>
  <si>
    <t>1C26TTN_00037758,510024</t>
  </si>
  <si>
    <t>1C26TTN_00037758</t>
  </si>
  <si>
    <t>1C26TTN_00039587,510024</t>
  </si>
  <si>
    <t>1C26TTN_00039587</t>
  </si>
  <si>
    <t>1C26TTN_00039600,510025</t>
  </si>
  <si>
    <t>1C26TTN_00039600</t>
  </si>
  <si>
    <t>C26TKH 168,510025</t>
  </si>
  <si>
    <t>C26TKH 168</t>
  </si>
  <si>
    <t>1C26TTN_00039586,510025</t>
  </si>
  <si>
    <t>1C26TTN_00039586</t>
  </si>
  <si>
    <t>1C26TTN_00039601,510025</t>
  </si>
  <si>
    <t>1C26TTN_00039601</t>
  </si>
  <si>
    <t>1C26TTN_00037757,510025</t>
  </si>
  <si>
    <t>1C26TTN_00037757</t>
  </si>
  <si>
    <t>1C26TTN_00037932,510025</t>
  </si>
  <si>
    <t>1C26TTN_00037932</t>
  </si>
  <si>
    <t>1C26TTN_00039536,510026</t>
  </si>
  <si>
    <t>1C26TTN_00039536</t>
  </si>
  <si>
    <t>1C26TTN_00039534,510026</t>
  </si>
  <si>
    <t>1C26TTN_00039534</t>
  </si>
  <si>
    <t>C26TDL 151,510027</t>
  </si>
  <si>
    <t>C26TDL 151</t>
  </si>
  <si>
    <t>C26TDL 150,510027</t>
  </si>
  <si>
    <t>C26TDL 150</t>
  </si>
  <si>
    <t>1C26TTN_00037931,510027</t>
  </si>
  <si>
    <t>1C26TTN_00037931</t>
  </si>
  <si>
    <t>C26TDL 165,510027</t>
  </si>
  <si>
    <t>C26TDL 165</t>
  </si>
  <si>
    <t>1C26TTN_00036494,510027</t>
  </si>
  <si>
    <t>1C26TTN_00036494</t>
  </si>
  <si>
    <t>1C26TTN_00039585,510028</t>
  </si>
  <si>
    <t>1C26TTN_00039585</t>
  </si>
  <si>
    <t>1C26TTN_00036500,510029</t>
  </si>
  <si>
    <t>1C26TTN_00036500</t>
  </si>
  <si>
    <t>1C26TTN_00036501,510029</t>
  </si>
  <si>
    <t>1C26TTN_00036501</t>
  </si>
  <si>
    <t>1C26TKC 65,510029</t>
  </si>
  <si>
    <t>1C26TKC 65</t>
  </si>
  <si>
    <t>C26TXU 95,520090</t>
  </si>
  <si>
    <t>C26TXU 95</t>
  </si>
  <si>
    <t>1C26TTN_00037935,570010</t>
  </si>
  <si>
    <t>1C26TTN_00037935</t>
  </si>
  <si>
    <t>1C26TTN_00036496,570010</t>
  </si>
  <si>
    <t>1C26TTN_00036496</t>
  </si>
  <si>
    <t>1C26TTN_00037754,570010</t>
  </si>
  <si>
    <t>1C26TTN_00037754</t>
  </si>
  <si>
    <t>1C26TTN_00036497,570010</t>
  </si>
  <si>
    <t>1C26TTN_00036497</t>
  </si>
  <si>
    <t>00000621</t>
  </si>
  <si>
    <t>00000244</t>
  </si>
  <si>
    <t>00000225</t>
  </si>
  <si>
    <t>00000213</t>
  </si>
  <si>
    <t>00000241</t>
  </si>
  <si>
    <t>00000304</t>
  </si>
  <si>
    <t>00000150</t>
  </si>
  <si>
    <t>00000165</t>
  </si>
  <si>
    <t>00000065</t>
  </si>
  <si>
    <t>00000095</t>
  </si>
  <si>
    <t>2906MEGA-001-95</t>
  </si>
  <si>
    <t>95</t>
  </si>
  <si>
    <t>0707EB-49586-621</t>
  </si>
  <si>
    <t>621</t>
  </si>
  <si>
    <t>0807EB--014-165</t>
  </si>
  <si>
    <t>165</t>
  </si>
  <si>
    <t>0807EB--001-213</t>
  </si>
  <si>
    <t>213</t>
  </si>
  <si>
    <t>0807EB--001-225</t>
  </si>
  <si>
    <t>225</t>
  </si>
  <si>
    <t>0807EB--006-304</t>
  </si>
  <si>
    <t>304</t>
  </si>
  <si>
    <t>Hàng Trả - CHI NHÁNH CÔNG TY TNHH MM MEGA MARKET (VIỆT NAM) TẠI TỈNH AN GIANG - Phiếu trả ngày …........... - MEGA-AGG-00--006</t>
  </si>
  <si>
    <t>1607MEGA-49586-3438</t>
  </si>
  <si>
    <t>3438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</si>
</sst>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_ ;_ * \(#,##0\)_ ;_ * &quot;-&quot;_)_ ;_ @_ "/>
    <numFmt numFmtId="164" formatCode="_-* #,##0.00_-;\-* #,##0.00_-;_-* &quot;-&quot;??_-;_-@_-"/>
    <numFmt numFmtId="165" formatCode="_-* #,##0_-;\-* #,##0_-;_-* &quot;-&quot;??_-;_-@_-"/>
    <numFmt numFmtId="166" formatCode="mm"/>
    <numFmt numFmtId="167" formatCode="&quot;Tháng &quot;mm"/>
    <numFmt numFmtId="168" formatCode="#,##0_);[Red]\(#,##0\);&quot;&quot;"/>
    <numFmt numFmtId="169" formatCode="#,##0;[Red]\-#,##0"/>
    <numFmt numFmtId="170" formatCode="_(* #,##0_);_(* \(#,##0\);_(* &quot;-&quot;??_);_(@_)"/>
  </numFmts>
  <fonts count="24">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color rgb="FF00000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sz val="8"/>
      <color rgb="FF000000"/>
      <name val="Microsoft Sans Serif"/>
      <family val="2"/>
    </font>
    <font>
      <sz val="10"/>
      <name val="Cambria"/>
      <family val="1"/>
      <scheme val="major"/>
    </font>
    <font>
      <sz val="10"/>
      <color rgb="FF000000"/>
      <name val="Cambria"/>
      <family val="1"/>
      <scheme val="major"/>
    </font>
    <font>
      <b/>
      <sz val="10"/>
      <name val="Arial"/>
      <family val="2"/>
    </font>
    <font>
      <sz val="10"/>
      <name val="Arial"/>
      <family val="2"/>
    </font>
    <font>
      <sz val="10"/>
      <color theme="1"/>
      <name val="Arial Unicode MS"/>
      <family val="2"/>
    </font>
    <font>
      <sz val="10"/>
      <name val="Arial Unicode MS"/>
      <family val="2"/>
    </font>
    <font>
      <sz val="10"/>
      <color theme="1"/>
      <name val="Arial"/>
      <family val="2"/>
    </font>
    <font>
      <sz val="10"/>
      <color rgb="FFFF0000"/>
      <name val="Cambria"/>
      <family val="1"/>
      <scheme val="major"/>
    </font>
    <font>
      <sz val="10"/>
      <color rgb="FFFF0000"/>
      <name val="Times New Roman"/>
      <family val="1"/>
    </font>
    <font>
      <sz val="8"/>
      <color rgb="FFFF0000"/>
      <name val="Microsoft Sans Serif"/>
      <family val="2"/>
    </font>
    <font>
      <sz val="8"/>
      <color rgb="FF008000"/>
      <name val="Microsoft Sans Serif"/>
      <family val="2"/>
    </font>
    <font>
      <sz val="8"/>
      <name val="Microsoft Sans Serif"/>
      <family val="2"/>
    </font>
    <font>
      <sz val="10"/>
      <color rgb="FF000000"/>
      <name val="Times New Roman"/>
      <family val="1"/>
    </font>
    <font>
      <b/>
      <sz val="10"/>
      <color rgb="FFFF0000"/>
      <name val="Times New Roman"/>
      <family val="1"/>
    </font>
  </fonts>
  <fills count="8">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0F0F0"/>
        <bgColor indexed="64"/>
      </patternFill>
    </fill>
  </fills>
  <borders count="13">
    <border>
      <left/>
      <right/>
      <top/>
      <bottom/>
      <diagonal/>
    </border>
    <border>
      <left style="thin">
        <color rgb="FFE3E3E3"/>
      </left>
      <right style="thin">
        <color rgb="FFE3E3E3"/>
      </right>
      <top style="thin">
        <color rgb="FFE3E3E3"/>
      </top>
      <bottom style="thin">
        <color rgb="FFE3E3E3"/>
      </bottom>
      <diagonal/>
    </border>
    <border>
      <left style="thin">
        <color rgb="FF8DA1DE"/>
      </left>
      <right style="thin">
        <color rgb="FF8DA1DE"/>
      </right>
      <top/>
      <bottom style="thin">
        <color rgb="FF8DA1DE"/>
      </bottom>
      <diagonal/>
    </border>
    <border>
      <left style="thin">
        <color rgb="FF8DA1DE"/>
      </left>
      <right style="thin">
        <color rgb="FF8DA1DE"/>
      </right>
      <top/>
      <bottom/>
      <diagonal/>
    </border>
    <border>
      <left/>
      <right/>
      <top/>
      <bottom style="thin">
        <color theme="4" tint="0.39997558519241921"/>
      </bottom>
      <diagonal/>
    </border>
    <border>
      <left style="thin">
        <color rgb="FF8DA1DE"/>
      </left>
      <right style="thin">
        <color rgb="FF8DA1DE"/>
      </right>
      <top style="thin">
        <color rgb="FF8DA1DE"/>
      </top>
      <bottom/>
      <diagonal/>
    </border>
    <border>
      <left style="thin">
        <color rgb="FFE3E3E3"/>
      </left>
      <right style="thin">
        <color rgb="FFE3E3E3"/>
      </right>
      <top style="thin">
        <color rgb="FFE3E3E3"/>
      </top>
      <bottom/>
      <diagonal/>
    </border>
    <border>
      <left style="thin">
        <color rgb="FFE3E3E3"/>
      </left>
      <right/>
      <top style="thin">
        <color rgb="FFE3E3E3"/>
      </top>
      <bottom style="thin">
        <color rgb="FFE3E3E3"/>
      </bottom>
      <diagonal/>
    </border>
    <border>
      <left style="thin">
        <color rgb="FFE3E3E3"/>
      </left>
      <right/>
      <top style="thin">
        <color rgb="FFE3E3E3"/>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1" fillId="0" borderId="0"/>
    <xf numFmtId="41"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52">
    <xf numFmtId="0" fontId="0" fillId="0" borderId="0" xfId="0"/>
    <xf numFmtId="0" fontId="2" fillId="0" borderId="0" xfId="0" applyFont="1" applyAlignment="1">
      <alignment horizontal="centerContinuous"/>
    </xf>
    <xf numFmtId="0" fontId="3" fillId="0" borderId="0" xfId="0" applyFont="1"/>
    <xf numFmtId="0" fontId="3" fillId="0" borderId="0" xfId="0" applyFont="1" applyAlignment="1">
      <alignment horizontal="left" vertical="center"/>
    </xf>
    <xf numFmtId="14" fontId="3" fillId="0" borderId="0" xfId="0" applyNumberFormat="1" applyFont="1" applyAlignment="1">
      <alignment horizontal="left"/>
    </xf>
    <xf numFmtId="0" fontId="3" fillId="0" borderId="0" xfId="0" applyFont="1" applyAlignment="1">
      <alignment horizontal="left"/>
    </xf>
    <xf numFmtId="14" fontId="3" fillId="0" borderId="0" xfId="0" applyNumberFormat="1" applyFont="1"/>
    <xf numFmtId="38" fontId="3" fillId="0" borderId="0" xfId="0" applyNumberFormat="1" applyFont="1"/>
    <xf numFmtId="1" fontId="3" fillId="0" borderId="0" xfId="0" applyNumberFormat="1" applyFont="1"/>
    <xf numFmtId="0" fontId="4" fillId="2" borderId="2" xfId="0" applyFont="1" applyFill="1" applyBorder="1" applyAlignment="1">
      <alignment horizontal="center" vertical="center"/>
    </xf>
    <xf numFmtId="14"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38" fontId="4" fillId="2" borderId="3" xfId="0" applyNumberFormat="1" applyFont="1" applyFill="1" applyBorder="1" applyAlignment="1">
      <alignment horizontal="center" vertical="center" wrapText="1"/>
    </xf>
    <xf numFmtId="1"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1" fontId="2" fillId="0" borderId="0" xfId="2" applyFont="1" applyAlignment="1">
      <alignment horizontal="centerContinuous"/>
    </xf>
    <xf numFmtId="41" fontId="4" fillId="3" borderId="2" xfId="2" applyFont="1" applyFill="1" applyBorder="1" applyAlignment="1">
      <alignment horizontal="center" vertical="center" wrapText="1"/>
    </xf>
    <xf numFmtId="41" fontId="3" fillId="0" borderId="0" xfId="2" applyFont="1"/>
    <xf numFmtId="14" fontId="2" fillId="0" borderId="0" xfId="0" applyNumberFormat="1" applyFont="1" applyAlignment="1">
      <alignment horizontal="centerContinuous"/>
    </xf>
    <xf numFmtId="14" fontId="4" fillId="3" borderId="2" xfId="0" applyNumberFormat="1" applyFont="1" applyFill="1" applyBorder="1" applyAlignment="1">
      <alignment horizontal="center" vertical="center" wrapText="1"/>
    </xf>
    <xf numFmtId="14" fontId="0" fillId="0" borderId="0" xfId="0" applyNumberFormat="1"/>
    <xf numFmtId="14" fontId="4" fillId="2" borderId="3" xfId="0" applyNumberFormat="1" applyFont="1" applyFill="1" applyBorder="1" applyAlignment="1">
      <alignment horizontal="center" vertical="center" wrapText="1"/>
    </xf>
    <xf numFmtId="0" fontId="6" fillId="0" borderId="0" xfId="0" applyFont="1"/>
    <xf numFmtId="0" fontId="6" fillId="0" borderId="0" xfId="0" pivotButton="1" applyFont="1"/>
    <xf numFmtId="0" fontId="8" fillId="0" borderId="0" xfId="0" applyFont="1" applyAlignment="1">
      <alignment horizontal="centerContinuous"/>
    </xf>
    <xf numFmtId="0" fontId="6" fillId="0" borderId="0" xfId="0" applyFont="1" applyAlignment="1">
      <alignment horizontal="centerContinuous"/>
    </xf>
    <xf numFmtId="41" fontId="7" fillId="0" borderId="0" xfId="0" applyNumberFormat="1" applyFont="1"/>
    <xf numFmtId="0" fontId="7" fillId="5" borderId="0" xfId="0" applyFont="1" applyFill="1" applyAlignment="1">
      <alignment horizontal="center"/>
    </xf>
    <xf numFmtId="41" fontId="7" fillId="5" borderId="0" xfId="0" applyNumberFormat="1" applyFont="1" applyFill="1"/>
    <xf numFmtId="0" fontId="9" fillId="0" borderId="1" xfId="0" applyFont="1" applyBorder="1" applyAlignment="1">
      <alignment horizontal="left" vertical="center"/>
    </xf>
    <xf numFmtId="38" fontId="9" fillId="0" borderId="1" xfId="0" applyNumberFormat="1" applyFont="1" applyBorder="1" applyAlignment="1">
      <alignment horizontal="right" vertical="center"/>
    </xf>
    <xf numFmtId="41" fontId="3" fillId="0" borderId="0" xfId="2" applyFont="1" applyBorder="1"/>
    <xf numFmtId="165" fontId="2" fillId="0" borderId="0" xfId="5" applyNumberFormat="1" applyFont="1" applyAlignment="1">
      <alignment horizontal="left"/>
    </xf>
    <xf numFmtId="0" fontId="4" fillId="3"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1" fontId="9" fillId="2" borderId="5" xfId="0" applyNumberFormat="1" applyFont="1" applyFill="1" applyBorder="1" applyAlignment="1">
      <alignment horizontal="center" vertical="center" wrapText="1"/>
    </xf>
    <xf numFmtId="38" fontId="9" fillId="2" borderId="5" xfId="0" applyNumberFormat="1" applyFont="1" applyFill="1" applyBorder="1" applyAlignment="1">
      <alignment horizontal="center" vertical="center" wrapText="1"/>
    </xf>
    <xf numFmtId="1" fontId="9" fillId="0" borderId="1" xfId="0" applyNumberFormat="1" applyFont="1" applyBorder="1" applyAlignment="1">
      <alignment horizontal="right" vertical="center"/>
    </xf>
    <xf numFmtId="0" fontId="4" fillId="6" borderId="3" xfId="0"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166" fontId="2" fillId="0" borderId="0" xfId="0" applyNumberFormat="1" applyFont="1" applyAlignment="1">
      <alignment horizontal="center" vertical="center"/>
    </xf>
    <xf numFmtId="166" fontId="3" fillId="0" borderId="0" xfId="0" applyNumberFormat="1" applyFont="1" applyAlignment="1">
      <alignment horizontal="center" vertical="center"/>
    </xf>
    <xf numFmtId="167" fontId="7" fillId="4" borderId="4" xfId="0" applyNumberFormat="1" applyFont="1" applyFill="1" applyBorder="1" applyAlignment="1">
      <alignment horizontal="center"/>
    </xf>
    <xf numFmtId="168" fontId="6" fillId="0" borderId="0" xfId="2" applyNumberFormat="1" applyFont="1"/>
    <xf numFmtId="165" fontId="2" fillId="0" borderId="0" xfId="0" applyNumberFormat="1" applyFont="1" applyAlignment="1">
      <alignment horizontal="left"/>
    </xf>
    <xf numFmtId="0" fontId="10" fillId="0" borderId="1" xfId="4" applyFont="1" applyBorder="1" applyAlignment="1">
      <alignment horizontal="left"/>
    </xf>
    <xf numFmtId="14" fontId="10" fillId="0" borderId="1" xfId="4" applyNumberFormat="1" applyFont="1" applyBorder="1" applyAlignment="1">
      <alignment horizontal="center"/>
    </xf>
    <xf numFmtId="38" fontId="11" fillId="0" borderId="1" xfId="4" applyNumberFormat="1" applyFont="1" applyBorder="1" applyAlignment="1">
      <alignment horizontal="right"/>
    </xf>
    <xf numFmtId="38" fontId="3" fillId="0" borderId="1" xfId="4" applyNumberFormat="1" applyFont="1" applyBorder="1" applyAlignment="1">
      <alignment horizontal="right"/>
    </xf>
    <xf numFmtId="0" fontId="10" fillId="0" borderId="6" xfId="4" applyFont="1" applyBorder="1" applyAlignment="1">
      <alignment horizontal="left"/>
    </xf>
    <xf numFmtId="14" fontId="10" fillId="0" borderId="6" xfId="4" applyNumberFormat="1" applyFont="1" applyBorder="1" applyAlignment="1">
      <alignment horizontal="center"/>
    </xf>
    <xf numFmtId="38" fontId="11" fillId="0" borderId="6" xfId="4" applyNumberFormat="1" applyFont="1" applyBorder="1" applyAlignment="1">
      <alignment horizontal="right"/>
    </xf>
    <xf numFmtId="38" fontId="3" fillId="0" borderId="6" xfId="4" applyNumberFormat="1" applyFont="1" applyBorder="1" applyAlignment="1">
      <alignment horizontal="right"/>
    </xf>
    <xf numFmtId="0" fontId="10" fillId="0" borderId="1" xfId="0" applyFont="1" applyBorder="1" applyAlignment="1">
      <alignment horizontal="left"/>
    </xf>
    <xf numFmtId="14" fontId="10" fillId="0" borderId="1" xfId="0" applyNumberFormat="1" applyFont="1" applyBorder="1" applyAlignment="1">
      <alignment horizontal="center"/>
    </xf>
    <xf numFmtId="38" fontId="11" fillId="0" borderId="1" xfId="0" applyNumberFormat="1" applyFont="1" applyBorder="1" applyAlignment="1">
      <alignment horizontal="right"/>
    </xf>
    <xf numFmtId="38" fontId="3" fillId="0" borderId="1" xfId="0" applyNumberFormat="1" applyFont="1" applyBorder="1" applyAlignment="1">
      <alignment horizontal="right"/>
    </xf>
    <xf numFmtId="0" fontId="10" fillId="0" borderId="6" xfId="0" applyFont="1" applyBorder="1" applyAlignment="1">
      <alignment horizontal="left"/>
    </xf>
    <xf numFmtId="14" fontId="10" fillId="0" borderId="6" xfId="0" applyNumberFormat="1" applyFont="1" applyBorder="1" applyAlignment="1">
      <alignment horizontal="center"/>
    </xf>
    <xf numFmtId="38" fontId="11" fillId="0" borderId="6" xfId="0" applyNumberFormat="1" applyFont="1" applyBorder="1" applyAlignment="1">
      <alignment horizontal="right"/>
    </xf>
    <xf numFmtId="38" fontId="3" fillId="0" borderId="6" xfId="0" applyNumberFormat="1" applyFont="1" applyBorder="1" applyAlignment="1">
      <alignment horizontal="right"/>
    </xf>
    <xf numFmtId="0" fontId="9" fillId="0" borderId="1" xfId="4" applyFont="1" applyBorder="1" applyAlignment="1">
      <alignment horizontal="left" vertical="center"/>
    </xf>
    <xf numFmtId="3" fontId="3" fillId="0" borderId="0" xfId="0" applyNumberFormat="1" applyFont="1"/>
    <xf numFmtId="38" fontId="3" fillId="0" borderId="0" xfId="0" applyNumberFormat="1" applyFont="1" applyAlignment="1">
      <alignment horizontal="left"/>
    </xf>
    <xf numFmtId="38" fontId="11" fillId="0" borderId="7" xfId="0" applyNumberFormat="1" applyFont="1" applyBorder="1" applyAlignment="1">
      <alignment horizontal="right"/>
    </xf>
    <xf numFmtId="38" fontId="11" fillId="0" borderId="8" xfId="0" applyNumberFormat="1" applyFont="1" applyBorder="1" applyAlignment="1">
      <alignment horizontal="right"/>
    </xf>
    <xf numFmtId="169" fontId="11" fillId="0" borderId="1" xfId="0" applyNumberFormat="1" applyFont="1" applyBorder="1" applyAlignment="1">
      <alignment horizontal="right"/>
    </xf>
    <xf numFmtId="169" fontId="11" fillId="0" borderId="7" xfId="0" applyNumberFormat="1" applyFont="1" applyBorder="1" applyAlignment="1">
      <alignment horizontal="right"/>
    </xf>
    <xf numFmtId="169" fontId="11" fillId="0" borderId="6" xfId="0" applyNumberFormat="1" applyFont="1" applyBorder="1" applyAlignment="1">
      <alignment horizontal="right"/>
    </xf>
    <xf numFmtId="169" fontId="11" fillId="0" borderId="8" xfId="0" applyNumberFormat="1" applyFont="1" applyBorder="1" applyAlignment="1">
      <alignment horizontal="right"/>
    </xf>
    <xf numFmtId="169" fontId="3" fillId="0" borderId="0" xfId="0" applyNumberFormat="1" applyFont="1" applyAlignment="1">
      <alignment horizontal="left"/>
    </xf>
    <xf numFmtId="169" fontId="3" fillId="0" borderId="0" xfId="0" applyNumberFormat="1" applyFont="1"/>
    <xf numFmtId="0" fontId="12" fillId="0" borderId="9" xfId="0" applyFont="1" applyBorder="1" applyAlignment="1">
      <alignment horizontal="center"/>
    </xf>
    <xf numFmtId="49" fontId="12" fillId="0" borderId="9" xfId="0" applyNumberFormat="1" applyFont="1" applyBorder="1" applyAlignment="1">
      <alignment horizontal="center"/>
    </xf>
    <xf numFmtId="165" fontId="12" fillId="0" borderId="9" xfId="5" applyNumberFormat="1" applyFont="1" applyBorder="1" applyAlignment="1">
      <alignment horizontal="center"/>
    </xf>
    <xf numFmtId="14" fontId="12" fillId="0" borderId="9" xfId="0" applyNumberFormat="1" applyFont="1" applyBorder="1" applyAlignment="1">
      <alignment horizontal="center"/>
    </xf>
    <xf numFmtId="14" fontId="12" fillId="0" borderId="10" xfId="0" applyNumberFormat="1" applyFont="1" applyBorder="1" applyAlignment="1">
      <alignment horizontal="center"/>
    </xf>
    <xf numFmtId="14" fontId="12" fillId="0" borderId="11" xfId="0" applyNumberFormat="1" applyFont="1" applyBorder="1" applyAlignment="1">
      <alignment horizontal="center"/>
    </xf>
    <xf numFmtId="49" fontId="0" fillId="0" borderId="0" xfId="0" applyNumberFormat="1"/>
    <xf numFmtId="170" fontId="1" fillId="0" borderId="0" xfId="5" applyNumberFormat="1" applyFont="1"/>
    <xf numFmtId="15" fontId="0" fillId="0" borderId="0" xfId="0" applyNumberFormat="1"/>
    <xf numFmtId="49" fontId="0" fillId="0" borderId="0" xfId="0" quotePrefix="1" applyNumberFormat="1"/>
    <xf numFmtId="0" fontId="13" fillId="0" borderId="0" xfId="0" applyFont="1"/>
    <xf numFmtId="0" fontId="10" fillId="0" borderId="1" xfId="0" quotePrefix="1" applyFont="1" applyBorder="1" applyAlignment="1">
      <alignment horizontal="left"/>
    </xf>
    <xf numFmtId="165" fontId="0" fillId="0" borderId="0" xfId="5" applyNumberFormat="1" applyFont="1"/>
    <xf numFmtId="14" fontId="12" fillId="0" borderId="12" xfId="0" applyNumberFormat="1" applyFont="1" applyBorder="1" applyAlignment="1">
      <alignment horizontal="center"/>
    </xf>
    <xf numFmtId="170" fontId="1" fillId="0" borderId="0" xfId="5" applyNumberFormat="1" applyFont="1" applyFill="1"/>
    <xf numFmtId="14" fontId="13" fillId="0" borderId="0" xfId="0" applyNumberFormat="1" applyFont="1"/>
    <xf numFmtId="165" fontId="1" fillId="0" borderId="0" xfId="5" applyNumberFormat="1" applyFont="1"/>
    <xf numFmtId="0" fontId="14" fillId="0" borderId="0" xfId="0" applyFont="1" applyAlignment="1">
      <alignment vertical="center"/>
    </xf>
    <xf numFmtId="0" fontId="14" fillId="0" borderId="0" xfId="7" applyFont="1" applyAlignment="1">
      <alignment vertical="center"/>
    </xf>
    <xf numFmtId="0" fontId="1" fillId="0" borderId="0" xfId="7"/>
    <xf numFmtId="1" fontId="0" fillId="0" borderId="0" xfId="0" applyNumberFormat="1"/>
    <xf numFmtId="0" fontId="15" fillId="0" borderId="0" xfId="0" applyFont="1" applyAlignment="1">
      <alignment vertical="center"/>
    </xf>
    <xf numFmtId="0" fontId="14" fillId="0" borderId="0" xfId="8" applyFont="1" applyAlignment="1">
      <alignment vertical="center"/>
    </xf>
    <xf numFmtId="0" fontId="1" fillId="0" borderId="0" xfId="9"/>
    <xf numFmtId="0" fontId="1" fillId="0" borderId="0" xfId="10"/>
    <xf numFmtId="1" fontId="1" fillId="0" borderId="0" xfId="11" applyNumberFormat="1"/>
    <xf numFmtId="14" fontId="16" fillId="0" borderId="0" xfId="12" applyNumberFormat="1" applyFont="1"/>
    <xf numFmtId="0" fontId="0" fillId="0" borderId="0" xfId="0" quotePrefix="1"/>
    <xf numFmtId="0" fontId="10" fillId="0" borderId="6" xfId="0" quotePrefix="1" applyFont="1" applyBorder="1" applyAlignment="1">
      <alignment horizontal="left"/>
    </xf>
    <xf numFmtId="14" fontId="9" fillId="0" borderId="1" xfId="0" applyNumberFormat="1" applyFont="1" applyBorder="1" applyAlignment="1">
      <alignment horizontal="center" vertical="center"/>
    </xf>
    <xf numFmtId="0" fontId="17" fillId="3" borderId="1" xfId="0" applyFont="1" applyFill="1" applyBorder="1" applyAlignment="1">
      <alignment horizontal="left"/>
    </xf>
    <xf numFmtId="14" fontId="17" fillId="3" borderId="1" xfId="0" applyNumberFormat="1" applyFont="1" applyFill="1" applyBorder="1" applyAlignment="1">
      <alignment horizontal="center"/>
    </xf>
    <xf numFmtId="38" fontId="17" fillId="3" borderId="1" xfId="0" applyNumberFormat="1" applyFont="1" applyFill="1" applyBorder="1" applyAlignment="1">
      <alignment horizontal="right"/>
    </xf>
    <xf numFmtId="3" fontId="18" fillId="3" borderId="0" xfId="0" applyNumberFormat="1" applyFont="1" applyFill="1"/>
    <xf numFmtId="38" fontId="17" fillId="3" borderId="7" xfId="0" applyNumberFormat="1" applyFont="1" applyFill="1" applyBorder="1" applyAlignment="1">
      <alignment horizontal="right"/>
    </xf>
    <xf numFmtId="38" fontId="18" fillId="3" borderId="0" xfId="0" applyNumberFormat="1" applyFont="1" applyFill="1" applyAlignment="1">
      <alignment horizontal="left"/>
    </xf>
    <xf numFmtId="14" fontId="18" fillId="3" borderId="0" xfId="0" applyNumberFormat="1" applyFont="1" applyFill="1"/>
    <xf numFmtId="38" fontId="18" fillId="3" borderId="0" xfId="0" applyNumberFormat="1" applyFont="1" applyFill="1"/>
    <xf numFmtId="41" fontId="18" fillId="3" borderId="0" xfId="2" applyFont="1" applyFill="1" applyBorder="1"/>
    <xf numFmtId="0" fontId="18" fillId="3" borderId="0" xfId="0" applyFont="1" applyFill="1"/>
    <xf numFmtId="166" fontId="18" fillId="3" borderId="0" xfId="0" applyNumberFormat="1" applyFont="1" applyFill="1" applyAlignment="1">
      <alignment horizontal="center" vertical="center"/>
    </xf>
    <xf numFmtId="14" fontId="9" fillId="2" borderId="5" xfId="0" applyNumberFormat="1" applyFont="1" applyFill="1" applyBorder="1" applyAlignment="1">
      <alignment horizontal="center" vertical="center" wrapText="1"/>
    </xf>
    <xf numFmtId="38" fontId="19" fillId="0" borderId="1" xfId="0" applyNumberFormat="1" applyFont="1" applyBorder="1" applyAlignment="1">
      <alignment horizontal="right" vertical="center"/>
    </xf>
    <xf numFmtId="0" fontId="20" fillId="0" borderId="1" xfId="0" applyFont="1" applyBorder="1" applyAlignment="1">
      <alignment horizontal="left" vertical="center"/>
    </xf>
    <xf numFmtId="14" fontId="20" fillId="0" borderId="1" xfId="0" applyNumberFormat="1" applyFont="1" applyBorder="1" applyAlignment="1">
      <alignment horizontal="center" vertical="center"/>
    </xf>
    <xf numFmtId="38" fontId="20" fillId="0" borderId="1" xfId="0" applyNumberFormat="1" applyFont="1" applyBorder="1" applyAlignment="1">
      <alignment horizontal="right" vertical="center"/>
    </xf>
    <xf numFmtId="0" fontId="21" fillId="7" borderId="1" xfId="0" applyFont="1" applyFill="1" applyBorder="1" applyAlignment="1">
      <alignment horizontal="left" vertical="center"/>
    </xf>
    <xf numFmtId="38" fontId="21" fillId="7" borderId="1" xfId="0" applyNumberFormat="1" applyFont="1" applyFill="1" applyBorder="1" applyAlignment="1">
      <alignment horizontal="right" vertical="center"/>
    </xf>
    <xf numFmtId="38" fontId="0" fillId="0" borderId="0" xfId="0" applyNumberFormat="1"/>
    <xf numFmtId="0" fontId="22" fillId="0" borderId="0" xfId="0" applyFont="1"/>
    <xf numFmtId="165" fontId="23" fillId="0" borderId="0" xfId="5" applyNumberFormat="1" applyFont="1" applyAlignment="1">
      <alignment horizontal="left"/>
    </xf>
    <xf numFmtId="0" fontId="14" fillId="3" borderId="0" xfId="0" applyFont="1" applyFill="1" applyAlignment="1">
      <alignment vertical="center"/>
    </xf>
    <xf numFmtId="0" fontId="0" fillId="3" borderId="0" xfId="0" applyFill="1"/>
    <xf numFmtId="49" fontId="0" fillId="3" borderId="0" xfId="0" applyNumberFormat="1" applyFill="1"/>
    <xf numFmtId="165" fontId="1" fillId="3" borderId="0" xfId="5" applyNumberFormat="1" applyFont="1" applyFill="1"/>
    <xf numFmtId="14" fontId="13" fillId="3" borderId="0" xfId="0" applyNumberFormat="1" applyFont="1" applyFill="1"/>
    <xf numFmtId="0" fontId="9" fillId="0" borderId="6" xfId="0" applyFont="1" applyBorder="1" applyAlignment="1">
      <alignment horizontal="left" vertical="center"/>
    </xf>
    <xf numFmtId="0" fontId="20" fillId="0" borderId="6" xfId="0" applyFont="1" applyBorder="1" applyAlignment="1">
      <alignment horizontal="left" vertical="center"/>
    </xf>
    <xf numFmtId="14" fontId="9" fillId="0" borderId="6" xfId="0" applyNumberFormat="1" applyFont="1" applyBorder="1" applyAlignment="1">
      <alignment horizontal="center" vertical="center"/>
    </xf>
    <xf numFmtId="14" fontId="20" fillId="0" borderId="6" xfId="0" applyNumberFormat="1" applyFont="1" applyBorder="1" applyAlignment="1">
      <alignment horizontal="center" vertical="center"/>
    </xf>
    <xf numFmtId="14" fontId="0" fillId="0" borderId="6" xfId="0" applyNumberFormat="1" applyBorder="1"/>
    <xf numFmtId="14" fontId="10" fillId="0" borderId="0" xfId="0" applyNumberFormat="1" applyFont="1" applyBorder="1" applyAlignment="1">
      <alignment horizontal="center"/>
    </xf>
    <xf numFmtId="14" fontId="9" fillId="0" borderId="0" xfId="0" applyNumberFormat="1" applyFont="1" applyBorder="1" applyAlignment="1">
      <alignment horizontal="center" vertical="center"/>
    </xf>
    <xf numFmtId="14" fontId="0" fillId="0" borderId="1" xfId="0" applyNumberFormat="1" applyBorder="1"/>
    <xf numFmtId="14" fontId="20" fillId="0" borderId="0" xfId="0" applyNumberFormat="1" applyFont="1" applyBorder="1" applyAlignment="1">
      <alignment horizontal="center" vertical="center"/>
    </xf>
    <xf numFmtId="49" fontId="0" fillId="0" borderId="1" xfId="0" applyNumberFormat="1" applyBorder="1"/>
    <xf numFmtId="0" fontId="10" fillId="0" borderId="0" xfId="0" applyFont="1" applyBorder="1" applyAlignment="1">
      <alignment horizontal="left"/>
    </xf>
    <xf numFmtId="38" fontId="9" fillId="0" borderId="6" xfId="0" applyNumberFormat="1" applyFont="1" applyBorder="1" applyAlignment="1">
      <alignment horizontal="right" vertical="center"/>
    </xf>
    <xf numFmtId="38" fontId="20" fillId="0" borderId="6" xfId="0" applyNumberFormat="1" applyFont="1" applyBorder="1" applyAlignment="1">
      <alignment horizontal="right" vertical="center"/>
    </xf>
    <xf numFmtId="3" fontId="3" fillId="0" borderId="1" xfId="0" applyNumberFormat="1" applyFont="1" applyBorder="1"/>
    <xf numFmtId="38" fontId="3" fillId="0" borderId="0" xfId="0" applyNumberFormat="1" applyFont="1" applyBorder="1" applyAlignment="1">
      <alignment horizontal="right"/>
    </xf>
    <xf numFmtId="3" fontId="3" fillId="0" borderId="6" xfId="0" applyNumberFormat="1" applyFont="1" applyBorder="1"/>
    <xf numFmtId="0" fontId="3" fillId="0" borderId="1" xfId="0" applyFont="1" applyBorder="1"/>
    <xf numFmtId="38" fontId="9" fillId="0" borderId="0" xfId="0" applyNumberFormat="1" applyFont="1" applyBorder="1" applyAlignment="1">
      <alignment horizontal="right" vertical="center"/>
    </xf>
    <xf numFmtId="0" fontId="3" fillId="0" borderId="6" xfId="0" applyFont="1" applyBorder="1"/>
    <xf numFmtId="38" fontId="9" fillId="0" borderId="7" xfId="0" applyNumberFormat="1" applyFont="1" applyBorder="1" applyAlignment="1">
      <alignment horizontal="right" vertical="center"/>
    </xf>
    <xf numFmtId="38" fontId="9" fillId="0" borderId="8" xfId="0" applyNumberFormat="1" applyFont="1" applyBorder="1" applyAlignment="1">
      <alignment horizontal="right" vertical="center"/>
    </xf>
    <xf numFmtId="38" fontId="20" fillId="0" borderId="7" xfId="0" applyNumberFormat="1" applyFont="1" applyBorder="1" applyAlignment="1">
      <alignment horizontal="right" vertical="center"/>
    </xf>
    <xf numFmtId="38" fontId="20" fillId="0" borderId="8" xfId="0" applyNumberFormat="1" applyFont="1" applyBorder="1" applyAlignment="1">
      <alignment horizontal="right" vertical="center"/>
    </xf>
  </cellXfs>
  <cellStyles count="13">
    <cellStyle name="Comma" xfId="5" builtinId="3"/>
    <cellStyle name="Comma [0]" xfId="2" builtinId="6"/>
    <cellStyle name="Comma 2" xfId="6" xr:uid="{AED3F703-070C-4B75-AD84-A342AE263372}"/>
    <cellStyle name="Normal" xfId="0" builtinId="0"/>
    <cellStyle name="Normal 2" xfId="4" xr:uid="{C1D82406-B8EE-400E-8020-4DCC3A1A1AD0}"/>
    <cellStyle name="Normal 3" xfId="1" xr:uid="{00000000-0005-0000-0000-000001000000}"/>
    <cellStyle name="Normal 4" xfId="3" xr:uid="{8C77FD9E-129A-4811-83CE-C28314667619}"/>
    <cellStyle name="Normal 57" xfId="7" xr:uid="{E71CD9D3-432F-43F6-BFC1-BCD314A6EC0E}"/>
    <cellStyle name="Normal 59" xfId="8" xr:uid="{C22669B9-98C8-47DC-8E0E-9BF1242926B7}"/>
    <cellStyle name="Normal 60" xfId="9" xr:uid="{1BC4ABE7-D6FF-4652-9092-1697C3185563}"/>
    <cellStyle name="Normal 61" xfId="10" xr:uid="{7EA94952-5E2D-4F06-879A-DE930FFBDC46}"/>
    <cellStyle name="Normal 63" xfId="11" xr:uid="{48DF74FC-62AA-4B5D-879C-1828031C2483}"/>
    <cellStyle name="Normal 65" xfId="12" xr:uid="{6BB71C0A-E554-4C97-AA10-3685CCC2F8DB}"/>
  </cellStyles>
  <dxfs count="74">
    <dxf>
      <font>
        <b val="0"/>
        <i val="0"/>
        <strike val="0"/>
        <condense val="0"/>
        <extend val="0"/>
        <outline val="0"/>
        <shadow val="0"/>
        <u val="none"/>
        <vertAlign val="baseline"/>
        <sz val="10"/>
        <color rgb="FF000000"/>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169" formatCode="#,##0;[Red]\-#,##0"/>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169" formatCode="#,##0;[Red]\-#,##0"/>
      <alignment horizontal="lef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top style="thin">
          <color rgb="FFE3E3E3"/>
        </top>
        <bottom style="thin">
          <color rgb="FFE3E3E3"/>
        </bottom>
      </border>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theme="1"/>
        <name val="Times New Roman"/>
        <family val="1"/>
        <scheme val="none"/>
      </font>
      <alignmen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border outline="0">
        <top style="thin">
          <color rgb="FF8DA1DE"/>
        </top>
      </border>
    </dxf>
    <dxf>
      <font>
        <b val="0"/>
        <i val="0"/>
        <strike val="0"/>
        <condense val="0"/>
        <extend val="0"/>
        <outline val="0"/>
        <shadow val="0"/>
        <u val="none"/>
        <vertAlign val="baseline"/>
        <sz val="10"/>
        <color rgb="FF000000"/>
        <name val="Times New Roman"/>
        <family val="1"/>
        <scheme val="none"/>
      </font>
    </dxf>
    <dxf>
      <font>
        <b/>
        <i val="0"/>
        <strike val="0"/>
        <condense val="0"/>
        <extend val="0"/>
        <outline val="0"/>
        <shadow val="0"/>
        <u val="none"/>
        <vertAlign val="baseline"/>
        <sz val="10"/>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font>
        <name val="Times New Roman"/>
        <family val="1"/>
        <scheme val="none"/>
      </font>
    </dxf>
    <dxf>
      <font>
        <name val="Times New Roman"/>
        <family val="1"/>
        <scheme val="none"/>
      </font>
    </dxf>
    <dxf>
      <font>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0" formatCode="General"/>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numFmt numFmtId="33" formatCode="_ * #,##0_)_ ;_ * \(#,##0\)_ ;_ * &quot;-&quot;_)_ ;_ @_ "/>
    </dxf>
    <dxf>
      <font>
        <b val="0"/>
        <i val="0"/>
        <strike val="0"/>
        <condense val="0"/>
        <extend val="0"/>
        <outline val="0"/>
        <shadow val="0"/>
        <u val="none"/>
        <vertAlign val="baseline"/>
        <sz val="10"/>
        <color theme="1"/>
        <name val="Times New Roman"/>
        <family val="1"/>
        <scheme val="none"/>
      </font>
      <numFmt numFmtId="6" formatCode="#,##0_);[Red]\(#,##0\)"/>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numFmt numFmtId="169" formatCode="#,##0;[Red]\-#,##0"/>
    </dxf>
    <dxf>
      <font>
        <b val="0"/>
        <i val="0"/>
        <strike val="0"/>
        <condense val="0"/>
        <extend val="0"/>
        <outline val="0"/>
        <shadow val="0"/>
        <u val="none"/>
        <vertAlign val="baseline"/>
        <sz val="10"/>
        <color theme="1"/>
        <name val="Times New Roman"/>
        <family val="1"/>
        <scheme val="none"/>
      </font>
      <numFmt numFmtId="19" formatCode="dd/mm/yyyy"/>
    </dxf>
    <dxf>
      <font>
        <b val="0"/>
        <i val="0"/>
        <strike val="0"/>
        <condense val="0"/>
        <extend val="0"/>
        <outline val="0"/>
        <shadow val="0"/>
        <u val="none"/>
        <vertAlign val="baseline"/>
        <sz val="10"/>
        <color theme="1"/>
        <name val="Times New Roman"/>
        <family val="1"/>
        <scheme val="none"/>
      </font>
      <numFmt numFmtId="169" formatCode="#,##0;[Red]\-#,##0"/>
      <alignment horizontal="lef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top style="thin">
          <color rgb="FFE3E3E3"/>
        </top>
        <bottom style="thin">
          <color rgb="FFE3E3E3"/>
        </bottom>
      </border>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theme="1"/>
        <name val="Times New Roman"/>
        <family val="1"/>
        <scheme val="none"/>
      </font>
      <alignmen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family val="1"/>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border outline="0">
        <top style="thin">
          <color rgb="FF8DA1DE"/>
        </top>
      </border>
    </dxf>
    <dxf>
      <font>
        <b val="0"/>
        <i val="0"/>
        <strike val="0"/>
        <condense val="0"/>
        <extend val="0"/>
        <outline val="0"/>
        <shadow val="0"/>
        <u val="none"/>
        <vertAlign val="baseline"/>
        <sz val="10"/>
        <color theme="1"/>
        <name val="Times New Roman"/>
        <family val="1"/>
        <scheme val="none"/>
      </font>
    </dxf>
    <dxf>
      <font>
        <b/>
        <i val="0"/>
        <strike val="0"/>
        <condense val="0"/>
        <extend val="0"/>
        <outline val="0"/>
        <shadow val="0"/>
        <u val="none"/>
        <vertAlign val="baseline"/>
        <sz val="10"/>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ownloads\mega%20bh.xlsx" TargetMode="External"/><Relationship Id="rId1" Type="http://schemas.openxmlformats.org/officeDocument/2006/relationships/externalLinkPath" Target="file:///C:\Users\Admin\Downloads\mega%20b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n_hang"/>
      <sheetName val="Sheet1"/>
    </sheetNames>
    <sheetDataSet>
      <sheetData sheetId="0"/>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ùng MrLonely" refreshedDate="45984.816203703704" createdVersion="8" refreshedVersion="8" minRefreshableVersion="3" recordCount="1400" xr:uid="{C79FEB57-34FB-4201-A672-9713A440DB98}">
  <cacheSource type="worksheet">
    <worksheetSource name="Table1"/>
  </cacheSource>
  <cacheFields count="31">
    <cacheField name="Mã khách hàng" numFmtId="0">
      <sharedItems containsBlank="1" count="213">
        <s v="MEGA-011"/>
        <s v="MEGA-015"/>
        <s v="MEGA-004"/>
        <s v="MEGA-003"/>
        <s v="MEGA-005"/>
        <s v="MEGA-008"/>
        <s v="MEGA-009"/>
        <s v="MEGA-002"/>
        <s v="MEGA"/>
        <s v="MEGA-001"/>
        <s v="MEGA-007"/>
        <s v="MEGA-012"/>
        <s v="MEGA-014"/>
        <s v="MEGA-006"/>
        <s v="MEGA-013"/>
        <s v="SATRA-004" u="1"/>
        <s v="SATRA-020" u="1"/>
        <s v="SATRA-028" u="1"/>
        <s v="CircleK" u="1"/>
        <s v="CircleK-028" u="1"/>
        <s v="CircleK-027" u="1"/>
        <s v="CircleK-011" u="1"/>
        <s v="CircleK-017" u="1"/>
        <s v="CircleK-022" u="1"/>
        <s v="CircleK-012" u="1"/>
        <s v="CircleK-021" u="1"/>
        <s v="CircleK-020" u="1"/>
        <s v="CircleK-010" u="1"/>
        <s v="CircleK-019" u="1"/>
        <s v="CircleK-015" u="1"/>
        <s v="CircleK-023" u="1"/>
        <s v="CircleK-024" u="1"/>
        <s v="CircleK-029" u="1"/>
        <s v="EB" u="1"/>
        <s v="LOTTE-011" u="1"/>
        <s v="LOTTE-015" u="1"/>
        <s v="LOTTE-005" u="1"/>
        <s v="LOTTE-006" u="1"/>
        <s v="LOTTE-010" u="1"/>
        <s v="LOTTE-008" u="1"/>
        <s v="LOTTE-013" u="1"/>
        <s v="LOTTE-002" u="1"/>
        <s v="LOTTE-003" u="1"/>
        <s v="LOTTE" u="1"/>
        <s v="LOTTE-007" u="1"/>
        <s v="LOTTE-001" u="1"/>
        <s v="LOTTE-009" u="1"/>
        <s v="LOTTE-004" u="1"/>
        <s v="LOTTE940" u="1"/>
        <s v="MINHCAU" u="1"/>
        <s v="NHATMINH" u="1"/>
        <s v="OKONO" u="1"/>
        <s v="OkonoA33" u="1"/>
        <s v="OkonoA27" u="1"/>
        <s v="OkonoA17" u="1"/>
        <s v="OkonoA36" u="1"/>
        <s v="OkonoA18" u="1"/>
        <s v="OkonoA23" u="1"/>
        <s v="OkonoA14" u="1"/>
        <s v="OkonoA30" u="1"/>
        <s v="OkonoBN01" u="1"/>
        <s v="OkonoA06" u="1"/>
        <s v="OkonoA08" u="1"/>
        <s v="SEVEN" u="1"/>
        <s v="SEVEN02" u="1"/>
        <s v="SEVEN03" u="1"/>
        <s v="SIBA" u="1"/>
        <s v="SMART" u="1"/>
        <s v="COOP-014" u="1"/>
        <s v="COOPTHANHHOA" u="1"/>
        <s v="COOPHAIPHONG" u="1"/>
        <s v="COOPHANOI" u="1"/>
        <s v="COOPMARFOUR" u="1"/>
        <s v="COOPFOOD-115" u="1"/>
        <s v="COOP-038" u="1"/>
        <s v="COOPHUE" u="1"/>
        <s v="COOPSAIGONSOCTRANG" u="1"/>
        <s v="COOP-053" u="1"/>
        <s v="COOPBAOLOC" u="1"/>
        <s v="COOPSAIGONKIENGIANG" u="1"/>
        <s v="COOPSAIGONCAMRANH" u="1"/>
        <s v="COOP-021" u="1"/>
        <s v="COOPCAMAU" u="1"/>
        <s v="COOPLONGHAU" u="1"/>
        <s v="COOPCAIBE" u="1"/>
        <s v="COOP-046" u="1"/>
        <s v="COOP-039" u="1"/>
        <s v="COOP-022" u="1"/>
        <s v="COOPRACHGIA" u="1"/>
        <s v="COOPSAIGONDONGHA" u="1"/>
        <s v="COOPSAIGONBP" u="1"/>
        <s v="COOPNAMSG" u="1"/>
        <s v="COOPNDC" u="1"/>
        <s v="COOPNHIEULOC" u="1"/>
        <s v="COOP" u="1"/>
        <s v="COOPXLHN" u="1"/>
        <s v="COOPFAIRPRICE" u="1"/>
        <s v="COOPTHANGLOI" u="1"/>
        <s v="COOPPHUNHUAN" u="1"/>
        <s v="COOPTOANTAM" u="1"/>
        <s v="COOPHAUGIANG" u="1"/>
        <s v="COOPANDONG" u="1"/>
        <s v="COOPBINHTRIEU" u="1"/>
        <s v="COOPRACHMIEU" u="1"/>
        <s v="COOP-036" u="1"/>
        <s v="COOP-018" u="1"/>
        <s v="COOPMARSIX" u="1"/>
        <s v="COOPFINELIFE" u="1"/>
        <s v="COOP-020" u="1"/>
        <s v="COOPBINHTAN" u="1"/>
        <s v="COOPDAMSEN" u="1"/>
        <s v="COOPPHULAM" u="1"/>
        <s v="COOPHOABINH" u="1"/>
        <s v="COOP-029" u="1"/>
        <s v="COOP-012" u="1"/>
        <s v="COOPSAIGONTAYNINH" u="1"/>
        <s v="COOP-024" u="1"/>
        <s v="COOPVUNGTAU" u="1"/>
        <s v="COOP-032" u="1"/>
        <s v="COOP-042" u="1"/>
        <s v="COOPCANTHO" u="1"/>
        <s v="COOP-052" u="1"/>
        <s v="COOPSAIGONBL2" u="1"/>
        <s v="COOP-062" u="1"/>
        <s v="COOPDONGTHINH" u="1"/>
        <s v="COOPGOVAP" u="1"/>
        <s v="COOP-058" u="1"/>
        <s v="COOPCUCHI" u="1"/>
        <s v="COOP-017" u="1"/>
        <s v="COOP-031" u="1"/>
        <s v="COOPHOCMON" u="1"/>
        <s v="COOP-050" u="1"/>
        <s v="COOPSAIGONPHUYEN" u="1"/>
        <s v="COOPCANGIO" u="1"/>
        <s v="COOP-047" u="1"/>
        <s v="COOPSAIGONQUANGNGAI" u="1"/>
        <s v="COOPSAIGONGIALAI" u="1"/>
        <s v="COOP-035" u="1"/>
        <s v="COOPBIENHOA" u="1"/>
        <s v="COOP-056" u="1"/>
        <s v="COOPTRUNGMYTAY" u="1"/>
        <s v="COOPCONGQUYNH" u="1"/>
        <s v="COOPBINHDONG" u="1"/>
        <s v="COOPSAIGONHATINH" u="1"/>
        <s v="COOPNHATRANG" u="1"/>
        <s v="COOP-045" u="1"/>
        <s v="COOP-013" u="1"/>
        <s v="COOPSAIGONTRAVINH" u="1"/>
        <s v="COOPSAIGONPHANRANG" u="1"/>
        <s v="COOPSAIGONPHANTHIET" u="1"/>
        <s v="COOP-023" u="1"/>
        <s v="COOPFOOD-144" u="1"/>
        <s v="COOP-057" u="1"/>
        <s v="COOP-043" u="1"/>
        <s v="COOPSAIGONVINHLONG" u="1"/>
        <s v="COOPTRANGBANG" u="1"/>
        <s v="COOPSAIGONHAUGIANG" u="1"/>
        <s v="COOP-041" u="1"/>
        <s v="COOP-026" u="1"/>
        <s v="COOPNGABAYHG-1" u="1"/>
        <s v="COOPFOOD-123" u="1"/>
        <s v="COOPFOOD-116" u="1"/>
        <s v="COOPSAIGONBUONHO" u="1"/>
        <s v="COOP-061" u="1"/>
        <s v="COOP-037" u="1"/>
        <s v="COOP-027" u="1"/>
        <s v="COOPSAIGONBMT" u="1"/>
        <s v="COOPTAMKY" u="1"/>
        <s v="COOPBINHDINH" u="1"/>
        <s v="COOPDANANG" u="1"/>
        <s v="COOPTIENGIANGSAIGON" u="1"/>
        <s v="COOPSAIGONAG" u="1"/>
        <s v="COOP-016" u="1"/>
        <s v="COOPSAIGONCHUSE" u="1"/>
        <s v="COOP-060" u="1"/>
        <s v="COOP-059" u="1"/>
        <s v="COOP-063" u="1"/>
        <s v="COOP-040" u="1"/>
        <s v="COOPVINHPHUC" u="1"/>
        <s v="COOP-054" u="1"/>
        <s v="COOP-044" u="1"/>
        <s v="COOP-019" u="1"/>
        <s v="COOP-064" u="1"/>
        <s v="COOP-066" u="1"/>
        <s v="COOP-025" u="1"/>
        <s v="COOPCHOMOI" u="1"/>
        <s v="COOP-049" u="1"/>
        <s v="COOP-028" u="1"/>
        <s v="COOP-001" u="1"/>
        <s v="COOP-072" u="1"/>
        <s v="COOP-048" u="1"/>
        <s v="FM" u="1"/>
        <s v="SAIGONHD" u="1"/>
        <s v="AAU" u="1"/>
        <s v="KMARKET" u="1"/>
        <s v="PTMART" u="1"/>
        <s v="TMARTHATECO" u="1"/>
        <s v="TMART" u="1"/>
        <s v="LONGBEACH-AGG-01-7755" u="1"/>
        <s v="VNPOST" u="1"/>
        <s v="VITALMART" u="1"/>
        <s v="VIETY-001" u="1"/>
        <s v="SATRA-027" u="1"/>
        <s v="SATRA-025" u="1"/>
        <m u="1"/>
        <s v="GS25" u="1"/>
        <s v="GS25-003" u="1"/>
        <s v="KF" u="1"/>
        <s v="GDVN" u="1"/>
        <s v="INTIMEXDANANG" u="1"/>
        <s v="JMART" u="1"/>
        <s v="HTL" u="1"/>
        <s v="LOCAL" u="1"/>
      </sharedItems>
    </cacheField>
    <cacheField name="Tên Khách hàng" numFmtId="0">
      <sharedItems containsBlank="1" count="416">
        <s v="CHI NHÁNH CÔNG TY TNHH MM MEGA MARKET (VIỆT NAM) TẠI THÀNH PHỐ NHA TRANG"/>
        <s v="CHI NHÁNH CÔNG TY TNHH MM MEGA MARKET (VIỆT NAM) TẠI KIÊN GIANG"/>
        <s v="CHI NHÁNH CÔNG TY TNHH MM MEGA MARKET (VIỆT NAM) TẠI THÀNH PHỐ ĐÀ NẴNG"/>
        <s v="CHI NHÁNH CÔNG TY TNHH MM MEGA MARKET (VIỆT NAM) TẠI HẢI PHÒNG"/>
        <s v="CHI NHÁNH CÔNG TY TNHH MM MEGA MARKET (VIỆT NAM) TẠI THÀNH PHỐ BIÊN HÒA"/>
        <s v="CHI NHÁNH CÔNG TY TNHH MM MEGA MARKET (VIỆT NAM) TẠI TỈNH BÌNH DƯƠNG"/>
        <s v="CHI NHÁNH CÔNG TY TNHH MM MEGA MARKET (VIỆT NAM) TẠI TỈNH BÀ RỊA - VŨNG TÀU"/>
        <s v="CHI NHÁNH CÔNG TY TNHH MM MEGA MARKET (VIỆT NAM) TẠI THÀNH PHỐ CẦN THƠ"/>
        <s v="CÔNG TY TNHH MM MEGA MARKET (VIỆT NAM)"/>
        <s v="CHI NHÁNH CÔNG TY TNHH MM MEGA MARKET (VIỆT NAM) TẠI THÀNH PHỐ HÀ NỘI"/>
        <s v="CHI NHÁNH CÔNG TY TNHH MM MEGA MARKET (VIỆT NAM) TẠI TỈNH BÌNH ĐỊNH"/>
        <s v="CHI NHÁNH CÔNG TY TNHH MM MEGA MARKET (VIỆT NAM) TẠI QUẢNG NINH"/>
        <s v="CHI NHÁNH CÔNG TY TNHH MM MEGA MARKET (VIỆT NAM) TẠI TỈNH ĐẮK LẮK"/>
        <s v="CHI NHÁNH CÔNG TY TNHH MM MEGA MARKET (VIỆT NAM) TẠI TỈNH AN GIANG"/>
        <s v="CHI NHÁNH CÔNG TY TNHH MM MEGA MARKET ( VIỆT NAM) TẠI TỈNH NGHỆ AN"/>
        <s v="CN TCT TM SÀI GÒN – TNHH MTV – SIÊU THỊ SÀI GÒN" u="1"/>
        <s v="TTTM Satra đường Phạm Hùng" u="1"/>
        <s v="CHI NHÁNH TỔNG CÔNG TY THƯƠNG MẠI SÀI GÒN- TNHH MTV- TRUNG TÂM THƯƠNG MẠI SATRA VÕ VĂN KIỆT" u="1"/>
        <s v="CÔNG TY TNHH VÒNG TRÒN ĐỎ" u="1"/>
        <s v="CHI NHÁNH CÔNG TY TNHH VÒNG TRÒN ĐỎ TẠI KHÁNH HÒA" u="1"/>
        <s v="CHI NHÁNH CÔNG TY TNHH VÒNG TRÒN ĐỎ TẠI KIÊN GIANG" u="1"/>
        <s v="CHI NHÁNH TẠI BÌNH DƯƠNG CÔNG TY TNHH VÒNG TRÒN ĐỎ" u="1"/>
        <s v="CHI NHÁNH CÔNG TY TNHH VÒNG TRÒN ĐỎ TẠI CẦN THƠ" u="1"/>
        <s v="CHI NHÁNH CÔNG TY TNHH VÒNG TRÒN ĐỎ TẠI TIỀN GIANG" u="1"/>
        <s v="CHI NHÁNH CÔNG TY TNHH VÒNG TRÒN ĐỎ TẠI BÀ RỊA-VŨNG TÀU" u="1"/>
        <s v="CHI NHÁNH CÔNG TY TNHH VÒNG TRÒN ĐỎ TẠI ĐỒNG NAI" u="1"/>
        <s v="CHI NHÁNH CÔNG TY TNHH VÒNG TRÒN ĐỎ TẠI AN GIANG" u="1"/>
        <s v="CHI NHÁNH CÔNG TY TNHH VÒNG TRÒN ĐỎ TẠI HÀ NỘI" u="1"/>
        <s v="CHI NHÁNH CÔNG TY TNHH VÒNG TRÒN ĐỎ TẠI HẢI PHÒNG" u="1"/>
        <s v="CHI NHÁNH CÔNG TY TNHH VÒNG TRÒN ĐỎ TẠI QUẢNG NINH" u="1"/>
        <s v="CHI NHÁNH CÔNG TY TNHH VÒNG TRÒN ĐỎ TẠI HƯNG YÊN" u="1"/>
        <s v="CHI NHÁNH CÔNG TY TNHH VÒNG TRÒN ĐỎ TẠI BẮC NINH" u="1"/>
        <s v="CHI NHÁNH CÔNG TY TNHH VÒNG TRÒN ĐỎ TẠI THÁI NGUYÊN" u="1"/>
        <s v="Công ty TNHH dịch vụ EB" u="1"/>
        <s v="CÔNG TY CỔ PHẦN TRUNG TÂM THƯƠNG MẠI LOTTE VIỆT NAM - CHI NHÁNH NHA TRANG" u="1"/>
        <s v="CÔNG TY CỔ PHẦN TRUNG TÂM THƯƠNG MẠI LOTTE VIỆT NAM - CHI NHÁNH TÂY HỒ" u="1"/>
        <s v="CÔNG TY CỔ PHẦN TRUNG TÂM THƯƠNG MẠI LOTTE VIỆT NAM - CHI NHÁNH BÀ RỊA VŨNG TÀU" u="1"/>
        <s v="CÔNG TY CỔ PHẦN TRUNG TÂM THƯƠNG MẠI LOTTE VIỆT NAM - CHI NHÁNH TÂN BÌNH" u="1"/>
        <s v="CÔNG TY CỔ PHẦN TRUNG TÂM THƯƠNG MẠI LOTTE VIỆT NAM - CHI NHÁNH GÒ VẤP" u="1"/>
        <s v="CÔNG TY CỔ PHẦN TRUNG TÂM THƯƠNG MẠI LOTTE VIỆT NAM - CHI NHÁNH BA ĐÌNH" u="1"/>
        <s v="CÔNG TY CỔ PHẦN TRUNG TÂM THƯƠNG MẠI LOTTE VIỆT NAM - CHI NHÁNH VINH" u="1"/>
        <s v="CÔNG TY CỔ PHẦN TRUNG TÂM THƯƠNG MẠI LOTTE VIỆT NAM - CHI NHÁNH BÌNH THUẬN" u="1"/>
        <s v="CÔNG TY CỔ PHẦN TRUNG TÂM THƯƠNG MẠI LOTTE VIỆT NAM - CHI NHÁNH BÌNH DƯƠNG" u="1"/>
        <s v="CÔNG TY CỔ PHẦN TRUNG TÂM THƯƠNG MẠI LOTTE VIỆT NAM" u="1"/>
        <s v="CÔNG TY CỔ PHẦN TRUNG TÂM THƯƠNG MẠI LOTTE VIỆT NAM - CHI NHÁNH CẦN THƠ" u="1"/>
        <s v="CÔNG TY CỔ PHẦN TRUNG TÂM THƯƠNG MẠI LOTTE VIỆT NAM - CHI NHÁNH ĐỒNG NAI" u="1"/>
        <s v="CÔNG TY CỔ PHẦN TRUNG TÂM THƯƠNG MẠI LOTTE VIỆT NAM - CHI NHÁNH ĐÀ NẴNG" u="1"/>
        <s v="CÔNG TY CỔ PHẦN TRUNG TÂM THƯƠNG MẠI LOTTE VIỆT NAM - CHI NHÁNH ĐỐNG ĐA" u="1"/>
        <s v="LOTTEMART PHÚ THỌ" u="1"/>
        <s v="CÔNG TY CỔ PHẦN THƯƠNG MẠI VÀ DỊCH VỤ MINH CẦU" u="1"/>
        <s v="CÔNG TY TNHH SẢN XUẤT THƯƠNG MẠI DỊCH VỤ NHẬT MINH BAKERY" u="1"/>
        <s v="CÔNG TY TNHH OKONO VIỆT NAM" u="1"/>
        <s v="A33PT208 - Cửa hàng OKONO 208 Phúc Tân" u="1"/>
        <s v="A27PT401- Cửa hàng OKONO 401 Phúc Tân" u="1"/>
        <s v="A17TD202 - Cửa hàng OKONO Trương Định" u="1"/>
        <s v="A36TC223 - Cửa hàng OKONO Xuân Đỉnh" u="1"/>
        <s v="A18MT20- Cửa hàng OKONO 20/14 Mễ Trì" u="1"/>
        <s v="A23TD276 - Cửa hàng OKONO Thượng Đình" u="1"/>
        <s v="A14TD32 - Cửa hàng OKONO Trần Điền" u="1"/>
        <s v="A30HC70 - Cửa hàng OKONO Hoàng Cầu" u="1"/>
        <s v="BN01 - Cửa hàng OKONO Bắc Ninh" u="1"/>
        <s v="A06YH271- Cửa hàng OKONO 271 Yên Hòa" u="1"/>
        <s v="A08TQV24 - Cửa hàng OKONO Trần Quốc Vượng" u="1"/>
        <s v="CÔNG TY CỔ PHẦN SEVEN SYSTEM VIỆT NAM" u="1"/>
        <s v="CHI NHÁNH CÔNG TY CỔ PHẦN SEVEN SYSTEM VIỆT NAM TẠI BÌNH DƯƠNG" u="1"/>
        <s v="CHI NHÁNH CÔNG TY CỔ PHẦN SEVEN SYSTEM VIỆT NAM TẠI HÀ NỘI" u="1"/>
        <s v="CHI NHÁNH CÔNG TY CỔ PHẦN SIBA FOOD VIỆT NAM TẠI HÀ NỘI" u="1"/>
        <s v="CÔNG TY TNHH KINH DOANH THƯƠNG MẠI VÀ DỊCH VỤ SUNSHINE MART" u="1"/>
        <s v="CHI NHÁNH LIÊN HIỆP HỢP TÁC XÃ THƯƠNG MẠI TP. HỒ CHÍ MINH - CO.OPMART BẮC GIANG" u="1"/>
        <s v="CÔNG TY TNHH MỘT THÀNH VIÊN CO.OPMART THANH HÓA" u="1"/>
        <s v="CÔNG TY TNHH MỘT THÀNH VIÊN CO.OPMART HẢI PHÒNG" u="1"/>
        <s v="CÔNG TY TNHH MỘT THÀNH VIÊN SÀI GÒN CO.OP HÀ NỘI" u="1"/>
        <s v="CÔNG TY TNHH MỘT THÀNH VIÊN MARFOUR" u="1"/>
        <s v="CHI NHÁNH - CÔNG TY TNHH MỘT THÀNH VIÊN THỰC PHẨM SAIGON CO.OP - CO.OP FOOD MIỀN BẮC" u="1"/>
        <s v="CHI NHÁNH LIÊN HIỆP HỢP TÁC XÃ THƯƠNG MẠI TP.HỒ CHÍ MINH-CO.OPMART TÂN THÀNH" u="1"/>
        <s v="CÔNG TY TNHH MỘT THÀNH VIÊN CO.OP MART HUẾ" u="1"/>
        <s v="CÔNG TY TRÁCH NHIỆM HỮU HẠN MỘT THÀNH VIÊN THƯƠNG MẠI SÀI GÒN - SÓC TRĂNG" u="1"/>
        <s v="CHI NHÁNH LIÊN HIỆP HỢP TÁC XÃ THƯƠNG MẠI TP.HỒ CHÍ MINH - CO.OPMART ĐỒNG PHÚ" u="1"/>
        <s v="CÔNG TY TNHH MỘT THÀNH VIÊN SÀI GÒN CO.OP BẢO LỘC" u="1"/>
        <s v="CÔNG TY TRÁCH NHIỆM HỮU HẠN THƯƠNG MẠI SÀI GÒN - KIÊN GIANG" u="1"/>
        <s v="CÔNG TY TNHH MỘT THÀNH VIÊN THƯƠNG MẠI VÀ DỊCH VỤ SÀI GÒN - CAM RANH" u="1"/>
        <s v="CHI NHÁNH LIÊN HIỆP HỢP TÁC XÃ THƯƠNG MẠI TP. HỒ CHÍ MINH - CO.OPMART QUẢNG BÌNH" u="1"/>
        <s v="CÔNG TY TNHH MỘT THÀNH VIÊN CO.OPMART CÀ MAU" u="1"/>
        <s v="CHI NHÁNH CÔNG TY TNHH MỘT THÀNH VIÊN THỰC PHẨM SAIGON CO.OP - CỬA HÀNG CO.OP FOOD LONG HẬU" u="1"/>
        <s v="CHI NHÁNH LIÊN HIỆP HỢP TÁC XÃ THƯƠNG MẠI TP. HỒ CHÍ MINH - CO.OPMART CÁI BÈ" u="1"/>
        <s v="CHI NHÁNH LIÊN HIỆP HỢP TÁC XÃ THƯƠNG MẠI TP.HỒ CHÍ MINH- CO.OP MART CẦN GIUỘC" u="1"/>
        <s v="CHI NHÁNH LIÊN HIỆP HỢP TÁC XÃ THƯƠNG MẠI TP.HCM - CO.OPMART CAI LẬY" u="1"/>
        <s v="CHI NHÁNH LIÊN HIỆP HỢP TÁC XÃ THƯƠNG MẠI TP. HỒ CHÍ MINH - CO.OPMART BẾN LỨC" u="1"/>
        <s v="CÔNG TY TNHH THƯƠNG MẠI SÀI GÒN CO.OP RẠCH GIÁ" u="1"/>
        <s v="CÔNG TY TRÁCH NHIỆM HỮU HẠN MỘT THÀNH VIÊN THƯƠNG MẠI DỊCH VỤ SÀI GÒN-ĐÔNG HÀ" u="1"/>
        <s v="CÔNG TY TNHH MỘT THÀNH VIÊN THƯƠNG MẠI DỊCH VỤ SÀI GÒN - BÌNH PHƯỚC" u="1"/>
        <s v="CÔNG TY TNHH MỘT THÀNH VIÊN SÀI GÒN CO.OP NAM SÀI GÒN" u="1"/>
        <s v="CÔNG TY TNHH MỘT THÀNH VIÊN SÀI GÒN CO.OP ĐÌNH CHIỂU" u="1"/>
        <s v="CÔNG TY TNHH MỘT THÀNH VIÊN SÀI GÒN CO.OP NHIÊU LỘC" u="1"/>
        <s v="CÔNG TY TNHH MỘT THÀNH VIÊN THỰC PHẨM SAIGON CO.OP" u="1"/>
        <s v="CÔNG TY TNHH MỘT THÀNH VIÊN SÀI GÒN CO.OP XA LỘ HÀ NỘI" u="1"/>
        <s v="CÔNG TY TNHH SAIGON CO-OP FAIRPRICE" u="1"/>
        <s v="CÔNG TY TNHH MỘT THÀNH VIÊN SÀI GÒN CO.OP THẮNG LỢI" u="1"/>
        <s v="CÔNG TY TNHH MỘT THÀNH VIÊN SÀI GÒN CO.OP PHÚ NHUẬN" u="1"/>
        <s v="CÔNG TY TNHH MỘT THÀNH VIÊN THƯƠNG MẠI DỊCH VỤ SAIGON CO.OP TOÀN TÂM" u="1"/>
        <s v="CÔNG TY TNHH MỘT THÀNH VIÊN SÀI GÒN CO.OP HẬU GIANG" u="1"/>
        <s v="CÔNG TY TNHH MỘT THÀNH VIÊN THƯƠNG MẠI DỊCH VỤ AN ĐÔNG" u="1"/>
        <s v="CÔNG TY TNHH MỘT THÀNH VIÊN CO.OPMART BÌNH TRIỆU" u="1"/>
        <s v="CÔNG TY TNHH MỘT THÀNH VIÊN SÀI GÒN CO.OP RẠCH MIỄU" u="1"/>
        <s v="CHI NHÁNH LIÊN HIỆP HTX THƯƠNG MẠI TP.HCM - CO.OPMART CHU VĂN AN" u="1"/>
        <s v="CHI NHÁNH LIÊN HIỆP HỢP TÁC XÃ THƯƠNG MẠI TP. HỒ CHÍ MINH - CO.OPMART VĂN THÁNH" u="1"/>
        <s v="CÔNG TY TNHH MỘT THÀNH VIÊN MARSIX" u="1"/>
        <s v="CÔNG TY TNHH MỘT THÀNH VIÊN CO.OP FINELIFE" u="1"/>
        <s v="CHI NHÁNH LIÊN HIỆP HỢP TÁC XÃ THƯƠNG MẠI TP. HỒ CHÍ MINH - CO.OPMART NGUYỄN BÌNH" u="1"/>
        <s v="CÔNG TY TNHH MỘT THÀNH VIÊN SÀI GÒN CO.OP BÌNH TÂN" u="1"/>
        <s v="CÔNG TY TNHH MỘT THÀNH VIÊN SÀI GÒN CO.OP ĐẦM SEN" u="1"/>
        <s v="CÔNG TY TNHH MỘT THÀNH VIÊN SÀI GÒN CO.OP PHÚ LÂM" u="1"/>
        <s v="CÔNG TY TNHH MỘT THÀNH VIÊN CO.OP MART HÒA BÌNH" u="1"/>
        <s v="CHI NHÁNH LIÊN HIỆP HỢP TÁC XÃ THƯƠNG MẠI TP. HỒ CHÍ MINH - CO.OPMART CHÂU ĐỐC" u="1"/>
        <s v="CHI NHÁNH LIÊN HIỆP HTX TM TP.HCM - CO.OPMART CAO LÃNH" u="1"/>
        <s v="CÔNG TY TRÁCH NHIỆM HỮU HẠN THƯƠNG MẠI DỊCH VỤ SÀI GÒN - TÂY NINH" u="1"/>
        <s v="CHI NHÁNH LIÊN HIỆP HỢP TÁC XÃ THƯƠNG MẠI TP. HỒ CHÍ MINH - CO.OPMART BÀ RỊA" u="1"/>
        <s v="CÔNG TY TNHH TMDV SÀI GÒN VŨNG TÀU" u="1"/>
        <s v="CHI NHÁNH LIÊN HIỆP HỢP TÁC XÃ THƯƠNG MẠI TP. HỒ CHÍ MINH-CO.OPMART TÂN CHÂU" u="1"/>
        <s v="CN LIÊN HIỆP HỢP TÁC XÃ THƯƠNG MẠI TP.HỒ CHÍ MINH- CO.OPMART TÂN CHÂU AN GIANG" u="1"/>
        <s v="CÔNG TY TNHH MỘT THÀNH VIÊN CO.OPMART CẦN THƠ" u="1"/>
        <s v="CHI NHÁNH LIÊN HIỆP HỢP TÁC XÃ THƯƠNG MẠI TP. HỒ CHÍ MINH-CO.OPMART BÌNH THỦY" u="1"/>
        <s v="CÔNG TY TNHH MỘT THÀNH VIÊN THƯƠNG MẠI DỊCH VỤ SÀI GÒN-BẠC LIÊU 2" u="1"/>
        <s v="CHI NHÁNH LIÊN HIỆP HỢP TÁC XÃ THƯƠNG MẠI TP. HỒ CHÍ MINH - CO.OPMART TÂN BIÊN" u="1"/>
        <s v="CÔNG TY TNHH THƯƠNG MẠI DỊCH VỤ ĐỒNG THỊNH" u="1"/>
        <s v="CÔNG TY TNHH MỘT THÀNH VIÊN SÀI GÒN CO.OP GÒ VẤP" u="1"/>
        <s v="CN LIÊN HIỆP HỢP TÁC XÃ THƯƠNG MẠI TP. HỒ CHÍ MINH - CO.OPMART ĐỖ VĂN DẬY" u="1"/>
        <s v="CÔNG TY TNHH MỘT THÀNH VIÊN SÀI GÒN CO.OP CỦ CHI" u="1"/>
        <s v="CHI NHÁNH LIÊN HIỆP HỢP TÁC XÃ THƯƠNG MẠI TP. HỒ CHÍ MINH - CO.OPMART BÌNH DƯƠNG 2" u="1"/>
        <s v="CHI NHÁNH LIÊN HIỆP HỢP TÁC XÃ THƯƠNG MẠI TP. HỒ CHÍ MINH - CO.OPMART ĐỒNG VĂN CỐNG" u="1"/>
        <s v="CÔNG TY TNHH MỘT THÀNH VIÊN SÀI GÒN CO.OP HÓC MÔN" u="1"/>
        <s v="CHI NHÁNH LIÊN HIỆP HỢP TÁC XÃ THƯƠNG MẠI TP.HỒ CHÍ MINH - CO.OPMART BÌNH TÂN 2" u="1"/>
        <s v="CÔNG TY TNHH MỘT THÀNH VIÊN THƯƠNG MẠI DỊCH VỤ SÀI GÒN - PHÚ YÊN" u="1"/>
        <s v="CÔNG TY TNHH MỘT THÀNH VIÊN CO.OP MART CẦN GIỜ" u="1"/>
        <s v="CHI NHÁNH LIÊN HIỆP HỢP TÁC XÃ THƯƠNG MẠI TP.HỒ CHÍ MINH - CO.OPMART PHAN RÍ CỬA" u="1"/>
        <s v="CÔNG TY TNHH MỘT THÀNH VIÊN THƯƠNG MẠI SÀI GÒN - QUẢNG NGÃI" u="1"/>
        <s v="CÔNG TY TNHH THƯƠNG MẠI SÀI GÒN - GIA LAI" u="1"/>
        <s v="CHI NHÁNH LIÊN HIỆP HỢP TÁC XÃ THƯƠNG MẠI TP.HỒ CHÍ MINH - CO.OPMART KON TUM" u="1"/>
        <s v="CÔNG TY TNHH THƯƠNG MẠI DỊCH VỤ SIÊU THỊ CO.OP MART BIÊN HÒA" u="1"/>
        <s v="CN LIÊN HIỆP HỢP TÁC XÃ THƯƠNG MẠI TP. HỒ CHÍ MINH - CO.OPMART HIỆP THÀNH" u="1"/>
        <s v="CÔNG TY TNHH THƯƠNG MẠI DỊCH VỤ TRUNG MỸ TÂY" u="1"/>
        <s v="CÔNG TY TNHH MỘT THÀNH VIÊN SÀI GÒN CO.OP CỐNG QUỲNH" u="1"/>
        <s v="CÔNG TY TNHH  MỘT THÀNH VIÊN THƯƠNG MẠI DỊCH VỤ BÌNH ĐÔNG" u="1"/>
        <s v="CÔNG TY TNHH MỘT THÀNH VIÊN THƯƠNG MẠI VÀ DỊCH VỤ SÀI GÒN - HÀ TĨNH" u="1"/>
        <s v="CÔNG TY TNHH MỘT THÀNH VIÊN CO.OPMART NHA TRANG" u="1"/>
        <s v="CHI NHÁNH LIÊN HIỆP HỢP TÁC XÃ THƯƠNG MẠI TP.HỒ CHÍ MINH - CO.OPMART DUYÊN HẢI" u="1"/>
        <s v="CHI NHÁNH LIÊN HIỆP HTX THƯƠNG MẠI TP. HỒ CHÍ MINH - CO.OPMART BẾN TRE" u="1"/>
        <s v="CÔNG TY TRÁCH NHIỆM HỮU HẠN  THƯƠNG MẠI DỊCH VỤ SÀI GÒN - TRÀ VINH" u="1"/>
        <s v="CÔNG TY TRÁCH NHIỆM HỮU HẠN MỘT THÀNH VIÊN THƯƠNG MẠI VÀ DỊCH VỤ SÀI GÒN - PHAN RANG" u="1"/>
        <s v="CÔNG TY TNHH MỘT THÀNH VIÊN THƯƠNG MẠI DỊCH VỤ SÀI GÒN - PHAN THIẾT" u="1"/>
        <s v="CHI NHÁNH LIÊN HIỆP HỢP TÁC XÃ THƯƠNG MẠI TP. HỒ CHÍ MINH - CO.OPMART TÂN AN" u="1"/>
        <s v="CHI NHÁNH CÔNG TY TNHH MỘT THÀNH VIÊN THỰC PHẨM SAIGON CO.OP - CO.OP FOOD KHU VỰC CẦN THƠ" u="1"/>
        <s v="CN LIÊN HIỆP HỢP TÁC XÃ THƯƠNG MẠI TP. HỒ CHÍ MINH - CO.OPMART VĨNH LỘC B" u="1"/>
        <s v="CHI NHÁNH LIÊN HIỆP HỢP TÁC XÃ THƯƠNG MẠI TP. HỒ CHÍ MINH - CO.OPMART PHƯỚC ĐÔNG" u="1"/>
        <s v="CÔNG TY TNHH MỘT THÀNH VIÊN THƯƠNG MẠI SÀI GÒN � VĨNH LONG" u="1"/>
        <s v="CÔNG TY TNHH MỘT THÀNH VIÊN CO.OPMART TRẢNG BÀNG" u="1"/>
        <s v="CÔNG TY TNHH MTV THƯƠNG MẠI SÀI GÒN - HẬU GIANG" u="1"/>
        <s v="CHI NHÁNH LIÊN HIỆP HỢP TÁC XÃ THƯƠNG MẠI TP. HỒ CHÍ MINH-CO.OPMART GÒ DẦU" u="1"/>
        <s v="CHI NHÁNH LIÊN HIỆP HỢP TÁC XÃ THƯƠNG MẠI TP. HỒ CHÍ MINH-CO.OPMART SA ĐÉC" u="1"/>
        <s v="CÔNG TY TNHH MỘT THÀNH VIÊN THƯƠNG MẠI DỊCH VỤ SÀI GÒN - HẬU GIANG 2" u="1"/>
        <s v="CHI NHÁNH CÔNG TY TNHH MỘT THÀNH VIÊN THỰC PHẨM SAIGON CO.OP - CO.OP FOOD KHU VỰC BÌNH DƯƠNG" u="1"/>
        <s v="CN CÔNG TY TNHH MTV THỰC PHẨM SAIGON CO.OP - CO.OPFOOD KHU VỰC ĐỒNG NAI" u="1"/>
        <s v="CÔNG TY TNHH SÀI GÒN - BUÔN HỒ" u="1"/>
        <s v="CHI NHÁNH LIÊN HIỆP HỢP TÁC XÃ THƯƠNG MẠI TP. HỒ CHÍ MINH - CO.OPMART CƯ MGAR" u="1"/>
        <s v="CHI NHÁNH LIÊN HIỆP HỢP TÁC XÃ THƯƠNG MẠI TP. HỒ CHÍ MINH - CO.OPMART HÀ TIÊN" u="1"/>
        <s v="CHI NHÁNH LIÊN HIỆP HỢP TÁC XÃ THƯƠNG MẠI TP. HỒ CHÍ MINH - CO.OPMART GÒ CÔNG" u="1"/>
        <s v="CÔNG TY TNHH  MỘT THÀNH VIÊN THƯƠNG MẠI DỊCH VỤ SÀI GÒN - BUÔN MA THUỘT" u="1"/>
        <s v="CÔNG TY TNHH MỘT THÀNH VIÊN SÀI GÒN CO.OP TAM KỲ" u="1"/>
        <s v="CÔNG TY TNHH MỘT THÀNH VIÊN SÀI GÒN CO.OP BÌNH ĐỊNH" u="1"/>
        <s v="CÔNG TY TNHH MỘT THÀNH VIÊN TMDV SIÊU THỊ CO.OPMART ĐÀ NẴNG" u="1"/>
        <s v="CÔNG TY TNHH TMDV TIỀN GIANG - SÀI GÒN" u="1"/>
        <s v="CÔNG TY TNHH THƯƠNG MẠI SÀI GÒN - AN GIANG" u="1"/>
        <s v="CHI NHÁNH LIÊN HIỆP HỢP TÁC XÃ THƯƠNG MẠI TP. HỒ CHÍ MINH - CO.OPMART ĐĂK NÔNG" u="1"/>
        <s v="CÔNG TY TNHH MỘT THÀNH VIÊN SÀI GÒN - CHƯ SÊ" u="1"/>
        <s v="CHI NHÁNH LIÊN HIỆP HỢP TÁC XÃ THƯƠNG MẠI TP.HỒ CHÍ MINH - CO.OPMART THOẠI SƠN" u="1"/>
        <s v="CHI NHÁNH LIÊN HIỆP HỢP TÁC XÃ THƯƠNG MẠI TP. HỒ CHÍ MINH - CO.OPMART TÔ KÝ" u="1"/>
        <s v="CHI NHÁNH LIÊN HIỆP HỢP TÁC XÃ THƯƠNG MẠI TP. HỒ CHÍ MINH - CO. OPMART DƯƠNG MINH CHÂU" u="1"/>
        <s v="CHI NHÁNH LIÊN HIỆP HỢP TÁC XÃ THƯƠNG MẠI TP. HỒ CHÍ MINH-CO.OPMART HỒNG NGỰ" u="1"/>
        <s v="CÔNG TY TNHH MỘT THÀNH VIÊN CO.OP MART VĨNH PHÚC" u="1"/>
        <s v="CHI NHÁNH LIÊN HIỆP HỢP TÁC XÃ THƯƠNG MẠI TP. HỒ CHÍ MINH - CO.OPMART SƠN TRÀ" u="1"/>
        <s v="CHI NHÁNH LIÊN HIỆP HTX THƯƠNG MẠI TP. HỒ CHÍ MINH CO.OPMART VIỆT TRÌ" u="1"/>
        <s v="CHI NHÁNH LIÊN HIỆP HỢP TÁC XÃ THƯƠNG MẠI TP. HỒ CHÍ MINH - CO.OPMART LAGI" u="1"/>
        <s v="CHI NHÁNH LIÊN HIỆP HỢP TÁC XÃ THƯƠNG MẠI TP. HỒ CHÍ MINH - CO.OPMART TAM BÌNH" u="1"/>
        <s v="CHI NHÁNH LIÊN HIỆP HỢP TÁC XÃ THƯƠNG MẠI TP. HỒ CHÍ MINH - CO.OPMART THÁP MƯỜI" u="1"/>
        <s v="CHI NHÁNH LIÊN HIỆP HỢP TÁC XÃ THƯƠNG MẠI TP. HỒ CHÍ MINH - CO.OPMART BÌNH DƯƠNG" u="1"/>
        <s v="CHI NHÁNH LIÊN HIỆP HỢP TÁC XÃ THƯƠNG MẠI TP. HỒ CHÍ MINH - CO.OPMART CHỢ MỚI" u="1"/>
        <s v="CÔNG TY TNHH MỘT THÀNH VIÊN THƯƠNG MẠI SÀI GÒN - VĨNH LONG" u="1"/>
        <s v="CHI NHÁNH LIÊN HIỆP HỢP TÁC XÃ THƯƠNG MẠI TP. HỒ CHÍ MINH-CO.OPMART CHÂU THÀNH TÂY NINH" u="1"/>
        <s v="CHI NHÁNH LIÊN HIỆP HỢP TÁC XÃ THƯƠNG MẠI TP. HỒ CHÍ MINH - CO.OPMART THỐT NỐT" u="1"/>
        <s v="LIÊN HIỆP HỢP TÁC XÃ THƯƠNG MẠI TP. HỒ CHÍ MINH" u="1"/>
        <s v="CÔNG TY TNHH MTV THỰC PHẨM SAIGON CO.OP" u="1"/>
        <s v="CÔNG TY TRÁCH NHIỆM HỮU HẠN THƯƠNG MẠI DỊCH VỤ SÀI GÒN - TRÀ VINH" u="1"/>
        <s v="CHI NHÁNH LIÊN HIỆP HỢP TÁC XÃ THƯƠNG MẠI TP. HỒ CHÍ MINH - CO.OPMART VŨ YÊN" u="1"/>
        <s v="CHI NHÁNH LIÊN HIỆP HỢP TÁC XÃ THƯƠNG MẠI TP HỒ CHÍ MINH - CO.OPMART TIỂU CẦN" u="1"/>
        <s v="CM Thắng Lợi-Trường Chinh" u="1"/>
        <s v="CM Hòa Bình" u="1"/>
        <s v="Cửa hàng BH Trần Thị Hoa" u="1"/>
        <s v="CH CF BD KDC VIỆT SING" u="1"/>
        <s v="CH CF BH HUỲNH VĂN NGHỆ 17" u="1"/>
        <s v="CM Xa Lộ Hà Nội" u="1"/>
        <s v="CH CF BD CC Bcons Garden" u="1"/>
        <s v="CH CF BD Xuyên Á 209" u="1"/>
        <s v="CH CF BH Văn Hoa Villas" u="1"/>
        <s v="CH CF BD VĨNH PHÚ 41" u="1"/>
        <s v="CH CF BD CC Opal Boulevard" u="1"/>
        <s v="CH CF BH HỒ HÒA" u="1"/>
        <s v="Cửa Hàng Co.opFood Savimex" u="1"/>
        <s v="Cửa Hàng Co.opFood Phạm Hữu Lầu" u="1"/>
        <s v="Cửa Hàng Co.opFood CC Hoàng Anh Riverview" u="1"/>
        <s v="Cửa Hàng Co.opFood Lê Văn Lương 302" u="1"/>
        <s v="Cửa Hàng Co.opFood Quang Trung" u="1"/>
        <s v="Cửa Hàng Co.opFood Huỳnh Tấn Phát" u="1"/>
        <s v="Cửa Hàng Co.opFood Hiệp Bình Chánh" u="1"/>
        <s v="Cửa hàng Co.op Food 13 Lê Văn Thịnh" u="1"/>
        <s v="Cửa hàng Co.opFood CC Sky 9" u="1"/>
        <s v="Cửa Hàng Co.opFood Nguyễn Văn Tạo" u="1"/>
        <s v="Cửa Hàng Co.opFood Lê Văn Lương 1187" u="1"/>
        <s v="Cửa Hàng Co.opFood Lâm Văn Bền" u="1"/>
        <s v="Cửa hàng Co.op Food Trương Văn Thành 68" u="1"/>
        <s v="Cửa Hàng Co.opFood Nhà Bè" u="1"/>
        <s v="Cửa hàng Co.op Food Phan Văn Hân 182" u="1"/>
        <s v="Cửa Hàng Co.opFood CC Rainbow S1.07" u="1"/>
        <s v="Cửa Hàng Co.opFood Tăng Nhơn Phú 26" u="1"/>
        <s v="Cửa Hàng Co.opFood Quốc lộ 13 cũ" u="1"/>
        <s v="Cửa Hàng Co.opFood Xuân Hiệp" u="1"/>
        <s v="Cửa Hàng Co.opFood CC Petroland" u="1"/>
        <s v="Cửa Hàng Co.opFood Tam Bình 196" u="1"/>
        <s v="Cửa Hàng Co.opFood Tôn Thất Thuyết" u="1"/>
        <s v="Cửa Hàng Co.opFood Chung Cư Hà Đô" u="1"/>
        <s v="Cửa Hàng Co.opFood Hoàng Anh Thanh Bình" u="1"/>
        <s v="Cửa Hàng Co.opFood Tân Thạnh Đông" u="1"/>
        <s v="Cửa Hàng Co.opFood Trương Phước Phan 169" u="1"/>
        <s v="Cửa Hàng Co.opFood Nguyễn Thị Sóc 153" u="1"/>
        <s v="Cửa Hàng Co.opFood CC Westgate" u="1"/>
        <s v="Cửa Hàng Co.opFood CC Diamond Riverside" u="1"/>
        <s v="Cửa hàng Co.op Food Hậu Lân" u="1"/>
        <s v="Coopfood CC Happy City" u="1"/>
        <s v="Cửa hàng Co.op Food Conic sky" u="1"/>
        <s v="Cửa Hàng Co.opFood Hồ Văn Long 30" u="1"/>
        <s v="Cửa hàng Co.op Food D20 Võ Văn Vân" u="1"/>
        <s v="Cửa Hàng Co.opFood Phạm Nhữ Tăng 11" u="1"/>
        <s v="Cửa Hàng Co.opFood KDC Thanh Niên" u="1"/>
        <s v="Cửa Hàng Co.opFood KCN Tây Bắc" u="1"/>
        <s v="CÔNG TY TNHH THƯƠNG MẠI LARIA" u="1"/>
        <s v="CÔNG TY CỔ PHẦN SÀI GÒN HD" u="1"/>
        <s v="CÔNG TY TNHH PHÂN PHỐI Á ÂU" u="1"/>
        <s v="CÔNG TY TNHH THƯƠNG MẠI K &amp; K TOÀN CẦU" u="1"/>
        <s v="CÔNG TY CỔ PHẦN PT" u="1"/>
        <s v="TRẦN HẢI ĐĂNG" u="1"/>
        <s v="CÔNG TY CỔ PHẦN T - MARTSTORES" u="1"/>
        <s v="CÔNG TY CỔ PHẦN THƯƠNG MẠI LONG BEACH" u="1"/>
        <s v="TỔNG CÔNG TY BƯU ĐIỆN VIỆT NAM" u="1"/>
        <s v="CÔNG TY CỔ PHẦN DỊCH VỤ THƯƠNG MẠI VITAL GO" u="1"/>
        <s v="CHI NHÁNH NHA TRANG - CÔNG TY TNHH VIỆT Ý HÀ NỘI CENTER" u="1"/>
        <s v="Trung Tâm Thương Mại Satra Củ Chi" u="1"/>
        <s v="TRUNG TÂM ĐIỀU HÀNH SATRAFOODS" u="1"/>
        <m u="1"/>
        <s v="TTTM SATRA VÕ VĂN KIỆT" u="1"/>
        <s v="CÔNG TY TNHH THƯƠNG MẠI HADA VIỆT NAM" u="1"/>
        <s v="CN CÔNG TY TNHH MTV THỰC PHẨM SAIGON CO.OP - CO.OPFOOD KHU VỰC ĐỒNG NAI (6 )" u="1"/>
        <s v="CN LIÊN HIỆP HỢP TÁC XÃ THƯƠNG MẠI TP.HỒ CHÍ MINH- CO.OPMART TÂN CHÂU AN GIANG (2 )" u="1"/>
        <s v="CÔNG TY TNHH  MỘT THÀNH VIÊN THƯƠNG MẠI DỊCH VỤ BÌNH ĐÔNG (2 )" u="1"/>
        <s v="CÔNG TY TNHH  MỘT THÀNH VIÊN THƯƠNG MẠI DỊCH VỤ SÀI GÒN - BUÔN MA THUỘT (4 )" u="1"/>
        <s v="CÔNG TY TNHH MỘT THÀNH VIÊN CO.OP FINELIFE (7 )" u="1"/>
        <s v="CÔNG TY TNHH MỘT THÀNH VIÊN CO.OP MART CẦN GIỜ (6 )" u="1"/>
        <s v="CÔNG TY TNHH MỘT THÀNH VIÊN CO.OP MART HÒA BÌNH (1 )" u="1"/>
        <s v="CÔNG TY TNHH MỘT THÀNH VIÊN CO.OP MART HUẾ (4 )" u="1"/>
        <s v="CÔNG TY TNHH MỘT THÀNH VIÊN CO.OP MART VĨNH PHÚC (2 )" u="1"/>
        <s v="CÔNG TY TNHH MỘT THÀNH VIÊN CO.OPMART CÀ MAU (1 )" u="1"/>
        <s v="CÔNG TY TNHH MỘT THÀNH VIÊN CO.OPMART CẦN THƠ (6 )" u="1"/>
        <s v="CÔNG TY TNHH MỘT THÀNH VIÊN CO.OPMART HẢI PHÒNG (1 )" u="1"/>
        <s v="CÔNG TY TNHH MỘT THÀNH VIÊN CO.OPMART NHA TRANG (5 )" u="1"/>
        <s v="CÔNG TY TNHH MỘT THÀNH VIÊN CO.OPMART THANH HÓA (3 )" u="1"/>
        <s v="CÔNG TY TNHH MỘT THÀNH VIÊN CO.OPMART TRẢNG BÀNG (3 )" u="1"/>
        <s v="CÔNG TY TNHH MỘT THÀNH VIÊN MARFOUR (5 )" u="1"/>
        <s v="CÔNG TY TNHH MỘT THÀNH VIÊN MARSIX (1 )" u="1"/>
        <s v="CÔNG TY TNHH MỘT THÀNH VIÊN SÀI GÒN - CHƯ SÊ (2 )" u="1"/>
        <s v="CÔNG TY TNHH MỘT THÀNH VIÊN SÀI GÒN CO.OP BẢO LỘC (2 )" u="1"/>
        <s v="CÔNG TY TNHH MỘT THÀNH VIÊN SÀI GÒN CO.OP BÌNH ĐỊNH (10 )" u="1"/>
        <s v="CÔNG TY TNHH MỘT THÀNH VIÊN SÀI GÒN CO.OP BÌNH TÂN (2 )" u="1"/>
        <s v="CÔNG TY TNHH MỘT THÀNH VIÊN SÀI GÒN CO.OP CỐNG QUỲNH (8 )" u="1"/>
        <s v="CÔNG TY TNHH MỘT THÀNH VIÊN SÀI GÒN CO.OP CỦ CHI (4 )" u="1"/>
        <s v="CÔNG TY TNHH MỘT THÀNH VIÊN SÀI GÒN CO.OP ĐẦM SEN (2 )" u="1"/>
        <s v="CÔNG TY TNHH MỘT THÀNH VIÊN SÀI GÒN CO.OP ĐÌNH CHIỂU (6 )" u="1"/>
        <s v="CÔNG TY TNHH MỘT THÀNH VIÊN SÀI GÒN CO.OP HÀ NỘI (4 )" u="1"/>
        <s v="CÔNG TY TNHH MỘT THÀNH VIÊN SÀI GÒN CO.OP HẬU GIANG (1 )" u="1"/>
        <s v="CÔNG TY TNHH MỘT THÀNH VIÊN SÀI GÒN CO.OP NAM SÀI GÒN (3 )" u="1"/>
        <s v="CÔNG TY TNHH MỘT THÀNH VIÊN SÀI GÒN CO.OP NHIÊU LỘC (3 )" u="1"/>
        <s v="CÔNG TY TNHH MỘT THÀNH VIÊN SÀI GÒN CO.OP PHÚ LÂM (3 )" u="1"/>
        <s v="CÔNG TY TNHH MỘT THÀNH VIÊN SÀI GÒN CO.OP PHÚ NHUẬN (6 )" u="1"/>
        <s v="CÔNG TY TNHH MỘT THÀNH VIÊN SÀI GÒN CO.OP RẠCH MIỄU (2 )" u="1"/>
        <s v="CÔNG TY TNHH MỘT THÀNH VIÊN SÀI GÒN CO.OP TAM KỲ (5 )" u="1"/>
        <s v="CÔNG TY TNHH MỘT THÀNH VIÊN SÀI GÒN CO.OP THẮNG LỢI (6 )" u="1"/>
        <s v="CÔNG TY TNHH MỘT THÀNH VIÊN SÀI GÒN CO.OP XA LỘ HÀ NỘI (7 )" u="1"/>
        <s v="CÔNG TY TNHH MỘT THÀNH VIÊN TMDV SIÊU THỊ CO.OPMART ĐÀ NẴNG (5 )" u="1"/>
        <s v="CÔNG TY TNHH MỘT THÀNH VIÊN THƯƠNG MẠI DỊCH VỤ AN ĐÔNG (1 )" u="1"/>
        <s v="CÔNG TY TNHH MỘT THÀNH VIÊN THƯƠNG MẠI DỊCH VỤ SÀI GÒN - BÌNH PHƯỚC (3 )" u="1"/>
        <s v="CÔNG TY TNHH MỘT THÀNH VIÊN THƯƠNG MẠI DỊCH VỤ SÀI GÒN - HẬU GIANG 2 (1 )" u="1"/>
        <s v="CÔNG TY TNHH MỘT THÀNH VIÊN THƯƠNG MẠI DỊCH VỤ SÀI GÒN - PHAN THIẾT (4 )" u="1"/>
        <s v="CÔNG TY TNHH MỘT THÀNH VIÊN THƯƠNG MẠI DỊCH VỤ SÀI GÒN - PHÚ YÊN (7 )" u="1"/>
        <s v="CÔNG TY TNHH MỘT THÀNH VIÊN THƯƠNG MẠI DỊCH VỤ SAIGON CO.OP TOÀN TÂM (9 )" u="1"/>
        <s v="CÔNG TY TNHH MỘT THÀNH VIÊN THƯƠNG MẠI SÀI GÒN - QUẢNG NGÃI (1 )" u="1"/>
        <s v="CÔNG TY TNHH MỘT THÀNH VIÊN THƯƠNG MẠI SÀI GÒN - VĨNH LONG (4 )" u="1"/>
        <s v="CÔNG TY TNHH MỘT THÀNH VIÊN THƯƠNG MẠI VÀ DỊCH VỤ SÀI GÒN - CAM RANH (4 )" u="1"/>
        <s v="CÔNG TY TNHH MỘT THÀNH VIÊN THƯƠNG MẠI VÀ DỊCH VỤ SÀI GÒN - HÀ TĨNH (2 )" u="1"/>
        <s v="CÔNG TY TNHH MTV THỰC PHẨM SAIGON CO.OP (304 )" u="1"/>
        <s v="CÔNG TY TNHH MTV THƯƠNG MẠI SÀI GÒN - HẬU GIANG (2 )" u="1"/>
        <s v="CÔNG TY TNHH SÀI GÒN - BUÔN HỒ (9 )" u="1"/>
        <s v="CÔNG TY TNHH SAIGON CO-OP FAIRPRICE (28 )" u="1"/>
        <s v="CÔNG TY TNHH TMDV SÀI GÒN VŨNG TÀU (7 )" u="1"/>
        <s v="CÔNG TY TNHH TMDV TIỀN GIANG - SÀI GÒN (1 )" u="1"/>
        <s v="CÔNG TY TNHH THƯƠNG MẠI DỊCH VỤ ĐỒNG THỊNH (5 )" u="1"/>
        <s v="CÔNG TY TNHH THƯƠNG MẠI DỊCH VỤ SIÊU THỊ CO.OP MART BIÊN HÒA (3 )" u="1"/>
        <s v="CÔNG TY TNHH THƯƠNG MẠI DỊCH VỤ TRUNG MỸ TÂY (8 )" u="1"/>
        <s v="CÔNG TY TRÁCH NHIỆM HỮU HẠN MỘT THÀNH VIÊN THƯƠNG MẠI DỊCH VỤ SÀI GÒN-ĐÔNG HÀ (1 )" u="1"/>
        <s v="CÔNG TY TRÁCH NHIỆM HỮU HẠN MỘT THÀNH VIÊN THƯƠNG MẠI SÀI GÒN - SÓC TRĂNG (4 )" u="1"/>
        <s v="CÔNG TY TRÁCH NHIỆM HỮU HẠN MỘT THÀNH VIÊN THƯƠNG MẠI VÀ DỊCH VỤ SÀI GÒN - PHAN RANG (1 )" u="1"/>
        <s v="CÔNG TY TRÁCH NHIỆM HỮU HẠN THƯƠNG MẠI DỊCH VỤ SÀI GÒN - TÂY NINH (8 )" u="1"/>
        <s v="CÔNG TY TRÁCH NHIỆM HỮU HẠN THƯƠNG MẠI SÀI GÒN - KIÊN GIANG (6 )" u="1"/>
        <s v="CHI NHÁNH - CÔNG TY TNHH MỘT THÀNH VIÊN THỰC PHẨM SAIGON CO.OP - CO.OP FOOD MIỀN BẮC (50 )" u="1"/>
        <s v="CHI NHÁNH CÔNG TY TNHH MỘT THÀNH VIÊN THỰC PHẨM SAIGON CO.OP - CO.OP FOOD KHU VỰC BÌNH DƯƠNG (16 )" u="1"/>
        <s v="CHI NHÁNH CÔNG TY TNHH MỘT THÀNH VIÊN THỰC PHẨM SAIGON CO.OP - CO.OP FOOD KHU VỰC CẦN THƠ (11 )" u="1"/>
        <s v="CHI NHÁNH CÔNG TY TNHH MỘT THÀNH VIÊN THỰC PHẨM SAIGON CO.OP - CỬA HÀNG CO.OP FOOD LONG HẬU (3 )" u="1"/>
        <s v="CHI NHÁNH LIÊN HIỆP HỢP TÁC XÃ THƯƠNG MẠI TP. HỒ CHÍ MINH - CO.OPMART BÀ RỊA (2 )" u="1"/>
        <s v="CHI NHÁNH LIÊN HIỆP HỢP TÁC XÃ THƯƠNG MẠI TP. HỒ CHÍ MINH - CO.OPMART BẮC GIANG (1 )" u="1"/>
        <s v="CHI NHÁNH LIÊN HIỆP HỢP TÁC XÃ THƯƠNG MẠI TP. HỒ CHÍ MINH - CO.OPMART BẾN LỨC (5 )" u="1"/>
        <s v="CHI NHÁNH LIÊN HIỆP HỢP TÁC XÃ THƯƠNG MẠI TP. HỒ CHÍ MINH - CO.OPMART BÌNH DƯƠNG (2 )" u="1"/>
        <s v="CHI NHÁNH LIÊN HIỆP HỢP TÁC XÃ THƯƠNG MẠI TP. HỒ CHÍ MINH - CO.OPMART BÌNH DƯƠNG 2 (1 )" u="1"/>
        <s v="CHI NHÁNH LIÊN HIỆP HỢP TÁC XÃ THƯƠNG MẠI TP. HỒ CHÍ MINH - CO.OPMART CHÂU ĐỐC (5 )" u="1"/>
        <s v="CHI NHÁNH LIÊN HIỆP HỢP TÁC XÃ THƯƠNG MẠI TP. HỒ CHÍ MINH - CO.OPMART ĐĂK NÔNG (3 )" u="1"/>
        <s v="CHI NHÁNH LIÊN HIỆP HỢP TÁC XÃ THƯƠNG MẠI TP. HỒ CHÍ MINH - CO.OPMART GÒ CÔNG (1 )" u="1"/>
        <s v="CHI NHÁNH LIÊN HIỆP HỢP TÁC XÃ THƯƠNG MẠI TP. HỒ CHÍ MINH - CO.OPMART HÀ TIÊN (4 )" u="1"/>
        <s v="CHI NHÁNH LIÊN HIỆP HỢP TÁC XÃ THƯƠNG MẠI TP. HỒ CHÍ MINH - CO.OPMART PHƯỚC ĐÔNG (1 )" u="1"/>
        <s v="CHI NHÁNH LIÊN HIỆP HỢP TÁC XÃ THƯƠNG MẠI TP. HỒ CHÍ MINH - CO.OPMART QUẢNG BÌNH (4 )" u="1"/>
        <s v="CHI NHÁNH LIÊN HIỆP HỢP TÁC XÃ THƯƠNG MẠI TP. HỒ CHÍ MINH - CO.OPMART SƠN TRÀ (3 )" u="1"/>
        <s v="CHI NHÁNH LIÊN HIỆP HỢP TÁC XÃ THƯƠNG MẠI TP. HỒ CHÍ MINH - CO.OPMART TÂN AN (3 )" u="1"/>
        <s v="CHI NHÁNH LIÊN HIỆP HỢP TÁC XÃ THƯƠNG MẠI TP. HỒ CHÍ MINH - CO.OPMART TÂN BIÊN (3 )" u="1"/>
        <s v="CHI NHÁNH LIÊN HIỆP HỢP TÁC XÃ THƯƠNG MẠI TP. HỒ CHÍ MINH - CO.OPMART THÁP MƯỜI (3 )" u="1"/>
        <s v="CHI NHÁNH LIÊN HIỆP HỢP TÁC XÃ THƯƠNG MẠI TP. HỒ CHÍ MINH - CO.OPMART THỐT NỐT (1 )" u="1"/>
        <s v="CHI NHÁNH LIÊN HIỆP HỢP TÁC XÃ THƯƠNG MẠI TP. HỒ CHÍ MINH - CO.OPMART VŨ YÊN (2 )" u="1"/>
        <s v="CHI NHÁNH LIÊN HIỆP HỢP TÁC XÃ THƯƠNG MẠI TP. HỒ CHÍ MINH-CO.OPMART BÌNH THỦY (3 )" u="1"/>
        <s v="CHI NHÁNH LIÊN HIỆP HỢP TÁC XÃ THƯƠNG MẠI TP. HỒ CHÍ MINH-CO.OPMART GÒ DẦU (3 )" u="1"/>
        <s v="CHI NHÁNH LIÊN HIỆP HỢP TÁC XÃ THƯƠNG MẠI TP. HỒ CHÍ MINH-CO.OPMART SA ĐÉC (7 )" u="1"/>
        <s v="CHI NHÁNH LIÊN HIỆP HỢP TÁC XÃ THƯƠNG MẠI TP. HỒ CHÍ MINH-CO.OPMART TÂN CHÂU (5 )" u="1"/>
        <s v="CHI NHÁNH LIÊN HIỆP HỢP TÁC XÃ THƯƠNG MẠI TP.HCM - CO.OPMART CAI LẬY (6 )" u="1"/>
        <s v="CHI NHÁNH LIÊN HIỆP HỢP TÁC XÃ THƯƠNG MẠI TP.HỒ CHÍ MINH - CO.OPMART DUYÊN HẢI (4 )" u="1"/>
        <s v="CHI NHÁNH LIÊN HIỆP HỢP TÁC XÃ THƯƠNG MẠI TP.HỒ CHÍ MINH - CO.OPMART ĐỒNG PHÚ (3 )" u="1"/>
        <s v="CHI NHÁNH LIÊN HIỆP HỢP TÁC XÃ THƯƠNG MẠI TP.HỒ CHÍ MINH - CO.OPMART KON TUM (5 )" u="1"/>
        <s v="CHI NHÁNH LIÊN HIỆP HỢP TÁC XÃ THƯƠNG MẠI TP.HỒ CHÍ MINH - CO.OPMART PHAN RÍ CỬA (2 )" u="1"/>
        <s v="CHI NHÁNH LIÊN HIỆP HỢP TÁC XÃ THƯƠNG MẠI TP.HỒ CHÍ MINH- CO.OP MART CẦN GIUỘC (2 )" u="1"/>
        <s v="CHI NHÁNH LIÊN HIỆP HỢP TÁC XÃ THƯƠNG MẠI TP.HỒ CHÍ MINH-CO.OPMART TÂN THÀNH (6 )" u="1"/>
        <s v="CHI NHÁNH LIÊN HIỆP HTX TM TP.HCM - CO.OPMART CAO LÃNH (7 )" u="1"/>
        <s v="CHI NHÁNH LIÊN HIỆP HTX THƯƠNG MẠI TP. HỒ CHÍ MINH - CO.OPMART BẾN TRE (3 )" u="1"/>
        <s v="LIÊN HIỆP HỢP TÁC XÃ THƯƠNG MẠI TP. HỒ CHÍ MINH (18 )" u="1"/>
        <s v="CÔNG TY TNHH MM MEGA MARKET (VIỆT NAM) (22 )" u="1"/>
        <s v="CHI NHÁNH CÔNG TY TNHH MM MEGA MARKET ( VIỆT NAM) TẠI TỈNH NGHỆ AN (1 )" u="1"/>
        <s v="CHI NHÁNH CÔNG TY TNHH MM MEGA MARKET (VIỆT NAM) TẠI HẢI PHÒNG (10 )" u="1"/>
        <s v="CHI NHÁNH CÔNG TY TNHH MM MEGA MARKET (VIỆT NAM) TẠI KIÊN GIANG (2 )" u="1"/>
        <s v="CHI NHÁNH CÔNG TY TNHH MM MEGA MARKET (VIỆT NAM) TẠI QUẢNG NINH (5 )" u="1"/>
        <s v="CHI NHÁNH CÔNG TY TNHH MM MEGA MARKET (VIỆT NAM) TẠI TỈNH AN GIANG (5 )" u="1"/>
        <s v="CHI NHÁNH CÔNG TY TNHH MM MEGA MARKET (VIỆT NAM) TẠI TỈNH BÀ RỊA - VŨNG TÀU (4 )" u="1"/>
        <s v="CHI NHÁNH CÔNG TY TNHH MM MEGA MARKET (VIỆT NAM) TẠI TỈNH BÌNH DƯƠNG (5 )" u="1"/>
        <s v="CHI NHÁNH CÔNG TY TNHH MM MEGA MARKET (VIỆT NAM) TẠI TỈNH BÌNH ĐỊNH (1 )" u="1"/>
        <s v="CHI NHÁNH CÔNG TY TNHH MM MEGA MARKET (VIỆT NAM) TẠI TỈNH ĐẮK LẮK (6 )" u="1"/>
        <s v="CHI NHÁNH CÔNG TY TNHH MM MEGA MARKET (VIỆT NAM) TẠI THÀNH PHỐ BIÊN HÒA (7 )" u="1"/>
        <s v="CHI NHÁNH CÔNG TY TNHH MM MEGA MARKET (VIỆT NAM) TẠI THÀNH PHỐ CẦN THƠ (2 )" u="1"/>
        <s v="CHI NHÁNH CÔNG TY TNHH MM MEGA MARKET (VIỆT NAM) TẠI THÀNH PHỐ ĐÀ NẴNG (7 )" u="1"/>
        <s v="CHI NHÁNH CÔNG TY TNHH MM MEGA MARKET (VIỆT NAM) TẠI THÀNH PHỐ HÀ NỘI (20 )" u="1"/>
        <s v="CHI NHÁNH CÔNG TY TNHH MM MEGA MARKET (VIỆT NAM) TẠI THÀNH PHỐ NHA TRANG (9 )" u="1"/>
        <s v="CÔNG TY CỔ PHẦN TRUNG TÂM THƯƠNG MẠI LOTTE VIỆT NAM (8 )" u="1"/>
        <s v="CÔNG TY CỔ PHẦN TRUNG TÂM THƯƠNG MẠI LOTTE VIỆT NAM - CHI NHÁNH BA ĐÌNH (2 )" u="1"/>
        <s v="CÔNG TY CỔ PHẦN TRUNG TÂM THƯƠNG MẠI LOTTE VIỆT NAM - CHI NHÁNH BÀ RỊA VŨNG TÀU (3 )" u="1"/>
        <s v="CÔNG TY CỔ PHẦN TRUNG TÂM THƯƠNG MẠI LOTTE VIỆT NAM - CHI NHÁNH BÌNH DƯƠNG (3 )" u="1"/>
        <s v="CÔNG TY CỔ PHẦN TRUNG TÂM THƯƠNG MẠI LOTTE VIỆT NAM - CHI NHÁNH BÌNH THUẬN (1 )" u="1"/>
        <s v="CÔNG TY CỔ PHẦN TRUNG TÂM THƯƠNG MẠI LOTTE VIỆT NAM - CHI NHÁNH CẦN THƠ (2 )" u="1"/>
        <s v="CÔNG TY CỔ PHẦN TRUNG TÂM THƯƠNG MẠI LOTTE VIỆT NAM - CHI NHÁNH ĐÀ NẴNG (2 )" u="1"/>
        <s v="CÔNG TY CỔ PHẦN TRUNG TÂM THƯƠNG MẠI LOTTE VIỆT NAM - CHI NHÁNH ĐỒNG NAI (3 )" u="1"/>
        <s v="CÔNG TY CỔ PHẦN TRUNG TÂM THƯƠNG MẠI LOTTE VIỆT NAM - CHI NHÁNH GÒ VẤP (5 )" u="1"/>
        <s v="CÔNG TY CỔ PHẦN TRUNG TÂM THƯƠNG MẠI LOTTE VIỆT NAM - CHI NHÁNH NHA TRANG (4 )" u="1"/>
        <s v="CÔNG TY CỔ PHẦN TRUNG TÂM THƯƠNG MẠI LOTTE VIỆT NAM - CHI NHÁNH TÂN BÌNH (2 )" u="1"/>
        <s v="CÔNG TY CỔ PHẦN TRUNG TÂM THƯƠNG MẠI LOTTE VIỆT NAM - CHI NHÁNH TÂY HỒ (3 )" u="1"/>
        <s v="CÔNG TY CỔ PHẦN TRUNG TÂM THƯƠNG MẠI LOTTE VIỆT NAM - CHI NHÁNH VINH (3 )" u="1"/>
        <s v="CÔNG TY TNHH VÒNG TRÒN ĐỎ (104 )" u="1"/>
        <s v="CHI NHÁNH CÔNG TY TNHH VÒNG TRÒN ĐỎ TẠI BÀ RỊA-VŨNG TÀU (1 )" u="1"/>
        <s v="CHI NHÁNH CÔNG TY TNHH VÒNG TRÒN ĐỎ TẠI BẮC NINH (1 )" u="1"/>
        <s v="CHI NHÁNH CÔNG TY TNHH VÒNG TRÒN ĐỎ TẠI ĐỒNG NAI (1 )" u="1"/>
        <s v="CHI NHÁNH CÔNG TY TNHH VÒNG TRÒN ĐỎ TẠI HÀ NỘI (217 )" u="1"/>
        <s v="CHI NHÁNH CÔNG TY TNHH VÒNG TRÒN ĐỎ TẠI HƯNG YÊN (1 )" u="1"/>
        <s v="CHI NHÁNH CÔNG TY TNHH VÒNG TRÒN ĐỎ TẠI KHÁNH HÒA (2 )" u="1"/>
        <s v="CHI NHÁNH CÔNG TY TNHH VÒNG TRÒN ĐỎ TẠI QUẢNG NINH (4 )" u="1"/>
        <s v="CHI NHÁNH TẠI BÌNH DƯƠNG CÔNG TY TNHH VÒNG TRÒN ĐỎ (2 )" u="1"/>
        <s v="Công ty TNHH dịch vụ EB (177 )" u="1"/>
        <s v="CÔNG TY TNHH THƯƠNG MẠI LARIA (1 )" u="1"/>
        <s v="CÔNG TY CỔ PHẦN THƯƠNG MẠI VÀ DỊCH VỤ MINH CẦU (14 )" u="1"/>
        <s v="CÔNG TY TNHH SẢN XUẤT THƯƠNG MẠI DỊCH VỤ NHẬT MINH BAKERY (11 )" u="1"/>
        <s v="CÔNG TY TNHH OKONO VIỆT NAM (21 )" u="1"/>
        <s v="CÔNG TY CỔ PHẦN SEVEN SYSTEM VIỆT NAM (8 )" u="1"/>
        <s v="CHI NHÁNH CÔNG TY CỔ PHẦN SEVEN SYSTEM VIỆT NAM TẠI BÌNH DƯƠNG (5 )" u="1"/>
        <s v="CHI NHÁNH CÔNG TY CỔ PHẦN SEVEN SYSTEM VIỆT NAM TẠI HÀ NỘI (5 )" u="1"/>
        <s v="CHI NHÁNH CÔNG TY CỔ PHẦN SIBA FOOD VIỆT NAM TẠI HÀ NỘI (5 )" u="1"/>
        <s v="CÔNG TY TNHH KINH DOANH THƯƠNG MẠI VÀ DỊCH VỤ SUNSHINE MART (17 )" u="1"/>
        <s v="CÔNG TY CỔ PHẦN T - MARTSTORES (157 )" u="1"/>
        <s v="CHI NHÁNH NHA TRANG - CÔNG TY TNHH VIỆT Ý HÀ NỘI CENTER (4 )" u="1"/>
        <s v="CÔNG TY CỔ PHẦN DỊCH VỤ THƯƠNG MẠI VITAL GO (20 )" u="1"/>
        <s v="TRUNG TÂM ĐIỀU HÀNH SATRAFOODS (48 )" u="1"/>
        <s v="CN TCT TM SÀI GÒN – TNHH MTV – SIÊU THỊ SÀI GÒN (2 )" u="1"/>
        <s v="TTTM Satra đường Phạm Hùng (1 )" u="1"/>
        <s v="Trung Tâm Thương Mại Satra Củ Chi (2 )" u="1"/>
        <s v="CHI NHÁNH TỔNG CÔNG TY THƯƠNG MẠI SÀI GÒN- TNHH MTV- TRUNG TÂM THƯƠNG MẠI SATRA VÕ VĂN KIỆT (1 )" u="1"/>
        <s v="CÔNG TY TNHH THƯƠNG MẠI K &amp; K TOÀN CẦU (9 )" u="1"/>
        <s v="138 - 142 Hai Bà Trưng, Phường Sài Gòn, TP. Hồ Chí Minh" u="1"/>
        <s v="Văn phòng B, tầng 5, TN Taisei Square Hanoi, 289 Khuất Duy Tiến, phường Đại Mỗ, thành phố Hà Nội" u="1"/>
        <s v="571 Huỳnh Tấn Phát, Phường Tân Thuận, TP. Hồ Chí Minh, Việt Nam" u="1"/>
        <s v="Tầng 8, Toà nhà An Khánh, Số 63 Phạm Ngọc Thạch, Phường Xuân Hoà,Thành phố Hồ Chí Minh, Việt Nam" u="1"/>
        <s v="46 Phan Đình Phùng, Phường Hải Châu, TP. Đà Nẵng, Việt Nam" u="1"/>
        <s v="L1 – 01, L1 – 02B Tầng 1, Tòa nhà Gold View, 346 Bến Vân Đồn, Phường Vĩnh Hội, T.P Hồ Chí Minh, Việt Nam" u="1"/>
      </sharedItems>
    </cacheField>
    <cacheField name="Ngày hạch toán" numFmtId="14">
      <sharedItems containsNonDate="0" containsDate="1" containsString="0" containsBlank="1" minDate="2024-11-21T00:00:00" maxDate="2025-11-01T00:00:00"/>
    </cacheField>
    <cacheField name="Số chứng từ" numFmtId="0">
      <sharedItems containsBlank="1"/>
    </cacheField>
    <cacheField name="Ngày hóa đơn" numFmtId="14">
      <sharedItems containsNonDate="0" containsDate="1" containsString="0" containsBlank="1" minDate="2024-11-21T00:00:00" maxDate="2025-11-01T00:00:00"/>
    </cacheField>
    <cacheField name="Số hóa đơn" numFmtId="0">
      <sharedItems containsBlank="1" containsMixedTypes="1" containsNumber="1" containsInteger="1" minValue="29" maxValue="75043"/>
    </cacheField>
    <cacheField name="Diễn giải" numFmtId="0">
      <sharedItems containsBlank="1"/>
    </cacheField>
    <cacheField name="Tiền hàng" numFmtId="38">
      <sharedItems containsString="0" containsBlank="1" containsNumber="1" containsInteger="1" minValue="-1715280" maxValue="110233277"/>
    </cacheField>
    <cacheField name="Tiền chiết khấu" numFmtId="38">
      <sharedItems containsString="0" containsBlank="1" containsNumber="1" containsInteger="1" minValue="0" maxValue="0"/>
    </cacheField>
    <cacheField name="Tiền VAT" numFmtId="38">
      <sharedItems containsString="0" containsBlank="1" containsNumber="1" containsInteger="1" minValue="-137222" maxValue="8818661"/>
    </cacheField>
    <cacheField name="Tổng giá trị" numFmtId="38">
      <sharedItems containsSemiMixedTypes="0" containsString="0" containsNumber="1" containsInteger="1" minValue="-1852502" maxValue="119051938"/>
    </cacheField>
    <cacheField name="Phân loại" numFmtId="38">
      <sharedItems/>
    </cacheField>
    <cacheField name="Ngày Thanh toán" numFmtId="14">
      <sharedItems containsNonDate="0" containsDate="1" containsString="0" containsBlank="1" minDate="2025-01-10T00:00:00" maxDate="2025-10-25T00:00:00"/>
    </cacheField>
    <cacheField name="Chứng từ Thanh toán" numFmtId="38">
      <sharedItems containsNonDate="0" containsString="0" containsBlank="1"/>
    </cacheField>
    <cacheField name="Số còn phải thu ĐK" numFmtId="41">
      <sharedItems containsSemiMixedTypes="0" containsString="0" containsNumber="1" containsInteger="1" minValue="-1852502" maxValue="32894316"/>
    </cacheField>
    <cacheField name="Giá Trị HD sau CK" numFmtId="38">
      <sharedItems containsSemiMixedTypes="0" containsString="0" containsNumber="1" containsInteger="1" minValue="-119051938" maxValue="45929632"/>
    </cacheField>
    <cacheField name="Số tiền đã thu" numFmtId="41">
      <sharedItems containsSemiMixedTypes="0" containsString="0" containsNumber="1" containsInteger="1" minValue="-119051938" maxValue="45929632"/>
    </cacheField>
    <cacheField name="Số còn phải thu" numFmtId="38">
      <sharedItems containsSemiMixedTypes="0" containsString="0" containsNumber="1" containsInteger="1" minValue="-23760000" maxValue="16809941"/>
    </cacheField>
    <cacheField name="Ngày tính CN" numFmtId="14">
      <sharedItems containsSemiMixedTypes="0" containsNonDate="0" containsDate="1" containsString="0" minDate="1899-12-30T00:00:00" maxDate="2025-11-01T00:00:00"/>
    </cacheField>
    <cacheField name="Số ngày được nợ" numFmtId="38">
      <sharedItems containsNonDate="0" containsString="0" containsBlank="1"/>
    </cacheField>
    <cacheField name="Hạn thanh toán" numFmtId="14">
      <sharedItems containsSemiMixedTypes="0" containsNonDate="0" containsDate="1" containsString="0" minDate="1899-12-30T00:00:00" maxDate="2025-11-01T00:00:00"/>
    </cacheField>
    <cacheField name="Số ngày nợ còn lại" numFmtId="41">
      <sharedItems containsSemiMixedTypes="0" containsString="0" containsNumber="1" containsInteger="1" minValue="0" maxValue="0"/>
    </cacheField>
    <cacheField name="Nhóm nợ trước hạn" numFmtId="0">
      <sharedItems containsNonDate="0" containsString="0" containsBlank="1"/>
    </cacheField>
    <cacheField name="Số ngày quá hạn" numFmtId="41">
      <sharedItems containsMixedTypes="1" containsNumber="1" minValue="23.816111574073147" maxValue="337.81611157407315"/>
    </cacheField>
    <cacheField name="Nhóm nợ quá hạn" numFmtId="0">
      <sharedItems/>
    </cacheField>
    <cacheField name="Tháng HĐ" numFmtId="0">
      <sharedItems containsMixedTypes="1" containsNumber="1" containsInteger="1" minValue="10" maxValue="12"/>
    </cacheField>
    <cacheField name="Tháng Thanh toán" numFmtId="0">
      <sharedItems containsMixedTypes="1" containsNumber="1" containsInteger="1" minValue="10" maxValue="10"/>
    </cacheField>
    <cacheField name="Ghi chú" numFmtId="1">
      <sharedItems/>
    </cacheField>
    <cacheField name="Trạng Thái ghi sổ" numFmtId="0">
      <sharedItems containsNonDate="0" containsString="0" containsBlank="1"/>
    </cacheField>
    <cacheField name="NHÓM KHÁCH HÀNG" numFmtId="0">
      <sharedItems count="15">
        <s v="MEGA-011"/>
        <s v="MEGA-015"/>
        <s v="MEGA-004"/>
        <s v="MEGA-003"/>
        <s v="MEGA-005"/>
        <s v="MEGA-008"/>
        <s v="MEGA-009"/>
        <s v="MEGA-002"/>
        <s v="MEGA"/>
        <s v="MEGA-001"/>
        <s v="MEGA-007"/>
        <s v="MEGA-012"/>
        <s v="MEGA-014"/>
        <s v="MEGA-006"/>
        <s v="MEGA-013"/>
      </sharedItems>
    </cacheField>
    <cacheField name="TÊN NHÓM KHÁCH HÀNG" numFmtId="0">
      <sharedItems count="15">
        <s v="CHI NHÁNH CÔNG TY TNHH MM MEGA MARKET (VIỆT NAM) TẠI THÀNH PHỐ NHA TRANG"/>
        <s v="CHI NHÁNH CÔNG TY TNHH MM MEGA MARKET (VIỆT NAM) TẠI KIÊN GIANG"/>
        <s v="CHI NHÁNH CÔNG TY TNHH MM MEGA MARKET (VIỆT NAM) TẠI THÀNH PHỐ ĐÀ NẴNG"/>
        <s v="CHI NHÁNH CÔNG TY TNHH MM MEGA MARKET (VIỆT NAM) TẠI HẢI PHÒNG"/>
        <s v="CHI NHÁNH CÔNG TY TNHH MM MEGA MARKET (VIỆT NAM) TẠI THÀNH PHỐ BIÊN HÒA"/>
        <s v="CHI NHÁNH CÔNG TY TNHH MM MEGA MARKET (VIỆT NAM) TẠI TỈNH BÌNH DƯƠNG"/>
        <s v="CHI NHÁNH CÔNG TY TNHH MM MEGA MARKET (VIỆT NAM) TẠI TỈNH BÀ RỊA - VŨNG TÀU"/>
        <s v="CHI NHÁNH CÔNG TY TNHH MM MEGA MARKET (VIỆT NAM) TẠI THÀNH PHỐ CẦN THƠ"/>
        <s v="CÔNG TY TNHH MM MEGA MARKET (VIỆT NAM)"/>
        <s v="CHI NHÁNH CÔNG TY TNHH MM MEGA MARKET (VIỆT NAM) TẠI THÀNH PHỐ HÀ NỘI"/>
        <s v="CHI NHÁNH CÔNG TY TNHH MM MEGA MARKET (VIỆT NAM) TẠI TỈNH BÌNH ĐỊNH"/>
        <s v="CHI NHÁNH CÔNG TY TNHH MM MEGA MARKET (VIỆT NAM) TẠI QUẢNG NINH"/>
        <s v="CHI NHÁNH CÔNG TY TNHH MM MEGA MARKET (VIỆT NAM) TẠI TỈNH ĐẮK LẮK"/>
        <s v="CHI NHÁNH CÔNG TY TNHH MM MEGA MARKET (VIỆT NAM) TẠI TỈNH AN GIANG"/>
        <s v="CHI NHÁNH CÔNG TY TNHH MM MEGA MARKET ( VIỆT NAM) TẠI TỈNH NGHỆ 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0">
  <r>
    <x v="0"/>
    <x v="0"/>
    <d v="2024-11-21T00:00:00"/>
    <m/>
    <d v="2024-11-21T00:00:00"/>
    <n v="66567"/>
    <s v="25525474"/>
    <n v="1468620"/>
    <n v="0"/>
    <n v="117490"/>
    <n v="1586110"/>
    <s v="Tồn đầu kỳ"/>
    <d v="2025-01-10T00:00:00"/>
    <m/>
    <n v="1586110"/>
    <n v="0"/>
    <n v="1586110"/>
    <n v="0"/>
    <d v="2024-11-21T00:00:00"/>
    <m/>
    <d v="2024-11-21T00:00:00"/>
    <n v="0"/>
    <m/>
    <s v=""/>
    <s v="Đã thanh toán"/>
    <n v="11"/>
    <s v="01"/>
    <s v="check xong"/>
    <m/>
    <x v="0"/>
    <x v="0"/>
  </r>
  <r>
    <x v="1"/>
    <x v="1"/>
    <d v="2024-11-21T00:00:00"/>
    <m/>
    <d v="2024-11-21T00:00:00"/>
    <n v="66569"/>
    <s v="28530551"/>
    <n v="2294649"/>
    <n v="0"/>
    <n v="183572"/>
    <n v="2478221"/>
    <s v="Tồn đầu kỳ"/>
    <d v="2025-01-10T00:00:00"/>
    <m/>
    <n v="2478221"/>
    <n v="0"/>
    <n v="2478221"/>
    <n v="0"/>
    <d v="2024-11-21T00:00:00"/>
    <m/>
    <d v="2024-11-21T00:00:00"/>
    <n v="0"/>
    <m/>
    <s v=""/>
    <s v="Đã thanh toán"/>
    <n v="11"/>
    <s v="01"/>
    <s v="check xong"/>
    <m/>
    <x v="1"/>
    <x v="1"/>
  </r>
  <r>
    <x v="2"/>
    <x v="2"/>
    <d v="2024-11-21T00:00:00"/>
    <m/>
    <d v="2024-11-21T00:00:00"/>
    <n v="66570"/>
    <s v="17150052"/>
    <n v="2729749"/>
    <n v="0"/>
    <n v="218380"/>
    <n v="2948129"/>
    <s v="Tồn đầu kỳ"/>
    <d v="2025-01-10T00:00:00"/>
    <m/>
    <n v="2948129"/>
    <n v="0"/>
    <n v="2948129"/>
    <n v="0"/>
    <d v="2024-11-21T00:00:00"/>
    <m/>
    <d v="2024-11-21T00:00:00"/>
    <n v="0"/>
    <m/>
    <s v=""/>
    <s v="Đã thanh toán"/>
    <n v="11"/>
    <s v="01"/>
    <s v="check xong"/>
    <m/>
    <x v="2"/>
    <x v="2"/>
  </r>
  <r>
    <x v="3"/>
    <x v="3"/>
    <d v="2024-11-21T00:00:00"/>
    <m/>
    <d v="2024-11-21T00:00:00"/>
    <n v="66571"/>
    <s v="16661628"/>
    <n v="1970450"/>
    <n v="0"/>
    <n v="157636"/>
    <n v="2128086"/>
    <s v="Tồn đầu kỳ"/>
    <d v="2025-01-10T00:00:00"/>
    <m/>
    <n v="2128086"/>
    <n v="0"/>
    <n v="2128086"/>
    <n v="0"/>
    <d v="2024-11-21T00:00:00"/>
    <m/>
    <d v="2024-11-21T00:00:00"/>
    <n v="0"/>
    <m/>
    <s v=""/>
    <s v="Đã thanh toán"/>
    <n v="11"/>
    <s v="01"/>
    <s v="check xong"/>
    <m/>
    <x v="3"/>
    <x v="3"/>
  </r>
  <r>
    <x v="4"/>
    <x v="4"/>
    <d v="2024-11-22T00:00:00"/>
    <m/>
    <d v="2024-11-22T00:00:00"/>
    <n v="66601"/>
    <s v="18407751"/>
    <n v="2144100"/>
    <n v="0"/>
    <n v="171528"/>
    <n v="2315628"/>
    <s v="Tồn đầu kỳ"/>
    <d v="2025-01-10T00:00:00"/>
    <m/>
    <n v="2315628"/>
    <n v="0"/>
    <n v="2315628"/>
    <n v="0"/>
    <d v="2024-11-22T00:00:00"/>
    <m/>
    <d v="2024-11-22T00:00:00"/>
    <n v="0"/>
    <m/>
    <s v=""/>
    <s v="Đã thanh toán"/>
    <n v="11"/>
    <s v="01"/>
    <s v="check xong"/>
    <m/>
    <x v="4"/>
    <x v="4"/>
  </r>
  <r>
    <x v="5"/>
    <x v="5"/>
    <d v="2024-11-23T00:00:00"/>
    <m/>
    <d v="2024-11-23T00:00:00"/>
    <n v="66885"/>
    <s v="19609021"/>
    <n v="1110580"/>
    <n v="0"/>
    <n v="88846"/>
    <n v="1199426"/>
    <s v="Tồn đầu kỳ"/>
    <d v="2025-01-10T00:00:00"/>
    <m/>
    <n v="1199426"/>
    <n v="0"/>
    <n v="1199426"/>
    <n v="0"/>
    <d v="2024-11-23T00:00:00"/>
    <m/>
    <d v="2024-11-23T00:00:00"/>
    <n v="0"/>
    <m/>
    <s v=""/>
    <s v="Đã thanh toán"/>
    <n v="11"/>
    <s v="01"/>
    <s v="check xong"/>
    <m/>
    <x v="5"/>
    <x v="5"/>
  </r>
  <r>
    <x v="6"/>
    <x v="6"/>
    <d v="2024-11-23T00:00:00"/>
    <m/>
    <d v="2024-11-23T00:00:00"/>
    <n v="66911"/>
    <s v="22540220"/>
    <n v="2883150"/>
    <n v="0"/>
    <n v="230652"/>
    <n v="3113802"/>
    <s v="Tồn đầu kỳ"/>
    <d v="2025-01-10T00:00:00"/>
    <m/>
    <n v="3113802"/>
    <n v="0"/>
    <n v="3113802"/>
    <n v="0"/>
    <d v="2024-11-23T00:00:00"/>
    <m/>
    <d v="2024-11-23T00:00:00"/>
    <n v="0"/>
    <m/>
    <s v=""/>
    <s v="Đã thanh toán"/>
    <n v="11"/>
    <s v="01"/>
    <s v="check xong"/>
    <m/>
    <x v="6"/>
    <x v="6"/>
  </r>
  <r>
    <x v="2"/>
    <x v="2"/>
    <d v="2024-11-23T00:00:00"/>
    <m/>
    <d v="2024-11-23T00:00:00"/>
    <n v="66912"/>
    <s v="17152835"/>
    <n v="2632235"/>
    <n v="0"/>
    <n v="210579"/>
    <n v="2842814"/>
    <s v="Tồn đầu kỳ"/>
    <d v="2025-01-10T00:00:00"/>
    <m/>
    <n v="2842814"/>
    <n v="0"/>
    <n v="2842814"/>
    <n v="0"/>
    <d v="2024-11-23T00:00:00"/>
    <m/>
    <d v="2024-11-23T00:00:00"/>
    <n v="0"/>
    <m/>
    <s v=""/>
    <s v="Đã thanh toán"/>
    <n v="11"/>
    <s v="01"/>
    <s v="check xong"/>
    <m/>
    <x v="2"/>
    <x v="2"/>
  </r>
  <r>
    <x v="7"/>
    <x v="7"/>
    <d v="2024-11-23T00:00:00"/>
    <m/>
    <d v="2024-11-23T00:00:00"/>
    <n v="66913"/>
    <s v="15333033"/>
    <n v="8150785"/>
    <n v="0"/>
    <n v="652063"/>
    <n v="8802848"/>
    <s v="Tồn đầu kỳ"/>
    <d v="2025-01-10T00:00:00"/>
    <m/>
    <n v="8802848"/>
    <n v="0"/>
    <n v="8802848"/>
    <n v="0"/>
    <d v="2024-11-23T00:00:00"/>
    <m/>
    <d v="2024-11-23T00:00:00"/>
    <n v="0"/>
    <m/>
    <s v=""/>
    <s v="Đã thanh toán"/>
    <n v="11"/>
    <s v="01"/>
    <s v="check xong"/>
    <m/>
    <x v="7"/>
    <x v="7"/>
  </r>
  <r>
    <x v="8"/>
    <x v="8"/>
    <d v="2024-11-25T00:00:00"/>
    <m/>
    <d v="2024-11-25T00:00:00"/>
    <n v="66954"/>
    <s v="10523613"/>
    <n v="5056960"/>
    <n v="0"/>
    <n v="404557"/>
    <n v="5461517"/>
    <s v="Tồn đầu kỳ"/>
    <d v="2025-01-10T00:00:00"/>
    <m/>
    <n v="5461517"/>
    <n v="0"/>
    <n v="5461517"/>
    <n v="0"/>
    <d v="2024-11-25T00:00:00"/>
    <m/>
    <d v="2024-11-25T00:00:00"/>
    <n v="0"/>
    <m/>
    <s v=""/>
    <s v="Đã thanh toán"/>
    <n v="11"/>
    <s v="01"/>
    <s v="check xong"/>
    <m/>
    <x v="8"/>
    <x v="8"/>
  </r>
  <r>
    <x v="9"/>
    <x v="9"/>
    <d v="2024-11-27T00:00:00"/>
    <m/>
    <d v="2024-11-27T00:00:00"/>
    <n v="67207"/>
    <s v="90475996"/>
    <n v="3373290"/>
    <n v="0"/>
    <n v="269863"/>
    <n v="3643153"/>
    <s v="Tồn đầu kỳ"/>
    <d v="2025-01-10T00:00:00"/>
    <m/>
    <n v="3643153"/>
    <n v="0"/>
    <n v="3643153"/>
    <n v="0"/>
    <d v="2024-11-27T00:00:00"/>
    <m/>
    <d v="2024-11-27T00:00:00"/>
    <n v="0"/>
    <m/>
    <s v=""/>
    <s v="Đã thanh toán"/>
    <n v="11"/>
    <s v="01"/>
    <s v="check xong"/>
    <m/>
    <x v="9"/>
    <x v="9"/>
  </r>
  <r>
    <x v="9"/>
    <x v="9"/>
    <d v="2024-11-27T00:00:00"/>
    <m/>
    <d v="2024-11-27T00:00:00"/>
    <n v="67210"/>
    <s v="14319730"/>
    <n v="5552900"/>
    <n v="0"/>
    <n v="444232"/>
    <n v="5997132"/>
    <s v="Tồn đầu kỳ"/>
    <d v="2025-01-10T00:00:00"/>
    <m/>
    <n v="5997132"/>
    <n v="0"/>
    <n v="5997132"/>
    <n v="0"/>
    <d v="2024-11-27T00:00:00"/>
    <m/>
    <d v="2024-11-27T00:00:00"/>
    <n v="0"/>
    <m/>
    <s v=""/>
    <s v="Đã thanh toán"/>
    <n v="11"/>
    <s v="01"/>
    <s v="check xong"/>
    <m/>
    <x v="9"/>
    <x v="9"/>
  </r>
  <r>
    <x v="8"/>
    <x v="8"/>
    <d v="2024-11-27T00:00:00"/>
    <m/>
    <d v="2024-11-27T00:00:00"/>
    <n v="67223"/>
    <s v="10525743"/>
    <n v="6268980"/>
    <n v="0"/>
    <n v="501518"/>
    <n v="6770498"/>
    <s v="Tồn đầu kỳ"/>
    <d v="2025-01-10T00:00:00"/>
    <m/>
    <n v="6770498"/>
    <n v="0"/>
    <n v="6770498"/>
    <n v="0"/>
    <d v="2024-11-27T00:00:00"/>
    <m/>
    <d v="2024-11-27T00:00:00"/>
    <n v="0"/>
    <m/>
    <s v=""/>
    <s v="Đã thanh toán"/>
    <n v="11"/>
    <s v="01"/>
    <s v="check xong"/>
    <m/>
    <x v="8"/>
    <x v="8"/>
  </r>
  <r>
    <x v="8"/>
    <x v="8"/>
    <d v="2024-11-27T00:00:00"/>
    <m/>
    <d v="2024-11-27T00:00:00"/>
    <n v="67224"/>
    <s v="11146618"/>
    <n v="1116060"/>
    <n v="0"/>
    <n v="89285"/>
    <n v="1205345"/>
    <s v="Tồn đầu kỳ"/>
    <d v="2025-01-10T00:00:00"/>
    <m/>
    <n v="1205345"/>
    <n v="0"/>
    <n v="1205345"/>
    <n v="0"/>
    <d v="2024-11-27T00:00:00"/>
    <m/>
    <d v="2024-11-27T00:00:00"/>
    <n v="0"/>
    <m/>
    <s v=""/>
    <s v="Đã thanh toán"/>
    <n v="11"/>
    <s v="01"/>
    <s v="check xong"/>
    <m/>
    <x v="8"/>
    <x v="8"/>
  </r>
  <r>
    <x v="5"/>
    <x v="5"/>
    <d v="2024-11-29T00:00:00"/>
    <m/>
    <d v="2024-11-29T00:00:00"/>
    <n v="68125"/>
    <s v="19610746"/>
    <n v="2381320"/>
    <n v="0"/>
    <n v="190506"/>
    <n v="2571826"/>
    <s v="Tồn đầu kỳ"/>
    <d v="2025-01-10T00:00:00"/>
    <m/>
    <n v="2571826"/>
    <n v="0"/>
    <n v="2571826"/>
    <n v="0"/>
    <d v="2024-11-29T00:00:00"/>
    <m/>
    <d v="2024-11-29T00:00:00"/>
    <n v="0"/>
    <m/>
    <s v=""/>
    <s v="Đã thanh toán"/>
    <n v="11"/>
    <s v="01"/>
    <s v="check xong"/>
    <m/>
    <x v="5"/>
    <x v="5"/>
  </r>
  <r>
    <x v="8"/>
    <x v="8"/>
    <d v="2024-11-29T00:00:00"/>
    <m/>
    <d v="2024-11-29T00:00:00"/>
    <n v="68126"/>
    <s v="12002301"/>
    <n v="2026650"/>
    <n v="0"/>
    <n v="162132"/>
    <n v="2188782"/>
    <s v="Tồn đầu kỳ"/>
    <d v="2025-01-10T00:00:00"/>
    <m/>
    <n v="2188782"/>
    <n v="0"/>
    <n v="2188782"/>
    <n v="0"/>
    <d v="2024-11-29T00:00:00"/>
    <m/>
    <d v="2024-11-29T00:00:00"/>
    <n v="0"/>
    <m/>
    <s v=""/>
    <s v="Đã thanh toán"/>
    <n v="11"/>
    <s v="01"/>
    <s v="check xong"/>
    <m/>
    <x v="8"/>
    <x v="8"/>
  </r>
  <r>
    <x v="8"/>
    <x v="8"/>
    <d v="2024-11-29T00:00:00"/>
    <m/>
    <d v="2024-11-29T00:00:00"/>
    <n v="68127"/>
    <s v="29279253"/>
    <n v="2426800"/>
    <n v="0"/>
    <n v="194144"/>
    <n v="2620944"/>
    <s v="Tồn đầu kỳ"/>
    <d v="2025-01-10T00:00:00"/>
    <m/>
    <n v="2620944"/>
    <n v="0"/>
    <n v="2620944"/>
    <n v="0"/>
    <d v="2024-11-29T00:00:00"/>
    <m/>
    <d v="2024-11-29T00:00:00"/>
    <n v="0"/>
    <m/>
    <s v=""/>
    <s v="Đã thanh toán"/>
    <n v="11"/>
    <s v="01"/>
    <s v="check xong"/>
    <m/>
    <x v="8"/>
    <x v="8"/>
  </r>
  <r>
    <x v="3"/>
    <x v="3"/>
    <d v="2024-11-29T00:00:00"/>
    <m/>
    <d v="2024-11-29T00:00:00"/>
    <n v="68128"/>
    <s v="16664690"/>
    <n v="2381320"/>
    <n v="0"/>
    <n v="190506"/>
    <n v="2571826"/>
    <s v="Tồn đầu kỳ"/>
    <d v="2025-01-10T00:00:00"/>
    <m/>
    <n v="2571826"/>
    <n v="0"/>
    <n v="2571826"/>
    <n v="0"/>
    <d v="2024-11-29T00:00:00"/>
    <m/>
    <d v="2024-11-29T00:00:00"/>
    <n v="0"/>
    <m/>
    <s v=""/>
    <s v="Đã thanh toán"/>
    <n v="11"/>
    <s v="01"/>
    <s v="check xong"/>
    <m/>
    <x v="3"/>
    <x v="3"/>
  </r>
  <r>
    <x v="0"/>
    <x v="0"/>
    <d v="2024-11-29T00:00:00"/>
    <m/>
    <d v="2024-11-29T00:00:00"/>
    <n v="68129"/>
    <s v="25527953"/>
    <n v="1819901"/>
    <n v="0"/>
    <n v="145592"/>
    <n v="1965493"/>
    <s v="Tồn đầu kỳ"/>
    <d v="2025-01-10T00:00:00"/>
    <m/>
    <n v="1965493"/>
    <n v="0"/>
    <n v="1965493"/>
    <n v="0"/>
    <d v="2024-11-29T00:00:00"/>
    <m/>
    <d v="2024-11-29T00:00:00"/>
    <n v="0"/>
    <m/>
    <s v=""/>
    <s v="Đã thanh toán"/>
    <n v="11"/>
    <s v="01"/>
    <s v="check xong"/>
    <m/>
    <x v="0"/>
    <x v="0"/>
  </r>
  <r>
    <x v="9"/>
    <x v="9"/>
    <d v="2024-12-21T00:00:00"/>
    <m/>
    <d v="2024-12-21T00:00:00"/>
    <n v="1952"/>
    <s v=""/>
    <n v="-111606"/>
    <n v="0"/>
    <n v="-8928"/>
    <n v="-120534"/>
    <s v="Tồn đầu kỳ"/>
    <d v="2025-01-10T00:00:00"/>
    <m/>
    <n v="-120534"/>
    <n v="120534"/>
    <n v="120534"/>
    <n v="-120534"/>
    <d v="2024-12-21T00:00:00"/>
    <m/>
    <d v="2024-12-21T00:00:00"/>
    <n v="0"/>
    <m/>
    <n v="337.81611157407315"/>
    <s v="Nợ quá hạn hơn 120 ngày có khả năng mất thanh toán"/>
    <n v="12"/>
    <s v="01"/>
    <s v="check xong"/>
    <m/>
    <x v="9"/>
    <x v="9"/>
  </r>
  <r>
    <x v="10"/>
    <x v="10"/>
    <d v="2024-12-23T00:00:00"/>
    <m/>
    <d v="2024-12-23T00:00:00"/>
    <n v="1967"/>
    <s v=""/>
    <n v="-1715280"/>
    <n v="0"/>
    <n v="-137222"/>
    <n v="-1852502"/>
    <s v="Tồn đầu kỳ"/>
    <d v="2025-01-10T00:00:00"/>
    <m/>
    <n v="-1852502"/>
    <n v="1852502"/>
    <n v="1852502"/>
    <n v="-1852502"/>
    <d v="2024-12-23T00:00:00"/>
    <m/>
    <d v="2024-12-23T00:00:00"/>
    <n v="0"/>
    <m/>
    <n v="335.81611157407315"/>
    <s v="Nợ quá hạn hơn 120 ngày có khả năng mất thanh toán"/>
    <n v="12"/>
    <s v="01"/>
    <s v="check xong"/>
    <m/>
    <x v="10"/>
    <x v="10"/>
  </r>
  <r>
    <x v="9"/>
    <x v="9"/>
    <d v="2024-12-04T00:00:00"/>
    <m/>
    <d v="2024-12-04T00:00:00"/>
    <n v="68768"/>
    <s v="26615739"/>
    <n v="1110580"/>
    <n v="0"/>
    <n v="88846"/>
    <n v="1199426"/>
    <s v="Tồn đầu kỳ"/>
    <d v="2025-01-10T00:00:00"/>
    <m/>
    <n v="1199426"/>
    <n v="0"/>
    <n v="1199426"/>
    <n v="0"/>
    <d v="2024-12-04T00:00:00"/>
    <m/>
    <d v="2024-12-04T00:00:00"/>
    <n v="0"/>
    <m/>
    <s v=""/>
    <s v="Đã thanh toán"/>
    <n v="12"/>
    <s v="01"/>
    <s v="check xong"/>
    <m/>
    <x v="9"/>
    <x v="9"/>
  </r>
  <r>
    <x v="9"/>
    <x v="9"/>
    <d v="2024-12-04T00:00:00"/>
    <m/>
    <d v="2024-12-04T00:00:00"/>
    <n v="68774"/>
    <s v="13237965"/>
    <n v="6578410"/>
    <n v="0"/>
    <n v="526273"/>
    <n v="7104683"/>
    <s v="Tồn đầu kỳ"/>
    <d v="2025-01-10T00:00:00"/>
    <m/>
    <n v="7104683"/>
    <n v="0"/>
    <n v="7104683"/>
    <n v="0"/>
    <d v="2024-12-04T00:00:00"/>
    <m/>
    <d v="2024-12-04T00:00:00"/>
    <n v="0"/>
    <m/>
    <s v=""/>
    <s v="Đã thanh toán"/>
    <n v="12"/>
    <s v="01"/>
    <s v="check xong"/>
    <m/>
    <x v="9"/>
    <x v="9"/>
  </r>
  <r>
    <x v="9"/>
    <x v="9"/>
    <d v="2024-12-04T00:00:00"/>
    <m/>
    <d v="2024-12-04T00:00:00"/>
    <n v="68775"/>
    <s v="13235185"/>
    <n v="50183"/>
    <n v="0"/>
    <n v="4015"/>
    <n v="54198"/>
    <s v="Tồn đầu kỳ"/>
    <d v="2025-01-10T00:00:00"/>
    <m/>
    <n v="54198"/>
    <n v="0"/>
    <n v="54198"/>
    <n v="0"/>
    <d v="2024-12-04T00:00:00"/>
    <m/>
    <d v="2024-12-04T00:00:00"/>
    <n v="0"/>
    <m/>
    <s v=""/>
    <s v="Đã thanh toán"/>
    <n v="12"/>
    <s v="01"/>
    <s v="check xong"/>
    <m/>
    <x v="9"/>
    <x v="9"/>
  </r>
  <r>
    <x v="9"/>
    <x v="9"/>
    <d v="2024-12-04T00:00:00"/>
    <m/>
    <d v="2024-12-04T00:00:00"/>
    <n v="68776"/>
    <s v="14324150"/>
    <n v="1468620"/>
    <n v="0"/>
    <n v="117490"/>
    <n v="1586110"/>
    <s v="Tồn đầu kỳ"/>
    <d v="2025-01-10T00:00:00"/>
    <m/>
    <n v="1586110"/>
    <n v="0"/>
    <n v="1586110"/>
    <n v="0"/>
    <d v="2024-12-04T00:00:00"/>
    <m/>
    <d v="2024-12-04T00:00:00"/>
    <n v="0"/>
    <m/>
    <s v=""/>
    <s v="Đã thanh toán"/>
    <n v="12"/>
    <s v="01"/>
    <s v="check xong"/>
    <m/>
    <x v="9"/>
    <x v="9"/>
  </r>
  <r>
    <x v="3"/>
    <x v="3"/>
    <d v="2024-12-04T00:00:00"/>
    <m/>
    <d v="2024-12-04T00:00:00"/>
    <n v="68777"/>
    <s v="16665825"/>
    <n v="3570878"/>
    <n v="0"/>
    <n v="285670"/>
    <n v="3856548"/>
    <s v="Tồn đầu kỳ"/>
    <d v="2025-01-10T00:00:00"/>
    <m/>
    <n v="3856548"/>
    <n v="0"/>
    <n v="3856548"/>
    <n v="0"/>
    <d v="2024-12-04T00:00:00"/>
    <m/>
    <d v="2024-12-04T00:00:00"/>
    <n v="0"/>
    <m/>
    <s v=""/>
    <s v="Đã thanh toán"/>
    <n v="12"/>
    <s v="01"/>
    <s v="check xong"/>
    <m/>
    <x v="3"/>
    <x v="3"/>
  </r>
  <r>
    <x v="7"/>
    <x v="7"/>
    <d v="2024-12-04T00:00:00"/>
    <m/>
    <d v="2024-12-04T00:00:00"/>
    <n v="68778"/>
    <s v="15335789"/>
    <n v="3849940"/>
    <n v="0"/>
    <n v="307995"/>
    <n v="4157935"/>
    <s v="Tồn đầu kỳ"/>
    <d v="2025-01-10T00:00:00"/>
    <m/>
    <n v="4157935"/>
    <n v="0"/>
    <n v="4157935"/>
    <n v="0"/>
    <d v="2024-12-04T00:00:00"/>
    <m/>
    <d v="2024-12-04T00:00:00"/>
    <n v="0"/>
    <m/>
    <s v=""/>
    <s v="Đã thanh toán"/>
    <n v="12"/>
    <s v="01"/>
    <s v="check xong"/>
    <m/>
    <x v="7"/>
    <x v="7"/>
  </r>
  <r>
    <x v="11"/>
    <x v="11"/>
    <d v="2024-12-04T00:00:00"/>
    <m/>
    <d v="2024-12-04T00:00:00"/>
    <n v="68779"/>
    <s v="24494140"/>
    <n v="3849940"/>
    <n v="0"/>
    <n v="307995"/>
    <n v="4157935"/>
    <s v="Tồn đầu kỳ"/>
    <d v="2025-01-10T00:00:00"/>
    <m/>
    <n v="4157935"/>
    <n v="0"/>
    <n v="4157935"/>
    <n v="0"/>
    <d v="2024-12-04T00:00:00"/>
    <m/>
    <d v="2024-12-04T00:00:00"/>
    <n v="0"/>
    <m/>
    <s v=""/>
    <s v="Đã thanh toán"/>
    <n v="12"/>
    <s v="01"/>
    <s v="check xong"/>
    <m/>
    <x v="11"/>
    <x v="11"/>
  </r>
  <r>
    <x v="12"/>
    <x v="12"/>
    <d v="2024-12-04T00:00:00"/>
    <m/>
    <d v="2024-12-04T00:00:00"/>
    <n v="68780"/>
    <s v="27535171"/>
    <n v="558030"/>
    <n v="0"/>
    <n v="44642"/>
    <n v="602672"/>
    <s v="Tồn đầu kỳ"/>
    <d v="2025-01-10T00:00:00"/>
    <m/>
    <n v="602672"/>
    <n v="0"/>
    <n v="602672"/>
    <n v="0"/>
    <d v="2024-12-04T00:00:00"/>
    <m/>
    <d v="2024-12-04T00:00:00"/>
    <n v="0"/>
    <m/>
    <s v=""/>
    <s v="Đã thanh toán"/>
    <n v="12"/>
    <s v="01"/>
    <s v="check xong"/>
    <m/>
    <x v="12"/>
    <x v="12"/>
  </r>
  <r>
    <x v="1"/>
    <x v="1"/>
    <d v="2024-12-04T00:00:00"/>
    <m/>
    <d v="2024-12-04T00:00:00"/>
    <n v="68781"/>
    <s v="28533974"/>
    <n v="1468620"/>
    <n v="0"/>
    <n v="117490"/>
    <n v="1586110"/>
    <s v="Tồn đầu kỳ"/>
    <d v="2025-01-10T00:00:00"/>
    <m/>
    <n v="1586110"/>
    <n v="0"/>
    <n v="1586110"/>
    <n v="0"/>
    <d v="2024-12-04T00:00:00"/>
    <m/>
    <d v="2024-12-04T00:00:00"/>
    <n v="0"/>
    <m/>
    <s v=""/>
    <s v="Đã thanh toán"/>
    <n v="12"/>
    <s v="01"/>
    <s v="check xong"/>
    <m/>
    <x v="1"/>
    <x v="1"/>
  </r>
  <r>
    <x v="8"/>
    <x v="8"/>
    <d v="2024-12-04T00:00:00"/>
    <m/>
    <d v="2024-12-04T00:00:00"/>
    <n v="68782"/>
    <s v="12006749"/>
    <n v="3827810"/>
    <n v="0"/>
    <n v="306225"/>
    <n v="4134035"/>
    <s v="Tồn đầu kỳ"/>
    <d v="2025-01-10T00:00:00"/>
    <m/>
    <n v="4134035"/>
    <n v="0"/>
    <n v="4134035"/>
    <n v="0"/>
    <d v="2024-12-04T00:00:00"/>
    <m/>
    <d v="2024-12-04T00:00:00"/>
    <n v="0"/>
    <m/>
    <s v=""/>
    <s v="Đã thanh toán"/>
    <n v="12"/>
    <s v="01"/>
    <s v="check xong"/>
    <m/>
    <x v="8"/>
    <x v="8"/>
  </r>
  <r>
    <x v="8"/>
    <x v="8"/>
    <d v="2024-12-04T00:00:00"/>
    <m/>
    <d v="2024-12-04T00:00:00"/>
    <n v="68783"/>
    <s v="11151596"/>
    <n v="8147830"/>
    <n v="0"/>
    <n v="651826"/>
    <n v="8799656"/>
    <s v="Tồn đầu kỳ"/>
    <d v="2025-01-10T00:00:00"/>
    <m/>
    <n v="8799656"/>
    <n v="0"/>
    <n v="8799656"/>
    <n v="0"/>
    <d v="2024-12-04T00:00:00"/>
    <m/>
    <d v="2024-12-04T00:00:00"/>
    <n v="0"/>
    <m/>
    <s v=""/>
    <s v="Đã thanh toán"/>
    <n v="12"/>
    <s v="01"/>
    <s v="check xong"/>
    <m/>
    <x v="8"/>
    <x v="8"/>
  </r>
  <r>
    <x v="8"/>
    <x v="8"/>
    <d v="2024-12-04T00:00:00"/>
    <m/>
    <d v="2024-12-04T00:00:00"/>
    <n v="68784"/>
    <s v="11149476"/>
    <n v="1003660"/>
    <n v="0"/>
    <n v="80293"/>
    <n v="1083953"/>
    <s v="Tồn đầu kỳ"/>
    <d v="2025-01-10T00:00:00"/>
    <m/>
    <n v="1083953"/>
    <n v="0"/>
    <n v="1083953"/>
    <n v="0"/>
    <d v="2024-12-04T00:00:00"/>
    <m/>
    <d v="2024-12-04T00:00:00"/>
    <n v="0"/>
    <m/>
    <s v=""/>
    <s v="Đã thanh toán"/>
    <n v="12"/>
    <s v="01"/>
    <s v="check xong"/>
    <m/>
    <x v="8"/>
    <x v="8"/>
  </r>
  <r>
    <x v="4"/>
    <x v="4"/>
    <d v="2024-12-04T00:00:00"/>
    <m/>
    <d v="2024-12-04T00:00:00"/>
    <n v="68785"/>
    <s v="18409820"/>
    <n v="501830"/>
    <n v="0"/>
    <n v="40146"/>
    <n v="541976"/>
    <s v="Tồn đầu kỳ"/>
    <d v="2025-01-10T00:00:00"/>
    <m/>
    <n v="541976"/>
    <n v="0"/>
    <n v="541976"/>
    <n v="0"/>
    <d v="2024-12-04T00:00:00"/>
    <m/>
    <d v="2024-12-04T00:00:00"/>
    <n v="0"/>
    <m/>
    <s v=""/>
    <s v="Đã thanh toán"/>
    <n v="12"/>
    <s v="01"/>
    <s v="check xong"/>
    <m/>
    <x v="4"/>
    <x v="4"/>
  </r>
  <r>
    <x v="8"/>
    <x v="8"/>
    <d v="2024-12-04T00:00:00"/>
    <m/>
    <d v="2024-12-04T00:00:00"/>
    <n v="68786"/>
    <s v="10527284"/>
    <n v="16474570"/>
    <n v="0"/>
    <n v="1317966"/>
    <n v="17792536"/>
    <s v="Tồn đầu kỳ"/>
    <d v="2025-01-10T00:00:00"/>
    <m/>
    <n v="17792536"/>
    <n v="0"/>
    <n v="17792536"/>
    <n v="0"/>
    <d v="2024-12-04T00:00:00"/>
    <m/>
    <d v="2024-12-04T00:00:00"/>
    <n v="0"/>
    <m/>
    <s v=""/>
    <s v="Đã thanh toán"/>
    <n v="12"/>
    <s v="01"/>
    <s v="check xong"/>
    <m/>
    <x v="8"/>
    <x v="8"/>
  </r>
  <r>
    <x v="8"/>
    <x v="8"/>
    <d v="2024-12-04T00:00:00"/>
    <m/>
    <d v="2024-12-04T00:00:00"/>
    <n v="68796"/>
    <s v="12007704"/>
    <n v="4317590"/>
    <n v="0"/>
    <n v="345407"/>
    <n v="4662997"/>
    <s v="Tồn đầu kỳ"/>
    <d v="2025-01-10T00:00:00"/>
    <m/>
    <n v="4662997"/>
    <n v="0"/>
    <n v="4662997"/>
    <n v="0"/>
    <d v="2024-12-04T00:00:00"/>
    <m/>
    <d v="2024-12-04T00:00:00"/>
    <n v="0"/>
    <m/>
    <s v=""/>
    <s v="Đã thanh toán"/>
    <n v="12"/>
    <s v="01"/>
    <s v="check xong"/>
    <m/>
    <x v="8"/>
    <x v="8"/>
  </r>
  <r>
    <x v="6"/>
    <x v="6"/>
    <d v="2024-12-05T00:00:00"/>
    <m/>
    <d v="2024-12-05T00:00:00"/>
    <n v="69181"/>
    <s v="22543922"/>
    <n v="2381320"/>
    <n v="0"/>
    <n v="190506"/>
    <n v="2571826"/>
    <s v="Tồn đầu kỳ"/>
    <d v="2025-01-10T00:00:00"/>
    <m/>
    <n v="2571826"/>
    <n v="0"/>
    <n v="2571826"/>
    <n v="0"/>
    <d v="2024-12-05T00:00:00"/>
    <m/>
    <d v="2024-12-05T00:00:00"/>
    <n v="0"/>
    <m/>
    <s v=""/>
    <s v="Đã thanh toán"/>
    <n v="12"/>
    <s v="01"/>
    <s v="check xong"/>
    <m/>
    <x v="6"/>
    <x v="6"/>
  </r>
  <r>
    <x v="0"/>
    <x v="0"/>
    <d v="2024-12-05T00:00:00"/>
    <m/>
    <d v="2024-12-05T00:00:00"/>
    <n v="69182"/>
    <s v="25530414"/>
    <n v="6789290"/>
    <n v="0"/>
    <n v="543143"/>
    <n v="7332433"/>
    <s v="Tồn đầu kỳ"/>
    <d v="2025-01-10T00:00:00"/>
    <m/>
    <n v="7332433"/>
    <n v="0"/>
    <n v="7332433"/>
    <n v="0"/>
    <d v="2024-12-05T00:00:00"/>
    <m/>
    <d v="2024-12-05T00:00:00"/>
    <n v="0"/>
    <m/>
    <s v=""/>
    <s v="Đã thanh toán"/>
    <n v="12"/>
    <s v="01"/>
    <s v="check xong"/>
    <m/>
    <x v="0"/>
    <x v="0"/>
  </r>
  <r>
    <x v="2"/>
    <x v="2"/>
    <d v="2024-12-05T00:00:00"/>
    <m/>
    <d v="2024-12-05T00:00:00"/>
    <n v="69183"/>
    <s v="17156668"/>
    <n v="2607995"/>
    <n v="0"/>
    <n v="208640"/>
    <n v="2816635"/>
    <s v="Tồn đầu kỳ"/>
    <d v="2025-01-10T00:00:00"/>
    <m/>
    <n v="2816635"/>
    <n v="0"/>
    <n v="2816635"/>
    <n v="0"/>
    <d v="2024-12-05T00:00:00"/>
    <m/>
    <d v="2024-12-05T00:00:00"/>
    <n v="0"/>
    <m/>
    <s v=""/>
    <s v="Đã thanh toán"/>
    <n v="12"/>
    <s v="01"/>
    <s v="check xong"/>
    <m/>
    <x v="2"/>
    <x v="2"/>
  </r>
  <r>
    <x v="8"/>
    <x v="8"/>
    <d v="2024-12-06T00:00:00"/>
    <m/>
    <d v="2024-12-06T00:00:00"/>
    <n v="69701"/>
    <s v="10530538"/>
    <n v="10982500"/>
    <n v="0"/>
    <n v="878600"/>
    <n v="11861100"/>
    <s v="Tồn đầu kỳ"/>
    <d v="2025-01-10T00:00:00"/>
    <m/>
    <n v="11861100"/>
    <n v="0"/>
    <n v="11861100"/>
    <n v="0"/>
    <d v="2024-12-06T00:00:00"/>
    <m/>
    <d v="2024-12-06T00:00:00"/>
    <n v="0"/>
    <m/>
    <s v=""/>
    <s v="Đã thanh toán"/>
    <n v="12"/>
    <s v="01"/>
    <s v="check xong"/>
    <m/>
    <x v="8"/>
    <x v="8"/>
  </r>
  <r>
    <x v="5"/>
    <x v="5"/>
    <d v="2024-12-09T00:00:00"/>
    <m/>
    <d v="2024-12-09T00:00:00"/>
    <n v="70188"/>
    <s v="19614502"/>
    <n v="558030"/>
    <n v="0"/>
    <n v="44642"/>
    <n v="602672"/>
    <s v="Tồn đầu kỳ"/>
    <d v="2025-01-10T00:00:00"/>
    <m/>
    <n v="602672"/>
    <n v="0"/>
    <n v="602672"/>
    <n v="0"/>
    <d v="2024-12-09T00:00:00"/>
    <m/>
    <d v="2024-12-09T00:00:00"/>
    <n v="0"/>
    <m/>
    <s v=""/>
    <s v="Đã thanh toán"/>
    <n v="12"/>
    <s v="01"/>
    <s v="check xong"/>
    <m/>
    <x v="5"/>
    <x v="5"/>
  </r>
  <r>
    <x v="5"/>
    <x v="5"/>
    <d v="2024-12-09T00:00:00"/>
    <m/>
    <d v="2024-12-09T00:00:00"/>
    <n v="70189"/>
    <s v="19614218"/>
    <n v="888460"/>
    <n v="0"/>
    <n v="71077"/>
    <n v="959537"/>
    <s v="Tồn đầu kỳ"/>
    <d v="2025-01-10T00:00:00"/>
    <m/>
    <n v="959537"/>
    <n v="0"/>
    <n v="959537"/>
    <n v="0"/>
    <d v="2024-12-09T00:00:00"/>
    <m/>
    <d v="2024-12-09T00:00:00"/>
    <n v="0"/>
    <m/>
    <s v=""/>
    <s v="Đã thanh toán"/>
    <n v="12"/>
    <s v="01"/>
    <s v="check xong"/>
    <m/>
    <x v="5"/>
    <x v="5"/>
  </r>
  <r>
    <x v="5"/>
    <x v="5"/>
    <d v="2024-12-09T00:00:00"/>
    <m/>
    <d v="2024-12-09T00:00:00"/>
    <n v="70190"/>
    <s v="19614745"/>
    <n v="888460"/>
    <n v="0"/>
    <n v="71077"/>
    <n v="959537"/>
    <s v="Tồn đầu kỳ"/>
    <d v="2025-01-10T00:00:00"/>
    <m/>
    <n v="959537"/>
    <n v="0"/>
    <n v="959537"/>
    <n v="0"/>
    <d v="2024-12-09T00:00:00"/>
    <m/>
    <d v="2024-12-09T00:00:00"/>
    <n v="0"/>
    <m/>
    <s v=""/>
    <s v="Đã thanh toán"/>
    <n v="12"/>
    <s v="01"/>
    <s v="check xong"/>
    <m/>
    <x v="5"/>
    <x v="5"/>
  </r>
  <r>
    <x v="4"/>
    <x v="4"/>
    <d v="2024-12-09T00:00:00"/>
    <m/>
    <d v="2024-12-09T00:00:00"/>
    <n v="70191"/>
    <s v="18414105"/>
    <n v="501830"/>
    <n v="0"/>
    <n v="40146"/>
    <n v="541976"/>
    <s v="Tồn đầu kỳ"/>
    <d v="2025-01-10T00:00:00"/>
    <m/>
    <n v="541976"/>
    <n v="0"/>
    <n v="541976"/>
    <n v="0"/>
    <d v="2024-12-09T00:00:00"/>
    <m/>
    <d v="2024-12-09T00:00:00"/>
    <n v="0"/>
    <m/>
    <s v=""/>
    <s v="Đã thanh toán"/>
    <n v="12"/>
    <s v="01"/>
    <s v="check xong"/>
    <m/>
    <x v="4"/>
    <x v="4"/>
  </r>
  <r>
    <x v="4"/>
    <x v="4"/>
    <d v="2024-12-09T00:00:00"/>
    <m/>
    <d v="2024-12-09T00:00:00"/>
    <n v="70192"/>
    <s v="18412820"/>
    <n v="501830"/>
    <n v="0"/>
    <n v="40146"/>
    <n v="541976"/>
    <s v="Tồn đầu kỳ"/>
    <d v="2025-01-10T00:00:00"/>
    <m/>
    <n v="541976"/>
    <n v="0"/>
    <n v="541976"/>
    <n v="0"/>
    <d v="2024-12-09T00:00:00"/>
    <m/>
    <d v="2024-12-09T00:00:00"/>
    <n v="0"/>
    <m/>
    <s v=""/>
    <s v="Đã thanh toán"/>
    <n v="12"/>
    <s v="01"/>
    <s v="check xong"/>
    <m/>
    <x v="4"/>
    <x v="4"/>
  </r>
  <r>
    <x v="4"/>
    <x v="4"/>
    <d v="2024-12-09T00:00:00"/>
    <m/>
    <d v="2024-12-09T00:00:00"/>
    <n v="70193"/>
    <s v="18414447"/>
    <n v="888460"/>
    <n v="0"/>
    <n v="71077"/>
    <n v="959537"/>
    <s v="Tồn đầu kỳ"/>
    <d v="2025-01-10T00:00:00"/>
    <m/>
    <n v="959537"/>
    <n v="0"/>
    <n v="959537"/>
    <n v="0"/>
    <d v="2024-12-09T00:00:00"/>
    <m/>
    <d v="2024-12-09T00:00:00"/>
    <n v="0"/>
    <m/>
    <s v=""/>
    <s v="Đã thanh toán"/>
    <n v="12"/>
    <s v="01"/>
    <s v="check xong"/>
    <m/>
    <x v="4"/>
    <x v="4"/>
  </r>
  <r>
    <x v="8"/>
    <x v="8"/>
    <d v="2024-12-09T00:00:00"/>
    <m/>
    <d v="2024-12-09T00:00:00"/>
    <n v="70194"/>
    <s v="11153104"/>
    <n v="2937240"/>
    <n v="0"/>
    <n v="234979"/>
    <n v="3172219"/>
    <s v="Tồn đầu kỳ"/>
    <d v="2025-01-10T00:00:00"/>
    <m/>
    <n v="3172219"/>
    <n v="0"/>
    <n v="3172219"/>
    <n v="0"/>
    <d v="2024-12-09T00:00:00"/>
    <m/>
    <d v="2024-12-09T00:00:00"/>
    <n v="0"/>
    <m/>
    <s v=""/>
    <s v="Đã thanh toán"/>
    <n v="12"/>
    <s v="01"/>
    <s v="check xong"/>
    <m/>
    <x v="8"/>
    <x v="8"/>
  </r>
  <r>
    <x v="8"/>
    <x v="8"/>
    <d v="2024-12-09T00:00:00"/>
    <m/>
    <d v="2024-12-09T00:00:00"/>
    <n v="70195"/>
    <s v="11152802"/>
    <n v="1776920"/>
    <n v="0"/>
    <n v="142154"/>
    <n v="1919074"/>
    <s v="Tồn đầu kỳ"/>
    <d v="2025-01-10T00:00:00"/>
    <m/>
    <n v="1919074"/>
    <n v="0"/>
    <n v="1919074"/>
    <n v="0"/>
    <d v="2024-12-09T00:00:00"/>
    <m/>
    <d v="2024-12-09T00:00:00"/>
    <n v="0"/>
    <m/>
    <s v=""/>
    <s v="Đã thanh toán"/>
    <n v="12"/>
    <s v="01"/>
    <s v="check xong"/>
    <m/>
    <x v="8"/>
    <x v="8"/>
  </r>
  <r>
    <x v="8"/>
    <x v="8"/>
    <d v="2024-12-09T00:00:00"/>
    <m/>
    <d v="2024-12-09T00:00:00"/>
    <n v="70196"/>
    <s v="11153448"/>
    <n v="888460"/>
    <n v="0"/>
    <n v="71077"/>
    <n v="959537"/>
    <s v="Tồn đầu kỳ"/>
    <d v="2025-01-10T00:00:00"/>
    <m/>
    <n v="959537"/>
    <n v="0"/>
    <n v="959537"/>
    <n v="0"/>
    <d v="2024-12-09T00:00:00"/>
    <m/>
    <d v="2024-12-09T00:00:00"/>
    <n v="0"/>
    <m/>
    <s v=""/>
    <s v="Đã thanh toán"/>
    <n v="12"/>
    <s v="01"/>
    <s v="check xong"/>
    <m/>
    <x v="8"/>
    <x v="8"/>
  </r>
  <r>
    <x v="0"/>
    <x v="0"/>
    <d v="2024-12-09T00:00:00"/>
    <m/>
    <d v="2024-12-09T00:00:00"/>
    <n v="70197"/>
    <s v="25531283"/>
    <n v="4000489"/>
    <n v="0"/>
    <n v="320039"/>
    <n v="4320528"/>
    <s v="Tồn đầu kỳ"/>
    <d v="2025-01-10T00:00:00"/>
    <m/>
    <n v="4320528"/>
    <n v="0"/>
    <n v="4320528"/>
    <n v="0"/>
    <d v="2024-12-09T00:00:00"/>
    <m/>
    <d v="2024-12-09T00:00:00"/>
    <n v="0"/>
    <m/>
    <s v=""/>
    <s v="Đã thanh toán"/>
    <n v="12"/>
    <s v="01"/>
    <s v="check xong"/>
    <m/>
    <x v="0"/>
    <x v="0"/>
  </r>
  <r>
    <x v="9"/>
    <x v="9"/>
    <d v="2024-12-10T00:00:00"/>
    <m/>
    <d v="2024-12-10T00:00:00"/>
    <n v="70330"/>
    <s v="14328069"/>
    <n v="10661520"/>
    <n v="0"/>
    <n v="852922"/>
    <n v="11514442"/>
    <s v="Tồn đầu kỳ"/>
    <d v="2025-01-10T00:00:00"/>
    <m/>
    <n v="11514442"/>
    <n v="0"/>
    <n v="11514442"/>
    <n v="0"/>
    <d v="2024-12-10T00:00:00"/>
    <m/>
    <d v="2024-12-10T00:00:00"/>
    <n v="0"/>
    <m/>
    <s v=""/>
    <s v="Đã thanh toán"/>
    <n v="12"/>
    <s v="01"/>
    <s v="check xong"/>
    <m/>
    <x v="9"/>
    <x v="9"/>
  </r>
  <r>
    <x v="9"/>
    <x v="9"/>
    <d v="2024-12-10T00:00:00"/>
    <m/>
    <d v="2024-12-10T00:00:00"/>
    <n v="70331"/>
    <s v="14327480"/>
    <n v="1116060"/>
    <n v="0"/>
    <n v="89285"/>
    <n v="1205345"/>
    <s v="Tồn đầu kỳ"/>
    <d v="2025-01-10T00:00:00"/>
    <m/>
    <n v="1205345"/>
    <n v="0"/>
    <n v="1205345"/>
    <n v="0"/>
    <d v="2024-12-10T00:00:00"/>
    <m/>
    <d v="2024-12-10T00:00:00"/>
    <n v="0"/>
    <m/>
    <s v=""/>
    <s v="Đã thanh toán"/>
    <n v="12"/>
    <s v="01"/>
    <s v="check xong"/>
    <m/>
    <x v="9"/>
    <x v="9"/>
  </r>
  <r>
    <x v="9"/>
    <x v="9"/>
    <d v="2024-12-10T00:00:00"/>
    <m/>
    <d v="2024-12-10T00:00:00"/>
    <n v="70332"/>
    <s v="26620001"/>
    <n v="888460"/>
    <n v="0"/>
    <n v="71077"/>
    <n v="959537"/>
    <s v="Tồn đầu kỳ"/>
    <d v="2025-01-10T00:00:00"/>
    <m/>
    <n v="959537"/>
    <n v="0"/>
    <n v="959537"/>
    <n v="0"/>
    <d v="2024-12-10T00:00:00"/>
    <m/>
    <d v="2024-12-10T00:00:00"/>
    <n v="0"/>
    <m/>
    <s v=""/>
    <s v="Đã thanh toán"/>
    <n v="12"/>
    <s v="01"/>
    <s v="check xong"/>
    <m/>
    <x v="9"/>
    <x v="9"/>
  </r>
  <r>
    <x v="9"/>
    <x v="9"/>
    <d v="2024-12-10T00:00:00"/>
    <m/>
    <d v="2024-12-10T00:00:00"/>
    <n v="70333"/>
    <s v="26618672"/>
    <n v="2528480"/>
    <n v="0"/>
    <n v="202278"/>
    <n v="2730758"/>
    <s v="Tồn đầu kỳ"/>
    <d v="2025-01-10T00:00:00"/>
    <m/>
    <n v="2730758"/>
    <n v="0"/>
    <n v="2730758"/>
    <n v="0"/>
    <d v="2024-12-10T00:00:00"/>
    <m/>
    <d v="2024-12-10T00:00:00"/>
    <n v="0"/>
    <m/>
    <s v=""/>
    <s v="Đã thanh toán"/>
    <n v="12"/>
    <s v="01"/>
    <s v="check xong"/>
    <m/>
    <x v="9"/>
    <x v="9"/>
  </r>
  <r>
    <x v="9"/>
    <x v="9"/>
    <d v="2024-12-10T00:00:00"/>
    <m/>
    <d v="2024-12-10T00:00:00"/>
    <n v="70334"/>
    <s v="26618574"/>
    <n v="888460"/>
    <n v="0"/>
    <n v="71077"/>
    <n v="959537"/>
    <s v="Tồn đầu kỳ"/>
    <d v="2025-01-10T00:00:00"/>
    <m/>
    <n v="959537"/>
    <n v="0"/>
    <n v="959537"/>
    <n v="0"/>
    <d v="2024-12-10T00:00:00"/>
    <m/>
    <d v="2024-12-10T00:00:00"/>
    <n v="0"/>
    <m/>
    <s v=""/>
    <s v="Đã thanh toán"/>
    <n v="12"/>
    <s v="01"/>
    <s v="check xong"/>
    <m/>
    <x v="9"/>
    <x v="9"/>
  </r>
  <r>
    <x v="7"/>
    <x v="7"/>
    <d v="2024-12-10T00:00:00"/>
    <m/>
    <d v="2024-12-10T00:00:00"/>
    <n v="70335"/>
    <s v="15338897"/>
    <n v="1776920"/>
    <n v="0"/>
    <n v="142154"/>
    <n v="1919074"/>
    <s v="Tồn đầu kỳ"/>
    <d v="2025-01-10T00:00:00"/>
    <m/>
    <n v="1919074"/>
    <n v="0"/>
    <n v="1919074"/>
    <n v="0"/>
    <d v="2024-12-10T00:00:00"/>
    <m/>
    <d v="2024-12-10T00:00:00"/>
    <n v="0"/>
    <m/>
    <s v=""/>
    <s v="Đã thanh toán"/>
    <n v="12"/>
    <s v="01"/>
    <s v="check xong"/>
    <m/>
    <x v="7"/>
    <x v="7"/>
  </r>
  <r>
    <x v="3"/>
    <x v="3"/>
    <d v="2024-12-10T00:00:00"/>
    <m/>
    <d v="2024-12-10T00:00:00"/>
    <n v="70336"/>
    <s v="16669212"/>
    <n v="2665380"/>
    <n v="0"/>
    <n v="213230"/>
    <n v="2878610"/>
    <s v="Tồn đầu kỳ"/>
    <d v="2025-01-24T00:00:00"/>
    <m/>
    <n v="2878610"/>
    <n v="0"/>
    <n v="2878610"/>
    <n v="0"/>
    <d v="2024-12-10T00:00:00"/>
    <m/>
    <d v="2024-12-10T00:00:00"/>
    <n v="0"/>
    <m/>
    <s v=""/>
    <s v="Đã thanh toán"/>
    <n v="12"/>
    <s v="01"/>
    <s v="check xong"/>
    <m/>
    <x v="3"/>
    <x v="3"/>
  </r>
  <r>
    <x v="2"/>
    <x v="2"/>
    <d v="2024-12-10T00:00:00"/>
    <m/>
    <d v="2024-12-10T00:00:00"/>
    <n v="70337"/>
    <s v="17157978"/>
    <n v="2531869"/>
    <n v="0"/>
    <n v="202550"/>
    <n v="2734419"/>
    <s v="Tồn đầu kỳ"/>
    <d v="2025-01-24T00:00:00"/>
    <m/>
    <n v="2734419"/>
    <n v="0"/>
    <n v="2734419"/>
    <n v="0"/>
    <d v="2024-12-10T00:00:00"/>
    <m/>
    <d v="2024-12-10T00:00:00"/>
    <n v="0"/>
    <m/>
    <s v=""/>
    <s v="Đã thanh toán"/>
    <n v="12"/>
    <s v="01"/>
    <s v="check xong"/>
    <m/>
    <x v="2"/>
    <x v="2"/>
  </r>
  <r>
    <x v="2"/>
    <x v="2"/>
    <d v="2024-12-10T00:00:00"/>
    <m/>
    <d v="2024-12-10T00:00:00"/>
    <n v="70338"/>
    <s v="17158740"/>
    <n v="888460"/>
    <n v="0"/>
    <n v="71077"/>
    <n v="959537"/>
    <s v="Tồn đầu kỳ"/>
    <d v="2025-01-24T00:00:00"/>
    <m/>
    <n v="959537"/>
    <n v="0"/>
    <n v="959537"/>
    <n v="0"/>
    <d v="2024-12-10T00:00:00"/>
    <m/>
    <d v="2024-12-10T00:00:00"/>
    <n v="0"/>
    <m/>
    <s v=""/>
    <s v="Đã thanh toán"/>
    <n v="12"/>
    <s v="01"/>
    <s v="check xong"/>
    <m/>
    <x v="2"/>
    <x v="2"/>
  </r>
  <r>
    <x v="13"/>
    <x v="13"/>
    <d v="2024-12-10T00:00:00"/>
    <m/>
    <d v="2024-12-10T00:00:00"/>
    <n v="70339"/>
    <s v="20576675"/>
    <n v="888460"/>
    <n v="0"/>
    <n v="71077"/>
    <n v="959537"/>
    <s v="Tồn đầu kỳ"/>
    <d v="2025-01-24T00:00:00"/>
    <m/>
    <n v="959537"/>
    <n v="0"/>
    <n v="959537"/>
    <n v="0"/>
    <d v="2024-12-10T00:00:00"/>
    <m/>
    <d v="2024-12-10T00:00:00"/>
    <n v="0"/>
    <m/>
    <s v=""/>
    <s v="Đã thanh toán"/>
    <n v="12"/>
    <s v="01"/>
    <s v="check xong"/>
    <m/>
    <x v="13"/>
    <x v="13"/>
  </r>
  <r>
    <x v="11"/>
    <x v="11"/>
    <d v="2024-12-10T00:00:00"/>
    <m/>
    <d v="2024-12-10T00:00:00"/>
    <n v="70340"/>
    <s v="24496658"/>
    <n v="888460"/>
    <n v="0"/>
    <n v="71077"/>
    <n v="959537"/>
    <s v="Tồn đầu kỳ"/>
    <d v="2025-01-24T00:00:00"/>
    <m/>
    <n v="959537"/>
    <n v="0"/>
    <n v="959537"/>
    <n v="0"/>
    <d v="2024-12-10T00:00:00"/>
    <m/>
    <d v="2024-12-10T00:00:00"/>
    <n v="0"/>
    <m/>
    <s v=""/>
    <s v="Đã thanh toán"/>
    <n v="12"/>
    <s v="01"/>
    <s v="check xong"/>
    <m/>
    <x v="11"/>
    <x v="11"/>
  </r>
  <r>
    <x v="12"/>
    <x v="12"/>
    <d v="2024-12-10T00:00:00"/>
    <m/>
    <d v="2024-12-10T00:00:00"/>
    <n v="70341"/>
    <s v="27537951"/>
    <n v="888460"/>
    <n v="0"/>
    <n v="71077"/>
    <n v="959537"/>
    <s v="Tồn đầu kỳ"/>
    <d v="2025-01-24T00:00:00"/>
    <m/>
    <n v="959537"/>
    <n v="0"/>
    <n v="959537"/>
    <n v="0"/>
    <d v="2024-12-10T00:00:00"/>
    <m/>
    <d v="2024-12-10T00:00:00"/>
    <n v="0"/>
    <m/>
    <s v=""/>
    <s v="Đã thanh toán"/>
    <n v="12"/>
    <s v="01"/>
    <s v="check xong"/>
    <m/>
    <x v="12"/>
    <x v="12"/>
  </r>
  <r>
    <x v="1"/>
    <x v="1"/>
    <d v="2024-12-10T00:00:00"/>
    <m/>
    <d v="2024-12-10T00:00:00"/>
    <n v="70342"/>
    <s v="28537144"/>
    <n v="888460"/>
    <n v="0"/>
    <n v="71077"/>
    <n v="959537"/>
    <s v="Tồn đầu kỳ"/>
    <d v="2025-01-24T00:00:00"/>
    <m/>
    <n v="959537"/>
    <n v="0"/>
    <n v="959537"/>
    <n v="0"/>
    <d v="2024-12-10T00:00:00"/>
    <m/>
    <d v="2024-12-10T00:00:00"/>
    <n v="0"/>
    <m/>
    <s v=""/>
    <s v="Đã thanh toán"/>
    <n v="12"/>
    <s v="01"/>
    <s v="check xong"/>
    <m/>
    <x v="1"/>
    <x v="1"/>
  </r>
  <r>
    <x v="0"/>
    <x v="0"/>
    <d v="2024-12-12T00:00:00"/>
    <m/>
    <d v="2024-12-12T00:00:00"/>
    <n v="71261"/>
    <s v="25532846"/>
    <n v="888460"/>
    <n v="0"/>
    <n v="71077"/>
    <n v="959537"/>
    <s v="Tồn đầu kỳ"/>
    <d v="2025-01-24T00:00:00"/>
    <m/>
    <n v="959537"/>
    <n v="0"/>
    <n v="959537"/>
    <n v="0"/>
    <d v="2024-12-12T00:00:00"/>
    <m/>
    <d v="2024-12-12T00:00:00"/>
    <n v="0"/>
    <m/>
    <s v=""/>
    <s v="Đã thanh toán"/>
    <n v="12"/>
    <s v="01"/>
    <s v="check xong"/>
    <m/>
    <x v="0"/>
    <x v="0"/>
  </r>
  <r>
    <x v="7"/>
    <x v="7"/>
    <d v="2024-12-12T00:00:00"/>
    <m/>
    <d v="2024-12-12T00:00:00"/>
    <n v="71262"/>
    <s v="15340384"/>
    <n v="2277565"/>
    <n v="0"/>
    <n v="182205"/>
    <n v="2459770"/>
    <s v="Tồn đầu kỳ"/>
    <d v="2025-01-24T00:00:00"/>
    <m/>
    <n v="2459770"/>
    <n v="0"/>
    <n v="2459770"/>
    <n v="0"/>
    <d v="2024-12-12T00:00:00"/>
    <m/>
    <d v="2024-12-12T00:00:00"/>
    <n v="0"/>
    <m/>
    <s v=""/>
    <s v="Đã thanh toán"/>
    <n v="12"/>
    <s v="01"/>
    <s v="check xong"/>
    <m/>
    <x v="7"/>
    <x v="7"/>
  </r>
  <r>
    <x v="11"/>
    <x v="11"/>
    <d v="2024-12-12T00:00:00"/>
    <m/>
    <d v="2024-12-12T00:00:00"/>
    <n v="71263"/>
    <s v="24497400"/>
    <n v="2381320"/>
    <n v="0"/>
    <n v="190506"/>
    <n v="2571826"/>
    <s v="Tồn đầu kỳ"/>
    <d v="2025-01-24T00:00:00"/>
    <m/>
    <n v="2571826"/>
    <n v="0"/>
    <n v="2571826"/>
    <n v="0"/>
    <d v="2024-12-12T00:00:00"/>
    <m/>
    <d v="2024-12-12T00:00:00"/>
    <n v="0"/>
    <m/>
    <s v=""/>
    <s v="Đã thanh toán"/>
    <n v="12"/>
    <s v="01"/>
    <s v="check xong"/>
    <m/>
    <x v="11"/>
    <x v="11"/>
  </r>
  <r>
    <x v="11"/>
    <x v="11"/>
    <d v="2024-12-12T00:00:00"/>
    <m/>
    <d v="2024-12-12T00:00:00"/>
    <n v="71264"/>
    <s v="24497924"/>
    <n v="2937240"/>
    <n v="0"/>
    <n v="234979"/>
    <n v="3172219"/>
    <s v="Tồn đầu kỳ"/>
    <d v="2025-01-24T00:00:00"/>
    <m/>
    <n v="3172219"/>
    <n v="0"/>
    <n v="3172219"/>
    <n v="0"/>
    <d v="2024-12-12T00:00:00"/>
    <m/>
    <d v="2024-12-12T00:00:00"/>
    <n v="0"/>
    <m/>
    <s v=""/>
    <s v="Đã thanh toán"/>
    <n v="12"/>
    <s v="01"/>
    <s v="check xong"/>
    <m/>
    <x v="11"/>
    <x v="11"/>
  </r>
  <r>
    <x v="8"/>
    <x v="8"/>
    <d v="2024-12-12T00:00:00"/>
    <m/>
    <d v="2024-12-12T00:00:00"/>
    <n v="71265"/>
    <s v="10530987"/>
    <n v="9993250"/>
    <n v="0"/>
    <n v="799460"/>
    <n v="10792710"/>
    <s v="Tồn đầu kỳ"/>
    <d v="2025-01-24T00:00:00"/>
    <m/>
    <n v="10792710"/>
    <n v="0"/>
    <n v="10792710"/>
    <n v="0"/>
    <d v="2024-12-12T00:00:00"/>
    <m/>
    <d v="2024-12-12T00:00:00"/>
    <n v="0"/>
    <m/>
    <s v=""/>
    <s v="Đã thanh toán"/>
    <n v="12"/>
    <s v="01"/>
    <s v="check xong"/>
    <m/>
    <x v="8"/>
    <x v="8"/>
  </r>
  <r>
    <x v="8"/>
    <x v="8"/>
    <d v="2024-12-12T00:00:00"/>
    <m/>
    <d v="2024-12-12T00:00:00"/>
    <n v="71266"/>
    <s v="10531440"/>
    <n v="5330760"/>
    <n v="0"/>
    <n v="426461"/>
    <n v="5757221"/>
    <s v="Tồn đầu kỳ"/>
    <d v="2025-01-24T00:00:00"/>
    <m/>
    <n v="5757221"/>
    <n v="0"/>
    <n v="5757221"/>
    <n v="0"/>
    <d v="2024-12-12T00:00:00"/>
    <m/>
    <d v="2024-12-12T00:00:00"/>
    <n v="0"/>
    <m/>
    <s v=""/>
    <s v="Đã thanh toán"/>
    <n v="12"/>
    <s v="01"/>
    <s v="check xong"/>
    <m/>
    <x v="8"/>
    <x v="8"/>
  </r>
  <r>
    <x v="8"/>
    <x v="8"/>
    <d v="2024-12-16T00:00:00"/>
    <m/>
    <d v="2024-12-16T00:00:00"/>
    <n v="71739"/>
    <s v="11156406"/>
    <n v="1003660"/>
    <n v="0"/>
    <n v="80293"/>
    <n v="1083953"/>
    <s v="Tồn đầu kỳ"/>
    <d v="2025-01-24T00:00:00"/>
    <m/>
    <n v="1083953"/>
    <n v="0"/>
    <n v="1083953"/>
    <n v="0"/>
    <d v="2024-12-16T00:00:00"/>
    <m/>
    <d v="2024-12-16T00:00:00"/>
    <n v="0"/>
    <m/>
    <s v=""/>
    <s v="Đã thanh toán"/>
    <n v="12"/>
    <s v="01"/>
    <s v="check xong"/>
    <m/>
    <x v="8"/>
    <x v="8"/>
  </r>
  <r>
    <x v="8"/>
    <x v="8"/>
    <d v="2024-12-16T00:00:00"/>
    <m/>
    <d v="2024-12-16T00:00:00"/>
    <n v="71740"/>
    <s v="11158249"/>
    <n v="7107680"/>
    <n v="0"/>
    <n v="568614"/>
    <n v="7676294"/>
    <s v="Tồn đầu kỳ"/>
    <d v="2025-01-24T00:00:00"/>
    <m/>
    <n v="7676294"/>
    <n v="0"/>
    <n v="7676294"/>
    <n v="0"/>
    <d v="2024-12-16T00:00:00"/>
    <m/>
    <d v="2024-12-16T00:00:00"/>
    <n v="0"/>
    <m/>
    <s v=""/>
    <s v="Đã thanh toán"/>
    <n v="12"/>
    <s v="01"/>
    <s v="check xong"/>
    <m/>
    <x v="8"/>
    <x v="8"/>
  </r>
  <r>
    <x v="7"/>
    <x v="7"/>
    <d v="2024-12-16T00:00:00"/>
    <m/>
    <d v="2024-12-16T00:00:00"/>
    <n v="71741"/>
    <s v="15341428"/>
    <n v="2381320"/>
    <n v="0"/>
    <n v="190506"/>
    <n v="2571826"/>
    <s v="Tồn đầu kỳ"/>
    <d v="2025-01-24T00:00:00"/>
    <m/>
    <n v="2571826"/>
    <n v="0"/>
    <n v="2571826"/>
    <n v="0"/>
    <d v="2024-12-16T00:00:00"/>
    <m/>
    <d v="2024-12-16T00:00:00"/>
    <n v="0"/>
    <m/>
    <s v=""/>
    <s v="Đã thanh toán"/>
    <n v="12"/>
    <s v="01"/>
    <s v="check xong"/>
    <m/>
    <x v="7"/>
    <x v="7"/>
  </r>
  <r>
    <x v="3"/>
    <x v="3"/>
    <d v="2024-12-16T00:00:00"/>
    <m/>
    <d v="2024-12-16T00:00:00"/>
    <n v="71742"/>
    <s v="16671973"/>
    <n v="1468620"/>
    <n v="0"/>
    <n v="117490"/>
    <n v="1586110"/>
    <s v="Tồn đầu kỳ"/>
    <d v="2025-01-24T00:00:00"/>
    <m/>
    <n v="1586110"/>
    <n v="0"/>
    <n v="1586110"/>
    <n v="0"/>
    <d v="2024-12-16T00:00:00"/>
    <m/>
    <d v="2024-12-16T00:00:00"/>
    <n v="0"/>
    <m/>
    <s v=""/>
    <s v="Đã thanh toán"/>
    <n v="12"/>
    <s v="01"/>
    <s v="check xong"/>
    <m/>
    <x v="3"/>
    <x v="3"/>
  </r>
  <r>
    <x v="2"/>
    <x v="2"/>
    <d v="2024-12-16T00:00:00"/>
    <m/>
    <d v="2024-12-16T00:00:00"/>
    <n v="71743"/>
    <s v="17161205"/>
    <n v="2556585"/>
    <n v="0"/>
    <n v="204527"/>
    <n v="2761112"/>
    <s v="Tồn đầu kỳ"/>
    <d v="2025-01-24T00:00:00"/>
    <m/>
    <n v="2761112"/>
    <n v="0"/>
    <n v="2761112"/>
    <n v="0"/>
    <d v="2024-12-16T00:00:00"/>
    <m/>
    <d v="2024-12-16T00:00:00"/>
    <n v="0"/>
    <m/>
    <s v=""/>
    <s v="Đã thanh toán"/>
    <n v="12"/>
    <s v="01"/>
    <s v="check xong"/>
    <m/>
    <x v="2"/>
    <x v="2"/>
  </r>
  <r>
    <x v="6"/>
    <x v="6"/>
    <d v="2024-12-16T00:00:00"/>
    <m/>
    <d v="2024-12-16T00:00:00"/>
    <n v="71744"/>
    <s v="22547414"/>
    <n v="2632235"/>
    <n v="0"/>
    <n v="210579"/>
    <n v="2842814"/>
    <s v="Tồn đầu kỳ"/>
    <d v="2025-01-24T00:00:00"/>
    <m/>
    <n v="2842814"/>
    <n v="0"/>
    <n v="2842814"/>
    <n v="0"/>
    <d v="2024-12-16T00:00:00"/>
    <m/>
    <d v="2024-12-16T00:00:00"/>
    <n v="0"/>
    <m/>
    <s v=""/>
    <s v="Đã thanh toán"/>
    <n v="12"/>
    <s v="01"/>
    <s v="check xong"/>
    <m/>
    <x v="6"/>
    <x v="6"/>
  </r>
  <r>
    <x v="11"/>
    <x v="11"/>
    <d v="2024-12-16T00:00:00"/>
    <m/>
    <d v="2024-12-16T00:00:00"/>
    <n v="71745"/>
    <s v="24498836"/>
    <n v="3218370"/>
    <n v="0"/>
    <n v="257470"/>
    <n v="3475840"/>
    <s v="Tồn đầu kỳ"/>
    <d v="2025-01-24T00:00:00"/>
    <m/>
    <n v="3475840"/>
    <n v="0"/>
    <n v="3475840"/>
    <n v="0"/>
    <d v="2024-12-16T00:00:00"/>
    <m/>
    <d v="2024-12-16T00:00:00"/>
    <n v="0"/>
    <m/>
    <s v=""/>
    <s v="Đã thanh toán"/>
    <n v="12"/>
    <s v="01"/>
    <s v="check xong"/>
    <m/>
    <x v="11"/>
    <x v="11"/>
  </r>
  <r>
    <x v="12"/>
    <x v="12"/>
    <d v="2024-12-16T00:00:00"/>
    <m/>
    <d v="2024-12-16T00:00:00"/>
    <n v="71746"/>
    <s v="27540591"/>
    <n v="1468620"/>
    <n v="0"/>
    <n v="117490"/>
    <n v="1586110"/>
    <s v="Tồn đầu kỳ"/>
    <d v="2025-01-24T00:00:00"/>
    <m/>
    <n v="1586110"/>
    <n v="0"/>
    <n v="1586110"/>
    <n v="0"/>
    <d v="2024-12-16T00:00:00"/>
    <m/>
    <d v="2024-12-16T00:00:00"/>
    <n v="0"/>
    <m/>
    <s v=""/>
    <s v="Đã thanh toán"/>
    <n v="12"/>
    <s v="01"/>
    <s v="check xong"/>
    <m/>
    <x v="12"/>
    <x v="12"/>
  </r>
  <r>
    <x v="1"/>
    <x v="1"/>
    <d v="2024-12-16T00:00:00"/>
    <m/>
    <d v="2024-12-16T00:00:00"/>
    <n v="71747"/>
    <s v="28540129"/>
    <n v="888460"/>
    <n v="0"/>
    <n v="71077"/>
    <n v="959537"/>
    <s v="Tồn đầu kỳ"/>
    <d v="2025-01-24T00:00:00"/>
    <m/>
    <n v="959537"/>
    <n v="0"/>
    <n v="959537"/>
    <n v="0"/>
    <d v="2024-12-16T00:00:00"/>
    <m/>
    <d v="2024-12-16T00:00:00"/>
    <n v="0"/>
    <m/>
    <s v=""/>
    <s v="Đã thanh toán"/>
    <n v="12"/>
    <s v="01"/>
    <s v="check xong"/>
    <m/>
    <x v="1"/>
    <x v="1"/>
  </r>
  <r>
    <x v="9"/>
    <x v="9"/>
    <d v="2024-12-19T00:00:00"/>
    <m/>
    <d v="2024-12-19T00:00:00"/>
    <n v="72011"/>
    <s v="90481846"/>
    <n v="3849940"/>
    <n v="0"/>
    <n v="307995"/>
    <n v="4157935"/>
    <s v="Tồn đầu kỳ"/>
    <d v="2025-01-24T00:00:00"/>
    <m/>
    <n v="4157935"/>
    <n v="0"/>
    <n v="4157935"/>
    <n v="0"/>
    <d v="2024-12-19T00:00:00"/>
    <m/>
    <d v="2024-12-19T00:00:00"/>
    <n v="0"/>
    <m/>
    <s v=""/>
    <s v="Đã thanh toán"/>
    <n v="12"/>
    <s v="01"/>
    <s v="check xong"/>
    <m/>
    <x v="9"/>
    <x v="9"/>
  </r>
  <r>
    <x v="9"/>
    <x v="9"/>
    <d v="2024-12-19T00:00:00"/>
    <m/>
    <d v="2024-12-19T00:00:00"/>
    <n v="72012"/>
    <s v="90481630"/>
    <n v="888460"/>
    <n v="0"/>
    <n v="71077"/>
    <n v="959537"/>
    <s v="Tồn đầu kỳ"/>
    <d v="2025-01-24T00:00:00"/>
    <m/>
    <n v="959537"/>
    <n v="0"/>
    <n v="959537"/>
    <n v="0"/>
    <d v="2024-12-19T00:00:00"/>
    <m/>
    <d v="2024-12-19T00:00:00"/>
    <n v="0"/>
    <m/>
    <s v=""/>
    <s v="Đã thanh toán"/>
    <n v="12"/>
    <s v="01"/>
    <s v="check xong"/>
    <m/>
    <x v="9"/>
    <x v="9"/>
  </r>
  <r>
    <x v="9"/>
    <x v="9"/>
    <d v="2024-12-19T00:00:00"/>
    <m/>
    <d v="2024-12-19T00:00:00"/>
    <n v="72033"/>
    <s v="13243788"/>
    <n v="2791585"/>
    <n v="0"/>
    <n v="223327"/>
    <n v="3014912"/>
    <s v="Tồn đầu kỳ"/>
    <d v="2025-01-24T00:00:00"/>
    <m/>
    <n v="3014912"/>
    <n v="0"/>
    <n v="3014912"/>
    <n v="0"/>
    <d v="2024-12-19T00:00:00"/>
    <m/>
    <d v="2024-12-19T00:00:00"/>
    <n v="0"/>
    <m/>
    <s v=""/>
    <s v="Đã thanh toán"/>
    <n v="12"/>
    <s v="01"/>
    <s v="check xong"/>
    <m/>
    <x v="9"/>
    <x v="9"/>
  </r>
  <r>
    <x v="9"/>
    <x v="9"/>
    <d v="2024-12-19T00:00:00"/>
    <m/>
    <d v="2024-12-19T00:00:00"/>
    <n v="72034"/>
    <s v="13242105"/>
    <n v="100366"/>
    <n v="0"/>
    <n v="8029"/>
    <n v="108395"/>
    <s v="Tồn đầu kỳ"/>
    <d v="2025-01-24T00:00:00"/>
    <m/>
    <n v="108395"/>
    <n v="0"/>
    <n v="108395"/>
    <n v="0"/>
    <d v="2024-12-19T00:00:00"/>
    <m/>
    <d v="2024-12-19T00:00:00"/>
    <n v="0"/>
    <m/>
    <s v=""/>
    <s v="Đã thanh toán"/>
    <n v="12"/>
    <s v="01"/>
    <s v="check xong"/>
    <m/>
    <x v="9"/>
    <x v="9"/>
  </r>
  <r>
    <x v="9"/>
    <x v="9"/>
    <d v="2024-12-19T00:00:00"/>
    <m/>
    <d v="2024-12-19T00:00:00"/>
    <n v="72035"/>
    <s v="13241055"/>
    <n v="888460"/>
    <n v="0"/>
    <n v="71077"/>
    <n v="959537"/>
    <s v="Tồn đầu kỳ"/>
    <d v="2025-01-10T00:00:00"/>
    <m/>
    <n v="959537"/>
    <n v="0"/>
    <n v="959537"/>
    <n v="0"/>
    <d v="2024-12-19T00:00:00"/>
    <m/>
    <d v="2024-12-19T00:00:00"/>
    <n v="0"/>
    <m/>
    <s v=""/>
    <s v="Đã thanh toán"/>
    <n v="12"/>
    <s v="01"/>
    <s v="check xong"/>
    <m/>
    <x v="9"/>
    <x v="9"/>
  </r>
  <r>
    <x v="9"/>
    <x v="9"/>
    <d v="2024-12-19T00:00:00"/>
    <m/>
    <d v="2024-12-19T00:00:00"/>
    <n v="72037"/>
    <s v="26622645"/>
    <n v="3218370"/>
    <n v="0"/>
    <n v="257470"/>
    <n v="3475840"/>
    <s v="Tồn đầu kỳ"/>
    <d v="2025-01-24T00:00:00"/>
    <m/>
    <n v="3475840"/>
    <n v="0"/>
    <n v="3475840"/>
    <n v="0"/>
    <d v="2024-12-19T00:00:00"/>
    <m/>
    <d v="2024-12-19T00:00:00"/>
    <n v="0"/>
    <m/>
    <s v=""/>
    <s v="Đã thanh toán"/>
    <n v="12"/>
    <s v="01"/>
    <s v="check xong"/>
    <m/>
    <x v="9"/>
    <x v="9"/>
  </r>
  <r>
    <x v="8"/>
    <x v="8"/>
    <d v="2024-12-19T00:00:00"/>
    <m/>
    <d v="2024-12-19T00:00:00"/>
    <n v="72038"/>
    <s v="29283421"/>
    <n v="2381320"/>
    <n v="0"/>
    <n v="190506"/>
    <n v="2571826"/>
    <s v="Tồn đầu kỳ"/>
    <d v="2025-01-24T00:00:00"/>
    <m/>
    <n v="2571826"/>
    <n v="0"/>
    <n v="2571826"/>
    <n v="0"/>
    <d v="2024-12-19T00:00:00"/>
    <m/>
    <d v="2024-12-19T00:00:00"/>
    <n v="0"/>
    <m/>
    <s v=""/>
    <s v="Đã thanh toán"/>
    <n v="12"/>
    <s v="01"/>
    <s v="check xong"/>
    <m/>
    <x v="8"/>
    <x v="8"/>
  </r>
  <r>
    <x v="8"/>
    <x v="8"/>
    <d v="2024-12-19T00:00:00"/>
    <m/>
    <d v="2024-12-19T00:00:00"/>
    <n v="72060"/>
    <s v="10537159"/>
    <n v="25264900"/>
    <n v="0"/>
    <n v="2021192"/>
    <n v="27286092"/>
    <s v="Tồn đầu kỳ"/>
    <d v="2025-01-24T00:00:00"/>
    <m/>
    <n v="27286092"/>
    <n v="0"/>
    <n v="27286092"/>
    <n v="0"/>
    <d v="2024-12-19T00:00:00"/>
    <m/>
    <d v="2024-12-19T00:00:00"/>
    <n v="0"/>
    <m/>
    <s v=""/>
    <s v="Đã thanh toán"/>
    <n v="12"/>
    <s v="01"/>
    <s v="check xong"/>
    <m/>
    <x v="8"/>
    <x v="8"/>
  </r>
  <r>
    <x v="8"/>
    <x v="8"/>
    <d v="2024-12-19T00:00:00"/>
    <m/>
    <d v="2024-12-19T00:00:00"/>
    <n v="72061"/>
    <s v="10534714"/>
    <n v="4276120"/>
    <n v="0"/>
    <n v="342090"/>
    <n v="4618210"/>
    <s v="Tồn đầu kỳ"/>
    <d v="2025-01-24T00:00:00"/>
    <m/>
    <n v="4618210"/>
    <n v="0"/>
    <n v="4618210"/>
    <n v="0"/>
    <d v="2024-12-19T00:00:00"/>
    <m/>
    <d v="2024-12-19T00:00:00"/>
    <n v="0"/>
    <m/>
    <s v=""/>
    <s v="Đã thanh toán"/>
    <n v="12"/>
    <s v="01"/>
    <s v="check xong"/>
    <m/>
    <x v="8"/>
    <x v="8"/>
  </r>
  <r>
    <x v="8"/>
    <x v="8"/>
    <d v="2024-12-19T00:00:00"/>
    <m/>
    <d v="2024-12-19T00:00:00"/>
    <n v="72062"/>
    <s v="12012168"/>
    <n v="837050"/>
    <n v="0"/>
    <n v="66964"/>
    <n v="904014"/>
    <s v="Tồn đầu kỳ"/>
    <d v="2025-01-24T00:00:00"/>
    <m/>
    <n v="904014"/>
    <n v="0"/>
    <n v="904014"/>
    <n v="0"/>
    <d v="2024-12-19T00:00:00"/>
    <m/>
    <d v="2024-12-19T00:00:00"/>
    <n v="0"/>
    <m/>
    <s v=""/>
    <s v="Đã thanh toán"/>
    <n v="12"/>
    <s v="01"/>
    <s v="check xong"/>
    <m/>
    <x v="8"/>
    <x v="8"/>
  </r>
  <r>
    <x v="8"/>
    <x v="8"/>
    <d v="2024-12-19T00:00:00"/>
    <m/>
    <d v="2024-12-19T00:00:00"/>
    <n v="72063"/>
    <s v="12012587"/>
    <n v="1003660"/>
    <n v="0"/>
    <n v="80293"/>
    <n v="1083953"/>
    <s v="Tồn đầu kỳ"/>
    <d v="2025-01-24T00:00:00"/>
    <m/>
    <n v="1083953"/>
    <n v="0"/>
    <n v="1083953"/>
    <n v="0"/>
    <d v="2024-12-19T00:00:00"/>
    <m/>
    <d v="2024-12-19T00:00:00"/>
    <n v="0"/>
    <m/>
    <s v=""/>
    <s v="Đã thanh toán"/>
    <n v="12"/>
    <s v="01"/>
    <s v="check xong"/>
    <m/>
    <x v="8"/>
    <x v="8"/>
  </r>
  <r>
    <x v="4"/>
    <x v="4"/>
    <d v="2024-12-19T00:00:00"/>
    <m/>
    <d v="2024-12-19T00:00:00"/>
    <n v="72064"/>
    <s v="18419831"/>
    <n v="418525"/>
    <n v="0"/>
    <n v="33482"/>
    <n v="452007"/>
    <s v="Tồn đầu kỳ"/>
    <d v="2025-01-24T00:00:00"/>
    <m/>
    <n v="452007"/>
    <n v="0"/>
    <n v="452007"/>
    <n v="0"/>
    <d v="2024-12-19T00:00:00"/>
    <m/>
    <d v="2024-12-19T00:00:00"/>
    <n v="0"/>
    <m/>
    <s v=""/>
    <s v="Đã thanh toán"/>
    <n v="12"/>
    <s v="01"/>
    <s v="check xong"/>
    <m/>
    <x v="4"/>
    <x v="4"/>
  </r>
  <r>
    <x v="13"/>
    <x v="13"/>
    <d v="2024-12-19T00:00:00"/>
    <m/>
    <d v="2024-12-19T00:00:00"/>
    <n v="72106"/>
    <s v="20580611"/>
    <n v="837050"/>
    <n v="0"/>
    <n v="66964"/>
    <n v="904014"/>
    <s v="Tồn đầu kỳ"/>
    <d v="2025-01-24T00:00:00"/>
    <m/>
    <n v="904014"/>
    <n v="0"/>
    <n v="904014"/>
    <n v="0"/>
    <d v="2024-12-19T00:00:00"/>
    <m/>
    <d v="2024-12-19T00:00:00"/>
    <n v="0"/>
    <m/>
    <s v=""/>
    <s v="Đã thanh toán"/>
    <n v="12"/>
    <s v="01"/>
    <s v="check xong"/>
    <m/>
    <x v="13"/>
    <x v="13"/>
  </r>
  <r>
    <x v="12"/>
    <x v="12"/>
    <d v="2024-12-19T00:00:00"/>
    <m/>
    <d v="2024-12-19T00:00:00"/>
    <n v="72107"/>
    <s v="27542358"/>
    <n v="418525"/>
    <n v="0"/>
    <n v="33482"/>
    <n v="452007"/>
    <s v="Tồn đầu kỳ"/>
    <d v="2025-01-24T00:00:00"/>
    <m/>
    <n v="452007"/>
    <n v="0"/>
    <n v="452007"/>
    <n v="0"/>
    <d v="2024-12-19T00:00:00"/>
    <m/>
    <d v="2024-12-19T00:00:00"/>
    <n v="0"/>
    <m/>
    <s v=""/>
    <s v="Đã thanh toán"/>
    <n v="12"/>
    <s v="01"/>
    <s v="check xong"/>
    <m/>
    <x v="12"/>
    <x v="12"/>
  </r>
  <r>
    <x v="0"/>
    <x v="0"/>
    <d v="2024-12-19T00:00:00"/>
    <m/>
    <d v="2024-12-19T00:00:00"/>
    <n v="72122"/>
    <s v="25535498"/>
    <n v="7344692"/>
    <n v="0"/>
    <n v="587575"/>
    <n v="7932267"/>
    <s v="Tồn đầu kỳ"/>
    <d v="2025-01-24T00:00:00"/>
    <m/>
    <n v="7932267"/>
    <n v="0"/>
    <n v="7932267"/>
    <n v="0"/>
    <d v="2024-12-19T00:00:00"/>
    <m/>
    <d v="2024-12-19T00:00:00"/>
    <n v="0"/>
    <m/>
    <s v=""/>
    <s v="Đã thanh toán"/>
    <n v="12"/>
    <s v="01"/>
    <s v="check xong"/>
    <m/>
    <x v="0"/>
    <x v="0"/>
  </r>
  <r>
    <x v="0"/>
    <x v="0"/>
    <d v="2024-12-19T00:00:00"/>
    <m/>
    <d v="2024-12-19T00:00:00"/>
    <n v="72123"/>
    <s v="25535260"/>
    <n v="4762640"/>
    <n v="0"/>
    <n v="381011"/>
    <n v="5143651"/>
    <s v="Tồn đầu kỳ"/>
    <d v="2025-01-24T00:00:00"/>
    <m/>
    <n v="5143651"/>
    <n v="0"/>
    <n v="5143651"/>
    <n v="0"/>
    <d v="2024-12-19T00:00:00"/>
    <m/>
    <d v="2024-12-19T00:00:00"/>
    <n v="0"/>
    <m/>
    <s v=""/>
    <s v="Đã thanh toán"/>
    <n v="12"/>
    <s v="01"/>
    <s v="check xong"/>
    <m/>
    <x v="0"/>
    <x v="0"/>
  </r>
  <r>
    <x v="6"/>
    <x v="6"/>
    <d v="2024-12-19T00:00:00"/>
    <m/>
    <d v="2024-12-19T00:00:00"/>
    <n v="72124"/>
    <s v="22548665"/>
    <n v="3849940"/>
    <n v="0"/>
    <n v="307995"/>
    <n v="4157935"/>
    <s v="Tồn đầu kỳ"/>
    <d v="2025-01-24T00:00:00"/>
    <m/>
    <n v="4157935"/>
    <n v="0"/>
    <n v="4157935"/>
    <n v="0"/>
    <d v="2024-12-19T00:00:00"/>
    <m/>
    <d v="2024-12-19T00:00:00"/>
    <n v="0"/>
    <m/>
    <s v=""/>
    <s v="Đã thanh toán"/>
    <n v="12"/>
    <s v="01"/>
    <s v="check xong"/>
    <m/>
    <x v="6"/>
    <x v="6"/>
  </r>
  <r>
    <x v="7"/>
    <x v="7"/>
    <d v="2024-12-19T00:00:00"/>
    <m/>
    <d v="2024-12-19T00:00:00"/>
    <n v="72146"/>
    <s v="15343082"/>
    <n v="418525"/>
    <n v="0"/>
    <n v="33482"/>
    <n v="452007"/>
    <s v="Tồn đầu kỳ"/>
    <d v="2025-01-24T00:00:00"/>
    <m/>
    <n v="452007"/>
    <n v="0"/>
    <n v="452007"/>
    <n v="0"/>
    <d v="2024-12-19T00:00:00"/>
    <m/>
    <d v="2024-12-19T00:00:00"/>
    <n v="0"/>
    <m/>
    <s v=""/>
    <s v="Đã thanh toán"/>
    <n v="12"/>
    <s v="01"/>
    <s v="check xong"/>
    <m/>
    <x v="7"/>
    <x v="7"/>
  </r>
  <r>
    <x v="7"/>
    <x v="7"/>
    <d v="2024-12-19T00:00:00"/>
    <m/>
    <d v="2024-12-19T00:00:00"/>
    <n v="72168"/>
    <s v="15343040"/>
    <n v="9843980"/>
    <n v="0"/>
    <n v="787518"/>
    <n v="10631498"/>
    <s v="Tồn đầu kỳ"/>
    <d v="2025-01-24T00:00:00"/>
    <m/>
    <n v="10631498"/>
    <n v="0"/>
    <n v="10631498"/>
    <n v="0"/>
    <d v="2024-12-19T00:00:00"/>
    <m/>
    <d v="2024-12-19T00:00:00"/>
    <n v="0"/>
    <m/>
    <s v=""/>
    <s v="Đã thanh toán"/>
    <n v="12"/>
    <s v="01"/>
    <s v="check xong"/>
    <m/>
    <x v="7"/>
    <x v="7"/>
  </r>
  <r>
    <x v="3"/>
    <x v="3"/>
    <d v="2024-12-19T00:00:00"/>
    <m/>
    <d v="2024-12-19T00:00:00"/>
    <n v="72253"/>
    <s v="16673911"/>
    <n v="418525"/>
    <n v="0"/>
    <n v="33482"/>
    <n v="452007"/>
    <s v="Tồn đầu kỳ"/>
    <d v="2025-01-24T00:00:00"/>
    <m/>
    <n v="452007"/>
    <n v="0"/>
    <n v="452007"/>
    <n v="0"/>
    <d v="2024-12-19T00:00:00"/>
    <m/>
    <d v="2024-12-19T00:00:00"/>
    <n v="0"/>
    <m/>
    <s v=""/>
    <s v="Đã thanh toán"/>
    <n v="12"/>
    <s v="01"/>
    <s v="check xong"/>
    <m/>
    <x v="3"/>
    <x v="3"/>
  </r>
  <r>
    <x v="3"/>
    <x v="3"/>
    <d v="2024-12-19T00:00:00"/>
    <m/>
    <d v="2024-12-19T00:00:00"/>
    <n v="72269"/>
    <s v="16673716"/>
    <n v="837050"/>
    <n v="0"/>
    <n v="66964"/>
    <n v="904014"/>
    <s v="Tồn đầu kỳ"/>
    <d v="2025-01-24T00:00:00"/>
    <m/>
    <n v="904014"/>
    <n v="0"/>
    <n v="904014"/>
    <n v="0"/>
    <d v="2024-12-19T00:00:00"/>
    <m/>
    <d v="2024-12-19T00:00:00"/>
    <n v="0"/>
    <m/>
    <s v=""/>
    <s v="Đã thanh toán"/>
    <n v="12"/>
    <s v="01"/>
    <s v="check xong"/>
    <m/>
    <x v="3"/>
    <x v="3"/>
  </r>
  <r>
    <x v="8"/>
    <x v="8"/>
    <d v="2024-12-21T00:00:00"/>
    <m/>
    <d v="2024-12-21T00:00:00"/>
    <n v="73199"/>
    <s v="12015842"/>
    <n v="1003660"/>
    <n v="0"/>
    <n v="80293"/>
    <n v="1083953"/>
    <s v="Tồn đầu kỳ"/>
    <d v="2025-01-24T00:00:00"/>
    <m/>
    <n v="1083953"/>
    <n v="0"/>
    <n v="1083953"/>
    <n v="0"/>
    <d v="2024-12-21T00:00:00"/>
    <m/>
    <d v="2024-12-21T00:00:00"/>
    <n v="0"/>
    <m/>
    <s v=""/>
    <s v="Đã thanh toán"/>
    <n v="12"/>
    <s v="01"/>
    <s v="check xong"/>
    <m/>
    <x v="8"/>
    <x v="8"/>
  </r>
  <r>
    <x v="8"/>
    <x v="8"/>
    <d v="2024-12-21T00:00:00"/>
    <m/>
    <d v="2024-12-21T00:00:00"/>
    <n v="73200"/>
    <s v="11159703"/>
    <n v="1468620"/>
    <n v="0"/>
    <n v="117490"/>
    <n v="1586110"/>
    <s v="Tồn đầu kỳ"/>
    <d v="2025-01-24T00:00:00"/>
    <m/>
    <n v="1586110"/>
    <n v="0"/>
    <n v="1586110"/>
    <n v="0"/>
    <d v="2024-12-21T00:00:00"/>
    <m/>
    <d v="2024-12-21T00:00:00"/>
    <n v="0"/>
    <m/>
    <s v=""/>
    <s v="Đã thanh toán"/>
    <n v="12"/>
    <s v="01"/>
    <s v="check xong"/>
    <m/>
    <x v="8"/>
    <x v="8"/>
  </r>
  <r>
    <x v="8"/>
    <x v="8"/>
    <d v="2024-12-21T00:00:00"/>
    <m/>
    <d v="2024-12-21T00:00:00"/>
    <n v="73201"/>
    <s v="10537195"/>
    <n v="2092625"/>
    <n v="0"/>
    <n v="167410"/>
    <n v="2260035"/>
    <s v="Tồn đầu kỳ"/>
    <d v="2025-01-24T00:00:00"/>
    <m/>
    <n v="2260035"/>
    <n v="0"/>
    <n v="2260035"/>
    <n v="0"/>
    <d v="2024-12-21T00:00:00"/>
    <m/>
    <d v="2024-12-21T00:00:00"/>
    <n v="0"/>
    <m/>
    <s v=""/>
    <s v="Đã thanh toán"/>
    <n v="12"/>
    <s v="01"/>
    <s v="check xong"/>
    <m/>
    <x v="8"/>
    <x v="8"/>
  </r>
  <r>
    <x v="5"/>
    <x v="5"/>
    <d v="2024-12-21T00:00:00"/>
    <m/>
    <d v="2024-12-21T00:00:00"/>
    <n v="73202"/>
    <s v="19620225"/>
    <n v="4100855"/>
    <n v="0"/>
    <n v="328068"/>
    <n v="4428923"/>
    <s v="Tồn đầu kỳ"/>
    <d v="2025-01-24T00:00:00"/>
    <m/>
    <n v="4428923"/>
    <n v="0"/>
    <n v="4428923"/>
    <n v="0"/>
    <d v="2024-12-21T00:00:00"/>
    <m/>
    <d v="2024-12-21T00:00:00"/>
    <n v="0"/>
    <m/>
    <s v=""/>
    <s v="Đã thanh toán"/>
    <n v="12"/>
    <s v="01"/>
    <s v="check xong"/>
    <m/>
    <x v="5"/>
    <x v="5"/>
  </r>
  <r>
    <x v="6"/>
    <x v="6"/>
    <d v="2024-12-21T00:00:00"/>
    <m/>
    <d v="2024-12-21T00:00:00"/>
    <n v="73203"/>
    <s v="22550195"/>
    <n v="2799845"/>
    <n v="0"/>
    <n v="223988"/>
    <n v="3023833"/>
    <s v="Tồn đầu kỳ"/>
    <d v="2025-02-10T00:00:00"/>
    <m/>
    <n v="3023833"/>
    <n v="0"/>
    <n v="3023833"/>
    <n v="0"/>
    <d v="2024-12-21T00:00:00"/>
    <m/>
    <d v="2024-12-21T00:00:00"/>
    <n v="0"/>
    <m/>
    <s v=""/>
    <s v="Đã thanh toán"/>
    <n v="12"/>
    <s v="02"/>
    <s v="check xong"/>
    <m/>
    <x v="6"/>
    <x v="6"/>
  </r>
  <r>
    <x v="7"/>
    <x v="7"/>
    <d v="2024-12-21T00:00:00"/>
    <m/>
    <d v="2024-12-21T00:00:00"/>
    <n v="73204"/>
    <s v="15344239"/>
    <n v="8201710"/>
    <n v="0"/>
    <n v="656137"/>
    <n v="8857847"/>
    <s v="Tồn đầu kỳ"/>
    <d v="2025-01-24T00:00:00"/>
    <m/>
    <n v="8857847"/>
    <n v="0"/>
    <n v="8857847"/>
    <n v="0"/>
    <d v="2024-12-21T00:00:00"/>
    <m/>
    <d v="2024-12-21T00:00:00"/>
    <n v="0"/>
    <m/>
    <s v=""/>
    <s v="Đã thanh toán"/>
    <n v="12"/>
    <s v="01"/>
    <s v="check xong"/>
    <m/>
    <x v="7"/>
    <x v="7"/>
  </r>
  <r>
    <x v="7"/>
    <x v="7"/>
    <d v="2024-12-21T00:00:00"/>
    <m/>
    <d v="2024-12-21T00:00:00"/>
    <n v="73205"/>
    <s v="15343944"/>
    <n v="1776920"/>
    <n v="0"/>
    <n v="142154"/>
    <n v="1919074"/>
    <s v="Tồn đầu kỳ"/>
    <d v="2025-01-24T00:00:00"/>
    <m/>
    <n v="1919074"/>
    <n v="0"/>
    <n v="1919074"/>
    <n v="0"/>
    <d v="2024-12-21T00:00:00"/>
    <m/>
    <d v="2024-12-21T00:00:00"/>
    <n v="0"/>
    <m/>
    <s v=""/>
    <s v="Đã thanh toán"/>
    <n v="12"/>
    <s v="01"/>
    <s v="check xong"/>
    <m/>
    <x v="7"/>
    <x v="7"/>
  </r>
  <r>
    <x v="13"/>
    <x v="13"/>
    <d v="2024-12-21T00:00:00"/>
    <m/>
    <d v="2024-12-21T00:00:00"/>
    <n v="73206"/>
    <s v="20581455"/>
    <n v="888460"/>
    <n v="0"/>
    <n v="71077"/>
    <n v="959537"/>
    <s v="Tồn đầu kỳ"/>
    <d v="2025-02-10T00:00:00"/>
    <m/>
    <n v="959537"/>
    <n v="0"/>
    <n v="959537"/>
    <n v="0"/>
    <d v="2024-12-21T00:00:00"/>
    <m/>
    <d v="2024-12-21T00:00:00"/>
    <n v="0"/>
    <m/>
    <s v=""/>
    <s v="Đã thanh toán"/>
    <n v="12"/>
    <s v="02"/>
    <s v="check xong"/>
    <m/>
    <x v="13"/>
    <x v="13"/>
  </r>
  <r>
    <x v="2"/>
    <x v="2"/>
    <d v="2024-12-21T00:00:00"/>
    <m/>
    <d v="2024-12-21T00:00:00"/>
    <n v="73207"/>
    <s v="17164535"/>
    <n v="4776335"/>
    <n v="0"/>
    <n v="382107"/>
    <n v="5158442"/>
    <s v="Tồn đầu kỳ"/>
    <d v="2025-02-10T00:00:00"/>
    <m/>
    <n v="5158442"/>
    <n v="0"/>
    <n v="5158442"/>
    <n v="0"/>
    <d v="2024-12-21T00:00:00"/>
    <m/>
    <d v="2024-12-21T00:00:00"/>
    <n v="0"/>
    <m/>
    <s v=""/>
    <s v="Đã thanh toán"/>
    <n v="12"/>
    <s v="02"/>
    <s v="check xong"/>
    <m/>
    <x v="2"/>
    <x v="2"/>
  </r>
  <r>
    <x v="2"/>
    <x v="2"/>
    <d v="2024-12-21T00:00:00"/>
    <m/>
    <d v="2024-12-21T00:00:00"/>
    <n v="73208"/>
    <s v="17166327"/>
    <n v="6804105"/>
    <n v="0"/>
    <n v="544328"/>
    <n v="7348433"/>
    <s v="Tồn đầu kỳ"/>
    <d v="2025-02-10T00:00:00"/>
    <m/>
    <n v="7348433"/>
    <n v="0"/>
    <n v="7348433"/>
    <n v="0"/>
    <d v="2024-12-21T00:00:00"/>
    <m/>
    <d v="2024-12-21T00:00:00"/>
    <n v="0"/>
    <m/>
    <s v=""/>
    <s v="Đã thanh toán"/>
    <n v="12"/>
    <s v="02"/>
    <s v="check xong"/>
    <m/>
    <x v="2"/>
    <x v="2"/>
  </r>
  <r>
    <x v="3"/>
    <x v="3"/>
    <d v="2024-12-21T00:00:00"/>
    <m/>
    <d v="2024-12-21T00:00:00"/>
    <n v="73209"/>
    <s v="16674989"/>
    <n v="2632235"/>
    <n v="0"/>
    <n v="210579"/>
    <n v="2842814"/>
    <s v="Tồn đầu kỳ"/>
    <d v="2025-02-10T00:00:00"/>
    <m/>
    <n v="2842814"/>
    <n v="0"/>
    <n v="2842814"/>
    <n v="0"/>
    <d v="2024-12-21T00:00:00"/>
    <m/>
    <d v="2024-12-21T00:00:00"/>
    <n v="0"/>
    <m/>
    <s v=""/>
    <s v="Đã thanh toán"/>
    <n v="12"/>
    <s v="02"/>
    <s v="check xong"/>
    <m/>
    <x v="3"/>
    <x v="3"/>
  </r>
  <r>
    <x v="3"/>
    <x v="3"/>
    <d v="2024-12-21T00:00:00"/>
    <m/>
    <d v="2024-12-21T00:00:00"/>
    <n v="73210"/>
    <s v="16674676"/>
    <n v="888460"/>
    <n v="0"/>
    <n v="71077"/>
    <n v="959537"/>
    <s v="Tồn đầu kỳ"/>
    <d v="2025-02-10T00:00:00"/>
    <m/>
    <n v="959537"/>
    <n v="0"/>
    <n v="959537"/>
    <n v="0"/>
    <d v="2024-12-21T00:00:00"/>
    <m/>
    <d v="2024-12-21T00:00:00"/>
    <n v="0"/>
    <m/>
    <s v=""/>
    <s v="Đã thanh toán"/>
    <n v="12"/>
    <s v="02"/>
    <s v="check xong"/>
    <m/>
    <x v="3"/>
    <x v="3"/>
  </r>
  <r>
    <x v="9"/>
    <x v="9"/>
    <d v="2024-12-24T00:00:00"/>
    <m/>
    <d v="2024-12-24T00:00:00"/>
    <n v="73388"/>
    <s v="14331133"/>
    <n v="1568986"/>
    <n v="0"/>
    <n v="125519"/>
    <n v="1694505"/>
    <s v="Tồn đầu kỳ"/>
    <d v="2025-01-24T00:00:00"/>
    <m/>
    <n v="1694505"/>
    <n v="0"/>
    <n v="1694505"/>
    <n v="0"/>
    <d v="2024-12-24T00:00:00"/>
    <m/>
    <d v="2024-12-24T00:00:00"/>
    <n v="0"/>
    <m/>
    <s v=""/>
    <s v="Đã thanh toán"/>
    <n v="12"/>
    <s v="01"/>
    <s v="check xong"/>
    <m/>
    <x v="9"/>
    <x v="9"/>
  </r>
  <r>
    <x v="9"/>
    <x v="9"/>
    <d v="2024-12-24T00:00:00"/>
    <m/>
    <d v="2024-12-24T00:00:00"/>
    <n v="73389"/>
    <s v="14330434"/>
    <n v="100366"/>
    <n v="0"/>
    <n v="8029"/>
    <n v="108395"/>
    <s v="Tồn đầu kỳ"/>
    <d v="2025-01-24T00:00:00"/>
    <m/>
    <n v="108395"/>
    <n v="0"/>
    <n v="108395"/>
    <n v="0"/>
    <d v="2024-12-24T00:00:00"/>
    <m/>
    <d v="2024-12-24T00:00:00"/>
    <n v="0"/>
    <m/>
    <s v=""/>
    <s v="Đã thanh toán"/>
    <n v="12"/>
    <s v="01"/>
    <s v="check xong"/>
    <m/>
    <x v="9"/>
    <x v="9"/>
  </r>
  <r>
    <x v="9"/>
    <x v="9"/>
    <d v="2024-12-24T00:00:00"/>
    <m/>
    <d v="2024-12-24T00:00:00"/>
    <n v="73390"/>
    <s v="14331227"/>
    <n v="837050"/>
    <n v="0"/>
    <n v="66964"/>
    <n v="904014"/>
    <s v="Tồn đầu kỳ"/>
    <d v="2025-01-24T00:00:00"/>
    <m/>
    <n v="904014"/>
    <n v="0"/>
    <n v="904014"/>
    <n v="0"/>
    <d v="2024-12-24T00:00:00"/>
    <m/>
    <d v="2024-12-24T00:00:00"/>
    <n v="0"/>
    <m/>
    <s v=""/>
    <s v="Đã thanh toán"/>
    <n v="12"/>
    <s v="01"/>
    <s v="check xong"/>
    <m/>
    <x v="9"/>
    <x v="9"/>
  </r>
  <r>
    <x v="9"/>
    <x v="9"/>
    <d v="2024-12-24T00:00:00"/>
    <m/>
    <d v="2024-12-24T00:00:00"/>
    <n v="73391"/>
    <s v="13247760"/>
    <n v="1970450"/>
    <n v="0"/>
    <n v="157636"/>
    <n v="2128086"/>
    <s v="Tồn đầu kỳ"/>
    <d v="2025-01-24T00:00:00"/>
    <m/>
    <n v="2128086"/>
    <n v="0"/>
    <n v="2128086"/>
    <n v="0"/>
    <d v="2024-12-24T00:00:00"/>
    <m/>
    <d v="2024-12-24T00:00:00"/>
    <n v="0"/>
    <m/>
    <s v=""/>
    <s v="Đã thanh toán"/>
    <n v="12"/>
    <s v="01"/>
    <s v="check xong"/>
    <m/>
    <x v="9"/>
    <x v="9"/>
  </r>
  <r>
    <x v="9"/>
    <x v="9"/>
    <d v="2024-12-24T00:00:00"/>
    <m/>
    <d v="2024-12-24T00:00:00"/>
    <n v="73392"/>
    <s v="13247450"/>
    <n v="3553840"/>
    <n v="0"/>
    <n v="284307"/>
    <n v="3838147"/>
    <s v="Tồn đầu kỳ"/>
    <d v="2025-01-24T00:00:00"/>
    <m/>
    <n v="3838147"/>
    <n v="0"/>
    <n v="3838147"/>
    <n v="0"/>
    <d v="2024-12-24T00:00:00"/>
    <m/>
    <d v="2024-12-24T00:00:00"/>
    <n v="0"/>
    <m/>
    <s v=""/>
    <s v="Đã thanh toán"/>
    <n v="12"/>
    <s v="01"/>
    <s v="check xong"/>
    <m/>
    <x v="9"/>
    <x v="9"/>
  </r>
  <r>
    <x v="1"/>
    <x v="1"/>
    <d v="2024-12-26T00:00:00"/>
    <m/>
    <d v="2024-12-26T00:00:00"/>
    <n v="73816"/>
    <s v="28543916"/>
    <n v="3100943"/>
    <n v="0"/>
    <n v="248075"/>
    <n v="3349018"/>
    <s v="Tồn đầu kỳ"/>
    <d v="2025-02-10T00:00:00"/>
    <m/>
    <n v="3349018"/>
    <n v="0"/>
    <n v="3349018"/>
    <n v="0"/>
    <d v="2024-12-26T00:00:00"/>
    <m/>
    <d v="2024-12-26T00:00:00"/>
    <n v="0"/>
    <m/>
    <s v=""/>
    <s v="Đã thanh toán"/>
    <n v="12"/>
    <s v="02"/>
    <s v="check xong"/>
    <m/>
    <x v="1"/>
    <x v="1"/>
  </r>
  <r>
    <x v="3"/>
    <x v="3"/>
    <d v="2024-12-26T00:00:00"/>
    <m/>
    <d v="2024-12-26T00:00:00"/>
    <n v="73817"/>
    <s v="16676706"/>
    <n v="888460"/>
    <n v="0"/>
    <n v="71077"/>
    <n v="959537"/>
    <s v="Tồn đầu kỳ"/>
    <d v="2025-02-10T00:00:00"/>
    <m/>
    <n v="959537"/>
    <n v="0"/>
    <n v="959537"/>
    <n v="0"/>
    <d v="2024-12-26T00:00:00"/>
    <m/>
    <d v="2024-12-26T00:00:00"/>
    <n v="0"/>
    <m/>
    <s v=""/>
    <s v="Đã thanh toán"/>
    <n v="12"/>
    <s v="02"/>
    <s v="check xong"/>
    <m/>
    <x v="3"/>
    <x v="3"/>
  </r>
  <r>
    <x v="8"/>
    <x v="8"/>
    <d v="2024-12-26T00:00:00"/>
    <m/>
    <d v="2024-12-26T00:00:00"/>
    <n v="73838"/>
    <s v="10538168"/>
    <n v="3451020"/>
    <n v="0"/>
    <n v="276082"/>
    <n v="3727102"/>
    <s v="Tồn đầu kỳ"/>
    <d v="2025-02-10T00:00:00"/>
    <m/>
    <n v="3727102"/>
    <n v="0"/>
    <n v="3727102"/>
    <n v="0"/>
    <d v="2024-12-26T00:00:00"/>
    <m/>
    <d v="2024-12-26T00:00:00"/>
    <n v="0"/>
    <m/>
    <s v=""/>
    <s v="Đã thanh toán"/>
    <n v="12"/>
    <s v="02"/>
    <s v="check xong"/>
    <m/>
    <x v="8"/>
    <x v="8"/>
  </r>
  <r>
    <x v="8"/>
    <x v="8"/>
    <d v="2024-12-26T00:00:00"/>
    <m/>
    <d v="2024-12-26T00:00:00"/>
    <n v="73839"/>
    <s v="10538475"/>
    <n v="13931140"/>
    <n v="0"/>
    <n v="1114491"/>
    <n v="15045631"/>
    <s v="Tồn đầu kỳ"/>
    <d v="2025-02-10T00:00:00"/>
    <m/>
    <n v="15045631"/>
    <n v="0"/>
    <n v="15045631"/>
    <n v="0"/>
    <d v="2024-12-26T00:00:00"/>
    <m/>
    <d v="2024-12-26T00:00:00"/>
    <n v="0"/>
    <m/>
    <s v=""/>
    <s v="Đã thanh toán"/>
    <n v="12"/>
    <s v="02"/>
    <s v="check xong"/>
    <m/>
    <x v="8"/>
    <x v="8"/>
  </r>
  <r>
    <x v="4"/>
    <x v="4"/>
    <d v="2024-12-26T00:00:00"/>
    <m/>
    <d v="2024-12-26T00:00:00"/>
    <n v="73861"/>
    <s v="18420927"/>
    <n v="3849940"/>
    <n v="0"/>
    <n v="307995"/>
    <n v="4157935"/>
    <s v="Tồn đầu kỳ"/>
    <d v="2025-01-24T00:00:00"/>
    <m/>
    <n v="4157935"/>
    <n v="0"/>
    <n v="4157935"/>
    <n v="0"/>
    <d v="2024-12-26T00:00:00"/>
    <m/>
    <d v="2024-12-26T00:00:00"/>
    <n v="0"/>
    <m/>
    <s v=""/>
    <s v="Đã thanh toán"/>
    <n v="12"/>
    <s v="01"/>
    <s v="check xong"/>
    <m/>
    <x v="4"/>
    <x v="4"/>
  </r>
  <r>
    <x v="3"/>
    <x v="3"/>
    <d v="2024-12-27T00:00:00"/>
    <m/>
    <d v="2024-12-27T00:00:00"/>
    <n v="1982"/>
    <s v=""/>
    <n v="-88846"/>
    <n v="0"/>
    <n v="-7108"/>
    <n v="-95954"/>
    <s v="Tồn đầu kỳ"/>
    <d v="2025-01-10T00:00:00"/>
    <m/>
    <n v="-95954"/>
    <n v="95954"/>
    <n v="95954"/>
    <n v="-95954"/>
    <d v="2024-12-27T00:00:00"/>
    <m/>
    <d v="2024-12-27T00:00:00"/>
    <n v="0"/>
    <m/>
    <n v="331.81611157407315"/>
    <s v="Nợ quá hạn hơn 120 ngày có khả năng mất thanh toán"/>
    <n v="12"/>
    <s v="01"/>
    <s v="check xong"/>
    <m/>
    <x v="3"/>
    <x v="3"/>
  </r>
  <r>
    <x v="12"/>
    <x v="12"/>
    <d v="2024-12-27T00:00:00"/>
    <m/>
    <d v="2024-12-27T00:00:00"/>
    <n v="1983"/>
    <s v=""/>
    <n v="-83705"/>
    <n v="0"/>
    <n v="-6696"/>
    <n v="-90401"/>
    <s v="Tồn đầu kỳ"/>
    <d v="2025-01-10T00:00:00"/>
    <m/>
    <n v="-90401"/>
    <n v="90401"/>
    <n v="90401"/>
    <n v="-90401"/>
    <d v="2024-12-27T00:00:00"/>
    <m/>
    <d v="2024-12-27T00:00:00"/>
    <n v="0"/>
    <m/>
    <n v="331.81611157407315"/>
    <s v="Nợ quá hạn hơn 120 ngày có khả năng mất thanh toán"/>
    <n v="12"/>
    <s v="01"/>
    <s v="check xong"/>
    <m/>
    <x v="12"/>
    <x v="12"/>
  </r>
  <r>
    <x v="4"/>
    <x v="4"/>
    <d v="2024-12-28T00:00:00"/>
    <m/>
    <d v="2024-12-28T00:00:00"/>
    <n v="74843"/>
    <s v="18424312"/>
    <n v="501830"/>
    <n v="0"/>
    <n v="40146"/>
    <n v="541976"/>
    <s v="Tồn đầu kỳ"/>
    <d v="2025-02-10T00:00:00"/>
    <m/>
    <n v="541976"/>
    <n v="0"/>
    <n v="541976"/>
    <n v="0"/>
    <d v="2024-12-28T00:00:00"/>
    <m/>
    <d v="2024-12-28T00:00:00"/>
    <n v="0"/>
    <m/>
    <s v=""/>
    <s v="Đã thanh toán"/>
    <n v="12"/>
    <s v="02"/>
    <s v="check xong"/>
    <m/>
    <x v="4"/>
    <x v="4"/>
  </r>
  <r>
    <x v="4"/>
    <x v="4"/>
    <d v="2024-12-28T00:00:00"/>
    <m/>
    <d v="2024-12-28T00:00:00"/>
    <n v="74844"/>
    <s v="18423999"/>
    <n v="1255575"/>
    <n v="0"/>
    <n v="100446"/>
    <n v="1356021"/>
    <s v="Tồn đầu kỳ"/>
    <d v="2025-02-10T00:00:00"/>
    <m/>
    <n v="1356021"/>
    <n v="0"/>
    <n v="1356021"/>
    <n v="0"/>
    <d v="2024-12-28T00:00:00"/>
    <m/>
    <d v="2024-12-28T00:00:00"/>
    <n v="0"/>
    <m/>
    <s v=""/>
    <s v="Đã thanh toán"/>
    <n v="12"/>
    <s v="02"/>
    <s v="check xong"/>
    <m/>
    <x v="4"/>
    <x v="4"/>
  </r>
  <r>
    <x v="8"/>
    <x v="8"/>
    <d v="2024-12-28T00:00:00"/>
    <m/>
    <d v="2024-12-28T00:00:00"/>
    <n v="74845"/>
    <s v="12017058"/>
    <n v="1468620"/>
    <n v="0"/>
    <n v="117490"/>
    <n v="1586110"/>
    <s v="Tồn đầu kỳ"/>
    <d v="2025-02-10T00:00:00"/>
    <m/>
    <n v="1586110"/>
    <n v="0"/>
    <n v="1586110"/>
    <n v="0"/>
    <d v="2024-12-28T00:00:00"/>
    <m/>
    <d v="2024-12-28T00:00:00"/>
    <n v="0"/>
    <m/>
    <s v=""/>
    <s v="Đã thanh toán"/>
    <n v="12"/>
    <s v="02"/>
    <s v="check xong"/>
    <m/>
    <x v="8"/>
    <x v="8"/>
  </r>
  <r>
    <x v="8"/>
    <x v="8"/>
    <d v="2024-12-28T00:00:00"/>
    <m/>
    <d v="2024-12-28T00:00:00"/>
    <n v="74848"/>
    <s v="50924929"/>
    <n v="1110580"/>
    <n v="0"/>
    <n v="88846"/>
    <n v="1199426"/>
    <s v="Tồn đầu kỳ"/>
    <d v="2025-02-10T00:00:00"/>
    <m/>
    <n v="1199426"/>
    <n v="0"/>
    <n v="1199426"/>
    <n v="0"/>
    <d v="2024-12-28T00:00:00"/>
    <m/>
    <d v="2024-12-28T00:00:00"/>
    <n v="0"/>
    <m/>
    <s v=""/>
    <s v="Đã thanh toán"/>
    <n v="12"/>
    <s v="02"/>
    <s v="check xong"/>
    <m/>
    <x v="8"/>
    <x v="8"/>
  </r>
  <r>
    <x v="8"/>
    <x v="8"/>
    <d v="2024-12-28T00:00:00"/>
    <m/>
    <d v="2024-12-28T00:00:00"/>
    <n v="74849"/>
    <s v="11161539"/>
    <n v="30457700"/>
    <n v="0"/>
    <n v="2436616"/>
    <n v="32894316"/>
    <s v="Tồn đầu kỳ"/>
    <d v="2025-02-10T00:00:00"/>
    <m/>
    <n v="32894316"/>
    <n v="0"/>
    <n v="32894316"/>
    <n v="0"/>
    <d v="2024-12-28T00:00:00"/>
    <m/>
    <d v="2024-12-28T00:00:00"/>
    <n v="0"/>
    <m/>
    <s v=""/>
    <s v="Đã thanh toán"/>
    <n v="12"/>
    <s v="02"/>
    <s v="check xong"/>
    <m/>
    <x v="8"/>
    <x v="8"/>
  </r>
  <r>
    <x v="7"/>
    <x v="7"/>
    <d v="2024-12-28T00:00:00"/>
    <m/>
    <d v="2024-12-28T00:00:00"/>
    <n v="74851"/>
    <s v="15346704"/>
    <n v="418525"/>
    <n v="0"/>
    <n v="33482"/>
    <n v="452007"/>
    <s v="Tồn đầu kỳ"/>
    <d v="2025-02-10T00:00:00"/>
    <m/>
    <n v="452007"/>
    <n v="0"/>
    <n v="452007"/>
    <n v="0"/>
    <d v="2024-12-28T00:00:00"/>
    <m/>
    <d v="2024-12-28T00:00:00"/>
    <n v="0"/>
    <m/>
    <s v=""/>
    <s v="Đã thanh toán"/>
    <n v="12"/>
    <s v="02"/>
    <s v="check xong"/>
    <m/>
    <x v="7"/>
    <x v="7"/>
  </r>
  <r>
    <x v="0"/>
    <x v="0"/>
    <d v="2024-12-28T00:00:00"/>
    <m/>
    <d v="2024-12-28T00:00:00"/>
    <n v="74852"/>
    <s v="25538517"/>
    <n v="418525"/>
    <n v="0"/>
    <n v="33482"/>
    <n v="452007"/>
    <s v="Tồn đầu kỳ"/>
    <d v="2025-02-10T00:00:00"/>
    <m/>
    <n v="452007"/>
    <n v="0"/>
    <n v="452007"/>
    <n v="0"/>
    <d v="2024-12-28T00:00:00"/>
    <m/>
    <d v="2024-12-28T00:00:00"/>
    <n v="0"/>
    <m/>
    <s v=""/>
    <s v="Đã thanh toán"/>
    <n v="12"/>
    <s v="02"/>
    <s v="check xong"/>
    <m/>
    <x v="0"/>
    <x v="0"/>
  </r>
  <r>
    <x v="13"/>
    <x v="13"/>
    <d v="2024-12-28T00:00:00"/>
    <m/>
    <d v="2024-12-28T00:00:00"/>
    <n v="74853"/>
    <s v="20584355"/>
    <n v="5925650"/>
    <n v="0"/>
    <n v="474052"/>
    <n v="6399702"/>
    <s v="Tồn đầu kỳ"/>
    <d v="2025-02-10T00:00:00"/>
    <m/>
    <n v="6399702"/>
    <n v="0"/>
    <n v="6399702"/>
    <n v="0"/>
    <d v="2024-12-28T00:00:00"/>
    <m/>
    <d v="2024-12-28T00:00:00"/>
    <n v="0"/>
    <m/>
    <s v=""/>
    <s v="Đã thanh toán"/>
    <n v="12"/>
    <s v="02"/>
    <s v="check xong"/>
    <m/>
    <x v="13"/>
    <x v="13"/>
  </r>
  <r>
    <x v="12"/>
    <x v="12"/>
    <d v="2024-12-28T00:00:00"/>
    <m/>
    <d v="2024-12-28T00:00:00"/>
    <n v="74854"/>
    <s v="27546121"/>
    <n v="5027250"/>
    <n v="0"/>
    <n v="402180"/>
    <n v="5429430"/>
    <s v="Tồn đầu kỳ"/>
    <d v="2025-02-10T00:00:00"/>
    <m/>
    <n v="5429430"/>
    <n v="0"/>
    <n v="5429430"/>
    <n v="0"/>
    <d v="2024-12-28T00:00:00"/>
    <m/>
    <d v="2024-12-28T00:00:00"/>
    <n v="0"/>
    <m/>
    <s v=""/>
    <s v="Đã thanh toán"/>
    <n v="12"/>
    <s v="02"/>
    <s v="check xong"/>
    <m/>
    <x v="12"/>
    <x v="12"/>
  </r>
  <r>
    <x v="6"/>
    <x v="6"/>
    <d v="2024-12-28T00:00:00"/>
    <m/>
    <d v="2024-12-28T00:00:00"/>
    <n v="74855"/>
    <s v="22552691"/>
    <n v="1468620"/>
    <n v="0"/>
    <n v="117490"/>
    <n v="1586110"/>
    <s v="Tồn đầu kỳ"/>
    <d v="2025-02-10T00:00:00"/>
    <m/>
    <n v="1586110"/>
    <n v="0"/>
    <n v="1586110"/>
    <n v="0"/>
    <d v="2024-12-28T00:00:00"/>
    <m/>
    <d v="2024-12-28T00:00:00"/>
    <n v="0"/>
    <m/>
    <s v=""/>
    <s v="Đã thanh toán"/>
    <n v="12"/>
    <s v="02"/>
    <s v="check xong"/>
    <m/>
    <x v="6"/>
    <x v="6"/>
  </r>
  <r>
    <x v="3"/>
    <x v="3"/>
    <d v="2024-12-28T00:00:00"/>
    <m/>
    <d v="2024-12-28T00:00:00"/>
    <n v="74856"/>
    <s v="16677991"/>
    <n v="1468620"/>
    <n v="0"/>
    <n v="117490"/>
    <n v="1586110"/>
    <s v="Tồn đầu kỳ"/>
    <d v="2025-02-10T00:00:00"/>
    <m/>
    <n v="1586110"/>
    <n v="0"/>
    <n v="1586110"/>
    <n v="0"/>
    <d v="2024-12-28T00:00:00"/>
    <m/>
    <d v="2024-12-28T00:00:00"/>
    <n v="0"/>
    <m/>
    <s v=""/>
    <s v="Đã thanh toán"/>
    <n v="12"/>
    <s v="02"/>
    <s v="check xong"/>
    <m/>
    <x v="3"/>
    <x v="3"/>
  </r>
  <r>
    <x v="2"/>
    <x v="2"/>
    <d v="2024-12-28T00:00:00"/>
    <m/>
    <d v="2024-12-28T00:00:00"/>
    <n v="74857"/>
    <s v="17168035"/>
    <n v="2937240"/>
    <n v="0"/>
    <n v="234979"/>
    <n v="3172219"/>
    <s v="Tồn đầu kỳ"/>
    <d v="2025-02-10T00:00:00"/>
    <m/>
    <n v="3172219"/>
    <n v="0"/>
    <n v="3172219"/>
    <n v="0"/>
    <d v="2024-12-28T00:00:00"/>
    <m/>
    <d v="2024-12-28T00:00:00"/>
    <n v="0"/>
    <m/>
    <s v=""/>
    <s v="Đã thanh toán"/>
    <n v="12"/>
    <s v="02"/>
    <s v="check xong"/>
    <m/>
    <x v="2"/>
    <x v="2"/>
  </r>
  <r>
    <x v="10"/>
    <x v="10"/>
    <d v="2024-12-28T00:00:00"/>
    <m/>
    <d v="2024-12-28T00:00:00"/>
    <n v="74858"/>
    <s v="21369777"/>
    <n v="1072050"/>
    <n v="0"/>
    <n v="85764"/>
    <n v="1157814"/>
    <s v="Tồn đầu kỳ"/>
    <d v="2025-02-10T00:00:00"/>
    <m/>
    <n v="1157814"/>
    <n v="0"/>
    <n v="1157814"/>
    <n v="0"/>
    <d v="2024-12-28T00:00:00"/>
    <m/>
    <d v="2024-12-28T00:00:00"/>
    <n v="0"/>
    <m/>
    <s v=""/>
    <s v="Đã thanh toán"/>
    <n v="12"/>
    <s v="02"/>
    <s v="check xong"/>
    <m/>
    <x v="10"/>
    <x v="10"/>
  </r>
  <r>
    <x v="2"/>
    <x v="2"/>
    <d v="2024-12-30T00:00:00"/>
    <m/>
    <d v="2024-12-30T00:00:00"/>
    <n v="2015"/>
    <s v=""/>
    <n v="-355384"/>
    <n v="0"/>
    <n v="-28431"/>
    <n v="-383815"/>
    <s v="Tồn đầu kỳ"/>
    <d v="2025-01-10T00:00:00"/>
    <m/>
    <n v="-383815"/>
    <n v="383815"/>
    <n v="383815"/>
    <n v="-383815"/>
    <d v="2024-12-30T00:00:00"/>
    <m/>
    <d v="2024-12-30T00:00:00"/>
    <n v="0"/>
    <m/>
    <n v="328.81611157407315"/>
    <s v="Nợ quá hạn hơn 120 ngày có khả năng mất thanh toán"/>
    <n v="12"/>
    <s v="01"/>
    <s v="check xong"/>
    <m/>
    <x v="2"/>
    <x v="2"/>
  </r>
  <r>
    <x v="1"/>
    <x v="1"/>
    <d v="2024-12-31T00:00:00"/>
    <m/>
    <d v="2024-12-31T00:00:00"/>
    <n v="2050"/>
    <s v=""/>
    <n v="-88846"/>
    <n v="0"/>
    <n v="-7108"/>
    <n v="-95954"/>
    <s v="Tồn đầu kỳ"/>
    <d v="2025-01-10T00:00:00"/>
    <m/>
    <n v="-95954"/>
    <n v="95954"/>
    <n v="95954"/>
    <n v="-95954"/>
    <d v="2024-12-31T00:00:00"/>
    <m/>
    <d v="2024-12-31T00:00:00"/>
    <n v="0"/>
    <m/>
    <n v="327.81611157407315"/>
    <s v="Nợ quá hạn hơn 120 ngày có khả năng mất thanh toán"/>
    <n v="12"/>
    <s v="01"/>
    <s v="check xong"/>
    <m/>
    <x v="1"/>
    <x v="1"/>
  </r>
  <r>
    <x v="1"/>
    <x v="1"/>
    <d v="2024-12-31T00:00:00"/>
    <m/>
    <d v="2024-12-31T00:00:00"/>
    <n v="2051"/>
    <s v=""/>
    <n v="-301298"/>
    <n v="0"/>
    <n v="-24104"/>
    <n v="-325402"/>
    <s v="Tồn đầu kỳ"/>
    <d v="2025-01-10T00:00:00"/>
    <m/>
    <n v="-325402"/>
    <n v="325402"/>
    <n v="325402"/>
    <n v="-325402"/>
    <d v="2024-12-31T00:00:00"/>
    <m/>
    <d v="2024-12-31T00:00:00"/>
    <n v="0"/>
    <m/>
    <n v="327.81611157407315"/>
    <s v="Nợ quá hạn hơn 120 ngày có khả năng mất thanh toán"/>
    <n v="12"/>
    <s v="01"/>
    <s v="check xong"/>
    <m/>
    <x v="1"/>
    <x v="1"/>
  </r>
  <r>
    <x v="9"/>
    <x v="9"/>
    <d v="2024-12-31T00:00:00"/>
    <m/>
    <d v="2024-12-31T00:00:00"/>
    <n v="2052"/>
    <s v=""/>
    <n v="-214410"/>
    <n v="0"/>
    <n v="-17153"/>
    <n v="-231563"/>
    <s v="Tồn đầu kỳ"/>
    <d v="2025-01-10T00:00:00"/>
    <m/>
    <n v="-231563"/>
    <n v="231563"/>
    <n v="231563"/>
    <n v="-231563"/>
    <d v="2024-12-31T00:00:00"/>
    <m/>
    <d v="2024-12-31T00:00:00"/>
    <n v="0"/>
    <m/>
    <n v="327.81611157407315"/>
    <s v="Nợ quá hạn hơn 120 ngày có khả năng mất thanh toán"/>
    <n v="12"/>
    <s v="01"/>
    <s v="check xong"/>
    <m/>
    <x v="9"/>
    <x v="9"/>
  </r>
  <r>
    <x v="13"/>
    <x v="13"/>
    <d v="2024-12-31T00:00:00"/>
    <m/>
    <d v="2024-12-31T00:00:00"/>
    <n v="2054"/>
    <s v=""/>
    <n v="-242680"/>
    <n v="0"/>
    <n v="-19414"/>
    <n v="-262094"/>
    <s v="Tồn đầu kỳ"/>
    <d v="2025-01-10T00:00:00"/>
    <m/>
    <n v="-262094"/>
    <n v="262094"/>
    <n v="262094"/>
    <n v="-262094"/>
    <d v="2024-12-31T00:00:00"/>
    <m/>
    <d v="2024-12-31T00:00:00"/>
    <n v="0"/>
    <m/>
    <n v="327.81611157407315"/>
    <s v="Nợ quá hạn hơn 120 ngày có khả năng mất thanh toán"/>
    <n v="12"/>
    <s v="01"/>
    <s v="check xong"/>
    <m/>
    <x v="13"/>
    <x v="13"/>
  </r>
  <r>
    <x v="13"/>
    <x v="13"/>
    <d v="2024-12-31T00:00:00"/>
    <m/>
    <d v="2024-12-31T00:00:00"/>
    <n v="2055"/>
    <s v=""/>
    <n v="-888460"/>
    <n v="0"/>
    <n v="-71077"/>
    <n v="-959537"/>
    <s v="Tồn đầu kỳ"/>
    <d v="2025-01-10T00:00:00"/>
    <m/>
    <n v="-959537"/>
    <n v="959537"/>
    <n v="959537"/>
    <n v="-959537"/>
    <d v="2024-12-31T00:00:00"/>
    <m/>
    <d v="2024-12-31T00:00:00"/>
    <n v="0"/>
    <m/>
    <n v="327.81611157407315"/>
    <s v="Nợ quá hạn hơn 120 ngày có khả năng mất thanh toán"/>
    <n v="12"/>
    <s v="01"/>
    <s v="check xong"/>
    <m/>
    <x v="13"/>
    <x v="13"/>
  </r>
  <r>
    <x v="13"/>
    <x v="13"/>
    <d v="2024-12-31T00:00:00"/>
    <m/>
    <d v="2024-12-31T00:00:00"/>
    <n v="2056"/>
    <s v=""/>
    <n v="-88846"/>
    <n v="0"/>
    <n v="-7108"/>
    <n v="-95954"/>
    <s v="Tồn đầu kỳ"/>
    <d v="2025-01-10T00:00:00"/>
    <m/>
    <n v="-95954"/>
    <n v="95954"/>
    <n v="95954"/>
    <n v="-95954"/>
    <d v="2024-12-31T00:00:00"/>
    <m/>
    <d v="2024-12-31T00:00:00"/>
    <n v="0"/>
    <m/>
    <n v="327.81611157407315"/>
    <s v="Nợ quá hạn hơn 120 ngày có khả năng mất thanh toán"/>
    <n v="12"/>
    <s v="01"/>
    <s v="check xong"/>
    <m/>
    <x v="13"/>
    <x v="13"/>
  </r>
  <r>
    <x v="8"/>
    <x v="8"/>
    <d v="2024-12-31T00:00:00"/>
    <m/>
    <d v="2024-12-31T00:00:00"/>
    <n v="75029"/>
    <s v="10542149"/>
    <n v="10833945"/>
    <n v="0"/>
    <n v="866716"/>
    <n v="11700661"/>
    <s v="Tồn đầu kỳ"/>
    <d v="2025-02-10T00:00:00"/>
    <m/>
    <n v="11700661"/>
    <n v="0"/>
    <n v="11700661"/>
    <n v="0"/>
    <d v="2024-12-31T00:00:00"/>
    <m/>
    <d v="2024-12-31T00:00:00"/>
    <n v="0"/>
    <m/>
    <s v=""/>
    <s v="Đã thanh toán"/>
    <n v="12"/>
    <s v="02"/>
    <s v="check xong"/>
    <m/>
    <x v="8"/>
    <x v="8"/>
  </r>
  <r>
    <x v="9"/>
    <x v="9"/>
    <d v="2024-12-31T00:00:00"/>
    <m/>
    <d v="2024-12-31T00:00:00"/>
    <n v="75037"/>
    <s v="13250760"/>
    <n v="2665380"/>
    <n v="0"/>
    <n v="213230"/>
    <n v="2878610"/>
    <s v="Tồn đầu kỳ"/>
    <d v="2025-02-10T00:00:00"/>
    <m/>
    <n v="2878610"/>
    <n v="0"/>
    <n v="2878610"/>
    <n v="0"/>
    <d v="2024-12-31T00:00:00"/>
    <m/>
    <d v="2024-12-31T00:00:00"/>
    <n v="0"/>
    <m/>
    <s v=""/>
    <s v="Đã thanh toán"/>
    <n v="12"/>
    <s v="02"/>
    <s v="check xong"/>
    <m/>
    <x v="9"/>
    <x v="9"/>
  </r>
  <r>
    <x v="9"/>
    <x v="9"/>
    <d v="2024-12-31T00:00:00"/>
    <m/>
    <d v="2024-12-31T00:00:00"/>
    <n v="75040"/>
    <s v="26627236"/>
    <n v="1573880"/>
    <n v="0"/>
    <n v="125910"/>
    <n v="1699790"/>
    <s v="Tồn đầu kỳ"/>
    <d v="2025-02-10T00:00:00"/>
    <m/>
    <n v="1699790"/>
    <n v="0"/>
    <n v="1699790"/>
    <n v="0"/>
    <d v="2024-12-31T00:00:00"/>
    <m/>
    <d v="2024-12-31T00:00:00"/>
    <n v="0"/>
    <m/>
    <s v=""/>
    <s v="Đã thanh toán"/>
    <n v="12"/>
    <s v="02"/>
    <s v="check xong"/>
    <m/>
    <x v="9"/>
    <x v="9"/>
  </r>
  <r>
    <x v="9"/>
    <x v="9"/>
    <d v="2024-12-31T00:00:00"/>
    <m/>
    <d v="2024-12-31T00:00:00"/>
    <n v="75042"/>
    <s v="14336547"/>
    <n v="2511150"/>
    <n v="0"/>
    <n v="200892"/>
    <n v="2712042"/>
    <s v="Tồn đầu kỳ"/>
    <d v="2025-02-10T00:00:00"/>
    <m/>
    <n v="2712042"/>
    <n v="0"/>
    <n v="2712042"/>
    <n v="0"/>
    <d v="2024-12-31T00:00:00"/>
    <m/>
    <d v="2024-12-31T00:00:00"/>
    <n v="0"/>
    <m/>
    <s v=""/>
    <s v="Đã thanh toán"/>
    <n v="12"/>
    <s v="02"/>
    <s v="check xong"/>
    <m/>
    <x v="9"/>
    <x v="9"/>
  </r>
  <r>
    <x v="9"/>
    <x v="9"/>
    <d v="2024-12-31T00:00:00"/>
    <m/>
    <d v="2024-12-31T00:00:00"/>
    <n v="75043"/>
    <s v="13249977"/>
    <n v="7905360"/>
    <n v="0"/>
    <n v="632429"/>
    <n v="8537789"/>
    <s v="Tồn đầu kỳ"/>
    <d v="2025-02-10T00:00:00"/>
    <m/>
    <n v="8537789"/>
    <n v="0"/>
    <n v="8537789"/>
    <n v="0"/>
    <d v="2024-12-31T00:00:00"/>
    <m/>
    <d v="2024-12-31T00:00:00"/>
    <n v="0"/>
    <m/>
    <s v=""/>
    <s v="Đã thanh toán"/>
    <n v="12"/>
    <s v="02"/>
    <s v="check xong"/>
    <m/>
    <x v="9"/>
    <x v="9"/>
  </r>
  <r>
    <x v="9"/>
    <x v="9"/>
    <d v="2025-01-02T00:00:00"/>
    <s v="BH2319790"/>
    <d v="2025-01-02T00:00:00"/>
    <n v="2772"/>
    <s v="90487912"/>
    <n v="3651250"/>
    <n v="0"/>
    <n v="292100"/>
    <n v="3943350"/>
    <s v="Bán hàng"/>
    <d v="2025-02-10T00:00:00"/>
    <m/>
    <n v="0"/>
    <n v="3943350"/>
    <n v="3943350"/>
    <n v="0"/>
    <d v="2025-01-02T00:00:00"/>
    <m/>
    <d v="2025-01-02T00:00:00"/>
    <n v="0"/>
    <m/>
    <s v=""/>
    <s v="Đã thanh toán"/>
    <s v="01"/>
    <s v="02"/>
    <s v="check xong"/>
    <m/>
    <x v="9"/>
    <x v="9"/>
  </r>
  <r>
    <x v="9"/>
    <x v="9"/>
    <d v="2025-01-02T00:00:00"/>
    <s v="BH2319792"/>
    <d v="2025-01-02T00:00:00"/>
    <n v="2776"/>
    <s v="14338983"/>
    <n v="18923225"/>
    <n v="0"/>
    <n v="1513858"/>
    <n v="20437083"/>
    <s v="Bán hàng"/>
    <d v="2025-02-10T00:00:00"/>
    <m/>
    <n v="0"/>
    <n v="20437083"/>
    <n v="20437083"/>
    <n v="0"/>
    <d v="2025-01-02T00:00:00"/>
    <m/>
    <d v="2025-01-02T00:00:00"/>
    <n v="0"/>
    <m/>
    <s v=""/>
    <s v="Đã thanh toán"/>
    <s v="01"/>
    <s v="02"/>
    <s v="check xong"/>
    <m/>
    <x v="9"/>
    <x v="9"/>
  </r>
  <r>
    <x v="8"/>
    <x v="8"/>
    <d v="2025-01-02T00:00:00"/>
    <s v="BH2339691"/>
    <d v="2025-01-02T00:00:00"/>
    <n v="1755"/>
    <s v="29286854"/>
    <n v="2144100"/>
    <n v="0"/>
    <n v="171528"/>
    <n v="2315628"/>
    <s v="Bán hàng"/>
    <d v="2025-04-10T00:00:00"/>
    <m/>
    <n v="0"/>
    <n v="2315628"/>
    <n v="2315628"/>
    <n v="0"/>
    <d v="2025-01-02T00:00:00"/>
    <m/>
    <d v="2025-01-02T00:00:00"/>
    <n v="0"/>
    <m/>
    <s v=""/>
    <s v="Đã thanh toán"/>
    <s v="01"/>
    <s v="04"/>
    <s v="check xong"/>
    <m/>
    <x v="8"/>
    <x v="8"/>
  </r>
  <r>
    <x v="12"/>
    <x v="12"/>
    <d v="2025-01-02T00:00:00"/>
    <s v="BH2339692"/>
    <d v="2025-01-02T00:00:00"/>
    <n v="1756"/>
    <s v="27549119"/>
    <n v="7745200"/>
    <n v="0"/>
    <n v="619616"/>
    <n v="8364816"/>
    <s v="Bán hàng"/>
    <d v="2025-02-10T00:00:00"/>
    <m/>
    <n v="0"/>
    <n v="8364816"/>
    <n v="8364816"/>
    <n v="0"/>
    <d v="2025-01-02T00:00:00"/>
    <m/>
    <d v="2025-01-02T00:00:00"/>
    <n v="0"/>
    <m/>
    <s v=""/>
    <s v="Đã thanh toán"/>
    <s v="01"/>
    <s v="02"/>
    <s v="check xong"/>
    <m/>
    <x v="12"/>
    <x v="12"/>
  </r>
  <r>
    <x v="0"/>
    <x v="0"/>
    <d v="2025-01-02T00:00:00"/>
    <s v="BH2339693"/>
    <d v="2025-01-02T00:00:00"/>
    <n v="1757"/>
    <s v="25541714"/>
    <n v="11906600"/>
    <n v="0"/>
    <n v="952528"/>
    <n v="12859128"/>
    <s v="Bán hàng"/>
    <d v="2025-02-10T00:00:00"/>
    <m/>
    <n v="0"/>
    <n v="12859128"/>
    <n v="12859128"/>
    <n v="0"/>
    <d v="2025-01-02T00:00:00"/>
    <m/>
    <d v="2025-01-02T00:00:00"/>
    <n v="0"/>
    <m/>
    <s v=""/>
    <s v="Đã thanh toán"/>
    <s v="01"/>
    <s v="02"/>
    <s v="check xong"/>
    <m/>
    <x v="0"/>
    <x v="0"/>
  </r>
  <r>
    <x v="0"/>
    <x v="0"/>
    <d v="2025-01-02T00:00:00"/>
    <s v="BH2339694"/>
    <d v="2025-01-02T00:00:00"/>
    <n v="1758"/>
    <s v="25541187"/>
    <n v="4050672"/>
    <n v="0"/>
    <n v="324054"/>
    <n v="4374726"/>
    <s v="Bán hàng"/>
    <d v="2025-02-10T00:00:00"/>
    <m/>
    <n v="0"/>
    <n v="4374726"/>
    <n v="4374726"/>
    <n v="0"/>
    <d v="2025-01-02T00:00:00"/>
    <m/>
    <d v="2025-01-02T00:00:00"/>
    <n v="0"/>
    <m/>
    <s v=""/>
    <s v="Đã thanh toán"/>
    <s v="01"/>
    <s v="02"/>
    <s v="check xong"/>
    <m/>
    <x v="0"/>
    <x v="0"/>
  </r>
  <r>
    <x v="0"/>
    <x v="0"/>
    <d v="2025-01-02T00:00:00"/>
    <s v="BH2339695"/>
    <d v="2025-01-02T00:00:00"/>
    <n v="1759"/>
    <s v="25541020"/>
    <n v="418525"/>
    <n v="0"/>
    <n v="33482"/>
    <n v="452007"/>
    <s v="Bán hàng"/>
    <d v="2025-02-10T00:00:00"/>
    <m/>
    <n v="0"/>
    <n v="452007"/>
    <n v="452007"/>
    <n v="0"/>
    <d v="2025-01-02T00:00:00"/>
    <m/>
    <d v="2025-01-02T00:00:00"/>
    <n v="0"/>
    <m/>
    <s v=""/>
    <s v="Đã thanh toán"/>
    <s v="01"/>
    <s v="02"/>
    <s v="check xong"/>
    <m/>
    <x v="0"/>
    <x v="0"/>
  </r>
  <r>
    <x v="11"/>
    <x v="11"/>
    <d v="2025-01-02T00:00:00"/>
    <s v="BH2339696"/>
    <d v="2025-01-02T00:00:00"/>
    <n v="1760"/>
    <s v="24505855"/>
    <n v="7234715"/>
    <n v="0"/>
    <n v="578777"/>
    <n v="7813492"/>
    <s v="Bán hàng"/>
    <d v="2025-02-10T00:00:00"/>
    <m/>
    <n v="0"/>
    <n v="7813492"/>
    <n v="7813492"/>
    <n v="0"/>
    <d v="2025-01-02T00:00:00"/>
    <m/>
    <d v="2025-01-02T00:00:00"/>
    <n v="0"/>
    <m/>
    <s v=""/>
    <s v="Đã thanh toán"/>
    <s v="01"/>
    <s v="02"/>
    <s v="check xong"/>
    <m/>
    <x v="11"/>
    <x v="11"/>
  </r>
  <r>
    <x v="6"/>
    <x v="6"/>
    <d v="2025-01-02T00:00:00"/>
    <s v="BH2339697"/>
    <d v="2025-01-02T00:00:00"/>
    <n v="1761"/>
    <s v="22554930"/>
    <n v="2381320"/>
    <n v="0"/>
    <n v="190506"/>
    <n v="2571826"/>
    <s v="Bán hàng"/>
    <d v="2025-02-10T00:00:00"/>
    <m/>
    <n v="0"/>
    <n v="2571826"/>
    <n v="2571826"/>
    <n v="0"/>
    <d v="2025-01-02T00:00:00"/>
    <m/>
    <d v="2025-01-02T00:00:00"/>
    <n v="0"/>
    <m/>
    <s v=""/>
    <s v="Đã thanh toán"/>
    <s v="01"/>
    <s v="02"/>
    <s v="check xong"/>
    <m/>
    <x v="6"/>
    <x v="6"/>
  </r>
  <r>
    <x v="2"/>
    <x v="2"/>
    <d v="2025-01-02T00:00:00"/>
    <s v="BH2339698"/>
    <d v="2025-01-02T00:00:00"/>
    <n v="1762"/>
    <s v="17171943"/>
    <n v="2221160"/>
    <n v="0"/>
    <n v="177693"/>
    <n v="2398853"/>
    <s v="Bán hàng"/>
    <d v="2025-02-10T00:00:00"/>
    <m/>
    <n v="0"/>
    <n v="2398853"/>
    <n v="2398853"/>
    <n v="0"/>
    <d v="2025-01-02T00:00:00"/>
    <m/>
    <d v="2025-01-02T00:00:00"/>
    <n v="0"/>
    <m/>
    <s v=""/>
    <s v="Đã thanh toán"/>
    <s v="01"/>
    <s v="02"/>
    <s v="check xong"/>
    <m/>
    <x v="2"/>
    <x v="2"/>
  </r>
  <r>
    <x v="3"/>
    <x v="3"/>
    <d v="2025-01-02T00:00:00"/>
    <s v="BH2339699"/>
    <d v="2025-01-02T00:00:00"/>
    <n v="1763"/>
    <s v="16680988"/>
    <n v="8365749"/>
    <n v="0"/>
    <n v="669260"/>
    <n v="9035009"/>
    <s v="Bán hàng"/>
    <d v="2025-02-10T00:00:00"/>
    <m/>
    <n v="0"/>
    <n v="9035009"/>
    <n v="9035009"/>
    <n v="0"/>
    <d v="2025-01-02T00:00:00"/>
    <m/>
    <d v="2025-01-02T00:00:00"/>
    <n v="0"/>
    <m/>
    <s v=""/>
    <s v="Đã thanh toán"/>
    <s v="01"/>
    <s v="02"/>
    <s v="check xong"/>
    <m/>
    <x v="3"/>
    <x v="3"/>
  </r>
  <r>
    <x v="3"/>
    <x v="3"/>
    <d v="2025-01-02T00:00:00"/>
    <s v="BH2339700"/>
    <d v="2025-01-02T00:00:00"/>
    <n v="1764"/>
    <s v="16680787"/>
    <n v="837050"/>
    <n v="0"/>
    <n v="66964"/>
    <n v="904014"/>
    <s v="Bán hàng"/>
    <d v="2025-02-10T00:00:00"/>
    <m/>
    <n v="0"/>
    <n v="904014"/>
    <n v="904014"/>
    <n v="0"/>
    <d v="2025-01-02T00:00:00"/>
    <m/>
    <d v="2025-01-02T00:00:00"/>
    <n v="0"/>
    <m/>
    <s v=""/>
    <s v="Đã thanh toán"/>
    <s v="01"/>
    <s v="02"/>
    <s v="check xong"/>
    <m/>
    <x v="3"/>
    <x v="3"/>
  </r>
  <r>
    <x v="9"/>
    <x v="9"/>
    <d v="2025-01-03T00:00:00"/>
    <s v="BH2319791"/>
    <d v="2025-01-03T00:00:00"/>
    <n v="2774"/>
    <s v="14339353"/>
    <n v="5552900"/>
    <n v="0"/>
    <n v="444232"/>
    <n v="5997132"/>
    <s v="Bán hàng"/>
    <d v="2025-02-10T00:00:00"/>
    <m/>
    <n v="0"/>
    <n v="5997132"/>
    <n v="5997132"/>
    <n v="0"/>
    <d v="2025-01-03T00:00:00"/>
    <m/>
    <d v="2025-01-03T00:00:00"/>
    <n v="0"/>
    <m/>
    <s v=""/>
    <s v="Đã thanh toán"/>
    <s v="01"/>
    <s v="02"/>
    <s v="check xong"/>
    <m/>
    <x v="9"/>
    <x v="9"/>
  </r>
  <r>
    <x v="8"/>
    <x v="8"/>
    <d v="2025-01-03T00:00:00"/>
    <s v="BH2339444"/>
    <d v="2025-01-03T00:00:00"/>
    <n v="1112"/>
    <s v="12019326"/>
    <n v="3269780"/>
    <n v="0"/>
    <n v="261582"/>
    <n v="3531362"/>
    <s v="Bán hàng"/>
    <d v="2025-02-10T00:00:00"/>
    <m/>
    <n v="0"/>
    <n v="3531362"/>
    <n v="3531362"/>
    <n v="0"/>
    <d v="2025-01-03T00:00:00"/>
    <m/>
    <d v="2025-01-03T00:00:00"/>
    <n v="0"/>
    <m/>
    <s v=""/>
    <s v="Đã thanh toán"/>
    <s v="01"/>
    <s v="02"/>
    <s v="check xong"/>
    <m/>
    <x v="8"/>
    <x v="8"/>
  </r>
  <r>
    <x v="8"/>
    <x v="8"/>
    <d v="2025-01-03T00:00:00"/>
    <s v="BH2339445"/>
    <d v="2025-01-03T00:00:00"/>
    <n v="1113"/>
    <s v="10541698"/>
    <n v="8848160"/>
    <n v="0"/>
    <n v="707853"/>
    <n v="9556013"/>
    <s v="Bán hàng"/>
    <d v="2025-02-10T00:00:00"/>
    <m/>
    <n v="0"/>
    <n v="9556013"/>
    <n v="9556013"/>
    <n v="0"/>
    <d v="2025-01-03T00:00:00"/>
    <m/>
    <d v="2025-01-03T00:00:00"/>
    <n v="0"/>
    <m/>
    <s v=""/>
    <s v="Đã thanh toán"/>
    <s v="01"/>
    <s v="02"/>
    <s v="check xong"/>
    <m/>
    <x v="8"/>
    <x v="8"/>
  </r>
  <r>
    <x v="8"/>
    <x v="8"/>
    <d v="2025-01-03T00:00:00"/>
    <s v="BH2339446"/>
    <d v="2025-01-03T00:00:00"/>
    <n v="1114"/>
    <s v="10541834"/>
    <n v="5595055"/>
    <n v="0"/>
    <n v="447604"/>
    <n v="6042659"/>
    <s v="Bán hàng"/>
    <d v="2025-02-10T00:00:00"/>
    <m/>
    <n v="0"/>
    <n v="6042659"/>
    <n v="6042659"/>
    <n v="0"/>
    <d v="2025-01-03T00:00:00"/>
    <m/>
    <d v="2025-01-03T00:00:00"/>
    <n v="0"/>
    <m/>
    <s v=""/>
    <s v="Đã thanh toán"/>
    <s v="01"/>
    <s v="02"/>
    <s v="check xong"/>
    <m/>
    <x v="8"/>
    <x v="8"/>
  </r>
  <r>
    <x v="4"/>
    <x v="4"/>
    <d v="2025-01-03T00:00:00"/>
    <s v="BH2339451"/>
    <d v="2025-01-03T00:00:00"/>
    <n v="1448"/>
    <s v="18426240"/>
    <n v="7606450"/>
    <n v="0"/>
    <n v="608516"/>
    <n v="8214966"/>
    <s v="Bán hàng"/>
    <d v="2025-02-10T00:00:00"/>
    <m/>
    <n v="0"/>
    <n v="8214966"/>
    <n v="8214966"/>
    <n v="0"/>
    <d v="2025-01-03T00:00:00"/>
    <m/>
    <d v="2025-01-03T00:00:00"/>
    <n v="0"/>
    <m/>
    <s v=""/>
    <s v="Đã thanh toán"/>
    <s v="01"/>
    <s v="02"/>
    <s v="check xong"/>
    <m/>
    <x v="4"/>
    <x v="4"/>
  </r>
  <r>
    <x v="8"/>
    <x v="8"/>
    <d v="2025-01-03T00:00:00"/>
    <s v="BH2339453"/>
    <d v="2025-01-03T00:00:00"/>
    <n v="1449"/>
    <s v="10545406"/>
    <n v="20720750"/>
    <n v="0"/>
    <n v="1657660"/>
    <n v="22378410"/>
    <s v="Bán hàng"/>
    <d v="2025-02-10T00:00:00"/>
    <m/>
    <n v="0"/>
    <n v="22378410"/>
    <n v="22378410"/>
    <n v="0"/>
    <d v="2025-01-03T00:00:00"/>
    <m/>
    <d v="2025-01-03T00:00:00"/>
    <n v="0"/>
    <m/>
    <s v=""/>
    <s v="Đã thanh toán"/>
    <s v="01"/>
    <s v="02"/>
    <s v="check xong"/>
    <m/>
    <x v="8"/>
    <x v="8"/>
  </r>
  <r>
    <x v="3"/>
    <x v="3"/>
    <d v="2025-01-03T00:00:00"/>
    <s v="BH2339454"/>
    <d v="2025-01-03T00:00:00"/>
    <n v="1450"/>
    <s v="16679130"/>
    <n v="1255575"/>
    <n v="0"/>
    <n v="100446"/>
    <n v="1356021"/>
    <s v="Bán hàng"/>
    <d v="2025-02-10T00:00:00"/>
    <m/>
    <n v="0"/>
    <n v="1356021"/>
    <n v="1356021"/>
    <n v="0"/>
    <d v="2025-01-03T00:00:00"/>
    <m/>
    <d v="2025-01-03T00:00:00"/>
    <n v="0"/>
    <m/>
    <s v=""/>
    <s v="Đã thanh toán"/>
    <s v="01"/>
    <s v="02"/>
    <s v="check xong"/>
    <m/>
    <x v="3"/>
    <x v="3"/>
  </r>
  <r>
    <x v="3"/>
    <x v="3"/>
    <d v="2025-01-03T00:00:00"/>
    <s v="BH2339456"/>
    <d v="2025-01-03T00:00:00"/>
    <n v="1451"/>
    <s v="16679815"/>
    <n v="1311312"/>
    <n v="0"/>
    <n v="104905"/>
    <n v="1416217"/>
    <s v="Bán hàng"/>
    <d v="2025-02-10T00:00:00"/>
    <m/>
    <n v="0"/>
    <n v="1416217"/>
    <n v="1416217"/>
    <n v="0"/>
    <d v="2025-01-03T00:00:00"/>
    <m/>
    <d v="2025-01-03T00:00:00"/>
    <n v="0"/>
    <m/>
    <s v=""/>
    <s v="Đã thanh toán"/>
    <s v="01"/>
    <s v="02"/>
    <s v="check xong"/>
    <m/>
    <x v="3"/>
    <x v="3"/>
  </r>
  <r>
    <x v="13"/>
    <x v="13"/>
    <d v="2025-01-03T00:00:00"/>
    <s v="BH2339457"/>
    <d v="2025-01-03T00:00:00"/>
    <n v="1452"/>
    <s v="20585898"/>
    <n v="837050"/>
    <n v="0"/>
    <n v="66964"/>
    <n v="904014"/>
    <s v="Bán hàng"/>
    <d v="2025-02-10T00:00:00"/>
    <m/>
    <n v="0"/>
    <n v="904014"/>
    <n v="904014"/>
    <n v="0"/>
    <d v="2025-01-03T00:00:00"/>
    <m/>
    <d v="2025-01-03T00:00:00"/>
    <n v="0"/>
    <m/>
    <s v=""/>
    <s v="Đã thanh toán"/>
    <s v="01"/>
    <s v="02"/>
    <s v="check xong"/>
    <m/>
    <x v="13"/>
    <x v="13"/>
  </r>
  <r>
    <x v="14"/>
    <x v="14"/>
    <d v="2025-01-03T00:00:00"/>
    <s v="BH2339458"/>
    <d v="2025-01-03T00:00:00"/>
    <n v="1453"/>
    <s v="23330867"/>
    <n v="2937240"/>
    <n v="0"/>
    <n v="234979"/>
    <n v="3172219"/>
    <s v="Bán hàng"/>
    <d v="2025-02-10T00:00:00"/>
    <m/>
    <n v="0"/>
    <n v="3172219"/>
    <n v="3172219"/>
    <n v="0"/>
    <d v="2025-01-03T00:00:00"/>
    <m/>
    <d v="2025-01-03T00:00:00"/>
    <n v="0"/>
    <m/>
    <s v=""/>
    <s v="Đã thanh toán"/>
    <s v="01"/>
    <s v="02"/>
    <s v="check xong"/>
    <m/>
    <x v="14"/>
    <x v="14"/>
  </r>
  <r>
    <x v="11"/>
    <x v="11"/>
    <d v="2025-01-03T00:00:00"/>
    <s v="BH2339459"/>
    <d v="2025-01-03T00:00:00"/>
    <n v="1454"/>
    <s v="24504990"/>
    <n v="2381320"/>
    <n v="0"/>
    <n v="190506"/>
    <n v="2571826"/>
    <s v="Bán hàng"/>
    <d v="2025-02-10T00:00:00"/>
    <m/>
    <n v="0"/>
    <n v="2571826"/>
    <n v="2571826"/>
    <n v="0"/>
    <d v="2025-01-03T00:00:00"/>
    <m/>
    <d v="2025-01-03T00:00:00"/>
    <n v="0"/>
    <m/>
    <s v=""/>
    <s v="Đã thanh toán"/>
    <s v="01"/>
    <s v="02"/>
    <s v="check xong"/>
    <m/>
    <x v="11"/>
    <x v="11"/>
  </r>
  <r>
    <x v="0"/>
    <x v="0"/>
    <d v="2025-01-03T00:00:00"/>
    <s v="BH2339460"/>
    <d v="2025-01-03T00:00:00"/>
    <n v="1455"/>
    <s v="25540085"/>
    <n v="4762640"/>
    <n v="0"/>
    <n v="381011"/>
    <n v="5143651"/>
    <s v="Bán hàng"/>
    <d v="2025-02-10T00:00:00"/>
    <m/>
    <n v="0"/>
    <n v="5143651"/>
    <n v="5143651"/>
    <n v="0"/>
    <d v="2025-01-03T00:00:00"/>
    <m/>
    <d v="2025-01-03T00:00:00"/>
    <n v="0"/>
    <m/>
    <s v=""/>
    <s v="Đã thanh toán"/>
    <s v="01"/>
    <s v="02"/>
    <s v="check xong"/>
    <m/>
    <x v="0"/>
    <x v="0"/>
  </r>
  <r>
    <x v="0"/>
    <x v="0"/>
    <d v="2025-01-03T00:00:00"/>
    <s v="BH2339461"/>
    <d v="2025-01-03T00:00:00"/>
    <n v="1456"/>
    <s v="25540237"/>
    <n v="837050"/>
    <n v="0"/>
    <n v="66964"/>
    <n v="904014"/>
    <s v="Bán hàng"/>
    <d v="2025-02-10T00:00:00"/>
    <m/>
    <n v="0"/>
    <n v="904014"/>
    <n v="904014"/>
    <n v="0"/>
    <d v="2025-01-03T00:00:00"/>
    <m/>
    <d v="2025-01-03T00:00:00"/>
    <n v="0"/>
    <m/>
    <s v=""/>
    <s v="Đã thanh toán"/>
    <s v="01"/>
    <s v="02"/>
    <s v="check xong"/>
    <m/>
    <x v="0"/>
    <x v="0"/>
  </r>
  <r>
    <x v="0"/>
    <x v="0"/>
    <d v="2025-01-03T00:00:00"/>
    <s v="BH2339462"/>
    <d v="2025-01-03T00:00:00"/>
    <n v="1457"/>
    <s v="25540289"/>
    <n v="5318560"/>
    <n v="0"/>
    <n v="425485"/>
    <n v="5744045"/>
    <s v="Bán hàng"/>
    <d v="2025-02-10T00:00:00"/>
    <m/>
    <n v="0"/>
    <n v="5744045"/>
    <n v="5744045"/>
    <n v="0"/>
    <d v="2025-01-03T00:00:00"/>
    <m/>
    <d v="2025-01-03T00:00:00"/>
    <n v="0"/>
    <m/>
    <s v=""/>
    <s v="Đã thanh toán"/>
    <s v="01"/>
    <s v="02"/>
    <s v="check xong"/>
    <m/>
    <x v="0"/>
    <x v="0"/>
  </r>
  <r>
    <x v="8"/>
    <x v="8"/>
    <d v="2025-01-03T00:00:00"/>
    <s v="BH2339688"/>
    <d v="2025-01-03T00:00:00"/>
    <n v="1754"/>
    <s v="12024218"/>
    <n v="35177360"/>
    <n v="0"/>
    <n v="2814189"/>
    <n v="37991549"/>
    <s v="Bán hàng"/>
    <d v="2025-02-10T00:00:00"/>
    <m/>
    <n v="0"/>
    <n v="37991549"/>
    <n v="37991549"/>
    <n v="0"/>
    <d v="2025-01-03T00:00:00"/>
    <m/>
    <d v="2025-01-03T00:00:00"/>
    <n v="0"/>
    <m/>
    <s v=""/>
    <s v="Đã thanh toán"/>
    <s v="01"/>
    <s v="02"/>
    <s v="check xong"/>
    <m/>
    <x v="8"/>
    <x v="8"/>
  </r>
  <r>
    <x v="8"/>
    <x v="8"/>
    <d v="2025-01-03T00:00:00"/>
    <s v="BH2339689"/>
    <d v="2025-01-03T00:00:00"/>
    <n v="1753"/>
    <s v="12022494"/>
    <n v="1003660"/>
    <n v="0"/>
    <n v="80293"/>
    <n v="1083953"/>
    <s v="Bán hàng"/>
    <d v="2025-02-10T00:00:00"/>
    <m/>
    <n v="0"/>
    <n v="1083953"/>
    <n v="1083953"/>
    <n v="0"/>
    <d v="2025-01-03T00:00:00"/>
    <m/>
    <d v="2025-01-03T00:00:00"/>
    <n v="0"/>
    <m/>
    <s v=""/>
    <s v="Đã thanh toán"/>
    <s v="01"/>
    <s v="02"/>
    <s v="check xong"/>
    <m/>
    <x v="8"/>
    <x v="8"/>
  </r>
  <r>
    <x v="8"/>
    <x v="8"/>
    <d v="2025-01-03T00:00:00"/>
    <s v="BH2339690"/>
    <d v="2025-01-03T00:00:00"/>
    <n v="1765"/>
    <s v="12019898"/>
    <n v="11273390"/>
    <n v="0"/>
    <n v="901871"/>
    <n v="12175261"/>
    <s v="Bán hàng"/>
    <d v="2025-02-10T00:00:00"/>
    <m/>
    <n v="0"/>
    <n v="12175261"/>
    <n v="12175261"/>
    <n v="0"/>
    <d v="2025-01-03T00:00:00"/>
    <m/>
    <d v="2025-01-03T00:00:00"/>
    <n v="0"/>
    <m/>
    <s v=""/>
    <s v="Đã thanh toán"/>
    <s v="01"/>
    <s v="02"/>
    <s v="check xong"/>
    <m/>
    <x v="8"/>
    <x v="8"/>
  </r>
  <r>
    <x v="5"/>
    <x v="5"/>
    <d v="2025-01-03T00:00:00"/>
    <s v="BH2339701"/>
    <d v="2025-01-03T00:00:00"/>
    <n v="1748"/>
    <s v="19624955"/>
    <n v="2883150"/>
    <n v="0"/>
    <n v="230652"/>
    <n v="3113802"/>
    <s v="Bán hàng"/>
    <d v="2025-02-10T00:00:00"/>
    <m/>
    <n v="0"/>
    <n v="3113802"/>
    <n v="3113802"/>
    <n v="0"/>
    <d v="2025-01-03T00:00:00"/>
    <m/>
    <d v="2025-01-03T00:00:00"/>
    <n v="0"/>
    <m/>
    <s v=""/>
    <s v="Đã thanh toán"/>
    <s v="01"/>
    <s v="02"/>
    <s v="check xong"/>
    <m/>
    <x v="5"/>
    <x v="5"/>
  </r>
  <r>
    <x v="9"/>
    <x v="9"/>
    <d v="2025-01-04T00:00:00"/>
    <s v="BH2319984"/>
    <d v="2025-01-04T00:00:00"/>
    <n v="3481"/>
    <s v="26632855"/>
    <n v="1674100"/>
    <n v="0"/>
    <n v="133928"/>
    <n v="1808028"/>
    <s v="Bán hàng"/>
    <d v="2025-02-10T00:00:00"/>
    <m/>
    <n v="0"/>
    <n v="1808028"/>
    <n v="1808028"/>
    <n v="0"/>
    <d v="2025-01-04T00:00:00"/>
    <m/>
    <d v="2025-01-04T00:00:00"/>
    <n v="0"/>
    <m/>
    <s v=""/>
    <s v="Đã thanh toán"/>
    <s v="01"/>
    <s v="02"/>
    <s v="check xong"/>
    <m/>
    <x v="9"/>
    <x v="9"/>
  </r>
  <r>
    <x v="9"/>
    <x v="9"/>
    <d v="2025-01-04T00:00:00"/>
    <s v="BH2319985"/>
    <d v="2025-01-04T00:00:00"/>
    <n v="3482"/>
    <s v="26632915"/>
    <n v="3689780"/>
    <n v="0"/>
    <n v="295182"/>
    <n v="3984962"/>
    <s v="Bán hàng"/>
    <d v="2025-02-10T00:00:00"/>
    <m/>
    <n v="0"/>
    <n v="3984962"/>
    <n v="3984962"/>
    <n v="0"/>
    <d v="2025-01-04T00:00:00"/>
    <m/>
    <d v="2025-01-04T00:00:00"/>
    <n v="0"/>
    <m/>
    <s v=""/>
    <s v="Đã thanh toán"/>
    <s v="01"/>
    <s v="02"/>
    <s v="check xong"/>
    <m/>
    <x v="9"/>
    <x v="9"/>
  </r>
  <r>
    <x v="8"/>
    <x v="8"/>
    <d v="2025-01-04T00:00:00"/>
    <s v="BH2339685"/>
    <d v="2025-01-04T00:00:00"/>
    <n v="1750"/>
    <s v="10545608"/>
    <n v="8370500"/>
    <n v="0"/>
    <n v="669640"/>
    <n v="9040140"/>
    <s v="Bán hàng"/>
    <d v="2025-02-10T00:00:00"/>
    <m/>
    <n v="0"/>
    <n v="9040140"/>
    <n v="9040140"/>
    <n v="0"/>
    <d v="2025-01-04T00:00:00"/>
    <m/>
    <d v="2025-01-04T00:00:00"/>
    <n v="0"/>
    <m/>
    <s v=""/>
    <s v="Đã thanh toán"/>
    <s v="01"/>
    <s v="02"/>
    <s v="check xong"/>
    <m/>
    <x v="8"/>
    <x v="8"/>
  </r>
  <r>
    <x v="8"/>
    <x v="8"/>
    <d v="2025-01-04T00:00:00"/>
    <s v="BH2339686"/>
    <d v="2025-01-04T00:00:00"/>
    <n v="1751"/>
    <s v="10545801"/>
    <n v="32339850"/>
    <n v="0"/>
    <n v="2587188"/>
    <n v="34927038"/>
    <s v="Bán hàng"/>
    <d v="2025-02-10T00:00:00"/>
    <m/>
    <n v="0"/>
    <n v="34927038"/>
    <n v="34927038"/>
    <n v="0"/>
    <d v="2025-01-04T00:00:00"/>
    <m/>
    <d v="2025-01-04T00:00:00"/>
    <n v="0"/>
    <m/>
    <s v=""/>
    <s v="Đã thanh toán"/>
    <s v="01"/>
    <s v="02"/>
    <s v="check xong"/>
    <m/>
    <x v="8"/>
    <x v="8"/>
  </r>
  <r>
    <x v="8"/>
    <x v="8"/>
    <d v="2025-01-04T00:00:00"/>
    <s v="BH2339687"/>
    <d v="2025-01-04T00:00:00"/>
    <n v="1752"/>
    <s v="11167512"/>
    <n v="6696400"/>
    <n v="0"/>
    <n v="535712"/>
    <n v="7232112"/>
    <s v="Bán hàng"/>
    <d v="2025-02-10T00:00:00"/>
    <m/>
    <n v="0"/>
    <n v="7232112"/>
    <n v="7232112"/>
    <n v="0"/>
    <d v="2025-01-04T00:00:00"/>
    <m/>
    <d v="2025-01-04T00:00:00"/>
    <n v="0"/>
    <m/>
    <s v=""/>
    <s v="Đã thanh toán"/>
    <s v="01"/>
    <s v="02"/>
    <s v="check xong"/>
    <m/>
    <x v="8"/>
    <x v="8"/>
  </r>
  <r>
    <x v="1"/>
    <x v="1"/>
    <d v="2025-01-06T00:00:00"/>
    <s v="BH2339979"/>
    <d v="2025-01-02T00:00:00"/>
    <n v="2832"/>
    <s v="28548836"/>
    <n v="4519380"/>
    <n v="0"/>
    <n v="361550"/>
    <n v="4880930"/>
    <s v="Bán hàng"/>
    <d v="2025-02-24T00:00:00"/>
    <m/>
    <n v="0"/>
    <n v="4880930"/>
    <n v="4880930"/>
    <n v="0"/>
    <d v="2025-01-02T00:00:00"/>
    <m/>
    <d v="2025-01-02T00:00:00"/>
    <n v="0"/>
    <m/>
    <s v=""/>
    <s v="Đã thanh toán"/>
    <s v="01"/>
    <s v="02"/>
    <s v="check xong"/>
    <m/>
    <x v="1"/>
    <x v="1"/>
  </r>
  <r>
    <x v="12"/>
    <x v="12"/>
    <d v="2025-01-06T00:00:00"/>
    <s v="BH2339980"/>
    <d v="2025-01-03T00:00:00"/>
    <n v="2833"/>
    <s v="27550652"/>
    <n v="14179380"/>
    <n v="0"/>
    <n v="1134350"/>
    <n v="15313730"/>
    <s v="Bán hàng"/>
    <d v="2025-02-24T00:00:00"/>
    <m/>
    <n v="0"/>
    <n v="15313730"/>
    <n v="15313730"/>
    <n v="0"/>
    <d v="2025-01-03T00:00:00"/>
    <m/>
    <d v="2025-01-03T00:00:00"/>
    <n v="0"/>
    <m/>
    <s v=""/>
    <s v="Đã thanh toán"/>
    <s v="01"/>
    <s v="02"/>
    <s v="check xong"/>
    <m/>
    <x v="12"/>
    <x v="12"/>
  </r>
  <r>
    <x v="6"/>
    <x v="6"/>
    <d v="2025-01-06T00:00:00"/>
    <s v="BH2339982"/>
    <d v="2025-01-03T00:00:00"/>
    <n v="2835"/>
    <s v="22556284"/>
    <n v="3134065"/>
    <n v="0"/>
    <n v="250725"/>
    <n v="3384790"/>
    <s v="Bán hàng"/>
    <d v="2025-02-24T00:00:00"/>
    <m/>
    <n v="0"/>
    <n v="3384790"/>
    <n v="3384790"/>
    <n v="0"/>
    <d v="2025-01-03T00:00:00"/>
    <m/>
    <d v="2025-01-03T00:00:00"/>
    <n v="0"/>
    <m/>
    <s v=""/>
    <s v="Đã thanh toán"/>
    <s v="01"/>
    <s v="02"/>
    <s v="check xong"/>
    <m/>
    <x v="6"/>
    <x v="6"/>
  </r>
  <r>
    <x v="13"/>
    <x v="13"/>
    <d v="2025-01-06T00:00:00"/>
    <s v="BH2339983"/>
    <d v="2025-01-03T00:00:00"/>
    <n v="2836"/>
    <s v="20588606"/>
    <n v="13107330"/>
    <n v="0"/>
    <n v="1048586"/>
    <n v="14155916"/>
    <s v="Bán hàng"/>
    <d v="2025-02-24T00:00:00"/>
    <m/>
    <n v="0"/>
    <n v="14155916"/>
    <n v="14155916"/>
    <n v="0"/>
    <d v="2025-01-03T00:00:00"/>
    <m/>
    <d v="2025-01-03T00:00:00"/>
    <n v="0"/>
    <m/>
    <s v=""/>
    <s v="Đã thanh toán"/>
    <s v="01"/>
    <s v="02"/>
    <s v="check xong"/>
    <m/>
    <x v="13"/>
    <x v="13"/>
  </r>
  <r>
    <x v="13"/>
    <x v="13"/>
    <d v="2025-01-06T00:00:00"/>
    <s v="BH2339984"/>
    <d v="2025-01-03T00:00:00"/>
    <n v="2837"/>
    <s v="20588550"/>
    <n v="837050"/>
    <n v="0"/>
    <n v="66964"/>
    <n v="904014"/>
    <s v="Bán hàng"/>
    <d v="2025-02-24T00:00:00"/>
    <m/>
    <n v="0"/>
    <n v="904014"/>
    <n v="904014"/>
    <n v="0"/>
    <d v="2025-01-03T00:00:00"/>
    <m/>
    <d v="2025-01-03T00:00:00"/>
    <n v="0"/>
    <m/>
    <s v=""/>
    <s v="Đã thanh toán"/>
    <s v="01"/>
    <s v="02"/>
    <s v="check xong"/>
    <m/>
    <x v="13"/>
    <x v="13"/>
  </r>
  <r>
    <x v="7"/>
    <x v="7"/>
    <d v="2025-01-06T00:00:00"/>
    <s v="BH2339987"/>
    <d v="2025-01-03T00:00:00"/>
    <n v="2840"/>
    <s v="15351483"/>
    <n v="27487605"/>
    <n v="0"/>
    <n v="2199008"/>
    <n v="29686613"/>
    <s v="Bán hàng"/>
    <d v="2025-02-24T00:00:00"/>
    <m/>
    <n v="0"/>
    <n v="29686613"/>
    <n v="29686613"/>
    <n v="0"/>
    <d v="2025-01-03T00:00:00"/>
    <m/>
    <d v="2025-01-03T00:00:00"/>
    <n v="0"/>
    <m/>
    <s v=""/>
    <s v="Đã thanh toán"/>
    <s v="01"/>
    <s v="02"/>
    <s v="check xong"/>
    <m/>
    <x v="7"/>
    <x v="7"/>
  </r>
  <r>
    <x v="2"/>
    <x v="2"/>
    <d v="2025-01-06T00:00:00"/>
    <s v="BH2339985"/>
    <d v="2025-01-04T00:00:00"/>
    <n v="2838"/>
    <s v="17174620"/>
    <n v="6214890"/>
    <n v="0"/>
    <n v="497191"/>
    <n v="6712081"/>
    <s v="Bán hàng"/>
    <d v="2025-02-24T00:00:00"/>
    <m/>
    <n v="0"/>
    <n v="6712081"/>
    <n v="6712081"/>
    <n v="0"/>
    <d v="2025-01-04T00:00:00"/>
    <m/>
    <d v="2025-01-04T00:00:00"/>
    <n v="0"/>
    <m/>
    <s v=""/>
    <s v="Đã thanh toán"/>
    <s v="01"/>
    <s v="02"/>
    <s v="check xong"/>
    <m/>
    <x v="2"/>
    <x v="2"/>
  </r>
  <r>
    <x v="3"/>
    <x v="3"/>
    <d v="2025-01-06T00:00:00"/>
    <s v="BH2339986"/>
    <d v="2025-01-04T00:00:00"/>
    <n v="2839"/>
    <s v="16683635"/>
    <n v="8255800"/>
    <n v="0"/>
    <n v="660464"/>
    <n v="8916264"/>
    <s v="Bán hàng"/>
    <d v="2025-02-24T00:00:00"/>
    <m/>
    <n v="0"/>
    <n v="8916264"/>
    <n v="8916264"/>
    <n v="0"/>
    <d v="2025-01-04T00:00:00"/>
    <m/>
    <d v="2025-01-04T00:00:00"/>
    <n v="0"/>
    <m/>
    <s v=""/>
    <s v="Đã thanh toán"/>
    <s v="01"/>
    <s v="02"/>
    <s v="check xong"/>
    <m/>
    <x v="3"/>
    <x v="3"/>
  </r>
  <r>
    <x v="1"/>
    <x v="1"/>
    <d v="2025-01-06T00:00:00"/>
    <s v="BH2339978"/>
    <d v="2025-01-05T00:00:00"/>
    <n v="2831"/>
    <s v="28549796"/>
    <n v="3286510"/>
    <n v="0"/>
    <n v="262921"/>
    <n v="3549431"/>
    <s v="Bán hàng"/>
    <d v="2025-02-24T00:00:00"/>
    <m/>
    <n v="0"/>
    <n v="3549431"/>
    <n v="3549431"/>
    <n v="0"/>
    <d v="2025-01-05T00:00:00"/>
    <m/>
    <d v="2025-01-05T00:00:00"/>
    <n v="0"/>
    <m/>
    <s v=""/>
    <s v="Đã thanh toán"/>
    <s v="01"/>
    <s v="02"/>
    <s v="check xong"/>
    <m/>
    <x v="1"/>
    <x v="1"/>
  </r>
  <r>
    <x v="0"/>
    <x v="0"/>
    <d v="2025-01-06T00:00:00"/>
    <s v="BH2339981"/>
    <d v="2025-01-05T00:00:00"/>
    <n v="2834"/>
    <s v="25543636"/>
    <n v="7143960"/>
    <n v="0"/>
    <n v="571517"/>
    <n v="7715477"/>
    <s v="Bán hàng"/>
    <d v="2025-02-24T00:00:00"/>
    <m/>
    <n v="0"/>
    <n v="7715477"/>
    <n v="7715477"/>
    <n v="0"/>
    <d v="2025-01-05T00:00:00"/>
    <m/>
    <d v="2025-01-05T00:00:00"/>
    <n v="0"/>
    <m/>
    <s v=""/>
    <s v="Đã thanh toán"/>
    <s v="01"/>
    <s v="02"/>
    <s v="check xong"/>
    <m/>
    <x v="0"/>
    <x v="0"/>
  </r>
  <r>
    <x v="9"/>
    <x v="9"/>
    <d v="2025-01-06T00:00:00"/>
    <s v="BH2319605"/>
    <d v="2025-01-06T00:00:00"/>
    <n v="1523"/>
    <s v="13254036"/>
    <n v="8609340"/>
    <n v="0"/>
    <n v="688747"/>
    <n v="9298087"/>
    <s v="Bán hàng"/>
    <d v="2025-02-10T00:00:00"/>
    <m/>
    <n v="0"/>
    <n v="9298087"/>
    <n v="9298087"/>
    <n v="0"/>
    <d v="2025-01-06T00:00:00"/>
    <m/>
    <d v="2025-01-06T00:00:00"/>
    <n v="0"/>
    <m/>
    <s v=""/>
    <s v="Đã thanh toán"/>
    <s v="01"/>
    <s v="02"/>
    <s v="check xong"/>
    <m/>
    <x v="9"/>
    <x v="9"/>
  </r>
  <r>
    <x v="9"/>
    <x v="9"/>
    <d v="2025-01-06T00:00:00"/>
    <s v="BH2319606"/>
    <d v="2025-01-06T00:00:00"/>
    <n v="1524"/>
    <s v="13254947"/>
    <n v="1674100"/>
    <n v="0"/>
    <n v="133928"/>
    <n v="1808028"/>
    <s v="Bán hàng"/>
    <d v="2025-02-10T00:00:00"/>
    <m/>
    <n v="0"/>
    <n v="1808028"/>
    <n v="1808028"/>
    <n v="0"/>
    <d v="2025-01-06T00:00:00"/>
    <m/>
    <d v="2025-01-06T00:00:00"/>
    <n v="0"/>
    <m/>
    <s v=""/>
    <s v="Đã thanh toán"/>
    <s v="01"/>
    <s v="02"/>
    <s v="check xong"/>
    <m/>
    <x v="9"/>
    <x v="9"/>
  </r>
  <r>
    <x v="9"/>
    <x v="9"/>
    <d v="2025-01-06T00:00:00"/>
    <s v="BH2319983"/>
    <d v="2025-01-06T00:00:00"/>
    <n v="3480"/>
    <s v="14340349"/>
    <n v="13830350"/>
    <n v="0"/>
    <n v="1106428"/>
    <n v="14936778"/>
    <s v="Bán hàng"/>
    <d v="2025-02-10T00:00:00"/>
    <m/>
    <n v="0"/>
    <n v="14936778"/>
    <n v="14936778"/>
    <n v="0"/>
    <d v="2025-01-06T00:00:00"/>
    <m/>
    <d v="2025-01-06T00:00:00"/>
    <n v="0"/>
    <m/>
    <s v=""/>
    <s v="Đã thanh toán"/>
    <s v="01"/>
    <s v="02"/>
    <s v="check xong"/>
    <m/>
    <x v="9"/>
    <x v="9"/>
  </r>
  <r>
    <x v="8"/>
    <x v="8"/>
    <d v="2025-01-06T00:00:00"/>
    <s v="BH2339977"/>
    <d v="2025-01-06T00:00:00"/>
    <n v="2830"/>
    <s v="29287359"/>
    <n v="2381320"/>
    <n v="0"/>
    <n v="190506"/>
    <n v="2571826"/>
    <s v="Bán hàng"/>
    <d v="2025-02-10T00:00:00"/>
    <m/>
    <n v="0"/>
    <n v="2571826"/>
    <n v="2571826"/>
    <n v="0"/>
    <d v="2025-01-06T00:00:00"/>
    <m/>
    <d v="2025-01-06T00:00:00"/>
    <n v="0"/>
    <m/>
    <s v=""/>
    <s v="Đã thanh toán"/>
    <s v="01"/>
    <s v="02"/>
    <s v="check xong"/>
    <m/>
    <x v="8"/>
    <x v="8"/>
  </r>
  <r>
    <x v="9"/>
    <x v="9"/>
    <d v="2025-01-07T00:00:00"/>
    <s v="BH2319981"/>
    <d v="2025-01-07T00:00:00"/>
    <n v="3478"/>
    <s v="13257592"/>
    <n v="3644550"/>
    <n v="0"/>
    <n v="291564"/>
    <n v="3936114"/>
    <s v="Bán hàng"/>
    <d v="2025-02-24T00:00:00"/>
    <m/>
    <n v="0"/>
    <n v="3936114"/>
    <n v="3936114"/>
    <n v="0"/>
    <d v="2025-01-07T00:00:00"/>
    <m/>
    <d v="2025-01-07T00:00:00"/>
    <n v="0"/>
    <m/>
    <s v=""/>
    <s v="Đã thanh toán"/>
    <s v="01"/>
    <s v="02"/>
    <s v="check xong"/>
    <m/>
    <x v="9"/>
    <x v="9"/>
  </r>
  <r>
    <x v="9"/>
    <x v="9"/>
    <d v="2025-01-07T00:00:00"/>
    <s v="BH2319982"/>
    <d v="2025-01-07T00:00:00"/>
    <n v="3479"/>
    <s v="26633657"/>
    <n v="1674100"/>
    <n v="0"/>
    <n v="133928"/>
    <n v="1808028"/>
    <s v="Bán hàng"/>
    <d v="2025-02-24T00:00:00"/>
    <m/>
    <n v="0"/>
    <n v="1808028"/>
    <n v="1808028"/>
    <n v="0"/>
    <d v="2025-01-07T00:00:00"/>
    <m/>
    <d v="2025-01-07T00:00:00"/>
    <n v="0"/>
    <m/>
    <s v=""/>
    <s v="Đã thanh toán"/>
    <s v="01"/>
    <s v="02"/>
    <s v="check xong"/>
    <m/>
    <x v="9"/>
    <x v="9"/>
  </r>
  <r>
    <x v="5"/>
    <x v="5"/>
    <d v="2025-01-07T00:00:00"/>
    <s v="BH2339974"/>
    <d v="2025-01-07T00:00:00"/>
    <n v="2827"/>
    <s v="19628808"/>
    <n v="501830"/>
    <n v="0"/>
    <n v="40146"/>
    <n v="541976"/>
    <s v="Bán hàng"/>
    <d v="2025-02-24T00:00:00"/>
    <m/>
    <n v="0"/>
    <n v="541976"/>
    <n v="541976"/>
    <n v="0"/>
    <d v="2025-01-07T00:00:00"/>
    <m/>
    <d v="2025-01-07T00:00:00"/>
    <n v="0"/>
    <m/>
    <s v=""/>
    <s v="Đã thanh toán"/>
    <s v="01"/>
    <s v="02"/>
    <s v="check xong"/>
    <m/>
    <x v="5"/>
    <x v="5"/>
  </r>
  <r>
    <x v="5"/>
    <x v="5"/>
    <d v="2025-01-07T00:00:00"/>
    <s v="BH2339975"/>
    <d v="2025-01-07T00:00:00"/>
    <n v="2828"/>
    <s v="19627573"/>
    <n v="837050"/>
    <n v="0"/>
    <n v="66964"/>
    <n v="904014"/>
    <s v="Bán hàng"/>
    <d v="2025-02-24T00:00:00"/>
    <m/>
    <n v="0"/>
    <n v="904014"/>
    <n v="904014"/>
    <n v="0"/>
    <d v="2025-01-07T00:00:00"/>
    <m/>
    <d v="2025-01-07T00:00:00"/>
    <n v="0"/>
    <m/>
    <s v=""/>
    <s v="Đã thanh toán"/>
    <s v="01"/>
    <s v="02"/>
    <s v="check xong"/>
    <m/>
    <x v="5"/>
    <x v="5"/>
  </r>
  <r>
    <x v="4"/>
    <x v="4"/>
    <d v="2025-01-07T00:00:00"/>
    <s v="BH2339976"/>
    <d v="2025-01-07T00:00:00"/>
    <n v="2829"/>
    <s v="18430825"/>
    <n v="4723300"/>
    <n v="0"/>
    <n v="377864"/>
    <n v="5101164"/>
    <s v="Bán hàng"/>
    <d v="2025-02-24T00:00:00"/>
    <m/>
    <n v="0"/>
    <n v="5101164"/>
    <n v="5101164"/>
    <n v="0"/>
    <d v="2025-01-07T00:00:00"/>
    <m/>
    <d v="2025-01-07T00:00:00"/>
    <n v="0"/>
    <m/>
    <s v=""/>
    <s v="Đã thanh toán"/>
    <s v="01"/>
    <s v="02"/>
    <s v="check xong"/>
    <m/>
    <x v="4"/>
    <x v="4"/>
  </r>
  <r>
    <x v="9"/>
    <x v="9"/>
    <d v="2025-01-08T00:00:00"/>
    <s v="BH2319986"/>
    <d v="2025-01-08T00:00:00"/>
    <n v="3483"/>
    <s v="26634115"/>
    <n v="5516860"/>
    <n v="0"/>
    <n v="441349"/>
    <n v="5958209"/>
    <s v="Bán hàng"/>
    <d v="2025-02-24T00:00:00"/>
    <m/>
    <n v="0"/>
    <n v="5958209"/>
    <n v="5958209"/>
    <n v="0"/>
    <d v="2025-01-08T00:00:00"/>
    <m/>
    <d v="2025-01-08T00:00:00"/>
    <n v="0"/>
    <m/>
    <s v=""/>
    <s v="Đã thanh toán"/>
    <s v="01"/>
    <s v="02"/>
    <s v="check xong"/>
    <m/>
    <x v="9"/>
    <x v="9"/>
  </r>
  <r>
    <x v="9"/>
    <x v="9"/>
    <d v="2025-01-08T00:00:00"/>
    <s v="BH2319989"/>
    <d v="2025-01-08T00:00:00"/>
    <n v="3489"/>
    <s v="13258921"/>
    <n v="10269500"/>
    <n v="0"/>
    <n v="821560"/>
    <n v="11091060"/>
    <s v="Bán hàng"/>
    <d v="2025-02-24T00:00:00"/>
    <m/>
    <n v="0"/>
    <n v="11091060"/>
    <n v="11091060"/>
    <n v="0"/>
    <d v="2025-01-08T00:00:00"/>
    <m/>
    <d v="2025-01-08T00:00:00"/>
    <n v="0"/>
    <m/>
    <s v=""/>
    <s v="Đã thanh toán"/>
    <s v="01"/>
    <s v="02"/>
    <s v="check xong"/>
    <m/>
    <x v="9"/>
    <x v="9"/>
  </r>
  <r>
    <x v="8"/>
    <x v="8"/>
    <d v="2025-01-08T00:00:00"/>
    <s v="BH2340127"/>
    <d v="2025-01-08T00:00:00"/>
    <n v="3300"/>
    <s v="11169202"/>
    <n v="35487660"/>
    <n v="0"/>
    <n v="2839013"/>
    <n v="38326673"/>
    <s v="Bán hàng"/>
    <d v="2025-02-24T00:00:00"/>
    <m/>
    <n v="0"/>
    <n v="38326673"/>
    <n v="38326673"/>
    <n v="0"/>
    <d v="2025-01-08T00:00:00"/>
    <m/>
    <d v="2025-01-08T00:00:00"/>
    <n v="0"/>
    <m/>
    <s v=""/>
    <s v="Đã thanh toán"/>
    <s v="01"/>
    <s v="02"/>
    <s v="check xong"/>
    <m/>
    <x v="8"/>
    <x v="8"/>
  </r>
  <r>
    <x v="10"/>
    <x v="10"/>
    <d v="2025-01-09T00:00:00"/>
    <s v="BH2340091"/>
    <d v="2025-01-06T00:00:00"/>
    <n v="3304"/>
    <s v="21373235"/>
    <n v="2540670"/>
    <n v="0"/>
    <n v="203254"/>
    <n v="2743924"/>
    <s v="Bán hàng"/>
    <d v="2025-02-24T00:00:00"/>
    <m/>
    <n v="0"/>
    <n v="2743924"/>
    <n v="2743924"/>
    <n v="0"/>
    <d v="2025-01-06T00:00:00"/>
    <m/>
    <d v="2025-01-06T00:00:00"/>
    <n v="0"/>
    <m/>
    <s v=""/>
    <s v="Đã thanh toán"/>
    <s v="01"/>
    <s v="02"/>
    <s v="check xong"/>
    <m/>
    <x v="10"/>
    <x v="10"/>
  </r>
  <r>
    <x v="12"/>
    <x v="12"/>
    <d v="2025-01-09T00:00:00"/>
    <s v="BH2340128"/>
    <d v="2025-01-06T00:00:00"/>
    <n v="3309"/>
    <s v="27552010"/>
    <n v="20174780"/>
    <n v="0"/>
    <n v="1613982"/>
    <n v="21788762"/>
    <s v="Bán hàng"/>
    <d v="2025-02-24T00:00:00"/>
    <m/>
    <n v="0"/>
    <n v="21788762"/>
    <n v="21788762"/>
    <n v="0"/>
    <d v="2025-01-06T00:00:00"/>
    <m/>
    <d v="2025-01-06T00:00:00"/>
    <n v="0"/>
    <m/>
    <s v=""/>
    <s v="Đã thanh toán"/>
    <s v="01"/>
    <s v="02"/>
    <s v="check xong"/>
    <m/>
    <x v="12"/>
    <x v="12"/>
  </r>
  <r>
    <x v="0"/>
    <x v="0"/>
    <d v="2025-01-09T00:00:00"/>
    <s v="BH2340129"/>
    <d v="2025-01-06T00:00:00"/>
    <n v="3310"/>
    <s v="25543930"/>
    <n v="1210946"/>
    <n v="0"/>
    <n v="96876"/>
    <n v="1307822"/>
    <s v="Bán hàng"/>
    <d v="2025-02-24T00:00:00"/>
    <m/>
    <n v="0"/>
    <n v="1307822"/>
    <n v="1307822"/>
    <n v="0"/>
    <d v="2025-01-06T00:00:00"/>
    <m/>
    <d v="2025-01-06T00:00:00"/>
    <n v="0"/>
    <m/>
    <s v=""/>
    <s v="Đã thanh toán"/>
    <s v="01"/>
    <s v="02"/>
    <s v="check xong"/>
    <m/>
    <x v="0"/>
    <x v="0"/>
  </r>
  <r>
    <x v="6"/>
    <x v="6"/>
    <d v="2025-01-09T00:00:00"/>
    <s v="BH2340130"/>
    <d v="2025-01-06T00:00:00"/>
    <n v="3311"/>
    <s v="22557818"/>
    <n v="418525"/>
    <n v="0"/>
    <n v="33482"/>
    <n v="452007"/>
    <s v="Bán hàng"/>
    <d v="2025-02-24T00:00:00"/>
    <m/>
    <n v="0"/>
    <n v="452007"/>
    <n v="452007"/>
    <n v="0"/>
    <d v="2025-01-06T00:00:00"/>
    <m/>
    <d v="2025-01-06T00:00:00"/>
    <n v="0"/>
    <m/>
    <s v=""/>
    <s v="Đã thanh toán"/>
    <s v="01"/>
    <s v="02"/>
    <s v="check xong"/>
    <m/>
    <x v="6"/>
    <x v="6"/>
  </r>
  <r>
    <x v="3"/>
    <x v="3"/>
    <d v="2025-01-09T00:00:00"/>
    <s v="BH2340132"/>
    <d v="2025-01-06T00:00:00"/>
    <n v="3301"/>
    <s v="16684089"/>
    <n v="4496195"/>
    <n v="0"/>
    <n v="359696"/>
    <n v="4855891"/>
    <s v="Bán hàng"/>
    <d v="2025-02-24T00:00:00"/>
    <m/>
    <n v="0"/>
    <n v="4855891"/>
    <n v="4855891"/>
    <n v="0"/>
    <d v="2025-01-06T00:00:00"/>
    <m/>
    <d v="2025-01-06T00:00:00"/>
    <n v="0"/>
    <m/>
    <s v=""/>
    <s v="Đã thanh toán"/>
    <s v="01"/>
    <s v="02"/>
    <s v="check xong"/>
    <m/>
    <x v="3"/>
    <x v="3"/>
  </r>
  <r>
    <x v="2"/>
    <x v="2"/>
    <d v="2025-01-09T00:00:00"/>
    <s v="BH2340131"/>
    <d v="2025-01-08T00:00:00"/>
    <n v="3307"/>
    <s v="17176434"/>
    <n v="6072360"/>
    <n v="0"/>
    <n v="485789"/>
    <n v="6558149"/>
    <s v="Bán hàng"/>
    <d v="2025-02-24T00:00:00"/>
    <m/>
    <n v="0"/>
    <n v="6558149"/>
    <n v="6558149"/>
    <n v="0"/>
    <d v="2025-01-08T00:00:00"/>
    <m/>
    <d v="2025-01-08T00:00:00"/>
    <n v="0"/>
    <m/>
    <s v=""/>
    <s v="Đã thanh toán"/>
    <s v="01"/>
    <s v="02"/>
    <s v="check xong"/>
    <m/>
    <x v="2"/>
    <x v="2"/>
  </r>
  <r>
    <x v="9"/>
    <x v="9"/>
    <d v="2025-01-09T00:00:00"/>
    <s v="BH2319988"/>
    <d v="2025-01-09T00:00:00"/>
    <n v="3485"/>
    <s v="14341385"/>
    <n v="11963440"/>
    <n v="0"/>
    <n v="957075"/>
    <n v="12920515"/>
    <s v="Bán hàng"/>
    <d v="2025-02-24T00:00:00"/>
    <m/>
    <n v="0"/>
    <n v="12920515"/>
    <n v="12920515"/>
    <n v="0"/>
    <d v="2025-01-09T00:00:00"/>
    <m/>
    <d v="2025-01-09T00:00:00"/>
    <n v="0"/>
    <m/>
    <s v=""/>
    <s v="Đã thanh toán"/>
    <s v="01"/>
    <s v="02"/>
    <s v="check xong"/>
    <m/>
    <x v="9"/>
    <x v="9"/>
  </r>
  <r>
    <x v="0"/>
    <x v="0"/>
    <d v="2025-01-09T00:00:00"/>
    <s v="BH2339951"/>
    <d v="2025-01-09T00:00:00"/>
    <n v="2605"/>
    <s v="25536515"/>
    <n v="11906600"/>
    <n v="0"/>
    <n v="952528"/>
    <n v="12859128"/>
    <s v="Bán hàng"/>
    <d v="2025-01-24T00:00:00"/>
    <m/>
    <n v="0"/>
    <n v="12859128"/>
    <n v="12859128"/>
    <n v="0"/>
    <d v="2025-01-09T00:00:00"/>
    <m/>
    <d v="2025-01-09T00:00:00"/>
    <n v="0"/>
    <m/>
    <s v=""/>
    <s v="Đã thanh toán"/>
    <s v="01"/>
    <s v="01"/>
    <s v="check xong"/>
    <m/>
    <x v="0"/>
    <x v="0"/>
  </r>
  <r>
    <x v="9"/>
    <x v="9"/>
    <d v="2025-01-10T00:00:00"/>
    <s v="BH2319987"/>
    <d v="2025-01-10T00:00:00"/>
    <n v="3484"/>
    <s v="14342377"/>
    <n v="11105800"/>
    <n v="0"/>
    <n v="888464"/>
    <n v="11994264"/>
    <s v="Bán hàng"/>
    <d v="2025-02-24T00:00:00"/>
    <m/>
    <n v="0"/>
    <n v="11994264"/>
    <n v="11994264"/>
    <n v="0"/>
    <d v="2025-01-10T00:00:00"/>
    <m/>
    <d v="2025-01-10T00:00:00"/>
    <n v="0"/>
    <m/>
    <s v=""/>
    <s v="Đã thanh toán"/>
    <s v="01"/>
    <s v="02"/>
    <s v="check xong"/>
    <m/>
    <x v="9"/>
    <x v="9"/>
  </r>
  <r>
    <x v="8"/>
    <x v="8"/>
    <d v="2025-01-11T00:00:00"/>
    <s v="BH2340317"/>
    <d v="2025-01-11T00:00:00"/>
    <n v="3475"/>
    <s v="50926197"/>
    <n v="3331740"/>
    <n v="0"/>
    <n v="266539"/>
    <n v="3598279"/>
    <s v="Bán hàng"/>
    <d v="2025-02-24T00:00:00"/>
    <m/>
    <n v="0"/>
    <n v="3598279"/>
    <n v="3598279"/>
    <n v="0"/>
    <d v="2025-01-11T00:00:00"/>
    <m/>
    <d v="2025-01-11T00:00:00"/>
    <n v="0"/>
    <m/>
    <s v=""/>
    <s v="Đã thanh toán"/>
    <s v="01"/>
    <s v="02"/>
    <s v="check xong"/>
    <m/>
    <x v="8"/>
    <x v="8"/>
  </r>
  <r>
    <x v="8"/>
    <x v="8"/>
    <d v="2025-01-11T00:00:00"/>
    <s v="BH2340593"/>
    <d v="2025-01-11T00:00:00"/>
    <n v="4985"/>
    <s v="10549611"/>
    <n v="30325148"/>
    <n v="0"/>
    <n v="2426012"/>
    <n v="32751160"/>
    <s v="Bán hàng"/>
    <d v="2025-02-24T00:00:00"/>
    <m/>
    <n v="0"/>
    <n v="32751160"/>
    <n v="32751160"/>
    <n v="0"/>
    <d v="2025-01-11T00:00:00"/>
    <m/>
    <d v="2025-01-11T00:00:00"/>
    <n v="0"/>
    <m/>
    <s v=""/>
    <s v="Đã thanh toán"/>
    <s v="01"/>
    <s v="02"/>
    <s v="check xong"/>
    <m/>
    <x v="8"/>
    <x v="8"/>
  </r>
  <r>
    <x v="8"/>
    <x v="8"/>
    <d v="2025-01-11T00:00:00"/>
    <s v="BH2340594"/>
    <d v="2025-01-11T00:00:00"/>
    <n v="4984"/>
    <s v="10549420"/>
    <n v="12555750"/>
    <n v="0"/>
    <n v="1004460"/>
    <n v="13560210"/>
    <s v="Bán hàng"/>
    <d v="2025-02-24T00:00:00"/>
    <m/>
    <n v="0"/>
    <n v="13560210"/>
    <n v="13560210"/>
    <n v="0"/>
    <d v="2025-01-11T00:00:00"/>
    <m/>
    <d v="2025-01-11T00:00:00"/>
    <n v="0"/>
    <m/>
    <s v=""/>
    <s v="Đã thanh toán"/>
    <s v="01"/>
    <s v="02"/>
    <s v="check xong"/>
    <m/>
    <x v="8"/>
    <x v="8"/>
  </r>
  <r>
    <x v="8"/>
    <x v="8"/>
    <d v="2025-01-12T00:00:00"/>
    <s v="BH2340316"/>
    <d v="2025-01-12T00:00:00"/>
    <n v="3474"/>
    <s v="50926412"/>
    <n v="802928"/>
    <n v="0"/>
    <n v="64234"/>
    <n v="867162"/>
    <s v="Bán hàng"/>
    <d v="2025-02-24T00:00:00"/>
    <m/>
    <n v="0"/>
    <n v="867162"/>
    <n v="867162"/>
    <n v="0"/>
    <d v="2025-01-12T00:00:00"/>
    <m/>
    <d v="2025-01-12T00:00:00"/>
    <n v="0"/>
    <m/>
    <s v=""/>
    <s v="Đã thanh toán"/>
    <s v="01"/>
    <s v="02"/>
    <s v="check xong"/>
    <m/>
    <x v="8"/>
    <x v="8"/>
  </r>
  <r>
    <x v="1"/>
    <x v="1"/>
    <d v="2025-01-13T00:00:00"/>
    <s v="BH2340320"/>
    <d v="2025-01-09T00:00:00"/>
    <n v="3612"/>
    <s v="28551643"/>
    <n v="3261885"/>
    <n v="0"/>
    <n v="260951"/>
    <n v="3522836"/>
    <s v="Bán hàng"/>
    <d v="2025-02-24T00:00:00"/>
    <m/>
    <n v="0"/>
    <n v="3522836"/>
    <n v="3522836"/>
    <n v="0"/>
    <d v="2025-01-09T00:00:00"/>
    <m/>
    <d v="2025-01-09T00:00:00"/>
    <n v="0"/>
    <m/>
    <s v=""/>
    <s v="Đã thanh toán"/>
    <s v="01"/>
    <s v="02"/>
    <s v="check xong"/>
    <m/>
    <x v="1"/>
    <x v="1"/>
  </r>
  <r>
    <x v="0"/>
    <x v="0"/>
    <d v="2025-01-13T00:00:00"/>
    <s v="BH2340325"/>
    <d v="2025-01-10T00:00:00"/>
    <n v="3614"/>
    <s v="25545291"/>
    <n v="2024120"/>
    <n v="0"/>
    <n v="161930"/>
    <n v="2186050"/>
    <s v="Bán hàng"/>
    <d v="2025-02-24T00:00:00"/>
    <m/>
    <n v="0"/>
    <n v="2186050"/>
    <n v="2186050"/>
    <n v="0"/>
    <d v="2025-01-10T00:00:00"/>
    <m/>
    <d v="2025-01-10T00:00:00"/>
    <n v="0"/>
    <m/>
    <s v=""/>
    <s v="Đã thanh toán"/>
    <s v="01"/>
    <s v="02"/>
    <s v="check xong"/>
    <m/>
    <x v="0"/>
    <x v="0"/>
  </r>
  <r>
    <x v="13"/>
    <x v="13"/>
    <d v="2025-01-13T00:00:00"/>
    <s v="BH2340327"/>
    <d v="2025-01-10T00:00:00"/>
    <n v="3616"/>
    <s v="20591192"/>
    <n v="4048240"/>
    <n v="0"/>
    <n v="323859"/>
    <n v="4372099"/>
    <s v="Bán hàng"/>
    <d v="2025-02-24T00:00:00"/>
    <m/>
    <n v="0"/>
    <n v="4372099"/>
    <n v="4372099"/>
    <n v="0"/>
    <d v="2025-01-10T00:00:00"/>
    <m/>
    <d v="2025-01-10T00:00:00"/>
    <n v="0"/>
    <m/>
    <s v=""/>
    <s v="Đã thanh toán"/>
    <s v="01"/>
    <s v="02"/>
    <s v="check xong"/>
    <m/>
    <x v="13"/>
    <x v="13"/>
  </r>
  <r>
    <x v="2"/>
    <x v="2"/>
    <d v="2025-01-13T00:00:00"/>
    <s v="BH2340328"/>
    <d v="2025-01-10T00:00:00"/>
    <n v="3617"/>
    <s v="17177456"/>
    <n v="4405860"/>
    <n v="0"/>
    <n v="352469"/>
    <n v="4758329"/>
    <s v="Bán hàng"/>
    <d v="2025-02-24T00:00:00"/>
    <m/>
    <n v="0"/>
    <n v="4758329"/>
    <n v="4758329"/>
    <n v="0"/>
    <d v="2025-01-10T00:00:00"/>
    <m/>
    <d v="2025-01-10T00:00:00"/>
    <n v="0"/>
    <m/>
    <s v=""/>
    <s v="Đã thanh toán"/>
    <s v="01"/>
    <s v="02"/>
    <s v="check xong"/>
    <m/>
    <x v="2"/>
    <x v="2"/>
  </r>
  <r>
    <x v="12"/>
    <x v="12"/>
    <d v="2025-01-13T00:00:00"/>
    <s v="BH2340323"/>
    <d v="2025-01-11T00:00:00"/>
    <n v="3613"/>
    <s v="27554190"/>
    <n v="6663480"/>
    <n v="0"/>
    <n v="533078"/>
    <n v="7196558"/>
    <s v="Bán hàng"/>
    <d v="2025-02-24T00:00:00"/>
    <m/>
    <n v="0"/>
    <n v="7196558"/>
    <n v="7196558"/>
    <n v="0"/>
    <d v="2025-01-11T00:00:00"/>
    <m/>
    <d v="2025-01-11T00:00:00"/>
    <n v="0"/>
    <m/>
    <s v=""/>
    <s v="Đã thanh toán"/>
    <s v="01"/>
    <s v="02"/>
    <s v="check xong"/>
    <m/>
    <x v="12"/>
    <x v="12"/>
  </r>
  <r>
    <x v="6"/>
    <x v="6"/>
    <d v="2025-01-13T00:00:00"/>
    <s v="BH2340326"/>
    <d v="2025-01-11T00:00:00"/>
    <n v="3615"/>
    <s v="22559457"/>
    <n v="3689780"/>
    <n v="0"/>
    <n v="295182"/>
    <n v="3984962"/>
    <s v="Bán hàng"/>
    <d v="2025-02-24T00:00:00"/>
    <m/>
    <n v="0"/>
    <n v="3984962"/>
    <n v="3984962"/>
    <n v="0"/>
    <d v="2025-01-11T00:00:00"/>
    <m/>
    <d v="2025-01-11T00:00:00"/>
    <n v="0"/>
    <m/>
    <s v=""/>
    <s v="Đã thanh toán"/>
    <s v="01"/>
    <s v="02"/>
    <s v="check xong"/>
    <m/>
    <x v="6"/>
    <x v="6"/>
  </r>
  <r>
    <x v="9"/>
    <x v="9"/>
    <d v="2025-01-13T00:00:00"/>
    <s v="BH2320314"/>
    <d v="2025-01-13T00:00:00"/>
    <n v="5227"/>
    <s v="14343353"/>
    <n v="13415460"/>
    <n v="0"/>
    <n v="1073237"/>
    <n v="14488697"/>
    <s v="Bán hàng"/>
    <d v="2025-02-24T00:00:00"/>
    <m/>
    <n v="0"/>
    <n v="14488697"/>
    <n v="14488697"/>
    <n v="0"/>
    <d v="2025-01-13T00:00:00"/>
    <m/>
    <d v="2025-01-13T00:00:00"/>
    <n v="0"/>
    <m/>
    <s v=""/>
    <s v="Đã thanh toán"/>
    <s v="01"/>
    <s v="02"/>
    <s v="check xong"/>
    <m/>
    <x v="9"/>
    <x v="9"/>
  </r>
  <r>
    <x v="9"/>
    <x v="9"/>
    <d v="2025-01-13T00:00:00"/>
    <s v="BH2320315"/>
    <d v="2025-01-13T00:00:00"/>
    <n v="5226"/>
    <s v="26635968"/>
    <n v="3612720"/>
    <n v="0"/>
    <n v="289018"/>
    <n v="3901738"/>
    <s v="Bán hàng"/>
    <d v="2025-02-24T00:00:00"/>
    <m/>
    <n v="0"/>
    <n v="3901738"/>
    <n v="3901738"/>
    <n v="0"/>
    <d v="2025-01-13T00:00:00"/>
    <m/>
    <d v="2025-01-13T00:00:00"/>
    <n v="0"/>
    <m/>
    <s v=""/>
    <s v="Đã thanh toán"/>
    <s v="01"/>
    <s v="02"/>
    <s v="check xong"/>
    <m/>
    <x v="9"/>
    <x v="9"/>
  </r>
  <r>
    <x v="9"/>
    <x v="9"/>
    <d v="2025-01-13T00:00:00"/>
    <s v="BH2320316"/>
    <d v="2025-01-13T00:00:00"/>
    <n v="5225"/>
    <s v="26637016"/>
    <n v="4955110"/>
    <n v="0"/>
    <n v="396409"/>
    <n v="5351519"/>
    <s v="Bán hàng"/>
    <d v="2025-02-24T00:00:00"/>
    <m/>
    <n v="0"/>
    <n v="5351519"/>
    <n v="5351519"/>
    <n v="0"/>
    <d v="2025-01-13T00:00:00"/>
    <m/>
    <d v="2025-01-13T00:00:00"/>
    <n v="0"/>
    <m/>
    <s v=""/>
    <s v="Đã thanh toán"/>
    <s v="01"/>
    <s v="02"/>
    <s v="check xong"/>
    <m/>
    <x v="9"/>
    <x v="9"/>
  </r>
  <r>
    <x v="4"/>
    <x v="4"/>
    <d v="2025-01-13T00:00:00"/>
    <s v="BH2340318"/>
    <d v="2025-01-13T00:00:00"/>
    <n v="3476"/>
    <s v="18432141"/>
    <n v="1003660"/>
    <n v="0"/>
    <n v="80293"/>
    <n v="1083953"/>
    <s v="Bán hàng"/>
    <d v="2025-02-24T00:00:00"/>
    <m/>
    <n v="0"/>
    <n v="1083953"/>
    <n v="1083953"/>
    <n v="0"/>
    <d v="2025-01-13T00:00:00"/>
    <m/>
    <d v="2025-01-13T00:00:00"/>
    <n v="0"/>
    <m/>
    <s v=""/>
    <s v="Đã thanh toán"/>
    <s v="01"/>
    <s v="02"/>
    <s v="check xong"/>
    <m/>
    <x v="4"/>
    <x v="4"/>
  </r>
  <r>
    <x v="9"/>
    <x v="9"/>
    <d v="2025-01-15T00:00:00"/>
    <s v="BH2320318"/>
    <d v="2025-01-15T00:00:00"/>
    <n v="5223"/>
    <s v="13261394"/>
    <n v="2024120"/>
    <n v="0"/>
    <n v="161930"/>
    <n v="2186050"/>
    <s v="Bán hàng"/>
    <d v="2025-02-24T00:00:00"/>
    <m/>
    <n v="0"/>
    <n v="2186050"/>
    <n v="2186050"/>
    <n v="0"/>
    <d v="2025-01-15T00:00:00"/>
    <m/>
    <d v="2025-01-15T00:00:00"/>
    <n v="0"/>
    <m/>
    <s v=""/>
    <s v="Đã thanh toán"/>
    <s v="01"/>
    <s v="02"/>
    <s v="check xong"/>
    <m/>
    <x v="9"/>
    <x v="9"/>
  </r>
  <r>
    <x v="13"/>
    <x v="13"/>
    <d v="2025-01-16T00:00:00"/>
    <s v="BH2340942"/>
    <d v="2025-01-12T00:00:00"/>
    <n v="5320"/>
    <s v="20591970"/>
    <n v="8418560"/>
    <n v="0"/>
    <n v="673485"/>
    <n v="9092045"/>
    <s v="Bán hàng"/>
    <d v="2025-02-24T00:00:00"/>
    <m/>
    <n v="0"/>
    <n v="9092045"/>
    <n v="9092045"/>
    <n v="0"/>
    <d v="2025-01-12T00:00:00"/>
    <m/>
    <d v="2025-01-12T00:00:00"/>
    <n v="0"/>
    <m/>
    <s v=""/>
    <s v="Đã thanh toán"/>
    <s v="01"/>
    <s v="02"/>
    <s v="check xong"/>
    <m/>
    <x v="13"/>
    <x v="13"/>
  </r>
  <r>
    <x v="2"/>
    <x v="2"/>
    <d v="2025-01-16T00:00:00"/>
    <s v="BH2340949"/>
    <d v="2025-01-12T00:00:00"/>
    <n v="5322"/>
    <s v="17178216"/>
    <n v="5580300"/>
    <n v="0"/>
    <n v="446424"/>
    <n v="6026724"/>
    <s v="Bán hàng"/>
    <d v="2025-02-24T00:00:00"/>
    <m/>
    <n v="0"/>
    <n v="6026724"/>
    <n v="6026724"/>
    <n v="0"/>
    <d v="2025-01-12T00:00:00"/>
    <m/>
    <d v="2025-01-12T00:00:00"/>
    <n v="0"/>
    <m/>
    <s v=""/>
    <s v="Đã thanh toán"/>
    <s v="01"/>
    <s v="02"/>
    <s v="check xong"/>
    <m/>
    <x v="2"/>
    <x v="2"/>
  </r>
  <r>
    <x v="12"/>
    <x v="12"/>
    <d v="2025-01-16T00:00:00"/>
    <s v="BH2340932"/>
    <d v="2025-01-13T00:00:00"/>
    <n v="5316"/>
    <s v="27554720"/>
    <n v="1505490"/>
    <n v="0"/>
    <n v="120439"/>
    <n v="1625929"/>
    <s v="Bán hàng"/>
    <d v="2025-02-24T00:00:00"/>
    <m/>
    <n v="0"/>
    <n v="1625929"/>
    <n v="1625929"/>
    <n v="0"/>
    <d v="2025-01-13T00:00:00"/>
    <m/>
    <d v="2025-01-13T00:00:00"/>
    <n v="0"/>
    <m/>
    <s v=""/>
    <s v="Đã thanh toán"/>
    <s v="01"/>
    <s v="02"/>
    <s v="check xong"/>
    <m/>
    <x v="12"/>
    <x v="12"/>
  </r>
  <r>
    <x v="0"/>
    <x v="0"/>
    <d v="2025-01-16T00:00:00"/>
    <s v="BH2340934"/>
    <d v="2025-01-13T00:00:00"/>
    <n v="5317"/>
    <s v="25546352"/>
    <n v="1568986"/>
    <n v="0"/>
    <n v="125519"/>
    <n v="1694505"/>
    <s v="Bán hàng"/>
    <d v="2025-02-24T00:00:00"/>
    <m/>
    <n v="0"/>
    <n v="1694505"/>
    <n v="1694505"/>
    <n v="0"/>
    <d v="2025-01-13T00:00:00"/>
    <m/>
    <d v="2025-01-13T00:00:00"/>
    <n v="0"/>
    <m/>
    <s v=""/>
    <s v="Đã thanh toán"/>
    <s v="01"/>
    <s v="02"/>
    <s v="check xong"/>
    <m/>
    <x v="0"/>
    <x v="0"/>
  </r>
  <r>
    <x v="0"/>
    <x v="0"/>
    <d v="2025-01-16T00:00:00"/>
    <s v="BH2340937"/>
    <d v="2025-01-13T00:00:00"/>
    <n v="5318"/>
    <s v="25546109"/>
    <n v="4048240"/>
    <n v="0"/>
    <n v="323859"/>
    <n v="4372099"/>
    <s v="Bán hàng"/>
    <d v="2025-02-24T00:00:00"/>
    <m/>
    <n v="0"/>
    <n v="4372099"/>
    <n v="4372099"/>
    <n v="0"/>
    <d v="2025-01-13T00:00:00"/>
    <m/>
    <d v="2025-01-13T00:00:00"/>
    <n v="0"/>
    <m/>
    <s v=""/>
    <s v="Đã thanh toán"/>
    <s v="01"/>
    <s v="02"/>
    <s v="check xong"/>
    <m/>
    <x v="0"/>
    <x v="0"/>
  </r>
  <r>
    <x v="3"/>
    <x v="3"/>
    <d v="2025-01-16T00:00:00"/>
    <s v="BH2340951"/>
    <d v="2025-01-13T00:00:00"/>
    <n v="5323"/>
    <s v="16687172"/>
    <n v="12764715"/>
    <n v="0"/>
    <n v="1021177"/>
    <n v="13785892"/>
    <s v="Bán hàng"/>
    <d v="2025-02-24T00:00:00"/>
    <m/>
    <n v="0"/>
    <n v="13785892"/>
    <n v="13785892"/>
    <n v="0"/>
    <d v="2025-01-13T00:00:00"/>
    <m/>
    <d v="2025-01-13T00:00:00"/>
    <n v="0"/>
    <m/>
    <s v=""/>
    <s v="Đã thanh toán"/>
    <s v="01"/>
    <s v="02"/>
    <s v="check xong"/>
    <m/>
    <x v="3"/>
    <x v="3"/>
  </r>
  <r>
    <x v="3"/>
    <x v="3"/>
    <d v="2025-01-16T00:00:00"/>
    <s v="BH2340955"/>
    <d v="2025-01-13T00:00:00"/>
    <n v="5324"/>
    <s v="16686883"/>
    <n v="2024120"/>
    <n v="0"/>
    <n v="161930"/>
    <n v="2186050"/>
    <s v="Bán hàng"/>
    <d v="2025-02-24T00:00:00"/>
    <m/>
    <n v="0"/>
    <n v="2186050"/>
    <n v="2186050"/>
    <n v="0"/>
    <d v="2025-01-13T00:00:00"/>
    <m/>
    <d v="2025-01-13T00:00:00"/>
    <n v="0"/>
    <m/>
    <s v=""/>
    <s v="Đã thanh toán"/>
    <s v="01"/>
    <s v="02"/>
    <s v="check xong"/>
    <m/>
    <x v="3"/>
    <x v="3"/>
  </r>
  <r>
    <x v="7"/>
    <x v="7"/>
    <d v="2025-01-16T00:00:00"/>
    <s v="BH2340957"/>
    <d v="2025-01-13T00:00:00"/>
    <n v="5325"/>
    <s v="15355461"/>
    <n v="11505070"/>
    <n v="0"/>
    <n v="920406"/>
    <n v="12425476"/>
    <s v="Bán hàng"/>
    <d v="2025-02-24T00:00:00"/>
    <m/>
    <n v="0"/>
    <n v="12425476"/>
    <n v="12425476"/>
    <n v="0"/>
    <d v="2025-01-13T00:00:00"/>
    <m/>
    <d v="2025-01-13T00:00:00"/>
    <n v="0"/>
    <m/>
    <s v=""/>
    <s v="Đã thanh toán"/>
    <s v="01"/>
    <s v="02"/>
    <s v="check xong"/>
    <m/>
    <x v="7"/>
    <x v="7"/>
  </r>
  <r>
    <x v="7"/>
    <x v="7"/>
    <d v="2025-01-16T00:00:00"/>
    <s v="BH2340960"/>
    <d v="2025-01-13T00:00:00"/>
    <n v="5326"/>
    <s v="15355191"/>
    <n v="6072360"/>
    <n v="0"/>
    <n v="485789"/>
    <n v="6558149"/>
    <s v="Bán hàng"/>
    <d v="2025-02-24T00:00:00"/>
    <m/>
    <n v="0"/>
    <n v="6558149"/>
    <n v="6558149"/>
    <n v="0"/>
    <d v="2025-01-13T00:00:00"/>
    <m/>
    <d v="2025-01-13T00:00:00"/>
    <n v="0"/>
    <m/>
    <s v=""/>
    <s v="Đã thanh toán"/>
    <s v="01"/>
    <s v="02"/>
    <s v="check xong"/>
    <m/>
    <x v="7"/>
    <x v="7"/>
  </r>
  <r>
    <x v="6"/>
    <x v="6"/>
    <d v="2025-01-16T00:00:00"/>
    <s v="BH2340939"/>
    <d v="2025-01-14T00:00:00"/>
    <n v="5319"/>
    <s v="22560602"/>
    <n v="6574190"/>
    <n v="0"/>
    <n v="525935"/>
    <n v="7100125"/>
    <s v="Bán hàng"/>
    <d v="2025-02-24T00:00:00"/>
    <m/>
    <n v="0"/>
    <n v="7100125"/>
    <n v="7100125"/>
    <n v="0"/>
    <d v="2025-01-14T00:00:00"/>
    <m/>
    <d v="2025-01-14T00:00:00"/>
    <n v="0"/>
    <m/>
    <s v=""/>
    <s v="Đã thanh toán"/>
    <s v="01"/>
    <s v="02"/>
    <s v="check xong"/>
    <m/>
    <x v="6"/>
    <x v="6"/>
  </r>
  <r>
    <x v="2"/>
    <x v="2"/>
    <d v="2025-01-16T00:00:00"/>
    <s v="BH2340945"/>
    <d v="2025-01-14T00:00:00"/>
    <n v="5321"/>
    <s v="17179363"/>
    <n v="31215430"/>
    <n v="0"/>
    <n v="2497234"/>
    <n v="33712664"/>
    <s v="Bán hàng"/>
    <d v="2025-02-24T00:00:00"/>
    <m/>
    <n v="0"/>
    <n v="33712664"/>
    <n v="33712664"/>
    <n v="0"/>
    <d v="2025-01-14T00:00:00"/>
    <m/>
    <d v="2025-01-14T00:00:00"/>
    <n v="0"/>
    <m/>
    <s v=""/>
    <s v="Đã thanh toán"/>
    <s v="01"/>
    <s v="02"/>
    <s v="check xong"/>
    <m/>
    <x v="2"/>
    <x v="2"/>
  </r>
  <r>
    <x v="9"/>
    <x v="9"/>
    <d v="2025-01-16T00:00:00"/>
    <s v="BH2320317"/>
    <d v="2025-01-16T00:00:00"/>
    <n v="5224"/>
    <s v="13263049"/>
    <n v="26692760"/>
    <n v="0"/>
    <n v="2135421"/>
    <n v="28828181"/>
    <s v="Bán hàng"/>
    <d v="2025-02-24T00:00:00"/>
    <m/>
    <n v="0"/>
    <n v="28828181"/>
    <n v="28828181"/>
    <n v="0"/>
    <d v="2025-01-16T00:00:00"/>
    <m/>
    <d v="2025-01-16T00:00:00"/>
    <n v="0"/>
    <m/>
    <s v=""/>
    <s v="Đã thanh toán"/>
    <s v="01"/>
    <s v="02"/>
    <s v="check xong"/>
    <m/>
    <x v="9"/>
    <x v="9"/>
  </r>
  <r>
    <x v="4"/>
    <x v="4"/>
    <d v="2025-01-16T00:00:00"/>
    <s v="BH2340863"/>
    <d v="2025-01-16T00:00:00"/>
    <n v="5303"/>
    <s v="18434318"/>
    <n v="2026650"/>
    <n v="0"/>
    <n v="162132"/>
    <n v="2188782"/>
    <s v="Bán hàng"/>
    <d v="2025-02-24T00:00:00"/>
    <m/>
    <n v="0"/>
    <n v="2188782"/>
    <n v="2188782"/>
    <n v="0"/>
    <d v="2025-01-16T00:00:00"/>
    <m/>
    <d v="2025-01-16T00:00:00"/>
    <n v="0"/>
    <m/>
    <s v=""/>
    <s v="Đã thanh toán"/>
    <s v="01"/>
    <s v="02"/>
    <s v="check xong"/>
    <m/>
    <x v="4"/>
    <x v="4"/>
  </r>
  <r>
    <x v="4"/>
    <x v="4"/>
    <d v="2025-01-16T00:00:00"/>
    <s v="BH2340866"/>
    <d v="2025-01-16T00:00:00"/>
    <n v="5304"/>
    <s v="18432158"/>
    <n v="5475840"/>
    <n v="0"/>
    <n v="438067"/>
    <n v="5913907"/>
    <s v="Bán hàng"/>
    <d v="2025-02-24T00:00:00"/>
    <m/>
    <n v="0"/>
    <n v="5913907"/>
    <n v="5913907"/>
    <n v="0"/>
    <d v="2025-01-16T00:00:00"/>
    <m/>
    <d v="2025-01-16T00:00:00"/>
    <n v="0"/>
    <m/>
    <s v=""/>
    <s v="Đã thanh toán"/>
    <s v="01"/>
    <s v="02"/>
    <s v="check xong"/>
    <m/>
    <x v="4"/>
    <x v="4"/>
  </r>
  <r>
    <x v="8"/>
    <x v="8"/>
    <d v="2025-01-17T00:00:00"/>
    <s v="BH2340879"/>
    <d v="2025-01-17T00:00:00"/>
    <n v="5309"/>
    <s v="29289191"/>
    <n v="1468620"/>
    <n v="0"/>
    <n v="117490"/>
    <n v="1586110"/>
    <s v="Bán hàng"/>
    <d v="2025-02-24T00:00:00"/>
    <m/>
    <n v="0"/>
    <n v="1586110"/>
    <n v="1586110"/>
    <n v="0"/>
    <d v="2025-01-17T00:00:00"/>
    <m/>
    <d v="2025-01-17T00:00:00"/>
    <n v="0"/>
    <m/>
    <s v=""/>
    <s v="Đã thanh toán"/>
    <s v="01"/>
    <s v="02"/>
    <s v="check xong"/>
    <m/>
    <x v="8"/>
    <x v="8"/>
  </r>
  <r>
    <x v="8"/>
    <x v="8"/>
    <d v="2025-01-17T00:00:00"/>
    <s v="BH2340880"/>
    <d v="2025-01-17T00:00:00"/>
    <n v="5310"/>
    <s v="29290069"/>
    <n v="1110580"/>
    <n v="0"/>
    <n v="88846"/>
    <n v="1199426"/>
    <s v="Bán hàng"/>
    <d v="2025-02-24T00:00:00"/>
    <m/>
    <n v="0"/>
    <n v="1199426"/>
    <n v="1199426"/>
    <n v="0"/>
    <d v="2025-01-17T00:00:00"/>
    <m/>
    <d v="2025-01-17T00:00:00"/>
    <n v="0"/>
    <m/>
    <s v=""/>
    <s v="Đã thanh toán"/>
    <s v="01"/>
    <s v="02"/>
    <s v="check xong"/>
    <m/>
    <x v="8"/>
    <x v="8"/>
  </r>
  <r>
    <x v="8"/>
    <x v="8"/>
    <d v="2025-01-17T00:00:00"/>
    <s v="BH2340882"/>
    <d v="2025-01-17T00:00:00"/>
    <n v="5311"/>
    <s v="50926795"/>
    <n v="1110580"/>
    <n v="0"/>
    <n v="88846"/>
    <n v="1199426"/>
    <s v="Bán hàng"/>
    <d v="2025-02-24T00:00:00"/>
    <m/>
    <n v="0"/>
    <n v="1199426"/>
    <n v="1199426"/>
    <n v="0"/>
    <d v="2025-01-17T00:00:00"/>
    <m/>
    <d v="2025-01-17T00:00:00"/>
    <n v="0"/>
    <m/>
    <s v=""/>
    <s v="Đã thanh toán"/>
    <s v="01"/>
    <s v="02"/>
    <s v="check xong"/>
    <m/>
    <x v="8"/>
    <x v="8"/>
  </r>
  <r>
    <x v="9"/>
    <x v="9"/>
    <d v="2025-01-18T00:00:00"/>
    <s v="BH2320427"/>
    <d v="2025-01-18T00:00:00"/>
    <n v="6722"/>
    <s v="26638757"/>
    <n v="6072360"/>
    <n v="0"/>
    <n v="485789"/>
    <n v="6558149"/>
    <s v="Bán hàng"/>
    <d v="2025-02-24T00:00:00"/>
    <m/>
    <n v="0"/>
    <n v="6558149"/>
    <n v="6558149"/>
    <n v="0"/>
    <d v="2025-01-18T00:00:00"/>
    <m/>
    <d v="2025-01-18T00:00:00"/>
    <n v="0"/>
    <m/>
    <s v=""/>
    <s v="Đã thanh toán"/>
    <s v="01"/>
    <s v="02"/>
    <s v="check xong"/>
    <m/>
    <x v="9"/>
    <x v="9"/>
  </r>
  <r>
    <x v="9"/>
    <x v="9"/>
    <d v="2025-01-18T00:00:00"/>
    <s v="BH2320428"/>
    <d v="2025-01-18T00:00:00"/>
    <n v="6721"/>
    <s v="26638862"/>
    <n v="5534670"/>
    <n v="0"/>
    <n v="442774"/>
    <n v="5977444"/>
    <s v="Bán hàng"/>
    <d v="2025-02-24T00:00:00"/>
    <m/>
    <n v="0"/>
    <n v="5977444"/>
    <n v="5977444"/>
    <n v="0"/>
    <d v="2025-01-18T00:00:00"/>
    <m/>
    <d v="2025-01-18T00:00:00"/>
    <n v="0"/>
    <m/>
    <s v=""/>
    <s v="Đã thanh toán"/>
    <s v="01"/>
    <s v="02"/>
    <s v="check xong"/>
    <m/>
    <x v="9"/>
    <x v="9"/>
  </r>
  <r>
    <x v="4"/>
    <x v="4"/>
    <d v="2025-01-18T00:00:00"/>
    <s v="BH2340862"/>
    <d v="2025-01-18T00:00:00"/>
    <n v="5302"/>
    <s v="18434037"/>
    <n v="2024120"/>
    <n v="0"/>
    <n v="161930"/>
    <n v="2186050"/>
    <s v="Bán hàng"/>
    <d v="2025-02-24T00:00:00"/>
    <m/>
    <n v="0"/>
    <n v="2186050"/>
    <n v="2186050"/>
    <n v="0"/>
    <d v="2025-01-18T00:00:00"/>
    <m/>
    <d v="2025-01-18T00:00:00"/>
    <n v="0"/>
    <m/>
    <s v=""/>
    <s v="Đã thanh toán"/>
    <s v="01"/>
    <s v="02"/>
    <s v="check xong"/>
    <m/>
    <x v="4"/>
    <x v="4"/>
  </r>
  <r>
    <x v="5"/>
    <x v="5"/>
    <d v="2025-01-18T00:00:00"/>
    <s v="BH2340868"/>
    <d v="2025-01-18T00:00:00"/>
    <n v="5305"/>
    <s v="19630535"/>
    <n v="2024120"/>
    <n v="0"/>
    <n v="161930"/>
    <n v="2186050"/>
    <s v="Bán hàng"/>
    <d v="2025-02-24T00:00:00"/>
    <m/>
    <n v="0"/>
    <n v="2186050"/>
    <n v="2186050"/>
    <n v="0"/>
    <d v="2025-01-18T00:00:00"/>
    <m/>
    <d v="2025-01-18T00:00:00"/>
    <n v="0"/>
    <m/>
    <s v=""/>
    <s v="Đã thanh toán"/>
    <s v="01"/>
    <s v="02"/>
    <s v="check xong"/>
    <m/>
    <x v="5"/>
    <x v="5"/>
  </r>
  <r>
    <x v="5"/>
    <x v="5"/>
    <d v="2025-01-18T00:00:00"/>
    <s v="BH2340870"/>
    <d v="2025-01-18T00:00:00"/>
    <n v="5306"/>
    <s v="19633675"/>
    <n v="1468620"/>
    <n v="0"/>
    <n v="117490"/>
    <n v="1586110"/>
    <s v="Bán hàng"/>
    <d v="2025-02-24T00:00:00"/>
    <m/>
    <n v="0"/>
    <n v="1586110"/>
    <n v="1586110"/>
    <n v="0"/>
    <d v="2025-01-18T00:00:00"/>
    <m/>
    <d v="2025-01-18T00:00:00"/>
    <n v="0"/>
    <m/>
    <s v=""/>
    <s v="Đã thanh toán"/>
    <s v="01"/>
    <s v="02"/>
    <s v="check xong"/>
    <m/>
    <x v="5"/>
    <x v="5"/>
  </r>
  <r>
    <x v="8"/>
    <x v="8"/>
    <d v="2025-01-18T00:00:00"/>
    <s v="BH2340874"/>
    <d v="2025-01-18T00:00:00"/>
    <n v="5307"/>
    <s v="10553525"/>
    <n v="14999910"/>
    <n v="0"/>
    <n v="1199993"/>
    <n v="16199903"/>
    <s v="Bán hàng"/>
    <d v="2025-02-24T00:00:00"/>
    <m/>
    <n v="0"/>
    <n v="16199903"/>
    <n v="16199903"/>
    <n v="0"/>
    <d v="2025-01-18T00:00:00"/>
    <m/>
    <d v="2025-01-18T00:00:00"/>
    <n v="0"/>
    <m/>
    <s v=""/>
    <s v="Đã thanh toán"/>
    <s v="01"/>
    <s v="02"/>
    <s v="check xong"/>
    <m/>
    <x v="8"/>
    <x v="8"/>
  </r>
  <r>
    <x v="8"/>
    <x v="8"/>
    <d v="2025-01-18T00:00:00"/>
    <s v="BH2340876"/>
    <d v="2025-01-18T00:00:00"/>
    <n v="5308"/>
    <s v="10553238"/>
    <n v="6072360"/>
    <n v="0"/>
    <n v="485789"/>
    <n v="6558149"/>
    <s v="Bán hàng"/>
    <d v="2025-02-24T00:00:00"/>
    <m/>
    <n v="0"/>
    <n v="6558149"/>
    <n v="6558149"/>
    <n v="0"/>
    <d v="2025-01-18T00:00:00"/>
    <m/>
    <d v="2025-01-18T00:00:00"/>
    <n v="0"/>
    <m/>
    <s v=""/>
    <s v="Đã thanh toán"/>
    <s v="01"/>
    <s v="02"/>
    <s v="check xong"/>
    <m/>
    <x v="8"/>
    <x v="8"/>
  </r>
  <r>
    <x v="9"/>
    <x v="9"/>
    <d v="2025-01-21T00:00:00"/>
    <s v="BH2320429"/>
    <d v="2025-01-21T00:00:00"/>
    <n v="6720"/>
    <s v="14346117"/>
    <n v="27064840"/>
    <n v="0"/>
    <n v="2165187"/>
    <n v="29230027"/>
    <s v="Bán hàng"/>
    <d v="2025-03-10T00:00:00"/>
    <m/>
    <n v="0"/>
    <n v="29230027"/>
    <n v="29230027"/>
    <n v="0"/>
    <d v="2025-01-21T00:00:00"/>
    <m/>
    <d v="2025-01-21T00:00:00"/>
    <n v="0"/>
    <m/>
    <s v=""/>
    <s v="Đã thanh toán"/>
    <s v="01"/>
    <s v="03"/>
    <s v="check xong"/>
    <m/>
    <x v="9"/>
    <x v="9"/>
  </r>
  <r>
    <x v="9"/>
    <x v="9"/>
    <d v="2025-01-22T00:00:00"/>
    <s v="BH2320430"/>
    <d v="2025-01-22T00:00:00"/>
    <n v="6719"/>
    <s v="14346534"/>
    <n v="6554250"/>
    <n v="0"/>
    <n v="524340"/>
    <n v="7078590"/>
    <s v="Bán hàng"/>
    <d v="2025-03-10T00:00:00"/>
    <m/>
    <n v="0"/>
    <n v="7078590"/>
    <n v="7078590"/>
    <n v="0"/>
    <d v="2025-01-22T00:00:00"/>
    <m/>
    <d v="2025-01-22T00:00:00"/>
    <n v="0"/>
    <m/>
    <s v=""/>
    <s v="Đã thanh toán"/>
    <s v="01"/>
    <s v="03"/>
    <s v="check xong"/>
    <m/>
    <x v="9"/>
    <x v="9"/>
  </r>
  <r>
    <x v="9"/>
    <x v="9"/>
    <d v="2025-01-22T00:00:00"/>
    <s v="BH2320431"/>
    <d v="2025-01-22T00:00:00"/>
    <n v="6723"/>
    <s v="14347697"/>
    <n v="10019394"/>
    <n v="0"/>
    <n v="801552"/>
    <n v="10820946"/>
    <s v="Bán hàng"/>
    <d v="2025-03-10T00:00:00"/>
    <m/>
    <n v="0"/>
    <n v="10820946"/>
    <n v="10820946"/>
    <n v="0"/>
    <d v="2025-01-22T00:00:00"/>
    <m/>
    <d v="2025-01-22T00:00:00"/>
    <n v="0"/>
    <m/>
    <s v=""/>
    <s v="Đã thanh toán"/>
    <s v="01"/>
    <s v="03"/>
    <s v="check xong"/>
    <m/>
    <x v="9"/>
    <x v="9"/>
  </r>
  <r>
    <x v="8"/>
    <x v="8"/>
    <d v="2025-02-04T00:00:00"/>
    <s v="BH2341629"/>
    <d v="2025-02-04T00:00:00"/>
    <n v="7034"/>
    <s v="10556967"/>
    <n v="22615100"/>
    <n v="0"/>
    <n v="1809208"/>
    <n v="24424308"/>
    <s v="Bán hàng"/>
    <d v="2025-03-10T00:00:00"/>
    <m/>
    <n v="0"/>
    <n v="24424308"/>
    <n v="24424308"/>
    <n v="0"/>
    <d v="2025-02-04T00:00:00"/>
    <m/>
    <d v="2025-02-04T00:00:00"/>
    <n v="0"/>
    <m/>
    <s v=""/>
    <s v="Đã thanh toán"/>
    <s v="02"/>
    <s v="03"/>
    <s v="check xong"/>
    <m/>
    <x v="8"/>
    <x v="8"/>
  </r>
  <r>
    <x v="8"/>
    <x v="8"/>
    <d v="2025-02-04T00:00:00"/>
    <s v="BH2341630"/>
    <d v="2025-02-04T00:00:00"/>
    <n v="7035"/>
    <s v="12032813"/>
    <n v="23509200"/>
    <n v="0"/>
    <n v="1880736"/>
    <n v="25389936"/>
    <s v="Bán hàng"/>
    <d v="2025-03-10T00:00:00"/>
    <m/>
    <n v="0"/>
    <n v="25389936"/>
    <n v="25389936"/>
    <n v="0"/>
    <d v="2025-02-04T00:00:00"/>
    <m/>
    <d v="2025-02-04T00:00:00"/>
    <n v="0"/>
    <m/>
    <s v=""/>
    <s v="Đã thanh toán"/>
    <s v="02"/>
    <s v="03"/>
    <s v="check xong"/>
    <m/>
    <x v="8"/>
    <x v="8"/>
  </r>
  <r>
    <x v="8"/>
    <x v="8"/>
    <d v="2025-02-04T00:00:00"/>
    <s v="BH2341632"/>
    <d v="2025-02-04T00:00:00"/>
    <n v="7036"/>
    <s v="12032596"/>
    <n v="4014640"/>
    <n v="0"/>
    <n v="321171"/>
    <n v="4335811"/>
    <s v="Bán hàng"/>
    <d v="2025-03-10T00:00:00"/>
    <m/>
    <n v="0"/>
    <n v="4335811"/>
    <n v="4335811"/>
    <n v="0"/>
    <d v="2025-02-04T00:00:00"/>
    <m/>
    <d v="2025-02-04T00:00:00"/>
    <n v="0"/>
    <m/>
    <s v=""/>
    <s v="Đã thanh toán"/>
    <s v="02"/>
    <s v="03"/>
    <s v="check xong"/>
    <m/>
    <x v="8"/>
    <x v="8"/>
  </r>
  <r>
    <x v="3"/>
    <x v="3"/>
    <d v="2025-02-04T00:00:00"/>
    <s v="BH2341634"/>
    <d v="2025-02-04T00:00:00"/>
    <n v="7136"/>
    <s v="16689114"/>
    <n v="5874480"/>
    <n v="0"/>
    <n v="469958"/>
    <n v="6344438"/>
    <s v="Bán hàng"/>
    <d v="2025-03-10T00:00:00"/>
    <m/>
    <n v="0"/>
    <n v="6344438"/>
    <n v="6344438"/>
    <n v="0"/>
    <d v="2025-02-04T00:00:00"/>
    <m/>
    <d v="2025-02-04T00:00:00"/>
    <n v="0"/>
    <m/>
    <s v=""/>
    <s v="Đã thanh toán"/>
    <s v="02"/>
    <s v="03"/>
    <s v="check xong"/>
    <m/>
    <x v="3"/>
    <x v="3"/>
  </r>
  <r>
    <x v="3"/>
    <x v="3"/>
    <d v="2025-02-04T00:00:00"/>
    <s v="BH2341637"/>
    <d v="2025-02-04T00:00:00"/>
    <n v="7135"/>
    <s v="16689220"/>
    <n v="21224295"/>
    <n v="0"/>
    <n v="1697944"/>
    <n v="22922239"/>
    <s v="Bán hàng"/>
    <d v="2025-03-10T00:00:00"/>
    <m/>
    <n v="0"/>
    <n v="22922239"/>
    <n v="22922239"/>
    <n v="0"/>
    <d v="2025-02-04T00:00:00"/>
    <m/>
    <d v="2025-02-04T00:00:00"/>
    <n v="0"/>
    <m/>
    <s v=""/>
    <s v="Đã thanh toán"/>
    <s v="02"/>
    <s v="03"/>
    <s v="check xong"/>
    <m/>
    <x v="3"/>
    <x v="3"/>
  </r>
  <r>
    <x v="2"/>
    <x v="2"/>
    <d v="2025-02-04T00:00:00"/>
    <s v="BH2341640"/>
    <d v="2025-02-04T00:00:00"/>
    <n v="7037"/>
    <s v="17180714"/>
    <n v="42527437"/>
    <n v="0"/>
    <n v="3402195"/>
    <n v="45929632"/>
    <s v="Bán hàng"/>
    <d v="2025-03-10T00:00:00"/>
    <m/>
    <n v="0"/>
    <n v="45929632"/>
    <n v="45929632"/>
    <n v="0"/>
    <d v="2025-02-04T00:00:00"/>
    <m/>
    <d v="2025-02-04T00:00:00"/>
    <n v="0"/>
    <m/>
    <s v=""/>
    <s v="Đã thanh toán"/>
    <s v="02"/>
    <s v="03"/>
    <s v="check xong"/>
    <m/>
    <x v="2"/>
    <x v="2"/>
  </r>
  <r>
    <x v="2"/>
    <x v="2"/>
    <d v="2025-02-04T00:00:00"/>
    <s v="BH2341641"/>
    <d v="2025-02-04T00:00:00"/>
    <n v="7038"/>
    <s v="17181641"/>
    <n v="1254575"/>
    <n v="0"/>
    <n v="100366"/>
    <n v="1354941"/>
    <s v="Bán hàng"/>
    <d v="2025-03-10T00:00:00"/>
    <m/>
    <n v="0"/>
    <n v="1354941"/>
    <n v="1354941"/>
    <n v="0"/>
    <d v="2025-02-04T00:00:00"/>
    <m/>
    <d v="2025-02-04T00:00:00"/>
    <n v="0"/>
    <m/>
    <s v=""/>
    <s v="Đã thanh toán"/>
    <s v="02"/>
    <s v="03"/>
    <s v="check xong"/>
    <m/>
    <x v="2"/>
    <x v="2"/>
  </r>
  <r>
    <x v="10"/>
    <x v="10"/>
    <d v="2025-02-04T00:00:00"/>
    <s v="BH2341642"/>
    <d v="2025-02-04T00:00:00"/>
    <n v="7133"/>
    <s v="21376000"/>
    <n v="3612720"/>
    <n v="0"/>
    <n v="289018"/>
    <n v="3901738"/>
    <s v="Bán hàng"/>
    <d v="2025-03-10T00:00:00"/>
    <m/>
    <n v="0"/>
    <n v="3901738"/>
    <n v="3901738"/>
    <n v="0"/>
    <d v="2025-02-04T00:00:00"/>
    <m/>
    <d v="2025-02-04T00:00:00"/>
    <n v="0"/>
    <m/>
    <s v=""/>
    <s v="Đã thanh toán"/>
    <s v="02"/>
    <s v="03"/>
    <s v="check xong"/>
    <m/>
    <x v="10"/>
    <x v="10"/>
  </r>
  <r>
    <x v="6"/>
    <x v="6"/>
    <d v="2025-02-04T00:00:00"/>
    <s v="BH2341643"/>
    <d v="2025-02-04T00:00:00"/>
    <n v="7042"/>
    <s v="22562225"/>
    <n v="9158870"/>
    <n v="0"/>
    <n v="732710"/>
    <n v="9891580"/>
    <s v="Bán hàng"/>
    <d v="2025-03-10T00:00:00"/>
    <m/>
    <n v="0"/>
    <n v="9891580"/>
    <n v="9891580"/>
    <n v="0"/>
    <d v="2025-02-04T00:00:00"/>
    <m/>
    <d v="2025-02-04T00:00:00"/>
    <n v="0"/>
    <m/>
    <s v=""/>
    <s v="Đã thanh toán"/>
    <s v="02"/>
    <s v="03"/>
    <s v="check xong"/>
    <m/>
    <x v="6"/>
    <x v="6"/>
  </r>
  <r>
    <x v="11"/>
    <x v="11"/>
    <d v="2025-02-04T00:00:00"/>
    <s v="BH2341644"/>
    <d v="2025-02-04T00:00:00"/>
    <n v="7134"/>
    <s v="24511918"/>
    <n v="3889975"/>
    <n v="0"/>
    <n v="311198"/>
    <n v="4201173"/>
    <s v="Bán hàng"/>
    <d v="2025-03-10T00:00:00"/>
    <m/>
    <n v="0"/>
    <n v="4201173"/>
    <n v="4201173"/>
    <n v="0"/>
    <d v="2025-02-04T00:00:00"/>
    <m/>
    <d v="2025-02-04T00:00:00"/>
    <n v="0"/>
    <m/>
    <s v=""/>
    <s v="Đã thanh toán"/>
    <s v="02"/>
    <s v="03"/>
    <s v="check xong"/>
    <m/>
    <x v="11"/>
    <x v="11"/>
  </r>
  <r>
    <x v="0"/>
    <x v="0"/>
    <d v="2025-02-04T00:00:00"/>
    <s v="BH2341645"/>
    <d v="2025-02-04T00:00:00"/>
    <n v="7041"/>
    <s v="25547933"/>
    <n v="6072360"/>
    <n v="0"/>
    <n v="485789"/>
    <n v="6558149"/>
    <s v="Bán hàng"/>
    <d v="2025-03-10T00:00:00"/>
    <m/>
    <n v="0"/>
    <n v="6558149"/>
    <n v="6558149"/>
    <n v="0"/>
    <d v="2025-02-04T00:00:00"/>
    <m/>
    <d v="2025-02-04T00:00:00"/>
    <n v="0"/>
    <m/>
    <s v=""/>
    <s v="Đã thanh toán"/>
    <s v="02"/>
    <s v="03"/>
    <s v="check xong"/>
    <m/>
    <x v="0"/>
    <x v="0"/>
  </r>
  <r>
    <x v="0"/>
    <x v="0"/>
    <d v="2025-02-04T00:00:00"/>
    <s v="BH2341647"/>
    <d v="2025-02-04T00:00:00"/>
    <n v="7040"/>
    <s v="25548025"/>
    <n v="1769718"/>
    <n v="0"/>
    <n v="141577"/>
    <n v="1911295"/>
    <s v="Bán hàng"/>
    <d v="2025-03-10T00:00:00"/>
    <m/>
    <n v="0"/>
    <n v="1911295"/>
    <n v="1911295"/>
    <n v="0"/>
    <d v="2025-02-04T00:00:00"/>
    <m/>
    <d v="2025-02-04T00:00:00"/>
    <n v="0"/>
    <m/>
    <s v=""/>
    <s v="Đã thanh toán"/>
    <s v="02"/>
    <s v="03"/>
    <s v="check xong"/>
    <m/>
    <x v="0"/>
    <x v="0"/>
  </r>
  <r>
    <x v="6"/>
    <x v="6"/>
    <d v="2025-02-04T00:00:00"/>
    <s v="BH2341648"/>
    <d v="2025-02-04T00:00:00"/>
    <n v="7043"/>
    <s v="22563208"/>
    <n v="1110580"/>
    <n v="0"/>
    <n v="88846"/>
    <n v="1199426"/>
    <s v="Bán hàng"/>
    <d v="2025-03-10T00:00:00"/>
    <m/>
    <n v="0"/>
    <n v="1199426"/>
    <n v="1199426"/>
    <n v="0"/>
    <d v="2025-02-04T00:00:00"/>
    <m/>
    <d v="2025-02-04T00:00:00"/>
    <n v="0"/>
    <m/>
    <s v=""/>
    <s v="Đã thanh toán"/>
    <s v="02"/>
    <s v="03"/>
    <s v="check xong"/>
    <m/>
    <x v="6"/>
    <x v="6"/>
  </r>
  <r>
    <x v="1"/>
    <x v="1"/>
    <d v="2025-02-04T00:00:00"/>
    <s v="BH2341649"/>
    <d v="2025-02-04T00:00:00"/>
    <n v="7137"/>
    <s v="28554677"/>
    <n v="3254680"/>
    <n v="0"/>
    <n v="260374"/>
    <n v="3515054"/>
    <s v="Bán hàng"/>
    <d v="2025-03-10T00:00:00"/>
    <m/>
    <n v="0"/>
    <n v="3515054"/>
    <n v="3515054"/>
    <n v="0"/>
    <d v="2025-02-04T00:00:00"/>
    <m/>
    <d v="2025-02-04T00:00:00"/>
    <n v="0"/>
    <m/>
    <s v=""/>
    <s v="Đã thanh toán"/>
    <s v="02"/>
    <s v="03"/>
    <s v="check xong"/>
    <m/>
    <x v="1"/>
    <x v="1"/>
  </r>
  <r>
    <x v="12"/>
    <x v="12"/>
    <d v="2025-02-06T00:00:00"/>
    <s v="BH2342169"/>
    <d v="2025-02-03T00:00:00"/>
    <n v="8879"/>
    <s v="27560095"/>
    <n v="6495870"/>
    <n v="0"/>
    <n v="519670"/>
    <n v="7015540"/>
    <s v="Bán hàng"/>
    <d v="2025-03-24T00:00:00"/>
    <m/>
    <n v="0"/>
    <n v="7015540"/>
    <n v="7015540"/>
    <n v="0"/>
    <d v="2025-02-03T00:00:00"/>
    <m/>
    <d v="2025-02-03T00:00:00"/>
    <n v="0"/>
    <m/>
    <s v=""/>
    <s v="Đã thanh toán"/>
    <s v="02"/>
    <s v="03"/>
    <s v="check xong"/>
    <m/>
    <x v="12"/>
    <x v="12"/>
  </r>
  <r>
    <x v="0"/>
    <x v="0"/>
    <d v="2025-02-06T00:00:00"/>
    <s v="BH2342170"/>
    <d v="2025-02-03T00:00:00"/>
    <n v="8880"/>
    <s v="25551349"/>
    <n v="1719535"/>
    <n v="0"/>
    <n v="137563"/>
    <n v="1857098"/>
    <s v="Bán hàng"/>
    <d v="2025-03-24T00:00:00"/>
    <m/>
    <n v="0"/>
    <n v="1857098"/>
    <n v="1857098"/>
    <n v="0"/>
    <d v="2025-02-03T00:00:00"/>
    <m/>
    <d v="2025-02-03T00:00:00"/>
    <n v="0"/>
    <m/>
    <s v=""/>
    <s v="Đã thanh toán"/>
    <s v="02"/>
    <s v="03"/>
    <s v="check xong"/>
    <m/>
    <x v="0"/>
    <x v="0"/>
  </r>
  <r>
    <x v="11"/>
    <x v="11"/>
    <d v="2025-02-06T00:00:00"/>
    <s v="BH2342171"/>
    <d v="2025-02-03T00:00:00"/>
    <n v="8881"/>
    <s v="24515088"/>
    <n v="5462350"/>
    <n v="0"/>
    <n v="436988"/>
    <n v="5899338"/>
    <s v="Bán hàng"/>
    <d v="2025-03-24T00:00:00"/>
    <m/>
    <n v="0"/>
    <n v="5899338"/>
    <n v="5899338"/>
    <n v="0"/>
    <d v="2025-02-03T00:00:00"/>
    <m/>
    <d v="2025-02-03T00:00:00"/>
    <n v="0"/>
    <m/>
    <s v=""/>
    <s v="Đã thanh toán"/>
    <s v="02"/>
    <s v="03"/>
    <s v="check xong"/>
    <m/>
    <x v="11"/>
    <x v="11"/>
  </r>
  <r>
    <x v="6"/>
    <x v="6"/>
    <d v="2025-02-06T00:00:00"/>
    <s v="BH2342173"/>
    <d v="2025-02-03T00:00:00"/>
    <n v="8883"/>
    <s v="22565623"/>
    <n v="4100855"/>
    <n v="0"/>
    <n v="328068"/>
    <n v="4428923"/>
    <s v="Bán hàng"/>
    <d v="2025-03-24T00:00:00"/>
    <m/>
    <n v="0"/>
    <n v="4428923"/>
    <n v="4428923"/>
    <n v="0"/>
    <d v="2025-02-03T00:00:00"/>
    <m/>
    <d v="2025-02-03T00:00:00"/>
    <n v="0"/>
    <m/>
    <s v=""/>
    <s v="Đã thanh toán"/>
    <s v="02"/>
    <s v="03"/>
    <s v="check xong"/>
    <m/>
    <x v="6"/>
    <x v="6"/>
  </r>
  <r>
    <x v="3"/>
    <x v="3"/>
    <d v="2025-02-06T00:00:00"/>
    <s v="BH2342174"/>
    <d v="2025-02-03T00:00:00"/>
    <n v="8884"/>
    <s v="16693608"/>
    <n v="8316915"/>
    <n v="0"/>
    <n v="665353"/>
    <n v="8982268"/>
    <s v="Bán hàng"/>
    <d v="2025-03-24T00:00:00"/>
    <m/>
    <n v="0"/>
    <n v="8982268"/>
    <n v="8982268"/>
    <n v="0"/>
    <d v="2025-02-03T00:00:00"/>
    <m/>
    <d v="2025-02-03T00:00:00"/>
    <n v="0"/>
    <m/>
    <s v=""/>
    <s v="Đã thanh toán"/>
    <s v="02"/>
    <s v="03"/>
    <s v="check xong"/>
    <m/>
    <x v="3"/>
    <x v="3"/>
  </r>
  <r>
    <x v="7"/>
    <x v="7"/>
    <d v="2025-02-06T00:00:00"/>
    <s v="BH2342175"/>
    <d v="2025-02-03T00:00:00"/>
    <n v="8885"/>
    <s v="15361333"/>
    <n v="2144100"/>
    <n v="0"/>
    <n v="171528"/>
    <n v="2315628"/>
    <s v="Bán hàng"/>
    <d v="2025-03-24T00:00:00"/>
    <m/>
    <n v="0"/>
    <n v="2315628"/>
    <n v="2315628"/>
    <n v="0"/>
    <d v="2025-02-03T00:00:00"/>
    <m/>
    <d v="2025-02-03T00:00:00"/>
    <n v="0"/>
    <m/>
    <s v=""/>
    <s v="Đã thanh toán"/>
    <s v="02"/>
    <s v="03"/>
    <s v="check xong"/>
    <m/>
    <x v="7"/>
    <x v="7"/>
  </r>
  <r>
    <x v="14"/>
    <x v="14"/>
    <d v="2025-02-06T00:00:00"/>
    <s v="BH2342172"/>
    <d v="2025-02-05T00:00:00"/>
    <n v="8882"/>
    <s v="23337853"/>
    <n v="1468620"/>
    <n v="0"/>
    <n v="117490"/>
    <n v="1586110"/>
    <s v="Bán hàng"/>
    <d v="2025-03-24T00:00:00"/>
    <m/>
    <n v="0"/>
    <n v="1586110"/>
    <n v="1586110"/>
    <n v="0"/>
    <d v="2025-02-05T00:00:00"/>
    <m/>
    <d v="2025-02-05T00:00:00"/>
    <n v="0"/>
    <m/>
    <s v=""/>
    <s v="Đã thanh toán"/>
    <s v="02"/>
    <s v="03"/>
    <s v="check xong"/>
    <m/>
    <x v="14"/>
    <x v="14"/>
  </r>
  <r>
    <x v="9"/>
    <x v="9"/>
    <d v="2025-02-06T00:00:00"/>
    <s v="BH2320698"/>
    <d v="2025-02-06T00:00:00"/>
    <n v="8186"/>
    <s v="26641652"/>
    <n v="14023020"/>
    <n v="0"/>
    <n v="1121842"/>
    <n v="15144862"/>
    <s v="Bán hàng"/>
    <d v="2025-03-10T00:00:00"/>
    <m/>
    <n v="0"/>
    <n v="15144862"/>
    <n v="15144862"/>
    <n v="0"/>
    <d v="2025-02-06T00:00:00"/>
    <m/>
    <d v="2025-02-06T00:00:00"/>
    <n v="0"/>
    <m/>
    <s v=""/>
    <s v="Đã thanh toán"/>
    <s v="02"/>
    <s v="03"/>
    <s v="check xong"/>
    <m/>
    <x v="9"/>
    <x v="9"/>
  </r>
  <r>
    <x v="9"/>
    <x v="9"/>
    <d v="2025-02-06T00:00:00"/>
    <s v="BH2320699"/>
    <d v="2025-02-06T00:00:00"/>
    <n v="8183"/>
    <s v="26639957"/>
    <n v="17283180"/>
    <n v="0"/>
    <n v="1382654"/>
    <n v="18665834"/>
    <s v="Bán hàng"/>
    <d v="2025-03-10T00:00:00"/>
    <m/>
    <n v="0"/>
    <n v="18665834"/>
    <n v="18665834"/>
    <n v="0"/>
    <d v="2025-02-06T00:00:00"/>
    <m/>
    <d v="2025-02-06T00:00:00"/>
    <n v="0"/>
    <m/>
    <s v=""/>
    <s v="Đã thanh toán"/>
    <s v="02"/>
    <s v="03"/>
    <s v="check xong"/>
    <m/>
    <x v="9"/>
    <x v="9"/>
  </r>
  <r>
    <x v="9"/>
    <x v="9"/>
    <d v="2025-02-06T00:00:00"/>
    <s v="BH2320700"/>
    <d v="2025-02-06T00:00:00"/>
    <n v="8180"/>
    <s v="26639682"/>
    <n v="6072360"/>
    <n v="0"/>
    <n v="485789"/>
    <n v="6558149"/>
    <s v="Bán hàng"/>
    <d v="2025-03-10T00:00:00"/>
    <m/>
    <n v="0"/>
    <n v="6558149"/>
    <n v="6558149"/>
    <n v="0"/>
    <d v="2025-02-06T00:00:00"/>
    <m/>
    <d v="2025-02-06T00:00:00"/>
    <n v="0"/>
    <m/>
    <s v=""/>
    <s v="Đã thanh toán"/>
    <s v="02"/>
    <s v="03"/>
    <s v="check xong"/>
    <m/>
    <x v="9"/>
    <x v="9"/>
  </r>
  <r>
    <x v="9"/>
    <x v="9"/>
    <d v="2025-02-06T00:00:00"/>
    <s v="BH2320701"/>
    <d v="2025-02-06T00:00:00"/>
    <n v="8178"/>
    <s v="13267156"/>
    <n v="6780802"/>
    <n v="0"/>
    <n v="542464"/>
    <n v="7323266"/>
    <s v="Bán hàng"/>
    <d v="2025-03-10T00:00:00"/>
    <m/>
    <n v="0"/>
    <n v="7323266"/>
    <n v="7323266"/>
    <n v="0"/>
    <d v="2025-02-06T00:00:00"/>
    <m/>
    <d v="2025-02-06T00:00:00"/>
    <n v="0"/>
    <m/>
    <s v=""/>
    <s v="Đã thanh toán"/>
    <s v="02"/>
    <s v="03"/>
    <s v="check xong"/>
    <m/>
    <x v="9"/>
    <x v="9"/>
  </r>
  <r>
    <x v="9"/>
    <x v="9"/>
    <d v="2025-02-06T00:00:00"/>
    <s v="BH2320702"/>
    <d v="2025-02-06T00:00:00"/>
    <n v="8175"/>
    <s v="13267160"/>
    <n v="10120600"/>
    <n v="0"/>
    <n v="809648"/>
    <n v="10930248"/>
    <s v="Bán hàng"/>
    <d v="2025-03-10T00:00:00"/>
    <m/>
    <n v="0"/>
    <n v="10930248"/>
    <n v="10930248"/>
    <n v="0"/>
    <d v="2025-02-06T00:00:00"/>
    <m/>
    <d v="2025-02-06T00:00:00"/>
    <n v="0"/>
    <m/>
    <s v=""/>
    <s v="Đã thanh toán"/>
    <s v="02"/>
    <s v="03"/>
    <s v="check xong"/>
    <m/>
    <x v="9"/>
    <x v="9"/>
  </r>
  <r>
    <x v="9"/>
    <x v="9"/>
    <d v="2025-02-06T00:00:00"/>
    <s v="BH2320703"/>
    <d v="2025-02-06T00:00:00"/>
    <n v="8172"/>
    <s v="13266652"/>
    <n v="18209220"/>
    <n v="0"/>
    <n v="1456738"/>
    <n v="19665958"/>
    <s v="Bán hàng"/>
    <d v="2025-03-10T00:00:00"/>
    <m/>
    <n v="0"/>
    <n v="19665958"/>
    <n v="19665958"/>
    <n v="0"/>
    <d v="2025-02-06T00:00:00"/>
    <m/>
    <d v="2025-02-06T00:00:00"/>
    <n v="0"/>
    <m/>
    <s v=""/>
    <s v="Đã thanh toán"/>
    <s v="02"/>
    <s v="03"/>
    <s v="check xong"/>
    <m/>
    <x v="9"/>
    <x v="9"/>
  </r>
  <r>
    <x v="9"/>
    <x v="9"/>
    <d v="2025-02-06T00:00:00"/>
    <s v="BH2320704"/>
    <d v="2025-02-06T00:00:00"/>
    <n v="8170"/>
    <s v="14348323"/>
    <n v="17463700"/>
    <n v="0"/>
    <n v="1397096"/>
    <n v="18860796"/>
    <s v="Bán hàng"/>
    <d v="2025-03-10T00:00:00"/>
    <m/>
    <n v="0"/>
    <n v="18860796"/>
    <n v="18860796"/>
    <n v="0"/>
    <d v="2025-02-06T00:00:00"/>
    <m/>
    <d v="2025-02-06T00:00:00"/>
    <n v="0"/>
    <m/>
    <s v=""/>
    <s v="Đã thanh toán"/>
    <s v="02"/>
    <s v="03"/>
    <s v="check xong"/>
    <m/>
    <x v="9"/>
    <x v="9"/>
  </r>
  <r>
    <x v="9"/>
    <x v="9"/>
    <d v="2025-02-06T00:00:00"/>
    <s v="BH2320705"/>
    <d v="2025-02-06T00:00:00"/>
    <n v="8169"/>
    <s v="14348332"/>
    <n v="16658700"/>
    <n v="0"/>
    <n v="1332696"/>
    <n v="17991396"/>
    <s v="Bán hàng"/>
    <d v="2025-03-10T00:00:00"/>
    <m/>
    <n v="0"/>
    <n v="17991396"/>
    <n v="17991396"/>
    <n v="0"/>
    <d v="2025-02-06T00:00:00"/>
    <m/>
    <d v="2025-02-06T00:00:00"/>
    <n v="0"/>
    <m/>
    <s v=""/>
    <s v="Đã thanh toán"/>
    <s v="02"/>
    <s v="03"/>
    <s v="check xong"/>
    <m/>
    <x v="9"/>
    <x v="9"/>
  </r>
  <r>
    <x v="9"/>
    <x v="9"/>
    <d v="2025-02-06T00:00:00"/>
    <s v="BH2320706"/>
    <d v="2025-02-06T00:00:00"/>
    <n v="8168"/>
    <s v="14348923"/>
    <n v="13337920"/>
    <n v="0"/>
    <n v="1067034"/>
    <n v="14404954"/>
    <s v="Bán hàng"/>
    <d v="2025-03-10T00:00:00"/>
    <m/>
    <n v="0"/>
    <n v="14404954"/>
    <n v="14404954"/>
    <n v="0"/>
    <d v="2025-02-06T00:00:00"/>
    <m/>
    <d v="2025-02-06T00:00:00"/>
    <n v="0"/>
    <m/>
    <s v=""/>
    <s v="Đã thanh toán"/>
    <s v="02"/>
    <s v="03"/>
    <s v="check xong"/>
    <m/>
    <x v="9"/>
    <x v="9"/>
  </r>
  <r>
    <x v="8"/>
    <x v="8"/>
    <d v="2025-02-06T00:00:00"/>
    <s v="BH2342164"/>
    <d v="2025-02-06T00:00:00"/>
    <n v="8877"/>
    <s v="12036108"/>
    <n v="7110100"/>
    <n v="0"/>
    <n v="568808"/>
    <n v="7678908"/>
    <s v="Bán hàng"/>
    <d v="2025-03-24T00:00:00"/>
    <m/>
    <n v="0"/>
    <n v="7678908"/>
    <n v="7678908"/>
    <n v="0"/>
    <d v="2025-02-06T00:00:00"/>
    <m/>
    <d v="2025-02-06T00:00:00"/>
    <n v="0"/>
    <m/>
    <s v=""/>
    <s v="Đã thanh toán"/>
    <s v="02"/>
    <s v="03"/>
    <s v="check xong"/>
    <m/>
    <x v="8"/>
    <x v="8"/>
  </r>
  <r>
    <x v="8"/>
    <x v="8"/>
    <d v="2025-02-06T00:00:00"/>
    <s v="BH2342168"/>
    <d v="2025-02-06T00:00:00"/>
    <n v="8878"/>
    <s v="12036504"/>
    <n v="1003660"/>
    <n v="0"/>
    <n v="80293"/>
    <n v="1083953"/>
    <s v="Bán hàng"/>
    <d v="2025-03-24T00:00:00"/>
    <m/>
    <n v="0"/>
    <n v="1083953"/>
    <n v="1083953"/>
    <n v="0"/>
    <d v="2025-02-06T00:00:00"/>
    <m/>
    <d v="2025-02-06T00:00:00"/>
    <n v="0"/>
    <m/>
    <s v=""/>
    <s v="Đã thanh toán"/>
    <s v="02"/>
    <s v="03"/>
    <s v="check xong"/>
    <m/>
    <x v="8"/>
    <x v="8"/>
  </r>
  <r>
    <x v="9"/>
    <x v="9"/>
    <d v="2025-02-07T00:00:00"/>
    <s v="BH2320903"/>
    <d v="2025-02-07T00:00:00"/>
    <n v="10067"/>
    <s v="26642944"/>
    <n v="4995000"/>
    <n v="0"/>
    <n v="399600"/>
    <n v="5394600"/>
    <s v="Bán hàng"/>
    <d v="2025-03-24T00:00:00"/>
    <m/>
    <n v="0"/>
    <n v="5394600"/>
    <n v="5394600"/>
    <n v="0"/>
    <d v="2025-02-07T00:00:00"/>
    <m/>
    <d v="2025-02-07T00:00:00"/>
    <n v="0"/>
    <m/>
    <s v=""/>
    <s v="Đã thanh toán"/>
    <s v="02"/>
    <s v="03"/>
    <s v="check xong"/>
    <m/>
    <x v="9"/>
    <x v="9"/>
  </r>
  <r>
    <x v="4"/>
    <x v="4"/>
    <d v="2025-02-07T00:00:00"/>
    <s v="BH2341861"/>
    <d v="2025-02-07T00:00:00"/>
    <n v="8633"/>
    <s v="18437446"/>
    <n v="4048240"/>
    <n v="0"/>
    <n v="323859"/>
    <n v="4372099"/>
    <s v="Bán hàng"/>
    <d v="2025-03-10T00:00:00"/>
    <m/>
    <n v="0"/>
    <n v="4372099"/>
    <n v="4372099"/>
    <n v="0"/>
    <d v="2025-02-07T00:00:00"/>
    <m/>
    <d v="2025-02-07T00:00:00"/>
    <n v="0"/>
    <m/>
    <s v=""/>
    <s v="Đã thanh toán"/>
    <s v="02"/>
    <s v="03"/>
    <s v="check xong"/>
    <m/>
    <x v="4"/>
    <x v="4"/>
  </r>
  <r>
    <x v="4"/>
    <x v="4"/>
    <d v="2025-02-07T00:00:00"/>
    <s v="BH2341862"/>
    <d v="2025-02-07T00:00:00"/>
    <n v="8630"/>
    <s v="18437727"/>
    <n v="2472280"/>
    <n v="0"/>
    <n v="197782"/>
    <n v="2670062"/>
    <s v="Bán hàng"/>
    <d v="2025-03-10T00:00:00"/>
    <m/>
    <n v="0"/>
    <n v="2670062"/>
    <n v="2670062"/>
    <n v="0"/>
    <d v="2025-02-07T00:00:00"/>
    <m/>
    <d v="2025-02-07T00:00:00"/>
    <n v="0"/>
    <m/>
    <s v=""/>
    <s v="Đã thanh toán"/>
    <s v="02"/>
    <s v="03"/>
    <s v="check xong"/>
    <m/>
    <x v="4"/>
    <x v="4"/>
  </r>
  <r>
    <x v="8"/>
    <x v="8"/>
    <d v="2025-02-07T00:00:00"/>
    <s v="BH2341863"/>
    <d v="2025-02-07T00:00:00"/>
    <n v="8629"/>
    <s v="10557247"/>
    <n v="2024120"/>
    <n v="0"/>
    <n v="161930"/>
    <n v="2186050"/>
    <s v="Bán hàng"/>
    <d v="2025-03-10T00:00:00"/>
    <m/>
    <n v="0"/>
    <n v="2186050"/>
    <n v="2186050"/>
    <n v="0"/>
    <d v="2025-02-07T00:00:00"/>
    <m/>
    <d v="2025-02-07T00:00:00"/>
    <n v="0"/>
    <m/>
    <s v=""/>
    <s v="Đã thanh toán"/>
    <s v="02"/>
    <s v="03"/>
    <s v="check xong"/>
    <m/>
    <x v="8"/>
    <x v="8"/>
  </r>
  <r>
    <x v="8"/>
    <x v="8"/>
    <d v="2025-02-07T00:00:00"/>
    <s v="BH2341864"/>
    <d v="2025-02-07T00:00:00"/>
    <n v="8628"/>
    <s v="10557134"/>
    <n v="21119470"/>
    <n v="0"/>
    <n v="1689558"/>
    <n v="22809028"/>
    <s v="Bán hàng"/>
    <d v="2025-03-10T00:00:00"/>
    <m/>
    <n v="0"/>
    <n v="22809028"/>
    <n v="22809028"/>
    <n v="0"/>
    <d v="2025-02-07T00:00:00"/>
    <m/>
    <d v="2025-02-07T00:00:00"/>
    <n v="0"/>
    <m/>
    <s v=""/>
    <s v="Đã thanh toán"/>
    <s v="02"/>
    <s v="03"/>
    <s v="check xong"/>
    <m/>
    <x v="8"/>
    <x v="8"/>
  </r>
  <r>
    <x v="8"/>
    <x v="8"/>
    <d v="2025-02-07T00:00:00"/>
    <s v="BH2341865"/>
    <d v="2025-02-07T00:00:00"/>
    <n v="8627"/>
    <s v="10557534"/>
    <n v="17317660"/>
    <n v="0"/>
    <n v="1385413"/>
    <n v="18703073"/>
    <s v="Bán hàng"/>
    <d v="2025-03-10T00:00:00"/>
    <m/>
    <n v="0"/>
    <n v="18703073"/>
    <n v="18703073"/>
    <n v="0"/>
    <d v="2025-02-07T00:00:00"/>
    <m/>
    <d v="2025-02-07T00:00:00"/>
    <n v="0"/>
    <m/>
    <s v=""/>
    <s v="Đã thanh toán"/>
    <s v="02"/>
    <s v="03"/>
    <s v="check xong"/>
    <m/>
    <x v="8"/>
    <x v="8"/>
  </r>
  <r>
    <x v="8"/>
    <x v="8"/>
    <d v="2025-02-07T00:00:00"/>
    <s v="BH2341866"/>
    <d v="2025-02-07T00:00:00"/>
    <n v="8655"/>
    <s v="10560092"/>
    <n v="10934780"/>
    <n v="0"/>
    <n v="874782"/>
    <n v="11809562"/>
    <s v="Bán hàng"/>
    <d v="2025-03-10T00:00:00"/>
    <m/>
    <n v="0"/>
    <n v="11809562"/>
    <n v="11809562"/>
    <n v="0"/>
    <d v="2025-02-07T00:00:00"/>
    <m/>
    <d v="2025-02-07T00:00:00"/>
    <n v="0"/>
    <m/>
    <s v=""/>
    <s v="Đã thanh toán"/>
    <s v="02"/>
    <s v="03"/>
    <s v="check xong"/>
    <m/>
    <x v="8"/>
    <x v="8"/>
  </r>
  <r>
    <x v="8"/>
    <x v="8"/>
    <d v="2025-02-07T00:00:00"/>
    <s v="BH2341868"/>
    <d v="2025-02-07T00:00:00"/>
    <n v="8626"/>
    <s v="29290565"/>
    <n v="2024120"/>
    <n v="0"/>
    <n v="161930"/>
    <n v="2186050"/>
    <s v="Bán hàng"/>
    <d v="2025-03-10T00:00:00"/>
    <m/>
    <n v="0"/>
    <n v="2186050"/>
    <n v="2186050"/>
    <n v="0"/>
    <d v="2025-02-07T00:00:00"/>
    <m/>
    <d v="2025-02-07T00:00:00"/>
    <n v="0"/>
    <m/>
    <s v=""/>
    <s v="Đã thanh toán"/>
    <s v="02"/>
    <s v="03"/>
    <s v="check xong"/>
    <m/>
    <x v="8"/>
    <x v="8"/>
  </r>
  <r>
    <x v="8"/>
    <x v="8"/>
    <d v="2025-02-07T00:00:00"/>
    <s v="BH2341869"/>
    <d v="2025-02-07T00:00:00"/>
    <n v="8625"/>
    <s v="29290697"/>
    <n v="2395015"/>
    <n v="0"/>
    <n v="191601"/>
    <n v="2586616"/>
    <s v="Bán hàng"/>
    <d v="2025-03-10T00:00:00"/>
    <m/>
    <n v="0"/>
    <n v="2586616"/>
    <n v="2586616"/>
    <n v="0"/>
    <d v="2025-02-07T00:00:00"/>
    <m/>
    <d v="2025-02-07T00:00:00"/>
    <n v="0"/>
    <m/>
    <s v=""/>
    <s v="Đã thanh toán"/>
    <s v="02"/>
    <s v="03"/>
    <s v="check xong"/>
    <m/>
    <x v="8"/>
    <x v="8"/>
  </r>
  <r>
    <x v="8"/>
    <x v="8"/>
    <d v="2025-02-07T00:00:00"/>
    <s v="BH2341873"/>
    <d v="2025-02-07T00:00:00"/>
    <n v="8624"/>
    <s v="11177812"/>
    <n v="15113840"/>
    <n v="0"/>
    <n v="1209107"/>
    <n v="16322947"/>
    <s v="Bán hàng"/>
    <d v="2025-03-10T00:00:00"/>
    <m/>
    <n v="0"/>
    <n v="16322947"/>
    <n v="16322947"/>
    <n v="0"/>
    <d v="2025-02-07T00:00:00"/>
    <m/>
    <d v="2025-02-07T00:00:00"/>
    <n v="0"/>
    <m/>
    <s v=""/>
    <s v="Đã thanh toán"/>
    <s v="02"/>
    <s v="03"/>
    <s v="check xong"/>
    <m/>
    <x v="8"/>
    <x v="8"/>
  </r>
  <r>
    <x v="4"/>
    <x v="4"/>
    <d v="2025-02-07T00:00:00"/>
    <s v="BH2342158"/>
    <d v="2025-02-07T00:00:00"/>
    <n v="8874"/>
    <s v="18440969"/>
    <n v="5027250"/>
    <n v="0"/>
    <n v="402180"/>
    <n v="5429430"/>
    <s v="Bán hàng"/>
    <d v="2025-03-24T00:00:00"/>
    <m/>
    <n v="0"/>
    <n v="5429430"/>
    <n v="5429430"/>
    <n v="0"/>
    <d v="2025-02-07T00:00:00"/>
    <m/>
    <d v="2025-02-07T00:00:00"/>
    <n v="0"/>
    <m/>
    <s v=""/>
    <s v="Đã thanh toán"/>
    <s v="02"/>
    <s v="03"/>
    <s v="check xong"/>
    <m/>
    <x v="4"/>
    <x v="4"/>
  </r>
  <r>
    <x v="8"/>
    <x v="8"/>
    <d v="2025-02-07T00:00:00"/>
    <s v="BH2342159"/>
    <d v="2025-02-07T00:00:00"/>
    <n v="8875"/>
    <s v="11180108"/>
    <n v="10345810"/>
    <n v="0"/>
    <n v="827665"/>
    <n v="11173475"/>
    <s v="Bán hàng"/>
    <d v="2025-03-24T00:00:00"/>
    <m/>
    <n v="0"/>
    <n v="11173475"/>
    <n v="11173475"/>
    <n v="0"/>
    <d v="2025-02-07T00:00:00"/>
    <m/>
    <d v="2025-02-07T00:00:00"/>
    <n v="0"/>
    <m/>
    <s v=""/>
    <s v="Đã thanh toán"/>
    <s v="02"/>
    <s v="03"/>
    <s v="check xong"/>
    <m/>
    <x v="8"/>
    <x v="8"/>
  </r>
  <r>
    <x v="8"/>
    <x v="8"/>
    <d v="2025-02-07T00:00:00"/>
    <s v="BH2342160"/>
    <d v="2025-02-07T00:00:00"/>
    <n v="8876"/>
    <s v="10561929"/>
    <n v="9218860"/>
    <n v="0"/>
    <n v="737509"/>
    <n v="9956369"/>
    <s v="Bán hàng"/>
    <d v="2025-03-24T00:00:00"/>
    <m/>
    <n v="0"/>
    <n v="9956369"/>
    <n v="9956369"/>
    <n v="0"/>
    <d v="2025-02-07T00:00:00"/>
    <m/>
    <d v="2025-02-07T00:00:00"/>
    <n v="0"/>
    <m/>
    <s v=""/>
    <s v="Đã thanh toán"/>
    <s v="02"/>
    <s v="03"/>
    <s v="check xong"/>
    <m/>
    <x v="8"/>
    <x v="8"/>
  </r>
  <r>
    <x v="8"/>
    <x v="8"/>
    <d v="2025-02-08T00:00:00"/>
    <s v="BH2342335"/>
    <d v="2025-02-08T00:00:00"/>
    <n v="10280"/>
    <s v="29292288"/>
    <n v="536025"/>
    <n v="0"/>
    <n v="42882"/>
    <n v="578907"/>
    <s v="Bán hàng"/>
    <d v="2025-03-24T00:00:00"/>
    <m/>
    <n v="0"/>
    <n v="578907"/>
    <n v="578907"/>
    <n v="0"/>
    <d v="2025-02-08T00:00:00"/>
    <m/>
    <d v="2025-02-08T00:00:00"/>
    <n v="0"/>
    <m/>
    <s v=""/>
    <s v="Đã thanh toán"/>
    <s v="02"/>
    <s v="03"/>
    <s v="check xong"/>
    <m/>
    <x v="8"/>
    <x v="8"/>
  </r>
  <r>
    <x v="8"/>
    <x v="8"/>
    <d v="2025-02-08T00:00:00"/>
    <s v="BH2342336"/>
    <d v="2025-02-08T00:00:00"/>
    <n v="10281"/>
    <s v="29292076"/>
    <n v="3849940"/>
    <n v="0"/>
    <n v="307995"/>
    <n v="4157935"/>
    <s v="Bán hàng"/>
    <d v="2025-03-24T00:00:00"/>
    <m/>
    <n v="0"/>
    <n v="4157935"/>
    <n v="4157935"/>
    <n v="0"/>
    <d v="2025-02-08T00:00:00"/>
    <m/>
    <d v="2025-02-08T00:00:00"/>
    <n v="0"/>
    <m/>
    <s v=""/>
    <s v="Đã thanh toán"/>
    <s v="02"/>
    <s v="03"/>
    <s v="check xong"/>
    <m/>
    <x v="8"/>
    <x v="8"/>
  </r>
  <r>
    <x v="13"/>
    <x v="13"/>
    <d v="2025-02-10T00:00:00"/>
    <s v="BH2342352"/>
    <d v="2025-02-04T00:00:00"/>
    <n v="10291"/>
    <s v="20598283"/>
    <n v="2381320"/>
    <n v="0"/>
    <n v="190506"/>
    <n v="2571826"/>
    <s v="Bán hàng"/>
    <d v="2025-03-24T00:00:00"/>
    <m/>
    <n v="0"/>
    <n v="2571826"/>
    <n v="2571826"/>
    <n v="0"/>
    <d v="2025-02-04T00:00:00"/>
    <m/>
    <d v="2025-02-04T00:00:00"/>
    <n v="0"/>
    <m/>
    <s v=""/>
    <s v="Đã thanh toán"/>
    <s v="02"/>
    <s v="03"/>
    <s v="check xong"/>
    <m/>
    <x v="13"/>
    <x v="13"/>
  </r>
  <r>
    <x v="2"/>
    <x v="2"/>
    <d v="2025-02-10T00:00:00"/>
    <s v="BH2342353"/>
    <d v="2025-02-04T00:00:00"/>
    <n v="10292"/>
    <s v="17186205"/>
    <n v="6143310"/>
    <n v="0"/>
    <n v="491465"/>
    <n v="6634775"/>
    <s v="Bán hàng"/>
    <d v="2025-03-24T00:00:00"/>
    <m/>
    <n v="0"/>
    <n v="6634775"/>
    <n v="6634775"/>
    <n v="0"/>
    <d v="2025-02-04T00:00:00"/>
    <m/>
    <d v="2025-02-04T00:00:00"/>
    <n v="0"/>
    <m/>
    <s v=""/>
    <s v="Đã thanh toán"/>
    <s v="02"/>
    <s v="03"/>
    <s v="check xong"/>
    <m/>
    <x v="2"/>
    <x v="2"/>
  </r>
  <r>
    <x v="1"/>
    <x v="1"/>
    <d v="2025-02-10T00:00:00"/>
    <s v="BH2342347"/>
    <d v="2025-02-07T00:00:00"/>
    <n v="10286"/>
    <s v="28559726"/>
    <n v="1468620"/>
    <n v="0"/>
    <n v="117490"/>
    <n v="1586110"/>
    <s v="Bán hàng"/>
    <d v="2025-03-24T00:00:00"/>
    <m/>
    <n v="0"/>
    <n v="1586110"/>
    <n v="1586110"/>
    <n v="0"/>
    <d v="2025-02-07T00:00:00"/>
    <m/>
    <d v="2025-02-07T00:00:00"/>
    <n v="0"/>
    <m/>
    <s v=""/>
    <s v="Đã thanh toán"/>
    <s v="02"/>
    <s v="03"/>
    <s v="check xong"/>
    <m/>
    <x v="1"/>
    <x v="1"/>
  </r>
  <r>
    <x v="1"/>
    <x v="1"/>
    <d v="2025-02-10T00:00:00"/>
    <s v="BH2342348"/>
    <d v="2025-02-07T00:00:00"/>
    <n v="10287"/>
    <s v="28558814"/>
    <n v="2381320"/>
    <n v="0"/>
    <n v="190506"/>
    <n v="2571826"/>
    <s v="Bán hàng"/>
    <d v="2025-03-24T00:00:00"/>
    <m/>
    <n v="0"/>
    <n v="2571826"/>
    <n v="2571826"/>
    <n v="0"/>
    <d v="2025-02-07T00:00:00"/>
    <m/>
    <d v="2025-02-07T00:00:00"/>
    <n v="0"/>
    <m/>
    <s v=""/>
    <s v="Đã thanh toán"/>
    <s v="02"/>
    <s v="03"/>
    <s v="check xong"/>
    <m/>
    <x v="1"/>
    <x v="1"/>
  </r>
  <r>
    <x v="11"/>
    <x v="11"/>
    <d v="2025-02-10T00:00:00"/>
    <s v="BH2342349"/>
    <d v="2025-02-07T00:00:00"/>
    <n v="10288"/>
    <s v="24516446"/>
    <n v="6231260"/>
    <n v="0"/>
    <n v="498501"/>
    <n v="6729761"/>
    <s v="Bán hàng"/>
    <d v="2025-03-24T00:00:00"/>
    <m/>
    <n v="0"/>
    <n v="6729761"/>
    <n v="6729761"/>
    <n v="0"/>
    <d v="2025-02-07T00:00:00"/>
    <m/>
    <d v="2025-02-07T00:00:00"/>
    <n v="0"/>
    <m/>
    <s v=""/>
    <s v="Đã thanh toán"/>
    <s v="02"/>
    <s v="03"/>
    <s v="check xong"/>
    <m/>
    <x v="11"/>
    <x v="11"/>
  </r>
  <r>
    <x v="11"/>
    <x v="11"/>
    <d v="2025-02-10T00:00:00"/>
    <s v="BH2342350"/>
    <d v="2025-02-07T00:00:00"/>
    <n v="10289"/>
    <s v="24516414"/>
    <n v="1468620"/>
    <n v="0"/>
    <n v="117490"/>
    <n v="1586110"/>
    <s v="Bán hàng"/>
    <d v="2025-03-24T00:00:00"/>
    <m/>
    <n v="0"/>
    <n v="1586110"/>
    <n v="1586110"/>
    <n v="0"/>
    <d v="2025-02-07T00:00:00"/>
    <m/>
    <d v="2025-02-07T00:00:00"/>
    <n v="0"/>
    <m/>
    <s v=""/>
    <s v="Đã thanh toán"/>
    <s v="02"/>
    <s v="03"/>
    <s v="check xong"/>
    <m/>
    <x v="11"/>
    <x v="11"/>
  </r>
  <r>
    <x v="13"/>
    <x v="13"/>
    <d v="2025-02-10T00:00:00"/>
    <s v="BH2342351"/>
    <d v="2025-02-07T00:00:00"/>
    <n v="10290"/>
    <s v="20599399"/>
    <n v="2579200"/>
    <n v="0"/>
    <n v="206336"/>
    <n v="2785536"/>
    <s v="Bán hàng"/>
    <d v="2025-03-24T00:00:00"/>
    <m/>
    <n v="0"/>
    <n v="2785536"/>
    <n v="2785536"/>
    <n v="0"/>
    <d v="2025-02-07T00:00:00"/>
    <m/>
    <d v="2025-02-07T00:00:00"/>
    <n v="0"/>
    <m/>
    <s v=""/>
    <s v="Đã thanh toán"/>
    <s v="02"/>
    <s v="03"/>
    <s v="check xong"/>
    <m/>
    <x v="13"/>
    <x v="13"/>
  </r>
  <r>
    <x v="3"/>
    <x v="3"/>
    <d v="2025-02-10T00:00:00"/>
    <s v="BH2342354"/>
    <d v="2025-02-07T00:00:00"/>
    <n v="10293"/>
    <s v="16694243"/>
    <n v="2381320"/>
    <n v="0"/>
    <n v="190506"/>
    <n v="2571826"/>
    <s v="Bán hàng"/>
    <d v="2025-03-24T00:00:00"/>
    <m/>
    <n v="0"/>
    <n v="2571826"/>
    <n v="2571826"/>
    <n v="0"/>
    <d v="2025-02-07T00:00:00"/>
    <m/>
    <d v="2025-02-07T00:00:00"/>
    <n v="0"/>
    <m/>
    <s v=""/>
    <s v="Đã thanh toán"/>
    <s v="02"/>
    <s v="03"/>
    <s v="check xong"/>
    <m/>
    <x v="3"/>
    <x v="3"/>
  </r>
  <r>
    <x v="5"/>
    <x v="5"/>
    <d v="2025-02-10T00:00:00"/>
    <s v="BH2342344"/>
    <d v="2025-02-10T00:00:00"/>
    <n v="10283"/>
    <s v="19640219"/>
    <n v="3361100"/>
    <n v="0"/>
    <n v="268888"/>
    <n v="3629988"/>
    <s v="Bán hàng"/>
    <d v="2025-03-24T00:00:00"/>
    <m/>
    <n v="0"/>
    <n v="3629988"/>
    <n v="3629988"/>
    <n v="0"/>
    <d v="2025-02-10T00:00:00"/>
    <m/>
    <d v="2025-02-10T00:00:00"/>
    <n v="0"/>
    <m/>
    <s v=""/>
    <s v="Đã thanh toán"/>
    <s v="02"/>
    <s v="03"/>
    <s v="check xong"/>
    <m/>
    <x v="5"/>
    <x v="5"/>
  </r>
  <r>
    <x v="5"/>
    <x v="5"/>
    <d v="2025-02-10T00:00:00"/>
    <s v="BH2342345"/>
    <d v="2025-02-10T00:00:00"/>
    <n v="10284"/>
    <s v="19639321"/>
    <n v="558030"/>
    <n v="0"/>
    <n v="44642"/>
    <n v="602672"/>
    <s v="Bán hàng"/>
    <d v="2025-03-24T00:00:00"/>
    <m/>
    <n v="0"/>
    <n v="602672"/>
    <n v="602672"/>
    <n v="0"/>
    <d v="2025-02-10T00:00:00"/>
    <m/>
    <d v="2025-02-10T00:00:00"/>
    <n v="0"/>
    <m/>
    <s v=""/>
    <s v="Đã thanh toán"/>
    <s v="02"/>
    <s v="03"/>
    <s v="check xong"/>
    <m/>
    <x v="5"/>
    <x v="5"/>
  </r>
  <r>
    <x v="5"/>
    <x v="5"/>
    <d v="2025-02-10T00:00:00"/>
    <s v="BH2342346"/>
    <d v="2025-02-10T00:00:00"/>
    <n v="10285"/>
    <s v="19637686"/>
    <n v="3849940"/>
    <n v="0"/>
    <n v="307995"/>
    <n v="4157935"/>
    <s v="Bán hàng"/>
    <d v="2025-03-24T00:00:00"/>
    <m/>
    <n v="0"/>
    <n v="4157935"/>
    <n v="4157935"/>
    <n v="0"/>
    <d v="2025-02-10T00:00:00"/>
    <m/>
    <d v="2025-02-10T00:00:00"/>
    <n v="0"/>
    <m/>
    <s v=""/>
    <s v="Đã thanh toán"/>
    <s v="02"/>
    <s v="03"/>
    <s v="check xong"/>
    <m/>
    <x v="5"/>
    <x v="5"/>
  </r>
  <r>
    <x v="9"/>
    <x v="9"/>
    <d v="2025-02-11T00:00:00"/>
    <s v="BH2321076"/>
    <d v="2025-02-11T00:00:00"/>
    <n v="10975"/>
    <s v="13268483"/>
    <n v="5025777"/>
    <n v="0"/>
    <n v="402062"/>
    <n v="5427839"/>
    <s v="Bán hàng"/>
    <d v="2025-03-24T00:00:00"/>
    <m/>
    <n v="0"/>
    <n v="5427839"/>
    <n v="5427839"/>
    <n v="0"/>
    <d v="2025-02-11T00:00:00"/>
    <m/>
    <d v="2025-02-11T00:00:00"/>
    <n v="0"/>
    <m/>
    <s v=""/>
    <s v="Đã thanh toán"/>
    <s v="02"/>
    <s v="03"/>
    <s v="check xong"/>
    <m/>
    <x v="9"/>
    <x v="9"/>
  </r>
  <r>
    <x v="8"/>
    <x v="8"/>
    <d v="2025-02-11T00:00:00"/>
    <s v="BH2342343"/>
    <d v="2025-02-11T00:00:00"/>
    <n v="10282"/>
    <s v="29293474"/>
    <n v="501830"/>
    <n v="0"/>
    <n v="40146"/>
    <n v="541976"/>
    <s v="Bán hàng"/>
    <d v="2025-03-24T00:00:00"/>
    <m/>
    <n v="0"/>
    <n v="541976"/>
    <n v="541976"/>
    <n v="0"/>
    <d v="2025-02-11T00:00:00"/>
    <m/>
    <d v="2025-02-11T00:00:00"/>
    <n v="0"/>
    <m/>
    <s v=""/>
    <s v="Đã thanh toán"/>
    <s v="02"/>
    <s v="03"/>
    <s v="check xong"/>
    <m/>
    <x v="8"/>
    <x v="8"/>
  </r>
  <r>
    <x v="9"/>
    <x v="9"/>
    <d v="2025-02-12T00:00:00"/>
    <s v="BH2320897"/>
    <d v="2025-02-12T00:00:00"/>
    <n v="8958"/>
    <s v="14348981"/>
    <n v="12756488"/>
    <n v="0"/>
    <n v="1020519"/>
    <n v="13777007"/>
    <s v="Bán hàng"/>
    <d v="2025-03-10T00:00:00"/>
    <m/>
    <n v="0"/>
    <n v="13777007"/>
    <n v="13777007"/>
    <n v="0"/>
    <d v="2025-02-12T00:00:00"/>
    <m/>
    <d v="2025-02-12T00:00:00"/>
    <n v="0"/>
    <m/>
    <s v=""/>
    <s v="Đã thanh toán"/>
    <s v="02"/>
    <s v="03"/>
    <s v="check xong"/>
    <m/>
    <x v="9"/>
    <x v="9"/>
  </r>
  <r>
    <x v="9"/>
    <x v="9"/>
    <d v="2025-02-12T00:00:00"/>
    <s v="BH2321077"/>
    <d v="2025-02-12T00:00:00"/>
    <n v="11010"/>
    <s v="14349512"/>
    <n v="4669796"/>
    <n v="0"/>
    <n v="373584"/>
    <n v="5043380"/>
    <s v="Bán hàng"/>
    <d v="2025-03-24T00:00:00"/>
    <m/>
    <n v="0"/>
    <n v="5043380"/>
    <n v="5043380"/>
    <n v="0"/>
    <d v="2025-02-12T00:00:00"/>
    <m/>
    <d v="2025-02-12T00:00:00"/>
    <n v="0"/>
    <m/>
    <s v=""/>
    <s v="Đã thanh toán"/>
    <s v="02"/>
    <s v="03"/>
    <s v="check xong"/>
    <m/>
    <x v="9"/>
    <x v="9"/>
  </r>
  <r>
    <x v="9"/>
    <x v="9"/>
    <d v="2025-02-12T00:00:00"/>
    <s v="BH2321078"/>
    <d v="2025-02-12T00:00:00"/>
    <n v="11011"/>
    <s v="14353123"/>
    <n v="11105800"/>
    <n v="0"/>
    <n v="888464"/>
    <n v="11994264"/>
    <s v="Bán hàng"/>
    <d v="2025-03-24T00:00:00"/>
    <m/>
    <n v="0"/>
    <n v="11994264"/>
    <n v="11994264"/>
    <n v="0"/>
    <d v="2025-02-12T00:00:00"/>
    <m/>
    <d v="2025-02-12T00:00:00"/>
    <n v="0"/>
    <m/>
    <s v=""/>
    <s v="Đã thanh toán"/>
    <s v="02"/>
    <s v="03"/>
    <s v="check xong"/>
    <m/>
    <x v="9"/>
    <x v="9"/>
  </r>
  <r>
    <x v="9"/>
    <x v="9"/>
    <d v="2025-02-12T00:00:00"/>
    <s v="BH2321079"/>
    <d v="2025-02-12T00:00:00"/>
    <n v="11012"/>
    <s v="14352216"/>
    <n v="1468620"/>
    <n v="0"/>
    <n v="117490"/>
    <n v="1586110"/>
    <s v="Bán hàng"/>
    <d v="2025-03-24T00:00:00"/>
    <m/>
    <n v="0"/>
    <n v="1586110"/>
    <n v="1586110"/>
    <n v="0"/>
    <d v="2025-02-12T00:00:00"/>
    <m/>
    <d v="2025-02-12T00:00:00"/>
    <n v="0"/>
    <m/>
    <s v=""/>
    <s v="Đã thanh toán"/>
    <s v="02"/>
    <s v="03"/>
    <s v="check xong"/>
    <m/>
    <x v="9"/>
    <x v="9"/>
  </r>
  <r>
    <x v="1"/>
    <x v="1"/>
    <d v="2025-02-13T00:00:00"/>
    <s v="BH2342423"/>
    <d v="2025-02-08T00:00:00"/>
    <n v="10550"/>
    <s v="28560407"/>
    <n v="1361495"/>
    <n v="0"/>
    <n v="108920"/>
    <n v="1470415"/>
    <s v="Bán hàng"/>
    <d v="2025-03-24T00:00:00"/>
    <m/>
    <n v="0"/>
    <n v="1470415"/>
    <n v="1470415"/>
    <n v="0"/>
    <d v="2025-02-08T00:00:00"/>
    <m/>
    <d v="2025-02-08T00:00:00"/>
    <n v="0"/>
    <m/>
    <s v=""/>
    <s v="Đã thanh toán"/>
    <s v="02"/>
    <s v="03"/>
    <s v="check xong"/>
    <m/>
    <x v="1"/>
    <x v="1"/>
  </r>
  <r>
    <x v="3"/>
    <x v="3"/>
    <d v="2025-02-13T00:00:00"/>
    <s v="BH2342421"/>
    <d v="2025-02-10T00:00:00"/>
    <n v="10548"/>
    <s v="16696434"/>
    <n v="1361495"/>
    <n v="0"/>
    <n v="108920"/>
    <n v="1470415"/>
    <s v="Bán hàng"/>
    <d v="2025-03-24T00:00:00"/>
    <m/>
    <n v="0"/>
    <n v="1470415"/>
    <n v="1470415"/>
    <n v="0"/>
    <d v="2025-02-10T00:00:00"/>
    <m/>
    <d v="2025-02-10T00:00:00"/>
    <n v="0"/>
    <m/>
    <s v=""/>
    <s v="Đã thanh toán"/>
    <s v="02"/>
    <s v="03"/>
    <s v="check xong"/>
    <m/>
    <x v="3"/>
    <x v="3"/>
  </r>
  <r>
    <x v="2"/>
    <x v="2"/>
    <d v="2025-02-13T00:00:00"/>
    <s v="BH2342422"/>
    <d v="2025-02-11T00:00:00"/>
    <n v="10549"/>
    <s v="17189511"/>
    <n v="1110580"/>
    <n v="0"/>
    <n v="88846"/>
    <n v="1199426"/>
    <s v="Bán hàng"/>
    <d v="2025-03-24T00:00:00"/>
    <m/>
    <n v="0"/>
    <n v="1199426"/>
    <n v="1199426"/>
    <n v="0"/>
    <d v="2025-02-11T00:00:00"/>
    <m/>
    <d v="2025-02-11T00:00:00"/>
    <n v="0"/>
    <m/>
    <s v=""/>
    <s v="Đã thanh toán"/>
    <s v="02"/>
    <s v="03"/>
    <s v="check xong"/>
    <m/>
    <x v="2"/>
    <x v="2"/>
  </r>
  <r>
    <x v="9"/>
    <x v="9"/>
    <d v="2025-02-13T00:00:00"/>
    <s v="BH2320904"/>
    <d v="2025-02-13T00:00:00"/>
    <n v="10068"/>
    <s v="90493379"/>
    <n v="1468620"/>
    <n v="0"/>
    <n v="117490"/>
    <n v="1586110"/>
    <s v="Bán hàng"/>
    <d v="2025-03-10T00:00:00"/>
    <m/>
    <n v="0"/>
    <n v="1586110"/>
    <n v="1586110"/>
    <n v="0"/>
    <d v="2025-02-13T00:00:00"/>
    <m/>
    <d v="2025-02-13T00:00:00"/>
    <n v="0"/>
    <m/>
    <s v=""/>
    <s v="Đã thanh toán"/>
    <s v="02"/>
    <s v="03"/>
    <s v="check xong"/>
    <m/>
    <x v="9"/>
    <x v="9"/>
  </r>
  <r>
    <x v="9"/>
    <x v="9"/>
    <d v="2025-02-13T00:00:00"/>
    <s v="BH2320905"/>
    <d v="2025-02-13T00:00:00"/>
    <n v="10069"/>
    <s v="90494441"/>
    <n v="2024120"/>
    <n v="0"/>
    <n v="161930"/>
    <n v="2186050"/>
    <s v="Bán hàng"/>
    <d v="2025-03-10T00:00:00"/>
    <m/>
    <n v="0"/>
    <n v="2186050"/>
    <n v="2186050"/>
    <n v="0"/>
    <d v="2025-02-13T00:00:00"/>
    <m/>
    <d v="2025-02-13T00:00:00"/>
    <n v="0"/>
    <m/>
    <s v=""/>
    <s v="Đã thanh toán"/>
    <s v="02"/>
    <s v="03"/>
    <s v="check xong"/>
    <m/>
    <x v="9"/>
    <x v="9"/>
  </r>
  <r>
    <x v="9"/>
    <x v="9"/>
    <d v="2025-02-13T00:00:00"/>
    <s v="BH2321080"/>
    <d v="2025-02-13T00:00:00"/>
    <n v="10974"/>
    <s v="90497170"/>
    <n v="4960520"/>
    <n v="0"/>
    <n v="396842"/>
    <n v="5357362"/>
    <s v="Bán hàng"/>
    <d v="2025-03-24T00:00:00"/>
    <m/>
    <n v="0"/>
    <n v="5357362"/>
    <n v="5357362"/>
    <n v="0"/>
    <d v="2025-02-13T00:00:00"/>
    <m/>
    <d v="2025-02-13T00:00:00"/>
    <n v="0"/>
    <m/>
    <s v=""/>
    <s v="Đã thanh toán"/>
    <s v="02"/>
    <s v="03"/>
    <s v="check xong"/>
    <m/>
    <x v="9"/>
    <x v="9"/>
  </r>
  <r>
    <x v="4"/>
    <x v="4"/>
    <d v="2025-02-13T00:00:00"/>
    <s v="BH2342424"/>
    <d v="2025-02-13T00:00:00"/>
    <n v="10552"/>
    <s v="18443644"/>
    <n v="2026650"/>
    <n v="0"/>
    <n v="162132"/>
    <n v="2188782"/>
    <s v="Bán hàng"/>
    <d v="2025-03-24T00:00:00"/>
    <m/>
    <n v="0"/>
    <n v="2188782"/>
    <n v="2188782"/>
    <n v="0"/>
    <d v="2025-02-13T00:00:00"/>
    <m/>
    <d v="2025-02-13T00:00:00"/>
    <n v="0"/>
    <m/>
    <s v=""/>
    <s v="Đã thanh toán"/>
    <s v="02"/>
    <s v="03"/>
    <s v="check xong"/>
    <m/>
    <x v="4"/>
    <x v="4"/>
  </r>
  <r>
    <x v="9"/>
    <x v="9"/>
    <d v="2025-02-14T00:00:00"/>
    <s v="BH2321075"/>
    <d v="2025-02-14T00:00:00"/>
    <n v="11013"/>
    <s v="13273438"/>
    <n v="1072050"/>
    <n v="0"/>
    <n v="85764"/>
    <n v="1157814"/>
    <s v="Bán hàng"/>
    <d v="2025-03-24T00:00:00"/>
    <m/>
    <n v="0"/>
    <n v="1157814"/>
    <n v="1157814"/>
    <n v="0"/>
    <d v="2025-02-14T00:00:00"/>
    <m/>
    <d v="2025-02-14T00:00:00"/>
    <n v="0"/>
    <m/>
    <s v=""/>
    <s v="Đã thanh toán"/>
    <s v="02"/>
    <s v="03"/>
    <s v="check xong"/>
    <m/>
    <x v="9"/>
    <x v="9"/>
  </r>
  <r>
    <x v="9"/>
    <x v="9"/>
    <d v="2025-02-15T00:00:00"/>
    <s v="BH2321207"/>
    <d v="2025-02-15T00:00:00"/>
    <n v="12714"/>
    <s v="26645666"/>
    <n v="8510045"/>
    <n v="0"/>
    <n v="680804"/>
    <n v="9190849"/>
    <s v="Bán hàng"/>
    <d v="2025-03-24T00:00:00"/>
    <m/>
    <n v="0"/>
    <n v="9190849"/>
    <n v="9190849"/>
    <n v="0"/>
    <d v="2025-02-15T00:00:00"/>
    <m/>
    <d v="2025-02-15T00:00:00"/>
    <n v="0"/>
    <m/>
    <s v=""/>
    <s v="Đã thanh toán"/>
    <s v="02"/>
    <s v="03"/>
    <s v="check xong"/>
    <m/>
    <x v="9"/>
    <x v="9"/>
  </r>
  <r>
    <x v="8"/>
    <x v="8"/>
    <d v="2025-02-15T00:00:00"/>
    <s v="BH2342812"/>
    <d v="2025-02-15T00:00:00"/>
    <n v="10780"/>
    <s v="10565344"/>
    <n v="11798060"/>
    <n v="0"/>
    <n v="943845"/>
    <n v="12741905"/>
    <s v="Bán hàng"/>
    <d v="2025-03-24T00:00:00"/>
    <m/>
    <n v="0"/>
    <n v="12741905"/>
    <n v="12741905"/>
    <n v="0"/>
    <d v="2025-02-15T00:00:00"/>
    <m/>
    <d v="2025-02-15T00:00:00"/>
    <n v="0"/>
    <m/>
    <s v=""/>
    <s v="Đã thanh toán"/>
    <s v="02"/>
    <s v="03"/>
    <s v="check xong"/>
    <m/>
    <x v="8"/>
    <x v="8"/>
  </r>
  <r>
    <x v="8"/>
    <x v="8"/>
    <d v="2025-02-15T00:00:00"/>
    <s v="BH2342911"/>
    <d v="2025-02-15T00:00:00"/>
    <n v="12307"/>
    <s v="11183158"/>
    <n v="4704400"/>
    <n v="0"/>
    <n v="376352"/>
    <n v="5080752"/>
    <s v="Bán hàng"/>
    <d v="2025-03-24T00:00:00"/>
    <m/>
    <n v="0"/>
    <n v="5080752"/>
    <n v="5080752"/>
    <n v="0"/>
    <d v="2025-02-15T00:00:00"/>
    <m/>
    <d v="2025-02-15T00:00:00"/>
    <n v="0"/>
    <m/>
    <s v=""/>
    <s v="Đã thanh toán"/>
    <s v="02"/>
    <s v="03"/>
    <s v="check xong"/>
    <m/>
    <x v="8"/>
    <x v="8"/>
  </r>
  <r>
    <x v="2"/>
    <x v="2"/>
    <d v="2025-02-17T00:00:00"/>
    <s v="BH2342917"/>
    <d v="2025-02-13T00:00:00"/>
    <n v="12304"/>
    <s v="17190560"/>
    <n v="2226640"/>
    <n v="0"/>
    <n v="178131"/>
    <n v="2404771"/>
    <s v="Bán hàng"/>
    <d v="2025-04-10T00:00:00"/>
    <m/>
    <n v="0"/>
    <n v="2404771"/>
    <n v="2404771"/>
    <n v="0"/>
    <d v="2025-02-13T00:00:00"/>
    <m/>
    <d v="2025-02-13T00:00:00"/>
    <n v="0"/>
    <m/>
    <s v=""/>
    <s v="Đã thanh toán"/>
    <s v="02"/>
    <s v="04"/>
    <s v="check xong"/>
    <m/>
    <x v="2"/>
    <x v="2"/>
  </r>
  <r>
    <x v="6"/>
    <x v="6"/>
    <d v="2025-02-17T00:00:00"/>
    <s v="BH2342914"/>
    <d v="2025-02-14T00:00:00"/>
    <n v="12306"/>
    <s v="22569197"/>
    <n v="2883150"/>
    <n v="0"/>
    <n v="230652"/>
    <n v="3113802"/>
    <s v="Bán hàng"/>
    <d v="2025-04-10T00:00:00"/>
    <m/>
    <n v="0"/>
    <n v="3113802"/>
    <n v="3113802"/>
    <n v="0"/>
    <d v="2025-02-14T00:00:00"/>
    <m/>
    <d v="2025-02-14T00:00:00"/>
    <n v="0"/>
    <m/>
    <s v=""/>
    <s v="Đã thanh toán"/>
    <s v="02"/>
    <s v="04"/>
    <s v="check xong"/>
    <m/>
    <x v="6"/>
    <x v="6"/>
  </r>
  <r>
    <x v="3"/>
    <x v="3"/>
    <d v="2025-02-17T00:00:00"/>
    <s v="BH2342920"/>
    <d v="2025-02-14T00:00:00"/>
    <n v="12303"/>
    <s v="16698063"/>
    <n v="2579200"/>
    <n v="0"/>
    <n v="206336"/>
    <n v="2785536"/>
    <s v="Bán hàng"/>
    <d v="2025-04-10T00:00:00"/>
    <m/>
    <n v="0"/>
    <n v="2785536"/>
    <n v="2785536"/>
    <n v="0"/>
    <d v="2025-02-14T00:00:00"/>
    <m/>
    <d v="2025-02-14T00:00:00"/>
    <n v="0"/>
    <m/>
    <s v=""/>
    <s v="Đã thanh toán"/>
    <s v="02"/>
    <s v="04"/>
    <s v="check xong"/>
    <m/>
    <x v="3"/>
    <x v="3"/>
  </r>
  <r>
    <x v="0"/>
    <x v="0"/>
    <d v="2025-02-17T00:00:00"/>
    <s v="BH2342923"/>
    <d v="2025-02-14T00:00:00"/>
    <n v="12302"/>
    <s v="25555078"/>
    <n v="6143677"/>
    <n v="0"/>
    <n v="491494"/>
    <n v="6635171"/>
    <s v="Bán hàng"/>
    <d v="2025-04-10T00:00:00"/>
    <m/>
    <n v="0"/>
    <n v="6635171"/>
    <n v="6635171"/>
    <n v="0"/>
    <d v="2025-02-14T00:00:00"/>
    <m/>
    <d v="2025-02-14T00:00:00"/>
    <n v="0"/>
    <m/>
    <s v=""/>
    <s v="Đã thanh toán"/>
    <s v="02"/>
    <s v="04"/>
    <s v="check xong"/>
    <m/>
    <x v="0"/>
    <x v="0"/>
  </r>
  <r>
    <x v="10"/>
    <x v="10"/>
    <d v="2025-02-17T00:00:00"/>
    <s v="BH2342916"/>
    <d v="2025-02-15T00:00:00"/>
    <n v="12305"/>
    <s v="21381486"/>
    <n v="1468620"/>
    <n v="0"/>
    <n v="117490"/>
    <n v="1586110"/>
    <s v="Bán hàng"/>
    <d v="2025-04-10T00:00:00"/>
    <m/>
    <n v="0"/>
    <n v="1586110"/>
    <n v="1586110"/>
    <n v="0"/>
    <d v="2025-02-15T00:00:00"/>
    <m/>
    <d v="2025-02-15T00:00:00"/>
    <n v="0"/>
    <m/>
    <s v=""/>
    <s v="Đã thanh toán"/>
    <s v="02"/>
    <s v="04"/>
    <s v="check xong"/>
    <m/>
    <x v="10"/>
    <x v="10"/>
  </r>
  <r>
    <x v="8"/>
    <x v="8"/>
    <d v="2025-02-18T00:00:00"/>
    <s v="BH2342905"/>
    <d v="2025-02-18T00:00:00"/>
    <n v="12309"/>
    <s v="29294042"/>
    <n v="2144100"/>
    <n v="0"/>
    <n v="171528"/>
    <n v="2315628"/>
    <s v="Bán hàng"/>
    <d v="2025-04-10T00:00:00"/>
    <m/>
    <n v="0"/>
    <n v="2315628"/>
    <n v="2315628"/>
    <n v="0"/>
    <d v="2025-02-18T00:00:00"/>
    <m/>
    <d v="2025-02-18T00:00:00"/>
    <n v="0"/>
    <m/>
    <s v=""/>
    <s v="Đã thanh toán"/>
    <s v="02"/>
    <s v="04"/>
    <s v="check xong"/>
    <m/>
    <x v="8"/>
    <x v="8"/>
  </r>
  <r>
    <x v="8"/>
    <x v="8"/>
    <d v="2025-02-18T00:00:00"/>
    <s v="BH2342909"/>
    <d v="2025-02-18T00:00:00"/>
    <n v="12308"/>
    <s v="12040634"/>
    <n v="6071100"/>
    <n v="0"/>
    <n v="485688"/>
    <n v="6556788"/>
    <s v="Bán hàng"/>
    <d v="2025-04-10T00:00:00"/>
    <m/>
    <n v="0"/>
    <n v="6556788"/>
    <n v="6556788"/>
    <n v="0"/>
    <d v="2025-02-18T00:00:00"/>
    <m/>
    <d v="2025-02-18T00:00:00"/>
    <n v="0"/>
    <m/>
    <s v=""/>
    <s v="Đã thanh toán"/>
    <s v="02"/>
    <s v="04"/>
    <s v="check xong"/>
    <m/>
    <x v="8"/>
    <x v="8"/>
  </r>
  <r>
    <x v="5"/>
    <x v="5"/>
    <d v="2025-02-19T00:00:00"/>
    <s v="BH2343035"/>
    <d v="2025-02-19T00:00:00"/>
    <n v="12524"/>
    <s v="19642286"/>
    <n v="2381320"/>
    <n v="0"/>
    <n v="190506"/>
    <n v="2571826"/>
    <s v="Bán hàng"/>
    <d v="2025-04-10T00:00:00"/>
    <m/>
    <n v="0"/>
    <n v="2571826"/>
    <n v="2571826"/>
    <n v="0"/>
    <d v="2025-02-19T00:00:00"/>
    <m/>
    <d v="2025-02-19T00:00:00"/>
    <n v="0"/>
    <m/>
    <s v=""/>
    <s v="Đã thanh toán"/>
    <s v="02"/>
    <s v="04"/>
    <s v="check xong"/>
    <m/>
    <x v="5"/>
    <x v="5"/>
  </r>
  <r>
    <x v="5"/>
    <x v="5"/>
    <d v="2025-02-19T00:00:00"/>
    <s v="BH2343036"/>
    <d v="2025-02-19T00:00:00"/>
    <n v="12525"/>
    <s v="19641457"/>
    <n v="2144100"/>
    <n v="0"/>
    <n v="171528"/>
    <n v="2315628"/>
    <s v="Bán hàng"/>
    <d v="2025-04-10T00:00:00"/>
    <m/>
    <n v="0"/>
    <n v="2315628"/>
    <n v="2315628"/>
    <n v="0"/>
    <d v="2025-02-19T00:00:00"/>
    <m/>
    <d v="2025-02-19T00:00:00"/>
    <n v="0"/>
    <m/>
    <s v=""/>
    <s v="Đã thanh toán"/>
    <s v="02"/>
    <s v="04"/>
    <s v="check xong"/>
    <m/>
    <x v="5"/>
    <x v="5"/>
  </r>
  <r>
    <x v="3"/>
    <x v="3"/>
    <d v="2025-02-20T00:00:00"/>
    <s v="BH2343037"/>
    <d v="2025-02-17T00:00:00"/>
    <n v="12541"/>
    <s v="16699123"/>
    <n v="6327495"/>
    <n v="0"/>
    <n v="506200"/>
    <n v="6833695"/>
    <s v="Bán hàng"/>
    <d v="2025-04-10T00:00:00"/>
    <m/>
    <n v="0"/>
    <n v="6833695"/>
    <n v="6833695"/>
    <n v="0"/>
    <d v="2025-02-17T00:00:00"/>
    <m/>
    <d v="2025-02-17T00:00:00"/>
    <n v="0"/>
    <m/>
    <s v=""/>
    <s v="Đã thanh toán"/>
    <s v="02"/>
    <s v="04"/>
    <s v="check xong"/>
    <m/>
    <x v="3"/>
    <x v="3"/>
  </r>
  <r>
    <x v="13"/>
    <x v="13"/>
    <d v="2025-02-20T00:00:00"/>
    <s v="BH2343038"/>
    <d v="2025-02-17T00:00:00"/>
    <n v="12542"/>
    <s v="20602587"/>
    <n v="1110580"/>
    <n v="0"/>
    <n v="88846"/>
    <n v="1199426"/>
    <s v="Bán hàng"/>
    <d v="2025-04-10T00:00:00"/>
    <m/>
    <n v="0"/>
    <n v="1199426"/>
    <n v="1199426"/>
    <n v="0"/>
    <d v="2025-02-17T00:00:00"/>
    <m/>
    <d v="2025-02-17T00:00:00"/>
    <n v="0"/>
    <m/>
    <s v=""/>
    <s v="Đã thanh toán"/>
    <s v="02"/>
    <s v="04"/>
    <s v="check xong"/>
    <m/>
    <x v="13"/>
    <x v="13"/>
  </r>
  <r>
    <x v="11"/>
    <x v="11"/>
    <d v="2025-02-20T00:00:00"/>
    <s v="BH2343040"/>
    <d v="2025-02-17T00:00:00"/>
    <n v="12544"/>
    <s v="24519230"/>
    <n v="558030"/>
    <n v="0"/>
    <n v="44642"/>
    <n v="602672"/>
    <s v="Bán hàng"/>
    <d v="2025-04-10T00:00:00"/>
    <m/>
    <n v="0"/>
    <n v="602672"/>
    <n v="602672"/>
    <n v="0"/>
    <d v="2025-02-17T00:00:00"/>
    <m/>
    <d v="2025-02-17T00:00:00"/>
    <n v="0"/>
    <m/>
    <s v=""/>
    <s v="Đã thanh toán"/>
    <s v="02"/>
    <s v="04"/>
    <s v="check xong"/>
    <m/>
    <x v="11"/>
    <x v="11"/>
  </r>
  <r>
    <x v="0"/>
    <x v="0"/>
    <d v="2025-02-20T00:00:00"/>
    <s v="BH2343041"/>
    <d v="2025-02-17T00:00:00"/>
    <n v="12545"/>
    <s v="25555884"/>
    <n v="3849940"/>
    <n v="0"/>
    <n v="307995"/>
    <n v="4157935"/>
    <s v="Bán hàng"/>
    <d v="2025-04-10T00:00:00"/>
    <m/>
    <n v="0"/>
    <n v="4157935"/>
    <n v="4157935"/>
    <n v="0"/>
    <d v="2025-02-17T00:00:00"/>
    <m/>
    <d v="2025-02-17T00:00:00"/>
    <n v="0"/>
    <m/>
    <s v=""/>
    <s v="Đã thanh toán"/>
    <s v="02"/>
    <s v="04"/>
    <s v="check xong"/>
    <m/>
    <x v="0"/>
    <x v="0"/>
  </r>
  <r>
    <x v="6"/>
    <x v="6"/>
    <d v="2025-02-20T00:00:00"/>
    <s v="BH2343039"/>
    <d v="2025-02-19T00:00:00"/>
    <n v="12543"/>
    <s v="22570842"/>
    <n v="3849940"/>
    <n v="0"/>
    <n v="307995"/>
    <n v="4157935"/>
    <s v="Bán hàng"/>
    <d v="2025-04-10T00:00:00"/>
    <m/>
    <n v="0"/>
    <n v="4157935"/>
    <n v="4157935"/>
    <n v="0"/>
    <d v="2025-02-19T00:00:00"/>
    <m/>
    <d v="2025-02-19T00:00:00"/>
    <n v="0"/>
    <m/>
    <s v=""/>
    <s v="Đã thanh toán"/>
    <s v="02"/>
    <s v="04"/>
    <s v="check xong"/>
    <m/>
    <x v="6"/>
    <x v="6"/>
  </r>
  <r>
    <x v="9"/>
    <x v="9"/>
    <d v="2025-02-21T00:00:00"/>
    <s v="BH2321206"/>
    <d v="2025-02-21T00:00:00"/>
    <n v="12715"/>
    <s v="14356353"/>
    <n v="5552900"/>
    <n v="0"/>
    <n v="444232"/>
    <n v="5997132"/>
    <s v="Bán hàng"/>
    <d v="2025-04-10T00:00:00"/>
    <m/>
    <n v="0"/>
    <n v="5997132"/>
    <n v="5997132"/>
    <n v="0"/>
    <d v="2025-02-21T00:00:00"/>
    <m/>
    <d v="2025-02-21T00:00:00"/>
    <n v="0"/>
    <m/>
    <s v=""/>
    <s v="Đã thanh toán"/>
    <s v="02"/>
    <s v="04"/>
    <s v="check xong"/>
    <m/>
    <x v="9"/>
    <x v="9"/>
  </r>
  <r>
    <x v="8"/>
    <x v="8"/>
    <d v="2025-02-21T00:00:00"/>
    <s v="BH2343262"/>
    <d v="2025-02-21T00:00:00"/>
    <n v="12652"/>
    <s v="11186035"/>
    <n v="6137830"/>
    <n v="0"/>
    <n v="491026"/>
    <n v="6628856"/>
    <s v="Bán hàng"/>
    <d v="2025-04-10T00:00:00"/>
    <m/>
    <n v="0"/>
    <n v="6628856"/>
    <n v="6628856"/>
    <n v="0"/>
    <d v="2025-02-21T00:00:00"/>
    <m/>
    <d v="2025-02-21T00:00:00"/>
    <n v="0"/>
    <m/>
    <s v=""/>
    <s v="Đã thanh toán"/>
    <s v="02"/>
    <s v="04"/>
    <s v="check xong"/>
    <m/>
    <x v="8"/>
    <x v="8"/>
  </r>
  <r>
    <x v="8"/>
    <x v="8"/>
    <d v="2025-02-22T00:00:00"/>
    <s v="BH2343296"/>
    <d v="2025-02-22T00:00:00"/>
    <n v="12712"/>
    <s v="10568566"/>
    <n v="9485576"/>
    <n v="0"/>
    <n v="758846"/>
    <n v="10244422"/>
    <s v="Bán hàng"/>
    <d v="2025-04-10T00:00:00"/>
    <m/>
    <n v="0"/>
    <n v="10244422"/>
    <n v="10244422"/>
    <n v="0"/>
    <d v="2025-02-22T00:00:00"/>
    <m/>
    <d v="2025-02-22T00:00:00"/>
    <n v="0"/>
    <m/>
    <s v=""/>
    <s v="Đã thanh toán"/>
    <s v="02"/>
    <s v="04"/>
    <s v="check xong"/>
    <m/>
    <x v="8"/>
    <x v="8"/>
  </r>
  <r>
    <x v="8"/>
    <x v="8"/>
    <d v="2025-02-22T00:00:00"/>
    <s v="BH2343299"/>
    <d v="2025-02-22T00:00:00"/>
    <n v="12713"/>
    <s v="29295489"/>
    <n v="1468620"/>
    <n v="0"/>
    <n v="117490"/>
    <n v="1586110"/>
    <s v="Bán hàng"/>
    <d v="2025-04-10T00:00:00"/>
    <m/>
    <n v="0"/>
    <n v="1586110"/>
    <n v="1586110"/>
    <n v="0"/>
    <d v="2025-02-22T00:00:00"/>
    <m/>
    <d v="2025-02-22T00:00:00"/>
    <n v="0"/>
    <m/>
    <s v=""/>
    <s v="Đã thanh toán"/>
    <s v="02"/>
    <s v="04"/>
    <s v="check xong"/>
    <m/>
    <x v="8"/>
    <x v="8"/>
  </r>
  <r>
    <x v="0"/>
    <x v="0"/>
    <d v="2025-02-24T00:00:00"/>
    <s v="BH2343378"/>
    <d v="2025-02-20T00:00:00"/>
    <n v="13924"/>
    <s v="25557002"/>
    <n v="558030"/>
    <n v="0"/>
    <n v="44642"/>
    <n v="602672"/>
    <s v="Bán hàng"/>
    <d v="2025-04-10T00:00:00"/>
    <m/>
    <n v="0"/>
    <n v="602672"/>
    <n v="602672"/>
    <n v="0"/>
    <d v="2025-02-20T00:00:00"/>
    <m/>
    <d v="2025-02-20T00:00:00"/>
    <n v="0"/>
    <m/>
    <s v=""/>
    <s v="Đã thanh toán"/>
    <s v="02"/>
    <s v="04"/>
    <s v="check xong"/>
    <m/>
    <x v="0"/>
    <x v="0"/>
  </r>
  <r>
    <x v="0"/>
    <x v="0"/>
    <d v="2025-02-24T00:00:00"/>
    <s v="BH2343377"/>
    <d v="2025-02-21T00:00:00"/>
    <n v="13925"/>
    <s v="25557174"/>
    <n v="3083882"/>
    <n v="0"/>
    <n v="246711"/>
    <n v="3330593"/>
    <s v="Bán hàng"/>
    <d v="2025-04-10T00:00:00"/>
    <m/>
    <n v="0"/>
    <n v="3330593"/>
    <n v="3330593"/>
    <n v="0"/>
    <d v="2025-02-21T00:00:00"/>
    <m/>
    <d v="2025-02-21T00:00:00"/>
    <n v="0"/>
    <m/>
    <s v=""/>
    <s v="Đã thanh toán"/>
    <s v="02"/>
    <s v="04"/>
    <s v="check xong"/>
    <m/>
    <x v="0"/>
    <x v="0"/>
  </r>
  <r>
    <x v="6"/>
    <x v="6"/>
    <d v="2025-02-24T00:00:00"/>
    <s v="BH2343379"/>
    <d v="2025-02-21T00:00:00"/>
    <n v="13923"/>
    <s v="22571418"/>
    <n v="2381320"/>
    <n v="0"/>
    <n v="190506"/>
    <n v="2571826"/>
    <s v="Bán hàng"/>
    <d v="2025-04-10T00:00:00"/>
    <m/>
    <n v="0"/>
    <n v="2571826"/>
    <n v="2571826"/>
    <n v="0"/>
    <d v="2025-02-21T00:00:00"/>
    <m/>
    <d v="2025-02-21T00:00:00"/>
    <n v="0"/>
    <m/>
    <s v=""/>
    <s v="Đã thanh toán"/>
    <s v="02"/>
    <s v="04"/>
    <s v="check xong"/>
    <m/>
    <x v="6"/>
    <x v="6"/>
  </r>
  <r>
    <x v="13"/>
    <x v="13"/>
    <d v="2025-02-24T00:00:00"/>
    <s v="BH2343380"/>
    <d v="2025-02-21T00:00:00"/>
    <n v="13922"/>
    <s v="20604065"/>
    <n v="3849940"/>
    <n v="0"/>
    <n v="307995"/>
    <n v="4157935"/>
    <s v="Bán hàng"/>
    <d v="2025-04-10T00:00:00"/>
    <m/>
    <n v="0"/>
    <n v="4157935"/>
    <n v="4157935"/>
    <n v="0"/>
    <d v="2025-02-21T00:00:00"/>
    <m/>
    <d v="2025-02-21T00:00:00"/>
    <n v="0"/>
    <m/>
    <s v=""/>
    <s v="Đã thanh toán"/>
    <s v="02"/>
    <s v="04"/>
    <s v="check xong"/>
    <m/>
    <x v="13"/>
    <x v="13"/>
  </r>
  <r>
    <x v="2"/>
    <x v="2"/>
    <d v="2025-02-24T00:00:00"/>
    <s v="BH2343381"/>
    <d v="2025-02-21T00:00:00"/>
    <n v="13921"/>
    <s v="17193747"/>
    <n v="3849940"/>
    <n v="0"/>
    <n v="307995"/>
    <n v="4157935"/>
    <s v="Bán hàng"/>
    <d v="2025-04-10T00:00:00"/>
    <m/>
    <n v="0"/>
    <n v="4157935"/>
    <n v="4157935"/>
    <n v="0"/>
    <d v="2025-02-21T00:00:00"/>
    <m/>
    <d v="2025-02-21T00:00:00"/>
    <n v="0"/>
    <m/>
    <s v=""/>
    <s v="Đã thanh toán"/>
    <s v="02"/>
    <s v="04"/>
    <s v="check xong"/>
    <m/>
    <x v="2"/>
    <x v="2"/>
  </r>
  <r>
    <x v="3"/>
    <x v="3"/>
    <d v="2025-02-24T00:00:00"/>
    <s v="BH2343382"/>
    <d v="2025-02-21T00:00:00"/>
    <n v="13920"/>
    <s v="16000766"/>
    <n v="2584680"/>
    <n v="0"/>
    <n v="206774"/>
    <n v="2791454"/>
    <s v="Bán hàng"/>
    <d v="2025-04-10T00:00:00"/>
    <m/>
    <n v="0"/>
    <n v="2791454"/>
    <n v="2791454"/>
    <n v="0"/>
    <d v="2025-02-21T00:00:00"/>
    <m/>
    <d v="2025-02-21T00:00:00"/>
    <n v="0"/>
    <m/>
    <s v=""/>
    <s v="Đã thanh toán"/>
    <s v="02"/>
    <s v="04"/>
    <s v="check xong"/>
    <m/>
    <x v="3"/>
    <x v="3"/>
  </r>
  <r>
    <x v="4"/>
    <x v="4"/>
    <d v="2025-02-24T00:00:00"/>
    <s v="BH2343376"/>
    <d v="2025-02-24T00:00:00"/>
    <n v="13919"/>
    <s v="18449112"/>
    <n v="501830"/>
    <n v="0"/>
    <n v="40146"/>
    <n v="541976"/>
    <s v="Bán hàng"/>
    <d v="2025-04-10T00:00:00"/>
    <m/>
    <n v="0"/>
    <n v="541976"/>
    <n v="541976"/>
    <n v="0"/>
    <d v="2025-02-24T00:00:00"/>
    <m/>
    <d v="2025-02-24T00:00:00"/>
    <n v="0"/>
    <m/>
    <s v=""/>
    <s v="Đã thanh toán"/>
    <s v="02"/>
    <s v="04"/>
    <s v="check xong"/>
    <m/>
    <x v="4"/>
    <x v="4"/>
  </r>
  <r>
    <x v="4"/>
    <x v="4"/>
    <d v="2025-02-25T00:00:00"/>
    <s v="BH2343375"/>
    <d v="2025-02-25T00:00:00"/>
    <n v="13918"/>
    <s v="18450267"/>
    <n v="1110580"/>
    <n v="0"/>
    <n v="88846"/>
    <n v="1199426"/>
    <s v="Bán hàng"/>
    <d v="2025-04-10T00:00:00"/>
    <m/>
    <n v="0"/>
    <n v="1199426"/>
    <n v="1199426"/>
    <n v="0"/>
    <d v="2025-02-25T00:00:00"/>
    <m/>
    <d v="2025-02-25T00:00:00"/>
    <n v="0"/>
    <m/>
    <s v=""/>
    <s v="Đã thanh toán"/>
    <s v="02"/>
    <s v="04"/>
    <s v="check xong"/>
    <m/>
    <x v="4"/>
    <x v="4"/>
  </r>
  <r>
    <x v="8"/>
    <x v="8"/>
    <d v="2025-03-01T00:00:00"/>
    <s v="BH2343640"/>
    <d v="2025-03-01T00:00:00"/>
    <n v="14491"/>
    <s v="10571925"/>
    <n v="9609880"/>
    <n v="0"/>
    <n v="768790"/>
    <n v="10378670"/>
    <s v="Bán hàng"/>
    <d v="2025-04-10T00:00:00"/>
    <m/>
    <n v="0"/>
    <n v="10378670"/>
    <n v="10378670"/>
    <n v="0"/>
    <d v="2025-03-01T00:00:00"/>
    <m/>
    <d v="2025-03-01T00:00:00"/>
    <n v="0"/>
    <m/>
    <s v=""/>
    <s v="Đã thanh toán"/>
    <s v="03"/>
    <s v="04"/>
    <s v="check xong"/>
    <m/>
    <x v="8"/>
    <x v="8"/>
  </r>
  <r>
    <x v="9"/>
    <x v="9"/>
    <d v="2025-03-03T00:00:00"/>
    <s v="BH2321555"/>
    <d v="2025-03-03T00:00:00"/>
    <n v="15905"/>
    <s v="14358720"/>
    <n v="150549"/>
    <n v="0"/>
    <n v="12044"/>
    <n v="162593"/>
    <s v="Bán hàng"/>
    <d v="2025-04-10T00:00:00"/>
    <m/>
    <n v="0"/>
    <n v="162593"/>
    <n v="162593"/>
    <n v="0"/>
    <d v="2025-03-03T00:00:00"/>
    <m/>
    <d v="2025-03-03T00:00:00"/>
    <n v="0"/>
    <m/>
    <s v=""/>
    <s v="Đã thanh toán"/>
    <s v="03"/>
    <s v="04"/>
    <s v="check xong"/>
    <m/>
    <x v="9"/>
    <x v="9"/>
  </r>
  <r>
    <x v="9"/>
    <x v="9"/>
    <d v="2025-03-03T00:00:00"/>
    <s v="BH2321556"/>
    <d v="2025-03-03T00:00:00"/>
    <n v="15906"/>
    <s v="14359483"/>
    <n v="6515385"/>
    <n v="0"/>
    <n v="521231"/>
    <n v="7036616"/>
    <s v="Bán hàng"/>
    <d v="2025-04-10T00:00:00"/>
    <m/>
    <n v="0"/>
    <n v="7036616"/>
    <n v="7036616"/>
    <n v="0"/>
    <d v="2025-03-03T00:00:00"/>
    <m/>
    <d v="2025-03-03T00:00:00"/>
    <n v="0"/>
    <m/>
    <s v=""/>
    <s v="Đã thanh toán"/>
    <s v="03"/>
    <s v="04"/>
    <s v="check xong"/>
    <m/>
    <x v="9"/>
    <x v="9"/>
  </r>
  <r>
    <x v="8"/>
    <x v="8"/>
    <d v="2025-03-03T00:00:00"/>
    <s v="BH2343460"/>
    <d v="2025-03-03T00:00:00"/>
    <n v="14429"/>
    <s v="11188978"/>
    <n v="4442320"/>
    <n v="0"/>
    <n v="355386"/>
    <n v="4797706"/>
    <s v="Bán hàng"/>
    <d v="2025-04-10T00:00:00"/>
    <m/>
    <n v="0"/>
    <n v="4797706"/>
    <n v="4797706"/>
    <n v="0"/>
    <d v="2025-03-03T00:00:00"/>
    <m/>
    <d v="2025-03-03T00:00:00"/>
    <n v="0"/>
    <m/>
    <s v=""/>
    <s v="Đã thanh toán"/>
    <s v="03"/>
    <s v="04"/>
    <s v="check xong"/>
    <m/>
    <x v="8"/>
    <x v="8"/>
  </r>
  <r>
    <x v="5"/>
    <x v="5"/>
    <d v="2025-03-03T00:00:00"/>
    <s v="BH2343461"/>
    <d v="2025-03-03T00:00:00"/>
    <n v="14430"/>
    <s v="19645283"/>
    <n v="2883150"/>
    <n v="0"/>
    <n v="230652"/>
    <n v="3113802"/>
    <s v="Bán hàng"/>
    <d v="2025-04-10T00:00:00"/>
    <m/>
    <n v="0"/>
    <n v="3113802"/>
    <n v="3113802"/>
    <n v="0"/>
    <d v="2025-03-03T00:00:00"/>
    <m/>
    <d v="2025-03-03T00:00:00"/>
    <n v="0"/>
    <m/>
    <s v=""/>
    <s v="Đã thanh toán"/>
    <s v="03"/>
    <s v="04"/>
    <s v="check xong"/>
    <m/>
    <x v="5"/>
    <x v="5"/>
  </r>
  <r>
    <x v="7"/>
    <x v="7"/>
    <d v="2025-03-03T00:00:00"/>
    <s v="BH2343462"/>
    <d v="2025-03-03T00:00:00"/>
    <n v="14428"/>
    <s v="15369029"/>
    <n v="4525420"/>
    <n v="0"/>
    <n v="362034"/>
    <n v="4887454"/>
    <s v="Bán hàng"/>
    <d v="2025-04-10T00:00:00"/>
    <m/>
    <n v="0"/>
    <n v="4887454"/>
    <n v="4887454"/>
    <n v="0"/>
    <d v="2025-03-03T00:00:00"/>
    <m/>
    <d v="2025-03-03T00:00:00"/>
    <n v="0"/>
    <m/>
    <s v=""/>
    <s v="Đã thanh toán"/>
    <s v="03"/>
    <s v="04"/>
    <s v="check xong"/>
    <m/>
    <x v="7"/>
    <x v="7"/>
  </r>
  <r>
    <x v="8"/>
    <x v="8"/>
    <d v="2025-03-03T00:00:00"/>
    <s v="BH2343638"/>
    <d v="2025-03-03T00:00:00"/>
    <n v="14490"/>
    <s v="29296511"/>
    <n v="1110580"/>
    <n v="0"/>
    <n v="88846"/>
    <n v="1199426"/>
    <s v="Bán hàng"/>
    <d v="2025-04-10T00:00:00"/>
    <m/>
    <n v="0"/>
    <n v="1199426"/>
    <n v="1199426"/>
    <n v="0"/>
    <d v="2025-03-03T00:00:00"/>
    <m/>
    <d v="2025-03-03T00:00:00"/>
    <n v="0"/>
    <m/>
    <s v=""/>
    <s v="Đã thanh toán"/>
    <s v="03"/>
    <s v="04"/>
    <s v="check xong"/>
    <m/>
    <x v="8"/>
    <x v="8"/>
  </r>
  <r>
    <x v="9"/>
    <x v="9"/>
    <d v="2025-03-04T00:00:00"/>
    <s v="BH2321388"/>
    <d v="2025-03-04T00:00:00"/>
    <n v="14431"/>
    <s v="13277367"/>
    <n v="5769465"/>
    <n v="0"/>
    <n v="461557"/>
    <n v="6231022"/>
    <s v="Bán hàng"/>
    <d v="2025-04-10T00:00:00"/>
    <m/>
    <n v="0"/>
    <n v="6231022"/>
    <n v="6231022"/>
    <n v="0"/>
    <d v="2025-03-04T00:00:00"/>
    <m/>
    <d v="2025-03-04T00:00:00"/>
    <n v="0"/>
    <m/>
    <s v=""/>
    <s v="Đã thanh toán"/>
    <s v="03"/>
    <s v="04"/>
    <s v="check xong"/>
    <m/>
    <x v="9"/>
    <x v="9"/>
  </r>
  <r>
    <x v="9"/>
    <x v="9"/>
    <d v="2025-03-04T00:00:00"/>
    <s v="BH2321389"/>
    <d v="2025-03-04T00:00:00"/>
    <n v="14432"/>
    <s v="14357816"/>
    <n v="6668960"/>
    <n v="0"/>
    <n v="533517"/>
    <n v="7202477"/>
    <s v="Bán hàng"/>
    <d v="2025-04-10T00:00:00"/>
    <m/>
    <n v="0"/>
    <n v="7202477"/>
    <n v="7202477"/>
    <n v="0"/>
    <d v="2025-03-04T00:00:00"/>
    <m/>
    <d v="2025-03-04T00:00:00"/>
    <n v="0"/>
    <m/>
    <s v=""/>
    <s v="Đã thanh toán"/>
    <s v="03"/>
    <s v="04"/>
    <s v="check xong"/>
    <m/>
    <x v="9"/>
    <x v="9"/>
  </r>
  <r>
    <x v="9"/>
    <x v="9"/>
    <d v="2025-03-04T00:00:00"/>
    <s v="BH2321557"/>
    <d v="2025-03-04T00:00:00"/>
    <n v="15907"/>
    <s v="90501208"/>
    <n v="964845"/>
    <n v="0"/>
    <n v="77188"/>
    <n v="1042033"/>
    <s v="Bán hàng"/>
    <d v="2025-04-10T00:00:00"/>
    <m/>
    <n v="0"/>
    <n v="1042033"/>
    <n v="1042033"/>
    <n v="0"/>
    <d v="2025-03-04T00:00:00"/>
    <m/>
    <d v="2025-03-04T00:00:00"/>
    <n v="0"/>
    <m/>
    <s v=""/>
    <s v="Đã thanh toán"/>
    <s v="03"/>
    <s v="04"/>
    <s v="check xong"/>
    <m/>
    <x v="9"/>
    <x v="9"/>
  </r>
  <r>
    <x v="9"/>
    <x v="9"/>
    <d v="2025-03-04T00:00:00"/>
    <s v="BH2321558"/>
    <d v="2025-03-04T00:00:00"/>
    <n v="15908"/>
    <s v="13281748"/>
    <n v="7108955"/>
    <n v="0"/>
    <n v="568716"/>
    <n v="7677671"/>
    <s v="Bán hàng"/>
    <d v="2025-04-10T00:00:00"/>
    <m/>
    <n v="0"/>
    <n v="7677671"/>
    <n v="7677671"/>
    <n v="0"/>
    <d v="2025-03-04T00:00:00"/>
    <m/>
    <d v="2025-03-04T00:00:00"/>
    <n v="0"/>
    <m/>
    <s v=""/>
    <s v="Đã thanh toán"/>
    <s v="03"/>
    <s v="04"/>
    <s v="check xong"/>
    <m/>
    <x v="9"/>
    <x v="9"/>
  </r>
  <r>
    <x v="9"/>
    <x v="9"/>
    <d v="2025-03-05T00:00:00"/>
    <s v="BH2321553"/>
    <d v="2025-03-05T00:00:00"/>
    <n v="15903"/>
    <s v="14360391"/>
    <n v="5552900"/>
    <n v="0"/>
    <n v="444232"/>
    <n v="5997132"/>
    <s v="Bán hàng"/>
    <d v="2025-04-10T00:00:00"/>
    <m/>
    <n v="0"/>
    <n v="5997132"/>
    <n v="5997132"/>
    <n v="0"/>
    <d v="2025-03-05T00:00:00"/>
    <m/>
    <d v="2025-03-05T00:00:00"/>
    <n v="0"/>
    <m/>
    <s v=""/>
    <s v="Đã thanh toán"/>
    <s v="03"/>
    <s v="04"/>
    <s v="check xong"/>
    <m/>
    <x v="9"/>
    <x v="9"/>
  </r>
  <r>
    <x v="9"/>
    <x v="9"/>
    <d v="2025-03-05T00:00:00"/>
    <s v="BH2321554"/>
    <d v="2025-03-05T00:00:00"/>
    <n v="15904"/>
    <s v="26653577"/>
    <n v="6355200"/>
    <n v="0"/>
    <n v="508416"/>
    <n v="6863616"/>
    <s v="Bán hàng"/>
    <d v="2025-04-10T00:00:00"/>
    <m/>
    <n v="0"/>
    <n v="6863616"/>
    <n v="6863616"/>
    <n v="0"/>
    <d v="2025-03-05T00:00:00"/>
    <m/>
    <d v="2025-03-05T00:00:00"/>
    <n v="0"/>
    <m/>
    <s v=""/>
    <s v="Đã thanh toán"/>
    <s v="03"/>
    <s v="04"/>
    <s v="check xong"/>
    <m/>
    <x v="9"/>
    <x v="9"/>
  </r>
  <r>
    <x v="6"/>
    <x v="6"/>
    <d v="2025-03-05T00:00:00"/>
    <s v="BH2343642"/>
    <d v="2025-03-05T00:00:00"/>
    <n v="14724"/>
    <s v="22573736"/>
    <n v="2381320"/>
    <n v="0"/>
    <n v="190506"/>
    <n v="2571826"/>
    <s v="Bán hàng"/>
    <d v="2025-04-10T00:00:00"/>
    <m/>
    <n v="0"/>
    <n v="2571826"/>
    <n v="2571826"/>
    <n v="0"/>
    <d v="2025-03-05T00:00:00"/>
    <m/>
    <d v="2025-03-05T00:00:00"/>
    <n v="0"/>
    <m/>
    <s v=""/>
    <s v="Đã thanh toán"/>
    <s v="03"/>
    <s v="04"/>
    <s v="check xong"/>
    <m/>
    <x v="6"/>
    <x v="6"/>
  </r>
  <r>
    <x v="13"/>
    <x v="13"/>
    <d v="2025-03-05T00:00:00"/>
    <s v="BH2343643"/>
    <d v="2025-03-05T00:00:00"/>
    <n v="14726"/>
    <s v="20606365"/>
    <n v="446425"/>
    <n v="0"/>
    <n v="35714"/>
    <n v="482139"/>
    <s v="Bán hàng"/>
    <d v="2025-04-10T00:00:00"/>
    <m/>
    <n v="0"/>
    <n v="482139"/>
    <n v="482139"/>
    <n v="0"/>
    <d v="2025-03-05T00:00:00"/>
    <m/>
    <d v="2025-03-05T00:00:00"/>
    <n v="0"/>
    <m/>
    <s v=""/>
    <s v="Đã thanh toán"/>
    <s v="03"/>
    <s v="04"/>
    <s v="check xong"/>
    <m/>
    <x v="13"/>
    <x v="13"/>
  </r>
  <r>
    <x v="3"/>
    <x v="3"/>
    <d v="2025-03-05T00:00:00"/>
    <s v="BH2343650"/>
    <d v="2025-03-05T00:00:00"/>
    <n v="14744"/>
    <s v="16003523"/>
    <n v="2933333"/>
    <n v="0"/>
    <n v="234667"/>
    <n v="3168000"/>
    <s v="Bán hàng"/>
    <d v="2025-04-24T00:00:00"/>
    <m/>
    <n v="0"/>
    <n v="3168000"/>
    <n v="3168000"/>
    <n v="0"/>
    <d v="2025-03-05T00:00:00"/>
    <m/>
    <d v="2025-03-05T00:00:00"/>
    <n v="0"/>
    <m/>
    <s v=""/>
    <s v="Đã thanh toán"/>
    <s v="03"/>
    <s v="04"/>
    <s v="check xong"/>
    <m/>
    <x v="3"/>
    <x v="3"/>
  </r>
  <r>
    <x v="8"/>
    <x v="8"/>
    <d v="2025-03-05T00:00:00"/>
    <s v="BH2343895"/>
    <d v="2025-03-05T00:00:00"/>
    <n v="15566"/>
    <s v="12048225"/>
    <n v="1915045"/>
    <n v="0"/>
    <n v="153204"/>
    <n v="2068249"/>
    <s v="Bán hàng"/>
    <d v="2025-04-10T00:00:00"/>
    <m/>
    <n v="0"/>
    <n v="2068249"/>
    <n v="2068249"/>
    <n v="0"/>
    <d v="2025-03-05T00:00:00"/>
    <m/>
    <d v="2025-03-05T00:00:00"/>
    <n v="0"/>
    <m/>
    <s v=""/>
    <s v="Đã thanh toán"/>
    <s v="03"/>
    <s v="04"/>
    <s v="check xong"/>
    <m/>
    <x v="8"/>
    <x v="8"/>
  </r>
  <r>
    <x v="12"/>
    <x v="12"/>
    <d v="2025-03-06T00:00:00"/>
    <s v="BH2344114"/>
    <d v="2025-03-02T00:00:00"/>
    <n v="15913"/>
    <s v="27569809"/>
    <n v="1468620"/>
    <n v="0"/>
    <n v="117490"/>
    <n v="1586110"/>
    <s v="Bán hàng"/>
    <d v="2025-04-24T00:00:00"/>
    <m/>
    <n v="0"/>
    <n v="1586110"/>
    <n v="1586110"/>
    <n v="0"/>
    <d v="2025-03-02T00:00:00"/>
    <m/>
    <d v="2025-03-02T00:00:00"/>
    <n v="0"/>
    <m/>
    <s v=""/>
    <s v="Đã thanh toán"/>
    <s v="03"/>
    <s v="04"/>
    <s v="check xong"/>
    <m/>
    <x v="12"/>
    <x v="12"/>
  </r>
  <r>
    <x v="0"/>
    <x v="0"/>
    <d v="2025-03-06T00:00:00"/>
    <s v="BH2344115"/>
    <d v="2025-03-03T00:00:00"/>
    <n v="15914"/>
    <s v="25560112"/>
    <n v="6431992"/>
    <n v="0"/>
    <n v="514559"/>
    <n v="6946551"/>
    <s v="Bán hàng"/>
    <d v="2025-04-24T00:00:00"/>
    <m/>
    <n v="0"/>
    <n v="6946551"/>
    <n v="6946551"/>
    <n v="0"/>
    <d v="2025-03-03T00:00:00"/>
    <m/>
    <d v="2025-03-03T00:00:00"/>
    <n v="0"/>
    <m/>
    <s v=""/>
    <s v="Đã thanh toán"/>
    <s v="03"/>
    <s v="04"/>
    <s v="check xong"/>
    <m/>
    <x v="0"/>
    <x v="0"/>
  </r>
  <r>
    <x v="6"/>
    <x v="6"/>
    <d v="2025-03-06T00:00:00"/>
    <s v="BH2344116"/>
    <d v="2025-03-04T00:00:00"/>
    <n v="15915"/>
    <s v="22575018"/>
    <n v="3491900"/>
    <n v="0"/>
    <n v="279352"/>
    <n v="3771252"/>
    <s v="Bán hàng"/>
    <d v="2025-04-24T00:00:00"/>
    <m/>
    <n v="0"/>
    <n v="3771252"/>
    <n v="3771252"/>
    <n v="0"/>
    <d v="2025-03-04T00:00:00"/>
    <m/>
    <d v="2025-03-04T00:00:00"/>
    <n v="0"/>
    <m/>
    <s v=""/>
    <s v="Đã thanh toán"/>
    <s v="03"/>
    <s v="04"/>
    <s v="check xong"/>
    <m/>
    <x v="6"/>
    <x v="6"/>
  </r>
  <r>
    <x v="9"/>
    <x v="9"/>
    <d v="2025-03-06T00:00:00"/>
    <s v="BH2321552"/>
    <d v="2025-03-06T00:00:00"/>
    <n v="15902"/>
    <s v="14361237"/>
    <n v="11105800"/>
    <n v="0"/>
    <n v="888464"/>
    <n v="11994264"/>
    <s v="Bán hàng"/>
    <d v="2025-04-10T00:00:00"/>
    <m/>
    <n v="0"/>
    <n v="11994264"/>
    <n v="11994264"/>
    <n v="0"/>
    <d v="2025-03-06T00:00:00"/>
    <m/>
    <d v="2025-03-06T00:00:00"/>
    <n v="0"/>
    <m/>
    <s v=""/>
    <s v="Đã thanh toán"/>
    <s v="03"/>
    <s v="04"/>
    <s v="check xong"/>
    <m/>
    <x v="9"/>
    <x v="9"/>
  </r>
  <r>
    <x v="4"/>
    <x v="4"/>
    <d v="2025-03-06T00:00:00"/>
    <s v="BH2344113"/>
    <d v="2025-03-06T00:00:00"/>
    <n v="15912"/>
    <s v="18453261"/>
    <n v="5994040"/>
    <n v="0"/>
    <n v="479523"/>
    <n v="6473563"/>
    <s v="Bán hàng"/>
    <d v="2025-04-10T00:00:00"/>
    <m/>
    <n v="0"/>
    <n v="6473563"/>
    <n v="6473563"/>
    <n v="0"/>
    <d v="2025-03-06T00:00:00"/>
    <m/>
    <d v="2025-03-06T00:00:00"/>
    <n v="0"/>
    <m/>
    <s v=""/>
    <s v="Đã thanh toán"/>
    <s v="03"/>
    <s v="04"/>
    <s v="check xong"/>
    <m/>
    <x v="4"/>
    <x v="4"/>
  </r>
  <r>
    <x v="8"/>
    <x v="8"/>
    <d v="2025-03-07T00:00:00"/>
    <s v="BH2344110"/>
    <d v="2025-03-07T00:00:00"/>
    <n v="15909"/>
    <s v="11191977"/>
    <n v="1970450"/>
    <n v="0"/>
    <n v="157636"/>
    <n v="2128086"/>
    <s v="Bán hàng"/>
    <d v="2025-04-24T00:00:00"/>
    <m/>
    <n v="0"/>
    <n v="2128086"/>
    <n v="2128086"/>
    <n v="0"/>
    <d v="2025-03-07T00:00:00"/>
    <m/>
    <d v="2025-03-07T00:00:00"/>
    <n v="0"/>
    <m/>
    <s v=""/>
    <s v="Đã thanh toán"/>
    <s v="03"/>
    <s v="04"/>
    <s v="check xong"/>
    <m/>
    <x v="8"/>
    <x v="8"/>
  </r>
  <r>
    <x v="8"/>
    <x v="8"/>
    <d v="2025-03-07T00:00:00"/>
    <s v="BH2344111"/>
    <d v="2025-03-07T00:00:00"/>
    <n v="15910"/>
    <s v="10575319"/>
    <n v="1970450"/>
    <n v="0"/>
    <n v="157636"/>
    <n v="2128086"/>
    <s v="Bán hàng"/>
    <d v="2025-04-24T00:00:00"/>
    <m/>
    <n v="0"/>
    <n v="2128086"/>
    <n v="2128086"/>
    <n v="0"/>
    <d v="2025-03-07T00:00:00"/>
    <m/>
    <d v="2025-03-07T00:00:00"/>
    <n v="0"/>
    <m/>
    <s v=""/>
    <s v="Đã thanh toán"/>
    <s v="03"/>
    <s v="04"/>
    <s v="check xong"/>
    <m/>
    <x v="8"/>
    <x v="8"/>
  </r>
  <r>
    <x v="8"/>
    <x v="8"/>
    <d v="2025-03-07T00:00:00"/>
    <s v="BH2344112"/>
    <d v="2025-03-07T00:00:00"/>
    <n v="15911"/>
    <s v="29297052"/>
    <n v="2883150"/>
    <n v="0"/>
    <n v="230652"/>
    <n v="3113802"/>
    <s v="Bán hàng"/>
    <d v="2025-04-24T00:00:00"/>
    <m/>
    <n v="0"/>
    <n v="3113802"/>
    <n v="3113802"/>
    <n v="0"/>
    <d v="2025-03-07T00:00:00"/>
    <m/>
    <d v="2025-03-07T00:00:00"/>
    <n v="0"/>
    <m/>
    <s v=""/>
    <s v="Đã thanh toán"/>
    <s v="03"/>
    <s v="04"/>
    <s v="check xong"/>
    <m/>
    <x v="8"/>
    <x v="8"/>
  </r>
  <r>
    <x v="12"/>
    <x v="12"/>
    <d v="2025-03-10T00:00:00"/>
    <s v="BH2344338"/>
    <d v="2025-03-06T00:00:00"/>
    <n v="16946"/>
    <s v="27571584"/>
    <n v="2003430"/>
    <n v="0"/>
    <n v="160274"/>
    <n v="2163704"/>
    <s v="Bán hàng"/>
    <d v="2025-04-24T00:00:00"/>
    <m/>
    <n v="0"/>
    <n v="2163704"/>
    <n v="2163704"/>
    <n v="0"/>
    <d v="2025-03-06T00:00:00"/>
    <m/>
    <d v="2025-03-06T00:00:00"/>
    <n v="0"/>
    <m/>
    <s v=""/>
    <s v="Đã thanh toán"/>
    <s v="03"/>
    <s v="04"/>
    <s v="check xong"/>
    <m/>
    <x v="12"/>
    <x v="12"/>
  </r>
  <r>
    <x v="2"/>
    <x v="2"/>
    <d v="2025-03-10T00:00:00"/>
    <s v="BH2344349"/>
    <d v="2025-03-06T00:00:00"/>
    <n v="16938"/>
    <s v="17199270"/>
    <n v="2830115"/>
    <n v="0"/>
    <n v="226409"/>
    <n v="3056524"/>
    <s v="Bán hàng"/>
    <d v="2025-04-24T00:00:00"/>
    <m/>
    <n v="0"/>
    <n v="3056524"/>
    <n v="3056524"/>
    <n v="0"/>
    <d v="2025-03-06T00:00:00"/>
    <m/>
    <d v="2025-03-06T00:00:00"/>
    <n v="0"/>
    <m/>
    <s v=""/>
    <s v="Đã thanh toán"/>
    <s v="03"/>
    <s v="04"/>
    <s v="check xong"/>
    <m/>
    <x v="2"/>
    <x v="2"/>
  </r>
  <r>
    <x v="0"/>
    <x v="0"/>
    <d v="2025-03-10T00:00:00"/>
    <s v="BH2344340"/>
    <d v="2025-03-07T00:00:00"/>
    <n v="16944"/>
    <s v="25561494"/>
    <n v="2381320"/>
    <n v="0"/>
    <n v="190506"/>
    <n v="2571826"/>
    <s v="Bán hàng"/>
    <d v="2025-04-24T00:00:00"/>
    <m/>
    <n v="0"/>
    <n v="2571826"/>
    <n v="2571826"/>
    <n v="0"/>
    <d v="2025-03-07T00:00:00"/>
    <m/>
    <d v="2025-03-07T00:00:00"/>
    <n v="0"/>
    <m/>
    <s v=""/>
    <s v="Đã thanh toán"/>
    <s v="03"/>
    <s v="04"/>
    <s v="check xong"/>
    <m/>
    <x v="0"/>
    <x v="0"/>
  </r>
  <r>
    <x v="11"/>
    <x v="11"/>
    <d v="2025-03-10T00:00:00"/>
    <s v="BH2344341"/>
    <d v="2025-03-07T00:00:00"/>
    <n v="16942"/>
    <s v="24524809"/>
    <n v="3742815"/>
    <n v="0"/>
    <n v="299425"/>
    <n v="4042240"/>
    <s v="Bán hàng"/>
    <d v="2025-04-24T00:00:00"/>
    <m/>
    <n v="0"/>
    <n v="4042240"/>
    <n v="4042240"/>
    <n v="0"/>
    <d v="2025-03-07T00:00:00"/>
    <m/>
    <d v="2025-03-07T00:00:00"/>
    <n v="0"/>
    <m/>
    <s v=""/>
    <s v="Đã thanh toán"/>
    <s v="03"/>
    <s v="04"/>
    <s v="check xong"/>
    <m/>
    <x v="11"/>
    <x v="11"/>
  </r>
  <r>
    <x v="13"/>
    <x v="13"/>
    <d v="2025-03-10T00:00:00"/>
    <s v="BH2344346"/>
    <d v="2025-03-07T00:00:00"/>
    <n v="16940"/>
    <s v="20608799"/>
    <n v="446425"/>
    <n v="0"/>
    <n v="35714"/>
    <n v="482139"/>
    <s v="Bán hàng"/>
    <d v="2025-04-24T00:00:00"/>
    <m/>
    <n v="0"/>
    <n v="482139"/>
    <n v="482139"/>
    <n v="0"/>
    <d v="2025-03-07T00:00:00"/>
    <m/>
    <d v="2025-03-07T00:00:00"/>
    <n v="0"/>
    <m/>
    <s v=""/>
    <s v="Đã thanh toán"/>
    <s v="03"/>
    <s v="04"/>
    <s v="check xong"/>
    <m/>
    <x v="13"/>
    <x v="13"/>
  </r>
  <r>
    <x v="3"/>
    <x v="3"/>
    <d v="2025-03-10T00:00:00"/>
    <s v="BH2344350"/>
    <d v="2025-03-07T00:00:00"/>
    <n v="16937"/>
    <s v="16006284"/>
    <n v="3571400"/>
    <n v="0"/>
    <n v="285712"/>
    <n v="3857112"/>
    <s v="Bán hàng"/>
    <d v="2025-04-24T00:00:00"/>
    <m/>
    <n v="0"/>
    <n v="3857112"/>
    <n v="3857112"/>
    <n v="0"/>
    <d v="2025-03-07T00:00:00"/>
    <m/>
    <d v="2025-03-07T00:00:00"/>
    <n v="0"/>
    <m/>
    <s v=""/>
    <s v="Đã thanh toán"/>
    <s v="03"/>
    <s v="04"/>
    <s v="check xong"/>
    <m/>
    <x v="3"/>
    <x v="3"/>
  </r>
  <r>
    <x v="6"/>
    <x v="6"/>
    <d v="2025-03-10T00:00:00"/>
    <s v="BH2344344"/>
    <d v="2025-03-08T00:00:00"/>
    <n v="16941"/>
    <s v="22576492"/>
    <n v="1468620"/>
    <n v="0"/>
    <n v="117490"/>
    <n v="1586110"/>
    <s v="Bán hàng"/>
    <d v="2025-04-24T00:00:00"/>
    <m/>
    <n v="0"/>
    <n v="1586110"/>
    <n v="1586110"/>
    <n v="0"/>
    <d v="2025-03-08T00:00:00"/>
    <m/>
    <d v="2025-03-08T00:00:00"/>
    <n v="0"/>
    <m/>
    <s v=""/>
    <s v="Đã thanh toán"/>
    <s v="03"/>
    <s v="04"/>
    <s v="check xong"/>
    <m/>
    <x v="6"/>
    <x v="6"/>
  </r>
  <r>
    <x v="2"/>
    <x v="2"/>
    <d v="2025-03-10T00:00:00"/>
    <s v="BH2344348"/>
    <d v="2025-03-08T00:00:00"/>
    <n v="16939"/>
    <s v="17200205"/>
    <n v="1339275"/>
    <n v="0"/>
    <n v="107142"/>
    <n v="1446417"/>
    <s v="Bán hàng"/>
    <d v="2025-04-24T00:00:00"/>
    <m/>
    <n v="0"/>
    <n v="1446417"/>
    <n v="1446417"/>
    <n v="0"/>
    <d v="2025-03-08T00:00:00"/>
    <m/>
    <d v="2025-03-08T00:00:00"/>
    <n v="0"/>
    <m/>
    <s v=""/>
    <s v="Đã thanh toán"/>
    <s v="03"/>
    <s v="04"/>
    <s v="check xong"/>
    <m/>
    <x v="2"/>
    <x v="2"/>
  </r>
  <r>
    <x v="5"/>
    <x v="5"/>
    <d v="2025-03-10T00:00:00"/>
    <s v="BH2344336"/>
    <d v="2025-03-10T00:00:00"/>
    <n v="16394"/>
    <s v="19649584"/>
    <n v="1110580"/>
    <n v="0"/>
    <n v="88846"/>
    <n v="1199426"/>
    <s v="Bán hàng"/>
    <d v="2025-04-24T00:00:00"/>
    <m/>
    <n v="0"/>
    <n v="1199426"/>
    <n v="1199426"/>
    <n v="0"/>
    <d v="2025-03-10T00:00:00"/>
    <m/>
    <d v="2025-03-10T00:00:00"/>
    <n v="0"/>
    <m/>
    <s v=""/>
    <s v="Đã thanh toán"/>
    <s v="03"/>
    <s v="04"/>
    <s v="check xong"/>
    <m/>
    <x v="5"/>
    <x v="5"/>
  </r>
  <r>
    <x v="9"/>
    <x v="9"/>
    <d v="2025-03-12T00:00:00"/>
    <s v="BH2321847"/>
    <d v="2025-03-12T00:00:00"/>
    <n v="17399"/>
    <s v="14363574"/>
    <n v="595330"/>
    <n v="0"/>
    <n v="47626"/>
    <n v="642956"/>
    <s v="Bán hàng"/>
    <d v="2025-04-24T00:00:00"/>
    <m/>
    <n v="0"/>
    <n v="642956"/>
    <n v="642956"/>
    <n v="0"/>
    <d v="2025-03-12T00:00:00"/>
    <m/>
    <d v="2025-03-12T00:00:00"/>
    <n v="0"/>
    <m/>
    <s v=""/>
    <s v="Đã thanh toán"/>
    <s v="03"/>
    <s v="04"/>
    <s v="check xong"/>
    <m/>
    <x v="9"/>
    <x v="9"/>
  </r>
  <r>
    <x v="9"/>
    <x v="9"/>
    <d v="2025-03-12T00:00:00"/>
    <s v="BH2321850"/>
    <d v="2025-03-12T00:00:00"/>
    <n v="17400"/>
    <s v="14362587"/>
    <n v="1468620"/>
    <n v="0"/>
    <n v="117490"/>
    <n v="1586110"/>
    <s v="Bán hàng"/>
    <d v="2025-04-24T00:00:00"/>
    <m/>
    <n v="0"/>
    <n v="1586110"/>
    <n v="1586110"/>
    <n v="0"/>
    <d v="2025-03-12T00:00:00"/>
    <m/>
    <d v="2025-03-12T00:00:00"/>
    <n v="0"/>
    <m/>
    <s v=""/>
    <s v="Đã thanh toán"/>
    <s v="03"/>
    <s v="04"/>
    <s v="check xong"/>
    <m/>
    <x v="9"/>
    <x v="9"/>
  </r>
  <r>
    <x v="9"/>
    <x v="9"/>
    <d v="2025-03-12T00:00:00"/>
    <s v="BH2321851"/>
    <d v="2025-03-12T00:00:00"/>
    <n v="17401"/>
    <s v="13285366"/>
    <n v="2232125"/>
    <n v="0"/>
    <n v="178570"/>
    <n v="2410695"/>
    <s v="Bán hàng"/>
    <d v="2025-04-24T00:00:00"/>
    <m/>
    <n v="0"/>
    <n v="2410695"/>
    <n v="2410695"/>
    <n v="0"/>
    <d v="2025-03-12T00:00:00"/>
    <m/>
    <d v="2025-03-12T00:00:00"/>
    <n v="0"/>
    <m/>
    <s v=""/>
    <s v="Đã thanh toán"/>
    <s v="03"/>
    <s v="04"/>
    <s v="check xong"/>
    <m/>
    <x v="9"/>
    <x v="9"/>
  </r>
  <r>
    <x v="9"/>
    <x v="9"/>
    <d v="2025-03-12T00:00:00"/>
    <s v="BH2321852"/>
    <d v="2025-03-12T00:00:00"/>
    <n v="17402"/>
    <s v="13285088"/>
    <n v="1110580"/>
    <n v="0"/>
    <n v="88846"/>
    <n v="1199426"/>
    <s v="Bán hàng"/>
    <d v="2025-04-24T00:00:00"/>
    <m/>
    <n v="0"/>
    <n v="1199426"/>
    <n v="1199426"/>
    <n v="0"/>
    <d v="2025-03-12T00:00:00"/>
    <m/>
    <d v="2025-03-12T00:00:00"/>
    <n v="0"/>
    <m/>
    <s v=""/>
    <s v="Đã thanh toán"/>
    <s v="03"/>
    <s v="04"/>
    <s v="check xong"/>
    <m/>
    <x v="9"/>
    <x v="9"/>
  </r>
  <r>
    <x v="8"/>
    <x v="8"/>
    <d v="2025-03-12T00:00:00"/>
    <s v="BH2344502"/>
    <d v="2025-03-12T00:00:00"/>
    <n v="17195"/>
    <s v="12051621"/>
    <n v="1003660"/>
    <n v="0"/>
    <n v="80293"/>
    <n v="1083953"/>
    <s v="Bán hàng"/>
    <d v="2025-04-24T00:00:00"/>
    <m/>
    <n v="0"/>
    <n v="1083953"/>
    <n v="1083953"/>
    <n v="0"/>
    <d v="2025-03-12T00:00:00"/>
    <m/>
    <d v="2025-03-12T00:00:00"/>
    <n v="0"/>
    <m/>
    <s v=""/>
    <s v="Đã thanh toán"/>
    <s v="03"/>
    <s v="04"/>
    <s v="check xong"/>
    <m/>
    <x v="8"/>
    <x v="8"/>
  </r>
  <r>
    <x v="8"/>
    <x v="8"/>
    <d v="2025-03-12T00:00:00"/>
    <s v="BH2344503"/>
    <d v="2025-03-12T00:00:00"/>
    <n v="17196"/>
    <s v="12051126"/>
    <n v="2381320"/>
    <n v="0"/>
    <n v="190506"/>
    <n v="2571826"/>
    <s v="Bán hàng"/>
    <d v="2025-04-24T00:00:00"/>
    <m/>
    <n v="0"/>
    <n v="2571826"/>
    <n v="2571826"/>
    <n v="0"/>
    <d v="2025-03-12T00:00:00"/>
    <m/>
    <d v="2025-03-12T00:00:00"/>
    <n v="0"/>
    <m/>
    <s v=""/>
    <s v="Đã thanh toán"/>
    <s v="03"/>
    <s v="04"/>
    <s v="check xong"/>
    <m/>
    <x v="8"/>
    <x v="8"/>
  </r>
  <r>
    <x v="4"/>
    <x v="4"/>
    <d v="2025-03-12T00:00:00"/>
    <s v="BH2344505"/>
    <d v="2025-03-12T00:00:00"/>
    <n v="17198"/>
    <s v="18455617"/>
    <n v="501830"/>
    <n v="0"/>
    <n v="40146"/>
    <n v="541976"/>
    <s v="Bán hàng"/>
    <d v="2025-04-24T00:00:00"/>
    <m/>
    <n v="0"/>
    <n v="541976"/>
    <n v="541976"/>
    <n v="0"/>
    <d v="2025-03-12T00:00:00"/>
    <m/>
    <d v="2025-03-12T00:00:00"/>
    <n v="0"/>
    <m/>
    <s v=""/>
    <s v="Đã thanh toán"/>
    <s v="03"/>
    <s v="04"/>
    <s v="check xong"/>
    <m/>
    <x v="4"/>
    <x v="4"/>
  </r>
  <r>
    <x v="0"/>
    <x v="0"/>
    <d v="2025-03-13T00:00:00"/>
    <s v="BH2344507"/>
    <d v="2025-03-10T00:00:00"/>
    <n v="17340"/>
    <s v="25562357"/>
    <n v="4762640"/>
    <n v="0"/>
    <n v="381011"/>
    <n v="5143651"/>
    <s v="Bán hàng"/>
    <d v="2025-04-24T00:00:00"/>
    <m/>
    <n v="0"/>
    <n v="5143651"/>
    <n v="5143651"/>
    <n v="0"/>
    <d v="2025-03-10T00:00:00"/>
    <m/>
    <d v="2025-03-10T00:00:00"/>
    <n v="0"/>
    <m/>
    <s v=""/>
    <s v="Đã thanh toán"/>
    <s v="03"/>
    <s v="04"/>
    <s v="check xong"/>
    <m/>
    <x v="0"/>
    <x v="0"/>
  </r>
  <r>
    <x v="11"/>
    <x v="11"/>
    <d v="2025-03-13T00:00:00"/>
    <s v="BH2344508"/>
    <d v="2025-03-10T00:00:00"/>
    <n v="17338"/>
    <s v="24525662"/>
    <n v="4762640"/>
    <n v="0"/>
    <n v="381011"/>
    <n v="5143651"/>
    <s v="Bán hàng"/>
    <d v="2025-04-24T00:00:00"/>
    <m/>
    <n v="0"/>
    <n v="5143651"/>
    <n v="5143651"/>
    <n v="0"/>
    <d v="2025-03-10T00:00:00"/>
    <m/>
    <d v="2025-03-10T00:00:00"/>
    <n v="0"/>
    <m/>
    <s v=""/>
    <s v="Đã thanh toán"/>
    <s v="03"/>
    <s v="04"/>
    <s v="check xong"/>
    <m/>
    <x v="11"/>
    <x v="11"/>
  </r>
  <r>
    <x v="2"/>
    <x v="2"/>
    <d v="2025-03-13T00:00:00"/>
    <s v="BH2344509"/>
    <d v="2025-03-10T00:00:00"/>
    <n v="17342"/>
    <s v="17200968"/>
    <n v="3744449"/>
    <n v="0"/>
    <n v="299556"/>
    <n v="4044005"/>
    <s v="Bán hàng"/>
    <d v="2025-04-24T00:00:00"/>
    <m/>
    <n v="0"/>
    <n v="4044005"/>
    <n v="4044005"/>
    <n v="0"/>
    <d v="2025-03-10T00:00:00"/>
    <m/>
    <d v="2025-03-10T00:00:00"/>
    <n v="0"/>
    <m/>
    <s v=""/>
    <s v="Đã thanh toán"/>
    <s v="03"/>
    <s v="04"/>
    <s v="check xong"/>
    <m/>
    <x v="2"/>
    <x v="2"/>
  </r>
  <r>
    <x v="0"/>
    <x v="0"/>
    <d v="2025-03-13T00:00:00"/>
    <s v="BH2344506"/>
    <d v="2025-03-12T00:00:00"/>
    <n v="17339"/>
    <s v="25563106"/>
    <n v="6231260"/>
    <n v="0"/>
    <n v="498501"/>
    <n v="6729761"/>
    <s v="Bán hàng"/>
    <d v="2025-04-24T00:00:00"/>
    <m/>
    <n v="0"/>
    <n v="6729761"/>
    <n v="6729761"/>
    <n v="0"/>
    <d v="2025-03-12T00:00:00"/>
    <m/>
    <d v="2025-03-12T00:00:00"/>
    <n v="0"/>
    <m/>
    <s v=""/>
    <s v="Đã thanh toán"/>
    <s v="03"/>
    <s v="04"/>
    <s v="check xong"/>
    <m/>
    <x v="0"/>
    <x v="0"/>
  </r>
  <r>
    <x v="9"/>
    <x v="9"/>
    <d v="2025-03-13T00:00:00"/>
    <s v="BH2321848"/>
    <d v="2025-03-13T00:00:00"/>
    <n v="17398"/>
    <s v="14363156"/>
    <n v="5552900"/>
    <n v="0"/>
    <n v="444232"/>
    <n v="5997132"/>
    <s v="Bán hàng"/>
    <d v="2025-04-24T00:00:00"/>
    <m/>
    <n v="0"/>
    <n v="5997132"/>
    <n v="5997132"/>
    <n v="0"/>
    <d v="2025-03-13T00:00:00"/>
    <m/>
    <d v="2025-03-13T00:00:00"/>
    <n v="0"/>
    <m/>
    <s v=""/>
    <s v="Đã thanh toán"/>
    <s v="03"/>
    <s v="04"/>
    <s v="check xong"/>
    <m/>
    <x v="9"/>
    <x v="9"/>
  </r>
  <r>
    <x v="5"/>
    <x v="5"/>
    <d v="2025-03-13T00:00:00"/>
    <s v="BH2344504"/>
    <d v="2025-03-13T00:00:00"/>
    <n v="17197"/>
    <s v="19650732"/>
    <n v="446425"/>
    <n v="0"/>
    <n v="35714"/>
    <n v="482139"/>
    <s v="Bán hàng"/>
    <d v="2025-04-24T00:00:00"/>
    <m/>
    <n v="0"/>
    <n v="482139"/>
    <n v="482139"/>
    <n v="0"/>
    <d v="2025-03-13T00:00:00"/>
    <m/>
    <d v="2025-03-13T00:00:00"/>
    <n v="0"/>
    <m/>
    <s v=""/>
    <s v="Đã thanh toán"/>
    <s v="03"/>
    <s v="04"/>
    <s v="check xong"/>
    <m/>
    <x v="5"/>
    <x v="5"/>
  </r>
  <r>
    <x v="9"/>
    <x v="9"/>
    <d v="2025-03-14T00:00:00"/>
    <s v="BH2321849"/>
    <d v="2025-03-14T00:00:00"/>
    <n v="17397"/>
    <s v="14363961"/>
    <n v="4464250"/>
    <n v="0"/>
    <n v="357140"/>
    <n v="4821390"/>
    <s v="Bán hàng"/>
    <d v="2025-04-24T00:00:00"/>
    <m/>
    <n v="0"/>
    <n v="4821390"/>
    <n v="4821390"/>
    <n v="0"/>
    <d v="2025-03-14T00:00:00"/>
    <m/>
    <d v="2025-03-14T00:00:00"/>
    <n v="0"/>
    <m/>
    <s v=""/>
    <s v="Đã thanh toán"/>
    <s v="03"/>
    <s v="04"/>
    <s v="check xong"/>
    <m/>
    <x v="9"/>
    <x v="9"/>
  </r>
  <r>
    <x v="8"/>
    <x v="8"/>
    <d v="2025-03-14T00:00:00"/>
    <s v="BH2344709"/>
    <d v="2025-03-14T00:00:00"/>
    <n v="17336"/>
    <s v="11194998"/>
    <n v="1970450"/>
    <n v="0"/>
    <n v="157636"/>
    <n v="2128086"/>
    <s v="Bán hàng"/>
    <d v="2025-04-24T00:00:00"/>
    <m/>
    <n v="0"/>
    <n v="2128086"/>
    <n v="2128086"/>
    <n v="0"/>
    <d v="2025-03-14T00:00:00"/>
    <m/>
    <d v="2025-03-14T00:00:00"/>
    <n v="0"/>
    <m/>
    <s v=""/>
    <s v="Đã thanh toán"/>
    <s v="03"/>
    <s v="04"/>
    <s v="check xong"/>
    <m/>
    <x v="8"/>
    <x v="8"/>
  </r>
  <r>
    <x v="8"/>
    <x v="8"/>
    <d v="2025-03-15T00:00:00"/>
    <s v="BH2344707"/>
    <d v="2025-03-15T00:00:00"/>
    <n v="17335"/>
    <s v="10578693"/>
    <n v="1612410"/>
    <n v="0"/>
    <n v="128993"/>
    <n v="1741403"/>
    <s v="Bán hàng"/>
    <d v="2025-04-24T00:00:00"/>
    <m/>
    <n v="0"/>
    <n v="1741403"/>
    <n v="1741403"/>
    <n v="0"/>
    <d v="2025-03-15T00:00:00"/>
    <m/>
    <d v="2025-03-15T00:00:00"/>
    <n v="0"/>
    <m/>
    <s v=""/>
    <s v="Đã thanh toán"/>
    <s v="03"/>
    <s v="04"/>
    <s v="check xong"/>
    <m/>
    <x v="8"/>
    <x v="8"/>
  </r>
  <r>
    <x v="8"/>
    <x v="8"/>
    <d v="2025-03-15T00:00:00"/>
    <s v="BH2344713"/>
    <d v="2025-03-15T00:00:00"/>
    <n v="17337"/>
    <s v="12052249"/>
    <n v="1785700"/>
    <n v="0"/>
    <n v="142856"/>
    <n v="1928556"/>
    <s v="Bán hàng"/>
    <d v="2025-04-24T00:00:00"/>
    <m/>
    <n v="0"/>
    <n v="1928556"/>
    <n v="1928556"/>
    <n v="0"/>
    <d v="2025-03-15T00:00:00"/>
    <m/>
    <d v="2025-03-15T00:00:00"/>
    <n v="0"/>
    <m/>
    <s v=""/>
    <s v="Đã thanh toán"/>
    <s v="03"/>
    <s v="04"/>
    <s v="check xong"/>
    <m/>
    <x v="8"/>
    <x v="8"/>
  </r>
  <r>
    <x v="0"/>
    <x v="0"/>
    <d v="2025-03-17T00:00:00"/>
    <s v="BH2344981"/>
    <d v="2025-03-14T00:00:00"/>
    <n v="18480"/>
    <s v="25563672"/>
    <n v="2732601"/>
    <n v="0"/>
    <n v="218608"/>
    <n v="2951209"/>
    <s v="Bán hàng"/>
    <d v="2025-04-24T00:00:00"/>
    <m/>
    <n v="0"/>
    <n v="2951209"/>
    <n v="2951209"/>
    <n v="0"/>
    <d v="2025-03-14T00:00:00"/>
    <m/>
    <d v="2025-03-14T00:00:00"/>
    <n v="0"/>
    <m/>
    <s v=""/>
    <s v="Đã thanh toán"/>
    <s v="03"/>
    <s v="04"/>
    <s v="check xong"/>
    <m/>
    <x v="0"/>
    <x v="0"/>
  </r>
  <r>
    <x v="1"/>
    <x v="1"/>
    <d v="2025-03-17T00:00:00"/>
    <s v="BH2344982"/>
    <d v="2025-03-15T00:00:00"/>
    <n v="18482"/>
    <s v="28572244"/>
    <n v="446425"/>
    <n v="0"/>
    <n v="35714"/>
    <n v="482139"/>
    <s v="Bán hàng"/>
    <d v="2025-04-24T00:00:00"/>
    <m/>
    <n v="0"/>
    <n v="482139"/>
    <n v="482139"/>
    <n v="0"/>
    <d v="2025-03-15T00:00:00"/>
    <m/>
    <d v="2025-03-15T00:00:00"/>
    <n v="0"/>
    <m/>
    <s v=""/>
    <s v="Đã thanh toán"/>
    <s v="03"/>
    <s v="04"/>
    <s v="check xong"/>
    <m/>
    <x v="1"/>
    <x v="1"/>
  </r>
  <r>
    <x v="9"/>
    <x v="9"/>
    <d v="2025-03-17T00:00:00"/>
    <s v="BH2322041"/>
    <d v="2025-03-17T00:00:00"/>
    <n v="19069"/>
    <s v="14364221"/>
    <n v="5552900"/>
    <n v="0"/>
    <n v="444232"/>
    <n v="5997132"/>
    <s v="Bán hàng"/>
    <d v="2025-04-24T00:00:00"/>
    <m/>
    <n v="0"/>
    <n v="5997132"/>
    <n v="5997132"/>
    <n v="0"/>
    <d v="2025-03-17T00:00:00"/>
    <m/>
    <d v="2025-03-17T00:00:00"/>
    <n v="0"/>
    <m/>
    <s v=""/>
    <s v="Đã thanh toán"/>
    <s v="03"/>
    <s v="04"/>
    <s v="check xong"/>
    <m/>
    <x v="9"/>
    <x v="9"/>
  </r>
  <r>
    <x v="8"/>
    <x v="8"/>
    <d v="2025-03-17T00:00:00"/>
    <s v="BH2344980"/>
    <d v="2025-03-17T00:00:00"/>
    <n v="18455"/>
    <s v="29298887"/>
    <n v="734310"/>
    <n v="0"/>
    <n v="58745"/>
    <n v="793055"/>
    <s v="Bán hàng"/>
    <d v="2025-04-24T00:00:00"/>
    <m/>
    <n v="0"/>
    <n v="793055"/>
    <n v="793055"/>
    <n v="0"/>
    <d v="2025-03-17T00:00:00"/>
    <m/>
    <d v="2025-03-17T00:00:00"/>
    <n v="0"/>
    <m/>
    <s v=""/>
    <s v="Đã thanh toán"/>
    <s v="03"/>
    <s v="04"/>
    <s v="check xong"/>
    <m/>
    <x v="8"/>
    <x v="8"/>
  </r>
  <r>
    <x v="5"/>
    <x v="5"/>
    <d v="2025-03-18T00:00:00"/>
    <s v="BH2344979"/>
    <d v="2025-03-18T00:00:00"/>
    <n v="18454"/>
    <s v="19652832"/>
    <n v="1468620"/>
    <n v="0"/>
    <n v="117490"/>
    <n v="1586110"/>
    <s v="Bán hàng"/>
    <d v="2025-04-24T00:00:00"/>
    <m/>
    <n v="0"/>
    <n v="1586110"/>
    <n v="1586110"/>
    <n v="0"/>
    <d v="2025-03-18T00:00:00"/>
    <m/>
    <d v="2025-03-18T00:00:00"/>
    <n v="0"/>
    <m/>
    <s v=""/>
    <s v="Đã thanh toán"/>
    <s v="03"/>
    <s v="04"/>
    <s v="check xong"/>
    <m/>
    <x v="5"/>
    <x v="5"/>
  </r>
  <r>
    <x v="9"/>
    <x v="9"/>
    <d v="2025-03-19T00:00:00"/>
    <s v="BH2322040"/>
    <d v="2025-03-19T00:00:00"/>
    <n v="19068"/>
    <s v="90506057"/>
    <n v="1468620"/>
    <n v="0"/>
    <n v="117490"/>
    <n v="1586110"/>
    <s v="Bán hàng"/>
    <d v="2025-04-24T00:00:00"/>
    <m/>
    <n v="0"/>
    <n v="1586110"/>
    <n v="1586110"/>
    <n v="0"/>
    <d v="2025-03-19T00:00:00"/>
    <m/>
    <d v="2025-03-19T00:00:00"/>
    <n v="0"/>
    <m/>
    <s v=""/>
    <s v="Đã thanh toán"/>
    <s v="03"/>
    <s v="04"/>
    <s v="check xong"/>
    <m/>
    <x v="9"/>
    <x v="9"/>
  </r>
  <r>
    <x v="8"/>
    <x v="8"/>
    <d v="2025-03-19T00:00:00"/>
    <s v="BH2344978"/>
    <d v="2025-03-19T00:00:00"/>
    <n v="18453"/>
    <s v="11197621"/>
    <n v="1785700"/>
    <n v="0"/>
    <n v="142856"/>
    <n v="1928556"/>
    <s v="Bán hàng"/>
    <d v="2025-04-24T00:00:00"/>
    <m/>
    <n v="0"/>
    <n v="1928556"/>
    <n v="1928556"/>
    <n v="0"/>
    <d v="2025-03-19T00:00:00"/>
    <m/>
    <d v="2025-03-19T00:00:00"/>
    <n v="0"/>
    <m/>
    <s v=""/>
    <s v="Đã thanh toán"/>
    <s v="03"/>
    <s v="04"/>
    <s v="check xong"/>
    <m/>
    <x v="8"/>
    <x v="8"/>
  </r>
  <r>
    <x v="2"/>
    <x v="2"/>
    <d v="2025-03-20T00:00:00"/>
    <s v="BH2345209"/>
    <d v="2025-03-16T00:00:00"/>
    <n v="18845"/>
    <s v="17203396"/>
    <n v="3491900"/>
    <n v="0"/>
    <n v="279352"/>
    <n v="3771252"/>
    <s v="Bán hàng"/>
    <d v="2025-05-12T00:00:00"/>
    <m/>
    <n v="0"/>
    <n v="3771252"/>
    <n v="3771252"/>
    <n v="0"/>
    <d v="2025-03-16T00:00:00"/>
    <m/>
    <d v="2025-03-16T00:00:00"/>
    <n v="0"/>
    <m/>
    <s v=""/>
    <s v="Đã thanh toán"/>
    <s v="03"/>
    <s v="05"/>
    <s v="check xong"/>
    <m/>
    <x v="2"/>
    <x v="2"/>
  </r>
  <r>
    <x v="7"/>
    <x v="7"/>
    <d v="2025-03-20T00:00:00"/>
    <s v="BH2345211"/>
    <d v="2025-03-16T00:00:00"/>
    <n v="18843"/>
    <s v="15376399"/>
    <n v="8052875"/>
    <n v="0"/>
    <n v="644230"/>
    <n v="8697105"/>
    <s v="Bán hàng"/>
    <d v="2025-05-12T00:00:00"/>
    <m/>
    <n v="0"/>
    <n v="8697105"/>
    <n v="8697105"/>
    <n v="0"/>
    <d v="2025-03-16T00:00:00"/>
    <m/>
    <d v="2025-03-16T00:00:00"/>
    <n v="0"/>
    <m/>
    <s v=""/>
    <s v="Đã thanh toán"/>
    <s v="03"/>
    <s v="05"/>
    <s v="check xong"/>
    <m/>
    <x v="7"/>
    <x v="7"/>
  </r>
  <r>
    <x v="0"/>
    <x v="0"/>
    <d v="2025-03-20T00:00:00"/>
    <s v="BH2345206"/>
    <d v="2025-03-17T00:00:00"/>
    <n v="18848"/>
    <s v="25564553"/>
    <n v="1261129"/>
    <n v="0"/>
    <n v="100890"/>
    <n v="1362019"/>
    <s v="Bán hàng"/>
    <d v="2025-05-12T00:00:00"/>
    <m/>
    <n v="0"/>
    <n v="1362019"/>
    <n v="1362019"/>
    <n v="0"/>
    <d v="2025-03-17T00:00:00"/>
    <m/>
    <d v="2025-03-17T00:00:00"/>
    <n v="0"/>
    <m/>
    <s v=""/>
    <s v="Đã thanh toán"/>
    <s v="03"/>
    <s v="05"/>
    <s v="check xong"/>
    <m/>
    <x v="0"/>
    <x v="0"/>
  </r>
  <r>
    <x v="11"/>
    <x v="11"/>
    <d v="2025-03-20T00:00:00"/>
    <s v="BH2345207"/>
    <d v="2025-03-17T00:00:00"/>
    <n v="18847"/>
    <s v="24527847"/>
    <n v="697340"/>
    <n v="0"/>
    <n v="55787"/>
    <n v="753127"/>
    <s v="Bán hàng"/>
    <d v="2025-05-12T00:00:00"/>
    <m/>
    <n v="0"/>
    <n v="753127"/>
    <n v="753127"/>
    <n v="0"/>
    <d v="2025-03-17T00:00:00"/>
    <m/>
    <d v="2025-03-17T00:00:00"/>
    <n v="0"/>
    <m/>
    <s v=""/>
    <s v="Đã thanh toán"/>
    <s v="03"/>
    <s v="05"/>
    <s v="check xong"/>
    <m/>
    <x v="11"/>
    <x v="11"/>
  </r>
  <r>
    <x v="3"/>
    <x v="3"/>
    <d v="2025-03-20T00:00:00"/>
    <s v="BH2345210"/>
    <d v="2025-03-17T00:00:00"/>
    <n v="18844"/>
    <s v="16010138"/>
    <n v="1468620"/>
    <n v="0"/>
    <n v="117490"/>
    <n v="1586110"/>
    <s v="Bán hàng"/>
    <d v="2025-05-12T00:00:00"/>
    <m/>
    <n v="0"/>
    <n v="1586110"/>
    <n v="1586110"/>
    <n v="0"/>
    <d v="2025-03-17T00:00:00"/>
    <m/>
    <d v="2025-03-17T00:00:00"/>
    <n v="0"/>
    <m/>
    <s v=""/>
    <s v="Đã thanh toán"/>
    <s v="03"/>
    <s v="05"/>
    <s v="check xong"/>
    <m/>
    <x v="3"/>
    <x v="3"/>
  </r>
  <r>
    <x v="6"/>
    <x v="6"/>
    <d v="2025-03-20T00:00:00"/>
    <s v="BH2345208"/>
    <d v="2025-03-19T00:00:00"/>
    <n v="18846"/>
    <s v="22580032"/>
    <n v="2381320"/>
    <n v="0"/>
    <n v="190506"/>
    <n v="2571826"/>
    <s v="Bán hàng"/>
    <d v="2025-05-12T00:00:00"/>
    <m/>
    <n v="0"/>
    <n v="2571826"/>
    <n v="2571826"/>
    <n v="0"/>
    <d v="2025-03-19T00:00:00"/>
    <m/>
    <d v="2025-03-19T00:00:00"/>
    <n v="0"/>
    <m/>
    <s v=""/>
    <s v="Đã thanh toán"/>
    <s v="03"/>
    <s v="05"/>
    <s v="check xong"/>
    <m/>
    <x v="6"/>
    <x v="6"/>
  </r>
  <r>
    <x v="9"/>
    <x v="9"/>
    <d v="2025-03-20T00:00:00"/>
    <s v="BH2322039"/>
    <d v="2025-03-20T00:00:00"/>
    <n v="19067"/>
    <s v="26659050"/>
    <n v="892850"/>
    <n v="0"/>
    <n v="71428"/>
    <n v="964278"/>
    <s v="Bán hàng"/>
    <d v="2025-04-24T00:00:00"/>
    <m/>
    <n v="0"/>
    <n v="964278"/>
    <n v="964278"/>
    <n v="0"/>
    <d v="2025-03-20T00:00:00"/>
    <m/>
    <d v="2025-03-20T00:00:00"/>
    <n v="0"/>
    <m/>
    <s v=""/>
    <s v="Đã thanh toán"/>
    <s v="03"/>
    <s v="04"/>
    <s v="check xong"/>
    <m/>
    <x v="9"/>
    <x v="9"/>
  </r>
  <r>
    <x v="9"/>
    <x v="9"/>
    <d v="2025-03-20T00:00:00"/>
    <s v="BH2322042"/>
    <d v="2025-03-20T00:00:00"/>
    <n v="19070"/>
    <s v="13288441"/>
    <n v="892850"/>
    <n v="0"/>
    <n v="71428"/>
    <n v="964278"/>
    <s v="Bán hàng"/>
    <d v="2025-04-24T00:00:00"/>
    <m/>
    <n v="0"/>
    <n v="964278"/>
    <n v="964278"/>
    <n v="0"/>
    <d v="2025-03-20T00:00:00"/>
    <m/>
    <d v="2025-03-20T00:00:00"/>
    <n v="0"/>
    <m/>
    <s v=""/>
    <s v="Đã thanh toán"/>
    <s v="03"/>
    <s v="04"/>
    <s v="check xong"/>
    <m/>
    <x v="9"/>
    <x v="9"/>
  </r>
  <r>
    <x v="8"/>
    <x v="8"/>
    <d v="2025-03-20T00:00:00"/>
    <s v="BH2345205"/>
    <d v="2025-03-20T00:00:00"/>
    <n v="18849"/>
    <s v="10582114"/>
    <n v="7749880"/>
    <n v="0"/>
    <n v="619990"/>
    <n v="8369870"/>
    <s v="Bán hàng"/>
    <d v="2025-04-24T00:00:00"/>
    <m/>
    <n v="0"/>
    <n v="8369870"/>
    <n v="8369870"/>
    <n v="0"/>
    <d v="2025-03-20T00:00:00"/>
    <m/>
    <d v="2025-03-20T00:00:00"/>
    <n v="0"/>
    <m/>
    <s v=""/>
    <s v="Đã thanh toán"/>
    <s v="03"/>
    <s v="04"/>
    <s v="check xong"/>
    <m/>
    <x v="8"/>
    <x v="8"/>
  </r>
  <r>
    <x v="8"/>
    <x v="8"/>
    <d v="2025-03-21T00:00:00"/>
    <s v="BH2345418"/>
    <d v="2025-03-21T00:00:00"/>
    <n v="19071"/>
    <s v="12054853"/>
    <n v="1468620"/>
    <n v="0"/>
    <n v="117490"/>
    <n v="1586110"/>
    <s v="Bán hàng"/>
    <d v="2025-05-12T00:00:00"/>
    <m/>
    <n v="0"/>
    <n v="1586110"/>
    <n v="1586110"/>
    <n v="0"/>
    <d v="2025-03-21T00:00:00"/>
    <m/>
    <d v="2025-03-21T00:00:00"/>
    <n v="0"/>
    <m/>
    <s v=""/>
    <s v="Đã thanh toán"/>
    <s v="03"/>
    <s v="05"/>
    <s v="check xong"/>
    <m/>
    <x v="8"/>
    <x v="8"/>
  </r>
  <r>
    <x v="8"/>
    <x v="8"/>
    <d v="2025-03-21T00:00:00"/>
    <s v="BH2345419"/>
    <d v="2025-03-21T00:00:00"/>
    <n v="19072"/>
    <s v="12055867"/>
    <n v="1110580"/>
    <n v="0"/>
    <n v="88846"/>
    <n v="1199426"/>
    <s v="Bán hàng"/>
    <d v="2025-05-12T00:00:00"/>
    <m/>
    <n v="0"/>
    <n v="1199426"/>
    <n v="1199426"/>
    <n v="0"/>
    <d v="2025-03-21T00:00:00"/>
    <m/>
    <d v="2025-03-21T00:00:00"/>
    <n v="0"/>
    <m/>
    <s v=""/>
    <s v="Đã thanh toán"/>
    <s v="03"/>
    <s v="05"/>
    <s v="check xong"/>
    <m/>
    <x v="8"/>
    <x v="8"/>
  </r>
  <r>
    <x v="9"/>
    <x v="9"/>
    <d v="2025-03-22T00:00:00"/>
    <s v="BH2322137"/>
    <d v="2025-03-22T00:00:00"/>
    <n v="20531"/>
    <s v="14367124"/>
    <n v="5920055"/>
    <n v="0"/>
    <n v="473604"/>
    <n v="6393659"/>
    <s v="Bán hàng"/>
    <d v="2025-05-12T00:00:00"/>
    <m/>
    <n v="0"/>
    <n v="6393659"/>
    <n v="6393659"/>
    <n v="0"/>
    <d v="2025-03-22T00:00:00"/>
    <m/>
    <d v="2025-03-22T00:00:00"/>
    <n v="0"/>
    <m/>
    <s v=""/>
    <s v="Đã thanh toán"/>
    <s v="03"/>
    <s v="05"/>
    <s v="check xong"/>
    <m/>
    <x v="9"/>
    <x v="9"/>
  </r>
  <r>
    <x v="9"/>
    <x v="9"/>
    <d v="2025-03-22T00:00:00"/>
    <s v="BH2322138"/>
    <d v="2025-03-22T00:00:00"/>
    <n v="20532"/>
    <s v="14366826"/>
    <n v="200732"/>
    <n v="0"/>
    <n v="16059"/>
    <n v="216791"/>
    <s v="Bán hàng"/>
    <d v="2025-05-12T00:00:00"/>
    <m/>
    <n v="0"/>
    <n v="216791"/>
    <n v="216791"/>
    <n v="0"/>
    <d v="2025-03-22T00:00:00"/>
    <m/>
    <d v="2025-03-22T00:00:00"/>
    <n v="0"/>
    <m/>
    <s v=""/>
    <s v="Đã thanh toán"/>
    <s v="03"/>
    <s v="05"/>
    <s v="check xong"/>
    <m/>
    <x v="9"/>
    <x v="9"/>
  </r>
  <r>
    <x v="8"/>
    <x v="8"/>
    <d v="2025-03-22T00:00:00"/>
    <s v="BH2345420"/>
    <d v="2025-03-22T00:00:00"/>
    <n v="19073"/>
    <s v="10583414"/>
    <n v="5652660"/>
    <n v="0"/>
    <n v="452213"/>
    <n v="6104873"/>
    <s v="Bán hàng"/>
    <d v="2025-05-12T00:00:00"/>
    <m/>
    <n v="0"/>
    <n v="6104873"/>
    <n v="6104873"/>
    <n v="0"/>
    <d v="2025-03-22T00:00:00"/>
    <m/>
    <d v="2025-03-22T00:00:00"/>
    <n v="0"/>
    <m/>
    <s v=""/>
    <s v="Đã thanh toán"/>
    <s v="03"/>
    <s v="05"/>
    <s v="check xong"/>
    <m/>
    <x v="8"/>
    <x v="8"/>
  </r>
  <r>
    <x v="2"/>
    <x v="2"/>
    <d v="2025-03-24T00:00:00"/>
    <s v="BH2345424"/>
    <d v="2025-03-20T00:00:00"/>
    <n v="19107"/>
    <s v="17205474"/>
    <n v="1719535"/>
    <n v="0"/>
    <n v="137563"/>
    <n v="1857098"/>
    <s v="Bán hàng"/>
    <d v="2025-05-12T00:00:00"/>
    <m/>
    <n v="0"/>
    <n v="1857098"/>
    <n v="1857098"/>
    <n v="0"/>
    <d v="2025-03-20T00:00:00"/>
    <m/>
    <d v="2025-03-20T00:00:00"/>
    <n v="0"/>
    <m/>
    <s v=""/>
    <s v="Đã thanh toán"/>
    <s v="03"/>
    <s v="05"/>
    <s v="check xong"/>
    <m/>
    <x v="2"/>
    <x v="2"/>
  </r>
  <r>
    <x v="1"/>
    <x v="1"/>
    <d v="2025-03-24T00:00:00"/>
    <s v="BH2345421"/>
    <d v="2025-03-21T00:00:00"/>
    <n v="19074"/>
    <s v="28573994"/>
    <n v="2632235"/>
    <n v="0"/>
    <n v="210579"/>
    <n v="2842814"/>
    <s v="Bán hàng"/>
    <d v="2025-05-12T00:00:00"/>
    <m/>
    <n v="0"/>
    <n v="2842814"/>
    <n v="2842814"/>
    <n v="0"/>
    <d v="2025-03-21T00:00:00"/>
    <m/>
    <d v="2025-03-21T00:00:00"/>
    <n v="0"/>
    <m/>
    <s v=""/>
    <s v="Đã thanh toán"/>
    <s v="03"/>
    <s v="05"/>
    <s v="check xong"/>
    <m/>
    <x v="1"/>
    <x v="1"/>
  </r>
  <r>
    <x v="2"/>
    <x v="2"/>
    <d v="2025-03-24T00:00:00"/>
    <s v="BH2345423"/>
    <d v="2025-03-21T00:00:00"/>
    <n v="19105"/>
    <s v="17205596"/>
    <n v="4762640"/>
    <n v="0"/>
    <n v="381011"/>
    <n v="5143651"/>
    <s v="Bán hàng"/>
    <d v="2025-05-12T00:00:00"/>
    <m/>
    <n v="0"/>
    <n v="5143651"/>
    <n v="5143651"/>
    <n v="0"/>
    <d v="2025-03-21T00:00:00"/>
    <m/>
    <d v="2025-03-21T00:00:00"/>
    <n v="0"/>
    <m/>
    <s v=""/>
    <s v="Đã thanh toán"/>
    <s v="03"/>
    <s v="05"/>
    <s v="check xong"/>
    <m/>
    <x v="2"/>
    <x v="2"/>
  </r>
  <r>
    <x v="3"/>
    <x v="3"/>
    <d v="2025-03-24T00:00:00"/>
    <s v="BH2345425"/>
    <d v="2025-03-21T00:00:00"/>
    <n v="19106"/>
    <s v="16011907"/>
    <n v="1468620"/>
    <n v="0"/>
    <n v="117490"/>
    <n v="1586110"/>
    <s v="Bán hàng"/>
    <d v="2025-05-12T00:00:00"/>
    <m/>
    <n v="0"/>
    <n v="1586110"/>
    <n v="1586110"/>
    <n v="0"/>
    <d v="2025-03-21T00:00:00"/>
    <m/>
    <d v="2025-03-21T00:00:00"/>
    <n v="0"/>
    <m/>
    <s v=""/>
    <s v="Đã thanh toán"/>
    <s v="03"/>
    <s v="05"/>
    <s v="check xong"/>
    <m/>
    <x v="3"/>
    <x v="3"/>
  </r>
  <r>
    <x v="13"/>
    <x v="13"/>
    <d v="2025-03-24T00:00:00"/>
    <s v="BH2345422"/>
    <d v="2025-03-22T00:00:00"/>
    <n v="19075"/>
    <s v="20614265"/>
    <n v="2381320"/>
    <n v="0"/>
    <n v="190506"/>
    <n v="2571826"/>
    <s v="Bán hàng"/>
    <d v="2025-05-12T00:00:00"/>
    <m/>
    <n v="0"/>
    <n v="2571826"/>
    <n v="2571826"/>
    <n v="0"/>
    <d v="2025-03-22T00:00:00"/>
    <m/>
    <d v="2025-03-22T00:00:00"/>
    <n v="0"/>
    <m/>
    <s v=""/>
    <s v="Đã thanh toán"/>
    <s v="03"/>
    <s v="05"/>
    <s v="check xong"/>
    <m/>
    <x v="13"/>
    <x v="13"/>
  </r>
  <r>
    <x v="4"/>
    <x v="4"/>
    <d v="2025-03-25T00:00:00"/>
    <s v="BH2345580"/>
    <d v="2025-03-25T00:00:00"/>
    <n v="20072"/>
    <s v="18460687"/>
    <n v="446425"/>
    <n v="0"/>
    <n v="35714"/>
    <n v="482139"/>
    <s v="Bán hàng"/>
    <d v="2025-05-12T00:00:00"/>
    <m/>
    <n v="0"/>
    <n v="482139"/>
    <n v="482139"/>
    <n v="0"/>
    <d v="2025-03-25T00:00:00"/>
    <m/>
    <d v="2025-03-25T00:00:00"/>
    <n v="0"/>
    <m/>
    <s v=""/>
    <s v="Đã thanh toán"/>
    <s v="03"/>
    <s v="05"/>
    <s v="check xong"/>
    <m/>
    <x v="4"/>
    <x v="4"/>
  </r>
  <r>
    <x v="4"/>
    <x v="4"/>
    <d v="2025-03-25T00:00:00"/>
    <s v="BH2345581"/>
    <d v="2025-03-25T00:00:00"/>
    <n v="20073"/>
    <s v="18460840"/>
    <n v="1612410"/>
    <n v="0"/>
    <n v="128993"/>
    <n v="1741403"/>
    <s v="Bán hàng"/>
    <d v="2025-05-12T00:00:00"/>
    <m/>
    <n v="0"/>
    <n v="1741403"/>
    <n v="1741403"/>
    <n v="0"/>
    <d v="2025-03-25T00:00:00"/>
    <m/>
    <d v="2025-03-25T00:00:00"/>
    <n v="0"/>
    <m/>
    <s v=""/>
    <s v="Đã thanh toán"/>
    <s v="03"/>
    <s v="05"/>
    <s v="check xong"/>
    <m/>
    <x v="4"/>
    <x v="4"/>
  </r>
  <r>
    <x v="8"/>
    <x v="8"/>
    <d v="2025-03-25T00:00:00"/>
    <s v="BH2345582"/>
    <d v="2025-03-25T00:00:00"/>
    <n v="20071"/>
    <s v="10585789"/>
    <n v="11469520"/>
    <n v="0"/>
    <n v="917562"/>
    <n v="12387082"/>
    <s v="Bán hàng"/>
    <d v="2025-05-12T00:00:00"/>
    <m/>
    <n v="0"/>
    <n v="12387082"/>
    <n v="12387082"/>
    <n v="0"/>
    <d v="2025-03-25T00:00:00"/>
    <m/>
    <d v="2025-03-25T00:00:00"/>
    <n v="0"/>
    <m/>
    <s v=""/>
    <s v="Đã thanh toán"/>
    <s v="03"/>
    <s v="05"/>
    <s v="check xong"/>
    <m/>
    <x v="8"/>
    <x v="8"/>
  </r>
  <r>
    <x v="5"/>
    <x v="5"/>
    <d v="2025-03-25T00:00:00"/>
    <s v="BH2345583"/>
    <d v="2025-03-25T00:00:00"/>
    <n v="20074"/>
    <s v="19654932"/>
    <n v="2381320"/>
    <n v="0"/>
    <n v="190506"/>
    <n v="2571826"/>
    <s v="Bán hàng"/>
    <d v="2025-05-12T00:00:00"/>
    <m/>
    <n v="0"/>
    <n v="2571826"/>
    <n v="2571826"/>
    <n v="0"/>
    <d v="2025-03-25T00:00:00"/>
    <m/>
    <d v="2025-03-25T00:00:00"/>
    <n v="0"/>
    <m/>
    <s v=""/>
    <s v="Đã thanh toán"/>
    <s v="03"/>
    <s v="05"/>
    <s v="check xong"/>
    <m/>
    <x v="5"/>
    <x v="5"/>
  </r>
  <r>
    <x v="5"/>
    <x v="5"/>
    <d v="2025-03-25T00:00:00"/>
    <s v="BH2345584"/>
    <d v="2025-03-25T00:00:00"/>
    <n v="20075"/>
    <s v="19655960"/>
    <n v="501830"/>
    <n v="0"/>
    <n v="40146"/>
    <n v="541976"/>
    <s v="Bán hàng"/>
    <d v="2025-05-12T00:00:00"/>
    <m/>
    <n v="0"/>
    <n v="541976"/>
    <n v="541976"/>
    <n v="0"/>
    <d v="2025-03-25T00:00:00"/>
    <m/>
    <d v="2025-03-25T00:00:00"/>
    <n v="0"/>
    <m/>
    <s v=""/>
    <s v="Đã thanh toán"/>
    <s v="03"/>
    <s v="05"/>
    <s v="check xong"/>
    <m/>
    <x v="5"/>
    <x v="5"/>
  </r>
  <r>
    <x v="9"/>
    <x v="9"/>
    <d v="2025-03-26T00:00:00"/>
    <s v="BH2322136"/>
    <d v="2025-03-26T00:00:00"/>
    <n v="20530"/>
    <s v="26661785"/>
    <n v="4384750"/>
    <n v="0"/>
    <n v="350780"/>
    <n v="4735530"/>
    <s v="Bán hàng"/>
    <d v="2025-05-12T00:00:00"/>
    <m/>
    <n v="0"/>
    <n v="4735530"/>
    <n v="4735530"/>
    <n v="0"/>
    <d v="2025-03-26T00:00:00"/>
    <m/>
    <d v="2025-03-26T00:00:00"/>
    <n v="0"/>
    <m/>
    <s v=""/>
    <s v="Đã thanh toán"/>
    <s v="03"/>
    <s v="05"/>
    <s v="check xong"/>
    <m/>
    <x v="9"/>
    <x v="9"/>
  </r>
  <r>
    <x v="8"/>
    <x v="8"/>
    <d v="2025-03-26T00:00:00"/>
    <s v="BH2345579"/>
    <d v="2025-03-26T00:00:00"/>
    <n v="20070"/>
    <s v="11201142"/>
    <n v="1896510"/>
    <n v="0"/>
    <n v="151721"/>
    <n v="2048231"/>
    <s v="Bán hàng"/>
    <d v="2025-05-12T00:00:00"/>
    <m/>
    <n v="0"/>
    <n v="2048231"/>
    <n v="2048231"/>
    <n v="0"/>
    <d v="2025-03-26T00:00:00"/>
    <m/>
    <d v="2025-03-26T00:00:00"/>
    <n v="0"/>
    <m/>
    <s v=""/>
    <s v="Đã thanh toán"/>
    <s v="03"/>
    <s v="05"/>
    <s v="check xong"/>
    <m/>
    <x v="8"/>
    <x v="8"/>
  </r>
  <r>
    <x v="0"/>
    <x v="0"/>
    <d v="2025-03-27T00:00:00"/>
    <s v="BH2345723"/>
    <d v="2025-03-24T00:00:00"/>
    <n v="20542"/>
    <s v="25566838"/>
    <n v="1915045"/>
    <n v="0"/>
    <n v="153204"/>
    <n v="2068249"/>
    <s v="Bán hàng"/>
    <d v="2025-05-12T00:00:00"/>
    <m/>
    <n v="0"/>
    <n v="2068249"/>
    <n v="2068249"/>
    <n v="0"/>
    <d v="2025-03-24T00:00:00"/>
    <m/>
    <d v="2025-03-24T00:00:00"/>
    <n v="0"/>
    <m/>
    <s v=""/>
    <s v="Đã thanh toán"/>
    <s v="03"/>
    <s v="05"/>
    <s v="check xong"/>
    <m/>
    <x v="0"/>
    <x v="0"/>
  </r>
  <r>
    <x v="11"/>
    <x v="11"/>
    <d v="2025-03-27T00:00:00"/>
    <s v="BH2345724"/>
    <d v="2025-03-24T00:00:00"/>
    <n v="20539"/>
    <s v="24530074"/>
    <n v="1468620"/>
    <n v="0"/>
    <n v="117490"/>
    <n v="1586110"/>
    <s v="Bán hàng"/>
    <d v="2025-05-12T00:00:00"/>
    <m/>
    <n v="0"/>
    <n v="1586110"/>
    <n v="1586110"/>
    <n v="0"/>
    <d v="2025-03-24T00:00:00"/>
    <m/>
    <d v="2025-03-24T00:00:00"/>
    <n v="0"/>
    <m/>
    <s v=""/>
    <s v="Đã thanh toán"/>
    <s v="03"/>
    <s v="05"/>
    <s v="check xong"/>
    <m/>
    <x v="11"/>
    <x v="11"/>
  </r>
  <r>
    <x v="13"/>
    <x v="13"/>
    <d v="2025-03-27T00:00:00"/>
    <s v="BH2345726"/>
    <d v="2025-03-24T00:00:00"/>
    <n v="20541"/>
    <s v="20614630"/>
    <n v="1468620"/>
    <n v="0"/>
    <n v="117490"/>
    <n v="1586110"/>
    <s v="Bán hàng"/>
    <d v="2025-05-12T00:00:00"/>
    <m/>
    <n v="0"/>
    <n v="1586110"/>
    <n v="1586110"/>
    <n v="0"/>
    <d v="2025-03-24T00:00:00"/>
    <m/>
    <d v="2025-03-24T00:00:00"/>
    <n v="0"/>
    <m/>
    <s v=""/>
    <s v="Đã thanh toán"/>
    <s v="03"/>
    <s v="05"/>
    <s v="check xong"/>
    <m/>
    <x v="13"/>
    <x v="13"/>
  </r>
  <r>
    <x v="10"/>
    <x v="10"/>
    <d v="2025-03-27T00:00:00"/>
    <s v="BH2345725"/>
    <d v="2025-03-25T00:00:00"/>
    <n v="20540"/>
    <s v="21390069"/>
    <n v="1468620"/>
    <n v="0"/>
    <n v="117490"/>
    <n v="1586110"/>
    <s v="Bán hàng"/>
    <d v="2025-05-12T00:00:00"/>
    <m/>
    <n v="0"/>
    <n v="1586110"/>
    <n v="1586110"/>
    <n v="0"/>
    <d v="2025-03-25T00:00:00"/>
    <m/>
    <d v="2025-03-25T00:00:00"/>
    <n v="0"/>
    <m/>
    <s v=""/>
    <s v="Đã thanh toán"/>
    <s v="03"/>
    <s v="05"/>
    <s v="check xong"/>
    <m/>
    <x v="10"/>
    <x v="10"/>
  </r>
  <r>
    <x v="8"/>
    <x v="8"/>
    <d v="2025-03-27T00:00:00"/>
    <s v="BH2345722"/>
    <d v="2025-03-27T00:00:00"/>
    <n v="20538"/>
    <s v="12059003"/>
    <n v="2381320"/>
    <n v="0"/>
    <n v="190506"/>
    <n v="2571826"/>
    <s v="Bán hàng"/>
    <d v="2025-05-12T00:00:00"/>
    <m/>
    <n v="0"/>
    <n v="2571826"/>
    <n v="2571826"/>
    <n v="0"/>
    <d v="2025-03-27T00:00:00"/>
    <m/>
    <d v="2025-03-27T00:00:00"/>
    <n v="0"/>
    <m/>
    <s v=""/>
    <s v="Đã thanh toán"/>
    <s v="03"/>
    <s v="05"/>
    <s v="check xong"/>
    <m/>
    <x v="8"/>
    <x v="8"/>
  </r>
  <r>
    <x v="9"/>
    <x v="9"/>
    <d v="2025-03-28T00:00:00"/>
    <s v="BH2322134"/>
    <d v="2025-03-28T00:00:00"/>
    <n v="20529"/>
    <s v="14369483"/>
    <n v="13504592"/>
    <n v="0"/>
    <n v="1080367"/>
    <n v="14584959"/>
    <s v="Bán hàng"/>
    <d v="2025-05-12T00:00:00"/>
    <m/>
    <n v="0"/>
    <n v="14584959"/>
    <n v="14584959"/>
    <n v="0"/>
    <d v="2025-03-28T00:00:00"/>
    <m/>
    <d v="2025-03-28T00:00:00"/>
    <n v="0"/>
    <m/>
    <s v=""/>
    <s v="Đã thanh toán"/>
    <s v="03"/>
    <s v="05"/>
    <s v="check xong"/>
    <m/>
    <x v="9"/>
    <x v="9"/>
  </r>
  <r>
    <x v="9"/>
    <x v="9"/>
    <d v="2025-04-01T00:00:00"/>
    <s v="BH2322509"/>
    <d v="2025-04-01T00:00:00"/>
    <n v="23040"/>
    <s v="13294716"/>
    <n v="1139375"/>
    <n v="0"/>
    <n v="91150"/>
    <n v="1230525"/>
    <s v="Bán hàng"/>
    <d v="2025-05-12T00:00:00"/>
    <m/>
    <n v="0"/>
    <n v="1230525"/>
    <n v="1230525"/>
    <n v="0"/>
    <d v="2025-04-01T00:00:00"/>
    <m/>
    <d v="2025-04-01T00:00:00"/>
    <n v="0"/>
    <m/>
    <s v=""/>
    <s v="Đã thanh toán"/>
    <s v="04"/>
    <s v="05"/>
    <s v="check xong"/>
    <m/>
    <x v="9"/>
    <x v="9"/>
  </r>
  <r>
    <x v="9"/>
    <x v="9"/>
    <d v="2025-04-02T00:00:00"/>
    <s v="BH2322508"/>
    <d v="2025-04-02T00:00:00"/>
    <n v="23041"/>
    <s v="13295399"/>
    <n v="1776920"/>
    <n v="0"/>
    <n v="142154"/>
    <n v="1919074"/>
    <s v="Bán hàng"/>
    <d v="2025-05-12T00:00:00"/>
    <m/>
    <n v="0"/>
    <n v="1919074"/>
    <n v="1919074"/>
    <n v="0"/>
    <d v="2025-04-02T00:00:00"/>
    <m/>
    <d v="2025-04-02T00:00:00"/>
    <n v="0"/>
    <m/>
    <s v=""/>
    <s v="Đã thanh toán"/>
    <s v="04"/>
    <s v="05"/>
    <s v="check xong"/>
    <m/>
    <x v="9"/>
    <x v="9"/>
  </r>
  <r>
    <x v="9"/>
    <x v="9"/>
    <d v="2025-04-02T00:00:00"/>
    <s v="BH2322510"/>
    <d v="2025-04-02T00:00:00"/>
    <n v="23037"/>
    <s v="90510616"/>
    <n v="1110580"/>
    <n v="0"/>
    <n v="88846"/>
    <n v="1199426"/>
    <s v="Bán hàng"/>
    <d v="2025-05-12T00:00:00"/>
    <m/>
    <n v="0"/>
    <n v="1199426"/>
    <n v="1199426"/>
    <n v="0"/>
    <d v="2025-04-02T00:00:00"/>
    <m/>
    <d v="2025-04-02T00:00:00"/>
    <n v="0"/>
    <m/>
    <s v=""/>
    <s v="Đã thanh toán"/>
    <s v="04"/>
    <s v="05"/>
    <s v="check xong"/>
    <m/>
    <x v="9"/>
    <x v="9"/>
  </r>
  <r>
    <x v="8"/>
    <x v="8"/>
    <d v="2025-04-02T00:00:00"/>
    <s v="BH2345911"/>
    <d v="2025-04-02T00:00:00"/>
    <n v="20746"/>
    <s v="12059417"/>
    <n v="3245540"/>
    <n v="0"/>
    <n v="259643"/>
    <n v="3505183"/>
    <s v="Bán hàng"/>
    <d v="2025-05-12T00:00:00"/>
    <m/>
    <n v="0"/>
    <n v="3505183"/>
    <n v="3505183"/>
    <n v="0"/>
    <d v="2025-04-02T00:00:00"/>
    <m/>
    <d v="2025-04-02T00:00:00"/>
    <n v="0"/>
    <m/>
    <s v=""/>
    <s v="Đã thanh toán"/>
    <s v="04"/>
    <s v="05"/>
    <s v="check xong"/>
    <m/>
    <x v="8"/>
    <x v="8"/>
  </r>
  <r>
    <x v="0"/>
    <x v="0"/>
    <d v="2025-04-02T00:00:00"/>
    <s v="BH2345912"/>
    <d v="2025-04-02T00:00:00"/>
    <n v="20747"/>
    <s v="25568216"/>
    <n v="558030"/>
    <n v="0"/>
    <n v="44642"/>
    <n v="602672"/>
    <s v="Bán hàng"/>
    <d v="2025-05-12T00:00:00"/>
    <m/>
    <n v="0"/>
    <n v="602672"/>
    <n v="602672"/>
    <n v="0"/>
    <d v="2025-04-02T00:00:00"/>
    <m/>
    <d v="2025-04-02T00:00:00"/>
    <n v="0"/>
    <m/>
    <s v=""/>
    <s v="Đã thanh toán"/>
    <s v="04"/>
    <s v="05"/>
    <s v="check xong"/>
    <m/>
    <x v="0"/>
    <x v="0"/>
  </r>
  <r>
    <x v="11"/>
    <x v="11"/>
    <d v="2025-04-02T00:00:00"/>
    <s v="BH2345913"/>
    <d v="2025-04-02T00:00:00"/>
    <n v="20748"/>
    <s v="24531322"/>
    <n v="888460"/>
    <n v="0"/>
    <n v="71077"/>
    <n v="959537"/>
    <s v="Bán hàng"/>
    <d v="2025-05-12T00:00:00"/>
    <m/>
    <n v="0"/>
    <n v="959537"/>
    <n v="959537"/>
    <n v="0"/>
    <d v="2025-04-02T00:00:00"/>
    <m/>
    <d v="2025-04-02T00:00:00"/>
    <n v="0"/>
    <m/>
    <s v=""/>
    <s v="Đã thanh toán"/>
    <s v="04"/>
    <s v="05"/>
    <s v="check xong"/>
    <m/>
    <x v="11"/>
    <x v="11"/>
  </r>
  <r>
    <x v="2"/>
    <x v="2"/>
    <d v="2025-04-02T00:00:00"/>
    <s v="BH2345914"/>
    <d v="2025-04-02T00:00:00"/>
    <n v="20749"/>
    <s v="17209018"/>
    <n v="1139375"/>
    <n v="0"/>
    <n v="91150"/>
    <n v="1230525"/>
    <s v="Bán hàng"/>
    <d v="2025-05-12T00:00:00"/>
    <m/>
    <n v="0"/>
    <n v="1230525"/>
    <n v="1230525"/>
    <n v="0"/>
    <d v="2025-04-02T00:00:00"/>
    <m/>
    <d v="2025-04-02T00:00:00"/>
    <n v="0"/>
    <m/>
    <s v=""/>
    <s v="Đã thanh toán"/>
    <s v="04"/>
    <s v="05"/>
    <s v="check xong"/>
    <m/>
    <x v="2"/>
    <x v="2"/>
  </r>
  <r>
    <x v="3"/>
    <x v="3"/>
    <d v="2025-04-02T00:00:00"/>
    <s v="BH2345915"/>
    <d v="2025-04-02T00:00:00"/>
    <n v="20750"/>
    <s v="16014655"/>
    <n v="1776920"/>
    <n v="0"/>
    <n v="142154"/>
    <n v="1919074"/>
    <s v="Bán hàng"/>
    <d v="2025-05-12T00:00:00"/>
    <m/>
    <n v="0"/>
    <n v="1919074"/>
    <n v="1919074"/>
    <n v="0"/>
    <d v="2025-04-02T00:00:00"/>
    <m/>
    <d v="2025-04-02T00:00:00"/>
    <n v="0"/>
    <m/>
    <s v=""/>
    <s v="Đã thanh toán"/>
    <s v="04"/>
    <s v="05"/>
    <s v="check xong"/>
    <m/>
    <x v="3"/>
    <x v="3"/>
  </r>
  <r>
    <x v="6"/>
    <x v="6"/>
    <d v="2025-04-03T00:00:00"/>
    <s v="BH2346138"/>
    <d v="2025-04-01T00:00:00"/>
    <n v="22027"/>
    <s v="22584711"/>
    <n v="4100855"/>
    <n v="0"/>
    <n v="328068"/>
    <n v="4428923"/>
    <s v="Bán hàng"/>
    <d v="2025-05-12T00:00:00"/>
    <m/>
    <n v="0"/>
    <n v="4428923"/>
    <n v="4428923"/>
    <n v="0"/>
    <d v="2025-04-01T00:00:00"/>
    <m/>
    <d v="2025-04-01T00:00:00"/>
    <n v="0"/>
    <m/>
    <s v=""/>
    <s v="Đã thanh toán"/>
    <s v="04"/>
    <s v="05"/>
    <s v="check xong"/>
    <m/>
    <x v="6"/>
    <x v="6"/>
  </r>
  <r>
    <x v="9"/>
    <x v="9"/>
    <d v="2025-04-03T00:00:00"/>
    <s v="BH2322511"/>
    <d v="2025-04-03T00:00:00"/>
    <n v="23038"/>
    <s v="14369572"/>
    <n v="214410"/>
    <n v="0"/>
    <n v="17153"/>
    <n v="231563"/>
    <s v="Bán hàng"/>
    <d v="2025-05-12T00:00:00"/>
    <m/>
    <n v="0"/>
    <n v="231563"/>
    <n v="231563"/>
    <n v="0"/>
    <d v="2025-04-03T00:00:00"/>
    <m/>
    <d v="2025-04-03T00:00:00"/>
    <n v="0"/>
    <m/>
    <s v=""/>
    <s v="Đã thanh toán"/>
    <s v="04"/>
    <s v="05"/>
    <s v="check xong"/>
    <m/>
    <x v="9"/>
    <x v="9"/>
  </r>
  <r>
    <x v="9"/>
    <x v="9"/>
    <d v="2025-04-03T00:00:00"/>
    <s v="BH2322512"/>
    <d v="2025-04-03T00:00:00"/>
    <n v="23039"/>
    <s v="14370804"/>
    <n v="1696795"/>
    <n v="0"/>
    <n v="135744"/>
    <n v="1832539"/>
    <s v="Bán hàng"/>
    <d v="2025-05-12T00:00:00"/>
    <m/>
    <n v="0"/>
    <n v="1832539"/>
    <n v="1832539"/>
    <n v="0"/>
    <d v="2025-04-03T00:00:00"/>
    <m/>
    <d v="2025-04-03T00:00:00"/>
    <n v="0"/>
    <m/>
    <s v=""/>
    <s v="Đã thanh toán"/>
    <s v="04"/>
    <s v="05"/>
    <s v="check xong"/>
    <m/>
    <x v="9"/>
    <x v="9"/>
  </r>
  <r>
    <x v="9"/>
    <x v="9"/>
    <d v="2025-04-03T00:00:00"/>
    <s v="BH2322513"/>
    <d v="2025-04-03T00:00:00"/>
    <n v="23042"/>
    <s v="14372238"/>
    <n v="4442300"/>
    <n v="0"/>
    <n v="355384"/>
    <n v="4797684"/>
    <s v="Bán hàng"/>
    <d v="2025-05-12T00:00:00"/>
    <m/>
    <n v="0"/>
    <n v="4797684"/>
    <n v="4797684"/>
    <n v="0"/>
    <d v="2025-04-03T00:00:00"/>
    <m/>
    <d v="2025-04-03T00:00:00"/>
    <n v="0"/>
    <m/>
    <s v=""/>
    <s v="Đã thanh toán"/>
    <s v="04"/>
    <s v="05"/>
    <s v="check xong"/>
    <m/>
    <x v="9"/>
    <x v="9"/>
  </r>
  <r>
    <x v="7"/>
    <x v="7"/>
    <d v="2025-04-03T00:00:00"/>
    <s v="BH2346123"/>
    <d v="2025-04-03T00:00:00"/>
    <n v="22033"/>
    <s v="15381642"/>
    <n v="558030"/>
    <n v="0"/>
    <n v="44642"/>
    <n v="602672"/>
    <s v="Bán hàng"/>
    <d v="2025-05-12T00:00:00"/>
    <m/>
    <n v="0"/>
    <n v="602672"/>
    <n v="602672"/>
    <n v="0"/>
    <d v="2025-04-03T00:00:00"/>
    <m/>
    <d v="2025-04-03T00:00:00"/>
    <n v="0"/>
    <m/>
    <s v=""/>
    <s v="Đã thanh toán"/>
    <s v="04"/>
    <s v="05"/>
    <s v="check xong"/>
    <m/>
    <x v="7"/>
    <x v="7"/>
  </r>
  <r>
    <x v="7"/>
    <x v="7"/>
    <d v="2025-04-03T00:00:00"/>
    <s v="BH2346126"/>
    <d v="2025-04-03T00:00:00"/>
    <n v="22032"/>
    <s v="15382193"/>
    <n v="888460"/>
    <n v="0"/>
    <n v="71077"/>
    <n v="959537"/>
    <s v="Bán hàng"/>
    <d v="2025-05-12T00:00:00"/>
    <m/>
    <n v="0"/>
    <n v="959537"/>
    <n v="959537"/>
    <n v="0"/>
    <d v="2025-04-03T00:00:00"/>
    <m/>
    <d v="2025-04-03T00:00:00"/>
    <n v="0"/>
    <m/>
    <s v=""/>
    <s v="Đã thanh toán"/>
    <s v="04"/>
    <s v="05"/>
    <s v="check xong"/>
    <m/>
    <x v="7"/>
    <x v="7"/>
  </r>
  <r>
    <x v="3"/>
    <x v="3"/>
    <d v="2025-04-03T00:00:00"/>
    <s v="BH2346129"/>
    <d v="2025-04-03T00:00:00"/>
    <n v="22031"/>
    <s v="16015590"/>
    <n v="1776920"/>
    <n v="0"/>
    <n v="142154"/>
    <n v="1919074"/>
    <s v="Bán hàng"/>
    <d v="2025-05-26T00:00:00"/>
    <m/>
    <n v="0"/>
    <n v="1919074"/>
    <n v="1919074"/>
    <n v="0"/>
    <d v="2025-04-03T00:00:00"/>
    <m/>
    <d v="2025-04-03T00:00:00"/>
    <n v="0"/>
    <m/>
    <s v=""/>
    <s v="Đã thanh toán"/>
    <s v="04"/>
    <s v="05"/>
    <s v="check xong"/>
    <m/>
    <x v="3"/>
    <x v="3"/>
  </r>
  <r>
    <x v="3"/>
    <x v="3"/>
    <d v="2025-04-03T00:00:00"/>
    <s v="BH2346132"/>
    <d v="2025-04-03T00:00:00"/>
    <n v="22030"/>
    <s v="16015890"/>
    <n v="2883150"/>
    <n v="0"/>
    <n v="230652"/>
    <n v="3113802"/>
    <s v="Bán hàng"/>
    <d v="2025-05-26T00:00:00"/>
    <m/>
    <n v="0"/>
    <n v="3113802"/>
    <n v="3113802"/>
    <n v="0"/>
    <d v="2025-04-03T00:00:00"/>
    <m/>
    <d v="2025-04-03T00:00:00"/>
    <n v="0"/>
    <m/>
    <s v=""/>
    <s v="Đã thanh toán"/>
    <s v="04"/>
    <s v="05"/>
    <s v="check xong"/>
    <m/>
    <x v="3"/>
    <x v="3"/>
  </r>
  <r>
    <x v="2"/>
    <x v="2"/>
    <d v="2025-04-03T00:00:00"/>
    <s v="BH2346136"/>
    <d v="2025-04-03T00:00:00"/>
    <n v="22029"/>
    <s v="17210322"/>
    <n v="888460"/>
    <n v="0"/>
    <n v="71077"/>
    <n v="959537"/>
    <s v="Bán hàng"/>
    <d v="2025-05-12T00:00:00"/>
    <m/>
    <n v="0"/>
    <n v="959537"/>
    <n v="959537"/>
    <n v="0"/>
    <d v="2025-04-03T00:00:00"/>
    <m/>
    <d v="2025-04-03T00:00:00"/>
    <n v="0"/>
    <m/>
    <s v=""/>
    <s v="Đã thanh toán"/>
    <s v="04"/>
    <s v="05"/>
    <s v="check xong"/>
    <m/>
    <x v="2"/>
    <x v="2"/>
  </r>
  <r>
    <x v="6"/>
    <x v="6"/>
    <d v="2025-04-03T00:00:00"/>
    <s v="BH2346137"/>
    <d v="2025-04-03T00:00:00"/>
    <n v="22028"/>
    <s v="22584319"/>
    <n v="888460"/>
    <n v="0"/>
    <n v="71077"/>
    <n v="959537"/>
    <s v="Bán hàng"/>
    <d v="2025-05-12T00:00:00"/>
    <m/>
    <n v="0"/>
    <n v="959537"/>
    <n v="959537"/>
    <n v="0"/>
    <d v="2025-04-03T00:00:00"/>
    <m/>
    <d v="2025-04-03T00:00:00"/>
    <n v="0"/>
    <m/>
    <s v=""/>
    <s v="Đã thanh toán"/>
    <s v="04"/>
    <s v="05"/>
    <s v="check xong"/>
    <m/>
    <x v="6"/>
    <x v="6"/>
  </r>
  <r>
    <x v="12"/>
    <x v="12"/>
    <d v="2025-04-03T00:00:00"/>
    <s v="BH2346139"/>
    <d v="2025-04-03T00:00:00"/>
    <n v="22026"/>
    <s v="27580046"/>
    <n v="1468620"/>
    <n v="0"/>
    <n v="117490"/>
    <n v="1586110"/>
    <s v="Bán hàng"/>
    <d v="2025-05-12T00:00:00"/>
    <m/>
    <n v="0"/>
    <n v="1586110"/>
    <n v="1586110"/>
    <n v="0"/>
    <d v="2025-04-03T00:00:00"/>
    <m/>
    <d v="2025-04-03T00:00:00"/>
    <n v="0"/>
    <m/>
    <s v=""/>
    <s v="Đã thanh toán"/>
    <s v="04"/>
    <s v="05"/>
    <s v="check xong"/>
    <m/>
    <x v="12"/>
    <x v="12"/>
  </r>
  <r>
    <x v="1"/>
    <x v="1"/>
    <d v="2025-04-03T00:00:00"/>
    <s v="BH2346140"/>
    <d v="2025-04-03T00:00:00"/>
    <n v="22025"/>
    <s v="28577743"/>
    <n v="888460"/>
    <n v="0"/>
    <n v="71077"/>
    <n v="959537"/>
    <s v="Bán hàng"/>
    <d v="2025-05-26T00:00:00"/>
    <m/>
    <n v="0"/>
    <n v="959537"/>
    <n v="959537"/>
    <n v="0"/>
    <d v="2025-04-03T00:00:00"/>
    <m/>
    <d v="2025-04-03T00:00:00"/>
    <n v="0"/>
    <m/>
    <s v=""/>
    <s v="Đã thanh toán"/>
    <s v="04"/>
    <s v="05"/>
    <s v="check xong"/>
    <m/>
    <x v="1"/>
    <x v="1"/>
  </r>
  <r>
    <x v="9"/>
    <x v="9"/>
    <d v="2025-04-04T00:00:00"/>
    <s v="BH2322507"/>
    <d v="2025-04-04T00:00:00"/>
    <n v="23043"/>
    <s v="13296922"/>
    <n v="3907645"/>
    <n v="0"/>
    <n v="312612"/>
    <n v="4220257"/>
    <s v="Bán hàng"/>
    <d v="2025-05-12T00:00:00"/>
    <m/>
    <n v="0"/>
    <n v="4220257"/>
    <n v="4220257"/>
    <n v="0"/>
    <d v="2025-04-04T00:00:00"/>
    <m/>
    <d v="2025-04-04T00:00:00"/>
    <n v="0"/>
    <m/>
    <s v=""/>
    <s v="Đã thanh toán"/>
    <s v="04"/>
    <s v="05"/>
    <s v="check xong"/>
    <m/>
    <x v="9"/>
    <x v="9"/>
  </r>
  <r>
    <x v="4"/>
    <x v="4"/>
    <d v="2025-04-05T00:00:00"/>
    <s v="BH2346285"/>
    <d v="2025-04-05T00:00:00"/>
    <n v="22271"/>
    <s v="18465681"/>
    <n v="2472280"/>
    <n v="0"/>
    <n v="197782"/>
    <n v="2670062"/>
    <s v="Bán hàng"/>
    <d v="2025-05-12T00:00:00"/>
    <m/>
    <n v="0"/>
    <n v="2670062"/>
    <n v="2670062"/>
    <n v="0"/>
    <d v="2025-04-05T00:00:00"/>
    <m/>
    <d v="2025-04-05T00:00:00"/>
    <n v="0"/>
    <m/>
    <s v=""/>
    <s v="Đã thanh toán"/>
    <s v="04"/>
    <s v="05"/>
    <s v="check xong"/>
    <m/>
    <x v="4"/>
    <x v="4"/>
  </r>
  <r>
    <x v="8"/>
    <x v="8"/>
    <d v="2025-04-05T00:00:00"/>
    <s v="BH2346287"/>
    <d v="2025-04-05T00:00:00"/>
    <n v="22269"/>
    <s v="10588771"/>
    <n v="2665380"/>
    <n v="0"/>
    <n v="213230"/>
    <n v="2878610"/>
    <s v="Bán hàng"/>
    <d v="2025-05-12T00:00:00"/>
    <m/>
    <n v="0"/>
    <n v="2878610"/>
    <n v="2878610"/>
    <n v="0"/>
    <d v="2025-04-05T00:00:00"/>
    <m/>
    <d v="2025-04-05T00:00:00"/>
    <n v="0"/>
    <m/>
    <s v=""/>
    <s v="Đã thanh toán"/>
    <s v="04"/>
    <s v="05"/>
    <s v="check xong"/>
    <m/>
    <x v="8"/>
    <x v="8"/>
  </r>
  <r>
    <x v="8"/>
    <x v="8"/>
    <d v="2025-04-05T00:00:00"/>
    <s v="BH2346288"/>
    <d v="2025-04-05T00:00:00"/>
    <n v="22268"/>
    <s v="10589384"/>
    <n v="4442300"/>
    <n v="0"/>
    <n v="355384"/>
    <n v="4797684"/>
    <s v="Bán hàng"/>
    <d v="2025-05-12T00:00:00"/>
    <m/>
    <n v="0"/>
    <n v="4797684"/>
    <n v="4797684"/>
    <n v="0"/>
    <d v="2025-04-05T00:00:00"/>
    <m/>
    <d v="2025-04-05T00:00:00"/>
    <n v="0"/>
    <m/>
    <s v=""/>
    <s v="Đã thanh toán"/>
    <s v="04"/>
    <s v="05"/>
    <s v="check xong"/>
    <m/>
    <x v="8"/>
    <x v="8"/>
  </r>
  <r>
    <x v="8"/>
    <x v="8"/>
    <d v="2025-04-05T00:00:00"/>
    <s v="BH2346289"/>
    <d v="2025-04-05T00:00:00"/>
    <n v="22267"/>
    <s v="10589065"/>
    <n v="10196610"/>
    <n v="0"/>
    <n v="815729"/>
    <n v="11012339"/>
    <s v="Bán hàng"/>
    <d v="2025-05-12T00:00:00"/>
    <m/>
    <n v="0"/>
    <n v="11012339"/>
    <n v="11012339"/>
    <n v="0"/>
    <d v="2025-04-05T00:00:00"/>
    <m/>
    <d v="2025-04-05T00:00:00"/>
    <n v="0"/>
    <m/>
    <s v=""/>
    <s v="Đã thanh toán"/>
    <s v="04"/>
    <s v="05"/>
    <s v="check xong"/>
    <m/>
    <x v="8"/>
    <x v="8"/>
  </r>
  <r>
    <x v="8"/>
    <x v="8"/>
    <d v="2025-04-05T00:00:00"/>
    <s v="BH2346290"/>
    <d v="2025-04-05T00:00:00"/>
    <n v="22266"/>
    <s v="12062897"/>
    <n v="7110100"/>
    <n v="0"/>
    <n v="568808"/>
    <n v="7678908"/>
    <s v="Bán hàng"/>
    <d v="2025-05-12T00:00:00"/>
    <m/>
    <n v="0"/>
    <n v="7678908"/>
    <n v="7678908"/>
    <n v="0"/>
    <d v="2025-04-05T00:00:00"/>
    <m/>
    <d v="2025-04-05T00:00:00"/>
    <n v="0"/>
    <m/>
    <s v=""/>
    <s v="Đã thanh toán"/>
    <s v="04"/>
    <s v="05"/>
    <s v="check xong"/>
    <m/>
    <x v="8"/>
    <x v="8"/>
  </r>
  <r>
    <x v="8"/>
    <x v="8"/>
    <d v="2025-04-05T00:00:00"/>
    <s v="BH2346291"/>
    <d v="2025-04-05T00:00:00"/>
    <n v="22265"/>
    <s v="12060911"/>
    <n v="1003660"/>
    <n v="0"/>
    <n v="80293"/>
    <n v="1083953"/>
    <s v="Bán hàng"/>
    <d v="2025-05-12T00:00:00"/>
    <m/>
    <n v="0"/>
    <n v="1083953"/>
    <n v="1083953"/>
    <n v="0"/>
    <d v="2025-04-05T00:00:00"/>
    <m/>
    <d v="2025-04-05T00:00:00"/>
    <n v="0"/>
    <m/>
    <s v=""/>
    <s v="Đã thanh toán"/>
    <s v="04"/>
    <s v="05"/>
    <s v="check xong"/>
    <m/>
    <x v="8"/>
    <x v="8"/>
  </r>
  <r>
    <x v="8"/>
    <x v="8"/>
    <d v="2025-04-05T00:00:00"/>
    <s v="BH2346292"/>
    <d v="2025-04-05T00:00:00"/>
    <n v="22264"/>
    <s v="12061147"/>
    <n v="888460"/>
    <n v="0"/>
    <n v="71077"/>
    <n v="959537"/>
    <s v="Bán hàng"/>
    <d v="2025-05-12T00:00:00"/>
    <m/>
    <n v="0"/>
    <n v="959537"/>
    <n v="959537"/>
    <n v="0"/>
    <d v="2025-04-05T00:00:00"/>
    <m/>
    <d v="2025-04-05T00:00:00"/>
    <n v="0"/>
    <m/>
    <s v=""/>
    <s v="Đã thanh toán"/>
    <s v="04"/>
    <s v="05"/>
    <s v="check xong"/>
    <m/>
    <x v="8"/>
    <x v="8"/>
  </r>
  <r>
    <x v="3"/>
    <x v="3"/>
    <d v="2025-04-07T00:00:00"/>
    <s v="BH2346282"/>
    <d v="2025-04-04T00:00:00"/>
    <n v="22274"/>
    <s v="16017587"/>
    <n v="1719535"/>
    <n v="0"/>
    <n v="137563"/>
    <n v="1857098"/>
    <s v="Bán hàng"/>
    <d v="2025-05-26T00:00:00"/>
    <m/>
    <n v="0"/>
    <n v="1857098"/>
    <n v="1857098"/>
    <n v="0"/>
    <d v="2025-04-04T00:00:00"/>
    <m/>
    <d v="2025-04-04T00:00:00"/>
    <n v="0"/>
    <m/>
    <s v=""/>
    <s v="Đã thanh toán"/>
    <s v="04"/>
    <s v="05"/>
    <s v="check xong"/>
    <m/>
    <x v="3"/>
    <x v="3"/>
  </r>
  <r>
    <x v="12"/>
    <x v="12"/>
    <d v="2025-04-07T00:00:00"/>
    <s v="BH2346284"/>
    <d v="2025-04-04T00:00:00"/>
    <n v="22272"/>
    <s v="27581985"/>
    <n v="2381320"/>
    <n v="0"/>
    <n v="190506"/>
    <n v="2571826"/>
    <s v="Bán hàng"/>
    <d v="2025-05-26T00:00:00"/>
    <m/>
    <n v="0"/>
    <n v="2571826"/>
    <n v="2571826"/>
    <n v="0"/>
    <d v="2025-04-04T00:00:00"/>
    <m/>
    <d v="2025-04-04T00:00:00"/>
    <n v="0"/>
    <m/>
    <s v=""/>
    <s v="Đã thanh toán"/>
    <s v="04"/>
    <s v="05"/>
    <s v="check xong"/>
    <m/>
    <x v="12"/>
    <x v="12"/>
  </r>
  <r>
    <x v="6"/>
    <x v="6"/>
    <d v="2025-04-07T00:00:00"/>
    <s v="BH2346283"/>
    <d v="2025-04-05T00:00:00"/>
    <n v="22273"/>
    <s v="22586132"/>
    <n v="558030"/>
    <n v="0"/>
    <n v="44642"/>
    <n v="602672"/>
    <s v="Bán hàng"/>
    <d v="2025-05-26T00:00:00"/>
    <m/>
    <n v="0"/>
    <n v="602672"/>
    <n v="602672"/>
    <n v="0"/>
    <d v="2025-04-05T00:00:00"/>
    <m/>
    <d v="2025-04-05T00:00:00"/>
    <n v="0"/>
    <m/>
    <s v=""/>
    <s v="Đã thanh toán"/>
    <s v="04"/>
    <s v="05"/>
    <s v="check xong"/>
    <m/>
    <x v="6"/>
    <x v="6"/>
  </r>
  <r>
    <x v="5"/>
    <x v="5"/>
    <d v="2025-04-08T00:00:00"/>
    <s v="BH2346286"/>
    <d v="2025-04-08T00:00:00"/>
    <n v="22270"/>
    <s v="19660359"/>
    <n v="1468620"/>
    <n v="0"/>
    <n v="117490"/>
    <n v="1586110"/>
    <s v="Bán hàng"/>
    <d v="2025-05-26T00:00:00"/>
    <m/>
    <n v="0"/>
    <n v="1586110"/>
    <n v="1586110"/>
    <n v="0"/>
    <d v="2025-04-08T00:00:00"/>
    <m/>
    <d v="2025-04-08T00:00:00"/>
    <n v="0"/>
    <m/>
    <s v=""/>
    <s v="Đã thanh toán"/>
    <s v="04"/>
    <s v="05"/>
    <s v="check xong"/>
    <m/>
    <x v="5"/>
    <x v="5"/>
  </r>
  <r>
    <x v="9"/>
    <x v="9"/>
    <d v="2025-04-09T00:00:00"/>
    <s v="BH2322732"/>
    <d v="2025-04-09T00:00:00"/>
    <n v="23800"/>
    <s v="13298430"/>
    <n v="501830"/>
    <n v="0"/>
    <n v="40146"/>
    <n v="541976"/>
    <s v="Bán hàng"/>
    <d v="2025-05-26T00:00:00"/>
    <m/>
    <n v="0"/>
    <n v="541976"/>
    <n v="541976"/>
    <n v="0"/>
    <d v="2025-04-09T00:00:00"/>
    <m/>
    <d v="2025-04-09T00:00:00"/>
    <n v="0"/>
    <m/>
    <s v=""/>
    <s v="Đã thanh toán"/>
    <s v="04"/>
    <s v="05"/>
    <s v="check xong"/>
    <m/>
    <x v="9"/>
    <x v="9"/>
  </r>
  <r>
    <x v="8"/>
    <x v="8"/>
    <d v="2025-04-09T00:00:00"/>
    <s v="BH2346443"/>
    <d v="2025-04-09T00:00:00"/>
    <n v="23424"/>
    <s v="11207440"/>
    <n v="1776920"/>
    <n v="0"/>
    <n v="142154"/>
    <n v="1919074"/>
    <s v="Bán hàng"/>
    <d v="2025-05-26T00:00:00"/>
    <m/>
    <n v="0"/>
    <n v="1919074"/>
    <n v="1919074"/>
    <n v="0"/>
    <d v="2025-04-09T00:00:00"/>
    <m/>
    <d v="2025-04-09T00:00:00"/>
    <n v="0"/>
    <m/>
    <s v=""/>
    <s v="Đã thanh toán"/>
    <s v="04"/>
    <s v="05"/>
    <s v="check xong"/>
    <m/>
    <x v="8"/>
    <x v="8"/>
  </r>
  <r>
    <x v="8"/>
    <x v="8"/>
    <d v="2025-04-09T00:00:00"/>
    <s v="BH2346446"/>
    <d v="2025-04-09T00:00:00"/>
    <n v="23425"/>
    <s v="12063999"/>
    <n v="1003660"/>
    <n v="0"/>
    <n v="80293"/>
    <n v="1083953"/>
    <s v="Bán hàng"/>
    <d v="2025-05-26T00:00:00"/>
    <m/>
    <n v="0"/>
    <n v="1083953"/>
    <n v="1083953"/>
    <n v="0"/>
    <d v="2025-04-09T00:00:00"/>
    <m/>
    <d v="2025-04-09T00:00:00"/>
    <n v="0"/>
    <m/>
    <s v=""/>
    <s v="Đã thanh toán"/>
    <s v="04"/>
    <s v="05"/>
    <s v="check xong"/>
    <m/>
    <x v="8"/>
    <x v="8"/>
  </r>
  <r>
    <x v="8"/>
    <x v="8"/>
    <d v="2025-04-09T00:00:00"/>
    <s v="BH2346517"/>
    <d v="2025-04-09T00:00:00"/>
    <n v="23556"/>
    <s v="11207268"/>
    <n v="3849940"/>
    <n v="0"/>
    <n v="307995"/>
    <n v="4157935"/>
    <s v="Bán hàng"/>
    <d v="2025-05-26T00:00:00"/>
    <m/>
    <n v="0"/>
    <n v="4157935"/>
    <n v="4157935"/>
    <n v="0"/>
    <d v="2025-04-09T00:00:00"/>
    <m/>
    <d v="2025-04-09T00:00:00"/>
    <n v="0"/>
    <m/>
    <s v=""/>
    <s v="Đã thanh toán"/>
    <s v="04"/>
    <s v="05"/>
    <s v="check xong"/>
    <m/>
    <x v="8"/>
    <x v="8"/>
  </r>
  <r>
    <x v="2"/>
    <x v="2"/>
    <d v="2025-04-10T00:00:00"/>
    <s v="BH2346513"/>
    <d v="2025-04-06T00:00:00"/>
    <n v="23555"/>
    <s v="17212860"/>
    <n v="2953045"/>
    <n v="0"/>
    <n v="236244"/>
    <n v="3189289"/>
    <s v="Bán hàng"/>
    <d v="2025-05-26T00:00:00"/>
    <m/>
    <n v="0"/>
    <n v="3189289"/>
    <n v="3189289"/>
    <n v="0"/>
    <d v="2025-04-06T00:00:00"/>
    <m/>
    <d v="2025-04-06T00:00:00"/>
    <n v="0"/>
    <m/>
    <s v=""/>
    <s v="Đã thanh toán"/>
    <s v="04"/>
    <s v="05"/>
    <s v="check xong"/>
    <m/>
    <x v="2"/>
    <x v="2"/>
  </r>
  <r>
    <x v="0"/>
    <x v="0"/>
    <d v="2025-04-10T00:00:00"/>
    <s v="BH2346515"/>
    <d v="2025-04-07T00:00:00"/>
    <n v="23553"/>
    <s v="25571123"/>
    <n v="888460"/>
    <n v="0"/>
    <n v="71077"/>
    <n v="959537"/>
    <s v="Bán hàng"/>
    <d v="2025-05-26T00:00:00"/>
    <m/>
    <n v="0"/>
    <n v="959537"/>
    <n v="959537"/>
    <n v="0"/>
    <d v="2025-04-07T00:00:00"/>
    <m/>
    <d v="2025-04-07T00:00:00"/>
    <n v="0"/>
    <m/>
    <s v=""/>
    <s v="Đã thanh toán"/>
    <s v="04"/>
    <s v="05"/>
    <s v="check xong"/>
    <m/>
    <x v="0"/>
    <x v="0"/>
  </r>
  <r>
    <x v="3"/>
    <x v="3"/>
    <d v="2025-04-10T00:00:00"/>
    <s v="BH2346516"/>
    <d v="2025-04-07T00:00:00"/>
    <n v="23557"/>
    <s v="16018724"/>
    <n v="3421300"/>
    <n v="0"/>
    <n v="273704"/>
    <n v="3695004"/>
    <s v="Hàng trả"/>
    <d v="2025-05-26T00:00:00"/>
    <m/>
    <n v="0"/>
    <n v="-3695004"/>
    <n v="-3695004"/>
    <n v="0"/>
    <d v="2025-04-07T00:00:00"/>
    <m/>
    <d v="2025-04-07T00:00:00"/>
    <n v="0"/>
    <m/>
    <s v=""/>
    <s v="Đã thanh toán"/>
    <s v="04"/>
    <s v="05"/>
    <s v="check xong"/>
    <m/>
    <x v="3"/>
    <x v="3"/>
  </r>
  <r>
    <x v="2"/>
    <x v="2"/>
    <d v="2025-04-10T00:00:00"/>
    <s v="BH2346514"/>
    <d v="2025-04-09T00:00:00"/>
    <n v="23554"/>
    <s v="17214286"/>
    <n v="888460"/>
    <n v="0"/>
    <n v="71077"/>
    <n v="959537"/>
    <s v="Hàng trả"/>
    <d v="2025-05-26T00:00:00"/>
    <m/>
    <n v="0"/>
    <n v="-959537"/>
    <n v="-959537"/>
    <n v="0"/>
    <d v="2025-04-09T00:00:00"/>
    <m/>
    <d v="2025-04-09T00:00:00"/>
    <n v="0"/>
    <m/>
    <s v=""/>
    <s v="Đã thanh toán"/>
    <s v="04"/>
    <s v="05"/>
    <s v="check xong"/>
    <m/>
    <x v="2"/>
    <x v="2"/>
  </r>
  <r>
    <x v="9"/>
    <x v="9"/>
    <d v="2025-04-10T00:00:00"/>
    <s v="BH2322731"/>
    <d v="2025-04-10T00:00:00"/>
    <n v="23801"/>
    <s v="14374916"/>
    <n v="8884600"/>
    <n v="0"/>
    <n v="710768"/>
    <n v="9595368"/>
    <s v="Hàng trả"/>
    <d v="2025-05-26T00:00:00"/>
    <m/>
    <n v="0"/>
    <n v="-9595368"/>
    <n v="-9595368"/>
    <n v="0"/>
    <d v="2025-04-10T00:00:00"/>
    <m/>
    <d v="2025-04-10T00:00:00"/>
    <n v="0"/>
    <m/>
    <s v=""/>
    <s v="Đã thanh toán"/>
    <s v="04"/>
    <s v="05"/>
    <s v="check xong"/>
    <m/>
    <x v="9"/>
    <x v="9"/>
  </r>
  <r>
    <x v="9"/>
    <x v="9"/>
    <d v="2025-04-12T00:00:00"/>
    <s v="BH2322942"/>
    <d v="2025-04-12T00:00:00"/>
    <n v="25281"/>
    <s v="13300316"/>
    <n v="1952680"/>
    <n v="0"/>
    <n v="156214"/>
    <n v="2108894"/>
    <s v="Giảm công nợ"/>
    <d v="2025-05-26T00:00:00"/>
    <m/>
    <n v="0"/>
    <n v="-2108894"/>
    <n v="-2108894"/>
    <n v="0"/>
    <d v="2025-04-12T00:00:00"/>
    <m/>
    <d v="2025-04-12T00:00:00"/>
    <n v="0"/>
    <m/>
    <s v=""/>
    <s v="Đã thanh toán"/>
    <s v="04"/>
    <s v="05"/>
    <s v="check xong"/>
    <m/>
    <x v="9"/>
    <x v="9"/>
  </r>
  <r>
    <x v="5"/>
    <x v="5"/>
    <d v="2025-04-12T00:00:00"/>
    <s v="BH2346618"/>
    <d v="2025-04-12T00:00:00"/>
    <n v="23805"/>
    <s v="19662920"/>
    <n v="3905360"/>
    <n v="0"/>
    <n v="312429"/>
    <n v="4217789"/>
    <s v="Giảm công nợ"/>
    <d v="2025-05-26T00:00:00"/>
    <m/>
    <n v="0"/>
    <n v="-4217789"/>
    <n v="-4217789"/>
    <n v="0"/>
    <d v="2025-04-12T00:00:00"/>
    <m/>
    <d v="2025-04-12T00:00:00"/>
    <n v="0"/>
    <m/>
    <s v=""/>
    <s v="Đã thanh toán"/>
    <s v="04"/>
    <s v="05"/>
    <s v="check xong"/>
    <m/>
    <x v="5"/>
    <x v="5"/>
  </r>
  <r>
    <x v="8"/>
    <x v="8"/>
    <d v="2025-04-12T00:00:00"/>
    <s v="BH2346619"/>
    <d v="2025-04-12T00:00:00"/>
    <n v="23804"/>
    <s v="10593927"/>
    <n v="22198760"/>
    <n v="0"/>
    <n v="1775901"/>
    <n v="23974661"/>
    <s v="Giảm công nợ"/>
    <d v="2025-05-26T00:00:00"/>
    <m/>
    <n v="0"/>
    <n v="-23974661"/>
    <n v="-23974661"/>
    <n v="0"/>
    <d v="2025-04-12T00:00:00"/>
    <m/>
    <d v="2025-04-12T00:00:00"/>
    <n v="0"/>
    <m/>
    <s v=""/>
    <s v="Đã thanh toán"/>
    <s v="04"/>
    <s v="05"/>
    <s v="check xong"/>
    <m/>
    <x v="8"/>
    <x v="8"/>
  </r>
  <r>
    <x v="8"/>
    <x v="8"/>
    <d v="2025-04-12T00:00:00"/>
    <s v="BH2346620"/>
    <d v="2025-04-12T00:00:00"/>
    <n v="23803"/>
    <s v="10594010"/>
    <n v="14342200"/>
    <n v="0"/>
    <n v="1147376"/>
    <n v="15489576"/>
    <s v="Giảm công nợ"/>
    <d v="2025-05-26T00:00:00"/>
    <m/>
    <n v="0"/>
    <n v="-15489576"/>
    <n v="-15489576"/>
    <n v="0"/>
    <d v="2025-04-12T00:00:00"/>
    <m/>
    <d v="2025-04-12T00:00:00"/>
    <n v="0"/>
    <m/>
    <s v=""/>
    <s v="Đã thanh toán"/>
    <s v="04"/>
    <s v="05"/>
    <s v="check xong"/>
    <m/>
    <x v="8"/>
    <x v="8"/>
  </r>
  <r>
    <x v="1"/>
    <x v="1"/>
    <d v="2025-04-14T00:00:00"/>
    <s v="BH2346799"/>
    <d v="2025-04-09T00:00:00"/>
    <n v="24929"/>
    <s v="28580965"/>
    <n v="1468620"/>
    <n v="0"/>
    <n v="117490"/>
    <n v="1586110"/>
    <s v="Bán hàng"/>
    <d v="2025-05-26T00:00:00"/>
    <m/>
    <n v="0"/>
    <n v="1586110"/>
    <n v="1586110"/>
    <n v="0"/>
    <d v="2025-04-09T00:00:00"/>
    <m/>
    <d v="2025-04-09T00:00:00"/>
    <n v="0"/>
    <m/>
    <s v=""/>
    <s v="Đã thanh toán"/>
    <s v="04"/>
    <s v="05"/>
    <s v="check xong"/>
    <m/>
    <x v="1"/>
    <x v="1"/>
  </r>
  <r>
    <x v="12"/>
    <x v="12"/>
    <d v="2025-04-14T00:00:00"/>
    <s v="BH2346800"/>
    <d v="2025-04-10T00:00:00"/>
    <n v="24928"/>
    <s v="27584337"/>
    <n v="888460"/>
    <n v="0"/>
    <n v="71077"/>
    <n v="959537"/>
    <s v="Bán hàng"/>
    <d v="2025-05-26T00:00:00"/>
    <m/>
    <n v="0"/>
    <n v="959537"/>
    <n v="959537"/>
    <n v="0"/>
    <d v="2025-04-10T00:00:00"/>
    <m/>
    <d v="2025-04-10T00:00:00"/>
    <n v="0"/>
    <m/>
    <s v=""/>
    <s v="Đã thanh toán"/>
    <s v="04"/>
    <s v="05"/>
    <s v="check xong"/>
    <m/>
    <x v="12"/>
    <x v="12"/>
  </r>
  <r>
    <x v="0"/>
    <x v="0"/>
    <d v="2025-04-14T00:00:00"/>
    <s v="BH2346801"/>
    <d v="2025-04-10T00:00:00"/>
    <n v="24927"/>
    <s v="25572636"/>
    <n v="7810720"/>
    <n v="0"/>
    <n v="624858"/>
    <n v="8435578"/>
    <s v="Bán hàng"/>
    <d v="2025-05-26T00:00:00"/>
    <m/>
    <n v="0"/>
    <n v="8435578"/>
    <n v="8435578"/>
    <n v="0"/>
    <d v="2025-04-10T00:00:00"/>
    <m/>
    <d v="2025-04-10T00:00:00"/>
    <n v="0"/>
    <m/>
    <s v=""/>
    <s v="Đã thanh toán"/>
    <s v="04"/>
    <s v="05"/>
    <s v="check xong"/>
    <m/>
    <x v="0"/>
    <x v="0"/>
  </r>
  <r>
    <x v="6"/>
    <x v="6"/>
    <d v="2025-04-14T00:00:00"/>
    <s v="BH2346802"/>
    <d v="2025-04-10T00:00:00"/>
    <n v="24926"/>
    <s v="22587932"/>
    <n v="3905360"/>
    <n v="0"/>
    <n v="312429"/>
    <n v="4217789"/>
    <s v="Bán hàng"/>
    <d v="2025-05-26T00:00:00"/>
    <m/>
    <n v="0"/>
    <n v="4217789"/>
    <n v="4217789"/>
    <n v="0"/>
    <d v="2025-04-10T00:00:00"/>
    <m/>
    <d v="2025-04-10T00:00:00"/>
    <n v="0"/>
    <m/>
    <s v=""/>
    <s v="Đã thanh toán"/>
    <s v="04"/>
    <s v="05"/>
    <s v="check xong"/>
    <m/>
    <x v="6"/>
    <x v="6"/>
  </r>
  <r>
    <x v="2"/>
    <x v="2"/>
    <d v="2025-04-14T00:00:00"/>
    <s v="BH2346806"/>
    <d v="2025-04-10T00:00:00"/>
    <n v="24931"/>
    <s v="17215016"/>
    <n v="3905360"/>
    <n v="0"/>
    <n v="312429"/>
    <n v="4217789"/>
    <s v="Bán hàng"/>
    <d v="2025-05-26T00:00:00"/>
    <m/>
    <n v="0"/>
    <n v="4217789"/>
    <n v="4217789"/>
    <n v="0"/>
    <d v="2025-04-10T00:00:00"/>
    <m/>
    <d v="2025-04-10T00:00:00"/>
    <n v="0"/>
    <m/>
    <s v=""/>
    <s v="Đã thanh toán"/>
    <s v="04"/>
    <s v="05"/>
    <s v="check xong"/>
    <m/>
    <x v="2"/>
    <x v="2"/>
  </r>
  <r>
    <x v="7"/>
    <x v="7"/>
    <d v="2025-04-14T00:00:00"/>
    <s v="BH2346807"/>
    <d v="2025-04-10T00:00:00"/>
    <n v="24923"/>
    <s v="15386199"/>
    <n v="3905360"/>
    <n v="0"/>
    <n v="312429"/>
    <n v="4217789"/>
    <s v="Bán hàng"/>
    <d v="2025-05-26T00:00:00"/>
    <m/>
    <n v="0"/>
    <n v="4217789"/>
    <n v="4217789"/>
    <n v="0"/>
    <d v="2025-04-10T00:00:00"/>
    <m/>
    <d v="2025-04-10T00:00:00"/>
    <n v="0"/>
    <m/>
    <s v=""/>
    <s v="Đã thanh toán"/>
    <s v="04"/>
    <s v="05"/>
    <s v="check xong"/>
    <m/>
    <x v="7"/>
    <x v="7"/>
  </r>
  <r>
    <x v="0"/>
    <x v="0"/>
    <d v="2025-04-14T00:00:00"/>
    <s v="BH2346798"/>
    <d v="2025-04-11T00:00:00"/>
    <n v="24930"/>
    <s v="25572754"/>
    <n v="1468620"/>
    <n v="0"/>
    <n v="117490"/>
    <n v="1586110"/>
    <s v="Bán hàng"/>
    <d v="2025-05-26T00:00:00"/>
    <m/>
    <n v="0"/>
    <n v="1586110"/>
    <n v="1586110"/>
    <n v="0"/>
    <d v="2025-04-11T00:00:00"/>
    <m/>
    <d v="2025-04-11T00:00:00"/>
    <n v="0"/>
    <m/>
    <s v=""/>
    <s v="Đã thanh toán"/>
    <s v="04"/>
    <s v="05"/>
    <s v="check xong"/>
    <m/>
    <x v="0"/>
    <x v="0"/>
  </r>
  <r>
    <x v="13"/>
    <x v="13"/>
    <d v="2025-04-14T00:00:00"/>
    <s v="BH2346803"/>
    <d v="2025-04-11T00:00:00"/>
    <n v="24925"/>
    <s v="20620984"/>
    <n v="3003228"/>
    <n v="0"/>
    <n v="240258"/>
    <n v="3243486"/>
    <s v="Bán hàng"/>
    <d v="2025-05-26T00:00:00"/>
    <m/>
    <n v="0"/>
    <n v="3243486"/>
    <n v="3243486"/>
    <n v="0"/>
    <d v="2025-04-11T00:00:00"/>
    <m/>
    <d v="2025-04-11T00:00:00"/>
    <n v="0"/>
    <m/>
    <s v=""/>
    <s v="Đã thanh toán"/>
    <s v="04"/>
    <s v="05"/>
    <s v="check xong"/>
    <m/>
    <x v="13"/>
    <x v="13"/>
  </r>
  <r>
    <x v="13"/>
    <x v="13"/>
    <d v="2025-04-14T00:00:00"/>
    <s v="BH2346804"/>
    <d v="2025-04-11T00:00:00"/>
    <n v="24924"/>
    <s v="20620890"/>
    <n v="2841140"/>
    <n v="0"/>
    <n v="227291"/>
    <n v="3068431"/>
    <s v="Bán hàng"/>
    <d v="2025-05-26T00:00:00"/>
    <m/>
    <n v="0"/>
    <n v="3068431"/>
    <n v="3068431"/>
    <n v="0"/>
    <d v="2025-04-11T00:00:00"/>
    <m/>
    <d v="2025-04-11T00:00:00"/>
    <n v="0"/>
    <m/>
    <s v=""/>
    <s v="Đã thanh toán"/>
    <s v="04"/>
    <s v="05"/>
    <s v="check xong"/>
    <m/>
    <x v="13"/>
    <x v="13"/>
  </r>
  <r>
    <x v="2"/>
    <x v="2"/>
    <d v="2025-04-14T00:00:00"/>
    <s v="BH2346805"/>
    <d v="2025-04-11T00:00:00"/>
    <n v="24932"/>
    <s v="17215247"/>
    <n v="3421300"/>
    <n v="0"/>
    <n v="273704"/>
    <n v="3695004"/>
    <s v="Bán hàng"/>
    <d v="2025-05-26T00:00:00"/>
    <m/>
    <n v="0"/>
    <n v="3695004"/>
    <n v="3695004"/>
    <n v="0"/>
    <d v="2025-04-11T00:00:00"/>
    <m/>
    <d v="2025-04-11T00:00:00"/>
    <n v="0"/>
    <m/>
    <s v=""/>
    <s v="Đã thanh toán"/>
    <s v="04"/>
    <s v="05"/>
    <s v="check xong"/>
    <m/>
    <x v="2"/>
    <x v="2"/>
  </r>
  <r>
    <x v="9"/>
    <x v="9"/>
    <d v="2025-04-14T00:00:00"/>
    <s v="BH2322943"/>
    <d v="2025-04-14T00:00:00"/>
    <n v="25282"/>
    <s v="14375809"/>
    <n v="4442300"/>
    <n v="0"/>
    <n v="355384"/>
    <n v="4797684"/>
    <s v="Bán hàng"/>
    <d v="2025-05-26T00:00:00"/>
    <m/>
    <n v="0"/>
    <n v="4797684"/>
    <n v="4797684"/>
    <n v="0"/>
    <d v="2025-04-14T00:00:00"/>
    <m/>
    <d v="2025-04-14T00:00:00"/>
    <n v="0"/>
    <m/>
    <s v=""/>
    <s v="Đã thanh toán"/>
    <s v="04"/>
    <s v="05"/>
    <s v="check xong"/>
    <m/>
    <x v="9"/>
    <x v="9"/>
  </r>
  <r>
    <x v="9"/>
    <x v="9"/>
    <d v="2025-04-14T00:00:00"/>
    <s v="BH2322944"/>
    <d v="2025-04-14T00:00:00"/>
    <n v="25283"/>
    <s v="14375023"/>
    <n v="1952680"/>
    <n v="0"/>
    <n v="156214"/>
    <n v="2108894"/>
    <s v="Bán hàng"/>
    <d v="2025-05-26T00:00:00"/>
    <m/>
    <n v="0"/>
    <n v="2108894"/>
    <n v="2108894"/>
    <n v="0"/>
    <d v="2025-04-14T00:00:00"/>
    <m/>
    <d v="2025-04-14T00:00:00"/>
    <n v="0"/>
    <m/>
    <s v=""/>
    <s v="Đã thanh toán"/>
    <s v="04"/>
    <s v="05"/>
    <s v="check xong"/>
    <m/>
    <x v="9"/>
    <x v="9"/>
  </r>
  <r>
    <x v="9"/>
    <x v="9"/>
    <d v="2025-04-15T00:00:00"/>
    <s v="BH2322945"/>
    <d v="2025-04-15T00:00:00"/>
    <n v="25284"/>
    <s v="90513393"/>
    <n v="1952680"/>
    <n v="0"/>
    <n v="156214"/>
    <n v="2108894"/>
    <s v="Bán hàng"/>
    <d v="2025-05-26T00:00:00"/>
    <m/>
    <n v="0"/>
    <n v="2108894"/>
    <n v="2108894"/>
    <n v="0"/>
    <d v="2025-04-15T00:00:00"/>
    <m/>
    <d v="2025-04-15T00:00:00"/>
    <n v="0"/>
    <m/>
    <s v=""/>
    <s v="Đã thanh toán"/>
    <s v="04"/>
    <s v="05"/>
    <s v="check xong"/>
    <m/>
    <x v="9"/>
    <x v="9"/>
  </r>
  <r>
    <x v="9"/>
    <x v="9"/>
    <d v="2025-04-15T00:00:00"/>
    <s v="BH2322947"/>
    <d v="2025-04-15T00:00:00"/>
    <n v="25286"/>
    <s v="26667169"/>
    <n v="1037855"/>
    <n v="0"/>
    <n v="83028"/>
    <n v="1120883"/>
    <s v="Bán hàng"/>
    <d v="2025-05-26T00:00:00"/>
    <m/>
    <n v="0"/>
    <n v="1120883"/>
    <n v="1120883"/>
    <n v="0"/>
    <d v="2025-04-15T00:00:00"/>
    <m/>
    <d v="2025-04-15T00:00:00"/>
    <n v="0"/>
    <m/>
    <s v=""/>
    <s v="Đã thanh toán"/>
    <s v="04"/>
    <s v="05"/>
    <s v="check xong"/>
    <m/>
    <x v="9"/>
    <x v="9"/>
  </r>
  <r>
    <x v="7"/>
    <x v="7"/>
    <d v="2025-04-17T00:00:00"/>
    <s v="BH2347338"/>
    <d v="2025-04-13T00:00:00"/>
    <n v="25275"/>
    <s v="15387018"/>
    <n v="1468620"/>
    <n v="0"/>
    <n v="117490"/>
    <n v="1586110"/>
    <s v="Bán hàng"/>
    <d v="2025-05-26T00:00:00"/>
    <m/>
    <n v="0"/>
    <n v="1586110"/>
    <n v="1586110"/>
    <n v="0"/>
    <d v="2025-04-13T00:00:00"/>
    <m/>
    <d v="2025-04-13T00:00:00"/>
    <n v="0"/>
    <m/>
    <s v=""/>
    <s v="Đã thanh toán"/>
    <s v="04"/>
    <s v="05"/>
    <s v="check xong"/>
    <m/>
    <x v="7"/>
    <x v="7"/>
  </r>
  <r>
    <x v="3"/>
    <x v="3"/>
    <d v="2025-04-17T00:00:00"/>
    <s v="BH2347339"/>
    <d v="2025-04-14T00:00:00"/>
    <n v="25276"/>
    <s v="16021307"/>
    <n v="888460"/>
    <n v="0"/>
    <n v="71077"/>
    <n v="959537"/>
    <s v="Bán hàng"/>
    <d v="2025-06-10T00:00:00"/>
    <m/>
    <n v="0"/>
    <n v="959537"/>
    <n v="959537"/>
    <n v="0"/>
    <d v="2025-04-14T00:00:00"/>
    <m/>
    <d v="2025-04-14T00:00:00"/>
    <n v="0"/>
    <m/>
    <s v=""/>
    <s v="Đã thanh toán"/>
    <s v="04"/>
    <s v="06"/>
    <s v="check xong"/>
    <m/>
    <x v="3"/>
    <x v="3"/>
  </r>
  <r>
    <x v="2"/>
    <x v="2"/>
    <d v="2025-04-17T00:00:00"/>
    <s v="BH2347340"/>
    <d v="2025-04-14T00:00:00"/>
    <n v="25287"/>
    <s v="17216757"/>
    <n v="7107680"/>
    <n v="0"/>
    <n v="568614"/>
    <n v="7676294"/>
    <s v="Bán hàng"/>
    <d v="2025-05-26T00:00:00"/>
    <m/>
    <n v="0"/>
    <n v="7676294"/>
    <n v="7676294"/>
    <n v="0"/>
    <d v="2025-04-14T00:00:00"/>
    <m/>
    <d v="2025-04-14T00:00:00"/>
    <n v="0"/>
    <m/>
    <s v=""/>
    <s v="Đã thanh toán"/>
    <s v="04"/>
    <s v="05"/>
    <s v="check xong"/>
    <m/>
    <x v="2"/>
    <x v="2"/>
  </r>
  <r>
    <x v="10"/>
    <x v="10"/>
    <d v="2025-04-17T00:00:00"/>
    <s v="BH2347343"/>
    <d v="2025-04-14T00:00:00"/>
    <n v="25278"/>
    <s v="21394696"/>
    <n v="1468620"/>
    <n v="0"/>
    <n v="117490"/>
    <n v="1586110"/>
    <s v="Bán hàng"/>
    <d v="2025-05-26T00:00:00"/>
    <m/>
    <n v="0"/>
    <n v="1586110"/>
    <n v="1586110"/>
    <n v="0"/>
    <d v="2025-04-14T00:00:00"/>
    <m/>
    <d v="2025-04-14T00:00:00"/>
    <n v="0"/>
    <m/>
    <s v=""/>
    <s v="Đã thanh toán"/>
    <s v="04"/>
    <s v="05"/>
    <s v="check xong"/>
    <m/>
    <x v="10"/>
    <x v="10"/>
  </r>
  <r>
    <x v="0"/>
    <x v="0"/>
    <d v="2025-04-17T00:00:00"/>
    <s v="BH2347344"/>
    <d v="2025-04-14T00:00:00"/>
    <n v="25279"/>
    <s v="25573517"/>
    <n v="1952680"/>
    <n v="0"/>
    <n v="156214"/>
    <n v="2108894"/>
    <s v="Bán hàng"/>
    <d v="2025-05-26T00:00:00"/>
    <m/>
    <n v="0"/>
    <n v="2108894"/>
    <n v="2108894"/>
    <n v="0"/>
    <d v="2025-04-14T00:00:00"/>
    <m/>
    <d v="2025-04-14T00:00:00"/>
    <n v="0"/>
    <m/>
    <s v=""/>
    <s v="Đã thanh toán"/>
    <s v="04"/>
    <s v="05"/>
    <s v="check xong"/>
    <m/>
    <x v="0"/>
    <x v="0"/>
  </r>
  <r>
    <x v="1"/>
    <x v="1"/>
    <d v="2025-04-17T00:00:00"/>
    <s v="BH2347345"/>
    <d v="2025-04-14T00:00:00"/>
    <n v="25280"/>
    <s v="28582694"/>
    <n v="1952680"/>
    <n v="0"/>
    <n v="156214"/>
    <n v="2108894"/>
    <s v="Bán hàng"/>
    <d v="2025-05-26T00:00:00"/>
    <m/>
    <n v="0"/>
    <n v="2108894"/>
    <n v="2108894"/>
    <n v="0"/>
    <d v="2025-04-14T00:00:00"/>
    <m/>
    <d v="2025-04-14T00:00:00"/>
    <n v="0"/>
    <m/>
    <s v=""/>
    <s v="Đã thanh toán"/>
    <s v="04"/>
    <s v="05"/>
    <s v="check xong"/>
    <m/>
    <x v="1"/>
    <x v="1"/>
  </r>
  <r>
    <x v="2"/>
    <x v="2"/>
    <d v="2025-04-17T00:00:00"/>
    <s v="BH2347341"/>
    <d v="2025-04-15T00:00:00"/>
    <n v="25288"/>
    <s v="17217219"/>
    <n v="2255435"/>
    <n v="0"/>
    <n v="180435"/>
    <n v="2435870"/>
    <s v="Bán hàng"/>
    <d v="2025-05-26T00:00:00"/>
    <m/>
    <n v="0"/>
    <n v="2435870"/>
    <n v="2435870"/>
    <n v="0"/>
    <d v="2025-04-15T00:00:00"/>
    <m/>
    <d v="2025-04-15T00:00:00"/>
    <n v="0"/>
    <m/>
    <s v=""/>
    <s v="Đã thanh toán"/>
    <s v="04"/>
    <s v="05"/>
    <s v="check xong"/>
    <m/>
    <x v="2"/>
    <x v="2"/>
  </r>
  <r>
    <x v="14"/>
    <x v="14"/>
    <d v="2025-04-17T00:00:00"/>
    <s v="BH2347342"/>
    <d v="2025-04-16T00:00:00"/>
    <n v="25277"/>
    <s v="23351959"/>
    <n v="1468620"/>
    <n v="0"/>
    <n v="117490"/>
    <n v="1586110"/>
    <s v="Bán hàng"/>
    <d v="2025-06-10T00:00:00"/>
    <m/>
    <n v="0"/>
    <n v="1586110"/>
    <n v="1586110"/>
    <n v="0"/>
    <d v="2025-04-16T00:00:00"/>
    <m/>
    <d v="2025-04-16T00:00:00"/>
    <n v="0"/>
    <m/>
    <s v=""/>
    <s v="Đã thanh toán"/>
    <s v="04"/>
    <s v="06"/>
    <s v="check xong"/>
    <m/>
    <x v="14"/>
    <x v="14"/>
  </r>
  <r>
    <x v="8"/>
    <x v="8"/>
    <d v="2025-04-17T00:00:00"/>
    <s v="BH2347087"/>
    <d v="2025-04-17T00:00:00"/>
    <n v="25271"/>
    <s v="11210017"/>
    <n v="5330760"/>
    <n v="0"/>
    <n v="426461"/>
    <n v="5757221"/>
    <s v="Bán hàng"/>
    <d v="2025-05-26T00:00:00"/>
    <m/>
    <n v="0"/>
    <n v="5757221"/>
    <n v="5757221"/>
    <n v="0"/>
    <d v="2025-04-17T00:00:00"/>
    <m/>
    <d v="2025-04-17T00:00:00"/>
    <n v="0"/>
    <m/>
    <s v=""/>
    <s v="Đã thanh toán"/>
    <s v="04"/>
    <s v="05"/>
    <s v="check xong"/>
    <m/>
    <x v="8"/>
    <x v="8"/>
  </r>
  <r>
    <x v="8"/>
    <x v="8"/>
    <d v="2025-04-17T00:00:00"/>
    <s v="BH2347088"/>
    <d v="2025-04-17T00:00:00"/>
    <n v="25273"/>
    <s v="11210394"/>
    <n v="1003660"/>
    <n v="0"/>
    <n v="80293"/>
    <n v="1083953"/>
    <s v="Bán hàng"/>
    <d v="2025-05-26T00:00:00"/>
    <m/>
    <n v="0"/>
    <n v="1083953"/>
    <n v="1083953"/>
    <n v="0"/>
    <d v="2025-04-17T00:00:00"/>
    <m/>
    <d v="2025-04-17T00:00:00"/>
    <n v="0"/>
    <m/>
    <s v=""/>
    <s v="Đã thanh toán"/>
    <s v="04"/>
    <s v="05"/>
    <s v="check xong"/>
    <m/>
    <x v="8"/>
    <x v="8"/>
  </r>
  <r>
    <x v="9"/>
    <x v="9"/>
    <d v="2025-04-18T00:00:00"/>
    <s v="BH2322946"/>
    <d v="2025-04-18T00:00:00"/>
    <n v="25285"/>
    <s v="14377808"/>
    <n v="5330760"/>
    <n v="0"/>
    <n v="426461"/>
    <n v="5757221"/>
    <s v="Bán hàng"/>
    <d v="2025-05-26T00:00:00"/>
    <m/>
    <n v="0"/>
    <n v="5757221"/>
    <n v="5757221"/>
    <n v="0"/>
    <d v="2025-04-18T00:00:00"/>
    <m/>
    <d v="2025-04-18T00:00:00"/>
    <n v="0"/>
    <m/>
    <s v=""/>
    <s v="Đã thanh toán"/>
    <s v="04"/>
    <s v="05"/>
    <s v="check xong"/>
    <m/>
    <x v="9"/>
    <x v="9"/>
  </r>
  <r>
    <x v="8"/>
    <x v="8"/>
    <d v="2025-04-18T00:00:00"/>
    <s v="BH2347085"/>
    <d v="2025-04-18T00:00:00"/>
    <n v="25274"/>
    <s v="29304575"/>
    <n v="734310"/>
    <n v="0"/>
    <n v="58745"/>
    <n v="793055"/>
    <s v="Bán hàng"/>
    <d v="2025-05-26T00:00:00"/>
    <m/>
    <n v="0"/>
    <n v="793055"/>
    <n v="793055"/>
    <n v="0"/>
    <d v="2025-04-18T00:00:00"/>
    <m/>
    <d v="2025-04-18T00:00:00"/>
    <n v="0"/>
    <m/>
    <s v=""/>
    <s v="Đã thanh toán"/>
    <s v="04"/>
    <s v="05"/>
    <s v="check xong"/>
    <m/>
    <x v="8"/>
    <x v="8"/>
  </r>
  <r>
    <x v="4"/>
    <x v="4"/>
    <d v="2025-04-18T00:00:00"/>
    <s v="BH2347086"/>
    <d v="2025-04-18T00:00:00"/>
    <n v="25272"/>
    <s v="18471512"/>
    <n v="1952680"/>
    <n v="0"/>
    <n v="156214"/>
    <n v="2108894"/>
    <s v="Bán hàng"/>
    <d v="2025-05-26T00:00:00"/>
    <m/>
    <n v="0"/>
    <n v="2108894"/>
    <n v="2108894"/>
    <n v="0"/>
    <d v="2025-04-18T00:00:00"/>
    <m/>
    <d v="2025-04-18T00:00:00"/>
    <n v="0"/>
    <m/>
    <s v=""/>
    <s v="Đã thanh toán"/>
    <s v="04"/>
    <s v="05"/>
    <s v="check xong"/>
    <m/>
    <x v="4"/>
    <x v="4"/>
  </r>
  <r>
    <x v="9"/>
    <x v="9"/>
    <d v="2025-04-19T00:00:00"/>
    <s v="BH2323118"/>
    <d v="2025-04-19T00:00:00"/>
    <n v="26797"/>
    <s v="14377904"/>
    <n v="2584680"/>
    <n v="0"/>
    <n v="206774"/>
    <n v="2791454"/>
    <s v="Bán hàng"/>
    <d v="2025-05-26T00:00:00"/>
    <m/>
    <n v="0"/>
    <n v="2791454"/>
    <n v="2791454"/>
    <n v="0"/>
    <d v="2025-04-19T00:00:00"/>
    <m/>
    <d v="2025-04-19T00:00:00"/>
    <n v="0"/>
    <m/>
    <s v=""/>
    <s v="Đã thanh toán"/>
    <s v="04"/>
    <s v="05"/>
    <s v="check xong"/>
    <m/>
    <x v="9"/>
    <x v="9"/>
  </r>
  <r>
    <x v="8"/>
    <x v="8"/>
    <d v="2025-04-19T00:00:00"/>
    <s v="BH2347610"/>
    <d v="2025-04-19T00:00:00"/>
    <n v="26310"/>
    <s v="10596106"/>
    <n v="3612720"/>
    <n v="0"/>
    <n v="289018"/>
    <n v="3901738"/>
    <s v="Bán hàng"/>
    <d v="2025-05-26T00:00:00"/>
    <m/>
    <n v="0"/>
    <n v="3901738"/>
    <n v="3901738"/>
    <n v="0"/>
    <d v="2025-04-19T00:00:00"/>
    <m/>
    <d v="2025-04-19T00:00:00"/>
    <n v="0"/>
    <m/>
    <s v=""/>
    <s v="Đã thanh toán"/>
    <s v="04"/>
    <s v="05"/>
    <s v="check xong"/>
    <m/>
    <x v="8"/>
    <x v="8"/>
  </r>
  <r>
    <x v="8"/>
    <x v="8"/>
    <d v="2025-04-19T00:00:00"/>
    <s v="BH2347611"/>
    <d v="2025-04-19T00:00:00"/>
    <n v="26311"/>
    <s v="10596410"/>
    <n v="1952680"/>
    <n v="0"/>
    <n v="156214"/>
    <n v="2108894"/>
    <s v="Bán hàng"/>
    <d v="2025-05-26T00:00:00"/>
    <m/>
    <n v="0"/>
    <n v="2108894"/>
    <n v="2108894"/>
    <n v="0"/>
    <d v="2025-04-19T00:00:00"/>
    <m/>
    <d v="2025-04-19T00:00:00"/>
    <n v="0"/>
    <m/>
    <s v=""/>
    <s v="Đã thanh toán"/>
    <s v="04"/>
    <s v="05"/>
    <s v="check xong"/>
    <m/>
    <x v="8"/>
    <x v="8"/>
  </r>
  <r>
    <x v="8"/>
    <x v="8"/>
    <d v="2025-04-19T00:00:00"/>
    <s v="BH2347612"/>
    <d v="2025-04-19T00:00:00"/>
    <n v="26312"/>
    <s v="12067366"/>
    <n v="3905360"/>
    <n v="0"/>
    <n v="312429"/>
    <n v="4217789"/>
    <s v="Bán hàng"/>
    <d v="2025-05-26T00:00:00"/>
    <m/>
    <n v="0"/>
    <n v="4217789"/>
    <n v="4217789"/>
    <n v="0"/>
    <d v="2025-04-19T00:00:00"/>
    <m/>
    <d v="2025-04-19T00:00:00"/>
    <n v="0"/>
    <m/>
    <s v=""/>
    <s v="Đã thanh toán"/>
    <s v="04"/>
    <s v="05"/>
    <s v="check xong"/>
    <m/>
    <x v="8"/>
    <x v="8"/>
  </r>
  <r>
    <x v="1"/>
    <x v="1"/>
    <d v="2025-04-21T00:00:00"/>
    <s v="BH2347615"/>
    <d v="2025-04-18T00:00:00"/>
    <n v="26614"/>
    <s v="28584106"/>
    <n v="888460"/>
    <n v="0"/>
    <n v="71077"/>
    <n v="959537"/>
    <s v="Bán hàng"/>
    <d v="2025-06-10T00:00:00"/>
    <m/>
    <n v="0"/>
    <n v="959537"/>
    <n v="959537"/>
    <n v="0"/>
    <d v="2025-04-18T00:00:00"/>
    <m/>
    <d v="2025-04-18T00:00:00"/>
    <n v="0"/>
    <m/>
    <s v=""/>
    <s v="Đã thanh toán"/>
    <s v="04"/>
    <s v="06"/>
    <s v="check xong"/>
    <m/>
    <x v="1"/>
    <x v="1"/>
  </r>
  <r>
    <x v="0"/>
    <x v="0"/>
    <d v="2025-04-21T00:00:00"/>
    <s v="BH2347616"/>
    <d v="2025-04-18T00:00:00"/>
    <n v="26612"/>
    <s v="25575272"/>
    <n v="1518803"/>
    <n v="0"/>
    <n v="121504"/>
    <n v="1640307"/>
    <s v="Bán hàng"/>
    <d v="2025-06-10T00:00:00"/>
    <m/>
    <n v="0"/>
    <n v="1640307"/>
    <n v="1640307"/>
    <n v="0"/>
    <d v="2025-04-18T00:00:00"/>
    <m/>
    <d v="2025-04-18T00:00:00"/>
    <n v="0"/>
    <m/>
    <s v=""/>
    <s v="Đã thanh toán"/>
    <s v="04"/>
    <s v="06"/>
    <s v="check xong"/>
    <m/>
    <x v="0"/>
    <x v="0"/>
  </r>
  <r>
    <x v="3"/>
    <x v="3"/>
    <d v="2025-04-21T00:00:00"/>
    <s v="BH2347617"/>
    <d v="2025-04-18T00:00:00"/>
    <n v="26615"/>
    <s v="16023452"/>
    <n v="1952680"/>
    <n v="0"/>
    <n v="156214"/>
    <n v="2108894"/>
    <s v="Bán hàng"/>
    <d v="2025-06-10T00:00:00"/>
    <m/>
    <n v="0"/>
    <n v="2108894"/>
    <n v="2108894"/>
    <n v="0"/>
    <d v="2025-04-18T00:00:00"/>
    <m/>
    <d v="2025-04-18T00:00:00"/>
    <n v="0"/>
    <m/>
    <s v=""/>
    <s v="Đã thanh toán"/>
    <s v="04"/>
    <s v="06"/>
    <s v="check xong"/>
    <m/>
    <x v="3"/>
    <x v="3"/>
  </r>
  <r>
    <x v="3"/>
    <x v="3"/>
    <d v="2025-04-21T00:00:00"/>
    <s v="BH2347618"/>
    <d v="2025-04-18T00:00:00"/>
    <n v="26613"/>
    <s v="16023319"/>
    <n v="2144100"/>
    <n v="0"/>
    <n v="171528"/>
    <n v="2315628"/>
    <s v="Bán hàng"/>
    <d v="2025-06-10T00:00:00"/>
    <m/>
    <n v="0"/>
    <n v="2315628"/>
    <n v="2315628"/>
    <n v="0"/>
    <d v="2025-04-18T00:00:00"/>
    <m/>
    <d v="2025-04-18T00:00:00"/>
    <n v="0"/>
    <m/>
    <s v=""/>
    <s v="Đã thanh toán"/>
    <s v="04"/>
    <s v="06"/>
    <s v="check xong"/>
    <m/>
    <x v="3"/>
    <x v="3"/>
  </r>
  <r>
    <x v="9"/>
    <x v="9"/>
    <d v="2025-04-21T00:00:00"/>
    <s v="BH2323116"/>
    <d v="2025-04-21T00:00:00"/>
    <n v="26800"/>
    <s v="14378608"/>
    <n v="8884600"/>
    <n v="0"/>
    <n v="710768"/>
    <n v="9595368"/>
    <s v="Bán hàng"/>
    <d v="2025-06-10T00:00:00"/>
    <m/>
    <n v="0"/>
    <n v="9595368"/>
    <n v="9595368"/>
    <n v="0"/>
    <d v="2025-04-21T00:00:00"/>
    <m/>
    <d v="2025-04-21T00:00:00"/>
    <n v="0"/>
    <m/>
    <s v=""/>
    <s v="Đã thanh toán"/>
    <s v="04"/>
    <s v="06"/>
    <s v="check xong"/>
    <m/>
    <x v="9"/>
    <x v="9"/>
  </r>
  <r>
    <x v="8"/>
    <x v="8"/>
    <d v="2025-04-21T00:00:00"/>
    <s v="BH2347613"/>
    <d v="2025-04-21T00:00:00"/>
    <n v="26313"/>
    <s v="10599167"/>
    <n v="12232780"/>
    <n v="0"/>
    <n v="978622"/>
    <n v="13211402"/>
    <s v="Bán hàng"/>
    <d v="2025-06-10T00:00:00"/>
    <m/>
    <n v="0"/>
    <n v="13211402"/>
    <n v="13211402"/>
    <n v="0"/>
    <d v="2025-04-21T00:00:00"/>
    <m/>
    <d v="2025-04-21T00:00:00"/>
    <n v="0"/>
    <m/>
    <s v=""/>
    <s v="Đã thanh toán"/>
    <s v="04"/>
    <s v="06"/>
    <s v="check xong"/>
    <m/>
    <x v="8"/>
    <x v="8"/>
  </r>
  <r>
    <x v="8"/>
    <x v="8"/>
    <d v="2025-04-21T00:00:00"/>
    <s v="BH2347614"/>
    <d v="2025-04-21T00:00:00"/>
    <n v="26314"/>
    <s v="12069761"/>
    <n v="12759420"/>
    <n v="0"/>
    <n v="1020754"/>
    <n v="13780174"/>
    <s v="Bán hàng"/>
    <d v="2025-06-10T00:00:00"/>
    <m/>
    <n v="0"/>
    <n v="13780174"/>
    <n v="13780174"/>
    <n v="0"/>
    <d v="2025-04-21T00:00:00"/>
    <m/>
    <d v="2025-04-21T00:00:00"/>
    <n v="0"/>
    <m/>
    <s v=""/>
    <s v="Đã thanh toán"/>
    <s v="04"/>
    <s v="06"/>
    <s v="check xong"/>
    <m/>
    <x v="8"/>
    <x v="8"/>
  </r>
  <r>
    <x v="8"/>
    <x v="8"/>
    <d v="2025-04-22T00:00:00"/>
    <s v="BH2347685"/>
    <d v="2025-04-22T00:00:00"/>
    <n v="26621"/>
    <s v="11213719"/>
    <n v="3905360"/>
    <n v="0"/>
    <n v="312429"/>
    <n v="4217789"/>
    <s v="Bán hàng"/>
    <d v="2025-06-10T00:00:00"/>
    <m/>
    <n v="0"/>
    <n v="4217789"/>
    <n v="4217789"/>
    <n v="0"/>
    <d v="2025-04-22T00:00:00"/>
    <m/>
    <d v="2025-04-22T00:00:00"/>
    <n v="0"/>
    <m/>
    <s v=""/>
    <s v="Đã thanh toán"/>
    <s v="04"/>
    <s v="06"/>
    <s v="check xong"/>
    <m/>
    <x v="8"/>
    <x v="8"/>
  </r>
  <r>
    <x v="9"/>
    <x v="9"/>
    <d v="2025-04-23T00:00:00"/>
    <s v="BH2323117"/>
    <d v="2025-04-23T00:00:00"/>
    <n v="26798"/>
    <s v="13303576"/>
    <n v="888460"/>
    <n v="0"/>
    <n v="71077"/>
    <n v="959537"/>
    <s v="Bán hàng"/>
    <d v="2025-06-10T00:00:00"/>
    <m/>
    <n v="0"/>
    <n v="959537"/>
    <n v="959537"/>
    <n v="0"/>
    <d v="2025-04-23T00:00:00"/>
    <m/>
    <d v="2025-04-23T00:00:00"/>
    <n v="0"/>
    <m/>
    <s v=""/>
    <s v="Đã thanh toán"/>
    <s v="04"/>
    <s v="06"/>
    <s v="check xong"/>
    <m/>
    <x v="9"/>
    <x v="9"/>
  </r>
  <r>
    <x v="1"/>
    <x v="1"/>
    <d v="2025-04-24T00:00:00"/>
    <s v="BH2347845"/>
    <d v="2025-04-20T00:00:00"/>
    <n v="26808"/>
    <s v="28584686"/>
    <n v="2395015"/>
    <n v="0"/>
    <n v="191601"/>
    <n v="2586616"/>
    <s v="Bán hàng"/>
    <d v="2025-06-10T00:00:00"/>
    <m/>
    <n v="0"/>
    <n v="2586616"/>
    <n v="2586616"/>
    <n v="0"/>
    <d v="2025-04-20T00:00:00"/>
    <m/>
    <d v="2025-04-20T00:00:00"/>
    <n v="0"/>
    <m/>
    <s v=""/>
    <s v="Đã thanh toán"/>
    <s v="04"/>
    <s v="06"/>
    <s v="check xong"/>
    <m/>
    <x v="1"/>
    <x v="1"/>
  </r>
  <r>
    <x v="12"/>
    <x v="12"/>
    <d v="2025-04-24T00:00:00"/>
    <s v="BH2347846"/>
    <d v="2025-04-21T00:00:00"/>
    <n v="26824"/>
    <s v="27588289"/>
    <n v="5947670"/>
    <n v="0"/>
    <n v="475814"/>
    <n v="6423484"/>
    <s v="Bán hàng"/>
    <d v="2025-06-10T00:00:00"/>
    <m/>
    <n v="0"/>
    <n v="6423484"/>
    <n v="6423484"/>
    <n v="0"/>
    <d v="2025-04-21T00:00:00"/>
    <m/>
    <d v="2025-04-21T00:00:00"/>
    <n v="0"/>
    <m/>
    <s v=""/>
    <s v="Đã thanh toán"/>
    <s v="04"/>
    <s v="06"/>
    <s v="check xong"/>
    <m/>
    <x v="12"/>
    <x v="12"/>
  </r>
  <r>
    <x v="0"/>
    <x v="0"/>
    <d v="2025-04-24T00:00:00"/>
    <s v="BH2347847"/>
    <d v="2025-04-21T00:00:00"/>
    <n v="26809"/>
    <s v="25576171"/>
    <n v="1619169"/>
    <n v="0"/>
    <n v="129534"/>
    <n v="1748703"/>
    <s v="Bán hàng"/>
    <d v="2025-06-10T00:00:00"/>
    <m/>
    <n v="0"/>
    <n v="1748703"/>
    <n v="1748703"/>
    <n v="0"/>
    <d v="2025-04-21T00:00:00"/>
    <m/>
    <d v="2025-04-21T00:00:00"/>
    <n v="0"/>
    <m/>
    <s v=""/>
    <s v="Đã thanh toán"/>
    <s v="04"/>
    <s v="06"/>
    <s v="check xong"/>
    <m/>
    <x v="0"/>
    <x v="0"/>
  </r>
  <r>
    <x v="0"/>
    <x v="0"/>
    <d v="2025-04-24T00:00:00"/>
    <s v="BH2347848"/>
    <d v="2025-04-21T00:00:00"/>
    <n v="26823"/>
    <s v="25575914"/>
    <n v="3905360"/>
    <n v="0"/>
    <n v="312429"/>
    <n v="4217789"/>
    <s v="Bán hàng"/>
    <d v="2025-06-10T00:00:00"/>
    <m/>
    <n v="0"/>
    <n v="4217789"/>
    <n v="4217789"/>
    <n v="0"/>
    <d v="2025-04-21T00:00:00"/>
    <m/>
    <d v="2025-04-21T00:00:00"/>
    <n v="0"/>
    <m/>
    <s v=""/>
    <s v="Đã thanh toán"/>
    <s v="04"/>
    <s v="06"/>
    <s v="check xong"/>
    <m/>
    <x v="0"/>
    <x v="0"/>
  </r>
  <r>
    <x v="11"/>
    <x v="11"/>
    <d v="2025-04-24T00:00:00"/>
    <s v="BH2347849"/>
    <d v="2025-04-21T00:00:00"/>
    <n v="26810"/>
    <s v="24538943"/>
    <n v="1468620"/>
    <n v="0"/>
    <n v="117490"/>
    <n v="1586110"/>
    <s v="Bán hàng"/>
    <d v="2025-06-10T00:00:00"/>
    <m/>
    <n v="0"/>
    <n v="1586110"/>
    <n v="1586110"/>
    <n v="0"/>
    <d v="2025-04-21T00:00:00"/>
    <m/>
    <d v="2025-04-21T00:00:00"/>
    <n v="0"/>
    <m/>
    <s v=""/>
    <s v="Đã thanh toán"/>
    <s v="04"/>
    <s v="06"/>
    <s v="check xong"/>
    <m/>
    <x v="11"/>
    <x v="11"/>
  </r>
  <r>
    <x v="6"/>
    <x v="6"/>
    <d v="2025-04-24T00:00:00"/>
    <s v="BH2347851"/>
    <d v="2025-04-21T00:00:00"/>
    <n v="26821"/>
    <s v="22591699"/>
    <n v="1952680"/>
    <n v="0"/>
    <n v="156214"/>
    <n v="2108894"/>
    <s v="Bán hàng"/>
    <d v="2025-06-10T00:00:00"/>
    <m/>
    <n v="0"/>
    <n v="2108894"/>
    <n v="2108894"/>
    <n v="0"/>
    <d v="2025-04-21T00:00:00"/>
    <m/>
    <d v="2025-04-21T00:00:00"/>
    <n v="0"/>
    <m/>
    <s v=""/>
    <s v="Đã thanh toán"/>
    <s v="04"/>
    <s v="06"/>
    <s v="check xong"/>
    <m/>
    <x v="6"/>
    <x v="6"/>
  </r>
  <r>
    <x v="13"/>
    <x v="13"/>
    <d v="2025-04-24T00:00:00"/>
    <s v="BH2347852"/>
    <d v="2025-04-21T00:00:00"/>
    <n v="26812"/>
    <s v="20624489"/>
    <n v="1468620"/>
    <n v="0"/>
    <n v="117490"/>
    <n v="1586110"/>
    <s v="Bán hàng"/>
    <d v="2025-06-10T00:00:00"/>
    <m/>
    <n v="0"/>
    <n v="1586110"/>
    <n v="1586110"/>
    <n v="0"/>
    <d v="2025-04-21T00:00:00"/>
    <m/>
    <d v="2025-04-21T00:00:00"/>
    <n v="0"/>
    <m/>
    <s v=""/>
    <s v="Đã thanh toán"/>
    <s v="04"/>
    <s v="06"/>
    <s v="check xong"/>
    <m/>
    <x v="13"/>
    <x v="13"/>
  </r>
  <r>
    <x v="3"/>
    <x v="3"/>
    <d v="2025-04-24T00:00:00"/>
    <s v="BH2347854"/>
    <d v="2025-04-21T00:00:00"/>
    <n v="26819"/>
    <s v="16024165"/>
    <n v="888460"/>
    <n v="0"/>
    <n v="71077"/>
    <n v="959537"/>
    <s v="Bán hàng"/>
    <d v="2025-06-10T00:00:00"/>
    <m/>
    <n v="0"/>
    <n v="959537"/>
    <n v="959537"/>
    <n v="0"/>
    <d v="2025-04-21T00:00:00"/>
    <m/>
    <d v="2025-04-21T00:00:00"/>
    <n v="0"/>
    <m/>
    <s v=""/>
    <s v="Đã thanh toán"/>
    <s v="04"/>
    <s v="06"/>
    <s v="check xong"/>
    <m/>
    <x v="3"/>
    <x v="3"/>
  </r>
  <r>
    <x v="7"/>
    <x v="7"/>
    <d v="2025-04-24T00:00:00"/>
    <s v="BH2347855"/>
    <d v="2025-04-21T00:00:00"/>
    <n v="26814"/>
    <s v="15390002"/>
    <n v="2026650"/>
    <n v="0"/>
    <n v="162132"/>
    <n v="2188782"/>
    <s v="Bán hàng"/>
    <d v="2025-06-10T00:00:00"/>
    <m/>
    <n v="0"/>
    <n v="2188782"/>
    <n v="2188782"/>
    <n v="0"/>
    <d v="2025-04-21T00:00:00"/>
    <m/>
    <d v="2025-04-21T00:00:00"/>
    <n v="0"/>
    <m/>
    <s v=""/>
    <s v="Đã thanh toán"/>
    <s v="04"/>
    <s v="06"/>
    <s v="check xong"/>
    <m/>
    <x v="7"/>
    <x v="7"/>
  </r>
  <r>
    <x v="7"/>
    <x v="7"/>
    <d v="2025-04-24T00:00:00"/>
    <s v="BH2347856"/>
    <d v="2025-04-21T00:00:00"/>
    <n v="26816"/>
    <s v="15389717"/>
    <n v="888460"/>
    <n v="0"/>
    <n v="71077"/>
    <n v="959537"/>
    <s v="Bán hàng"/>
    <d v="2025-06-10T00:00:00"/>
    <m/>
    <n v="0"/>
    <n v="959537"/>
    <n v="959537"/>
    <n v="0"/>
    <d v="2025-04-21T00:00:00"/>
    <m/>
    <d v="2025-04-21T00:00:00"/>
    <n v="0"/>
    <m/>
    <s v=""/>
    <s v="Đã thanh toán"/>
    <s v="04"/>
    <s v="06"/>
    <s v="check xong"/>
    <m/>
    <x v="7"/>
    <x v="7"/>
  </r>
  <r>
    <x v="6"/>
    <x v="6"/>
    <d v="2025-04-24T00:00:00"/>
    <s v="BH2347850"/>
    <d v="2025-04-23T00:00:00"/>
    <n v="26811"/>
    <s v="22592484"/>
    <n v="1468620"/>
    <n v="0"/>
    <n v="117490"/>
    <n v="1586110"/>
    <s v="Bán hàng"/>
    <d v="2025-06-10T00:00:00"/>
    <m/>
    <n v="0"/>
    <n v="1586110"/>
    <n v="1586110"/>
    <n v="0"/>
    <d v="2025-04-23T00:00:00"/>
    <m/>
    <d v="2025-04-23T00:00:00"/>
    <n v="0"/>
    <m/>
    <s v=""/>
    <s v="Đã thanh toán"/>
    <s v="04"/>
    <s v="06"/>
    <s v="check xong"/>
    <m/>
    <x v="6"/>
    <x v="6"/>
  </r>
  <r>
    <x v="9"/>
    <x v="9"/>
    <d v="2025-04-24T00:00:00"/>
    <s v="BH2323112"/>
    <d v="2025-04-24T00:00:00"/>
    <n v="26805"/>
    <s v="26672425"/>
    <n v="888460"/>
    <n v="0"/>
    <n v="71077"/>
    <n v="959537"/>
    <s v="Bán hàng"/>
    <d v="2025-06-10T00:00:00"/>
    <m/>
    <n v="0"/>
    <n v="959537"/>
    <n v="959537"/>
    <n v="0"/>
    <d v="2025-04-24T00:00:00"/>
    <m/>
    <d v="2025-04-24T00:00:00"/>
    <n v="0"/>
    <m/>
    <s v=""/>
    <s v="Đã thanh toán"/>
    <s v="04"/>
    <s v="06"/>
    <s v="check xong"/>
    <m/>
    <x v="9"/>
    <x v="9"/>
  </r>
  <r>
    <x v="9"/>
    <x v="9"/>
    <d v="2025-04-24T00:00:00"/>
    <s v="BH2323113"/>
    <d v="2025-04-24T00:00:00"/>
    <n v="26807"/>
    <s v="26672719"/>
    <n v="501830"/>
    <n v="0"/>
    <n v="40146"/>
    <n v="541976"/>
    <s v="Bán hàng"/>
    <d v="2025-06-10T00:00:00"/>
    <m/>
    <n v="0"/>
    <n v="541976"/>
    <n v="541976"/>
    <n v="0"/>
    <d v="2025-04-24T00:00:00"/>
    <m/>
    <d v="2025-04-24T00:00:00"/>
    <n v="0"/>
    <m/>
    <s v=""/>
    <s v="Đã thanh toán"/>
    <s v="04"/>
    <s v="06"/>
    <s v="check xong"/>
    <m/>
    <x v="9"/>
    <x v="9"/>
  </r>
  <r>
    <x v="9"/>
    <x v="9"/>
    <d v="2025-04-24T00:00:00"/>
    <s v="BH2323114"/>
    <d v="2025-04-24T00:00:00"/>
    <n v="26802"/>
    <s v="14377738"/>
    <n v="428820"/>
    <n v="0"/>
    <n v="34306"/>
    <n v="463126"/>
    <s v="Bán hàng"/>
    <d v="2025-06-10T00:00:00"/>
    <m/>
    <n v="0"/>
    <n v="463126"/>
    <n v="463126"/>
    <n v="0"/>
    <d v="2025-04-24T00:00:00"/>
    <m/>
    <d v="2025-04-24T00:00:00"/>
    <n v="0"/>
    <m/>
    <s v=""/>
    <s v="Đã thanh toán"/>
    <s v="04"/>
    <s v="06"/>
    <s v="check xong"/>
    <m/>
    <x v="9"/>
    <x v="9"/>
  </r>
  <r>
    <x v="9"/>
    <x v="9"/>
    <d v="2025-04-24T00:00:00"/>
    <s v="BH2323115"/>
    <d v="2025-04-24T00:00:00"/>
    <n v="26801"/>
    <s v="14378688"/>
    <n v="8884600"/>
    <n v="0"/>
    <n v="710768"/>
    <n v="9595368"/>
    <s v="Bán hàng"/>
    <d v="2025-06-10T00:00:00"/>
    <m/>
    <n v="0"/>
    <n v="9595368"/>
    <n v="9595368"/>
    <n v="0"/>
    <d v="2025-04-24T00:00:00"/>
    <m/>
    <d v="2025-04-24T00:00:00"/>
    <n v="0"/>
    <m/>
    <s v=""/>
    <s v="Đã thanh toán"/>
    <s v="04"/>
    <s v="06"/>
    <s v="check xong"/>
    <m/>
    <x v="9"/>
    <x v="9"/>
  </r>
  <r>
    <x v="8"/>
    <x v="8"/>
    <d v="2025-04-26T00:00:00"/>
    <s v="BH2347917"/>
    <d v="2025-04-26T00:00:00"/>
    <n v="26845"/>
    <s v="10599568"/>
    <n v="9195890"/>
    <n v="0"/>
    <n v="735671"/>
    <n v="9931561"/>
    <s v="Bán hàng"/>
    <d v="2025-06-10T00:00:00"/>
    <m/>
    <n v="0"/>
    <n v="9931561"/>
    <n v="9931561"/>
    <n v="0"/>
    <d v="2025-04-26T00:00:00"/>
    <m/>
    <d v="2025-04-26T00:00:00"/>
    <n v="0"/>
    <m/>
    <s v=""/>
    <s v="Đã thanh toán"/>
    <s v="04"/>
    <s v="06"/>
    <s v="check xong"/>
    <m/>
    <x v="8"/>
    <x v="8"/>
  </r>
  <r>
    <x v="8"/>
    <x v="8"/>
    <d v="2025-04-26T00:00:00"/>
    <s v="BH2347918"/>
    <d v="2025-04-26T00:00:00"/>
    <n v="26846"/>
    <s v="10601602"/>
    <n v="3905360"/>
    <n v="0"/>
    <n v="312429"/>
    <n v="4217789"/>
    <s v="Bán hàng"/>
    <d v="2025-06-10T00:00:00"/>
    <m/>
    <n v="0"/>
    <n v="4217789"/>
    <n v="4217789"/>
    <n v="0"/>
    <d v="2025-04-26T00:00:00"/>
    <m/>
    <d v="2025-04-26T00:00:00"/>
    <n v="0"/>
    <m/>
    <s v=""/>
    <s v="Đã thanh toán"/>
    <s v="04"/>
    <s v="06"/>
    <s v="check xong"/>
    <m/>
    <x v="8"/>
    <x v="8"/>
  </r>
  <r>
    <x v="5"/>
    <x v="5"/>
    <d v="2025-04-26T00:00:00"/>
    <s v="BH2347919"/>
    <d v="2025-04-26T00:00:00"/>
    <n v="26847"/>
    <s v="19666693"/>
    <n v="888460"/>
    <n v="0"/>
    <n v="71077"/>
    <n v="959537"/>
    <s v="Bán hàng"/>
    <d v="2025-06-10T00:00:00"/>
    <m/>
    <n v="0"/>
    <n v="959537"/>
    <n v="959537"/>
    <n v="0"/>
    <d v="2025-04-26T00:00:00"/>
    <m/>
    <d v="2025-04-26T00:00:00"/>
    <n v="0"/>
    <m/>
    <s v=""/>
    <s v="Đã thanh toán"/>
    <s v="04"/>
    <s v="06"/>
    <s v="check xong"/>
    <m/>
    <x v="5"/>
    <x v="5"/>
  </r>
  <r>
    <x v="5"/>
    <x v="5"/>
    <d v="2025-04-26T00:00:00"/>
    <s v="BH2347920"/>
    <d v="2025-04-26T00:00:00"/>
    <n v="26848"/>
    <s v="19666967"/>
    <n v="1059860"/>
    <n v="0"/>
    <n v="84789"/>
    <n v="1144649"/>
    <s v="Bán hàng"/>
    <d v="2025-06-10T00:00:00"/>
    <m/>
    <n v="0"/>
    <n v="1144649"/>
    <n v="1144649"/>
    <n v="0"/>
    <d v="2025-04-26T00:00:00"/>
    <m/>
    <d v="2025-04-26T00:00:00"/>
    <n v="0"/>
    <m/>
    <s v=""/>
    <s v="Đã thanh toán"/>
    <s v="04"/>
    <s v="06"/>
    <s v="check xong"/>
    <m/>
    <x v="5"/>
    <x v="5"/>
  </r>
  <r>
    <x v="9"/>
    <x v="9"/>
    <d v="2025-05-01T00:00:00"/>
    <s v="BH2323324"/>
    <d v="2025-05-01T00:00:00"/>
    <n v="28204"/>
    <s v="13307204"/>
    <n v="501830"/>
    <n v="0"/>
    <n v="40146"/>
    <n v="541976"/>
    <s v="Bán hàng"/>
    <d v="2025-06-10T00:00:00"/>
    <m/>
    <n v="0"/>
    <n v="541976"/>
    <n v="541976"/>
    <n v="0"/>
    <d v="2025-05-01T00:00:00"/>
    <m/>
    <d v="2025-05-01T00:00:00"/>
    <n v="0"/>
    <m/>
    <s v=""/>
    <s v="Đã thanh toán"/>
    <s v="05"/>
    <s v="06"/>
    <s v="check xong"/>
    <m/>
    <x v="9"/>
    <x v="9"/>
  </r>
  <r>
    <x v="2"/>
    <x v="2"/>
    <d v="2025-05-01T00:00:00"/>
    <s v="BH2347853"/>
    <d v="2025-05-01T00:00:00"/>
    <n v="28130"/>
    <s v="17219948"/>
    <n v="3523390"/>
    <n v="0"/>
    <n v="281871"/>
    <n v="3805261"/>
    <s v="Bán hàng"/>
    <d v="2025-06-10T00:00:00"/>
    <m/>
    <n v="0"/>
    <n v="3805261"/>
    <n v="3805261"/>
    <n v="0"/>
    <d v="2025-05-01T00:00:00"/>
    <m/>
    <d v="2025-05-01T00:00:00"/>
    <n v="0"/>
    <m/>
    <s v=""/>
    <s v="Đã thanh toán"/>
    <s v="05"/>
    <s v="06"/>
    <s v="check xong"/>
    <m/>
    <x v="2"/>
    <x v="2"/>
  </r>
  <r>
    <x v="9"/>
    <x v="9"/>
    <d v="2025-05-02T00:00:00"/>
    <s v="BH2323541"/>
    <d v="2025-05-02T00:00:00"/>
    <n v="30117"/>
    <s v="14383248"/>
    <n v="13058480"/>
    <n v="0"/>
    <n v="1044678"/>
    <n v="14103158"/>
    <s v="Bán hàng"/>
    <d v="2025-06-10T00:00:00"/>
    <m/>
    <n v="0"/>
    <n v="14103158"/>
    <n v="14103158"/>
    <n v="0"/>
    <d v="2025-05-02T00:00:00"/>
    <m/>
    <d v="2025-05-02T00:00:00"/>
    <n v="0"/>
    <m/>
    <s v=""/>
    <s v="Đã thanh toán"/>
    <s v="05"/>
    <s v="06"/>
    <s v="check xong"/>
    <m/>
    <x v="9"/>
    <x v="9"/>
  </r>
  <r>
    <x v="9"/>
    <x v="9"/>
    <d v="2025-05-02T00:00:00"/>
    <s v="BH2323542"/>
    <d v="2025-05-02T00:00:00"/>
    <n v="30139"/>
    <s v="14383163"/>
    <n v="3990136"/>
    <n v="0"/>
    <n v="319211"/>
    <n v="4309347"/>
    <s v="Bán hàng"/>
    <d v="2025-06-24T00:00:00"/>
    <m/>
    <n v="0"/>
    <n v="4309347"/>
    <n v="4309347"/>
    <n v="0"/>
    <d v="2025-05-02T00:00:00"/>
    <m/>
    <d v="2025-05-02T00:00:00"/>
    <n v="0"/>
    <m/>
    <s v=""/>
    <s v="Đã thanh toán"/>
    <s v="05"/>
    <s v="06"/>
    <s v="check xong"/>
    <m/>
    <x v="9"/>
    <x v="9"/>
  </r>
  <r>
    <x v="4"/>
    <x v="4"/>
    <d v="2025-05-02T00:00:00"/>
    <s v="BH2348047"/>
    <d v="2025-05-02T00:00:00"/>
    <n v="27149"/>
    <s v="18476431"/>
    <n v="4421665"/>
    <n v="0"/>
    <n v="353733"/>
    <n v="4775398"/>
    <s v="Bán hàng"/>
    <d v="2025-06-10T00:00:00"/>
    <m/>
    <n v="0"/>
    <n v="4775398"/>
    <n v="4775398"/>
    <n v="0"/>
    <d v="2025-05-02T00:00:00"/>
    <m/>
    <d v="2025-05-02T00:00:00"/>
    <n v="0"/>
    <m/>
    <s v=""/>
    <s v="Đã thanh toán"/>
    <s v="05"/>
    <s v="06"/>
    <s v="check xong"/>
    <m/>
    <x v="4"/>
    <x v="4"/>
  </r>
  <r>
    <x v="4"/>
    <x v="4"/>
    <d v="2025-05-02T00:00:00"/>
    <s v="BH2348048"/>
    <d v="2025-05-02T00:00:00"/>
    <n v="27111"/>
    <s v="18476499"/>
    <n v="1110580"/>
    <n v="0"/>
    <n v="88846"/>
    <n v="1199426"/>
    <s v="Bán hàng"/>
    <d v="2025-06-10T00:00:00"/>
    <m/>
    <n v="0"/>
    <n v="1199426"/>
    <n v="1199426"/>
    <n v="0"/>
    <d v="2025-05-02T00:00:00"/>
    <m/>
    <d v="2025-05-02T00:00:00"/>
    <n v="0"/>
    <m/>
    <s v=""/>
    <s v="Đã thanh toán"/>
    <s v="05"/>
    <s v="06"/>
    <s v="check xong"/>
    <m/>
    <x v="4"/>
    <x v="4"/>
  </r>
  <r>
    <x v="8"/>
    <x v="8"/>
    <d v="2025-05-02T00:00:00"/>
    <s v="BH2348049"/>
    <d v="2025-05-02T00:00:00"/>
    <n v="27120"/>
    <s v="29306912"/>
    <n v="976340"/>
    <n v="0"/>
    <n v="78107"/>
    <n v="1054447"/>
    <s v="Bán hàng"/>
    <d v="2025-06-10T00:00:00"/>
    <m/>
    <n v="0"/>
    <n v="1054447"/>
    <n v="1054447"/>
    <n v="0"/>
    <d v="2025-05-02T00:00:00"/>
    <m/>
    <d v="2025-05-02T00:00:00"/>
    <n v="0"/>
    <m/>
    <s v=""/>
    <s v="Đã thanh toán"/>
    <s v="05"/>
    <s v="06"/>
    <s v="check xong"/>
    <m/>
    <x v="8"/>
    <x v="8"/>
  </r>
  <r>
    <x v="8"/>
    <x v="8"/>
    <d v="2025-05-02T00:00:00"/>
    <s v="BH2348050"/>
    <d v="2025-05-02T00:00:00"/>
    <n v="27121"/>
    <s v="10602610"/>
    <n v="13201140"/>
    <n v="0"/>
    <n v="1056091"/>
    <n v="14257231"/>
    <s v="Bán hàng"/>
    <d v="2025-06-10T00:00:00"/>
    <m/>
    <n v="0"/>
    <n v="14257231"/>
    <n v="14257231"/>
    <n v="0"/>
    <d v="2025-05-02T00:00:00"/>
    <m/>
    <d v="2025-05-02T00:00:00"/>
    <n v="0"/>
    <m/>
    <s v=""/>
    <s v="Đã thanh toán"/>
    <s v="05"/>
    <s v="06"/>
    <s v="check xong"/>
    <m/>
    <x v="8"/>
    <x v="8"/>
  </r>
  <r>
    <x v="8"/>
    <x v="8"/>
    <d v="2025-05-02T00:00:00"/>
    <s v="BH2348051"/>
    <d v="2025-05-02T00:00:00"/>
    <n v="27148"/>
    <s v="11216346"/>
    <n v="6879470"/>
    <n v="0"/>
    <n v="550358"/>
    <n v="7429828"/>
    <s v="Bán hàng"/>
    <d v="2025-06-10T00:00:00"/>
    <m/>
    <n v="0"/>
    <n v="7429828"/>
    <n v="7429828"/>
    <n v="0"/>
    <d v="2025-05-02T00:00:00"/>
    <m/>
    <d v="2025-05-02T00:00:00"/>
    <n v="0"/>
    <m/>
    <s v=""/>
    <s v="Đã thanh toán"/>
    <s v="05"/>
    <s v="06"/>
    <s v="check xong"/>
    <m/>
    <x v="8"/>
    <x v="8"/>
  </r>
  <r>
    <x v="3"/>
    <x v="3"/>
    <d v="2025-05-02T00:00:00"/>
    <s v="BH2348052"/>
    <d v="2025-05-02T00:00:00"/>
    <n v="27246"/>
    <s v="16026149"/>
    <n v="1952680"/>
    <n v="0"/>
    <n v="156214"/>
    <n v="2108894"/>
    <s v="Bán hàng"/>
    <d v="2025-06-10T00:00:00"/>
    <m/>
    <n v="0"/>
    <n v="2108894"/>
    <n v="2108894"/>
    <n v="0"/>
    <d v="2025-05-02T00:00:00"/>
    <m/>
    <d v="2025-05-02T00:00:00"/>
    <n v="0"/>
    <m/>
    <s v=""/>
    <s v="Đã thanh toán"/>
    <s v="05"/>
    <s v="06"/>
    <s v="check xong"/>
    <m/>
    <x v="3"/>
    <x v="3"/>
  </r>
  <r>
    <x v="3"/>
    <x v="3"/>
    <d v="2025-05-02T00:00:00"/>
    <s v="BH2348053"/>
    <d v="2025-05-02T00:00:00"/>
    <n v="27422"/>
    <s v="16026252"/>
    <n v="2221160"/>
    <n v="0"/>
    <n v="177693"/>
    <n v="2398853"/>
    <s v="Bán hàng"/>
    <d v="2025-06-10T00:00:00"/>
    <m/>
    <n v="0"/>
    <n v="2398853"/>
    <n v="2398853"/>
    <n v="0"/>
    <d v="2025-05-02T00:00:00"/>
    <m/>
    <d v="2025-05-02T00:00:00"/>
    <n v="0"/>
    <m/>
    <s v=""/>
    <s v="Đã thanh toán"/>
    <s v="05"/>
    <s v="06"/>
    <s v="check xong"/>
    <m/>
    <x v="3"/>
    <x v="3"/>
  </r>
  <r>
    <x v="10"/>
    <x v="10"/>
    <d v="2025-05-02T00:00:00"/>
    <s v="BH2348054"/>
    <d v="2025-05-02T00:00:00"/>
    <n v="27444"/>
    <s v="21397337"/>
    <n v="1072050"/>
    <n v="0"/>
    <n v="85764"/>
    <n v="1157814"/>
    <s v="Bán hàng"/>
    <d v="2025-06-10T00:00:00"/>
    <m/>
    <n v="0"/>
    <n v="1157814"/>
    <n v="1157814"/>
    <n v="0"/>
    <d v="2025-05-02T00:00:00"/>
    <m/>
    <d v="2025-05-02T00:00:00"/>
    <n v="0"/>
    <m/>
    <s v=""/>
    <s v="Đã thanh toán"/>
    <s v="05"/>
    <s v="06"/>
    <s v="check xong"/>
    <m/>
    <x v="10"/>
    <x v="10"/>
  </r>
  <r>
    <x v="6"/>
    <x v="6"/>
    <d v="2025-05-02T00:00:00"/>
    <s v="BH2348055"/>
    <d v="2025-05-02T00:00:00"/>
    <n v="27445"/>
    <s v="22593332"/>
    <n v="558030"/>
    <n v="0"/>
    <n v="44642"/>
    <n v="602672"/>
    <s v="Bán hàng"/>
    <d v="2025-06-10T00:00:00"/>
    <m/>
    <n v="0"/>
    <n v="602672"/>
    <n v="602672"/>
    <n v="0"/>
    <d v="2025-05-02T00:00:00"/>
    <m/>
    <d v="2025-05-02T00:00:00"/>
    <n v="0"/>
    <m/>
    <s v=""/>
    <s v="Đã thanh toán"/>
    <s v="05"/>
    <s v="06"/>
    <s v="check xong"/>
    <m/>
    <x v="6"/>
    <x v="6"/>
  </r>
  <r>
    <x v="0"/>
    <x v="0"/>
    <d v="2025-05-02T00:00:00"/>
    <s v="BH2348056"/>
    <d v="2025-05-02T00:00:00"/>
    <n v="27456"/>
    <s v="25577613"/>
    <n v="3905360"/>
    <n v="0"/>
    <n v="312429"/>
    <n v="4217789"/>
    <s v="Bán hàng"/>
    <d v="2025-06-10T00:00:00"/>
    <m/>
    <n v="0"/>
    <n v="4217789"/>
    <n v="4217789"/>
    <n v="0"/>
    <d v="2025-05-02T00:00:00"/>
    <m/>
    <d v="2025-05-02T00:00:00"/>
    <n v="0"/>
    <m/>
    <s v=""/>
    <s v="Đã thanh toán"/>
    <s v="05"/>
    <s v="06"/>
    <s v="check xong"/>
    <m/>
    <x v="0"/>
    <x v="0"/>
  </r>
  <r>
    <x v="1"/>
    <x v="1"/>
    <d v="2025-05-02T00:00:00"/>
    <s v="BH2348057"/>
    <d v="2025-05-02T00:00:00"/>
    <n v="27467"/>
    <s v="28586123"/>
    <n v="1597039"/>
    <n v="0"/>
    <n v="127763"/>
    <n v="1724802"/>
    <s v="Bán hàng"/>
    <d v="2025-06-10T00:00:00"/>
    <m/>
    <n v="0"/>
    <n v="1724802"/>
    <n v="1724802"/>
    <n v="0"/>
    <d v="2025-05-02T00:00:00"/>
    <m/>
    <d v="2025-05-02T00:00:00"/>
    <n v="0"/>
    <m/>
    <s v=""/>
    <s v="Đã thanh toán"/>
    <s v="05"/>
    <s v="06"/>
    <s v="check xong"/>
    <m/>
    <x v="1"/>
    <x v="1"/>
  </r>
  <r>
    <x v="8"/>
    <x v="8"/>
    <d v="2025-05-02T00:00:00"/>
    <s v="BH2348226"/>
    <d v="2025-05-02T00:00:00"/>
    <n v="28206"/>
    <s v="29307184"/>
    <n v="976340"/>
    <n v="0"/>
    <n v="78107"/>
    <n v="1054447"/>
    <s v="Bán hàng"/>
    <d v="2025-06-10T00:00:00"/>
    <m/>
    <n v="0"/>
    <n v="1054447"/>
    <n v="1054447"/>
    <n v="0"/>
    <d v="2025-05-02T00:00:00"/>
    <m/>
    <d v="2025-05-02T00:00:00"/>
    <n v="0"/>
    <m/>
    <s v=""/>
    <s v="Đã thanh toán"/>
    <s v="05"/>
    <s v="06"/>
    <s v="check xong"/>
    <m/>
    <x v="8"/>
    <x v="8"/>
  </r>
  <r>
    <x v="8"/>
    <x v="8"/>
    <d v="2025-05-02T00:00:00"/>
    <s v="BH2348227"/>
    <d v="2025-05-02T00:00:00"/>
    <n v="28207"/>
    <s v="10603167"/>
    <n v="5870750"/>
    <n v="0"/>
    <n v="469660"/>
    <n v="6340410"/>
    <s v="Bán hàng"/>
    <d v="2025-06-10T00:00:00"/>
    <m/>
    <n v="0"/>
    <n v="6340410"/>
    <n v="6340410"/>
    <n v="0"/>
    <d v="2025-05-02T00:00:00"/>
    <m/>
    <d v="2025-05-02T00:00:00"/>
    <n v="0"/>
    <m/>
    <s v=""/>
    <s v="Đã thanh toán"/>
    <s v="05"/>
    <s v="06"/>
    <s v="check xong"/>
    <m/>
    <x v="8"/>
    <x v="8"/>
  </r>
  <r>
    <x v="9"/>
    <x v="9"/>
    <d v="2025-05-03T00:00:00"/>
    <s v="BH2323738"/>
    <d v="2025-05-03T00:00:00"/>
    <n v="31340"/>
    <s v="90519683"/>
    <n v="536025"/>
    <n v="0"/>
    <n v="42882"/>
    <n v="578907"/>
    <s v="Bán hàng"/>
    <d v="2025-06-10T00:00:00"/>
    <m/>
    <n v="0"/>
    <n v="578907"/>
    <n v="578907"/>
    <n v="0"/>
    <d v="2025-05-03T00:00:00"/>
    <m/>
    <d v="2025-05-03T00:00:00"/>
    <n v="0"/>
    <m/>
    <s v=""/>
    <s v="Đã thanh toán"/>
    <s v="05"/>
    <s v="06"/>
    <s v="check xong"/>
    <m/>
    <x v="9"/>
    <x v="9"/>
  </r>
  <r>
    <x v="9"/>
    <x v="9"/>
    <d v="2025-05-03T00:00:00"/>
    <s v="BH2323739"/>
    <d v="2025-05-03T00:00:00"/>
    <n v="31342"/>
    <s v="90517845"/>
    <n v="1468620"/>
    <n v="0"/>
    <n v="117490"/>
    <n v="1586110"/>
    <s v="Bán hàng"/>
    <d v="2025-06-10T00:00:00"/>
    <m/>
    <n v="0"/>
    <n v="1586110"/>
    <n v="1586110"/>
    <n v="0"/>
    <d v="2025-05-03T00:00:00"/>
    <m/>
    <d v="2025-05-03T00:00:00"/>
    <n v="0"/>
    <m/>
    <s v=""/>
    <s v="Đã thanh toán"/>
    <s v="05"/>
    <s v="06"/>
    <s v="check xong"/>
    <m/>
    <x v="9"/>
    <x v="9"/>
  </r>
  <r>
    <x v="11"/>
    <x v="11"/>
    <d v="2025-05-05T00:00:00"/>
    <s v="BH2348546"/>
    <d v="2025-05-02T00:00:00"/>
    <n v="29681"/>
    <s v="24542360"/>
    <n v="1952680"/>
    <n v="0"/>
    <n v="156214"/>
    <n v="2108894"/>
    <s v="Bán hàng"/>
    <d v="2025-06-24T00:00:00"/>
    <m/>
    <n v="0"/>
    <n v="2108894"/>
    <n v="2108894"/>
    <n v="0"/>
    <d v="2025-05-02T00:00:00"/>
    <m/>
    <d v="2025-05-02T00:00:00"/>
    <n v="0"/>
    <m/>
    <s v=""/>
    <s v="Đã thanh toán"/>
    <s v="05"/>
    <s v="06"/>
    <s v="check xong"/>
    <m/>
    <x v="11"/>
    <x v="11"/>
  </r>
  <r>
    <x v="11"/>
    <x v="11"/>
    <d v="2025-05-05T00:00:00"/>
    <s v="BH2348550"/>
    <d v="2025-05-02T00:00:00"/>
    <n v="29678"/>
    <s v="24542442"/>
    <n v="3695260"/>
    <n v="0"/>
    <n v="295621"/>
    <n v="3990881"/>
    <s v="Bán hàng"/>
    <d v="2025-06-24T00:00:00"/>
    <m/>
    <n v="0"/>
    <n v="3990881"/>
    <n v="3990881"/>
    <n v="0"/>
    <d v="2025-05-02T00:00:00"/>
    <m/>
    <d v="2025-05-02T00:00:00"/>
    <n v="0"/>
    <m/>
    <s v=""/>
    <s v="Đã thanh toán"/>
    <s v="05"/>
    <s v="06"/>
    <s v="check xong"/>
    <m/>
    <x v="11"/>
    <x v="11"/>
  </r>
  <r>
    <x v="0"/>
    <x v="0"/>
    <d v="2025-05-05T00:00:00"/>
    <s v="BH2348552"/>
    <d v="2025-05-02T00:00:00"/>
    <n v="29677"/>
    <s v="25579781"/>
    <n v="1411678"/>
    <n v="0"/>
    <n v="112934"/>
    <n v="1524612"/>
    <s v="Bán hàng"/>
    <d v="2025-06-24T00:00:00"/>
    <m/>
    <n v="0"/>
    <n v="1524612"/>
    <n v="1524612"/>
    <n v="0"/>
    <d v="2025-05-02T00:00:00"/>
    <m/>
    <d v="2025-05-02T00:00:00"/>
    <n v="0"/>
    <m/>
    <s v=""/>
    <s v="Đã thanh toán"/>
    <s v="05"/>
    <s v="06"/>
    <s v="check xong"/>
    <m/>
    <x v="0"/>
    <x v="0"/>
  </r>
  <r>
    <x v="6"/>
    <x v="6"/>
    <d v="2025-05-05T00:00:00"/>
    <s v="BH2348547"/>
    <d v="2025-05-03T00:00:00"/>
    <n v="29680"/>
    <s v="22596189"/>
    <n v="3421300"/>
    <n v="0"/>
    <n v="273704"/>
    <n v="3695004"/>
    <s v="Bán hàng"/>
    <d v="2025-06-24T00:00:00"/>
    <m/>
    <n v="0"/>
    <n v="3695004"/>
    <n v="3695004"/>
    <n v="0"/>
    <d v="2025-05-03T00:00:00"/>
    <m/>
    <d v="2025-05-03T00:00:00"/>
    <n v="0"/>
    <m/>
    <s v=""/>
    <s v="Đã thanh toán"/>
    <s v="05"/>
    <s v="06"/>
    <s v="check xong"/>
    <m/>
    <x v="6"/>
    <x v="6"/>
  </r>
  <r>
    <x v="2"/>
    <x v="2"/>
    <d v="2025-05-05T00:00:00"/>
    <s v="BH2348549"/>
    <d v="2025-05-05T00:00:00"/>
    <n v="29754"/>
    <s v="17224122"/>
    <n v="1350803"/>
    <n v="0"/>
    <n v="108064"/>
    <n v="1458867"/>
    <s v="Bán hàng"/>
    <d v="2025-06-24T00:00:00"/>
    <m/>
    <n v="0"/>
    <n v="1458867"/>
    <n v="1458867"/>
    <n v="0"/>
    <d v="2025-05-05T00:00:00"/>
    <m/>
    <d v="2025-05-05T00:00:00"/>
    <n v="0"/>
    <m/>
    <s v=""/>
    <s v="Đã thanh toán"/>
    <s v="05"/>
    <s v="06"/>
    <s v="check xong"/>
    <m/>
    <x v="2"/>
    <x v="2"/>
  </r>
  <r>
    <x v="9"/>
    <x v="9"/>
    <d v="2025-05-06T00:00:00"/>
    <s v="BH2323325"/>
    <d v="2025-05-06T00:00:00"/>
    <n v="28203"/>
    <s v="14381687"/>
    <n v="11105800"/>
    <n v="0"/>
    <n v="888464"/>
    <n v="11994264"/>
    <s v="Bán hàng"/>
    <d v="2025-06-10T00:00:00"/>
    <m/>
    <n v="0"/>
    <n v="11994264"/>
    <n v="11994264"/>
    <n v="0"/>
    <d v="2025-05-06T00:00:00"/>
    <m/>
    <d v="2025-05-06T00:00:00"/>
    <n v="0"/>
    <m/>
    <s v=""/>
    <s v="Đã thanh toán"/>
    <s v="05"/>
    <s v="06"/>
    <s v="check xong"/>
    <m/>
    <x v="9"/>
    <x v="9"/>
  </r>
  <r>
    <x v="8"/>
    <x v="8"/>
    <d v="2025-05-07T00:00:00"/>
    <s v="BH2348704"/>
    <d v="2025-05-07T00:00:00"/>
    <n v="29902"/>
    <s v="11218634"/>
    <n v="1952680"/>
    <n v="0"/>
    <n v="156214"/>
    <n v="2108894"/>
    <s v="Bán hàng"/>
    <d v="2025-06-24T00:00:00"/>
    <m/>
    <n v="0"/>
    <n v="2108894"/>
    <n v="2108894"/>
    <n v="0"/>
    <d v="2025-05-07T00:00:00"/>
    <m/>
    <d v="2025-05-07T00:00:00"/>
    <n v="0"/>
    <m/>
    <s v=""/>
    <s v="Đã thanh toán"/>
    <s v="05"/>
    <s v="06"/>
    <s v="check xong"/>
    <m/>
    <x v="8"/>
    <x v="8"/>
  </r>
  <r>
    <x v="8"/>
    <x v="8"/>
    <d v="2025-05-07T00:00:00"/>
    <s v="BH2348705"/>
    <d v="2025-05-07T00:00:00"/>
    <n v="29901"/>
    <s v="11219657"/>
    <n v="2472280"/>
    <n v="0"/>
    <n v="197782"/>
    <n v="2670062"/>
    <s v="Bán hàng"/>
    <d v="2025-06-24T00:00:00"/>
    <m/>
    <n v="0"/>
    <n v="2670062"/>
    <n v="2670062"/>
    <n v="0"/>
    <d v="2025-05-07T00:00:00"/>
    <m/>
    <d v="2025-05-07T00:00:00"/>
    <n v="0"/>
    <m/>
    <s v=""/>
    <s v="Đã thanh toán"/>
    <s v="05"/>
    <s v="06"/>
    <s v="check xong"/>
    <m/>
    <x v="8"/>
    <x v="8"/>
  </r>
  <r>
    <x v="0"/>
    <x v="0"/>
    <d v="2025-05-08T00:00:00"/>
    <s v="BH2348706"/>
    <d v="2025-05-05T00:00:00"/>
    <n v="29893"/>
    <s v="25580473"/>
    <n v="1952680"/>
    <n v="0"/>
    <n v="156214"/>
    <n v="2108894"/>
    <s v="Bán hàng"/>
    <d v="2025-06-24T00:00:00"/>
    <m/>
    <n v="0"/>
    <n v="2108894"/>
    <n v="2108894"/>
    <n v="0"/>
    <d v="2025-05-05T00:00:00"/>
    <m/>
    <d v="2025-05-05T00:00:00"/>
    <n v="0"/>
    <m/>
    <s v=""/>
    <s v="Đã thanh toán"/>
    <s v="05"/>
    <s v="06"/>
    <s v="check xong"/>
    <m/>
    <x v="0"/>
    <x v="0"/>
  </r>
  <r>
    <x v="2"/>
    <x v="2"/>
    <d v="2025-05-08T00:00:00"/>
    <s v="BH2348708"/>
    <d v="2025-05-05T00:00:00"/>
    <n v="29896"/>
    <s v="17226080"/>
    <n v="1116060"/>
    <n v="0"/>
    <n v="89285"/>
    <n v="1205345"/>
    <s v="Bán hàng"/>
    <d v="2025-06-24T00:00:00"/>
    <m/>
    <n v="0"/>
    <n v="1205345"/>
    <n v="1205345"/>
    <n v="0"/>
    <d v="2025-05-05T00:00:00"/>
    <m/>
    <d v="2025-05-05T00:00:00"/>
    <n v="0"/>
    <m/>
    <s v=""/>
    <s v="Đã thanh toán"/>
    <s v="05"/>
    <s v="06"/>
    <s v="check xong"/>
    <m/>
    <x v="2"/>
    <x v="2"/>
  </r>
  <r>
    <x v="3"/>
    <x v="3"/>
    <d v="2025-05-08T00:00:00"/>
    <s v="BH2348709"/>
    <d v="2025-05-05T00:00:00"/>
    <n v="29897"/>
    <s v="16030065"/>
    <n v="558030"/>
    <n v="0"/>
    <n v="44642"/>
    <n v="602672"/>
    <s v="Bán hàng"/>
    <d v="2025-06-24T00:00:00"/>
    <m/>
    <n v="0"/>
    <n v="602672"/>
    <n v="602672"/>
    <n v="0"/>
    <d v="2025-05-05T00:00:00"/>
    <m/>
    <d v="2025-05-05T00:00:00"/>
    <n v="0"/>
    <m/>
    <s v=""/>
    <s v="Đã thanh toán"/>
    <s v="05"/>
    <s v="06"/>
    <s v="check xong"/>
    <m/>
    <x v="3"/>
    <x v="3"/>
  </r>
  <r>
    <x v="3"/>
    <x v="3"/>
    <d v="2025-05-08T00:00:00"/>
    <s v="BH2348710"/>
    <d v="2025-05-05T00:00:00"/>
    <n v="29898"/>
    <s v="16029771"/>
    <n v="1952680"/>
    <n v="0"/>
    <n v="156214"/>
    <n v="2108894"/>
    <s v="Bán hàng"/>
    <d v="2025-06-24T00:00:00"/>
    <m/>
    <n v="0"/>
    <n v="2108894"/>
    <n v="2108894"/>
    <n v="0"/>
    <d v="2025-05-05T00:00:00"/>
    <m/>
    <d v="2025-05-05T00:00:00"/>
    <n v="0"/>
    <m/>
    <s v=""/>
    <s v="Đã thanh toán"/>
    <s v="05"/>
    <s v="06"/>
    <s v="check xong"/>
    <m/>
    <x v="3"/>
    <x v="3"/>
  </r>
  <r>
    <x v="7"/>
    <x v="7"/>
    <d v="2025-05-08T00:00:00"/>
    <s v="BH2348711"/>
    <d v="2025-05-05T00:00:00"/>
    <n v="29899"/>
    <s v="15395244"/>
    <n v="3902165"/>
    <n v="0"/>
    <n v="312173"/>
    <n v="4214338"/>
    <s v="Bán hàng"/>
    <d v="2025-06-24T00:00:00"/>
    <m/>
    <n v="0"/>
    <n v="4214338"/>
    <n v="4214338"/>
    <n v="0"/>
    <d v="2025-05-05T00:00:00"/>
    <m/>
    <d v="2025-05-05T00:00:00"/>
    <n v="0"/>
    <m/>
    <s v=""/>
    <s v="Đã thanh toán"/>
    <s v="05"/>
    <s v="06"/>
    <s v="check xong"/>
    <m/>
    <x v="7"/>
    <x v="7"/>
  </r>
  <r>
    <x v="7"/>
    <x v="7"/>
    <d v="2025-05-08T00:00:00"/>
    <s v="BH2348712"/>
    <d v="2025-05-05T00:00:00"/>
    <n v="29900"/>
    <s v="15394965"/>
    <n v="1952680"/>
    <n v="0"/>
    <n v="156214"/>
    <n v="2108894"/>
    <s v="Bán hàng"/>
    <d v="2025-06-24T00:00:00"/>
    <m/>
    <n v="0"/>
    <n v="2108894"/>
    <n v="2108894"/>
    <n v="0"/>
    <d v="2025-05-05T00:00:00"/>
    <m/>
    <d v="2025-05-05T00:00:00"/>
    <n v="0"/>
    <m/>
    <s v=""/>
    <s v="Đã thanh toán"/>
    <s v="05"/>
    <s v="06"/>
    <s v="check xong"/>
    <m/>
    <x v="7"/>
    <x v="7"/>
  </r>
  <r>
    <x v="6"/>
    <x v="6"/>
    <d v="2025-05-08T00:00:00"/>
    <s v="BH2348707"/>
    <d v="2025-05-07T00:00:00"/>
    <n v="29895"/>
    <s v="22597350"/>
    <n v="2253778"/>
    <n v="0"/>
    <n v="180302"/>
    <n v="2434080"/>
    <s v="Bán hàng"/>
    <d v="2025-06-24T00:00:00"/>
    <m/>
    <n v="0"/>
    <n v="2434080"/>
    <n v="2434080"/>
    <n v="0"/>
    <d v="2025-05-07T00:00:00"/>
    <m/>
    <d v="2025-05-07T00:00:00"/>
    <n v="0"/>
    <m/>
    <s v=""/>
    <s v="Đã thanh toán"/>
    <s v="05"/>
    <s v="06"/>
    <s v="check xong"/>
    <m/>
    <x v="6"/>
    <x v="6"/>
  </r>
  <r>
    <x v="4"/>
    <x v="4"/>
    <d v="2025-05-09T00:00:00"/>
    <s v="BH2348874"/>
    <d v="2025-05-09T00:00:00"/>
    <n v="29905"/>
    <s v="18481280"/>
    <n v="1952680"/>
    <n v="0"/>
    <n v="156214"/>
    <n v="2108894"/>
    <s v="Bán hàng"/>
    <d v="2025-06-24T00:00:00"/>
    <m/>
    <n v="0"/>
    <n v="2108894"/>
    <n v="2108894"/>
    <n v="0"/>
    <d v="2025-05-09T00:00:00"/>
    <m/>
    <d v="2025-05-09T00:00:00"/>
    <n v="0"/>
    <m/>
    <s v=""/>
    <s v="Đã thanh toán"/>
    <s v="05"/>
    <s v="06"/>
    <s v="check xong"/>
    <m/>
    <x v="4"/>
    <x v="4"/>
  </r>
  <r>
    <x v="4"/>
    <x v="4"/>
    <d v="2025-05-09T00:00:00"/>
    <s v="BH2348875"/>
    <d v="2025-05-09T00:00:00"/>
    <n v="29906"/>
    <s v="18481719"/>
    <n v="1612410"/>
    <n v="0"/>
    <n v="128993"/>
    <n v="1741403"/>
    <s v="Bán hàng"/>
    <d v="2025-06-24T00:00:00"/>
    <m/>
    <n v="0"/>
    <n v="1741403"/>
    <n v="1741403"/>
    <n v="0"/>
    <d v="2025-05-09T00:00:00"/>
    <m/>
    <d v="2025-05-09T00:00:00"/>
    <n v="0"/>
    <m/>
    <s v=""/>
    <s v="Đã thanh toán"/>
    <s v="05"/>
    <s v="06"/>
    <s v="check xong"/>
    <m/>
    <x v="4"/>
    <x v="4"/>
  </r>
  <r>
    <x v="9"/>
    <x v="9"/>
    <d v="2025-05-10T00:00:00"/>
    <s v="BH2323543"/>
    <d v="2025-05-10T00:00:00"/>
    <n v="30140"/>
    <s v="13312660"/>
    <n v="2203595"/>
    <n v="0"/>
    <n v="176288"/>
    <n v="2379883"/>
    <s v="Bán hàng"/>
    <d v="2025-06-24T00:00:00"/>
    <m/>
    <n v="0"/>
    <n v="2379883"/>
    <n v="2379883"/>
    <n v="0"/>
    <d v="2025-05-10T00:00:00"/>
    <m/>
    <d v="2025-05-10T00:00:00"/>
    <n v="0"/>
    <m/>
    <s v=""/>
    <s v="Đã thanh toán"/>
    <s v="05"/>
    <s v="06"/>
    <s v="check xong"/>
    <m/>
    <x v="9"/>
    <x v="9"/>
  </r>
  <r>
    <x v="8"/>
    <x v="8"/>
    <d v="2025-05-10T00:00:00"/>
    <s v="BH2348872"/>
    <d v="2025-05-10T00:00:00"/>
    <n v="29903"/>
    <s v="10606237"/>
    <n v="3905360"/>
    <n v="0"/>
    <n v="312429"/>
    <n v="4217789"/>
    <s v="Bán hàng"/>
    <d v="2025-06-24T00:00:00"/>
    <m/>
    <n v="0"/>
    <n v="4217789"/>
    <n v="4217789"/>
    <n v="0"/>
    <d v="2025-05-10T00:00:00"/>
    <m/>
    <d v="2025-05-10T00:00:00"/>
    <n v="0"/>
    <m/>
    <s v=""/>
    <s v="Đã thanh toán"/>
    <s v="05"/>
    <s v="06"/>
    <s v="check xong"/>
    <m/>
    <x v="8"/>
    <x v="8"/>
  </r>
  <r>
    <x v="8"/>
    <x v="8"/>
    <d v="2025-05-10T00:00:00"/>
    <s v="BH2348873"/>
    <d v="2025-05-10T00:00:00"/>
    <n v="29904"/>
    <s v="10606526"/>
    <n v="10169280"/>
    <n v="0"/>
    <n v="813542"/>
    <n v="10982822"/>
    <s v="Bán hàng"/>
    <d v="2025-06-24T00:00:00"/>
    <m/>
    <n v="0"/>
    <n v="10982822"/>
    <n v="10982822"/>
    <n v="0"/>
    <d v="2025-05-10T00:00:00"/>
    <m/>
    <d v="2025-05-10T00:00:00"/>
    <n v="0"/>
    <m/>
    <s v=""/>
    <s v="Đã thanh toán"/>
    <s v="05"/>
    <s v="06"/>
    <s v="check xong"/>
    <m/>
    <x v="8"/>
    <x v="8"/>
  </r>
  <r>
    <x v="2"/>
    <x v="2"/>
    <d v="2025-05-12T00:00:00"/>
    <s v="BH2349058"/>
    <d v="2025-05-09T00:00:00"/>
    <n v="30835"/>
    <s v="17227897"/>
    <n v="2632235"/>
    <n v="0"/>
    <n v="210579"/>
    <n v="2842814"/>
    <s v="Bán hàng"/>
    <d v="2025-06-24T00:00:00"/>
    <m/>
    <n v="0"/>
    <n v="2842814"/>
    <n v="2842814"/>
    <n v="0"/>
    <d v="2025-05-09T00:00:00"/>
    <m/>
    <d v="2025-05-09T00:00:00"/>
    <n v="0"/>
    <m/>
    <s v=""/>
    <s v="Đã thanh toán"/>
    <s v="05"/>
    <s v="06"/>
    <s v="check xong"/>
    <m/>
    <x v="2"/>
    <x v="2"/>
  </r>
  <r>
    <x v="0"/>
    <x v="0"/>
    <d v="2025-05-12T00:00:00"/>
    <s v="BH2349059"/>
    <d v="2025-05-09T00:00:00"/>
    <n v="30836"/>
    <s v="25582008"/>
    <n v="9622257"/>
    <n v="0"/>
    <n v="769781"/>
    <n v="10392038"/>
    <s v="Bán hàng"/>
    <d v="2025-06-24T00:00:00"/>
    <m/>
    <n v="0"/>
    <n v="10392038"/>
    <n v="10392038"/>
    <n v="0"/>
    <d v="2025-05-09T00:00:00"/>
    <m/>
    <d v="2025-05-09T00:00:00"/>
    <n v="0"/>
    <m/>
    <s v=""/>
    <s v="Đã thanh toán"/>
    <s v="05"/>
    <s v="06"/>
    <s v="check xong"/>
    <m/>
    <x v="0"/>
    <x v="0"/>
  </r>
  <r>
    <x v="8"/>
    <x v="8"/>
    <d v="2025-05-13T00:00:00"/>
    <s v="BH2349055"/>
    <d v="2025-05-13T00:00:00"/>
    <n v="30832"/>
    <s v="11222183"/>
    <n v="2144100"/>
    <n v="0"/>
    <n v="171528"/>
    <n v="2315628"/>
    <s v="Bán hàng"/>
    <d v="2025-06-24T00:00:00"/>
    <m/>
    <n v="0"/>
    <n v="2315628"/>
    <n v="2315628"/>
    <n v="0"/>
    <d v="2025-05-13T00:00:00"/>
    <m/>
    <d v="2025-05-13T00:00:00"/>
    <n v="0"/>
    <m/>
    <s v=""/>
    <s v="Đã thanh toán"/>
    <s v="05"/>
    <s v="06"/>
    <s v="check xong"/>
    <m/>
    <x v="8"/>
    <x v="8"/>
  </r>
  <r>
    <x v="8"/>
    <x v="8"/>
    <d v="2025-05-13T00:00:00"/>
    <s v="BH2349056"/>
    <d v="2025-05-13T00:00:00"/>
    <n v="30833"/>
    <s v="11222535"/>
    <n v="2883150"/>
    <n v="0"/>
    <n v="230652"/>
    <n v="3113802"/>
    <s v="Bán hàng"/>
    <d v="2025-06-24T00:00:00"/>
    <m/>
    <n v="0"/>
    <n v="3113802"/>
    <n v="3113802"/>
    <n v="0"/>
    <d v="2025-05-13T00:00:00"/>
    <m/>
    <d v="2025-05-13T00:00:00"/>
    <n v="0"/>
    <m/>
    <s v=""/>
    <s v="Đã thanh toán"/>
    <s v="05"/>
    <s v="06"/>
    <s v="check xong"/>
    <m/>
    <x v="8"/>
    <x v="8"/>
  </r>
  <r>
    <x v="8"/>
    <x v="8"/>
    <d v="2025-05-13T00:00:00"/>
    <s v="BH2349057"/>
    <d v="2025-05-13T00:00:00"/>
    <n v="30834"/>
    <s v="12078365"/>
    <n v="2381320"/>
    <n v="0"/>
    <n v="190506"/>
    <n v="2571826"/>
    <s v="Bán hàng"/>
    <d v="2025-06-24T00:00:00"/>
    <m/>
    <n v="0"/>
    <n v="2571826"/>
    <n v="2571826"/>
    <n v="0"/>
    <d v="2025-05-13T00:00:00"/>
    <m/>
    <d v="2025-05-13T00:00:00"/>
    <n v="0"/>
    <m/>
    <s v=""/>
    <s v="Đã thanh toán"/>
    <s v="05"/>
    <s v="06"/>
    <s v="check xong"/>
    <m/>
    <x v="8"/>
    <x v="8"/>
  </r>
  <r>
    <x v="9"/>
    <x v="9"/>
    <d v="2025-05-14T00:00:00"/>
    <s v="BH2323740"/>
    <d v="2025-05-14T00:00:00"/>
    <n v="31343"/>
    <s v="26680599"/>
    <n v="2939350"/>
    <n v="0"/>
    <n v="235148"/>
    <n v="3174498"/>
    <s v="Bán hàng"/>
    <d v="2025-06-24T00:00:00"/>
    <m/>
    <n v="0"/>
    <n v="3174498"/>
    <n v="3174498"/>
    <n v="0"/>
    <d v="2025-05-14T00:00:00"/>
    <m/>
    <d v="2025-05-14T00:00:00"/>
    <n v="0"/>
    <m/>
    <s v=""/>
    <s v="Đã thanh toán"/>
    <s v="05"/>
    <s v="06"/>
    <s v="check xong"/>
    <m/>
    <x v="9"/>
    <x v="9"/>
  </r>
  <r>
    <x v="9"/>
    <x v="9"/>
    <d v="2025-05-14T00:00:00"/>
    <s v="BH2323741"/>
    <d v="2025-05-14T00:00:00"/>
    <n v="31341"/>
    <s v="90521879"/>
    <n v="3491900"/>
    <n v="0"/>
    <n v="279352"/>
    <n v="3771252"/>
    <s v="Bán hàng"/>
    <d v="2025-06-24T00:00:00"/>
    <m/>
    <n v="0"/>
    <n v="3771252"/>
    <n v="3771252"/>
    <n v="0"/>
    <d v="2025-05-14T00:00:00"/>
    <m/>
    <d v="2025-05-14T00:00:00"/>
    <n v="0"/>
    <m/>
    <s v=""/>
    <s v="Đã thanh toán"/>
    <s v="05"/>
    <s v="06"/>
    <s v="check xong"/>
    <m/>
    <x v="9"/>
    <x v="9"/>
  </r>
  <r>
    <x v="7"/>
    <x v="7"/>
    <d v="2025-05-15T00:00:00"/>
    <s v="BH2349311"/>
    <d v="2025-05-12T00:00:00"/>
    <n v="31296"/>
    <s v="15397667"/>
    <n v="3849940"/>
    <n v="0"/>
    <n v="307995"/>
    <n v="4157935"/>
    <s v="Bán hàng"/>
    <d v="2025-06-24T00:00:00"/>
    <m/>
    <n v="0"/>
    <n v="4157935"/>
    <n v="4157935"/>
    <n v="0"/>
    <d v="2025-05-12T00:00:00"/>
    <m/>
    <d v="2025-05-12T00:00:00"/>
    <n v="0"/>
    <m/>
    <s v=""/>
    <s v="Đã thanh toán"/>
    <s v="05"/>
    <s v="06"/>
    <s v="check xong"/>
    <m/>
    <x v="7"/>
    <x v="7"/>
  </r>
  <r>
    <x v="0"/>
    <x v="0"/>
    <d v="2025-05-15T00:00:00"/>
    <s v="BH2349312"/>
    <d v="2025-05-12T00:00:00"/>
    <n v="31297"/>
    <s v="25582925"/>
    <n v="4407970"/>
    <n v="0"/>
    <n v="352638"/>
    <n v="4760608"/>
    <s v="Bán hàng"/>
    <d v="2025-06-24T00:00:00"/>
    <m/>
    <n v="0"/>
    <n v="4760608"/>
    <n v="4760608"/>
    <n v="0"/>
    <d v="2025-05-12T00:00:00"/>
    <m/>
    <d v="2025-05-12T00:00:00"/>
    <n v="0"/>
    <m/>
    <s v=""/>
    <s v="Đã thanh toán"/>
    <s v="05"/>
    <s v="06"/>
    <s v="check xong"/>
    <m/>
    <x v="0"/>
    <x v="0"/>
  </r>
  <r>
    <x v="2"/>
    <x v="2"/>
    <d v="2025-05-15T00:00:00"/>
    <s v="BH2349313"/>
    <d v="2025-05-14T00:00:00"/>
    <n v="31298"/>
    <s v="17230020"/>
    <n v="1461861"/>
    <n v="0"/>
    <n v="116949"/>
    <n v="1578810"/>
    <s v="Bán hàng"/>
    <d v="2025-06-24T00:00:00"/>
    <m/>
    <n v="0"/>
    <n v="1578810"/>
    <n v="1578810"/>
    <n v="0"/>
    <d v="2025-05-14T00:00:00"/>
    <m/>
    <d v="2025-05-14T00:00:00"/>
    <n v="0"/>
    <m/>
    <s v=""/>
    <s v="Đã thanh toán"/>
    <s v="05"/>
    <s v="06"/>
    <s v="check xong"/>
    <m/>
    <x v="2"/>
    <x v="2"/>
  </r>
  <r>
    <x v="8"/>
    <x v="8"/>
    <d v="2025-05-15T00:00:00"/>
    <s v="BH2349216"/>
    <d v="2025-05-15T00:00:00"/>
    <n v="31105"/>
    <s v="29309854"/>
    <n v="1468620"/>
    <n v="0"/>
    <n v="117490"/>
    <n v="1586110"/>
    <s v="Bán hàng"/>
    <d v="2025-06-24T00:00:00"/>
    <m/>
    <n v="0"/>
    <n v="1586110"/>
    <n v="1586110"/>
    <n v="0"/>
    <d v="2025-05-15T00:00:00"/>
    <m/>
    <d v="2025-05-15T00:00:00"/>
    <n v="0"/>
    <m/>
    <s v=""/>
    <s v="Đã thanh toán"/>
    <s v="05"/>
    <s v="06"/>
    <s v="check xong"/>
    <m/>
    <x v="8"/>
    <x v="8"/>
  </r>
  <r>
    <x v="8"/>
    <x v="8"/>
    <d v="2025-05-16T00:00:00"/>
    <s v="BH2349314"/>
    <d v="2025-05-16T00:00:00"/>
    <n v="31299"/>
    <s v="10609836"/>
    <n v="8733950"/>
    <n v="0"/>
    <n v="698716"/>
    <n v="9432666"/>
    <s v="Bán hàng"/>
    <d v="2025-06-24T00:00:00"/>
    <m/>
    <n v="0"/>
    <n v="9432666"/>
    <n v="9432666"/>
    <n v="0"/>
    <d v="2025-05-16T00:00:00"/>
    <m/>
    <d v="2025-05-16T00:00:00"/>
    <n v="0"/>
    <m/>
    <s v=""/>
    <s v="Đã thanh toán"/>
    <s v="05"/>
    <s v="06"/>
    <s v="check xong"/>
    <m/>
    <x v="8"/>
    <x v="8"/>
  </r>
  <r>
    <x v="9"/>
    <x v="9"/>
    <d v="2025-05-17T00:00:00"/>
    <s v="BH2323938"/>
    <d v="2025-05-17T00:00:00"/>
    <n v="33003"/>
    <s v="14388897"/>
    <n v="11105800"/>
    <n v="0"/>
    <n v="888464"/>
    <n v="11994264"/>
    <s v="Bán hàng"/>
    <d v="2025-06-24T00:00:00"/>
    <m/>
    <n v="0"/>
    <n v="11994264"/>
    <n v="11994264"/>
    <n v="0"/>
    <d v="2025-05-17T00:00:00"/>
    <m/>
    <d v="2025-05-17T00:00:00"/>
    <n v="0"/>
    <m/>
    <s v=""/>
    <s v="Đã thanh toán"/>
    <s v="05"/>
    <s v="06"/>
    <s v="check xong"/>
    <m/>
    <x v="9"/>
    <x v="9"/>
  </r>
  <r>
    <x v="9"/>
    <x v="9"/>
    <d v="2025-05-17T00:00:00"/>
    <s v="BH2323939"/>
    <d v="2025-05-17T00:00:00"/>
    <n v="33005"/>
    <s v="14386927"/>
    <n v="536025"/>
    <n v="0"/>
    <n v="42882"/>
    <n v="578907"/>
    <s v="Bán hàng"/>
    <d v="2025-06-24T00:00:00"/>
    <m/>
    <n v="0"/>
    <n v="578907"/>
    <n v="578907"/>
    <n v="0"/>
    <d v="2025-05-17T00:00:00"/>
    <m/>
    <d v="2025-05-17T00:00:00"/>
    <n v="0"/>
    <m/>
    <s v=""/>
    <s v="Đã thanh toán"/>
    <s v="05"/>
    <s v="06"/>
    <s v="check xong"/>
    <m/>
    <x v="9"/>
    <x v="9"/>
  </r>
  <r>
    <x v="9"/>
    <x v="9"/>
    <d v="2025-05-17T00:00:00"/>
    <s v="BH2324018"/>
    <d v="2025-05-17T00:00:00"/>
    <n v="33968"/>
    <s v="26682118"/>
    <n v="4456745"/>
    <n v="0"/>
    <n v="356540"/>
    <n v="4813285"/>
    <s v="Bán hàng"/>
    <d v="2025-06-24T00:00:00"/>
    <m/>
    <n v="0"/>
    <n v="4813285"/>
    <n v="4813285"/>
    <n v="0"/>
    <d v="2025-05-17T00:00:00"/>
    <m/>
    <d v="2025-05-17T00:00:00"/>
    <n v="0"/>
    <m/>
    <s v=""/>
    <s v="Đã thanh toán"/>
    <s v="05"/>
    <s v="06"/>
    <s v="check xong"/>
    <m/>
    <x v="9"/>
    <x v="9"/>
  </r>
  <r>
    <x v="5"/>
    <x v="5"/>
    <d v="2025-05-17T00:00:00"/>
    <s v="BH2349315"/>
    <d v="2025-05-17T00:00:00"/>
    <n v="31291"/>
    <s v="19676445"/>
    <n v="2883150"/>
    <n v="0"/>
    <n v="230652"/>
    <n v="3113802"/>
    <s v="Bán hàng"/>
    <d v="2025-06-24T00:00:00"/>
    <m/>
    <n v="0"/>
    <n v="3113802"/>
    <n v="3113802"/>
    <n v="0"/>
    <d v="2025-05-17T00:00:00"/>
    <m/>
    <d v="2025-05-17T00:00:00"/>
    <n v="0"/>
    <m/>
    <s v=""/>
    <s v="Đã thanh toán"/>
    <s v="05"/>
    <s v="06"/>
    <s v="check xong"/>
    <m/>
    <x v="5"/>
    <x v="5"/>
  </r>
  <r>
    <x v="5"/>
    <x v="5"/>
    <d v="2025-05-17T00:00:00"/>
    <s v="BH2349316"/>
    <d v="2025-05-17T00:00:00"/>
    <n v="31294"/>
    <s v="19673866"/>
    <n v="558030"/>
    <n v="0"/>
    <n v="44642"/>
    <n v="602672"/>
    <s v="Bán hàng"/>
    <d v="2025-06-24T00:00:00"/>
    <m/>
    <n v="0"/>
    <n v="602672"/>
    <n v="602672"/>
    <n v="0"/>
    <d v="2025-05-17T00:00:00"/>
    <m/>
    <d v="2025-05-17T00:00:00"/>
    <n v="0"/>
    <m/>
    <s v=""/>
    <s v="Đã thanh toán"/>
    <s v="05"/>
    <s v="06"/>
    <s v="check xong"/>
    <m/>
    <x v="5"/>
    <x v="5"/>
  </r>
  <r>
    <x v="2"/>
    <x v="2"/>
    <d v="2025-05-19T00:00:00"/>
    <s v="BH2349613"/>
    <d v="2025-05-15T00:00:00"/>
    <n v="32708"/>
    <s v="17230610"/>
    <n v="3497380"/>
    <n v="0"/>
    <n v="279790"/>
    <n v="3777170"/>
    <s v="Bán hàng"/>
    <d v="2025-07-10T00:00:00"/>
    <m/>
    <n v="0"/>
    <n v="3777170"/>
    <n v="3777170"/>
    <n v="0"/>
    <d v="2025-05-15T00:00:00"/>
    <m/>
    <d v="2025-05-15T00:00:00"/>
    <n v="0"/>
    <m/>
    <s v=""/>
    <s v="Đã thanh toán"/>
    <s v="05"/>
    <s v="07"/>
    <s v="check xong"/>
    <m/>
    <x v="2"/>
    <x v="2"/>
  </r>
  <r>
    <x v="11"/>
    <x v="11"/>
    <d v="2025-05-19T00:00:00"/>
    <s v="BH2349612"/>
    <d v="2025-05-16T00:00:00"/>
    <n v="32709"/>
    <s v="24546604"/>
    <n v="2120257"/>
    <n v="0"/>
    <n v="169621"/>
    <n v="2289878"/>
    <s v="Bán hàng"/>
    <d v="2025-07-10T00:00:00"/>
    <m/>
    <n v="0"/>
    <n v="2289878"/>
    <n v="2289878"/>
    <n v="0"/>
    <d v="2025-05-16T00:00:00"/>
    <m/>
    <d v="2025-05-16T00:00:00"/>
    <n v="0"/>
    <m/>
    <s v=""/>
    <s v="Đã thanh toán"/>
    <s v="05"/>
    <s v="07"/>
    <s v="check xong"/>
    <m/>
    <x v="11"/>
    <x v="11"/>
  </r>
  <r>
    <x v="3"/>
    <x v="3"/>
    <d v="2025-05-19T00:00:00"/>
    <s v="BH2349615"/>
    <d v="2025-05-16T00:00:00"/>
    <n v="32707"/>
    <s v="16034302"/>
    <n v="558030"/>
    <n v="0"/>
    <n v="44642"/>
    <n v="602672"/>
    <s v="Bán hàng"/>
    <d v="2025-07-10T00:00:00"/>
    <m/>
    <n v="0"/>
    <n v="602672"/>
    <n v="602672"/>
    <n v="0"/>
    <d v="2025-05-16T00:00:00"/>
    <m/>
    <d v="2025-05-16T00:00:00"/>
    <n v="0"/>
    <m/>
    <s v=""/>
    <s v="Đã thanh toán"/>
    <s v="05"/>
    <s v="07"/>
    <s v="check xong"/>
    <m/>
    <x v="3"/>
    <x v="3"/>
  </r>
  <r>
    <x v="9"/>
    <x v="9"/>
    <d v="2025-05-20T00:00:00"/>
    <s v="BH2323937"/>
    <d v="2025-05-20T00:00:00"/>
    <n v="33002"/>
    <s v="13317392"/>
    <n v="2496640"/>
    <n v="0"/>
    <n v="199731"/>
    <n v="2696371"/>
    <s v="Bán hàng"/>
    <d v="2025-06-24T00:00:00"/>
    <m/>
    <n v="0"/>
    <n v="2696371"/>
    <n v="2696371"/>
    <n v="0"/>
    <d v="2025-05-20T00:00:00"/>
    <m/>
    <d v="2025-05-20T00:00:00"/>
    <n v="0"/>
    <m/>
    <s v=""/>
    <s v="Đã thanh toán"/>
    <s v="05"/>
    <s v="06"/>
    <s v="check xong"/>
    <m/>
    <x v="9"/>
    <x v="9"/>
  </r>
  <r>
    <x v="9"/>
    <x v="9"/>
    <d v="2025-05-20T00:00:00"/>
    <s v="BH2323940"/>
    <d v="2025-05-20T00:00:00"/>
    <n v="33004"/>
    <s v="26682912"/>
    <n v="2496640"/>
    <n v="0"/>
    <n v="199731"/>
    <n v="2696371"/>
    <s v="Bán hàng"/>
    <d v="2025-06-24T00:00:00"/>
    <m/>
    <n v="0"/>
    <n v="2696371"/>
    <n v="2696371"/>
    <n v="0"/>
    <d v="2025-05-20T00:00:00"/>
    <m/>
    <d v="2025-05-20T00:00:00"/>
    <n v="0"/>
    <m/>
    <s v=""/>
    <s v="Đã thanh toán"/>
    <s v="05"/>
    <s v="06"/>
    <s v="check xong"/>
    <m/>
    <x v="9"/>
    <x v="9"/>
  </r>
  <r>
    <x v="9"/>
    <x v="9"/>
    <d v="2025-05-21T00:00:00"/>
    <s v="BH2323935"/>
    <d v="2025-05-21T00:00:00"/>
    <n v="33000"/>
    <s v="14388988"/>
    <n v="2496640"/>
    <n v="0"/>
    <n v="199731"/>
    <n v="2696371"/>
    <s v="Bán hàng"/>
    <d v="2025-07-10T00:00:00"/>
    <m/>
    <n v="0"/>
    <n v="2696371"/>
    <n v="2696371"/>
    <n v="0"/>
    <d v="2025-05-21T00:00:00"/>
    <m/>
    <d v="2025-05-21T00:00:00"/>
    <n v="0"/>
    <m/>
    <s v=""/>
    <s v="Đã thanh toán"/>
    <s v="05"/>
    <s v="07"/>
    <s v="check xong"/>
    <m/>
    <x v="9"/>
    <x v="9"/>
  </r>
  <r>
    <x v="9"/>
    <x v="9"/>
    <d v="2025-05-21T00:00:00"/>
    <s v="BH2323936"/>
    <d v="2025-05-21T00:00:00"/>
    <n v="33001"/>
    <s v="14388229"/>
    <n v="6110930"/>
    <n v="0"/>
    <n v="488874"/>
    <n v="6599804"/>
    <s v="Bán hàng"/>
    <d v="2025-07-10T00:00:00"/>
    <m/>
    <n v="0"/>
    <n v="6599804"/>
    <n v="6599804"/>
    <n v="0"/>
    <d v="2025-05-21T00:00:00"/>
    <m/>
    <d v="2025-05-21T00:00:00"/>
    <n v="0"/>
    <m/>
    <s v=""/>
    <s v="Đã thanh toán"/>
    <s v="05"/>
    <s v="07"/>
    <s v="check xong"/>
    <m/>
    <x v="9"/>
    <x v="9"/>
  </r>
  <r>
    <x v="8"/>
    <x v="8"/>
    <d v="2025-05-21T00:00:00"/>
    <s v="BH2349774"/>
    <d v="2025-05-21T00:00:00"/>
    <n v="32763"/>
    <s v="12082189"/>
    <n v="1248320"/>
    <n v="0"/>
    <n v="99866"/>
    <n v="1348186"/>
    <s v="Bán hàng"/>
    <d v="2025-07-10T00:00:00"/>
    <m/>
    <n v="0"/>
    <n v="1348186"/>
    <n v="1348186"/>
    <n v="0"/>
    <d v="2025-05-21T00:00:00"/>
    <m/>
    <d v="2025-05-21T00:00:00"/>
    <n v="0"/>
    <m/>
    <s v=""/>
    <s v="Đã thanh toán"/>
    <s v="05"/>
    <s v="07"/>
    <s v="check xong"/>
    <m/>
    <x v="8"/>
    <x v="8"/>
  </r>
  <r>
    <x v="8"/>
    <x v="8"/>
    <d v="2025-05-21T00:00:00"/>
    <s v="BH2349775"/>
    <d v="2025-05-21T00:00:00"/>
    <n v="32762"/>
    <s v="12082535"/>
    <n v="501830"/>
    <n v="0"/>
    <n v="40146"/>
    <n v="541976"/>
    <s v="Bán hàng"/>
    <d v="2025-07-10T00:00:00"/>
    <m/>
    <n v="0"/>
    <n v="541976"/>
    <n v="541976"/>
    <n v="0"/>
    <d v="2025-05-21T00:00:00"/>
    <m/>
    <d v="2025-05-21T00:00:00"/>
    <n v="0"/>
    <m/>
    <s v=""/>
    <s v="Đã thanh toán"/>
    <s v="05"/>
    <s v="07"/>
    <s v="check xong"/>
    <m/>
    <x v="8"/>
    <x v="8"/>
  </r>
  <r>
    <x v="12"/>
    <x v="12"/>
    <d v="2025-05-22T00:00:00"/>
    <s v="BH2349777"/>
    <d v="2025-05-18T00:00:00"/>
    <n v="32771"/>
    <s v="27597931"/>
    <n v="1248320"/>
    <n v="0"/>
    <n v="99866"/>
    <n v="1348186"/>
    <s v="Bán hàng"/>
    <d v="2025-07-10T00:00:00"/>
    <m/>
    <n v="0"/>
    <n v="1348186"/>
    <n v="1348186"/>
    <n v="0"/>
    <d v="2025-05-18T00:00:00"/>
    <m/>
    <d v="2025-05-18T00:00:00"/>
    <n v="0"/>
    <m/>
    <s v=""/>
    <s v="Đã thanh toán"/>
    <s v="05"/>
    <s v="07"/>
    <s v="check xong"/>
    <m/>
    <x v="12"/>
    <x v="12"/>
  </r>
  <r>
    <x v="0"/>
    <x v="0"/>
    <d v="2025-05-22T00:00:00"/>
    <s v="BH2349778"/>
    <d v="2025-05-18T00:00:00"/>
    <n v="32770"/>
    <s v="25584800"/>
    <n v="1248320"/>
    <n v="0"/>
    <n v="99866"/>
    <n v="1348186"/>
    <s v="Bán hàng"/>
    <d v="2025-07-10T00:00:00"/>
    <m/>
    <n v="0"/>
    <n v="1348186"/>
    <n v="1348186"/>
    <n v="0"/>
    <d v="2025-05-18T00:00:00"/>
    <m/>
    <d v="2025-05-18T00:00:00"/>
    <n v="0"/>
    <m/>
    <s v=""/>
    <s v="Đã thanh toán"/>
    <s v="05"/>
    <s v="07"/>
    <s v="check xong"/>
    <m/>
    <x v="0"/>
    <x v="0"/>
  </r>
  <r>
    <x v="6"/>
    <x v="6"/>
    <d v="2025-05-22T00:00:00"/>
    <s v="BH2349779"/>
    <d v="2025-05-18T00:00:00"/>
    <n v="32769"/>
    <s v="22600917"/>
    <n v="1248320"/>
    <n v="0"/>
    <n v="99866"/>
    <n v="1348186"/>
    <s v="Bán hàng"/>
    <d v="2025-07-10T00:00:00"/>
    <m/>
    <n v="0"/>
    <n v="1348186"/>
    <n v="1348186"/>
    <n v="0"/>
    <d v="2025-05-18T00:00:00"/>
    <m/>
    <d v="2025-05-18T00:00:00"/>
    <n v="0"/>
    <m/>
    <s v=""/>
    <s v="Đã thanh toán"/>
    <s v="05"/>
    <s v="07"/>
    <s v="check xong"/>
    <m/>
    <x v="6"/>
    <x v="6"/>
  </r>
  <r>
    <x v="12"/>
    <x v="12"/>
    <d v="2025-05-22T00:00:00"/>
    <s v="BH2349776"/>
    <d v="2025-05-19T00:00:00"/>
    <n v="32772"/>
    <s v="27598379"/>
    <n v="3441180"/>
    <n v="0"/>
    <n v="275294"/>
    <n v="3716474"/>
    <s v="Bán hàng"/>
    <d v="2025-07-10T00:00:00"/>
    <m/>
    <n v="0"/>
    <n v="3716474"/>
    <n v="3716474"/>
    <n v="0"/>
    <d v="2025-05-19T00:00:00"/>
    <m/>
    <d v="2025-05-19T00:00:00"/>
    <n v="0"/>
    <m/>
    <s v=""/>
    <s v="Đã thanh toán"/>
    <s v="05"/>
    <s v="07"/>
    <s v="check xong"/>
    <m/>
    <x v="12"/>
    <x v="12"/>
  </r>
  <r>
    <x v="13"/>
    <x v="13"/>
    <d v="2025-05-22T00:00:00"/>
    <s v="BH2349781"/>
    <d v="2025-05-19T00:00:00"/>
    <n v="32768"/>
    <s v="20634215"/>
    <n v="2381320"/>
    <n v="0"/>
    <n v="190506"/>
    <n v="2571826"/>
    <s v="Bán hàng"/>
    <d v="2025-07-10T00:00:00"/>
    <m/>
    <n v="0"/>
    <n v="2571826"/>
    <n v="2571826"/>
    <n v="0"/>
    <d v="2025-05-19T00:00:00"/>
    <m/>
    <d v="2025-05-19T00:00:00"/>
    <n v="0"/>
    <m/>
    <s v=""/>
    <s v="Đã thanh toán"/>
    <s v="05"/>
    <s v="07"/>
    <s v="check xong"/>
    <m/>
    <x v="13"/>
    <x v="13"/>
  </r>
  <r>
    <x v="13"/>
    <x v="13"/>
    <d v="2025-05-22T00:00:00"/>
    <s v="BH2349783"/>
    <d v="2025-05-19T00:00:00"/>
    <n v="32767"/>
    <s v="20633950"/>
    <n v="1248320"/>
    <n v="0"/>
    <n v="99866"/>
    <n v="1348186"/>
    <s v="Bán hàng"/>
    <d v="2025-07-10T00:00:00"/>
    <m/>
    <n v="0"/>
    <n v="1348186"/>
    <n v="1348186"/>
    <n v="0"/>
    <d v="2025-05-19T00:00:00"/>
    <m/>
    <d v="2025-05-19T00:00:00"/>
    <n v="0"/>
    <m/>
    <s v=""/>
    <s v="Đã thanh toán"/>
    <s v="05"/>
    <s v="07"/>
    <s v="check xong"/>
    <m/>
    <x v="13"/>
    <x v="13"/>
  </r>
  <r>
    <x v="9"/>
    <x v="9"/>
    <d v="2025-05-22T00:00:00"/>
    <s v="BH2323934"/>
    <d v="2025-05-22T00:00:00"/>
    <n v="32999"/>
    <s v="90523352"/>
    <n v="1248320"/>
    <n v="0"/>
    <n v="99866"/>
    <n v="1348186"/>
    <s v="Bán hàng"/>
    <d v="2025-07-10T00:00:00"/>
    <m/>
    <n v="0"/>
    <n v="1348186"/>
    <n v="1348186"/>
    <n v="0"/>
    <d v="2025-05-22T00:00:00"/>
    <m/>
    <d v="2025-05-22T00:00:00"/>
    <n v="0"/>
    <m/>
    <s v=""/>
    <s v="Đã thanh toán"/>
    <s v="05"/>
    <s v="07"/>
    <s v="check xong"/>
    <m/>
    <x v="9"/>
    <x v="9"/>
  </r>
  <r>
    <x v="8"/>
    <x v="8"/>
    <d v="2025-05-22T00:00:00"/>
    <s v="BH2349770"/>
    <d v="2025-05-22T00:00:00"/>
    <n v="32765"/>
    <s v="11225654"/>
    <n v="1003660"/>
    <n v="0"/>
    <n v="80293"/>
    <n v="1083953"/>
    <s v="Bán hàng"/>
    <d v="2025-07-10T00:00:00"/>
    <m/>
    <n v="0"/>
    <n v="1083953"/>
    <n v="1083953"/>
    <n v="0"/>
    <d v="2025-05-22T00:00:00"/>
    <m/>
    <d v="2025-05-22T00:00:00"/>
    <n v="0"/>
    <m/>
    <s v=""/>
    <s v="Đã thanh toán"/>
    <s v="05"/>
    <s v="07"/>
    <s v="check xong"/>
    <m/>
    <x v="8"/>
    <x v="8"/>
  </r>
  <r>
    <x v="8"/>
    <x v="8"/>
    <d v="2025-05-22T00:00:00"/>
    <s v="BH2349771"/>
    <d v="2025-05-22T00:00:00"/>
    <n v="32764"/>
    <s v="11225305"/>
    <n v="1248320"/>
    <n v="0"/>
    <n v="99866"/>
    <n v="1348186"/>
    <s v="Bán hàng"/>
    <d v="2025-07-10T00:00:00"/>
    <m/>
    <n v="0"/>
    <n v="1348186"/>
    <n v="1348186"/>
    <n v="0"/>
    <d v="2025-05-22T00:00:00"/>
    <m/>
    <d v="2025-05-22T00:00:00"/>
    <n v="0"/>
    <m/>
    <s v=""/>
    <s v="Đã thanh toán"/>
    <s v="05"/>
    <s v="07"/>
    <s v="check xong"/>
    <m/>
    <x v="8"/>
    <x v="8"/>
  </r>
  <r>
    <x v="5"/>
    <x v="5"/>
    <d v="2025-05-22T00:00:00"/>
    <s v="BH2349772"/>
    <d v="2025-05-22T00:00:00"/>
    <n v="32761"/>
    <s v="19677254"/>
    <n v="1248320"/>
    <n v="0"/>
    <n v="99866"/>
    <n v="1348186"/>
    <s v="Bán hàng"/>
    <d v="2025-07-10T00:00:00"/>
    <m/>
    <n v="0"/>
    <n v="1348186"/>
    <n v="1348186"/>
    <n v="0"/>
    <d v="2025-05-22T00:00:00"/>
    <m/>
    <d v="2025-05-22T00:00:00"/>
    <n v="0"/>
    <m/>
    <s v=""/>
    <s v="Đã thanh toán"/>
    <s v="05"/>
    <s v="07"/>
    <s v="check xong"/>
    <m/>
    <x v="5"/>
    <x v="5"/>
  </r>
  <r>
    <x v="4"/>
    <x v="4"/>
    <d v="2025-05-24T00:00:00"/>
    <s v="BH2349773"/>
    <d v="2025-05-24T00:00:00"/>
    <n v="32760"/>
    <s v="18486330"/>
    <n v="1248320"/>
    <n v="0"/>
    <n v="99866"/>
    <n v="1348186"/>
    <s v="Bán hàng"/>
    <d v="2025-07-10T00:00:00"/>
    <m/>
    <n v="0"/>
    <n v="1348186"/>
    <n v="1348186"/>
    <n v="0"/>
    <d v="2025-05-24T00:00:00"/>
    <m/>
    <d v="2025-05-24T00:00:00"/>
    <n v="0"/>
    <m/>
    <s v=""/>
    <s v="Đã thanh toán"/>
    <s v="05"/>
    <s v="07"/>
    <s v="check xong"/>
    <m/>
    <x v="4"/>
    <x v="4"/>
  </r>
  <r>
    <x v="3"/>
    <x v="3"/>
    <d v="2025-05-24T00:00:00"/>
    <s v="BH2349787"/>
    <d v="2025-05-24T00:00:00"/>
    <n v="32766"/>
    <s v="16035179"/>
    <n v="1248320"/>
    <n v="0"/>
    <n v="99866"/>
    <n v="1348186"/>
    <s v="Bán hàng"/>
    <d v="2025-07-10T00:00:00"/>
    <m/>
    <n v="0"/>
    <n v="1348186"/>
    <n v="1348186"/>
    <n v="0"/>
    <d v="2025-05-24T00:00:00"/>
    <m/>
    <d v="2025-05-24T00:00:00"/>
    <n v="0"/>
    <m/>
    <s v=""/>
    <s v="Đã thanh toán"/>
    <s v="05"/>
    <s v="07"/>
    <s v="check xong"/>
    <m/>
    <x v="3"/>
    <x v="3"/>
  </r>
  <r>
    <x v="1"/>
    <x v="1"/>
    <d v="2025-05-26T00:00:00"/>
    <s v="BH2350001"/>
    <d v="2025-05-23T00:00:00"/>
    <n v="33905"/>
    <s v="28596122"/>
    <n v="1248320"/>
    <n v="0"/>
    <n v="99866"/>
    <n v="1348186"/>
    <s v="Bán hàng"/>
    <d v="2025-07-10T00:00:00"/>
    <m/>
    <n v="0"/>
    <n v="1348186"/>
    <n v="1348186"/>
    <n v="0"/>
    <d v="2025-05-23T00:00:00"/>
    <m/>
    <d v="2025-05-23T00:00:00"/>
    <n v="0"/>
    <m/>
    <s v=""/>
    <s v="Đã thanh toán"/>
    <s v="05"/>
    <s v="07"/>
    <s v="check xong"/>
    <m/>
    <x v="1"/>
    <x v="1"/>
  </r>
  <r>
    <x v="0"/>
    <x v="0"/>
    <d v="2025-05-26T00:00:00"/>
    <s v="BH2350004"/>
    <d v="2025-05-23T00:00:00"/>
    <n v="33906"/>
    <s v="25586423"/>
    <n v="909311"/>
    <n v="0"/>
    <n v="72745"/>
    <n v="982056"/>
    <s v="Bán hàng"/>
    <d v="2025-07-10T00:00:00"/>
    <m/>
    <n v="0"/>
    <n v="982056"/>
    <n v="982056"/>
    <n v="0"/>
    <d v="2025-05-23T00:00:00"/>
    <m/>
    <d v="2025-05-23T00:00:00"/>
    <n v="0"/>
    <m/>
    <s v=""/>
    <s v="Đã thanh toán"/>
    <s v="05"/>
    <s v="07"/>
    <s v="check xong"/>
    <m/>
    <x v="0"/>
    <x v="0"/>
  </r>
  <r>
    <x v="11"/>
    <x v="11"/>
    <d v="2025-05-26T00:00:00"/>
    <s v="BH2350008"/>
    <d v="2025-05-23T00:00:00"/>
    <n v="33907"/>
    <s v="24548876"/>
    <n v="1248320"/>
    <n v="0"/>
    <n v="99866"/>
    <n v="1348186"/>
    <s v="Bán hàng"/>
    <d v="2025-07-10T00:00:00"/>
    <m/>
    <n v="0"/>
    <n v="1348186"/>
    <n v="1348186"/>
    <n v="0"/>
    <d v="2025-05-23T00:00:00"/>
    <m/>
    <d v="2025-05-23T00:00:00"/>
    <n v="0"/>
    <m/>
    <s v=""/>
    <s v="Đã thanh toán"/>
    <s v="05"/>
    <s v="07"/>
    <s v="check xong"/>
    <m/>
    <x v="11"/>
    <x v="11"/>
  </r>
  <r>
    <x v="2"/>
    <x v="2"/>
    <d v="2025-05-26T00:00:00"/>
    <s v="BH2350012"/>
    <d v="2025-05-23T00:00:00"/>
    <n v="33909"/>
    <s v="17234032"/>
    <n v="1248320"/>
    <n v="0"/>
    <n v="99866"/>
    <n v="1348186"/>
    <s v="Bán hàng"/>
    <d v="2025-07-10T00:00:00"/>
    <m/>
    <n v="0"/>
    <n v="1348186"/>
    <n v="1348186"/>
    <n v="0"/>
    <d v="2025-05-23T00:00:00"/>
    <m/>
    <d v="2025-05-23T00:00:00"/>
    <n v="0"/>
    <m/>
    <s v=""/>
    <s v="Đã thanh toán"/>
    <s v="05"/>
    <s v="07"/>
    <s v="check xong"/>
    <m/>
    <x v="2"/>
    <x v="2"/>
  </r>
  <r>
    <x v="3"/>
    <x v="3"/>
    <d v="2025-05-26T00:00:00"/>
    <s v="BH2350017"/>
    <d v="2025-05-23T00:00:00"/>
    <n v="33910"/>
    <s v="16037265"/>
    <n v="1248320"/>
    <n v="0"/>
    <n v="99866"/>
    <n v="1348186"/>
    <s v="Bán hàng"/>
    <d v="2025-07-10T00:00:00"/>
    <m/>
    <n v="0"/>
    <n v="1348186"/>
    <n v="1348186"/>
    <n v="0"/>
    <d v="2025-05-23T00:00:00"/>
    <m/>
    <d v="2025-05-23T00:00:00"/>
    <n v="0"/>
    <m/>
    <s v=""/>
    <s v="Đã thanh toán"/>
    <s v="05"/>
    <s v="07"/>
    <s v="check xong"/>
    <m/>
    <x v="3"/>
    <x v="3"/>
  </r>
  <r>
    <x v="14"/>
    <x v="14"/>
    <d v="2025-05-26T00:00:00"/>
    <s v="BH2350010"/>
    <d v="2025-05-24T00:00:00"/>
    <n v="33908"/>
    <s v="23359486"/>
    <n v="1248320"/>
    <n v="0"/>
    <n v="99866"/>
    <n v="1348186"/>
    <s v="Bán hàng"/>
    <d v="2025-07-10T00:00:00"/>
    <m/>
    <n v="0"/>
    <n v="1348186"/>
    <n v="1348186"/>
    <n v="0"/>
    <d v="2025-05-24T00:00:00"/>
    <m/>
    <d v="2025-05-24T00:00:00"/>
    <n v="0"/>
    <m/>
    <s v=""/>
    <s v="Đã thanh toán"/>
    <s v="05"/>
    <s v="07"/>
    <s v="check xong"/>
    <m/>
    <x v="14"/>
    <x v="14"/>
  </r>
  <r>
    <x v="8"/>
    <x v="8"/>
    <d v="2025-05-26T00:00:00"/>
    <s v="BH2349999"/>
    <d v="2025-05-26T00:00:00"/>
    <n v="33006"/>
    <s v="12084468"/>
    <n v="1248320"/>
    <n v="0"/>
    <n v="99866"/>
    <n v="1348186"/>
    <s v="Bán hàng"/>
    <d v="2025-07-10T00:00:00"/>
    <m/>
    <n v="0"/>
    <n v="1348186"/>
    <n v="1348186"/>
    <n v="0"/>
    <d v="2025-05-26T00:00:00"/>
    <m/>
    <d v="2025-05-26T00:00:00"/>
    <n v="0"/>
    <m/>
    <s v=""/>
    <s v="Đã thanh toán"/>
    <s v="05"/>
    <s v="07"/>
    <s v="check xong"/>
    <m/>
    <x v="8"/>
    <x v="8"/>
  </r>
  <r>
    <x v="8"/>
    <x v="8"/>
    <d v="2025-05-27T00:00:00"/>
    <s v="BH2350146"/>
    <d v="2025-05-27T00:00:00"/>
    <n v="33011"/>
    <s v="11228233"/>
    <n v="1248320"/>
    <n v="0"/>
    <n v="99866"/>
    <n v="1348186"/>
    <s v="Bán hàng"/>
    <d v="2025-07-10T00:00:00"/>
    <m/>
    <n v="0"/>
    <n v="1348186"/>
    <n v="1348186"/>
    <n v="0"/>
    <d v="2025-05-27T00:00:00"/>
    <m/>
    <d v="2025-05-27T00:00:00"/>
    <n v="0"/>
    <m/>
    <s v=""/>
    <s v="Đã thanh toán"/>
    <s v="05"/>
    <s v="07"/>
    <s v="check xong"/>
    <m/>
    <x v="8"/>
    <x v="8"/>
  </r>
  <r>
    <x v="5"/>
    <x v="5"/>
    <d v="2025-05-27T00:00:00"/>
    <s v="BH2350152"/>
    <d v="2025-05-27T00:00:00"/>
    <n v="33012"/>
    <s v="19680259"/>
    <n v="1612410"/>
    <n v="0"/>
    <n v="128993"/>
    <n v="1741403"/>
    <s v="Bán hàng"/>
    <d v="2025-07-10T00:00:00"/>
    <m/>
    <n v="0"/>
    <n v="1741403"/>
    <n v="1741403"/>
    <n v="0"/>
    <d v="2025-05-27T00:00:00"/>
    <m/>
    <d v="2025-05-27T00:00:00"/>
    <n v="0"/>
    <m/>
    <s v=""/>
    <s v="Đã thanh toán"/>
    <s v="05"/>
    <s v="07"/>
    <s v="check xong"/>
    <m/>
    <x v="5"/>
    <x v="5"/>
  </r>
  <r>
    <x v="8"/>
    <x v="8"/>
    <d v="2025-05-27T00:00:00"/>
    <s v="BH2350323"/>
    <d v="2025-05-27T00:00:00"/>
    <n v="34244"/>
    <s v="12085579"/>
    <n v="1003660"/>
    <n v="0"/>
    <n v="80293"/>
    <n v="1083953"/>
    <s v="Bán hàng"/>
    <d v="2025-07-10T00:00:00"/>
    <m/>
    <n v="0"/>
    <n v="1083953"/>
    <n v="1083953"/>
    <n v="0"/>
    <d v="2025-05-27T00:00:00"/>
    <m/>
    <d v="2025-05-27T00:00:00"/>
    <n v="0"/>
    <m/>
    <s v=""/>
    <s v="Đã thanh toán"/>
    <s v="05"/>
    <s v="07"/>
    <s v="check xong"/>
    <m/>
    <x v="8"/>
    <x v="8"/>
  </r>
  <r>
    <x v="4"/>
    <x v="4"/>
    <d v="2025-05-28T00:00:00"/>
    <s v="BH2350317"/>
    <d v="2025-05-28T00:00:00"/>
    <n v="34238"/>
    <s v="18489871"/>
    <n v="1248320"/>
    <n v="0"/>
    <n v="99866"/>
    <n v="1348186"/>
    <s v="Bán hàng"/>
    <d v="2025-07-10T00:00:00"/>
    <m/>
    <n v="0"/>
    <n v="1348186"/>
    <n v="1348186"/>
    <n v="0"/>
    <d v="2025-05-28T00:00:00"/>
    <m/>
    <d v="2025-05-28T00:00:00"/>
    <n v="0"/>
    <m/>
    <s v=""/>
    <s v="Đã thanh toán"/>
    <s v="05"/>
    <s v="07"/>
    <s v="check xong"/>
    <m/>
    <x v="4"/>
    <x v="4"/>
  </r>
  <r>
    <x v="8"/>
    <x v="8"/>
    <d v="2025-05-28T00:00:00"/>
    <s v="BH2350319"/>
    <d v="2025-05-28T00:00:00"/>
    <n v="34240"/>
    <s v="10616667"/>
    <n v="10131560"/>
    <n v="0"/>
    <n v="810525"/>
    <n v="10942085"/>
    <s v="Bán hàng"/>
    <d v="2025-07-10T00:00:00"/>
    <m/>
    <n v="0"/>
    <n v="10942085"/>
    <n v="10942085"/>
    <n v="0"/>
    <d v="2025-05-28T00:00:00"/>
    <m/>
    <d v="2025-05-28T00:00:00"/>
    <n v="0"/>
    <m/>
    <s v=""/>
    <s v="Đã thanh toán"/>
    <s v="05"/>
    <s v="07"/>
    <s v="check xong"/>
    <m/>
    <x v="8"/>
    <x v="8"/>
  </r>
  <r>
    <x v="8"/>
    <x v="8"/>
    <d v="2025-05-28T00:00:00"/>
    <s v="BH2350320"/>
    <d v="2025-05-28T00:00:00"/>
    <n v="34241"/>
    <s v="10615519"/>
    <n v="4993280"/>
    <n v="0"/>
    <n v="399462"/>
    <n v="5392742"/>
    <s v="Bán hàng"/>
    <d v="2025-07-10T00:00:00"/>
    <m/>
    <n v="0"/>
    <n v="5392742"/>
    <n v="5392742"/>
    <n v="0"/>
    <d v="2025-05-28T00:00:00"/>
    <m/>
    <d v="2025-05-28T00:00:00"/>
    <n v="0"/>
    <m/>
    <s v=""/>
    <s v="Đã thanh toán"/>
    <s v="05"/>
    <s v="07"/>
    <s v="check xong"/>
    <m/>
    <x v="8"/>
    <x v="8"/>
  </r>
  <r>
    <x v="8"/>
    <x v="8"/>
    <d v="2025-05-28T00:00:00"/>
    <s v="BH2350321"/>
    <d v="2025-05-28T00:00:00"/>
    <n v="34242"/>
    <s v="10616961"/>
    <n v="1248320"/>
    <n v="0"/>
    <n v="99866"/>
    <n v="1348186"/>
    <s v="Bán hàng"/>
    <d v="2025-07-10T00:00:00"/>
    <m/>
    <n v="0"/>
    <n v="1348186"/>
    <n v="1348186"/>
    <n v="0"/>
    <d v="2025-05-28T00:00:00"/>
    <m/>
    <d v="2025-05-28T00:00:00"/>
    <n v="0"/>
    <m/>
    <s v=""/>
    <s v="Đã thanh toán"/>
    <s v="05"/>
    <s v="07"/>
    <s v="check xong"/>
    <m/>
    <x v="8"/>
    <x v="8"/>
  </r>
  <r>
    <x v="8"/>
    <x v="8"/>
    <d v="2025-05-28T00:00:00"/>
    <s v="BH2350322"/>
    <d v="2025-05-28T00:00:00"/>
    <n v="34243"/>
    <s v="10616381"/>
    <n v="3744960"/>
    <n v="0"/>
    <n v="299597"/>
    <n v="4044557"/>
    <s v="Bán hàng"/>
    <d v="2025-07-10T00:00:00"/>
    <m/>
    <n v="0"/>
    <n v="4044557"/>
    <n v="4044557"/>
    <n v="0"/>
    <d v="2025-05-28T00:00:00"/>
    <m/>
    <d v="2025-05-28T00:00:00"/>
    <n v="0"/>
    <m/>
    <s v=""/>
    <s v="Đã thanh toán"/>
    <s v="05"/>
    <s v="07"/>
    <s v="check xong"/>
    <m/>
    <x v="8"/>
    <x v="8"/>
  </r>
  <r>
    <x v="8"/>
    <x v="8"/>
    <d v="2025-05-28T00:00:00"/>
    <s v="BH2350324"/>
    <d v="2025-05-28T00:00:00"/>
    <n v="34245"/>
    <s v="11228721"/>
    <n v="2496640"/>
    <n v="0"/>
    <n v="199731"/>
    <n v="2696371"/>
    <s v="Bán hàng"/>
    <d v="2025-07-10T00:00:00"/>
    <m/>
    <n v="0"/>
    <n v="2696371"/>
    <n v="2696371"/>
    <n v="0"/>
    <d v="2025-05-28T00:00:00"/>
    <m/>
    <d v="2025-05-28T00:00:00"/>
    <n v="0"/>
    <m/>
    <s v=""/>
    <s v="Đã thanh toán"/>
    <s v="05"/>
    <s v="07"/>
    <s v="check xong"/>
    <m/>
    <x v="8"/>
    <x v="8"/>
  </r>
  <r>
    <x v="8"/>
    <x v="8"/>
    <d v="2025-05-28T00:00:00"/>
    <s v="BH2350325"/>
    <d v="2025-05-28T00:00:00"/>
    <n v="34246"/>
    <s v="11228748"/>
    <n v="1248320"/>
    <n v="0"/>
    <n v="99866"/>
    <n v="1348186"/>
    <s v="Bán hàng"/>
    <d v="2025-07-10T00:00:00"/>
    <m/>
    <n v="0"/>
    <n v="1348186"/>
    <n v="1348186"/>
    <n v="0"/>
    <d v="2025-05-28T00:00:00"/>
    <m/>
    <d v="2025-05-28T00:00:00"/>
    <n v="0"/>
    <m/>
    <s v=""/>
    <s v="Đã thanh toán"/>
    <s v="05"/>
    <s v="07"/>
    <s v="check xong"/>
    <m/>
    <x v="8"/>
    <x v="8"/>
  </r>
  <r>
    <x v="7"/>
    <x v="7"/>
    <d v="2025-05-29T00:00:00"/>
    <s v="BH2350310"/>
    <d v="2025-05-26T00:00:00"/>
    <n v="34231"/>
    <s v="15003050"/>
    <n v="1248320"/>
    <n v="0"/>
    <n v="99866"/>
    <n v="1348186"/>
    <s v="Bán hàng"/>
    <d v="2025-07-10T00:00:00"/>
    <m/>
    <n v="0"/>
    <n v="1348186"/>
    <n v="1348186"/>
    <n v="0"/>
    <d v="2025-05-26T00:00:00"/>
    <m/>
    <d v="2025-05-26T00:00:00"/>
    <n v="0"/>
    <m/>
    <s v=""/>
    <s v="Đã thanh toán"/>
    <s v="05"/>
    <s v="07"/>
    <s v="check xong"/>
    <m/>
    <x v="7"/>
    <x v="7"/>
  </r>
  <r>
    <x v="3"/>
    <x v="3"/>
    <d v="2025-05-29T00:00:00"/>
    <s v="BH2350311"/>
    <d v="2025-05-26T00:00:00"/>
    <n v="34232"/>
    <s v="16038284"/>
    <n v="2381320"/>
    <n v="0"/>
    <n v="190506"/>
    <n v="2571826"/>
    <s v="Bán hàng"/>
    <d v="2025-07-10T00:00:00"/>
    <m/>
    <n v="0"/>
    <n v="2571826"/>
    <n v="2571826"/>
    <n v="0"/>
    <d v="2025-05-26T00:00:00"/>
    <m/>
    <d v="2025-05-26T00:00:00"/>
    <n v="0"/>
    <m/>
    <s v=""/>
    <s v="Đã thanh toán"/>
    <s v="05"/>
    <s v="07"/>
    <s v="check xong"/>
    <m/>
    <x v="3"/>
    <x v="3"/>
  </r>
  <r>
    <x v="13"/>
    <x v="13"/>
    <d v="2025-05-29T00:00:00"/>
    <s v="BH2350312"/>
    <d v="2025-05-26T00:00:00"/>
    <n v="34233"/>
    <s v="20636570"/>
    <n v="558030"/>
    <n v="0"/>
    <n v="44642"/>
    <n v="602672"/>
    <s v="Bán hàng"/>
    <d v="2025-07-10T00:00:00"/>
    <m/>
    <n v="0"/>
    <n v="602672"/>
    <n v="602672"/>
    <n v="0"/>
    <d v="2025-05-26T00:00:00"/>
    <m/>
    <d v="2025-05-26T00:00:00"/>
    <n v="0"/>
    <m/>
    <s v=""/>
    <s v="Đã thanh toán"/>
    <s v="05"/>
    <s v="07"/>
    <s v="check xong"/>
    <m/>
    <x v="13"/>
    <x v="13"/>
  </r>
  <r>
    <x v="6"/>
    <x v="6"/>
    <d v="2025-05-29T00:00:00"/>
    <s v="BH2350314"/>
    <d v="2025-05-26T00:00:00"/>
    <n v="34235"/>
    <s v="22603745"/>
    <n v="1248320"/>
    <n v="0"/>
    <n v="99866"/>
    <n v="1348186"/>
    <s v="Bán hàng"/>
    <d v="2025-07-10T00:00:00"/>
    <m/>
    <n v="0"/>
    <n v="1348186"/>
    <n v="1348186"/>
    <n v="0"/>
    <d v="2025-05-26T00:00:00"/>
    <m/>
    <d v="2025-05-26T00:00:00"/>
    <n v="0"/>
    <m/>
    <s v=""/>
    <s v="Đã thanh toán"/>
    <s v="05"/>
    <s v="07"/>
    <s v="check xong"/>
    <m/>
    <x v="6"/>
    <x v="6"/>
  </r>
  <r>
    <x v="0"/>
    <x v="0"/>
    <d v="2025-05-29T00:00:00"/>
    <s v="BH2350315"/>
    <d v="2025-05-26T00:00:00"/>
    <n v="34236"/>
    <s v="25587335"/>
    <n v="2381320"/>
    <n v="0"/>
    <n v="190506"/>
    <n v="2571826"/>
    <s v="Bán hàng"/>
    <d v="2025-07-10T00:00:00"/>
    <m/>
    <n v="0"/>
    <n v="2571826"/>
    <n v="2571826"/>
    <n v="0"/>
    <d v="2025-05-26T00:00:00"/>
    <m/>
    <d v="2025-05-26T00:00:00"/>
    <n v="0"/>
    <m/>
    <s v=""/>
    <s v="Đã thanh toán"/>
    <s v="05"/>
    <s v="07"/>
    <s v="check xong"/>
    <m/>
    <x v="0"/>
    <x v="0"/>
  </r>
  <r>
    <x v="0"/>
    <x v="0"/>
    <d v="2025-05-29T00:00:00"/>
    <s v="BH2350316"/>
    <d v="2025-05-26T00:00:00"/>
    <n v="34237"/>
    <s v="25587488"/>
    <n v="1248320"/>
    <n v="0"/>
    <n v="99866"/>
    <n v="1348186"/>
    <s v="Bán hàng"/>
    <d v="2025-07-10T00:00:00"/>
    <m/>
    <n v="0"/>
    <n v="1348186"/>
    <n v="1348186"/>
    <n v="0"/>
    <d v="2025-05-26T00:00:00"/>
    <m/>
    <d v="2025-05-26T00:00:00"/>
    <n v="0"/>
    <m/>
    <s v=""/>
    <s v="Đã thanh toán"/>
    <s v="05"/>
    <s v="07"/>
    <s v="check xong"/>
    <m/>
    <x v="0"/>
    <x v="0"/>
  </r>
  <r>
    <x v="10"/>
    <x v="10"/>
    <d v="2025-05-29T00:00:00"/>
    <s v="BH2350313"/>
    <d v="2025-05-28T00:00:00"/>
    <n v="34234"/>
    <s v="21404976"/>
    <n v="1248320"/>
    <n v="0"/>
    <n v="99866"/>
    <n v="1348186"/>
    <s v="Bán hàng"/>
    <d v="2025-07-10T00:00:00"/>
    <m/>
    <n v="0"/>
    <n v="1348186"/>
    <n v="1348186"/>
    <n v="0"/>
    <d v="2025-05-28T00:00:00"/>
    <m/>
    <d v="2025-05-28T00:00:00"/>
    <n v="0"/>
    <m/>
    <s v=""/>
    <s v="Đã thanh toán"/>
    <s v="05"/>
    <s v="07"/>
    <s v="check xong"/>
    <m/>
    <x v="10"/>
    <x v="10"/>
  </r>
  <r>
    <x v="8"/>
    <x v="8"/>
    <d v="2025-05-29T00:00:00"/>
    <s v="BH2350318"/>
    <d v="2025-05-29T00:00:00"/>
    <n v="34239"/>
    <s v="29311979"/>
    <n v="1248320"/>
    <n v="0"/>
    <n v="99866"/>
    <n v="1348186"/>
    <s v="Bán hàng"/>
    <d v="2025-07-10T00:00:00"/>
    <m/>
    <n v="0"/>
    <n v="1348186"/>
    <n v="1348186"/>
    <n v="0"/>
    <d v="2025-05-29T00:00:00"/>
    <m/>
    <d v="2025-05-29T00:00:00"/>
    <n v="0"/>
    <m/>
    <s v=""/>
    <s v="Đã thanh toán"/>
    <s v="05"/>
    <s v="07"/>
    <s v="check xong"/>
    <m/>
    <x v="8"/>
    <x v="8"/>
  </r>
  <r>
    <x v="8"/>
    <x v="8"/>
    <d v="2025-05-31T00:00:00"/>
    <s v="BH2350326"/>
    <d v="2025-05-31T00:00:00"/>
    <n v="34247"/>
    <s v="12087465"/>
    <n v="11242140"/>
    <n v="0"/>
    <n v="899371"/>
    <n v="12141511"/>
    <s v="Bán hàng"/>
    <d v="2025-07-10T00:00:00"/>
    <m/>
    <n v="0"/>
    <n v="12141511"/>
    <n v="12141511"/>
    <n v="0"/>
    <d v="2025-05-31T00:00:00"/>
    <m/>
    <d v="2025-05-31T00:00:00"/>
    <n v="0"/>
    <m/>
    <s v=""/>
    <s v="Đã thanh toán"/>
    <s v="05"/>
    <s v="07"/>
    <s v="check xong"/>
    <m/>
    <x v="8"/>
    <x v="8"/>
  </r>
  <r>
    <x v="11"/>
    <x v="11"/>
    <d v="2025-06-02T00:00:00"/>
    <s v="BH2350740"/>
    <d v="2025-06-02T00:00:00"/>
    <n v="35493"/>
    <s v="24550954"/>
    <n v="2381320"/>
    <n v="0"/>
    <n v="190506"/>
    <n v="2571826"/>
    <s v="Bán hàng"/>
    <d v="2025-07-24T00:00:00"/>
    <m/>
    <n v="0"/>
    <n v="2571826"/>
    <n v="2571826"/>
    <n v="0"/>
    <d v="2025-06-02T00:00:00"/>
    <m/>
    <d v="2025-06-02T00:00:00"/>
    <n v="0"/>
    <m/>
    <s v=""/>
    <s v="Đã thanh toán"/>
    <s v="06"/>
    <s v="07"/>
    <s v="check xong"/>
    <m/>
    <x v="11"/>
    <x v="11"/>
  </r>
  <r>
    <x v="3"/>
    <x v="3"/>
    <d v="2025-06-02T00:00:00"/>
    <s v="BH2350741"/>
    <d v="2025-06-02T00:00:00"/>
    <n v="35494"/>
    <s v="16039967"/>
    <n v="5411425"/>
    <n v="0"/>
    <n v="432914"/>
    <n v="5844339"/>
    <s v="Bán hàng"/>
    <d v="2025-07-24T00:00:00"/>
    <m/>
    <n v="0"/>
    <n v="5844339"/>
    <n v="5844339"/>
    <n v="0"/>
    <d v="2025-06-02T00:00:00"/>
    <m/>
    <d v="2025-06-02T00:00:00"/>
    <n v="0"/>
    <m/>
    <s v=""/>
    <s v="Đã thanh toán"/>
    <s v="06"/>
    <s v="07"/>
    <s v="check xong"/>
    <m/>
    <x v="3"/>
    <x v="3"/>
  </r>
  <r>
    <x v="8"/>
    <x v="8"/>
    <d v="2025-06-03T00:00:00"/>
    <s v="BH2350742"/>
    <d v="2025-06-03T00:00:00"/>
    <n v="35491"/>
    <s v="11231592"/>
    <n v="1003660"/>
    <n v="0"/>
    <n v="80293"/>
    <n v="1083953"/>
    <s v="Bán hàng"/>
    <d v="2025-07-10T00:00:00"/>
    <m/>
    <n v="0"/>
    <n v="1083953"/>
    <n v="1083953"/>
    <n v="0"/>
    <d v="2025-06-03T00:00:00"/>
    <m/>
    <d v="2025-06-03T00:00:00"/>
    <n v="0"/>
    <m/>
    <s v=""/>
    <s v="Đã thanh toán"/>
    <s v="06"/>
    <s v="07"/>
    <s v="check xong"/>
    <m/>
    <x v="8"/>
    <x v="8"/>
  </r>
  <r>
    <x v="8"/>
    <x v="8"/>
    <d v="2025-06-03T00:00:00"/>
    <s v="BH2350743"/>
    <d v="2025-06-03T00:00:00"/>
    <n v="35492"/>
    <s v="29312924"/>
    <n v="1322965"/>
    <n v="0"/>
    <n v="105837"/>
    <n v="1428802"/>
    <s v="Bán hàng"/>
    <d v="2025-07-10T00:00:00"/>
    <m/>
    <n v="0"/>
    <n v="1428802"/>
    <n v="1428802"/>
    <n v="0"/>
    <d v="2025-06-03T00:00:00"/>
    <m/>
    <d v="2025-06-03T00:00:00"/>
    <n v="0"/>
    <m/>
    <s v=""/>
    <s v="Đã thanh toán"/>
    <s v="06"/>
    <s v="07"/>
    <s v="check xong"/>
    <m/>
    <x v="8"/>
    <x v="8"/>
  </r>
  <r>
    <x v="9"/>
    <x v="9"/>
    <d v="2025-06-04T00:00:00"/>
    <s v="BH2324165"/>
    <d v="2025-06-04T00:00:00"/>
    <n v="35320"/>
    <s v="14390873"/>
    <n v="5552900"/>
    <n v="0"/>
    <n v="444232"/>
    <n v="5997132"/>
    <s v="Bán hàng"/>
    <d v="2025-07-10T00:00:00"/>
    <m/>
    <n v="0"/>
    <n v="5997132"/>
    <n v="5997132"/>
    <n v="0"/>
    <d v="2025-06-04T00:00:00"/>
    <m/>
    <d v="2025-06-04T00:00:00"/>
    <n v="0"/>
    <m/>
    <s v=""/>
    <s v="Đã thanh toán"/>
    <s v="06"/>
    <s v="07"/>
    <s v="check xong"/>
    <m/>
    <x v="9"/>
    <x v="9"/>
  </r>
  <r>
    <x v="9"/>
    <x v="9"/>
    <d v="2025-06-04T00:00:00"/>
    <s v="BH2324166"/>
    <d v="2025-06-04T00:00:00"/>
    <n v="35321"/>
    <s v="14393636"/>
    <n v="5552900"/>
    <n v="0"/>
    <n v="444232"/>
    <n v="5997132"/>
    <s v="Bán hàng"/>
    <d v="2025-07-10T00:00:00"/>
    <m/>
    <n v="0"/>
    <n v="5997132"/>
    <n v="5997132"/>
    <n v="0"/>
    <d v="2025-06-04T00:00:00"/>
    <m/>
    <d v="2025-06-04T00:00:00"/>
    <n v="0"/>
    <m/>
    <s v=""/>
    <s v="Đã thanh toán"/>
    <s v="06"/>
    <s v="07"/>
    <s v="check xong"/>
    <m/>
    <x v="9"/>
    <x v="9"/>
  </r>
  <r>
    <x v="9"/>
    <x v="9"/>
    <d v="2025-06-04T00:00:00"/>
    <s v="BH2324167"/>
    <d v="2025-06-04T00:00:00"/>
    <n v="35322"/>
    <s v="14392117"/>
    <n v="1248320"/>
    <n v="0"/>
    <n v="99866"/>
    <n v="1348186"/>
    <s v="Bán hàng"/>
    <d v="2025-07-10T00:00:00"/>
    <m/>
    <n v="0"/>
    <n v="1348186"/>
    <n v="1348186"/>
    <n v="0"/>
    <d v="2025-06-04T00:00:00"/>
    <m/>
    <d v="2025-06-04T00:00:00"/>
    <n v="0"/>
    <m/>
    <s v=""/>
    <s v="Đã thanh toán"/>
    <s v="06"/>
    <s v="07"/>
    <s v="check xong"/>
    <m/>
    <x v="9"/>
    <x v="9"/>
  </r>
  <r>
    <x v="9"/>
    <x v="9"/>
    <d v="2025-06-04T00:00:00"/>
    <s v="BH2324168"/>
    <d v="2025-06-04T00:00:00"/>
    <n v="35323"/>
    <s v="14391014"/>
    <n v="11105800"/>
    <n v="0"/>
    <n v="888464"/>
    <n v="11994264"/>
    <s v="Bán hàng"/>
    <d v="2025-07-10T00:00:00"/>
    <m/>
    <n v="0"/>
    <n v="11994264"/>
    <n v="11994264"/>
    <n v="0"/>
    <d v="2025-06-04T00:00:00"/>
    <m/>
    <d v="2025-06-04T00:00:00"/>
    <n v="0"/>
    <m/>
    <s v=""/>
    <s v="Đã thanh toán"/>
    <s v="06"/>
    <s v="07"/>
    <s v="check xong"/>
    <m/>
    <x v="9"/>
    <x v="9"/>
  </r>
  <r>
    <x v="13"/>
    <x v="13"/>
    <d v="2025-06-05T00:00:00"/>
    <s v="BH2350890"/>
    <d v="2025-06-02T00:00:00"/>
    <n v="36099"/>
    <s v="20639015"/>
    <n v="1110580"/>
    <n v="0"/>
    <n v="88846"/>
    <n v="1199426"/>
    <s v="Bán hàng"/>
    <d v="2025-07-24T00:00:00"/>
    <m/>
    <n v="0"/>
    <n v="1199426"/>
    <n v="1199426"/>
    <n v="0"/>
    <d v="2025-06-02T00:00:00"/>
    <m/>
    <d v="2025-06-02T00:00:00"/>
    <n v="0"/>
    <m/>
    <s v=""/>
    <s v="Đã thanh toán"/>
    <s v="06"/>
    <s v="07"/>
    <s v="check xong"/>
    <m/>
    <x v="13"/>
    <x v="13"/>
  </r>
  <r>
    <x v="7"/>
    <x v="7"/>
    <d v="2025-06-05T00:00:00"/>
    <s v="BH2350896"/>
    <d v="2025-06-02T00:00:00"/>
    <n v="36101"/>
    <s v="15005504"/>
    <n v="3203960"/>
    <n v="0"/>
    <n v="256317"/>
    <n v="3460277"/>
    <s v="Bán hàng"/>
    <d v="2025-07-24T00:00:00"/>
    <m/>
    <n v="0"/>
    <n v="3460277"/>
    <n v="3460277"/>
    <n v="0"/>
    <d v="2025-06-02T00:00:00"/>
    <m/>
    <d v="2025-06-02T00:00:00"/>
    <n v="0"/>
    <m/>
    <s v=""/>
    <s v="Đã thanh toán"/>
    <s v="06"/>
    <s v="07"/>
    <s v="check xong"/>
    <m/>
    <x v="7"/>
    <x v="7"/>
  </r>
  <r>
    <x v="7"/>
    <x v="7"/>
    <d v="2025-06-05T00:00:00"/>
    <s v="BH2350897"/>
    <d v="2025-06-02T00:00:00"/>
    <n v="36105"/>
    <s v="15005213"/>
    <n v="1248320"/>
    <n v="0"/>
    <n v="99866"/>
    <n v="1348186"/>
    <s v="Bán hàng"/>
    <d v="2025-07-24T00:00:00"/>
    <m/>
    <n v="0"/>
    <n v="1348186"/>
    <n v="1348186"/>
    <n v="0"/>
    <d v="2025-06-02T00:00:00"/>
    <m/>
    <d v="2025-06-02T00:00:00"/>
    <n v="0"/>
    <m/>
    <s v=""/>
    <s v="Đã thanh toán"/>
    <s v="06"/>
    <s v="07"/>
    <s v="check xong"/>
    <m/>
    <x v="7"/>
    <x v="7"/>
  </r>
  <r>
    <x v="2"/>
    <x v="2"/>
    <d v="2025-06-05T00:00:00"/>
    <s v="BH2350895"/>
    <d v="2025-06-03T00:00:00"/>
    <n v="36100"/>
    <s v="17238927"/>
    <n v="2632235"/>
    <n v="0"/>
    <n v="210579"/>
    <n v="2842814"/>
    <s v="Bán hàng"/>
    <d v="2025-07-24T00:00:00"/>
    <m/>
    <n v="0"/>
    <n v="2842814"/>
    <n v="2842814"/>
    <n v="0"/>
    <d v="2025-06-03T00:00:00"/>
    <m/>
    <d v="2025-06-03T00:00:00"/>
    <n v="0"/>
    <m/>
    <s v=""/>
    <s v="Đã thanh toán"/>
    <s v="06"/>
    <s v="07"/>
    <s v="check xong"/>
    <m/>
    <x v="2"/>
    <x v="2"/>
  </r>
  <r>
    <x v="6"/>
    <x v="6"/>
    <d v="2025-06-05T00:00:00"/>
    <s v="BH2350888"/>
    <d v="2025-06-04T00:00:00"/>
    <n v="36098"/>
    <s v="22606910"/>
    <n v="2381320"/>
    <n v="0"/>
    <n v="190506"/>
    <n v="2571826"/>
    <s v="Bán hàng"/>
    <d v="2025-07-24T00:00:00"/>
    <m/>
    <n v="0"/>
    <n v="2571826"/>
    <n v="2571826"/>
    <n v="0"/>
    <d v="2025-06-04T00:00:00"/>
    <m/>
    <d v="2025-06-04T00:00:00"/>
    <n v="0"/>
    <m/>
    <s v=""/>
    <s v="Đã thanh toán"/>
    <s v="06"/>
    <s v="07"/>
    <s v="check xong"/>
    <m/>
    <x v="6"/>
    <x v="6"/>
  </r>
  <r>
    <x v="9"/>
    <x v="9"/>
    <d v="2025-06-05T00:00:00"/>
    <s v="BH2324700"/>
    <d v="2025-06-05T00:00:00"/>
    <n v="38608"/>
    <s v="14395542"/>
    <n v="5552900"/>
    <n v="0"/>
    <n v="444232"/>
    <n v="5997132"/>
    <s v="Bán hàng"/>
    <d v="2025-07-10T00:00:00"/>
    <m/>
    <n v="0"/>
    <n v="5997132"/>
    <n v="5997132"/>
    <n v="0"/>
    <d v="2025-06-05T00:00:00"/>
    <m/>
    <d v="2025-06-05T00:00:00"/>
    <n v="0"/>
    <m/>
    <s v=""/>
    <s v="Đã thanh toán"/>
    <s v="06"/>
    <s v="07"/>
    <s v="check xong"/>
    <m/>
    <x v="9"/>
    <x v="9"/>
  </r>
  <r>
    <x v="8"/>
    <x v="8"/>
    <d v="2025-06-06T00:00:00"/>
    <s v="BH2350898"/>
    <d v="2025-06-06T00:00:00"/>
    <n v="36102"/>
    <s v="10620224"/>
    <n v="2221160"/>
    <n v="0"/>
    <n v="177693"/>
    <n v="2398853"/>
    <s v="Bán hàng"/>
    <d v="2025-07-24T00:00:00"/>
    <m/>
    <n v="0"/>
    <n v="2398853"/>
    <n v="2398853"/>
    <n v="0"/>
    <d v="2025-06-06T00:00:00"/>
    <m/>
    <d v="2025-06-06T00:00:00"/>
    <n v="0"/>
    <m/>
    <s v=""/>
    <s v="Đã thanh toán"/>
    <s v="06"/>
    <s v="07"/>
    <s v="check xong"/>
    <m/>
    <x v="8"/>
    <x v="8"/>
  </r>
  <r>
    <x v="8"/>
    <x v="8"/>
    <d v="2025-06-06T00:00:00"/>
    <s v="BH2350899"/>
    <d v="2025-06-06T00:00:00"/>
    <n v="36104"/>
    <s v="10620448"/>
    <n v="6241600"/>
    <n v="0"/>
    <n v="499328"/>
    <n v="6740928"/>
    <s v="Bán hàng"/>
    <d v="2025-07-24T00:00:00"/>
    <m/>
    <n v="0"/>
    <n v="6740928"/>
    <n v="6740928"/>
    <n v="0"/>
    <d v="2025-06-06T00:00:00"/>
    <m/>
    <d v="2025-06-06T00:00:00"/>
    <n v="0"/>
    <m/>
    <s v=""/>
    <s v="Đã thanh toán"/>
    <s v="06"/>
    <s v="07"/>
    <s v="check xong"/>
    <m/>
    <x v="8"/>
    <x v="8"/>
  </r>
  <r>
    <x v="9"/>
    <x v="9"/>
    <d v="2025-06-07T00:00:00"/>
    <s v="BH2324697"/>
    <d v="2025-06-07T00:00:00"/>
    <n v="38366"/>
    <s v="14396129"/>
    <n v="5653266"/>
    <n v="0"/>
    <n v="452261"/>
    <n v="6105527"/>
    <s v="Bán hàng"/>
    <d v="2025-07-24T00:00:00"/>
    <m/>
    <n v="0"/>
    <n v="6105527"/>
    <n v="6105527"/>
    <n v="0"/>
    <d v="2025-06-07T00:00:00"/>
    <m/>
    <d v="2025-06-07T00:00:00"/>
    <n v="0"/>
    <m/>
    <s v=""/>
    <s v="Đã thanh toán"/>
    <s v="06"/>
    <s v="07"/>
    <s v="check xong"/>
    <m/>
    <x v="9"/>
    <x v="9"/>
  </r>
  <r>
    <x v="1"/>
    <x v="1"/>
    <d v="2025-06-09T00:00:00"/>
    <s v="BH2351217"/>
    <d v="2025-06-04T00:00:00"/>
    <n v="36944"/>
    <s v="28600389"/>
    <n v="808945"/>
    <n v="0"/>
    <n v="64716"/>
    <n v="873661"/>
    <s v="Bán hàng"/>
    <d v="2025-07-24T00:00:00"/>
    <m/>
    <n v="0"/>
    <n v="873661"/>
    <n v="873661"/>
    <n v="0"/>
    <d v="2025-06-04T00:00:00"/>
    <m/>
    <d v="2025-06-04T00:00:00"/>
    <n v="0"/>
    <m/>
    <s v=""/>
    <s v="Đã thanh toán"/>
    <s v="06"/>
    <s v="07"/>
    <s v="check xong"/>
    <m/>
    <x v="1"/>
    <x v="1"/>
  </r>
  <r>
    <x v="0"/>
    <x v="0"/>
    <d v="2025-06-09T00:00:00"/>
    <s v="BH2351214"/>
    <d v="2025-06-06T00:00:00"/>
    <n v="36947"/>
    <s v="25590842"/>
    <n v="1248320"/>
    <n v="0"/>
    <n v="99866"/>
    <n v="1348186"/>
    <s v="Bán hàng"/>
    <d v="2025-07-24T00:00:00"/>
    <m/>
    <n v="0"/>
    <n v="1348186"/>
    <n v="1348186"/>
    <n v="0"/>
    <d v="2025-06-06T00:00:00"/>
    <m/>
    <d v="2025-06-06T00:00:00"/>
    <n v="0"/>
    <m/>
    <s v=""/>
    <s v="Đã thanh toán"/>
    <s v="06"/>
    <s v="07"/>
    <s v="check xong"/>
    <m/>
    <x v="0"/>
    <x v="0"/>
  </r>
  <r>
    <x v="3"/>
    <x v="3"/>
    <d v="2025-06-09T00:00:00"/>
    <s v="BH2351215"/>
    <d v="2025-06-06T00:00:00"/>
    <n v="36946"/>
    <s v="16042732"/>
    <n v="1248320"/>
    <n v="0"/>
    <n v="99866"/>
    <n v="1348186"/>
    <s v="Bán hàng"/>
    <d v="2025-07-24T00:00:00"/>
    <m/>
    <n v="0"/>
    <n v="1348186"/>
    <n v="1348186"/>
    <n v="0"/>
    <d v="2025-06-06T00:00:00"/>
    <m/>
    <d v="2025-06-06T00:00:00"/>
    <n v="0"/>
    <m/>
    <s v=""/>
    <s v="Đã thanh toán"/>
    <s v="06"/>
    <s v="07"/>
    <s v="check xong"/>
    <m/>
    <x v="3"/>
    <x v="3"/>
  </r>
  <r>
    <x v="13"/>
    <x v="13"/>
    <d v="2025-06-09T00:00:00"/>
    <s v="BH2351216"/>
    <d v="2025-06-06T00:00:00"/>
    <n v="36945"/>
    <s v="20640409"/>
    <n v="1003660"/>
    <n v="0"/>
    <n v="80293"/>
    <n v="1083953"/>
    <s v="Bán hàng"/>
    <d v="2025-07-24T00:00:00"/>
    <m/>
    <n v="0"/>
    <n v="1083953"/>
    <n v="1083953"/>
    <n v="0"/>
    <d v="2025-06-06T00:00:00"/>
    <m/>
    <d v="2025-06-06T00:00:00"/>
    <n v="0"/>
    <m/>
    <s v=""/>
    <s v="Đã thanh toán"/>
    <s v="06"/>
    <s v="07"/>
    <s v="check xong"/>
    <m/>
    <x v="13"/>
    <x v="13"/>
  </r>
  <r>
    <x v="9"/>
    <x v="9"/>
    <d v="2025-06-09T00:00:00"/>
    <s v="BH2324698"/>
    <d v="2025-06-09T00:00:00"/>
    <n v="38367"/>
    <s v="26690160"/>
    <n v="1116060"/>
    <n v="0"/>
    <n v="89285"/>
    <n v="1205345"/>
    <s v="Bán hàng"/>
    <d v="2025-07-24T00:00:00"/>
    <m/>
    <n v="0"/>
    <n v="1205345"/>
    <n v="1205345"/>
    <n v="0"/>
    <d v="2025-06-09T00:00:00"/>
    <m/>
    <d v="2025-06-09T00:00:00"/>
    <n v="0"/>
    <m/>
    <s v=""/>
    <s v="Đã thanh toán"/>
    <s v="06"/>
    <s v="07"/>
    <s v="check xong"/>
    <m/>
    <x v="9"/>
    <x v="9"/>
  </r>
  <r>
    <x v="11"/>
    <x v="11"/>
    <d v="2025-06-12T00:00:00"/>
    <s v="BH2351382"/>
    <d v="2025-06-09T00:00:00"/>
    <n v="37204"/>
    <s v="24553669"/>
    <n v="1248320"/>
    <n v="0"/>
    <n v="99866"/>
    <n v="1348186"/>
    <s v="Bán hàng"/>
    <d v="2025-07-24T00:00:00"/>
    <m/>
    <n v="0"/>
    <n v="1348186"/>
    <n v="1348186"/>
    <n v="0"/>
    <d v="2025-06-09T00:00:00"/>
    <m/>
    <d v="2025-06-09T00:00:00"/>
    <n v="0"/>
    <m/>
    <s v=""/>
    <s v="Đã thanh toán"/>
    <s v="06"/>
    <s v="07"/>
    <s v="check xong"/>
    <m/>
    <x v="11"/>
    <x v="11"/>
  </r>
  <r>
    <x v="13"/>
    <x v="13"/>
    <d v="2025-06-12T00:00:00"/>
    <s v="BH2351384"/>
    <d v="2025-06-09T00:00:00"/>
    <n v="37202"/>
    <s v="20641380"/>
    <n v="558030"/>
    <n v="0"/>
    <n v="44642"/>
    <n v="602672"/>
    <s v="Bán hàng"/>
    <d v="2025-07-24T00:00:00"/>
    <m/>
    <n v="0"/>
    <n v="602672"/>
    <n v="602672"/>
    <n v="0"/>
    <d v="2025-06-09T00:00:00"/>
    <m/>
    <d v="2025-06-09T00:00:00"/>
    <n v="0"/>
    <m/>
    <s v=""/>
    <s v="Đã thanh toán"/>
    <s v="06"/>
    <s v="07"/>
    <s v="check xong"/>
    <m/>
    <x v="13"/>
    <x v="13"/>
  </r>
  <r>
    <x v="13"/>
    <x v="13"/>
    <d v="2025-06-12T00:00:00"/>
    <s v="BH2351386"/>
    <d v="2025-06-09T00:00:00"/>
    <n v="37201"/>
    <s v="20641097"/>
    <n v="1248320"/>
    <n v="0"/>
    <n v="99866"/>
    <n v="1348186"/>
    <s v="Bán hàng"/>
    <d v="2025-07-24T00:00:00"/>
    <m/>
    <n v="0"/>
    <n v="1348186"/>
    <n v="1348186"/>
    <n v="0"/>
    <d v="2025-06-09T00:00:00"/>
    <m/>
    <d v="2025-06-09T00:00:00"/>
    <n v="0"/>
    <m/>
    <s v=""/>
    <s v="Đã thanh toán"/>
    <s v="06"/>
    <s v="07"/>
    <s v="check xong"/>
    <m/>
    <x v="13"/>
    <x v="13"/>
  </r>
  <r>
    <x v="3"/>
    <x v="3"/>
    <d v="2025-06-12T00:00:00"/>
    <s v="BH2351387"/>
    <d v="2025-06-09T00:00:00"/>
    <n v="37200"/>
    <s v="16043619"/>
    <n v="1248320"/>
    <n v="0"/>
    <n v="99866"/>
    <n v="1348186"/>
    <s v="Bán hàng"/>
    <d v="2025-07-24T00:00:00"/>
    <m/>
    <n v="0"/>
    <n v="1348186"/>
    <n v="1348186"/>
    <n v="0"/>
    <d v="2025-06-09T00:00:00"/>
    <m/>
    <d v="2025-06-09T00:00:00"/>
    <n v="0"/>
    <m/>
    <s v=""/>
    <s v="Đã thanh toán"/>
    <s v="06"/>
    <s v="07"/>
    <s v="check xong"/>
    <m/>
    <x v="3"/>
    <x v="3"/>
  </r>
  <r>
    <x v="6"/>
    <x v="6"/>
    <d v="2025-06-12T00:00:00"/>
    <s v="BH2351383"/>
    <d v="2025-06-10T00:00:00"/>
    <n v="37203"/>
    <s v="22608960"/>
    <n v="3880555"/>
    <n v="0"/>
    <n v="310444"/>
    <n v="4190999"/>
    <s v="Bán hàng"/>
    <d v="2025-07-24T00:00:00"/>
    <m/>
    <n v="0"/>
    <n v="4190999"/>
    <n v="4190999"/>
    <n v="0"/>
    <d v="2025-06-10T00:00:00"/>
    <m/>
    <d v="2025-06-10T00:00:00"/>
    <n v="0"/>
    <m/>
    <s v=""/>
    <s v="Đã thanh toán"/>
    <s v="06"/>
    <s v="07"/>
    <s v="check xong"/>
    <m/>
    <x v="6"/>
    <x v="6"/>
  </r>
  <r>
    <x v="8"/>
    <x v="8"/>
    <d v="2025-06-13T00:00:00"/>
    <s v="BH2351252"/>
    <d v="2025-06-13T00:00:00"/>
    <n v="37004"/>
    <s v="10623619"/>
    <n v="4422850"/>
    <n v="0"/>
    <n v="353828"/>
    <n v="4776678"/>
    <s v="Bán hàng"/>
    <d v="2025-07-24T00:00:00"/>
    <m/>
    <n v="0"/>
    <n v="4776678"/>
    <n v="4776678"/>
    <n v="0"/>
    <d v="2025-06-13T00:00:00"/>
    <m/>
    <d v="2025-06-13T00:00:00"/>
    <n v="0"/>
    <m/>
    <s v=""/>
    <s v="Đã thanh toán"/>
    <s v="06"/>
    <s v="07"/>
    <s v="check xong"/>
    <m/>
    <x v="8"/>
    <x v="8"/>
  </r>
  <r>
    <x v="8"/>
    <x v="8"/>
    <d v="2025-06-13T00:00:00"/>
    <s v="BH2351253"/>
    <d v="2025-06-13T00:00:00"/>
    <n v="37003"/>
    <s v="10623319"/>
    <n v="1248320"/>
    <n v="0"/>
    <n v="99866"/>
    <n v="1348186"/>
    <s v="Bán hàng"/>
    <d v="2025-07-24T00:00:00"/>
    <m/>
    <n v="0"/>
    <n v="1348186"/>
    <n v="1348186"/>
    <n v="0"/>
    <d v="2025-06-13T00:00:00"/>
    <m/>
    <d v="2025-06-13T00:00:00"/>
    <n v="0"/>
    <m/>
    <s v=""/>
    <s v="Đã thanh toán"/>
    <s v="06"/>
    <s v="07"/>
    <s v="check xong"/>
    <m/>
    <x v="8"/>
    <x v="8"/>
  </r>
  <r>
    <x v="4"/>
    <x v="4"/>
    <d v="2025-06-14T00:00:00"/>
    <s v="BH2351380"/>
    <d v="2025-06-14T00:00:00"/>
    <n v="37199"/>
    <s v="18497740"/>
    <n v="1776920"/>
    <n v="0"/>
    <n v="142154"/>
    <n v="1919074"/>
    <s v="Bán hàng"/>
    <d v="2025-07-24T00:00:00"/>
    <m/>
    <n v="0"/>
    <n v="1919074"/>
    <n v="1919074"/>
    <n v="0"/>
    <d v="2025-06-14T00:00:00"/>
    <m/>
    <d v="2025-06-14T00:00:00"/>
    <n v="0"/>
    <m/>
    <s v=""/>
    <s v="Đã thanh toán"/>
    <s v="06"/>
    <s v="07"/>
    <s v="check xong"/>
    <m/>
    <x v="4"/>
    <x v="4"/>
  </r>
  <r>
    <x v="2"/>
    <x v="2"/>
    <d v="2025-06-16T00:00:00"/>
    <s v="BH2351539"/>
    <d v="2025-06-12T00:00:00"/>
    <n v="38668"/>
    <s v="17243025"/>
    <n v="1139375"/>
    <n v="0"/>
    <n v="91150"/>
    <n v="1230525"/>
    <s v="Bán hàng"/>
    <d v="2025-07-24T00:00:00"/>
    <m/>
    <n v="0"/>
    <n v="1230525"/>
    <n v="1230525"/>
    <n v="0"/>
    <d v="2025-06-12T00:00:00"/>
    <m/>
    <d v="2025-06-12T00:00:00"/>
    <n v="0"/>
    <m/>
    <s v=""/>
    <s v="Đã thanh toán"/>
    <s v="06"/>
    <s v="07"/>
    <s v="check xong"/>
    <m/>
    <x v="2"/>
    <x v="2"/>
  </r>
  <r>
    <x v="0"/>
    <x v="0"/>
    <d v="2025-06-16T00:00:00"/>
    <s v="BH2351535"/>
    <d v="2025-06-13T00:00:00"/>
    <n v="38385"/>
    <s v="25593233"/>
    <n v="2496640"/>
    <n v="0"/>
    <n v="199731"/>
    <n v="2696371"/>
    <s v="Bán hàng"/>
    <d v="2025-07-24T00:00:00"/>
    <m/>
    <n v="0"/>
    <n v="2696371"/>
    <n v="2696371"/>
    <n v="0"/>
    <d v="2025-06-13T00:00:00"/>
    <m/>
    <d v="2025-06-13T00:00:00"/>
    <n v="0"/>
    <m/>
    <s v=""/>
    <s v="Đã thanh toán"/>
    <s v="06"/>
    <s v="07"/>
    <s v="check xong"/>
    <m/>
    <x v="0"/>
    <x v="0"/>
  </r>
  <r>
    <x v="11"/>
    <x v="11"/>
    <d v="2025-06-16T00:00:00"/>
    <s v="BH2351536"/>
    <d v="2025-06-13T00:00:00"/>
    <n v="38667"/>
    <s v="24555383"/>
    <n v="1776920"/>
    <n v="0"/>
    <n v="142154"/>
    <n v="1919074"/>
    <s v="Bán hàng"/>
    <d v="2025-08-11T00:00:00"/>
    <m/>
    <n v="0"/>
    <n v="1919074"/>
    <n v="1919074"/>
    <n v="0"/>
    <d v="2025-06-13T00:00:00"/>
    <m/>
    <d v="2025-06-13T00:00:00"/>
    <n v="0"/>
    <m/>
    <s v=""/>
    <s v="Đã thanh toán"/>
    <s v="06"/>
    <s v="08"/>
    <s v="check xong"/>
    <m/>
    <x v="11"/>
    <x v="11"/>
  </r>
  <r>
    <x v="6"/>
    <x v="6"/>
    <d v="2025-06-16T00:00:00"/>
    <s v="BH2351537"/>
    <d v="2025-06-13T00:00:00"/>
    <n v="38384"/>
    <s v="22610076"/>
    <n v="888460"/>
    <n v="0"/>
    <n v="71077"/>
    <n v="959537"/>
    <s v="Bán hàng"/>
    <d v="2025-07-24T00:00:00"/>
    <m/>
    <n v="0"/>
    <n v="959537"/>
    <n v="959537"/>
    <n v="0"/>
    <d v="2025-06-13T00:00:00"/>
    <m/>
    <d v="2025-06-13T00:00:00"/>
    <n v="0"/>
    <m/>
    <s v=""/>
    <s v="Đã thanh toán"/>
    <s v="06"/>
    <s v="07"/>
    <s v="check xong"/>
    <m/>
    <x v="6"/>
    <x v="6"/>
  </r>
  <r>
    <x v="2"/>
    <x v="2"/>
    <d v="2025-06-16T00:00:00"/>
    <s v="BH2351538"/>
    <d v="2025-06-13T00:00:00"/>
    <n v="38669"/>
    <s v="17243333"/>
    <n v="2665380"/>
    <n v="0"/>
    <n v="213230"/>
    <n v="2878610"/>
    <s v="Bán hàng"/>
    <d v="2025-07-24T00:00:00"/>
    <m/>
    <n v="0"/>
    <n v="2878610"/>
    <n v="2878610"/>
    <n v="0"/>
    <d v="2025-06-13T00:00:00"/>
    <m/>
    <d v="2025-06-13T00:00:00"/>
    <n v="0"/>
    <m/>
    <s v=""/>
    <s v="Đã thanh toán"/>
    <s v="06"/>
    <s v="07"/>
    <s v="check xong"/>
    <m/>
    <x v="2"/>
    <x v="2"/>
  </r>
  <r>
    <x v="3"/>
    <x v="3"/>
    <d v="2025-06-16T00:00:00"/>
    <s v="BH2351540"/>
    <d v="2025-06-13T00:00:00"/>
    <n v="38666"/>
    <s v="16045686"/>
    <n v="1776920"/>
    <n v="0"/>
    <n v="142154"/>
    <n v="1919074"/>
    <s v="Bán hàng"/>
    <d v="2025-08-11T00:00:00"/>
    <m/>
    <n v="0"/>
    <n v="1919074"/>
    <n v="1919074"/>
    <n v="0"/>
    <d v="2025-06-13T00:00:00"/>
    <m/>
    <d v="2025-06-13T00:00:00"/>
    <n v="0"/>
    <m/>
    <s v=""/>
    <s v="Đã thanh toán"/>
    <s v="06"/>
    <s v="08"/>
    <s v="check xong"/>
    <m/>
    <x v="3"/>
    <x v="3"/>
  </r>
  <r>
    <x v="3"/>
    <x v="3"/>
    <d v="2025-06-16T00:00:00"/>
    <s v="BH2351541"/>
    <d v="2025-06-13T00:00:00"/>
    <n v="38665"/>
    <s v="16045460"/>
    <n v="888460"/>
    <n v="0"/>
    <n v="71077"/>
    <n v="959537"/>
    <s v="Bán hàng"/>
    <d v="2025-08-11T00:00:00"/>
    <m/>
    <n v="0"/>
    <n v="959537"/>
    <n v="959537"/>
    <n v="0"/>
    <d v="2025-06-13T00:00:00"/>
    <m/>
    <d v="2025-06-13T00:00:00"/>
    <n v="0"/>
    <m/>
    <s v=""/>
    <s v="Đã thanh toán"/>
    <s v="06"/>
    <s v="08"/>
    <s v="check xong"/>
    <m/>
    <x v="3"/>
    <x v="3"/>
  </r>
  <r>
    <x v="7"/>
    <x v="7"/>
    <d v="2025-06-16T00:00:00"/>
    <s v="BH2351542"/>
    <d v="2025-06-13T00:00:00"/>
    <n v="38383"/>
    <s v="15009580"/>
    <n v="1248320"/>
    <n v="0"/>
    <n v="99866"/>
    <n v="1348186"/>
    <s v="Bán hàng"/>
    <d v="2025-07-24T00:00:00"/>
    <m/>
    <n v="0"/>
    <n v="1348186"/>
    <n v="1348186"/>
    <n v="0"/>
    <d v="2025-06-13T00:00:00"/>
    <m/>
    <d v="2025-06-13T00:00:00"/>
    <n v="0"/>
    <m/>
    <s v=""/>
    <s v="Đã thanh toán"/>
    <s v="06"/>
    <s v="07"/>
    <s v="check xong"/>
    <m/>
    <x v="7"/>
    <x v="7"/>
  </r>
  <r>
    <x v="9"/>
    <x v="9"/>
    <d v="2025-06-16T00:00:00"/>
    <s v="BH2324932"/>
    <d v="2025-06-16T00:00:00"/>
    <n v="40632"/>
    <s v="13327482"/>
    <n v="4592745"/>
    <n v="0"/>
    <n v="367420"/>
    <n v="4960165"/>
    <s v="Bán hàng"/>
    <d v="2025-07-24T00:00:00"/>
    <m/>
    <n v="0"/>
    <n v="4960165"/>
    <n v="4960165"/>
    <n v="0"/>
    <d v="2025-06-16T00:00:00"/>
    <m/>
    <d v="2025-06-16T00:00:00"/>
    <n v="0"/>
    <m/>
    <s v=""/>
    <s v="Đã thanh toán"/>
    <s v="06"/>
    <s v="07"/>
    <s v="check xong"/>
    <m/>
    <x v="9"/>
    <x v="9"/>
  </r>
  <r>
    <x v="9"/>
    <x v="9"/>
    <d v="2025-06-16T00:00:00"/>
    <s v="BH2324933"/>
    <d v="2025-06-16T00:00:00"/>
    <n v="40631"/>
    <s v="13329565"/>
    <n v="2665380"/>
    <n v="0"/>
    <n v="213230"/>
    <n v="2878610"/>
    <s v="Bán hàng"/>
    <d v="2025-07-24T00:00:00"/>
    <m/>
    <n v="0"/>
    <n v="2878610"/>
    <n v="2878610"/>
    <n v="0"/>
    <d v="2025-06-16T00:00:00"/>
    <m/>
    <d v="2025-06-16T00:00:00"/>
    <n v="0"/>
    <m/>
    <s v=""/>
    <s v="Đã thanh toán"/>
    <s v="06"/>
    <s v="07"/>
    <s v="check xong"/>
    <m/>
    <x v="9"/>
    <x v="9"/>
  </r>
  <r>
    <x v="8"/>
    <x v="8"/>
    <d v="2025-06-16T00:00:00"/>
    <s v="BH2351531"/>
    <d v="2025-06-16T00:00:00"/>
    <n v="38371"/>
    <s v="29315236"/>
    <n v="888460"/>
    <n v="0"/>
    <n v="71077"/>
    <n v="959537"/>
    <s v="Bán hàng"/>
    <d v="2025-07-24T00:00:00"/>
    <m/>
    <n v="0"/>
    <n v="959537"/>
    <n v="959537"/>
    <n v="0"/>
    <d v="2025-06-16T00:00:00"/>
    <m/>
    <d v="2025-06-16T00:00:00"/>
    <n v="0"/>
    <m/>
    <s v=""/>
    <s v="Đã thanh toán"/>
    <s v="06"/>
    <s v="07"/>
    <s v="check xong"/>
    <m/>
    <x v="8"/>
    <x v="8"/>
  </r>
  <r>
    <x v="9"/>
    <x v="9"/>
    <d v="2025-06-17T00:00:00"/>
    <s v="BH2324928"/>
    <d v="2025-06-17T00:00:00"/>
    <n v="40636"/>
    <s v="26693603"/>
    <n v="888460"/>
    <n v="0"/>
    <n v="71077"/>
    <n v="959537"/>
    <s v="Bán hàng"/>
    <d v="2025-07-24T00:00:00"/>
    <m/>
    <n v="0"/>
    <n v="959537"/>
    <n v="959537"/>
    <n v="0"/>
    <d v="2025-06-17T00:00:00"/>
    <m/>
    <d v="2025-06-17T00:00:00"/>
    <n v="0"/>
    <m/>
    <s v=""/>
    <s v="Đã thanh toán"/>
    <s v="06"/>
    <s v="07"/>
    <s v="check xong"/>
    <m/>
    <x v="9"/>
    <x v="9"/>
  </r>
  <r>
    <x v="8"/>
    <x v="8"/>
    <d v="2025-06-17T00:00:00"/>
    <s v="BH2351532"/>
    <d v="2025-06-17T00:00:00"/>
    <n v="38370"/>
    <s v="10625865"/>
    <n v="6219220"/>
    <n v="0"/>
    <n v="497538"/>
    <n v="6716758"/>
    <s v="Bán hàng"/>
    <d v="2025-07-24T00:00:00"/>
    <m/>
    <n v="0"/>
    <n v="6716758"/>
    <n v="6716758"/>
    <n v="0"/>
    <d v="2025-06-17T00:00:00"/>
    <m/>
    <d v="2025-06-17T00:00:00"/>
    <n v="0"/>
    <m/>
    <s v=""/>
    <s v="Đã thanh toán"/>
    <s v="06"/>
    <s v="07"/>
    <s v="check xong"/>
    <m/>
    <x v="8"/>
    <x v="8"/>
  </r>
  <r>
    <x v="8"/>
    <x v="8"/>
    <d v="2025-06-17T00:00:00"/>
    <s v="BH2351533"/>
    <d v="2025-06-17T00:00:00"/>
    <n v="38369"/>
    <s v="11237653"/>
    <n v="3384980"/>
    <n v="0"/>
    <n v="270798"/>
    <n v="3655778"/>
    <s v="Bán hàng"/>
    <d v="2025-07-24T00:00:00"/>
    <m/>
    <n v="0"/>
    <n v="3655778"/>
    <n v="3655778"/>
    <n v="0"/>
    <d v="2025-06-17T00:00:00"/>
    <m/>
    <d v="2025-06-17T00:00:00"/>
    <n v="0"/>
    <m/>
    <s v=""/>
    <s v="Đã thanh toán"/>
    <s v="06"/>
    <s v="07"/>
    <s v="check xong"/>
    <m/>
    <x v="8"/>
    <x v="8"/>
  </r>
  <r>
    <x v="8"/>
    <x v="8"/>
    <d v="2025-06-17T00:00:00"/>
    <s v="BH2351534"/>
    <d v="2025-06-17T00:00:00"/>
    <n v="38368"/>
    <s v="11237358"/>
    <n v="1248320"/>
    <n v="0"/>
    <n v="99866"/>
    <n v="1348186"/>
    <s v="Bán hàng"/>
    <d v="2025-07-24T00:00:00"/>
    <m/>
    <n v="0"/>
    <n v="1348186"/>
    <n v="1348186"/>
    <n v="0"/>
    <d v="2025-06-17T00:00:00"/>
    <m/>
    <d v="2025-06-17T00:00:00"/>
    <n v="0"/>
    <m/>
    <s v=""/>
    <s v="Đã thanh toán"/>
    <s v="06"/>
    <s v="07"/>
    <s v="check xong"/>
    <m/>
    <x v="8"/>
    <x v="8"/>
  </r>
  <r>
    <x v="8"/>
    <x v="8"/>
    <d v="2025-06-18T00:00:00"/>
    <s v="BH2351691"/>
    <d v="2025-06-18T00:00:00"/>
    <n v="38910"/>
    <s v="12094619"/>
    <n v="888460"/>
    <n v="0"/>
    <n v="71077"/>
    <n v="959537"/>
    <s v="Bán hàng"/>
    <d v="2025-07-24T00:00:00"/>
    <m/>
    <n v="0"/>
    <n v="959537"/>
    <n v="959537"/>
    <n v="0"/>
    <d v="2025-06-18T00:00:00"/>
    <m/>
    <d v="2025-06-18T00:00:00"/>
    <n v="0"/>
    <m/>
    <s v=""/>
    <s v="Đã thanh toán"/>
    <s v="06"/>
    <s v="07"/>
    <s v="check xong"/>
    <m/>
    <x v="8"/>
    <x v="8"/>
  </r>
  <r>
    <x v="1"/>
    <x v="1"/>
    <d v="2025-06-19T00:00:00"/>
    <s v="BH2351699"/>
    <d v="2025-06-16T00:00:00"/>
    <n v="38919"/>
    <s v="28604050"/>
    <n v="888460"/>
    <n v="0"/>
    <n v="71077"/>
    <n v="959537"/>
    <s v="Bán hàng"/>
    <d v="2025-08-11T00:00:00"/>
    <m/>
    <n v="0"/>
    <n v="959537"/>
    <n v="959537"/>
    <n v="0"/>
    <d v="2025-06-16T00:00:00"/>
    <m/>
    <d v="2025-06-16T00:00:00"/>
    <n v="0"/>
    <m/>
    <s v=""/>
    <s v="Đã thanh toán"/>
    <s v="06"/>
    <s v="08"/>
    <s v="check xong"/>
    <m/>
    <x v="1"/>
    <x v="1"/>
  </r>
  <r>
    <x v="12"/>
    <x v="12"/>
    <d v="2025-06-19T00:00:00"/>
    <s v="BH2351700"/>
    <d v="2025-06-16T00:00:00"/>
    <n v="38918"/>
    <s v="27608331"/>
    <n v="888460"/>
    <n v="0"/>
    <n v="71077"/>
    <n v="959537"/>
    <s v="Bán hàng"/>
    <d v="2025-08-11T00:00:00"/>
    <m/>
    <n v="0"/>
    <n v="959537"/>
    <n v="959537"/>
    <n v="0"/>
    <d v="2025-06-16T00:00:00"/>
    <m/>
    <d v="2025-06-16T00:00:00"/>
    <n v="0"/>
    <m/>
    <s v=""/>
    <s v="Đã thanh toán"/>
    <s v="06"/>
    <s v="08"/>
    <s v="check xong"/>
    <m/>
    <x v="12"/>
    <x v="12"/>
  </r>
  <r>
    <x v="0"/>
    <x v="0"/>
    <d v="2025-06-19T00:00:00"/>
    <s v="BH2351701"/>
    <d v="2025-06-16T00:00:00"/>
    <n v="38917"/>
    <s v="25594338"/>
    <n v="2381320"/>
    <n v="0"/>
    <n v="190506"/>
    <n v="2571826"/>
    <s v="Bán hàng"/>
    <d v="2025-08-11T00:00:00"/>
    <m/>
    <n v="0"/>
    <n v="2571826"/>
    <n v="2571826"/>
    <n v="0"/>
    <d v="2025-06-16T00:00:00"/>
    <m/>
    <d v="2025-06-16T00:00:00"/>
    <n v="0"/>
    <m/>
    <s v=""/>
    <s v="Đã thanh toán"/>
    <s v="06"/>
    <s v="08"/>
    <s v="check xong"/>
    <m/>
    <x v="0"/>
    <x v="0"/>
  </r>
  <r>
    <x v="0"/>
    <x v="0"/>
    <d v="2025-06-19T00:00:00"/>
    <s v="BH2351702"/>
    <d v="2025-06-16T00:00:00"/>
    <n v="38916"/>
    <s v="25594071"/>
    <n v="1248320"/>
    <n v="0"/>
    <n v="99866"/>
    <n v="1348186"/>
    <s v="Bán hàng"/>
    <d v="2025-08-11T00:00:00"/>
    <m/>
    <n v="0"/>
    <n v="1348186"/>
    <n v="1348186"/>
    <n v="0"/>
    <d v="2025-06-16T00:00:00"/>
    <m/>
    <d v="2025-06-16T00:00:00"/>
    <n v="0"/>
    <m/>
    <s v=""/>
    <s v="Đã thanh toán"/>
    <s v="06"/>
    <s v="08"/>
    <s v="check xong"/>
    <m/>
    <x v="0"/>
    <x v="0"/>
  </r>
  <r>
    <x v="11"/>
    <x v="11"/>
    <d v="2025-06-19T00:00:00"/>
    <s v="BH2351703"/>
    <d v="2025-06-16T00:00:00"/>
    <n v="38915"/>
    <s v="24556236"/>
    <n v="2381320"/>
    <n v="0"/>
    <n v="190506"/>
    <n v="2571826"/>
    <s v="Bán hàng"/>
    <d v="2025-08-11T00:00:00"/>
    <m/>
    <n v="0"/>
    <n v="2571826"/>
    <n v="2571826"/>
    <n v="0"/>
    <d v="2025-06-16T00:00:00"/>
    <m/>
    <d v="2025-06-16T00:00:00"/>
    <n v="0"/>
    <m/>
    <s v=""/>
    <s v="Đã thanh toán"/>
    <s v="06"/>
    <s v="08"/>
    <s v="check xong"/>
    <m/>
    <x v="11"/>
    <x v="11"/>
  </r>
  <r>
    <x v="10"/>
    <x v="10"/>
    <d v="2025-06-19T00:00:00"/>
    <s v="BH2351704"/>
    <d v="2025-06-16T00:00:00"/>
    <n v="38914"/>
    <s v="21409394"/>
    <n v="1072050"/>
    <n v="0"/>
    <n v="85764"/>
    <n v="1157814"/>
    <s v="Bán hàng"/>
    <d v="2025-08-11T00:00:00"/>
    <m/>
    <n v="0"/>
    <n v="1157814"/>
    <n v="1157814"/>
    <n v="0"/>
    <d v="2025-06-16T00:00:00"/>
    <m/>
    <d v="2025-06-16T00:00:00"/>
    <n v="0"/>
    <m/>
    <s v=""/>
    <s v="Đã thanh toán"/>
    <s v="06"/>
    <s v="08"/>
    <s v="check xong"/>
    <m/>
    <x v="10"/>
    <x v="10"/>
  </r>
  <r>
    <x v="3"/>
    <x v="3"/>
    <d v="2025-06-19T00:00:00"/>
    <s v="BH2351705"/>
    <d v="2025-06-16T00:00:00"/>
    <n v="38913"/>
    <s v="16046725"/>
    <n v="558030"/>
    <n v="0"/>
    <n v="44642"/>
    <n v="602672"/>
    <s v="Bán hàng"/>
    <d v="2025-08-11T00:00:00"/>
    <m/>
    <n v="0"/>
    <n v="602672"/>
    <n v="602672"/>
    <n v="0"/>
    <d v="2025-06-16T00:00:00"/>
    <m/>
    <d v="2025-06-16T00:00:00"/>
    <n v="0"/>
    <m/>
    <s v=""/>
    <s v="Đã thanh toán"/>
    <s v="06"/>
    <s v="08"/>
    <s v="check xong"/>
    <m/>
    <x v="3"/>
    <x v="3"/>
  </r>
  <r>
    <x v="7"/>
    <x v="7"/>
    <d v="2025-06-19T00:00:00"/>
    <s v="BH2351706"/>
    <d v="2025-06-16T00:00:00"/>
    <n v="38912"/>
    <s v="15010403"/>
    <n v="888460"/>
    <n v="0"/>
    <n v="71077"/>
    <n v="959537"/>
    <s v="Bán hàng"/>
    <d v="2025-08-11T00:00:00"/>
    <m/>
    <n v="0"/>
    <n v="959537"/>
    <n v="959537"/>
    <n v="0"/>
    <d v="2025-06-16T00:00:00"/>
    <m/>
    <d v="2025-06-16T00:00:00"/>
    <n v="0"/>
    <m/>
    <s v=""/>
    <s v="Đã thanh toán"/>
    <s v="06"/>
    <s v="08"/>
    <s v="check xong"/>
    <m/>
    <x v="7"/>
    <x v="7"/>
  </r>
  <r>
    <x v="9"/>
    <x v="9"/>
    <d v="2025-06-19T00:00:00"/>
    <s v="BH2324929"/>
    <d v="2025-06-19T00:00:00"/>
    <n v="40635"/>
    <s v="14398650"/>
    <n v="558030"/>
    <n v="0"/>
    <n v="44642"/>
    <n v="602672"/>
    <s v="Bán hàng"/>
    <d v="2025-07-24T00:00:00"/>
    <m/>
    <n v="0"/>
    <n v="602672"/>
    <n v="602672"/>
    <n v="0"/>
    <d v="2025-06-19T00:00:00"/>
    <m/>
    <d v="2025-06-19T00:00:00"/>
    <n v="0"/>
    <m/>
    <s v=""/>
    <s v="Đã thanh toán"/>
    <s v="06"/>
    <s v="07"/>
    <s v="check xong"/>
    <m/>
    <x v="9"/>
    <x v="9"/>
  </r>
  <r>
    <x v="9"/>
    <x v="9"/>
    <d v="2025-06-19T00:00:00"/>
    <s v="BH2324930"/>
    <d v="2025-06-19T00:00:00"/>
    <n v="40634"/>
    <s v="14398563"/>
    <n v="4442300"/>
    <n v="0"/>
    <n v="355384"/>
    <n v="4797684"/>
    <s v="Bán hàng"/>
    <d v="2025-07-24T00:00:00"/>
    <m/>
    <n v="0"/>
    <n v="4797684"/>
    <n v="4797684"/>
    <n v="0"/>
    <d v="2025-06-19T00:00:00"/>
    <m/>
    <d v="2025-06-19T00:00:00"/>
    <n v="0"/>
    <m/>
    <s v=""/>
    <s v="Đã thanh toán"/>
    <s v="06"/>
    <s v="07"/>
    <s v="check xong"/>
    <m/>
    <x v="9"/>
    <x v="9"/>
  </r>
  <r>
    <x v="9"/>
    <x v="9"/>
    <d v="2025-06-19T00:00:00"/>
    <s v="BH2324931"/>
    <d v="2025-06-19T00:00:00"/>
    <n v="40633"/>
    <s v="14000017"/>
    <n v="624160"/>
    <n v="0"/>
    <n v="49933"/>
    <n v="674093"/>
    <s v="Bán hàng"/>
    <d v="2025-07-24T00:00:00"/>
    <m/>
    <n v="0"/>
    <n v="674093"/>
    <n v="674093"/>
    <n v="0"/>
    <d v="2025-06-19T00:00:00"/>
    <m/>
    <d v="2025-06-19T00:00:00"/>
    <n v="0"/>
    <m/>
    <s v=""/>
    <s v="Đã thanh toán"/>
    <s v="06"/>
    <s v="07"/>
    <s v="check xong"/>
    <m/>
    <x v="9"/>
    <x v="9"/>
  </r>
  <r>
    <x v="5"/>
    <x v="5"/>
    <d v="2025-06-19T00:00:00"/>
    <s v="BH2351694"/>
    <d v="2025-06-19T00:00:00"/>
    <n v="38907"/>
    <s v="19687164"/>
    <n v="2262254"/>
    <n v="0"/>
    <n v="180980"/>
    <n v="2443234"/>
    <s v="Bán hàng"/>
    <d v="2025-07-24T00:00:00"/>
    <m/>
    <n v="0"/>
    <n v="2443234"/>
    <n v="2443234"/>
    <n v="0"/>
    <d v="2025-06-19T00:00:00"/>
    <m/>
    <d v="2025-06-19T00:00:00"/>
    <n v="0"/>
    <m/>
    <s v=""/>
    <s v="Đã thanh toán"/>
    <s v="06"/>
    <s v="07"/>
    <s v="check xong"/>
    <m/>
    <x v="5"/>
    <x v="5"/>
  </r>
  <r>
    <x v="5"/>
    <x v="5"/>
    <d v="2025-06-19T00:00:00"/>
    <s v="BH2351695"/>
    <d v="2025-06-19T00:00:00"/>
    <n v="38906"/>
    <s v="19688317"/>
    <n v="2144100"/>
    <n v="0"/>
    <n v="171528"/>
    <n v="2315628"/>
    <s v="Bán hàng"/>
    <d v="2025-07-24T00:00:00"/>
    <m/>
    <n v="0"/>
    <n v="2315628"/>
    <n v="2315628"/>
    <n v="0"/>
    <d v="2025-06-19T00:00:00"/>
    <m/>
    <d v="2025-06-19T00:00:00"/>
    <n v="0"/>
    <m/>
    <s v=""/>
    <s v="Đã thanh toán"/>
    <s v="06"/>
    <s v="07"/>
    <s v="check xong"/>
    <m/>
    <x v="5"/>
    <x v="5"/>
  </r>
  <r>
    <x v="5"/>
    <x v="5"/>
    <d v="2025-06-19T00:00:00"/>
    <s v="BH2351696"/>
    <d v="2025-06-19T00:00:00"/>
    <n v="38905"/>
    <s v="19687981"/>
    <n v="888460"/>
    <n v="0"/>
    <n v="71077"/>
    <n v="959537"/>
    <s v="Bán hàng"/>
    <d v="2025-07-24T00:00:00"/>
    <m/>
    <n v="0"/>
    <n v="959537"/>
    <n v="959537"/>
    <n v="0"/>
    <d v="2025-06-19T00:00:00"/>
    <m/>
    <d v="2025-06-19T00:00:00"/>
    <n v="0"/>
    <m/>
    <s v=""/>
    <s v="Đã thanh toán"/>
    <s v="06"/>
    <s v="07"/>
    <s v="check xong"/>
    <m/>
    <x v="5"/>
    <x v="5"/>
  </r>
  <r>
    <x v="4"/>
    <x v="4"/>
    <d v="2025-06-19T00:00:00"/>
    <s v="BH2351697"/>
    <d v="2025-06-19T00:00:00"/>
    <n v="38904"/>
    <s v="18497577"/>
    <n v="5585280"/>
    <n v="0"/>
    <n v="446822"/>
    <n v="6032102"/>
    <s v="Bán hàng"/>
    <d v="2025-07-24T00:00:00"/>
    <m/>
    <n v="0"/>
    <n v="6032102"/>
    <n v="6032102"/>
    <n v="0"/>
    <d v="2025-06-19T00:00:00"/>
    <m/>
    <d v="2025-06-19T00:00:00"/>
    <n v="0"/>
    <m/>
    <s v=""/>
    <s v="Đã thanh toán"/>
    <s v="06"/>
    <s v="07"/>
    <s v="check xong"/>
    <m/>
    <x v="4"/>
    <x v="4"/>
  </r>
  <r>
    <x v="4"/>
    <x v="4"/>
    <d v="2025-06-19T00:00:00"/>
    <s v="BH2351698"/>
    <d v="2025-06-19T00:00:00"/>
    <n v="38902"/>
    <s v="18497477"/>
    <n v="2136780"/>
    <n v="0"/>
    <n v="170942"/>
    <n v="2307722"/>
    <s v="Bán hàng"/>
    <d v="2025-07-24T00:00:00"/>
    <m/>
    <n v="0"/>
    <n v="2307722"/>
    <n v="2307722"/>
    <n v="0"/>
    <d v="2025-06-19T00:00:00"/>
    <m/>
    <d v="2025-06-19T00:00:00"/>
    <n v="0"/>
    <m/>
    <s v=""/>
    <s v="Đã thanh toán"/>
    <s v="06"/>
    <s v="07"/>
    <s v="check xong"/>
    <m/>
    <x v="4"/>
    <x v="4"/>
  </r>
  <r>
    <x v="8"/>
    <x v="8"/>
    <d v="2025-06-20T00:00:00"/>
    <s v="BH2351692"/>
    <d v="2025-06-20T00:00:00"/>
    <n v="38909"/>
    <s v="10626788"/>
    <n v="2496640"/>
    <n v="0"/>
    <n v="199731"/>
    <n v="2696371"/>
    <s v="Bán hàng"/>
    <d v="2025-08-11T00:00:00"/>
    <m/>
    <n v="0"/>
    <n v="2696371"/>
    <n v="2696371"/>
    <n v="0"/>
    <d v="2025-06-20T00:00:00"/>
    <m/>
    <d v="2025-06-20T00:00:00"/>
    <n v="0"/>
    <m/>
    <s v=""/>
    <s v="Đã thanh toán"/>
    <s v="06"/>
    <s v="08"/>
    <s v="check xong"/>
    <m/>
    <x v="8"/>
    <x v="8"/>
  </r>
  <r>
    <x v="8"/>
    <x v="8"/>
    <d v="2025-06-20T00:00:00"/>
    <s v="BH2351693"/>
    <d v="2025-06-20T00:00:00"/>
    <n v="38908"/>
    <s v="10627091"/>
    <n v="8640040"/>
    <n v="0"/>
    <n v="691203"/>
    <n v="9331243"/>
    <s v="Bán hàng"/>
    <d v="2025-08-11T00:00:00"/>
    <m/>
    <n v="0"/>
    <n v="9331243"/>
    <n v="9331243"/>
    <n v="0"/>
    <d v="2025-06-20T00:00:00"/>
    <m/>
    <d v="2025-06-20T00:00:00"/>
    <n v="0"/>
    <m/>
    <s v=""/>
    <s v="Đã thanh toán"/>
    <s v="06"/>
    <s v="08"/>
    <s v="check xong"/>
    <m/>
    <x v="8"/>
    <x v="8"/>
  </r>
  <r>
    <x v="9"/>
    <x v="9"/>
    <d v="2025-06-21T00:00:00"/>
    <s v="BH2324981"/>
    <d v="2025-06-21T00:00:00"/>
    <n v="40751"/>
    <s v="13332672"/>
    <n v="1116060"/>
    <n v="0"/>
    <n v="89285"/>
    <n v="1205345"/>
    <s v="Bán hàng"/>
    <d v="2025-08-11T00:00:00"/>
    <m/>
    <n v="0"/>
    <n v="1205345"/>
    <n v="1205345"/>
    <n v="0"/>
    <d v="2025-06-21T00:00:00"/>
    <m/>
    <d v="2025-06-21T00:00:00"/>
    <n v="0"/>
    <m/>
    <s v=""/>
    <s v="Đã thanh toán"/>
    <s v="06"/>
    <s v="08"/>
    <s v="check xong"/>
    <m/>
    <x v="9"/>
    <x v="9"/>
  </r>
  <r>
    <x v="9"/>
    <x v="9"/>
    <d v="2025-06-21T00:00:00"/>
    <s v="BH2324982"/>
    <d v="2025-06-21T00:00:00"/>
    <n v="40752"/>
    <s v="26695519"/>
    <n v="3190265"/>
    <n v="0"/>
    <n v="255221"/>
    <n v="3445486"/>
    <s v="Bán hàng"/>
    <d v="2025-08-11T00:00:00"/>
    <m/>
    <n v="0"/>
    <n v="3445486"/>
    <n v="3445486"/>
    <n v="0"/>
    <d v="2025-06-21T00:00:00"/>
    <m/>
    <d v="2025-06-21T00:00:00"/>
    <n v="0"/>
    <m/>
    <s v=""/>
    <s v="Đã thanh toán"/>
    <s v="06"/>
    <s v="08"/>
    <s v="check xong"/>
    <m/>
    <x v="9"/>
    <x v="9"/>
  </r>
  <r>
    <x v="8"/>
    <x v="8"/>
    <d v="2025-06-21T00:00:00"/>
    <s v="BH2351871"/>
    <d v="2025-06-21T00:00:00"/>
    <n v="38911"/>
    <s v="29316066"/>
    <n v="501830"/>
    <n v="0"/>
    <n v="40146"/>
    <n v="541976"/>
    <s v="Bán hàng"/>
    <d v="2025-08-11T00:00:00"/>
    <m/>
    <n v="0"/>
    <n v="541976"/>
    <n v="541976"/>
    <n v="0"/>
    <d v="2025-06-21T00:00:00"/>
    <m/>
    <d v="2025-06-21T00:00:00"/>
    <n v="0"/>
    <m/>
    <s v=""/>
    <s v="Đã thanh toán"/>
    <s v="06"/>
    <s v="08"/>
    <s v="check xong"/>
    <m/>
    <x v="8"/>
    <x v="8"/>
  </r>
  <r>
    <x v="2"/>
    <x v="2"/>
    <d v="2025-06-23T00:00:00"/>
    <s v="BH2351872"/>
    <d v="2025-06-19T00:00:00"/>
    <n v="40121"/>
    <s v="17246180"/>
    <n v="2381320"/>
    <n v="0"/>
    <n v="190506"/>
    <n v="2571826"/>
    <s v="Bán hàng"/>
    <d v="2025-08-11T00:00:00"/>
    <m/>
    <n v="0"/>
    <n v="2571826"/>
    <n v="2571826"/>
    <n v="0"/>
    <d v="2025-06-19T00:00:00"/>
    <m/>
    <d v="2025-06-19T00:00:00"/>
    <n v="0"/>
    <m/>
    <s v=""/>
    <s v="Đã thanh toán"/>
    <s v="06"/>
    <s v="08"/>
    <s v="check xong"/>
    <m/>
    <x v="2"/>
    <x v="2"/>
  </r>
  <r>
    <x v="7"/>
    <x v="7"/>
    <d v="2025-06-23T00:00:00"/>
    <s v="BH2351873"/>
    <d v="2025-06-20T00:00:00"/>
    <n v="40122"/>
    <s v="15012331"/>
    <n v="3190265"/>
    <n v="0"/>
    <n v="255221"/>
    <n v="3445486"/>
    <s v="Bán hàng"/>
    <d v="2025-08-11T00:00:00"/>
    <m/>
    <n v="0"/>
    <n v="3445486"/>
    <n v="3445486"/>
    <n v="0"/>
    <d v="2025-06-20T00:00:00"/>
    <m/>
    <d v="2025-06-20T00:00:00"/>
    <n v="0"/>
    <m/>
    <s v=""/>
    <s v="Đã thanh toán"/>
    <s v="06"/>
    <s v="08"/>
    <s v="check xong"/>
    <m/>
    <x v="7"/>
    <x v="7"/>
  </r>
  <r>
    <x v="9"/>
    <x v="9"/>
    <d v="2025-06-23T00:00:00"/>
    <s v="BH2324985"/>
    <d v="2025-06-23T00:00:00"/>
    <n v="40754"/>
    <s v="14001309"/>
    <n v="4442300"/>
    <n v="0"/>
    <n v="355384"/>
    <n v="4797684"/>
    <s v="Bán hàng"/>
    <d v="2025-08-11T00:00:00"/>
    <m/>
    <n v="0"/>
    <n v="4797684"/>
    <n v="4797684"/>
    <n v="0"/>
    <d v="2025-06-23T00:00:00"/>
    <m/>
    <d v="2025-06-23T00:00:00"/>
    <n v="0"/>
    <m/>
    <s v=""/>
    <s v="Đã thanh toán"/>
    <s v="06"/>
    <s v="08"/>
    <s v="check xong"/>
    <m/>
    <x v="9"/>
    <x v="9"/>
  </r>
  <r>
    <x v="8"/>
    <x v="8"/>
    <d v="2025-06-25T00:00:00"/>
    <s v="BH2352056"/>
    <d v="2025-06-25T00:00:00"/>
    <n v="40120"/>
    <s v="11240233"/>
    <n v="2665380"/>
    <n v="0"/>
    <n v="213230"/>
    <n v="2878610"/>
    <s v="Bán hàng"/>
    <d v="2025-08-11T00:00:00"/>
    <m/>
    <n v="0"/>
    <n v="2878610"/>
    <n v="2878610"/>
    <n v="0"/>
    <d v="2025-06-25T00:00:00"/>
    <m/>
    <d v="2025-06-25T00:00:00"/>
    <n v="0"/>
    <m/>
    <s v=""/>
    <s v="Đã thanh toán"/>
    <s v="06"/>
    <s v="08"/>
    <s v="check xong"/>
    <m/>
    <x v="8"/>
    <x v="8"/>
  </r>
  <r>
    <x v="8"/>
    <x v="8"/>
    <d v="2025-06-25T00:00:00"/>
    <s v="BH2352060"/>
    <d v="2025-06-25T00:00:00"/>
    <n v="40119"/>
    <s v="11240676"/>
    <n v="1003660"/>
    <n v="0"/>
    <n v="80293"/>
    <n v="1083953"/>
    <s v="Bán hàng"/>
    <d v="2025-08-11T00:00:00"/>
    <m/>
    <n v="0"/>
    <n v="1083953"/>
    <n v="1083953"/>
    <n v="0"/>
    <d v="2025-06-25T00:00:00"/>
    <m/>
    <d v="2025-06-25T00:00:00"/>
    <n v="0"/>
    <m/>
    <s v=""/>
    <s v="Đã thanh toán"/>
    <s v="06"/>
    <s v="08"/>
    <s v="check xong"/>
    <m/>
    <x v="8"/>
    <x v="8"/>
  </r>
  <r>
    <x v="2"/>
    <x v="2"/>
    <d v="2025-06-26T00:00:00"/>
    <s v="BH2352319"/>
    <d v="2025-06-21T00:00:00"/>
    <n v="40772"/>
    <s v="17247179"/>
    <n v="888460"/>
    <n v="0"/>
    <n v="71077"/>
    <n v="959537"/>
    <s v="Bán hàng"/>
    <d v="2025-08-11T00:00:00"/>
    <m/>
    <n v="0"/>
    <n v="959537"/>
    <n v="959537"/>
    <n v="0"/>
    <d v="2025-06-21T00:00:00"/>
    <m/>
    <d v="2025-06-21T00:00:00"/>
    <n v="0"/>
    <m/>
    <s v=""/>
    <s v="Đã thanh toán"/>
    <s v="06"/>
    <s v="08"/>
    <s v="check xong"/>
    <m/>
    <x v="2"/>
    <x v="2"/>
  </r>
  <r>
    <x v="3"/>
    <x v="3"/>
    <d v="2025-06-26T00:00:00"/>
    <s v="BH2352317"/>
    <d v="2025-06-23T00:00:00"/>
    <n v="40771"/>
    <s v="16049287"/>
    <n v="1248320"/>
    <n v="0"/>
    <n v="99866"/>
    <n v="1348186"/>
    <s v="Bán hàng"/>
    <d v="2025-08-11T00:00:00"/>
    <m/>
    <n v="0"/>
    <n v="1348186"/>
    <n v="1348186"/>
    <n v="0"/>
    <d v="2025-06-23T00:00:00"/>
    <m/>
    <d v="2025-06-23T00:00:00"/>
    <n v="0"/>
    <m/>
    <s v=""/>
    <s v="Đã thanh toán"/>
    <s v="06"/>
    <s v="08"/>
    <s v="check xong"/>
    <m/>
    <x v="3"/>
    <x v="3"/>
  </r>
  <r>
    <x v="7"/>
    <x v="7"/>
    <d v="2025-06-26T00:00:00"/>
    <s v="BH2352318"/>
    <d v="2025-06-23T00:00:00"/>
    <n v="40770"/>
    <s v="15013619"/>
    <n v="888460"/>
    <n v="0"/>
    <n v="71077"/>
    <n v="959537"/>
    <s v="Bán hàng"/>
    <d v="2025-08-11T00:00:00"/>
    <m/>
    <n v="0"/>
    <n v="959537"/>
    <n v="959537"/>
    <n v="0"/>
    <d v="2025-06-23T00:00:00"/>
    <m/>
    <d v="2025-06-23T00:00:00"/>
    <n v="0"/>
    <m/>
    <s v=""/>
    <s v="Đã thanh toán"/>
    <s v="06"/>
    <s v="08"/>
    <s v="check xong"/>
    <m/>
    <x v="7"/>
    <x v="7"/>
  </r>
  <r>
    <x v="9"/>
    <x v="9"/>
    <d v="2025-06-26T00:00:00"/>
    <s v="BH2324983"/>
    <d v="2025-06-26T00:00:00"/>
    <n v="40753"/>
    <s v="14003824"/>
    <n v="1248320"/>
    <n v="0"/>
    <n v="99866"/>
    <n v="1348186"/>
    <s v="Bán hàng"/>
    <d v="2025-08-11T00:00:00"/>
    <m/>
    <n v="0"/>
    <n v="1348186"/>
    <n v="1348186"/>
    <n v="0"/>
    <d v="2025-06-26T00:00:00"/>
    <m/>
    <d v="2025-06-26T00:00:00"/>
    <n v="0"/>
    <m/>
    <s v=""/>
    <s v="Đã thanh toán"/>
    <s v="06"/>
    <s v="08"/>
    <s v="check xong"/>
    <m/>
    <x v="9"/>
    <x v="9"/>
  </r>
  <r>
    <x v="9"/>
    <x v="9"/>
    <d v="2025-06-26T00:00:00"/>
    <s v="BH2324986"/>
    <d v="2025-06-26T00:00:00"/>
    <n v="40755"/>
    <s v="14003378"/>
    <n v="4542666"/>
    <n v="0"/>
    <n v="363413"/>
    <n v="4906079"/>
    <s v="Bán hàng"/>
    <d v="2025-08-11T00:00:00"/>
    <m/>
    <n v="0"/>
    <n v="4906079"/>
    <n v="4906079"/>
    <n v="0"/>
    <d v="2025-06-26T00:00:00"/>
    <m/>
    <d v="2025-06-26T00:00:00"/>
    <n v="0"/>
    <m/>
    <s v=""/>
    <s v="Đã thanh toán"/>
    <s v="06"/>
    <s v="08"/>
    <s v="check xong"/>
    <m/>
    <x v="9"/>
    <x v="9"/>
  </r>
  <r>
    <x v="5"/>
    <x v="5"/>
    <d v="2025-06-26T00:00:00"/>
    <s v="BH2352313"/>
    <d v="2025-06-26T00:00:00"/>
    <n v="40766"/>
    <s v="19691029"/>
    <n v="558030"/>
    <n v="0"/>
    <n v="44642"/>
    <n v="602672"/>
    <s v="Bán hàng"/>
    <d v="2025-08-11T00:00:00"/>
    <m/>
    <n v="0"/>
    <n v="602672"/>
    <n v="602672"/>
    <n v="0"/>
    <d v="2025-06-26T00:00:00"/>
    <m/>
    <d v="2025-06-26T00:00:00"/>
    <n v="0"/>
    <m/>
    <s v=""/>
    <s v="Đã thanh toán"/>
    <s v="06"/>
    <s v="08"/>
    <s v="check xong"/>
    <m/>
    <x v="5"/>
    <x v="5"/>
  </r>
  <r>
    <x v="4"/>
    <x v="4"/>
    <d v="2025-06-26T00:00:00"/>
    <s v="BH2352314"/>
    <d v="2025-06-26T00:00:00"/>
    <n v="40765"/>
    <s v="18501942"/>
    <n v="501830"/>
    <n v="0"/>
    <n v="40146"/>
    <n v="541976"/>
    <s v="Bán hàng"/>
    <d v="2025-08-11T00:00:00"/>
    <m/>
    <n v="0"/>
    <n v="541976"/>
    <n v="541976"/>
    <n v="0"/>
    <d v="2025-06-26T00:00:00"/>
    <m/>
    <d v="2025-06-26T00:00:00"/>
    <n v="0"/>
    <m/>
    <s v=""/>
    <s v="Đã thanh toán"/>
    <s v="06"/>
    <s v="08"/>
    <s v="check xong"/>
    <m/>
    <x v="4"/>
    <x v="4"/>
  </r>
  <r>
    <x v="9"/>
    <x v="9"/>
    <d v="2025-06-27T00:00:00"/>
    <s v="BH2324926"/>
    <d v="2025-06-27T00:00:00"/>
    <n v="40638"/>
    <s v="13314515"/>
    <n v="2579200"/>
    <n v="0"/>
    <n v="206336"/>
    <n v="2785536"/>
    <s v="Bán hàng"/>
    <d v="2025-07-10T00:00:00"/>
    <m/>
    <n v="0"/>
    <n v="2785536"/>
    <n v="2785536"/>
    <n v="0"/>
    <d v="2025-06-27T00:00:00"/>
    <m/>
    <d v="2025-06-27T00:00:00"/>
    <n v="0"/>
    <m/>
    <s v=""/>
    <s v="Đã thanh toán"/>
    <s v="06"/>
    <s v="07"/>
    <s v="check xong"/>
    <m/>
    <x v="9"/>
    <x v="9"/>
  </r>
  <r>
    <x v="9"/>
    <x v="9"/>
    <d v="2025-06-27T00:00:00"/>
    <s v="BH2324927"/>
    <d v="2025-06-27T00:00:00"/>
    <n v="40637"/>
    <s v="13314662"/>
    <n v="964845"/>
    <n v="0"/>
    <n v="77188"/>
    <n v="1042033"/>
    <s v="Bán hàng"/>
    <d v="2025-07-10T00:00:00"/>
    <m/>
    <n v="0"/>
    <n v="1042033"/>
    <n v="1042033"/>
    <n v="0"/>
    <d v="2025-06-27T00:00:00"/>
    <m/>
    <d v="2025-06-27T00:00:00"/>
    <n v="0"/>
    <m/>
    <s v=""/>
    <s v="Đã thanh toán"/>
    <s v="06"/>
    <s v="07"/>
    <s v="check xong"/>
    <m/>
    <x v="9"/>
    <x v="9"/>
  </r>
  <r>
    <x v="9"/>
    <x v="9"/>
    <d v="2025-06-27T00:00:00"/>
    <s v="BH2324987"/>
    <d v="2025-06-27T00:00:00"/>
    <n v="40757"/>
    <s v="14003432"/>
    <n v="4442300"/>
    <n v="0"/>
    <n v="355384"/>
    <n v="4797684"/>
    <s v="Bán hàng"/>
    <d v="2025-08-11T00:00:00"/>
    <m/>
    <n v="0"/>
    <n v="4797684"/>
    <n v="4797684"/>
    <n v="0"/>
    <d v="2025-06-27T00:00:00"/>
    <m/>
    <d v="2025-06-27T00:00:00"/>
    <n v="0"/>
    <m/>
    <s v=""/>
    <s v="Đã thanh toán"/>
    <s v="06"/>
    <s v="08"/>
    <s v="check xong"/>
    <m/>
    <x v="9"/>
    <x v="9"/>
  </r>
  <r>
    <x v="8"/>
    <x v="8"/>
    <d v="2025-06-27T00:00:00"/>
    <s v="BH2352310"/>
    <d v="2025-06-27T00:00:00"/>
    <n v="40769"/>
    <s v="10631815"/>
    <n v="17658794"/>
    <n v="0"/>
    <n v="1412704"/>
    <n v="19071498"/>
    <s v="Bán hàng"/>
    <d v="2025-08-11T00:00:00"/>
    <m/>
    <n v="0"/>
    <n v="19071498"/>
    <n v="19071498"/>
    <n v="0"/>
    <d v="2025-06-27T00:00:00"/>
    <m/>
    <d v="2025-06-27T00:00:00"/>
    <n v="0"/>
    <m/>
    <s v=""/>
    <s v="Đã thanh toán"/>
    <s v="06"/>
    <s v="08"/>
    <s v="check xong"/>
    <m/>
    <x v="8"/>
    <x v="8"/>
  </r>
  <r>
    <x v="8"/>
    <x v="8"/>
    <d v="2025-06-27T00:00:00"/>
    <s v="BH2352311"/>
    <d v="2025-06-27T00:00:00"/>
    <n v="40768"/>
    <s v="10630220"/>
    <n v="2496640"/>
    <n v="0"/>
    <n v="199731"/>
    <n v="2696371"/>
    <s v="Bán hàng"/>
    <d v="2025-08-11T00:00:00"/>
    <m/>
    <n v="0"/>
    <n v="2696371"/>
    <n v="2696371"/>
    <n v="0"/>
    <d v="2025-06-27T00:00:00"/>
    <m/>
    <d v="2025-06-27T00:00:00"/>
    <n v="0"/>
    <m/>
    <s v=""/>
    <s v="Đã thanh toán"/>
    <s v="06"/>
    <s v="08"/>
    <s v="check xong"/>
    <m/>
    <x v="8"/>
    <x v="8"/>
  </r>
  <r>
    <x v="8"/>
    <x v="8"/>
    <d v="2025-06-27T00:00:00"/>
    <s v="BH2352312"/>
    <d v="2025-06-27T00:00:00"/>
    <n v="40767"/>
    <s v="10629944"/>
    <n v="4442300"/>
    <n v="0"/>
    <n v="355384"/>
    <n v="4797684"/>
    <s v="Bán hàng"/>
    <d v="2025-08-11T00:00:00"/>
    <m/>
    <n v="0"/>
    <n v="4797684"/>
    <n v="4797684"/>
    <n v="0"/>
    <d v="2025-06-27T00:00:00"/>
    <m/>
    <d v="2025-06-27T00:00:00"/>
    <n v="0"/>
    <m/>
    <s v=""/>
    <s v="Đã thanh toán"/>
    <s v="06"/>
    <s v="08"/>
    <s v="check xong"/>
    <m/>
    <x v="8"/>
    <x v="8"/>
  </r>
  <r>
    <x v="8"/>
    <x v="8"/>
    <d v="2025-06-28T00:00:00"/>
    <s v="BH2352315"/>
    <d v="2025-06-28T00:00:00"/>
    <n v="40764"/>
    <s v="12100823"/>
    <n v="10421920"/>
    <n v="0"/>
    <n v="833754"/>
    <n v="11255674"/>
    <s v="Bán hàng"/>
    <d v="2025-08-11T00:00:00"/>
    <m/>
    <n v="0"/>
    <n v="11255674"/>
    <n v="11255674"/>
    <n v="0"/>
    <d v="2025-06-28T00:00:00"/>
    <m/>
    <d v="2025-06-28T00:00:00"/>
    <n v="0"/>
    <m/>
    <s v=""/>
    <s v="Đã thanh toán"/>
    <s v="06"/>
    <s v="08"/>
    <s v="check xong"/>
    <m/>
    <x v="8"/>
    <x v="8"/>
  </r>
  <r>
    <x v="8"/>
    <x v="8"/>
    <d v="2025-06-29T00:00:00"/>
    <s v="BH2352316"/>
    <d v="2025-06-29T00:00:00"/>
    <n v="40763"/>
    <s v="11243354"/>
    <n v="8336440"/>
    <n v="0"/>
    <n v="666915"/>
    <n v="9003355"/>
    <s v="Bán hàng"/>
    <d v="2025-08-11T00:00:00"/>
    <m/>
    <n v="0"/>
    <n v="9003355"/>
    <n v="9003355"/>
    <n v="0"/>
    <d v="2025-06-29T00:00:00"/>
    <m/>
    <d v="2025-06-29T00:00:00"/>
    <n v="0"/>
    <m/>
    <s v=""/>
    <s v="Đã thanh toán"/>
    <s v="06"/>
    <s v="08"/>
    <s v="check xong"/>
    <m/>
    <x v="8"/>
    <x v="8"/>
  </r>
  <r>
    <x v="9"/>
    <x v="9"/>
    <d v="2025-07-01T00:00:00"/>
    <s v="BH2325526"/>
    <d v="2025-07-01T00:00:00"/>
    <n v="44058"/>
    <s v="13335479"/>
    <n v="558030"/>
    <n v="0"/>
    <n v="44642"/>
    <n v="602672"/>
    <s v="Bán hàng"/>
    <d v="2025-08-11T00:00:00"/>
    <m/>
    <n v="0"/>
    <n v="602672"/>
    <n v="602672"/>
    <n v="0"/>
    <d v="2025-07-01T00:00:00"/>
    <m/>
    <d v="2025-07-01T00:00:00"/>
    <n v="0"/>
    <m/>
    <s v=""/>
    <s v="Đã thanh toán"/>
    <s v="07"/>
    <s v="08"/>
    <s v="check xong"/>
    <m/>
    <x v="9"/>
    <x v="9"/>
  </r>
  <r>
    <x v="9"/>
    <x v="9"/>
    <d v="2025-07-01T00:00:00"/>
    <s v="BH2325527"/>
    <d v="2025-07-01T00:00:00"/>
    <n v="44059"/>
    <s v="26698197"/>
    <n v="1012060"/>
    <n v="0"/>
    <n v="80965"/>
    <n v="1093025"/>
    <s v="Bán hàng"/>
    <d v="2025-08-11T00:00:00"/>
    <m/>
    <n v="0"/>
    <n v="1093025"/>
    <n v="1093025"/>
    <n v="0"/>
    <d v="2025-07-01T00:00:00"/>
    <m/>
    <d v="2025-07-01T00:00:00"/>
    <n v="0"/>
    <m/>
    <s v=""/>
    <s v="Đã thanh toán"/>
    <s v="07"/>
    <s v="08"/>
    <s v="check xong"/>
    <m/>
    <x v="9"/>
    <x v="9"/>
  </r>
  <r>
    <x v="9"/>
    <x v="9"/>
    <d v="2025-07-01T00:00:00"/>
    <s v="BH2325528"/>
    <d v="2025-07-01T00:00:00"/>
    <n v="44060"/>
    <s v="26698295"/>
    <n v="501830"/>
    <n v="0"/>
    <n v="40146"/>
    <n v="541976"/>
    <s v="Bán hàng"/>
    <d v="2025-08-11T00:00:00"/>
    <m/>
    <n v="0"/>
    <n v="541976"/>
    <n v="541976"/>
    <n v="0"/>
    <d v="2025-07-01T00:00:00"/>
    <m/>
    <d v="2025-07-01T00:00:00"/>
    <n v="0"/>
    <m/>
    <s v=""/>
    <s v="Đã thanh toán"/>
    <s v="07"/>
    <s v="08"/>
    <s v="check xong"/>
    <m/>
    <x v="9"/>
    <x v="9"/>
  </r>
  <r>
    <x v="9"/>
    <x v="9"/>
    <d v="2025-07-01T00:00:00"/>
    <s v="BH2325529"/>
    <d v="2025-07-01T00:00:00"/>
    <n v="44061"/>
    <s v="26698949"/>
    <n v="2024120"/>
    <n v="0"/>
    <n v="161930"/>
    <n v="2186050"/>
    <s v="Bán hàng"/>
    <d v="2025-08-11T00:00:00"/>
    <m/>
    <n v="0"/>
    <n v="2186050"/>
    <n v="2186050"/>
    <n v="0"/>
    <d v="2025-07-01T00:00:00"/>
    <m/>
    <d v="2025-07-01T00:00:00"/>
    <n v="0"/>
    <m/>
    <s v=""/>
    <s v="Đã thanh toán"/>
    <s v="07"/>
    <s v="08"/>
    <s v="check xong"/>
    <m/>
    <x v="9"/>
    <x v="9"/>
  </r>
  <r>
    <x v="8"/>
    <x v="8"/>
    <d v="2025-07-01T00:00:00"/>
    <s v="BH2352690"/>
    <d v="2025-07-01T00:00:00"/>
    <n v="44087"/>
    <s v="29318030"/>
    <n v="2024120"/>
    <n v="0"/>
    <n v="161930"/>
    <n v="2186050"/>
    <s v="Bán hàng"/>
    <d v="2025-08-11T00:00:00"/>
    <m/>
    <n v="0"/>
    <n v="2186050"/>
    <n v="2186050"/>
    <n v="0"/>
    <d v="2025-07-01T00:00:00"/>
    <m/>
    <d v="2025-07-01T00:00:00"/>
    <n v="0"/>
    <m/>
    <s v=""/>
    <s v="Đã thanh toán"/>
    <s v="07"/>
    <s v="08"/>
    <s v="check xong"/>
    <m/>
    <x v="8"/>
    <x v="8"/>
  </r>
  <r>
    <x v="5"/>
    <x v="5"/>
    <d v="2025-07-02T00:00:00"/>
    <s v="BH2352695"/>
    <d v="2025-07-02T00:00:00"/>
    <n v="44089"/>
    <s v="19693518"/>
    <n v="2024120"/>
    <n v="0"/>
    <n v="161930"/>
    <n v="2186050"/>
    <s v="Bán hàng"/>
    <d v="2025-08-11T00:00:00"/>
    <m/>
    <n v="0"/>
    <n v="2186050"/>
    <n v="2186050"/>
    <n v="0"/>
    <d v="2025-07-02T00:00:00"/>
    <m/>
    <d v="2025-07-02T00:00:00"/>
    <n v="0"/>
    <m/>
    <s v=""/>
    <s v="Đã thanh toán"/>
    <s v="07"/>
    <s v="08"/>
    <s v="check xong"/>
    <m/>
    <x v="5"/>
    <x v="5"/>
  </r>
  <r>
    <x v="5"/>
    <x v="5"/>
    <d v="2025-07-02T00:00:00"/>
    <s v="BH2352696"/>
    <d v="2025-07-02T00:00:00"/>
    <n v="44090"/>
    <s v="19693668"/>
    <n v="1248320"/>
    <n v="0"/>
    <n v="99866"/>
    <n v="1348186"/>
    <s v="Bán hàng"/>
    <d v="2025-08-11T00:00:00"/>
    <m/>
    <n v="0"/>
    <n v="1348186"/>
    <n v="1348186"/>
    <n v="0"/>
    <d v="2025-07-02T00:00:00"/>
    <m/>
    <d v="2025-07-02T00:00:00"/>
    <n v="0"/>
    <m/>
    <s v=""/>
    <s v="Đã thanh toán"/>
    <s v="07"/>
    <s v="08"/>
    <s v="check xong"/>
    <m/>
    <x v="5"/>
    <x v="5"/>
  </r>
  <r>
    <x v="5"/>
    <x v="5"/>
    <d v="2025-07-02T00:00:00"/>
    <s v="BH2352701"/>
    <d v="2025-07-02T00:00:00"/>
    <n v="44091"/>
    <s v="19693951"/>
    <n v="1573880"/>
    <n v="0"/>
    <n v="125910"/>
    <n v="1699790"/>
    <s v="Bán hàng"/>
    <d v="2025-08-11T00:00:00"/>
    <m/>
    <n v="0"/>
    <n v="1699790"/>
    <n v="1699790"/>
    <n v="0"/>
    <d v="2025-07-02T00:00:00"/>
    <m/>
    <d v="2025-07-02T00:00:00"/>
    <n v="0"/>
    <m/>
    <s v=""/>
    <s v="Đã thanh toán"/>
    <s v="07"/>
    <s v="08"/>
    <s v="check xong"/>
    <m/>
    <x v="5"/>
    <x v="5"/>
  </r>
  <r>
    <x v="6"/>
    <x v="6"/>
    <d v="2025-07-03T00:00:00"/>
    <s v="BH2353322"/>
    <d v="2025-07-02T00:00:00"/>
    <n v="44054"/>
    <s v="22617156"/>
    <n v="1499235"/>
    <n v="0"/>
    <n v="119939"/>
    <n v="1619174"/>
    <s v="Bán hàng"/>
    <d v="2025-08-11T00:00:00"/>
    <m/>
    <n v="0"/>
    <n v="1619174"/>
    <n v="1619174"/>
    <n v="0"/>
    <d v="2025-07-02T00:00:00"/>
    <m/>
    <d v="2025-07-02T00:00:00"/>
    <n v="0"/>
    <m/>
    <s v=""/>
    <s v="Đã thanh toán"/>
    <s v="07"/>
    <s v="08"/>
    <s v="check xong"/>
    <m/>
    <x v="6"/>
    <x v="6"/>
  </r>
  <r>
    <x v="8"/>
    <x v="8"/>
    <d v="2025-07-03T00:00:00"/>
    <s v="BH2353317"/>
    <d v="2025-07-03T00:00:00"/>
    <n v="44050"/>
    <s v="11243829"/>
    <n v="2119720"/>
    <n v="0"/>
    <n v="169578"/>
    <n v="2289298"/>
    <s v="Bán hàng"/>
    <d v="2025-08-11T00:00:00"/>
    <m/>
    <n v="0"/>
    <n v="2289298"/>
    <n v="2289298"/>
    <n v="0"/>
    <d v="2025-07-03T00:00:00"/>
    <m/>
    <d v="2025-07-03T00:00:00"/>
    <n v="0"/>
    <m/>
    <s v=""/>
    <s v="Đã thanh toán"/>
    <s v="07"/>
    <s v="08"/>
    <s v="check xong"/>
    <m/>
    <x v="8"/>
    <x v="8"/>
  </r>
  <r>
    <x v="8"/>
    <x v="8"/>
    <d v="2025-07-03T00:00:00"/>
    <s v="BH2353318"/>
    <d v="2025-07-03T00:00:00"/>
    <n v="44051"/>
    <s v="11243527"/>
    <n v="2496640"/>
    <n v="0"/>
    <n v="199731"/>
    <n v="2696371"/>
    <s v="Bán hàng"/>
    <d v="2025-08-11T00:00:00"/>
    <m/>
    <n v="0"/>
    <n v="2696371"/>
    <n v="2696371"/>
    <n v="0"/>
    <d v="2025-07-03T00:00:00"/>
    <m/>
    <d v="2025-07-03T00:00:00"/>
    <n v="0"/>
    <m/>
    <s v=""/>
    <s v="Đã thanh toán"/>
    <s v="07"/>
    <s v="08"/>
    <s v="check xong"/>
    <m/>
    <x v="8"/>
    <x v="8"/>
  </r>
  <r>
    <x v="10"/>
    <x v="10"/>
    <d v="2025-07-03T00:00:00"/>
    <s v="BH2353323"/>
    <d v="2025-07-03T00:00:00"/>
    <n v="44055"/>
    <s v="21412497"/>
    <n v="1248320"/>
    <n v="0"/>
    <n v="99866"/>
    <n v="1348186"/>
    <s v="Bán hàng"/>
    <d v="2025-08-11T00:00:00"/>
    <m/>
    <n v="0"/>
    <n v="1348186"/>
    <n v="1348186"/>
    <n v="0"/>
    <d v="2025-07-03T00:00:00"/>
    <m/>
    <d v="2025-07-03T00:00:00"/>
    <n v="0"/>
    <m/>
    <s v=""/>
    <s v="Đã thanh toán"/>
    <s v="07"/>
    <s v="08"/>
    <s v="check xong"/>
    <m/>
    <x v="10"/>
    <x v="10"/>
  </r>
  <r>
    <x v="13"/>
    <x v="13"/>
    <d v="2025-07-03T00:00:00"/>
    <s v="BH2353324"/>
    <d v="2025-07-03T00:00:00"/>
    <n v="44056"/>
    <s v="20648920"/>
    <n v="1072050"/>
    <n v="0"/>
    <n v="85764"/>
    <n v="1157814"/>
    <s v="Bán hàng"/>
    <d v="2025-08-11T00:00:00"/>
    <m/>
    <n v="0"/>
    <n v="1157814"/>
    <n v="1157814"/>
    <n v="0"/>
    <d v="2025-07-03T00:00:00"/>
    <m/>
    <d v="2025-07-03T00:00:00"/>
    <n v="0"/>
    <m/>
    <s v=""/>
    <s v="Đã thanh toán"/>
    <s v="07"/>
    <s v="08"/>
    <s v="check xong"/>
    <m/>
    <x v="13"/>
    <x v="13"/>
  </r>
  <r>
    <x v="3"/>
    <x v="3"/>
    <d v="2025-07-03T00:00:00"/>
    <s v="BH2353325"/>
    <d v="2025-07-03T00:00:00"/>
    <n v="44057"/>
    <s v="16052220"/>
    <n v="888460"/>
    <n v="0"/>
    <n v="71077"/>
    <n v="959537"/>
    <s v="Bán hàng"/>
    <d v="2025-08-25T00:00:00"/>
    <m/>
    <n v="0"/>
    <n v="959537"/>
    <n v="959537"/>
    <n v="0"/>
    <d v="2025-07-03T00:00:00"/>
    <m/>
    <d v="2025-07-03T00:00:00"/>
    <n v="0"/>
    <m/>
    <s v=""/>
    <s v="Đã thanh toán"/>
    <s v="07"/>
    <s v="08"/>
    <s v="check xong"/>
    <m/>
    <x v="3"/>
    <x v="3"/>
  </r>
  <r>
    <x v="9"/>
    <x v="9"/>
    <d v="2025-07-04T00:00:00"/>
    <s v="BH2325650"/>
    <d v="2025-07-04T00:00:00"/>
    <n v="45451"/>
    <s v="14006872"/>
    <n v="8884600"/>
    <n v="0"/>
    <n v="710768"/>
    <n v="9595368"/>
    <s v="Bán hàng"/>
    <d v="2025-08-11T00:00:00"/>
    <m/>
    <n v="0"/>
    <n v="9595368"/>
    <n v="9595368"/>
    <n v="0"/>
    <d v="2025-07-04T00:00:00"/>
    <m/>
    <d v="2025-07-04T00:00:00"/>
    <n v="0"/>
    <m/>
    <s v=""/>
    <s v="Đã thanh toán"/>
    <s v="07"/>
    <s v="08"/>
    <s v="check xong"/>
    <m/>
    <x v="9"/>
    <x v="9"/>
  </r>
  <r>
    <x v="8"/>
    <x v="8"/>
    <d v="2025-07-04T00:00:00"/>
    <s v="BH2353312"/>
    <d v="2025-07-04T00:00:00"/>
    <n v="44045"/>
    <s v="10634966"/>
    <n v="13579680"/>
    <n v="0"/>
    <n v="1086374"/>
    <n v="14666054"/>
    <s v="Bán hàng"/>
    <d v="2025-08-11T00:00:00"/>
    <m/>
    <n v="0"/>
    <n v="14666054"/>
    <n v="14666054"/>
    <n v="0"/>
    <d v="2025-07-04T00:00:00"/>
    <m/>
    <d v="2025-07-04T00:00:00"/>
    <n v="0"/>
    <m/>
    <s v=""/>
    <s v="Đã thanh toán"/>
    <s v="07"/>
    <s v="08"/>
    <s v="check xong"/>
    <m/>
    <x v="8"/>
    <x v="8"/>
  </r>
  <r>
    <x v="8"/>
    <x v="8"/>
    <d v="2025-07-04T00:00:00"/>
    <s v="BH2353313"/>
    <d v="2025-07-04T00:00:00"/>
    <n v="44046"/>
    <s v="10633788"/>
    <n v="2496640"/>
    <n v="0"/>
    <n v="199731"/>
    <n v="2696371"/>
    <s v="Bán hàng"/>
    <d v="2025-08-11T00:00:00"/>
    <m/>
    <n v="0"/>
    <n v="2696371"/>
    <n v="2696371"/>
    <n v="0"/>
    <d v="2025-07-04T00:00:00"/>
    <m/>
    <d v="2025-07-04T00:00:00"/>
    <n v="0"/>
    <m/>
    <s v=""/>
    <s v="Đã thanh toán"/>
    <s v="07"/>
    <s v="08"/>
    <s v="check xong"/>
    <m/>
    <x v="8"/>
    <x v="8"/>
  </r>
  <r>
    <x v="8"/>
    <x v="8"/>
    <d v="2025-07-04T00:00:00"/>
    <s v="BH2353314"/>
    <d v="2025-07-04T00:00:00"/>
    <n v="44047"/>
    <s v="10634094"/>
    <n v="2445198"/>
    <n v="0"/>
    <n v="195616"/>
    <n v="2640814"/>
    <s v="Bán hàng"/>
    <d v="2025-08-11T00:00:00"/>
    <m/>
    <n v="0"/>
    <n v="2640814"/>
    <n v="2640814"/>
    <n v="0"/>
    <d v="2025-07-04T00:00:00"/>
    <m/>
    <d v="2025-07-04T00:00:00"/>
    <n v="0"/>
    <m/>
    <s v=""/>
    <s v="Đã thanh toán"/>
    <s v="07"/>
    <s v="08"/>
    <s v="check xong"/>
    <m/>
    <x v="8"/>
    <x v="8"/>
  </r>
  <r>
    <x v="5"/>
    <x v="5"/>
    <d v="2025-07-04T00:00:00"/>
    <s v="BH2353315"/>
    <d v="2025-07-04T00:00:00"/>
    <n v="44048"/>
    <s v="19694562"/>
    <n v="2810010"/>
    <n v="0"/>
    <n v="224801"/>
    <n v="3034811"/>
    <s v="Bán hàng"/>
    <d v="2025-08-11T00:00:00"/>
    <m/>
    <n v="0"/>
    <n v="3034811"/>
    <n v="3034811"/>
    <n v="0"/>
    <d v="2025-07-04T00:00:00"/>
    <m/>
    <d v="2025-07-04T00:00:00"/>
    <n v="0"/>
    <m/>
    <s v=""/>
    <s v="Đã thanh toán"/>
    <s v="07"/>
    <s v="08"/>
    <s v="check xong"/>
    <m/>
    <x v="5"/>
    <x v="5"/>
  </r>
  <r>
    <x v="5"/>
    <x v="5"/>
    <d v="2025-07-04T00:00:00"/>
    <s v="BH2353316"/>
    <d v="2025-07-04T00:00:00"/>
    <n v="44049"/>
    <s v="19694587"/>
    <n v="2024120"/>
    <n v="0"/>
    <n v="161930"/>
    <n v="2186050"/>
    <s v="Bán hàng"/>
    <d v="2025-08-11T00:00:00"/>
    <m/>
    <n v="0"/>
    <n v="2186050"/>
    <n v="2186050"/>
    <n v="0"/>
    <d v="2025-07-04T00:00:00"/>
    <m/>
    <d v="2025-07-04T00:00:00"/>
    <n v="0"/>
    <m/>
    <s v=""/>
    <s v="Đã thanh toán"/>
    <s v="07"/>
    <s v="08"/>
    <s v="check xong"/>
    <m/>
    <x v="5"/>
    <x v="5"/>
  </r>
  <r>
    <x v="8"/>
    <x v="8"/>
    <d v="2025-07-04T00:00:00"/>
    <s v="BH2353321"/>
    <d v="2025-07-04T00:00:00"/>
    <n v="44053"/>
    <s v="10633511"/>
    <n v="1922914"/>
    <n v="0"/>
    <n v="153833"/>
    <n v="2076747"/>
    <s v="Bán hàng"/>
    <d v="2025-08-11T00:00:00"/>
    <m/>
    <n v="0"/>
    <n v="2076747"/>
    <n v="2076747"/>
    <n v="0"/>
    <d v="2025-07-04T00:00:00"/>
    <m/>
    <d v="2025-07-04T00:00:00"/>
    <n v="0"/>
    <m/>
    <s v=""/>
    <s v="Đã thanh toán"/>
    <s v="07"/>
    <s v="08"/>
    <s v="check xong"/>
    <m/>
    <x v="8"/>
    <x v="8"/>
  </r>
  <r>
    <x v="9"/>
    <x v="9"/>
    <d v="2025-07-05T00:00:00"/>
    <s v="BH2325182"/>
    <d v="2025-07-05T00:00:00"/>
    <n v="44082"/>
    <s v="90525986"/>
    <n v="536025"/>
    <n v="0"/>
    <n v="42882"/>
    <n v="578907"/>
    <s v="Bán hàng"/>
    <d v="2025-07-24T00:00:00"/>
    <m/>
    <n v="0"/>
    <n v="578907"/>
    <n v="578907"/>
    <n v="0"/>
    <d v="2025-07-05T00:00:00"/>
    <m/>
    <d v="2025-07-05T00:00:00"/>
    <n v="0"/>
    <m/>
    <s v=""/>
    <s v="Đã thanh toán"/>
    <s v="07"/>
    <s v="07"/>
    <s v="check xong"/>
    <m/>
    <x v="9"/>
    <x v="9"/>
  </r>
  <r>
    <x v="9"/>
    <x v="9"/>
    <d v="2025-07-05T00:00:00"/>
    <s v="BH2325183"/>
    <d v="2025-07-05T00:00:00"/>
    <n v="44083"/>
    <s v="14004753"/>
    <n v="8884600"/>
    <n v="0"/>
    <n v="710768"/>
    <n v="9595368"/>
    <s v="Bán hàng"/>
    <d v="2025-08-11T00:00:00"/>
    <m/>
    <n v="0"/>
    <n v="9595368"/>
    <n v="9595368"/>
    <n v="0"/>
    <d v="2025-07-05T00:00:00"/>
    <m/>
    <d v="2025-07-05T00:00:00"/>
    <n v="0"/>
    <m/>
    <s v=""/>
    <s v="Đã thanh toán"/>
    <s v="07"/>
    <s v="08"/>
    <s v="check xong"/>
    <m/>
    <x v="9"/>
    <x v="9"/>
  </r>
  <r>
    <x v="9"/>
    <x v="9"/>
    <d v="2025-07-05T00:00:00"/>
    <s v="BH2325184"/>
    <d v="2025-07-05T00:00:00"/>
    <n v="44084"/>
    <s v="14004078"/>
    <n v="558030"/>
    <n v="0"/>
    <n v="44642"/>
    <n v="602672"/>
    <s v="Bán hàng"/>
    <d v="2025-08-11T00:00:00"/>
    <m/>
    <n v="0"/>
    <n v="602672"/>
    <n v="602672"/>
    <n v="0"/>
    <d v="2025-07-05T00:00:00"/>
    <m/>
    <d v="2025-07-05T00:00:00"/>
    <n v="0"/>
    <m/>
    <s v=""/>
    <s v="Đã thanh toán"/>
    <s v="07"/>
    <s v="08"/>
    <s v="check xong"/>
    <m/>
    <x v="9"/>
    <x v="9"/>
  </r>
  <r>
    <x v="9"/>
    <x v="9"/>
    <d v="2025-07-05T00:00:00"/>
    <s v="BH2325185"/>
    <d v="2025-07-05T00:00:00"/>
    <n v="44085"/>
    <s v="90532848"/>
    <n v="888460"/>
    <n v="0"/>
    <n v="71077"/>
    <n v="959537"/>
    <s v="Bán hàng"/>
    <d v="2025-08-11T00:00:00"/>
    <m/>
    <n v="0"/>
    <n v="959537"/>
    <n v="959537"/>
    <n v="0"/>
    <d v="2025-07-05T00:00:00"/>
    <m/>
    <d v="2025-07-05T00:00:00"/>
    <n v="0"/>
    <m/>
    <s v=""/>
    <s v="Đã thanh toán"/>
    <s v="07"/>
    <s v="08"/>
    <s v="check xong"/>
    <m/>
    <x v="9"/>
    <x v="9"/>
  </r>
  <r>
    <x v="9"/>
    <x v="9"/>
    <d v="2025-07-05T00:00:00"/>
    <s v="BH2325186"/>
    <d v="2025-07-05T00:00:00"/>
    <n v="44086"/>
    <s v="90533368"/>
    <n v="2136780"/>
    <n v="0"/>
    <n v="170942"/>
    <n v="2307722"/>
    <s v="Bán hàng"/>
    <d v="2025-08-11T00:00:00"/>
    <m/>
    <n v="0"/>
    <n v="2307722"/>
    <n v="2307722"/>
    <n v="0"/>
    <d v="2025-07-05T00:00:00"/>
    <m/>
    <d v="2025-07-05T00:00:00"/>
    <n v="0"/>
    <m/>
    <s v=""/>
    <s v="Đã thanh toán"/>
    <s v="07"/>
    <s v="08"/>
    <s v="check xong"/>
    <m/>
    <x v="9"/>
    <x v="9"/>
  </r>
  <r>
    <x v="9"/>
    <x v="9"/>
    <d v="2025-07-05T00:00:00"/>
    <s v="BH2325648"/>
    <d v="2025-07-05T00:00:00"/>
    <n v="45449"/>
    <s v="14007428"/>
    <n v="1248320"/>
    <n v="0"/>
    <n v="99866"/>
    <n v="1348186"/>
    <s v="Bán hàng"/>
    <d v="2025-08-11T00:00:00"/>
    <m/>
    <n v="0"/>
    <n v="1348186"/>
    <n v="1348186"/>
    <n v="0"/>
    <d v="2025-07-05T00:00:00"/>
    <m/>
    <d v="2025-07-05T00:00:00"/>
    <n v="0"/>
    <m/>
    <s v=""/>
    <s v="Đã thanh toán"/>
    <s v="07"/>
    <s v="08"/>
    <s v="check xong"/>
    <m/>
    <x v="9"/>
    <x v="9"/>
  </r>
  <r>
    <x v="9"/>
    <x v="9"/>
    <d v="2025-07-05T00:00:00"/>
    <s v="BH2325649"/>
    <d v="2025-07-05T00:00:00"/>
    <n v="45450"/>
    <s v="14004721"/>
    <n v="2024120"/>
    <n v="0"/>
    <n v="161930"/>
    <n v="2186050"/>
    <s v="Bán hàng"/>
    <d v="2025-08-11T00:00:00"/>
    <m/>
    <n v="0"/>
    <n v="2186050"/>
    <n v="2186050"/>
    <n v="0"/>
    <d v="2025-07-05T00:00:00"/>
    <m/>
    <d v="2025-07-05T00:00:00"/>
    <n v="0"/>
    <m/>
    <s v=""/>
    <s v="Đã thanh toán"/>
    <s v="07"/>
    <s v="08"/>
    <s v="check xong"/>
    <m/>
    <x v="9"/>
    <x v="9"/>
  </r>
  <r>
    <x v="8"/>
    <x v="8"/>
    <d v="2025-07-05T00:00:00"/>
    <s v="BH2352694"/>
    <d v="2025-07-05T00:00:00"/>
    <n v="44088"/>
    <s v="12100813"/>
    <n v="2024120"/>
    <n v="0"/>
    <n v="161930"/>
    <n v="2186050"/>
    <s v="Bán hàng"/>
    <d v="2025-08-11T00:00:00"/>
    <m/>
    <n v="0"/>
    <n v="2186050"/>
    <n v="2186050"/>
    <n v="0"/>
    <d v="2025-07-05T00:00:00"/>
    <m/>
    <d v="2025-07-05T00:00:00"/>
    <n v="0"/>
    <m/>
    <s v=""/>
    <s v="Đã thanh toán"/>
    <s v="07"/>
    <s v="08"/>
    <s v="check xong"/>
    <m/>
    <x v="8"/>
    <x v="8"/>
  </r>
  <r>
    <x v="1"/>
    <x v="1"/>
    <d v="2025-07-05T00:00:00"/>
    <s v="BH2352702"/>
    <d v="2025-07-05T00:00:00"/>
    <n v="44092"/>
    <s v="28609007"/>
    <n v="2024120"/>
    <n v="0"/>
    <n v="161930"/>
    <n v="2186050"/>
    <s v="Bán hàng"/>
    <d v="2025-08-11T00:00:00"/>
    <m/>
    <n v="0"/>
    <n v="2186050"/>
    <n v="2186050"/>
    <n v="0"/>
    <d v="2025-07-05T00:00:00"/>
    <m/>
    <d v="2025-07-05T00:00:00"/>
    <n v="0"/>
    <m/>
    <s v=""/>
    <s v="Đã thanh toán"/>
    <s v="07"/>
    <s v="08"/>
    <s v="check xong"/>
    <m/>
    <x v="1"/>
    <x v="1"/>
  </r>
  <r>
    <x v="0"/>
    <x v="0"/>
    <d v="2025-07-05T00:00:00"/>
    <s v="BH2352703"/>
    <d v="2025-07-05T00:00:00"/>
    <n v="44093"/>
    <s v="25598808"/>
    <n v="2024120"/>
    <n v="0"/>
    <n v="161930"/>
    <n v="2186050"/>
    <s v="Bán hàng"/>
    <d v="2025-08-11T00:00:00"/>
    <m/>
    <n v="0"/>
    <n v="2186050"/>
    <n v="2186050"/>
    <n v="0"/>
    <d v="2025-07-05T00:00:00"/>
    <m/>
    <d v="2025-07-05T00:00:00"/>
    <n v="0"/>
    <m/>
    <s v=""/>
    <s v="Đã thanh toán"/>
    <s v="07"/>
    <s v="08"/>
    <s v="check xong"/>
    <m/>
    <x v="0"/>
    <x v="0"/>
  </r>
  <r>
    <x v="0"/>
    <x v="0"/>
    <d v="2025-07-05T00:00:00"/>
    <s v="BH2352704"/>
    <d v="2025-07-05T00:00:00"/>
    <n v="44094"/>
    <s v="25598132"/>
    <n v="4544574"/>
    <n v="0"/>
    <n v="363566"/>
    <n v="4908140"/>
    <s v="Bán hàng"/>
    <d v="2025-08-11T00:00:00"/>
    <m/>
    <n v="0"/>
    <n v="4908140"/>
    <n v="4908140"/>
    <n v="0"/>
    <d v="2025-07-05T00:00:00"/>
    <m/>
    <d v="2025-07-05T00:00:00"/>
    <n v="0"/>
    <m/>
    <s v=""/>
    <s v="Đã thanh toán"/>
    <s v="07"/>
    <s v="08"/>
    <s v="check xong"/>
    <m/>
    <x v="0"/>
    <x v="0"/>
  </r>
  <r>
    <x v="11"/>
    <x v="11"/>
    <d v="2025-07-05T00:00:00"/>
    <s v="BH2352705"/>
    <d v="2025-07-05T00:00:00"/>
    <n v="44095"/>
    <s v="24560389"/>
    <n v="2024120"/>
    <n v="0"/>
    <n v="161930"/>
    <n v="2186050"/>
    <s v="Bán hàng"/>
    <d v="2025-08-11T00:00:00"/>
    <m/>
    <n v="0"/>
    <n v="2186050"/>
    <n v="2186050"/>
    <n v="0"/>
    <d v="2025-07-05T00:00:00"/>
    <m/>
    <d v="2025-07-05T00:00:00"/>
    <n v="0"/>
    <m/>
    <s v=""/>
    <s v="Đã thanh toán"/>
    <s v="07"/>
    <s v="08"/>
    <s v="check xong"/>
    <m/>
    <x v="11"/>
    <x v="11"/>
  </r>
  <r>
    <x v="6"/>
    <x v="6"/>
    <d v="2025-07-05T00:00:00"/>
    <s v="BH2352706"/>
    <d v="2025-07-05T00:00:00"/>
    <n v="44097"/>
    <s v="22615789"/>
    <n v="4048240"/>
    <n v="0"/>
    <n v="323859"/>
    <n v="4372099"/>
    <s v="Bán hàng"/>
    <d v="2025-08-11T00:00:00"/>
    <m/>
    <n v="0"/>
    <n v="4372099"/>
    <n v="4372099"/>
    <n v="0"/>
    <d v="2025-07-05T00:00:00"/>
    <m/>
    <d v="2025-07-05T00:00:00"/>
    <n v="0"/>
    <m/>
    <s v=""/>
    <s v="Đã thanh toán"/>
    <s v="07"/>
    <s v="08"/>
    <s v="check xong"/>
    <m/>
    <x v="6"/>
    <x v="6"/>
  </r>
  <r>
    <x v="13"/>
    <x v="13"/>
    <d v="2025-07-05T00:00:00"/>
    <s v="BH2352707"/>
    <d v="2025-07-05T00:00:00"/>
    <n v="44099"/>
    <s v="20648510"/>
    <n v="2024120"/>
    <n v="0"/>
    <n v="161930"/>
    <n v="2186050"/>
    <s v="Bán hàng"/>
    <d v="2025-08-11T00:00:00"/>
    <m/>
    <n v="0"/>
    <n v="2186050"/>
    <n v="2186050"/>
    <n v="0"/>
    <d v="2025-07-05T00:00:00"/>
    <m/>
    <d v="2025-07-05T00:00:00"/>
    <n v="0"/>
    <m/>
    <s v=""/>
    <s v="Đã thanh toán"/>
    <s v="07"/>
    <s v="08"/>
    <s v="check xong"/>
    <m/>
    <x v="13"/>
    <x v="13"/>
  </r>
  <r>
    <x v="2"/>
    <x v="2"/>
    <d v="2025-07-05T00:00:00"/>
    <s v="BH2352708"/>
    <d v="2025-07-05T00:00:00"/>
    <n v="44100"/>
    <s v="17250525"/>
    <n v="2024120"/>
    <n v="0"/>
    <n v="161930"/>
    <n v="2186050"/>
    <s v="Bán hàng"/>
    <d v="2025-08-11T00:00:00"/>
    <m/>
    <n v="0"/>
    <n v="2186050"/>
    <n v="2186050"/>
    <n v="0"/>
    <d v="2025-07-05T00:00:00"/>
    <m/>
    <d v="2025-07-05T00:00:00"/>
    <n v="0"/>
    <m/>
    <s v=""/>
    <s v="Đã thanh toán"/>
    <s v="07"/>
    <s v="08"/>
    <s v="check xong"/>
    <m/>
    <x v="2"/>
    <x v="2"/>
  </r>
  <r>
    <x v="2"/>
    <x v="2"/>
    <d v="2025-07-05T00:00:00"/>
    <s v="BH2352709"/>
    <d v="2025-07-05T00:00:00"/>
    <n v="44103"/>
    <s v="17249606"/>
    <n v="1366975"/>
    <n v="0"/>
    <n v="109358"/>
    <n v="1476333"/>
    <s v="Bán hàng"/>
    <d v="2025-08-11T00:00:00"/>
    <m/>
    <n v="0"/>
    <n v="1476333"/>
    <n v="1476333"/>
    <n v="0"/>
    <d v="2025-07-05T00:00:00"/>
    <m/>
    <d v="2025-07-05T00:00:00"/>
    <n v="0"/>
    <m/>
    <s v=""/>
    <s v="Đã thanh toán"/>
    <s v="07"/>
    <s v="08"/>
    <s v="check xong"/>
    <m/>
    <x v="2"/>
    <x v="2"/>
  </r>
  <r>
    <x v="3"/>
    <x v="3"/>
    <d v="2025-07-05T00:00:00"/>
    <s v="BH2352710"/>
    <d v="2025-07-05T00:00:00"/>
    <n v="44108"/>
    <s v="16052050"/>
    <n v="2024120"/>
    <n v="0"/>
    <n v="161930"/>
    <n v="2186050"/>
    <s v="Bán hàng"/>
    <d v="2025-08-11T00:00:00"/>
    <m/>
    <n v="0"/>
    <n v="2186050"/>
    <n v="2186050"/>
    <n v="0"/>
    <d v="2025-07-05T00:00:00"/>
    <m/>
    <d v="2025-07-05T00:00:00"/>
    <n v="0"/>
    <m/>
    <s v=""/>
    <s v="Đã thanh toán"/>
    <s v="07"/>
    <s v="08"/>
    <s v="check xong"/>
    <m/>
    <x v="3"/>
    <x v="3"/>
  </r>
  <r>
    <x v="7"/>
    <x v="7"/>
    <d v="2025-07-05T00:00:00"/>
    <s v="BH2352711"/>
    <d v="2025-07-05T00:00:00"/>
    <n v="44111"/>
    <s v="15015727"/>
    <n v="4048240"/>
    <n v="0"/>
    <n v="323859"/>
    <n v="4372099"/>
    <s v="Bán hàng"/>
    <d v="2025-08-11T00:00:00"/>
    <m/>
    <n v="0"/>
    <n v="4372099"/>
    <n v="4372099"/>
    <n v="0"/>
    <d v="2025-07-05T00:00:00"/>
    <m/>
    <d v="2025-07-05T00:00:00"/>
    <n v="0"/>
    <m/>
    <s v=""/>
    <s v="Đã thanh toán"/>
    <s v="07"/>
    <s v="08"/>
    <s v="check xong"/>
    <m/>
    <x v="7"/>
    <x v="7"/>
  </r>
  <r>
    <x v="8"/>
    <x v="8"/>
    <d v="2025-07-05T00:00:00"/>
    <s v="BH2353319"/>
    <d v="2025-07-05T00:00:00"/>
    <n v="44044"/>
    <s v="29318950"/>
    <n v="888460"/>
    <n v="0"/>
    <n v="71077"/>
    <n v="959537"/>
    <s v="Bán hàng"/>
    <d v="2025-08-11T00:00:00"/>
    <m/>
    <n v="0"/>
    <n v="959537"/>
    <n v="959537"/>
    <n v="0"/>
    <d v="2025-07-05T00:00:00"/>
    <m/>
    <d v="2025-07-05T00:00:00"/>
    <n v="0"/>
    <m/>
    <s v=""/>
    <s v="Đã thanh toán"/>
    <s v="07"/>
    <s v="08"/>
    <s v="check xong"/>
    <m/>
    <x v="8"/>
    <x v="8"/>
  </r>
  <r>
    <x v="8"/>
    <x v="8"/>
    <d v="2025-07-05T00:00:00"/>
    <s v="BH2353320"/>
    <d v="2025-07-05T00:00:00"/>
    <n v="44052"/>
    <s v="12103327"/>
    <n v="9442900"/>
    <n v="0"/>
    <n v="755432"/>
    <n v="10198332"/>
    <s v="Bán hàng"/>
    <d v="2025-08-11T00:00:00"/>
    <m/>
    <n v="0"/>
    <n v="10198332"/>
    <n v="10198332"/>
    <n v="0"/>
    <d v="2025-07-05T00:00:00"/>
    <m/>
    <d v="2025-07-05T00:00:00"/>
    <n v="0"/>
    <m/>
    <s v=""/>
    <s v="Đã thanh toán"/>
    <s v="07"/>
    <s v="08"/>
    <s v="check xong"/>
    <m/>
    <x v="8"/>
    <x v="8"/>
  </r>
  <r>
    <x v="14"/>
    <x v="14"/>
    <d v="2025-07-07T00:00:00"/>
    <s v="BH2353300"/>
    <d v="2025-07-03T00:00:00"/>
    <n v="44040"/>
    <s v="23367633"/>
    <n v="1248320"/>
    <n v="0"/>
    <n v="99866"/>
    <n v="1348186"/>
    <s v="Bán hàng"/>
    <d v="2025-08-25T00:00:00"/>
    <m/>
    <n v="0"/>
    <n v="1348186"/>
    <n v="1348186"/>
    <n v="0"/>
    <d v="2025-07-03T00:00:00"/>
    <m/>
    <d v="2025-07-03T00:00:00"/>
    <n v="0"/>
    <m/>
    <s v=""/>
    <s v="Đã thanh toán"/>
    <s v="07"/>
    <s v="08"/>
    <s v="check xong"/>
    <m/>
    <x v="14"/>
    <x v="14"/>
  </r>
  <r>
    <x v="7"/>
    <x v="7"/>
    <d v="2025-07-07T00:00:00"/>
    <s v="BH2353291"/>
    <d v="2025-07-04T00:00:00"/>
    <n v="44036"/>
    <s v="15017669"/>
    <n v="1248320"/>
    <n v="0"/>
    <n v="99866"/>
    <n v="1348186"/>
    <s v="Bán hàng"/>
    <d v="2025-08-25T00:00:00"/>
    <m/>
    <n v="0"/>
    <n v="1348186"/>
    <n v="1348186"/>
    <n v="0"/>
    <d v="2025-07-04T00:00:00"/>
    <m/>
    <d v="2025-07-04T00:00:00"/>
    <n v="0"/>
    <m/>
    <s v=""/>
    <s v="Đã thanh toán"/>
    <s v="07"/>
    <s v="08"/>
    <s v="check xong"/>
    <m/>
    <x v="7"/>
    <x v="7"/>
  </r>
  <r>
    <x v="3"/>
    <x v="3"/>
    <d v="2025-07-07T00:00:00"/>
    <s v="BH2353292"/>
    <d v="2025-07-04T00:00:00"/>
    <n v="44037"/>
    <s v="16053144"/>
    <n v="1840000"/>
    <n v="0"/>
    <n v="147200"/>
    <n v="1987200"/>
    <s v="Bán hàng"/>
    <d v="2025-08-25T00:00:00"/>
    <m/>
    <n v="0"/>
    <n v="1987200"/>
    <n v="1987200"/>
    <n v="0"/>
    <d v="2025-07-04T00:00:00"/>
    <m/>
    <d v="2025-07-04T00:00:00"/>
    <n v="0"/>
    <m/>
    <s v=""/>
    <s v="Đã thanh toán"/>
    <s v="07"/>
    <s v="08"/>
    <s v="check xong"/>
    <m/>
    <x v="3"/>
    <x v="3"/>
  </r>
  <r>
    <x v="3"/>
    <x v="3"/>
    <d v="2025-07-07T00:00:00"/>
    <s v="BH2353293"/>
    <d v="2025-07-04T00:00:00"/>
    <n v="44038"/>
    <s v="16054181"/>
    <n v="2136780"/>
    <n v="0"/>
    <n v="170942"/>
    <n v="2307722"/>
    <s v="Bán hàng"/>
    <d v="2025-08-25T00:00:00"/>
    <m/>
    <n v="0"/>
    <n v="2307722"/>
    <n v="2307722"/>
    <n v="0"/>
    <d v="2025-07-04T00:00:00"/>
    <m/>
    <d v="2025-07-04T00:00:00"/>
    <n v="0"/>
    <m/>
    <s v=""/>
    <s v="Đã thanh toán"/>
    <s v="07"/>
    <s v="08"/>
    <s v="check xong"/>
    <m/>
    <x v="3"/>
    <x v="3"/>
  </r>
  <r>
    <x v="2"/>
    <x v="2"/>
    <d v="2025-07-07T00:00:00"/>
    <s v="BH2353294"/>
    <d v="2025-07-04T00:00:00"/>
    <n v="44039"/>
    <s v="17253265"/>
    <n v="2525950"/>
    <n v="0"/>
    <n v="202076"/>
    <n v="2728026"/>
    <s v="Bán hàng"/>
    <d v="2025-08-25T00:00:00"/>
    <m/>
    <n v="0"/>
    <n v="2728026"/>
    <n v="2728026"/>
    <n v="0"/>
    <d v="2025-07-04T00:00:00"/>
    <m/>
    <d v="2025-07-04T00:00:00"/>
    <n v="0"/>
    <m/>
    <s v=""/>
    <s v="Đã thanh toán"/>
    <s v="07"/>
    <s v="08"/>
    <s v="check xong"/>
    <m/>
    <x v="2"/>
    <x v="2"/>
  </r>
  <r>
    <x v="0"/>
    <x v="0"/>
    <d v="2025-07-07T00:00:00"/>
    <s v="BH2353308"/>
    <d v="2025-07-04T00:00:00"/>
    <n v="44041"/>
    <s v="25600514"/>
    <n v="4048240"/>
    <n v="0"/>
    <n v="323859"/>
    <n v="4372099"/>
    <s v="Bán hàng"/>
    <d v="2025-08-25T00:00:00"/>
    <m/>
    <n v="0"/>
    <n v="4372099"/>
    <n v="4372099"/>
    <n v="0"/>
    <d v="2025-07-04T00:00:00"/>
    <m/>
    <d v="2025-07-04T00:00:00"/>
    <n v="0"/>
    <m/>
    <s v=""/>
    <s v="Đã thanh toán"/>
    <s v="07"/>
    <s v="08"/>
    <s v="check xong"/>
    <m/>
    <x v="0"/>
    <x v="0"/>
  </r>
  <r>
    <x v="0"/>
    <x v="0"/>
    <d v="2025-07-07T00:00:00"/>
    <s v="BH2353309"/>
    <d v="2025-07-04T00:00:00"/>
    <n v="44042"/>
    <s v="25600607"/>
    <n v="658396"/>
    <n v="0"/>
    <n v="52672"/>
    <n v="711068"/>
    <s v="Bán hàng"/>
    <d v="2025-08-25T00:00:00"/>
    <m/>
    <n v="0"/>
    <n v="711068"/>
    <n v="711068"/>
    <n v="0"/>
    <d v="2025-07-04T00:00:00"/>
    <m/>
    <d v="2025-07-04T00:00:00"/>
    <n v="0"/>
    <m/>
    <s v=""/>
    <s v="Đã thanh toán"/>
    <s v="07"/>
    <s v="08"/>
    <s v="check xong"/>
    <m/>
    <x v="0"/>
    <x v="0"/>
  </r>
  <r>
    <x v="12"/>
    <x v="12"/>
    <d v="2025-07-07T00:00:00"/>
    <s v="BH2353311"/>
    <d v="2025-07-04T00:00:00"/>
    <n v="44043"/>
    <s v="27615788"/>
    <n v="1499235"/>
    <n v="0"/>
    <n v="119939"/>
    <n v="1619174"/>
    <s v="Bán hàng"/>
    <d v="2025-08-25T00:00:00"/>
    <m/>
    <n v="0"/>
    <n v="1619174"/>
    <n v="1619174"/>
    <n v="0"/>
    <d v="2025-07-04T00:00:00"/>
    <m/>
    <d v="2025-07-04T00:00:00"/>
    <n v="0"/>
    <m/>
    <s v=""/>
    <s v="Đã thanh toán"/>
    <s v="07"/>
    <s v="08"/>
    <s v="check xong"/>
    <m/>
    <x v="12"/>
    <x v="12"/>
  </r>
  <r>
    <x v="9"/>
    <x v="9"/>
    <d v="2025-07-07T00:00:00"/>
    <s v="BH2325645"/>
    <d v="2025-07-07T00:00:00"/>
    <n v="45456"/>
    <s v="13339951"/>
    <n v="250915"/>
    <n v="0"/>
    <n v="20073"/>
    <n v="270988"/>
    <s v="Bán hàng"/>
    <d v="2025-08-25T00:00:00"/>
    <m/>
    <n v="0"/>
    <n v="270988"/>
    <n v="270988"/>
    <n v="0"/>
    <d v="2025-07-07T00:00:00"/>
    <m/>
    <d v="2025-07-07T00:00:00"/>
    <n v="0"/>
    <m/>
    <s v=""/>
    <s v="Đã thanh toán"/>
    <s v="07"/>
    <s v="08"/>
    <s v="check xong"/>
    <m/>
    <x v="9"/>
    <x v="9"/>
  </r>
  <r>
    <x v="9"/>
    <x v="9"/>
    <d v="2025-07-07T00:00:00"/>
    <s v="BH2325646"/>
    <d v="2025-07-07T00:00:00"/>
    <n v="45457"/>
    <s v="13339632"/>
    <n v="1248320"/>
    <n v="0"/>
    <n v="99866"/>
    <n v="1348186"/>
    <s v="Bán hàng"/>
    <d v="2025-08-25T00:00:00"/>
    <m/>
    <n v="0"/>
    <n v="1348186"/>
    <n v="1348186"/>
    <n v="0"/>
    <d v="2025-07-07T00:00:00"/>
    <m/>
    <d v="2025-07-07T00:00:00"/>
    <n v="0"/>
    <m/>
    <s v=""/>
    <s v="Đã thanh toán"/>
    <s v="07"/>
    <s v="08"/>
    <s v="check xong"/>
    <m/>
    <x v="9"/>
    <x v="9"/>
  </r>
  <r>
    <x v="9"/>
    <x v="9"/>
    <d v="2025-07-07T00:00:00"/>
    <s v="BH2325647"/>
    <d v="2025-07-07T00:00:00"/>
    <n v="45448"/>
    <s v="14006632"/>
    <n v="1194421"/>
    <n v="0"/>
    <n v="95554"/>
    <n v="1289975"/>
    <s v="Bán hàng"/>
    <d v="2025-08-25T00:00:00"/>
    <m/>
    <n v="0"/>
    <n v="1289975"/>
    <n v="1289975"/>
    <n v="0"/>
    <d v="2025-07-07T00:00:00"/>
    <m/>
    <d v="2025-07-07T00:00:00"/>
    <n v="0"/>
    <m/>
    <s v=""/>
    <s v="Đã thanh toán"/>
    <s v="07"/>
    <s v="08"/>
    <s v="check xong"/>
    <m/>
    <x v="9"/>
    <x v="9"/>
  </r>
  <r>
    <x v="8"/>
    <x v="8"/>
    <d v="2025-07-08T00:00:00"/>
    <s v="BH2353286"/>
    <d v="2025-07-08T00:00:00"/>
    <n v="44022"/>
    <s v="11247191"/>
    <n v="4048240"/>
    <n v="0"/>
    <n v="323859"/>
    <n v="4372099"/>
    <s v="Bán hàng"/>
    <d v="2025-08-25T00:00:00"/>
    <m/>
    <n v="0"/>
    <n v="4372099"/>
    <n v="4372099"/>
    <n v="0"/>
    <d v="2025-07-08T00:00:00"/>
    <m/>
    <d v="2025-07-08T00:00:00"/>
    <n v="0"/>
    <m/>
    <s v=""/>
    <s v="Đã thanh toán"/>
    <s v="07"/>
    <s v="08"/>
    <s v="check xong"/>
    <m/>
    <x v="8"/>
    <x v="8"/>
  </r>
  <r>
    <x v="8"/>
    <x v="8"/>
    <d v="2025-07-08T00:00:00"/>
    <s v="BH2353287"/>
    <d v="2025-07-08T00:00:00"/>
    <n v="44025"/>
    <s v="11247018"/>
    <n v="1561690"/>
    <n v="0"/>
    <n v="124935"/>
    <n v="1686625"/>
    <s v="Bán hàng"/>
    <d v="2025-08-25T00:00:00"/>
    <m/>
    <n v="0"/>
    <n v="1686625"/>
    <n v="1686625"/>
    <n v="0"/>
    <d v="2025-07-08T00:00:00"/>
    <m/>
    <d v="2025-07-08T00:00:00"/>
    <n v="0"/>
    <m/>
    <s v=""/>
    <s v="Đã thanh toán"/>
    <s v="07"/>
    <s v="08"/>
    <s v="check xong"/>
    <m/>
    <x v="8"/>
    <x v="8"/>
  </r>
  <r>
    <x v="8"/>
    <x v="8"/>
    <d v="2025-07-08T00:00:00"/>
    <s v="BH2353288"/>
    <d v="2025-07-08T00:00:00"/>
    <n v="44028"/>
    <s v="11246712"/>
    <n v="1248320"/>
    <n v="0"/>
    <n v="99866"/>
    <n v="1348186"/>
    <s v="Bán hàng"/>
    <d v="2025-08-25T00:00:00"/>
    <m/>
    <n v="0"/>
    <n v="1348186"/>
    <n v="1348186"/>
    <n v="0"/>
    <d v="2025-07-08T00:00:00"/>
    <m/>
    <d v="2025-07-08T00:00:00"/>
    <n v="0"/>
    <m/>
    <s v=""/>
    <s v="Đã thanh toán"/>
    <s v="07"/>
    <s v="08"/>
    <s v="check xong"/>
    <m/>
    <x v="8"/>
    <x v="8"/>
  </r>
  <r>
    <x v="8"/>
    <x v="8"/>
    <d v="2025-07-08T00:00:00"/>
    <s v="BH2353289"/>
    <d v="2025-07-08T00:00:00"/>
    <n v="44030"/>
    <s v="12104594"/>
    <n v="1003660"/>
    <n v="0"/>
    <n v="80293"/>
    <n v="1083953"/>
    <s v="Bán hàng"/>
    <d v="2025-08-25T00:00:00"/>
    <m/>
    <n v="0"/>
    <n v="1083953"/>
    <n v="1083953"/>
    <n v="0"/>
    <d v="2025-07-08T00:00:00"/>
    <m/>
    <d v="2025-07-08T00:00:00"/>
    <n v="0"/>
    <m/>
    <s v=""/>
    <s v="Đã thanh toán"/>
    <s v="07"/>
    <s v="08"/>
    <s v="check xong"/>
    <m/>
    <x v="8"/>
    <x v="8"/>
  </r>
  <r>
    <x v="8"/>
    <x v="8"/>
    <d v="2025-07-08T00:00:00"/>
    <s v="BH2353290"/>
    <d v="2025-07-08T00:00:00"/>
    <n v="44033"/>
    <s v="12104061"/>
    <n v="1840000"/>
    <n v="0"/>
    <n v="147200"/>
    <n v="1987200"/>
    <s v="Bán hàng"/>
    <d v="2025-08-25T00:00:00"/>
    <m/>
    <n v="0"/>
    <n v="1987200"/>
    <n v="1987200"/>
    <n v="0"/>
    <d v="2025-07-08T00:00:00"/>
    <m/>
    <d v="2025-07-08T00:00:00"/>
    <n v="0"/>
    <m/>
    <s v=""/>
    <s v="Đã thanh toán"/>
    <s v="07"/>
    <s v="08"/>
    <s v="check xong"/>
    <m/>
    <x v="8"/>
    <x v="8"/>
  </r>
  <r>
    <x v="9"/>
    <x v="9"/>
    <d v="2025-07-09T00:00:00"/>
    <s v="BH2325643"/>
    <d v="2025-07-09T00:00:00"/>
    <n v="45454"/>
    <s v="14008089"/>
    <n v="4442300"/>
    <n v="0"/>
    <n v="355384"/>
    <n v="4797684"/>
    <s v="Bán hàng"/>
    <d v="2025-08-25T00:00:00"/>
    <m/>
    <n v="0"/>
    <n v="4797684"/>
    <n v="4797684"/>
    <n v="0"/>
    <d v="2025-07-09T00:00:00"/>
    <m/>
    <d v="2025-07-09T00:00:00"/>
    <n v="0"/>
    <m/>
    <s v=""/>
    <s v="Đã thanh toán"/>
    <s v="07"/>
    <s v="08"/>
    <s v="check xong"/>
    <m/>
    <x v="9"/>
    <x v="9"/>
  </r>
  <r>
    <x v="9"/>
    <x v="9"/>
    <d v="2025-07-09T00:00:00"/>
    <s v="BH2325712"/>
    <d v="2025-07-09T00:00:00"/>
    <n v="45459"/>
    <s v="14008907"/>
    <n v="4442300"/>
    <n v="0"/>
    <n v="355384"/>
    <n v="4797684"/>
    <s v="Bán hàng"/>
    <d v="2025-08-25T00:00:00"/>
    <m/>
    <n v="0"/>
    <n v="4797684"/>
    <n v="4797684"/>
    <n v="0"/>
    <d v="2025-07-09T00:00:00"/>
    <m/>
    <d v="2025-07-09T00:00:00"/>
    <n v="0"/>
    <m/>
    <s v=""/>
    <s v="Đã thanh toán"/>
    <s v="07"/>
    <s v="08"/>
    <s v="check xong"/>
    <m/>
    <x v="9"/>
    <x v="9"/>
  </r>
  <r>
    <x v="4"/>
    <x v="4"/>
    <d v="2025-07-09T00:00:00"/>
    <s v="BH2353283"/>
    <d v="2025-07-09T00:00:00"/>
    <n v="44001"/>
    <s v="18505898"/>
    <n v="1840000"/>
    <n v="0"/>
    <n v="147200"/>
    <n v="1987200"/>
    <s v="Bán hàng"/>
    <d v="2025-08-25T00:00:00"/>
    <m/>
    <n v="0"/>
    <n v="1987200"/>
    <n v="1987200"/>
    <n v="0"/>
    <d v="2025-07-09T00:00:00"/>
    <m/>
    <d v="2025-07-09T00:00:00"/>
    <n v="0"/>
    <m/>
    <s v=""/>
    <s v="Đã thanh toán"/>
    <s v="07"/>
    <s v="08"/>
    <s v="check xong"/>
    <m/>
    <x v="4"/>
    <x v="4"/>
  </r>
  <r>
    <x v="4"/>
    <x v="4"/>
    <d v="2025-07-09T00:00:00"/>
    <s v="BH2353284"/>
    <d v="2025-07-09T00:00:00"/>
    <n v="44017"/>
    <s v="18508102"/>
    <n v="2024120"/>
    <n v="0"/>
    <n v="161930"/>
    <n v="2186050"/>
    <s v="Bán hàng"/>
    <d v="2025-08-25T00:00:00"/>
    <m/>
    <n v="0"/>
    <n v="2186050"/>
    <n v="2186050"/>
    <n v="0"/>
    <d v="2025-07-09T00:00:00"/>
    <m/>
    <d v="2025-07-09T00:00:00"/>
    <n v="0"/>
    <m/>
    <s v=""/>
    <s v="Đã thanh toán"/>
    <s v="07"/>
    <s v="08"/>
    <s v="check xong"/>
    <m/>
    <x v="4"/>
    <x v="4"/>
  </r>
  <r>
    <x v="4"/>
    <x v="4"/>
    <d v="2025-07-09T00:00:00"/>
    <s v="BH2353285"/>
    <d v="2025-07-09T00:00:00"/>
    <n v="44019"/>
    <s v="18507091"/>
    <n v="1248320"/>
    <n v="0"/>
    <n v="99866"/>
    <n v="1348186"/>
    <s v="Bán hàng"/>
    <d v="2025-08-25T00:00:00"/>
    <m/>
    <n v="0"/>
    <n v="1348186"/>
    <n v="1348186"/>
    <n v="0"/>
    <d v="2025-07-09T00:00:00"/>
    <m/>
    <d v="2025-07-09T00:00:00"/>
    <n v="0"/>
    <m/>
    <s v=""/>
    <s v="Đã thanh toán"/>
    <s v="07"/>
    <s v="08"/>
    <s v="check xong"/>
    <m/>
    <x v="4"/>
    <x v="4"/>
  </r>
  <r>
    <x v="12"/>
    <x v="12"/>
    <d v="2025-07-10T00:00:00"/>
    <s v="BH2353596"/>
    <d v="2025-07-06T00:00:00"/>
    <n v="45475"/>
    <s v="27616463"/>
    <n v="446425"/>
    <n v="0"/>
    <n v="35714"/>
    <n v="482139"/>
    <s v="Bán hàng"/>
    <d v="2025-08-25T00:00:00"/>
    <m/>
    <n v="0"/>
    <n v="482139"/>
    <n v="482139"/>
    <n v="0"/>
    <d v="2025-07-06T00:00:00"/>
    <m/>
    <d v="2025-07-06T00:00:00"/>
    <n v="0"/>
    <m/>
    <s v=""/>
    <s v="Đã thanh toán"/>
    <s v="07"/>
    <s v="08"/>
    <s v="check xong"/>
    <m/>
    <x v="12"/>
    <x v="12"/>
  </r>
  <r>
    <x v="3"/>
    <x v="3"/>
    <d v="2025-07-10T00:00:00"/>
    <s v="BH2353597"/>
    <d v="2025-07-06T00:00:00"/>
    <n v="45464"/>
    <s v="16055113"/>
    <n v="2024120"/>
    <n v="0"/>
    <n v="161930"/>
    <n v="2186050"/>
    <s v="Bán hàng"/>
    <d v="2025-08-25T00:00:00"/>
    <m/>
    <n v="0"/>
    <n v="2186050"/>
    <n v="2186050"/>
    <n v="0"/>
    <d v="2025-07-06T00:00:00"/>
    <m/>
    <d v="2025-07-06T00:00:00"/>
    <n v="0"/>
    <m/>
    <s v=""/>
    <s v="Đã thanh toán"/>
    <s v="07"/>
    <s v="08"/>
    <s v="check xong"/>
    <m/>
    <x v="3"/>
    <x v="3"/>
  </r>
  <r>
    <x v="6"/>
    <x v="6"/>
    <d v="2025-07-10T00:00:00"/>
    <s v="BH2353601"/>
    <d v="2025-07-06T00:00:00"/>
    <n v="45468"/>
    <s v="22618440"/>
    <n v="2024120"/>
    <n v="0"/>
    <n v="161930"/>
    <n v="2186050"/>
    <s v="Bán hàng"/>
    <d v="2025-08-25T00:00:00"/>
    <m/>
    <n v="0"/>
    <n v="2186050"/>
    <n v="2186050"/>
    <n v="0"/>
    <d v="2025-07-06T00:00:00"/>
    <m/>
    <d v="2025-07-06T00:00:00"/>
    <n v="0"/>
    <m/>
    <s v=""/>
    <s v="Đã thanh toán"/>
    <s v="07"/>
    <s v="08"/>
    <s v="check xong"/>
    <m/>
    <x v="6"/>
    <x v="6"/>
  </r>
  <r>
    <x v="11"/>
    <x v="11"/>
    <d v="2025-07-10T00:00:00"/>
    <s v="BH2353602"/>
    <d v="2025-07-06T00:00:00"/>
    <n v="45469"/>
    <s v="24562724"/>
    <n v="2024120"/>
    <n v="0"/>
    <n v="161930"/>
    <n v="2186050"/>
    <s v="Bán hàng"/>
    <d v="2025-08-25T00:00:00"/>
    <m/>
    <n v="0"/>
    <n v="2186050"/>
    <n v="2186050"/>
    <n v="0"/>
    <d v="2025-07-06T00:00:00"/>
    <m/>
    <d v="2025-07-06T00:00:00"/>
    <n v="0"/>
    <m/>
    <s v=""/>
    <s v="Đã thanh toán"/>
    <s v="07"/>
    <s v="08"/>
    <s v="check xong"/>
    <m/>
    <x v="11"/>
    <x v="11"/>
  </r>
  <r>
    <x v="11"/>
    <x v="11"/>
    <d v="2025-07-10T00:00:00"/>
    <s v="BH2353594"/>
    <d v="2025-07-07T00:00:00"/>
    <n v="45463"/>
    <s v="24562775"/>
    <n v="2136780"/>
    <n v="0"/>
    <n v="170942"/>
    <n v="2307722"/>
    <s v="Bán hàng"/>
    <d v="2025-08-25T00:00:00"/>
    <m/>
    <n v="0"/>
    <n v="2307722"/>
    <n v="2307722"/>
    <n v="0"/>
    <d v="2025-07-07T00:00:00"/>
    <m/>
    <d v="2025-07-07T00:00:00"/>
    <n v="0"/>
    <m/>
    <s v=""/>
    <s v="Đã thanh toán"/>
    <s v="07"/>
    <s v="08"/>
    <s v="check xong"/>
    <m/>
    <x v="11"/>
    <x v="11"/>
  </r>
  <r>
    <x v="11"/>
    <x v="11"/>
    <d v="2025-07-10T00:00:00"/>
    <s v="BH2353595"/>
    <d v="2025-07-07T00:00:00"/>
    <n v="45474"/>
    <s v="24563062"/>
    <n v="1394680"/>
    <n v="0"/>
    <n v="111574"/>
    <n v="1506254"/>
    <s v="Bán hàng"/>
    <d v="2025-08-25T00:00:00"/>
    <m/>
    <n v="0"/>
    <n v="1506254"/>
    <n v="1506254"/>
    <n v="0"/>
    <d v="2025-07-07T00:00:00"/>
    <m/>
    <d v="2025-07-07T00:00:00"/>
    <n v="0"/>
    <m/>
    <s v=""/>
    <s v="Đã thanh toán"/>
    <s v="07"/>
    <s v="08"/>
    <s v="check xong"/>
    <m/>
    <x v="11"/>
    <x v="11"/>
  </r>
  <r>
    <x v="3"/>
    <x v="3"/>
    <d v="2025-07-10T00:00:00"/>
    <s v="BH2353598"/>
    <d v="2025-07-07T00:00:00"/>
    <n v="45465"/>
    <s v="16055191"/>
    <n v="1248320"/>
    <n v="0"/>
    <n v="99866"/>
    <n v="1348186"/>
    <s v="Bán hàng"/>
    <d v="2025-08-25T00:00:00"/>
    <m/>
    <n v="0"/>
    <n v="1348186"/>
    <n v="1348186"/>
    <n v="0"/>
    <d v="2025-07-07T00:00:00"/>
    <m/>
    <d v="2025-07-07T00:00:00"/>
    <n v="0"/>
    <m/>
    <s v=""/>
    <s v="Đã thanh toán"/>
    <s v="07"/>
    <s v="08"/>
    <s v="check xong"/>
    <m/>
    <x v="3"/>
    <x v="3"/>
  </r>
  <r>
    <x v="2"/>
    <x v="2"/>
    <d v="2025-07-10T00:00:00"/>
    <s v="BH2353600"/>
    <d v="2025-07-07T00:00:00"/>
    <n v="45467"/>
    <s v="17254694"/>
    <n v="1248320"/>
    <n v="0"/>
    <n v="99866"/>
    <n v="1348186"/>
    <s v="Bán hàng"/>
    <d v="2025-08-25T00:00:00"/>
    <m/>
    <n v="0"/>
    <n v="1348186"/>
    <n v="1348186"/>
    <n v="0"/>
    <d v="2025-07-07T00:00:00"/>
    <m/>
    <d v="2025-07-07T00:00:00"/>
    <n v="0"/>
    <m/>
    <s v=""/>
    <s v="Đã thanh toán"/>
    <s v="07"/>
    <s v="08"/>
    <s v="check xong"/>
    <m/>
    <x v="2"/>
    <x v="2"/>
  </r>
  <r>
    <x v="3"/>
    <x v="3"/>
    <d v="2025-07-10T00:00:00"/>
    <s v="BH2353599"/>
    <d v="2025-07-08T00:00:00"/>
    <n v="45466"/>
    <s v="16056020"/>
    <n v="2024120"/>
    <n v="0"/>
    <n v="161930"/>
    <n v="2186050"/>
    <s v="Bán hàng"/>
    <d v="2025-08-25T00:00:00"/>
    <m/>
    <n v="0"/>
    <n v="2186050"/>
    <n v="2186050"/>
    <n v="0"/>
    <d v="2025-07-08T00:00:00"/>
    <m/>
    <d v="2025-07-08T00:00:00"/>
    <n v="0"/>
    <m/>
    <s v=""/>
    <s v="Đã thanh toán"/>
    <s v="07"/>
    <s v="08"/>
    <s v="check xong"/>
    <m/>
    <x v="3"/>
    <x v="3"/>
  </r>
  <r>
    <x v="9"/>
    <x v="9"/>
    <d v="2025-07-10T00:00:00"/>
    <s v="BH2325644"/>
    <d v="2025-07-10T00:00:00"/>
    <n v="45455"/>
    <s v="26002223"/>
    <n v="892850"/>
    <n v="0"/>
    <n v="71428"/>
    <n v="964278"/>
    <s v="Bán hàng"/>
    <d v="2025-08-25T00:00:00"/>
    <m/>
    <n v="0"/>
    <n v="964278"/>
    <n v="964278"/>
    <n v="0"/>
    <d v="2025-07-10T00:00:00"/>
    <m/>
    <d v="2025-07-10T00:00:00"/>
    <n v="0"/>
    <m/>
    <s v=""/>
    <s v="Đã thanh toán"/>
    <s v="07"/>
    <s v="08"/>
    <s v="check xong"/>
    <m/>
    <x v="9"/>
    <x v="9"/>
  </r>
  <r>
    <x v="9"/>
    <x v="9"/>
    <d v="2025-07-10T00:00:00"/>
    <s v="BH2325711"/>
    <d v="2025-07-10T00:00:00"/>
    <n v="45458"/>
    <s v="26001916"/>
    <n v="2136780"/>
    <n v="0"/>
    <n v="170942"/>
    <n v="2307722"/>
    <s v="Bán hàng"/>
    <d v="2025-08-25T00:00:00"/>
    <m/>
    <n v="0"/>
    <n v="2307722"/>
    <n v="2307722"/>
    <n v="0"/>
    <d v="2025-07-10T00:00:00"/>
    <m/>
    <d v="2025-07-10T00:00:00"/>
    <n v="0"/>
    <m/>
    <s v=""/>
    <s v="Đã thanh toán"/>
    <s v="07"/>
    <s v="08"/>
    <s v="check xong"/>
    <m/>
    <x v="9"/>
    <x v="9"/>
  </r>
  <r>
    <x v="9"/>
    <x v="9"/>
    <d v="2025-07-11T00:00:00"/>
    <s v="BH2325641"/>
    <d v="2025-07-11T00:00:00"/>
    <n v="45452"/>
    <s v="14003987"/>
    <n v="506030"/>
    <n v="0"/>
    <n v="40482"/>
    <n v="546512"/>
    <s v="Bán hàng"/>
    <d v="2025-08-25T00:00:00"/>
    <m/>
    <n v="0"/>
    <n v="546512"/>
    <n v="546512"/>
    <n v="0"/>
    <d v="2025-07-11T00:00:00"/>
    <m/>
    <d v="2025-07-11T00:00:00"/>
    <n v="0"/>
    <m/>
    <s v=""/>
    <s v="Đã thanh toán"/>
    <s v="07"/>
    <s v="08"/>
    <s v="check xong"/>
    <m/>
    <x v="9"/>
    <x v="9"/>
  </r>
  <r>
    <x v="9"/>
    <x v="9"/>
    <d v="2025-07-11T00:00:00"/>
    <s v="BH2325642"/>
    <d v="2025-07-11T00:00:00"/>
    <n v="45453"/>
    <s v="13342275"/>
    <n v="697340"/>
    <n v="0"/>
    <n v="55787"/>
    <n v="753127"/>
    <s v="Bán hàng"/>
    <d v="2025-08-25T00:00:00"/>
    <m/>
    <n v="0"/>
    <n v="753127"/>
    <n v="753127"/>
    <n v="0"/>
    <d v="2025-07-11T00:00:00"/>
    <m/>
    <d v="2025-07-11T00:00:00"/>
    <n v="0"/>
    <m/>
    <s v=""/>
    <s v="Đã thanh toán"/>
    <s v="07"/>
    <s v="08"/>
    <s v="check xong"/>
    <m/>
    <x v="9"/>
    <x v="9"/>
  </r>
  <r>
    <x v="9"/>
    <x v="9"/>
    <d v="2025-07-11T00:00:00"/>
    <s v="BH2325981"/>
    <d v="2025-07-11T00:00:00"/>
    <n v="47403"/>
    <s v="14009728"/>
    <n v="11105800"/>
    <n v="0"/>
    <n v="888464"/>
    <n v="11994264"/>
    <s v="Bán hàng"/>
    <d v="2025-08-25T00:00:00"/>
    <m/>
    <n v="0"/>
    <n v="11994264"/>
    <n v="11994264"/>
    <n v="0"/>
    <d v="2025-07-11T00:00:00"/>
    <m/>
    <d v="2025-07-11T00:00:00"/>
    <n v="0"/>
    <m/>
    <s v=""/>
    <s v="Đã thanh toán"/>
    <s v="07"/>
    <s v="08"/>
    <s v="check xong"/>
    <m/>
    <x v="9"/>
    <x v="9"/>
  </r>
  <r>
    <x v="4"/>
    <x v="4"/>
    <d v="2025-07-11T00:00:00"/>
    <s v="BH2353591"/>
    <d v="2025-07-11T00:00:00"/>
    <n v="45460"/>
    <s v="18508067"/>
    <n v="2024120"/>
    <n v="0"/>
    <n v="161930"/>
    <n v="2186050"/>
    <s v="Bán hàng"/>
    <d v="2025-08-25T00:00:00"/>
    <m/>
    <n v="0"/>
    <n v="2186050"/>
    <n v="2186050"/>
    <n v="0"/>
    <d v="2025-07-11T00:00:00"/>
    <m/>
    <d v="2025-07-11T00:00:00"/>
    <n v="0"/>
    <m/>
    <s v=""/>
    <s v="Đã thanh toán"/>
    <s v="07"/>
    <s v="08"/>
    <s v="check xong"/>
    <m/>
    <x v="4"/>
    <x v="4"/>
  </r>
  <r>
    <x v="8"/>
    <x v="8"/>
    <d v="2025-07-11T00:00:00"/>
    <s v="BH2353603"/>
    <d v="2025-07-11T00:00:00"/>
    <n v="45470"/>
    <s v="10638519"/>
    <n v="1840000"/>
    <n v="0"/>
    <n v="147200"/>
    <n v="1987200"/>
    <s v="Bán hàng"/>
    <d v="2025-08-25T00:00:00"/>
    <m/>
    <n v="0"/>
    <n v="1987200"/>
    <n v="1987200"/>
    <n v="0"/>
    <d v="2025-07-11T00:00:00"/>
    <m/>
    <d v="2025-07-11T00:00:00"/>
    <n v="0"/>
    <m/>
    <s v=""/>
    <s v="Đã thanh toán"/>
    <s v="07"/>
    <s v="08"/>
    <s v="check xong"/>
    <m/>
    <x v="8"/>
    <x v="8"/>
  </r>
  <r>
    <x v="8"/>
    <x v="8"/>
    <d v="2025-07-11T00:00:00"/>
    <s v="BH2353604"/>
    <d v="2025-07-11T00:00:00"/>
    <n v="45471"/>
    <s v="10637350"/>
    <n v="7793200"/>
    <n v="0"/>
    <n v="623456"/>
    <n v="8416656"/>
    <s v="Bán hàng"/>
    <d v="2025-08-25T00:00:00"/>
    <m/>
    <n v="0"/>
    <n v="8416656"/>
    <n v="8416656"/>
    <n v="0"/>
    <d v="2025-07-11T00:00:00"/>
    <m/>
    <d v="2025-07-11T00:00:00"/>
    <n v="0"/>
    <m/>
    <s v=""/>
    <s v="Đã thanh toán"/>
    <s v="07"/>
    <s v="08"/>
    <s v="check xong"/>
    <m/>
    <x v="8"/>
    <x v="8"/>
  </r>
  <r>
    <x v="8"/>
    <x v="8"/>
    <d v="2025-07-11T00:00:00"/>
    <s v="BH2353605"/>
    <d v="2025-07-11T00:00:00"/>
    <n v="45472"/>
    <s v="10637660"/>
    <n v="6432300"/>
    <n v="0"/>
    <n v="514584"/>
    <n v="6946884"/>
    <s v="Bán hàng"/>
    <d v="2025-08-25T00:00:00"/>
    <m/>
    <n v="0"/>
    <n v="6946884"/>
    <n v="6946884"/>
    <n v="0"/>
    <d v="2025-07-11T00:00:00"/>
    <m/>
    <d v="2025-07-11T00:00:00"/>
    <n v="0"/>
    <m/>
    <s v=""/>
    <s v="Đã thanh toán"/>
    <s v="07"/>
    <s v="08"/>
    <s v="check xong"/>
    <m/>
    <x v="8"/>
    <x v="8"/>
  </r>
  <r>
    <x v="8"/>
    <x v="8"/>
    <d v="2025-07-11T00:00:00"/>
    <s v="BH2353606"/>
    <d v="2025-07-11T00:00:00"/>
    <n v="45473"/>
    <s v="11247707"/>
    <n v="1840000"/>
    <n v="0"/>
    <n v="147200"/>
    <n v="1987200"/>
    <s v="Bán hàng"/>
    <d v="2025-08-25T00:00:00"/>
    <m/>
    <n v="0"/>
    <n v="1987200"/>
    <n v="1987200"/>
    <n v="0"/>
    <d v="2025-07-11T00:00:00"/>
    <m/>
    <d v="2025-07-11T00:00:00"/>
    <n v="0"/>
    <m/>
    <s v=""/>
    <s v="Đã thanh toán"/>
    <s v="07"/>
    <s v="08"/>
    <s v="check xong"/>
    <m/>
    <x v="8"/>
    <x v="8"/>
  </r>
  <r>
    <x v="5"/>
    <x v="5"/>
    <d v="2025-07-12T00:00:00"/>
    <s v="BH2353592"/>
    <d v="2025-07-12T00:00:00"/>
    <n v="45461"/>
    <s v="19697348"/>
    <n v="1840000"/>
    <n v="0"/>
    <n v="147200"/>
    <n v="1987200"/>
    <s v="Bán hàng"/>
    <d v="2025-08-25T00:00:00"/>
    <m/>
    <n v="0"/>
    <n v="1987200"/>
    <n v="1987200"/>
    <n v="0"/>
    <d v="2025-07-12T00:00:00"/>
    <m/>
    <d v="2025-07-12T00:00:00"/>
    <n v="0"/>
    <m/>
    <s v=""/>
    <s v="Đã thanh toán"/>
    <s v="07"/>
    <s v="08"/>
    <s v="check xong"/>
    <m/>
    <x v="5"/>
    <x v="5"/>
  </r>
  <r>
    <x v="5"/>
    <x v="5"/>
    <d v="2025-07-12T00:00:00"/>
    <s v="BH2353593"/>
    <d v="2025-07-12T00:00:00"/>
    <n v="45462"/>
    <s v="19698498"/>
    <n v="1110580"/>
    <n v="0"/>
    <n v="88846"/>
    <n v="1199426"/>
    <s v="Bán hàng"/>
    <d v="2025-08-25T00:00:00"/>
    <m/>
    <n v="0"/>
    <n v="1199426"/>
    <n v="1199426"/>
    <n v="0"/>
    <d v="2025-07-12T00:00:00"/>
    <m/>
    <d v="2025-07-12T00:00:00"/>
    <n v="0"/>
    <m/>
    <s v=""/>
    <s v="Đã thanh toán"/>
    <s v="07"/>
    <s v="08"/>
    <s v="check xong"/>
    <m/>
    <x v="5"/>
    <x v="5"/>
  </r>
  <r>
    <x v="1"/>
    <x v="1"/>
    <d v="2025-07-14T00:00:00"/>
    <s v="TBH0064"/>
    <d v="2025-07-08T00:00:00"/>
    <n v="45574"/>
    <s v="28612472"/>
    <n v="1840000"/>
    <n v="0"/>
    <n v="147200"/>
    <n v="1987200"/>
    <s v="Bán hàng"/>
    <d v="2025-08-25T00:00:00"/>
    <m/>
    <n v="0"/>
    <n v="1987200"/>
    <n v="1987200"/>
    <n v="0"/>
    <d v="2025-07-08T00:00:00"/>
    <m/>
    <d v="2025-07-08T00:00:00"/>
    <n v="0"/>
    <m/>
    <s v=""/>
    <s v="Đã thanh toán"/>
    <s v="07"/>
    <s v="08"/>
    <s v="check xong"/>
    <m/>
    <x v="1"/>
    <x v="1"/>
  </r>
  <r>
    <x v="12"/>
    <x v="12"/>
    <d v="2025-07-14T00:00:00"/>
    <s v="TBH0065"/>
    <d v="2025-07-08T00:00:00"/>
    <n v="45575"/>
    <s v="27617390"/>
    <n v="1840000"/>
    <n v="0"/>
    <n v="147200"/>
    <n v="1987200"/>
    <s v="Bán hàng"/>
    <d v="2025-08-25T00:00:00"/>
    <m/>
    <n v="0"/>
    <n v="1987200"/>
    <n v="1987200"/>
    <n v="0"/>
    <d v="2025-07-08T00:00:00"/>
    <m/>
    <d v="2025-07-08T00:00:00"/>
    <n v="0"/>
    <m/>
    <s v=""/>
    <s v="Đã thanh toán"/>
    <s v="07"/>
    <s v="08"/>
    <s v="check xong"/>
    <m/>
    <x v="12"/>
    <x v="12"/>
  </r>
  <r>
    <x v="0"/>
    <x v="0"/>
    <d v="2025-07-14T00:00:00"/>
    <s v="TBH0066"/>
    <d v="2025-07-08T00:00:00"/>
    <n v="45576"/>
    <s v="25602154"/>
    <n v="1840000"/>
    <n v="0"/>
    <n v="147200"/>
    <n v="1987200"/>
    <s v="Bán hàng"/>
    <d v="2025-08-25T00:00:00"/>
    <m/>
    <n v="0"/>
    <n v="1987200"/>
    <n v="1987200"/>
    <n v="0"/>
    <d v="2025-07-08T00:00:00"/>
    <m/>
    <d v="2025-07-08T00:00:00"/>
    <n v="0"/>
    <m/>
    <s v=""/>
    <s v="Đã thanh toán"/>
    <s v="07"/>
    <s v="08"/>
    <s v="check xong"/>
    <m/>
    <x v="0"/>
    <x v="0"/>
  </r>
  <r>
    <x v="11"/>
    <x v="11"/>
    <d v="2025-07-14T00:00:00"/>
    <s v="TBH0067"/>
    <d v="2025-07-08T00:00:00"/>
    <n v="45577"/>
    <s v="24563539"/>
    <n v="1840000"/>
    <n v="0"/>
    <n v="147200"/>
    <n v="1987200"/>
    <s v="Bán hàng"/>
    <d v="2025-08-25T00:00:00"/>
    <m/>
    <n v="0"/>
    <n v="1987200"/>
    <n v="1987200"/>
    <n v="0"/>
    <d v="2025-07-08T00:00:00"/>
    <m/>
    <d v="2025-07-08T00:00:00"/>
    <n v="0"/>
    <m/>
    <s v=""/>
    <s v="Đã thanh toán"/>
    <s v="07"/>
    <s v="08"/>
    <s v="check xong"/>
    <m/>
    <x v="11"/>
    <x v="11"/>
  </r>
  <r>
    <x v="6"/>
    <x v="6"/>
    <d v="2025-07-14T00:00:00"/>
    <s v="TBH0068"/>
    <d v="2025-07-08T00:00:00"/>
    <n v="45578"/>
    <s v="22619314"/>
    <n v="1840000"/>
    <n v="0"/>
    <n v="147200"/>
    <n v="1987200"/>
    <s v="Bán hàng"/>
    <d v="2025-08-25T00:00:00"/>
    <m/>
    <n v="0"/>
    <n v="1987200"/>
    <n v="1987200"/>
    <n v="0"/>
    <d v="2025-07-08T00:00:00"/>
    <m/>
    <d v="2025-07-08T00:00:00"/>
    <n v="0"/>
    <m/>
    <s v=""/>
    <s v="Đã thanh toán"/>
    <s v="07"/>
    <s v="08"/>
    <s v="check xong"/>
    <m/>
    <x v="6"/>
    <x v="6"/>
  </r>
  <r>
    <x v="13"/>
    <x v="13"/>
    <d v="2025-07-14T00:00:00"/>
    <s v="TBH0069"/>
    <d v="2025-07-08T00:00:00"/>
    <n v="45579"/>
    <s v="20652084"/>
    <n v="1840000"/>
    <n v="0"/>
    <n v="147200"/>
    <n v="1987200"/>
    <s v="Bán hàng"/>
    <d v="2025-08-25T00:00:00"/>
    <m/>
    <n v="0"/>
    <n v="1987200"/>
    <n v="1987200"/>
    <n v="0"/>
    <d v="2025-07-08T00:00:00"/>
    <m/>
    <d v="2025-07-08T00:00:00"/>
    <n v="0"/>
    <m/>
    <s v=""/>
    <s v="Đã thanh toán"/>
    <s v="07"/>
    <s v="08"/>
    <s v="check xong"/>
    <m/>
    <x v="13"/>
    <x v="13"/>
  </r>
  <r>
    <x v="2"/>
    <x v="2"/>
    <d v="2025-07-14T00:00:00"/>
    <s v="TBH0070"/>
    <d v="2025-07-08T00:00:00"/>
    <n v="45580"/>
    <s v="17255134"/>
    <n v="1840000"/>
    <n v="0"/>
    <n v="147200"/>
    <n v="1987200"/>
    <s v="Bán hàng"/>
    <d v="2025-08-25T00:00:00"/>
    <m/>
    <n v="0"/>
    <n v="1987200"/>
    <n v="1987200"/>
    <n v="0"/>
    <d v="2025-07-08T00:00:00"/>
    <m/>
    <d v="2025-07-08T00:00:00"/>
    <n v="0"/>
    <m/>
    <s v=""/>
    <s v="Đã thanh toán"/>
    <s v="07"/>
    <s v="08"/>
    <s v="check xong"/>
    <m/>
    <x v="2"/>
    <x v="2"/>
  </r>
  <r>
    <x v="7"/>
    <x v="7"/>
    <d v="2025-07-14T00:00:00"/>
    <s v="TBH0071"/>
    <d v="2025-07-08T00:00:00"/>
    <n v="45581"/>
    <s v="15019462"/>
    <n v="1840000"/>
    <n v="0"/>
    <n v="147200"/>
    <n v="1987200"/>
    <s v="Bán hàng"/>
    <d v="2025-08-25T00:00:00"/>
    <m/>
    <n v="0"/>
    <n v="1987200"/>
    <n v="1987200"/>
    <n v="0"/>
    <d v="2025-07-08T00:00:00"/>
    <m/>
    <d v="2025-07-08T00:00:00"/>
    <n v="0"/>
    <m/>
    <s v=""/>
    <s v="Đã thanh toán"/>
    <s v="07"/>
    <s v="08"/>
    <s v="check xong"/>
    <m/>
    <x v="7"/>
    <x v="7"/>
  </r>
  <r>
    <x v="1"/>
    <x v="1"/>
    <d v="2025-07-14T00:00:00"/>
    <s v="TBH0063"/>
    <d v="2025-07-10T00:00:00"/>
    <n v="45590"/>
    <s v="28613270"/>
    <n v="446425"/>
    <n v="0"/>
    <n v="35714"/>
    <n v="482139"/>
    <s v="Bán hàng"/>
    <d v="2025-08-25T00:00:00"/>
    <m/>
    <n v="0"/>
    <n v="482139"/>
    <n v="482139"/>
    <n v="0"/>
    <d v="2025-07-10T00:00:00"/>
    <m/>
    <d v="2025-07-10T00:00:00"/>
    <n v="0"/>
    <m/>
    <s v=""/>
    <s v="Đã thanh toán"/>
    <s v="07"/>
    <s v="08"/>
    <s v="check xong"/>
    <m/>
    <x v="1"/>
    <x v="1"/>
  </r>
  <r>
    <x v="13"/>
    <x v="13"/>
    <d v="2025-07-14T00:00:00"/>
    <s v="BH2353861"/>
    <d v="2025-07-11T00:00:00"/>
    <n v="46819"/>
    <s v="20653159"/>
    <n v="1468620"/>
    <n v="0"/>
    <n v="117490"/>
    <n v="1586110"/>
    <s v="Bán hàng"/>
    <d v="2025-08-25T00:00:00"/>
    <m/>
    <n v="0"/>
    <n v="1586110"/>
    <n v="1586110"/>
    <n v="0"/>
    <d v="2025-07-11T00:00:00"/>
    <m/>
    <d v="2025-07-11T00:00:00"/>
    <n v="0"/>
    <m/>
    <s v=""/>
    <s v="Đã thanh toán"/>
    <s v="07"/>
    <s v="08"/>
    <s v="check xong"/>
    <m/>
    <x v="13"/>
    <x v="13"/>
  </r>
  <r>
    <x v="2"/>
    <x v="2"/>
    <d v="2025-07-14T00:00:00"/>
    <s v="TBH0061"/>
    <d v="2025-07-11T00:00:00"/>
    <n v="45588"/>
    <s v="17256490"/>
    <n v="892850"/>
    <n v="0"/>
    <n v="71428"/>
    <n v="964278"/>
    <s v="Bán hàng"/>
    <d v="2025-08-25T00:00:00"/>
    <m/>
    <n v="0"/>
    <n v="964278"/>
    <n v="964278"/>
    <n v="0"/>
    <d v="2025-07-11T00:00:00"/>
    <m/>
    <d v="2025-07-11T00:00:00"/>
    <n v="0"/>
    <m/>
    <s v=""/>
    <s v="Đã thanh toán"/>
    <s v="07"/>
    <s v="08"/>
    <s v="check xong"/>
    <m/>
    <x v="2"/>
    <x v="2"/>
  </r>
  <r>
    <x v="13"/>
    <x v="13"/>
    <d v="2025-07-14T00:00:00"/>
    <s v="TBH0062"/>
    <d v="2025-07-11T00:00:00"/>
    <n v="45589"/>
    <s v="20653070"/>
    <n v="446425"/>
    <n v="0"/>
    <n v="35714"/>
    <n v="482139"/>
    <s v="Bán hàng"/>
    <d v="2025-08-25T00:00:00"/>
    <m/>
    <n v="0"/>
    <n v="482139"/>
    <n v="482139"/>
    <n v="0"/>
    <d v="2025-07-11T00:00:00"/>
    <m/>
    <d v="2025-07-11T00:00:00"/>
    <n v="0"/>
    <m/>
    <s v=""/>
    <s v="Đã thanh toán"/>
    <s v="07"/>
    <s v="08"/>
    <s v="check xong"/>
    <m/>
    <x v="13"/>
    <x v="13"/>
  </r>
  <r>
    <x v="11"/>
    <x v="11"/>
    <d v="2025-07-14T00:00:00"/>
    <s v="TBH0073"/>
    <d v="2025-07-11T00:00:00"/>
    <n v="45582"/>
    <s v="24564398"/>
    <n v="2024120"/>
    <n v="0"/>
    <n v="161930"/>
    <n v="2186050"/>
    <s v="Bán hàng"/>
    <d v="2025-08-25T00:00:00"/>
    <m/>
    <n v="0"/>
    <n v="2186050"/>
    <n v="2186050"/>
    <n v="0"/>
    <d v="2025-07-11T00:00:00"/>
    <m/>
    <d v="2025-07-11T00:00:00"/>
    <n v="0"/>
    <m/>
    <s v=""/>
    <s v="Đã thanh toán"/>
    <s v="07"/>
    <s v="08"/>
    <s v="check xong"/>
    <m/>
    <x v="11"/>
    <x v="11"/>
  </r>
  <r>
    <x v="7"/>
    <x v="7"/>
    <d v="2025-07-14T00:00:00"/>
    <s v="TBH0074"/>
    <d v="2025-07-11T00:00:00"/>
    <n v="45583"/>
    <s v="15020610"/>
    <n v="2830115"/>
    <n v="0"/>
    <n v="226409"/>
    <n v="3056524"/>
    <s v="Bán hàng"/>
    <d v="2025-08-25T00:00:00"/>
    <m/>
    <n v="0"/>
    <n v="3056524"/>
    <n v="3056524"/>
    <n v="0"/>
    <d v="2025-07-11T00:00:00"/>
    <m/>
    <d v="2025-07-11T00:00:00"/>
    <n v="0"/>
    <m/>
    <s v=""/>
    <s v="Đã thanh toán"/>
    <s v="07"/>
    <s v="08"/>
    <s v="check xong"/>
    <m/>
    <x v="7"/>
    <x v="7"/>
  </r>
  <r>
    <x v="3"/>
    <x v="3"/>
    <d v="2025-07-14T00:00:00"/>
    <s v="TBH0075"/>
    <d v="2025-07-11T00:00:00"/>
    <n v="45584"/>
    <s v="16057330"/>
    <n v="3706327"/>
    <n v="0"/>
    <n v="296506"/>
    <n v="4002833"/>
    <s v="Bán hàng"/>
    <d v="2025-08-25T00:00:00"/>
    <m/>
    <n v="0"/>
    <n v="4002833"/>
    <n v="4002833"/>
    <n v="0"/>
    <d v="2025-07-11T00:00:00"/>
    <m/>
    <d v="2025-07-11T00:00:00"/>
    <n v="0"/>
    <m/>
    <s v=""/>
    <s v="Đã thanh toán"/>
    <s v="07"/>
    <s v="08"/>
    <s v="check xong"/>
    <m/>
    <x v="3"/>
    <x v="3"/>
  </r>
  <r>
    <x v="0"/>
    <x v="0"/>
    <d v="2025-07-14T00:00:00"/>
    <s v="TBH0076"/>
    <d v="2025-07-11T00:00:00"/>
    <n v="45591"/>
    <s v="25603099"/>
    <n v="2916970"/>
    <n v="0"/>
    <n v="233358"/>
    <n v="3150328"/>
    <s v="Bán hàng"/>
    <d v="2025-08-25T00:00:00"/>
    <m/>
    <n v="0"/>
    <n v="3150328"/>
    <n v="3150328"/>
    <n v="0"/>
    <d v="2025-07-11T00:00:00"/>
    <m/>
    <d v="2025-07-11T00:00:00"/>
    <n v="0"/>
    <m/>
    <s v=""/>
    <s v="Đã thanh toán"/>
    <s v="07"/>
    <s v="08"/>
    <s v="check xong"/>
    <m/>
    <x v="0"/>
    <x v="0"/>
  </r>
  <r>
    <x v="3"/>
    <x v="3"/>
    <d v="2025-07-14T00:00:00"/>
    <s v="TBH0060"/>
    <d v="2025-07-12T00:00:00"/>
    <n v="45587"/>
    <s v="16058011"/>
    <n v="446425"/>
    <n v="0"/>
    <n v="35714"/>
    <n v="482139"/>
    <s v="Bán hàng"/>
    <d v="2025-08-25T00:00:00"/>
    <m/>
    <n v="0"/>
    <n v="482139"/>
    <n v="482139"/>
    <n v="0"/>
    <d v="2025-07-12T00:00:00"/>
    <m/>
    <d v="2025-07-12T00:00:00"/>
    <n v="0"/>
    <m/>
    <s v=""/>
    <s v="Đã thanh toán"/>
    <s v="07"/>
    <s v="08"/>
    <s v="check xong"/>
    <m/>
    <x v="3"/>
    <x v="3"/>
  </r>
  <r>
    <x v="9"/>
    <x v="9"/>
    <d v="2025-07-16T00:00:00"/>
    <s v="BH2325976"/>
    <d v="2025-07-16T00:00:00"/>
    <n v="47399"/>
    <s v="26002780"/>
    <n v="920000"/>
    <n v="0"/>
    <n v="73600"/>
    <n v="993600"/>
    <s v="Bán hàng"/>
    <d v="2025-08-25T00:00:00"/>
    <m/>
    <n v="0"/>
    <n v="993600"/>
    <n v="993600"/>
    <n v="0"/>
    <d v="2025-07-16T00:00:00"/>
    <m/>
    <d v="2025-07-16T00:00:00"/>
    <n v="0"/>
    <m/>
    <s v=""/>
    <s v="Đã thanh toán"/>
    <s v="07"/>
    <s v="08"/>
    <s v="check xong"/>
    <m/>
    <x v="9"/>
    <x v="9"/>
  </r>
  <r>
    <x v="9"/>
    <x v="9"/>
    <d v="2025-07-16T00:00:00"/>
    <s v="BH2325980"/>
    <d v="2025-07-16T00:00:00"/>
    <n v="47402"/>
    <s v="13346068"/>
    <n v="920000"/>
    <n v="0"/>
    <n v="73600"/>
    <n v="993600"/>
    <s v="Bán hàng"/>
    <d v="2025-08-25T00:00:00"/>
    <m/>
    <n v="0"/>
    <n v="993600"/>
    <n v="993600"/>
    <n v="0"/>
    <d v="2025-07-16T00:00:00"/>
    <m/>
    <d v="2025-07-16T00:00:00"/>
    <n v="0"/>
    <m/>
    <s v=""/>
    <s v="Đã thanh toán"/>
    <s v="07"/>
    <s v="08"/>
    <s v="check xong"/>
    <m/>
    <x v="9"/>
    <x v="9"/>
  </r>
  <r>
    <x v="9"/>
    <x v="9"/>
    <d v="2025-07-16T00:00:00"/>
    <s v="BH2325982"/>
    <d v="2025-07-16T00:00:00"/>
    <n v="47404"/>
    <s v="14009625"/>
    <n v="3331740"/>
    <n v="0"/>
    <n v="266539"/>
    <n v="3598279"/>
    <s v="Bán hàng"/>
    <d v="2025-08-25T00:00:00"/>
    <m/>
    <n v="0"/>
    <n v="3598279"/>
    <n v="3598279"/>
    <n v="0"/>
    <d v="2025-07-16T00:00:00"/>
    <m/>
    <d v="2025-07-16T00:00:00"/>
    <n v="0"/>
    <m/>
    <s v=""/>
    <s v="Đã thanh toán"/>
    <s v="07"/>
    <s v="08"/>
    <s v="check xong"/>
    <m/>
    <x v="9"/>
    <x v="9"/>
  </r>
  <r>
    <x v="9"/>
    <x v="9"/>
    <d v="2025-07-16T00:00:00"/>
    <s v="BH2325983"/>
    <d v="2025-07-16T00:00:00"/>
    <n v="47405"/>
    <s v="14011292"/>
    <n v="5552900"/>
    <n v="0"/>
    <n v="444232"/>
    <n v="5997132"/>
    <s v="Bán hàng"/>
    <d v="2025-08-25T00:00:00"/>
    <m/>
    <n v="0"/>
    <n v="5997132"/>
    <n v="5997132"/>
    <n v="0"/>
    <d v="2025-07-16T00:00:00"/>
    <m/>
    <d v="2025-07-16T00:00:00"/>
    <n v="0"/>
    <m/>
    <s v=""/>
    <s v="Đã thanh toán"/>
    <s v="07"/>
    <s v="08"/>
    <s v="check xong"/>
    <m/>
    <x v="9"/>
    <x v="9"/>
  </r>
  <r>
    <x v="9"/>
    <x v="9"/>
    <d v="2025-07-16T00:00:00"/>
    <s v="BH2325984"/>
    <d v="2025-07-16T00:00:00"/>
    <n v="47417"/>
    <s v="14008500"/>
    <n v="920000"/>
    <n v="0"/>
    <n v="73600"/>
    <n v="993600"/>
    <s v="Bán hàng"/>
    <d v="2025-08-25T00:00:00"/>
    <m/>
    <n v="0"/>
    <n v="993600"/>
    <n v="993600"/>
    <n v="0"/>
    <d v="2025-07-16T00:00:00"/>
    <m/>
    <d v="2025-07-16T00:00:00"/>
    <n v="0"/>
    <m/>
    <s v=""/>
    <s v="Đã thanh toán"/>
    <s v="07"/>
    <s v="08"/>
    <s v="check xong"/>
    <m/>
    <x v="9"/>
    <x v="9"/>
  </r>
  <r>
    <x v="9"/>
    <x v="9"/>
    <d v="2025-07-16T00:00:00"/>
    <s v="BH2326065"/>
    <d v="2025-07-16T00:00:00"/>
    <n v="47626"/>
    <s v="14011742"/>
    <n v="1468620"/>
    <n v="0"/>
    <n v="117490"/>
    <n v="1586110"/>
    <s v="Bán hàng"/>
    <d v="2025-08-25T00:00:00"/>
    <m/>
    <n v="0"/>
    <n v="1586110"/>
    <n v="1586110"/>
    <n v="0"/>
    <d v="2025-07-16T00:00:00"/>
    <m/>
    <d v="2025-07-16T00:00:00"/>
    <n v="0"/>
    <m/>
    <s v=""/>
    <s v="Đã thanh toán"/>
    <s v="07"/>
    <s v="08"/>
    <s v="check xong"/>
    <m/>
    <x v="9"/>
    <x v="9"/>
  </r>
  <r>
    <x v="0"/>
    <x v="0"/>
    <d v="2025-07-16T00:00:00"/>
    <s v="BH2354468"/>
    <d v="2025-07-16T00:00:00"/>
    <n v="1205"/>
    <s v="Điều chỉnh giảm số lượng do khách hàng hoàn trả lại hàng"/>
    <n v="-404824"/>
    <n v="0"/>
    <n v="-32386"/>
    <n v="-437210"/>
    <s v="Bán hàng"/>
    <d v="2025-08-11T00:00:00"/>
    <m/>
    <n v="0"/>
    <n v="-437210"/>
    <n v="-437210"/>
    <n v="0"/>
    <d v="2025-07-16T00:00:00"/>
    <m/>
    <d v="2025-07-16T00:00:00"/>
    <n v="0"/>
    <m/>
    <s v=""/>
    <s v="Đã thanh toán"/>
    <s v="07"/>
    <s v="08"/>
    <s v="check xong"/>
    <m/>
    <x v="0"/>
    <x v="0"/>
  </r>
  <r>
    <x v="0"/>
    <x v="0"/>
    <d v="2025-07-16T00:00:00"/>
    <s v="BH2354469"/>
    <d v="2025-07-16T00:00:00"/>
    <n v="1206"/>
    <s v="Điều chỉnh giảm số lượng do khách hàng hoàn trả lại hàng"/>
    <n v="-404824"/>
    <n v="0"/>
    <n v="-32386"/>
    <n v="-437210"/>
    <s v="Bán hàng"/>
    <d v="2025-07-24T00:00:00"/>
    <m/>
    <n v="0"/>
    <n v="-437210"/>
    <n v="-437210"/>
    <n v="0"/>
    <d v="2025-07-16T00:00:00"/>
    <m/>
    <d v="2025-07-16T00:00:00"/>
    <n v="0"/>
    <m/>
    <s v=""/>
    <s v="Đã thanh toán"/>
    <s v="07"/>
    <s v="07"/>
    <s v="check xong"/>
    <m/>
    <x v="0"/>
    <x v="0"/>
  </r>
  <r>
    <x v="12"/>
    <x v="12"/>
    <d v="2025-07-16T00:00:00"/>
    <s v="BH2354470"/>
    <d v="2025-07-16T00:00:00"/>
    <n v="1207"/>
    <s v="Điều chỉnh giảm số lượng do khách hàng hoàn trả lại hàng"/>
    <n v="-223212"/>
    <n v="0"/>
    <n v="-17857"/>
    <n v="-241069"/>
    <s v="Bán hàng"/>
    <d v="2025-07-24T00:00:00"/>
    <m/>
    <n v="0"/>
    <n v="-241069"/>
    <n v="-241069"/>
    <n v="0"/>
    <d v="2025-07-16T00:00:00"/>
    <m/>
    <d v="2025-07-16T00:00:00"/>
    <n v="0"/>
    <m/>
    <s v=""/>
    <s v="Đã thanh toán"/>
    <s v="07"/>
    <s v="07"/>
    <s v="check xong"/>
    <m/>
    <x v="12"/>
    <x v="12"/>
  </r>
  <r>
    <x v="2"/>
    <x v="2"/>
    <d v="2025-07-16T00:00:00"/>
    <s v="BH2354471"/>
    <d v="2025-07-16T00:00:00"/>
    <n v="1208"/>
    <s v="Điều chỉnh giảm số lượng do khách hàng hoàn trả lại hàng"/>
    <n v="-62416"/>
    <n v="0"/>
    <n v="-4993"/>
    <n v="-67409"/>
    <s v="Bán hàng"/>
    <d v="2025-07-24T00:00:00"/>
    <m/>
    <n v="0"/>
    <n v="-67409"/>
    <n v="-67409"/>
    <n v="0"/>
    <d v="2025-07-16T00:00:00"/>
    <m/>
    <d v="2025-07-16T00:00:00"/>
    <n v="0"/>
    <m/>
    <s v=""/>
    <s v="Đã thanh toán"/>
    <s v="07"/>
    <s v="07"/>
    <s v="check xong"/>
    <m/>
    <x v="2"/>
    <x v="2"/>
  </r>
  <r>
    <x v="2"/>
    <x v="2"/>
    <d v="2025-07-16T00:00:00"/>
    <s v="BH2354472"/>
    <d v="2025-07-16T00:00:00"/>
    <n v="1209"/>
    <s v="Điều chỉnh giảm số lượng do khách hàng hoàn trả lại hàng"/>
    <n v="-355384"/>
    <n v="0"/>
    <n v="-28431"/>
    <n v="-383815"/>
    <s v="Bán hàng"/>
    <d v="2025-07-24T00:00:00"/>
    <m/>
    <n v="0"/>
    <n v="-383815"/>
    <n v="-383815"/>
    <n v="0"/>
    <d v="2025-07-16T00:00:00"/>
    <m/>
    <d v="2025-07-16T00:00:00"/>
    <n v="0"/>
    <m/>
    <s v=""/>
    <s v="Đã thanh toán"/>
    <s v="07"/>
    <s v="07"/>
    <s v="check xong"/>
    <m/>
    <x v="2"/>
    <x v="2"/>
  </r>
  <r>
    <x v="2"/>
    <x v="2"/>
    <d v="2025-07-16T00:00:00"/>
    <s v="BH2354473"/>
    <d v="2025-07-16T00:00:00"/>
    <n v="1210"/>
    <s v="Điều chỉnh giảm số lượng do khách hàng hoàn trả lại hàng"/>
    <n v="-1086458"/>
    <n v="0"/>
    <n v="-86917"/>
    <n v="-1173375"/>
    <s v="Bán hàng"/>
    <d v="2025-07-24T00:00:00"/>
    <m/>
    <n v="0"/>
    <n v="-1173375"/>
    <n v="-1173375"/>
    <n v="0"/>
    <d v="2025-07-16T00:00:00"/>
    <m/>
    <d v="2025-07-16T00:00:00"/>
    <n v="0"/>
    <m/>
    <s v=""/>
    <s v="Đã thanh toán"/>
    <s v="07"/>
    <s v="07"/>
    <s v="check xong"/>
    <m/>
    <x v="2"/>
    <x v="2"/>
  </r>
  <r>
    <x v="1"/>
    <x v="1"/>
    <d v="2025-07-16T00:00:00"/>
    <s v="BH2354474"/>
    <d v="2025-07-16T00:00:00"/>
    <n v="1211"/>
    <s v="Điều chỉnh giảm số lượng do khách hàng hoàn trả lại hàng"/>
    <n v="-334818"/>
    <n v="0"/>
    <n v="-26785"/>
    <n v="-361603"/>
    <s v="Bán hàng"/>
    <d v="2025-07-24T00:00:00"/>
    <m/>
    <n v="0"/>
    <n v="-361603"/>
    <n v="-361603"/>
    <n v="0"/>
    <d v="2025-07-16T00:00:00"/>
    <m/>
    <d v="2025-07-16T00:00:00"/>
    <n v="0"/>
    <m/>
    <s v=""/>
    <s v="Đã thanh toán"/>
    <s v="07"/>
    <s v="07"/>
    <s v="check xong"/>
    <m/>
    <x v="1"/>
    <x v="1"/>
  </r>
  <r>
    <x v="7"/>
    <x v="7"/>
    <d v="2025-07-16T00:00:00"/>
    <s v="BH2354475"/>
    <d v="2025-07-16T00:00:00"/>
    <n v="1212"/>
    <s v="Điều chỉnh giảm số lượng do khách hàng hoàn trả lại hàng"/>
    <n v="-177692"/>
    <n v="0"/>
    <n v="-14215"/>
    <n v="-191907"/>
    <s v="Bán hàng"/>
    <d v="2025-07-24T00:00:00"/>
    <m/>
    <n v="0"/>
    <n v="-191907"/>
    <n v="-191907"/>
    <n v="0"/>
    <d v="2025-07-16T00:00:00"/>
    <m/>
    <d v="2025-07-16T00:00:00"/>
    <n v="0"/>
    <m/>
    <s v=""/>
    <s v="Đã thanh toán"/>
    <s v="07"/>
    <s v="07"/>
    <s v="check xong"/>
    <m/>
    <x v="7"/>
    <x v="7"/>
  </r>
  <r>
    <x v="5"/>
    <x v="5"/>
    <d v="2025-07-16T00:00:00"/>
    <s v="BH2354476"/>
    <d v="2025-07-16T00:00:00"/>
    <n v="1213"/>
    <s v="Điều chỉnh giảm số lượng do khách hàng hoàn trả lại hàng"/>
    <n v="-223212"/>
    <n v="0"/>
    <n v="-17857"/>
    <n v="-241069"/>
    <s v="Bán hàng"/>
    <d v="2025-07-24T00:00:00"/>
    <m/>
    <n v="0"/>
    <n v="-241069"/>
    <n v="-241069"/>
    <n v="0"/>
    <d v="2025-07-16T00:00:00"/>
    <m/>
    <d v="2025-07-16T00:00:00"/>
    <n v="0"/>
    <m/>
    <s v=""/>
    <s v="Đã thanh toán"/>
    <s v="07"/>
    <s v="07"/>
    <s v="check xong"/>
    <m/>
    <x v="5"/>
    <x v="5"/>
  </r>
  <r>
    <x v="5"/>
    <x v="5"/>
    <d v="2025-07-16T00:00:00"/>
    <s v="BH2354477"/>
    <d v="2025-07-16T00:00:00"/>
    <n v="1214"/>
    <s v="Điều chỉnh giảm số lượng do khách hàng hoàn trả lại hàng"/>
    <n v="-101206"/>
    <n v="0"/>
    <n v="-8096"/>
    <n v="-109302"/>
    <s v="Bán hàng"/>
    <d v="2025-07-24T00:00:00"/>
    <m/>
    <n v="0"/>
    <n v="-109302"/>
    <n v="-109302"/>
    <n v="0"/>
    <d v="2025-07-16T00:00:00"/>
    <m/>
    <d v="2025-07-16T00:00:00"/>
    <n v="0"/>
    <m/>
    <s v=""/>
    <s v="Đã thanh toán"/>
    <s v="07"/>
    <s v="07"/>
    <s v="check xong"/>
    <m/>
    <x v="5"/>
    <x v="5"/>
  </r>
  <r>
    <x v="5"/>
    <x v="5"/>
    <d v="2025-07-16T00:00:00"/>
    <s v="BH2354478"/>
    <d v="2025-07-16T00:00:00"/>
    <n v="1215"/>
    <s v="Điều chỉnh giảm số lượng do khách hàng hoàn trả lại hàng"/>
    <n v="-111058"/>
    <n v="0"/>
    <n v="-8885"/>
    <n v="-119943"/>
    <s v="Bán hàng"/>
    <d v="2025-07-24T00:00:00"/>
    <m/>
    <n v="0"/>
    <n v="-119943"/>
    <n v="-119943"/>
    <n v="0"/>
    <d v="2025-07-16T00:00:00"/>
    <m/>
    <d v="2025-07-16T00:00:00"/>
    <n v="0"/>
    <m/>
    <s v=""/>
    <s v="Đã thanh toán"/>
    <s v="07"/>
    <s v="07"/>
    <s v="check xong"/>
    <m/>
    <x v="5"/>
    <x v="5"/>
  </r>
  <r>
    <x v="6"/>
    <x v="6"/>
    <d v="2025-07-16T00:00:00"/>
    <s v="BH2354479"/>
    <d v="2025-07-16T00:00:00"/>
    <n v="1216"/>
    <s v="Điều chỉnh giảm số lượng do khách hàng hoàn trả lại hàng"/>
    <n v="-444230"/>
    <n v="0"/>
    <n v="-35538"/>
    <n v="-479768"/>
    <s v="Bán hàng"/>
    <d v="2025-07-24T00:00:00"/>
    <m/>
    <n v="0"/>
    <n v="-479768"/>
    <n v="-479768"/>
    <n v="0"/>
    <d v="2025-07-16T00:00:00"/>
    <m/>
    <d v="2025-07-16T00:00:00"/>
    <n v="0"/>
    <m/>
    <s v=""/>
    <s v="Đã thanh toán"/>
    <s v="07"/>
    <s v="07"/>
    <s v="check xong"/>
    <m/>
    <x v="6"/>
    <x v="6"/>
  </r>
  <r>
    <x v="6"/>
    <x v="6"/>
    <d v="2025-07-16T00:00:00"/>
    <s v="BH2354480"/>
    <d v="2025-07-16T00:00:00"/>
    <n v="1217"/>
    <s v="Điều chỉnh giảm số lượng do khách hàng hoàn trả lại hàng"/>
    <n v="-446424"/>
    <n v="0"/>
    <n v="-35714"/>
    <n v="-482138"/>
    <s v="Bán hàng"/>
    <d v="2025-07-24T00:00:00"/>
    <m/>
    <n v="0"/>
    <n v="-482138"/>
    <n v="-482138"/>
    <n v="0"/>
    <d v="2025-07-16T00:00:00"/>
    <m/>
    <d v="2025-07-16T00:00:00"/>
    <n v="0"/>
    <m/>
    <s v=""/>
    <s v="Đã thanh toán"/>
    <s v="07"/>
    <s v="07"/>
    <s v="check xong"/>
    <m/>
    <x v="6"/>
    <x v="6"/>
  </r>
  <r>
    <x v="8"/>
    <x v="8"/>
    <d v="2025-07-16T00:00:00"/>
    <s v="BH2354481"/>
    <d v="2025-07-16T00:00:00"/>
    <n v="1218"/>
    <s v="Điều chỉnh giảm số lượng do khách hàng hoàn trả lại hàng"/>
    <n v="-303618"/>
    <n v="0"/>
    <n v="-24289"/>
    <n v="-327907"/>
    <s v="Bán hàng"/>
    <d v="2025-08-11T00:00:00"/>
    <m/>
    <n v="0"/>
    <n v="-327907"/>
    <n v="-327907"/>
    <n v="0"/>
    <d v="2025-07-16T00:00:00"/>
    <m/>
    <d v="2025-07-16T00:00:00"/>
    <n v="0"/>
    <m/>
    <s v=""/>
    <s v="Đã thanh toán"/>
    <s v="07"/>
    <s v="08"/>
    <s v="check xong"/>
    <m/>
    <x v="8"/>
    <x v="8"/>
  </r>
  <r>
    <x v="4"/>
    <x v="4"/>
    <d v="2025-07-16T00:00:00"/>
    <s v="TBH0072"/>
    <d v="2025-07-16T00:00:00"/>
    <n v="45586"/>
    <s v="18511354"/>
    <n v="446425"/>
    <n v="0"/>
    <n v="35714"/>
    <n v="482139"/>
    <s v="Bán hàng"/>
    <d v="2025-08-25T00:00:00"/>
    <m/>
    <n v="0"/>
    <n v="482139"/>
    <n v="482139"/>
    <n v="0"/>
    <d v="2025-07-16T00:00:00"/>
    <m/>
    <d v="2025-07-16T00:00:00"/>
    <n v="0"/>
    <m/>
    <s v=""/>
    <s v="Đã thanh toán"/>
    <s v="07"/>
    <s v="08"/>
    <s v="check xong"/>
    <m/>
    <x v="4"/>
    <x v="4"/>
  </r>
  <r>
    <x v="4"/>
    <x v="4"/>
    <d v="2025-07-16T00:00:00"/>
    <s v="TBH0077"/>
    <d v="2025-07-16T00:00:00"/>
    <n v="45585"/>
    <s v="18511723"/>
    <n v="2645930"/>
    <n v="0"/>
    <n v="211674"/>
    <n v="2857604"/>
    <s v="Bán hàng"/>
    <d v="2025-08-25T00:00:00"/>
    <m/>
    <n v="0"/>
    <n v="2857604"/>
    <n v="2857604"/>
    <n v="0"/>
    <d v="2025-07-16T00:00:00"/>
    <m/>
    <d v="2025-07-16T00:00:00"/>
    <n v="0"/>
    <m/>
    <s v=""/>
    <s v="Đã thanh toán"/>
    <s v="07"/>
    <s v="08"/>
    <s v="check xong"/>
    <m/>
    <x v="4"/>
    <x v="4"/>
  </r>
  <r>
    <x v="7"/>
    <x v="7"/>
    <d v="2025-07-17T00:00:00"/>
    <s v="BH2353852"/>
    <d v="2025-07-14T00:00:00"/>
    <n v="46816"/>
    <s v="15021672"/>
    <n v="1612410"/>
    <n v="0"/>
    <n v="128993"/>
    <n v="1741403"/>
    <s v="Bán hàng"/>
    <d v="2025-08-25T00:00:00"/>
    <m/>
    <n v="0"/>
    <n v="1741403"/>
    <n v="1741403"/>
    <n v="0"/>
    <d v="2025-07-14T00:00:00"/>
    <m/>
    <d v="2025-07-14T00:00:00"/>
    <n v="0"/>
    <m/>
    <s v=""/>
    <s v="Đã thanh toán"/>
    <s v="07"/>
    <s v="08"/>
    <s v="check xong"/>
    <m/>
    <x v="7"/>
    <x v="7"/>
  </r>
  <r>
    <x v="3"/>
    <x v="3"/>
    <d v="2025-07-17T00:00:00"/>
    <s v="BH2353855"/>
    <d v="2025-07-14T00:00:00"/>
    <n v="46817"/>
    <s v="16058498"/>
    <n v="1468620"/>
    <n v="0"/>
    <n v="117490"/>
    <n v="1586110"/>
    <s v="Bán hàng"/>
    <d v="2025-09-10T00:00:00"/>
    <m/>
    <n v="0"/>
    <n v="1586110"/>
    <n v="1586110"/>
    <n v="0"/>
    <d v="2025-07-14T00:00:00"/>
    <m/>
    <d v="2025-07-14T00:00:00"/>
    <n v="0"/>
    <m/>
    <s v=""/>
    <s v="Đã thanh toán"/>
    <s v="07"/>
    <s v="09"/>
    <s v="check xong"/>
    <m/>
    <x v="3"/>
    <x v="3"/>
  </r>
  <r>
    <x v="2"/>
    <x v="2"/>
    <d v="2025-07-17T00:00:00"/>
    <s v="BH2353858"/>
    <d v="2025-07-15T00:00:00"/>
    <n v="46818"/>
    <s v="17258332"/>
    <n v="3492740"/>
    <n v="0"/>
    <n v="279419"/>
    <n v="3772159"/>
    <s v="Bán hàng"/>
    <d v="2025-08-25T00:00:00"/>
    <m/>
    <n v="0"/>
    <n v="3772159"/>
    <n v="3772159"/>
    <n v="0"/>
    <d v="2025-07-15T00:00:00"/>
    <m/>
    <d v="2025-07-15T00:00:00"/>
    <n v="0"/>
    <m/>
    <s v=""/>
    <s v="Đã thanh toán"/>
    <s v="07"/>
    <s v="08"/>
    <s v="check xong"/>
    <m/>
    <x v="2"/>
    <x v="2"/>
  </r>
  <r>
    <x v="9"/>
    <x v="9"/>
    <d v="2025-07-18T00:00:00"/>
    <s v="BH2325977"/>
    <d v="2025-07-18T00:00:00"/>
    <n v="47400"/>
    <s v="90534995"/>
    <n v="1012060"/>
    <n v="0"/>
    <n v="80965"/>
    <n v="1093025"/>
    <s v="Bán hàng"/>
    <d v="2025-08-25T00:00:00"/>
    <m/>
    <n v="0"/>
    <n v="1093025"/>
    <n v="1093025"/>
    <n v="0"/>
    <d v="2025-07-18T00:00:00"/>
    <m/>
    <d v="2025-07-18T00:00:00"/>
    <n v="0"/>
    <m/>
    <s v=""/>
    <s v="Đã thanh toán"/>
    <s v="07"/>
    <s v="08"/>
    <s v="check xong"/>
    <m/>
    <x v="9"/>
    <x v="9"/>
  </r>
  <r>
    <x v="9"/>
    <x v="9"/>
    <d v="2025-07-18T00:00:00"/>
    <s v="BH2325978"/>
    <d v="2025-07-18T00:00:00"/>
    <n v="47416"/>
    <s v="90535248"/>
    <n v="1015950"/>
    <n v="0"/>
    <n v="81276"/>
    <n v="1097226"/>
    <s v="Bán hàng"/>
    <d v="2025-08-25T00:00:00"/>
    <m/>
    <n v="0"/>
    <n v="1097226"/>
    <n v="1097226"/>
    <n v="0"/>
    <d v="2025-07-18T00:00:00"/>
    <m/>
    <d v="2025-07-18T00:00:00"/>
    <n v="0"/>
    <m/>
    <s v=""/>
    <s v="Đã thanh toán"/>
    <s v="07"/>
    <s v="08"/>
    <s v="check xong"/>
    <m/>
    <x v="9"/>
    <x v="9"/>
  </r>
  <r>
    <x v="9"/>
    <x v="9"/>
    <d v="2025-07-18T00:00:00"/>
    <s v="BH2325979"/>
    <d v="2025-07-18T00:00:00"/>
    <n v="47401"/>
    <s v="90539380"/>
    <n v="1468620"/>
    <n v="0"/>
    <n v="117490"/>
    <n v="1586110"/>
    <s v="Bán hàng"/>
    <d v="2025-08-25T00:00:00"/>
    <m/>
    <n v="0"/>
    <n v="1586110"/>
    <n v="1586110"/>
    <n v="0"/>
    <d v="2025-07-18T00:00:00"/>
    <m/>
    <d v="2025-07-18T00:00:00"/>
    <n v="0"/>
    <m/>
    <s v=""/>
    <s v="Đã thanh toán"/>
    <s v="07"/>
    <s v="08"/>
    <s v="check xong"/>
    <m/>
    <x v="9"/>
    <x v="9"/>
  </r>
  <r>
    <x v="0"/>
    <x v="0"/>
    <d v="2025-07-18T00:00:00"/>
    <s v="BH2353837"/>
    <d v="2025-07-18T00:00:00"/>
    <n v="46810"/>
    <s v="25603872"/>
    <n v="4048240"/>
    <n v="0"/>
    <n v="323859"/>
    <n v="4372099"/>
    <s v="Bán hàng"/>
    <d v="2025-08-25T00:00:00"/>
    <m/>
    <n v="0"/>
    <n v="4372099"/>
    <n v="4372099"/>
    <n v="0"/>
    <d v="2025-07-18T00:00:00"/>
    <m/>
    <d v="2025-07-18T00:00:00"/>
    <n v="0"/>
    <m/>
    <s v=""/>
    <s v="Đã thanh toán"/>
    <s v="07"/>
    <s v="08"/>
    <s v="check xong"/>
    <m/>
    <x v="0"/>
    <x v="0"/>
  </r>
  <r>
    <x v="0"/>
    <x v="0"/>
    <d v="2025-07-18T00:00:00"/>
    <s v="BH2353838"/>
    <d v="2025-07-18T00:00:00"/>
    <n v="46811"/>
    <s v="25604149"/>
    <n v="1719535"/>
    <n v="0"/>
    <n v="137563"/>
    <n v="1857098"/>
    <s v="Bán hàng"/>
    <d v="2025-08-25T00:00:00"/>
    <m/>
    <n v="0"/>
    <n v="1857098"/>
    <n v="1857098"/>
    <n v="0"/>
    <d v="2025-07-18T00:00:00"/>
    <m/>
    <d v="2025-07-18T00:00:00"/>
    <n v="0"/>
    <m/>
    <s v=""/>
    <s v="Đã thanh toán"/>
    <s v="07"/>
    <s v="08"/>
    <s v="check xong"/>
    <m/>
    <x v="0"/>
    <x v="0"/>
  </r>
  <r>
    <x v="8"/>
    <x v="8"/>
    <d v="2025-07-18T00:00:00"/>
    <s v="BH2353841"/>
    <d v="2025-07-18T00:00:00"/>
    <n v="46813"/>
    <s v="11250185"/>
    <n v="2472280"/>
    <n v="0"/>
    <n v="197782"/>
    <n v="2670062"/>
    <s v="Bán hàng"/>
    <d v="2025-08-25T00:00:00"/>
    <m/>
    <n v="0"/>
    <n v="2670062"/>
    <n v="2670062"/>
    <n v="0"/>
    <d v="2025-07-18T00:00:00"/>
    <m/>
    <d v="2025-07-18T00:00:00"/>
    <n v="0"/>
    <m/>
    <s v=""/>
    <s v="Đã thanh toán"/>
    <s v="07"/>
    <s v="08"/>
    <s v="check xong"/>
    <m/>
    <x v="8"/>
    <x v="8"/>
  </r>
  <r>
    <x v="8"/>
    <x v="8"/>
    <d v="2025-07-18T00:00:00"/>
    <s v="BH2353842"/>
    <d v="2025-07-18T00:00:00"/>
    <n v="46814"/>
    <s v="10640898"/>
    <n v="8750910"/>
    <n v="0"/>
    <n v="700073"/>
    <n v="9450983"/>
    <s v="Bán hàng"/>
    <d v="2025-08-25T00:00:00"/>
    <m/>
    <n v="0"/>
    <n v="9450983"/>
    <n v="9450983"/>
    <n v="0"/>
    <d v="2025-07-18T00:00:00"/>
    <m/>
    <d v="2025-07-18T00:00:00"/>
    <n v="0"/>
    <m/>
    <s v=""/>
    <s v="Đã thanh toán"/>
    <s v="07"/>
    <s v="08"/>
    <s v="check xong"/>
    <m/>
    <x v="8"/>
    <x v="8"/>
  </r>
  <r>
    <x v="8"/>
    <x v="8"/>
    <d v="2025-07-18T00:00:00"/>
    <s v="BH2353847"/>
    <d v="2025-07-18T00:00:00"/>
    <n v="46815"/>
    <s v="10641210"/>
    <n v="7804535"/>
    <n v="0"/>
    <n v="624363"/>
    <n v="8428898"/>
    <s v="Bán hàng"/>
    <d v="2025-08-25T00:00:00"/>
    <m/>
    <n v="0"/>
    <n v="8428898"/>
    <n v="8428898"/>
    <n v="0"/>
    <d v="2025-07-18T00:00:00"/>
    <m/>
    <d v="2025-07-18T00:00:00"/>
    <n v="0"/>
    <m/>
    <s v=""/>
    <s v="Đã thanh toán"/>
    <s v="07"/>
    <s v="08"/>
    <s v="check xong"/>
    <m/>
    <x v="8"/>
    <x v="8"/>
  </r>
  <r>
    <x v="9"/>
    <x v="9"/>
    <d v="2025-07-19T00:00:00"/>
    <s v="BH2326060"/>
    <d v="2025-07-19T00:00:00"/>
    <n v="47621"/>
    <s v="13346586"/>
    <n v="3939165"/>
    <n v="0"/>
    <n v="315133"/>
    <n v="4254298"/>
    <s v="Bán hàng"/>
    <d v="2025-08-25T00:00:00"/>
    <m/>
    <n v="0"/>
    <n v="4254298"/>
    <n v="4254298"/>
    <n v="0"/>
    <d v="2025-07-19T00:00:00"/>
    <m/>
    <d v="2025-07-19T00:00:00"/>
    <n v="0"/>
    <m/>
    <s v=""/>
    <s v="Đã thanh toán"/>
    <s v="07"/>
    <s v="08"/>
    <s v="check xong"/>
    <m/>
    <x v="9"/>
    <x v="9"/>
  </r>
  <r>
    <x v="9"/>
    <x v="9"/>
    <d v="2025-07-19T00:00:00"/>
    <s v="BH2326061"/>
    <d v="2025-07-19T00:00:00"/>
    <n v="47622"/>
    <s v="14012373"/>
    <n v="5653266"/>
    <n v="0"/>
    <n v="452261"/>
    <n v="6105527"/>
    <s v="Bán hàng"/>
    <d v="2025-08-25T00:00:00"/>
    <m/>
    <n v="0"/>
    <n v="6105527"/>
    <n v="6105527"/>
    <n v="0"/>
    <d v="2025-07-19T00:00:00"/>
    <m/>
    <d v="2025-07-19T00:00:00"/>
    <n v="0"/>
    <m/>
    <s v=""/>
    <s v="Đã thanh toán"/>
    <s v="07"/>
    <s v="08"/>
    <s v="check xong"/>
    <m/>
    <x v="9"/>
    <x v="9"/>
  </r>
  <r>
    <x v="8"/>
    <x v="8"/>
    <d v="2025-07-19T00:00:00"/>
    <s v="BH2353839"/>
    <d v="2025-07-19T00:00:00"/>
    <n v="46812"/>
    <s v="12109639"/>
    <n v="1468620"/>
    <n v="0"/>
    <n v="117490"/>
    <n v="1586110"/>
    <s v="Bán hàng"/>
    <d v="2025-08-25T00:00:00"/>
    <m/>
    <n v="0"/>
    <n v="1586110"/>
    <n v="1586110"/>
    <n v="0"/>
    <d v="2025-07-19T00:00:00"/>
    <m/>
    <d v="2025-07-19T00:00:00"/>
    <n v="0"/>
    <m/>
    <s v=""/>
    <s v="Đã thanh toán"/>
    <s v="07"/>
    <s v="08"/>
    <s v="check xong"/>
    <m/>
    <x v="8"/>
    <x v="8"/>
  </r>
  <r>
    <x v="2"/>
    <x v="2"/>
    <d v="2025-07-21T00:00:00"/>
    <s v="BH2354072"/>
    <d v="2025-07-17T00:00:00"/>
    <n v="47444"/>
    <s v="17259549"/>
    <n v="1110580"/>
    <n v="0"/>
    <n v="88846"/>
    <n v="1199426"/>
    <s v="Bán hàng"/>
    <d v="2025-09-10T00:00:00"/>
    <m/>
    <n v="0"/>
    <n v="1199426"/>
    <n v="1199426"/>
    <n v="0"/>
    <d v="2025-07-17T00:00:00"/>
    <m/>
    <d v="2025-07-17T00:00:00"/>
    <n v="0"/>
    <m/>
    <s v=""/>
    <s v="Đã thanh toán"/>
    <s v="07"/>
    <s v="09"/>
    <s v="check xong"/>
    <m/>
    <x v="2"/>
    <x v="2"/>
  </r>
  <r>
    <x v="3"/>
    <x v="3"/>
    <d v="2025-07-21T00:00:00"/>
    <s v="BH2354066"/>
    <d v="2025-07-18T00:00:00"/>
    <n v="47442"/>
    <s v="16060117"/>
    <n v="892850"/>
    <n v="0"/>
    <n v="71428"/>
    <n v="964278"/>
    <s v="Bán hàng"/>
    <d v="2025-09-10T00:00:00"/>
    <m/>
    <n v="0"/>
    <n v="964278"/>
    <n v="964278"/>
    <n v="0"/>
    <d v="2025-07-18T00:00:00"/>
    <m/>
    <d v="2025-07-18T00:00:00"/>
    <n v="0"/>
    <m/>
    <s v=""/>
    <s v="Đã thanh toán"/>
    <s v="07"/>
    <s v="09"/>
    <s v="check xong"/>
    <m/>
    <x v="3"/>
    <x v="3"/>
  </r>
  <r>
    <x v="3"/>
    <x v="3"/>
    <d v="2025-07-21T00:00:00"/>
    <s v="BH2354070"/>
    <d v="2025-07-18T00:00:00"/>
    <n v="47443"/>
    <s v="16060214"/>
    <n v="1110580"/>
    <n v="0"/>
    <n v="88846"/>
    <n v="1199426"/>
    <s v="Bán hàng"/>
    <d v="2025-09-10T00:00:00"/>
    <m/>
    <n v="0"/>
    <n v="1199426"/>
    <n v="1199426"/>
    <n v="0"/>
    <d v="2025-07-18T00:00:00"/>
    <m/>
    <d v="2025-07-18T00:00:00"/>
    <n v="0"/>
    <m/>
    <s v=""/>
    <s v="Đã thanh toán"/>
    <s v="07"/>
    <s v="09"/>
    <s v="check xong"/>
    <m/>
    <x v="3"/>
    <x v="3"/>
  </r>
  <r>
    <x v="10"/>
    <x v="10"/>
    <d v="2025-07-21T00:00:00"/>
    <s v="BH2354073"/>
    <d v="2025-07-18T00:00:00"/>
    <n v="47445"/>
    <s v="21417142"/>
    <n v="1072050"/>
    <n v="0"/>
    <n v="85764"/>
    <n v="1157814"/>
    <s v="Bán hàng"/>
    <d v="2025-09-10T00:00:00"/>
    <m/>
    <n v="0"/>
    <n v="1157814"/>
    <n v="1157814"/>
    <n v="0"/>
    <d v="2025-07-18T00:00:00"/>
    <m/>
    <d v="2025-07-18T00:00:00"/>
    <n v="0"/>
    <m/>
    <s v=""/>
    <s v="Đã thanh toán"/>
    <s v="07"/>
    <s v="09"/>
    <s v="check xong"/>
    <m/>
    <x v="10"/>
    <x v="10"/>
  </r>
  <r>
    <x v="6"/>
    <x v="6"/>
    <d v="2025-07-21T00:00:00"/>
    <s v="BH2354074"/>
    <d v="2025-07-18T00:00:00"/>
    <n v="47414"/>
    <s v="22623152"/>
    <n v="446425"/>
    <n v="0"/>
    <n v="35714"/>
    <n v="482139"/>
    <s v="Bán hàng"/>
    <d v="2025-09-10T00:00:00"/>
    <m/>
    <n v="0"/>
    <n v="482139"/>
    <n v="482139"/>
    <n v="0"/>
    <d v="2025-07-18T00:00:00"/>
    <m/>
    <d v="2025-07-18T00:00:00"/>
    <n v="0"/>
    <m/>
    <s v=""/>
    <s v="Đã thanh toán"/>
    <s v="07"/>
    <s v="09"/>
    <s v="check xong"/>
    <m/>
    <x v="6"/>
    <x v="6"/>
  </r>
  <r>
    <x v="11"/>
    <x v="11"/>
    <d v="2025-07-21T00:00:00"/>
    <s v="BH2354075"/>
    <d v="2025-07-18T00:00:00"/>
    <n v="47447"/>
    <s v="24566746"/>
    <n v="2024120"/>
    <n v="0"/>
    <n v="161930"/>
    <n v="2186050"/>
    <s v="Bán hàng"/>
    <d v="2025-09-10T00:00:00"/>
    <m/>
    <n v="0"/>
    <n v="2186050"/>
    <n v="2186050"/>
    <n v="0"/>
    <d v="2025-07-18T00:00:00"/>
    <m/>
    <d v="2025-07-18T00:00:00"/>
    <n v="0"/>
    <m/>
    <s v=""/>
    <s v="Đã thanh toán"/>
    <s v="07"/>
    <s v="09"/>
    <s v="check xong"/>
    <m/>
    <x v="11"/>
    <x v="11"/>
  </r>
  <r>
    <x v="0"/>
    <x v="0"/>
    <d v="2025-07-21T00:00:00"/>
    <s v="BH2354076"/>
    <d v="2025-07-18T00:00:00"/>
    <n v="47413"/>
    <s v="25605622"/>
    <n v="3137972"/>
    <n v="0"/>
    <n v="251038"/>
    <n v="3389010"/>
    <s v="Bán hàng"/>
    <d v="2025-09-10T00:00:00"/>
    <m/>
    <n v="0"/>
    <n v="3389010"/>
    <n v="3389010"/>
    <n v="0"/>
    <d v="2025-07-18T00:00:00"/>
    <m/>
    <d v="2025-07-18T00:00:00"/>
    <n v="0"/>
    <m/>
    <s v=""/>
    <s v="Đã thanh toán"/>
    <s v="07"/>
    <s v="09"/>
    <s v="check xong"/>
    <m/>
    <x v="0"/>
    <x v="0"/>
  </r>
  <r>
    <x v="9"/>
    <x v="9"/>
    <d v="2025-07-21T00:00:00"/>
    <s v="BH2326062"/>
    <d v="2025-07-21T00:00:00"/>
    <n v="47623"/>
    <s v="14011706"/>
    <n v="2192795"/>
    <n v="0"/>
    <n v="175424"/>
    <n v="2368219"/>
    <s v="Bán hàng"/>
    <d v="2025-09-10T00:00:00"/>
    <m/>
    <n v="0"/>
    <n v="2368219"/>
    <n v="2368219"/>
    <n v="0"/>
    <d v="2025-07-21T00:00:00"/>
    <m/>
    <d v="2025-07-21T00:00:00"/>
    <n v="0"/>
    <m/>
    <s v=""/>
    <s v="Đã thanh toán"/>
    <s v="07"/>
    <s v="09"/>
    <s v="check xong"/>
    <m/>
    <x v="9"/>
    <x v="9"/>
  </r>
  <r>
    <x v="9"/>
    <x v="9"/>
    <d v="2025-07-22T00:00:00"/>
    <s v="BH2326063"/>
    <d v="2025-07-22T00:00:00"/>
    <n v="47624"/>
    <s v="14013077"/>
    <n v="5552900"/>
    <n v="0"/>
    <n v="444232"/>
    <n v="5997132"/>
    <s v="Bán hàng"/>
    <d v="2025-09-10T00:00:00"/>
    <m/>
    <n v="0"/>
    <n v="5997132"/>
    <n v="5997132"/>
    <n v="0"/>
    <d v="2025-07-22T00:00:00"/>
    <m/>
    <d v="2025-07-22T00:00:00"/>
    <n v="0"/>
    <m/>
    <s v=""/>
    <s v="Đã thanh toán"/>
    <s v="07"/>
    <s v="09"/>
    <s v="check xong"/>
    <m/>
    <x v="9"/>
    <x v="9"/>
  </r>
  <r>
    <x v="9"/>
    <x v="9"/>
    <d v="2025-07-22T00:00:00"/>
    <s v="BH2326064"/>
    <d v="2025-07-22T00:00:00"/>
    <n v="47625"/>
    <s v="14013697"/>
    <n v="5552900"/>
    <n v="0"/>
    <n v="444232"/>
    <n v="5997132"/>
    <s v="Bán hàng"/>
    <d v="2025-09-10T00:00:00"/>
    <m/>
    <n v="0"/>
    <n v="5997132"/>
    <n v="5997132"/>
    <n v="0"/>
    <d v="2025-07-22T00:00:00"/>
    <m/>
    <d v="2025-07-22T00:00:00"/>
    <n v="0"/>
    <m/>
    <s v=""/>
    <s v="Đã thanh toán"/>
    <s v="07"/>
    <s v="09"/>
    <s v="check xong"/>
    <m/>
    <x v="9"/>
    <x v="9"/>
  </r>
  <r>
    <x v="4"/>
    <x v="4"/>
    <d v="2025-07-22T00:00:00"/>
    <s v="BH2354054"/>
    <d v="2025-07-22T00:00:00"/>
    <n v="47406"/>
    <s v="18513704"/>
    <n v="1970450"/>
    <n v="0"/>
    <n v="157636"/>
    <n v="2128086"/>
    <s v="Bán hàng"/>
    <d v="2025-09-10T00:00:00"/>
    <m/>
    <n v="0"/>
    <n v="2128086"/>
    <n v="2128086"/>
    <n v="0"/>
    <d v="2025-07-22T00:00:00"/>
    <m/>
    <d v="2025-07-22T00:00:00"/>
    <n v="0"/>
    <m/>
    <s v=""/>
    <s v="Đã thanh toán"/>
    <s v="07"/>
    <s v="09"/>
    <s v="check xong"/>
    <m/>
    <x v="4"/>
    <x v="4"/>
  </r>
  <r>
    <x v="8"/>
    <x v="8"/>
    <d v="2025-07-22T00:00:00"/>
    <s v="BH2354055"/>
    <d v="2025-07-22T00:00:00"/>
    <n v="47407"/>
    <s v="12111171"/>
    <n v="1003660"/>
    <n v="0"/>
    <n v="80293"/>
    <n v="1083953"/>
    <s v="Bán hàng"/>
    <d v="2025-09-10T00:00:00"/>
    <m/>
    <n v="0"/>
    <n v="1083953"/>
    <n v="1083953"/>
    <n v="0"/>
    <d v="2025-07-22T00:00:00"/>
    <m/>
    <d v="2025-07-22T00:00:00"/>
    <n v="0"/>
    <m/>
    <s v=""/>
    <s v="Đã thanh toán"/>
    <s v="07"/>
    <s v="09"/>
    <s v="check xong"/>
    <m/>
    <x v="8"/>
    <x v="8"/>
  </r>
  <r>
    <x v="8"/>
    <x v="8"/>
    <d v="2025-07-22T00:00:00"/>
    <s v="BH2354056"/>
    <d v="2025-07-22T00:00:00"/>
    <n v="47408"/>
    <s v="12111354"/>
    <n v="10634300"/>
    <n v="0"/>
    <n v="850744"/>
    <n v="11485044"/>
    <s v="Bán hàng"/>
    <d v="2025-09-10T00:00:00"/>
    <m/>
    <n v="0"/>
    <n v="11485044"/>
    <n v="11485044"/>
    <n v="0"/>
    <d v="2025-07-22T00:00:00"/>
    <m/>
    <d v="2025-07-22T00:00:00"/>
    <n v="0"/>
    <m/>
    <s v=""/>
    <s v="Đã thanh toán"/>
    <s v="07"/>
    <s v="09"/>
    <s v="check xong"/>
    <m/>
    <x v="8"/>
    <x v="8"/>
  </r>
  <r>
    <x v="8"/>
    <x v="8"/>
    <d v="2025-07-22T00:00:00"/>
    <s v="BH2354057"/>
    <d v="2025-07-22T00:00:00"/>
    <n v="47409"/>
    <s v="10644487"/>
    <n v="8512490"/>
    <n v="0"/>
    <n v="680999"/>
    <n v="9193489"/>
    <s v="Bán hàng"/>
    <d v="2025-09-10T00:00:00"/>
    <m/>
    <n v="0"/>
    <n v="9193489"/>
    <n v="9193489"/>
    <n v="0"/>
    <d v="2025-07-22T00:00:00"/>
    <m/>
    <d v="2025-07-22T00:00:00"/>
    <n v="0"/>
    <m/>
    <s v=""/>
    <s v="Đã thanh toán"/>
    <s v="07"/>
    <s v="09"/>
    <s v="check xong"/>
    <m/>
    <x v="8"/>
    <x v="8"/>
  </r>
  <r>
    <x v="8"/>
    <x v="8"/>
    <d v="2025-07-22T00:00:00"/>
    <s v="BH2354058"/>
    <d v="2025-07-22T00:00:00"/>
    <n v="47410"/>
    <s v="10644798"/>
    <n v="5118210"/>
    <n v="0"/>
    <n v="409457"/>
    <n v="5527667"/>
    <s v="Bán hàng"/>
    <d v="2025-09-10T00:00:00"/>
    <m/>
    <n v="0"/>
    <n v="5527667"/>
    <n v="5527667"/>
    <n v="0"/>
    <d v="2025-07-22T00:00:00"/>
    <m/>
    <d v="2025-07-22T00:00:00"/>
    <n v="0"/>
    <m/>
    <s v=""/>
    <s v="Đã thanh toán"/>
    <s v="07"/>
    <s v="09"/>
    <s v="check xong"/>
    <m/>
    <x v="8"/>
    <x v="8"/>
  </r>
  <r>
    <x v="8"/>
    <x v="8"/>
    <d v="2025-07-22T00:00:00"/>
    <s v="BH2354060"/>
    <d v="2025-07-22T00:00:00"/>
    <n v="47411"/>
    <s v="11253077"/>
    <n v="2024120"/>
    <n v="0"/>
    <n v="161930"/>
    <n v="2186050"/>
    <s v="Bán hàng"/>
    <d v="2025-09-10T00:00:00"/>
    <m/>
    <n v="0"/>
    <n v="2186050"/>
    <n v="2186050"/>
    <n v="0"/>
    <d v="2025-07-22T00:00:00"/>
    <m/>
    <d v="2025-07-22T00:00:00"/>
    <n v="0"/>
    <m/>
    <s v=""/>
    <s v="Đã thanh toán"/>
    <s v="07"/>
    <s v="09"/>
    <s v="check xong"/>
    <m/>
    <x v="8"/>
    <x v="8"/>
  </r>
  <r>
    <x v="8"/>
    <x v="8"/>
    <d v="2025-07-22T00:00:00"/>
    <s v="BH2354062"/>
    <d v="2025-07-22T00:00:00"/>
    <n v="47412"/>
    <s v="11253383"/>
    <n v="1468620"/>
    <n v="0"/>
    <n v="117490"/>
    <n v="1586110"/>
    <s v="Bán hàng"/>
    <d v="2025-09-10T00:00:00"/>
    <m/>
    <n v="0"/>
    <n v="1586110"/>
    <n v="1586110"/>
    <n v="0"/>
    <d v="2025-07-22T00:00:00"/>
    <m/>
    <d v="2025-07-22T00:00:00"/>
    <n v="0"/>
    <m/>
    <s v=""/>
    <s v="Đã thanh toán"/>
    <s v="07"/>
    <s v="09"/>
    <s v="check xong"/>
    <m/>
    <x v="8"/>
    <x v="8"/>
  </r>
  <r>
    <x v="10"/>
    <x v="10"/>
    <d v="2025-07-23T00:00:00"/>
    <s v="BH2354483"/>
    <d v="2025-07-23T00:00:00"/>
    <n v="1244"/>
    <s v="Điều chỉnh giảm số lượng do khách hàng hoàn trả lại hàng"/>
    <n v="-428820"/>
    <n v="0"/>
    <n v="-34306"/>
    <n v="-463126"/>
    <s v="Bán hàng"/>
    <d v="2025-08-11T00:00:00"/>
    <m/>
    <n v="0"/>
    <n v="-463126"/>
    <n v="-463126"/>
    <n v="0"/>
    <d v="2025-07-23T00:00:00"/>
    <m/>
    <d v="2025-07-23T00:00:00"/>
    <n v="0"/>
    <m/>
    <s v=""/>
    <s v="Đã thanh toán"/>
    <s v="07"/>
    <s v="08"/>
    <s v="check xong"/>
    <m/>
    <x v="10"/>
    <x v="10"/>
  </r>
  <r>
    <x v="1"/>
    <x v="1"/>
    <d v="2025-07-23T00:00:00"/>
    <s v="BH2354484"/>
    <d v="2025-07-23T00:00:00"/>
    <n v="1245"/>
    <s v="Điều chỉnh giảm số lượng do khách hàng hoàn trả lại hàng"/>
    <n v="-88846"/>
    <n v="0"/>
    <n v="-7108"/>
    <n v="-95954"/>
    <s v="Bán hàng"/>
    <d v="2025-08-11T00:00:00"/>
    <m/>
    <n v="0"/>
    <n v="-95954"/>
    <n v="-95954"/>
    <n v="0"/>
    <d v="2025-07-23T00:00:00"/>
    <m/>
    <d v="2025-07-23T00:00:00"/>
    <n v="0"/>
    <m/>
    <s v=""/>
    <s v="Đã thanh toán"/>
    <s v="07"/>
    <s v="08"/>
    <s v="check xong"/>
    <m/>
    <x v="1"/>
    <x v="1"/>
  </r>
  <r>
    <x v="1"/>
    <x v="1"/>
    <d v="2025-07-23T00:00:00"/>
    <s v="BH2354485"/>
    <d v="2025-07-23T00:00:00"/>
    <n v="1246"/>
    <s v="Điều chỉnh giảm số lượng do khách hàng hoàn trả lại hàng"/>
    <n v="-1072050"/>
    <n v="0"/>
    <n v="-85764"/>
    <n v="-1157814"/>
    <s v="Bán hàng"/>
    <d v="2025-08-11T00:00:00"/>
    <m/>
    <n v="0"/>
    <n v="-1157814"/>
    <n v="-1157814"/>
    <n v="0"/>
    <d v="2025-07-23T00:00:00"/>
    <m/>
    <d v="2025-07-23T00:00:00"/>
    <n v="0"/>
    <m/>
    <s v=""/>
    <s v="Đã thanh toán"/>
    <s v="07"/>
    <s v="08"/>
    <s v="check xong"/>
    <m/>
    <x v="1"/>
    <x v="1"/>
  </r>
  <r>
    <x v="5"/>
    <x v="5"/>
    <d v="2025-07-23T00:00:00"/>
    <s v="BH2354486"/>
    <d v="2025-07-23T00:00:00"/>
    <n v="1247"/>
    <s v="Điều chỉnh giảm số lượng do khách hàng hoàn trả lại hàng"/>
    <n v="-107205"/>
    <n v="0"/>
    <n v="-8576"/>
    <n v="-115781"/>
    <s v="Bán hàng"/>
    <d v="2025-08-11T00:00:00"/>
    <m/>
    <n v="0"/>
    <n v="-115781"/>
    <n v="-115781"/>
    <n v="0"/>
    <d v="2025-07-23T00:00:00"/>
    <m/>
    <d v="2025-07-23T00:00:00"/>
    <n v="0"/>
    <m/>
    <s v=""/>
    <s v="Đã thanh toán"/>
    <s v="07"/>
    <s v="08"/>
    <s v="check xong"/>
    <m/>
    <x v="5"/>
    <x v="5"/>
  </r>
  <r>
    <x v="5"/>
    <x v="5"/>
    <d v="2025-07-23T00:00:00"/>
    <s v="BH2354487"/>
    <d v="2025-07-23T00:00:00"/>
    <n v="1248"/>
    <s v="Điều chỉnh giảm số lượng do khách hàng hoàn trả lại hàng"/>
    <n v="-161789"/>
    <n v="0"/>
    <n v="-12943"/>
    <n v="-174732"/>
    <s v="Bán hàng"/>
    <d v="2025-08-11T00:00:00"/>
    <m/>
    <n v="0"/>
    <n v="-174732"/>
    <n v="-174732"/>
    <n v="0"/>
    <d v="2025-07-23T00:00:00"/>
    <m/>
    <d v="2025-07-23T00:00:00"/>
    <n v="0"/>
    <m/>
    <s v=""/>
    <s v="Đã thanh toán"/>
    <s v="07"/>
    <s v="08"/>
    <s v="check xong"/>
    <m/>
    <x v="5"/>
    <x v="5"/>
  </r>
  <r>
    <x v="7"/>
    <x v="7"/>
    <d v="2025-07-24T00:00:00"/>
    <s v="BH2354263"/>
    <d v="2025-07-21T00:00:00"/>
    <n v="47619"/>
    <s v="15024402"/>
    <n v="1468620"/>
    <n v="0"/>
    <n v="117490"/>
    <n v="1586110"/>
    <s v="Bán hàng"/>
    <d v="2025-09-10T00:00:00"/>
    <m/>
    <n v="0"/>
    <n v="1586110"/>
    <n v="1586110"/>
    <n v="0"/>
    <d v="2025-07-21T00:00:00"/>
    <m/>
    <d v="2025-07-21T00:00:00"/>
    <n v="0"/>
    <m/>
    <s v=""/>
    <s v="Đã thanh toán"/>
    <s v="07"/>
    <s v="09"/>
    <s v="check xong"/>
    <m/>
    <x v="7"/>
    <x v="7"/>
  </r>
  <r>
    <x v="13"/>
    <x v="13"/>
    <d v="2025-07-24T00:00:00"/>
    <s v="BH2354264"/>
    <d v="2025-07-21T00:00:00"/>
    <n v="47618"/>
    <s v="20656529"/>
    <n v="446425"/>
    <n v="0"/>
    <n v="35714"/>
    <n v="482139"/>
    <s v="Bán hàng"/>
    <d v="2025-09-10T00:00:00"/>
    <m/>
    <n v="0"/>
    <n v="482139"/>
    <n v="482139"/>
    <n v="0"/>
    <d v="2025-07-21T00:00:00"/>
    <m/>
    <d v="2025-07-21T00:00:00"/>
    <n v="0"/>
    <m/>
    <s v=""/>
    <s v="Đã thanh toán"/>
    <s v="07"/>
    <s v="09"/>
    <s v="check xong"/>
    <m/>
    <x v="13"/>
    <x v="13"/>
  </r>
  <r>
    <x v="0"/>
    <x v="0"/>
    <d v="2025-07-24T00:00:00"/>
    <s v="BH2354266"/>
    <d v="2025-07-21T00:00:00"/>
    <n v="47620"/>
    <s v="25606338"/>
    <n v="2024120"/>
    <n v="0"/>
    <n v="161930"/>
    <n v="2186050"/>
    <s v="Bán hàng"/>
    <d v="2025-09-10T00:00:00"/>
    <m/>
    <n v="0"/>
    <n v="2186050"/>
    <n v="2186050"/>
    <n v="0"/>
    <d v="2025-07-21T00:00:00"/>
    <m/>
    <d v="2025-07-21T00:00:00"/>
    <n v="0"/>
    <m/>
    <s v=""/>
    <s v="Đã thanh toán"/>
    <s v="07"/>
    <s v="09"/>
    <s v="check xong"/>
    <m/>
    <x v="0"/>
    <x v="0"/>
  </r>
  <r>
    <x v="0"/>
    <x v="0"/>
    <d v="2025-07-24T00:00:00"/>
    <s v="BH2354267"/>
    <d v="2025-07-21T00:00:00"/>
    <n v="47617"/>
    <s v="25606616"/>
    <n v="2779932"/>
    <n v="0"/>
    <n v="222395"/>
    <n v="3002327"/>
    <s v="Bán hàng"/>
    <d v="2025-09-10T00:00:00"/>
    <m/>
    <n v="0"/>
    <n v="3002327"/>
    <n v="3002327"/>
    <n v="0"/>
    <d v="2025-07-21T00:00:00"/>
    <m/>
    <d v="2025-07-21T00:00:00"/>
    <n v="0"/>
    <m/>
    <s v=""/>
    <s v="Đã thanh toán"/>
    <s v="07"/>
    <s v="09"/>
    <s v="check xong"/>
    <m/>
    <x v="0"/>
    <x v="0"/>
  </r>
  <r>
    <x v="12"/>
    <x v="12"/>
    <d v="2025-07-24T00:00:00"/>
    <s v="BH2354268"/>
    <d v="2025-07-21T00:00:00"/>
    <n v="47616"/>
    <s v="27622269"/>
    <n v="2395015"/>
    <n v="0"/>
    <n v="191601"/>
    <n v="2586616"/>
    <s v="Bán hàng"/>
    <d v="2025-09-10T00:00:00"/>
    <m/>
    <n v="0"/>
    <n v="2586616"/>
    <n v="2586616"/>
    <n v="0"/>
    <d v="2025-07-21T00:00:00"/>
    <m/>
    <d v="2025-07-21T00:00:00"/>
    <n v="0"/>
    <m/>
    <s v=""/>
    <s v="Đã thanh toán"/>
    <s v="07"/>
    <s v="09"/>
    <s v="check xong"/>
    <m/>
    <x v="12"/>
    <x v="12"/>
  </r>
  <r>
    <x v="6"/>
    <x v="6"/>
    <d v="2025-07-24T00:00:00"/>
    <s v="BH2354265"/>
    <d v="2025-07-22T00:00:00"/>
    <n v="47628"/>
    <s v="22624729"/>
    <n v="2275035"/>
    <n v="0"/>
    <n v="182003"/>
    <n v="2457038"/>
    <s v="Bán hàng"/>
    <d v="2025-09-10T00:00:00"/>
    <m/>
    <n v="0"/>
    <n v="2457038"/>
    <n v="2457038"/>
    <n v="0"/>
    <d v="2025-07-22T00:00:00"/>
    <m/>
    <d v="2025-07-22T00:00:00"/>
    <n v="0"/>
    <m/>
    <s v=""/>
    <s v="Đã thanh toán"/>
    <s v="07"/>
    <s v="09"/>
    <s v="check xong"/>
    <m/>
    <x v="6"/>
    <x v="6"/>
  </r>
  <r>
    <x v="1"/>
    <x v="1"/>
    <d v="2025-07-24T00:00:00"/>
    <s v="BH2354269"/>
    <d v="2025-07-22T00:00:00"/>
    <n v="47627"/>
    <s v="28617597"/>
    <n v="3643289"/>
    <n v="0"/>
    <n v="291463"/>
    <n v="3934752"/>
    <s v="Bán hàng"/>
    <d v="2025-09-10T00:00:00"/>
    <m/>
    <n v="0"/>
    <n v="3934752"/>
    <n v="3934752"/>
    <n v="0"/>
    <d v="2025-07-22T00:00:00"/>
    <m/>
    <d v="2025-07-22T00:00:00"/>
    <n v="0"/>
    <m/>
    <s v=""/>
    <s v="Đã thanh toán"/>
    <s v="07"/>
    <s v="09"/>
    <s v="check xong"/>
    <m/>
    <x v="1"/>
    <x v="1"/>
  </r>
  <r>
    <x v="1"/>
    <x v="1"/>
    <d v="2025-07-24T00:00:00"/>
    <s v="BH2354492"/>
    <d v="2025-07-22T00:00:00"/>
    <n v="48746"/>
    <s v="28617705"/>
    <n v="2144100"/>
    <n v="0"/>
    <n v="171528"/>
    <n v="2315628"/>
    <s v="Bán hàng"/>
    <d v="2025-09-10T00:00:00"/>
    <m/>
    <n v="0"/>
    <n v="2315628"/>
    <n v="2315628"/>
    <n v="0"/>
    <d v="2025-07-22T00:00:00"/>
    <m/>
    <d v="2025-07-22T00:00:00"/>
    <n v="0"/>
    <m/>
    <s v=""/>
    <s v="Đã thanh toán"/>
    <s v="07"/>
    <s v="09"/>
    <s v="check xong"/>
    <m/>
    <x v="1"/>
    <x v="1"/>
  </r>
  <r>
    <x v="8"/>
    <x v="8"/>
    <d v="2025-07-24T00:00:00"/>
    <s v="BH2354095"/>
    <d v="2025-07-24T00:00:00"/>
    <n v="47491"/>
    <s v="29322147"/>
    <n v="1468620"/>
    <n v="0"/>
    <n v="117490"/>
    <n v="1586110"/>
    <s v="Bán hàng"/>
    <d v="2025-09-10T00:00:00"/>
    <m/>
    <n v="0"/>
    <n v="1586110"/>
    <n v="1586110"/>
    <n v="0"/>
    <d v="2025-07-24T00:00:00"/>
    <m/>
    <d v="2025-07-24T00:00:00"/>
    <n v="0"/>
    <m/>
    <s v=""/>
    <s v="Đã thanh toán"/>
    <s v="07"/>
    <s v="09"/>
    <s v="check xong"/>
    <m/>
    <x v="8"/>
    <x v="8"/>
  </r>
  <r>
    <x v="8"/>
    <x v="8"/>
    <d v="2025-07-26T00:00:00"/>
    <s v="BH2354262"/>
    <d v="2025-07-26T00:00:00"/>
    <n v="47615"/>
    <s v="12113194"/>
    <n v="1564000"/>
    <n v="0"/>
    <n v="125120"/>
    <n v="1689120"/>
    <s v="Bán hàng"/>
    <d v="2025-09-10T00:00:00"/>
    <m/>
    <n v="0"/>
    <n v="1689120"/>
    <n v="1689120"/>
    <n v="0"/>
    <d v="2025-07-26T00:00:00"/>
    <m/>
    <d v="2025-07-26T00:00:00"/>
    <n v="0"/>
    <m/>
    <s v=""/>
    <s v="Đã thanh toán"/>
    <s v="07"/>
    <s v="09"/>
    <s v="check xong"/>
    <m/>
    <x v="8"/>
    <x v="8"/>
  </r>
  <r>
    <x v="3"/>
    <x v="3"/>
    <d v="2025-07-28T00:00:00"/>
    <s v="BH2354493"/>
    <d v="2025-07-25T00:00:00"/>
    <n v="48745"/>
    <s v="16063197"/>
    <n v="1970450"/>
    <n v="0"/>
    <n v="157636"/>
    <n v="2128086"/>
    <s v="Bán hàng"/>
    <d v="2025-09-10T00:00:00"/>
    <m/>
    <n v="0"/>
    <n v="2128086"/>
    <n v="2128086"/>
    <n v="0"/>
    <d v="2025-07-25T00:00:00"/>
    <m/>
    <d v="2025-07-25T00:00:00"/>
    <n v="0"/>
    <m/>
    <s v=""/>
    <s v="Đã thanh toán"/>
    <s v="07"/>
    <s v="09"/>
    <s v="check xong"/>
    <m/>
    <x v="3"/>
    <x v="3"/>
  </r>
  <r>
    <x v="11"/>
    <x v="11"/>
    <d v="2025-07-28T00:00:00"/>
    <s v="BH2354495"/>
    <d v="2025-07-25T00:00:00"/>
    <n v="48744"/>
    <s v="24569224"/>
    <n v="1564000"/>
    <n v="0"/>
    <n v="125120"/>
    <n v="1689120"/>
    <s v="Bán hàng"/>
    <d v="2025-09-10T00:00:00"/>
    <m/>
    <n v="0"/>
    <n v="1689120"/>
    <n v="1689120"/>
    <n v="0"/>
    <d v="2025-07-25T00:00:00"/>
    <m/>
    <d v="2025-07-25T00:00:00"/>
    <n v="0"/>
    <m/>
    <s v=""/>
    <s v="Đã thanh toán"/>
    <s v="07"/>
    <s v="09"/>
    <s v="check xong"/>
    <m/>
    <x v="11"/>
    <x v="11"/>
  </r>
  <r>
    <x v="2"/>
    <x v="2"/>
    <d v="2025-07-28T00:00:00"/>
    <s v="BH2354500"/>
    <d v="2025-07-25T00:00:00"/>
    <n v="48743"/>
    <s v="17263154"/>
    <n v="2381320"/>
    <n v="0"/>
    <n v="190506"/>
    <n v="2571826"/>
    <s v="Bán hàng"/>
    <d v="2025-09-10T00:00:00"/>
    <m/>
    <n v="0"/>
    <n v="2571826"/>
    <n v="2571826"/>
    <n v="0"/>
    <d v="2025-07-25T00:00:00"/>
    <m/>
    <d v="2025-07-25T00:00:00"/>
    <n v="0"/>
    <m/>
    <s v=""/>
    <s v="Đã thanh toán"/>
    <s v="07"/>
    <s v="09"/>
    <s v="check xong"/>
    <m/>
    <x v="2"/>
    <x v="2"/>
  </r>
  <r>
    <x v="5"/>
    <x v="5"/>
    <d v="2025-07-28T00:00:00"/>
    <s v="BH2354490"/>
    <d v="2025-07-28T00:00:00"/>
    <n v="48748"/>
    <s v="19004208"/>
    <n v="446425"/>
    <n v="0"/>
    <n v="35714"/>
    <n v="482139"/>
    <s v="Bán hàng"/>
    <d v="2025-09-10T00:00:00"/>
    <m/>
    <n v="0"/>
    <n v="482139"/>
    <n v="482139"/>
    <n v="0"/>
    <d v="2025-07-28T00:00:00"/>
    <m/>
    <d v="2025-07-28T00:00:00"/>
    <n v="0"/>
    <m/>
    <s v=""/>
    <s v="Đã thanh toán"/>
    <s v="07"/>
    <s v="09"/>
    <s v="check xong"/>
    <m/>
    <x v="5"/>
    <x v="5"/>
  </r>
  <r>
    <x v="5"/>
    <x v="5"/>
    <d v="2025-07-28T00:00:00"/>
    <s v="BH2354491"/>
    <d v="2025-07-28T00:00:00"/>
    <n v="48747"/>
    <s v="19004268"/>
    <n v="2381320"/>
    <n v="0"/>
    <n v="190506"/>
    <n v="2571826"/>
    <s v="Bán hàng"/>
    <d v="2025-09-10T00:00:00"/>
    <m/>
    <n v="0"/>
    <n v="2571826"/>
    <n v="2571826"/>
    <n v="0"/>
    <d v="2025-07-28T00:00:00"/>
    <m/>
    <d v="2025-07-28T00:00:00"/>
    <n v="0"/>
    <m/>
    <s v=""/>
    <s v="Đã thanh toán"/>
    <s v="07"/>
    <s v="09"/>
    <s v="check xong"/>
    <m/>
    <x v="5"/>
    <x v="5"/>
  </r>
  <r>
    <x v="4"/>
    <x v="4"/>
    <d v="2025-07-29T00:00:00"/>
    <s v="BH2354488"/>
    <d v="2025-07-29T00:00:00"/>
    <n v="48750"/>
    <s v="18518069"/>
    <n v="446425"/>
    <n v="0"/>
    <n v="35714"/>
    <n v="482139"/>
    <s v="Bán hàng"/>
    <d v="2025-09-10T00:00:00"/>
    <m/>
    <n v="0"/>
    <n v="482139"/>
    <n v="482139"/>
    <n v="0"/>
    <d v="2025-07-29T00:00:00"/>
    <m/>
    <d v="2025-07-29T00:00:00"/>
    <n v="0"/>
    <m/>
    <s v=""/>
    <s v="Đã thanh toán"/>
    <s v="07"/>
    <s v="09"/>
    <s v="check xong"/>
    <m/>
    <x v="4"/>
    <x v="4"/>
  </r>
  <r>
    <x v="4"/>
    <x v="4"/>
    <d v="2025-07-29T00:00:00"/>
    <s v="BH2354489"/>
    <d v="2025-07-29T00:00:00"/>
    <n v="48749"/>
    <s v="18516974"/>
    <n v="1110580"/>
    <n v="0"/>
    <n v="88846"/>
    <n v="1199426"/>
    <s v="Bán hàng"/>
    <d v="2025-09-10T00:00:00"/>
    <m/>
    <n v="0"/>
    <n v="1199426"/>
    <n v="1199426"/>
    <n v="0"/>
    <d v="2025-07-29T00:00:00"/>
    <m/>
    <d v="2025-07-29T00:00:00"/>
    <n v="0"/>
    <m/>
    <s v=""/>
    <s v="Đã thanh toán"/>
    <s v="07"/>
    <s v="09"/>
    <s v="check xong"/>
    <m/>
    <x v="4"/>
    <x v="4"/>
  </r>
  <r>
    <x v="9"/>
    <x v="9"/>
    <d v="2025-07-30T00:00:00"/>
    <s v="BH2326102"/>
    <d v="2025-07-30T00:00:00"/>
    <n v="48761"/>
    <s v="26010785"/>
    <n v="3993730"/>
    <n v="0"/>
    <n v="319498"/>
    <n v="4313228"/>
    <s v="Bán hàng"/>
    <d v="2025-09-10T00:00:00"/>
    <m/>
    <n v="0"/>
    <n v="4313228"/>
    <n v="4313228"/>
    <n v="0"/>
    <d v="2025-07-30T00:00:00"/>
    <m/>
    <d v="2025-07-30T00:00:00"/>
    <n v="0"/>
    <m/>
    <s v=""/>
    <s v="Đã thanh toán"/>
    <s v="07"/>
    <s v="09"/>
    <s v="check xong"/>
    <m/>
    <x v="9"/>
    <x v="9"/>
  </r>
  <r>
    <x v="9"/>
    <x v="9"/>
    <d v="2025-07-30T00:00:00"/>
    <s v="BH2326106"/>
    <d v="2025-07-30T00:00:00"/>
    <n v="48765"/>
    <s v="13347828"/>
    <n v="446425"/>
    <n v="0"/>
    <n v="35714"/>
    <n v="482139"/>
    <s v="Bán hàng"/>
    <d v="2025-09-10T00:00:00"/>
    <m/>
    <n v="0"/>
    <n v="482139"/>
    <n v="482139"/>
    <n v="0"/>
    <d v="2025-07-30T00:00:00"/>
    <m/>
    <d v="2025-07-30T00:00:00"/>
    <n v="0"/>
    <m/>
    <s v=""/>
    <s v="Đã thanh toán"/>
    <s v="07"/>
    <s v="09"/>
    <s v="check xong"/>
    <m/>
    <x v="9"/>
    <x v="9"/>
  </r>
  <r>
    <x v="9"/>
    <x v="9"/>
    <d v="2025-07-30T00:00:00"/>
    <s v="BH2326107"/>
    <d v="2025-07-30T00:00:00"/>
    <n v="48766"/>
    <s v="13350251"/>
    <n v="782000"/>
    <n v="0"/>
    <n v="62560"/>
    <n v="844560"/>
    <s v="Bán hàng"/>
    <d v="2025-09-10T00:00:00"/>
    <m/>
    <n v="0"/>
    <n v="844560"/>
    <n v="844560"/>
    <n v="0"/>
    <d v="2025-07-30T00:00:00"/>
    <m/>
    <d v="2025-07-30T00:00:00"/>
    <n v="0"/>
    <m/>
    <s v=""/>
    <s v="Đã thanh toán"/>
    <s v="07"/>
    <s v="09"/>
    <s v="check xong"/>
    <m/>
    <x v="9"/>
    <x v="9"/>
  </r>
  <r>
    <x v="8"/>
    <x v="8"/>
    <d v="2025-07-30T00:00:00"/>
    <s v="BH2354504"/>
    <d v="2025-07-30T00:00:00"/>
    <n v="48742"/>
    <s v="11256501"/>
    <n v="2472280"/>
    <n v="0"/>
    <n v="197782"/>
    <n v="2670062"/>
    <s v="Bán hàng"/>
    <d v="2025-09-10T00:00:00"/>
    <m/>
    <n v="0"/>
    <n v="2670062"/>
    <n v="2670062"/>
    <n v="0"/>
    <d v="2025-07-30T00:00:00"/>
    <m/>
    <d v="2025-07-30T00:00:00"/>
    <n v="0"/>
    <m/>
    <s v=""/>
    <s v="Đã thanh toán"/>
    <s v="07"/>
    <s v="09"/>
    <s v="check xong"/>
    <m/>
    <x v="8"/>
    <x v="8"/>
  </r>
  <r>
    <x v="9"/>
    <x v="9"/>
    <d v="2025-07-31T00:00:00"/>
    <s v="BH2326103"/>
    <d v="2025-07-31T00:00:00"/>
    <n v="48762"/>
    <s v="14017354"/>
    <n v="11105800"/>
    <n v="0"/>
    <n v="888464"/>
    <n v="11994264"/>
    <s v="Bán hàng"/>
    <d v="2025-09-10T00:00:00"/>
    <m/>
    <n v="0"/>
    <n v="11994264"/>
    <n v="11994264"/>
    <n v="0"/>
    <d v="2025-07-31T00:00:00"/>
    <m/>
    <d v="2025-07-31T00:00:00"/>
    <n v="0"/>
    <m/>
    <s v=""/>
    <s v="Đã thanh toán"/>
    <s v="07"/>
    <s v="09"/>
    <s v="check xong"/>
    <m/>
    <x v="9"/>
    <x v="9"/>
  </r>
  <r>
    <x v="9"/>
    <x v="9"/>
    <d v="2025-07-31T00:00:00"/>
    <s v="BH2326104"/>
    <d v="2025-07-31T00:00:00"/>
    <n v="48763"/>
    <s v="14017283"/>
    <n v="11105800"/>
    <n v="0"/>
    <n v="888464"/>
    <n v="11994264"/>
    <s v="Bán hàng"/>
    <d v="2025-09-10T00:00:00"/>
    <m/>
    <n v="0"/>
    <n v="11994264"/>
    <n v="11994264"/>
    <n v="0"/>
    <d v="2025-07-31T00:00:00"/>
    <m/>
    <d v="2025-07-31T00:00:00"/>
    <n v="0"/>
    <m/>
    <s v=""/>
    <s v="Đã thanh toán"/>
    <s v="07"/>
    <s v="09"/>
    <s v="check xong"/>
    <m/>
    <x v="9"/>
    <x v="9"/>
  </r>
  <r>
    <x v="9"/>
    <x v="9"/>
    <d v="2025-07-31T00:00:00"/>
    <s v="BH2326105"/>
    <d v="2025-07-31T00:00:00"/>
    <n v="48764"/>
    <s v="14016233"/>
    <n v="100366"/>
    <n v="0"/>
    <n v="8029"/>
    <n v="108395"/>
    <s v="Bán hàng"/>
    <d v="2025-09-10T00:00:00"/>
    <m/>
    <n v="0"/>
    <n v="108395"/>
    <n v="108395"/>
    <n v="0"/>
    <d v="2025-07-31T00:00:00"/>
    <m/>
    <d v="2025-07-31T00:00:00"/>
    <n v="0"/>
    <m/>
    <s v=""/>
    <s v="Đã thanh toán"/>
    <s v="07"/>
    <s v="09"/>
    <s v="check xong"/>
    <m/>
    <x v="9"/>
    <x v="9"/>
  </r>
  <r>
    <x v="5"/>
    <x v="5"/>
    <d v="2025-08-02T00:00:00"/>
    <s v="BH2354676"/>
    <d v="2025-08-02T00:00:00"/>
    <n v="49119"/>
    <s v="19005319"/>
    <n v="1190660"/>
    <n v="0"/>
    <n v="95253"/>
    <n v="1285913"/>
    <s v="Bán hàng"/>
    <d v="2025-09-10T00:00:00"/>
    <m/>
    <n v="0"/>
    <n v="1285913"/>
    <n v="1285913"/>
    <n v="0"/>
    <d v="2025-08-02T00:00:00"/>
    <m/>
    <d v="2025-08-02T00:00:00"/>
    <n v="0"/>
    <m/>
    <s v=""/>
    <s v="Đã thanh toán"/>
    <s v="08"/>
    <s v="09"/>
    <s v="check xong"/>
    <m/>
    <x v="5"/>
    <x v="5"/>
  </r>
  <r>
    <x v="0"/>
    <x v="0"/>
    <d v="2025-08-02T00:00:00"/>
    <s v="BH2354677"/>
    <d v="2025-08-02T00:00:00"/>
    <n v="49315"/>
    <s v="25609911"/>
    <n v="7143960"/>
    <n v="0"/>
    <n v="571517"/>
    <n v="7715477"/>
    <s v="Bán hàng"/>
    <d v="2025-09-10T00:00:00"/>
    <m/>
    <n v="0"/>
    <n v="7715477"/>
    <n v="7715477"/>
    <n v="0"/>
    <d v="2025-08-02T00:00:00"/>
    <m/>
    <d v="2025-08-02T00:00:00"/>
    <n v="0"/>
    <m/>
    <s v=""/>
    <s v="Đã thanh toán"/>
    <s v="08"/>
    <s v="09"/>
    <s v="check xong"/>
    <m/>
    <x v="0"/>
    <x v="0"/>
  </r>
  <r>
    <x v="0"/>
    <x v="0"/>
    <d v="2025-08-02T00:00:00"/>
    <s v="BH2354678"/>
    <d v="2025-08-02T00:00:00"/>
    <n v="49317"/>
    <s v="25609004"/>
    <n v="1468620"/>
    <n v="0"/>
    <n v="117490"/>
    <n v="1586110"/>
    <s v="Bán hàng"/>
    <d v="2025-09-10T00:00:00"/>
    <m/>
    <n v="0"/>
    <n v="1586110"/>
    <n v="1586110"/>
    <n v="0"/>
    <d v="2025-08-02T00:00:00"/>
    <m/>
    <d v="2025-08-02T00:00:00"/>
    <n v="0"/>
    <m/>
    <s v=""/>
    <s v="Đã thanh toán"/>
    <s v="08"/>
    <s v="09"/>
    <s v="check xong"/>
    <m/>
    <x v="0"/>
    <x v="0"/>
  </r>
  <r>
    <x v="11"/>
    <x v="11"/>
    <d v="2025-08-02T00:00:00"/>
    <s v="BH2354679"/>
    <d v="2025-08-02T00:00:00"/>
    <n v="49318"/>
    <s v="24570102"/>
    <n v="8452420"/>
    <n v="0"/>
    <n v="676194"/>
    <n v="9128614"/>
    <s v="Bán hàng"/>
    <d v="2025-09-10T00:00:00"/>
    <m/>
    <n v="0"/>
    <n v="9128614"/>
    <n v="9128614"/>
    <n v="0"/>
    <d v="2025-08-02T00:00:00"/>
    <m/>
    <d v="2025-08-02T00:00:00"/>
    <n v="0"/>
    <m/>
    <s v=""/>
    <s v="Đã thanh toán"/>
    <s v="08"/>
    <s v="09"/>
    <s v="check xong"/>
    <m/>
    <x v="11"/>
    <x v="11"/>
  </r>
  <r>
    <x v="6"/>
    <x v="6"/>
    <d v="2025-08-02T00:00:00"/>
    <s v="BH2354680"/>
    <d v="2025-08-02T00:00:00"/>
    <n v="49120"/>
    <s v="22627924"/>
    <n v="3491900"/>
    <n v="0"/>
    <n v="279352"/>
    <n v="3771252"/>
    <s v="Bán hàng"/>
    <d v="2025-09-10T00:00:00"/>
    <m/>
    <n v="0"/>
    <n v="3771252"/>
    <n v="3771252"/>
    <n v="0"/>
    <d v="2025-08-02T00:00:00"/>
    <m/>
    <d v="2025-08-02T00:00:00"/>
    <n v="0"/>
    <m/>
    <s v=""/>
    <s v="Đã thanh toán"/>
    <s v="08"/>
    <s v="09"/>
    <s v="check xong"/>
    <m/>
    <x v="6"/>
    <x v="6"/>
  </r>
  <r>
    <x v="6"/>
    <x v="6"/>
    <d v="2025-08-02T00:00:00"/>
    <s v="BH2354681"/>
    <d v="2025-08-02T00:00:00"/>
    <n v="49121"/>
    <s v="22627568"/>
    <n v="9525280"/>
    <n v="0"/>
    <n v="762022"/>
    <n v="10287302"/>
    <s v="Bán hàng"/>
    <d v="2025-09-10T00:00:00"/>
    <m/>
    <n v="0"/>
    <n v="10287302"/>
    <n v="10287302"/>
    <n v="0"/>
    <d v="2025-08-02T00:00:00"/>
    <m/>
    <d v="2025-08-02T00:00:00"/>
    <n v="0"/>
    <m/>
    <s v=""/>
    <s v="Đã thanh toán"/>
    <s v="08"/>
    <s v="09"/>
    <s v="check xong"/>
    <m/>
    <x v="6"/>
    <x v="6"/>
  </r>
  <r>
    <x v="3"/>
    <x v="3"/>
    <d v="2025-08-02T00:00:00"/>
    <s v="BH2354682"/>
    <d v="2025-08-02T00:00:00"/>
    <n v="49319"/>
    <s v="16064382"/>
    <n v="6944460"/>
    <n v="0"/>
    <n v="555557"/>
    <n v="7500017"/>
    <s v="Bán hàng"/>
    <d v="2025-09-10T00:00:00"/>
    <m/>
    <n v="0"/>
    <n v="7500017"/>
    <n v="7500017"/>
    <n v="0"/>
    <d v="2025-08-02T00:00:00"/>
    <m/>
    <d v="2025-08-02T00:00:00"/>
    <n v="0"/>
    <m/>
    <s v=""/>
    <s v="Đã thanh toán"/>
    <s v="08"/>
    <s v="09"/>
    <s v="check xong"/>
    <m/>
    <x v="3"/>
    <x v="3"/>
  </r>
  <r>
    <x v="7"/>
    <x v="7"/>
    <d v="2025-08-02T00:00:00"/>
    <s v="BH2354683"/>
    <d v="2025-08-02T00:00:00"/>
    <n v="49122"/>
    <s v="15027141"/>
    <n v="5423820"/>
    <n v="0"/>
    <n v="433906"/>
    <n v="5857726"/>
    <s v="Bán hàng"/>
    <d v="2025-09-10T00:00:00"/>
    <m/>
    <n v="0"/>
    <n v="5857726"/>
    <n v="5857726"/>
    <n v="0"/>
    <d v="2025-08-02T00:00:00"/>
    <m/>
    <d v="2025-08-02T00:00:00"/>
    <n v="0"/>
    <m/>
    <s v=""/>
    <s v="Đã thanh toán"/>
    <s v="08"/>
    <s v="09"/>
    <s v="check xong"/>
    <m/>
    <x v="7"/>
    <x v="7"/>
  </r>
  <r>
    <x v="12"/>
    <x v="12"/>
    <d v="2025-08-02T00:00:00"/>
    <s v="BH2354684"/>
    <d v="2025-08-02T00:00:00"/>
    <n v="49316"/>
    <s v="27624569"/>
    <n v="4960520"/>
    <n v="0"/>
    <n v="396842"/>
    <n v="5357362"/>
    <s v="Bán hàng"/>
    <d v="2025-09-10T00:00:00"/>
    <m/>
    <n v="0"/>
    <n v="5357362"/>
    <n v="5357362"/>
    <n v="0"/>
    <d v="2025-08-02T00:00:00"/>
    <m/>
    <d v="2025-08-02T00:00:00"/>
    <n v="0"/>
    <m/>
    <s v=""/>
    <s v="Đã thanh toán"/>
    <s v="08"/>
    <s v="09"/>
    <s v="check xong"/>
    <m/>
    <x v="12"/>
    <x v="12"/>
  </r>
  <r>
    <x v="8"/>
    <x v="8"/>
    <d v="2025-08-02T00:00:00"/>
    <s v="BH2354895"/>
    <d v="2025-08-02T00:00:00"/>
    <n v="50214"/>
    <s v="10648302"/>
    <n v="5318560"/>
    <n v="0"/>
    <n v="425485"/>
    <n v="5744045"/>
    <s v="Bán hàng"/>
    <d v="2025-09-10T00:00:00"/>
    <m/>
    <n v="0"/>
    <n v="5744045"/>
    <n v="5744045"/>
    <n v="0"/>
    <d v="2025-08-02T00:00:00"/>
    <m/>
    <d v="2025-08-02T00:00:00"/>
    <n v="0"/>
    <m/>
    <s v=""/>
    <s v="Đã thanh toán"/>
    <s v="08"/>
    <s v="09"/>
    <s v="check xong"/>
    <m/>
    <x v="8"/>
    <x v="8"/>
  </r>
  <r>
    <x v="0"/>
    <x v="0"/>
    <d v="2025-08-04T00:00:00"/>
    <s v="BH2354890"/>
    <d v="2025-08-01T00:00:00"/>
    <n v="50216"/>
    <s v="25610422"/>
    <n v="446425"/>
    <n v="0"/>
    <n v="35714"/>
    <n v="482139"/>
    <s v="Bán hàng"/>
    <d v="2025-09-10T00:00:00"/>
    <m/>
    <n v="0"/>
    <n v="482139"/>
    <n v="482139"/>
    <n v="0"/>
    <d v="2025-08-01T00:00:00"/>
    <m/>
    <d v="2025-08-01T00:00:00"/>
    <n v="0"/>
    <m/>
    <s v=""/>
    <s v="Đã thanh toán"/>
    <s v="08"/>
    <s v="09"/>
    <s v="check xong"/>
    <m/>
    <x v="0"/>
    <x v="0"/>
  </r>
  <r>
    <x v="2"/>
    <x v="2"/>
    <d v="2025-08-04T00:00:00"/>
    <s v="BH2354887"/>
    <d v="2025-08-02T00:00:00"/>
    <n v="50218"/>
    <s v="17266956"/>
    <n v="2579200"/>
    <n v="0"/>
    <n v="206336"/>
    <n v="2785536"/>
    <s v="Bán hàng"/>
    <d v="2025-09-10T00:00:00"/>
    <m/>
    <n v="0"/>
    <n v="2785536"/>
    <n v="2785536"/>
    <n v="0"/>
    <d v="2025-08-02T00:00:00"/>
    <m/>
    <d v="2025-08-02T00:00:00"/>
    <n v="0"/>
    <m/>
    <s v=""/>
    <s v="Đã thanh toán"/>
    <s v="08"/>
    <s v="09"/>
    <s v="check xong"/>
    <m/>
    <x v="2"/>
    <x v="2"/>
  </r>
  <r>
    <x v="0"/>
    <x v="0"/>
    <d v="2025-08-04T00:00:00"/>
    <s v="BH2354889"/>
    <d v="2025-08-04T00:00:00"/>
    <n v="50217"/>
    <s v="25610254"/>
    <n v="10081200"/>
    <n v="0"/>
    <n v="806496"/>
    <n v="10887696"/>
    <s v="Bán hàng"/>
    <d v="2025-09-10T00:00:00"/>
    <m/>
    <n v="0"/>
    <n v="10887696"/>
    <n v="10887696"/>
    <n v="0"/>
    <d v="2025-08-04T00:00:00"/>
    <m/>
    <d v="2025-08-04T00:00:00"/>
    <n v="0"/>
    <m/>
    <s v=""/>
    <s v="Đã thanh toán"/>
    <s v="08"/>
    <s v="09"/>
    <s v="check xong"/>
    <m/>
    <x v="0"/>
    <x v="0"/>
  </r>
  <r>
    <x v="1"/>
    <x v="1"/>
    <d v="2025-08-04T00:00:00"/>
    <s v="BH2354891"/>
    <d v="2025-08-04T00:00:00"/>
    <n v="50215"/>
    <s v="28621134"/>
    <n v="1657371"/>
    <n v="0"/>
    <n v="132590"/>
    <n v="1789961"/>
    <s v="Bán hàng"/>
    <d v="2025-09-10T00:00:00"/>
    <m/>
    <n v="0"/>
    <n v="1789961"/>
    <n v="1789961"/>
    <n v="0"/>
    <d v="2025-08-04T00:00:00"/>
    <m/>
    <d v="2025-08-04T00:00:00"/>
    <n v="0"/>
    <m/>
    <s v=""/>
    <s v="Đã thanh toán"/>
    <s v="08"/>
    <s v="09"/>
    <s v="check xong"/>
    <m/>
    <x v="1"/>
    <x v="1"/>
  </r>
  <r>
    <x v="9"/>
    <x v="9"/>
    <d v="2025-08-05T00:00:00"/>
    <s v="BH2326592"/>
    <d v="2025-08-05T00:00:00"/>
    <n v="50844"/>
    <s v="13353592"/>
    <n v="1807920"/>
    <n v="0"/>
    <n v="144634"/>
    <n v="1952554"/>
    <s v="Bán hàng"/>
    <d v="2025-09-10T00:00:00"/>
    <m/>
    <n v="0"/>
    <n v="1952554"/>
    <n v="1952554"/>
    <n v="0"/>
    <d v="2025-08-05T00:00:00"/>
    <m/>
    <d v="2025-08-05T00:00:00"/>
    <n v="0"/>
    <m/>
    <s v=""/>
    <s v="Đã thanh toán"/>
    <s v="08"/>
    <s v="09"/>
    <s v="check xong"/>
    <m/>
    <x v="9"/>
    <x v="9"/>
  </r>
  <r>
    <x v="8"/>
    <x v="8"/>
    <d v="2025-08-05T00:00:00"/>
    <s v="BH2355094"/>
    <d v="2025-08-05T00:00:00"/>
    <n v="50705"/>
    <s v="29324557"/>
    <n v="1322965"/>
    <n v="0"/>
    <n v="105837"/>
    <n v="1428802"/>
    <s v="Bán hàng"/>
    <d v="2025-09-10T00:00:00"/>
    <m/>
    <n v="0"/>
    <n v="1428802"/>
    <n v="1428802"/>
    <n v="0"/>
    <d v="2025-08-05T00:00:00"/>
    <m/>
    <d v="2025-08-05T00:00:00"/>
    <n v="0"/>
    <m/>
    <s v=""/>
    <s v="Đã thanh toán"/>
    <s v="08"/>
    <s v="09"/>
    <s v="check xong"/>
    <m/>
    <x v="8"/>
    <x v="8"/>
  </r>
  <r>
    <x v="9"/>
    <x v="9"/>
    <d v="2025-08-06T00:00:00"/>
    <s v="BH2326587"/>
    <d v="2025-08-06T00:00:00"/>
    <n v="50842"/>
    <s v="90541983"/>
    <n v="1746610"/>
    <n v="0"/>
    <n v="139729"/>
    <n v="1886339"/>
    <s v="Bán hàng"/>
    <d v="2025-09-10T00:00:00"/>
    <m/>
    <n v="0"/>
    <n v="1886339"/>
    <n v="1886339"/>
    <n v="0"/>
    <d v="2025-08-06T00:00:00"/>
    <m/>
    <d v="2025-08-06T00:00:00"/>
    <n v="0"/>
    <m/>
    <s v=""/>
    <s v="Đã thanh toán"/>
    <s v="08"/>
    <s v="09"/>
    <s v="check xong"/>
    <m/>
    <x v="9"/>
    <x v="9"/>
  </r>
  <r>
    <x v="9"/>
    <x v="9"/>
    <d v="2025-08-06T00:00:00"/>
    <s v="BH2326589"/>
    <d v="2025-08-06T00:00:00"/>
    <n v="50843"/>
    <s v="90542763"/>
    <n v="460000"/>
    <n v="0"/>
    <n v="36800"/>
    <n v="496800"/>
    <s v="Bán hàng"/>
    <d v="2025-09-10T00:00:00"/>
    <m/>
    <n v="0"/>
    <n v="496800"/>
    <n v="496800"/>
    <n v="0"/>
    <d v="2025-08-06T00:00:00"/>
    <m/>
    <d v="2025-08-06T00:00:00"/>
    <n v="0"/>
    <m/>
    <s v=""/>
    <s v="Đã thanh toán"/>
    <s v="08"/>
    <s v="09"/>
    <s v="check xong"/>
    <m/>
    <x v="9"/>
    <x v="9"/>
  </r>
  <r>
    <x v="9"/>
    <x v="9"/>
    <d v="2025-08-06T00:00:00"/>
    <s v="BH2326597"/>
    <d v="2025-08-06T00:00:00"/>
    <n v="50846"/>
    <s v="14019170"/>
    <n v="697340"/>
    <n v="0"/>
    <n v="55787"/>
    <n v="753127"/>
    <s v="Bán hàng"/>
    <d v="2025-09-10T00:00:00"/>
    <m/>
    <n v="0"/>
    <n v="753127"/>
    <n v="753127"/>
    <n v="0"/>
    <d v="2025-08-06T00:00:00"/>
    <m/>
    <d v="2025-08-06T00:00:00"/>
    <n v="0"/>
    <m/>
    <s v=""/>
    <s v="Đã thanh toán"/>
    <s v="08"/>
    <s v="09"/>
    <s v="check xong"/>
    <m/>
    <x v="9"/>
    <x v="9"/>
  </r>
  <r>
    <x v="8"/>
    <x v="8"/>
    <d v="2025-08-06T00:00:00"/>
    <s v="BH2355099"/>
    <d v="2025-08-06T00:00:00"/>
    <n v="50706"/>
    <s v="12117737"/>
    <n v="1003660"/>
    <n v="0"/>
    <n v="80293"/>
    <n v="1083953"/>
    <s v="Bán hàng"/>
    <d v="2025-09-10T00:00:00"/>
    <m/>
    <n v="0"/>
    <n v="1083953"/>
    <n v="1083953"/>
    <n v="0"/>
    <d v="2025-08-06T00:00:00"/>
    <m/>
    <d v="2025-08-06T00:00:00"/>
    <n v="0"/>
    <m/>
    <s v=""/>
    <s v="Đã thanh toán"/>
    <s v="08"/>
    <s v="09"/>
    <s v="check xong"/>
    <m/>
    <x v="8"/>
    <x v="8"/>
  </r>
  <r>
    <x v="13"/>
    <x v="13"/>
    <d v="2025-08-07T00:00:00"/>
    <s v="BH2355590"/>
    <d v="2025-08-03T00:00:00"/>
    <n v="52429"/>
    <s v="20661728"/>
    <n v="3492740"/>
    <n v="0"/>
    <n v="279419"/>
    <n v="3772159"/>
    <s v="Bán hàng"/>
    <d v="2025-09-24T00:00:00"/>
    <m/>
    <n v="0"/>
    <n v="3772159"/>
    <n v="3772159"/>
    <n v="0"/>
    <d v="2025-08-03T00:00:00"/>
    <m/>
    <d v="2025-08-03T00:00:00"/>
    <n v="0"/>
    <m/>
    <s v=""/>
    <s v="Đã thanh toán"/>
    <s v="08"/>
    <s v="09"/>
    <s v="check xong"/>
    <m/>
    <x v="13"/>
    <x v="13"/>
  </r>
  <r>
    <x v="7"/>
    <x v="7"/>
    <d v="2025-08-07T00:00:00"/>
    <s v="BH2355587"/>
    <d v="2025-08-04T00:00:00"/>
    <n v="52426"/>
    <s v="15029662"/>
    <n v="446425"/>
    <n v="0"/>
    <n v="35714"/>
    <n v="482139"/>
    <s v="Bán hàng"/>
    <d v="2025-09-24T00:00:00"/>
    <m/>
    <n v="0"/>
    <n v="482139"/>
    <n v="482139"/>
    <n v="0"/>
    <d v="2025-08-04T00:00:00"/>
    <m/>
    <d v="2025-08-04T00:00:00"/>
    <n v="0"/>
    <m/>
    <s v=""/>
    <s v="Đã thanh toán"/>
    <s v="08"/>
    <s v="09"/>
    <s v="check xong"/>
    <m/>
    <x v="7"/>
    <x v="7"/>
  </r>
  <r>
    <x v="7"/>
    <x v="7"/>
    <d v="2025-08-07T00:00:00"/>
    <s v="BH2355588"/>
    <d v="2025-08-04T00:00:00"/>
    <n v="52427"/>
    <s v="15029877"/>
    <n v="2525950"/>
    <n v="0"/>
    <n v="202076"/>
    <n v="2728026"/>
    <s v="Bán hàng"/>
    <d v="2025-09-24T00:00:00"/>
    <m/>
    <n v="0"/>
    <n v="2728026"/>
    <n v="2728026"/>
    <n v="0"/>
    <d v="2025-08-04T00:00:00"/>
    <m/>
    <d v="2025-08-04T00:00:00"/>
    <n v="0"/>
    <m/>
    <s v=""/>
    <s v="Đã thanh toán"/>
    <s v="08"/>
    <s v="09"/>
    <s v="check xong"/>
    <m/>
    <x v="7"/>
    <x v="7"/>
  </r>
  <r>
    <x v="11"/>
    <x v="11"/>
    <d v="2025-08-07T00:00:00"/>
    <s v="BH2355592"/>
    <d v="2025-08-04T00:00:00"/>
    <n v="52431"/>
    <s v="24572246"/>
    <n v="892850"/>
    <n v="0"/>
    <n v="71428"/>
    <n v="964278"/>
    <s v="Bán hàng"/>
    <d v="2025-09-24T00:00:00"/>
    <m/>
    <n v="0"/>
    <n v="964278"/>
    <n v="964278"/>
    <n v="0"/>
    <d v="2025-08-04T00:00:00"/>
    <m/>
    <d v="2025-08-04T00:00:00"/>
    <n v="0"/>
    <m/>
    <s v=""/>
    <s v="Đã thanh toán"/>
    <s v="08"/>
    <s v="09"/>
    <s v="check xong"/>
    <m/>
    <x v="11"/>
    <x v="11"/>
  </r>
  <r>
    <x v="0"/>
    <x v="0"/>
    <d v="2025-08-07T00:00:00"/>
    <s v="BH2355633"/>
    <d v="2025-08-04T00:00:00"/>
    <n v="52494"/>
    <s v="25611588"/>
    <n v="3693472"/>
    <n v="0"/>
    <n v="295478"/>
    <n v="3988950"/>
    <s v="Bán hàng"/>
    <d v="2025-09-24T00:00:00"/>
    <m/>
    <n v="0"/>
    <n v="3988950"/>
    <n v="3988950"/>
    <n v="0"/>
    <d v="2025-08-04T00:00:00"/>
    <m/>
    <d v="2025-08-04T00:00:00"/>
    <n v="0"/>
    <m/>
    <s v=""/>
    <s v="Đã thanh toán"/>
    <s v="08"/>
    <s v="09"/>
    <s v="check xong"/>
    <m/>
    <x v="0"/>
    <x v="0"/>
  </r>
  <r>
    <x v="2"/>
    <x v="2"/>
    <d v="2025-08-07T00:00:00"/>
    <s v="BH2355589"/>
    <d v="2025-08-05T00:00:00"/>
    <n v="52428"/>
    <s v="17268258"/>
    <n v="2024120"/>
    <n v="0"/>
    <n v="161930"/>
    <n v="2186050"/>
    <s v="Bán hàng"/>
    <d v="2025-09-24T00:00:00"/>
    <m/>
    <n v="0"/>
    <n v="2186050"/>
    <n v="2186050"/>
    <n v="0"/>
    <d v="2025-08-05T00:00:00"/>
    <m/>
    <d v="2025-08-05T00:00:00"/>
    <n v="0"/>
    <m/>
    <s v=""/>
    <s v="Đã thanh toán"/>
    <s v="08"/>
    <s v="09"/>
    <s v="check xong"/>
    <m/>
    <x v="2"/>
    <x v="2"/>
  </r>
  <r>
    <x v="6"/>
    <x v="6"/>
    <d v="2025-08-07T00:00:00"/>
    <s v="BH2355591"/>
    <d v="2025-08-06T00:00:00"/>
    <n v="52430"/>
    <s v="22630517"/>
    <n v="1468620"/>
    <n v="0"/>
    <n v="117490"/>
    <n v="1586110"/>
    <s v="Bán hàng"/>
    <d v="2025-09-24T00:00:00"/>
    <m/>
    <n v="0"/>
    <n v="1586110"/>
    <n v="1586110"/>
    <n v="0"/>
    <d v="2025-08-06T00:00:00"/>
    <m/>
    <d v="2025-08-06T00:00:00"/>
    <n v="0"/>
    <m/>
    <s v=""/>
    <s v="Đã thanh toán"/>
    <s v="08"/>
    <s v="09"/>
    <s v="check xong"/>
    <m/>
    <x v="6"/>
    <x v="6"/>
  </r>
  <r>
    <x v="8"/>
    <x v="8"/>
    <d v="2025-08-07T00:00:00"/>
    <s v="BH2355558"/>
    <d v="2025-08-07T00:00:00"/>
    <n v="52413"/>
    <s v="11259698"/>
    <n v="752745"/>
    <n v="0"/>
    <n v="60220"/>
    <n v="812965"/>
    <s v="Bán hàng"/>
    <d v="2025-09-24T00:00:00"/>
    <m/>
    <n v="0"/>
    <n v="812965"/>
    <n v="812965"/>
    <n v="0"/>
    <d v="2025-08-07T00:00:00"/>
    <m/>
    <d v="2025-08-07T00:00:00"/>
    <n v="0"/>
    <m/>
    <s v=""/>
    <s v="Đã thanh toán"/>
    <s v="08"/>
    <s v="09"/>
    <s v="check xong"/>
    <m/>
    <x v="8"/>
    <x v="8"/>
  </r>
  <r>
    <x v="9"/>
    <x v="9"/>
    <d v="2025-08-08T00:00:00"/>
    <s v="BH2326595"/>
    <d v="2025-08-08T00:00:00"/>
    <n v="50845"/>
    <s v="14020080"/>
    <n v="11105800"/>
    <n v="0"/>
    <n v="888464"/>
    <n v="11994264"/>
    <s v="Bán hàng"/>
    <d v="2025-09-24T00:00:00"/>
    <m/>
    <n v="0"/>
    <n v="11994264"/>
    <n v="11994264"/>
    <n v="0"/>
    <d v="2025-08-08T00:00:00"/>
    <m/>
    <d v="2025-08-08T00:00:00"/>
    <n v="0"/>
    <m/>
    <s v=""/>
    <s v="Đã thanh toán"/>
    <s v="08"/>
    <s v="09"/>
    <s v="check xong"/>
    <m/>
    <x v="9"/>
    <x v="9"/>
  </r>
  <r>
    <x v="8"/>
    <x v="8"/>
    <d v="2025-08-08T00:00:00"/>
    <s v="BH2355555"/>
    <d v="2025-08-08T00:00:00"/>
    <n v="52412"/>
    <s v="10651657"/>
    <n v="782000"/>
    <n v="0"/>
    <n v="62560"/>
    <n v="844560"/>
    <s v="Bán hàng"/>
    <d v="2025-09-24T00:00:00"/>
    <m/>
    <n v="0"/>
    <n v="844560"/>
    <n v="844560"/>
    <n v="0"/>
    <d v="2025-08-08T00:00:00"/>
    <m/>
    <d v="2025-08-08T00:00:00"/>
    <n v="0"/>
    <m/>
    <s v=""/>
    <s v="Đã thanh toán"/>
    <s v="08"/>
    <s v="09"/>
    <s v="check xong"/>
    <m/>
    <x v="8"/>
    <x v="8"/>
  </r>
  <r>
    <x v="8"/>
    <x v="8"/>
    <d v="2025-08-08T00:00:00"/>
    <s v="BH2355578"/>
    <d v="2025-08-08T00:00:00"/>
    <n v="52422"/>
    <s v="10651876"/>
    <n v="12607088"/>
    <n v="0"/>
    <n v="1008567"/>
    <n v="13615655"/>
    <s v="Bán hàng"/>
    <d v="2025-09-24T00:00:00"/>
    <m/>
    <n v="0"/>
    <n v="13615655"/>
    <n v="13615655"/>
    <n v="0"/>
    <d v="2025-08-08T00:00:00"/>
    <m/>
    <d v="2025-08-08T00:00:00"/>
    <n v="0"/>
    <m/>
    <s v=""/>
    <s v="Đã thanh toán"/>
    <s v="08"/>
    <s v="09"/>
    <s v="check xong"/>
    <m/>
    <x v="8"/>
    <x v="8"/>
  </r>
  <r>
    <x v="9"/>
    <x v="9"/>
    <d v="2025-08-09T00:00:00"/>
    <s v="BH2328537"/>
    <d v="2025-08-09T00:00:00"/>
    <n v="52645"/>
    <s v="14020762"/>
    <n v="1012060"/>
    <n v="0"/>
    <n v="80965"/>
    <n v="1093025"/>
    <s v="Bán hàng"/>
    <d v="2025-09-24T00:00:00"/>
    <m/>
    <n v="0"/>
    <n v="1093025"/>
    <n v="1093025"/>
    <n v="0"/>
    <d v="2025-08-09T00:00:00"/>
    <m/>
    <d v="2025-08-09T00:00:00"/>
    <n v="0"/>
    <m/>
    <s v=""/>
    <s v="Đã thanh toán"/>
    <s v="08"/>
    <s v="09"/>
    <s v="check xong"/>
    <m/>
    <x v="9"/>
    <x v="9"/>
  </r>
  <r>
    <x v="8"/>
    <x v="8"/>
    <d v="2025-08-09T00:00:00"/>
    <s v="BH2355582"/>
    <d v="2025-08-09T00:00:00"/>
    <n v="52423"/>
    <s v="11261644"/>
    <n v="4048240"/>
    <n v="0"/>
    <n v="323859"/>
    <n v="4372099"/>
    <s v="Bán hàng"/>
    <d v="2025-09-24T00:00:00"/>
    <m/>
    <n v="0"/>
    <n v="4372099"/>
    <n v="4372099"/>
    <n v="0"/>
    <d v="2025-08-09T00:00:00"/>
    <m/>
    <d v="2025-08-09T00:00:00"/>
    <n v="0"/>
    <m/>
    <s v=""/>
    <s v="Đã thanh toán"/>
    <s v="08"/>
    <s v="09"/>
    <s v="check xong"/>
    <m/>
    <x v="8"/>
    <x v="8"/>
  </r>
  <r>
    <x v="8"/>
    <x v="8"/>
    <d v="2025-08-09T00:00:00"/>
    <s v="BH2355585"/>
    <d v="2025-08-09T00:00:00"/>
    <n v="52424"/>
    <s v="11261759"/>
    <n v="8459160"/>
    <n v="0"/>
    <n v="676733"/>
    <n v="9135893"/>
    <s v="Bán hàng"/>
    <d v="2025-09-24T00:00:00"/>
    <m/>
    <n v="0"/>
    <n v="9135893"/>
    <n v="9135893"/>
    <n v="0"/>
    <d v="2025-08-09T00:00:00"/>
    <m/>
    <d v="2025-08-09T00:00:00"/>
    <n v="0"/>
    <m/>
    <s v=""/>
    <s v="Đã thanh toán"/>
    <s v="08"/>
    <s v="09"/>
    <s v="check xong"/>
    <m/>
    <x v="8"/>
    <x v="8"/>
  </r>
  <r>
    <x v="8"/>
    <x v="8"/>
    <d v="2025-08-09T00:00:00"/>
    <s v="BH2355586"/>
    <d v="2025-08-09T00:00:00"/>
    <n v="52425"/>
    <s v="12119744"/>
    <n v="2024120"/>
    <n v="0"/>
    <n v="161930"/>
    <n v="2186050"/>
    <s v="Bán hàng"/>
    <d v="2025-09-24T00:00:00"/>
    <m/>
    <n v="0"/>
    <n v="2186050"/>
    <n v="2186050"/>
    <n v="0"/>
    <d v="2025-08-09T00:00:00"/>
    <m/>
    <d v="2025-08-09T00:00:00"/>
    <n v="0"/>
    <m/>
    <s v=""/>
    <s v="Đã thanh toán"/>
    <s v="08"/>
    <s v="09"/>
    <s v="check xong"/>
    <m/>
    <x v="8"/>
    <x v="8"/>
  </r>
  <r>
    <x v="3"/>
    <x v="3"/>
    <d v="2025-08-11T00:00:00"/>
    <s v="BH2355634"/>
    <d v="2025-08-08T00:00:00"/>
    <n v="52495"/>
    <s v="16069154"/>
    <n v="2024120"/>
    <n v="0"/>
    <n v="161930"/>
    <n v="2186050"/>
    <s v="Bán hàng"/>
    <d v="2025-09-24T00:00:00"/>
    <m/>
    <n v="0"/>
    <n v="2186050"/>
    <n v="2186050"/>
    <n v="0"/>
    <d v="2025-08-08T00:00:00"/>
    <m/>
    <d v="2025-08-08T00:00:00"/>
    <n v="0"/>
    <m/>
    <s v=""/>
    <s v="Đã thanh toán"/>
    <s v="08"/>
    <s v="09"/>
    <s v="check xong"/>
    <m/>
    <x v="3"/>
    <x v="3"/>
  </r>
  <r>
    <x v="2"/>
    <x v="2"/>
    <d v="2025-08-11T00:00:00"/>
    <s v="BH2355635"/>
    <d v="2025-08-08T00:00:00"/>
    <n v="52496"/>
    <s v="17269585"/>
    <n v="6072360"/>
    <n v="0"/>
    <n v="485789"/>
    <n v="6558149"/>
    <s v="Bán hàng"/>
    <d v="2025-09-24T00:00:00"/>
    <m/>
    <n v="0"/>
    <n v="6558149"/>
    <n v="6558149"/>
    <n v="0"/>
    <d v="2025-08-08T00:00:00"/>
    <m/>
    <d v="2025-08-08T00:00:00"/>
    <n v="0"/>
    <m/>
    <s v=""/>
    <s v="Đã thanh toán"/>
    <s v="08"/>
    <s v="09"/>
    <s v="check xong"/>
    <m/>
    <x v="2"/>
    <x v="2"/>
  </r>
  <r>
    <x v="12"/>
    <x v="12"/>
    <d v="2025-08-11T00:00:00"/>
    <s v="BH2355636"/>
    <d v="2025-08-08T00:00:00"/>
    <n v="52497"/>
    <s v="27629402"/>
    <n v="2024120"/>
    <n v="0"/>
    <n v="161930"/>
    <n v="2186050"/>
    <s v="Bán hàng"/>
    <d v="2025-09-24T00:00:00"/>
    <m/>
    <n v="0"/>
    <n v="2186050"/>
    <n v="2186050"/>
    <n v="0"/>
    <d v="2025-08-08T00:00:00"/>
    <m/>
    <d v="2025-08-08T00:00:00"/>
    <n v="0"/>
    <m/>
    <s v=""/>
    <s v="Đã thanh toán"/>
    <s v="08"/>
    <s v="09"/>
    <s v="check xong"/>
    <m/>
    <x v="12"/>
    <x v="12"/>
  </r>
  <r>
    <x v="0"/>
    <x v="0"/>
    <d v="2025-08-11T00:00:00"/>
    <s v="BH2355637"/>
    <d v="2025-08-08T00:00:00"/>
    <n v="52498"/>
    <s v="25612982"/>
    <n v="1468620"/>
    <n v="0"/>
    <n v="117490"/>
    <n v="1586110"/>
    <s v="Bán hàng"/>
    <d v="2025-09-24T00:00:00"/>
    <m/>
    <n v="0"/>
    <n v="1586110"/>
    <n v="1586110"/>
    <n v="0"/>
    <d v="2025-08-08T00:00:00"/>
    <m/>
    <d v="2025-08-08T00:00:00"/>
    <n v="0"/>
    <m/>
    <s v=""/>
    <s v="Đã thanh toán"/>
    <s v="08"/>
    <s v="09"/>
    <s v="check xong"/>
    <m/>
    <x v="0"/>
    <x v="0"/>
  </r>
  <r>
    <x v="7"/>
    <x v="7"/>
    <d v="2025-08-11T00:00:00"/>
    <s v="BH2355638"/>
    <d v="2025-08-08T00:00:00"/>
    <n v="52499"/>
    <s v="15031599"/>
    <n v="2024120"/>
    <n v="0"/>
    <n v="161930"/>
    <n v="2186050"/>
    <s v="Bán hàng"/>
    <d v="2025-09-24T00:00:00"/>
    <m/>
    <n v="0"/>
    <n v="2186050"/>
    <n v="2186050"/>
    <n v="0"/>
    <d v="2025-08-08T00:00:00"/>
    <m/>
    <d v="2025-08-08T00:00:00"/>
    <n v="0"/>
    <m/>
    <s v=""/>
    <s v="Đã thanh toán"/>
    <s v="08"/>
    <s v="09"/>
    <s v="check xong"/>
    <m/>
    <x v="7"/>
    <x v="7"/>
  </r>
  <r>
    <x v="3"/>
    <x v="3"/>
    <d v="2025-08-11T00:00:00"/>
    <s v="BH2355639"/>
    <d v="2025-08-08T00:00:00"/>
    <n v="52500"/>
    <s v="16068975"/>
    <n v="1564000"/>
    <n v="0"/>
    <n v="125120"/>
    <n v="1689120"/>
    <s v="Bán hàng"/>
    <d v="2025-09-24T00:00:00"/>
    <m/>
    <n v="0"/>
    <n v="1689120"/>
    <n v="1689120"/>
    <n v="0"/>
    <d v="2025-08-08T00:00:00"/>
    <m/>
    <d v="2025-08-08T00:00:00"/>
    <n v="0"/>
    <m/>
    <s v=""/>
    <s v="Đã thanh toán"/>
    <s v="08"/>
    <s v="09"/>
    <s v="check xong"/>
    <m/>
    <x v="3"/>
    <x v="3"/>
  </r>
  <r>
    <x v="9"/>
    <x v="9"/>
    <d v="2025-08-12T00:00:00"/>
    <s v="BH2328514"/>
    <d v="2025-08-12T00:00:00"/>
    <n v="52640"/>
    <s v="14021830"/>
    <n v="11105800"/>
    <n v="0"/>
    <n v="888464"/>
    <n v="11994264"/>
    <s v="Bán hàng"/>
    <d v="2025-09-24T00:00:00"/>
    <m/>
    <n v="0"/>
    <n v="11994264"/>
    <n v="11994264"/>
    <n v="0"/>
    <d v="2025-08-12T00:00:00"/>
    <m/>
    <d v="2025-08-12T00:00:00"/>
    <n v="0"/>
    <m/>
    <s v=""/>
    <s v="Đã thanh toán"/>
    <s v="08"/>
    <s v="09"/>
    <s v="check xong"/>
    <m/>
    <x v="9"/>
    <x v="9"/>
  </r>
  <r>
    <x v="9"/>
    <x v="9"/>
    <d v="2025-08-12T00:00:00"/>
    <s v="BH2328538"/>
    <d v="2025-08-12T00:00:00"/>
    <n v="52646"/>
    <s v="90545450"/>
    <n v="1518090"/>
    <n v="0"/>
    <n v="121447"/>
    <n v="1639537"/>
    <s v="Bán hàng"/>
    <d v="2025-09-24T00:00:00"/>
    <m/>
    <n v="0"/>
    <n v="1639537"/>
    <n v="1639537"/>
    <n v="0"/>
    <d v="2025-08-12T00:00:00"/>
    <m/>
    <d v="2025-08-12T00:00:00"/>
    <n v="0"/>
    <m/>
    <s v=""/>
    <s v="Đã thanh toán"/>
    <s v="08"/>
    <s v="09"/>
    <s v="check xong"/>
    <m/>
    <x v="9"/>
    <x v="9"/>
  </r>
  <r>
    <x v="9"/>
    <x v="9"/>
    <d v="2025-08-12T00:00:00"/>
    <s v="BH2328539"/>
    <d v="2025-08-12T00:00:00"/>
    <n v="52647"/>
    <s v="14021996"/>
    <n v="506030"/>
    <n v="0"/>
    <n v="40482"/>
    <n v="546512"/>
    <s v="Bán hàng"/>
    <d v="2025-09-24T00:00:00"/>
    <m/>
    <n v="0"/>
    <n v="546512"/>
    <n v="546512"/>
    <n v="0"/>
    <d v="2025-08-12T00:00:00"/>
    <m/>
    <d v="2025-08-12T00:00:00"/>
    <n v="0"/>
    <m/>
    <s v=""/>
    <s v="Đã thanh toán"/>
    <s v="08"/>
    <s v="09"/>
    <s v="check xong"/>
    <m/>
    <x v="9"/>
    <x v="9"/>
  </r>
  <r>
    <x v="8"/>
    <x v="8"/>
    <d v="2025-08-12T00:00:00"/>
    <s v="BH2355629"/>
    <d v="2025-08-12T00:00:00"/>
    <n v="52432"/>
    <s v="29325600"/>
    <n v="2024120"/>
    <n v="0"/>
    <n v="161930"/>
    <n v="2186050"/>
    <s v="Bán hàng"/>
    <d v="2025-09-24T00:00:00"/>
    <m/>
    <n v="0"/>
    <n v="2186050"/>
    <n v="2186050"/>
    <n v="0"/>
    <d v="2025-08-12T00:00:00"/>
    <m/>
    <d v="2025-08-12T00:00:00"/>
    <n v="0"/>
    <m/>
    <s v=""/>
    <s v="Đã thanh toán"/>
    <s v="08"/>
    <s v="09"/>
    <s v="check xong"/>
    <m/>
    <x v="8"/>
    <x v="8"/>
  </r>
  <r>
    <x v="5"/>
    <x v="5"/>
    <d v="2025-08-12T00:00:00"/>
    <s v="BH2355630"/>
    <d v="2025-08-12T00:00:00"/>
    <n v="52490"/>
    <s v="19009976"/>
    <n v="4048240"/>
    <n v="0"/>
    <n v="323859"/>
    <n v="4372099"/>
    <s v="Bán hàng"/>
    <d v="2025-09-24T00:00:00"/>
    <m/>
    <n v="0"/>
    <n v="4372099"/>
    <n v="4372099"/>
    <n v="0"/>
    <d v="2025-08-12T00:00:00"/>
    <m/>
    <d v="2025-08-12T00:00:00"/>
    <n v="0"/>
    <m/>
    <s v=""/>
    <s v="Đã thanh toán"/>
    <s v="08"/>
    <s v="09"/>
    <s v="check xong"/>
    <m/>
    <x v="5"/>
    <x v="5"/>
  </r>
  <r>
    <x v="5"/>
    <x v="5"/>
    <d v="2025-08-12T00:00:00"/>
    <s v="BH2355631"/>
    <d v="2025-08-12T00:00:00"/>
    <n v="52493"/>
    <s v="19009801"/>
    <n v="2024120"/>
    <n v="0"/>
    <n v="161930"/>
    <n v="2186050"/>
    <s v="Bán hàng"/>
    <d v="2025-09-24T00:00:00"/>
    <m/>
    <n v="0"/>
    <n v="2186050"/>
    <n v="2186050"/>
    <n v="0"/>
    <d v="2025-08-12T00:00:00"/>
    <m/>
    <d v="2025-08-12T00:00:00"/>
    <n v="0"/>
    <m/>
    <s v=""/>
    <s v="Đã thanh toán"/>
    <s v="08"/>
    <s v="09"/>
    <s v="check xong"/>
    <m/>
    <x v="5"/>
    <x v="5"/>
  </r>
  <r>
    <x v="8"/>
    <x v="8"/>
    <d v="2025-08-12T00:00:00"/>
    <s v="BH2355632"/>
    <d v="2025-08-12T00:00:00"/>
    <n v="52489"/>
    <s v="11262821"/>
    <n v="5870750"/>
    <n v="0"/>
    <n v="469660"/>
    <n v="6340410"/>
    <s v="Bán hàng"/>
    <d v="2025-09-24T00:00:00"/>
    <m/>
    <n v="0"/>
    <n v="6340410"/>
    <n v="6340410"/>
    <n v="0"/>
    <d v="2025-08-12T00:00:00"/>
    <m/>
    <d v="2025-08-12T00:00:00"/>
    <n v="0"/>
    <m/>
    <s v=""/>
    <s v="Đã thanh toán"/>
    <s v="08"/>
    <s v="09"/>
    <s v="check xong"/>
    <m/>
    <x v="8"/>
    <x v="8"/>
  </r>
  <r>
    <x v="9"/>
    <x v="9"/>
    <d v="2025-08-13T00:00:00"/>
    <s v="BH2328401"/>
    <d v="2025-08-13T00:00:00"/>
    <n v="52650"/>
    <s v="26015407"/>
    <n v="2024120"/>
    <n v="0"/>
    <n v="161930"/>
    <n v="2186050"/>
    <s v="Bán hàng"/>
    <d v="2025-09-24T00:00:00"/>
    <m/>
    <n v="0"/>
    <n v="2186050"/>
    <n v="2186050"/>
    <n v="0"/>
    <d v="2025-08-13T00:00:00"/>
    <m/>
    <d v="2025-08-13T00:00:00"/>
    <n v="0"/>
    <m/>
    <s v=""/>
    <s v="Đã thanh toán"/>
    <s v="08"/>
    <s v="09"/>
    <s v="check xong"/>
    <m/>
    <x v="9"/>
    <x v="9"/>
  </r>
  <r>
    <x v="9"/>
    <x v="9"/>
    <d v="2025-08-13T00:00:00"/>
    <s v="BH2328518"/>
    <d v="2025-08-13T00:00:00"/>
    <n v="52641"/>
    <s v="13357449"/>
    <n v="3816965"/>
    <n v="0"/>
    <n v="305357"/>
    <n v="4122322"/>
    <s v="Bán hàng"/>
    <d v="2025-09-24T00:00:00"/>
    <m/>
    <n v="0"/>
    <n v="4122322"/>
    <n v="4122322"/>
    <n v="0"/>
    <d v="2025-08-13T00:00:00"/>
    <m/>
    <d v="2025-08-13T00:00:00"/>
    <n v="0"/>
    <m/>
    <s v=""/>
    <s v="Đã thanh toán"/>
    <s v="08"/>
    <s v="09"/>
    <s v="check xong"/>
    <m/>
    <x v="9"/>
    <x v="9"/>
  </r>
  <r>
    <x v="9"/>
    <x v="9"/>
    <d v="2025-08-13T00:00:00"/>
    <s v="BH2328534"/>
    <d v="2025-08-13T00:00:00"/>
    <n v="52644"/>
    <s v="26015328"/>
    <n v="1759290"/>
    <n v="0"/>
    <n v="140743"/>
    <n v="1900033"/>
    <s v="Bán hàng"/>
    <d v="2025-09-24T00:00:00"/>
    <m/>
    <n v="0"/>
    <n v="1900033"/>
    <n v="1900033"/>
    <n v="0"/>
    <d v="2025-08-13T00:00:00"/>
    <m/>
    <d v="2025-08-13T00:00:00"/>
    <n v="0"/>
    <m/>
    <s v=""/>
    <s v="Đã thanh toán"/>
    <s v="08"/>
    <s v="09"/>
    <s v="check xong"/>
    <m/>
    <x v="9"/>
    <x v="9"/>
  </r>
  <r>
    <x v="9"/>
    <x v="9"/>
    <d v="2025-08-13T00:00:00"/>
    <s v="BH2328543"/>
    <d v="2025-08-13T00:00:00"/>
    <n v="52648"/>
    <s v="13357550"/>
    <n v="1012060"/>
    <n v="0"/>
    <n v="80965"/>
    <n v="1093025"/>
    <s v="Bán hàng"/>
    <d v="2025-09-24T00:00:00"/>
    <m/>
    <n v="0"/>
    <n v="1093025"/>
    <n v="1093025"/>
    <n v="0"/>
    <d v="2025-08-13T00:00:00"/>
    <m/>
    <d v="2025-08-13T00:00:00"/>
    <n v="0"/>
    <m/>
    <s v=""/>
    <s v="Đã thanh toán"/>
    <s v="08"/>
    <s v="09"/>
    <s v="check xong"/>
    <m/>
    <x v="9"/>
    <x v="9"/>
  </r>
  <r>
    <x v="7"/>
    <x v="7"/>
    <d v="2025-08-14T00:00:00"/>
    <s v="BH2355780"/>
    <d v="2025-08-11T00:00:00"/>
    <n v="52501"/>
    <s v="15032301"/>
    <n v="2024120"/>
    <n v="0"/>
    <n v="161930"/>
    <n v="2186050"/>
    <s v="Bán hàng"/>
    <d v="2025-09-24T00:00:00"/>
    <m/>
    <n v="0"/>
    <n v="2186050"/>
    <n v="2186050"/>
    <n v="0"/>
    <d v="2025-08-11T00:00:00"/>
    <m/>
    <d v="2025-08-11T00:00:00"/>
    <n v="0"/>
    <m/>
    <s v=""/>
    <s v="Đã thanh toán"/>
    <s v="08"/>
    <s v="09"/>
    <s v="check xong"/>
    <m/>
    <x v="7"/>
    <x v="7"/>
  </r>
  <r>
    <x v="7"/>
    <x v="7"/>
    <d v="2025-08-14T00:00:00"/>
    <s v="BH2355781"/>
    <d v="2025-08-11T00:00:00"/>
    <n v="52502"/>
    <s v="15032781"/>
    <n v="2024120"/>
    <n v="0"/>
    <n v="161930"/>
    <n v="2186050"/>
    <s v="Bán hàng"/>
    <d v="2025-09-24T00:00:00"/>
    <m/>
    <n v="0"/>
    <n v="2186050"/>
    <n v="2186050"/>
    <n v="0"/>
    <d v="2025-08-11T00:00:00"/>
    <m/>
    <d v="2025-08-11T00:00:00"/>
    <n v="0"/>
    <m/>
    <s v=""/>
    <s v="Đã thanh toán"/>
    <s v="08"/>
    <s v="09"/>
    <s v="check xong"/>
    <m/>
    <x v="7"/>
    <x v="7"/>
  </r>
  <r>
    <x v="3"/>
    <x v="3"/>
    <d v="2025-08-14T00:00:00"/>
    <s v="BH2355782"/>
    <d v="2025-08-11T00:00:00"/>
    <n v="52503"/>
    <s v="16070279"/>
    <n v="808945"/>
    <n v="0"/>
    <n v="64716"/>
    <n v="873661"/>
    <s v="Bán hàng"/>
    <d v="2025-09-24T00:00:00"/>
    <m/>
    <n v="0"/>
    <n v="873661"/>
    <n v="873661"/>
    <n v="0"/>
    <d v="2025-08-11T00:00:00"/>
    <m/>
    <d v="2025-08-11T00:00:00"/>
    <n v="0"/>
    <m/>
    <s v=""/>
    <s v="Đã thanh toán"/>
    <s v="08"/>
    <s v="09"/>
    <s v="check xong"/>
    <m/>
    <x v="3"/>
    <x v="3"/>
  </r>
  <r>
    <x v="7"/>
    <x v="7"/>
    <d v="2025-08-14T00:00:00"/>
    <s v="BH2355789"/>
    <d v="2025-08-11T00:00:00"/>
    <n v="52507"/>
    <s v="15032602"/>
    <n v="2026650"/>
    <n v="0"/>
    <n v="162132"/>
    <n v="2188782"/>
    <s v="Bán hàng"/>
    <d v="2025-09-24T00:00:00"/>
    <m/>
    <n v="0"/>
    <n v="2188782"/>
    <n v="2188782"/>
    <n v="0"/>
    <d v="2025-08-11T00:00:00"/>
    <m/>
    <d v="2025-08-11T00:00:00"/>
    <n v="0"/>
    <m/>
    <s v=""/>
    <s v="Đã thanh toán"/>
    <s v="08"/>
    <s v="09"/>
    <s v="check xong"/>
    <m/>
    <x v="7"/>
    <x v="7"/>
  </r>
  <r>
    <x v="2"/>
    <x v="2"/>
    <d v="2025-08-14T00:00:00"/>
    <s v="BH2355790"/>
    <d v="2025-08-11T00:00:00"/>
    <n v="52508"/>
    <s v="17271025"/>
    <n v="2024120"/>
    <n v="0"/>
    <n v="161930"/>
    <n v="2186050"/>
    <s v="Bán hàng"/>
    <d v="2025-09-24T00:00:00"/>
    <m/>
    <n v="0"/>
    <n v="2186050"/>
    <n v="2186050"/>
    <n v="0"/>
    <d v="2025-08-11T00:00:00"/>
    <m/>
    <d v="2025-08-11T00:00:00"/>
    <n v="0"/>
    <m/>
    <s v=""/>
    <s v="Đã thanh toán"/>
    <s v="08"/>
    <s v="09"/>
    <s v="check xong"/>
    <m/>
    <x v="2"/>
    <x v="2"/>
  </r>
  <r>
    <x v="1"/>
    <x v="1"/>
    <d v="2025-08-14T00:00:00"/>
    <s v="BH2355791"/>
    <d v="2025-08-11T00:00:00"/>
    <n v="52509"/>
    <s v="28624948"/>
    <n v="2024120"/>
    <n v="0"/>
    <n v="161930"/>
    <n v="2186050"/>
    <s v="Bán hàng"/>
    <d v="2025-09-24T00:00:00"/>
    <m/>
    <n v="0"/>
    <n v="2186050"/>
    <n v="2186050"/>
    <n v="0"/>
    <d v="2025-08-11T00:00:00"/>
    <m/>
    <d v="2025-08-11T00:00:00"/>
    <n v="0"/>
    <m/>
    <s v=""/>
    <s v="Đã thanh toán"/>
    <s v="08"/>
    <s v="09"/>
    <s v="check xong"/>
    <m/>
    <x v="1"/>
    <x v="1"/>
  </r>
  <r>
    <x v="14"/>
    <x v="14"/>
    <d v="2025-08-14T00:00:00"/>
    <s v="BH2355788"/>
    <d v="2025-08-12T00:00:00"/>
    <n v="52506"/>
    <s v="23376020"/>
    <n v="1468620"/>
    <n v="0"/>
    <n v="117490"/>
    <n v="1586110"/>
    <s v="Bán hàng"/>
    <d v="2025-09-24T00:00:00"/>
    <m/>
    <n v="0"/>
    <n v="1586110"/>
    <n v="1586110"/>
    <n v="0"/>
    <d v="2025-08-12T00:00:00"/>
    <m/>
    <d v="2025-08-12T00:00:00"/>
    <n v="0"/>
    <m/>
    <s v=""/>
    <s v="Đã thanh toán"/>
    <s v="08"/>
    <s v="09"/>
    <s v="check xong"/>
    <m/>
    <x v="14"/>
    <x v="14"/>
  </r>
  <r>
    <x v="13"/>
    <x v="13"/>
    <d v="2025-08-14T00:00:00"/>
    <s v="BH2355783"/>
    <d v="2025-08-13T00:00:00"/>
    <n v="52504"/>
    <s v="20665679"/>
    <n v="2579200"/>
    <n v="0"/>
    <n v="206336"/>
    <n v="2785536"/>
    <s v="Bán hàng"/>
    <d v="2025-09-24T00:00:00"/>
    <m/>
    <n v="0"/>
    <n v="2785536"/>
    <n v="2785536"/>
    <n v="0"/>
    <d v="2025-08-13T00:00:00"/>
    <m/>
    <d v="2025-08-13T00:00:00"/>
    <n v="0"/>
    <m/>
    <s v=""/>
    <s v="Đã thanh toán"/>
    <s v="08"/>
    <s v="09"/>
    <s v="check xong"/>
    <m/>
    <x v="13"/>
    <x v="13"/>
  </r>
  <r>
    <x v="8"/>
    <x v="8"/>
    <d v="2025-08-14T00:00:00"/>
    <s v="BH2355787"/>
    <d v="2025-08-14T00:00:00"/>
    <n v="52505"/>
    <s v="10655460"/>
    <n v="13117480"/>
    <n v="0"/>
    <n v="1049398"/>
    <n v="14166878"/>
    <s v="Bán hàng"/>
    <d v="2025-09-24T00:00:00"/>
    <m/>
    <n v="0"/>
    <n v="14166878"/>
    <n v="14166878"/>
    <n v="0"/>
    <d v="2025-08-14T00:00:00"/>
    <m/>
    <d v="2025-08-14T00:00:00"/>
    <n v="0"/>
    <m/>
    <s v=""/>
    <s v="Đã thanh toán"/>
    <s v="08"/>
    <s v="09"/>
    <s v="check xong"/>
    <m/>
    <x v="8"/>
    <x v="8"/>
  </r>
  <r>
    <x v="8"/>
    <x v="8"/>
    <d v="2025-08-14T00:00:00"/>
    <s v="BH2355792"/>
    <d v="2025-08-14T00:00:00"/>
    <n v="52491"/>
    <s v="10655726"/>
    <n v="2024120"/>
    <n v="0"/>
    <n v="161930"/>
    <n v="2186050"/>
    <s v="Bán hàng"/>
    <d v="2025-09-24T00:00:00"/>
    <m/>
    <n v="0"/>
    <n v="2186050"/>
    <n v="2186050"/>
    <n v="0"/>
    <d v="2025-08-14T00:00:00"/>
    <m/>
    <d v="2025-08-14T00:00:00"/>
    <n v="0"/>
    <m/>
    <s v=""/>
    <s v="Đã thanh toán"/>
    <s v="08"/>
    <s v="09"/>
    <s v="check xong"/>
    <m/>
    <x v="8"/>
    <x v="8"/>
  </r>
  <r>
    <x v="8"/>
    <x v="8"/>
    <d v="2025-08-14T00:00:00"/>
    <s v="BH2355793"/>
    <d v="2025-08-14T00:00:00"/>
    <n v="52492"/>
    <s v="10654130"/>
    <n v="8096480"/>
    <n v="0"/>
    <n v="647718"/>
    <n v="8744198"/>
    <s v="Bán hàng"/>
    <d v="2025-09-24T00:00:00"/>
    <m/>
    <n v="0"/>
    <n v="8744198"/>
    <n v="8744198"/>
    <n v="0"/>
    <d v="2025-08-14T00:00:00"/>
    <m/>
    <d v="2025-08-14T00:00:00"/>
    <n v="0"/>
    <m/>
    <s v=""/>
    <s v="Đã thanh toán"/>
    <s v="08"/>
    <s v="09"/>
    <s v="check xong"/>
    <m/>
    <x v="8"/>
    <x v="8"/>
  </r>
  <r>
    <x v="9"/>
    <x v="9"/>
    <d v="2025-08-15T00:00:00"/>
    <s v="BH2328524"/>
    <d v="2025-08-15T00:00:00"/>
    <n v="52642"/>
    <s v="14022948"/>
    <n v="10994742"/>
    <n v="0"/>
    <n v="879579"/>
    <n v="11874321"/>
    <s v="Bán hàng"/>
    <d v="2025-09-24T00:00:00"/>
    <m/>
    <n v="0"/>
    <n v="11874321"/>
    <n v="11874321"/>
    <n v="0"/>
    <d v="2025-08-15T00:00:00"/>
    <m/>
    <d v="2025-08-15T00:00:00"/>
    <n v="0"/>
    <m/>
    <s v=""/>
    <s v="Đã thanh toán"/>
    <s v="08"/>
    <s v="09"/>
    <s v="check xong"/>
    <m/>
    <x v="9"/>
    <x v="9"/>
  </r>
  <r>
    <x v="9"/>
    <x v="9"/>
    <d v="2025-08-15T00:00:00"/>
    <s v="BH2328529"/>
    <d v="2025-08-15T00:00:00"/>
    <n v="52643"/>
    <s v="14022544"/>
    <n v="558030"/>
    <n v="0"/>
    <n v="44642"/>
    <n v="602672"/>
    <s v="Bán hàng"/>
    <d v="2025-09-24T00:00:00"/>
    <m/>
    <n v="0"/>
    <n v="602672"/>
    <n v="602672"/>
    <n v="0"/>
    <d v="2025-08-15T00:00:00"/>
    <m/>
    <d v="2025-08-15T00:00:00"/>
    <n v="0"/>
    <m/>
    <s v=""/>
    <s v="Đã thanh toán"/>
    <s v="08"/>
    <s v="09"/>
    <s v="check xong"/>
    <m/>
    <x v="9"/>
    <x v="9"/>
  </r>
  <r>
    <x v="9"/>
    <x v="9"/>
    <d v="2025-08-15T00:00:00"/>
    <s v="BH2328546"/>
    <d v="2025-08-15T00:00:00"/>
    <n v="52649"/>
    <s v="14023576"/>
    <n v="734310"/>
    <n v="0"/>
    <n v="58745"/>
    <n v="793055"/>
    <s v="Bán hàng"/>
    <d v="2025-09-24T00:00:00"/>
    <m/>
    <n v="0"/>
    <n v="793055"/>
    <n v="793055"/>
    <n v="0"/>
    <d v="2025-08-15T00:00:00"/>
    <m/>
    <d v="2025-08-15T00:00:00"/>
    <n v="0"/>
    <m/>
    <s v=""/>
    <s v="Đã thanh toán"/>
    <s v="08"/>
    <s v="09"/>
    <s v="check xong"/>
    <m/>
    <x v="9"/>
    <x v="9"/>
  </r>
  <r>
    <x v="8"/>
    <x v="8"/>
    <d v="2025-08-15T00:00:00"/>
    <s v="BH2356213"/>
    <d v="2025-08-15T00:00:00"/>
    <n v="53733"/>
    <s v="12120649"/>
    <n v="1564000"/>
    <n v="0"/>
    <n v="125120"/>
    <n v="1689120"/>
    <s v="Bán hàng"/>
    <d v="2025-09-24T00:00:00"/>
    <m/>
    <n v="0"/>
    <n v="1689120"/>
    <n v="1689120"/>
    <n v="0"/>
    <d v="2025-08-15T00:00:00"/>
    <m/>
    <d v="2025-08-15T00:00:00"/>
    <n v="0"/>
    <m/>
    <s v=""/>
    <s v="Đã thanh toán"/>
    <s v="08"/>
    <s v="09"/>
    <s v="check xong"/>
    <m/>
    <x v="8"/>
    <x v="8"/>
  </r>
  <r>
    <x v="13"/>
    <x v="13"/>
    <d v="2025-08-16T00:00:00"/>
    <s v="BH2355753"/>
    <d v="2025-08-14T00:00:00"/>
    <n v="52411"/>
    <s v="20664311"/>
    <n v="501830"/>
    <n v="0"/>
    <n v="40146"/>
    <n v="541976"/>
    <s v="Bán hàng"/>
    <d v="2025-09-24T00:00:00"/>
    <m/>
    <n v="0"/>
    <n v="541976"/>
    <n v="541976"/>
    <n v="0"/>
    <d v="2025-08-14T00:00:00"/>
    <m/>
    <d v="2025-08-14T00:00:00"/>
    <n v="0"/>
    <m/>
    <s v=""/>
    <s v="Đã thanh toán"/>
    <s v="08"/>
    <s v="09"/>
    <s v="check xong"/>
    <m/>
    <x v="13"/>
    <x v="13"/>
  </r>
  <r>
    <x v="8"/>
    <x v="8"/>
    <d v="2025-08-16T00:00:00"/>
    <s v="BH2355918"/>
    <d v="2025-08-16T00:00:00"/>
    <n v="52626"/>
    <s v="12123202"/>
    <n v="9958760"/>
    <n v="0"/>
    <n v="796701"/>
    <n v="10755461"/>
    <s v="Bán hàng"/>
    <d v="2025-09-24T00:00:00"/>
    <m/>
    <n v="0"/>
    <n v="10755461"/>
    <n v="10755461"/>
    <n v="0"/>
    <d v="2025-08-16T00:00:00"/>
    <m/>
    <d v="2025-08-16T00:00:00"/>
    <n v="0"/>
    <m/>
    <s v=""/>
    <s v="Đã thanh toán"/>
    <s v="08"/>
    <s v="09"/>
    <s v="check xong"/>
    <m/>
    <x v="8"/>
    <x v="8"/>
  </r>
  <r>
    <x v="4"/>
    <x v="4"/>
    <d v="2025-08-16T00:00:00"/>
    <s v="BH2355919"/>
    <d v="2025-08-16T00:00:00"/>
    <n v="52627"/>
    <s v="18523572"/>
    <n v="1719535"/>
    <n v="0"/>
    <n v="137563"/>
    <n v="1857098"/>
    <s v="Bán hàng"/>
    <d v="2025-09-24T00:00:00"/>
    <m/>
    <n v="0"/>
    <n v="1857098"/>
    <n v="1857098"/>
    <n v="0"/>
    <d v="2025-08-16T00:00:00"/>
    <m/>
    <d v="2025-08-16T00:00:00"/>
    <n v="0"/>
    <m/>
    <s v=""/>
    <s v="Đã thanh toán"/>
    <s v="08"/>
    <s v="09"/>
    <s v="check xong"/>
    <m/>
    <x v="4"/>
    <x v="4"/>
  </r>
  <r>
    <x v="4"/>
    <x v="4"/>
    <d v="2025-08-16T00:00:00"/>
    <s v="BH2355920"/>
    <d v="2025-08-16T00:00:00"/>
    <n v="52628"/>
    <s v="18527052"/>
    <n v="2746296"/>
    <n v="0"/>
    <n v="219704"/>
    <n v="2966000"/>
    <s v="Bán hàng"/>
    <d v="2025-09-24T00:00:00"/>
    <m/>
    <n v="0"/>
    <n v="2966000"/>
    <n v="2966000"/>
    <n v="0"/>
    <d v="2025-08-16T00:00:00"/>
    <m/>
    <d v="2025-08-16T00:00:00"/>
    <n v="0"/>
    <m/>
    <s v=""/>
    <s v="Đã thanh toán"/>
    <s v="08"/>
    <s v="09"/>
    <s v="check xong"/>
    <m/>
    <x v="4"/>
    <x v="4"/>
  </r>
  <r>
    <x v="4"/>
    <x v="4"/>
    <d v="2025-08-16T00:00:00"/>
    <s v="BH2355921"/>
    <d v="2025-08-16T00:00:00"/>
    <n v="52629"/>
    <s v="18523670"/>
    <n v="2024120"/>
    <n v="0"/>
    <n v="161930"/>
    <n v="2186050"/>
    <s v="Bán hàng"/>
    <d v="2025-09-24T00:00:00"/>
    <m/>
    <n v="0"/>
    <n v="2186050"/>
    <n v="2186050"/>
    <n v="0"/>
    <d v="2025-08-16T00:00:00"/>
    <m/>
    <d v="2025-08-16T00:00:00"/>
    <n v="0"/>
    <m/>
    <s v=""/>
    <s v="Đã thanh toán"/>
    <s v="08"/>
    <s v="09"/>
    <s v="check xong"/>
    <m/>
    <x v="4"/>
    <x v="4"/>
  </r>
  <r>
    <x v="2"/>
    <x v="2"/>
    <d v="2025-08-18T00:00:00"/>
    <s v="BH2355922"/>
    <d v="2025-08-14T00:00:00"/>
    <n v="53697"/>
    <s v="17272553"/>
    <n v="4621655"/>
    <n v="0"/>
    <n v="369732"/>
    <n v="4991387"/>
    <s v="Bán hàng"/>
    <d v="2025-09-24T00:00:00"/>
    <m/>
    <n v="0"/>
    <n v="4991387"/>
    <n v="4991387"/>
    <n v="0"/>
    <d v="2025-08-14T00:00:00"/>
    <m/>
    <d v="2025-08-14T00:00:00"/>
    <n v="0"/>
    <m/>
    <s v=""/>
    <s v="Đã thanh toán"/>
    <s v="08"/>
    <s v="09"/>
    <s v="check xong"/>
    <m/>
    <x v="2"/>
    <x v="2"/>
  </r>
  <r>
    <x v="3"/>
    <x v="3"/>
    <d v="2025-08-18T00:00:00"/>
    <s v="BH2355923"/>
    <d v="2025-08-15T00:00:00"/>
    <n v="53698"/>
    <s v="16072074"/>
    <n v="1110580"/>
    <n v="0"/>
    <n v="88846"/>
    <n v="1199426"/>
    <s v="Bán hàng"/>
    <d v="2025-10-10T00:00:00"/>
    <m/>
    <n v="0"/>
    <n v="1199426"/>
    <n v="1199426"/>
    <n v="0"/>
    <d v="2025-08-15T00:00:00"/>
    <m/>
    <d v="2025-08-15T00:00:00"/>
    <n v="0"/>
    <m/>
    <s v=""/>
    <s v="Đã thanh toán"/>
    <s v="08"/>
    <n v="10"/>
    <s v="check xong"/>
    <m/>
    <x v="3"/>
    <x v="3"/>
  </r>
  <r>
    <x v="9"/>
    <x v="9"/>
    <d v="2025-08-18T00:00:00"/>
    <s v="BH2330080"/>
    <d v="2025-08-18T00:00:00"/>
    <n v="54511"/>
    <s v="13362635"/>
    <n v="1612410"/>
    <n v="0"/>
    <n v="128993"/>
    <n v="1741403"/>
    <s v="Bán hàng"/>
    <d v="2025-10-10T00:00:00"/>
    <m/>
    <n v="0"/>
    <n v="1741403"/>
    <n v="1741403"/>
    <n v="0"/>
    <d v="2025-08-18T00:00:00"/>
    <m/>
    <d v="2025-08-18T00:00:00"/>
    <n v="0"/>
    <m/>
    <s v=""/>
    <s v="Đã thanh toán"/>
    <s v="08"/>
    <n v="10"/>
    <s v="check xong"/>
    <m/>
    <x v="9"/>
    <x v="9"/>
  </r>
  <r>
    <x v="5"/>
    <x v="5"/>
    <d v="2025-08-20T00:00:00"/>
    <s v="BH2356302"/>
    <d v="2025-08-20T00:00:00"/>
    <n v="54130"/>
    <s v="19014044"/>
    <n v="501830"/>
    <n v="0"/>
    <n v="40146"/>
    <n v="541976"/>
    <s v="Bán hàng"/>
    <d v="2025-09-24T00:00:00"/>
    <m/>
    <n v="0"/>
    <n v="541976"/>
    <n v="541976"/>
    <n v="0"/>
    <d v="2025-08-20T00:00:00"/>
    <m/>
    <d v="2025-08-20T00:00:00"/>
    <n v="0"/>
    <m/>
    <s v=""/>
    <s v="Đã thanh toán"/>
    <s v="08"/>
    <s v="09"/>
    <s v="check xong"/>
    <m/>
    <x v="5"/>
    <x v="5"/>
  </r>
  <r>
    <x v="12"/>
    <x v="12"/>
    <d v="2025-08-21T00:00:00"/>
    <s v="BH2356466"/>
    <d v="2025-08-18T00:00:00"/>
    <n v="54330"/>
    <s v="27633498"/>
    <n v="501830"/>
    <n v="0"/>
    <n v="40146"/>
    <n v="541976"/>
    <s v="Bán hàng"/>
    <d v="2025-10-10T00:00:00"/>
    <m/>
    <n v="0"/>
    <n v="541976"/>
    <n v="541976"/>
    <n v="0"/>
    <d v="2025-08-18T00:00:00"/>
    <m/>
    <d v="2025-08-18T00:00:00"/>
    <n v="0"/>
    <m/>
    <s v=""/>
    <s v="Đã thanh toán"/>
    <s v="08"/>
    <n v="10"/>
    <s v="check xong"/>
    <m/>
    <x v="12"/>
    <x v="12"/>
  </r>
  <r>
    <x v="2"/>
    <x v="2"/>
    <d v="2025-08-21T00:00:00"/>
    <s v="BH2356490"/>
    <d v="2025-08-18T00:00:00"/>
    <n v="54370"/>
    <s v="17274693"/>
    <n v="1366975"/>
    <n v="0"/>
    <n v="109358"/>
    <n v="1476333"/>
    <s v="Bán hàng"/>
    <d v="2025-10-10T00:00:00"/>
    <m/>
    <n v="0"/>
    <n v="1476333"/>
    <n v="1476333"/>
    <n v="0"/>
    <d v="2025-08-18T00:00:00"/>
    <m/>
    <d v="2025-08-18T00:00:00"/>
    <n v="0"/>
    <m/>
    <s v=""/>
    <s v="Đã thanh toán"/>
    <s v="08"/>
    <n v="10"/>
    <s v="check xong"/>
    <m/>
    <x v="2"/>
    <x v="2"/>
  </r>
  <r>
    <x v="7"/>
    <x v="7"/>
    <d v="2025-08-21T00:00:00"/>
    <s v="BH2356491"/>
    <d v="2025-08-18T00:00:00"/>
    <n v="54371"/>
    <s v="15035534"/>
    <n v="501830"/>
    <n v="0"/>
    <n v="40146"/>
    <n v="541976"/>
    <s v="Bán hàng"/>
    <d v="2025-10-10T00:00:00"/>
    <m/>
    <n v="0"/>
    <n v="541976"/>
    <n v="541976"/>
    <n v="0"/>
    <d v="2025-08-18T00:00:00"/>
    <m/>
    <d v="2025-08-18T00:00:00"/>
    <n v="0"/>
    <m/>
    <s v=""/>
    <s v="Đã thanh toán"/>
    <s v="08"/>
    <n v="10"/>
    <s v="check xong"/>
    <m/>
    <x v="7"/>
    <x v="7"/>
  </r>
  <r>
    <x v="11"/>
    <x v="11"/>
    <d v="2025-08-21T00:00:00"/>
    <s v="BH2356492"/>
    <d v="2025-08-18T00:00:00"/>
    <n v="54372"/>
    <s v="24577147"/>
    <n v="1468620"/>
    <n v="0"/>
    <n v="117490"/>
    <n v="1586110"/>
    <s v="Bán hàng"/>
    <d v="2025-10-10T00:00:00"/>
    <m/>
    <n v="0"/>
    <n v="1586110"/>
    <n v="1586110"/>
    <n v="0"/>
    <d v="2025-08-18T00:00:00"/>
    <m/>
    <d v="2025-08-18T00:00:00"/>
    <n v="0"/>
    <m/>
    <s v=""/>
    <s v="Đã thanh toán"/>
    <s v="08"/>
    <n v="10"/>
    <s v="check xong"/>
    <m/>
    <x v="11"/>
    <x v="11"/>
  </r>
  <r>
    <x v="8"/>
    <x v="8"/>
    <d v="2025-08-22T00:00:00"/>
    <s v="BH2356464"/>
    <d v="2025-08-22T00:00:00"/>
    <n v="54328"/>
    <s v="12125725"/>
    <n v="12591050"/>
    <n v="0"/>
    <n v="1007284"/>
    <n v="13598334"/>
    <s v="Bán hàng"/>
    <d v="2025-10-10T00:00:00"/>
    <m/>
    <n v="0"/>
    <n v="13598334"/>
    <n v="13598334"/>
    <n v="0"/>
    <d v="2025-08-22T00:00:00"/>
    <m/>
    <d v="2025-08-22T00:00:00"/>
    <n v="0"/>
    <m/>
    <s v=""/>
    <s v="Đã thanh toán"/>
    <s v="08"/>
    <n v="10"/>
    <s v="check xong"/>
    <m/>
    <x v="8"/>
    <x v="8"/>
  </r>
  <r>
    <x v="8"/>
    <x v="8"/>
    <d v="2025-08-22T00:00:00"/>
    <s v="BH2356465"/>
    <d v="2025-08-22T00:00:00"/>
    <n v="54329"/>
    <s v="12125297"/>
    <n v="2645930"/>
    <n v="0"/>
    <n v="211674"/>
    <n v="2857604"/>
    <s v="Bán hàng"/>
    <d v="2025-10-10T00:00:00"/>
    <m/>
    <n v="0"/>
    <n v="2857604"/>
    <n v="2857604"/>
    <n v="0"/>
    <d v="2025-08-22T00:00:00"/>
    <m/>
    <d v="2025-08-22T00:00:00"/>
    <n v="0"/>
    <m/>
    <s v=""/>
    <s v="Đã thanh toán"/>
    <s v="08"/>
    <n v="10"/>
    <s v="check xong"/>
    <m/>
    <x v="8"/>
    <x v="8"/>
  </r>
  <r>
    <x v="9"/>
    <x v="9"/>
    <d v="2025-08-23T00:00:00"/>
    <s v="BH2331428"/>
    <d v="2025-08-23T00:00:00"/>
    <n v="57767"/>
    <s v="14024664"/>
    <n v="536025"/>
    <n v="0"/>
    <n v="42882"/>
    <n v="578907"/>
    <s v="Bán hàng"/>
    <d v="2025-10-10T00:00:00"/>
    <m/>
    <n v="0"/>
    <n v="578907"/>
    <n v="578907"/>
    <n v="0"/>
    <d v="2025-08-23T00:00:00"/>
    <m/>
    <d v="2025-08-23T00:00:00"/>
    <n v="0"/>
    <m/>
    <s v=""/>
    <s v="Đã thanh toán"/>
    <s v="08"/>
    <n v="10"/>
    <s v="check xong"/>
    <m/>
    <x v="9"/>
    <x v="9"/>
  </r>
  <r>
    <x v="9"/>
    <x v="9"/>
    <d v="2025-08-23T00:00:00"/>
    <s v="BH2331429"/>
    <d v="2025-08-23T00:00:00"/>
    <n v="57768"/>
    <s v="14026473"/>
    <n v="16658700"/>
    <n v="0"/>
    <n v="1332696"/>
    <n v="17991396"/>
    <s v="Bán hàng"/>
    <d v="2025-10-10T00:00:00"/>
    <m/>
    <n v="0"/>
    <n v="17991396"/>
    <n v="17991396"/>
    <n v="0"/>
    <d v="2025-08-23T00:00:00"/>
    <m/>
    <d v="2025-08-23T00:00:00"/>
    <n v="0"/>
    <m/>
    <s v=""/>
    <s v="Đã thanh toán"/>
    <s v="08"/>
    <n v="10"/>
    <s v="check xong"/>
    <m/>
    <x v="9"/>
    <x v="9"/>
  </r>
  <r>
    <x v="9"/>
    <x v="9"/>
    <d v="2025-08-23T00:00:00"/>
    <s v="BH2331430"/>
    <d v="2025-08-23T00:00:00"/>
    <n v="57769"/>
    <s v="90547906"/>
    <n v="2194740"/>
    <n v="0"/>
    <n v="175579"/>
    <n v="2370319"/>
    <s v="Bán hàng"/>
    <d v="2025-10-10T00:00:00"/>
    <m/>
    <n v="0"/>
    <n v="2370319"/>
    <n v="2370319"/>
    <n v="0"/>
    <d v="2025-08-23T00:00:00"/>
    <m/>
    <d v="2025-08-23T00:00:00"/>
    <n v="0"/>
    <m/>
    <s v=""/>
    <s v="Đã thanh toán"/>
    <s v="08"/>
    <n v="10"/>
    <s v="check xong"/>
    <m/>
    <x v="9"/>
    <x v="9"/>
  </r>
  <r>
    <x v="8"/>
    <x v="8"/>
    <d v="2025-08-23T00:00:00"/>
    <s v="BH2356633"/>
    <d v="2025-08-23T00:00:00"/>
    <n v="55743"/>
    <s v="10659234"/>
    <n v="7188540"/>
    <n v="0"/>
    <n v="575084"/>
    <n v="7763624"/>
    <s v="Bán hàng"/>
    <d v="2025-10-10T00:00:00"/>
    <m/>
    <n v="0"/>
    <n v="7763624"/>
    <n v="7763624"/>
    <n v="0"/>
    <d v="2025-08-23T00:00:00"/>
    <m/>
    <d v="2025-08-23T00:00:00"/>
    <n v="0"/>
    <m/>
    <s v=""/>
    <s v="Đã thanh toán"/>
    <s v="08"/>
    <n v="10"/>
    <s v="check xong"/>
    <m/>
    <x v="8"/>
    <x v="8"/>
  </r>
  <r>
    <x v="8"/>
    <x v="8"/>
    <d v="2025-08-23T00:00:00"/>
    <s v="BH2356634"/>
    <d v="2025-08-23T00:00:00"/>
    <n v="54512"/>
    <s v="10658922"/>
    <n v="1564000"/>
    <n v="0"/>
    <n v="125120"/>
    <n v="1689120"/>
    <s v="Bán hàng"/>
    <d v="2025-10-10T00:00:00"/>
    <m/>
    <n v="0"/>
    <n v="1689120"/>
    <n v="1689120"/>
    <n v="0"/>
    <d v="2025-08-23T00:00:00"/>
    <m/>
    <d v="2025-08-23T00:00:00"/>
    <n v="0"/>
    <m/>
    <s v=""/>
    <s v="Đã thanh toán"/>
    <s v="08"/>
    <n v="10"/>
    <s v="check xong"/>
    <m/>
    <x v="8"/>
    <x v="8"/>
  </r>
  <r>
    <x v="7"/>
    <x v="7"/>
    <d v="2025-08-25T00:00:00"/>
    <s v="BH2356812"/>
    <d v="2025-08-21T00:00:00"/>
    <n v="55742"/>
    <s v="15037167"/>
    <n v="2645930"/>
    <n v="0"/>
    <n v="211674"/>
    <n v="2857604"/>
    <s v="Bán hàng"/>
    <d v="2025-10-10T00:00:00"/>
    <m/>
    <n v="0"/>
    <n v="2857604"/>
    <n v="2857604"/>
    <n v="0"/>
    <d v="2025-08-21T00:00:00"/>
    <m/>
    <d v="2025-08-21T00:00:00"/>
    <n v="0"/>
    <m/>
    <s v=""/>
    <s v="Đã thanh toán"/>
    <s v="08"/>
    <n v="10"/>
    <s v="check xong"/>
    <m/>
    <x v="7"/>
    <x v="7"/>
  </r>
  <r>
    <x v="2"/>
    <x v="2"/>
    <d v="2025-08-25T00:00:00"/>
    <s v="BH2356810"/>
    <d v="2025-08-22T00:00:00"/>
    <n v="55741"/>
    <s v="17276694"/>
    <n v="2136784"/>
    <n v="0"/>
    <n v="170943"/>
    <n v="2307727"/>
    <s v="Bán hàng"/>
    <d v="2025-10-10T00:00:00"/>
    <m/>
    <n v="0"/>
    <n v="2307727"/>
    <n v="2307727"/>
    <n v="0"/>
    <d v="2025-08-22T00:00:00"/>
    <m/>
    <d v="2025-08-22T00:00:00"/>
    <n v="0"/>
    <m/>
    <s v=""/>
    <s v="Đã thanh toán"/>
    <s v="08"/>
    <n v="10"/>
    <s v="check xong"/>
    <m/>
    <x v="2"/>
    <x v="2"/>
  </r>
  <r>
    <x v="2"/>
    <x v="2"/>
    <d v="2025-08-25T00:00:00"/>
    <s v="BH2356813"/>
    <d v="2025-08-22T00:00:00"/>
    <n v="55740"/>
    <s v="17276655"/>
    <n v="1248320"/>
    <n v="0"/>
    <n v="99866"/>
    <n v="1348186"/>
    <s v="Bán hàng"/>
    <d v="2025-10-10T00:00:00"/>
    <m/>
    <n v="0"/>
    <n v="1348186"/>
    <n v="1348186"/>
    <n v="0"/>
    <d v="2025-08-22T00:00:00"/>
    <m/>
    <d v="2025-08-22T00:00:00"/>
    <n v="0"/>
    <m/>
    <s v=""/>
    <s v="Đã thanh toán"/>
    <s v="08"/>
    <n v="10"/>
    <s v="check xong"/>
    <m/>
    <x v="2"/>
    <x v="2"/>
  </r>
  <r>
    <x v="9"/>
    <x v="9"/>
    <d v="2025-08-25T00:00:00"/>
    <s v="BH2328861"/>
    <d v="2025-08-25T00:00:00"/>
    <n v="54325"/>
    <s v="26019203"/>
    <n v="2024120"/>
    <n v="0"/>
    <n v="161930"/>
    <n v="2186050"/>
    <s v="Bán hàng"/>
    <d v="2025-09-24T00:00:00"/>
    <m/>
    <n v="0"/>
    <n v="2186050"/>
    <n v="2186050"/>
    <n v="0"/>
    <d v="2025-08-25T00:00:00"/>
    <m/>
    <d v="2025-08-25T00:00:00"/>
    <n v="0"/>
    <m/>
    <s v=""/>
    <s v="Đã thanh toán"/>
    <s v="08"/>
    <s v="09"/>
    <s v="check xong"/>
    <m/>
    <x v="9"/>
    <x v="9"/>
  </r>
  <r>
    <x v="9"/>
    <x v="9"/>
    <d v="2025-08-25T00:00:00"/>
    <s v="BH2328862"/>
    <d v="2025-08-25T00:00:00"/>
    <n v="54326"/>
    <s v="26019507"/>
    <n v="1612410"/>
    <n v="0"/>
    <n v="128993"/>
    <n v="1741403"/>
    <s v="Bán hàng"/>
    <d v="2025-09-24T00:00:00"/>
    <m/>
    <n v="0"/>
    <n v="1741403"/>
    <n v="1741403"/>
    <n v="0"/>
    <d v="2025-08-25T00:00:00"/>
    <m/>
    <d v="2025-08-25T00:00:00"/>
    <n v="0"/>
    <m/>
    <s v=""/>
    <s v="Đã thanh toán"/>
    <s v="08"/>
    <s v="09"/>
    <s v="check xong"/>
    <m/>
    <x v="9"/>
    <x v="9"/>
  </r>
  <r>
    <x v="9"/>
    <x v="9"/>
    <d v="2025-08-26T00:00:00"/>
    <s v="BH2331427"/>
    <d v="2025-08-26T00:00:00"/>
    <n v="57766"/>
    <s v="14027168"/>
    <n v="11105800"/>
    <n v="0"/>
    <n v="888464"/>
    <n v="11994264"/>
    <s v="Bán hàng"/>
    <d v="2025-10-10T00:00:00"/>
    <m/>
    <n v="0"/>
    <n v="11994264"/>
    <n v="11994264"/>
    <n v="0"/>
    <d v="2025-08-26T00:00:00"/>
    <m/>
    <d v="2025-08-26T00:00:00"/>
    <n v="0"/>
    <m/>
    <s v=""/>
    <s v="Đã thanh toán"/>
    <s v="08"/>
    <n v="10"/>
    <s v="check xong"/>
    <m/>
    <x v="9"/>
    <x v="9"/>
  </r>
  <r>
    <x v="4"/>
    <x v="4"/>
    <d v="2025-08-26T00:00:00"/>
    <s v="BH2356803"/>
    <d v="2025-08-26T00:00:00"/>
    <n v="55739"/>
    <s v="18531424"/>
    <n v="2582150"/>
    <n v="0"/>
    <n v="206572"/>
    <n v="2788722"/>
    <s v="Bán hàng"/>
    <d v="2025-10-10T00:00:00"/>
    <m/>
    <n v="0"/>
    <n v="2788722"/>
    <n v="2788722"/>
    <n v="0"/>
    <d v="2025-08-26T00:00:00"/>
    <m/>
    <d v="2025-08-26T00:00:00"/>
    <n v="0"/>
    <m/>
    <s v=""/>
    <s v="Đã thanh toán"/>
    <s v="08"/>
    <n v="10"/>
    <s v="check xong"/>
    <m/>
    <x v="4"/>
    <x v="4"/>
  </r>
  <r>
    <x v="4"/>
    <x v="4"/>
    <d v="2025-08-26T00:00:00"/>
    <s v="BH2356805"/>
    <d v="2025-08-26T00:00:00"/>
    <n v="55737"/>
    <s v="18530459"/>
    <n v="1110580"/>
    <n v="0"/>
    <n v="88846"/>
    <n v="1199426"/>
    <s v="Bán hàng"/>
    <d v="2025-10-10T00:00:00"/>
    <m/>
    <n v="0"/>
    <n v="1199426"/>
    <n v="1199426"/>
    <n v="0"/>
    <d v="2025-08-26T00:00:00"/>
    <m/>
    <d v="2025-08-26T00:00:00"/>
    <n v="0"/>
    <m/>
    <s v=""/>
    <s v="Đã thanh toán"/>
    <s v="08"/>
    <n v="10"/>
    <s v="check xong"/>
    <m/>
    <x v="4"/>
    <x v="4"/>
  </r>
  <r>
    <x v="4"/>
    <x v="4"/>
    <d v="2025-08-26T00:00:00"/>
    <s v="BH2356807"/>
    <d v="2025-08-26T00:00:00"/>
    <n v="55738"/>
    <s v="18531860"/>
    <n v="501830"/>
    <n v="0"/>
    <n v="40146"/>
    <n v="541976"/>
    <s v="Bán hàng"/>
    <d v="2025-10-10T00:00:00"/>
    <m/>
    <n v="0"/>
    <n v="541976"/>
    <n v="541976"/>
    <n v="0"/>
    <d v="2025-08-26T00:00:00"/>
    <m/>
    <d v="2025-08-26T00:00:00"/>
    <n v="0"/>
    <m/>
    <s v=""/>
    <s v="Đã thanh toán"/>
    <s v="08"/>
    <n v="10"/>
    <s v="check xong"/>
    <m/>
    <x v="4"/>
    <x v="4"/>
  </r>
  <r>
    <x v="9"/>
    <x v="9"/>
    <d v="2025-08-27T00:00:00"/>
    <s v="BH2331421"/>
    <d v="2025-08-27T00:00:00"/>
    <n v="57760"/>
    <s v="13363528"/>
    <n v="782000"/>
    <n v="0"/>
    <n v="62560"/>
    <n v="844560"/>
    <s v="Bán hàng"/>
    <d v="2025-10-10T00:00:00"/>
    <m/>
    <n v="0"/>
    <n v="844560"/>
    <n v="844560"/>
    <n v="0"/>
    <d v="2025-08-27T00:00:00"/>
    <m/>
    <d v="2025-08-27T00:00:00"/>
    <n v="0"/>
    <m/>
    <s v=""/>
    <s v="Đã thanh toán"/>
    <s v="08"/>
    <n v="10"/>
    <s v="check xong"/>
    <m/>
    <x v="9"/>
    <x v="9"/>
  </r>
  <r>
    <x v="9"/>
    <x v="9"/>
    <d v="2025-08-27T00:00:00"/>
    <s v="BH2331426"/>
    <d v="2025-08-27T00:00:00"/>
    <n v="57765"/>
    <s v="13366594"/>
    <n v="5169960"/>
    <n v="0"/>
    <n v="413597"/>
    <n v="5583557"/>
    <s v="Bán hàng"/>
    <d v="2025-10-10T00:00:00"/>
    <m/>
    <n v="0"/>
    <n v="5583557"/>
    <n v="5583557"/>
    <n v="0"/>
    <d v="2025-08-27T00:00:00"/>
    <m/>
    <d v="2025-08-27T00:00:00"/>
    <n v="0"/>
    <m/>
    <s v=""/>
    <s v="Đã thanh toán"/>
    <s v="08"/>
    <n v="10"/>
    <s v="check xong"/>
    <m/>
    <x v="9"/>
    <x v="9"/>
  </r>
  <r>
    <x v="12"/>
    <x v="12"/>
    <d v="2025-08-28T00:00:00"/>
    <s v="BH2357196"/>
    <d v="2025-08-24T00:00:00"/>
    <n v="56413"/>
    <s v="27635852"/>
    <n v="2916930"/>
    <n v="0"/>
    <n v="233354"/>
    <n v="3150284"/>
    <s v="Bán hàng"/>
    <d v="2025-10-10T00:00:00"/>
    <m/>
    <n v="0"/>
    <n v="3150284"/>
    <n v="3150284"/>
    <n v="0"/>
    <d v="2025-08-24T00:00:00"/>
    <m/>
    <d v="2025-08-24T00:00:00"/>
    <n v="0"/>
    <m/>
    <s v=""/>
    <s v="Đã thanh toán"/>
    <s v="08"/>
    <n v="10"/>
    <s v="check xong"/>
    <m/>
    <x v="12"/>
    <x v="12"/>
  </r>
  <r>
    <x v="7"/>
    <x v="7"/>
    <d v="2025-08-28T00:00:00"/>
    <s v="BH2357165"/>
    <d v="2025-08-25T00:00:00"/>
    <n v="56390"/>
    <s v="15038110"/>
    <n v="1248320"/>
    <n v="0"/>
    <n v="99866"/>
    <n v="1348186"/>
    <s v="Bán hàng"/>
    <d v="2025-10-10T00:00:00"/>
    <m/>
    <n v="0"/>
    <n v="1348186"/>
    <n v="1348186"/>
    <n v="0"/>
    <d v="2025-08-25T00:00:00"/>
    <m/>
    <d v="2025-08-25T00:00:00"/>
    <n v="0"/>
    <m/>
    <s v=""/>
    <s v="Đã thanh toán"/>
    <s v="08"/>
    <n v="10"/>
    <s v="check xong"/>
    <m/>
    <x v="7"/>
    <x v="7"/>
  </r>
  <r>
    <x v="7"/>
    <x v="7"/>
    <d v="2025-08-28T00:00:00"/>
    <s v="BH2357166"/>
    <d v="2025-08-25T00:00:00"/>
    <n v="56391"/>
    <s v="15038411"/>
    <n v="1110580"/>
    <n v="0"/>
    <n v="88846"/>
    <n v="1199426"/>
    <s v="Bán hàng"/>
    <d v="2025-10-10T00:00:00"/>
    <m/>
    <n v="0"/>
    <n v="1199426"/>
    <n v="1199426"/>
    <n v="0"/>
    <d v="2025-08-25T00:00:00"/>
    <m/>
    <d v="2025-08-25T00:00:00"/>
    <n v="0"/>
    <m/>
    <s v=""/>
    <s v="Đã thanh toán"/>
    <s v="08"/>
    <n v="10"/>
    <s v="check xong"/>
    <m/>
    <x v="7"/>
    <x v="7"/>
  </r>
  <r>
    <x v="7"/>
    <x v="7"/>
    <d v="2025-08-28T00:00:00"/>
    <s v="BH2357167"/>
    <d v="2025-08-25T00:00:00"/>
    <n v="56392"/>
    <s v="15038617"/>
    <n v="1248320"/>
    <n v="0"/>
    <n v="99866"/>
    <n v="1348186"/>
    <s v="Bán hàng"/>
    <d v="2025-10-10T00:00:00"/>
    <m/>
    <n v="0"/>
    <n v="1348186"/>
    <n v="1348186"/>
    <n v="0"/>
    <d v="2025-08-25T00:00:00"/>
    <m/>
    <d v="2025-08-25T00:00:00"/>
    <n v="0"/>
    <m/>
    <s v=""/>
    <s v="Đã thanh toán"/>
    <s v="08"/>
    <n v="10"/>
    <s v="check xong"/>
    <m/>
    <x v="7"/>
    <x v="7"/>
  </r>
  <r>
    <x v="3"/>
    <x v="3"/>
    <d v="2025-08-28T00:00:00"/>
    <s v="BH2357181"/>
    <d v="2025-08-25T00:00:00"/>
    <n v="56398"/>
    <s v="16076157"/>
    <n v="2766410"/>
    <n v="0"/>
    <n v="221313"/>
    <n v="2987723"/>
    <s v="Bán hàng"/>
    <d v="2025-10-10T00:00:00"/>
    <m/>
    <n v="0"/>
    <n v="2987723"/>
    <n v="2987723"/>
    <n v="0"/>
    <d v="2025-08-25T00:00:00"/>
    <m/>
    <d v="2025-08-25T00:00:00"/>
    <n v="0"/>
    <m/>
    <s v=""/>
    <s v="Đã thanh toán"/>
    <s v="08"/>
    <n v="10"/>
    <s v="check xong"/>
    <m/>
    <x v="3"/>
    <x v="3"/>
  </r>
  <r>
    <x v="3"/>
    <x v="3"/>
    <d v="2025-08-28T00:00:00"/>
    <s v="BH2357182"/>
    <d v="2025-08-25T00:00:00"/>
    <n v="56399"/>
    <s v="16076472"/>
    <n v="4061160"/>
    <n v="0"/>
    <n v="324893"/>
    <n v="4386053"/>
    <s v="Bán hàng"/>
    <d v="2025-10-10T00:00:00"/>
    <m/>
    <n v="0"/>
    <n v="4386053"/>
    <n v="4386053"/>
    <n v="0"/>
    <d v="2025-08-25T00:00:00"/>
    <m/>
    <d v="2025-08-25T00:00:00"/>
    <n v="0"/>
    <m/>
    <s v=""/>
    <s v="Đã thanh toán"/>
    <s v="08"/>
    <n v="10"/>
    <s v="check xong"/>
    <m/>
    <x v="3"/>
    <x v="3"/>
  </r>
  <r>
    <x v="3"/>
    <x v="3"/>
    <d v="2025-08-28T00:00:00"/>
    <s v="BH2357183"/>
    <d v="2025-08-25T00:00:00"/>
    <n v="56400"/>
    <s v="16076681"/>
    <n v="2496640"/>
    <n v="0"/>
    <n v="199731"/>
    <n v="2696371"/>
    <s v="Bán hàng"/>
    <d v="2025-10-10T00:00:00"/>
    <m/>
    <n v="0"/>
    <n v="2696371"/>
    <n v="2696371"/>
    <n v="0"/>
    <d v="2025-08-25T00:00:00"/>
    <m/>
    <d v="2025-08-25T00:00:00"/>
    <n v="0"/>
    <m/>
    <s v=""/>
    <s v="Đã thanh toán"/>
    <s v="08"/>
    <n v="10"/>
    <s v="check xong"/>
    <m/>
    <x v="3"/>
    <x v="3"/>
  </r>
  <r>
    <x v="6"/>
    <x v="6"/>
    <d v="2025-08-28T00:00:00"/>
    <s v="BH2357184"/>
    <d v="2025-08-25T00:00:00"/>
    <n v="56401"/>
    <s v="22637919"/>
    <n v="1248320"/>
    <n v="0"/>
    <n v="99866"/>
    <n v="1348186"/>
    <s v="Bán hàng"/>
    <d v="2025-10-10T00:00:00"/>
    <m/>
    <n v="0"/>
    <n v="1348186"/>
    <n v="1348186"/>
    <n v="0"/>
    <d v="2025-08-25T00:00:00"/>
    <m/>
    <d v="2025-08-25T00:00:00"/>
    <n v="0"/>
    <m/>
    <s v=""/>
    <s v="Đã thanh toán"/>
    <s v="08"/>
    <n v="10"/>
    <s v="check xong"/>
    <m/>
    <x v="6"/>
    <x v="6"/>
  </r>
  <r>
    <x v="11"/>
    <x v="11"/>
    <d v="2025-08-28T00:00:00"/>
    <s v="BH2357192"/>
    <d v="2025-08-25T00:00:00"/>
    <n v="56409"/>
    <s v="24579521"/>
    <n v="1059860"/>
    <n v="0"/>
    <n v="84789"/>
    <n v="1144649"/>
    <s v="Bán hàng"/>
    <d v="2025-10-10T00:00:00"/>
    <m/>
    <n v="0"/>
    <n v="1144649"/>
    <n v="1144649"/>
    <n v="0"/>
    <d v="2025-08-25T00:00:00"/>
    <m/>
    <d v="2025-08-25T00:00:00"/>
    <n v="0"/>
    <m/>
    <s v=""/>
    <s v="Đã thanh toán"/>
    <s v="08"/>
    <n v="10"/>
    <s v="check xong"/>
    <m/>
    <x v="11"/>
    <x v="11"/>
  </r>
  <r>
    <x v="0"/>
    <x v="0"/>
    <d v="2025-08-28T00:00:00"/>
    <s v="BH2357194"/>
    <d v="2025-08-25T00:00:00"/>
    <n v="56411"/>
    <s v="25619150"/>
    <n v="1248320"/>
    <n v="0"/>
    <n v="99866"/>
    <n v="1348186"/>
    <s v="Bán hàng"/>
    <d v="2025-10-10T00:00:00"/>
    <m/>
    <n v="0"/>
    <n v="1348186"/>
    <n v="1348186"/>
    <n v="0"/>
    <d v="2025-08-25T00:00:00"/>
    <m/>
    <d v="2025-08-25T00:00:00"/>
    <n v="0"/>
    <m/>
    <s v=""/>
    <s v="Đã thanh toán"/>
    <s v="08"/>
    <n v="10"/>
    <s v="check xong"/>
    <m/>
    <x v="0"/>
    <x v="0"/>
  </r>
  <r>
    <x v="7"/>
    <x v="7"/>
    <d v="2025-08-28T00:00:00"/>
    <s v="BH2357168"/>
    <d v="2025-08-26T00:00:00"/>
    <n v="56393"/>
    <s v="15039077"/>
    <n v="1315678"/>
    <n v="0"/>
    <n v="105254"/>
    <n v="1420932"/>
    <s v="Bán hàng"/>
    <d v="2025-10-10T00:00:00"/>
    <m/>
    <n v="0"/>
    <n v="1420932"/>
    <n v="1420932"/>
    <n v="0"/>
    <d v="2025-08-26T00:00:00"/>
    <m/>
    <d v="2025-08-26T00:00:00"/>
    <n v="0"/>
    <m/>
    <s v=""/>
    <s v="Đã thanh toán"/>
    <s v="08"/>
    <n v="10"/>
    <s v="check xong"/>
    <m/>
    <x v="7"/>
    <x v="7"/>
  </r>
  <r>
    <x v="6"/>
    <x v="6"/>
    <d v="2025-08-28T00:00:00"/>
    <s v="BH2357185"/>
    <d v="2025-08-27T00:00:00"/>
    <n v="56402"/>
    <s v="22638706"/>
    <n v="501830"/>
    <n v="0"/>
    <n v="40146"/>
    <n v="541976"/>
    <s v="Bán hàng"/>
    <d v="2025-10-10T00:00:00"/>
    <m/>
    <n v="0"/>
    <n v="541976"/>
    <n v="541976"/>
    <n v="0"/>
    <d v="2025-08-27T00:00:00"/>
    <m/>
    <d v="2025-08-27T00:00:00"/>
    <n v="0"/>
    <m/>
    <s v=""/>
    <s v="Đã thanh toán"/>
    <s v="08"/>
    <n v="10"/>
    <s v="check xong"/>
    <m/>
    <x v="6"/>
    <x v="6"/>
  </r>
  <r>
    <x v="12"/>
    <x v="12"/>
    <d v="2025-08-28T00:00:00"/>
    <s v="BH2357197"/>
    <d v="2025-08-27T00:00:00"/>
    <n v="56414"/>
    <s v="27637452"/>
    <n v="501830"/>
    <n v="0"/>
    <n v="40146"/>
    <n v="541976"/>
    <s v="Bán hàng"/>
    <d v="2025-10-10T00:00:00"/>
    <m/>
    <n v="0"/>
    <n v="541976"/>
    <n v="541976"/>
    <n v="0"/>
    <d v="2025-08-27T00:00:00"/>
    <m/>
    <d v="2025-08-27T00:00:00"/>
    <n v="0"/>
    <m/>
    <s v=""/>
    <s v="Đã thanh toán"/>
    <s v="08"/>
    <n v="10"/>
    <s v="check xong"/>
    <m/>
    <x v="12"/>
    <x v="12"/>
  </r>
  <r>
    <x v="9"/>
    <x v="9"/>
    <d v="2025-08-28T00:00:00"/>
    <s v="BH2331420"/>
    <d v="2025-08-28T00:00:00"/>
    <n v="57759"/>
    <s v="26022755"/>
    <n v="2496640"/>
    <n v="0"/>
    <n v="199731"/>
    <n v="2696371"/>
    <s v="Bán hàng"/>
    <d v="2025-10-10T00:00:00"/>
    <m/>
    <n v="0"/>
    <n v="2696371"/>
    <n v="2696371"/>
    <n v="0"/>
    <d v="2025-08-28T00:00:00"/>
    <m/>
    <d v="2025-08-28T00:00:00"/>
    <n v="0"/>
    <m/>
    <s v=""/>
    <s v="Đã thanh toán"/>
    <s v="08"/>
    <n v="10"/>
    <s v="check xong"/>
    <m/>
    <x v="9"/>
    <x v="9"/>
  </r>
  <r>
    <x v="9"/>
    <x v="9"/>
    <d v="2025-08-28T00:00:00"/>
    <s v="BH2331422"/>
    <d v="2025-08-28T00:00:00"/>
    <n v="57761"/>
    <s v="14029108"/>
    <n v="5552900"/>
    <n v="0"/>
    <n v="444232"/>
    <n v="5997132"/>
    <s v="Bán hàng"/>
    <d v="2025-10-10T00:00:00"/>
    <m/>
    <n v="0"/>
    <n v="5997132"/>
    <n v="5997132"/>
    <n v="0"/>
    <d v="2025-08-28T00:00:00"/>
    <m/>
    <d v="2025-08-28T00:00:00"/>
    <n v="0"/>
    <m/>
    <s v=""/>
    <s v="Đã thanh toán"/>
    <s v="08"/>
    <n v="10"/>
    <s v="check xong"/>
    <m/>
    <x v="9"/>
    <x v="9"/>
  </r>
  <r>
    <x v="8"/>
    <x v="8"/>
    <d v="2025-08-28T00:00:00"/>
    <s v="BH2357158"/>
    <d v="2025-08-28T00:00:00"/>
    <n v="56383"/>
    <s v="10661648"/>
    <n v="1425000"/>
    <n v="0"/>
    <n v="114000"/>
    <n v="1539000"/>
    <s v="Bán hàng"/>
    <d v="2025-10-10T00:00:00"/>
    <m/>
    <n v="0"/>
    <n v="1539000"/>
    <n v="1539000"/>
    <n v="0"/>
    <d v="2025-08-28T00:00:00"/>
    <m/>
    <d v="2025-08-28T00:00:00"/>
    <n v="0"/>
    <m/>
    <s v=""/>
    <s v="Đã thanh toán"/>
    <s v="08"/>
    <n v="10"/>
    <s v="check xong"/>
    <m/>
    <x v="8"/>
    <x v="8"/>
  </r>
  <r>
    <x v="8"/>
    <x v="8"/>
    <d v="2025-08-28T00:00:00"/>
    <s v="BH2357159"/>
    <d v="2025-08-28T00:00:00"/>
    <n v="56384"/>
    <s v="10663278"/>
    <n v="4993280"/>
    <n v="0"/>
    <n v="399462"/>
    <n v="5392742"/>
    <s v="Bán hàng"/>
    <d v="2025-10-10T00:00:00"/>
    <m/>
    <n v="0"/>
    <n v="5392742"/>
    <n v="5392742"/>
    <n v="0"/>
    <d v="2025-08-28T00:00:00"/>
    <m/>
    <d v="2025-08-28T00:00:00"/>
    <n v="0"/>
    <m/>
    <s v=""/>
    <s v="Đã thanh toán"/>
    <s v="08"/>
    <n v="10"/>
    <s v="check xong"/>
    <m/>
    <x v="8"/>
    <x v="8"/>
  </r>
  <r>
    <x v="8"/>
    <x v="8"/>
    <d v="2025-08-28T00:00:00"/>
    <s v="BH2357160"/>
    <d v="2025-08-28T00:00:00"/>
    <n v="56385"/>
    <s v="10662631"/>
    <n v="3744960"/>
    <n v="0"/>
    <n v="299597"/>
    <n v="4044557"/>
    <s v="Bán hàng"/>
    <d v="2025-10-10T00:00:00"/>
    <m/>
    <n v="0"/>
    <n v="4044557"/>
    <n v="4044557"/>
    <n v="0"/>
    <d v="2025-08-28T00:00:00"/>
    <m/>
    <d v="2025-08-28T00:00:00"/>
    <n v="0"/>
    <m/>
    <s v=""/>
    <s v="Đã thanh toán"/>
    <s v="08"/>
    <n v="10"/>
    <s v="check xong"/>
    <m/>
    <x v="8"/>
    <x v="8"/>
  </r>
  <r>
    <x v="8"/>
    <x v="8"/>
    <d v="2025-08-28T00:00:00"/>
    <s v="BH2357161"/>
    <d v="2025-08-28T00:00:00"/>
    <n v="56386"/>
    <s v="10662943"/>
    <n v="8949550"/>
    <n v="0"/>
    <n v="715964"/>
    <n v="9665514"/>
    <s v="Bán hàng"/>
    <d v="2025-10-10T00:00:00"/>
    <m/>
    <n v="0"/>
    <n v="9665514"/>
    <n v="9665514"/>
    <n v="0"/>
    <d v="2025-08-28T00:00:00"/>
    <m/>
    <d v="2025-08-28T00:00:00"/>
    <n v="0"/>
    <m/>
    <s v=""/>
    <s v="Đã thanh toán"/>
    <s v="08"/>
    <n v="10"/>
    <s v="check xong"/>
    <m/>
    <x v="8"/>
    <x v="8"/>
  </r>
  <r>
    <x v="4"/>
    <x v="4"/>
    <d v="2025-08-28T00:00:00"/>
    <s v="BH2357162"/>
    <d v="2025-08-28T00:00:00"/>
    <n v="56387"/>
    <s v="18530594"/>
    <n v="1002500"/>
    <n v="0"/>
    <n v="80200"/>
    <n v="1082700"/>
    <s v="Bán hàng"/>
    <d v="2025-10-10T00:00:00"/>
    <m/>
    <n v="0"/>
    <n v="1082700"/>
    <n v="1082700"/>
    <n v="0"/>
    <d v="2025-08-28T00:00:00"/>
    <m/>
    <d v="2025-08-28T00:00:00"/>
    <n v="0"/>
    <m/>
    <s v=""/>
    <s v="Đã thanh toán"/>
    <s v="08"/>
    <n v="10"/>
    <s v="check xong"/>
    <m/>
    <x v="4"/>
    <x v="4"/>
  </r>
  <r>
    <x v="4"/>
    <x v="4"/>
    <d v="2025-08-28T00:00:00"/>
    <s v="BH2357163"/>
    <d v="2025-08-28T00:00:00"/>
    <n v="56388"/>
    <s v="18531553"/>
    <n v="1248320"/>
    <n v="0"/>
    <n v="99866"/>
    <n v="1348186"/>
    <s v="Bán hàng"/>
    <d v="2025-10-10T00:00:00"/>
    <m/>
    <n v="0"/>
    <n v="1348186"/>
    <n v="1348186"/>
    <n v="0"/>
    <d v="2025-08-28T00:00:00"/>
    <m/>
    <d v="2025-08-28T00:00:00"/>
    <n v="0"/>
    <m/>
    <s v=""/>
    <s v="Đã thanh toán"/>
    <s v="08"/>
    <n v="10"/>
    <s v="check xong"/>
    <m/>
    <x v="4"/>
    <x v="4"/>
  </r>
  <r>
    <x v="7"/>
    <x v="7"/>
    <d v="2025-08-28T00:00:00"/>
    <s v="BH2357164"/>
    <d v="2025-08-28T00:00:00"/>
    <n v="56389"/>
    <s v="15037398"/>
    <n v="1425000"/>
    <n v="0"/>
    <n v="114000"/>
    <n v="1539000"/>
    <s v="Bán hàng"/>
    <d v="2025-10-10T00:00:00"/>
    <m/>
    <n v="0"/>
    <n v="1539000"/>
    <n v="1539000"/>
    <n v="0"/>
    <d v="2025-08-28T00:00:00"/>
    <m/>
    <d v="2025-08-28T00:00:00"/>
    <n v="0"/>
    <m/>
    <s v=""/>
    <s v="Đã thanh toán"/>
    <s v="08"/>
    <n v="10"/>
    <s v="check xong"/>
    <m/>
    <x v="7"/>
    <x v="7"/>
  </r>
  <r>
    <x v="3"/>
    <x v="3"/>
    <d v="2025-08-28T00:00:00"/>
    <s v="BH2357169"/>
    <d v="2025-08-28T00:00:00"/>
    <n v="56396"/>
    <s v="16075289"/>
    <n v="1425000"/>
    <n v="0"/>
    <n v="114000"/>
    <n v="1539000"/>
    <s v="Bán hàng"/>
    <d v="2025-10-10T00:00:00"/>
    <m/>
    <n v="0"/>
    <n v="1539000"/>
    <n v="1539000"/>
    <n v="0"/>
    <d v="2025-08-28T00:00:00"/>
    <m/>
    <d v="2025-08-28T00:00:00"/>
    <n v="0"/>
    <m/>
    <s v=""/>
    <s v="Đã thanh toán"/>
    <s v="08"/>
    <n v="10"/>
    <s v="check xong"/>
    <m/>
    <x v="3"/>
    <x v="3"/>
  </r>
  <r>
    <x v="2"/>
    <x v="2"/>
    <d v="2025-08-28T00:00:00"/>
    <s v="BH2357186"/>
    <d v="2025-08-28T00:00:00"/>
    <n v="56403"/>
    <s v="17276679"/>
    <n v="1425000"/>
    <n v="0"/>
    <n v="114000"/>
    <n v="1539000"/>
    <s v="Bán hàng"/>
    <d v="2025-10-10T00:00:00"/>
    <m/>
    <n v="0"/>
    <n v="1539000"/>
    <n v="1539000"/>
    <n v="0"/>
    <d v="2025-08-28T00:00:00"/>
    <m/>
    <d v="2025-08-28T00:00:00"/>
    <n v="0"/>
    <m/>
    <s v=""/>
    <s v="Đã thanh toán"/>
    <s v="08"/>
    <n v="10"/>
    <s v="check xong"/>
    <m/>
    <x v="2"/>
    <x v="2"/>
  </r>
  <r>
    <x v="10"/>
    <x v="10"/>
    <d v="2025-08-28T00:00:00"/>
    <s v="BH2357187"/>
    <d v="2025-08-28T00:00:00"/>
    <n v="56404"/>
    <s v="21425739"/>
    <n v="1425000"/>
    <n v="0"/>
    <n v="114000"/>
    <n v="1539000"/>
    <s v="Bán hàng"/>
    <d v="2025-10-10T00:00:00"/>
    <m/>
    <n v="0"/>
    <n v="1539000"/>
    <n v="1539000"/>
    <n v="0"/>
    <d v="2025-08-28T00:00:00"/>
    <m/>
    <d v="2025-08-28T00:00:00"/>
    <n v="0"/>
    <m/>
    <s v=""/>
    <s v="Đã thanh toán"/>
    <s v="08"/>
    <n v="10"/>
    <s v="check xong"/>
    <m/>
    <x v="10"/>
    <x v="10"/>
  </r>
  <r>
    <x v="6"/>
    <x v="6"/>
    <d v="2025-08-28T00:00:00"/>
    <s v="BH2357188"/>
    <d v="2025-08-28T00:00:00"/>
    <n v="56405"/>
    <s v="22636639"/>
    <n v="1425000"/>
    <n v="0"/>
    <n v="114000"/>
    <n v="1539000"/>
    <s v="Bán hàng"/>
    <d v="2025-10-10T00:00:00"/>
    <m/>
    <n v="0"/>
    <n v="1539000"/>
    <n v="1539000"/>
    <n v="0"/>
    <d v="2025-08-28T00:00:00"/>
    <m/>
    <d v="2025-08-28T00:00:00"/>
    <n v="0"/>
    <m/>
    <s v=""/>
    <s v="Đã thanh toán"/>
    <s v="08"/>
    <n v="10"/>
    <s v="check xong"/>
    <m/>
    <x v="6"/>
    <x v="6"/>
  </r>
  <r>
    <x v="14"/>
    <x v="14"/>
    <d v="2025-08-28T00:00:00"/>
    <s v="BH2357189"/>
    <d v="2025-08-28T00:00:00"/>
    <n v="56406"/>
    <s v="23378213"/>
    <n v="1425000"/>
    <n v="0"/>
    <n v="114000"/>
    <n v="1539000"/>
    <s v="Bán hàng"/>
    <d v="2025-10-10T00:00:00"/>
    <m/>
    <n v="0"/>
    <n v="1539000"/>
    <n v="1539000"/>
    <n v="0"/>
    <d v="2025-08-28T00:00:00"/>
    <m/>
    <d v="2025-08-28T00:00:00"/>
    <n v="0"/>
    <m/>
    <s v=""/>
    <s v="Đã thanh toán"/>
    <s v="08"/>
    <n v="10"/>
    <s v="check xong"/>
    <m/>
    <x v="14"/>
    <x v="14"/>
  </r>
  <r>
    <x v="14"/>
    <x v="14"/>
    <d v="2025-08-28T00:00:00"/>
    <s v="BH2357190"/>
    <d v="2025-08-28T00:00:00"/>
    <n v="56407"/>
    <s v="23378493"/>
    <n v="1425000"/>
    <n v="0"/>
    <n v="114000"/>
    <n v="1539000"/>
    <s v="Bán hàng"/>
    <d v="2025-10-10T00:00:00"/>
    <m/>
    <n v="0"/>
    <n v="1539000"/>
    <n v="1539000"/>
    <n v="0"/>
    <d v="2025-08-28T00:00:00"/>
    <m/>
    <d v="2025-08-28T00:00:00"/>
    <n v="0"/>
    <m/>
    <s v=""/>
    <s v="Đã thanh toán"/>
    <s v="08"/>
    <n v="10"/>
    <s v="check xong"/>
    <m/>
    <x v="14"/>
    <x v="14"/>
  </r>
  <r>
    <x v="11"/>
    <x v="11"/>
    <d v="2025-08-28T00:00:00"/>
    <s v="BH2357191"/>
    <d v="2025-08-28T00:00:00"/>
    <n v="56408"/>
    <s v="24578630"/>
    <n v="1425000"/>
    <n v="0"/>
    <n v="114000"/>
    <n v="1539000"/>
    <s v="Bán hàng"/>
    <d v="2025-10-10T00:00:00"/>
    <m/>
    <n v="0"/>
    <n v="1539000"/>
    <n v="1539000"/>
    <n v="0"/>
    <d v="2025-08-28T00:00:00"/>
    <m/>
    <d v="2025-08-28T00:00:00"/>
    <n v="0"/>
    <m/>
    <s v=""/>
    <s v="Đã thanh toán"/>
    <s v="08"/>
    <n v="10"/>
    <s v="check xong"/>
    <m/>
    <x v="11"/>
    <x v="11"/>
  </r>
  <r>
    <x v="0"/>
    <x v="0"/>
    <d v="2025-08-28T00:00:00"/>
    <s v="BH2357193"/>
    <d v="2025-08-28T00:00:00"/>
    <n v="56410"/>
    <s v="25618054"/>
    <n v="1425000"/>
    <n v="0"/>
    <n v="114000"/>
    <n v="1539000"/>
    <s v="Bán hàng"/>
    <d v="2025-10-10T00:00:00"/>
    <m/>
    <n v="0"/>
    <n v="1539000"/>
    <n v="1539000"/>
    <n v="0"/>
    <d v="2025-08-28T00:00:00"/>
    <m/>
    <d v="2025-08-28T00:00:00"/>
    <n v="0"/>
    <m/>
    <s v=""/>
    <s v="Đã thanh toán"/>
    <s v="08"/>
    <n v="10"/>
    <s v="check xong"/>
    <m/>
    <x v="0"/>
    <x v="0"/>
  </r>
  <r>
    <x v="12"/>
    <x v="12"/>
    <d v="2025-08-28T00:00:00"/>
    <s v="BH2357195"/>
    <d v="2025-08-28T00:00:00"/>
    <n v="56412"/>
    <s v="27635148"/>
    <n v="700000"/>
    <n v="0"/>
    <n v="56000"/>
    <n v="756000"/>
    <s v="Bán hàng"/>
    <d v="2025-10-10T00:00:00"/>
    <m/>
    <n v="0"/>
    <n v="756000"/>
    <n v="756000"/>
    <n v="0"/>
    <d v="2025-08-28T00:00:00"/>
    <m/>
    <d v="2025-08-28T00:00:00"/>
    <n v="0"/>
    <m/>
    <s v=""/>
    <s v="Đã thanh toán"/>
    <s v="08"/>
    <n v="10"/>
    <s v="check xong"/>
    <m/>
    <x v="12"/>
    <x v="12"/>
  </r>
  <r>
    <x v="13"/>
    <x v="13"/>
    <d v="2025-08-28T00:00:00"/>
    <s v="BH2357198"/>
    <d v="2025-08-28T00:00:00"/>
    <n v="56415"/>
    <s v="20669192"/>
    <n v="1425000"/>
    <n v="0"/>
    <n v="114000"/>
    <n v="1539000"/>
    <s v="Bán hàng"/>
    <d v="2025-10-10T00:00:00"/>
    <m/>
    <n v="0"/>
    <n v="1539000"/>
    <n v="1539000"/>
    <n v="0"/>
    <d v="2025-08-28T00:00:00"/>
    <m/>
    <d v="2025-08-28T00:00:00"/>
    <n v="0"/>
    <m/>
    <s v=""/>
    <s v="Đã thanh toán"/>
    <s v="08"/>
    <n v="10"/>
    <s v="check xong"/>
    <m/>
    <x v="13"/>
    <x v="13"/>
  </r>
  <r>
    <x v="9"/>
    <x v="9"/>
    <d v="2025-08-30T00:00:00"/>
    <s v="BH2331423"/>
    <d v="2025-08-30T00:00:00"/>
    <n v="57762"/>
    <s v="14026547"/>
    <n v="1425000"/>
    <n v="0"/>
    <n v="114000"/>
    <n v="1539000"/>
    <s v="Bán hàng"/>
    <d v="2025-10-10T00:00:00"/>
    <m/>
    <n v="0"/>
    <n v="1539000"/>
    <n v="1539000"/>
    <n v="0"/>
    <d v="2025-08-30T00:00:00"/>
    <m/>
    <d v="2025-08-30T00:00:00"/>
    <n v="0"/>
    <m/>
    <s v=""/>
    <s v="Đã thanh toán"/>
    <s v="08"/>
    <n v="10"/>
    <s v="check xong"/>
    <m/>
    <x v="9"/>
    <x v="9"/>
  </r>
  <r>
    <x v="9"/>
    <x v="9"/>
    <d v="2025-08-30T00:00:00"/>
    <s v="BH2331425"/>
    <d v="2025-08-30T00:00:00"/>
    <n v="57764"/>
    <s v="14027831"/>
    <n v="624160"/>
    <n v="0"/>
    <n v="49933"/>
    <n v="674093"/>
    <s v="Bán hàng"/>
    <d v="2025-10-10T00:00:00"/>
    <m/>
    <n v="0"/>
    <n v="674093"/>
    <n v="674093"/>
    <n v="0"/>
    <d v="2025-08-30T00:00:00"/>
    <m/>
    <d v="2025-08-30T00:00:00"/>
    <n v="0"/>
    <m/>
    <s v=""/>
    <s v="Đã thanh toán"/>
    <s v="08"/>
    <n v="10"/>
    <s v="check xong"/>
    <m/>
    <x v="9"/>
    <x v="9"/>
  </r>
  <r>
    <x v="9"/>
    <x v="9"/>
    <d v="2025-08-31T00:00:00"/>
    <s v="BH2331424"/>
    <d v="2025-08-31T00:00:00"/>
    <n v="57763"/>
    <s v="26021406"/>
    <n v="725000"/>
    <n v="0"/>
    <n v="58000"/>
    <n v="783000"/>
    <s v="Bán hàng"/>
    <d v="2025-10-10T00:00:00"/>
    <m/>
    <n v="0"/>
    <n v="783000"/>
    <n v="783000"/>
    <n v="0"/>
    <d v="2025-08-31T00:00:00"/>
    <m/>
    <d v="2025-08-31T00:00:00"/>
    <n v="0"/>
    <m/>
    <s v=""/>
    <s v="Đã thanh toán"/>
    <s v="08"/>
    <n v="10"/>
    <s v="check xong"/>
    <m/>
    <x v="9"/>
    <x v="9"/>
  </r>
  <r>
    <x v="8"/>
    <x v="8"/>
    <d v="2025-09-03T00:00:00"/>
    <s v="BH2357732"/>
    <d v="2025-09-03T00:00:00"/>
    <n v="57909"/>
    <s v="12131807"/>
    <n v="1425000"/>
    <n v="0"/>
    <n v="114000"/>
    <n v="1539000"/>
    <s v="Bán hàng"/>
    <d v="2025-10-10T00:00:00"/>
    <m/>
    <n v="0"/>
    <n v="1539000"/>
    <n v="1539000"/>
    <n v="0"/>
    <d v="2025-09-03T00:00:00"/>
    <m/>
    <d v="2025-09-03T00:00:00"/>
    <n v="0"/>
    <m/>
    <s v=""/>
    <s v="Đã thanh toán"/>
    <s v="09"/>
    <n v="10"/>
    <s v="check xong"/>
    <m/>
    <x v="8"/>
    <x v="8"/>
  </r>
  <r>
    <x v="9"/>
    <x v="9"/>
    <d v="2025-09-04T00:00:00"/>
    <s v="BH2332243"/>
    <d v="2025-09-04T00:00:00"/>
    <n v="59662"/>
    <s v="13370684"/>
    <n v="2535580"/>
    <n v="0"/>
    <n v="202846"/>
    <n v="2738426"/>
    <s v="Bán hàng"/>
    <d v="2025-10-10T00:00:00"/>
    <m/>
    <n v="0"/>
    <n v="2738426"/>
    <n v="2738426"/>
    <n v="0"/>
    <d v="2025-09-04T00:00:00"/>
    <m/>
    <d v="2025-09-04T00:00:00"/>
    <n v="0"/>
    <m/>
    <s v=""/>
    <s v="Đã thanh toán"/>
    <s v="09"/>
    <n v="10"/>
    <s v="check xong"/>
    <m/>
    <x v="9"/>
    <x v="9"/>
  </r>
  <r>
    <x v="3"/>
    <x v="3"/>
    <d v="2025-09-04T00:00:00"/>
    <s v="BH2357704"/>
    <d v="2025-09-04T00:00:00"/>
    <n v="57933"/>
    <s v="16079429"/>
    <n v="808945"/>
    <n v="0"/>
    <n v="64716"/>
    <n v="873661"/>
    <s v="Bán hàng"/>
    <d v="2025-10-24T00:00:00"/>
    <m/>
    <n v="0"/>
    <n v="873661"/>
    <n v="873661"/>
    <n v="0"/>
    <d v="2025-09-04T00:00:00"/>
    <m/>
    <d v="2025-09-04T00:00:00"/>
    <n v="0"/>
    <m/>
    <s v=""/>
    <s v="Đã thanh toán"/>
    <s v="09"/>
    <n v="10"/>
    <s v="check xong"/>
    <m/>
    <x v="3"/>
    <x v="3"/>
  </r>
  <r>
    <x v="2"/>
    <x v="2"/>
    <d v="2025-09-04T00:00:00"/>
    <s v="BH2357708"/>
    <d v="2025-09-04T00:00:00"/>
    <n v="57931"/>
    <s v="17280006"/>
    <n v="1248320"/>
    <n v="0"/>
    <n v="99866"/>
    <n v="1348186"/>
    <s v="Bán hàng"/>
    <d v="2025-10-24T00:00:00"/>
    <m/>
    <n v="0"/>
    <n v="1348186"/>
    <n v="1348186"/>
    <n v="0"/>
    <d v="2025-09-04T00:00:00"/>
    <m/>
    <d v="2025-09-04T00:00:00"/>
    <n v="0"/>
    <m/>
    <s v=""/>
    <s v="Đã thanh toán"/>
    <s v="09"/>
    <n v="10"/>
    <s v="check xong"/>
    <m/>
    <x v="2"/>
    <x v="2"/>
  </r>
  <r>
    <x v="2"/>
    <x v="2"/>
    <d v="2025-09-04T00:00:00"/>
    <s v="BH2357710"/>
    <d v="2025-09-04T00:00:00"/>
    <n v="57929"/>
    <s v="17280691"/>
    <n v="1361495"/>
    <n v="0"/>
    <n v="108920"/>
    <n v="1470415"/>
    <s v="Bán hàng"/>
    <d v="2025-10-24T00:00:00"/>
    <m/>
    <n v="0"/>
    <n v="1470415"/>
    <n v="1470415"/>
    <n v="0"/>
    <d v="2025-09-04T00:00:00"/>
    <m/>
    <d v="2025-09-04T00:00:00"/>
    <n v="0"/>
    <m/>
    <s v=""/>
    <s v="Đã thanh toán"/>
    <s v="09"/>
    <n v="10"/>
    <s v="check xong"/>
    <m/>
    <x v="2"/>
    <x v="2"/>
  </r>
  <r>
    <x v="13"/>
    <x v="13"/>
    <d v="2025-09-04T00:00:00"/>
    <s v="BH2357712"/>
    <d v="2025-09-04T00:00:00"/>
    <n v="57926"/>
    <s v="20672826"/>
    <n v="501830"/>
    <n v="0"/>
    <n v="40146"/>
    <n v="541976"/>
    <s v="Bán hàng"/>
    <d v="2025-10-24T00:00:00"/>
    <m/>
    <n v="0"/>
    <n v="541976"/>
    <n v="541976"/>
    <n v="0"/>
    <d v="2025-09-04T00:00:00"/>
    <m/>
    <d v="2025-09-04T00:00:00"/>
    <n v="0"/>
    <m/>
    <s v=""/>
    <s v="Đã thanh toán"/>
    <s v="09"/>
    <n v="10"/>
    <s v="check xong"/>
    <m/>
    <x v="13"/>
    <x v="13"/>
  </r>
  <r>
    <x v="10"/>
    <x v="10"/>
    <d v="2025-09-04T00:00:00"/>
    <s v="BH2357716"/>
    <d v="2025-09-04T00:00:00"/>
    <n v="57918"/>
    <s v="21427329"/>
    <n v="1248320"/>
    <n v="0"/>
    <n v="99866"/>
    <n v="1348186"/>
    <s v="Bán hàng"/>
    <d v="2025-10-24T00:00:00"/>
    <m/>
    <n v="0"/>
    <n v="1348186"/>
    <n v="1348186"/>
    <n v="0"/>
    <d v="2025-09-04T00:00:00"/>
    <m/>
    <d v="2025-09-04T00:00:00"/>
    <n v="0"/>
    <m/>
    <s v=""/>
    <s v="Đã thanh toán"/>
    <s v="09"/>
    <n v="10"/>
    <s v="check xong"/>
    <m/>
    <x v="10"/>
    <x v="10"/>
  </r>
  <r>
    <x v="6"/>
    <x v="6"/>
    <d v="2025-09-04T00:00:00"/>
    <s v="BH2357718"/>
    <d v="2025-09-04T00:00:00"/>
    <n v="57916"/>
    <s v="22639420"/>
    <n v="1248320"/>
    <n v="0"/>
    <n v="99866"/>
    <n v="1348186"/>
    <s v="Bán hàng"/>
    <d v="2025-10-24T00:00:00"/>
    <m/>
    <n v="0"/>
    <n v="1348186"/>
    <n v="1348186"/>
    <n v="0"/>
    <d v="2025-09-04T00:00:00"/>
    <m/>
    <d v="2025-09-04T00:00:00"/>
    <n v="0"/>
    <m/>
    <s v=""/>
    <s v="Đã thanh toán"/>
    <s v="09"/>
    <n v="10"/>
    <s v="check xong"/>
    <m/>
    <x v="6"/>
    <x v="6"/>
  </r>
  <r>
    <x v="6"/>
    <x v="6"/>
    <d v="2025-09-04T00:00:00"/>
    <s v="BH2357722"/>
    <d v="2025-09-04T00:00:00"/>
    <n v="57914"/>
    <s v="22639978"/>
    <n v="1248320"/>
    <n v="0"/>
    <n v="99866"/>
    <n v="1348186"/>
    <s v="Bán hàng"/>
    <d v="2025-10-24T00:00:00"/>
    <m/>
    <n v="0"/>
    <n v="1348186"/>
    <n v="1348186"/>
    <n v="0"/>
    <d v="2025-09-04T00:00:00"/>
    <m/>
    <d v="2025-09-04T00:00:00"/>
    <n v="0"/>
    <m/>
    <s v=""/>
    <s v="Đã thanh toán"/>
    <s v="09"/>
    <n v="10"/>
    <s v="check xong"/>
    <m/>
    <x v="6"/>
    <x v="6"/>
  </r>
  <r>
    <x v="0"/>
    <x v="0"/>
    <d v="2025-09-04T00:00:00"/>
    <s v="BH2357725"/>
    <d v="2025-09-04T00:00:00"/>
    <n v="57912"/>
    <s v="25620603"/>
    <n v="1248320"/>
    <n v="0"/>
    <n v="99866"/>
    <n v="1348186"/>
    <s v="Bán hàng"/>
    <d v="2025-10-10T00:00:00"/>
    <m/>
    <n v="0"/>
    <n v="1348186"/>
    <n v="1348186"/>
    <n v="0"/>
    <d v="2025-09-04T00:00:00"/>
    <m/>
    <d v="2025-09-04T00:00:00"/>
    <n v="0"/>
    <m/>
    <s v=""/>
    <s v="Đã thanh toán"/>
    <s v="09"/>
    <n v="10"/>
    <s v="check xong"/>
    <m/>
    <x v="0"/>
    <x v="0"/>
  </r>
  <r>
    <x v="12"/>
    <x v="12"/>
    <d v="2025-09-04T00:00:00"/>
    <s v="BH2357728"/>
    <d v="2025-09-04T00:00:00"/>
    <n v="57911"/>
    <s v="27638128"/>
    <n v="1248320"/>
    <n v="0"/>
    <n v="99866"/>
    <n v="1348186"/>
    <s v="Bán hàng"/>
    <d v="2025-10-24T00:00:00"/>
    <m/>
    <n v="0"/>
    <n v="1348186"/>
    <n v="1348186"/>
    <n v="0"/>
    <d v="2025-09-04T00:00:00"/>
    <m/>
    <d v="2025-09-04T00:00:00"/>
    <n v="0"/>
    <m/>
    <s v=""/>
    <s v="Đã thanh toán"/>
    <s v="09"/>
    <n v="10"/>
    <s v="check xong"/>
    <m/>
    <x v="12"/>
    <x v="12"/>
  </r>
  <r>
    <x v="12"/>
    <x v="12"/>
    <d v="2025-09-04T00:00:00"/>
    <s v="BH2357730"/>
    <d v="2025-09-04T00:00:00"/>
    <n v="57910"/>
    <s v="27639114"/>
    <n v="2144100"/>
    <n v="0"/>
    <n v="171528"/>
    <n v="2315628"/>
    <s v="Bán hàng"/>
    <d v="2025-10-24T00:00:00"/>
    <m/>
    <n v="0"/>
    <n v="2315628"/>
    <n v="2315628"/>
    <n v="0"/>
    <d v="2025-09-04T00:00:00"/>
    <m/>
    <d v="2025-09-04T00:00:00"/>
    <n v="0"/>
    <m/>
    <s v=""/>
    <s v="Đã thanh toán"/>
    <s v="09"/>
    <n v="10"/>
    <s v="check xong"/>
    <m/>
    <x v="12"/>
    <x v="12"/>
  </r>
  <r>
    <x v="5"/>
    <x v="5"/>
    <d v="2025-09-04T00:00:00"/>
    <s v="BH2357734"/>
    <d v="2025-09-04T00:00:00"/>
    <n v="57908"/>
    <s v="19018769"/>
    <n v="1668610"/>
    <n v="0"/>
    <n v="133489"/>
    <n v="1802099"/>
    <s v="Bán hàng"/>
    <d v="2025-10-10T00:00:00"/>
    <m/>
    <n v="0"/>
    <n v="1802099"/>
    <n v="1802099"/>
    <n v="0"/>
    <d v="2025-09-04T00:00:00"/>
    <m/>
    <d v="2025-09-04T00:00:00"/>
    <n v="0"/>
    <m/>
    <s v=""/>
    <s v="Đã thanh toán"/>
    <s v="09"/>
    <n v="10"/>
    <s v="check xong"/>
    <m/>
    <x v="5"/>
    <x v="5"/>
  </r>
  <r>
    <x v="5"/>
    <x v="5"/>
    <d v="2025-09-04T00:00:00"/>
    <s v="BH2357735"/>
    <d v="2025-09-04T00:00:00"/>
    <n v="57907"/>
    <s v="19018893"/>
    <n v="1248320"/>
    <n v="0"/>
    <n v="99866"/>
    <n v="1348186"/>
    <s v="Bán hàng"/>
    <d v="2025-10-10T00:00:00"/>
    <m/>
    <n v="0"/>
    <n v="1348186"/>
    <n v="1348186"/>
    <n v="0"/>
    <d v="2025-09-04T00:00:00"/>
    <m/>
    <d v="2025-09-04T00:00:00"/>
    <n v="0"/>
    <m/>
    <s v=""/>
    <s v="Đã thanh toán"/>
    <s v="09"/>
    <n v="10"/>
    <s v="check xong"/>
    <m/>
    <x v="5"/>
    <x v="5"/>
  </r>
  <r>
    <x v="5"/>
    <x v="5"/>
    <d v="2025-09-04T00:00:00"/>
    <s v="BH2357736"/>
    <d v="2025-09-04T00:00:00"/>
    <n v="57906"/>
    <s v="19015876"/>
    <n v="1425000"/>
    <n v="0"/>
    <n v="114000"/>
    <n v="1539000"/>
    <s v="Bán hàng"/>
    <d v="2025-10-10T00:00:00"/>
    <m/>
    <n v="0"/>
    <n v="1539000"/>
    <n v="1539000"/>
    <n v="0"/>
    <d v="2025-09-04T00:00:00"/>
    <m/>
    <d v="2025-09-04T00:00:00"/>
    <n v="0"/>
    <m/>
    <s v=""/>
    <s v="Đã thanh toán"/>
    <s v="09"/>
    <n v="10"/>
    <s v="check xong"/>
    <m/>
    <x v="5"/>
    <x v="5"/>
  </r>
  <r>
    <x v="9"/>
    <x v="9"/>
    <d v="2025-09-05T00:00:00"/>
    <s v="BH2332234"/>
    <d v="2025-09-05T00:00:00"/>
    <n v="59661"/>
    <s v="14031723"/>
    <n v="624160"/>
    <n v="0"/>
    <n v="49933"/>
    <n v="674093"/>
    <s v="Bán hàng"/>
    <d v="2025-10-10T00:00:00"/>
    <m/>
    <n v="0"/>
    <n v="674093"/>
    <n v="674093"/>
    <n v="0"/>
    <d v="2025-09-05T00:00:00"/>
    <m/>
    <d v="2025-09-05T00:00:00"/>
    <n v="0"/>
    <m/>
    <s v=""/>
    <s v="Đã thanh toán"/>
    <s v="09"/>
    <n v="10"/>
    <s v="check xong"/>
    <m/>
    <x v="9"/>
    <x v="9"/>
  </r>
  <r>
    <x v="9"/>
    <x v="9"/>
    <d v="2025-09-05T00:00:00"/>
    <s v="BH2332261"/>
    <d v="2025-09-05T00:00:00"/>
    <n v="59667"/>
    <s v="14031738"/>
    <n v="6110930"/>
    <n v="0"/>
    <n v="488874"/>
    <n v="6599804"/>
    <s v="Bán hàng"/>
    <d v="2025-10-10T00:00:00"/>
    <m/>
    <n v="0"/>
    <n v="6599804"/>
    <n v="6599804"/>
    <n v="0"/>
    <d v="2025-09-05T00:00:00"/>
    <m/>
    <d v="2025-09-05T00:00:00"/>
    <n v="0"/>
    <m/>
    <s v=""/>
    <s v="Đã thanh toán"/>
    <s v="09"/>
    <n v="10"/>
    <s v="check xong"/>
    <m/>
    <x v="9"/>
    <x v="9"/>
  </r>
  <r>
    <x v="0"/>
    <x v="0"/>
    <d v="2025-09-05T00:00:00"/>
    <s v="BH2357364"/>
    <d v="2025-09-05T00:00:00"/>
    <n v="56714"/>
    <s v="25619507"/>
    <n v="10120600"/>
    <n v="0"/>
    <n v="809648"/>
    <n v="10930248"/>
    <s v="Bán hàng"/>
    <d v="2025-10-10T00:00:00"/>
    <m/>
    <n v="0"/>
    <n v="10930248"/>
    <n v="10930248"/>
    <n v="0"/>
    <d v="2025-09-05T00:00:00"/>
    <m/>
    <d v="2025-09-05T00:00:00"/>
    <n v="0"/>
    <m/>
    <s v=""/>
    <s v="Đã thanh toán"/>
    <s v="09"/>
    <n v="10"/>
    <s v="check xong"/>
    <m/>
    <x v="0"/>
    <x v="0"/>
  </r>
  <r>
    <x v="8"/>
    <x v="8"/>
    <d v="2025-09-05T00:00:00"/>
    <s v="BH2357365"/>
    <d v="2025-09-05T00:00:00"/>
    <n v="56715"/>
    <s v="29328259"/>
    <n v="1425000"/>
    <n v="0"/>
    <n v="114000"/>
    <n v="1539000"/>
    <s v="Bán hàng"/>
    <d v="2025-10-10T00:00:00"/>
    <m/>
    <n v="0"/>
    <n v="1539000"/>
    <n v="1539000"/>
    <n v="0"/>
    <d v="2025-09-05T00:00:00"/>
    <m/>
    <d v="2025-09-05T00:00:00"/>
    <n v="0"/>
    <m/>
    <s v=""/>
    <s v="Đã thanh toán"/>
    <s v="09"/>
    <n v="10"/>
    <s v="check xong"/>
    <m/>
    <x v="8"/>
    <x v="8"/>
  </r>
  <r>
    <x v="8"/>
    <x v="8"/>
    <d v="2025-09-05T00:00:00"/>
    <s v="BH2357366"/>
    <d v="2025-09-05T00:00:00"/>
    <n v="56716"/>
    <s v="11269624"/>
    <n v="3147760"/>
    <n v="0"/>
    <n v="251821"/>
    <n v="3399581"/>
    <s v="Bán hàng"/>
    <d v="2025-10-10T00:00:00"/>
    <m/>
    <n v="0"/>
    <n v="3399581"/>
    <n v="3399581"/>
    <n v="0"/>
    <d v="2025-09-05T00:00:00"/>
    <m/>
    <d v="2025-09-05T00:00:00"/>
    <n v="0"/>
    <m/>
    <s v=""/>
    <s v="Đã thanh toán"/>
    <s v="09"/>
    <n v="10"/>
    <s v="check xong"/>
    <m/>
    <x v="8"/>
    <x v="8"/>
  </r>
  <r>
    <x v="8"/>
    <x v="8"/>
    <d v="2025-09-05T00:00:00"/>
    <s v="BH2357367"/>
    <d v="2025-09-05T00:00:00"/>
    <n v="56717"/>
    <s v="11268450"/>
    <n v="1425000"/>
    <n v="0"/>
    <n v="114000"/>
    <n v="1539000"/>
    <s v="Bán hàng"/>
    <d v="2025-10-10T00:00:00"/>
    <m/>
    <n v="0"/>
    <n v="1539000"/>
    <n v="1539000"/>
    <n v="0"/>
    <d v="2025-09-05T00:00:00"/>
    <m/>
    <d v="2025-09-05T00:00:00"/>
    <n v="0"/>
    <m/>
    <s v=""/>
    <s v="Đã thanh toán"/>
    <s v="09"/>
    <n v="10"/>
    <s v="check xong"/>
    <m/>
    <x v="8"/>
    <x v="8"/>
  </r>
  <r>
    <x v="8"/>
    <x v="8"/>
    <d v="2025-09-05T00:00:00"/>
    <s v="BH2357368"/>
    <d v="2025-09-05T00:00:00"/>
    <n v="56718"/>
    <s v="10665305"/>
    <n v="1505490"/>
    <n v="0"/>
    <n v="120439"/>
    <n v="1625929"/>
    <s v="Bán hàng"/>
    <d v="2025-10-10T00:00:00"/>
    <m/>
    <n v="0"/>
    <n v="1625929"/>
    <n v="1625929"/>
    <n v="0"/>
    <d v="2025-09-05T00:00:00"/>
    <m/>
    <d v="2025-09-05T00:00:00"/>
    <n v="0"/>
    <m/>
    <s v=""/>
    <s v="Đã thanh toán"/>
    <s v="09"/>
    <n v="10"/>
    <s v="check xong"/>
    <m/>
    <x v="8"/>
    <x v="8"/>
  </r>
  <r>
    <x v="8"/>
    <x v="8"/>
    <d v="2025-09-05T00:00:00"/>
    <s v="BH2357369"/>
    <d v="2025-09-05T00:00:00"/>
    <n v="56719"/>
    <s v="11269315"/>
    <n v="4520760"/>
    <n v="0"/>
    <n v="361661"/>
    <n v="4882421"/>
    <s v="Bán hàng"/>
    <d v="2025-10-10T00:00:00"/>
    <m/>
    <n v="0"/>
    <n v="4882421"/>
    <n v="4882421"/>
    <n v="0"/>
    <d v="2025-09-05T00:00:00"/>
    <m/>
    <d v="2025-09-05T00:00:00"/>
    <n v="0"/>
    <m/>
    <s v=""/>
    <s v="Đã thanh toán"/>
    <s v="09"/>
    <n v="10"/>
    <s v="check xong"/>
    <m/>
    <x v="8"/>
    <x v="8"/>
  </r>
  <r>
    <x v="8"/>
    <x v="8"/>
    <d v="2025-09-05T00:00:00"/>
    <s v="BH2357370"/>
    <d v="2025-09-05T00:00:00"/>
    <n v="56720"/>
    <s v="11269875"/>
    <n v="2496640"/>
    <n v="0"/>
    <n v="199731"/>
    <n v="2696371"/>
    <s v="Bán hàng"/>
    <d v="2025-10-10T00:00:00"/>
    <m/>
    <n v="0"/>
    <n v="2696371"/>
    <n v="2696371"/>
    <n v="0"/>
    <d v="2025-09-05T00:00:00"/>
    <m/>
    <d v="2025-09-05T00:00:00"/>
    <n v="0"/>
    <m/>
    <s v=""/>
    <s v="Đã thanh toán"/>
    <s v="09"/>
    <n v="10"/>
    <s v="check xong"/>
    <m/>
    <x v="8"/>
    <x v="8"/>
  </r>
  <r>
    <x v="8"/>
    <x v="8"/>
    <d v="2025-09-05T00:00:00"/>
    <s v="BH2357371"/>
    <d v="2025-09-05T00:00:00"/>
    <n v="56721"/>
    <s v="12130094"/>
    <n v="1248320"/>
    <n v="0"/>
    <n v="99866"/>
    <n v="1348186"/>
    <s v="Bán hàng"/>
    <d v="2025-10-10T00:00:00"/>
    <m/>
    <n v="0"/>
    <n v="1348186"/>
    <n v="1348186"/>
    <n v="0"/>
    <d v="2025-09-05T00:00:00"/>
    <m/>
    <d v="2025-09-05T00:00:00"/>
    <n v="0"/>
    <m/>
    <s v=""/>
    <s v="Đã thanh toán"/>
    <s v="09"/>
    <n v="10"/>
    <s v="check xong"/>
    <m/>
    <x v="8"/>
    <x v="8"/>
  </r>
  <r>
    <x v="4"/>
    <x v="4"/>
    <d v="2025-09-05T00:00:00"/>
    <s v="BH2357372"/>
    <d v="2025-09-05T00:00:00"/>
    <n v="56722"/>
    <s v="18532136"/>
    <n v="1248320"/>
    <n v="0"/>
    <n v="99866"/>
    <n v="1348186"/>
    <s v="Bán hàng"/>
    <d v="2025-10-10T00:00:00"/>
    <m/>
    <n v="0"/>
    <n v="1348186"/>
    <n v="1348186"/>
    <n v="0"/>
    <d v="2025-09-05T00:00:00"/>
    <m/>
    <d v="2025-09-05T00:00:00"/>
    <n v="0"/>
    <m/>
    <s v=""/>
    <s v="Đã thanh toán"/>
    <s v="09"/>
    <n v="10"/>
    <s v="check xong"/>
    <m/>
    <x v="4"/>
    <x v="4"/>
  </r>
  <r>
    <x v="8"/>
    <x v="8"/>
    <d v="2025-09-05T00:00:00"/>
    <s v="BH2357373"/>
    <d v="2025-09-05T00:00:00"/>
    <n v="56723"/>
    <s v="29328578"/>
    <n v="2959185"/>
    <n v="0"/>
    <n v="236735"/>
    <n v="3195920"/>
    <s v="Bán hàng"/>
    <d v="2025-10-10T00:00:00"/>
    <m/>
    <n v="0"/>
    <n v="3195920"/>
    <n v="3195920"/>
    <n v="0"/>
    <d v="2025-09-05T00:00:00"/>
    <m/>
    <d v="2025-09-05T00:00:00"/>
    <n v="0"/>
    <m/>
    <s v=""/>
    <s v="Đã thanh toán"/>
    <s v="09"/>
    <n v="10"/>
    <s v="check xong"/>
    <m/>
    <x v="8"/>
    <x v="8"/>
  </r>
  <r>
    <x v="9"/>
    <x v="9"/>
    <d v="2025-09-06T00:00:00"/>
    <s v="BH2332248"/>
    <d v="2025-09-06T00:00:00"/>
    <n v="59663"/>
    <s v="14031979"/>
    <n v="712500"/>
    <n v="0"/>
    <n v="57000"/>
    <n v="769500"/>
    <s v="Bán hàng"/>
    <d v="2025-10-24T00:00:00"/>
    <m/>
    <n v="0"/>
    <n v="769500"/>
    <n v="769500"/>
    <n v="0"/>
    <d v="2025-09-06T00:00:00"/>
    <m/>
    <d v="2025-09-06T00:00:00"/>
    <n v="0"/>
    <m/>
    <s v=""/>
    <s v="Đã thanh toán"/>
    <s v="09"/>
    <n v="10"/>
    <s v="check xong"/>
    <m/>
    <x v="9"/>
    <x v="9"/>
  </r>
  <r>
    <x v="4"/>
    <x v="4"/>
    <d v="2025-09-06T00:00:00"/>
    <s v="BH2358234"/>
    <d v="2025-09-06T00:00:00"/>
    <n v="59013"/>
    <s v="18535208"/>
    <n v="1003660"/>
    <n v="0"/>
    <n v="80293"/>
    <n v="1083953"/>
    <s v="Bán hàng"/>
    <d v="2025-10-24T00:00:00"/>
    <m/>
    <n v="0"/>
    <n v="1083953"/>
    <n v="1083953"/>
    <n v="0"/>
    <d v="2025-09-06T00:00:00"/>
    <m/>
    <d v="2025-09-06T00:00:00"/>
    <n v="0"/>
    <m/>
    <s v=""/>
    <s v="Đã thanh toán"/>
    <s v="09"/>
    <n v="10"/>
    <s v="check xong"/>
    <m/>
    <x v="4"/>
    <x v="4"/>
  </r>
  <r>
    <x v="8"/>
    <x v="8"/>
    <d v="2025-09-06T00:00:00"/>
    <s v="BH2358254"/>
    <d v="2025-09-06T00:00:00"/>
    <n v="59018"/>
    <s v="11272863"/>
    <n v="2618810"/>
    <n v="0"/>
    <n v="209505"/>
    <n v="2828315"/>
    <s v="Bán hàng"/>
    <d v="2025-10-24T00:00:00"/>
    <m/>
    <n v="0"/>
    <n v="2828315"/>
    <n v="2828315"/>
    <n v="0"/>
    <d v="2025-09-06T00:00:00"/>
    <m/>
    <d v="2025-09-06T00:00:00"/>
    <n v="0"/>
    <m/>
    <s v=""/>
    <s v="Đã thanh toán"/>
    <s v="09"/>
    <n v="10"/>
    <s v="check xong"/>
    <m/>
    <x v="8"/>
    <x v="8"/>
  </r>
  <r>
    <x v="9"/>
    <x v="9"/>
    <d v="2025-09-08T00:00:00"/>
    <s v="BH2332269"/>
    <d v="2025-09-08T00:00:00"/>
    <n v="59669"/>
    <s v="90553724"/>
    <n v="712500"/>
    <n v="0"/>
    <n v="57000"/>
    <n v="769500"/>
    <s v="Bán hàng"/>
    <d v="2025-10-24T00:00:00"/>
    <m/>
    <n v="0"/>
    <n v="769500"/>
    <n v="769500"/>
    <n v="0"/>
    <d v="2025-09-08T00:00:00"/>
    <m/>
    <d v="2025-09-08T00:00:00"/>
    <n v="0"/>
    <m/>
    <s v=""/>
    <s v="Đã thanh toán"/>
    <s v="09"/>
    <n v="10"/>
    <s v="check xong"/>
    <m/>
    <x v="9"/>
    <x v="9"/>
  </r>
  <r>
    <x v="8"/>
    <x v="8"/>
    <d v="2025-09-08T00:00:00"/>
    <s v="BH2358237"/>
    <d v="2025-09-08T00:00:00"/>
    <n v="59582"/>
    <s v="11275444"/>
    <n v="1425000"/>
    <n v="0"/>
    <n v="114000"/>
    <n v="1539000"/>
    <s v="Bán hàng"/>
    <d v="2025-10-24T00:00:00"/>
    <m/>
    <n v="0"/>
    <n v="1539000"/>
    <n v="1539000"/>
    <n v="0"/>
    <d v="2025-09-08T00:00:00"/>
    <m/>
    <d v="2025-09-08T00:00:00"/>
    <n v="0"/>
    <m/>
    <s v=""/>
    <s v="Đã thanh toán"/>
    <s v="09"/>
    <n v="10"/>
    <s v="check xong"/>
    <m/>
    <x v="8"/>
    <x v="8"/>
  </r>
  <r>
    <x v="11"/>
    <x v="11"/>
    <d v="2025-09-08T00:00:00"/>
    <s v="BH2358257"/>
    <d v="2025-09-08T00:00:00"/>
    <n v="59019"/>
    <s v="24583011"/>
    <n v="1248320"/>
    <n v="0"/>
    <n v="99866"/>
    <n v="1348186"/>
    <s v="Bán hàng"/>
    <d v="2025-10-24T00:00:00"/>
    <m/>
    <n v="0"/>
    <n v="1348186"/>
    <n v="1348186"/>
    <n v="0"/>
    <d v="2025-09-08T00:00:00"/>
    <m/>
    <d v="2025-09-08T00:00:00"/>
    <n v="0"/>
    <m/>
    <s v=""/>
    <s v="Đã thanh toán"/>
    <s v="09"/>
    <n v="10"/>
    <s v="check xong"/>
    <m/>
    <x v="11"/>
    <x v="11"/>
  </r>
  <r>
    <x v="3"/>
    <x v="3"/>
    <d v="2025-09-08T00:00:00"/>
    <s v="BH2358259"/>
    <d v="2025-09-08T00:00:00"/>
    <n v="59020"/>
    <s v="16080926"/>
    <n v="1248320"/>
    <n v="0"/>
    <n v="99866"/>
    <n v="1348186"/>
    <s v="Bán hàng"/>
    <d v="2025-10-24T00:00:00"/>
    <m/>
    <n v="0"/>
    <n v="1348186"/>
    <n v="1348186"/>
    <n v="0"/>
    <d v="2025-09-08T00:00:00"/>
    <m/>
    <d v="2025-09-08T00:00:00"/>
    <n v="0"/>
    <m/>
    <s v=""/>
    <s v="Đã thanh toán"/>
    <s v="09"/>
    <n v="10"/>
    <s v="check xong"/>
    <m/>
    <x v="3"/>
    <x v="3"/>
  </r>
  <r>
    <x v="3"/>
    <x v="3"/>
    <d v="2025-09-08T00:00:00"/>
    <s v="BH2358260"/>
    <d v="2025-09-08T00:00:00"/>
    <n v="59021"/>
    <s v="16080977"/>
    <n v="1248320"/>
    <n v="0"/>
    <n v="99866"/>
    <n v="1348186"/>
    <s v="Bán hàng"/>
    <d v="2025-10-24T00:00:00"/>
    <m/>
    <n v="0"/>
    <n v="1348186"/>
    <n v="1348186"/>
    <n v="0"/>
    <d v="2025-09-08T00:00:00"/>
    <m/>
    <d v="2025-09-08T00:00:00"/>
    <n v="0"/>
    <m/>
    <s v=""/>
    <s v="Đã thanh toán"/>
    <s v="09"/>
    <n v="10"/>
    <s v="check xong"/>
    <m/>
    <x v="3"/>
    <x v="3"/>
  </r>
  <r>
    <x v="3"/>
    <x v="3"/>
    <d v="2025-09-08T00:00:00"/>
    <s v="BH2358262"/>
    <d v="2025-09-08T00:00:00"/>
    <n v="59583"/>
    <s v="16081079"/>
    <n v="2953045"/>
    <n v="0"/>
    <n v="236244"/>
    <n v="3189289"/>
    <s v="Bán hàng"/>
    <d v="2025-10-24T00:00:00"/>
    <m/>
    <n v="0"/>
    <n v="3189289"/>
    <n v="3189289"/>
    <n v="0"/>
    <d v="2025-09-08T00:00:00"/>
    <m/>
    <d v="2025-09-08T00:00:00"/>
    <n v="0"/>
    <m/>
    <s v=""/>
    <s v="Đã thanh toán"/>
    <s v="09"/>
    <n v="10"/>
    <s v="check xong"/>
    <m/>
    <x v="3"/>
    <x v="3"/>
  </r>
  <r>
    <x v="13"/>
    <x v="13"/>
    <d v="2025-09-08T00:00:00"/>
    <s v="BH2358263"/>
    <d v="2025-09-08T00:00:00"/>
    <n v="59473"/>
    <s v="20674333"/>
    <n v="558030"/>
    <n v="0"/>
    <n v="44642"/>
    <n v="602672"/>
    <s v="Bán hàng"/>
    <d v="2025-10-24T00:00:00"/>
    <m/>
    <n v="0"/>
    <n v="602672"/>
    <n v="602672"/>
    <n v="0"/>
    <d v="2025-09-08T00:00:00"/>
    <m/>
    <d v="2025-09-08T00:00:00"/>
    <n v="0"/>
    <m/>
    <s v=""/>
    <s v="Đã thanh toán"/>
    <s v="09"/>
    <n v="10"/>
    <s v="check xong"/>
    <m/>
    <x v="13"/>
    <x v="13"/>
  </r>
  <r>
    <x v="2"/>
    <x v="2"/>
    <d v="2025-09-08T00:00:00"/>
    <s v="BH2358264"/>
    <d v="2025-09-08T00:00:00"/>
    <n v="59580"/>
    <s v="17283217"/>
    <n v="725000"/>
    <n v="0"/>
    <n v="58000"/>
    <n v="783000"/>
    <s v="Bán hàng"/>
    <d v="2025-10-24T00:00:00"/>
    <m/>
    <n v="0"/>
    <n v="783000"/>
    <n v="783000"/>
    <n v="0"/>
    <d v="2025-09-08T00:00:00"/>
    <m/>
    <d v="2025-09-08T00:00:00"/>
    <n v="0"/>
    <m/>
    <s v=""/>
    <s v="Đã thanh toán"/>
    <s v="09"/>
    <n v="10"/>
    <s v="check xong"/>
    <m/>
    <x v="2"/>
    <x v="2"/>
  </r>
  <r>
    <x v="1"/>
    <x v="1"/>
    <d v="2025-09-08T00:00:00"/>
    <s v="BH2358265"/>
    <d v="2025-09-08T00:00:00"/>
    <n v="59581"/>
    <s v="28634341"/>
    <n v="1575549"/>
    <n v="0"/>
    <n v="126044"/>
    <n v="1701593"/>
    <s v="Bán hàng"/>
    <d v="2025-10-24T00:00:00"/>
    <m/>
    <n v="0"/>
    <n v="1701593"/>
    <n v="1701593"/>
    <n v="0"/>
    <d v="2025-09-08T00:00:00"/>
    <m/>
    <d v="2025-09-08T00:00:00"/>
    <n v="0"/>
    <m/>
    <s v=""/>
    <s v="Đã thanh toán"/>
    <s v="09"/>
    <n v="10"/>
    <s v="check xong"/>
    <m/>
    <x v="1"/>
    <x v="1"/>
  </r>
  <r>
    <x v="12"/>
    <x v="12"/>
    <d v="2025-09-08T00:00:00"/>
    <s v="BH2358266"/>
    <d v="2025-09-08T00:00:00"/>
    <n v="59528"/>
    <s v="27640589"/>
    <n v="1840000"/>
    <n v="0"/>
    <n v="147200"/>
    <n v="1987200"/>
    <s v="Bán hàng"/>
    <d v="2025-10-24T00:00:00"/>
    <m/>
    <n v="0"/>
    <n v="1987200"/>
    <n v="1987200"/>
    <n v="0"/>
    <d v="2025-09-08T00:00:00"/>
    <m/>
    <d v="2025-09-08T00:00:00"/>
    <n v="0"/>
    <m/>
    <s v=""/>
    <s v="Đã thanh toán"/>
    <s v="09"/>
    <n v="10"/>
    <s v="check xong"/>
    <m/>
    <x v="12"/>
    <x v="12"/>
  </r>
  <r>
    <x v="8"/>
    <x v="8"/>
    <d v="2025-09-09T00:00:00"/>
    <s v="BH2358240"/>
    <d v="2025-09-09T00:00:00"/>
    <n v="59014"/>
    <s v="12133934"/>
    <n v="1003660"/>
    <n v="0"/>
    <n v="80293"/>
    <n v="1083953"/>
    <s v="Bán hàng"/>
    <d v="2025-10-24T00:00:00"/>
    <m/>
    <n v="0"/>
    <n v="1083953"/>
    <n v="1083953"/>
    <n v="0"/>
    <d v="2025-09-09T00:00:00"/>
    <m/>
    <d v="2025-09-09T00:00:00"/>
    <n v="0"/>
    <m/>
    <s v=""/>
    <s v="Đã thanh toán"/>
    <s v="09"/>
    <n v="10"/>
    <s v="check xong"/>
    <m/>
    <x v="8"/>
    <x v="8"/>
  </r>
  <r>
    <x v="8"/>
    <x v="8"/>
    <d v="2025-09-09T00:00:00"/>
    <s v="BH2358243"/>
    <d v="2025-09-09T00:00:00"/>
    <n v="59015"/>
    <s v="12134388"/>
    <n v="1003660"/>
    <n v="0"/>
    <n v="80293"/>
    <n v="1083953"/>
    <s v="Bán hàng"/>
    <d v="2025-10-24T00:00:00"/>
    <m/>
    <n v="0"/>
    <n v="1083953"/>
    <n v="1083953"/>
    <n v="0"/>
    <d v="2025-09-09T00:00:00"/>
    <m/>
    <d v="2025-09-09T00:00:00"/>
    <n v="0"/>
    <m/>
    <s v=""/>
    <s v="Đã thanh toán"/>
    <s v="09"/>
    <n v="10"/>
    <s v="check xong"/>
    <m/>
    <x v="8"/>
    <x v="8"/>
  </r>
  <r>
    <x v="8"/>
    <x v="8"/>
    <d v="2025-09-09T00:00:00"/>
    <s v="BH2358249"/>
    <d v="2025-09-09T00:00:00"/>
    <n v="59016"/>
    <s v="11275571"/>
    <n v="3744960"/>
    <n v="0"/>
    <n v="299597"/>
    <n v="4044557"/>
    <s v="Bán hàng"/>
    <d v="2025-10-24T00:00:00"/>
    <m/>
    <n v="0"/>
    <n v="4044557"/>
    <n v="4044557"/>
    <n v="0"/>
    <d v="2025-09-09T00:00:00"/>
    <m/>
    <d v="2025-09-09T00:00:00"/>
    <n v="0"/>
    <m/>
    <s v=""/>
    <s v="Đã thanh toán"/>
    <s v="09"/>
    <n v="10"/>
    <s v="check xong"/>
    <m/>
    <x v="8"/>
    <x v="8"/>
  </r>
  <r>
    <x v="8"/>
    <x v="8"/>
    <d v="2025-09-09T00:00:00"/>
    <s v="BH2358253"/>
    <d v="2025-09-09T00:00:00"/>
    <n v="59017"/>
    <s v="11275952"/>
    <n v="1923660"/>
    <n v="0"/>
    <n v="153893"/>
    <n v="2077553"/>
    <s v="Bán hàng"/>
    <d v="2025-10-24T00:00:00"/>
    <m/>
    <n v="0"/>
    <n v="2077553"/>
    <n v="2077553"/>
    <n v="0"/>
    <d v="2025-09-09T00:00:00"/>
    <m/>
    <d v="2025-09-09T00:00:00"/>
    <n v="0"/>
    <m/>
    <s v=""/>
    <s v="Đã thanh toán"/>
    <s v="09"/>
    <n v="10"/>
    <s v="check xong"/>
    <m/>
    <x v="8"/>
    <x v="8"/>
  </r>
  <r>
    <x v="9"/>
    <x v="9"/>
    <d v="2025-09-10T00:00:00"/>
    <s v="BH2332252"/>
    <d v="2025-09-10T00:00:00"/>
    <n v="59664"/>
    <s v="14033488"/>
    <n v="11105800"/>
    <n v="0"/>
    <n v="888464"/>
    <n v="11994264"/>
    <s v="Bán hàng"/>
    <d v="2025-10-24T00:00:00"/>
    <m/>
    <n v="0"/>
    <n v="11994264"/>
    <n v="11994264"/>
    <n v="0"/>
    <d v="2025-09-10T00:00:00"/>
    <m/>
    <d v="2025-09-10T00:00:00"/>
    <n v="0"/>
    <m/>
    <s v=""/>
    <s v="Đã thanh toán"/>
    <s v="09"/>
    <n v="10"/>
    <s v="check xong"/>
    <m/>
    <x v="9"/>
    <x v="9"/>
  </r>
  <r>
    <x v="9"/>
    <x v="9"/>
    <d v="2025-09-11T00:00:00"/>
    <s v="BH2332254"/>
    <d v="2025-09-11T00:00:00"/>
    <n v="59665"/>
    <s v="14032964"/>
    <n v="5552900"/>
    <n v="0"/>
    <n v="444232"/>
    <n v="5997132"/>
    <s v="Bán hàng"/>
    <d v="2025-10-24T00:00:00"/>
    <m/>
    <n v="0"/>
    <n v="5997132"/>
    <n v="5997132"/>
    <n v="0"/>
    <d v="2025-09-11T00:00:00"/>
    <m/>
    <d v="2025-09-11T00:00:00"/>
    <n v="0"/>
    <m/>
    <s v=""/>
    <s v="Đã thanh toán"/>
    <s v="09"/>
    <n v="10"/>
    <s v="check xong"/>
    <m/>
    <x v="9"/>
    <x v="9"/>
  </r>
  <r>
    <x v="9"/>
    <x v="9"/>
    <d v="2025-09-11T00:00:00"/>
    <s v="BH2332266"/>
    <d v="2025-09-11T00:00:00"/>
    <n v="59668"/>
    <s v="26027055"/>
    <n v="2112085"/>
    <n v="0"/>
    <n v="168967"/>
    <n v="2281052"/>
    <s v="Bán hàng"/>
    <d v="2025-10-24T00:00:00"/>
    <m/>
    <n v="0"/>
    <n v="2281052"/>
    <n v="2281052"/>
    <n v="0"/>
    <d v="2025-09-11T00:00:00"/>
    <m/>
    <d v="2025-09-11T00:00:00"/>
    <n v="0"/>
    <m/>
    <s v=""/>
    <s v="Đã thanh toán"/>
    <s v="09"/>
    <n v="10"/>
    <s v="check xong"/>
    <m/>
    <x v="9"/>
    <x v="9"/>
  </r>
  <r>
    <x v="3"/>
    <x v="3"/>
    <d v="2025-09-11T00:00:00"/>
    <s v="BH2358458"/>
    <d v="2025-09-11T00:00:00"/>
    <n v="59530"/>
    <s v="16082298"/>
    <n v="1110580"/>
    <n v="0"/>
    <n v="88846"/>
    <n v="1199426"/>
    <s v="Bán hàng"/>
    <d v="2025-10-24T00:00:00"/>
    <m/>
    <n v="0"/>
    <n v="1199426"/>
    <n v="1199426"/>
    <n v="0"/>
    <d v="2025-09-11T00:00:00"/>
    <m/>
    <d v="2025-09-11T00:00:00"/>
    <n v="0"/>
    <m/>
    <s v=""/>
    <s v="Đã thanh toán"/>
    <s v="09"/>
    <n v="10"/>
    <s v="check xong"/>
    <m/>
    <x v="3"/>
    <x v="3"/>
  </r>
  <r>
    <x v="13"/>
    <x v="13"/>
    <d v="2025-09-11T00:00:00"/>
    <s v="BH2358459"/>
    <d v="2025-09-11T00:00:00"/>
    <n v="59474"/>
    <s v="20675400"/>
    <n v="2702130"/>
    <n v="0"/>
    <n v="216170"/>
    <n v="2918300"/>
    <s v="Bán hàng"/>
    <d v="2025-10-24T00:00:00"/>
    <m/>
    <n v="0"/>
    <n v="2918300"/>
    <n v="2918300"/>
    <n v="0"/>
    <d v="2025-09-11T00:00:00"/>
    <m/>
    <d v="2025-09-11T00:00:00"/>
    <n v="0"/>
    <m/>
    <s v=""/>
    <s v="Đã thanh toán"/>
    <s v="09"/>
    <n v="10"/>
    <s v="check xong"/>
    <m/>
    <x v="13"/>
    <x v="13"/>
  </r>
  <r>
    <x v="0"/>
    <x v="0"/>
    <d v="2025-09-11T00:00:00"/>
    <s v="BH2358460"/>
    <d v="2025-09-11T00:00:00"/>
    <n v="59529"/>
    <s v="25623755"/>
    <n v="1110580"/>
    <n v="0"/>
    <n v="88846"/>
    <n v="1199426"/>
    <s v="Bán hàng"/>
    <d v="2025-10-24T00:00:00"/>
    <m/>
    <n v="0"/>
    <n v="1199426"/>
    <n v="1199426"/>
    <n v="0"/>
    <d v="2025-09-11T00:00:00"/>
    <m/>
    <d v="2025-09-11T00:00:00"/>
    <n v="0"/>
    <m/>
    <s v=""/>
    <s v="Đã thanh toán"/>
    <s v="09"/>
    <n v="10"/>
    <s v="check xong"/>
    <m/>
    <x v="0"/>
    <x v="0"/>
  </r>
  <r>
    <x v="12"/>
    <x v="12"/>
    <d v="2025-09-11T00:00:00"/>
    <s v="BH2358461"/>
    <d v="2025-09-11T00:00:00"/>
    <n v="59584"/>
    <s v="27642882"/>
    <n v="501830"/>
    <n v="0"/>
    <n v="40146"/>
    <n v="541976"/>
    <s v="Bán hàng"/>
    <d v="2025-10-24T00:00:00"/>
    <m/>
    <n v="0"/>
    <n v="541976"/>
    <n v="541976"/>
    <n v="0"/>
    <d v="2025-09-11T00:00:00"/>
    <m/>
    <d v="2025-09-11T00:00:00"/>
    <n v="0"/>
    <m/>
    <s v=""/>
    <s v="Đã thanh toán"/>
    <s v="09"/>
    <n v="10"/>
    <s v="check xong"/>
    <m/>
    <x v="12"/>
    <x v="12"/>
  </r>
  <r>
    <x v="5"/>
    <x v="5"/>
    <d v="2025-09-11T00:00:00"/>
    <s v="BH2358487"/>
    <d v="2025-09-11T00:00:00"/>
    <n v="59585"/>
    <s v="19022675"/>
    <n v="2883150"/>
    <n v="0"/>
    <n v="230652"/>
    <n v="3113802"/>
    <s v="Bán hàng"/>
    <d v="2025-10-24T00:00:00"/>
    <m/>
    <n v="0"/>
    <n v="3113802"/>
    <n v="3113802"/>
    <n v="0"/>
    <d v="2025-09-11T00:00:00"/>
    <m/>
    <d v="2025-09-11T00:00:00"/>
    <n v="0"/>
    <m/>
    <s v=""/>
    <s v="Đã thanh toán"/>
    <s v="09"/>
    <n v="10"/>
    <s v="check xong"/>
    <m/>
    <x v="5"/>
    <x v="5"/>
  </r>
  <r>
    <x v="9"/>
    <x v="9"/>
    <d v="2025-09-12T00:00:00"/>
    <s v="BH2332256"/>
    <d v="2025-09-12T00:00:00"/>
    <n v="59666"/>
    <s v="14034622"/>
    <n v="10994742"/>
    <n v="0"/>
    <n v="879579"/>
    <n v="11874321"/>
    <s v="Bán hàng"/>
    <d v="2025-10-24T00:00:00"/>
    <m/>
    <n v="0"/>
    <n v="11874321"/>
    <n v="11874321"/>
    <n v="0"/>
    <d v="2025-09-12T00:00:00"/>
    <m/>
    <d v="2025-09-12T00:00:00"/>
    <n v="0"/>
    <m/>
    <s v=""/>
    <s v="Đã thanh toán"/>
    <s v="09"/>
    <n v="10"/>
    <s v="check xong"/>
    <m/>
    <x v="9"/>
    <x v="9"/>
  </r>
  <r>
    <x v="8"/>
    <x v="8"/>
    <d v="2025-09-12T00:00:00"/>
    <s v="BH2358565"/>
    <d v="2025-09-12T00:00:00"/>
    <n v="59671"/>
    <s v="10668462"/>
    <n v="3744960"/>
    <n v="0"/>
    <n v="299597"/>
    <n v="4044557"/>
    <s v="Bán hàng"/>
    <d v="2025-10-24T00:00:00"/>
    <m/>
    <n v="0"/>
    <n v="4044557"/>
    <n v="4044557"/>
    <n v="0"/>
    <d v="2025-09-12T00:00:00"/>
    <m/>
    <d v="2025-09-12T00:00:00"/>
    <n v="0"/>
    <m/>
    <s v=""/>
    <s v="Đã thanh toán"/>
    <s v="09"/>
    <n v="10"/>
    <s v="check xong"/>
    <m/>
    <x v="8"/>
    <x v="8"/>
  </r>
  <r>
    <x v="8"/>
    <x v="8"/>
    <d v="2025-09-12T00:00:00"/>
    <s v="BH2358566"/>
    <d v="2025-09-12T00:00:00"/>
    <n v="59670"/>
    <s v="10670040"/>
    <n v="13901765"/>
    <n v="0"/>
    <n v="1112141"/>
    <n v="15013906"/>
    <s v="Bán hàng"/>
    <d v="2025-10-24T00:00:00"/>
    <m/>
    <n v="0"/>
    <n v="15013906"/>
    <n v="15013906"/>
    <n v="0"/>
    <d v="2025-09-12T00:00:00"/>
    <m/>
    <d v="2025-09-12T00:00:00"/>
    <n v="0"/>
    <m/>
    <s v=""/>
    <s v="Đã thanh toán"/>
    <s v="09"/>
    <n v="10"/>
    <s v="check xong"/>
    <m/>
    <x v="8"/>
    <x v="8"/>
  </r>
  <r>
    <x v="4"/>
    <x v="4"/>
    <d v="2025-09-13T00:00:00"/>
    <s v="BH2358633"/>
    <d v="2025-09-13T00:00:00"/>
    <n v="59764"/>
    <s v="18540322"/>
    <n v="2950580"/>
    <n v="0"/>
    <n v="236046"/>
    <n v="3186626"/>
    <s v="Bán hàng"/>
    <d v="2025-10-24T00:00:00"/>
    <m/>
    <n v="0"/>
    <n v="3186626"/>
    <n v="3186626"/>
    <n v="0"/>
    <d v="2025-09-13T00:00:00"/>
    <m/>
    <d v="2025-09-13T00:00:00"/>
    <n v="0"/>
    <m/>
    <s v=""/>
    <s v="Đã thanh toán"/>
    <s v="09"/>
    <n v="10"/>
    <s v="check xong"/>
    <m/>
    <x v="4"/>
    <x v="4"/>
  </r>
  <r>
    <x v="9"/>
    <x v="9"/>
    <d v="2025-09-15T00:00:00"/>
    <s v="BH2332287"/>
    <d v="2025-09-15T00:00:00"/>
    <n v="63243"/>
    <s v="14032527"/>
    <n v="636391"/>
    <n v="0"/>
    <n v="50911"/>
    <n v="687302"/>
    <s v="Bán hàng"/>
    <d v="2025-10-24T00:00:00"/>
    <m/>
    <n v="0"/>
    <n v="687302"/>
    <n v="687302"/>
    <n v="0"/>
    <d v="2025-09-15T00:00:00"/>
    <m/>
    <d v="2025-09-15T00:00:00"/>
    <n v="0"/>
    <m/>
    <s v=""/>
    <s v="Đã thanh toán"/>
    <s v="09"/>
    <n v="10"/>
    <s v="check xong"/>
    <m/>
    <x v="9"/>
    <x v="9"/>
  </r>
  <r>
    <x v="2"/>
    <x v="2"/>
    <d v="2025-09-15T00:00:00"/>
    <s v="BH2358634"/>
    <d v="2025-09-15T00:00:00"/>
    <n v="60770"/>
    <s v="17286198"/>
    <n v="2144100"/>
    <n v="0"/>
    <n v="171528"/>
    <n v="2315628"/>
    <s v="Bán hàng"/>
    <d v="2025-10-24T00:00:00"/>
    <m/>
    <n v="0"/>
    <n v="2315628"/>
    <n v="2315628"/>
    <n v="0"/>
    <d v="2025-09-15T00:00:00"/>
    <m/>
    <d v="2025-09-15T00:00:00"/>
    <n v="0"/>
    <m/>
    <s v=""/>
    <s v="Đã thanh toán"/>
    <s v="09"/>
    <n v="10"/>
    <s v="check xong"/>
    <m/>
    <x v="2"/>
    <x v="2"/>
  </r>
  <r>
    <x v="0"/>
    <x v="0"/>
    <d v="2025-09-15T00:00:00"/>
    <s v="BH2358636"/>
    <d v="2025-09-15T00:00:00"/>
    <n v="60772"/>
    <s v="25625271"/>
    <n v="1248320"/>
    <n v="0"/>
    <n v="99866"/>
    <n v="1348186"/>
    <s v="Bán hàng"/>
    <d v="2025-10-24T00:00:00"/>
    <m/>
    <n v="0"/>
    <n v="1348186"/>
    <n v="1348186"/>
    <n v="0"/>
    <d v="2025-09-15T00:00:00"/>
    <m/>
    <d v="2025-09-15T00:00:00"/>
    <n v="0"/>
    <m/>
    <s v=""/>
    <s v="Đã thanh toán"/>
    <s v="09"/>
    <n v="10"/>
    <s v="check xong"/>
    <m/>
    <x v="0"/>
    <x v="0"/>
  </r>
  <r>
    <x v="1"/>
    <x v="1"/>
    <d v="2025-09-15T00:00:00"/>
    <s v="BH2358637"/>
    <d v="2025-09-15T00:00:00"/>
    <n v="60773"/>
    <s v="28636884"/>
    <n v="1819159"/>
    <n v="0"/>
    <n v="145533"/>
    <n v="1964692"/>
    <s v="Bán hàng"/>
    <d v="2025-10-24T00:00:00"/>
    <m/>
    <n v="0"/>
    <n v="1964692"/>
    <n v="1964692"/>
    <n v="0"/>
    <d v="2025-09-15T00:00:00"/>
    <m/>
    <d v="2025-09-15T00:00:00"/>
    <n v="0"/>
    <m/>
    <s v=""/>
    <s v="Đã thanh toán"/>
    <s v="09"/>
    <n v="10"/>
    <s v="check xong"/>
    <m/>
    <x v="1"/>
    <x v="1"/>
  </r>
  <r>
    <x v="11"/>
    <x v="11"/>
    <d v="2025-09-17T00:00:00"/>
    <s v="BH2358635"/>
    <d v="2025-09-17T00:00:00"/>
    <n v="60771"/>
    <s v="24585458"/>
    <n v="4602480"/>
    <n v="0"/>
    <n v="368198"/>
    <n v="4970678"/>
    <s v="Bán hàng"/>
    <d v="2025-10-24T00:00:00"/>
    <m/>
    <n v="0"/>
    <n v="4970678"/>
    <n v="4970678"/>
    <n v="0"/>
    <d v="2025-09-17T00:00:00"/>
    <m/>
    <d v="2025-09-17T00:00:00"/>
    <n v="0"/>
    <m/>
    <s v=""/>
    <s v="Đã thanh toán"/>
    <s v="09"/>
    <n v="10"/>
    <s v="check xong"/>
    <m/>
    <x v="11"/>
    <x v="11"/>
  </r>
  <r>
    <x v="0"/>
    <x v="0"/>
    <d v="2025-09-17T00:00:00"/>
    <s v="BH2359074"/>
    <d v="2025-09-17T00:00:00"/>
    <n v="61219"/>
    <s v="25625366"/>
    <n v="150549"/>
    <n v="0"/>
    <n v="12044"/>
    <n v="162593"/>
    <s v="Bán hàng"/>
    <d v="2025-10-24T00:00:00"/>
    <m/>
    <n v="0"/>
    <n v="162593"/>
    <n v="162593"/>
    <n v="0"/>
    <d v="2025-09-17T00:00:00"/>
    <m/>
    <d v="2025-09-17T00:00:00"/>
    <n v="0"/>
    <m/>
    <s v=""/>
    <s v="Đã thanh toán"/>
    <s v="09"/>
    <n v="10"/>
    <s v="check xong"/>
    <m/>
    <x v="0"/>
    <x v="0"/>
  </r>
  <r>
    <x v="9"/>
    <x v="9"/>
    <d v="2025-09-18T00:00:00"/>
    <s v="BH2332289"/>
    <d v="2025-09-18T00:00:00"/>
    <n v="63244"/>
    <s v="14035572"/>
    <n v="312080"/>
    <n v="0"/>
    <n v="24966"/>
    <n v="337046"/>
    <s v="Bán hàng"/>
    <d v="2025-10-24T00:00:00"/>
    <m/>
    <n v="0"/>
    <n v="337046"/>
    <n v="337046"/>
    <n v="0"/>
    <d v="2025-09-18T00:00:00"/>
    <m/>
    <d v="2025-09-18T00:00:00"/>
    <n v="0"/>
    <m/>
    <s v=""/>
    <s v="Đã thanh toán"/>
    <s v="09"/>
    <n v="10"/>
    <s v="check xong"/>
    <m/>
    <x v="9"/>
    <x v="9"/>
  </r>
  <r>
    <x v="12"/>
    <x v="12"/>
    <d v="2025-09-18T00:00:00"/>
    <s v="BH2359161"/>
    <d v="2025-09-18T00:00:00"/>
    <n v="62715"/>
    <s v="27644684"/>
    <n v="558030"/>
    <n v="0"/>
    <n v="44642"/>
    <n v="602672"/>
    <s v="Bán hàng"/>
    <m/>
    <m/>
    <n v="0"/>
    <n v="602672"/>
    <n v="0"/>
    <n v="602672"/>
    <d v="2025-09-18T00:00:00"/>
    <m/>
    <d v="2025-09-18T00:00:00"/>
    <n v="0"/>
    <m/>
    <n v="66.816111574073147"/>
    <s v="Nợ quá hạn từ 60 ngày đến 90 ngày"/>
    <s v="09"/>
    <s v=""/>
    <s v="check xong"/>
    <m/>
    <x v="12"/>
    <x v="12"/>
  </r>
  <r>
    <x v="8"/>
    <x v="8"/>
    <d v="2025-09-18T00:00:00"/>
    <s v="BH2359162"/>
    <d v="2025-09-18T00:00:00"/>
    <n v="61232"/>
    <s v="29332389"/>
    <n v="4991135"/>
    <n v="0"/>
    <n v="399291"/>
    <n v="5390426"/>
    <s v="Bán hàng"/>
    <d v="2025-10-24T00:00:00"/>
    <m/>
    <n v="0"/>
    <n v="5390426"/>
    <n v="5390426"/>
    <n v="0"/>
    <d v="2025-09-18T00:00:00"/>
    <m/>
    <d v="2025-09-18T00:00:00"/>
    <n v="0"/>
    <m/>
    <s v=""/>
    <s v="Đã thanh toán"/>
    <s v="09"/>
    <n v="10"/>
    <s v="check xong"/>
    <m/>
    <x v="8"/>
    <x v="8"/>
  </r>
  <r>
    <x v="7"/>
    <x v="7"/>
    <d v="2025-09-18T00:00:00"/>
    <s v="BH2359163"/>
    <d v="2025-09-18T00:00:00"/>
    <n v="62720"/>
    <s v="15046307"/>
    <n v="5298250"/>
    <n v="0"/>
    <n v="423860"/>
    <n v="5722110"/>
    <s v="Bán hàng"/>
    <d v="2025-10-24T00:00:00"/>
    <m/>
    <n v="0"/>
    <n v="5722110"/>
    <n v="5722110"/>
    <n v="0"/>
    <d v="2025-09-18T00:00:00"/>
    <m/>
    <d v="2025-09-18T00:00:00"/>
    <n v="0"/>
    <m/>
    <s v=""/>
    <s v="Đã thanh toán"/>
    <s v="09"/>
    <n v="10"/>
    <s v="check xong"/>
    <m/>
    <x v="7"/>
    <x v="7"/>
  </r>
  <r>
    <x v="7"/>
    <x v="7"/>
    <d v="2025-09-18T00:00:00"/>
    <s v="BH2359164"/>
    <d v="2025-09-18T00:00:00"/>
    <n v="62719"/>
    <s v="15047718"/>
    <n v="920000"/>
    <n v="0"/>
    <n v="73600"/>
    <n v="993600"/>
    <s v="Bán hàng"/>
    <d v="2025-10-24T00:00:00"/>
    <m/>
    <n v="0"/>
    <n v="993600"/>
    <n v="993600"/>
    <n v="0"/>
    <d v="2025-09-18T00:00:00"/>
    <m/>
    <d v="2025-09-18T00:00:00"/>
    <n v="0"/>
    <m/>
    <s v=""/>
    <s v="Đã thanh toán"/>
    <s v="09"/>
    <n v="10"/>
    <s v="check xong"/>
    <m/>
    <x v="7"/>
    <x v="7"/>
  </r>
  <r>
    <x v="3"/>
    <x v="3"/>
    <d v="2025-09-18T00:00:00"/>
    <s v="BH2359165"/>
    <d v="2025-09-18T00:00:00"/>
    <n v="62718"/>
    <s v="16084037"/>
    <n v="3508610"/>
    <n v="0"/>
    <n v="280689"/>
    <n v="3789299"/>
    <s v="Bán hàng"/>
    <m/>
    <m/>
    <n v="0"/>
    <n v="3789299"/>
    <n v="0"/>
    <n v="3789299"/>
    <d v="2025-09-18T00:00:00"/>
    <m/>
    <d v="2025-09-18T00:00:00"/>
    <n v="0"/>
    <m/>
    <n v="66.816111574073147"/>
    <s v="Nợ quá hạn từ 60 ngày đến 90 ngày"/>
    <s v="09"/>
    <s v=""/>
    <s v="check xong"/>
    <m/>
    <x v="3"/>
    <x v="3"/>
  </r>
  <r>
    <x v="3"/>
    <x v="3"/>
    <d v="2025-09-18T00:00:00"/>
    <s v="BH2359166"/>
    <d v="2025-09-18T00:00:00"/>
    <n v="62717"/>
    <s v="16084981"/>
    <n v="1248320"/>
    <n v="0"/>
    <n v="99866"/>
    <n v="1348186"/>
    <s v="Bán hàng"/>
    <m/>
    <m/>
    <n v="0"/>
    <n v="1348186"/>
    <n v="0"/>
    <n v="1348186"/>
    <d v="2025-09-18T00:00:00"/>
    <m/>
    <d v="2025-09-18T00:00:00"/>
    <n v="0"/>
    <m/>
    <n v="66.816111574073147"/>
    <s v="Nợ quá hạn từ 60 ngày đến 90 ngày"/>
    <s v="09"/>
    <s v=""/>
    <s v="check xong"/>
    <m/>
    <x v="3"/>
    <x v="3"/>
  </r>
  <r>
    <x v="2"/>
    <x v="2"/>
    <d v="2025-09-18T00:00:00"/>
    <s v="BH2359167"/>
    <d v="2025-09-18T00:00:00"/>
    <n v="62716"/>
    <s v="17285242"/>
    <n v="1840000"/>
    <n v="0"/>
    <n v="147200"/>
    <n v="1987200"/>
    <s v="Bán hàng"/>
    <m/>
    <m/>
    <n v="0"/>
    <n v="1987200"/>
    <n v="0"/>
    <n v="1987200"/>
    <d v="2025-09-18T00:00:00"/>
    <m/>
    <d v="2025-09-18T00:00:00"/>
    <n v="0"/>
    <m/>
    <n v="66.816111574073147"/>
    <s v="Nợ quá hạn từ 60 ngày đến 90 ngày"/>
    <s v="09"/>
    <s v=""/>
    <s v="check xong"/>
    <m/>
    <x v="2"/>
    <x v="2"/>
  </r>
  <r>
    <x v="2"/>
    <x v="2"/>
    <d v="2025-09-18T00:00:00"/>
    <s v="BH2359168"/>
    <d v="2025-09-18T00:00:00"/>
    <n v="62714"/>
    <s v="17288981"/>
    <n v="2477555"/>
    <n v="0"/>
    <n v="198204"/>
    <n v="2675759"/>
    <s v="Bán hàng"/>
    <m/>
    <m/>
    <n v="0"/>
    <n v="2675759"/>
    <n v="0"/>
    <n v="2675759"/>
    <d v="2025-09-18T00:00:00"/>
    <m/>
    <d v="2025-09-18T00:00:00"/>
    <n v="0"/>
    <m/>
    <n v="66.816111574073147"/>
    <s v="Nợ quá hạn từ 60 ngày đến 90 ngày"/>
    <s v="09"/>
    <s v=""/>
    <s v="check xong"/>
    <m/>
    <x v="2"/>
    <x v="2"/>
  </r>
  <r>
    <x v="13"/>
    <x v="13"/>
    <d v="2025-09-18T00:00:00"/>
    <s v="BH2359169"/>
    <d v="2025-09-18T00:00:00"/>
    <n v="62713"/>
    <s v="20678041"/>
    <n v="920000"/>
    <n v="0"/>
    <n v="73600"/>
    <n v="993600"/>
    <s v="Bán hàng"/>
    <m/>
    <m/>
    <n v="0"/>
    <n v="993600"/>
    <n v="0"/>
    <n v="993600"/>
    <d v="2025-09-18T00:00:00"/>
    <m/>
    <d v="2025-09-18T00:00:00"/>
    <n v="0"/>
    <m/>
    <n v="66.816111574073147"/>
    <s v="Nợ quá hạn từ 60 ngày đến 90 ngày"/>
    <s v="09"/>
    <s v=""/>
    <s v="check xong"/>
    <m/>
    <x v="13"/>
    <x v="13"/>
  </r>
  <r>
    <x v="14"/>
    <x v="14"/>
    <d v="2025-09-18T00:00:00"/>
    <s v="BH2359170"/>
    <d v="2025-09-18T00:00:00"/>
    <n v="62712"/>
    <s v="23381970"/>
    <n v="1248320"/>
    <n v="0"/>
    <n v="99866"/>
    <n v="1348186"/>
    <s v="Bán hàng"/>
    <m/>
    <m/>
    <n v="0"/>
    <n v="1348186"/>
    <n v="0"/>
    <n v="1348186"/>
    <d v="2025-09-18T00:00:00"/>
    <m/>
    <d v="2025-09-18T00:00:00"/>
    <n v="0"/>
    <m/>
    <n v="66.816111574073147"/>
    <s v="Nợ quá hạn từ 60 ngày đến 90 ngày"/>
    <s v="09"/>
    <s v=""/>
    <s v="check xong"/>
    <m/>
    <x v="14"/>
    <x v="14"/>
  </r>
  <r>
    <x v="11"/>
    <x v="11"/>
    <d v="2025-09-18T00:00:00"/>
    <s v="BH2359171"/>
    <d v="2025-09-18T00:00:00"/>
    <n v="62711"/>
    <s v="24584942"/>
    <n v="1840000"/>
    <n v="0"/>
    <n v="147200"/>
    <n v="1987200"/>
    <s v="Bán hàng"/>
    <m/>
    <m/>
    <n v="0"/>
    <n v="1987200"/>
    <n v="0"/>
    <n v="1987200"/>
    <d v="2025-09-18T00:00:00"/>
    <m/>
    <d v="2025-09-18T00:00:00"/>
    <n v="0"/>
    <m/>
    <n v="66.816111574073147"/>
    <s v="Nợ quá hạn từ 60 ngày đến 90 ngày"/>
    <s v="09"/>
    <s v=""/>
    <s v="check xong"/>
    <m/>
    <x v="11"/>
    <x v="11"/>
  </r>
  <r>
    <x v="8"/>
    <x v="8"/>
    <d v="2025-09-19T00:00:00"/>
    <s v="BH20250454"/>
    <d v="2025-09-19T00:00:00"/>
    <n v="63246"/>
    <s v="10674408"/>
    <n v="3384980"/>
    <n v="0"/>
    <n v="270798"/>
    <n v="3655778"/>
    <s v="Bán hàng"/>
    <d v="2025-10-24T00:00:00"/>
    <m/>
    <n v="0"/>
    <n v="3655778"/>
    <n v="3655778"/>
    <n v="0"/>
    <d v="2025-09-19T00:00:00"/>
    <m/>
    <d v="2025-09-19T00:00:00"/>
    <n v="0"/>
    <m/>
    <s v=""/>
    <s v="Đã thanh toán"/>
    <s v="09"/>
    <n v="10"/>
    <s v="check xong"/>
    <m/>
    <x v="8"/>
    <x v="8"/>
  </r>
  <r>
    <x v="4"/>
    <x v="4"/>
    <d v="2025-09-19T00:00:00"/>
    <s v="BH20250455"/>
    <d v="2025-09-19T00:00:00"/>
    <n v="63247"/>
    <s v="18542933"/>
    <n v="558030"/>
    <n v="0"/>
    <n v="44642"/>
    <n v="602672"/>
    <s v="Bán hàng"/>
    <d v="2025-10-24T00:00:00"/>
    <m/>
    <n v="0"/>
    <n v="602672"/>
    <n v="602672"/>
    <n v="0"/>
    <d v="2025-09-19T00:00:00"/>
    <m/>
    <d v="2025-09-19T00:00:00"/>
    <n v="0"/>
    <m/>
    <s v=""/>
    <s v="Đã thanh toán"/>
    <s v="09"/>
    <n v="10"/>
    <s v="check xong"/>
    <m/>
    <x v="4"/>
    <x v="4"/>
  </r>
  <r>
    <x v="9"/>
    <x v="9"/>
    <d v="2025-09-19T00:00:00"/>
    <s v="BH2332286"/>
    <d v="2025-09-19T00:00:00"/>
    <n v="63245"/>
    <s v="90555660"/>
    <n v="2818792"/>
    <n v="0"/>
    <n v="225503"/>
    <n v="3044295"/>
    <s v="Bán hàng"/>
    <d v="2025-10-24T00:00:00"/>
    <m/>
    <n v="0"/>
    <n v="3044295"/>
    <n v="3044295"/>
    <n v="0"/>
    <d v="2025-09-19T00:00:00"/>
    <m/>
    <d v="2025-09-19T00:00:00"/>
    <n v="0"/>
    <m/>
    <s v=""/>
    <s v="Đã thanh toán"/>
    <s v="09"/>
    <n v="10"/>
    <s v="check xong"/>
    <m/>
    <x v="9"/>
    <x v="9"/>
  </r>
  <r>
    <x v="12"/>
    <x v="12"/>
    <d v="2025-09-21T00:00:00"/>
    <s v="BH20250456"/>
    <d v="2025-09-21T00:00:00"/>
    <n v="63248"/>
    <s v="27642939"/>
    <n v="250915"/>
    <n v="0"/>
    <n v="20073"/>
    <n v="270988"/>
    <s v="Bán hàng"/>
    <m/>
    <m/>
    <n v="0"/>
    <n v="270988"/>
    <n v="0"/>
    <n v="270988"/>
    <d v="2025-09-21T00:00:00"/>
    <m/>
    <d v="2025-09-21T00:00:00"/>
    <n v="0"/>
    <m/>
    <n v="63.816111574073147"/>
    <s v="Nợ quá hạn từ 60 ngày đến 90 ngày"/>
    <s v="09"/>
    <s v=""/>
    <s v="check xong"/>
    <m/>
    <x v="12"/>
    <x v="12"/>
  </r>
  <r>
    <x v="0"/>
    <x v="0"/>
    <d v="2025-09-22T00:00:00"/>
    <s v="BH20250450"/>
    <d v="2025-09-22T00:00:00"/>
    <n v="63249"/>
    <s v="25627877"/>
    <n v="708579"/>
    <n v="0"/>
    <n v="56686"/>
    <n v="765265"/>
    <s v="Bán hàng"/>
    <m/>
    <m/>
    <n v="0"/>
    <n v="765265"/>
    <n v="0"/>
    <n v="765265"/>
    <d v="2025-09-22T00:00:00"/>
    <m/>
    <d v="2025-09-22T00:00:00"/>
    <n v="0"/>
    <m/>
    <n v="62.816111574073147"/>
    <s v="Nợ quá hạn từ 60 ngày đến 90 ngày"/>
    <s v="09"/>
    <s v=""/>
    <s v="check xong"/>
    <m/>
    <x v="0"/>
    <x v="0"/>
  </r>
  <r>
    <x v="3"/>
    <x v="3"/>
    <d v="2025-09-22T00:00:00"/>
    <s v="BH20250451"/>
    <d v="2025-09-22T00:00:00"/>
    <n v="63251"/>
    <s v="16087808"/>
    <n v="2609815"/>
    <n v="0"/>
    <n v="208785"/>
    <n v="2818600"/>
    <s v="Bán hàng"/>
    <m/>
    <m/>
    <n v="0"/>
    <n v="2818600"/>
    <n v="0"/>
    <n v="2818600"/>
    <d v="2025-09-22T00:00:00"/>
    <m/>
    <d v="2025-09-22T00:00:00"/>
    <n v="0"/>
    <m/>
    <n v="62.816111574073147"/>
    <s v="Nợ quá hạn từ 60 ngày đến 90 ngày"/>
    <s v="09"/>
    <s v=""/>
    <s v="check xong"/>
    <m/>
    <x v="3"/>
    <x v="3"/>
  </r>
  <r>
    <x v="13"/>
    <x v="13"/>
    <d v="2025-09-22T00:00:00"/>
    <s v="BH20250452"/>
    <d v="2025-09-22T00:00:00"/>
    <n v="63252"/>
    <s v="20679473"/>
    <n v="1248320"/>
    <n v="0"/>
    <n v="99866"/>
    <n v="1348186"/>
    <s v="Bán hàng"/>
    <m/>
    <m/>
    <n v="0"/>
    <n v="1348186"/>
    <n v="0"/>
    <n v="1348186"/>
    <d v="2025-09-22T00:00:00"/>
    <m/>
    <d v="2025-09-22T00:00:00"/>
    <n v="0"/>
    <m/>
    <n v="62.816111574073147"/>
    <s v="Nợ quá hạn từ 60 ngày đến 90 ngày"/>
    <s v="09"/>
    <s v=""/>
    <s v="check xong"/>
    <m/>
    <x v="13"/>
    <x v="13"/>
  </r>
  <r>
    <x v="0"/>
    <x v="0"/>
    <d v="2025-09-22T00:00:00"/>
    <s v="BH20250453"/>
    <d v="2025-09-22T00:00:00"/>
    <n v="63250"/>
    <s v="25627761"/>
    <n v="1840000"/>
    <n v="0"/>
    <n v="147200"/>
    <n v="1987200"/>
    <s v="Bán hàng"/>
    <m/>
    <m/>
    <n v="0"/>
    <n v="1987200"/>
    <n v="0"/>
    <n v="1987200"/>
    <d v="2025-09-22T00:00:00"/>
    <m/>
    <d v="2025-09-22T00:00:00"/>
    <n v="0"/>
    <m/>
    <n v="62.816111574073147"/>
    <s v="Nợ quá hạn từ 60 ngày đến 90 ngày"/>
    <s v="09"/>
    <s v=""/>
    <s v="check xong"/>
    <m/>
    <x v="0"/>
    <x v="0"/>
  </r>
  <r>
    <x v="9"/>
    <x v="9"/>
    <d v="2025-09-22T00:00:00"/>
    <s v="BH2359518"/>
    <d v="2025-09-22T00:00:00"/>
    <n v="63331"/>
    <s v="14037397"/>
    <n v="658396"/>
    <n v="0"/>
    <n v="52672"/>
    <n v="711068"/>
    <s v="Bán hàng"/>
    <m/>
    <m/>
    <n v="0"/>
    <n v="711068"/>
    <n v="0"/>
    <n v="711068"/>
    <d v="2025-09-22T00:00:00"/>
    <m/>
    <d v="2025-09-22T00:00:00"/>
    <n v="0"/>
    <m/>
    <n v="62.816111574073147"/>
    <s v="Nợ quá hạn từ 60 ngày đến 90 ngày"/>
    <s v="09"/>
    <s v=""/>
    <s v="check xong"/>
    <m/>
    <x v="9"/>
    <x v="9"/>
  </r>
  <r>
    <x v="9"/>
    <x v="9"/>
    <d v="2025-09-23T00:00:00"/>
    <s v="BH2359530"/>
    <d v="2025-09-23T00:00:00"/>
    <n v="63335"/>
    <s v="13379746"/>
    <n v="808945"/>
    <n v="0"/>
    <n v="64716"/>
    <n v="873661"/>
    <s v="Bán hàng"/>
    <m/>
    <m/>
    <n v="0"/>
    <n v="873661"/>
    <n v="0"/>
    <n v="873661"/>
    <d v="2025-09-23T00:00:00"/>
    <m/>
    <d v="2025-09-23T00:00:00"/>
    <n v="0"/>
    <m/>
    <n v="61.816111574073147"/>
    <s v="Nợ quá hạn từ 60 ngày đến 90 ngày"/>
    <s v="09"/>
    <s v=""/>
    <s v="check xong"/>
    <m/>
    <x v="9"/>
    <x v="9"/>
  </r>
  <r>
    <x v="9"/>
    <x v="9"/>
    <d v="2025-09-24T00:00:00"/>
    <s v="BH2359533"/>
    <d v="2025-09-24T00:00:00"/>
    <n v="63336"/>
    <s v="26034184"/>
    <n v="1110580"/>
    <n v="0"/>
    <n v="88846"/>
    <n v="1199426"/>
    <s v="Bán hàng"/>
    <m/>
    <m/>
    <n v="0"/>
    <n v="1199426"/>
    <n v="0"/>
    <n v="1199426"/>
    <d v="2025-09-24T00:00:00"/>
    <m/>
    <d v="2025-09-24T00:00:00"/>
    <n v="0"/>
    <m/>
    <n v="60.816111574073147"/>
    <s v="Nợ quá hạn từ 60 ngày đến 90 ngày"/>
    <s v="09"/>
    <s v=""/>
    <s v="check xong"/>
    <m/>
    <x v="9"/>
    <x v="9"/>
  </r>
  <r>
    <x v="9"/>
    <x v="9"/>
    <d v="2025-09-25T00:00:00"/>
    <s v="BH2359515"/>
    <d v="2025-09-25T00:00:00"/>
    <n v="63330"/>
    <s v="14038591"/>
    <n v="2816490"/>
    <n v="0"/>
    <n v="225319"/>
    <n v="3041809"/>
    <s v="Bán hàng"/>
    <m/>
    <m/>
    <n v="0"/>
    <n v="3041809"/>
    <n v="0"/>
    <n v="3041809"/>
    <d v="2025-09-25T00:00:00"/>
    <m/>
    <d v="2025-09-25T00:00:00"/>
    <n v="0"/>
    <m/>
    <n v="59.816111574073147"/>
    <s v="Nợ quá hạn từ 30 ngày đến 60 ngày"/>
    <s v="09"/>
    <s v=""/>
    <s v="check xong"/>
    <m/>
    <x v="9"/>
    <x v="9"/>
  </r>
  <r>
    <x v="9"/>
    <x v="9"/>
    <d v="2025-09-25T00:00:00"/>
    <s v="BH2359523"/>
    <d v="2025-09-25T00:00:00"/>
    <n v="63333"/>
    <s v="14039589"/>
    <n v="5552900"/>
    <n v="0"/>
    <n v="444232"/>
    <n v="5997132"/>
    <s v="Bán hàng"/>
    <m/>
    <m/>
    <n v="0"/>
    <n v="5997132"/>
    <n v="0"/>
    <n v="5997132"/>
    <d v="2025-09-25T00:00:00"/>
    <m/>
    <d v="2025-09-25T00:00:00"/>
    <n v="0"/>
    <m/>
    <n v="59.816111574073147"/>
    <s v="Nợ quá hạn từ 30 ngày đến 60 ngày"/>
    <s v="09"/>
    <s v=""/>
    <s v="check xong"/>
    <m/>
    <x v="9"/>
    <x v="9"/>
  </r>
  <r>
    <x v="9"/>
    <x v="9"/>
    <d v="2025-09-25T00:00:00"/>
    <s v="BH2359527"/>
    <d v="2025-09-25T00:00:00"/>
    <n v="63334"/>
    <s v="14038298"/>
    <n v="312080"/>
    <n v="0"/>
    <n v="24966"/>
    <n v="337046"/>
    <s v="Bán hàng"/>
    <m/>
    <m/>
    <n v="0"/>
    <n v="337046"/>
    <n v="0"/>
    <n v="337046"/>
    <d v="2025-09-25T00:00:00"/>
    <m/>
    <d v="2025-09-25T00:00:00"/>
    <n v="0"/>
    <m/>
    <n v="59.816111574073147"/>
    <s v="Nợ quá hạn từ 30 ngày đến 60 ngày"/>
    <s v="09"/>
    <s v=""/>
    <s v="check xong"/>
    <m/>
    <x v="9"/>
    <x v="9"/>
  </r>
  <r>
    <x v="9"/>
    <x v="9"/>
    <d v="2025-09-26T00:00:00"/>
    <s v="BH2359521"/>
    <d v="2025-09-26T00:00:00"/>
    <n v="63332"/>
    <s v="14040061"/>
    <n v="11105800"/>
    <n v="0"/>
    <n v="888464"/>
    <n v="11994264"/>
    <s v="Bán hàng"/>
    <m/>
    <m/>
    <n v="0"/>
    <n v="11994264"/>
    <n v="0"/>
    <n v="11994264"/>
    <d v="2025-09-26T00:00:00"/>
    <m/>
    <d v="2025-09-26T00:00:00"/>
    <n v="0"/>
    <m/>
    <n v="58.816111574073147"/>
    <s v="Nợ quá hạn từ 30 ngày đến 60 ngày"/>
    <s v="09"/>
    <s v=""/>
    <s v="check xong"/>
    <m/>
    <x v="9"/>
    <x v="9"/>
  </r>
  <r>
    <x v="9"/>
    <x v="9"/>
    <d v="2025-09-26T00:00:00"/>
    <s v="BH2359545"/>
    <d v="2025-09-26T00:00:00"/>
    <n v="63337"/>
    <s v="13380559"/>
    <n v="2595915"/>
    <n v="0"/>
    <n v="207673"/>
    <n v="2803588"/>
    <s v="Bán hàng"/>
    <m/>
    <m/>
    <n v="0"/>
    <n v="2803588"/>
    <n v="0"/>
    <n v="2803588"/>
    <d v="2025-09-26T00:00:00"/>
    <m/>
    <d v="2025-09-26T00:00:00"/>
    <n v="0"/>
    <m/>
    <n v="58.816111574073147"/>
    <s v="Nợ quá hạn từ 30 ngày đến 60 ngày"/>
    <s v="09"/>
    <s v=""/>
    <s v="check xong"/>
    <m/>
    <x v="9"/>
    <x v="9"/>
  </r>
  <r>
    <x v="4"/>
    <x v="4"/>
    <d v="2025-09-29T00:00:00"/>
    <s v="BH/207/202609"/>
    <d v="2025-09-29T00:00:00"/>
    <n v="63341"/>
    <s v="18543526"/>
    <n v="1248320"/>
    <n v="0"/>
    <n v="99866"/>
    <n v="1348186"/>
    <s v="Bán hàng"/>
    <m/>
    <m/>
    <n v="0"/>
    <n v="1348186"/>
    <n v="0"/>
    <n v="1348186"/>
    <d v="2025-09-29T00:00:00"/>
    <m/>
    <d v="2025-09-29T00:00:00"/>
    <n v="0"/>
    <m/>
    <n v="55.816111574073147"/>
    <s v="Nợ quá hạn từ 30 ngày đến 60 ngày"/>
    <s v="09"/>
    <s v=""/>
    <s v="check xong"/>
    <m/>
    <x v="4"/>
    <x v="4"/>
  </r>
  <r>
    <x v="4"/>
    <x v="4"/>
    <d v="2025-09-29T00:00:00"/>
    <s v="BH/207/202610"/>
    <d v="2025-09-29T00:00:00"/>
    <n v="63342"/>
    <s v="18543629"/>
    <n v="2381320"/>
    <n v="0"/>
    <n v="190506"/>
    <n v="2571826"/>
    <s v="Bán hàng"/>
    <m/>
    <m/>
    <n v="0"/>
    <n v="2571826"/>
    <n v="0"/>
    <n v="2571826"/>
    <d v="2025-09-29T00:00:00"/>
    <m/>
    <d v="2025-09-29T00:00:00"/>
    <n v="0"/>
    <m/>
    <n v="55.816111574073147"/>
    <s v="Nợ quá hạn từ 30 ngày đến 60 ngày"/>
    <s v="09"/>
    <s v=""/>
    <s v="check xong"/>
    <m/>
    <x v="4"/>
    <x v="4"/>
  </r>
  <r>
    <x v="5"/>
    <x v="5"/>
    <d v="2025-09-29T00:00:00"/>
    <s v="BH/207/202611"/>
    <d v="2025-09-29T00:00:00"/>
    <n v="63343"/>
    <s v="19028130"/>
    <n v="2883150"/>
    <n v="0"/>
    <n v="230652"/>
    <n v="3113802"/>
    <s v="Bán hàng"/>
    <m/>
    <m/>
    <n v="0"/>
    <n v="3113802"/>
    <n v="0"/>
    <n v="3113802"/>
    <d v="2025-09-29T00:00:00"/>
    <m/>
    <d v="2025-09-29T00:00:00"/>
    <n v="0"/>
    <m/>
    <n v="55.816111574073147"/>
    <s v="Nợ quá hạn từ 30 ngày đến 60 ngày"/>
    <s v="09"/>
    <s v=""/>
    <s v="check xong"/>
    <m/>
    <x v="5"/>
    <x v="5"/>
  </r>
  <r>
    <x v="0"/>
    <x v="0"/>
    <d v="2025-09-29T00:00:00"/>
    <s v="BH/207/202612"/>
    <d v="2025-09-29T00:00:00"/>
    <n v="63344"/>
    <s v="TC25628580"/>
    <n v="1248320"/>
    <n v="0"/>
    <n v="99866"/>
    <n v="1348186"/>
    <s v="Bán hàng"/>
    <m/>
    <m/>
    <n v="0"/>
    <n v="1348186"/>
    <n v="0"/>
    <n v="1348186"/>
    <d v="2025-09-29T00:00:00"/>
    <m/>
    <d v="2025-09-29T00:00:00"/>
    <n v="0"/>
    <m/>
    <n v="55.816111574073147"/>
    <s v="Nợ quá hạn từ 30 ngày đến 60 ngày"/>
    <s v="09"/>
    <s v=""/>
    <s v="check xong"/>
    <m/>
    <x v="0"/>
    <x v="0"/>
  </r>
  <r>
    <x v="11"/>
    <x v="11"/>
    <d v="2025-09-29T00:00:00"/>
    <s v="BH/207/202613"/>
    <d v="2025-09-29T00:00:00"/>
    <n v="63345"/>
    <s v="TC24588691"/>
    <n v="501830"/>
    <n v="0"/>
    <n v="40146"/>
    <n v="541976"/>
    <s v="Bán hàng"/>
    <m/>
    <m/>
    <n v="0"/>
    <n v="541976"/>
    <n v="0"/>
    <n v="541976"/>
    <d v="2025-09-29T00:00:00"/>
    <m/>
    <d v="2025-09-29T00:00:00"/>
    <n v="0"/>
    <m/>
    <n v="55.816111574073147"/>
    <s v="Nợ quá hạn từ 30 ngày đến 60 ngày"/>
    <s v="09"/>
    <s v=""/>
    <s v="check xong"/>
    <m/>
    <x v="11"/>
    <x v="11"/>
  </r>
  <r>
    <x v="6"/>
    <x v="6"/>
    <d v="2025-09-29T00:00:00"/>
    <s v="BH/207/202614"/>
    <d v="2025-09-29T00:00:00"/>
    <n v="63346"/>
    <s v="TC22649139"/>
    <n v="2358900"/>
    <n v="0"/>
    <n v="188712"/>
    <n v="2547612"/>
    <s v="Bán hàng"/>
    <m/>
    <m/>
    <n v="0"/>
    <n v="2547612"/>
    <n v="0"/>
    <n v="2547612"/>
    <d v="2025-09-29T00:00:00"/>
    <m/>
    <d v="2025-09-29T00:00:00"/>
    <n v="0"/>
    <m/>
    <n v="55.816111574073147"/>
    <s v="Nợ quá hạn từ 30 ngày đến 60 ngày"/>
    <s v="09"/>
    <s v=""/>
    <s v="check xong"/>
    <m/>
    <x v="6"/>
    <x v="6"/>
  </r>
  <r>
    <x v="2"/>
    <x v="2"/>
    <d v="2025-09-29T00:00:00"/>
    <s v="BH/207/202633"/>
    <d v="2025-09-29T00:00:00"/>
    <n v="63347"/>
    <s v="TC17291722"/>
    <n v="1699970"/>
    <n v="0"/>
    <n v="135998"/>
    <n v="1835968"/>
    <s v="Bán hàng"/>
    <m/>
    <m/>
    <n v="0"/>
    <n v="1835968"/>
    <n v="0"/>
    <n v="1835968"/>
    <d v="2025-09-29T00:00:00"/>
    <m/>
    <d v="2025-09-29T00:00:00"/>
    <n v="0"/>
    <m/>
    <n v="55.816111574073147"/>
    <s v="Nợ quá hạn từ 30 ngày đến 60 ngày"/>
    <s v="09"/>
    <s v=""/>
    <s v="check xong"/>
    <m/>
    <x v="2"/>
    <x v="2"/>
  </r>
  <r>
    <x v="3"/>
    <x v="3"/>
    <d v="2025-09-29T00:00:00"/>
    <s v="BH/207/202634"/>
    <d v="2025-09-29T00:00:00"/>
    <n v="63348"/>
    <s v="TC16088289"/>
    <n v="2381320"/>
    <n v="0"/>
    <n v="190506"/>
    <n v="2571826"/>
    <s v="Bán hàng"/>
    <m/>
    <m/>
    <n v="0"/>
    <n v="2571826"/>
    <n v="0"/>
    <n v="2571826"/>
    <d v="2025-09-29T00:00:00"/>
    <m/>
    <d v="2025-09-29T00:00:00"/>
    <n v="0"/>
    <m/>
    <n v="55.816111574073147"/>
    <s v="Nợ quá hạn từ 30 ngày đến 60 ngày"/>
    <s v="09"/>
    <s v=""/>
    <s v="check xong"/>
    <m/>
    <x v="3"/>
    <x v="3"/>
  </r>
  <r>
    <x v="8"/>
    <x v="8"/>
    <d v="2025-09-29T00:00:00"/>
    <s v="BH/207/202635"/>
    <d v="2025-09-29T00:00:00"/>
    <n v="63349"/>
    <s v="10680095 - Mega An Phú"/>
    <n v="1612410"/>
    <n v="0"/>
    <n v="128993"/>
    <n v="1741403"/>
    <s v="Bán hàng"/>
    <m/>
    <m/>
    <n v="0"/>
    <n v="1741403"/>
    <n v="0"/>
    <n v="1741403"/>
    <d v="2025-09-29T00:00:00"/>
    <m/>
    <d v="2025-09-29T00:00:00"/>
    <n v="0"/>
    <m/>
    <n v="55.816111574073147"/>
    <s v="Nợ quá hạn từ 30 ngày đến 60 ngày"/>
    <s v="09"/>
    <s v=""/>
    <s v="check xong"/>
    <m/>
    <x v="8"/>
    <x v="8"/>
  </r>
  <r>
    <x v="4"/>
    <x v="4"/>
    <d v="2025-09-29T00:00:00"/>
    <s v="BH/207/202636"/>
    <d v="2025-09-29T00:00:00"/>
    <n v="63350"/>
    <s v="18544498"/>
    <n v="1140000"/>
    <n v="0"/>
    <n v="91200"/>
    <n v="1231200"/>
    <s v="Bán hàng"/>
    <m/>
    <m/>
    <n v="0"/>
    <n v="1231200"/>
    <n v="0"/>
    <n v="1231200"/>
    <d v="2025-09-29T00:00:00"/>
    <m/>
    <d v="2025-09-29T00:00:00"/>
    <n v="0"/>
    <m/>
    <n v="55.816111574073147"/>
    <s v="Nợ quá hạn từ 30 ngày đến 60 ngày"/>
    <s v="09"/>
    <s v=""/>
    <s v="check xong"/>
    <m/>
    <x v="4"/>
    <x v="4"/>
  </r>
  <r>
    <x v="3"/>
    <x v="3"/>
    <d v="2025-09-29T00:00:00"/>
    <s v="BH/207/202637"/>
    <d v="2025-09-29T00:00:00"/>
    <n v="63351"/>
    <s v="TC16090101"/>
    <n v="2579200"/>
    <n v="0"/>
    <n v="206336"/>
    <n v="2785536"/>
    <s v="Bán hàng"/>
    <m/>
    <m/>
    <n v="0"/>
    <n v="2785536"/>
    <n v="0"/>
    <n v="2785536"/>
    <d v="2025-09-29T00:00:00"/>
    <m/>
    <d v="2025-09-29T00:00:00"/>
    <n v="0"/>
    <m/>
    <n v="55.816111574073147"/>
    <s v="Nợ quá hạn từ 30 ngày đến 60 ngày"/>
    <s v="09"/>
    <s v=""/>
    <s v="check xong"/>
    <m/>
    <x v="3"/>
    <x v="3"/>
  </r>
  <r>
    <x v="11"/>
    <x v="11"/>
    <d v="2025-09-30T00:00:00"/>
    <s v="BH/207/202658"/>
    <d v="2025-09-30T00:00:00"/>
    <n v="63352"/>
    <s v="TC24590125"/>
    <n v="2579200"/>
    <n v="0"/>
    <n v="206336"/>
    <n v="2785536"/>
    <s v="Bán hàng"/>
    <m/>
    <m/>
    <n v="0"/>
    <n v="2785536"/>
    <n v="0"/>
    <n v="2785536"/>
    <d v="2025-09-30T00:00:00"/>
    <m/>
    <d v="2025-09-30T00:00:00"/>
    <n v="0"/>
    <m/>
    <n v="54.816111574073147"/>
    <s v="Nợ quá hạn từ 30 ngày đến 60 ngày"/>
    <s v="09"/>
    <s v=""/>
    <s v="check xong"/>
    <m/>
    <x v="11"/>
    <x v="11"/>
  </r>
  <r>
    <x v="6"/>
    <x v="6"/>
    <d v="2025-09-30T00:00:00"/>
    <s v="BH/207/202659"/>
    <d v="2025-09-30T00:00:00"/>
    <n v="63353"/>
    <s v="TC22650486"/>
    <n v="558030"/>
    <n v="0"/>
    <n v="44642"/>
    <n v="602672"/>
    <s v="Bán hàng"/>
    <m/>
    <m/>
    <n v="0"/>
    <n v="602672"/>
    <n v="0"/>
    <n v="602672"/>
    <d v="2025-09-30T00:00:00"/>
    <m/>
    <d v="2025-09-30T00:00:00"/>
    <n v="0"/>
    <m/>
    <n v="54.816111574073147"/>
    <s v="Nợ quá hạn từ 30 ngày đến 60 ngày"/>
    <s v="09"/>
    <s v=""/>
    <s v="check xong"/>
    <m/>
    <x v="6"/>
    <x v="6"/>
  </r>
  <r>
    <x v="0"/>
    <x v="0"/>
    <d v="2025-09-30T00:00:00"/>
    <s v="BH/207/202660"/>
    <d v="2025-09-30T00:00:00"/>
    <n v="63354"/>
    <s v="TC25630354"/>
    <n v="5618916"/>
    <n v="0"/>
    <n v="449513"/>
    <n v="6068429"/>
    <s v="Bán hàng"/>
    <m/>
    <m/>
    <n v="0"/>
    <n v="6068429"/>
    <n v="0"/>
    <n v="6068429"/>
    <d v="2025-09-30T00:00:00"/>
    <m/>
    <d v="2025-09-30T00:00:00"/>
    <n v="0"/>
    <m/>
    <n v="54.816111574073147"/>
    <s v="Nợ quá hạn từ 30 ngày đến 60 ngày"/>
    <s v="09"/>
    <s v=""/>
    <s v="check xong"/>
    <m/>
    <x v="0"/>
    <x v="0"/>
  </r>
  <r>
    <x v="8"/>
    <x v="8"/>
    <d v="2025-09-30T00:00:00"/>
    <s v="BH/207/202661"/>
    <d v="2025-09-30T00:00:00"/>
    <n v="63355"/>
    <s v="11282360 - Mega Bình Phú"/>
    <n v="1003660"/>
    <n v="0"/>
    <n v="80293"/>
    <n v="1083953"/>
    <s v="Bán hàng"/>
    <m/>
    <m/>
    <n v="0"/>
    <n v="1083953"/>
    <n v="0"/>
    <n v="1083953"/>
    <d v="2025-09-30T00:00:00"/>
    <m/>
    <d v="2025-09-30T00:00:00"/>
    <n v="0"/>
    <m/>
    <n v="54.816111574073147"/>
    <s v="Nợ quá hạn từ 30 ngày đến 60 ngày"/>
    <s v="09"/>
    <s v=""/>
    <s v="check xong"/>
    <m/>
    <x v="8"/>
    <x v="8"/>
  </r>
  <r>
    <x v="8"/>
    <x v="8"/>
    <d v="2025-09-30T00:00:00"/>
    <s v="BH/207/202676"/>
    <d v="2025-09-30T00:00:00"/>
    <n v="63358"/>
    <s v="12143122 - Mega Hiệp Phú"/>
    <n v="6837540"/>
    <n v="0"/>
    <n v="547003"/>
    <n v="7384543"/>
    <s v="Bán hàng"/>
    <m/>
    <m/>
    <n v="0"/>
    <n v="7384543"/>
    <n v="0"/>
    <n v="7384543"/>
    <d v="2025-09-30T00:00:00"/>
    <m/>
    <d v="2025-09-30T00:00:00"/>
    <n v="0"/>
    <m/>
    <n v="54.816111574073147"/>
    <s v="Nợ quá hạn từ 30 ngày đến 60 ngày"/>
    <s v="09"/>
    <s v=""/>
    <s v="check xong"/>
    <m/>
    <x v="8"/>
    <x v="8"/>
  </r>
  <r>
    <x v="9"/>
    <x v="9"/>
    <d v="2025-10-01T00:00:00"/>
    <s v="BH2360455"/>
    <d v="2025-10-01T00:00:00"/>
    <n v="65458"/>
    <s v="90560175"/>
    <n v="5465810"/>
    <n v="0"/>
    <n v="437265"/>
    <n v="5903075"/>
    <s v="Bán hàng"/>
    <m/>
    <m/>
    <n v="0"/>
    <n v="5903075"/>
    <n v="0"/>
    <n v="5903075"/>
    <d v="2025-10-01T00:00:00"/>
    <m/>
    <d v="2025-10-01T00:00:00"/>
    <n v="0"/>
    <m/>
    <n v="53.816111574073147"/>
    <s v="Nợ quá hạn từ 30 ngày đến 60 ngày"/>
    <n v="10"/>
    <s v=""/>
    <s v="check xong"/>
    <m/>
    <x v="9"/>
    <x v="9"/>
  </r>
  <r>
    <x v="9"/>
    <x v="9"/>
    <d v="2025-10-01T00:00:00"/>
    <s v="BH2360456"/>
    <d v="2025-10-01T00:00:00"/>
    <n v="65457"/>
    <s v="26035995"/>
    <n v="808945"/>
    <n v="0"/>
    <n v="64716"/>
    <n v="873661"/>
    <s v="Bán hàng"/>
    <m/>
    <m/>
    <n v="0"/>
    <n v="873661"/>
    <n v="0"/>
    <n v="873661"/>
    <d v="2025-10-01T00:00:00"/>
    <m/>
    <d v="2025-10-01T00:00:00"/>
    <n v="0"/>
    <m/>
    <n v="53.816111574073147"/>
    <s v="Nợ quá hạn từ 30 ngày đến 60 ngày"/>
    <n v="10"/>
    <s v=""/>
    <s v="check xong"/>
    <m/>
    <x v="9"/>
    <x v="9"/>
  </r>
  <r>
    <x v="8"/>
    <x v="8"/>
    <d v="2025-10-02T00:00:00"/>
    <s v="BH/207/2025235"/>
    <d v="2025-10-02T00:00:00"/>
    <n v="64671"/>
    <s v="11285625 - Mega Bình Phú"/>
    <n v="9101410"/>
    <n v="0"/>
    <n v="728113"/>
    <n v="9829523"/>
    <s v="Bán hàng"/>
    <m/>
    <m/>
    <n v="0"/>
    <n v="9829523"/>
    <n v="0"/>
    <n v="9829523"/>
    <d v="2025-10-02T00:00:00"/>
    <m/>
    <d v="2025-10-02T00:00:00"/>
    <n v="0"/>
    <m/>
    <n v="52.816111574073147"/>
    <s v="Nợ quá hạn từ 30 ngày đến 60 ngày"/>
    <n v="10"/>
    <s v=""/>
    <s v="check xong"/>
    <m/>
    <x v="8"/>
    <x v="8"/>
  </r>
  <r>
    <x v="8"/>
    <x v="8"/>
    <d v="2025-10-03T00:00:00"/>
    <s v="BH/207/2025378"/>
    <d v="2025-10-03T00:00:00"/>
    <n v="65172"/>
    <s v="10686093 - Mega An Phú"/>
    <n v="13122960"/>
    <n v="0"/>
    <n v="1049837"/>
    <n v="14172797"/>
    <s v="Bán hàng"/>
    <m/>
    <m/>
    <n v="0"/>
    <n v="14172797"/>
    <n v="0"/>
    <n v="14172797"/>
    <d v="2025-10-03T00:00:00"/>
    <m/>
    <d v="2025-10-03T00:00:00"/>
    <n v="0"/>
    <m/>
    <n v="51.816111574073147"/>
    <s v="Nợ quá hạn từ 30 ngày đến 60 ngày"/>
    <n v="10"/>
    <s v=""/>
    <s v="check xong"/>
    <m/>
    <x v="8"/>
    <x v="8"/>
  </r>
  <r>
    <x v="9"/>
    <x v="9"/>
    <d v="2025-10-03T00:00:00"/>
    <s v="BH2362445"/>
    <d v="2025-10-03T00:00:00"/>
    <n v="68435"/>
    <s v="13382368"/>
    <n v="1646605"/>
    <n v="0"/>
    <n v="131728"/>
    <n v="1778333"/>
    <s v="Bán hàng"/>
    <m/>
    <m/>
    <n v="0"/>
    <n v="1778333"/>
    <n v="0"/>
    <n v="1778333"/>
    <d v="2025-10-03T00:00:00"/>
    <m/>
    <d v="2025-10-03T00:00:00"/>
    <n v="0"/>
    <m/>
    <n v="51.816111574073147"/>
    <s v="Nợ quá hạn từ 30 ngày đến 60 ngày"/>
    <n v="10"/>
    <s v=""/>
    <s v="check xong"/>
    <m/>
    <x v="9"/>
    <x v="9"/>
  </r>
  <r>
    <x v="1"/>
    <x v="1"/>
    <d v="2025-10-06T00:00:00"/>
    <s v="BH/207/2025652"/>
    <d v="2025-10-06T00:00:00"/>
    <n v="65522"/>
    <s v="TC28642652"/>
    <n v="1619169"/>
    <n v="0"/>
    <n v="129534"/>
    <n v="1748703"/>
    <s v="Bán hàng"/>
    <m/>
    <m/>
    <n v="0"/>
    <n v="1748703"/>
    <n v="0"/>
    <n v="1748703"/>
    <d v="2025-10-06T00:00:00"/>
    <m/>
    <d v="2025-10-06T00:00:00"/>
    <n v="0"/>
    <m/>
    <n v="48.816111574073147"/>
    <s v="Nợ quá hạn từ 30 ngày đến 60 ngày"/>
    <n v="10"/>
    <s v=""/>
    <s v="check xong"/>
    <m/>
    <x v="1"/>
    <x v="1"/>
  </r>
  <r>
    <x v="0"/>
    <x v="0"/>
    <d v="2025-10-06T00:00:00"/>
    <s v="BH/207/2025653"/>
    <d v="2025-10-06T00:00:00"/>
    <n v="65523"/>
    <s v="TC25631341"/>
    <n v="7143960"/>
    <n v="0"/>
    <n v="571517"/>
    <n v="7715477"/>
    <s v="Bán hàng"/>
    <m/>
    <m/>
    <n v="0"/>
    <n v="7715477"/>
    <n v="0"/>
    <n v="7715477"/>
    <d v="2025-10-06T00:00:00"/>
    <m/>
    <d v="2025-10-06T00:00:00"/>
    <n v="0"/>
    <m/>
    <n v="48.816111574073147"/>
    <s v="Nợ quá hạn từ 30 ngày đến 60 ngày"/>
    <n v="10"/>
    <s v=""/>
    <s v="check xong"/>
    <m/>
    <x v="0"/>
    <x v="0"/>
  </r>
  <r>
    <x v="13"/>
    <x v="13"/>
    <d v="2025-10-06T00:00:00"/>
    <s v="BH/207/2025654"/>
    <d v="2025-10-06T00:00:00"/>
    <n v="65524"/>
    <s v="TC20683247"/>
    <n v="3491900"/>
    <n v="0"/>
    <n v="279352"/>
    <n v="3771252"/>
    <s v="Bán hàng"/>
    <m/>
    <m/>
    <n v="0"/>
    <n v="3771252"/>
    <n v="0"/>
    <n v="3771252"/>
    <d v="2025-10-06T00:00:00"/>
    <m/>
    <d v="2025-10-06T00:00:00"/>
    <n v="0"/>
    <m/>
    <n v="48.816111574073147"/>
    <s v="Nợ quá hạn từ 30 ngày đến 60 ngày"/>
    <n v="10"/>
    <s v=""/>
    <s v="check xong"/>
    <m/>
    <x v="13"/>
    <x v="13"/>
  </r>
  <r>
    <x v="3"/>
    <x v="3"/>
    <d v="2025-10-06T00:00:00"/>
    <s v="BH/207/2025655"/>
    <d v="2025-10-06T00:00:00"/>
    <n v="65525"/>
    <s v="TC16091474"/>
    <n v="580000"/>
    <n v="0"/>
    <n v="46400"/>
    <n v="626400"/>
    <s v="Bán hàng"/>
    <m/>
    <m/>
    <n v="0"/>
    <n v="626400"/>
    <n v="0"/>
    <n v="626400"/>
    <d v="2025-10-06T00:00:00"/>
    <m/>
    <d v="2025-10-06T00:00:00"/>
    <n v="0"/>
    <m/>
    <n v="48.816111574073147"/>
    <s v="Nợ quá hạn từ 30 ngày đến 60 ngày"/>
    <n v="10"/>
    <s v=""/>
    <s v="check xong"/>
    <m/>
    <x v="3"/>
    <x v="3"/>
  </r>
  <r>
    <x v="3"/>
    <x v="3"/>
    <d v="2025-10-06T00:00:00"/>
    <s v="BH/207/2025656"/>
    <d v="2025-10-06T00:00:00"/>
    <n v="65526"/>
    <s v="TC16091327"/>
    <n v="1919525"/>
    <n v="0"/>
    <n v="153562"/>
    <n v="2073087"/>
    <s v="Bán hàng"/>
    <m/>
    <m/>
    <n v="0"/>
    <n v="2073087"/>
    <n v="0"/>
    <n v="2073087"/>
    <d v="2025-10-06T00:00:00"/>
    <m/>
    <d v="2025-10-06T00:00:00"/>
    <n v="0"/>
    <m/>
    <n v="48.816111574073147"/>
    <s v="Nợ quá hạn từ 30 ngày đến 60 ngày"/>
    <n v="10"/>
    <s v=""/>
    <s v="check xong"/>
    <m/>
    <x v="3"/>
    <x v="3"/>
  </r>
  <r>
    <x v="7"/>
    <x v="7"/>
    <d v="2025-10-06T00:00:00"/>
    <s v="BH/207/2025657"/>
    <d v="2025-10-06T00:00:00"/>
    <n v="65527"/>
    <s v="TC15052959"/>
    <n v="501830"/>
    <n v="0"/>
    <n v="40146"/>
    <n v="541976"/>
    <s v="Bán hàng"/>
    <m/>
    <m/>
    <n v="0"/>
    <n v="541976"/>
    <n v="0"/>
    <n v="541976"/>
    <d v="2025-10-06T00:00:00"/>
    <m/>
    <d v="2025-10-06T00:00:00"/>
    <n v="0"/>
    <m/>
    <n v="48.816111574073147"/>
    <s v="Nợ quá hạn từ 30 ngày đến 60 ngày"/>
    <n v="10"/>
    <s v=""/>
    <s v="check xong"/>
    <m/>
    <x v="7"/>
    <x v="7"/>
  </r>
  <r>
    <x v="7"/>
    <x v="7"/>
    <d v="2025-10-06T00:00:00"/>
    <s v="BH/207/2025658"/>
    <d v="2025-10-06T00:00:00"/>
    <n v="65528"/>
    <s v="TC15052288"/>
    <n v="558030"/>
    <n v="0"/>
    <n v="44642"/>
    <n v="602672"/>
    <s v="Bán hàng"/>
    <m/>
    <m/>
    <n v="0"/>
    <n v="602672"/>
    <n v="0"/>
    <n v="602672"/>
    <d v="2025-10-06T00:00:00"/>
    <m/>
    <d v="2025-10-06T00:00:00"/>
    <n v="0"/>
    <m/>
    <n v="48.816111574073147"/>
    <s v="Nợ quá hạn từ 30 ngày đến 60 ngày"/>
    <n v="10"/>
    <s v=""/>
    <s v="check xong"/>
    <m/>
    <x v="7"/>
    <x v="7"/>
  </r>
  <r>
    <x v="4"/>
    <x v="4"/>
    <d v="2025-10-06T00:00:00"/>
    <s v="BH/207/2025659"/>
    <d v="2025-10-06T00:00:00"/>
    <n v="65529"/>
    <s v="18547097"/>
    <n v="501830"/>
    <n v="0"/>
    <n v="40146"/>
    <n v="541976"/>
    <s v="Bán hàng"/>
    <m/>
    <m/>
    <n v="0"/>
    <n v="541976"/>
    <n v="0"/>
    <n v="541976"/>
    <d v="2025-10-06T00:00:00"/>
    <m/>
    <d v="2025-10-06T00:00:00"/>
    <n v="0"/>
    <m/>
    <n v="48.816111574073147"/>
    <s v="Nợ quá hạn từ 30 ngày đến 60 ngày"/>
    <n v="10"/>
    <s v=""/>
    <s v="check xong"/>
    <m/>
    <x v="4"/>
    <x v="4"/>
  </r>
  <r>
    <x v="5"/>
    <x v="5"/>
    <d v="2025-10-06T00:00:00"/>
    <s v="BH/207/2025660"/>
    <d v="2025-10-06T00:00:00"/>
    <n v="65530"/>
    <s v="19030940"/>
    <n v="1478030"/>
    <n v="0"/>
    <n v="118242"/>
    <n v="1596272"/>
    <s v="Bán hàng"/>
    <m/>
    <m/>
    <n v="0"/>
    <n v="1596272"/>
    <n v="0"/>
    <n v="1596272"/>
    <d v="2025-10-06T00:00:00"/>
    <m/>
    <d v="2025-10-06T00:00:00"/>
    <n v="0"/>
    <m/>
    <n v="48.816111574073147"/>
    <s v="Nợ quá hạn từ 30 ngày đến 60 ngày"/>
    <n v="10"/>
    <s v=""/>
    <s v="check xong"/>
    <m/>
    <x v="5"/>
    <x v="5"/>
  </r>
  <r>
    <x v="8"/>
    <x v="8"/>
    <d v="2025-10-06T00:00:00"/>
    <s v="BH/207/2025661"/>
    <d v="2025-10-06T00:00:00"/>
    <n v="65531"/>
    <s v="12145073 - Mega Hiệp Phú"/>
    <n v="1116060"/>
    <n v="0"/>
    <n v="89285"/>
    <n v="1205345"/>
    <s v="Bán hàng"/>
    <m/>
    <m/>
    <n v="0"/>
    <n v="1205345"/>
    <n v="0"/>
    <n v="1205345"/>
    <d v="2025-10-06T00:00:00"/>
    <m/>
    <d v="2025-10-06T00:00:00"/>
    <n v="0"/>
    <m/>
    <n v="48.816111574073147"/>
    <s v="Nợ quá hạn từ 30 ngày đến 60 ngày"/>
    <n v="10"/>
    <s v=""/>
    <s v="check xong"/>
    <m/>
    <x v="8"/>
    <x v="8"/>
  </r>
  <r>
    <x v="8"/>
    <x v="8"/>
    <d v="2025-10-07T00:00:00"/>
    <s v="BH/207/2025719"/>
    <d v="2025-10-07T00:00:00"/>
    <n v="65623"/>
    <s v="12146580 - Mega Hiệp Phú"/>
    <n v="2381320"/>
    <n v="0"/>
    <n v="190506"/>
    <n v="2571826"/>
    <s v="Bán hàng"/>
    <m/>
    <m/>
    <n v="0"/>
    <n v="2571826"/>
    <n v="0"/>
    <n v="2571826"/>
    <d v="2025-10-07T00:00:00"/>
    <m/>
    <d v="2025-10-07T00:00:00"/>
    <n v="0"/>
    <m/>
    <n v="47.816111574073147"/>
    <s v="Nợ quá hạn từ 30 ngày đến 60 ngày"/>
    <n v="10"/>
    <s v=""/>
    <s v="check xong"/>
    <m/>
    <x v="8"/>
    <x v="8"/>
  </r>
  <r>
    <x v="8"/>
    <x v="8"/>
    <d v="2025-10-07T00:00:00"/>
    <s v="BH/207/2025720"/>
    <d v="2025-10-07T00:00:00"/>
    <n v="65624"/>
    <s v="12146270 - Mega Hiệp Phú"/>
    <n v="1468620"/>
    <n v="0"/>
    <n v="117490"/>
    <n v="1586110"/>
    <s v="Bán hàng"/>
    <m/>
    <m/>
    <n v="0"/>
    <n v="1586110"/>
    <n v="0"/>
    <n v="1586110"/>
    <d v="2025-10-07T00:00:00"/>
    <m/>
    <d v="2025-10-07T00:00:00"/>
    <n v="0"/>
    <m/>
    <n v="47.816111574073147"/>
    <s v="Nợ quá hạn từ 30 ngày đến 60 ngày"/>
    <n v="10"/>
    <s v=""/>
    <s v="check xong"/>
    <m/>
    <x v="8"/>
    <x v="8"/>
  </r>
  <r>
    <x v="9"/>
    <x v="9"/>
    <d v="2025-10-08T00:00:00"/>
    <s v="BH2362442"/>
    <d v="2025-10-08T00:00:00"/>
    <n v="68432"/>
    <s v="14043186"/>
    <n v="5920055"/>
    <n v="0"/>
    <n v="473604"/>
    <n v="6393659"/>
    <s v="Bán hàng"/>
    <m/>
    <m/>
    <n v="0"/>
    <n v="6393659"/>
    <n v="0"/>
    <n v="6393659"/>
    <d v="2025-10-08T00:00:00"/>
    <m/>
    <d v="2025-10-08T00:00:00"/>
    <n v="0"/>
    <m/>
    <n v="46.816111574073147"/>
    <s v="Nợ quá hạn từ 30 ngày đến 60 ngày"/>
    <n v="10"/>
    <s v=""/>
    <s v="check xong"/>
    <m/>
    <x v="9"/>
    <x v="9"/>
  </r>
  <r>
    <x v="9"/>
    <x v="9"/>
    <d v="2025-10-08T00:00:00"/>
    <s v="BH2362443"/>
    <d v="2025-10-08T00:00:00"/>
    <n v="68433"/>
    <s v="14042086"/>
    <n v="558030"/>
    <n v="0"/>
    <n v="44642"/>
    <n v="602672"/>
    <s v="Bán hàng"/>
    <m/>
    <m/>
    <n v="0"/>
    <n v="602672"/>
    <n v="0"/>
    <n v="602672"/>
    <d v="2025-10-08T00:00:00"/>
    <m/>
    <d v="2025-10-08T00:00:00"/>
    <n v="0"/>
    <m/>
    <n v="46.816111574073147"/>
    <s v="Nợ quá hạn từ 30 ngày đến 60 ngày"/>
    <n v="10"/>
    <s v=""/>
    <s v="check xong"/>
    <m/>
    <x v="9"/>
    <x v="9"/>
  </r>
  <r>
    <x v="2"/>
    <x v="2"/>
    <d v="2025-10-09T00:00:00"/>
    <s v="BH/207/2025882"/>
    <d v="2025-10-09T00:00:00"/>
    <n v="66839"/>
    <s v="TC17294680"/>
    <n v="1559520"/>
    <n v="0"/>
    <n v="124762"/>
    <n v="1684282"/>
    <s v="Bán hàng"/>
    <m/>
    <m/>
    <n v="0"/>
    <n v="1684282"/>
    <n v="0"/>
    <n v="1684282"/>
    <d v="2025-10-09T00:00:00"/>
    <m/>
    <d v="2025-10-09T00:00:00"/>
    <n v="0"/>
    <m/>
    <n v="45.816111574073147"/>
    <s v="Nợ quá hạn từ 30 ngày đến 60 ngày"/>
    <n v="10"/>
    <s v=""/>
    <s v="check xong"/>
    <m/>
    <x v="2"/>
    <x v="2"/>
  </r>
  <r>
    <x v="3"/>
    <x v="3"/>
    <d v="2025-10-10T00:00:00"/>
    <s v="BH/207/2025930"/>
    <d v="2025-10-10T00:00:00"/>
    <n v="66840"/>
    <s v="TC16093283"/>
    <n v="560000"/>
    <n v="0"/>
    <n v="44800"/>
    <n v="604800"/>
    <s v="Bán hàng"/>
    <m/>
    <m/>
    <n v="0"/>
    <n v="604800"/>
    <n v="0"/>
    <n v="604800"/>
    <d v="2025-10-10T00:00:00"/>
    <m/>
    <d v="2025-10-10T00:00:00"/>
    <n v="0"/>
    <m/>
    <n v="44.816111574073147"/>
    <s v="Nợ quá hạn từ 30 ngày đến 60 ngày"/>
    <n v="10"/>
    <s v=""/>
    <s v="check xong"/>
    <m/>
    <x v="3"/>
    <x v="3"/>
  </r>
  <r>
    <x v="11"/>
    <x v="11"/>
    <d v="2025-10-10T00:00:00"/>
    <s v="BH/207/2025931"/>
    <d v="2025-10-10T00:00:00"/>
    <n v="66841"/>
    <s v="TC24592480"/>
    <n v="3497380"/>
    <n v="0"/>
    <n v="279790"/>
    <n v="3777170"/>
    <s v="Bán hàng"/>
    <m/>
    <m/>
    <n v="0"/>
    <n v="3777170"/>
    <n v="0"/>
    <n v="3777170"/>
    <d v="2025-10-10T00:00:00"/>
    <m/>
    <d v="2025-10-10T00:00:00"/>
    <n v="0"/>
    <m/>
    <n v="44.816111574073147"/>
    <s v="Nợ quá hạn từ 30 ngày đến 60 ngày"/>
    <n v="10"/>
    <s v=""/>
    <s v="check xong"/>
    <m/>
    <x v="11"/>
    <x v="11"/>
  </r>
  <r>
    <x v="12"/>
    <x v="12"/>
    <d v="2025-10-10T00:00:00"/>
    <s v="BH/207/2025932"/>
    <d v="2025-10-10T00:00:00"/>
    <n v="66842"/>
    <s v="TC27651468"/>
    <n v="580000"/>
    <n v="0"/>
    <n v="46400"/>
    <n v="626400"/>
    <s v="Bán hàng"/>
    <m/>
    <m/>
    <n v="0"/>
    <n v="626400"/>
    <n v="0"/>
    <n v="626400"/>
    <d v="2025-10-10T00:00:00"/>
    <m/>
    <d v="2025-10-10T00:00:00"/>
    <n v="0"/>
    <m/>
    <n v="44.816111574073147"/>
    <s v="Nợ quá hạn từ 30 ngày đến 60 ngày"/>
    <n v="10"/>
    <s v=""/>
    <s v="check xong"/>
    <m/>
    <x v="12"/>
    <x v="12"/>
  </r>
  <r>
    <x v="1"/>
    <x v="1"/>
    <d v="2025-10-10T00:00:00"/>
    <s v="BH/207/2025933"/>
    <d v="2025-10-10T00:00:00"/>
    <n v="66843"/>
    <s v="TC28645236"/>
    <n v="920000"/>
    <n v="0"/>
    <n v="73600"/>
    <n v="993600"/>
    <s v="Bán hàng"/>
    <m/>
    <m/>
    <n v="0"/>
    <n v="993600"/>
    <n v="0"/>
    <n v="993600"/>
    <d v="2025-10-10T00:00:00"/>
    <m/>
    <d v="2025-10-10T00:00:00"/>
    <n v="0"/>
    <m/>
    <n v="44.816111574073147"/>
    <s v="Nợ quá hạn từ 30 ngày đến 60 ngày"/>
    <n v="10"/>
    <s v=""/>
    <s v="check xong"/>
    <m/>
    <x v="1"/>
    <x v="1"/>
  </r>
  <r>
    <x v="5"/>
    <x v="5"/>
    <d v="2025-10-10T00:00:00"/>
    <s v="BH/207/2025934"/>
    <d v="2025-10-10T00:00:00"/>
    <n v="66844"/>
    <s v="19032699"/>
    <n v="2144100"/>
    <n v="0"/>
    <n v="171528"/>
    <n v="2315628"/>
    <s v="Bán hàng"/>
    <m/>
    <m/>
    <n v="0"/>
    <n v="2315628"/>
    <n v="0"/>
    <n v="2315628"/>
    <d v="2025-10-10T00:00:00"/>
    <m/>
    <d v="2025-10-10T00:00:00"/>
    <n v="0"/>
    <m/>
    <n v="44.816111574073147"/>
    <s v="Nợ quá hạn từ 30 ngày đến 60 ngày"/>
    <n v="10"/>
    <s v=""/>
    <s v="check xong"/>
    <m/>
    <x v="5"/>
    <x v="5"/>
  </r>
  <r>
    <x v="9"/>
    <x v="9"/>
    <d v="2025-10-10T00:00:00"/>
    <s v="BH2362444"/>
    <d v="2025-10-10T00:00:00"/>
    <n v="68434"/>
    <s v="13388611"/>
    <n v="1880995"/>
    <n v="0"/>
    <n v="150480"/>
    <n v="2031475"/>
    <s v="Bán hàng"/>
    <m/>
    <m/>
    <n v="0"/>
    <n v="2031475"/>
    <n v="0"/>
    <n v="2031475"/>
    <d v="2025-10-10T00:00:00"/>
    <m/>
    <d v="2025-10-10T00:00:00"/>
    <n v="0"/>
    <m/>
    <n v="44.816111574073147"/>
    <s v="Nợ quá hạn từ 30 ngày đến 60 ngày"/>
    <n v="10"/>
    <s v=""/>
    <s v="check xong"/>
    <m/>
    <x v="9"/>
    <x v="9"/>
  </r>
  <r>
    <x v="9"/>
    <x v="9"/>
    <d v="2025-10-10T00:00:00"/>
    <s v="BH2363584"/>
    <d v="2025-10-10T00:00:00"/>
    <n v="69684"/>
    <s v="14044252"/>
    <n v="6058930"/>
    <n v="0"/>
    <n v="484714"/>
    <n v="6543644"/>
    <s v="Bán hàng"/>
    <m/>
    <m/>
    <n v="0"/>
    <n v="6543644"/>
    <n v="0"/>
    <n v="6543644"/>
    <d v="2025-10-10T00:00:00"/>
    <m/>
    <d v="2025-10-10T00:00:00"/>
    <n v="0"/>
    <m/>
    <n v="44.816111574073147"/>
    <s v="Nợ quá hạn từ 30 ngày đến 60 ngày"/>
    <n v="10"/>
    <s v=""/>
    <s v="check xong"/>
    <m/>
    <x v="9"/>
    <x v="9"/>
  </r>
  <r>
    <x v="5"/>
    <x v="5"/>
    <d v="2025-10-11T00:00:00"/>
    <s v="BH/207/20251361"/>
    <d v="2025-10-11T00:00:00"/>
    <n v="67025"/>
    <s v="19033832"/>
    <n v="4603320"/>
    <n v="0"/>
    <n v="368266"/>
    <n v="4971586"/>
    <s v="Bán hàng"/>
    <m/>
    <m/>
    <n v="0"/>
    <n v="4971586"/>
    <n v="0"/>
    <n v="4971586"/>
    <d v="2025-10-11T00:00:00"/>
    <m/>
    <d v="2025-10-11T00:00:00"/>
    <n v="0"/>
    <m/>
    <n v="43.816111574073147"/>
    <s v="Nợ quá hạn từ 30 ngày đến 60 ngày"/>
    <n v="10"/>
    <s v=""/>
    <s v="check xong"/>
    <m/>
    <x v="5"/>
    <x v="5"/>
  </r>
  <r>
    <x v="8"/>
    <x v="8"/>
    <d v="2025-10-11T00:00:00"/>
    <s v="BH/207/20251362"/>
    <d v="2025-10-11T00:00:00"/>
    <n v="67026"/>
    <s v="11288872 - Mega Bình Phú"/>
    <n v="1969180"/>
    <n v="0"/>
    <n v="157534"/>
    <n v="2126714"/>
    <s v="Bán hàng"/>
    <m/>
    <m/>
    <n v="0"/>
    <n v="2126714"/>
    <n v="0"/>
    <n v="2126714"/>
    <d v="2025-10-11T00:00:00"/>
    <m/>
    <d v="2025-10-11T00:00:00"/>
    <n v="0"/>
    <m/>
    <n v="43.816111574073147"/>
    <s v="Nợ quá hạn từ 30 ngày đến 60 ngày"/>
    <n v="10"/>
    <s v=""/>
    <s v="check xong"/>
    <m/>
    <x v="8"/>
    <x v="8"/>
  </r>
  <r>
    <x v="8"/>
    <x v="8"/>
    <d v="2025-10-11T00:00:00"/>
    <s v="BH/207/20251363"/>
    <d v="2025-10-11T00:00:00"/>
    <n v="67027"/>
    <s v="12147699 - Mega Hiệp Phú"/>
    <n v="853120"/>
    <n v="0"/>
    <n v="68250"/>
    <n v="921370"/>
    <s v="Bán hàng"/>
    <m/>
    <m/>
    <n v="0"/>
    <n v="921370"/>
    <n v="0"/>
    <n v="921370"/>
    <d v="2025-10-11T00:00:00"/>
    <m/>
    <d v="2025-10-11T00:00:00"/>
    <n v="0"/>
    <m/>
    <n v="43.816111574073147"/>
    <s v="Nợ quá hạn từ 30 ngày đến 60 ngày"/>
    <n v="10"/>
    <s v=""/>
    <s v="check xong"/>
    <m/>
    <x v="8"/>
    <x v="8"/>
  </r>
  <r>
    <x v="9"/>
    <x v="9"/>
    <d v="2025-10-11T00:00:00"/>
    <s v="BH2363599"/>
    <d v="2025-10-11T00:00:00"/>
    <n v="69731"/>
    <s v="26041138"/>
    <n v="2024120"/>
    <n v="0"/>
    <n v="161930"/>
    <n v="2186050"/>
    <s v="Bán hàng"/>
    <m/>
    <m/>
    <n v="0"/>
    <n v="2186050"/>
    <n v="0"/>
    <n v="2186050"/>
    <d v="2025-10-11T00:00:00"/>
    <m/>
    <d v="2025-10-11T00:00:00"/>
    <n v="0"/>
    <m/>
    <n v="43.816111574073147"/>
    <s v="Nợ quá hạn từ 30 ngày đến 60 ngày"/>
    <n v="10"/>
    <s v=""/>
    <s v="check xong"/>
    <m/>
    <x v="9"/>
    <x v="9"/>
  </r>
  <r>
    <x v="9"/>
    <x v="9"/>
    <d v="2025-10-13T00:00:00"/>
    <s v="BH2363589"/>
    <d v="2025-10-13T00:00:00"/>
    <n v="69685"/>
    <s v="14046087"/>
    <n v="11105800"/>
    <n v="0"/>
    <n v="888464"/>
    <n v="11994264"/>
    <s v="Bán hàng"/>
    <m/>
    <m/>
    <n v="0"/>
    <n v="11994264"/>
    <n v="0"/>
    <n v="11994264"/>
    <d v="2025-10-13T00:00:00"/>
    <m/>
    <d v="2025-10-13T00:00:00"/>
    <n v="0"/>
    <m/>
    <n v="41.816111574073147"/>
    <s v="Nợ quá hạn từ 30 ngày đến 60 ngày"/>
    <n v="10"/>
    <s v=""/>
    <s v="check xong"/>
    <m/>
    <x v="9"/>
    <x v="9"/>
  </r>
  <r>
    <x v="9"/>
    <x v="9"/>
    <d v="2025-10-13T00:00:00"/>
    <s v="BH2363591"/>
    <d v="2025-10-13T00:00:00"/>
    <n v="69706"/>
    <s v="13390014"/>
    <n v="506030"/>
    <n v="0"/>
    <n v="40482"/>
    <n v="546512"/>
    <s v="Bán hàng"/>
    <m/>
    <m/>
    <n v="0"/>
    <n v="546512"/>
    <n v="0"/>
    <n v="546512"/>
    <d v="2025-10-13T00:00:00"/>
    <m/>
    <d v="2025-10-13T00:00:00"/>
    <n v="0"/>
    <m/>
    <n v="41.816111574073147"/>
    <s v="Nợ quá hạn từ 30 ngày đến 60 ngày"/>
    <n v="10"/>
    <s v=""/>
    <s v="check xong"/>
    <m/>
    <x v="9"/>
    <x v="9"/>
  </r>
  <r>
    <x v="9"/>
    <x v="9"/>
    <d v="2025-10-13T00:00:00"/>
    <s v="BH2363601"/>
    <d v="2025-10-13T00:00:00"/>
    <n v="69732"/>
    <s v="13390820"/>
    <n v="1110580"/>
    <n v="0"/>
    <n v="88846"/>
    <n v="1199426"/>
    <s v="Bán hàng"/>
    <m/>
    <m/>
    <n v="0"/>
    <n v="1199426"/>
    <n v="0"/>
    <n v="1199426"/>
    <d v="2025-10-13T00:00:00"/>
    <m/>
    <d v="2025-10-13T00:00:00"/>
    <n v="0"/>
    <m/>
    <n v="41.816111574073147"/>
    <s v="Nợ quá hạn từ 30 ngày đến 60 ngày"/>
    <n v="10"/>
    <s v=""/>
    <s v="check xong"/>
    <m/>
    <x v="9"/>
    <x v="9"/>
  </r>
  <r>
    <x v="9"/>
    <x v="9"/>
    <d v="2025-10-13T00:00:00"/>
    <s v="BH2364766"/>
    <d v="2025-10-13T00:00:00"/>
    <n v="71252"/>
    <s v="14040981"/>
    <n v="1140000"/>
    <n v="0"/>
    <n v="91200"/>
    <n v="1231200"/>
    <s v="Bán hàng"/>
    <m/>
    <m/>
    <n v="0"/>
    <n v="1231200"/>
    <n v="0"/>
    <n v="1231200"/>
    <d v="2025-10-13T00:00:00"/>
    <m/>
    <d v="2025-10-13T00:00:00"/>
    <n v="0"/>
    <m/>
    <n v="41.816111574073147"/>
    <s v="Nợ quá hạn từ 30 ngày đến 60 ngày"/>
    <n v="10"/>
    <s v=""/>
    <s v="check xong"/>
    <m/>
    <x v="9"/>
    <x v="9"/>
  </r>
  <r>
    <x v="8"/>
    <x v="8"/>
    <d v="2025-10-14T00:00:00"/>
    <s v="BH/207/20251502"/>
    <d v="2025-10-14T00:00:00"/>
    <n v="67135"/>
    <s v="12149043 - Mega Hiệp Phú"/>
    <n v="2608620"/>
    <n v="0"/>
    <n v="208690"/>
    <n v="2817310"/>
    <s v="Bán hàng"/>
    <m/>
    <m/>
    <n v="0"/>
    <n v="2817310"/>
    <n v="0"/>
    <n v="2817310"/>
    <d v="2025-10-14T00:00:00"/>
    <m/>
    <d v="2025-10-14T00:00:00"/>
    <n v="0"/>
    <m/>
    <n v="40.816111574073147"/>
    <s v="Nợ quá hạn từ 30 ngày đến 60 ngày"/>
    <n v="10"/>
    <s v=""/>
    <s v="check xong"/>
    <m/>
    <x v="8"/>
    <x v="8"/>
  </r>
  <r>
    <x v="8"/>
    <x v="8"/>
    <d v="2025-10-14T00:00:00"/>
    <s v="BH/207/20251503"/>
    <d v="2025-10-14T00:00:00"/>
    <n v="67136"/>
    <s v="12148793 - Mega Hiệp Phú"/>
    <n v="12791200"/>
    <n v="0"/>
    <n v="1023296"/>
    <n v="13814496"/>
    <s v="Bán hàng"/>
    <m/>
    <m/>
    <n v="0"/>
    <n v="13814496"/>
    <n v="0"/>
    <n v="13814496"/>
    <d v="2025-10-14T00:00:00"/>
    <m/>
    <d v="2025-10-14T00:00:00"/>
    <n v="0"/>
    <m/>
    <n v="40.816111574073147"/>
    <s v="Nợ quá hạn từ 30 ngày đến 60 ngày"/>
    <n v="10"/>
    <s v=""/>
    <s v="check xong"/>
    <m/>
    <x v="8"/>
    <x v="8"/>
  </r>
  <r>
    <x v="8"/>
    <x v="8"/>
    <d v="2025-10-14T00:00:00"/>
    <s v="BH/207/20251504"/>
    <d v="2025-10-14T00:00:00"/>
    <n v="67137"/>
    <s v="12149091 - Mega Hiệp Phú"/>
    <n v="4048240"/>
    <n v="0"/>
    <n v="323859"/>
    <n v="4372099"/>
    <s v="Bán hàng"/>
    <m/>
    <m/>
    <n v="0"/>
    <n v="4372099"/>
    <n v="0"/>
    <n v="4372099"/>
    <d v="2025-10-14T00:00:00"/>
    <m/>
    <d v="2025-10-14T00:00:00"/>
    <n v="0"/>
    <m/>
    <n v="40.816111574073147"/>
    <s v="Nợ quá hạn từ 30 ngày đến 60 ngày"/>
    <n v="10"/>
    <s v=""/>
    <s v="check xong"/>
    <m/>
    <x v="8"/>
    <x v="8"/>
  </r>
  <r>
    <x v="8"/>
    <x v="8"/>
    <d v="2025-10-14T00:00:00"/>
    <s v="BH/207/20251505"/>
    <d v="2025-10-14T00:00:00"/>
    <n v="67138"/>
    <s v="10692170 - Mega An Phú"/>
    <n v="15564760"/>
    <n v="0"/>
    <n v="1245181"/>
    <n v="16809941"/>
    <s v="Bán hàng"/>
    <m/>
    <m/>
    <n v="0"/>
    <n v="16809941"/>
    <n v="0"/>
    <n v="16809941"/>
    <d v="2025-10-14T00:00:00"/>
    <m/>
    <d v="2025-10-14T00:00:00"/>
    <n v="0"/>
    <m/>
    <n v="40.816111574073147"/>
    <s v="Nợ quá hạn từ 30 ngày đến 60 ngày"/>
    <n v="10"/>
    <s v=""/>
    <s v="check xong"/>
    <m/>
    <x v="8"/>
    <x v="8"/>
  </r>
  <r>
    <x v="8"/>
    <x v="8"/>
    <d v="2025-10-14T00:00:00"/>
    <s v="BH/207/20251506"/>
    <d v="2025-10-14T00:00:00"/>
    <n v="67139"/>
    <s v="10691458 - Mega An Phú"/>
    <n v="560000"/>
    <n v="0"/>
    <n v="44800"/>
    <n v="604800"/>
    <s v="Bán hàng"/>
    <m/>
    <m/>
    <n v="0"/>
    <n v="604800"/>
    <n v="0"/>
    <n v="604800"/>
    <d v="2025-10-14T00:00:00"/>
    <m/>
    <d v="2025-10-14T00:00:00"/>
    <n v="0"/>
    <m/>
    <n v="40.816111574073147"/>
    <s v="Nợ quá hạn từ 30 ngày đến 60 ngày"/>
    <n v="10"/>
    <s v=""/>
    <s v="check xong"/>
    <m/>
    <x v="8"/>
    <x v="8"/>
  </r>
  <r>
    <x v="12"/>
    <x v="12"/>
    <d v="2025-10-14T00:00:00"/>
    <s v="BH/207/20251507"/>
    <d v="2025-10-14T00:00:00"/>
    <n v="67140"/>
    <s v="TC27652993"/>
    <n v="1110580"/>
    <n v="0"/>
    <n v="88846"/>
    <n v="1199426"/>
    <s v="Bán hàng"/>
    <m/>
    <m/>
    <n v="0"/>
    <n v="1199426"/>
    <n v="0"/>
    <n v="1199426"/>
    <d v="2025-10-14T00:00:00"/>
    <m/>
    <d v="2025-10-14T00:00:00"/>
    <n v="0"/>
    <m/>
    <n v="40.816111574073147"/>
    <s v="Nợ quá hạn từ 30 ngày đến 60 ngày"/>
    <n v="10"/>
    <s v=""/>
    <s v="check xong"/>
    <m/>
    <x v="12"/>
    <x v="12"/>
  </r>
  <r>
    <x v="0"/>
    <x v="0"/>
    <d v="2025-10-14T00:00:00"/>
    <s v="BH/207/20251508"/>
    <d v="2025-10-14T00:00:00"/>
    <n v="67141"/>
    <s v="TC25634785"/>
    <n v="560000"/>
    <n v="0"/>
    <n v="44800"/>
    <n v="604800"/>
    <s v="Bán hàng"/>
    <m/>
    <m/>
    <n v="0"/>
    <n v="604800"/>
    <n v="0"/>
    <n v="604800"/>
    <d v="2025-10-14T00:00:00"/>
    <m/>
    <d v="2025-10-14T00:00:00"/>
    <n v="0"/>
    <m/>
    <n v="40.816111574073147"/>
    <s v="Nợ quá hạn từ 30 ngày đến 60 ngày"/>
    <n v="10"/>
    <s v=""/>
    <s v="check xong"/>
    <m/>
    <x v="0"/>
    <x v="0"/>
  </r>
  <r>
    <x v="0"/>
    <x v="0"/>
    <d v="2025-10-14T00:00:00"/>
    <s v="BH/207/20251509"/>
    <d v="2025-10-14T00:00:00"/>
    <n v="67142"/>
    <s v="TC25633976"/>
    <n v="5730140"/>
    <n v="0"/>
    <n v="458411"/>
    <n v="6188551"/>
    <s v="Bán hàng"/>
    <m/>
    <m/>
    <n v="0"/>
    <n v="6188551"/>
    <n v="0"/>
    <n v="6188551"/>
    <d v="2025-10-14T00:00:00"/>
    <m/>
    <d v="2025-10-14T00:00:00"/>
    <n v="0"/>
    <m/>
    <n v="40.816111574073147"/>
    <s v="Nợ quá hạn từ 30 ngày đến 60 ngày"/>
    <n v="10"/>
    <s v=""/>
    <s v="check xong"/>
    <m/>
    <x v="0"/>
    <x v="0"/>
  </r>
  <r>
    <x v="11"/>
    <x v="11"/>
    <d v="2025-10-14T00:00:00"/>
    <s v="BH/207/20251510"/>
    <d v="2025-10-14T00:00:00"/>
    <n v="67143"/>
    <s v="TC24593372"/>
    <n v="1537140"/>
    <n v="0"/>
    <n v="122971"/>
    <n v="1660111"/>
    <s v="Bán hàng"/>
    <m/>
    <m/>
    <n v="0"/>
    <n v="1660111"/>
    <n v="0"/>
    <n v="1660111"/>
    <d v="2025-10-14T00:00:00"/>
    <m/>
    <d v="2025-10-14T00:00:00"/>
    <n v="0"/>
    <m/>
    <n v="40.816111574073147"/>
    <s v="Nợ quá hạn từ 30 ngày đến 60 ngày"/>
    <n v="10"/>
    <s v=""/>
    <s v="check xong"/>
    <m/>
    <x v="11"/>
    <x v="11"/>
  </r>
  <r>
    <x v="6"/>
    <x v="6"/>
    <d v="2025-10-14T00:00:00"/>
    <s v="BH/207/20251511"/>
    <d v="2025-10-14T00:00:00"/>
    <n v="67144"/>
    <s v="TC22654610"/>
    <n v="1840000"/>
    <n v="0"/>
    <n v="147200"/>
    <n v="1987200"/>
    <s v="Bán hàng"/>
    <m/>
    <m/>
    <n v="0"/>
    <n v="1987200"/>
    <n v="0"/>
    <n v="1987200"/>
    <d v="2025-10-14T00:00:00"/>
    <m/>
    <d v="2025-10-14T00:00:00"/>
    <n v="0"/>
    <m/>
    <n v="40.816111574073147"/>
    <s v="Nợ quá hạn từ 30 ngày đến 60 ngày"/>
    <n v="10"/>
    <s v=""/>
    <s v="check xong"/>
    <m/>
    <x v="6"/>
    <x v="6"/>
  </r>
  <r>
    <x v="6"/>
    <x v="6"/>
    <d v="2025-10-14T00:00:00"/>
    <s v="BH/207/20251512"/>
    <d v="2025-10-14T00:00:00"/>
    <n v="67145"/>
    <s v="TC22654548"/>
    <n v="426560"/>
    <n v="0"/>
    <n v="34125"/>
    <n v="460685"/>
    <s v="Bán hàng"/>
    <m/>
    <m/>
    <n v="0"/>
    <n v="460685"/>
    <n v="0"/>
    <n v="460685"/>
    <d v="2025-10-14T00:00:00"/>
    <m/>
    <d v="2025-10-14T00:00:00"/>
    <n v="0"/>
    <m/>
    <n v="40.816111574073147"/>
    <s v="Nợ quá hạn từ 30 ngày đến 60 ngày"/>
    <n v="10"/>
    <s v=""/>
    <s v="check xong"/>
    <m/>
    <x v="6"/>
    <x v="6"/>
  </r>
  <r>
    <x v="6"/>
    <x v="6"/>
    <d v="2025-10-14T00:00:00"/>
    <s v="BH/207/20251513"/>
    <d v="2025-10-14T00:00:00"/>
    <n v="67146"/>
    <s v="TC22654503"/>
    <n v="1110580"/>
    <n v="0"/>
    <n v="88846"/>
    <n v="1199426"/>
    <s v="Bán hàng"/>
    <m/>
    <m/>
    <n v="0"/>
    <n v="1199426"/>
    <n v="0"/>
    <n v="1199426"/>
    <d v="2025-10-14T00:00:00"/>
    <m/>
    <d v="2025-10-14T00:00:00"/>
    <n v="0"/>
    <m/>
    <n v="40.816111574073147"/>
    <s v="Nợ quá hạn từ 30 ngày đến 60 ngày"/>
    <n v="10"/>
    <s v=""/>
    <s v="check xong"/>
    <m/>
    <x v="6"/>
    <x v="6"/>
  </r>
  <r>
    <x v="2"/>
    <x v="2"/>
    <d v="2025-10-14T00:00:00"/>
    <s v="BH/207/20251514"/>
    <d v="2025-10-14T00:00:00"/>
    <n v="67147"/>
    <s v="TC17298443"/>
    <n v="1823985"/>
    <n v="0"/>
    <n v="145919"/>
    <n v="1969904"/>
    <s v="Bán hàng"/>
    <m/>
    <m/>
    <n v="0"/>
    <n v="1969904"/>
    <n v="0"/>
    <n v="1969904"/>
    <d v="2025-10-14T00:00:00"/>
    <m/>
    <d v="2025-10-14T00:00:00"/>
    <n v="0"/>
    <m/>
    <n v="40.816111574073147"/>
    <s v="Nợ quá hạn từ 30 ngày đến 60 ngày"/>
    <n v="10"/>
    <s v=""/>
    <s v="check xong"/>
    <m/>
    <x v="2"/>
    <x v="2"/>
  </r>
  <r>
    <x v="2"/>
    <x v="2"/>
    <d v="2025-10-14T00:00:00"/>
    <s v="BH/207/20251515"/>
    <d v="2025-10-14T00:00:00"/>
    <n v="67148"/>
    <s v="TC17297301"/>
    <n v="580000"/>
    <n v="0"/>
    <n v="46400"/>
    <n v="626400"/>
    <s v="Bán hàng"/>
    <m/>
    <m/>
    <n v="0"/>
    <n v="626400"/>
    <n v="0"/>
    <n v="626400"/>
    <d v="2025-10-14T00:00:00"/>
    <m/>
    <d v="2025-10-14T00:00:00"/>
    <n v="0"/>
    <m/>
    <n v="40.816111574073147"/>
    <s v="Nợ quá hạn từ 30 ngày đến 60 ngày"/>
    <n v="10"/>
    <s v=""/>
    <s v="check xong"/>
    <m/>
    <x v="2"/>
    <x v="2"/>
  </r>
  <r>
    <x v="9"/>
    <x v="9"/>
    <d v="2025-10-14T00:00:00"/>
    <s v="BH2363595"/>
    <d v="2025-10-14T00:00:00"/>
    <n v="69708"/>
    <s v="14046024"/>
    <n v="6110930"/>
    <n v="0"/>
    <n v="488874"/>
    <n v="6599804"/>
    <s v="Bán hàng"/>
    <m/>
    <m/>
    <n v="0"/>
    <n v="6599804"/>
    <n v="0"/>
    <n v="6599804"/>
    <d v="2025-10-14T00:00:00"/>
    <m/>
    <d v="2025-10-14T00:00:00"/>
    <n v="0"/>
    <m/>
    <n v="40.816111574073147"/>
    <s v="Nợ quá hạn từ 30 ngày đến 60 ngày"/>
    <n v="10"/>
    <s v=""/>
    <s v="check xong"/>
    <m/>
    <x v="9"/>
    <x v="9"/>
  </r>
  <r>
    <x v="9"/>
    <x v="9"/>
    <d v="2025-10-14T00:00:00"/>
    <s v="BH2363597"/>
    <d v="2025-10-14T00:00:00"/>
    <n v="69709"/>
    <s v="26041790"/>
    <n v="1110580"/>
    <n v="0"/>
    <n v="88846"/>
    <n v="1199426"/>
    <s v="Bán hàng"/>
    <m/>
    <m/>
    <n v="0"/>
    <n v="1199426"/>
    <n v="0"/>
    <n v="1199426"/>
    <d v="2025-10-14T00:00:00"/>
    <m/>
    <d v="2025-10-14T00:00:00"/>
    <n v="0"/>
    <m/>
    <n v="40.816111574073147"/>
    <s v="Nợ quá hạn từ 30 ngày đến 60 ngày"/>
    <n v="10"/>
    <s v=""/>
    <s v="check xong"/>
    <m/>
    <x v="9"/>
    <x v="9"/>
  </r>
  <r>
    <x v="8"/>
    <x v="8"/>
    <d v="2025-10-15T00:00:00"/>
    <s v="BH/207/20251576"/>
    <d v="2025-10-15T00:00:00"/>
    <n v="67213"/>
    <s v="11290296 - Mega Bình Phú"/>
    <n v="2024120"/>
    <n v="0"/>
    <n v="161930"/>
    <n v="2186050"/>
    <s v="Bán hàng"/>
    <m/>
    <m/>
    <n v="0"/>
    <n v="2186050"/>
    <n v="0"/>
    <n v="2186050"/>
    <d v="2025-10-15T00:00:00"/>
    <m/>
    <d v="2025-10-15T00:00:00"/>
    <n v="0"/>
    <m/>
    <n v="39.816111574073147"/>
    <s v="Nợ quá hạn từ 30 ngày đến 60 ngày"/>
    <n v="10"/>
    <s v=""/>
    <s v="check xong"/>
    <m/>
    <x v="8"/>
    <x v="8"/>
  </r>
  <r>
    <x v="8"/>
    <x v="8"/>
    <d v="2025-10-15T00:00:00"/>
    <s v="BH/207/20251577"/>
    <d v="2025-10-15T00:00:00"/>
    <n v="67214"/>
    <s v="11289597 - Mega Bình Phú"/>
    <n v="560000"/>
    <n v="0"/>
    <n v="44800"/>
    <n v="604800"/>
    <s v="Bán hàng"/>
    <m/>
    <m/>
    <n v="0"/>
    <n v="604800"/>
    <n v="0"/>
    <n v="604800"/>
    <d v="2025-10-15T00:00:00"/>
    <m/>
    <d v="2025-10-15T00:00:00"/>
    <n v="0"/>
    <m/>
    <n v="39.816111574073147"/>
    <s v="Nợ quá hạn từ 30 ngày đến 60 ngày"/>
    <n v="10"/>
    <s v=""/>
    <s v="check xong"/>
    <m/>
    <x v="8"/>
    <x v="8"/>
  </r>
  <r>
    <x v="9"/>
    <x v="9"/>
    <d v="2025-10-15T00:00:00"/>
    <s v="BH2363593"/>
    <d v="2025-10-15T00:00:00"/>
    <n v="69707"/>
    <s v="13391841"/>
    <n v="771310"/>
    <n v="0"/>
    <n v="61705"/>
    <n v="833015"/>
    <s v="Bán hàng"/>
    <m/>
    <m/>
    <n v="0"/>
    <n v="833015"/>
    <n v="0"/>
    <n v="833015"/>
    <d v="2025-10-15T00:00:00"/>
    <m/>
    <d v="2025-10-15T00:00:00"/>
    <n v="0"/>
    <m/>
    <n v="39.816111574073147"/>
    <s v="Nợ quá hạn từ 30 ngày đến 60 ngày"/>
    <n v="10"/>
    <s v=""/>
    <s v="check xong"/>
    <m/>
    <x v="9"/>
    <x v="9"/>
  </r>
  <r>
    <x v="9"/>
    <x v="9"/>
    <d v="2025-10-15T00:00:00"/>
    <s v="BH2363603"/>
    <d v="2025-10-15T00:00:00"/>
    <n v="69733"/>
    <s v="13391699"/>
    <n v="1110580"/>
    <n v="0"/>
    <n v="88846"/>
    <n v="1199426"/>
    <s v="Bán hàng"/>
    <m/>
    <m/>
    <n v="0"/>
    <n v="1199426"/>
    <n v="0"/>
    <n v="1199426"/>
    <d v="2025-10-15T00:00:00"/>
    <m/>
    <d v="2025-10-15T00:00:00"/>
    <n v="0"/>
    <m/>
    <n v="39.816111574073147"/>
    <s v="Nợ quá hạn từ 30 ngày đến 60 ngày"/>
    <n v="10"/>
    <s v=""/>
    <s v="check xong"/>
    <m/>
    <x v="9"/>
    <x v="9"/>
  </r>
  <r>
    <x v="1"/>
    <x v="1"/>
    <d v="2025-10-17T00:00:00"/>
    <s v="BH2359319"/>
    <d v="2025-10-17T00:00:00"/>
    <n v="68533"/>
    <s v="TC28647863"/>
    <n v="1110580"/>
    <n v="0"/>
    <n v="88846"/>
    <n v="1199426"/>
    <s v="Bán hàng"/>
    <m/>
    <m/>
    <n v="0"/>
    <n v="1199426"/>
    <n v="0"/>
    <n v="1199426"/>
    <d v="2025-10-17T00:00:00"/>
    <m/>
    <d v="2025-10-17T00:00:00"/>
    <n v="0"/>
    <m/>
    <n v="37.816111574073147"/>
    <s v="Nợ quá hạn từ 30 ngày đến 60 ngày"/>
    <n v="10"/>
    <s v=""/>
    <s v="check xong"/>
    <m/>
    <x v="1"/>
    <x v="1"/>
  </r>
  <r>
    <x v="12"/>
    <x v="12"/>
    <d v="2025-10-17T00:00:00"/>
    <s v="BH2359320"/>
    <d v="2025-10-17T00:00:00"/>
    <n v="68534"/>
    <s v="TC27654141"/>
    <n v="2024120"/>
    <n v="0"/>
    <n v="161930"/>
    <n v="2186050"/>
    <s v="Bán hàng"/>
    <m/>
    <m/>
    <n v="0"/>
    <n v="2186050"/>
    <n v="0"/>
    <n v="2186050"/>
    <d v="2025-10-17T00:00:00"/>
    <m/>
    <d v="2025-10-17T00:00:00"/>
    <n v="0"/>
    <m/>
    <n v="37.816111574073147"/>
    <s v="Nợ quá hạn từ 30 ngày đến 60 ngày"/>
    <n v="10"/>
    <s v=""/>
    <s v="check xong"/>
    <m/>
    <x v="12"/>
    <x v="12"/>
  </r>
  <r>
    <x v="0"/>
    <x v="0"/>
    <d v="2025-10-17T00:00:00"/>
    <s v="BH2359321"/>
    <d v="2025-10-17T00:00:00"/>
    <n v="68535"/>
    <s v="TC25634938"/>
    <n v="6072360"/>
    <n v="0"/>
    <n v="485789"/>
    <n v="6558149"/>
    <s v="Bán hàng"/>
    <m/>
    <m/>
    <n v="0"/>
    <n v="6558149"/>
    <n v="0"/>
    <n v="6558149"/>
    <d v="2025-10-17T00:00:00"/>
    <m/>
    <d v="2025-10-17T00:00:00"/>
    <n v="0"/>
    <m/>
    <n v="37.816111574073147"/>
    <s v="Nợ quá hạn từ 30 ngày đến 60 ngày"/>
    <n v="10"/>
    <s v=""/>
    <s v="check xong"/>
    <m/>
    <x v="0"/>
    <x v="0"/>
  </r>
  <r>
    <x v="0"/>
    <x v="0"/>
    <d v="2025-10-17T00:00:00"/>
    <s v="BH2359322"/>
    <d v="2025-10-17T00:00:00"/>
    <n v="68536"/>
    <s v="TC25634815"/>
    <n v="580000"/>
    <n v="0"/>
    <n v="46400"/>
    <n v="626400"/>
    <s v="Bán hàng"/>
    <m/>
    <m/>
    <n v="0"/>
    <n v="626400"/>
    <n v="0"/>
    <n v="626400"/>
    <d v="2025-10-17T00:00:00"/>
    <m/>
    <d v="2025-10-17T00:00:00"/>
    <n v="0"/>
    <m/>
    <n v="37.816111574073147"/>
    <s v="Nợ quá hạn từ 30 ngày đến 60 ngày"/>
    <n v="10"/>
    <s v=""/>
    <s v="check xong"/>
    <m/>
    <x v="0"/>
    <x v="0"/>
  </r>
  <r>
    <x v="11"/>
    <x v="11"/>
    <d v="2025-10-17T00:00:00"/>
    <s v="BH2359323"/>
    <d v="2025-10-17T00:00:00"/>
    <n v="68537"/>
    <s v="TC24594631"/>
    <n v="1140000"/>
    <n v="0"/>
    <n v="91200"/>
    <n v="1231200"/>
    <s v="Bán hàng"/>
    <m/>
    <m/>
    <n v="0"/>
    <n v="1231200"/>
    <n v="0"/>
    <n v="1231200"/>
    <d v="2025-10-17T00:00:00"/>
    <m/>
    <d v="2025-10-17T00:00:00"/>
    <n v="0"/>
    <m/>
    <n v="37.816111574073147"/>
    <s v="Nợ quá hạn từ 30 ngày đến 60 ngày"/>
    <n v="10"/>
    <s v=""/>
    <s v="check xong"/>
    <m/>
    <x v="11"/>
    <x v="11"/>
  </r>
  <r>
    <x v="3"/>
    <x v="3"/>
    <d v="2025-10-17T00:00:00"/>
    <s v="BH2359324"/>
    <d v="2025-10-17T00:00:00"/>
    <n v="68538"/>
    <s v="TC16096217"/>
    <n v="558030"/>
    <n v="0"/>
    <n v="44642"/>
    <n v="602672"/>
    <s v="Bán hàng"/>
    <m/>
    <m/>
    <n v="0"/>
    <n v="602672"/>
    <n v="0"/>
    <n v="602672"/>
    <d v="2025-10-17T00:00:00"/>
    <m/>
    <d v="2025-10-17T00:00:00"/>
    <n v="0"/>
    <m/>
    <n v="37.816111574073147"/>
    <s v="Nợ quá hạn từ 30 ngày đến 60 ngày"/>
    <n v="10"/>
    <s v=""/>
    <s v="check xong"/>
    <m/>
    <x v="3"/>
    <x v="3"/>
  </r>
  <r>
    <x v="3"/>
    <x v="3"/>
    <d v="2025-10-17T00:00:00"/>
    <s v="BH2359325"/>
    <d v="2025-10-17T00:00:00"/>
    <n v="68539"/>
    <s v="TC16096111"/>
    <n v="426560"/>
    <n v="0"/>
    <n v="34125"/>
    <n v="460685"/>
    <s v="Bán hàng"/>
    <m/>
    <m/>
    <n v="0"/>
    <n v="460685"/>
    <n v="0"/>
    <n v="460685"/>
    <d v="2025-10-17T00:00:00"/>
    <m/>
    <d v="2025-10-17T00:00:00"/>
    <n v="0"/>
    <m/>
    <n v="37.816111574073147"/>
    <s v="Nợ quá hạn từ 30 ngày đến 60 ngày"/>
    <n v="10"/>
    <s v=""/>
    <s v="check xong"/>
    <m/>
    <x v="3"/>
    <x v="3"/>
  </r>
  <r>
    <x v="9"/>
    <x v="9"/>
    <d v="2025-10-18T00:00:00"/>
    <s v="BH2364767"/>
    <d v="2025-10-18T00:00:00"/>
    <n v="71247"/>
    <s v="14047727"/>
    <n v="85312"/>
    <n v="0"/>
    <n v="6825"/>
    <n v="92137"/>
    <s v="Bán hàng"/>
    <m/>
    <m/>
    <n v="0"/>
    <n v="92137"/>
    <n v="0"/>
    <n v="92137"/>
    <d v="2025-10-18T00:00:00"/>
    <m/>
    <d v="2025-10-18T00:00:00"/>
    <n v="0"/>
    <m/>
    <n v="36.816111574073147"/>
    <s v="Nợ quá hạn từ 30 ngày đến 60 ngày"/>
    <n v="10"/>
    <s v=""/>
    <s v="check xong"/>
    <m/>
    <x v="9"/>
    <x v="9"/>
  </r>
  <r>
    <x v="9"/>
    <x v="9"/>
    <d v="2025-10-18T00:00:00"/>
    <s v="BH2364768"/>
    <d v="2025-10-18T00:00:00"/>
    <n v="71248"/>
    <s v="14046765"/>
    <n v="536025"/>
    <n v="0"/>
    <n v="42882"/>
    <n v="578907"/>
    <s v="Bán hàng"/>
    <m/>
    <m/>
    <n v="0"/>
    <n v="578907"/>
    <n v="0"/>
    <n v="578907"/>
    <d v="2025-10-18T00:00:00"/>
    <m/>
    <d v="2025-10-18T00:00:00"/>
    <n v="0"/>
    <m/>
    <n v="36.816111574073147"/>
    <s v="Nợ quá hạn từ 30 ngày đến 60 ngày"/>
    <n v="10"/>
    <s v=""/>
    <s v="check xong"/>
    <m/>
    <x v="9"/>
    <x v="9"/>
  </r>
  <r>
    <x v="9"/>
    <x v="9"/>
    <d v="2025-10-18T00:00:00"/>
    <s v="BH2364769"/>
    <d v="2025-10-18T00:00:00"/>
    <n v="71249"/>
    <s v="14048225"/>
    <n v="873185"/>
    <n v="0"/>
    <n v="69855"/>
    <n v="943040"/>
    <s v="Bán hàng"/>
    <m/>
    <m/>
    <n v="0"/>
    <n v="943040"/>
    <n v="0"/>
    <n v="943040"/>
    <d v="2025-10-18T00:00:00"/>
    <m/>
    <d v="2025-10-18T00:00:00"/>
    <n v="0"/>
    <m/>
    <n v="36.816111574073147"/>
    <s v="Nợ quá hạn từ 30 ngày đến 60 ngày"/>
    <n v="10"/>
    <s v=""/>
    <s v="check xong"/>
    <m/>
    <x v="9"/>
    <x v="9"/>
  </r>
  <r>
    <x v="9"/>
    <x v="9"/>
    <d v="2025-10-18T00:00:00"/>
    <s v="BH2364770"/>
    <d v="2025-10-18T00:00:00"/>
    <n v="71250"/>
    <s v="26042647"/>
    <n v="426560"/>
    <n v="0"/>
    <n v="34125"/>
    <n v="460685"/>
    <s v="Bán hàng"/>
    <m/>
    <m/>
    <n v="0"/>
    <n v="460685"/>
    <n v="0"/>
    <n v="460685"/>
    <d v="2025-10-18T00:00:00"/>
    <m/>
    <d v="2025-10-18T00:00:00"/>
    <n v="0"/>
    <m/>
    <n v="36.816111574073147"/>
    <s v="Nợ quá hạn từ 30 ngày đến 60 ngày"/>
    <n v="10"/>
    <s v=""/>
    <s v="check xong"/>
    <m/>
    <x v="9"/>
    <x v="9"/>
  </r>
  <r>
    <x v="8"/>
    <x v="8"/>
    <d v="2025-10-20T00:00:00"/>
    <s v="BH2370496"/>
    <d v="2025-10-20T00:00:00"/>
    <n v="69061"/>
    <s v="11291929 - Mega Bình Phú"/>
    <n v="580000"/>
    <n v="0"/>
    <n v="46400"/>
    <n v="626400"/>
    <s v="Bán hàng"/>
    <m/>
    <m/>
    <n v="0"/>
    <n v="626400"/>
    <n v="0"/>
    <n v="626400"/>
    <d v="2025-10-20T00:00:00"/>
    <m/>
    <d v="2025-10-20T00:00:00"/>
    <n v="0"/>
    <m/>
    <n v="34.816111574073147"/>
    <s v="Nợ quá hạn từ 30 ngày đến 60 ngày"/>
    <n v="10"/>
    <s v=""/>
    <s v="check xong"/>
    <m/>
    <x v="8"/>
    <x v="8"/>
  </r>
  <r>
    <x v="4"/>
    <x v="4"/>
    <d v="2025-10-20T00:00:00"/>
    <s v="BH2370497"/>
    <d v="2025-10-20T00:00:00"/>
    <n v="69062"/>
    <s v="18553619"/>
    <n v="3612720"/>
    <n v="0"/>
    <n v="289018"/>
    <n v="3901738"/>
    <s v="Bán hàng"/>
    <m/>
    <m/>
    <n v="0"/>
    <n v="3901738"/>
    <n v="0"/>
    <n v="3901738"/>
    <d v="2025-10-20T00:00:00"/>
    <m/>
    <d v="2025-10-20T00:00:00"/>
    <n v="0"/>
    <m/>
    <n v="34.816111574073147"/>
    <s v="Nợ quá hạn từ 30 ngày đến 60 ngày"/>
    <n v="10"/>
    <s v=""/>
    <s v="check xong"/>
    <m/>
    <x v="4"/>
    <x v="4"/>
  </r>
  <r>
    <x v="4"/>
    <x v="4"/>
    <d v="2025-10-20T00:00:00"/>
    <s v="BH2370498"/>
    <d v="2025-10-20T00:00:00"/>
    <n v="69063"/>
    <s v="18553512"/>
    <n v="853120"/>
    <n v="0"/>
    <n v="68250"/>
    <n v="921370"/>
    <s v="Bán hàng"/>
    <m/>
    <m/>
    <n v="0"/>
    <n v="921370"/>
    <n v="0"/>
    <n v="921370"/>
    <d v="2025-10-20T00:00:00"/>
    <m/>
    <d v="2025-10-20T00:00:00"/>
    <n v="0"/>
    <m/>
    <n v="34.816111574073147"/>
    <s v="Nợ quá hạn từ 30 ngày đến 60 ngày"/>
    <n v="10"/>
    <s v=""/>
    <s v="check xong"/>
    <m/>
    <x v="4"/>
    <x v="4"/>
  </r>
  <r>
    <x v="12"/>
    <x v="12"/>
    <d v="2025-10-20T00:00:00"/>
    <s v="BH2370499"/>
    <d v="2025-10-20T00:00:00"/>
    <n v="69064"/>
    <s v="TC27655854"/>
    <n v="986560"/>
    <n v="0"/>
    <n v="78925"/>
    <n v="1065485"/>
    <s v="Bán hàng"/>
    <m/>
    <m/>
    <n v="0"/>
    <n v="1065485"/>
    <n v="0"/>
    <n v="1065485"/>
    <d v="2025-10-20T00:00:00"/>
    <m/>
    <d v="2025-10-20T00:00:00"/>
    <n v="0"/>
    <m/>
    <n v="34.816111574073147"/>
    <s v="Nợ quá hạn từ 30 ngày đến 60 ngày"/>
    <n v="10"/>
    <s v=""/>
    <s v="check xong"/>
    <m/>
    <x v="12"/>
    <x v="12"/>
  </r>
  <r>
    <x v="11"/>
    <x v="11"/>
    <d v="2025-10-20T00:00:00"/>
    <s v="BH2370500"/>
    <d v="2025-10-20T00:00:00"/>
    <n v="69065"/>
    <s v="TC24595514"/>
    <n v="2024120"/>
    <n v="0"/>
    <n v="161930"/>
    <n v="2186050"/>
    <s v="Bán hàng"/>
    <m/>
    <m/>
    <n v="0"/>
    <n v="2186050"/>
    <n v="0"/>
    <n v="2186050"/>
    <d v="2025-10-20T00:00:00"/>
    <m/>
    <d v="2025-10-20T00:00:00"/>
    <n v="0"/>
    <m/>
    <n v="34.816111574073147"/>
    <s v="Nợ quá hạn từ 30 ngày đến 60 ngày"/>
    <n v="10"/>
    <s v=""/>
    <s v="check xong"/>
    <m/>
    <x v="11"/>
    <x v="11"/>
  </r>
  <r>
    <x v="14"/>
    <x v="14"/>
    <d v="2025-10-20T00:00:00"/>
    <s v="BH2370501"/>
    <d v="2025-10-20T00:00:00"/>
    <n v="69066"/>
    <s v="TC23389111"/>
    <n v="1140000"/>
    <n v="0"/>
    <n v="91200"/>
    <n v="1231200"/>
    <s v="Bán hàng"/>
    <m/>
    <m/>
    <n v="0"/>
    <n v="1231200"/>
    <n v="0"/>
    <n v="1231200"/>
    <d v="2025-10-20T00:00:00"/>
    <m/>
    <d v="2025-10-20T00:00:00"/>
    <n v="0"/>
    <m/>
    <n v="34.816111574073147"/>
    <s v="Nợ quá hạn từ 30 ngày đến 60 ngày"/>
    <n v="10"/>
    <s v=""/>
    <s v="check xong"/>
    <m/>
    <x v="14"/>
    <x v="14"/>
  </r>
  <r>
    <x v="13"/>
    <x v="13"/>
    <d v="2025-10-20T00:00:00"/>
    <s v="BH2370502"/>
    <d v="2025-10-20T00:00:00"/>
    <n v="69067"/>
    <s v="TC20688567"/>
    <n v="1468620"/>
    <n v="0"/>
    <n v="117490"/>
    <n v="1586110"/>
    <s v="Bán hàng"/>
    <m/>
    <m/>
    <n v="0"/>
    <n v="1586110"/>
    <n v="0"/>
    <n v="1586110"/>
    <d v="2025-10-20T00:00:00"/>
    <m/>
    <d v="2025-10-20T00:00:00"/>
    <n v="0"/>
    <m/>
    <n v="34.816111574073147"/>
    <s v="Nợ quá hạn từ 30 ngày đến 60 ngày"/>
    <n v="10"/>
    <s v=""/>
    <s v="check xong"/>
    <m/>
    <x v="13"/>
    <x v="13"/>
  </r>
  <r>
    <x v="7"/>
    <x v="7"/>
    <d v="2025-10-20T00:00:00"/>
    <s v="BH2370503"/>
    <d v="2025-10-20T00:00:00"/>
    <n v="69068"/>
    <s v="TC15058968"/>
    <n v="2250580"/>
    <n v="0"/>
    <n v="180046"/>
    <n v="2430626"/>
    <s v="Bán hàng"/>
    <m/>
    <m/>
    <n v="0"/>
    <n v="2430626"/>
    <n v="0"/>
    <n v="2430626"/>
    <d v="2025-10-20T00:00:00"/>
    <m/>
    <d v="2025-10-20T00:00:00"/>
    <n v="0"/>
    <m/>
    <n v="34.816111574073147"/>
    <s v="Nợ quá hạn từ 30 ngày đến 60 ngày"/>
    <n v="10"/>
    <s v=""/>
    <s v="check xong"/>
    <m/>
    <x v="7"/>
    <x v="7"/>
  </r>
  <r>
    <x v="2"/>
    <x v="2"/>
    <d v="2025-10-20T00:00:00"/>
    <s v="BH2370504"/>
    <d v="2025-10-20T00:00:00"/>
    <n v="70385"/>
    <s v="TC17302335"/>
    <n v="2024120"/>
    <n v="0"/>
    <n v="161930"/>
    <n v="2186050"/>
    <s v="Bán hàng"/>
    <m/>
    <m/>
    <n v="0"/>
    <n v="2186050"/>
    <n v="0"/>
    <n v="2186050"/>
    <d v="2025-10-20T00:00:00"/>
    <m/>
    <d v="2025-10-20T00:00:00"/>
    <n v="0"/>
    <m/>
    <n v="34.816111574073147"/>
    <s v="Nợ quá hạn từ 30 ngày đến 60 ngày"/>
    <n v="10"/>
    <s v=""/>
    <s v="check xong"/>
    <m/>
    <x v="2"/>
    <x v="2"/>
  </r>
  <r>
    <x v="2"/>
    <x v="2"/>
    <d v="2025-10-20T00:00:00"/>
    <s v="BH2370505"/>
    <d v="2025-10-20T00:00:00"/>
    <n v="69070"/>
    <s v="TC17301850"/>
    <n v="1727570"/>
    <n v="0"/>
    <n v="138206"/>
    <n v="1865776"/>
    <s v="Bán hàng"/>
    <m/>
    <m/>
    <n v="0"/>
    <n v="1865776"/>
    <n v="0"/>
    <n v="1865776"/>
    <d v="2025-10-20T00:00:00"/>
    <m/>
    <d v="2025-10-20T00:00:00"/>
    <n v="0"/>
    <m/>
    <n v="34.816111574073147"/>
    <s v="Nợ quá hạn từ 30 ngày đến 60 ngày"/>
    <n v="10"/>
    <s v=""/>
    <s v="check xong"/>
    <m/>
    <x v="2"/>
    <x v="2"/>
  </r>
  <r>
    <x v="9"/>
    <x v="9"/>
    <d v="2025-10-21T00:00:00"/>
    <s v="BH2364763"/>
    <d v="2025-10-21T00:00:00"/>
    <n v="71245"/>
    <s v="90565011"/>
    <n v="1468620"/>
    <n v="0"/>
    <n v="117490"/>
    <n v="1586110"/>
    <s v="Bán hàng"/>
    <m/>
    <m/>
    <n v="0"/>
    <n v="1586110"/>
    <n v="0"/>
    <n v="1586110"/>
    <d v="2025-10-21T00:00:00"/>
    <m/>
    <d v="2025-10-21T00:00:00"/>
    <n v="0"/>
    <m/>
    <n v="33.816111574073147"/>
    <s v="Nợ quá hạn từ 30 ngày đến 60 ngày"/>
    <n v="10"/>
    <s v=""/>
    <s v="check xong"/>
    <m/>
    <x v="9"/>
    <x v="9"/>
  </r>
  <r>
    <x v="9"/>
    <x v="9"/>
    <d v="2025-10-21T00:00:00"/>
    <s v="BH2364764"/>
    <d v="2025-10-21T00:00:00"/>
    <n v="71246"/>
    <s v="14048812"/>
    <n v="5552900"/>
    <n v="0"/>
    <n v="444232"/>
    <n v="5997132"/>
    <s v="Bán hàng"/>
    <m/>
    <m/>
    <n v="0"/>
    <n v="5997132"/>
    <n v="0"/>
    <n v="5997132"/>
    <d v="2025-10-21T00:00:00"/>
    <m/>
    <d v="2025-10-21T00:00:00"/>
    <n v="0"/>
    <m/>
    <n v="33.816111574073147"/>
    <s v="Nợ quá hạn từ 30 ngày đến 60 ngày"/>
    <n v="10"/>
    <s v=""/>
    <s v="check xong"/>
    <m/>
    <x v="9"/>
    <x v="9"/>
  </r>
  <r>
    <x v="9"/>
    <x v="9"/>
    <d v="2025-10-21T00:00:00"/>
    <s v="BH2364765"/>
    <d v="2025-10-21T00:00:00"/>
    <n v="71251"/>
    <s v="90565465"/>
    <n v="1860580"/>
    <n v="0"/>
    <n v="148846"/>
    <n v="2009426"/>
    <s v="Bán hàng"/>
    <m/>
    <m/>
    <n v="0"/>
    <n v="2009426"/>
    <n v="0"/>
    <n v="2009426"/>
    <d v="2025-10-21T00:00:00"/>
    <m/>
    <d v="2025-10-21T00:00:00"/>
    <n v="0"/>
    <m/>
    <n v="33.816111574073147"/>
    <s v="Nợ quá hạn từ 30 ngày đến 60 ngày"/>
    <n v="10"/>
    <s v=""/>
    <s v="check xong"/>
    <m/>
    <x v="9"/>
    <x v="9"/>
  </r>
  <r>
    <x v="9"/>
    <x v="9"/>
    <d v="2025-10-22T00:00:00"/>
    <s v="BH2364762"/>
    <d v="2025-10-22T00:00:00"/>
    <n v="71244"/>
    <s v="13395449"/>
    <n v="213280"/>
    <n v="0"/>
    <n v="17062"/>
    <n v="230342"/>
    <s v="Bán hàng"/>
    <m/>
    <m/>
    <n v="0"/>
    <n v="230342"/>
    <n v="0"/>
    <n v="230342"/>
    <d v="2025-10-22T00:00:00"/>
    <m/>
    <d v="2025-10-22T00:00:00"/>
    <n v="0"/>
    <m/>
    <n v="32.816111574073147"/>
    <s v="Nợ quá hạn từ 30 ngày đến 60 ngày"/>
    <n v="10"/>
    <s v=""/>
    <s v="check xong"/>
    <m/>
    <x v="9"/>
    <x v="9"/>
  </r>
  <r>
    <x v="8"/>
    <x v="8"/>
    <d v="2025-10-22T00:00:00"/>
    <s v="BH2370612"/>
    <d v="2025-10-22T00:00:00"/>
    <n v="69232"/>
    <s v="10698953 - Mega An Phú"/>
    <n v="7743080"/>
    <n v="0"/>
    <n v="619446"/>
    <n v="8362526"/>
    <s v="Bán hàng"/>
    <m/>
    <m/>
    <n v="0"/>
    <n v="8362526"/>
    <n v="0"/>
    <n v="8362526"/>
    <d v="2025-10-22T00:00:00"/>
    <m/>
    <d v="2025-10-22T00:00:00"/>
    <n v="0"/>
    <m/>
    <n v="32.816111574073147"/>
    <s v="Nợ quá hạn từ 30 ngày đến 60 ngày"/>
    <n v="10"/>
    <s v=""/>
    <s v="check xong"/>
    <m/>
    <x v="8"/>
    <x v="8"/>
  </r>
  <r>
    <x v="8"/>
    <x v="8"/>
    <d v="2025-10-22T00:00:00"/>
    <s v="BH2370613"/>
    <d v="2025-10-22T00:00:00"/>
    <n v="69233"/>
    <s v="10698653 - Mega An Phú"/>
    <n v="426560"/>
    <n v="0"/>
    <n v="34125"/>
    <n v="460685"/>
    <s v="Bán hàng"/>
    <m/>
    <m/>
    <n v="0"/>
    <n v="460685"/>
    <n v="0"/>
    <n v="460685"/>
    <d v="2025-10-22T00:00:00"/>
    <m/>
    <d v="2025-10-22T00:00:00"/>
    <n v="0"/>
    <m/>
    <n v="32.816111574073147"/>
    <s v="Nợ quá hạn từ 30 ngày đến 60 ngày"/>
    <n v="10"/>
    <s v=""/>
    <s v="check xong"/>
    <m/>
    <x v="8"/>
    <x v="8"/>
  </r>
  <r>
    <x v="5"/>
    <x v="5"/>
    <d v="2025-10-22T00:00:00"/>
    <s v="BH2370614"/>
    <d v="2025-10-22T00:00:00"/>
    <n v="69234"/>
    <s v="19038370"/>
    <n v="639840"/>
    <n v="0"/>
    <n v="51187"/>
    <n v="691027"/>
    <s v="Bán hàng"/>
    <m/>
    <m/>
    <n v="0"/>
    <n v="691027"/>
    <n v="0"/>
    <n v="691027"/>
    <d v="2025-10-22T00:00:00"/>
    <m/>
    <d v="2025-10-22T00:00:00"/>
    <n v="0"/>
    <m/>
    <n v="32.816111574073147"/>
    <s v="Nợ quá hạn từ 30 ngày đến 60 ngày"/>
    <n v="10"/>
    <s v=""/>
    <s v="check xong"/>
    <m/>
    <x v="5"/>
    <x v="5"/>
  </r>
  <r>
    <x v="5"/>
    <x v="5"/>
    <d v="2025-10-22T00:00:00"/>
    <s v="BH2370615"/>
    <d v="2025-10-22T00:00:00"/>
    <n v="69235"/>
    <s v="19036356"/>
    <n v="560000"/>
    <n v="0"/>
    <n v="44800"/>
    <n v="604800"/>
    <s v="Bán hàng"/>
    <m/>
    <m/>
    <n v="0"/>
    <n v="604800"/>
    <n v="0"/>
    <n v="604800"/>
    <d v="2025-10-22T00:00:00"/>
    <m/>
    <d v="2025-10-22T00:00:00"/>
    <n v="0"/>
    <m/>
    <n v="32.816111574073147"/>
    <s v="Nợ quá hạn từ 30 ngày đến 60 ngày"/>
    <n v="10"/>
    <s v=""/>
    <s v="check xong"/>
    <m/>
    <x v="5"/>
    <x v="5"/>
  </r>
  <r>
    <x v="5"/>
    <x v="5"/>
    <d v="2025-10-22T00:00:00"/>
    <s v="BH2370616"/>
    <d v="2025-10-22T00:00:00"/>
    <n v="69236"/>
    <s v="19035731"/>
    <n v="2024120"/>
    <n v="0"/>
    <n v="161930"/>
    <n v="2186050"/>
    <s v="Bán hàng"/>
    <m/>
    <m/>
    <n v="0"/>
    <n v="2186050"/>
    <n v="0"/>
    <n v="2186050"/>
    <d v="2025-10-22T00:00:00"/>
    <m/>
    <d v="2025-10-22T00:00:00"/>
    <n v="0"/>
    <m/>
    <n v="32.816111574073147"/>
    <s v="Nợ quá hạn từ 30 ngày đến 60 ngày"/>
    <n v="10"/>
    <s v=""/>
    <s v="check xong"/>
    <m/>
    <x v="5"/>
    <x v="5"/>
  </r>
  <r>
    <x v="8"/>
    <x v="8"/>
    <d v="2025-10-24T00:00:00"/>
    <s v="BH2370869"/>
    <d v="2025-10-24T00:00:00"/>
    <n v="70451"/>
    <s v="10003873 - Mega An Phú"/>
    <n v="580000"/>
    <n v="0"/>
    <n v="46400"/>
    <n v="626400"/>
    <s v="Bán hàng"/>
    <m/>
    <m/>
    <n v="0"/>
    <n v="626400"/>
    <n v="0"/>
    <n v="626400"/>
    <d v="2025-10-24T00:00:00"/>
    <m/>
    <d v="2025-10-24T00:00:00"/>
    <n v="0"/>
    <m/>
    <n v="30.816111574073147"/>
    <s v="Nợ quá hạn từ 30 ngày đến 60 ngày"/>
    <n v="10"/>
    <s v=""/>
    <s v="check xong"/>
    <m/>
    <x v="8"/>
    <x v="8"/>
  </r>
  <r>
    <x v="8"/>
    <x v="8"/>
    <d v="2025-10-24T00:00:00"/>
    <s v="BH2370870"/>
    <d v="2025-10-24T00:00:00"/>
    <n v="70452"/>
    <s v="10006240 - Mega An Phú"/>
    <n v="4901360"/>
    <n v="0"/>
    <n v="392109"/>
    <n v="5293469"/>
    <s v="Bán hàng"/>
    <m/>
    <m/>
    <n v="0"/>
    <n v="5293469"/>
    <n v="0"/>
    <n v="5293469"/>
    <d v="2025-10-24T00:00:00"/>
    <m/>
    <d v="2025-10-24T00:00:00"/>
    <n v="0"/>
    <m/>
    <n v="30.816111574073147"/>
    <s v="Nợ quá hạn từ 30 ngày đến 60 ngày"/>
    <n v="10"/>
    <s v=""/>
    <s v="check xong"/>
    <m/>
    <x v="8"/>
    <x v="8"/>
  </r>
  <r>
    <x v="8"/>
    <x v="8"/>
    <d v="2025-10-24T00:00:00"/>
    <s v="BH2370871"/>
    <d v="2025-10-24T00:00:00"/>
    <n v="70453"/>
    <s v="10006545 - Mega An Phú"/>
    <n v="6591900"/>
    <n v="0"/>
    <n v="527352"/>
    <n v="7119252"/>
    <s v="Bán hàng"/>
    <m/>
    <m/>
    <n v="0"/>
    <n v="7119252"/>
    <n v="0"/>
    <n v="7119252"/>
    <d v="2025-10-24T00:00:00"/>
    <m/>
    <d v="2025-10-24T00:00:00"/>
    <n v="0"/>
    <m/>
    <n v="30.816111574073147"/>
    <s v="Nợ quá hạn từ 30 ngày đến 60 ngày"/>
    <n v="10"/>
    <s v=""/>
    <s v="check xong"/>
    <m/>
    <x v="8"/>
    <x v="8"/>
  </r>
  <r>
    <x v="8"/>
    <x v="8"/>
    <d v="2025-10-24T00:00:00"/>
    <s v="BH2370872"/>
    <d v="2025-10-24T00:00:00"/>
    <n v="70454"/>
    <s v="10007360 - Mega An Phú"/>
    <n v="850000"/>
    <n v="0"/>
    <n v="68000"/>
    <n v="918000"/>
    <s v="Bán hàng"/>
    <m/>
    <m/>
    <n v="0"/>
    <n v="918000"/>
    <n v="0"/>
    <n v="918000"/>
    <d v="2025-10-24T00:00:00"/>
    <m/>
    <d v="2025-10-24T00:00:00"/>
    <n v="0"/>
    <m/>
    <n v="30.816111574073147"/>
    <s v="Nợ quá hạn từ 30 ngày đến 60 ngày"/>
    <n v="10"/>
    <s v=""/>
    <s v="check xong"/>
    <m/>
    <x v="8"/>
    <x v="8"/>
  </r>
  <r>
    <x v="9"/>
    <x v="9"/>
    <d v="2025-10-25T00:00:00"/>
    <s v="BH2366070"/>
    <d v="2025-10-25T00:00:00"/>
    <n v="73187"/>
    <s v="14051407"/>
    <n v="6058930"/>
    <n v="0"/>
    <n v="484714"/>
    <n v="6543644"/>
    <s v="Bán hàng"/>
    <m/>
    <m/>
    <n v="0"/>
    <n v="6543644"/>
    <n v="0"/>
    <n v="6543644"/>
    <d v="2025-10-25T00:00:00"/>
    <m/>
    <d v="2025-10-25T00:00:00"/>
    <n v="0"/>
    <m/>
    <n v="29.816111574073147"/>
    <s v="Nợ quá hạn 30 ngày"/>
    <n v="10"/>
    <s v=""/>
    <s v="check xong"/>
    <m/>
    <x v="9"/>
    <x v="9"/>
  </r>
  <r>
    <x v="9"/>
    <x v="9"/>
    <d v="2025-10-27T00:00:00"/>
    <s v="BH2366069"/>
    <d v="2025-10-27T00:00:00"/>
    <n v="73186"/>
    <s v="26047586"/>
    <n v="1646605"/>
    <n v="0"/>
    <n v="131728"/>
    <n v="1778333"/>
    <s v="Bán hàng"/>
    <m/>
    <m/>
    <n v="0"/>
    <n v="1778333"/>
    <n v="0"/>
    <n v="1778333"/>
    <d v="2025-10-27T00:00:00"/>
    <m/>
    <d v="2025-10-27T00:00:00"/>
    <n v="0"/>
    <m/>
    <n v="27.816111574073147"/>
    <s v="Nợ quá hạn 30 ngày"/>
    <n v="10"/>
    <s v=""/>
    <s v="check xong"/>
    <m/>
    <x v="9"/>
    <x v="9"/>
  </r>
  <r>
    <x v="4"/>
    <x v="4"/>
    <d v="2025-10-27T00:00:00"/>
    <s v="BH2372300"/>
    <d v="2025-10-27T00:00:00"/>
    <n v="71096"/>
    <s v="18557826"/>
    <n v="1690580"/>
    <n v="0"/>
    <n v="135246"/>
    <n v="1825826"/>
    <s v="Bán hàng"/>
    <m/>
    <m/>
    <n v="0"/>
    <n v="1825826"/>
    <n v="0"/>
    <n v="1825826"/>
    <d v="2025-10-27T00:00:00"/>
    <m/>
    <d v="2025-10-27T00:00:00"/>
    <n v="0"/>
    <m/>
    <n v="27.816111574073147"/>
    <s v="Nợ quá hạn 30 ngày"/>
    <n v="10"/>
    <s v=""/>
    <s v="check xong"/>
    <m/>
    <x v="4"/>
    <x v="4"/>
  </r>
  <r>
    <x v="5"/>
    <x v="5"/>
    <d v="2025-10-27T00:00:00"/>
    <s v="BH2372301"/>
    <d v="2025-10-27T00:00:00"/>
    <n v="71097"/>
    <s v="19039602"/>
    <n v="580000"/>
    <n v="0"/>
    <n v="46400"/>
    <n v="626400"/>
    <s v="Bán hàng"/>
    <m/>
    <m/>
    <n v="0"/>
    <n v="626400"/>
    <n v="0"/>
    <n v="626400"/>
    <d v="2025-10-27T00:00:00"/>
    <m/>
    <d v="2025-10-27T00:00:00"/>
    <n v="0"/>
    <m/>
    <n v="27.816111574073147"/>
    <s v="Nợ quá hạn 30 ngày"/>
    <n v="10"/>
    <s v=""/>
    <s v="check xong"/>
    <m/>
    <x v="5"/>
    <x v="5"/>
  </r>
  <r>
    <x v="5"/>
    <x v="5"/>
    <d v="2025-10-27T00:00:00"/>
    <s v="BH2372302"/>
    <d v="2025-10-27T00:00:00"/>
    <n v="71098"/>
    <s v="19039145"/>
    <n v="2024120"/>
    <n v="0"/>
    <n v="161930"/>
    <n v="2186050"/>
    <s v="Bán hàng"/>
    <m/>
    <m/>
    <n v="0"/>
    <n v="2186050"/>
    <n v="0"/>
    <n v="2186050"/>
    <d v="2025-10-27T00:00:00"/>
    <m/>
    <d v="2025-10-27T00:00:00"/>
    <n v="0"/>
    <m/>
    <n v="27.816111574073147"/>
    <s v="Nợ quá hạn 30 ngày"/>
    <n v="10"/>
    <s v=""/>
    <s v="check xong"/>
    <m/>
    <x v="5"/>
    <x v="5"/>
  </r>
  <r>
    <x v="8"/>
    <x v="8"/>
    <d v="2025-10-27T00:00:00"/>
    <s v="BH2372303"/>
    <d v="2025-10-27T00:00:00"/>
    <n v="71099"/>
    <s v="29338561 - Mega Hưng Phú"/>
    <n v="8313980"/>
    <n v="0"/>
    <n v="665118"/>
    <n v="8979098"/>
    <s v="Bán hàng"/>
    <m/>
    <m/>
    <n v="0"/>
    <n v="8979098"/>
    <n v="0"/>
    <n v="8979098"/>
    <d v="2025-10-27T00:00:00"/>
    <m/>
    <d v="2025-10-27T00:00:00"/>
    <n v="0"/>
    <m/>
    <n v="27.816111574073147"/>
    <s v="Nợ quá hạn 30 ngày"/>
    <n v="10"/>
    <s v=""/>
    <s v="check xong"/>
    <m/>
    <x v="8"/>
    <x v="8"/>
  </r>
  <r>
    <x v="8"/>
    <x v="8"/>
    <d v="2025-10-27T00:00:00"/>
    <s v="BH2372304"/>
    <d v="2025-10-27T00:00:00"/>
    <n v="71100"/>
    <s v="11295808 - Mega Bình Phú"/>
    <n v="4048240"/>
    <n v="0"/>
    <n v="323859"/>
    <n v="4372099"/>
    <s v="Bán hàng"/>
    <m/>
    <m/>
    <n v="0"/>
    <n v="4372099"/>
    <n v="0"/>
    <n v="4372099"/>
    <d v="2025-10-27T00:00:00"/>
    <m/>
    <d v="2025-10-27T00:00:00"/>
    <n v="0"/>
    <m/>
    <n v="27.816111574073147"/>
    <s v="Nợ quá hạn 30 ngày"/>
    <n v="10"/>
    <s v=""/>
    <s v="check xong"/>
    <m/>
    <x v="8"/>
    <x v="8"/>
  </r>
  <r>
    <x v="8"/>
    <x v="8"/>
    <d v="2025-10-27T00:00:00"/>
    <s v="BH2372305"/>
    <d v="2025-10-27T00:00:00"/>
    <n v="71101"/>
    <s v="11295093 - Mega Bình Phú"/>
    <n v="2024120"/>
    <n v="0"/>
    <n v="161930"/>
    <n v="2186050"/>
    <s v="Bán hàng"/>
    <m/>
    <m/>
    <n v="0"/>
    <n v="2186050"/>
    <n v="0"/>
    <n v="2186050"/>
    <d v="2025-10-27T00:00:00"/>
    <m/>
    <d v="2025-10-27T00:00:00"/>
    <n v="0"/>
    <m/>
    <n v="27.816111574073147"/>
    <s v="Nợ quá hạn 30 ngày"/>
    <n v="10"/>
    <s v=""/>
    <s v="check xong"/>
    <m/>
    <x v="8"/>
    <x v="8"/>
  </r>
  <r>
    <x v="8"/>
    <x v="8"/>
    <d v="2025-10-27T00:00:00"/>
    <s v="BH2372306"/>
    <d v="2025-10-27T00:00:00"/>
    <n v="71102"/>
    <s v="11295565 - Mega Bình Phú"/>
    <n v="8222500"/>
    <n v="0"/>
    <n v="657800"/>
    <n v="8880300"/>
    <s v="Bán hàng"/>
    <m/>
    <m/>
    <n v="0"/>
    <n v="8880300"/>
    <n v="0"/>
    <n v="8880300"/>
    <d v="2025-10-27T00:00:00"/>
    <m/>
    <d v="2025-10-27T00:00:00"/>
    <n v="0"/>
    <m/>
    <n v="27.816111574073147"/>
    <s v="Nợ quá hạn 30 ngày"/>
    <n v="10"/>
    <s v=""/>
    <s v="check xong"/>
    <m/>
    <x v="8"/>
    <x v="8"/>
  </r>
  <r>
    <x v="12"/>
    <x v="12"/>
    <d v="2025-10-28T00:00:00"/>
    <s v="BH2372365"/>
    <d v="2025-10-28T00:00:00"/>
    <n v="71185"/>
    <s v="TC27658012"/>
    <n v="1468620"/>
    <n v="0"/>
    <n v="117490"/>
    <n v="1586110"/>
    <s v="Bán hàng"/>
    <m/>
    <m/>
    <n v="0"/>
    <n v="1586110"/>
    <n v="0"/>
    <n v="1586110"/>
    <d v="2025-10-28T00:00:00"/>
    <m/>
    <d v="2025-10-28T00:00:00"/>
    <n v="0"/>
    <m/>
    <n v="26.816111574073147"/>
    <s v="Nợ quá hạn 30 ngày"/>
    <n v="10"/>
    <s v=""/>
    <s v="check xong"/>
    <m/>
    <x v="12"/>
    <x v="12"/>
  </r>
  <r>
    <x v="0"/>
    <x v="0"/>
    <d v="2025-10-28T00:00:00"/>
    <s v="BH2372366"/>
    <d v="2025-10-28T00:00:00"/>
    <n v="71186"/>
    <s v="TC25638801"/>
    <n v="558030"/>
    <n v="0"/>
    <n v="44642"/>
    <n v="602672"/>
    <s v="Bán hàng"/>
    <m/>
    <m/>
    <n v="0"/>
    <n v="602672"/>
    <n v="0"/>
    <n v="602672"/>
    <d v="2025-10-28T00:00:00"/>
    <m/>
    <d v="2025-10-28T00:00:00"/>
    <n v="0"/>
    <m/>
    <n v="26.816111574073147"/>
    <s v="Nợ quá hạn 30 ngày"/>
    <n v="10"/>
    <s v=""/>
    <s v="check xong"/>
    <m/>
    <x v="0"/>
    <x v="0"/>
  </r>
  <r>
    <x v="11"/>
    <x v="11"/>
    <d v="2025-10-28T00:00:00"/>
    <s v="BH2372367"/>
    <d v="2025-10-28T00:00:00"/>
    <n v="71187"/>
    <s v="TC24598076"/>
    <n v="1468620"/>
    <n v="0"/>
    <n v="117490"/>
    <n v="1586110"/>
    <s v="Bán hàng"/>
    <m/>
    <m/>
    <n v="0"/>
    <n v="1586110"/>
    <n v="0"/>
    <n v="1586110"/>
    <d v="2025-10-28T00:00:00"/>
    <m/>
    <d v="2025-10-28T00:00:00"/>
    <n v="0"/>
    <m/>
    <n v="26.816111574073147"/>
    <s v="Nợ quá hạn 30 ngày"/>
    <n v="10"/>
    <s v=""/>
    <s v="check xong"/>
    <m/>
    <x v="11"/>
    <x v="11"/>
  </r>
  <r>
    <x v="6"/>
    <x v="6"/>
    <d v="2025-10-28T00:00:00"/>
    <s v="BH2372368"/>
    <d v="2025-10-28T00:00:00"/>
    <n v="71188"/>
    <s v="TC22659751"/>
    <n v="426560"/>
    <n v="0"/>
    <n v="34125"/>
    <n v="460685"/>
    <s v="Bán hàng"/>
    <m/>
    <m/>
    <n v="0"/>
    <n v="460685"/>
    <n v="0"/>
    <n v="460685"/>
    <d v="2025-10-28T00:00:00"/>
    <m/>
    <d v="2025-10-28T00:00:00"/>
    <n v="0"/>
    <m/>
    <n v="26.816111574073147"/>
    <s v="Nợ quá hạn 30 ngày"/>
    <n v="10"/>
    <s v=""/>
    <s v="check xong"/>
    <m/>
    <x v="6"/>
    <x v="6"/>
  </r>
  <r>
    <x v="2"/>
    <x v="2"/>
    <d v="2025-10-28T00:00:00"/>
    <s v="BH2372369"/>
    <d v="2025-10-28T00:00:00"/>
    <n v="71189"/>
    <s v="TC17304002"/>
    <n v="2024120"/>
    <n v="0"/>
    <n v="161930"/>
    <n v="2186050"/>
    <s v="Bán hàng"/>
    <m/>
    <m/>
    <n v="0"/>
    <n v="2186050"/>
    <n v="0"/>
    <n v="2186050"/>
    <d v="2025-10-28T00:00:00"/>
    <m/>
    <d v="2025-10-28T00:00:00"/>
    <n v="0"/>
    <m/>
    <n v="26.816111574073147"/>
    <s v="Nợ quá hạn 30 ngày"/>
    <n v="10"/>
    <s v=""/>
    <s v="check xong"/>
    <m/>
    <x v="2"/>
    <x v="2"/>
  </r>
  <r>
    <x v="3"/>
    <x v="3"/>
    <d v="2025-10-28T00:00:00"/>
    <s v="BH2372370"/>
    <d v="2025-10-28T00:00:00"/>
    <n v="71190"/>
    <s v="TC16100665"/>
    <n v="580000"/>
    <n v="0"/>
    <n v="46400"/>
    <n v="626400"/>
    <s v="Bán hàng"/>
    <m/>
    <m/>
    <n v="0"/>
    <n v="626400"/>
    <n v="0"/>
    <n v="626400"/>
    <d v="2025-10-28T00:00:00"/>
    <m/>
    <d v="2025-10-28T00:00:00"/>
    <n v="0"/>
    <m/>
    <n v="26.816111574073147"/>
    <s v="Nợ quá hạn 30 ngày"/>
    <n v="10"/>
    <s v=""/>
    <s v="check xong"/>
    <m/>
    <x v="3"/>
    <x v="3"/>
  </r>
  <r>
    <x v="7"/>
    <x v="7"/>
    <d v="2025-10-28T00:00:00"/>
    <s v="BH2372371"/>
    <d v="2025-10-28T00:00:00"/>
    <n v="71191"/>
    <s v="TC15060396"/>
    <n v="426560"/>
    <n v="0"/>
    <n v="34125"/>
    <n v="460685"/>
    <s v="Bán hàng"/>
    <m/>
    <m/>
    <n v="0"/>
    <n v="460685"/>
    <n v="0"/>
    <n v="460685"/>
    <d v="2025-10-28T00:00:00"/>
    <m/>
    <d v="2025-10-28T00:00:00"/>
    <n v="0"/>
    <m/>
    <n v="26.816111574073147"/>
    <s v="Nợ quá hạn 30 ngày"/>
    <n v="10"/>
    <s v=""/>
    <s v="check xong"/>
    <m/>
    <x v="7"/>
    <x v="7"/>
  </r>
  <r>
    <x v="0"/>
    <x v="0"/>
    <d v="2025-10-28T00:00:00"/>
    <s v="BH2372372"/>
    <d v="2025-10-28T00:00:00"/>
    <n v="71192"/>
    <s v="TC25637782"/>
    <n v="341248"/>
    <n v="0"/>
    <n v="27300"/>
    <n v="368548"/>
    <s v="Bán hàng"/>
    <m/>
    <m/>
    <n v="0"/>
    <n v="368548"/>
    <n v="0"/>
    <n v="368548"/>
    <d v="2025-10-28T00:00:00"/>
    <m/>
    <d v="2025-10-28T00:00:00"/>
    <n v="0"/>
    <m/>
    <n v="26.816111574073147"/>
    <s v="Nợ quá hạn 30 ngày"/>
    <n v="10"/>
    <s v=""/>
    <s v="check xong"/>
    <m/>
    <x v="0"/>
    <x v="0"/>
  </r>
  <r>
    <x v="13"/>
    <x v="13"/>
    <d v="2025-10-28T00:00:00"/>
    <s v="BH2372373"/>
    <d v="2025-10-28T00:00:00"/>
    <n v="71193"/>
    <s v="TC20689992"/>
    <n v="213280"/>
    <n v="0"/>
    <n v="17062"/>
    <n v="230342"/>
    <s v="Bán hàng"/>
    <m/>
    <m/>
    <n v="0"/>
    <n v="230342"/>
    <n v="0"/>
    <n v="230342"/>
    <d v="2025-10-28T00:00:00"/>
    <m/>
    <d v="2025-10-28T00:00:00"/>
    <n v="0"/>
    <m/>
    <n v="26.816111574073147"/>
    <s v="Nợ quá hạn 30 ngày"/>
    <n v="10"/>
    <s v=""/>
    <s v="check xong"/>
    <m/>
    <x v="13"/>
    <x v="13"/>
  </r>
  <r>
    <x v="3"/>
    <x v="3"/>
    <d v="2025-10-28T00:00:00"/>
    <s v="BH2372374"/>
    <d v="2025-10-28T00:00:00"/>
    <n v="71194"/>
    <s v="TC16099111"/>
    <n v="2024120"/>
    <n v="0"/>
    <n v="161930"/>
    <n v="2186050"/>
    <s v="Bán hàng"/>
    <m/>
    <m/>
    <n v="0"/>
    <n v="2186050"/>
    <n v="0"/>
    <n v="2186050"/>
    <d v="2025-10-28T00:00:00"/>
    <m/>
    <d v="2025-10-28T00:00:00"/>
    <n v="0"/>
    <m/>
    <n v="26.816111574073147"/>
    <s v="Nợ quá hạn 30 ngày"/>
    <n v="10"/>
    <s v=""/>
    <s v="check xong"/>
    <m/>
    <x v="3"/>
    <x v="3"/>
  </r>
  <r>
    <x v="3"/>
    <x v="3"/>
    <d v="2025-10-28T00:00:00"/>
    <s v="BH2372375"/>
    <d v="2025-10-28T00:00:00"/>
    <n v="71195"/>
    <s v="TC16099219"/>
    <n v="2144100"/>
    <n v="0"/>
    <n v="171528"/>
    <n v="2315628"/>
    <s v="Bán hàng"/>
    <m/>
    <m/>
    <n v="0"/>
    <n v="2315628"/>
    <n v="0"/>
    <n v="2315628"/>
    <d v="2025-10-28T00:00:00"/>
    <m/>
    <d v="2025-10-28T00:00:00"/>
    <n v="0"/>
    <m/>
    <n v="26.816111574073147"/>
    <s v="Nợ quá hạn 30 ngày"/>
    <n v="10"/>
    <s v=""/>
    <s v="check xong"/>
    <m/>
    <x v="3"/>
    <x v="3"/>
  </r>
  <r>
    <x v="2"/>
    <x v="2"/>
    <d v="2025-10-28T00:00:00"/>
    <s v="BH2372376"/>
    <d v="2025-10-28T00:00:00"/>
    <n v="71196"/>
    <s v="TC17303200"/>
    <n v="560000"/>
    <n v="0"/>
    <n v="44800"/>
    <n v="604800"/>
    <s v="Bán hàng"/>
    <m/>
    <m/>
    <n v="0"/>
    <n v="604800"/>
    <n v="0"/>
    <n v="604800"/>
    <d v="2025-10-28T00:00:00"/>
    <m/>
    <d v="2025-10-28T00:00:00"/>
    <n v="0"/>
    <m/>
    <n v="26.816111574073147"/>
    <s v="Nợ quá hạn 30 ngày"/>
    <n v="10"/>
    <s v=""/>
    <s v="check xong"/>
    <m/>
    <x v="2"/>
    <x v="2"/>
  </r>
  <r>
    <x v="13"/>
    <x v="13"/>
    <d v="2025-10-28T00:00:00"/>
    <s v="BH2372377"/>
    <d v="2025-10-28T00:00:00"/>
    <n v="71197"/>
    <s v="TC20690087"/>
    <n v="558030"/>
    <n v="0"/>
    <n v="44642"/>
    <n v="602672"/>
    <s v="Bán hàng"/>
    <m/>
    <m/>
    <n v="0"/>
    <n v="602672"/>
    <n v="0"/>
    <n v="602672"/>
    <d v="2025-10-28T00:00:00"/>
    <m/>
    <d v="2025-10-28T00:00:00"/>
    <n v="0"/>
    <m/>
    <n v="26.816111574073147"/>
    <s v="Nợ quá hạn 30 ngày"/>
    <n v="10"/>
    <s v=""/>
    <s v="check xong"/>
    <m/>
    <x v="13"/>
    <x v="13"/>
  </r>
  <r>
    <x v="10"/>
    <x v="10"/>
    <d v="2025-10-28T00:00:00"/>
    <s v="BH2372378"/>
    <d v="2025-10-28T00:00:00"/>
    <n v="71198"/>
    <s v="TC21439086"/>
    <n v="1468620"/>
    <n v="0"/>
    <n v="117490"/>
    <n v="1586110"/>
    <s v="Bán hàng"/>
    <m/>
    <m/>
    <n v="0"/>
    <n v="1586110"/>
    <n v="0"/>
    <n v="1586110"/>
    <d v="2025-10-28T00:00:00"/>
    <m/>
    <d v="2025-10-28T00:00:00"/>
    <n v="0"/>
    <m/>
    <n v="26.816111574073147"/>
    <s v="Nợ quá hạn 30 ngày"/>
    <n v="10"/>
    <s v=""/>
    <s v="check xong"/>
    <m/>
    <x v="10"/>
    <x v="10"/>
  </r>
  <r>
    <x v="10"/>
    <x v="10"/>
    <d v="2025-10-28T00:00:00"/>
    <s v="BH2372379"/>
    <d v="2025-10-28T00:00:00"/>
    <n v="71199"/>
    <s v="TC21439224"/>
    <n v="1468620"/>
    <n v="0"/>
    <n v="117490"/>
    <n v="1586110"/>
    <s v="Bán hàng"/>
    <m/>
    <m/>
    <n v="0"/>
    <n v="1586110"/>
    <n v="0"/>
    <n v="1586110"/>
    <d v="2025-10-28T00:00:00"/>
    <m/>
    <d v="2025-10-28T00:00:00"/>
    <n v="0"/>
    <m/>
    <n v="26.816111574073147"/>
    <s v="Nợ quá hạn 30 ngày"/>
    <n v="10"/>
    <s v=""/>
    <s v="check xong"/>
    <m/>
    <x v="10"/>
    <x v="10"/>
  </r>
  <r>
    <x v="14"/>
    <x v="14"/>
    <d v="2025-10-28T00:00:00"/>
    <s v="BH2372380"/>
    <d v="2025-10-28T00:00:00"/>
    <n v="71200"/>
    <s v="TC23389832"/>
    <n v="4077240"/>
    <n v="0"/>
    <n v="326179"/>
    <n v="4403419"/>
    <s v="Bán hàng"/>
    <m/>
    <m/>
    <n v="0"/>
    <n v="4403419"/>
    <n v="0"/>
    <n v="4403419"/>
    <d v="2025-10-28T00:00:00"/>
    <m/>
    <d v="2025-10-28T00:00:00"/>
    <n v="0"/>
    <m/>
    <n v="26.816111574073147"/>
    <s v="Nợ quá hạn 30 ngày"/>
    <n v="10"/>
    <s v=""/>
    <s v="check xong"/>
    <m/>
    <x v="14"/>
    <x v="14"/>
  </r>
  <r>
    <x v="14"/>
    <x v="14"/>
    <d v="2025-10-28T00:00:00"/>
    <s v="BH2372381"/>
    <d v="2025-10-28T00:00:00"/>
    <n v="71201"/>
    <s v="TC23389997"/>
    <n v="1468620"/>
    <n v="0"/>
    <n v="117490"/>
    <n v="1586110"/>
    <s v="Bán hàng"/>
    <m/>
    <m/>
    <n v="0"/>
    <n v="1586110"/>
    <n v="0"/>
    <n v="1586110"/>
    <d v="2025-10-28T00:00:00"/>
    <m/>
    <d v="2025-10-28T00:00:00"/>
    <n v="0"/>
    <m/>
    <n v="26.816111574073147"/>
    <s v="Nợ quá hạn 30 ngày"/>
    <n v="10"/>
    <s v=""/>
    <s v="check xong"/>
    <m/>
    <x v="14"/>
    <x v="14"/>
  </r>
  <r>
    <x v="0"/>
    <x v="0"/>
    <d v="2025-10-28T00:00:00"/>
    <s v="BH2372382"/>
    <d v="2025-10-28T00:00:00"/>
    <n v="71202"/>
    <s v="TC25637881"/>
    <n v="1468620"/>
    <n v="0"/>
    <n v="117490"/>
    <n v="1586110"/>
    <s v="Bán hàng"/>
    <m/>
    <m/>
    <n v="0"/>
    <n v="1586110"/>
    <n v="0"/>
    <n v="1586110"/>
    <d v="2025-10-28T00:00:00"/>
    <m/>
    <d v="2025-10-28T00:00:00"/>
    <n v="0"/>
    <m/>
    <n v="26.816111574073147"/>
    <s v="Nợ quá hạn 30 ngày"/>
    <n v="10"/>
    <s v=""/>
    <s v="check xong"/>
    <m/>
    <x v="0"/>
    <x v="0"/>
  </r>
  <r>
    <x v="9"/>
    <x v="9"/>
    <d v="2025-10-29T00:00:00"/>
    <s v="BH2366063"/>
    <d v="2025-10-29T00:00:00"/>
    <n v="73180"/>
    <s v="14052839"/>
    <n v="5920055"/>
    <n v="0"/>
    <n v="473604"/>
    <n v="6393659"/>
    <s v="Bán hàng"/>
    <m/>
    <m/>
    <n v="0"/>
    <n v="6393659"/>
    <n v="0"/>
    <n v="6393659"/>
    <d v="2025-10-29T00:00:00"/>
    <m/>
    <d v="2025-10-29T00:00:00"/>
    <n v="0"/>
    <m/>
    <n v="25.816111574073147"/>
    <s v="Nợ quá hạn 30 ngày"/>
    <n v="10"/>
    <s v=""/>
    <s v="check xong"/>
    <m/>
    <x v="9"/>
    <x v="9"/>
  </r>
  <r>
    <x v="9"/>
    <x v="9"/>
    <d v="2025-10-29T00:00:00"/>
    <s v="BH2366064"/>
    <d v="2025-10-29T00:00:00"/>
    <n v="73181"/>
    <s v="14051689"/>
    <n v="536025"/>
    <n v="0"/>
    <n v="42882"/>
    <n v="578907"/>
    <s v="Bán hàng"/>
    <m/>
    <m/>
    <n v="0"/>
    <n v="578907"/>
    <n v="0"/>
    <n v="578907"/>
    <d v="2025-10-29T00:00:00"/>
    <m/>
    <d v="2025-10-29T00:00:00"/>
    <n v="0"/>
    <m/>
    <n v="25.816111574073147"/>
    <s v="Nợ quá hạn 30 ngày"/>
    <n v="10"/>
    <s v=""/>
    <s v="check xong"/>
    <m/>
    <x v="9"/>
    <x v="9"/>
  </r>
  <r>
    <x v="9"/>
    <x v="9"/>
    <d v="2025-10-29T00:00:00"/>
    <s v="BH2366065"/>
    <d v="2025-10-29T00:00:00"/>
    <n v="73182"/>
    <s v="14051593"/>
    <n v="213280"/>
    <n v="0"/>
    <n v="17062"/>
    <n v="230342"/>
    <s v="Bán hàng"/>
    <m/>
    <m/>
    <n v="0"/>
    <n v="230342"/>
    <n v="0"/>
    <n v="230342"/>
    <d v="2025-10-29T00:00:00"/>
    <m/>
    <d v="2025-10-29T00:00:00"/>
    <n v="0"/>
    <m/>
    <n v="25.816111574073147"/>
    <s v="Nợ quá hạn 30 ngày"/>
    <n v="10"/>
    <s v=""/>
    <s v="check xong"/>
    <m/>
    <x v="9"/>
    <x v="9"/>
  </r>
  <r>
    <x v="9"/>
    <x v="9"/>
    <d v="2025-10-30T00:00:00"/>
    <s v="BH2366062"/>
    <d v="2025-10-30T00:00:00"/>
    <n v="73179"/>
    <s v="14053830"/>
    <n v="6616960"/>
    <n v="0"/>
    <n v="529357"/>
    <n v="7146317"/>
    <s v="Bán hàng"/>
    <m/>
    <m/>
    <n v="0"/>
    <n v="7146317"/>
    <n v="0"/>
    <n v="7146317"/>
    <d v="2025-10-30T00:00:00"/>
    <m/>
    <d v="2025-10-30T00:00:00"/>
    <n v="0"/>
    <m/>
    <n v="24.816111574073147"/>
    <s v="Nợ quá hạn 30 ngày"/>
    <n v="10"/>
    <s v=""/>
    <s v="check xong"/>
    <m/>
    <x v="9"/>
    <x v="9"/>
  </r>
  <r>
    <x v="9"/>
    <x v="9"/>
    <d v="2025-10-30T00:00:00"/>
    <s v="BH2366067"/>
    <d v="2025-10-30T00:00:00"/>
    <n v="73184"/>
    <s v="13398850"/>
    <n v="426560"/>
    <n v="0"/>
    <n v="34125"/>
    <n v="460685"/>
    <s v="Bán hàng"/>
    <m/>
    <m/>
    <n v="0"/>
    <n v="460685"/>
    <n v="0"/>
    <n v="460685"/>
    <d v="2025-10-30T00:00:00"/>
    <m/>
    <d v="2025-10-30T00:00:00"/>
    <n v="0"/>
    <m/>
    <n v="24.816111574073147"/>
    <s v="Nợ quá hạn 30 ngày"/>
    <n v="10"/>
    <s v=""/>
    <s v="check xong"/>
    <m/>
    <x v="9"/>
    <x v="9"/>
  </r>
  <r>
    <x v="9"/>
    <x v="9"/>
    <d v="2025-10-30T00:00:00"/>
    <s v="BH2366068"/>
    <d v="2025-10-30T00:00:00"/>
    <n v="73185"/>
    <s v="13399461"/>
    <n v="1012060"/>
    <n v="0"/>
    <n v="80965"/>
    <n v="1093025"/>
    <s v="Bán hàng"/>
    <m/>
    <m/>
    <n v="0"/>
    <n v="1093025"/>
    <n v="0"/>
    <n v="1093025"/>
    <d v="2025-10-30T00:00:00"/>
    <m/>
    <d v="2025-10-30T00:00:00"/>
    <n v="0"/>
    <m/>
    <n v="24.816111574073147"/>
    <s v="Nợ quá hạn 30 ngày"/>
    <n v="10"/>
    <s v=""/>
    <s v="check xong"/>
    <m/>
    <x v="9"/>
    <x v="9"/>
  </r>
  <r>
    <x v="9"/>
    <x v="9"/>
    <d v="2025-10-31T00:00:00"/>
    <s v="BH2366066"/>
    <d v="2025-10-31T00:00:00"/>
    <n v="73183"/>
    <s v="13396838"/>
    <n v="570000"/>
    <n v="0"/>
    <n v="45600"/>
    <n v="615600"/>
    <s v="Bán hàng"/>
    <m/>
    <m/>
    <n v="0"/>
    <n v="615600"/>
    <n v="0"/>
    <n v="615600"/>
    <d v="2025-10-31T00:00:00"/>
    <m/>
    <d v="2025-10-31T00:00:00"/>
    <n v="0"/>
    <m/>
    <n v="23.816111574073147"/>
    <s v="Nợ quá hạn 30 ngày"/>
    <n v="10"/>
    <s v=""/>
    <s v="check xong"/>
    <m/>
    <x v="9"/>
    <x v="9"/>
  </r>
  <r>
    <x v="1"/>
    <x v="1"/>
    <d v="2025-10-31T00:00:00"/>
    <s v="BH2372655"/>
    <d v="2025-10-31T00:00:00"/>
    <n v="72865"/>
    <s v="TC28651649"/>
    <n v="1140000"/>
    <n v="0"/>
    <n v="91200"/>
    <n v="1231200"/>
    <s v="Bán hàng"/>
    <m/>
    <m/>
    <n v="0"/>
    <n v="1231200"/>
    <n v="0"/>
    <n v="1231200"/>
    <d v="2025-10-31T00:00:00"/>
    <m/>
    <d v="2025-10-31T00:00:00"/>
    <n v="0"/>
    <m/>
    <n v="23.816111574073147"/>
    <s v="Nợ quá hạn 30 ngày"/>
    <n v="10"/>
    <s v=""/>
    <s v="check xong"/>
    <m/>
    <x v="1"/>
    <x v="1"/>
  </r>
  <r>
    <x v="11"/>
    <x v="11"/>
    <d v="2025-10-31T00:00:00"/>
    <s v="BH2372657"/>
    <d v="2025-10-31T00:00:00"/>
    <n v="72866"/>
    <s v="TC24599415"/>
    <n v="2450680"/>
    <n v="0"/>
    <n v="196054"/>
    <n v="2646734"/>
    <s v="Bán hàng"/>
    <m/>
    <m/>
    <n v="0"/>
    <n v="2646734"/>
    <n v="0"/>
    <n v="2646734"/>
    <d v="2025-10-31T00:00:00"/>
    <m/>
    <d v="2025-10-31T00:00:00"/>
    <n v="0"/>
    <m/>
    <n v="23.816111574073147"/>
    <s v="Nợ quá hạn 30 ngày"/>
    <n v="10"/>
    <s v=""/>
    <s v="check xong"/>
    <m/>
    <x v="11"/>
    <x v="11"/>
  </r>
  <r>
    <x v="6"/>
    <x v="6"/>
    <d v="2025-10-31T00:00:00"/>
    <s v="BH2372658"/>
    <d v="2025-10-31T00:00:00"/>
    <n v="72867"/>
    <s v="TC22661125"/>
    <n v="3492740"/>
    <n v="0"/>
    <n v="279419"/>
    <n v="3772159"/>
    <s v="Bán hàng"/>
    <m/>
    <m/>
    <n v="0"/>
    <n v="3772159"/>
    <n v="0"/>
    <n v="3772159"/>
    <d v="2025-10-31T00:00:00"/>
    <m/>
    <d v="2025-10-31T00:00:00"/>
    <n v="0"/>
    <m/>
    <n v="23.816111574073147"/>
    <s v="Nợ quá hạn 30 ngày"/>
    <n v="10"/>
    <s v=""/>
    <s v="check xong"/>
    <m/>
    <x v="6"/>
    <x v="6"/>
  </r>
  <r>
    <x v="13"/>
    <x v="13"/>
    <d v="2025-10-31T00:00:00"/>
    <s v="BH2372660"/>
    <d v="2025-10-31T00:00:00"/>
    <n v="72868"/>
    <s v="TC20692714"/>
    <n v="1110580"/>
    <n v="0"/>
    <n v="88846"/>
    <n v="1199426"/>
    <s v="Bán hàng"/>
    <m/>
    <m/>
    <n v="0"/>
    <n v="1199426"/>
    <n v="0"/>
    <n v="1199426"/>
    <d v="2025-10-31T00:00:00"/>
    <m/>
    <d v="2025-10-31T00:00:00"/>
    <n v="0"/>
    <m/>
    <n v="23.816111574073147"/>
    <s v="Nợ quá hạn 30 ngày"/>
    <n v="10"/>
    <s v=""/>
    <s v="check xong"/>
    <m/>
    <x v="13"/>
    <x v="13"/>
  </r>
  <r>
    <x v="2"/>
    <x v="2"/>
    <d v="2025-10-31T00:00:00"/>
    <s v="BH2372661"/>
    <d v="2025-10-31T00:00:00"/>
    <n v="72869"/>
    <s v="TC17306751"/>
    <n v="4384030"/>
    <n v="0"/>
    <n v="350722"/>
    <n v="4734752"/>
    <s v="Bán hàng"/>
    <m/>
    <m/>
    <n v="0"/>
    <n v="4734752"/>
    <n v="0"/>
    <n v="4734752"/>
    <d v="2025-10-31T00:00:00"/>
    <m/>
    <d v="2025-10-31T00:00:00"/>
    <n v="0"/>
    <m/>
    <n v="23.816111574073147"/>
    <s v="Nợ quá hạn 30 ngày"/>
    <n v="10"/>
    <s v=""/>
    <s v="check xong"/>
    <m/>
    <x v="2"/>
    <x v="2"/>
  </r>
  <r>
    <x v="2"/>
    <x v="2"/>
    <d v="2025-10-31T00:00:00"/>
    <s v="BH2372662"/>
    <d v="2025-10-31T00:00:00"/>
    <n v="72870"/>
    <s v="TC17306642"/>
    <n v="2186756"/>
    <n v="0"/>
    <n v="174940"/>
    <n v="2361696"/>
    <s v="Bán hàng"/>
    <m/>
    <m/>
    <n v="0"/>
    <n v="2361696"/>
    <n v="0"/>
    <n v="2361696"/>
    <d v="2025-10-31T00:00:00"/>
    <m/>
    <d v="2025-10-31T00:00:00"/>
    <n v="0"/>
    <m/>
    <n v="23.816111574073147"/>
    <s v="Nợ quá hạn 30 ngày"/>
    <n v="10"/>
    <s v=""/>
    <s v="check xong"/>
    <m/>
    <x v="2"/>
    <x v="2"/>
  </r>
  <r>
    <x v="3"/>
    <x v="3"/>
    <d v="2025-10-31T00:00:00"/>
    <s v="BH2372663"/>
    <d v="2025-10-31T00:00:00"/>
    <n v="72871"/>
    <s v="TC16102329"/>
    <n v="4419200"/>
    <n v="0"/>
    <n v="353536"/>
    <n v="4772736"/>
    <s v="Bán hàng"/>
    <m/>
    <m/>
    <n v="0"/>
    <n v="4772736"/>
    <n v="0"/>
    <n v="4772736"/>
    <d v="2025-10-31T00:00:00"/>
    <m/>
    <d v="2025-10-31T00:00:00"/>
    <n v="0"/>
    <m/>
    <n v="23.816111574073147"/>
    <s v="Nợ quá hạn 30 ngày"/>
    <n v="10"/>
    <s v=""/>
    <s v="check xong"/>
    <m/>
    <x v="3"/>
    <x v="3"/>
  </r>
  <r>
    <x v="7"/>
    <x v="7"/>
    <d v="2025-10-31T00:00:00"/>
    <s v="BH2372664"/>
    <d v="2025-10-31T00:00:00"/>
    <n v="72872"/>
    <s v="TC15062301"/>
    <n v="2024120"/>
    <n v="0"/>
    <n v="161930"/>
    <n v="2186050"/>
    <s v="Bán hàng"/>
    <m/>
    <m/>
    <n v="0"/>
    <n v="2186050"/>
    <n v="0"/>
    <n v="2186050"/>
    <d v="2025-10-31T00:00:00"/>
    <m/>
    <d v="2025-10-31T00:00:00"/>
    <n v="0"/>
    <m/>
    <n v="23.816111574073147"/>
    <s v="Nợ quá hạn 30 ngày"/>
    <n v="10"/>
    <s v=""/>
    <s v="check xong"/>
    <m/>
    <x v="7"/>
    <x v="7"/>
  </r>
  <r>
    <x v="8"/>
    <x v="8"/>
    <d v="2025-10-31T00:00:00"/>
    <s v="BH2372665"/>
    <d v="2025-10-31T00:00:00"/>
    <n v="72873"/>
    <s v="12154060 - Mega Hiệp Phú"/>
    <n v="853120"/>
    <n v="0"/>
    <n v="68250"/>
    <n v="921370"/>
    <s v="Bán hàng"/>
    <m/>
    <m/>
    <n v="0"/>
    <n v="921370"/>
    <n v="0"/>
    <n v="921370"/>
    <d v="2025-10-31T00:00:00"/>
    <m/>
    <d v="2025-10-31T00:00:00"/>
    <n v="0"/>
    <m/>
    <n v="23.816111574073147"/>
    <s v="Nợ quá hạn 30 ngày"/>
    <n v="10"/>
    <s v=""/>
    <s v="check xong"/>
    <m/>
    <x v="8"/>
    <x v="8"/>
  </r>
  <r>
    <x v="8"/>
    <x v="8"/>
    <d v="2025-10-31T00:00:00"/>
    <s v="BH2372666"/>
    <d v="2025-10-31T00:00:00"/>
    <n v="72874"/>
    <s v="12157545 - Mega Hiệp Phú"/>
    <n v="853120"/>
    <n v="0"/>
    <n v="68250"/>
    <n v="921370"/>
    <s v="Bán hàng"/>
    <m/>
    <m/>
    <n v="0"/>
    <n v="921370"/>
    <n v="0"/>
    <n v="921370"/>
    <d v="2025-10-31T00:00:00"/>
    <m/>
    <d v="2025-10-31T00:00:00"/>
    <n v="0"/>
    <m/>
    <n v="23.816111574073147"/>
    <s v="Nợ quá hạn 30 ngày"/>
    <n v="10"/>
    <s v=""/>
    <s v="check xong"/>
    <m/>
    <x v="8"/>
    <x v="8"/>
  </r>
  <r>
    <x v="8"/>
    <x v="8"/>
    <d v="2025-10-31T00:00:00"/>
    <s v="BH2372667"/>
    <d v="2025-10-31T00:00:00"/>
    <n v="72875"/>
    <s v="11298441 - Mega Bình Phú"/>
    <n v="560000"/>
    <n v="0"/>
    <n v="44800"/>
    <n v="604800"/>
    <s v="Bán hàng"/>
    <m/>
    <m/>
    <n v="0"/>
    <n v="604800"/>
    <n v="0"/>
    <n v="604800"/>
    <d v="2025-10-31T00:00:00"/>
    <m/>
    <d v="2025-10-31T00:00:00"/>
    <n v="0"/>
    <m/>
    <n v="23.816111574073147"/>
    <s v="Nợ quá hạn 30 ngày"/>
    <n v="10"/>
    <s v=""/>
    <s v="check xong"/>
    <m/>
    <x v="8"/>
    <x v="8"/>
  </r>
  <r>
    <x v="8"/>
    <x v="8"/>
    <d v="2025-10-31T00:00:00"/>
    <s v="BH2372668"/>
    <d v="2025-10-31T00:00:00"/>
    <n v="72876"/>
    <s v="11298526 - Mega Bình Phú"/>
    <n v="1706240"/>
    <n v="0"/>
    <n v="136499"/>
    <n v="1842739"/>
    <s v="Bán hàng"/>
    <m/>
    <m/>
    <n v="0"/>
    <n v="1842739"/>
    <n v="0"/>
    <n v="1842739"/>
    <d v="2025-10-31T00:00:00"/>
    <m/>
    <d v="2025-10-31T00:00:00"/>
    <n v="0"/>
    <m/>
    <n v="23.816111574073147"/>
    <s v="Nợ quá hạn 30 ngày"/>
    <n v="10"/>
    <s v=""/>
    <s v="check xong"/>
    <m/>
    <x v="8"/>
    <x v="8"/>
  </r>
  <r>
    <x v="5"/>
    <x v="5"/>
    <d v="2025-10-31T00:00:00"/>
    <s v="BH2372669"/>
    <d v="2025-10-31T00:00:00"/>
    <n v="72877"/>
    <s v="19041245"/>
    <n v="1110580"/>
    <n v="0"/>
    <n v="88846"/>
    <n v="1199426"/>
    <s v="Bán hàng"/>
    <m/>
    <m/>
    <n v="0"/>
    <n v="1199426"/>
    <n v="0"/>
    <n v="1199426"/>
    <d v="2025-10-31T00:00:00"/>
    <m/>
    <d v="2025-10-31T00:00:00"/>
    <n v="0"/>
    <m/>
    <n v="23.816111574073147"/>
    <s v="Nợ quá hạn 30 ngày"/>
    <n v="10"/>
    <s v=""/>
    <s v="check xong"/>
    <m/>
    <x v="5"/>
    <x v="5"/>
  </r>
  <r>
    <x v="4"/>
    <x v="4"/>
    <d v="2025-10-31T00:00:00"/>
    <s v="BH2372670"/>
    <d v="2025-10-31T00:00:00"/>
    <n v="72878"/>
    <s v="18560179"/>
    <n v="2877240"/>
    <n v="0"/>
    <n v="230179"/>
    <n v="3107419"/>
    <s v="Bán hàng"/>
    <m/>
    <m/>
    <n v="0"/>
    <n v="3107419"/>
    <n v="0"/>
    <n v="3107419"/>
    <d v="2025-10-31T00:00:00"/>
    <m/>
    <d v="2025-10-31T00:00:00"/>
    <n v="0"/>
    <m/>
    <n v="23.816111574073147"/>
    <s v="Nợ quá hạn 30 ngày"/>
    <n v="10"/>
    <s v=""/>
    <s v="check xong"/>
    <m/>
    <x v="4"/>
    <x v="4"/>
  </r>
  <r>
    <x v="1"/>
    <x v="1"/>
    <d v="2025-10-31T00:00:00"/>
    <s v="BH2372674"/>
    <d v="2025-10-31T00:00:00"/>
    <n v="72882"/>
    <s v="TC28653024"/>
    <n v="2272068"/>
    <n v="0"/>
    <n v="181765"/>
    <n v="2453833"/>
    <s v="Bán hàng"/>
    <m/>
    <m/>
    <n v="0"/>
    <n v="2453833"/>
    <n v="0"/>
    <n v="2453833"/>
    <d v="2025-10-31T00:00:00"/>
    <m/>
    <d v="2025-10-31T00:00:00"/>
    <n v="0"/>
    <m/>
    <n v="23.816111574073147"/>
    <s v="Nợ quá hạn 30 ngày"/>
    <n v="10"/>
    <s v=""/>
    <s v="check xong"/>
    <m/>
    <x v="1"/>
    <x v="1"/>
  </r>
  <r>
    <x v="7"/>
    <x v="7"/>
    <d v="2025-10-31T00:00:00"/>
    <s v="BH2372675"/>
    <d v="2025-10-31T00:00:00"/>
    <n v="72971"/>
    <s v="TC15063237"/>
    <n v="2024120"/>
    <n v="0"/>
    <n v="161930"/>
    <n v="2186050"/>
    <s v="Bán hàng"/>
    <m/>
    <m/>
    <n v="0"/>
    <n v="2186050"/>
    <n v="0"/>
    <n v="2186050"/>
    <d v="2025-10-31T00:00:00"/>
    <m/>
    <d v="2025-10-31T00:00:00"/>
    <n v="0"/>
    <m/>
    <n v="23.816111574073147"/>
    <s v="Nợ quá hạn 30 ngày"/>
    <n v="10"/>
    <s v=""/>
    <s v="check xong"/>
    <m/>
    <x v="7"/>
    <x v="7"/>
  </r>
  <r>
    <x v="7"/>
    <x v="7"/>
    <d v="2025-10-31T00:00:00"/>
    <s v="BH2372676"/>
    <d v="2025-10-31T00:00:00"/>
    <n v="72884"/>
    <s v="TC15063529"/>
    <n v="1468620"/>
    <n v="0"/>
    <n v="117490"/>
    <n v="1586110"/>
    <s v="Bán hàng"/>
    <m/>
    <m/>
    <n v="0"/>
    <n v="1586110"/>
    <n v="0"/>
    <n v="1586110"/>
    <d v="2025-10-31T00:00:00"/>
    <m/>
    <d v="2025-10-31T00:00:00"/>
    <n v="0"/>
    <m/>
    <n v="23.816111574073147"/>
    <s v="Nợ quá hạn 30 ngày"/>
    <n v="10"/>
    <s v=""/>
    <s v="check xong"/>
    <m/>
    <x v="7"/>
    <x v="7"/>
  </r>
  <r>
    <x v="3"/>
    <x v="3"/>
    <d v="2025-10-31T00:00:00"/>
    <s v="BH2372677"/>
    <d v="2025-10-31T00:00:00"/>
    <n v="72885"/>
    <s v="TC16103235"/>
    <n v="426560"/>
    <n v="0"/>
    <n v="34125"/>
    <n v="460685"/>
    <s v="Bán hàng"/>
    <m/>
    <m/>
    <n v="0"/>
    <n v="460685"/>
    <n v="0"/>
    <n v="460685"/>
    <d v="2025-10-31T00:00:00"/>
    <m/>
    <d v="2025-10-31T00:00:00"/>
    <n v="0"/>
    <m/>
    <n v="23.816111574073147"/>
    <s v="Nợ quá hạn 30 ngày"/>
    <n v="10"/>
    <s v=""/>
    <s v="check xong"/>
    <m/>
    <x v="3"/>
    <x v="3"/>
  </r>
  <r>
    <x v="3"/>
    <x v="3"/>
    <d v="2025-10-31T00:00:00"/>
    <s v="BH2372678"/>
    <d v="2025-10-31T00:00:00"/>
    <n v="72886"/>
    <s v="TC16103545"/>
    <n v="1110580"/>
    <n v="0"/>
    <n v="88846"/>
    <n v="1199426"/>
    <s v="Bán hàng"/>
    <m/>
    <m/>
    <n v="0"/>
    <n v="1199426"/>
    <n v="0"/>
    <n v="1199426"/>
    <d v="2025-10-31T00:00:00"/>
    <m/>
    <d v="2025-10-31T00:00:00"/>
    <n v="0"/>
    <m/>
    <n v="23.816111574073147"/>
    <s v="Nợ quá hạn 30 ngày"/>
    <n v="10"/>
    <s v=""/>
    <s v="check xong"/>
    <m/>
    <x v="3"/>
    <x v="3"/>
  </r>
  <r>
    <x v="2"/>
    <x v="2"/>
    <d v="2025-10-31T00:00:00"/>
    <s v="BH2372679"/>
    <d v="2025-10-31T00:00:00"/>
    <n v="72887"/>
    <s v="TC17308651"/>
    <n v="1110580"/>
    <n v="0"/>
    <n v="88846"/>
    <n v="1199426"/>
    <s v="Bán hàng"/>
    <m/>
    <m/>
    <n v="0"/>
    <n v="1199426"/>
    <n v="0"/>
    <n v="1199426"/>
    <d v="2025-10-31T00:00:00"/>
    <m/>
    <d v="2025-10-31T00:00:00"/>
    <n v="0"/>
    <m/>
    <n v="23.816111574073147"/>
    <s v="Nợ quá hạn 30 ngày"/>
    <n v="10"/>
    <s v=""/>
    <s v="check xong"/>
    <m/>
    <x v="2"/>
    <x v="2"/>
  </r>
  <r>
    <x v="13"/>
    <x v="13"/>
    <d v="2025-10-31T00:00:00"/>
    <s v="BH2372680"/>
    <d v="2025-10-31T00:00:00"/>
    <n v="72888"/>
    <s v="TC20693597"/>
    <n v="2450680"/>
    <n v="0"/>
    <n v="196054"/>
    <n v="2646734"/>
    <s v="Bán hàng"/>
    <m/>
    <m/>
    <n v="0"/>
    <n v="2646734"/>
    <n v="0"/>
    <n v="2646734"/>
    <d v="2025-10-31T00:00:00"/>
    <m/>
    <d v="2025-10-31T00:00:00"/>
    <n v="0"/>
    <m/>
    <n v="23.816111574073147"/>
    <s v="Nợ quá hạn 30 ngày"/>
    <n v="10"/>
    <s v=""/>
    <s v="check xong"/>
    <m/>
    <x v="13"/>
    <x v="13"/>
  </r>
  <r>
    <x v="0"/>
    <x v="0"/>
    <d v="2025-10-31T00:00:00"/>
    <s v="BH2372681"/>
    <d v="2025-10-31T00:00:00"/>
    <n v="72889"/>
    <s v="TC25641331"/>
    <n v="3495270"/>
    <n v="0"/>
    <n v="279622"/>
    <n v="3774892"/>
    <s v="Bán hàng"/>
    <m/>
    <m/>
    <n v="0"/>
    <n v="3774892"/>
    <n v="0"/>
    <n v="3774892"/>
    <d v="2025-10-31T00:00:00"/>
    <m/>
    <d v="2025-10-31T00:00:00"/>
    <n v="0"/>
    <m/>
    <n v="23.816111574073147"/>
    <s v="Nợ quá hạn 30 ngày"/>
    <n v="10"/>
    <s v=""/>
    <s v="check xong"/>
    <m/>
    <x v="0"/>
    <x v="0"/>
  </r>
  <r>
    <x v="12"/>
    <x v="12"/>
    <d v="2025-10-31T00:00:00"/>
    <s v="BH2372682"/>
    <d v="2025-10-31T00:00:00"/>
    <n v="72890"/>
    <s v="TC27661386"/>
    <n v="558030"/>
    <n v="0"/>
    <n v="44642"/>
    <n v="602672"/>
    <s v="Bán hàng"/>
    <m/>
    <m/>
    <n v="0"/>
    <n v="602672"/>
    <n v="0"/>
    <n v="602672"/>
    <d v="2025-10-31T00:00:00"/>
    <m/>
    <d v="2025-10-31T00:00:00"/>
    <n v="0"/>
    <m/>
    <n v="23.816111574073147"/>
    <s v="Nợ quá hạn 30 ngày"/>
    <n v="10"/>
    <s v=""/>
    <s v="check xong"/>
    <m/>
    <x v="12"/>
    <x v="12"/>
  </r>
  <r>
    <x v="8"/>
    <x v="8"/>
    <d v="2025-10-31T00:00:00"/>
    <s v="BH2373360"/>
    <d v="2025-10-31T00:00:00"/>
    <n v="72954"/>
    <s v="11300140 - Mega Bình Phú"/>
    <n v="580000"/>
    <n v="0"/>
    <n v="46400"/>
    <n v="626400"/>
    <s v="Bán hàng"/>
    <m/>
    <m/>
    <n v="0"/>
    <n v="626400"/>
    <n v="0"/>
    <n v="626400"/>
    <d v="2025-10-31T00:00:00"/>
    <m/>
    <d v="2025-10-31T00:00:00"/>
    <n v="0"/>
    <m/>
    <n v="23.816111574073147"/>
    <s v="Nợ quá hạn 30 ngày"/>
    <n v="10"/>
    <s v=""/>
    <s v="check xong"/>
    <m/>
    <x v="8"/>
    <x v="8"/>
  </r>
  <r>
    <x v="8"/>
    <x v="8"/>
    <d v="2025-10-31T00:00:00"/>
    <s v="BH2373361"/>
    <d v="2025-10-31T00:00:00"/>
    <n v="72955"/>
    <s v="10014578 - Mega An Phú"/>
    <n v="3342700"/>
    <n v="0"/>
    <n v="267416"/>
    <n v="3610116"/>
    <s v="Bán hàng"/>
    <m/>
    <m/>
    <n v="0"/>
    <n v="3610116"/>
    <n v="0"/>
    <n v="3610116"/>
    <d v="2025-10-31T00:00:00"/>
    <m/>
    <d v="2025-10-31T00:00:00"/>
    <n v="0"/>
    <m/>
    <n v="23.816111574073147"/>
    <s v="Nợ quá hạn 30 ngày"/>
    <n v="10"/>
    <s v=""/>
    <s v="check xong"/>
    <m/>
    <x v="8"/>
    <x v="8"/>
  </r>
  <r>
    <x v="8"/>
    <x v="8"/>
    <d v="2025-10-31T00:00:00"/>
    <s v="BH2373362"/>
    <d v="2025-10-31T00:00:00"/>
    <n v="72956"/>
    <s v="10014272 - Mega An Phú"/>
    <n v="639840"/>
    <n v="0"/>
    <n v="51187"/>
    <n v="691027"/>
    <s v="Bán hàng"/>
    <m/>
    <m/>
    <n v="0"/>
    <n v="691027"/>
    <n v="0"/>
    <n v="691027"/>
    <d v="2025-10-31T00:00:00"/>
    <m/>
    <d v="2025-10-31T00:00:00"/>
    <n v="0"/>
    <m/>
    <n v="23.816111574073147"/>
    <s v="Nợ quá hạn 30 ngày"/>
    <n v="10"/>
    <s v=""/>
    <s v="check xong"/>
    <m/>
    <x v="8"/>
    <x v="8"/>
  </r>
  <r>
    <x v="1"/>
    <x v="1"/>
    <d v="2025-07-30T00:00:00"/>
    <s v="HBTL25012165"/>
    <d v="2025-07-30T00:00:00"/>
    <n v="102"/>
    <s v="Hàng trả - phiếu HT0009948 - MEGA-015"/>
    <n v="533076"/>
    <n v="0"/>
    <n v="42646"/>
    <n v="575722"/>
    <s v="Hàng trả"/>
    <d v="2025-08-11T00:00:00"/>
    <m/>
    <n v="0"/>
    <n v="-575722"/>
    <n v="-575722"/>
    <n v="0"/>
    <d v="2025-07-30T00:00:00"/>
    <m/>
    <d v="2025-07-30T00:00:00"/>
    <n v="0"/>
    <m/>
    <s v=""/>
    <s v="Đã thanh toán"/>
    <s v="07"/>
    <s v="08"/>
    <s v="check xong"/>
    <m/>
    <x v="1"/>
    <x v="1"/>
  </r>
  <r>
    <x v="8"/>
    <x v="8"/>
    <d v="2025-08-05T00:00:00"/>
    <s v="HBTL2306/150"/>
    <d v="2025-08-05T00:00:00"/>
    <n v="33"/>
    <s v="Hàng trả - mega0003"/>
    <n v="472164"/>
    <n v="0"/>
    <n v="37773"/>
    <n v="509937"/>
    <s v="Hàng trả"/>
    <d v="2025-08-11T00:00:00"/>
    <m/>
    <n v="0"/>
    <n v="-509937"/>
    <n v="-509937"/>
    <n v="0"/>
    <d v="2025-08-05T00:00:00"/>
    <m/>
    <d v="2025-08-05T00:00:00"/>
    <n v="0"/>
    <m/>
    <s v=""/>
    <s v="Đã thanh toán"/>
    <s v="08"/>
    <s v="08"/>
    <s v="check xong"/>
    <m/>
    <x v="8"/>
    <x v="8"/>
  </r>
  <r>
    <x v="0"/>
    <x v="0"/>
    <d v="2025-08-06T00:00:00"/>
    <s v="HBTL2306/152"/>
    <d v="2025-08-06T00:00:00"/>
    <n v="75"/>
    <s v="Hàng trả"/>
    <n v="1727792"/>
    <n v="0"/>
    <n v="138223"/>
    <n v="1866015"/>
    <s v="Hàng trả"/>
    <d v="2025-08-11T00:00:00"/>
    <m/>
    <n v="0"/>
    <n v="-1866015"/>
    <n v="-1866015"/>
    <n v="0"/>
    <d v="2025-08-06T00:00:00"/>
    <m/>
    <d v="2025-08-06T00:00:00"/>
    <n v="0"/>
    <m/>
    <s v=""/>
    <s v="Đã thanh toán"/>
    <s v="08"/>
    <s v="08"/>
    <s v="check xong"/>
    <m/>
    <x v="0"/>
    <x v="0"/>
  </r>
  <r>
    <x v="0"/>
    <x v="0"/>
    <d v="2025-08-08T00:00:00"/>
    <s v="HBTL2306/296"/>
    <d v="2025-08-08T00:00:00"/>
    <n v="93"/>
    <s v="Hàng trả - phiếu HCM/HT0010052 - MEGA-011"/>
    <n v="1643756"/>
    <n v="0"/>
    <n v="131500"/>
    <n v="1775256"/>
    <s v="Hàng trả"/>
    <d v="2025-08-25T00:00:00"/>
    <m/>
    <n v="0"/>
    <n v="-1775256"/>
    <n v="-1775256"/>
    <n v="0"/>
    <d v="2025-08-08T00:00:00"/>
    <m/>
    <d v="2025-08-08T00:00:00"/>
    <n v="0"/>
    <m/>
    <s v=""/>
    <s v="Đã thanh toán"/>
    <s v="08"/>
    <s v="08"/>
    <s v="check xong"/>
    <m/>
    <x v="0"/>
    <x v="0"/>
  </r>
  <r>
    <x v="5"/>
    <x v="5"/>
    <d v="2025-08-13T00:00:00"/>
    <s v="HBTL2306/295"/>
    <d v="2025-08-13T00:00:00"/>
    <n v="129"/>
    <s v="Hàng trả - phiếu HCM/HT0010086 - MEGA-008"/>
    <n v="324023"/>
    <n v="0"/>
    <n v="25922"/>
    <n v="349945"/>
    <s v="Hàng trả"/>
    <d v="2025-08-25T00:00:00"/>
    <m/>
    <n v="0"/>
    <n v="-349945"/>
    <n v="-349945"/>
    <n v="0"/>
    <d v="2025-08-13T00:00:00"/>
    <m/>
    <d v="2025-08-13T00:00:00"/>
    <n v="0"/>
    <m/>
    <s v=""/>
    <s v="Đã thanh toán"/>
    <s v="08"/>
    <s v="08"/>
    <s v="check xong"/>
    <m/>
    <x v="5"/>
    <x v="5"/>
  </r>
  <r>
    <x v="7"/>
    <x v="7"/>
    <d v="2025-08-13T00:00:00"/>
    <s v="HBTL2306/299"/>
    <d v="2025-08-13T00:00:00"/>
    <n v="137"/>
    <s v="Hàng trả"/>
    <n v="327417"/>
    <n v="0"/>
    <n v="26194"/>
    <n v="353611"/>
    <s v="Hàng trả"/>
    <d v="2025-08-25T00:00:00"/>
    <m/>
    <n v="0"/>
    <n v="-353611"/>
    <n v="-353611"/>
    <n v="0"/>
    <d v="2025-08-13T00:00:00"/>
    <m/>
    <d v="2025-08-13T00:00:00"/>
    <n v="0"/>
    <m/>
    <s v=""/>
    <s v="Đã thanh toán"/>
    <s v="08"/>
    <s v="08"/>
    <s v="check xong"/>
    <m/>
    <x v="7"/>
    <x v="7"/>
  </r>
  <r>
    <x v="4"/>
    <x v="4"/>
    <d v="2025-08-13T00:00:00"/>
    <s v="HBTL2306/151"/>
    <d v="2025-08-13T00:00:00"/>
    <n v="105"/>
    <s v="Hàng trả"/>
    <n v="448411"/>
    <n v="0"/>
    <n v="35873"/>
    <n v="484284"/>
    <s v="Hàng trả"/>
    <d v="2025-08-25T00:00:00"/>
    <m/>
    <n v="0"/>
    <n v="-484284"/>
    <n v="-484284"/>
    <n v="0"/>
    <d v="2025-08-13T00:00:00"/>
    <m/>
    <d v="2025-08-13T00:00:00"/>
    <n v="0"/>
    <m/>
    <s v=""/>
    <s v="Đã thanh toán"/>
    <s v="08"/>
    <s v="08"/>
    <s v="check xong"/>
    <m/>
    <x v="4"/>
    <x v="4"/>
  </r>
  <r>
    <x v="7"/>
    <x v="7"/>
    <d v="2025-08-13T00:00:00"/>
    <s v="HBTL2306/300"/>
    <d v="2025-08-13T00:00:00"/>
    <n v="140"/>
    <s v="Hàng trả"/>
    <n v="111058"/>
    <n v="0"/>
    <n v="8885"/>
    <n v="119943"/>
    <s v="Hàng trả"/>
    <d v="2025-08-25T00:00:00"/>
    <m/>
    <n v="0"/>
    <n v="-119943"/>
    <n v="-119943"/>
    <n v="0"/>
    <d v="2025-08-13T00:00:00"/>
    <m/>
    <d v="2025-08-13T00:00:00"/>
    <n v="0"/>
    <m/>
    <s v=""/>
    <s v="Đã thanh toán"/>
    <s v="08"/>
    <s v="08"/>
    <s v="check xong"/>
    <m/>
    <x v="7"/>
    <x v="7"/>
  </r>
  <r>
    <x v="12"/>
    <x v="12"/>
    <d v="2025-08-19T00:00:00"/>
    <s v="HBTL2306/301"/>
    <d v="2025-08-19T00:00:00"/>
    <n v="69"/>
    <s v="Hàng trả"/>
    <n v="1268463"/>
    <n v="0"/>
    <n v="101477"/>
    <n v="1369940"/>
    <s v="Hàng trả"/>
    <d v="2025-08-25T00:00:00"/>
    <m/>
    <n v="0"/>
    <n v="-1369940"/>
    <n v="-1369940"/>
    <n v="0"/>
    <d v="2025-08-19T00:00:00"/>
    <m/>
    <d v="2025-08-19T00:00:00"/>
    <n v="0"/>
    <m/>
    <s v=""/>
    <s v="Đã thanh toán"/>
    <s v="08"/>
    <s v="08"/>
    <s v="check xong"/>
    <m/>
    <x v="12"/>
    <x v="12"/>
  </r>
  <r>
    <x v="5"/>
    <x v="5"/>
    <d v="2025-08-26T00:00:00"/>
    <s v="HBTL2306/298"/>
    <d v="2025-08-26T00:00:00"/>
    <n v="155"/>
    <s v="Hàng trả - MEGA-008"/>
    <n v="1316850"/>
    <n v="0"/>
    <n v="105347"/>
    <n v="1422197"/>
    <s v="Hàng trả"/>
    <d v="2025-09-10T00:00:00"/>
    <m/>
    <n v="0"/>
    <n v="-1422197"/>
    <n v="-1422197"/>
    <n v="0"/>
    <d v="2025-08-26T00:00:00"/>
    <m/>
    <d v="2025-08-26T00:00:00"/>
    <n v="0"/>
    <m/>
    <s v=""/>
    <s v="Đã thanh toán"/>
    <s v="08"/>
    <s v="09"/>
    <s v="check xong"/>
    <m/>
    <x v="5"/>
    <x v="5"/>
  </r>
  <r>
    <x v="7"/>
    <x v="7"/>
    <d v="2025-08-26T00:00:00"/>
    <s v="HBTL2306/297"/>
    <d v="2025-08-26T00:00:00"/>
    <n v="160"/>
    <s v="Hàng trả - phiếu HCM/HT0010322 - MEGA-002"/>
    <n v="92000"/>
    <n v="0"/>
    <n v="7360"/>
    <n v="99360"/>
    <s v="Hàng trả"/>
    <d v="2025-09-10T00:00:00"/>
    <m/>
    <n v="0"/>
    <n v="-99360"/>
    <n v="-99360"/>
    <n v="0"/>
    <d v="2025-08-26T00:00:00"/>
    <m/>
    <d v="2025-08-26T00:00:00"/>
    <n v="0"/>
    <m/>
    <s v=""/>
    <s v="Đã thanh toán"/>
    <s v="08"/>
    <s v="09"/>
    <s v="check xong"/>
    <m/>
    <x v="7"/>
    <x v="7"/>
  </r>
  <r>
    <x v="1"/>
    <x v="1"/>
    <d v="2025-08-26T00:00:00"/>
    <s v="HBTL2306/302"/>
    <d v="2025-08-26T00:00:00"/>
    <n v="139"/>
    <s v="Hàng trả"/>
    <n v="146862"/>
    <n v="0"/>
    <n v="11749"/>
    <n v="158611"/>
    <s v="Hàng trả"/>
    <d v="2025-09-10T00:00:00"/>
    <m/>
    <n v="0"/>
    <n v="-158611"/>
    <n v="-158611"/>
    <n v="0"/>
    <d v="2025-08-26T00:00:00"/>
    <m/>
    <d v="2025-08-26T00:00:00"/>
    <n v="0"/>
    <m/>
    <s v=""/>
    <s v="Đã thanh toán"/>
    <s v="08"/>
    <s v="09"/>
    <s v="check xong"/>
    <m/>
    <x v="1"/>
    <x v="1"/>
  </r>
  <r>
    <x v="3"/>
    <x v="3"/>
    <d v="2025-09-03T00:00:00"/>
    <s v="HBTL2306/656"/>
    <d v="2025-09-03T00:00:00"/>
    <n v="144"/>
    <s v="Hàng trả - MEGA-003 - MEGA Hải Phòng"/>
    <n v="411374"/>
    <n v="0"/>
    <n v="32910"/>
    <n v="444284"/>
    <s v="Hàng trả"/>
    <d v="2025-09-10T00:00:00"/>
    <m/>
    <n v="0"/>
    <n v="-444284"/>
    <n v="-444284"/>
    <n v="0"/>
    <d v="2025-09-03T00:00:00"/>
    <m/>
    <d v="2025-09-03T00:00:00"/>
    <n v="0"/>
    <m/>
    <s v=""/>
    <s v="Đã thanh toán"/>
    <s v="09"/>
    <s v="09"/>
    <s v="check xong"/>
    <m/>
    <x v="3"/>
    <x v="3"/>
  </r>
  <r>
    <x v="3"/>
    <x v="3"/>
    <d v="2025-09-03T00:00:00"/>
    <s v="HBTL2306/661"/>
    <d v="2025-09-03T00:00:00"/>
    <n v="146"/>
    <s v="Hàng trả - MEGA-003 - MEGA Hải Phòng"/>
    <n v="111058"/>
    <n v="0"/>
    <n v="8885"/>
    <n v="119943"/>
    <s v="Hàng trả"/>
    <d v="2025-09-10T00:00:00"/>
    <m/>
    <n v="0"/>
    <n v="-119943"/>
    <n v="-119943"/>
    <n v="0"/>
    <d v="2025-09-03T00:00:00"/>
    <m/>
    <d v="2025-09-03T00:00:00"/>
    <n v="0"/>
    <m/>
    <s v=""/>
    <s v="Đã thanh toán"/>
    <s v="09"/>
    <s v="09"/>
    <s v="check xong"/>
    <m/>
    <x v="3"/>
    <x v="3"/>
  </r>
  <r>
    <x v="3"/>
    <x v="3"/>
    <d v="2025-09-03T00:00:00"/>
    <s v="HBTL2306/662"/>
    <d v="2025-09-03T00:00:00"/>
    <n v="145"/>
    <s v="Hàng trả - MEGA-003 - MEGA Hải Phòng"/>
    <n v="111606"/>
    <n v="0"/>
    <n v="8928"/>
    <n v="120534"/>
    <s v="Hàng trả"/>
    <d v="2025-09-10T00:00:00"/>
    <m/>
    <n v="0"/>
    <n v="-120534"/>
    <n v="-120534"/>
    <n v="0"/>
    <d v="2025-09-03T00:00:00"/>
    <m/>
    <d v="2025-09-03T00:00:00"/>
    <n v="0"/>
    <m/>
    <s v=""/>
    <s v="Đã thanh toán"/>
    <s v="09"/>
    <s v="09"/>
    <s v="check xong"/>
    <m/>
    <x v="3"/>
    <x v="3"/>
  </r>
  <r>
    <x v="3"/>
    <x v="3"/>
    <d v="2025-09-03T00:00:00"/>
    <s v="HBTL2306/663"/>
    <d v="2025-09-03T00:00:00"/>
    <n v="147"/>
    <s v="Hàng trả - MEGA-003 - MEGA Hải Phòng"/>
    <n v="111058"/>
    <n v="0"/>
    <n v="8885"/>
    <n v="119943"/>
    <s v="Hàng trả"/>
    <d v="2025-09-10T00:00:00"/>
    <m/>
    <n v="0"/>
    <n v="-119943"/>
    <n v="-119943"/>
    <n v="0"/>
    <d v="2025-09-03T00:00:00"/>
    <m/>
    <d v="2025-09-03T00:00:00"/>
    <n v="0"/>
    <m/>
    <s v=""/>
    <s v="Đã thanh toán"/>
    <s v="09"/>
    <s v="09"/>
    <s v="check xong"/>
    <m/>
    <x v="3"/>
    <x v="3"/>
  </r>
  <r>
    <x v="2"/>
    <x v="2"/>
    <d v="2025-09-05T00:00:00"/>
    <s v="HBTL2306/658"/>
    <d v="2025-09-05T00:00:00"/>
    <n v="133"/>
    <s v="Hàng trả - MEGA-004 - MEGA Đà Nẵng"/>
    <n v="648733"/>
    <n v="0"/>
    <n v="51898"/>
    <n v="700631"/>
    <s v="Hàng trả"/>
    <d v="2025-09-10T00:00:00"/>
    <m/>
    <n v="0"/>
    <n v="-700631"/>
    <n v="-700631"/>
    <n v="0"/>
    <d v="2025-09-05T00:00:00"/>
    <m/>
    <d v="2025-09-05T00:00:00"/>
    <n v="0"/>
    <m/>
    <s v=""/>
    <s v="Đã thanh toán"/>
    <s v="09"/>
    <s v="09"/>
    <s v="check xong"/>
    <m/>
    <x v="2"/>
    <x v="2"/>
  </r>
  <r>
    <x v="1"/>
    <x v="1"/>
    <d v="2025-09-08T00:00:00"/>
    <s v="HBTL2306/667"/>
    <d v="2025-09-08T00:00:00"/>
    <n v="147"/>
    <s v="Hàng trả - MEGA-015 - Mega Rạch Giá"/>
    <n v="311401"/>
    <n v="0"/>
    <n v="24912"/>
    <n v="336313"/>
    <s v="Hàng trả"/>
    <d v="2025-09-10T00:00:00"/>
    <m/>
    <n v="0"/>
    <n v="-336313"/>
    <n v="-336313"/>
    <n v="0"/>
    <d v="2025-09-08T00:00:00"/>
    <m/>
    <d v="2025-09-08T00:00:00"/>
    <n v="0"/>
    <m/>
    <s v=""/>
    <s v="Đã thanh toán"/>
    <s v="09"/>
    <s v="09"/>
    <s v="check xong"/>
    <m/>
    <x v="1"/>
    <x v="1"/>
  </r>
  <r>
    <x v="12"/>
    <x v="12"/>
    <d v="2025-09-17T00:00:00"/>
    <s v="HBTL2306/653"/>
    <d v="2025-09-17T00:00:00"/>
    <n v="86"/>
    <s v="Hàng trả - MEGA-014 - MEGA Buôn Ma Thuột"/>
    <n v="184000"/>
    <n v="0"/>
    <n v="14720"/>
    <n v="198720"/>
    <s v="Hàng trả"/>
    <d v="2025-09-24T00:00:00"/>
    <m/>
    <n v="0"/>
    <n v="-198720"/>
    <n v="-198720"/>
    <n v="0"/>
    <d v="2025-09-17T00:00:00"/>
    <m/>
    <d v="2025-09-17T00:00:00"/>
    <n v="0"/>
    <m/>
    <s v=""/>
    <s v="Đã thanh toán"/>
    <s v="09"/>
    <s v="09"/>
    <s v="check xong"/>
    <m/>
    <x v="12"/>
    <x v="12"/>
  </r>
  <r>
    <x v="7"/>
    <x v="7"/>
    <d v="2025-09-17T00:00:00"/>
    <s v="HBTL2306/655"/>
    <d v="2025-09-17T00:00:00"/>
    <n v="176"/>
    <s v="Hàng trả - phiếu HCM/HT0010432 - MEGA-002 - MEGA Cần Thơ"/>
    <n v="111058"/>
    <n v="0"/>
    <n v="8885"/>
    <n v="119943"/>
    <s v="Hàng trả"/>
    <d v="2025-09-24T00:00:00"/>
    <m/>
    <n v="0"/>
    <n v="-119943"/>
    <n v="-119943"/>
    <n v="0"/>
    <d v="2025-09-17T00:00:00"/>
    <m/>
    <d v="2025-09-17T00:00:00"/>
    <n v="0"/>
    <m/>
    <s v=""/>
    <s v="Đã thanh toán"/>
    <s v="09"/>
    <s v="09"/>
    <s v="check xong"/>
    <m/>
    <x v="7"/>
    <x v="7"/>
  </r>
  <r>
    <x v="12"/>
    <x v="12"/>
    <d v="2025-09-17T00:00:00"/>
    <s v="HBTL2306/654"/>
    <d v="2025-09-17T00:00:00"/>
    <n v="85"/>
    <s v="Hàng trả - MEGA-014 - MEGA Buôn Ma Thuột"/>
    <n v="334818"/>
    <n v="0"/>
    <n v="26785"/>
    <n v="361603"/>
    <s v="Hàng trả"/>
    <d v="2025-09-24T00:00:00"/>
    <m/>
    <n v="0"/>
    <n v="-361603"/>
    <n v="-361603"/>
    <n v="0"/>
    <d v="2025-09-17T00:00:00"/>
    <m/>
    <d v="2025-09-17T00:00:00"/>
    <n v="0"/>
    <m/>
    <s v=""/>
    <s v="Đã thanh toán"/>
    <s v="09"/>
    <s v="09"/>
    <s v="check xong"/>
    <m/>
    <x v="12"/>
    <x v="12"/>
  </r>
  <r>
    <x v="9"/>
    <x v="9"/>
    <d v="2025-09-17T00:00:00"/>
    <s v="HBTL2508001782"/>
    <d v="2025-09-17T00:00:00"/>
    <n v="124"/>
    <s v="Hàng trả - mega0007 - Mega Hà Đông"/>
    <n v="713622"/>
    <n v="0"/>
    <n v="57090"/>
    <n v="770712"/>
    <s v="Hàng trả"/>
    <d v="2025-09-24T00:00:00"/>
    <m/>
    <n v="0"/>
    <n v="-770712"/>
    <n v="-770712"/>
    <n v="0"/>
    <d v="2025-09-17T00:00:00"/>
    <m/>
    <d v="2025-09-17T00:00:00"/>
    <n v="0"/>
    <m/>
    <s v=""/>
    <s v="Đã thanh toán"/>
    <s v="09"/>
    <s v="09"/>
    <s v="check xong"/>
    <m/>
    <x v="9"/>
    <x v="9"/>
  </r>
  <r>
    <x v="7"/>
    <x v="7"/>
    <d v="2025-09-17T00:00:00"/>
    <s v="HBTL2306/657"/>
    <d v="2025-09-17T00:00:00"/>
    <n v="182"/>
    <s v="Hàng trả - MEGA-002 - MEGA Cần Thơ"/>
    <n v="1196000"/>
    <n v="0"/>
    <n v="95680"/>
    <n v="1291680"/>
    <s v="Hàng trả"/>
    <d v="2025-09-24T00:00:00"/>
    <m/>
    <n v="0"/>
    <n v="-1291680"/>
    <n v="-1291680"/>
    <n v="0"/>
    <d v="2025-09-17T00:00:00"/>
    <m/>
    <d v="2025-09-17T00:00:00"/>
    <n v="0"/>
    <m/>
    <s v=""/>
    <s v="Đã thanh toán"/>
    <s v="09"/>
    <s v="09"/>
    <s v="check xong"/>
    <m/>
    <x v="7"/>
    <x v="7"/>
  </r>
  <r>
    <x v="10"/>
    <x v="10"/>
    <d v="2025-09-17T00:00:00"/>
    <s v="HBTL2306/666"/>
    <d v="2025-09-17T00:00:00"/>
    <n v="94"/>
    <s v="Hàng trả - MEGA-007 - Mega Bình Định"/>
    <n v="750435"/>
    <n v="0"/>
    <n v="60035"/>
    <n v="810470"/>
    <s v="Hàng trả"/>
    <d v="2025-09-24T00:00:00"/>
    <m/>
    <n v="0"/>
    <n v="-810470"/>
    <n v="-810470"/>
    <n v="0"/>
    <d v="2025-09-17T00:00:00"/>
    <m/>
    <d v="2025-09-17T00:00:00"/>
    <n v="0"/>
    <m/>
    <s v=""/>
    <s v="Đã thanh toán"/>
    <s v="09"/>
    <s v="09"/>
    <s v="check xong"/>
    <m/>
    <x v="10"/>
    <x v="10"/>
  </r>
  <r>
    <x v="13"/>
    <x v="13"/>
    <d v="2025-09-24T00:00:00"/>
    <s v="SG/HTTHN040563"/>
    <d v="2025-09-24T00:00:00"/>
    <n v="132"/>
    <s v="Hàng trả - MEGA-006 - MEGA AN GIANG"/>
    <n v="2737110"/>
    <n v="0"/>
    <n v="218969"/>
    <n v="2956079"/>
    <s v="Hàng trả"/>
    <d v="2025-10-10T00:00:00"/>
    <m/>
    <n v="0"/>
    <n v="-2956079"/>
    <n v="-2956079"/>
    <n v="0"/>
    <d v="2025-09-24T00:00:00"/>
    <m/>
    <d v="2025-09-24T00:00:00"/>
    <n v="0"/>
    <m/>
    <s v=""/>
    <s v="Đã thanh toán"/>
    <s v="09"/>
    <n v="10"/>
    <s v="check xong"/>
    <m/>
    <x v="13"/>
    <x v="13"/>
  </r>
  <r>
    <x v="0"/>
    <x v="0"/>
    <d v="2025-09-24T00:00:00"/>
    <s v="9105970108"/>
    <d v="2025-09-24T00:00:00"/>
    <n v="126"/>
    <s v="Hàng trả - MEGA-011 - MEGA NHA TRANG"/>
    <n v="2473715"/>
    <n v="0"/>
    <n v="197897"/>
    <n v="2671612"/>
    <s v="Hàng trả"/>
    <d v="2025-10-10T00:00:00"/>
    <m/>
    <n v="0"/>
    <n v="-2671612"/>
    <n v="-2671612"/>
    <n v="0"/>
    <d v="2025-09-24T00:00:00"/>
    <m/>
    <d v="2025-09-24T00:00:00"/>
    <n v="0"/>
    <m/>
    <s v=""/>
    <s v="Đã thanh toán"/>
    <s v="09"/>
    <n v="10"/>
    <s v="check xong"/>
    <m/>
    <x v="0"/>
    <x v="0"/>
  </r>
  <r>
    <x v="14"/>
    <x v="14"/>
    <d v="2025-09-24T00:00:00"/>
    <s v="SG/HTTHN040562"/>
    <d v="2025-09-24T00:00:00"/>
    <n v="29"/>
    <s v="Hàng trả - MEGA-013 - MEGA NGHỆ AN"/>
    <n v="700000"/>
    <n v="0"/>
    <n v="56000"/>
    <n v="756000"/>
    <s v="Hàng trả"/>
    <d v="2025-10-10T00:00:00"/>
    <m/>
    <n v="0"/>
    <n v="-756000"/>
    <n v="-756000"/>
    <n v="0"/>
    <d v="2025-09-24T00:00:00"/>
    <m/>
    <d v="2025-09-24T00:00:00"/>
    <n v="0"/>
    <m/>
    <s v=""/>
    <s v="Đã thanh toán"/>
    <s v="09"/>
    <n v="10"/>
    <s v="check xong"/>
    <m/>
    <x v="14"/>
    <x v="14"/>
  </r>
  <r>
    <x v="0"/>
    <x v="0"/>
    <d v="2025-09-24T00:00:00"/>
    <s v="9105970107"/>
    <d v="2025-09-24T00:00:00"/>
    <n v="124"/>
    <s v="Hàng trả - MEGA-011 - MEGA NHA TRANG"/>
    <n v="3036180"/>
    <n v="0"/>
    <n v="242894"/>
    <n v="3279074"/>
    <s v="Hàng trả"/>
    <d v="2025-09-24T00:00:00"/>
    <m/>
    <n v="0"/>
    <n v="-3279074"/>
    <n v="-3279074"/>
    <n v="0"/>
    <d v="2025-09-24T00:00:00"/>
    <m/>
    <d v="2025-09-24T00:00:00"/>
    <n v="0"/>
    <m/>
    <s v=""/>
    <s v="Đã thanh toán"/>
    <s v="09"/>
    <s v="09"/>
    <s v="check xong"/>
    <m/>
    <x v="0"/>
    <x v="0"/>
  </r>
  <r>
    <x v="1"/>
    <x v="1"/>
    <d v="2025-09-24T00:00:00"/>
    <s v="HBTL2306/664"/>
    <d v="2025-09-24T00:00:00"/>
    <n v="164"/>
    <s v="Hàng trả - MEGA-015 - Mega Rạch Giá"/>
    <n v="111606"/>
    <n v="0"/>
    <n v="8928"/>
    <n v="120534"/>
    <s v="Hàng trả"/>
    <d v="2025-10-10T00:00:00"/>
    <m/>
    <n v="0"/>
    <n v="-120534"/>
    <n v="-120534"/>
    <n v="0"/>
    <d v="2025-09-24T00:00:00"/>
    <m/>
    <d v="2025-09-24T00:00:00"/>
    <n v="0"/>
    <m/>
    <s v=""/>
    <s v="Đã thanh toán"/>
    <s v="09"/>
    <n v="10"/>
    <s v="check xong"/>
    <m/>
    <x v="1"/>
    <x v="1"/>
  </r>
  <r>
    <x v="12"/>
    <x v="12"/>
    <d v="2025-09-30T00:00:00"/>
    <s v="9105993044"/>
    <d v="2025-09-30T00:00:00"/>
    <n v="95"/>
    <s v="Hàng trả - MEGA-014 - MEGA ĐẮK LẮK"/>
    <n v="460000"/>
    <n v="0"/>
    <n v="36800"/>
    <n v="496800"/>
    <s v="Hàng trả"/>
    <d v="2025-10-10T00:00:00"/>
    <m/>
    <n v="0"/>
    <n v="-496800"/>
    <n v="-496800"/>
    <n v="0"/>
    <d v="2025-09-30T00:00:00"/>
    <m/>
    <d v="2025-09-30T00:00:00"/>
    <n v="0"/>
    <m/>
    <s v=""/>
    <s v="Đã thanh toán"/>
    <s v="09"/>
    <n v="10"/>
    <s v="check xong"/>
    <m/>
    <x v="12"/>
    <x v="12"/>
  </r>
  <r>
    <x v="5"/>
    <x v="5"/>
    <d v="2025-09-30T00:00:00"/>
    <s v="9105993040"/>
    <d v="2025-09-30T00:00:00"/>
    <n v="184"/>
    <s v="Hàng trả - MEGA-008 - MEGA BÌNH DƯƠNG"/>
    <n v="1743783"/>
    <n v="0"/>
    <n v="139502"/>
    <n v="1883285"/>
    <s v="Hàng trả"/>
    <d v="2025-10-10T00:00:00"/>
    <m/>
    <n v="0"/>
    <n v="-1883285"/>
    <n v="-1883285"/>
    <n v="0"/>
    <d v="2025-09-30T00:00:00"/>
    <m/>
    <d v="2025-09-30T00:00:00"/>
    <n v="0"/>
    <m/>
    <s v=""/>
    <s v="Đã thanh toán"/>
    <s v="09"/>
    <n v="10"/>
    <s v="check xong"/>
    <m/>
    <x v="5"/>
    <x v="5"/>
  </r>
  <r>
    <x v="8"/>
    <x v="8"/>
    <d v="2025-09-30T00:00:00"/>
    <s v="HBTL2306/652"/>
    <d v="2025-09-30T00:00:00"/>
    <n v="49"/>
    <s v="Hàng trả - mega0003 - Mega Hưng Phú"/>
    <n v="666348"/>
    <n v="0"/>
    <n v="53308"/>
    <n v="719656"/>
    <s v="Hàng trả"/>
    <d v="2025-10-10T00:00:00"/>
    <m/>
    <n v="0"/>
    <n v="-719656"/>
    <n v="-719656"/>
    <n v="0"/>
    <d v="2025-09-30T00:00:00"/>
    <m/>
    <d v="2025-09-30T00:00:00"/>
    <n v="0"/>
    <m/>
    <s v=""/>
    <s v="Đã thanh toán"/>
    <s v="09"/>
    <n v="10"/>
    <s v="check xong"/>
    <m/>
    <x v="8"/>
    <x v="8"/>
  </r>
  <r>
    <x v="5"/>
    <x v="5"/>
    <d v="2025-09-30T00:00:00"/>
    <s v="HBTL2306/665"/>
    <d v="2025-09-30T00:00:00"/>
    <n v="187"/>
    <s v="Hàng trả - MEGA-008 - MEGA Bình Dương"/>
    <n v="560000"/>
    <n v="0"/>
    <n v="44800"/>
    <n v="604800"/>
    <s v="Hàng trả"/>
    <d v="2025-10-10T00:00:00"/>
    <m/>
    <n v="0"/>
    <n v="-604800"/>
    <n v="-604800"/>
    <n v="0"/>
    <d v="2025-09-30T00:00:00"/>
    <m/>
    <d v="2025-09-30T00:00:00"/>
    <n v="0"/>
    <m/>
    <s v=""/>
    <s v="Đã thanh toán"/>
    <s v="09"/>
    <n v="10"/>
    <s v="check xong"/>
    <m/>
    <x v="5"/>
    <x v="5"/>
  </r>
  <r>
    <x v="5"/>
    <x v="5"/>
    <d v="2025-09-30T00:00:00"/>
    <s v="HBTL2306/659"/>
    <d v="2025-09-30T00:00:00"/>
    <n v="188"/>
    <s v="Hàng trả - MEGA-008 - MEGA Bình Dương"/>
    <n v="1627642"/>
    <n v="0"/>
    <n v="130211"/>
    <n v="1757853"/>
    <s v="Hàng trả"/>
    <d v="2025-10-10T00:00:00"/>
    <m/>
    <n v="0"/>
    <n v="-1757853"/>
    <n v="-1757853"/>
    <n v="0"/>
    <d v="2025-09-30T00:00:00"/>
    <m/>
    <d v="2025-09-30T00:00:00"/>
    <n v="0"/>
    <m/>
    <s v=""/>
    <s v="Đã thanh toán"/>
    <s v="09"/>
    <n v="10"/>
    <s v="check xong"/>
    <m/>
    <x v="5"/>
    <x v="5"/>
  </r>
  <r>
    <x v="2"/>
    <x v="2"/>
    <d v="2025-09-30T00:00:00"/>
    <s v="HBTL2306/660"/>
    <d v="2025-09-30T00:00:00"/>
    <n v="155"/>
    <s v="Hàng trả - MEGA-004 - MEGA Đà Nẵng"/>
    <n v="904682"/>
    <n v="0"/>
    <n v="72375"/>
    <n v="977057"/>
    <s v="Hàng trả"/>
    <d v="2025-10-10T00:00:00"/>
    <m/>
    <n v="0"/>
    <n v="-977057"/>
    <n v="-977057"/>
    <n v="0"/>
    <d v="2025-09-30T00:00:00"/>
    <m/>
    <d v="2025-09-30T00:00:00"/>
    <n v="0"/>
    <m/>
    <s v=""/>
    <s v="Đã thanh toán"/>
    <s v="09"/>
    <n v="10"/>
    <s v="check xong"/>
    <m/>
    <x v="2"/>
    <x v="2"/>
  </r>
  <r>
    <x v="0"/>
    <x v="0"/>
    <d v="2025-10-01T00:00:00"/>
    <s v="9105993056"/>
    <d v="2025-09-29T00:00:00"/>
    <n v="146"/>
    <s v="ĐÃ NHẬP -Hàng Trả - CHI NHÁNH CÔNG TY TNHH MM MEGA MARKET (VIỆT NAM) TẠI THÀNH PHỐ NHA TRANG"/>
    <n v="3839784"/>
    <n v="0"/>
    <n v="307183"/>
    <n v="4146967"/>
    <s v="Hàng trả"/>
    <d v="2025-09-10T00:00:00"/>
    <m/>
    <n v="0"/>
    <n v="-4146967"/>
    <n v="-4146967"/>
    <n v="0"/>
    <d v="2025-09-29T00:00:00"/>
    <m/>
    <d v="2025-09-29T00:00:00"/>
    <n v="0"/>
    <m/>
    <s v=""/>
    <s v="Đã thanh toán"/>
    <s v="09"/>
    <s v="09"/>
    <s v="check xong"/>
    <m/>
    <x v="0"/>
    <x v="0"/>
  </r>
  <r>
    <x v="7"/>
    <x v="7"/>
    <d v="2025-10-01T00:00:00"/>
    <s v="9105993059"/>
    <d v="2025-09-19T00:00:00"/>
    <n v="207"/>
    <s v="ĐÃ NHẬP - HÀNG TRẢ -CHI NHÁNH CÔNG TY TNHH MM MEGA MARKET (VIỆT NAM) TẠI THÀNH PHỐ CẦN THƠ"/>
    <n v="222116"/>
    <n v="0"/>
    <n v="17769"/>
    <n v="239885"/>
    <s v="Hàng trả"/>
    <d v="2025-10-10T00:00:00"/>
    <m/>
    <n v="0"/>
    <n v="-239885"/>
    <n v="-239885"/>
    <n v="0"/>
    <d v="2025-09-19T00:00:00"/>
    <m/>
    <d v="2025-09-19T00:00:00"/>
    <n v="0"/>
    <m/>
    <s v=""/>
    <s v="Đã thanh toán"/>
    <s v="09"/>
    <n v="10"/>
    <s v="check xong"/>
    <m/>
    <x v="7"/>
    <x v="7"/>
  </r>
  <r>
    <x v="3"/>
    <x v="3"/>
    <d v="2025-10-02T00:00:00"/>
    <s v="SG/HT2025090222"/>
    <d v="2025-10-02T00:00:00"/>
    <n v="192"/>
    <s v="Hàng trả - MEGA-003 - Mega Hải Phòng"/>
    <n v="324000"/>
    <n v="0"/>
    <n v="25920"/>
    <n v="349920"/>
    <s v="Hàng trả"/>
    <d v="2025-10-10T00:00:00"/>
    <m/>
    <n v="0"/>
    <n v="-349920"/>
    <n v="-349920"/>
    <n v="0"/>
    <d v="2025-10-02T00:00:00"/>
    <m/>
    <d v="2025-10-02T00:00:00"/>
    <n v="0"/>
    <m/>
    <s v=""/>
    <s v="Đã thanh toán"/>
    <n v="10"/>
    <n v="10"/>
    <s v="check xong"/>
    <m/>
    <x v="3"/>
    <x v="3"/>
  </r>
  <r>
    <x v="3"/>
    <x v="3"/>
    <d v="2025-10-03T00:00:00"/>
    <s v="SG/HT2025090576"/>
    <d v="2025-10-03T00:00:00"/>
    <n v="184"/>
    <s v="Hàng trả - MEGA-003 - MEGA HẢI PHÒNG"/>
    <n v="111058"/>
    <n v="0"/>
    <n v="8885"/>
    <n v="119943"/>
    <s v="Hàng trả"/>
    <d v="2025-10-10T00:00:00"/>
    <m/>
    <n v="0"/>
    <n v="-119943"/>
    <n v="-119943"/>
    <n v="0"/>
    <d v="2025-10-03T00:00:00"/>
    <m/>
    <d v="2025-10-03T00:00:00"/>
    <n v="0"/>
    <m/>
    <s v=""/>
    <s v="Đã thanh toán"/>
    <n v="10"/>
    <n v="10"/>
    <s v="check xong"/>
    <m/>
    <x v="3"/>
    <x v="3"/>
  </r>
  <r>
    <x v="1"/>
    <x v="1"/>
    <d v="2025-10-03T00:00:00"/>
    <s v="9105963876DC"/>
    <d v="2025-10-03T00:00:00"/>
    <n v="181"/>
    <s v="Hàng trả - MEGA-015"/>
    <n v="1564000"/>
    <n v="0"/>
    <n v="125120"/>
    <n v="1689120"/>
    <s v="Hàng trả"/>
    <d v="2025-10-10T00:00:00"/>
    <m/>
    <n v="0"/>
    <n v="-1689120"/>
    <n v="-1689120"/>
    <n v="0"/>
    <d v="2025-10-03T00:00:00"/>
    <m/>
    <d v="2025-10-03T00:00:00"/>
    <n v="0"/>
    <m/>
    <s v=""/>
    <s v="Đã thanh toán"/>
    <n v="10"/>
    <n v="10"/>
    <s v="check xong"/>
    <m/>
    <x v="1"/>
    <x v="1"/>
  </r>
  <r>
    <x v="1"/>
    <x v="1"/>
    <d v="2025-10-08T00:00:00"/>
    <s v="SG/HT2025090575"/>
    <d v="2025-10-08T00:00:00"/>
    <n v="192"/>
    <s v="Hàng trả - MEGA-015 - MEGA KIÊN GIANG"/>
    <n v="2530254"/>
    <n v="0"/>
    <n v="202420"/>
    <n v="2732674"/>
    <s v="Hàng trả"/>
    <d v="2025-10-10T00:00:00"/>
    <m/>
    <n v="0"/>
    <n v="-2732674"/>
    <n v="-2732674"/>
    <n v="0"/>
    <d v="2025-10-08T00:00:00"/>
    <m/>
    <d v="2025-10-08T00:00:00"/>
    <n v="0"/>
    <m/>
    <s v=""/>
    <s v="Đã thanh toán"/>
    <n v="10"/>
    <n v="10"/>
    <s v="check xong"/>
    <m/>
    <x v="1"/>
    <x v="1"/>
  </r>
  <r>
    <x v="8"/>
    <x v="8"/>
    <d v="2025-10-08T00:00:00"/>
    <s v="SG/HT2025090574"/>
    <d v="2025-10-08T00:00:00"/>
    <n v="225"/>
    <s v="Hàng trả - mega0004 - Mega Hiệp Phú"/>
    <n v="1082864"/>
    <n v="0"/>
    <n v="86629"/>
    <n v="1169493"/>
    <s v="Hàng trả"/>
    <d v="2025-10-10T00:00:00"/>
    <m/>
    <n v="0"/>
    <n v="-1169493"/>
    <n v="-1169493"/>
    <n v="0"/>
    <d v="2025-10-08T00:00:00"/>
    <m/>
    <d v="2025-10-08T00:00:00"/>
    <n v="0"/>
    <m/>
    <s v=""/>
    <s v="Đã thanh toán"/>
    <n v="10"/>
    <n v="10"/>
    <s v="check xong"/>
    <m/>
    <x v="8"/>
    <x v="8"/>
  </r>
  <r>
    <x v="8"/>
    <x v="8"/>
    <d v="2025-10-14T00:00:00"/>
    <s v="SG/HTTHN042654"/>
    <d v="2025-10-14T00:00:00"/>
    <n v="210"/>
    <s v="Hàng trả - mega0002 - Mega Bình Phú"/>
    <n v="777406"/>
    <n v="0"/>
    <n v="62192"/>
    <n v="839598"/>
    <s v="Hàng trả"/>
    <d v="2025-10-24T00:00:00"/>
    <m/>
    <n v="0"/>
    <n v="-839598"/>
    <n v="-839598"/>
    <n v="0"/>
    <d v="2025-10-14T00:00:00"/>
    <m/>
    <d v="2025-10-14T00:00:00"/>
    <n v="0"/>
    <m/>
    <s v=""/>
    <s v="Đã thanh toán"/>
    <n v="10"/>
    <n v="10"/>
    <s v="check xong"/>
    <m/>
    <x v="8"/>
    <x v="8"/>
  </r>
  <r>
    <x v="8"/>
    <x v="8"/>
    <d v="2025-10-14T00:00:00"/>
    <s v="SG/HTTHN042651"/>
    <d v="2025-10-14T00:00:00"/>
    <n v="2560"/>
    <s v="Hàng trả - mega0001 - Mega An Phú"/>
    <n v="856272"/>
    <n v="0"/>
    <n v="68501"/>
    <n v="924773"/>
    <s v="Hàng trả"/>
    <d v="2025-10-24T00:00:00"/>
    <m/>
    <n v="0"/>
    <n v="-924773"/>
    <n v="-924773"/>
    <n v="0"/>
    <d v="2025-10-14T00:00:00"/>
    <m/>
    <d v="2025-10-14T00:00:00"/>
    <n v="0"/>
    <m/>
    <s v=""/>
    <s v="Đã thanh toán"/>
    <n v="10"/>
    <n v="10"/>
    <s v="check xong"/>
    <m/>
    <x v="8"/>
    <x v="8"/>
  </r>
  <r>
    <x v="9"/>
    <x v="9"/>
    <d v="2025-10-14T00:00:00"/>
    <s v="HBTL25012977"/>
    <d v="2025-10-14T00:00:00"/>
    <n v="132"/>
    <s v="Hàng trả - mega0005 - Mega Hoàng Mai"/>
    <n v="736000"/>
    <n v="0"/>
    <n v="58880"/>
    <n v="794880"/>
    <s v="Hàng trả"/>
    <d v="2025-10-24T00:00:00"/>
    <m/>
    <n v="0"/>
    <n v="-794880"/>
    <n v="-794880"/>
    <n v="0"/>
    <d v="2025-10-14T00:00:00"/>
    <m/>
    <d v="2025-10-14T00:00:00"/>
    <n v="0"/>
    <m/>
    <s v=""/>
    <s v="Đã thanh toán"/>
    <n v="10"/>
    <n v="10"/>
    <s v="check xong"/>
    <m/>
    <x v="9"/>
    <x v="9"/>
  </r>
  <r>
    <x v="4"/>
    <x v="4"/>
    <d v="2025-10-15T00:00:00"/>
    <s v="SG/HTTHN042653"/>
    <d v="2025-10-15T00:00:00"/>
    <n v="158"/>
    <s v="Hàng trả - MEGA-005 - MEGA BIÊN HÒA"/>
    <n v="2280232"/>
    <n v="0"/>
    <n v="182419"/>
    <n v="2462651"/>
    <s v="Hàng trả"/>
    <d v="2025-10-24T00:00:00"/>
    <m/>
    <n v="0"/>
    <n v="-2462651"/>
    <n v="-2462651"/>
    <n v="0"/>
    <d v="2025-10-15T00:00:00"/>
    <m/>
    <d v="2025-10-15T00:00:00"/>
    <n v="0"/>
    <m/>
    <s v=""/>
    <s v="Đã thanh toán"/>
    <n v="10"/>
    <n v="10"/>
    <s v="check xong"/>
    <m/>
    <x v="4"/>
    <x v="4"/>
  </r>
  <r>
    <x v="7"/>
    <x v="7"/>
    <d v="2025-10-15T00:00:00"/>
    <s v="SG/HTTHN042650"/>
    <d v="2025-10-15T00:00:00"/>
    <n v="237"/>
    <s v="Hàng trả - MEGA-002 - MEGA CẦN THƠ"/>
    <n v="1005184"/>
    <n v="0"/>
    <n v="80414"/>
    <n v="1085598"/>
    <s v="Hàng trả"/>
    <d v="2025-10-24T00:00:00"/>
    <m/>
    <n v="0"/>
    <n v="-1085598"/>
    <n v="-1085598"/>
    <n v="0"/>
    <d v="2025-10-15T00:00:00"/>
    <m/>
    <d v="2025-10-15T00:00:00"/>
    <n v="0"/>
    <m/>
    <s v=""/>
    <s v="Đã thanh toán"/>
    <n v="10"/>
    <n v="10"/>
    <s v="check xong"/>
    <m/>
    <x v="7"/>
    <x v="7"/>
  </r>
  <r>
    <x v="6"/>
    <x v="6"/>
    <d v="2025-10-15T00:00:00"/>
    <s v="SG/HTTHN042652"/>
    <d v="2025-10-15T00:00:00"/>
    <n v="163"/>
    <s v="Hàng trả - MEGA-009 - MEGA VŨNG TÀU"/>
    <n v="3212686"/>
    <n v="0"/>
    <n v="257016"/>
    <n v="3469702"/>
    <s v="Hàng trả"/>
    <d v="2025-10-24T00:00:00"/>
    <m/>
    <n v="0"/>
    <n v="-3469702"/>
    <n v="-3469702"/>
    <n v="0"/>
    <d v="2025-10-15T00:00:00"/>
    <m/>
    <d v="2025-10-15T00:00:00"/>
    <n v="0"/>
    <m/>
    <s v=""/>
    <s v="Đã thanh toán"/>
    <n v="10"/>
    <n v="10"/>
    <s v="check xong"/>
    <m/>
    <x v="6"/>
    <x v="6"/>
  </r>
  <r>
    <x v="3"/>
    <x v="3"/>
    <d v="2025-10-22T00:00:00"/>
    <s v="SG/HTTHN042657"/>
    <d v="2025-10-22T00:00:00"/>
    <n v="213"/>
    <s v="Hàng trả - MEGA-003 - MEGA HẢI PHÒNG"/>
    <n v="387058"/>
    <n v="0"/>
    <n v="30965"/>
    <n v="418023"/>
    <s v="Hàng trả"/>
    <d v="2025-10-24T00:00:00"/>
    <m/>
    <n v="0"/>
    <n v="-418023"/>
    <n v="-418023"/>
    <n v="0"/>
    <d v="2025-10-22T00:00:00"/>
    <m/>
    <d v="2025-10-22T00:00:00"/>
    <n v="0"/>
    <m/>
    <s v=""/>
    <s v="Đã thanh toán"/>
    <n v="10"/>
    <n v="10"/>
    <s v="check xong"/>
    <m/>
    <x v="3"/>
    <x v="3"/>
  </r>
  <r>
    <x v="9"/>
    <x v="9"/>
    <d v="2025-10-22T00:00:00"/>
    <s v="HN/HT25092502"/>
    <d v="2025-10-22T00:00:00"/>
    <n v="65"/>
    <s v="Hàng trả - mega0008 - Mega Thanh Xuân"/>
    <n v="224000"/>
    <n v="0"/>
    <n v="17920"/>
    <n v="241920"/>
    <s v="Hàng trả"/>
    <d v="2025-10-24T00:00:00"/>
    <m/>
    <n v="0"/>
    <n v="-241920"/>
    <n v="-241920"/>
    <n v="0"/>
    <d v="2025-10-22T00:00:00"/>
    <m/>
    <d v="2025-10-22T00:00:00"/>
    <n v="0"/>
    <m/>
    <s v=""/>
    <s v="Đã thanh toán"/>
    <n v="10"/>
    <n v="10"/>
    <s v="check xong"/>
    <m/>
    <x v="9"/>
    <x v="9"/>
  </r>
  <r>
    <x v="7"/>
    <x v="7"/>
    <d v="2025-10-22T00:00:00"/>
    <s v="SG/HTTHN042656"/>
    <d v="2025-10-22T00:00:00"/>
    <n v="257"/>
    <s v="Hàng trả - MEGA-002 - MEGA CẦN THƠ"/>
    <n v="444232"/>
    <n v="0"/>
    <n v="35539"/>
    <n v="479771"/>
    <s v="Hàng trả"/>
    <d v="2025-10-24T00:00:00"/>
    <m/>
    <n v="0"/>
    <n v="-479771"/>
    <n v="-479771"/>
    <n v="0"/>
    <d v="2025-10-22T00:00:00"/>
    <m/>
    <d v="2025-10-22T00:00:00"/>
    <n v="0"/>
    <m/>
    <s v=""/>
    <s v="Đã thanh toán"/>
    <n v="10"/>
    <n v="10"/>
    <s v="check xong"/>
    <m/>
    <x v="7"/>
    <x v="7"/>
  </r>
  <r>
    <x v="7"/>
    <x v="7"/>
    <d v="2025-10-22T00:00:00"/>
    <s v="SG/HTTHN042655"/>
    <d v="2025-10-22T00:00:00"/>
    <n v="252"/>
    <s v="Hàng trả - MEGA-002 - MEGA Hưng Lợi Cần Thơ"/>
    <n v="928256"/>
    <n v="0"/>
    <n v="74261"/>
    <n v="1002517"/>
    <s v="Hàng trả"/>
    <d v="2025-10-24T00:00:00"/>
    <m/>
    <n v="0"/>
    <n v="-1002517"/>
    <n v="-1002517"/>
    <n v="0"/>
    <d v="2025-10-22T00:00:00"/>
    <m/>
    <d v="2025-10-22T00:00:00"/>
    <n v="0"/>
    <m/>
    <s v=""/>
    <s v="Đã thanh toán"/>
    <n v="10"/>
    <n v="10"/>
    <s v="check xong"/>
    <m/>
    <x v="7"/>
    <x v="7"/>
  </r>
  <r>
    <x v="1"/>
    <x v="1"/>
    <d v="2025-10-29T00:00:00"/>
    <s v="SG/HTTHN042901"/>
    <d v="2025-10-29T00:00:00"/>
    <n v="229"/>
    <s v="Hàng trả - Mega Kiên Giang - MEGA-015"/>
    <n v="500000"/>
    <n v="0"/>
    <n v="40000"/>
    <n v="540000"/>
    <s v="Hàng trả"/>
    <m/>
    <m/>
    <n v="0"/>
    <n v="-540000"/>
    <n v="0"/>
    <n v="-540000"/>
    <d v="2025-10-29T00:00:00"/>
    <m/>
    <d v="2025-10-29T00:00:00"/>
    <n v="0"/>
    <m/>
    <n v="25.816111574073147"/>
    <s v="Nợ quá hạn 30 ngày"/>
    <n v="10"/>
    <s v=""/>
    <s v="check xong"/>
    <m/>
    <x v="1"/>
    <x v="1"/>
  </r>
  <r>
    <x v="5"/>
    <x v="5"/>
    <d v="2025-10-29T00:00:00"/>
    <s v="SG/HTTHN042900"/>
    <d v="2025-10-29T00:00:00"/>
    <n v="224"/>
    <s v="Hàng trả - MEGA BÌNH DƯƠNG - MEGA-008"/>
    <n v="365293"/>
    <n v="0"/>
    <n v="29223"/>
    <n v="394516"/>
    <s v="Hàng trả"/>
    <m/>
    <m/>
    <n v="0"/>
    <n v="-394516"/>
    <n v="0"/>
    <n v="-394516"/>
    <d v="2025-10-29T00:00:00"/>
    <m/>
    <d v="2025-10-29T00:00:00"/>
    <n v="0"/>
    <m/>
    <n v="25.816111574073147"/>
    <s v="Nợ quá hạn 30 ngày"/>
    <n v="10"/>
    <s v=""/>
    <s v="check xong"/>
    <m/>
    <x v="5"/>
    <x v="5"/>
  </r>
  <r>
    <x v="8"/>
    <x v="8"/>
    <d v="2025-01-06T00:00:00"/>
    <s v="MH002083"/>
    <d v="2025-01-06T00:00:00"/>
    <n v="2976"/>
    <s v="HO TRO NHOM HANG TRONG DIEM 4%"/>
    <n v="18848097"/>
    <n v="0"/>
    <n v="1507848"/>
    <n v="17801807"/>
    <s v="Giảm công nợ"/>
    <d v="2025-02-10T00:00:00"/>
    <m/>
    <n v="0"/>
    <n v="-17801807"/>
    <n v="-17801807"/>
    <n v="0"/>
    <d v="2025-01-06T00:00:00"/>
    <m/>
    <d v="2025-01-06T00:00:00"/>
    <n v="0"/>
    <m/>
    <s v=""/>
    <s v="Đã thanh toán"/>
    <s v="01"/>
    <s v="02"/>
    <s v="check xong"/>
    <m/>
    <x v="8"/>
    <x v="8"/>
  </r>
  <r>
    <x v="8"/>
    <x v="8"/>
    <m/>
    <m/>
    <m/>
    <m/>
    <m/>
    <m/>
    <m/>
    <m/>
    <n v="2554138"/>
    <s v="Giảm công nợ"/>
    <d v="2025-02-24T00:00:00"/>
    <m/>
    <n v="0"/>
    <n v="-2554138"/>
    <n v="-2554138"/>
    <n v="0"/>
    <d v="1899-12-30T00:00:00"/>
    <m/>
    <d v="1899-12-30T00:00:00"/>
    <n v="0"/>
    <m/>
    <s v=""/>
    <s v="Đã thanh toán"/>
    <s v="01"/>
    <s v="02"/>
    <s v="check xong"/>
    <m/>
    <x v="8"/>
    <x v="8"/>
  </r>
  <r>
    <x v="8"/>
    <x v="8"/>
    <d v="2025-01-06T00:00:00"/>
    <s v="MH002083"/>
    <d v="2025-01-06T00:00:00"/>
    <n v="3075"/>
    <s v="HO TRO TIEP THI 3.3%"/>
    <n v="15549680"/>
    <n v="0"/>
    <n v="1243974"/>
    <n v="12859128"/>
    <s v="Giảm công nợ"/>
    <d v="2025-01-24T00:00:00"/>
    <m/>
    <n v="0"/>
    <n v="-12859128"/>
    <n v="-12859128"/>
    <n v="0"/>
    <d v="2025-01-06T00:00:00"/>
    <m/>
    <d v="2025-01-06T00:00:00"/>
    <n v="0"/>
    <m/>
    <s v=""/>
    <s v="Đã thanh toán"/>
    <s v="01"/>
    <s v="01"/>
    <s v="check xong"/>
    <m/>
    <x v="8"/>
    <x v="8"/>
  </r>
  <r>
    <x v="8"/>
    <x v="8"/>
    <m/>
    <m/>
    <m/>
    <m/>
    <m/>
    <m/>
    <m/>
    <m/>
    <n v="3934526"/>
    <s v="Giảm công nợ"/>
    <d v="2025-02-24T00:00:00"/>
    <m/>
    <n v="0"/>
    <n v="-3934526"/>
    <n v="-3934526"/>
    <n v="0"/>
    <d v="1899-12-30T00:00:00"/>
    <m/>
    <d v="1899-12-30T00:00:00"/>
    <n v="0"/>
    <m/>
    <s v=""/>
    <s v="Đã thanh toán"/>
    <s v="01"/>
    <s v="02"/>
    <s v="check xong"/>
    <m/>
    <x v="8"/>
    <x v="8"/>
  </r>
  <r>
    <x v="8"/>
    <x v="8"/>
    <d v="2025-01-06T00:00:00"/>
    <s v="MH002083"/>
    <d v="2025-01-06T00:00:00"/>
    <n v="3078"/>
    <s v="HO TRO SAN PHAM MOI 2%"/>
    <n v="9424048"/>
    <n v="0"/>
    <n v="753924"/>
    <n v="10177972"/>
    <s v="Giảm công nợ"/>
    <d v="2025-02-10T00:00:00"/>
    <m/>
    <n v="0"/>
    <n v="-10177972"/>
    <n v="-10177972"/>
    <n v="0"/>
    <d v="2025-01-06T00:00:00"/>
    <m/>
    <d v="2025-01-06T00:00:00"/>
    <n v="0"/>
    <m/>
    <s v=""/>
    <s v="Đã thanh toán"/>
    <s v="01"/>
    <s v="02"/>
    <s v="check xong"/>
    <m/>
    <x v="8"/>
    <x v="8"/>
  </r>
  <r>
    <x v="8"/>
    <x v="8"/>
    <d v="2025-01-06T00:00:00"/>
    <s v="MH002083"/>
    <d v="2025-01-06T00:00:00"/>
    <n v="3117"/>
    <s v="HO TRO THEM 1%"/>
    <n v="4712024"/>
    <n v="0"/>
    <n v="376962"/>
    <n v="5088986"/>
    <s v="Giảm công nợ"/>
    <d v="2025-02-24T00:00:00"/>
    <m/>
    <n v="0"/>
    <n v="-5088986"/>
    <n v="-5088986"/>
    <n v="0"/>
    <d v="2025-01-06T00:00:00"/>
    <m/>
    <d v="2025-01-06T00:00:00"/>
    <n v="0"/>
    <m/>
    <s v=""/>
    <s v="Đã thanh toán"/>
    <s v="01"/>
    <s v="02"/>
    <s v="check xong"/>
    <m/>
    <x v="8"/>
    <x v="8"/>
  </r>
  <r>
    <x v="8"/>
    <x v="8"/>
    <d v="2025-01-06T00:00:00"/>
    <s v="MH002083"/>
    <d v="2025-01-06T00:00:00"/>
    <n v="3120"/>
    <s v="HO TRO CUNG CAP THONG TIN 0.5%"/>
    <n v="2356012"/>
    <n v="0"/>
    <n v="188481"/>
    <n v="2544493"/>
    <s v="Giảm công nợ"/>
    <d v="2025-02-10T00:00:00"/>
    <m/>
    <n v="0"/>
    <n v="-2544493"/>
    <n v="-2544493"/>
    <n v="0"/>
    <d v="2025-01-06T00:00:00"/>
    <m/>
    <d v="2025-01-06T00:00:00"/>
    <n v="0"/>
    <m/>
    <s v=""/>
    <s v="Đã thanh toán"/>
    <s v="01"/>
    <s v="02"/>
    <s v="check xong"/>
    <m/>
    <x v="8"/>
    <x v="8"/>
  </r>
  <r>
    <x v="8"/>
    <x v="8"/>
    <d v="2025-01-06T00:00:00"/>
    <s v="MH002083"/>
    <d v="2025-01-06T00:00:00"/>
    <n v="3223"/>
    <s v="HO TRO CUNG HOP TAC 2.25%"/>
    <n v="10602055"/>
    <n v="0"/>
    <n v="848164"/>
    <n v="11450219"/>
    <s v="Giảm công nợ"/>
    <d v="2025-02-10T00:00:00"/>
    <m/>
    <n v="0"/>
    <n v="-11450219"/>
    <n v="-11450219"/>
    <n v="0"/>
    <d v="2025-01-06T00:00:00"/>
    <m/>
    <d v="2025-01-06T00:00:00"/>
    <n v="0"/>
    <m/>
    <s v=""/>
    <s v="Đã thanh toán"/>
    <s v="01"/>
    <s v="02"/>
    <s v="check xong"/>
    <m/>
    <x v="8"/>
    <x v="8"/>
  </r>
  <r>
    <x v="8"/>
    <x v="8"/>
    <d v="2025-01-06T00:00:00"/>
    <s v="MH002083"/>
    <d v="2025-01-06T00:00:00"/>
    <n v="3361"/>
    <s v="HO TRO TRUNG BAY SAN PHAM 2.3%"/>
    <n v="10837656"/>
    <n v="0"/>
    <n v="867012"/>
    <n v="11704668"/>
    <s v="Giảm công nợ"/>
    <d v="2025-02-10T00:00:00"/>
    <m/>
    <n v="0"/>
    <n v="-11704668"/>
    <n v="-11704668"/>
    <n v="0"/>
    <d v="2025-01-06T00:00:00"/>
    <m/>
    <d v="2025-01-06T00:00:00"/>
    <n v="0"/>
    <m/>
    <s v=""/>
    <s v="Đã thanh toán"/>
    <s v="01"/>
    <s v="02"/>
    <s v="check xong"/>
    <m/>
    <x v="8"/>
    <x v="8"/>
  </r>
  <r>
    <x v="8"/>
    <x v="8"/>
    <d v="2025-01-06T00:00:00"/>
    <s v="MH002083"/>
    <d v="2025-01-06T00:00:00"/>
    <n v="5711"/>
    <s v="HO TRO BAN HANG 0.25%"/>
    <n v="1178006"/>
    <n v="0"/>
    <n v="94240"/>
    <n v="1272246"/>
    <s v="Giảm công nợ"/>
    <d v="2025-02-24T00:00:00"/>
    <m/>
    <n v="0"/>
    <n v="-1272246"/>
    <n v="-1272246"/>
    <n v="0"/>
    <d v="2025-01-06T00:00:00"/>
    <m/>
    <d v="2025-01-06T00:00:00"/>
    <n v="0"/>
    <m/>
    <s v=""/>
    <s v="Đã thanh toán"/>
    <s v="01"/>
    <s v="02"/>
    <s v="check xong"/>
    <m/>
    <x v="8"/>
    <x v="8"/>
  </r>
  <r>
    <x v="8"/>
    <x v="8"/>
    <d v="2025-01-07T00:00:00"/>
    <s v="MH002145"/>
    <d v="2025-01-07T00:00:00"/>
    <s v=""/>
    <s v="IRB - THƯỞNG THEO DOANH SỐ 0.2% NĂM 2024"/>
    <n v="7183155"/>
    <n v="0"/>
    <n v="0"/>
    <n v="7183155"/>
    <s v="Giảm công nợ"/>
    <d v="2025-02-24T00:00:00"/>
    <m/>
    <n v="0"/>
    <n v="-7183155"/>
    <n v="-7183155"/>
    <n v="0"/>
    <d v="2025-01-07T00:00:00"/>
    <m/>
    <d v="2025-01-07T00:00:00"/>
    <n v="0"/>
    <m/>
    <s v=""/>
    <s v="Đã thanh toán"/>
    <s v="01"/>
    <s v="02"/>
    <s v="check xong"/>
    <m/>
    <x v="8"/>
    <x v="8"/>
  </r>
  <r>
    <x v="8"/>
    <x v="8"/>
    <d v="2025-01-20T00:00:00"/>
    <s v="MH002114"/>
    <d v="2025-01-20T00:00:00"/>
    <s v="518"/>
    <s v="Ho tro phi van chuyen T12/2024"/>
    <n v="3206238"/>
    <n v="0"/>
    <n v="256500"/>
    <n v="3462738"/>
    <s v="Giảm công nợ"/>
    <d v="2025-02-24T00:00:00"/>
    <m/>
    <n v="0"/>
    <n v="-3462738"/>
    <n v="-3462738"/>
    <n v="0"/>
    <d v="2025-01-20T00:00:00"/>
    <m/>
    <d v="2025-01-20T00:00:00"/>
    <n v="0"/>
    <m/>
    <s v=""/>
    <s v="Đã thanh toán"/>
    <s v="01"/>
    <s v="02"/>
    <s v="check xong"/>
    <m/>
    <x v="8"/>
    <x v="8"/>
  </r>
  <r>
    <x v="8"/>
    <x v="8"/>
    <d v="2025-02-06T00:00:00"/>
    <s v="MH002169"/>
    <d v="2025-02-06T00:00:00"/>
    <s v="10159,10561,10602,10608,10615,10621,10703,10704"/>
    <s v="Các khoản hỗ trợ T01.2025"/>
    <n v="110233277"/>
    <n v="0"/>
    <n v="8818661"/>
    <n v="119051938"/>
    <s v="Giảm công nợ"/>
    <d v="2025-02-24T00:00:00"/>
    <m/>
    <n v="0"/>
    <n v="-119051938"/>
    <n v="-119051938"/>
    <n v="0"/>
    <d v="2025-02-06T00:00:00"/>
    <m/>
    <d v="2025-02-06T00:00:00"/>
    <n v="0"/>
    <m/>
    <s v=""/>
    <s v="Đã thanh toán"/>
    <s v="02"/>
    <s v="02"/>
    <s v="check xong"/>
    <m/>
    <x v="8"/>
    <x v="8"/>
  </r>
  <r>
    <x v="8"/>
    <x v="8"/>
    <d v="2025-02-18T00:00:00"/>
    <s v="MH002168"/>
    <d v="2025-02-18T00:00:00"/>
    <s v="2087"/>
    <s v="Ho tro phi van chuyen T1/2025"/>
    <n v="11421477"/>
    <n v="0"/>
    <n v="913718"/>
    <n v="12335195"/>
    <s v="Giảm công nợ"/>
    <d v="2025-02-24T00:00:00"/>
    <m/>
    <n v="0"/>
    <n v="-12335195"/>
    <n v="-12335195"/>
    <n v="0"/>
    <d v="2025-02-18T00:00:00"/>
    <m/>
    <d v="2025-02-18T00:00:00"/>
    <n v="0"/>
    <m/>
    <s v=""/>
    <s v="Đã thanh toán"/>
    <s v="02"/>
    <s v="02"/>
    <s v="check xong"/>
    <m/>
    <x v="8"/>
    <x v="8"/>
  </r>
  <r>
    <x v="8"/>
    <x v="8"/>
    <d v="2025-03-04T00:00:00"/>
    <s v="MH002231"/>
    <d v="2025-03-04T00:00:00"/>
    <s v="16749,16754,17112,17113,17121,17136,17137,17143"/>
    <s v="Các khoản hỗ trợ T02.2025"/>
    <n v="92105273"/>
    <n v="0"/>
    <n v="7368422"/>
    <n v="99473695"/>
    <s v="Giảm công nợ"/>
    <d v="2025-03-24T00:00:00"/>
    <m/>
    <n v="0"/>
    <n v="-99473695"/>
    <n v="-99473695"/>
    <n v="0"/>
    <d v="2025-03-04T00:00:00"/>
    <m/>
    <d v="2025-03-04T00:00:00"/>
    <n v="0"/>
    <m/>
    <s v=""/>
    <s v="Đã thanh toán"/>
    <s v="03"/>
    <s v="03"/>
    <s v="check xong"/>
    <m/>
    <x v="8"/>
    <x v="8"/>
  </r>
  <r>
    <x v="8"/>
    <x v="8"/>
    <d v="2025-03-17T00:00:00"/>
    <s v="MH002242"/>
    <d v="2025-03-17T00:00:00"/>
    <s v="2710"/>
    <s v="Ho tro phi van chuyen T2/2025"/>
    <n v="2948799"/>
    <n v="0"/>
    <n v="235904"/>
    <n v="3184703"/>
    <s v="Giảm công nợ"/>
    <d v="2025-03-24T00:00:00"/>
    <m/>
    <n v="0"/>
    <n v="-3184703"/>
    <n v="-3184703"/>
    <n v="0"/>
    <d v="2025-03-17T00:00:00"/>
    <m/>
    <d v="2025-03-17T00:00:00"/>
    <n v="0"/>
    <m/>
    <s v=""/>
    <s v="Đã thanh toán"/>
    <s v="03"/>
    <s v="03"/>
    <s v="check xong"/>
    <m/>
    <x v="8"/>
    <x v="8"/>
  </r>
  <r>
    <x v="8"/>
    <x v="8"/>
    <d v="2025-04-03T00:00:00"/>
    <s v="MH002308"/>
    <d v="2025-04-03T00:00:00"/>
    <s v="20774,20801,20804,20813,20818,20844,20851,20861"/>
    <s v="Các khoản hỗ trợ T03.2025"/>
    <n v="40045894"/>
    <n v="0"/>
    <n v="3203672"/>
    <n v="43249566"/>
    <s v="Giảm công nợ"/>
    <d v="2025-04-24T00:00:00"/>
    <m/>
    <n v="0"/>
    <n v="-43249566"/>
    <n v="-43249566"/>
    <n v="0"/>
    <d v="2025-04-03T00:00:00"/>
    <m/>
    <d v="2025-04-03T00:00:00"/>
    <n v="0"/>
    <m/>
    <s v=""/>
    <s v="Đã thanh toán"/>
    <s v="04"/>
    <s v="04"/>
    <s v="check xong"/>
    <m/>
    <x v="8"/>
    <x v="8"/>
  </r>
  <r>
    <x v="8"/>
    <x v="8"/>
    <d v="2025-04-18T00:00:00"/>
    <s v="MH002324"/>
    <d v="2025-04-18T00:00:00"/>
    <s v="3794"/>
    <s v="Ho tro phi van chuyen T3/2025"/>
    <n v="2407696"/>
    <n v="0"/>
    <n v="192616"/>
    <n v="2600312"/>
    <s v="Giảm công nợ"/>
    <d v="2025-04-24T00:00:00"/>
    <m/>
    <n v="0"/>
    <n v="-2600312"/>
    <n v="-2600312"/>
    <n v="0"/>
    <d v="2025-04-18T00:00:00"/>
    <m/>
    <d v="2025-04-18T00:00:00"/>
    <n v="0"/>
    <m/>
    <s v=""/>
    <s v="Đã thanh toán"/>
    <s v="04"/>
    <s v="04"/>
    <s v="check xong"/>
    <m/>
    <x v="8"/>
    <x v="8"/>
  </r>
  <r>
    <x v="8"/>
    <x v="8"/>
    <d v="2025-05-05T00:00:00"/>
    <s v="MH002402"/>
    <d v="2025-05-05T00:00:00"/>
    <s v="27678,27679,27828,27831,27853,27969,27972,28042,29635"/>
    <s v="Các khoản hỗ trợ T04.2025"/>
    <n v="91207695"/>
    <n v="0"/>
    <n v="7296616"/>
    <n v="98504311"/>
    <s v="Giảm công nợ"/>
    <d v="2025-05-26T00:00:00"/>
    <m/>
    <n v="0"/>
    <n v="-98504311"/>
    <n v="-98504311"/>
    <n v="0"/>
    <d v="2025-05-05T00:00:00"/>
    <m/>
    <d v="2025-05-05T00:00:00"/>
    <n v="0"/>
    <m/>
    <s v=""/>
    <s v="Đã thanh toán"/>
    <s v="05"/>
    <s v="05"/>
    <s v="check xong"/>
    <m/>
    <x v="8"/>
    <x v="8"/>
  </r>
  <r>
    <x v="8"/>
    <x v="8"/>
    <d v="2025-05-20T00:00:00"/>
    <s v="MH002433"/>
    <d v="2025-05-20T00:00:00"/>
    <s v="294"/>
    <s v="Ho tro phi van chuyen T4/2025"/>
    <n v="3235517"/>
    <n v="0"/>
    <n v="258842"/>
    <n v="3494359"/>
    <s v="Giảm công nợ"/>
    <d v="2025-05-26T00:00:00"/>
    <m/>
    <n v="0"/>
    <n v="-3494359"/>
    <n v="-3494359"/>
    <n v="0"/>
    <d v="2025-05-20T00:00:00"/>
    <m/>
    <d v="2025-05-20T00:00:00"/>
    <n v="0"/>
    <m/>
    <s v=""/>
    <s v="Đã thanh toán"/>
    <s v="05"/>
    <s v="05"/>
    <s v="check xong"/>
    <m/>
    <x v="8"/>
    <x v="8"/>
  </r>
  <r>
    <x v="8"/>
    <x v="8"/>
    <d v="2025-06-03T00:00:00"/>
    <s v="MH002479"/>
    <d v="2025-06-03T00:00:00"/>
    <s v="1024,1029,1037,1039,1095,940,943,981"/>
    <s v="Các khoản hỗ trợ T05.2025"/>
    <n v="34681814"/>
    <n v="0"/>
    <n v="2774546"/>
    <n v="37456360"/>
    <s v="Giảm công nợ"/>
    <d v="2025-06-24T00:00:00"/>
    <m/>
    <n v="0"/>
    <n v="-37456360"/>
    <n v="-37456360"/>
    <n v="0"/>
    <d v="2025-06-03T00:00:00"/>
    <m/>
    <d v="2025-06-03T00:00:00"/>
    <n v="0"/>
    <m/>
    <s v=""/>
    <s v="Đã thanh toán"/>
    <s v="06"/>
    <s v="06"/>
    <s v="check xong"/>
    <m/>
    <x v="8"/>
    <x v="8"/>
  </r>
  <r>
    <x v="8"/>
    <x v="8"/>
    <d v="2025-06-17T00:00:00"/>
    <s v="MH002485"/>
    <d v="2025-06-17T00:00:00"/>
    <s v="1447"/>
    <s v="Ho tro phi van chuyen T5/2025"/>
    <n v="2255008"/>
    <n v="0"/>
    <n v="180401"/>
    <n v="2435409"/>
    <s v="Giảm công nợ"/>
    <d v="2025-06-24T00:00:00"/>
    <m/>
    <n v="0"/>
    <n v="-2435409"/>
    <n v="-2435409"/>
    <n v="0"/>
    <d v="2025-06-17T00:00:00"/>
    <m/>
    <d v="2025-06-17T00:00:00"/>
    <n v="0"/>
    <m/>
    <s v=""/>
    <s v="Đã thanh toán"/>
    <s v="06"/>
    <s v="06"/>
    <s v="check xong"/>
    <m/>
    <x v="8"/>
    <x v="8"/>
  </r>
  <r>
    <x v="8"/>
    <x v="8"/>
    <d v="2025-07-02T00:00:00"/>
    <s v="MH002524"/>
    <d v="2025-07-02T00:00:00"/>
    <s v=""/>
    <s v="LOB - THƯỞNG KHÁCH HÀNG THÂN THIẾT 3.3% T06.2025"/>
    <n v="2477861"/>
    <n v="0"/>
    <n v="0"/>
    <n v="2477861"/>
    <s v="Giảm công nợ"/>
    <d v="2025-07-24T00:00:00"/>
    <m/>
    <n v="0"/>
    <n v="-2477861"/>
    <n v="-2477861"/>
    <n v="0"/>
    <d v="2025-07-02T00:00:00"/>
    <m/>
    <d v="2025-07-02T00:00:00"/>
    <n v="0"/>
    <m/>
    <s v=""/>
    <s v="Đã thanh toán"/>
    <s v="07"/>
    <s v="07"/>
    <s v="check xong"/>
    <m/>
    <x v="8"/>
    <x v="8"/>
  </r>
  <r>
    <x v="8"/>
    <x v="8"/>
    <d v="2025-07-03T00:00:00"/>
    <s v="MH002539"/>
    <d v="2025-07-03T00:00:00"/>
    <s v="8119,8124,8166,8185,8230,8253"/>
    <s v="Các khoản hỗ trợ T06.2025"/>
    <n v="28257843"/>
    <n v="0"/>
    <n v="2260628"/>
    <n v="30518471"/>
    <s v="Giảm công nợ"/>
    <d v="2025-07-24T00:00:00"/>
    <m/>
    <n v="0"/>
    <n v="-30518471"/>
    <n v="-30518471"/>
    <n v="0"/>
    <d v="2025-07-03T00:00:00"/>
    <m/>
    <d v="2025-07-03T00:00:00"/>
    <n v="0"/>
    <m/>
    <s v=""/>
    <s v="Đã thanh toán"/>
    <s v="07"/>
    <s v="07"/>
    <s v="check xong"/>
    <m/>
    <x v="8"/>
    <x v="8"/>
  </r>
  <r>
    <x v="8"/>
    <x v="8"/>
    <d v="2025-07-17T00:00:00"/>
    <s v="MH002552"/>
    <d v="2025-07-17T00:00:00"/>
    <s v="2282"/>
    <s v="Ho tro phi van chuyen T6/2025"/>
    <n v="2119920"/>
    <n v="0"/>
    <n v="169595"/>
    <n v="2289515"/>
    <s v="Giảm công nợ"/>
    <d v="2025-07-24T00:00:00"/>
    <m/>
    <n v="0"/>
    <n v="-2289515"/>
    <n v="-2289515"/>
    <n v="0"/>
    <d v="2025-07-17T00:00:00"/>
    <m/>
    <d v="2025-07-17T00:00:00"/>
    <n v="0"/>
    <m/>
    <s v=""/>
    <s v="Đã thanh toán"/>
    <s v="07"/>
    <s v="07"/>
    <s v="check xong"/>
    <m/>
    <x v="8"/>
    <x v="8"/>
  </r>
  <r>
    <x v="8"/>
    <x v="8"/>
    <d v="2025-08-04T00:00:00"/>
    <s v="MH002638"/>
    <d v="2025-08-04T00:00:00"/>
    <s v=""/>
    <s v="LOB - THƯỞNG KHÁCH HÀNG THÂN THIẾT 3.3% T07.2025"/>
    <n v="14141497"/>
    <n v="0"/>
    <n v="0"/>
    <n v="14141497"/>
    <s v="Giảm công nợ"/>
    <d v="2025-08-25T00:00:00"/>
    <m/>
    <n v="0"/>
    <n v="-14141497"/>
    <n v="-14141497"/>
    <n v="0"/>
    <d v="2025-08-04T00:00:00"/>
    <m/>
    <d v="2025-08-04T00:00:00"/>
    <n v="0"/>
    <m/>
    <s v=""/>
    <s v="Đã thanh toán"/>
    <s v="08"/>
    <s v="08"/>
    <s v="check xong"/>
    <m/>
    <x v="8"/>
    <x v="8"/>
  </r>
  <r>
    <x v="8"/>
    <x v="8"/>
    <d v="2025-08-05T00:00:00"/>
    <s v="MH002637"/>
    <d v="2025-08-05T00:00:00"/>
    <s v="12395,12406,12425,12432,12456,12471"/>
    <s v="Các khoản hỗ trợ T07.2025"/>
    <n v="51637891"/>
    <n v="0"/>
    <n v="4131031"/>
    <n v="55768922"/>
    <s v="Giảm công nợ"/>
    <d v="2025-08-25T00:00:00"/>
    <m/>
    <n v="0"/>
    <n v="-55768922"/>
    <n v="-55768922"/>
    <n v="0"/>
    <d v="2025-08-05T00:00:00"/>
    <m/>
    <d v="2025-08-05T00:00:00"/>
    <n v="0"/>
    <m/>
    <s v=""/>
    <s v="Đã thanh toán"/>
    <s v="08"/>
    <s v="08"/>
    <s v="check xong"/>
    <m/>
    <x v="8"/>
    <x v="8"/>
  </r>
  <r>
    <x v="8"/>
    <x v="8"/>
    <d v="2025-08-18T00:00:00"/>
    <s v="MDV/PVH/00036"/>
    <d v="2025-08-18T00:00:00"/>
    <s v="3357"/>
    <s v="Ho tro phi van chuyen T07/2025"/>
    <n v="3655236"/>
    <n v="0"/>
    <n v="292418"/>
    <n v="3947654"/>
    <s v="Giảm công nợ"/>
    <d v="2025-08-25T00:00:00"/>
    <m/>
    <n v="0"/>
    <n v="-3947654"/>
    <n v="-3947654"/>
    <n v="0"/>
    <d v="2025-08-18T00:00:00"/>
    <m/>
    <d v="2025-08-18T00:00:00"/>
    <n v="0"/>
    <m/>
    <s v=""/>
    <s v="Đã thanh toán"/>
    <s v="08"/>
    <s v="08"/>
    <s v="check xong"/>
    <m/>
    <x v="8"/>
    <x v="8"/>
  </r>
  <r>
    <x v="8"/>
    <x v="8"/>
    <d v="2025-09-04T00:00:00"/>
    <s v="MH002641"/>
    <d v="2025-09-04T00:00:00"/>
    <s v=""/>
    <s v="LOB - THƯỞNG KHÁCH HÀNG THÂN THIẾT 3.3% T08.2025"/>
    <n v="11570102"/>
    <n v="0"/>
    <n v="0"/>
    <n v="11570102"/>
    <s v="Giảm công nợ"/>
    <d v="2025-09-24T00:00:00"/>
    <m/>
    <n v="0"/>
    <n v="-11570102"/>
    <n v="-11570102"/>
    <n v="0"/>
    <d v="2025-09-04T00:00:00"/>
    <m/>
    <d v="2025-09-04T00:00:00"/>
    <n v="0"/>
    <m/>
    <s v=""/>
    <s v="Đã thanh toán"/>
    <s v="09"/>
    <s v="09"/>
    <s v="check xong"/>
    <m/>
    <x v="8"/>
    <x v="8"/>
  </r>
  <r>
    <x v="8"/>
    <x v="8"/>
    <d v="2025-09-05T00:00:00"/>
    <s v="MDV/PVH/00071"/>
    <d v="2025-09-05T00:00:00"/>
    <s v="19797,19830,19846,19874,19911,19918"/>
    <s v="Các khoản Ho tro T08/2025"/>
    <n v="42248404"/>
    <n v="0"/>
    <n v="3379872"/>
    <n v="45628276"/>
    <s v="Giảm công nợ"/>
    <d v="2025-09-24T00:00:00"/>
    <m/>
    <n v="0"/>
    <n v="-45628276"/>
    <n v="-45628276"/>
    <n v="0"/>
    <d v="2025-09-05T00:00:00"/>
    <m/>
    <d v="2025-09-05T00:00:00"/>
    <n v="0"/>
    <m/>
    <s v=""/>
    <s v="Đã thanh toán"/>
    <s v="09"/>
    <s v="09"/>
    <s v="check xong"/>
    <m/>
    <x v="8"/>
    <x v="8"/>
  </r>
  <r>
    <x v="8"/>
    <x v="8"/>
    <d v="2025-09-18T00:00:00"/>
    <s v="MDV/PVH/00070"/>
    <d v="2025-09-18T00:00:00"/>
    <s v="5072"/>
    <s v="Ho tro phi van chuyen T08/2025"/>
    <n v="3438641"/>
    <n v="0"/>
    <n v="275092"/>
    <n v="3713733"/>
    <s v="Giảm công nợ"/>
    <d v="2025-09-24T00:00:00"/>
    <m/>
    <n v="0"/>
    <n v="-3713733"/>
    <n v="-3713733"/>
    <n v="0"/>
    <d v="2025-09-18T00:00:00"/>
    <m/>
    <d v="2025-09-18T00:00:00"/>
    <n v="0"/>
    <m/>
    <s v=""/>
    <s v="Đã thanh toán"/>
    <s v="09"/>
    <s v="09"/>
    <s v="check xong"/>
    <m/>
    <x v="8"/>
    <x v="8"/>
  </r>
  <r>
    <x v="8"/>
    <x v="8"/>
    <d v="2025-10-02T00:00:00"/>
    <s v="MDV/PVH/00136"/>
    <d v="2025-10-02T00:00:00"/>
    <s v="25325,25401,25449,28100,28147,28304"/>
    <s v="Các khoản Ho tro T09/2025"/>
    <n v="35627030"/>
    <n v="0"/>
    <n v="2850162"/>
    <n v="38477192"/>
    <s v="Giảm công nợ"/>
    <d v="2025-10-24T00:00:00"/>
    <m/>
    <n v="0"/>
    <n v="-38477192"/>
    <n v="-38477192"/>
    <n v="0"/>
    <d v="2025-10-02T00:00:00"/>
    <m/>
    <d v="2025-10-02T00:00:00"/>
    <n v="0"/>
    <m/>
    <s v=""/>
    <s v="Đã thanh toán"/>
    <n v="10"/>
    <n v="10"/>
    <s v="check xong"/>
    <m/>
    <x v="8"/>
    <x v="8"/>
  </r>
  <r>
    <x v="8"/>
    <x v="8"/>
    <d v="2025-10-02T00:00:00"/>
    <s v="MDV/PVH/00150"/>
    <d v="2025-10-02T00:00:00"/>
    <s v=""/>
    <s v="LOB - THƯỞNG KHÁCH HÀNG THÂN THIẾT 3.3%"/>
    <n v="9756780"/>
    <n v="0"/>
    <n v="0"/>
    <n v="9756780"/>
    <s v="Giảm công nợ"/>
    <d v="2025-10-24T00:00:00"/>
    <m/>
    <n v="0"/>
    <n v="-9756780"/>
    <n v="-9756780"/>
    <n v="0"/>
    <d v="2025-10-02T00:00:00"/>
    <m/>
    <d v="2025-10-02T00:00:00"/>
    <n v="0"/>
    <m/>
    <s v=""/>
    <s v="Đã thanh toán"/>
    <n v="10"/>
    <n v="10"/>
    <s v="check xong"/>
    <m/>
    <x v="8"/>
    <x v="8"/>
  </r>
  <r>
    <x v="8"/>
    <x v="8"/>
    <d v="2025-10-17T00:00:00"/>
    <s v="MDV/PVH/00179"/>
    <d v="2025-10-17T00:00:00"/>
    <s v="5485"/>
    <s v="Ho tro phi van chuyen T09/2025"/>
    <n v="3616062"/>
    <n v="0"/>
    <n v="289287"/>
    <n v="3905349"/>
    <s v="Giảm công nợ"/>
    <d v="2025-10-24T00:00:00"/>
    <m/>
    <n v="0"/>
    <n v="-3905349"/>
    <n v="-3905349"/>
    <n v="0"/>
    <d v="2025-10-17T00:00:00"/>
    <m/>
    <d v="2025-10-17T00:00:00"/>
    <n v="0"/>
    <m/>
    <s v=""/>
    <s v="Đã thanh toán"/>
    <n v="10"/>
    <n v="10"/>
    <s v="check xong"/>
    <m/>
    <x v="8"/>
    <x v="8"/>
  </r>
  <r>
    <x v="8"/>
    <x v="8"/>
    <d v="2025-10-27T00:00:00"/>
    <s v="MDV/PVH/00190"/>
    <d v="2025-10-27T00:00:00"/>
    <s v="29372"/>
    <s v="SSB-HO TRO BAN HANG (PROMO - ECOUPON)"/>
    <n v="22000000"/>
    <n v="0"/>
    <n v="1760000"/>
    <n v="23760000"/>
    <s v="Giảm công nợ"/>
    <m/>
    <m/>
    <n v="0"/>
    <n v="-23760000"/>
    <n v="0"/>
    <n v="-23760000"/>
    <d v="2025-10-27T00:00:00"/>
    <m/>
    <d v="2025-10-27T00:00:00"/>
    <n v="0"/>
    <m/>
    <n v="27.816111574073147"/>
    <s v="Nợ quá hạn 30 ngày"/>
    <n v="10"/>
    <s v=""/>
    <s v="check xong"/>
    <m/>
    <x v="8"/>
    <x v="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19" firstHeaderRow="1" firstDataRow="1" firstDataCol="2"/>
  <pivotFields count="31">
    <pivotField compact="0" outline="0" showAll="0" defaultSubtotal="0">
      <items count="213">
        <item m="1" x="208"/>
        <item m="1" x="205"/>
        <item m="1" x="206"/>
        <item m="1" x="211"/>
        <item m="1" x="209"/>
        <item m="1" x="210"/>
        <item m="1" x="207"/>
        <item m="1" x="212"/>
        <item m="1" x="204"/>
        <item x="3"/>
        <item x="4"/>
        <item x="8"/>
        <item x="0"/>
        <item x="6"/>
        <item x="2"/>
        <item x="10"/>
        <item x="11"/>
        <item x="12"/>
        <item x="13"/>
        <item x="7"/>
        <item x="9"/>
        <item x="1"/>
        <item x="5"/>
        <item x="14"/>
        <item m="1" x="43"/>
        <item m="1" x="41"/>
        <item m="1" x="34"/>
        <item m="1" x="36"/>
        <item m="1" x="45"/>
        <item m="1" x="46"/>
        <item m="1" x="42"/>
        <item m="1" x="39"/>
        <item m="1" x="35"/>
        <item m="1" x="44"/>
        <item m="1" x="38"/>
        <item m="1" x="40"/>
        <item m="1" x="37"/>
        <item m="1" x="27"/>
        <item m="1" x="29"/>
        <item m="1" x="31"/>
        <item m="1" x="28"/>
        <item m="1" x="32"/>
        <item m="1" x="30"/>
        <item m="1" x="24"/>
        <item m="1" x="18"/>
        <item m="1" x="21"/>
        <item m="1" x="19"/>
        <item m="1" x="25"/>
        <item m="1" x="20"/>
        <item m="1" x="26"/>
        <item m="1" x="174"/>
        <item m="1" x="108"/>
        <item m="1" x="94"/>
        <item m="1" x="160"/>
        <item m="1" x="73"/>
        <item m="1" x="170"/>
        <item m="1" x="96"/>
        <item m="1" x="164"/>
        <item m="1" x="188"/>
        <item m="1" x="109"/>
        <item m="1" x="180"/>
        <item m="1" x="72"/>
        <item m="1" x="75"/>
        <item m="1" x="87"/>
        <item m="1" x="76"/>
        <item m="1" x="151"/>
        <item m="1" x="133"/>
        <item m="1" x="114"/>
        <item m="1" x="115"/>
        <item m="1" x="143"/>
        <item m="1" x="69"/>
        <item m="1" x="161"/>
        <item m="1" x="138"/>
        <item m="1" x="137"/>
        <item m="1" x="132"/>
        <item m="1" x="95"/>
        <item m="1" x="140"/>
        <item m="1" x="107"/>
        <item m="1" x="92"/>
        <item m="1" x="99"/>
        <item m="1" x="97"/>
        <item m="1" x="147"/>
        <item m="1" x="80"/>
        <item m="1" x="150"/>
        <item m="1" x="148"/>
        <item m="1" x="88"/>
        <item m="1" x="113"/>
        <item m="1" x="124"/>
        <item m="1" x="86"/>
        <item m="1" x="158"/>
        <item m="1" x="123"/>
        <item m="1" x="156"/>
        <item m="1" x="141"/>
        <item m="1" x="93"/>
        <item m="1" x="169"/>
        <item m="1" x="168"/>
        <item m="1" x="117"/>
        <item m="1" x="162"/>
        <item m="1" x="172"/>
        <item m="1" x="127"/>
        <item m="1" x="91"/>
        <item m="1" x="110"/>
        <item m="1" x="82"/>
        <item m="1" x="89"/>
        <item m="1" x="90"/>
        <item m="1" x="149"/>
        <item m="1" x="78"/>
        <item m="1" x="74"/>
        <item m="1" x="128"/>
        <item m="1" x="125"/>
        <item m="1" x="106"/>
        <item m="1" x="100"/>
        <item m="1" x="111"/>
        <item m="1" x="167"/>
        <item m="1" x="179"/>
        <item m="1" x="83"/>
        <item m="1" x="142"/>
        <item m="1" x="145"/>
        <item m="1" x="134"/>
        <item m="1" x="146"/>
        <item m="1" x="71"/>
        <item m="1" x="121"/>
        <item m="1" x="120"/>
        <item m="1" x="153"/>
        <item m="1" x="118"/>
        <item m="1" x="119"/>
        <item m="1" x="154"/>
        <item m="1" x="98"/>
        <item m="1" x="116"/>
        <item m="1" x="85"/>
        <item m="1" x="77"/>
        <item m="1" x="144"/>
        <item m="1" x="81"/>
        <item m="1" x="79"/>
        <item m="1" x="157"/>
        <item m="1" x="166"/>
        <item m="1" x="181"/>
        <item m="1" x="101"/>
        <item m="1" x="68"/>
        <item m="1" x="171"/>
        <item m="1" x="178"/>
        <item m="1" x="130"/>
        <item m="1" x="112"/>
        <item m="1" x="187"/>
        <item m="1" x="70"/>
        <item m="1" x="155"/>
        <item m="1" x="183"/>
        <item m="1" x="103"/>
        <item m="1" x="33"/>
        <item m="1" x="191"/>
        <item m="1" x="49"/>
        <item m="1" x="50"/>
        <item m="1" x="51"/>
        <item m="1" x="192"/>
        <item m="1" x="65"/>
        <item m="1" x="63"/>
        <item m="1" x="64"/>
        <item m="1" x="66"/>
        <item m="1" x="67"/>
        <item m="1" x="197"/>
        <item m="1" x="201"/>
        <item m="1" x="200"/>
        <item m="1" x="203"/>
        <item m="1" x="202"/>
        <item m="1" x="16"/>
        <item m="1" x="17"/>
        <item m="1" x="15"/>
        <item m="1" x="193"/>
        <item m="1" x="194"/>
        <item m="1" x="195"/>
        <item m="1" x="196"/>
        <item m="1" x="173"/>
        <item m="1" x="159"/>
        <item m="1" x="135"/>
        <item m="1" x="184"/>
        <item m="1" x="165"/>
        <item m="1" x="189"/>
        <item m="1" x="198"/>
        <item m="1" x="199"/>
        <item m="1" x="22"/>
        <item m="1" x="23"/>
        <item m="1" x="47"/>
        <item m="1" x="48"/>
        <item m="1" x="52"/>
        <item m="1" x="53"/>
        <item m="1" x="54"/>
        <item m="1" x="55"/>
        <item m="1" x="56"/>
        <item m="1" x="57"/>
        <item m="1" x="58"/>
        <item m="1" x="59"/>
        <item m="1" x="60"/>
        <item m="1" x="61"/>
        <item m="1" x="62"/>
        <item m="1" x="84"/>
        <item m="1" x="102"/>
        <item m="1" x="104"/>
        <item m="1" x="105"/>
        <item m="1" x="122"/>
        <item m="1" x="126"/>
        <item m="1" x="129"/>
        <item m="1" x="131"/>
        <item m="1" x="136"/>
        <item m="1" x="139"/>
        <item m="1" x="152"/>
        <item m="1" x="163"/>
        <item m="1" x="175"/>
        <item m="1" x="176"/>
        <item m="1" x="177"/>
        <item m="1" x="182"/>
        <item m="1" x="185"/>
        <item m="1" x="186"/>
        <item m="1" x="190"/>
      </items>
    </pivotField>
    <pivotField compact="0" outline="0" showAll="0" defaultSubtotal="0">
      <items count="416">
        <item m="1" x="410"/>
        <item m="1" x="414"/>
        <item m="1" x="412"/>
        <item m="1" x="415"/>
        <item m="1" x="413"/>
        <item m="1" x="411"/>
        <item m="1" x="256"/>
        <item x="3"/>
        <item x="4"/>
        <item x="8"/>
        <item x="0"/>
        <item x="6"/>
        <item x="2"/>
        <item x="10"/>
        <item x="11"/>
        <item x="12"/>
        <item x="13"/>
        <item x="7"/>
        <item x="9"/>
        <item x="1"/>
        <item x="5"/>
        <item x="14"/>
        <item m="1" x="43"/>
        <item m="1" x="41"/>
        <item m="1" x="34"/>
        <item m="1" x="36"/>
        <item m="1" x="45"/>
        <item m="1" x="46"/>
        <item m="1" x="42"/>
        <item m="1" x="39"/>
        <item m="1" x="35"/>
        <item m="1" x="44"/>
        <item m="1" x="38"/>
        <item m="1" x="40"/>
        <item m="1" x="37"/>
        <item m="1" x="27"/>
        <item m="1" x="29"/>
        <item m="1" x="31"/>
        <item m="1" x="28"/>
        <item m="1" x="32"/>
        <item m="1" x="30"/>
        <item m="1" x="24"/>
        <item m="1" x="18"/>
        <item m="1" x="21"/>
        <item m="1" x="19"/>
        <item m="1" x="25"/>
        <item m="1" x="20"/>
        <item m="1" x="26"/>
        <item m="1" x="174"/>
        <item m="1" x="108"/>
        <item m="1" x="94"/>
        <item m="1" x="160"/>
        <item m="1" x="73"/>
        <item m="1" x="170"/>
        <item m="1" x="96"/>
        <item m="1" x="164"/>
        <item m="1" x="189"/>
        <item m="1" x="109"/>
        <item m="1" x="180"/>
        <item m="1" x="72"/>
        <item m="1" x="75"/>
        <item m="1" x="87"/>
        <item m="1" x="76"/>
        <item m="1" x="151"/>
        <item m="1" x="190"/>
        <item m="1" x="133"/>
        <item m="1" x="114"/>
        <item m="1" x="115"/>
        <item m="1" x="143"/>
        <item m="1" x="69"/>
        <item m="1" x="161"/>
        <item m="1" x="138"/>
        <item m="1" x="137"/>
        <item m="1" x="132"/>
        <item m="1" x="95"/>
        <item m="1" x="140"/>
        <item m="1" x="107"/>
        <item m="1" x="92"/>
        <item m="1" x="99"/>
        <item m="1" x="97"/>
        <item m="1" x="147"/>
        <item m="1" x="80"/>
        <item m="1" x="150"/>
        <item m="1" x="148"/>
        <item m="1" x="88"/>
        <item m="1" x="113"/>
        <item m="1" x="124"/>
        <item m="1" x="86"/>
        <item m="1" x="158"/>
        <item m="1" x="123"/>
        <item m="1" x="156"/>
        <item m="1" x="141"/>
        <item m="1" x="93"/>
        <item m="1" x="169"/>
        <item m="1" x="168"/>
        <item m="1" x="117"/>
        <item m="1" x="162"/>
        <item m="1" x="172"/>
        <item m="1" x="127"/>
        <item m="1" x="91"/>
        <item m="1" x="110"/>
        <item m="1" x="82"/>
        <item m="1" x="89"/>
        <item m="1" x="90"/>
        <item m="1" x="149"/>
        <item m="1" x="78"/>
        <item m="1" x="74"/>
        <item m="1" x="128"/>
        <item m="1" x="125"/>
        <item m="1" x="106"/>
        <item m="1" x="100"/>
        <item m="1" x="111"/>
        <item m="1" x="167"/>
        <item m="1" x="179"/>
        <item m="1" x="83"/>
        <item m="1" x="142"/>
        <item m="1" x="145"/>
        <item m="1" x="134"/>
        <item m="1" x="146"/>
        <item m="1" x="71"/>
        <item m="1" x="121"/>
        <item m="1" x="120"/>
        <item m="1" x="153"/>
        <item m="1" x="118"/>
        <item m="1" x="119"/>
        <item m="1" x="186"/>
        <item m="1" x="98"/>
        <item m="1" x="116"/>
        <item m="1" x="85"/>
        <item m="1" x="77"/>
        <item m="1" x="144"/>
        <item m="1" x="81"/>
        <item m="1" x="79"/>
        <item m="1" x="157"/>
        <item m="1" x="166"/>
        <item m="1" x="181"/>
        <item m="1" x="191"/>
        <item m="1" x="101"/>
        <item m="1" x="68"/>
        <item m="1" x="171"/>
        <item m="1" x="178"/>
        <item m="1" x="130"/>
        <item m="1" x="112"/>
        <item m="1" x="188"/>
        <item m="1" x="70"/>
        <item m="1" x="155"/>
        <item m="1" x="183"/>
        <item m="1" x="103"/>
        <item m="1" x="33"/>
        <item m="1" x="243"/>
        <item m="1" x="49"/>
        <item m="1" x="50"/>
        <item m="1" x="51"/>
        <item m="1" x="244"/>
        <item m="1" x="65"/>
        <item m="1" x="63"/>
        <item m="1" x="64"/>
        <item m="1" x="66"/>
        <item m="1" x="67"/>
        <item m="1" x="249"/>
        <item m="1" x="253"/>
        <item m="1" x="252"/>
        <item m="1" x="255"/>
        <item m="1" x="254"/>
        <item m="1" x="16"/>
        <item m="1" x="17"/>
        <item m="1" x="15"/>
        <item m="1" x="245"/>
        <item m="1" x="246"/>
        <item m="1" x="247"/>
        <item m="1" x="248"/>
        <item m="1" x="258"/>
        <item m="1" x="259"/>
        <item m="1" x="260"/>
        <item m="1" x="261"/>
        <item m="1" x="262"/>
        <item m="1" x="263"/>
        <item m="1" x="264"/>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250"/>
        <item m="1" x="251"/>
        <item m="1" x="257"/>
        <item m="1" x="22"/>
        <item m="1" x="23"/>
        <item m="1" x="47"/>
        <item m="1" x="48"/>
        <item m="1" x="52"/>
        <item m="1" x="53"/>
        <item m="1" x="54"/>
        <item m="1" x="55"/>
        <item m="1" x="56"/>
        <item m="1" x="57"/>
        <item m="1" x="58"/>
        <item m="1" x="59"/>
        <item m="1" x="60"/>
        <item m="1" x="61"/>
        <item m="1" x="62"/>
        <item m="1" x="84"/>
        <item m="1" x="102"/>
        <item m="1" x="104"/>
        <item m="1" x="105"/>
        <item m="1" x="122"/>
        <item m="1" x="126"/>
        <item m="1" x="129"/>
        <item m="1" x="131"/>
        <item m="1" x="135"/>
        <item m="1" x="136"/>
        <item m="1" x="139"/>
        <item m="1" x="152"/>
        <item m="1" x="154"/>
        <item m="1" x="159"/>
        <item m="1" x="163"/>
        <item m="1" x="165"/>
        <item m="1" x="173"/>
        <item m="1" x="175"/>
        <item m="1" x="176"/>
        <item m="1" x="177"/>
        <item m="1" x="182"/>
        <item m="1" x="184"/>
        <item m="1" x="185"/>
        <item m="1" x="187"/>
        <item m="1" x="192"/>
        <item m="1" x="193"/>
        <item m="1" x="194"/>
        <item m="1" x="195"/>
        <item m="1" x="196"/>
        <item m="1" x="197"/>
        <item m="1" x="198"/>
        <item m="1" x="199"/>
        <item m="1" x="200"/>
        <item m="1" x="201"/>
        <item m="1" x="202"/>
        <item m="1" x="203"/>
        <item m="1" x="204"/>
        <item m="1" x="205"/>
        <item m="1" x="206"/>
        <item m="1" x="207"/>
        <item m="1" x="208"/>
        <item m="1" x="209"/>
        <item m="1" x="210"/>
        <item m="1" x="211"/>
        <item m="1" x="212"/>
        <item m="1" x="213"/>
        <item m="1" x="214"/>
        <item m="1" x="215"/>
        <item m="1" x="216"/>
        <item m="1" x="217"/>
        <item m="1" x="218"/>
        <item m="1" x="219"/>
        <item m="1" x="220"/>
        <item m="1" x="221"/>
        <item m="1" x="222"/>
        <item m="1" x="223"/>
        <item m="1" x="224"/>
        <item m="1" x="225"/>
        <item m="1" x="226"/>
        <item m="1" x="227"/>
        <item m="1" x="228"/>
        <item m="1" x="229"/>
        <item m="1" x="230"/>
        <item m="1" x="231"/>
        <item m="1" x="232"/>
        <item m="1" x="233"/>
        <item m="1" x="234"/>
        <item m="1" x="235"/>
        <item m="1" x="236"/>
        <item m="1" x="237"/>
        <item m="1" x="238"/>
        <item m="1" x="239"/>
        <item m="1" x="240"/>
        <item m="1" x="241"/>
        <item m="1" x="24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41" outline="0" showAll="0" defaultSubtotal="0"/>
    <pivotField compact="0" numFmtId="38" outline="0" showAll="0" defaultSubtotal="0"/>
    <pivotField compact="0" numFmtId="41"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41" outline="0" showAll="0" defaultSubtotal="0"/>
    <pivotField compact="0" outline="0" showAll="0" defaultSubtotal="0"/>
    <pivotField compact="0" numFmtId="41"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5">
        <item x="8"/>
        <item x="9"/>
        <item x="7"/>
        <item x="3"/>
        <item x="2"/>
        <item x="4"/>
        <item x="13"/>
        <item x="10"/>
        <item x="5"/>
        <item x="6"/>
        <item x="0"/>
        <item x="11"/>
        <item x="14"/>
        <item x="12"/>
        <item x="1"/>
      </items>
    </pivotField>
    <pivotField axis="axisRow" compact="0" outline="0" subtotalTop="0" showAll="0" defaultSubtotal="0">
      <items count="15">
        <item x="14"/>
        <item x="3"/>
        <item x="1"/>
        <item x="11"/>
        <item x="4"/>
        <item x="7"/>
        <item x="2"/>
        <item x="9"/>
        <item x="0"/>
        <item x="13"/>
        <item x="6"/>
        <item x="10"/>
        <item x="5"/>
        <item x="12"/>
        <item x="8"/>
      </items>
    </pivotField>
  </pivotFields>
  <rowFields count="2">
    <field x="29"/>
    <field x="30"/>
  </rowFields>
  <rowItems count="15">
    <i>
      <x/>
      <x v="14"/>
    </i>
    <i>
      <x v="1"/>
      <x v="7"/>
    </i>
    <i>
      <x v="2"/>
      <x v="5"/>
    </i>
    <i>
      <x v="3"/>
      <x v="1"/>
    </i>
    <i>
      <x v="4"/>
      <x v="6"/>
    </i>
    <i>
      <x v="5"/>
      <x v="4"/>
    </i>
    <i>
      <x v="6"/>
      <x v="9"/>
    </i>
    <i>
      <x v="7"/>
      <x v="11"/>
    </i>
    <i>
      <x v="8"/>
      <x v="12"/>
    </i>
    <i>
      <x v="9"/>
      <x v="10"/>
    </i>
    <i>
      <x v="10"/>
      <x v="8"/>
    </i>
    <i>
      <x v="11"/>
      <x v="3"/>
    </i>
    <i>
      <x v="12"/>
      <x/>
    </i>
    <i>
      <x v="13"/>
      <x v="13"/>
    </i>
    <i>
      <x v="14"/>
      <x v="2"/>
    </i>
  </rowItems>
  <colItems count="1">
    <i/>
  </colItems>
  <formats count="3">
    <format dxfId="38">
      <pivotArea type="all" dataOnly="0" outline="0" fieldPosition="0"/>
    </format>
    <format dxfId="37">
      <pivotArea field="0" type="button" dataOnly="0" labelOnly="1" outline="0"/>
    </format>
    <format dxfId="36">
      <pivotArea field="1" type="button" dataOnly="0" labelOnly="1" outline="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F1244" totalsRowShown="0" headerRowDxfId="73" dataDxfId="72" tableBorderDxfId="71">
  <autoFilter ref="A3:AF1244" xr:uid="{59CC61EF-625E-4CBB-9546-293B912900AF}"/>
  <sortState xmlns:xlrd2="http://schemas.microsoft.com/office/spreadsheetml/2017/richdata2" ref="A4:AF1244">
    <sortCondition ref="C3:C1244"/>
  </sortState>
  <tableColumns count="32">
    <tableColumn id="1" xr3:uid="{4F10F7B6-A495-4137-BBCE-EA2FBC5FCA85}" name="Mã khách hàng" dataDxfId="70"/>
    <tableColumn id="2" xr3:uid="{DE12C852-BB0B-45D9-89F6-5621AE45A0F4}" name="Tên Khách hàng" dataDxfId="69"/>
    <tableColumn id="3" xr3:uid="{131C571C-C8A2-4C1F-A443-56776C98B8D6}" name="Ngày hạch toán" dataDxfId="68"/>
    <tableColumn id="4" xr3:uid="{57345391-023E-49F9-82DA-9EDDE7EF022C}" name="Số chứng từ" dataDxfId="67"/>
    <tableColumn id="5" xr3:uid="{B723AC7D-96D3-4361-B340-D0E8805260AE}" name="Ngày hóa đơn" dataDxfId="66"/>
    <tableColumn id="6" xr3:uid="{1D525C71-464F-48DA-A385-0A4E14C0AA89}" name="Số hóa đơn" dataDxfId="65"/>
    <tableColumn id="7" xr3:uid="{0CF393C6-432D-4960-8B99-5659957BBDD8}" name="Diễn giải" dataDxfId="64"/>
    <tableColumn id="8" xr3:uid="{6E6A4805-8B19-456F-A4C3-00B82288AB9D}" name="Tiền hàng" dataDxfId="63"/>
    <tableColumn id="9" xr3:uid="{7AC2BB3F-A7D3-436A-A8A5-AC61F813C9BD}" name="Tiền chiết khấu" dataDxfId="62"/>
    <tableColumn id="10" xr3:uid="{3D40C9B4-7241-44AD-84B6-44C4FFC38B89}" name="Tiền VAT" dataDxfId="61"/>
    <tableColumn id="11" xr3:uid="{71DFF838-EAC1-40EA-BECF-CABF85F2A1A7}" name="Tổng giá trị" dataDxfId="60"/>
    <tableColumn id="12" xr3:uid="{4EAB3864-171F-40AC-B2C6-F25AD78983DD}" name="Phân loại" dataDxfId="59"/>
    <tableColumn id="14" xr3:uid="{93AFF463-D38B-4786-98FF-08925A520D03}" name="Ngày Thanh toán" dataDxfId="58"/>
    <tableColumn id="15" xr3:uid="{7FC27862-D676-4949-8749-9A75A24FBBA2}" name="Chứng từ Thanh toán" dataDxfId="57"/>
    <tableColumn id="16" xr3:uid="{8707F853-5993-40D7-99E4-B59D0D6031DE}" name="Số còn phải thu ĐK" dataDxfId="56" dataCellStyle="Comma [0]">
      <calculatedColumnFormula>IF(Table1[[#This Row],[Phân loại]]="Tồn đầu kỳ",Table1[[#This Row],[Tổng giá trị]],0)</calculatedColumnFormula>
    </tableColumn>
    <tableColumn id="31" xr3:uid="{FE412D09-A657-486F-BAA7-2C192419AC86}" name="Giá Trị HD sau CK" dataDxfId="55">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54" dataCellStyle="Comma [0]">
      <calculatedColumnFormula>IF(M4&lt;&gt;"",IF(O4&lt;&gt;0,O4,P4),0)</calculatedColumnFormula>
    </tableColumn>
    <tableColumn id="17" xr3:uid="{2DB64B32-E365-435A-8111-D7E8DA6A6012}" name="Số còn phải thu" dataDxfId="53">
      <calculatedColumnFormula>Table1[[#This Row],[Số còn phải thu ĐK]]+Table1[[#This Row],[Giá Trị HD sau CK]]-Table1[[#This Row],[Số tiền đã thu]]</calculatedColumnFormula>
    </tableColumn>
    <tableColumn id="33" xr3:uid="{1B931594-4091-4B6D-82B1-83D3D395FA9C}" name="Ngày tính CN" dataDxfId="52">
      <calculatedColumnFormula>IF(Table1[[#This Row],[Ngày hóa đơn]]&lt;&gt;"",Table1[[#This Row],[Ngày hóa đơn]],IF(Table1[[#This Row],[Ngày hạch toán]]&lt;&gt;"",Table1[[#This Row],[Ngày hạch toán]],""))</calculatedColumnFormula>
    </tableColumn>
    <tableColumn id="20" xr3:uid="{94444E75-8584-453A-BA27-858DB37929E0}" name="Số ngày được nợ" dataDxfId="51"/>
    <tableColumn id="21" xr3:uid="{39E54009-572C-413C-9330-C92B104624D3}" name="Hạn thanh toán" dataDxfId="50">
      <calculatedColumnFormula>IF(Table1[[#This Row],[Ngày tính CN]]="","",S4+T4)</calculatedColumnFormula>
    </tableColumn>
    <tableColumn id="22" xr3:uid="{7E664A74-F1FB-495F-A333-86AAF0F89783}" name="Số ngày nợ còn lại" dataDxfId="49" dataCellStyle="Comma [0]">
      <calculatedColumnFormula>IF(Table1[[#This Row],[Hạn thanh toán]]="","",IF((U4-NOW())&lt;0,0,(U4-NOW())))</calculatedColumnFormula>
    </tableColumn>
    <tableColumn id="23" xr3:uid="{3528F056-6D1E-4E13-A670-2B2FE36C6733}" name="Nhóm nợ trước hạn" dataDxfId="48"/>
    <tableColumn id="24" xr3:uid="{EACC4B53-78C0-406F-81A4-F15B114F10D6}" name="Số ngày quá hạn" dataDxfId="47" dataCellStyle="Comma [0]">
      <calculatedColumnFormula>IF(OR(U4="",R4=0),"",IF((U4-NOW())&lt;0,-(U4-NOW()),0))</calculatedColumnFormula>
    </tableColumn>
    <tableColumn id="25" xr3:uid="{E9167E62-3616-4230-AE39-6D9D5BB20B4C}" name="Nhóm nợ quá hạn" dataDxfId="46">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45">
      <calculatedColumnFormula>IF(S4="","",S4)</calculatedColumnFormula>
    </tableColumn>
    <tableColumn id="27" xr3:uid="{7A25BAB5-4334-4158-9D16-E336399F7263}" name="Tháng Thanh toán" dataDxfId="44">
      <calculatedColumnFormula>IF(M4="","",M4)</calculatedColumnFormula>
    </tableColumn>
    <tableColumn id="13" xr3:uid="{4CF86EFC-E278-4A66-B04B-886AC78537A7}" name="Ghi chú" dataDxfId="43"/>
    <tableColumn id="18" xr3:uid="{7EF4CD9C-0F1C-4594-9997-AFB1DC0E8F55}" name="Trạng Thái ghi sổ" dataDxfId="42"/>
    <tableColumn id="19" xr3:uid="{86535310-14A0-4C0F-B025-3161A2E29FE0}" name="NHÓM KHÁCH HÀNG" dataDxfId="41">
      <calculatedColumnFormula>VLOOKUP($A4,MA_KH!$A:$Q,MA_KH!O$1,0)</calculatedColumnFormula>
    </tableColumn>
    <tableColumn id="28" xr3:uid="{E0B5982D-D899-45E7-A9B2-DAD0EBD87702}" name="TÊN NHÓM KHÁCH HÀNG" dataDxfId="40">
      <calculatedColumnFormula>VLOOKUP($A4,MA_KH!$A:$Q,MA_KH!P$1,0)</calculatedColumnFormula>
    </tableColumn>
    <tableColumn id="29" xr3:uid="{C1D45964-4696-4090-A29F-E0C93F2BA713}" name="Nhân viên sale" dataDxfId="3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FA3BF1-7BBA-46E8-ACC3-4FA9242165E2}" name="Table13" displayName="Table13" ref="A3:AG1031" totalsRowShown="0" headerRowDxfId="35" dataDxfId="34" tableBorderDxfId="33">
  <autoFilter ref="A3:AG1031" xr:uid="{59CC61EF-625E-4CBB-9546-293B912900AF}">
    <filterColumn colId="11">
      <filters>
        <filter val="Bán hàng"/>
      </filters>
    </filterColumn>
  </autoFilter>
  <tableColumns count="33">
    <tableColumn id="1" xr3:uid="{BB265BFF-14ED-4DAB-A3E4-CC6B50FBD9DE}" name="Mã khách hàng" dataDxfId="32"/>
    <tableColumn id="2" xr3:uid="{E90788D9-0A85-4D5E-B734-878CD5072F2B}" name="Tên Khách hàng" dataDxfId="31"/>
    <tableColumn id="3" xr3:uid="{8472BB48-1943-47D0-A55F-2936A4D03889}" name="Ngày hạch toán" dataDxfId="30"/>
    <tableColumn id="4" xr3:uid="{5DA38B9E-80A4-4D8B-9297-F19ED60C89E4}" name="Số chứng từ" dataDxfId="29"/>
    <tableColumn id="5" xr3:uid="{80BE6880-2608-46A6-9278-325EC1F52A49}" name="Ngày hóa đơn" dataDxfId="28"/>
    <tableColumn id="6" xr3:uid="{97708AEA-B07E-4B2A-94F2-EE8015FB57CA}" name="Số hóa đơn" dataDxfId="27"/>
    <tableColumn id="7" xr3:uid="{20029E9A-7BE5-4A51-8C53-614ADBBAF58F}" name="Diễn giải" dataDxfId="26"/>
    <tableColumn id="8" xr3:uid="{1E2514FE-6F3E-43BB-B8B6-9E70FCAC305F}" name="Tiền hàng" dataDxfId="25"/>
    <tableColumn id="9" xr3:uid="{5040603D-036D-47CB-8EF1-595547D8D2A4}" name="Tiền chiết khấu" dataDxfId="24"/>
    <tableColumn id="10" xr3:uid="{2E19DE36-B3AC-4EF7-A76A-4053760B4C5C}" name="Tiền VAT" dataDxfId="23"/>
    <tableColumn id="11" xr3:uid="{BF62F123-74C2-4D40-959A-A038A3408022}" name="Tổng giá trị" dataDxfId="22"/>
    <tableColumn id="12" xr3:uid="{2EB0EECB-9CDD-4ED4-869A-5EB917555E47}" name="Phân loại" dataDxfId="21"/>
    <tableColumn id="14" xr3:uid="{2F30A5F0-46A4-49C7-9015-8E8764F41578}" name="Ngày Thanh toán" dataDxfId="20">
      <calculatedColumnFormula>IFERROR(VLOOKUP(Table13[[#This Row],[Số hóa đơn]],'Chi tiết tt Mega gửi'!K:L,2,0),"")</calculatedColumnFormula>
    </tableColumn>
    <tableColumn id="15" xr3:uid="{699199A7-F56A-4EF2-85EC-6F6C1EF6CCA0}" name="Chứng từ Thanh toán" dataDxfId="19"/>
    <tableColumn id="16" xr3:uid="{20F983CC-C783-4810-A9D6-154986324A95}" name="Số còn phải thu ĐK" dataDxfId="18" dataCellStyle="Comma [0]">
      <calculatedColumnFormula>IF(Table13[[#This Row],[Phân loại]]="Tồn đầu kỳ",Table13[[#This Row],[Tổng giá trị]],0)</calculatedColumnFormula>
    </tableColumn>
    <tableColumn id="31" xr3:uid="{D5CA92E1-2846-4419-81C2-8E4690E4483D}" name="Giá Trị HD sau CK" dataDxfId="17">
      <calculatedColumnFormula>IF(Table13[[#This Row],[Số còn phải thu ĐK]]&lt;&gt;0,0,IF(Table13[[#This Row],[Phân loại]]="Bán hàng",Table13[[#This Row],[Tổng giá trị]],-Table13[[#This Row],[Tổng giá trị]]))</calculatedColumnFormula>
    </tableColumn>
    <tableColumn id="32" xr3:uid="{BF3ED844-AB58-4832-9D56-DE4E19F6FB57}" name="Số tiền đã thu" dataDxfId="16" dataCellStyle="Comma [0]">
      <calculatedColumnFormula>IF(M4&lt;&gt;"",IF(O4&lt;&gt;0,O4,P4),0)</calculatedColumnFormula>
    </tableColumn>
    <tableColumn id="17" xr3:uid="{2FF68389-A025-450A-8296-368A310C04AB}" name="Số còn phải thu" dataDxfId="15">
      <calculatedColumnFormula>Table13[[#This Row],[Số còn phải thu ĐK]]+Table13[[#This Row],[Giá Trị HD sau CK]]-Table13[[#This Row],[Số tiền đã thu]]</calculatedColumnFormula>
    </tableColumn>
    <tableColumn id="33" xr3:uid="{A4002454-7991-4010-94B2-CA89FCC4DB22}" name="Ngày tính CN" dataDxfId="14">
      <calculatedColumnFormula>IF(Table13[[#This Row],[Ngày hóa đơn]]&lt;&gt;"",Table13[[#This Row],[Ngày hóa đơn]],IF(Table13[[#This Row],[Ngày hạch toán]]&lt;&gt;"",Table13[[#This Row],[Ngày hạch toán]],""))</calculatedColumnFormula>
    </tableColumn>
    <tableColumn id="20" xr3:uid="{DB15FD38-E4DF-4AAE-82CD-AF928B7EB9DA}" name="Số ngày được nợ" dataDxfId="13"/>
    <tableColumn id="21" xr3:uid="{B7BB84B2-854E-4516-891B-F709F7B12F3A}" name="Hạn thanh toán" dataDxfId="12">
      <calculatedColumnFormula>IF(Table13[[#This Row],[Ngày tính CN]]="","",S4+T4)</calculatedColumnFormula>
    </tableColumn>
    <tableColumn id="22" xr3:uid="{018B363B-2222-477B-B711-F07C7D98E94D}" name="Số ngày nợ còn lại" dataDxfId="11" dataCellStyle="Comma [0]">
      <calculatedColumnFormula>IF(Table13[[#This Row],[Hạn thanh toán]]="","",IF((U4-NOW())&lt;0,0,(U4-NOW())))</calculatedColumnFormula>
    </tableColumn>
    <tableColumn id="23" xr3:uid="{6211D9C0-A278-4B02-8B54-FAC87B5FC53F}" name="Nhóm nợ trước hạn" dataDxfId="10"/>
    <tableColumn id="24" xr3:uid="{620FD10B-BF7E-453E-918E-186D8B1A39EB}" name="Số ngày quá hạn" dataDxfId="9" dataCellStyle="Comma [0]">
      <calculatedColumnFormula>IF(OR(U4="",R4=0),"",IF((U4-NOW())&lt;0,-(U4-NOW()),0))</calculatedColumnFormula>
    </tableColumn>
    <tableColumn id="25" xr3:uid="{8B6D9E39-13E7-496F-A523-A0C6D477AC73}" name="Nhóm nợ quá hạn" dataDxfId="8">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6016387F-302C-4622-9EBA-FE3565EC8B26}" name="Tháng HĐ" dataDxfId="7">
      <calculatedColumnFormula>IF(S4="","",S4)</calculatedColumnFormula>
    </tableColumn>
    <tableColumn id="27" xr3:uid="{DD2A5D10-6FC1-40E7-9F84-EC8C6F6FE09D}" name="Tháng Thanh toán" dataDxfId="6">
      <calculatedColumnFormula>IF(M4="","",M4)</calculatedColumnFormula>
    </tableColumn>
    <tableColumn id="13" xr3:uid="{F394C2C0-9907-468D-A9BB-988B228E13D7}" name="Ghi chú" dataDxfId="5"/>
    <tableColumn id="18" xr3:uid="{CA2C285B-8BCF-4F3B-A49B-5600AB742CE3}" name="Trạng Thái ghi sổ" dataDxfId="4"/>
    <tableColumn id="19" xr3:uid="{6FEC7036-1F8E-431F-B5A3-C7F4EAE6BE80}" name="NHÓM KHÁCH HÀNG" dataDxfId="3">
      <calculatedColumnFormula>VLOOKUP($A4,MA_KH!$A:$Q,MA_KH!O$1,0)</calculatedColumnFormula>
    </tableColumn>
    <tableColumn id="28" xr3:uid="{844D8915-06BF-469D-8CED-43B76D3CDF46}" name="TÊN NHÓM KHÁCH HÀNG" dataDxfId="2">
      <calculatedColumnFormula>VLOOKUP($A4,MA_KH!$A:$Q,MA_KH!P$1,0)</calculatedColumnFormula>
    </tableColumn>
    <tableColumn id="29" xr3:uid="{766CC6E1-CF6D-4B1E-99EC-EA6A02EC5B7E}" name="Nhân viên sale" dataDxfId="1"/>
    <tableColumn id="30" xr3:uid="{7F0B1165-724B-42C2-A6F2-793EAF0AB390}" name="Column1" dataDxfId="0">
      <calculatedColumnFormula>Table13[[#This Row],[Số hóa đơn]]&amp;Table13[[#This Row],[Tổng giá trị]]</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1"/>
  <sheetViews>
    <sheetView topLeftCell="C1" workbookViewId="0">
      <selection activeCell="I5" sqref="I5"/>
    </sheetView>
  </sheetViews>
  <sheetFormatPr defaultColWidth="9.140625" defaultRowHeight="15"/>
  <cols>
    <col min="1" max="1" width="26.7109375" style="23" bestFit="1" customWidth="1"/>
    <col min="2" max="2" width="96.42578125" style="23" bestFit="1" customWidth="1"/>
    <col min="3" max="4" width="16.140625" style="23" bestFit="1" customWidth="1"/>
    <col min="5" max="6" width="14.42578125" style="23" bestFit="1" customWidth="1"/>
    <col min="7" max="14" width="16.140625" style="23" bestFit="1" customWidth="1"/>
    <col min="15" max="16384" width="9.140625" style="23"/>
  </cols>
  <sheetData>
    <row r="1" spans="1:14" ht="20.25">
      <c r="A1" s="25" t="s">
        <v>29</v>
      </c>
      <c r="B1" s="26"/>
      <c r="C1" s="26"/>
      <c r="D1" s="26"/>
      <c r="E1" s="26"/>
      <c r="F1" s="26"/>
      <c r="G1" s="26"/>
      <c r="H1" s="26"/>
      <c r="I1" s="26"/>
      <c r="J1" s="26"/>
      <c r="K1" s="26"/>
      <c r="L1" s="26"/>
      <c r="M1" s="26"/>
      <c r="N1" s="26"/>
    </row>
    <row r="2" spans="1:14">
      <c r="B2" s="28" t="s">
        <v>30</v>
      </c>
      <c r="C2" s="29">
        <f t="shared" ref="C2:N2" si="0">SUM(C$5:C$21)</f>
        <v>1163400722</v>
      </c>
      <c r="D2" s="29">
        <f t="shared" si="0"/>
        <v>1627585029</v>
      </c>
      <c r="E2" s="29">
        <f t="shared" si="0"/>
        <v>575643157</v>
      </c>
      <c r="F2" s="29">
        <f t="shared" si="0"/>
        <v>505247978</v>
      </c>
      <c r="G2" s="29">
        <f t="shared" si="0"/>
        <v>411117624</v>
      </c>
      <c r="H2" s="29">
        <f t="shared" si="0"/>
        <v>595121499</v>
      </c>
      <c r="I2" s="29">
        <f t="shared" si="0"/>
        <v>528015525</v>
      </c>
      <c r="J2" s="29">
        <f t="shared" si="0"/>
        <v>528015525</v>
      </c>
      <c r="K2" s="29">
        <f t="shared" si="0"/>
        <v>528015525</v>
      </c>
      <c r="L2" s="29">
        <f t="shared" si="0"/>
        <v>528015525</v>
      </c>
      <c r="M2" s="29">
        <f t="shared" si="0"/>
        <v>528015525</v>
      </c>
      <c r="N2" s="29">
        <f t="shared" si="0"/>
        <v>528015525</v>
      </c>
    </row>
    <row r="3" spans="1:14">
      <c r="C3" s="27"/>
      <c r="D3" s="27"/>
      <c r="E3" s="27"/>
      <c r="F3" s="27"/>
      <c r="G3" s="27"/>
      <c r="H3" s="27"/>
      <c r="I3" s="27"/>
      <c r="J3" s="27"/>
      <c r="K3" s="27"/>
      <c r="L3" s="27"/>
      <c r="M3" s="27"/>
      <c r="N3" s="27"/>
    </row>
    <row r="4" spans="1:14">
      <c r="A4" s="24" t="s">
        <v>14548</v>
      </c>
      <c r="B4" s="24" t="s">
        <v>14549</v>
      </c>
      <c r="C4" s="43">
        <v>46053</v>
      </c>
      <c r="D4" s="43">
        <f>EOMONTH(C4,1)</f>
        <v>46081</v>
      </c>
      <c r="E4" s="43">
        <f t="shared" ref="E4:N4" si="1">EOMONTH(D4,1)</f>
        <v>46112</v>
      </c>
      <c r="F4" s="43">
        <f t="shared" si="1"/>
        <v>46142</v>
      </c>
      <c r="G4" s="43">
        <f t="shared" si="1"/>
        <v>46173</v>
      </c>
      <c r="H4" s="43">
        <f t="shared" si="1"/>
        <v>46203</v>
      </c>
      <c r="I4" s="43">
        <f t="shared" si="1"/>
        <v>46234</v>
      </c>
      <c r="J4" s="43">
        <f t="shared" si="1"/>
        <v>46265</v>
      </c>
      <c r="K4" s="43">
        <f t="shared" si="1"/>
        <v>46295</v>
      </c>
      <c r="L4" s="43">
        <f t="shared" si="1"/>
        <v>46326</v>
      </c>
      <c r="M4" s="43">
        <f t="shared" si="1"/>
        <v>46356</v>
      </c>
      <c r="N4" s="43">
        <f t="shared" si="1"/>
        <v>46387</v>
      </c>
    </row>
    <row r="5" spans="1:14">
      <c r="A5" s="23" t="s">
        <v>189</v>
      </c>
      <c r="B5" s="23" t="s">
        <v>190</v>
      </c>
      <c r="C5" s="44">
        <f>SUMIFS('Báo cáo'!$O:$O,'Báo cáo'!$AD:$AD,$A5,'Báo cáo'!$Z:$Z,"&lt;="&amp;C$4)+SUMIFS('Báo cáo'!$P:$P,'Báo cáo'!$AD:$AD,$A5,'Báo cáo'!$Z:$Z,"&lt;="&amp;C$4)-SUMIFS('Báo cáo'!$Q:$Q,'Báo cáo'!$AD:$AD,$A5,'Báo cáo'!$AA:$AA,"&lt;="&amp;C$4)</f>
        <v>1163400722</v>
      </c>
      <c r="D5" s="44">
        <f>SUMIFS('Báo cáo'!$O:$O,'Báo cáo'!$AD:$AD,$A5,'Báo cáo'!$Z:$Z,"&lt;="&amp;D$4)+SUMIFS('Báo cáo'!$P:$P,'Báo cáo'!$AD:$AD,$A5,'Báo cáo'!$Z:$Z,"&lt;="&amp;D$4)-SUMIFS('Báo cáo'!$Q:$Q,'Báo cáo'!$AD:$AD,$A5,'Báo cáo'!$AA:$AA,"&lt;="&amp;D$4)</f>
        <v>1627585029</v>
      </c>
      <c r="E5" s="44">
        <f>SUMIFS('Báo cáo'!$O:$O,'Báo cáo'!$AD:$AD,$A5,'Báo cáo'!$Z:$Z,"&lt;="&amp;E$4)+SUMIFS('Báo cáo'!$P:$P,'Báo cáo'!$AD:$AD,$A5,'Báo cáo'!$Z:$Z,"&lt;="&amp;E$4)-SUMIFS('Báo cáo'!$Q:$Q,'Báo cáo'!$AD:$AD,$A5,'Báo cáo'!$AA:$AA,"&lt;="&amp;E$4)</f>
        <v>575643157</v>
      </c>
      <c r="F5" s="44">
        <f>SUMIFS('Báo cáo'!$O:$O,'Báo cáo'!$AD:$AD,$A5,'Báo cáo'!$Z:$Z,"&lt;="&amp;F$4)+SUMIFS('Báo cáo'!$P:$P,'Báo cáo'!$AD:$AD,$A5,'Báo cáo'!$Z:$Z,"&lt;="&amp;F$4)-SUMIFS('Báo cáo'!$Q:$Q,'Báo cáo'!$AD:$AD,$A5,'Báo cáo'!$AA:$AA,"&lt;="&amp;F$4)</f>
        <v>505247978</v>
      </c>
      <c r="G5" s="44">
        <f>SUMIFS('Báo cáo'!$O:$O,'Báo cáo'!$AD:$AD,$A5,'Báo cáo'!$Z:$Z,"&lt;="&amp;G$4)+SUMIFS('Báo cáo'!$P:$P,'Báo cáo'!$AD:$AD,$A5,'Báo cáo'!$Z:$Z,"&lt;="&amp;G$4)-SUMIFS('Báo cáo'!$Q:$Q,'Báo cáo'!$AD:$AD,$A5,'Báo cáo'!$AA:$AA,"&lt;="&amp;G$4)</f>
        <v>411117624</v>
      </c>
      <c r="H5" s="44">
        <f>SUMIFS('Báo cáo'!$O:$O,'Báo cáo'!$AD:$AD,$A5,'Báo cáo'!$Z:$Z,"&lt;="&amp;H$4)+SUMIFS('Báo cáo'!$P:$P,'Báo cáo'!$AD:$AD,$A5,'Báo cáo'!$Z:$Z,"&lt;="&amp;H$4)-SUMIFS('Báo cáo'!$Q:$Q,'Báo cáo'!$AD:$AD,$A5,'Báo cáo'!$AA:$AA,"&lt;="&amp;H$4)</f>
        <v>595121499</v>
      </c>
      <c r="I5" s="44">
        <f>SUMIFS('Báo cáo'!$O:$O,'Báo cáo'!$AD:$AD,$A5,'Báo cáo'!$Z:$Z,"&lt;="&amp;I$4)+SUMIFS('Báo cáo'!$P:$P,'Báo cáo'!$AD:$AD,$A5,'Báo cáo'!$Z:$Z,"&lt;="&amp;I$4)-SUMIFS('Báo cáo'!$Q:$Q,'Báo cáo'!$AD:$AD,$A5,'Báo cáo'!$AA:$AA,"&lt;="&amp;I$4)</f>
        <v>528015525</v>
      </c>
      <c r="J5" s="44">
        <f>SUMIFS('Báo cáo'!$O:$O,'Báo cáo'!$AD:$AD,$A5,'Báo cáo'!$Z:$Z,"&lt;="&amp;J$4)+SUMIFS('Báo cáo'!$P:$P,'Báo cáo'!$AD:$AD,$A5,'Báo cáo'!$Z:$Z,"&lt;="&amp;J$4)-SUMIFS('Báo cáo'!$Q:$Q,'Báo cáo'!$AD:$AD,$A5,'Báo cáo'!$AA:$AA,"&lt;="&amp;J$4)</f>
        <v>528015525</v>
      </c>
      <c r="K5" s="44">
        <f>SUMIFS('Báo cáo'!$O:$O,'Báo cáo'!$AD:$AD,$A5,'Báo cáo'!$Z:$Z,"&lt;="&amp;K$4)+SUMIFS('Báo cáo'!$P:$P,'Báo cáo'!$AD:$AD,$A5,'Báo cáo'!$Z:$Z,"&lt;="&amp;K$4)-SUMIFS('Báo cáo'!$Q:$Q,'Báo cáo'!$AD:$AD,$A5,'Báo cáo'!$AA:$AA,"&lt;="&amp;K$4)</f>
        <v>528015525</v>
      </c>
      <c r="L5" s="44">
        <f>SUMIFS('Báo cáo'!$O:$O,'Báo cáo'!$AD:$AD,$A5,'Báo cáo'!$Z:$Z,"&lt;="&amp;L$4)+SUMIFS('Báo cáo'!$P:$P,'Báo cáo'!$AD:$AD,$A5,'Báo cáo'!$Z:$Z,"&lt;="&amp;L$4)-SUMIFS('Báo cáo'!$Q:$Q,'Báo cáo'!$AD:$AD,$A5,'Báo cáo'!$AA:$AA,"&lt;="&amp;L$4)</f>
        <v>528015525</v>
      </c>
      <c r="M5" s="44">
        <f>SUMIFS('Báo cáo'!$O:$O,'Báo cáo'!$AD:$AD,$A5,'Báo cáo'!$Z:$Z,"&lt;="&amp;M$4)+SUMIFS('Báo cáo'!$P:$P,'Báo cáo'!$AD:$AD,$A5,'Báo cáo'!$Z:$Z,"&lt;="&amp;M$4)-SUMIFS('Báo cáo'!$Q:$Q,'Báo cáo'!$AD:$AD,$A5,'Báo cáo'!$AA:$AA,"&lt;="&amp;M$4)</f>
        <v>528015525</v>
      </c>
      <c r="N5" s="44">
        <f>SUMIFS('Báo cáo'!$O:$O,'Báo cáo'!$AD:$AD,$A5,'Báo cáo'!$Z:$Z,"&lt;="&amp;N$4)+SUMIFS('Báo cáo'!$P:$P,'Báo cáo'!$AD:$AD,$A5,'Báo cáo'!$Z:$Z,"&lt;="&amp;N$4)-SUMIFS('Báo cáo'!$Q:$Q,'Báo cáo'!$AD:$AD,$A5,'Báo cáo'!$AA:$AA,"&lt;="&amp;N$4)</f>
        <v>528015525</v>
      </c>
    </row>
    <row r="6" spans="1:14">
      <c r="A6" s="23" t="s">
        <v>101</v>
      </c>
      <c r="B6" s="23" t="s">
        <v>102</v>
      </c>
      <c r="C6" s="44">
        <f>SUMIFS('Báo cáo'!$O:$O,'Báo cáo'!$AD:$AD,$A6,'Báo cáo'!$Z:$Z,"&lt;="&amp;C$4)+SUMIFS('Báo cáo'!$P:$P,'Báo cáo'!$AD:$AD,$A6,'Báo cáo'!$Z:$Z,"&lt;="&amp;C$4)-SUMIFS('Báo cáo'!$Q:$Q,'Báo cáo'!$AD:$AD,$A6,'Báo cáo'!$AA:$AA,"&lt;="&amp;C$4)</f>
        <v>0</v>
      </c>
      <c r="D6" s="44">
        <f>SUMIFS('Báo cáo'!$O:$O,'Báo cáo'!$AD:$AD,$A6,'Báo cáo'!$Z:$Z,"&lt;="&amp;D$4)+SUMIFS('Báo cáo'!$P:$P,'Báo cáo'!$AD:$AD,$A6,'Báo cáo'!$Z:$Z,"&lt;="&amp;D$4)-SUMIFS('Báo cáo'!$Q:$Q,'Báo cáo'!$AD:$AD,$A6,'Báo cáo'!$AA:$AA,"&lt;="&amp;D$4)</f>
        <v>0</v>
      </c>
      <c r="E6" s="44">
        <f>SUMIFS('Báo cáo'!$O:$O,'Báo cáo'!$AD:$AD,$A6,'Báo cáo'!$Z:$Z,"&lt;="&amp;E$4)+SUMIFS('Báo cáo'!$P:$P,'Báo cáo'!$AD:$AD,$A6,'Báo cáo'!$Z:$Z,"&lt;="&amp;E$4)-SUMIFS('Báo cáo'!$Q:$Q,'Báo cáo'!$AD:$AD,$A6,'Báo cáo'!$AA:$AA,"&lt;="&amp;E$4)</f>
        <v>0</v>
      </c>
      <c r="F6" s="44">
        <f>SUMIFS('Báo cáo'!$O:$O,'Báo cáo'!$AD:$AD,$A6,'Báo cáo'!$Z:$Z,"&lt;="&amp;F$4)+SUMIFS('Báo cáo'!$P:$P,'Báo cáo'!$AD:$AD,$A6,'Báo cáo'!$Z:$Z,"&lt;="&amp;F$4)-SUMIFS('Báo cáo'!$Q:$Q,'Báo cáo'!$AD:$AD,$A6,'Báo cáo'!$AA:$AA,"&lt;="&amp;F$4)</f>
        <v>0</v>
      </c>
      <c r="G6" s="44">
        <f>SUMIFS('Báo cáo'!$O:$O,'Báo cáo'!$AD:$AD,$A6,'Báo cáo'!$Z:$Z,"&lt;="&amp;G$4)+SUMIFS('Báo cáo'!$P:$P,'Báo cáo'!$AD:$AD,$A6,'Báo cáo'!$Z:$Z,"&lt;="&amp;G$4)-SUMIFS('Báo cáo'!$Q:$Q,'Báo cáo'!$AD:$AD,$A6,'Báo cáo'!$AA:$AA,"&lt;="&amp;G$4)</f>
        <v>0</v>
      </c>
      <c r="H6" s="44">
        <f>SUMIFS('Báo cáo'!$O:$O,'Báo cáo'!$AD:$AD,$A6,'Báo cáo'!$Z:$Z,"&lt;="&amp;H$4)+SUMIFS('Báo cáo'!$P:$P,'Báo cáo'!$AD:$AD,$A6,'Báo cáo'!$Z:$Z,"&lt;="&amp;H$4)-SUMIFS('Báo cáo'!$Q:$Q,'Báo cáo'!$AD:$AD,$A6,'Báo cáo'!$AA:$AA,"&lt;="&amp;H$4)</f>
        <v>0</v>
      </c>
      <c r="I6" s="44">
        <f>SUMIFS('Báo cáo'!$O:$O,'Báo cáo'!$AD:$AD,$A6,'Báo cáo'!$Z:$Z,"&lt;="&amp;I$4)+SUMIFS('Báo cáo'!$P:$P,'Báo cáo'!$AD:$AD,$A6,'Báo cáo'!$Z:$Z,"&lt;="&amp;I$4)-SUMIFS('Báo cáo'!$Q:$Q,'Báo cáo'!$AD:$AD,$A6,'Báo cáo'!$AA:$AA,"&lt;="&amp;I$4)</f>
        <v>0</v>
      </c>
      <c r="J6" s="44">
        <f>SUMIFS('Báo cáo'!$O:$O,'Báo cáo'!$AD:$AD,$A6,'Báo cáo'!$Z:$Z,"&lt;="&amp;J$4)+SUMIFS('Báo cáo'!$P:$P,'Báo cáo'!$AD:$AD,$A6,'Báo cáo'!$Z:$Z,"&lt;="&amp;J$4)-SUMIFS('Báo cáo'!$Q:$Q,'Báo cáo'!$AD:$AD,$A6,'Báo cáo'!$AA:$AA,"&lt;="&amp;J$4)</f>
        <v>0</v>
      </c>
      <c r="K6" s="44">
        <f>SUMIFS('Báo cáo'!$O:$O,'Báo cáo'!$AD:$AD,$A6,'Báo cáo'!$Z:$Z,"&lt;="&amp;K$4)+SUMIFS('Báo cáo'!$P:$P,'Báo cáo'!$AD:$AD,$A6,'Báo cáo'!$Z:$Z,"&lt;="&amp;K$4)-SUMIFS('Báo cáo'!$Q:$Q,'Báo cáo'!$AD:$AD,$A6,'Báo cáo'!$AA:$AA,"&lt;="&amp;K$4)</f>
        <v>0</v>
      </c>
      <c r="L6" s="44">
        <f>SUMIFS('Báo cáo'!$O:$O,'Báo cáo'!$AD:$AD,$A6,'Báo cáo'!$Z:$Z,"&lt;="&amp;L$4)+SUMIFS('Báo cáo'!$P:$P,'Báo cáo'!$AD:$AD,$A6,'Báo cáo'!$Z:$Z,"&lt;="&amp;L$4)-SUMIFS('Báo cáo'!$Q:$Q,'Báo cáo'!$AD:$AD,$A6,'Báo cáo'!$AA:$AA,"&lt;="&amp;L$4)</f>
        <v>0</v>
      </c>
      <c r="M6" s="44">
        <f>SUMIFS('Báo cáo'!$O:$O,'Báo cáo'!$AD:$AD,$A6,'Báo cáo'!$Z:$Z,"&lt;="&amp;M$4)+SUMIFS('Báo cáo'!$P:$P,'Báo cáo'!$AD:$AD,$A6,'Báo cáo'!$Z:$Z,"&lt;="&amp;M$4)-SUMIFS('Báo cáo'!$Q:$Q,'Báo cáo'!$AD:$AD,$A6,'Báo cáo'!$AA:$AA,"&lt;="&amp;M$4)</f>
        <v>0</v>
      </c>
      <c r="N6" s="44">
        <f>SUMIFS('Báo cáo'!$O:$O,'Báo cáo'!$AD:$AD,$A6,'Báo cáo'!$Z:$Z,"&lt;="&amp;N$4)+SUMIFS('Báo cáo'!$P:$P,'Báo cáo'!$AD:$AD,$A6,'Báo cáo'!$Z:$Z,"&lt;="&amp;N$4)-SUMIFS('Báo cáo'!$Q:$Q,'Báo cáo'!$AD:$AD,$A6,'Báo cáo'!$AA:$AA,"&lt;="&amp;N$4)</f>
        <v>0</v>
      </c>
    </row>
    <row r="7" spans="1:14">
      <c r="A7" s="23" t="s">
        <v>295</v>
      </c>
      <c r="B7" s="23" t="s">
        <v>296</v>
      </c>
      <c r="C7" s="44">
        <f>SUMIFS('Báo cáo'!$O:$O,'Báo cáo'!$AD:$AD,$A7,'Báo cáo'!$Z:$Z,"&lt;="&amp;C$4)+SUMIFS('Báo cáo'!$P:$P,'Báo cáo'!$AD:$AD,$A7,'Báo cáo'!$Z:$Z,"&lt;="&amp;C$4)-SUMIFS('Báo cáo'!$Q:$Q,'Báo cáo'!$AD:$AD,$A7,'Báo cáo'!$AA:$AA,"&lt;="&amp;C$4)</f>
        <v>0</v>
      </c>
      <c r="D7" s="44">
        <f>SUMIFS('Báo cáo'!$O:$O,'Báo cáo'!$AD:$AD,$A7,'Báo cáo'!$Z:$Z,"&lt;="&amp;D$4)+SUMIFS('Báo cáo'!$P:$P,'Báo cáo'!$AD:$AD,$A7,'Báo cáo'!$Z:$Z,"&lt;="&amp;D$4)-SUMIFS('Báo cáo'!$Q:$Q,'Báo cáo'!$AD:$AD,$A7,'Báo cáo'!$AA:$AA,"&lt;="&amp;D$4)</f>
        <v>0</v>
      </c>
      <c r="E7" s="44">
        <f>SUMIFS('Báo cáo'!$O:$O,'Báo cáo'!$AD:$AD,$A7,'Báo cáo'!$Z:$Z,"&lt;="&amp;E$4)+SUMIFS('Báo cáo'!$P:$P,'Báo cáo'!$AD:$AD,$A7,'Báo cáo'!$Z:$Z,"&lt;="&amp;E$4)-SUMIFS('Báo cáo'!$Q:$Q,'Báo cáo'!$AD:$AD,$A7,'Báo cáo'!$AA:$AA,"&lt;="&amp;E$4)</f>
        <v>0</v>
      </c>
      <c r="F7" s="44">
        <f>SUMIFS('Báo cáo'!$O:$O,'Báo cáo'!$AD:$AD,$A7,'Báo cáo'!$Z:$Z,"&lt;="&amp;F$4)+SUMIFS('Báo cáo'!$P:$P,'Báo cáo'!$AD:$AD,$A7,'Báo cáo'!$Z:$Z,"&lt;="&amp;F$4)-SUMIFS('Báo cáo'!$Q:$Q,'Báo cáo'!$AD:$AD,$A7,'Báo cáo'!$AA:$AA,"&lt;="&amp;F$4)</f>
        <v>0</v>
      </c>
      <c r="G7" s="44">
        <f>SUMIFS('Báo cáo'!$O:$O,'Báo cáo'!$AD:$AD,$A7,'Báo cáo'!$Z:$Z,"&lt;="&amp;G$4)+SUMIFS('Báo cáo'!$P:$P,'Báo cáo'!$AD:$AD,$A7,'Báo cáo'!$Z:$Z,"&lt;="&amp;G$4)-SUMIFS('Báo cáo'!$Q:$Q,'Báo cáo'!$AD:$AD,$A7,'Báo cáo'!$AA:$AA,"&lt;="&amp;G$4)</f>
        <v>0</v>
      </c>
      <c r="H7" s="44">
        <f>SUMIFS('Báo cáo'!$O:$O,'Báo cáo'!$AD:$AD,$A7,'Báo cáo'!$Z:$Z,"&lt;="&amp;H$4)+SUMIFS('Báo cáo'!$P:$P,'Báo cáo'!$AD:$AD,$A7,'Báo cáo'!$Z:$Z,"&lt;="&amp;H$4)-SUMIFS('Báo cáo'!$Q:$Q,'Báo cáo'!$AD:$AD,$A7,'Báo cáo'!$AA:$AA,"&lt;="&amp;H$4)</f>
        <v>0</v>
      </c>
      <c r="I7" s="44">
        <f>SUMIFS('Báo cáo'!$O:$O,'Báo cáo'!$AD:$AD,$A7,'Báo cáo'!$Z:$Z,"&lt;="&amp;I$4)+SUMIFS('Báo cáo'!$P:$P,'Báo cáo'!$AD:$AD,$A7,'Báo cáo'!$Z:$Z,"&lt;="&amp;I$4)-SUMIFS('Báo cáo'!$Q:$Q,'Báo cáo'!$AD:$AD,$A7,'Báo cáo'!$AA:$AA,"&lt;="&amp;I$4)</f>
        <v>0</v>
      </c>
      <c r="J7" s="44">
        <f>SUMIFS('Báo cáo'!$O:$O,'Báo cáo'!$AD:$AD,$A7,'Báo cáo'!$Z:$Z,"&lt;="&amp;J$4)+SUMIFS('Báo cáo'!$P:$P,'Báo cáo'!$AD:$AD,$A7,'Báo cáo'!$Z:$Z,"&lt;="&amp;J$4)-SUMIFS('Báo cáo'!$Q:$Q,'Báo cáo'!$AD:$AD,$A7,'Báo cáo'!$AA:$AA,"&lt;="&amp;J$4)</f>
        <v>0</v>
      </c>
      <c r="K7" s="44">
        <f>SUMIFS('Báo cáo'!$O:$O,'Báo cáo'!$AD:$AD,$A7,'Báo cáo'!$Z:$Z,"&lt;="&amp;K$4)+SUMIFS('Báo cáo'!$P:$P,'Báo cáo'!$AD:$AD,$A7,'Báo cáo'!$Z:$Z,"&lt;="&amp;K$4)-SUMIFS('Báo cáo'!$Q:$Q,'Báo cáo'!$AD:$AD,$A7,'Báo cáo'!$AA:$AA,"&lt;="&amp;K$4)</f>
        <v>0</v>
      </c>
      <c r="L7" s="44">
        <f>SUMIFS('Báo cáo'!$O:$O,'Báo cáo'!$AD:$AD,$A7,'Báo cáo'!$Z:$Z,"&lt;="&amp;L$4)+SUMIFS('Báo cáo'!$P:$P,'Báo cáo'!$AD:$AD,$A7,'Báo cáo'!$Z:$Z,"&lt;="&amp;L$4)-SUMIFS('Báo cáo'!$Q:$Q,'Báo cáo'!$AD:$AD,$A7,'Báo cáo'!$AA:$AA,"&lt;="&amp;L$4)</f>
        <v>0</v>
      </c>
      <c r="M7" s="44">
        <f>SUMIFS('Báo cáo'!$O:$O,'Báo cáo'!$AD:$AD,$A7,'Báo cáo'!$Z:$Z,"&lt;="&amp;M$4)+SUMIFS('Báo cáo'!$P:$P,'Báo cáo'!$AD:$AD,$A7,'Báo cáo'!$Z:$Z,"&lt;="&amp;M$4)-SUMIFS('Báo cáo'!$Q:$Q,'Báo cáo'!$AD:$AD,$A7,'Báo cáo'!$AA:$AA,"&lt;="&amp;M$4)</f>
        <v>0</v>
      </c>
      <c r="N7" s="44">
        <f>SUMIFS('Báo cáo'!$O:$O,'Báo cáo'!$AD:$AD,$A7,'Báo cáo'!$Z:$Z,"&lt;="&amp;N$4)+SUMIFS('Báo cáo'!$P:$P,'Báo cáo'!$AD:$AD,$A7,'Báo cáo'!$Z:$Z,"&lt;="&amp;N$4)-SUMIFS('Báo cáo'!$Q:$Q,'Báo cáo'!$AD:$AD,$A7,'Báo cáo'!$AA:$AA,"&lt;="&amp;N$4)</f>
        <v>0</v>
      </c>
    </row>
    <row r="8" spans="1:14">
      <c r="A8" s="23" t="s">
        <v>201</v>
      </c>
      <c r="B8" s="23" t="s">
        <v>202</v>
      </c>
      <c r="C8" s="44">
        <f>SUMIFS('Báo cáo'!$O:$O,'Báo cáo'!$AD:$AD,$A8,'Báo cáo'!$Z:$Z,"&lt;="&amp;C$4)+SUMIFS('Báo cáo'!$P:$P,'Báo cáo'!$AD:$AD,$A8,'Báo cáo'!$Z:$Z,"&lt;="&amp;C$4)-SUMIFS('Báo cáo'!$Q:$Q,'Báo cáo'!$AD:$AD,$A8,'Báo cáo'!$AA:$AA,"&lt;="&amp;C$4)</f>
        <v>0</v>
      </c>
      <c r="D8" s="44">
        <f>SUMIFS('Báo cáo'!$O:$O,'Báo cáo'!$AD:$AD,$A8,'Báo cáo'!$Z:$Z,"&lt;="&amp;D$4)+SUMIFS('Báo cáo'!$P:$P,'Báo cáo'!$AD:$AD,$A8,'Báo cáo'!$Z:$Z,"&lt;="&amp;D$4)-SUMIFS('Báo cáo'!$Q:$Q,'Báo cáo'!$AD:$AD,$A8,'Báo cáo'!$AA:$AA,"&lt;="&amp;D$4)</f>
        <v>0</v>
      </c>
      <c r="E8" s="44">
        <f>SUMIFS('Báo cáo'!$O:$O,'Báo cáo'!$AD:$AD,$A8,'Báo cáo'!$Z:$Z,"&lt;="&amp;E$4)+SUMIFS('Báo cáo'!$P:$P,'Báo cáo'!$AD:$AD,$A8,'Báo cáo'!$Z:$Z,"&lt;="&amp;E$4)-SUMIFS('Báo cáo'!$Q:$Q,'Báo cáo'!$AD:$AD,$A8,'Báo cáo'!$AA:$AA,"&lt;="&amp;E$4)</f>
        <v>0</v>
      </c>
      <c r="F8" s="44">
        <f>SUMIFS('Báo cáo'!$O:$O,'Báo cáo'!$AD:$AD,$A8,'Báo cáo'!$Z:$Z,"&lt;="&amp;F$4)+SUMIFS('Báo cáo'!$P:$P,'Báo cáo'!$AD:$AD,$A8,'Báo cáo'!$Z:$Z,"&lt;="&amp;F$4)-SUMIFS('Báo cáo'!$Q:$Q,'Báo cáo'!$AD:$AD,$A8,'Báo cáo'!$AA:$AA,"&lt;="&amp;F$4)</f>
        <v>0</v>
      </c>
      <c r="G8" s="44">
        <f>SUMIFS('Báo cáo'!$O:$O,'Báo cáo'!$AD:$AD,$A8,'Báo cáo'!$Z:$Z,"&lt;="&amp;G$4)+SUMIFS('Báo cáo'!$P:$P,'Báo cáo'!$AD:$AD,$A8,'Báo cáo'!$Z:$Z,"&lt;="&amp;G$4)-SUMIFS('Báo cáo'!$Q:$Q,'Báo cáo'!$AD:$AD,$A8,'Báo cáo'!$AA:$AA,"&lt;="&amp;G$4)</f>
        <v>0</v>
      </c>
      <c r="H8" s="44">
        <f>SUMIFS('Báo cáo'!$O:$O,'Báo cáo'!$AD:$AD,$A8,'Báo cáo'!$Z:$Z,"&lt;="&amp;H$4)+SUMIFS('Báo cáo'!$P:$P,'Báo cáo'!$AD:$AD,$A8,'Báo cáo'!$Z:$Z,"&lt;="&amp;H$4)-SUMIFS('Báo cáo'!$Q:$Q,'Báo cáo'!$AD:$AD,$A8,'Báo cáo'!$AA:$AA,"&lt;="&amp;H$4)</f>
        <v>0</v>
      </c>
      <c r="I8" s="44">
        <f>SUMIFS('Báo cáo'!$O:$O,'Báo cáo'!$AD:$AD,$A8,'Báo cáo'!$Z:$Z,"&lt;="&amp;I$4)+SUMIFS('Báo cáo'!$P:$P,'Báo cáo'!$AD:$AD,$A8,'Báo cáo'!$Z:$Z,"&lt;="&amp;I$4)-SUMIFS('Báo cáo'!$Q:$Q,'Báo cáo'!$AD:$AD,$A8,'Báo cáo'!$AA:$AA,"&lt;="&amp;I$4)</f>
        <v>0</v>
      </c>
      <c r="J8" s="44">
        <f>SUMIFS('Báo cáo'!$O:$O,'Báo cáo'!$AD:$AD,$A8,'Báo cáo'!$Z:$Z,"&lt;="&amp;J$4)+SUMIFS('Báo cáo'!$P:$P,'Báo cáo'!$AD:$AD,$A8,'Báo cáo'!$Z:$Z,"&lt;="&amp;J$4)-SUMIFS('Báo cáo'!$Q:$Q,'Báo cáo'!$AD:$AD,$A8,'Báo cáo'!$AA:$AA,"&lt;="&amp;J$4)</f>
        <v>0</v>
      </c>
      <c r="K8" s="44">
        <f>SUMIFS('Báo cáo'!$O:$O,'Báo cáo'!$AD:$AD,$A8,'Báo cáo'!$Z:$Z,"&lt;="&amp;K$4)+SUMIFS('Báo cáo'!$P:$P,'Báo cáo'!$AD:$AD,$A8,'Báo cáo'!$Z:$Z,"&lt;="&amp;K$4)-SUMIFS('Báo cáo'!$Q:$Q,'Báo cáo'!$AD:$AD,$A8,'Báo cáo'!$AA:$AA,"&lt;="&amp;K$4)</f>
        <v>0</v>
      </c>
      <c r="L8" s="44">
        <f>SUMIFS('Báo cáo'!$O:$O,'Báo cáo'!$AD:$AD,$A8,'Báo cáo'!$Z:$Z,"&lt;="&amp;L$4)+SUMIFS('Báo cáo'!$P:$P,'Báo cáo'!$AD:$AD,$A8,'Báo cáo'!$Z:$Z,"&lt;="&amp;L$4)-SUMIFS('Báo cáo'!$Q:$Q,'Báo cáo'!$AD:$AD,$A8,'Báo cáo'!$AA:$AA,"&lt;="&amp;L$4)</f>
        <v>0</v>
      </c>
      <c r="M8" s="44">
        <f>SUMIFS('Báo cáo'!$O:$O,'Báo cáo'!$AD:$AD,$A8,'Báo cáo'!$Z:$Z,"&lt;="&amp;M$4)+SUMIFS('Báo cáo'!$P:$P,'Báo cáo'!$AD:$AD,$A8,'Báo cáo'!$Z:$Z,"&lt;="&amp;M$4)-SUMIFS('Báo cáo'!$Q:$Q,'Báo cáo'!$AD:$AD,$A8,'Báo cáo'!$AA:$AA,"&lt;="&amp;M$4)</f>
        <v>0</v>
      </c>
      <c r="N8" s="44">
        <f>SUMIFS('Báo cáo'!$O:$O,'Báo cáo'!$AD:$AD,$A8,'Báo cáo'!$Z:$Z,"&lt;="&amp;N$4)+SUMIFS('Báo cáo'!$P:$P,'Báo cáo'!$AD:$AD,$A8,'Báo cáo'!$Z:$Z,"&lt;="&amp;N$4)-SUMIFS('Báo cáo'!$Q:$Q,'Báo cáo'!$AD:$AD,$A8,'Báo cáo'!$AA:$AA,"&lt;="&amp;N$4)</f>
        <v>0</v>
      </c>
    </row>
    <row r="9" spans="1:14">
      <c r="A9" s="23" t="s">
        <v>199</v>
      </c>
      <c r="B9" s="23" t="s">
        <v>200</v>
      </c>
      <c r="C9" s="44">
        <f>SUMIFS('Báo cáo'!$O:$O,'Báo cáo'!$AD:$AD,$A9,'Báo cáo'!$Z:$Z,"&lt;="&amp;C$4)+SUMIFS('Báo cáo'!$P:$P,'Báo cáo'!$AD:$AD,$A9,'Báo cáo'!$Z:$Z,"&lt;="&amp;C$4)-SUMIFS('Báo cáo'!$Q:$Q,'Báo cáo'!$AD:$AD,$A9,'Báo cáo'!$AA:$AA,"&lt;="&amp;C$4)</f>
        <v>0</v>
      </c>
      <c r="D9" s="44">
        <f>SUMIFS('Báo cáo'!$O:$O,'Báo cáo'!$AD:$AD,$A9,'Báo cáo'!$Z:$Z,"&lt;="&amp;D$4)+SUMIFS('Báo cáo'!$P:$P,'Báo cáo'!$AD:$AD,$A9,'Báo cáo'!$Z:$Z,"&lt;="&amp;D$4)-SUMIFS('Báo cáo'!$Q:$Q,'Báo cáo'!$AD:$AD,$A9,'Báo cáo'!$AA:$AA,"&lt;="&amp;D$4)</f>
        <v>0</v>
      </c>
      <c r="E9" s="44">
        <f>SUMIFS('Báo cáo'!$O:$O,'Báo cáo'!$AD:$AD,$A9,'Báo cáo'!$Z:$Z,"&lt;="&amp;E$4)+SUMIFS('Báo cáo'!$P:$P,'Báo cáo'!$AD:$AD,$A9,'Báo cáo'!$Z:$Z,"&lt;="&amp;E$4)-SUMIFS('Báo cáo'!$Q:$Q,'Báo cáo'!$AD:$AD,$A9,'Báo cáo'!$AA:$AA,"&lt;="&amp;E$4)</f>
        <v>0</v>
      </c>
      <c r="F9" s="44">
        <f>SUMIFS('Báo cáo'!$O:$O,'Báo cáo'!$AD:$AD,$A9,'Báo cáo'!$Z:$Z,"&lt;="&amp;F$4)+SUMIFS('Báo cáo'!$P:$P,'Báo cáo'!$AD:$AD,$A9,'Báo cáo'!$Z:$Z,"&lt;="&amp;F$4)-SUMIFS('Báo cáo'!$Q:$Q,'Báo cáo'!$AD:$AD,$A9,'Báo cáo'!$AA:$AA,"&lt;="&amp;F$4)</f>
        <v>0</v>
      </c>
      <c r="G9" s="44">
        <f>SUMIFS('Báo cáo'!$O:$O,'Báo cáo'!$AD:$AD,$A9,'Báo cáo'!$Z:$Z,"&lt;="&amp;G$4)+SUMIFS('Báo cáo'!$P:$P,'Báo cáo'!$AD:$AD,$A9,'Báo cáo'!$Z:$Z,"&lt;="&amp;G$4)-SUMIFS('Báo cáo'!$Q:$Q,'Báo cáo'!$AD:$AD,$A9,'Báo cáo'!$AA:$AA,"&lt;="&amp;G$4)</f>
        <v>0</v>
      </c>
      <c r="H9" s="44">
        <f>SUMIFS('Báo cáo'!$O:$O,'Báo cáo'!$AD:$AD,$A9,'Báo cáo'!$Z:$Z,"&lt;="&amp;H$4)+SUMIFS('Báo cáo'!$P:$P,'Báo cáo'!$AD:$AD,$A9,'Báo cáo'!$Z:$Z,"&lt;="&amp;H$4)-SUMIFS('Báo cáo'!$Q:$Q,'Báo cáo'!$AD:$AD,$A9,'Báo cáo'!$AA:$AA,"&lt;="&amp;H$4)</f>
        <v>0</v>
      </c>
      <c r="I9" s="44">
        <f>SUMIFS('Báo cáo'!$O:$O,'Báo cáo'!$AD:$AD,$A9,'Báo cáo'!$Z:$Z,"&lt;="&amp;I$4)+SUMIFS('Báo cáo'!$P:$P,'Báo cáo'!$AD:$AD,$A9,'Báo cáo'!$Z:$Z,"&lt;="&amp;I$4)-SUMIFS('Báo cáo'!$Q:$Q,'Báo cáo'!$AD:$AD,$A9,'Báo cáo'!$AA:$AA,"&lt;="&amp;I$4)</f>
        <v>0</v>
      </c>
      <c r="J9" s="44">
        <f>SUMIFS('Báo cáo'!$O:$O,'Báo cáo'!$AD:$AD,$A9,'Báo cáo'!$Z:$Z,"&lt;="&amp;J$4)+SUMIFS('Báo cáo'!$P:$P,'Báo cáo'!$AD:$AD,$A9,'Báo cáo'!$Z:$Z,"&lt;="&amp;J$4)-SUMIFS('Báo cáo'!$Q:$Q,'Báo cáo'!$AD:$AD,$A9,'Báo cáo'!$AA:$AA,"&lt;="&amp;J$4)</f>
        <v>0</v>
      </c>
      <c r="K9" s="44">
        <f>SUMIFS('Báo cáo'!$O:$O,'Báo cáo'!$AD:$AD,$A9,'Báo cáo'!$Z:$Z,"&lt;="&amp;K$4)+SUMIFS('Báo cáo'!$P:$P,'Báo cáo'!$AD:$AD,$A9,'Báo cáo'!$Z:$Z,"&lt;="&amp;K$4)-SUMIFS('Báo cáo'!$Q:$Q,'Báo cáo'!$AD:$AD,$A9,'Báo cáo'!$AA:$AA,"&lt;="&amp;K$4)</f>
        <v>0</v>
      </c>
      <c r="L9" s="44">
        <f>SUMIFS('Báo cáo'!$O:$O,'Báo cáo'!$AD:$AD,$A9,'Báo cáo'!$Z:$Z,"&lt;="&amp;L$4)+SUMIFS('Báo cáo'!$P:$P,'Báo cáo'!$AD:$AD,$A9,'Báo cáo'!$Z:$Z,"&lt;="&amp;L$4)-SUMIFS('Báo cáo'!$Q:$Q,'Báo cáo'!$AD:$AD,$A9,'Báo cáo'!$AA:$AA,"&lt;="&amp;L$4)</f>
        <v>0</v>
      </c>
      <c r="M9" s="44">
        <f>SUMIFS('Báo cáo'!$O:$O,'Báo cáo'!$AD:$AD,$A9,'Báo cáo'!$Z:$Z,"&lt;="&amp;M$4)+SUMIFS('Báo cáo'!$P:$P,'Báo cáo'!$AD:$AD,$A9,'Báo cáo'!$Z:$Z,"&lt;="&amp;M$4)-SUMIFS('Báo cáo'!$Q:$Q,'Báo cáo'!$AD:$AD,$A9,'Báo cáo'!$AA:$AA,"&lt;="&amp;M$4)</f>
        <v>0</v>
      </c>
      <c r="N9" s="44">
        <f>SUMIFS('Báo cáo'!$O:$O,'Báo cáo'!$AD:$AD,$A9,'Báo cáo'!$Z:$Z,"&lt;="&amp;N$4)+SUMIFS('Báo cáo'!$P:$P,'Báo cáo'!$AD:$AD,$A9,'Báo cáo'!$Z:$Z,"&lt;="&amp;N$4)-SUMIFS('Báo cáo'!$Q:$Q,'Báo cáo'!$AD:$AD,$A9,'Báo cáo'!$AA:$AA,"&lt;="&amp;N$4)</f>
        <v>0</v>
      </c>
    </row>
    <row r="10" spans="1:14">
      <c r="A10" s="23" t="s">
        <v>250</v>
      </c>
      <c r="B10" s="23" t="s">
        <v>251</v>
      </c>
      <c r="C10" s="44">
        <f>SUMIFS('Báo cáo'!$O:$O,'Báo cáo'!$AD:$AD,$A10,'Báo cáo'!$Z:$Z,"&lt;="&amp;C$4)+SUMIFS('Báo cáo'!$P:$P,'Báo cáo'!$AD:$AD,$A10,'Báo cáo'!$Z:$Z,"&lt;="&amp;C$4)-SUMIFS('Báo cáo'!$Q:$Q,'Báo cáo'!$AD:$AD,$A10,'Báo cáo'!$AA:$AA,"&lt;="&amp;C$4)</f>
        <v>0</v>
      </c>
      <c r="D10" s="44">
        <f>SUMIFS('Báo cáo'!$O:$O,'Báo cáo'!$AD:$AD,$A10,'Báo cáo'!$Z:$Z,"&lt;="&amp;D$4)+SUMIFS('Báo cáo'!$P:$P,'Báo cáo'!$AD:$AD,$A10,'Báo cáo'!$Z:$Z,"&lt;="&amp;D$4)-SUMIFS('Báo cáo'!$Q:$Q,'Báo cáo'!$AD:$AD,$A10,'Báo cáo'!$AA:$AA,"&lt;="&amp;D$4)</f>
        <v>0</v>
      </c>
      <c r="E10" s="44">
        <f>SUMIFS('Báo cáo'!$O:$O,'Báo cáo'!$AD:$AD,$A10,'Báo cáo'!$Z:$Z,"&lt;="&amp;E$4)+SUMIFS('Báo cáo'!$P:$P,'Báo cáo'!$AD:$AD,$A10,'Báo cáo'!$Z:$Z,"&lt;="&amp;E$4)-SUMIFS('Báo cáo'!$Q:$Q,'Báo cáo'!$AD:$AD,$A10,'Báo cáo'!$AA:$AA,"&lt;="&amp;E$4)</f>
        <v>0</v>
      </c>
      <c r="F10" s="44">
        <f>SUMIFS('Báo cáo'!$O:$O,'Báo cáo'!$AD:$AD,$A10,'Báo cáo'!$Z:$Z,"&lt;="&amp;F$4)+SUMIFS('Báo cáo'!$P:$P,'Báo cáo'!$AD:$AD,$A10,'Báo cáo'!$Z:$Z,"&lt;="&amp;F$4)-SUMIFS('Báo cáo'!$Q:$Q,'Báo cáo'!$AD:$AD,$A10,'Báo cáo'!$AA:$AA,"&lt;="&amp;F$4)</f>
        <v>0</v>
      </c>
      <c r="G10" s="44">
        <f>SUMIFS('Báo cáo'!$O:$O,'Báo cáo'!$AD:$AD,$A10,'Báo cáo'!$Z:$Z,"&lt;="&amp;G$4)+SUMIFS('Báo cáo'!$P:$P,'Báo cáo'!$AD:$AD,$A10,'Báo cáo'!$Z:$Z,"&lt;="&amp;G$4)-SUMIFS('Báo cáo'!$Q:$Q,'Báo cáo'!$AD:$AD,$A10,'Báo cáo'!$AA:$AA,"&lt;="&amp;G$4)</f>
        <v>0</v>
      </c>
      <c r="H10" s="44">
        <f>SUMIFS('Báo cáo'!$O:$O,'Báo cáo'!$AD:$AD,$A10,'Báo cáo'!$Z:$Z,"&lt;="&amp;H$4)+SUMIFS('Báo cáo'!$P:$P,'Báo cáo'!$AD:$AD,$A10,'Báo cáo'!$Z:$Z,"&lt;="&amp;H$4)-SUMIFS('Báo cáo'!$Q:$Q,'Báo cáo'!$AD:$AD,$A10,'Báo cáo'!$AA:$AA,"&lt;="&amp;H$4)</f>
        <v>0</v>
      </c>
      <c r="I10" s="44">
        <f>SUMIFS('Báo cáo'!$O:$O,'Báo cáo'!$AD:$AD,$A10,'Báo cáo'!$Z:$Z,"&lt;="&amp;I$4)+SUMIFS('Báo cáo'!$P:$P,'Báo cáo'!$AD:$AD,$A10,'Báo cáo'!$Z:$Z,"&lt;="&amp;I$4)-SUMIFS('Báo cáo'!$Q:$Q,'Báo cáo'!$AD:$AD,$A10,'Báo cáo'!$AA:$AA,"&lt;="&amp;I$4)</f>
        <v>0</v>
      </c>
      <c r="J10" s="44">
        <f>SUMIFS('Báo cáo'!$O:$O,'Báo cáo'!$AD:$AD,$A10,'Báo cáo'!$Z:$Z,"&lt;="&amp;J$4)+SUMIFS('Báo cáo'!$P:$P,'Báo cáo'!$AD:$AD,$A10,'Báo cáo'!$Z:$Z,"&lt;="&amp;J$4)-SUMIFS('Báo cáo'!$Q:$Q,'Báo cáo'!$AD:$AD,$A10,'Báo cáo'!$AA:$AA,"&lt;="&amp;J$4)</f>
        <v>0</v>
      </c>
      <c r="K10" s="44">
        <f>SUMIFS('Báo cáo'!$O:$O,'Báo cáo'!$AD:$AD,$A10,'Báo cáo'!$Z:$Z,"&lt;="&amp;K$4)+SUMIFS('Báo cáo'!$P:$P,'Báo cáo'!$AD:$AD,$A10,'Báo cáo'!$Z:$Z,"&lt;="&amp;K$4)-SUMIFS('Báo cáo'!$Q:$Q,'Báo cáo'!$AD:$AD,$A10,'Báo cáo'!$AA:$AA,"&lt;="&amp;K$4)</f>
        <v>0</v>
      </c>
      <c r="L10" s="44">
        <f>SUMIFS('Báo cáo'!$O:$O,'Báo cáo'!$AD:$AD,$A10,'Báo cáo'!$Z:$Z,"&lt;="&amp;L$4)+SUMIFS('Báo cáo'!$P:$P,'Báo cáo'!$AD:$AD,$A10,'Báo cáo'!$Z:$Z,"&lt;="&amp;L$4)-SUMIFS('Báo cáo'!$Q:$Q,'Báo cáo'!$AD:$AD,$A10,'Báo cáo'!$AA:$AA,"&lt;="&amp;L$4)</f>
        <v>0</v>
      </c>
      <c r="M10" s="44">
        <f>SUMIFS('Báo cáo'!$O:$O,'Báo cáo'!$AD:$AD,$A10,'Báo cáo'!$Z:$Z,"&lt;="&amp;M$4)+SUMIFS('Báo cáo'!$P:$P,'Báo cáo'!$AD:$AD,$A10,'Báo cáo'!$Z:$Z,"&lt;="&amp;M$4)-SUMIFS('Báo cáo'!$Q:$Q,'Báo cáo'!$AD:$AD,$A10,'Báo cáo'!$AA:$AA,"&lt;="&amp;M$4)</f>
        <v>0</v>
      </c>
      <c r="N10" s="44">
        <f>SUMIFS('Báo cáo'!$O:$O,'Báo cáo'!$AD:$AD,$A10,'Báo cáo'!$Z:$Z,"&lt;="&amp;N$4)+SUMIFS('Báo cáo'!$P:$P,'Báo cáo'!$AD:$AD,$A10,'Báo cáo'!$Z:$Z,"&lt;="&amp;N$4)-SUMIFS('Báo cáo'!$Q:$Q,'Báo cáo'!$AD:$AD,$A10,'Báo cáo'!$AA:$AA,"&lt;="&amp;N$4)</f>
        <v>0</v>
      </c>
    </row>
    <row r="11" spans="1:14">
      <c r="A11" s="23" t="s">
        <v>252</v>
      </c>
      <c r="B11" s="23" t="s">
        <v>253</v>
      </c>
      <c r="C11" s="44">
        <f>SUMIFS('Báo cáo'!$O:$O,'Báo cáo'!$AD:$AD,$A11,'Báo cáo'!$Z:$Z,"&lt;="&amp;C$4)+SUMIFS('Báo cáo'!$P:$P,'Báo cáo'!$AD:$AD,$A11,'Báo cáo'!$Z:$Z,"&lt;="&amp;C$4)-SUMIFS('Báo cáo'!$Q:$Q,'Báo cáo'!$AD:$AD,$A11,'Báo cáo'!$AA:$AA,"&lt;="&amp;C$4)</f>
        <v>0</v>
      </c>
      <c r="D11" s="44">
        <f>SUMIFS('Báo cáo'!$O:$O,'Báo cáo'!$AD:$AD,$A11,'Báo cáo'!$Z:$Z,"&lt;="&amp;D$4)+SUMIFS('Báo cáo'!$P:$P,'Báo cáo'!$AD:$AD,$A11,'Báo cáo'!$Z:$Z,"&lt;="&amp;D$4)-SUMIFS('Báo cáo'!$Q:$Q,'Báo cáo'!$AD:$AD,$A11,'Báo cáo'!$AA:$AA,"&lt;="&amp;D$4)</f>
        <v>0</v>
      </c>
      <c r="E11" s="44">
        <f>SUMIFS('Báo cáo'!$O:$O,'Báo cáo'!$AD:$AD,$A11,'Báo cáo'!$Z:$Z,"&lt;="&amp;E$4)+SUMIFS('Báo cáo'!$P:$P,'Báo cáo'!$AD:$AD,$A11,'Báo cáo'!$Z:$Z,"&lt;="&amp;E$4)-SUMIFS('Báo cáo'!$Q:$Q,'Báo cáo'!$AD:$AD,$A11,'Báo cáo'!$AA:$AA,"&lt;="&amp;E$4)</f>
        <v>0</v>
      </c>
      <c r="F11" s="44">
        <f>SUMIFS('Báo cáo'!$O:$O,'Báo cáo'!$AD:$AD,$A11,'Báo cáo'!$Z:$Z,"&lt;="&amp;F$4)+SUMIFS('Báo cáo'!$P:$P,'Báo cáo'!$AD:$AD,$A11,'Báo cáo'!$Z:$Z,"&lt;="&amp;F$4)-SUMIFS('Báo cáo'!$Q:$Q,'Báo cáo'!$AD:$AD,$A11,'Báo cáo'!$AA:$AA,"&lt;="&amp;F$4)</f>
        <v>0</v>
      </c>
      <c r="G11" s="44">
        <f>SUMIFS('Báo cáo'!$O:$O,'Báo cáo'!$AD:$AD,$A11,'Báo cáo'!$Z:$Z,"&lt;="&amp;G$4)+SUMIFS('Báo cáo'!$P:$P,'Báo cáo'!$AD:$AD,$A11,'Báo cáo'!$Z:$Z,"&lt;="&amp;G$4)-SUMIFS('Báo cáo'!$Q:$Q,'Báo cáo'!$AD:$AD,$A11,'Báo cáo'!$AA:$AA,"&lt;="&amp;G$4)</f>
        <v>0</v>
      </c>
      <c r="H11" s="44">
        <f>SUMIFS('Báo cáo'!$O:$O,'Báo cáo'!$AD:$AD,$A11,'Báo cáo'!$Z:$Z,"&lt;="&amp;H$4)+SUMIFS('Báo cáo'!$P:$P,'Báo cáo'!$AD:$AD,$A11,'Báo cáo'!$Z:$Z,"&lt;="&amp;H$4)-SUMIFS('Báo cáo'!$Q:$Q,'Báo cáo'!$AD:$AD,$A11,'Báo cáo'!$AA:$AA,"&lt;="&amp;H$4)</f>
        <v>0</v>
      </c>
      <c r="I11" s="44">
        <f>SUMIFS('Báo cáo'!$O:$O,'Báo cáo'!$AD:$AD,$A11,'Báo cáo'!$Z:$Z,"&lt;="&amp;I$4)+SUMIFS('Báo cáo'!$P:$P,'Báo cáo'!$AD:$AD,$A11,'Báo cáo'!$Z:$Z,"&lt;="&amp;I$4)-SUMIFS('Báo cáo'!$Q:$Q,'Báo cáo'!$AD:$AD,$A11,'Báo cáo'!$AA:$AA,"&lt;="&amp;I$4)</f>
        <v>0</v>
      </c>
      <c r="J11" s="44">
        <f>SUMIFS('Báo cáo'!$O:$O,'Báo cáo'!$AD:$AD,$A11,'Báo cáo'!$Z:$Z,"&lt;="&amp;J$4)+SUMIFS('Báo cáo'!$P:$P,'Báo cáo'!$AD:$AD,$A11,'Báo cáo'!$Z:$Z,"&lt;="&amp;J$4)-SUMIFS('Báo cáo'!$Q:$Q,'Báo cáo'!$AD:$AD,$A11,'Báo cáo'!$AA:$AA,"&lt;="&amp;J$4)</f>
        <v>0</v>
      </c>
      <c r="K11" s="44">
        <f>SUMIFS('Báo cáo'!$O:$O,'Báo cáo'!$AD:$AD,$A11,'Báo cáo'!$Z:$Z,"&lt;="&amp;K$4)+SUMIFS('Báo cáo'!$P:$P,'Báo cáo'!$AD:$AD,$A11,'Báo cáo'!$Z:$Z,"&lt;="&amp;K$4)-SUMIFS('Báo cáo'!$Q:$Q,'Báo cáo'!$AD:$AD,$A11,'Báo cáo'!$AA:$AA,"&lt;="&amp;K$4)</f>
        <v>0</v>
      </c>
      <c r="L11" s="44">
        <f>SUMIFS('Báo cáo'!$O:$O,'Báo cáo'!$AD:$AD,$A11,'Báo cáo'!$Z:$Z,"&lt;="&amp;L$4)+SUMIFS('Báo cáo'!$P:$P,'Báo cáo'!$AD:$AD,$A11,'Báo cáo'!$Z:$Z,"&lt;="&amp;L$4)-SUMIFS('Báo cáo'!$Q:$Q,'Báo cáo'!$AD:$AD,$A11,'Báo cáo'!$AA:$AA,"&lt;="&amp;L$4)</f>
        <v>0</v>
      </c>
      <c r="M11" s="44">
        <f>SUMIFS('Báo cáo'!$O:$O,'Báo cáo'!$AD:$AD,$A11,'Báo cáo'!$Z:$Z,"&lt;="&amp;M$4)+SUMIFS('Báo cáo'!$P:$P,'Báo cáo'!$AD:$AD,$A11,'Báo cáo'!$Z:$Z,"&lt;="&amp;M$4)-SUMIFS('Báo cáo'!$Q:$Q,'Báo cáo'!$AD:$AD,$A11,'Báo cáo'!$AA:$AA,"&lt;="&amp;M$4)</f>
        <v>0</v>
      </c>
      <c r="N11" s="44">
        <f>SUMIFS('Báo cáo'!$O:$O,'Báo cáo'!$AD:$AD,$A11,'Báo cáo'!$Z:$Z,"&lt;="&amp;N$4)+SUMIFS('Báo cáo'!$P:$P,'Báo cáo'!$AD:$AD,$A11,'Báo cáo'!$Z:$Z,"&lt;="&amp;N$4)-SUMIFS('Báo cáo'!$Q:$Q,'Báo cáo'!$AD:$AD,$A11,'Báo cáo'!$AA:$AA,"&lt;="&amp;N$4)</f>
        <v>0</v>
      </c>
    </row>
    <row r="12" spans="1:14">
      <c r="A12" s="23" t="s">
        <v>385</v>
      </c>
      <c r="B12" s="23" t="s">
        <v>386</v>
      </c>
      <c r="C12" s="44">
        <f>SUMIFS('Báo cáo'!$O:$O,'Báo cáo'!$AD:$AD,$A12,'Báo cáo'!$Z:$Z,"&lt;="&amp;C$4)+SUMIFS('Báo cáo'!$P:$P,'Báo cáo'!$AD:$AD,$A12,'Báo cáo'!$Z:$Z,"&lt;="&amp;C$4)-SUMIFS('Báo cáo'!$Q:$Q,'Báo cáo'!$AD:$AD,$A12,'Báo cáo'!$AA:$AA,"&lt;="&amp;C$4)</f>
        <v>0</v>
      </c>
      <c r="D12" s="44">
        <f>SUMIFS('Báo cáo'!$O:$O,'Báo cáo'!$AD:$AD,$A12,'Báo cáo'!$Z:$Z,"&lt;="&amp;D$4)+SUMIFS('Báo cáo'!$P:$P,'Báo cáo'!$AD:$AD,$A12,'Báo cáo'!$Z:$Z,"&lt;="&amp;D$4)-SUMIFS('Báo cáo'!$Q:$Q,'Báo cáo'!$AD:$AD,$A12,'Báo cáo'!$AA:$AA,"&lt;="&amp;D$4)</f>
        <v>0</v>
      </c>
      <c r="E12" s="44">
        <f>SUMIFS('Báo cáo'!$O:$O,'Báo cáo'!$AD:$AD,$A12,'Báo cáo'!$Z:$Z,"&lt;="&amp;E$4)+SUMIFS('Báo cáo'!$P:$P,'Báo cáo'!$AD:$AD,$A12,'Báo cáo'!$Z:$Z,"&lt;="&amp;E$4)-SUMIFS('Báo cáo'!$Q:$Q,'Báo cáo'!$AD:$AD,$A12,'Báo cáo'!$AA:$AA,"&lt;="&amp;E$4)</f>
        <v>0</v>
      </c>
      <c r="F12" s="44">
        <f>SUMIFS('Báo cáo'!$O:$O,'Báo cáo'!$AD:$AD,$A12,'Báo cáo'!$Z:$Z,"&lt;="&amp;F$4)+SUMIFS('Báo cáo'!$P:$P,'Báo cáo'!$AD:$AD,$A12,'Báo cáo'!$Z:$Z,"&lt;="&amp;F$4)-SUMIFS('Báo cáo'!$Q:$Q,'Báo cáo'!$AD:$AD,$A12,'Báo cáo'!$AA:$AA,"&lt;="&amp;F$4)</f>
        <v>0</v>
      </c>
      <c r="G12" s="44">
        <f>SUMIFS('Báo cáo'!$O:$O,'Báo cáo'!$AD:$AD,$A12,'Báo cáo'!$Z:$Z,"&lt;="&amp;G$4)+SUMIFS('Báo cáo'!$P:$P,'Báo cáo'!$AD:$AD,$A12,'Báo cáo'!$Z:$Z,"&lt;="&amp;G$4)-SUMIFS('Báo cáo'!$Q:$Q,'Báo cáo'!$AD:$AD,$A12,'Báo cáo'!$AA:$AA,"&lt;="&amp;G$4)</f>
        <v>0</v>
      </c>
      <c r="H12" s="44">
        <f>SUMIFS('Báo cáo'!$O:$O,'Báo cáo'!$AD:$AD,$A12,'Báo cáo'!$Z:$Z,"&lt;="&amp;H$4)+SUMIFS('Báo cáo'!$P:$P,'Báo cáo'!$AD:$AD,$A12,'Báo cáo'!$Z:$Z,"&lt;="&amp;H$4)-SUMIFS('Báo cáo'!$Q:$Q,'Báo cáo'!$AD:$AD,$A12,'Báo cáo'!$AA:$AA,"&lt;="&amp;H$4)</f>
        <v>0</v>
      </c>
      <c r="I12" s="44">
        <f>SUMIFS('Báo cáo'!$O:$O,'Báo cáo'!$AD:$AD,$A12,'Báo cáo'!$Z:$Z,"&lt;="&amp;I$4)+SUMIFS('Báo cáo'!$P:$P,'Báo cáo'!$AD:$AD,$A12,'Báo cáo'!$Z:$Z,"&lt;="&amp;I$4)-SUMIFS('Báo cáo'!$Q:$Q,'Báo cáo'!$AD:$AD,$A12,'Báo cáo'!$AA:$AA,"&lt;="&amp;I$4)</f>
        <v>0</v>
      </c>
      <c r="J12" s="44">
        <f>SUMIFS('Báo cáo'!$O:$O,'Báo cáo'!$AD:$AD,$A12,'Báo cáo'!$Z:$Z,"&lt;="&amp;J$4)+SUMIFS('Báo cáo'!$P:$P,'Báo cáo'!$AD:$AD,$A12,'Báo cáo'!$Z:$Z,"&lt;="&amp;J$4)-SUMIFS('Báo cáo'!$Q:$Q,'Báo cáo'!$AD:$AD,$A12,'Báo cáo'!$AA:$AA,"&lt;="&amp;J$4)</f>
        <v>0</v>
      </c>
      <c r="K12" s="44">
        <f>SUMIFS('Báo cáo'!$O:$O,'Báo cáo'!$AD:$AD,$A12,'Báo cáo'!$Z:$Z,"&lt;="&amp;K$4)+SUMIFS('Báo cáo'!$P:$P,'Báo cáo'!$AD:$AD,$A12,'Báo cáo'!$Z:$Z,"&lt;="&amp;K$4)-SUMIFS('Báo cáo'!$Q:$Q,'Báo cáo'!$AD:$AD,$A12,'Báo cáo'!$AA:$AA,"&lt;="&amp;K$4)</f>
        <v>0</v>
      </c>
      <c r="L12" s="44">
        <f>SUMIFS('Báo cáo'!$O:$O,'Báo cáo'!$AD:$AD,$A12,'Báo cáo'!$Z:$Z,"&lt;="&amp;L$4)+SUMIFS('Báo cáo'!$P:$P,'Báo cáo'!$AD:$AD,$A12,'Báo cáo'!$Z:$Z,"&lt;="&amp;L$4)-SUMIFS('Báo cáo'!$Q:$Q,'Báo cáo'!$AD:$AD,$A12,'Báo cáo'!$AA:$AA,"&lt;="&amp;L$4)</f>
        <v>0</v>
      </c>
      <c r="M12" s="44">
        <f>SUMIFS('Báo cáo'!$O:$O,'Báo cáo'!$AD:$AD,$A12,'Báo cáo'!$Z:$Z,"&lt;="&amp;M$4)+SUMIFS('Báo cáo'!$P:$P,'Báo cáo'!$AD:$AD,$A12,'Báo cáo'!$Z:$Z,"&lt;="&amp;M$4)-SUMIFS('Báo cáo'!$Q:$Q,'Báo cáo'!$AD:$AD,$A12,'Báo cáo'!$AA:$AA,"&lt;="&amp;M$4)</f>
        <v>0</v>
      </c>
      <c r="N12" s="44">
        <f>SUMIFS('Báo cáo'!$O:$O,'Báo cáo'!$AD:$AD,$A12,'Báo cáo'!$Z:$Z,"&lt;="&amp;N$4)+SUMIFS('Báo cáo'!$P:$P,'Báo cáo'!$AD:$AD,$A12,'Báo cáo'!$Z:$Z,"&lt;="&amp;N$4)-SUMIFS('Báo cáo'!$Q:$Q,'Báo cáo'!$AD:$AD,$A12,'Báo cáo'!$AA:$AA,"&lt;="&amp;N$4)</f>
        <v>0</v>
      </c>
    </row>
    <row r="13" spans="1:14">
      <c r="A13" s="23" t="s">
        <v>258</v>
      </c>
      <c r="B13" s="23" t="s">
        <v>259</v>
      </c>
      <c r="C13" s="44">
        <f>SUMIFS('Báo cáo'!$O:$O,'Báo cáo'!$AD:$AD,$A13,'Báo cáo'!$Z:$Z,"&lt;="&amp;C$4)+SUMIFS('Báo cáo'!$P:$P,'Báo cáo'!$AD:$AD,$A13,'Báo cáo'!$Z:$Z,"&lt;="&amp;C$4)-SUMIFS('Báo cáo'!$Q:$Q,'Báo cáo'!$AD:$AD,$A13,'Báo cáo'!$AA:$AA,"&lt;="&amp;C$4)</f>
        <v>0</v>
      </c>
      <c r="D13" s="44">
        <f>SUMIFS('Báo cáo'!$O:$O,'Báo cáo'!$AD:$AD,$A13,'Báo cáo'!$Z:$Z,"&lt;="&amp;D$4)+SUMIFS('Báo cáo'!$P:$P,'Báo cáo'!$AD:$AD,$A13,'Báo cáo'!$Z:$Z,"&lt;="&amp;D$4)-SUMIFS('Báo cáo'!$Q:$Q,'Báo cáo'!$AD:$AD,$A13,'Báo cáo'!$AA:$AA,"&lt;="&amp;D$4)</f>
        <v>0</v>
      </c>
      <c r="E13" s="44">
        <f>SUMIFS('Báo cáo'!$O:$O,'Báo cáo'!$AD:$AD,$A13,'Báo cáo'!$Z:$Z,"&lt;="&amp;E$4)+SUMIFS('Báo cáo'!$P:$P,'Báo cáo'!$AD:$AD,$A13,'Báo cáo'!$Z:$Z,"&lt;="&amp;E$4)-SUMIFS('Báo cáo'!$Q:$Q,'Báo cáo'!$AD:$AD,$A13,'Báo cáo'!$AA:$AA,"&lt;="&amp;E$4)</f>
        <v>0</v>
      </c>
      <c r="F13" s="44">
        <f>SUMIFS('Báo cáo'!$O:$O,'Báo cáo'!$AD:$AD,$A13,'Báo cáo'!$Z:$Z,"&lt;="&amp;F$4)+SUMIFS('Báo cáo'!$P:$P,'Báo cáo'!$AD:$AD,$A13,'Báo cáo'!$Z:$Z,"&lt;="&amp;F$4)-SUMIFS('Báo cáo'!$Q:$Q,'Báo cáo'!$AD:$AD,$A13,'Báo cáo'!$AA:$AA,"&lt;="&amp;F$4)</f>
        <v>0</v>
      </c>
      <c r="G13" s="44">
        <f>SUMIFS('Báo cáo'!$O:$O,'Báo cáo'!$AD:$AD,$A13,'Báo cáo'!$Z:$Z,"&lt;="&amp;G$4)+SUMIFS('Báo cáo'!$P:$P,'Báo cáo'!$AD:$AD,$A13,'Báo cáo'!$Z:$Z,"&lt;="&amp;G$4)-SUMIFS('Báo cáo'!$Q:$Q,'Báo cáo'!$AD:$AD,$A13,'Báo cáo'!$AA:$AA,"&lt;="&amp;G$4)</f>
        <v>0</v>
      </c>
      <c r="H13" s="44">
        <f>SUMIFS('Báo cáo'!$O:$O,'Báo cáo'!$AD:$AD,$A13,'Báo cáo'!$Z:$Z,"&lt;="&amp;H$4)+SUMIFS('Báo cáo'!$P:$P,'Báo cáo'!$AD:$AD,$A13,'Báo cáo'!$Z:$Z,"&lt;="&amp;H$4)-SUMIFS('Báo cáo'!$Q:$Q,'Báo cáo'!$AD:$AD,$A13,'Báo cáo'!$AA:$AA,"&lt;="&amp;H$4)</f>
        <v>0</v>
      </c>
      <c r="I13" s="44">
        <f>SUMIFS('Báo cáo'!$O:$O,'Báo cáo'!$AD:$AD,$A13,'Báo cáo'!$Z:$Z,"&lt;="&amp;I$4)+SUMIFS('Báo cáo'!$P:$P,'Báo cáo'!$AD:$AD,$A13,'Báo cáo'!$Z:$Z,"&lt;="&amp;I$4)-SUMIFS('Báo cáo'!$Q:$Q,'Báo cáo'!$AD:$AD,$A13,'Báo cáo'!$AA:$AA,"&lt;="&amp;I$4)</f>
        <v>0</v>
      </c>
      <c r="J13" s="44">
        <f>SUMIFS('Báo cáo'!$O:$O,'Báo cáo'!$AD:$AD,$A13,'Báo cáo'!$Z:$Z,"&lt;="&amp;J$4)+SUMIFS('Báo cáo'!$P:$P,'Báo cáo'!$AD:$AD,$A13,'Báo cáo'!$Z:$Z,"&lt;="&amp;J$4)-SUMIFS('Báo cáo'!$Q:$Q,'Báo cáo'!$AD:$AD,$A13,'Báo cáo'!$AA:$AA,"&lt;="&amp;J$4)</f>
        <v>0</v>
      </c>
      <c r="K13" s="44">
        <f>SUMIFS('Báo cáo'!$O:$O,'Báo cáo'!$AD:$AD,$A13,'Báo cáo'!$Z:$Z,"&lt;="&amp;K$4)+SUMIFS('Báo cáo'!$P:$P,'Báo cáo'!$AD:$AD,$A13,'Báo cáo'!$Z:$Z,"&lt;="&amp;K$4)-SUMIFS('Báo cáo'!$Q:$Q,'Báo cáo'!$AD:$AD,$A13,'Báo cáo'!$AA:$AA,"&lt;="&amp;K$4)</f>
        <v>0</v>
      </c>
      <c r="L13" s="44">
        <f>SUMIFS('Báo cáo'!$O:$O,'Báo cáo'!$AD:$AD,$A13,'Báo cáo'!$Z:$Z,"&lt;="&amp;L$4)+SUMIFS('Báo cáo'!$P:$P,'Báo cáo'!$AD:$AD,$A13,'Báo cáo'!$Z:$Z,"&lt;="&amp;L$4)-SUMIFS('Báo cáo'!$Q:$Q,'Báo cáo'!$AD:$AD,$A13,'Báo cáo'!$AA:$AA,"&lt;="&amp;L$4)</f>
        <v>0</v>
      </c>
      <c r="M13" s="44">
        <f>SUMIFS('Báo cáo'!$O:$O,'Báo cáo'!$AD:$AD,$A13,'Báo cáo'!$Z:$Z,"&lt;="&amp;M$4)+SUMIFS('Báo cáo'!$P:$P,'Báo cáo'!$AD:$AD,$A13,'Báo cáo'!$Z:$Z,"&lt;="&amp;M$4)-SUMIFS('Báo cáo'!$Q:$Q,'Báo cáo'!$AD:$AD,$A13,'Báo cáo'!$AA:$AA,"&lt;="&amp;M$4)</f>
        <v>0</v>
      </c>
      <c r="N13" s="44">
        <f>SUMIFS('Báo cáo'!$O:$O,'Báo cáo'!$AD:$AD,$A13,'Báo cáo'!$Z:$Z,"&lt;="&amp;N$4)+SUMIFS('Báo cáo'!$P:$P,'Báo cáo'!$AD:$AD,$A13,'Báo cáo'!$Z:$Z,"&lt;="&amp;N$4)-SUMIFS('Báo cáo'!$Q:$Q,'Báo cáo'!$AD:$AD,$A13,'Báo cáo'!$AA:$AA,"&lt;="&amp;N$4)</f>
        <v>0</v>
      </c>
    </row>
    <row r="14" spans="1:14">
      <c r="A14" s="23" t="s">
        <v>197</v>
      </c>
      <c r="B14" s="23" t="s">
        <v>198</v>
      </c>
      <c r="C14" s="44">
        <f>SUMIFS('Báo cáo'!$O:$O,'Báo cáo'!$AD:$AD,$A14,'Báo cáo'!$Z:$Z,"&lt;="&amp;C$4)+SUMIFS('Báo cáo'!$P:$P,'Báo cáo'!$AD:$AD,$A14,'Báo cáo'!$Z:$Z,"&lt;="&amp;C$4)-SUMIFS('Báo cáo'!$Q:$Q,'Báo cáo'!$AD:$AD,$A14,'Báo cáo'!$AA:$AA,"&lt;="&amp;C$4)</f>
        <v>0</v>
      </c>
      <c r="D14" s="44">
        <f>SUMIFS('Báo cáo'!$O:$O,'Báo cáo'!$AD:$AD,$A14,'Báo cáo'!$Z:$Z,"&lt;="&amp;D$4)+SUMIFS('Báo cáo'!$P:$P,'Báo cáo'!$AD:$AD,$A14,'Báo cáo'!$Z:$Z,"&lt;="&amp;D$4)-SUMIFS('Báo cáo'!$Q:$Q,'Báo cáo'!$AD:$AD,$A14,'Báo cáo'!$AA:$AA,"&lt;="&amp;D$4)</f>
        <v>0</v>
      </c>
      <c r="E14" s="44">
        <f>SUMIFS('Báo cáo'!$O:$O,'Báo cáo'!$AD:$AD,$A14,'Báo cáo'!$Z:$Z,"&lt;="&amp;E$4)+SUMIFS('Báo cáo'!$P:$P,'Báo cáo'!$AD:$AD,$A14,'Báo cáo'!$Z:$Z,"&lt;="&amp;E$4)-SUMIFS('Báo cáo'!$Q:$Q,'Báo cáo'!$AD:$AD,$A14,'Báo cáo'!$AA:$AA,"&lt;="&amp;E$4)</f>
        <v>0</v>
      </c>
      <c r="F14" s="44">
        <f>SUMIFS('Báo cáo'!$O:$O,'Báo cáo'!$AD:$AD,$A14,'Báo cáo'!$Z:$Z,"&lt;="&amp;F$4)+SUMIFS('Báo cáo'!$P:$P,'Báo cáo'!$AD:$AD,$A14,'Báo cáo'!$Z:$Z,"&lt;="&amp;F$4)-SUMIFS('Báo cáo'!$Q:$Q,'Báo cáo'!$AD:$AD,$A14,'Báo cáo'!$AA:$AA,"&lt;="&amp;F$4)</f>
        <v>0</v>
      </c>
      <c r="G14" s="44">
        <f>SUMIFS('Báo cáo'!$O:$O,'Báo cáo'!$AD:$AD,$A14,'Báo cáo'!$Z:$Z,"&lt;="&amp;G$4)+SUMIFS('Báo cáo'!$P:$P,'Báo cáo'!$AD:$AD,$A14,'Báo cáo'!$Z:$Z,"&lt;="&amp;G$4)-SUMIFS('Báo cáo'!$Q:$Q,'Báo cáo'!$AD:$AD,$A14,'Báo cáo'!$AA:$AA,"&lt;="&amp;G$4)</f>
        <v>0</v>
      </c>
      <c r="H14" s="44">
        <f>SUMIFS('Báo cáo'!$O:$O,'Báo cáo'!$AD:$AD,$A14,'Báo cáo'!$Z:$Z,"&lt;="&amp;H$4)+SUMIFS('Báo cáo'!$P:$P,'Báo cáo'!$AD:$AD,$A14,'Báo cáo'!$Z:$Z,"&lt;="&amp;H$4)-SUMIFS('Báo cáo'!$Q:$Q,'Báo cáo'!$AD:$AD,$A14,'Báo cáo'!$AA:$AA,"&lt;="&amp;H$4)</f>
        <v>0</v>
      </c>
      <c r="I14" s="44">
        <f>SUMIFS('Báo cáo'!$O:$O,'Báo cáo'!$AD:$AD,$A14,'Báo cáo'!$Z:$Z,"&lt;="&amp;I$4)+SUMIFS('Báo cáo'!$P:$P,'Báo cáo'!$AD:$AD,$A14,'Báo cáo'!$Z:$Z,"&lt;="&amp;I$4)-SUMIFS('Báo cáo'!$Q:$Q,'Báo cáo'!$AD:$AD,$A14,'Báo cáo'!$AA:$AA,"&lt;="&amp;I$4)</f>
        <v>0</v>
      </c>
      <c r="J14" s="44">
        <f>SUMIFS('Báo cáo'!$O:$O,'Báo cáo'!$AD:$AD,$A14,'Báo cáo'!$Z:$Z,"&lt;="&amp;J$4)+SUMIFS('Báo cáo'!$P:$P,'Báo cáo'!$AD:$AD,$A14,'Báo cáo'!$Z:$Z,"&lt;="&amp;J$4)-SUMIFS('Báo cáo'!$Q:$Q,'Báo cáo'!$AD:$AD,$A14,'Báo cáo'!$AA:$AA,"&lt;="&amp;J$4)</f>
        <v>0</v>
      </c>
      <c r="K14" s="44">
        <f>SUMIFS('Báo cáo'!$O:$O,'Báo cáo'!$AD:$AD,$A14,'Báo cáo'!$Z:$Z,"&lt;="&amp;K$4)+SUMIFS('Báo cáo'!$P:$P,'Báo cáo'!$AD:$AD,$A14,'Báo cáo'!$Z:$Z,"&lt;="&amp;K$4)-SUMIFS('Báo cáo'!$Q:$Q,'Báo cáo'!$AD:$AD,$A14,'Báo cáo'!$AA:$AA,"&lt;="&amp;K$4)</f>
        <v>0</v>
      </c>
      <c r="L14" s="44">
        <f>SUMIFS('Báo cáo'!$O:$O,'Báo cáo'!$AD:$AD,$A14,'Báo cáo'!$Z:$Z,"&lt;="&amp;L$4)+SUMIFS('Báo cáo'!$P:$P,'Báo cáo'!$AD:$AD,$A14,'Báo cáo'!$Z:$Z,"&lt;="&amp;L$4)-SUMIFS('Báo cáo'!$Q:$Q,'Báo cáo'!$AD:$AD,$A14,'Báo cáo'!$AA:$AA,"&lt;="&amp;L$4)</f>
        <v>0</v>
      </c>
      <c r="M14" s="44">
        <f>SUMIFS('Báo cáo'!$O:$O,'Báo cáo'!$AD:$AD,$A14,'Báo cáo'!$Z:$Z,"&lt;="&amp;M$4)+SUMIFS('Báo cáo'!$P:$P,'Báo cáo'!$AD:$AD,$A14,'Báo cáo'!$Z:$Z,"&lt;="&amp;M$4)-SUMIFS('Báo cáo'!$Q:$Q,'Báo cáo'!$AD:$AD,$A14,'Báo cáo'!$AA:$AA,"&lt;="&amp;M$4)</f>
        <v>0</v>
      </c>
      <c r="N14" s="44">
        <f>SUMIFS('Báo cáo'!$O:$O,'Báo cáo'!$AD:$AD,$A14,'Báo cáo'!$Z:$Z,"&lt;="&amp;N$4)+SUMIFS('Báo cáo'!$P:$P,'Báo cáo'!$AD:$AD,$A14,'Báo cáo'!$Z:$Z,"&lt;="&amp;N$4)-SUMIFS('Báo cáo'!$Q:$Q,'Báo cáo'!$AD:$AD,$A14,'Báo cáo'!$AA:$AA,"&lt;="&amp;N$4)</f>
        <v>0</v>
      </c>
    </row>
    <row r="15" spans="1:14">
      <c r="A15" s="23" t="s">
        <v>193</v>
      </c>
      <c r="B15" s="23" t="s">
        <v>194</v>
      </c>
      <c r="C15" s="44">
        <f>SUMIFS('Báo cáo'!$O:$O,'Báo cáo'!$AD:$AD,$A15,'Báo cáo'!$Z:$Z,"&lt;="&amp;C$4)+SUMIFS('Báo cáo'!$P:$P,'Báo cáo'!$AD:$AD,$A15,'Báo cáo'!$Z:$Z,"&lt;="&amp;C$4)-SUMIFS('Báo cáo'!$Q:$Q,'Báo cáo'!$AD:$AD,$A15,'Báo cáo'!$AA:$AA,"&lt;="&amp;C$4)</f>
        <v>0</v>
      </c>
      <c r="D15" s="44">
        <f>SUMIFS('Báo cáo'!$O:$O,'Báo cáo'!$AD:$AD,$A15,'Báo cáo'!$Z:$Z,"&lt;="&amp;D$4)+SUMIFS('Báo cáo'!$P:$P,'Báo cáo'!$AD:$AD,$A15,'Báo cáo'!$Z:$Z,"&lt;="&amp;D$4)-SUMIFS('Báo cáo'!$Q:$Q,'Báo cáo'!$AD:$AD,$A15,'Báo cáo'!$AA:$AA,"&lt;="&amp;D$4)</f>
        <v>0</v>
      </c>
      <c r="E15" s="44">
        <f>SUMIFS('Báo cáo'!$O:$O,'Báo cáo'!$AD:$AD,$A15,'Báo cáo'!$Z:$Z,"&lt;="&amp;E$4)+SUMIFS('Báo cáo'!$P:$P,'Báo cáo'!$AD:$AD,$A15,'Báo cáo'!$Z:$Z,"&lt;="&amp;E$4)-SUMIFS('Báo cáo'!$Q:$Q,'Báo cáo'!$AD:$AD,$A15,'Báo cáo'!$AA:$AA,"&lt;="&amp;E$4)</f>
        <v>0</v>
      </c>
      <c r="F15" s="44">
        <f>SUMIFS('Báo cáo'!$O:$O,'Báo cáo'!$AD:$AD,$A15,'Báo cáo'!$Z:$Z,"&lt;="&amp;F$4)+SUMIFS('Báo cáo'!$P:$P,'Báo cáo'!$AD:$AD,$A15,'Báo cáo'!$Z:$Z,"&lt;="&amp;F$4)-SUMIFS('Báo cáo'!$Q:$Q,'Báo cáo'!$AD:$AD,$A15,'Báo cáo'!$AA:$AA,"&lt;="&amp;F$4)</f>
        <v>0</v>
      </c>
      <c r="G15" s="44">
        <f>SUMIFS('Báo cáo'!$O:$O,'Báo cáo'!$AD:$AD,$A15,'Báo cáo'!$Z:$Z,"&lt;="&amp;G$4)+SUMIFS('Báo cáo'!$P:$P,'Báo cáo'!$AD:$AD,$A15,'Báo cáo'!$Z:$Z,"&lt;="&amp;G$4)-SUMIFS('Báo cáo'!$Q:$Q,'Báo cáo'!$AD:$AD,$A15,'Báo cáo'!$AA:$AA,"&lt;="&amp;G$4)</f>
        <v>0</v>
      </c>
      <c r="H15" s="44">
        <f>SUMIFS('Báo cáo'!$O:$O,'Báo cáo'!$AD:$AD,$A15,'Báo cáo'!$Z:$Z,"&lt;="&amp;H$4)+SUMIFS('Báo cáo'!$P:$P,'Báo cáo'!$AD:$AD,$A15,'Báo cáo'!$Z:$Z,"&lt;="&amp;H$4)-SUMIFS('Báo cáo'!$Q:$Q,'Báo cáo'!$AD:$AD,$A15,'Báo cáo'!$AA:$AA,"&lt;="&amp;H$4)</f>
        <v>0</v>
      </c>
      <c r="I15" s="44">
        <f>SUMIFS('Báo cáo'!$O:$O,'Báo cáo'!$AD:$AD,$A15,'Báo cáo'!$Z:$Z,"&lt;="&amp;I$4)+SUMIFS('Báo cáo'!$P:$P,'Báo cáo'!$AD:$AD,$A15,'Báo cáo'!$Z:$Z,"&lt;="&amp;I$4)-SUMIFS('Báo cáo'!$Q:$Q,'Báo cáo'!$AD:$AD,$A15,'Báo cáo'!$AA:$AA,"&lt;="&amp;I$4)</f>
        <v>0</v>
      </c>
      <c r="J15" s="44">
        <f>SUMIFS('Báo cáo'!$O:$O,'Báo cáo'!$AD:$AD,$A15,'Báo cáo'!$Z:$Z,"&lt;="&amp;J$4)+SUMIFS('Báo cáo'!$P:$P,'Báo cáo'!$AD:$AD,$A15,'Báo cáo'!$Z:$Z,"&lt;="&amp;J$4)-SUMIFS('Báo cáo'!$Q:$Q,'Báo cáo'!$AD:$AD,$A15,'Báo cáo'!$AA:$AA,"&lt;="&amp;J$4)</f>
        <v>0</v>
      </c>
      <c r="K15" s="44">
        <f>SUMIFS('Báo cáo'!$O:$O,'Báo cáo'!$AD:$AD,$A15,'Báo cáo'!$Z:$Z,"&lt;="&amp;K$4)+SUMIFS('Báo cáo'!$P:$P,'Báo cáo'!$AD:$AD,$A15,'Báo cáo'!$Z:$Z,"&lt;="&amp;K$4)-SUMIFS('Báo cáo'!$Q:$Q,'Báo cáo'!$AD:$AD,$A15,'Báo cáo'!$AA:$AA,"&lt;="&amp;K$4)</f>
        <v>0</v>
      </c>
      <c r="L15" s="44">
        <f>SUMIFS('Báo cáo'!$O:$O,'Báo cáo'!$AD:$AD,$A15,'Báo cáo'!$Z:$Z,"&lt;="&amp;L$4)+SUMIFS('Báo cáo'!$P:$P,'Báo cáo'!$AD:$AD,$A15,'Báo cáo'!$Z:$Z,"&lt;="&amp;L$4)-SUMIFS('Báo cáo'!$Q:$Q,'Báo cáo'!$AD:$AD,$A15,'Báo cáo'!$AA:$AA,"&lt;="&amp;L$4)</f>
        <v>0</v>
      </c>
      <c r="M15" s="44">
        <f>SUMIFS('Báo cáo'!$O:$O,'Báo cáo'!$AD:$AD,$A15,'Báo cáo'!$Z:$Z,"&lt;="&amp;M$4)+SUMIFS('Báo cáo'!$P:$P,'Báo cáo'!$AD:$AD,$A15,'Báo cáo'!$Z:$Z,"&lt;="&amp;M$4)-SUMIFS('Báo cáo'!$Q:$Q,'Báo cáo'!$AD:$AD,$A15,'Báo cáo'!$AA:$AA,"&lt;="&amp;M$4)</f>
        <v>0</v>
      </c>
      <c r="N15" s="44">
        <f>SUMIFS('Báo cáo'!$O:$O,'Báo cáo'!$AD:$AD,$A15,'Báo cáo'!$Z:$Z,"&lt;="&amp;N$4)+SUMIFS('Báo cáo'!$P:$P,'Báo cáo'!$AD:$AD,$A15,'Báo cáo'!$Z:$Z,"&lt;="&amp;N$4)-SUMIFS('Báo cáo'!$Q:$Q,'Báo cáo'!$AD:$AD,$A15,'Báo cáo'!$AA:$AA,"&lt;="&amp;N$4)</f>
        <v>0</v>
      </c>
    </row>
    <row r="16" spans="1:14">
      <c r="A16" s="23" t="s">
        <v>195</v>
      </c>
      <c r="B16" s="23" t="s">
        <v>196</v>
      </c>
      <c r="C16" s="44">
        <f>SUMIFS('Báo cáo'!$O:$O,'Báo cáo'!$AD:$AD,$A16,'Báo cáo'!$Z:$Z,"&lt;="&amp;C$4)+SUMIFS('Báo cáo'!$P:$P,'Báo cáo'!$AD:$AD,$A16,'Báo cáo'!$Z:$Z,"&lt;="&amp;C$4)-SUMIFS('Báo cáo'!$Q:$Q,'Báo cáo'!$AD:$AD,$A16,'Báo cáo'!$AA:$AA,"&lt;="&amp;C$4)</f>
        <v>0</v>
      </c>
      <c r="D16" s="44">
        <f>SUMIFS('Báo cáo'!$O:$O,'Báo cáo'!$AD:$AD,$A16,'Báo cáo'!$Z:$Z,"&lt;="&amp;D$4)+SUMIFS('Báo cáo'!$P:$P,'Báo cáo'!$AD:$AD,$A16,'Báo cáo'!$Z:$Z,"&lt;="&amp;D$4)-SUMIFS('Báo cáo'!$Q:$Q,'Báo cáo'!$AD:$AD,$A16,'Báo cáo'!$AA:$AA,"&lt;="&amp;D$4)</f>
        <v>0</v>
      </c>
      <c r="E16" s="44">
        <f>SUMIFS('Báo cáo'!$O:$O,'Báo cáo'!$AD:$AD,$A16,'Báo cáo'!$Z:$Z,"&lt;="&amp;E$4)+SUMIFS('Báo cáo'!$P:$P,'Báo cáo'!$AD:$AD,$A16,'Báo cáo'!$Z:$Z,"&lt;="&amp;E$4)-SUMIFS('Báo cáo'!$Q:$Q,'Báo cáo'!$AD:$AD,$A16,'Báo cáo'!$AA:$AA,"&lt;="&amp;E$4)</f>
        <v>0</v>
      </c>
      <c r="F16" s="44">
        <f>SUMIFS('Báo cáo'!$O:$O,'Báo cáo'!$AD:$AD,$A16,'Báo cáo'!$Z:$Z,"&lt;="&amp;F$4)+SUMIFS('Báo cáo'!$P:$P,'Báo cáo'!$AD:$AD,$A16,'Báo cáo'!$Z:$Z,"&lt;="&amp;F$4)-SUMIFS('Báo cáo'!$Q:$Q,'Báo cáo'!$AD:$AD,$A16,'Báo cáo'!$AA:$AA,"&lt;="&amp;F$4)</f>
        <v>0</v>
      </c>
      <c r="G16" s="44">
        <f>SUMIFS('Báo cáo'!$O:$O,'Báo cáo'!$AD:$AD,$A16,'Báo cáo'!$Z:$Z,"&lt;="&amp;G$4)+SUMIFS('Báo cáo'!$P:$P,'Báo cáo'!$AD:$AD,$A16,'Báo cáo'!$Z:$Z,"&lt;="&amp;G$4)-SUMIFS('Báo cáo'!$Q:$Q,'Báo cáo'!$AD:$AD,$A16,'Báo cáo'!$AA:$AA,"&lt;="&amp;G$4)</f>
        <v>0</v>
      </c>
      <c r="H16" s="44">
        <f>SUMIFS('Báo cáo'!$O:$O,'Báo cáo'!$AD:$AD,$A16,'Báo cáo'!$Z:$Z,"&lt;="&amp;H$4)+SUMIFS('Báo cáo'!$P:$P,'Báo cáo'!$AD:$AD,$A16,'Báo cáo'!$Z:$Z,"&lt;="&amp;H$4)-SUMIFS('Báo cáo'!$Q:$Q,'Báo cáo'!$AD:$AD,$A16,'Báo cáo'!$AA:$AA,"&lt;="&amp;H$4)</f>
        <v>0</v>
      </c>
      <c r="I16" s="44">
        <f>SUMIFS('Báo cáo'!$O:$O,'Báo cáo'!$AD:$AD,$A16,'Báo cáo'!$Z:$Z,"&lt;="&amp;I$4)+SUMIFS('Báo cáo'!$P:$P,'Báo cáo'!$AD:$AD,$A16,'Báo cáo'!$Z:$Z,"&lt;="&amp;I$4)-SUMIFS('Báo cáo'!$Q:$Q,'Báo cáo'!$AD:$AD,$A16,'Báo cáo'!$AA:$AA,"&lt;="&amp;I$4)</f>
        <v>0</v>
      </c>
      <c r="J16" s="44">
        <f>SUMIFS('Báo cáo'!$O:$O,'Báo cáo'!$AD:$AD,$A16,'Báo cáo'!$Z:$Z,"&lt;="&amp;J$4)+SUMIFS('Báo cáo'!$P:$P,'Báo cáo'!$AD:$AD,$A16,'Báo cáo'!$Z:$Z,"&lt;="&amp;J$4)-SUMIFS('Báo cáo'!$Q:$Q,'Báo cáo'!$AD:$AD,$A16,'Báo cáo'!$AA:$AA,"&lt;="&amp;J$4)</f>
        <v>0</v>
      </c>
      <c r="K16" s="44">
        <f>SUMIFS('Báo cáo'!$O:$O,'Báo cáo'!$AD:$AD,$A16,'Báo cáo'!$Z:$Z,"&lt;="&amp;K$4)+SUMIFS('Báo cáo'!$P:$P,'Báo cáo'!$AD:$AD,$A16,'Báo cáo'!$Z:$Z,"&lt;="&amp;K$4)-SUMIFS('Báo cáo'!$Q:$Q,'Báo cáo'!$AD:$AD,$A16,'Báo cáo'!$AA:$AA,"&lt;="&amp;K$4)</f>
        <v>0</v>
      </c>
      <c r="L16" s="44">
        <f>SUMIFS('Báo cáo'!$O:$O,'Báo cáo'!$AD:$AD,$A16,'Báo cáo'!$Z:$Z,"&lt;="&amp;L$4)+SUMIFS('Báo cáo'!$P:$P,'Báo cáo'!$AD:$AD,$A16,'Báo cáo'!$Z:$Z,"&lt;="&amp;L$4)-SUMIFS('Báo cáo'!$Q:$Q,'Báo cáo'!$AD:$AD,$A16,'Báo cáo'!$AA:$AA,"&lt;="&amp;L$4)</f>
        <v>0</v>
      </c>
      <c r="M16" s="44">
        <f>SUMIFS('Báo cáo'!$O:$O,'Báo cáo'!$AD:$AD,$A16,'Báo cáo'!$Z:$Z,"&lt;="&amp;M$4)+SUMIFS('Báo cáo'!$P:$P,'Báo cáo'!$AD:$AD,$A16,'Báo cáo'!$Z:$Z,"&lt;="&amp;M$4)-SUMIFS('Báo cáo'!$Q:$Q,'Báo cáo'!$AD:$AD,$A16,'Báo cáo'!$AA:$AA,"&lt;="&amp;M$4)</f>
        <v>0</v>
      </c>
      <c r="N16" s="44">
        <f>SUMIFS('Báo cáo'!$O:$O,'Báo cáo'!$AD:$AD,$A16,'Báo cáo'!$Z:$Z,"&lt;="&amp;N$4)+SUMIFS('Báo cáo'!$P:$P,'Báo cáo'!$AD:$AD,$A16,'Báo cáo'!$Z:$Z,"&lt;="&amp;N$4)-SUMIFS('Báo cáo'!$Q:$Q,'Báo cáo'!$AD:$AD,$A16,'Báo cáo'!$AA:$AA,"&lt;="&amp;N$4)</f>
        <v>0</v>
      </c>
    </row>
    <row r="17" spans="1:14">
      <c r="A17" s="23" t="s">
        <v>254</v>
      </c>
      <c r="B17" s="23" t="s">
        <v>255</v>
      </c>
      <c r="C17" s="44">
        <f>SUMIFS('Báo cáo'!$O:$O,'Báo cáo'!$AD:$AD,$A17,'Báo cáo'!$Z:$Z,"&lt;="&amp;C$4)+SUMIFS('Báo cáo'!$P:$P,'Báo cáo'!$AD:$AD,$A17,'Báo cáo'!$Z:$Z,"&lt;="&amp;C$4)-SUMIFS('Báo cáo'!$Q:$Q,'Báo cáo'!$AD:$AD,$A17,'Báo cáo'!$AA:$AA,"&lt;="&amp;C$4)</f>
        <v>0</v>
      </c>
      <c r="D17" s="44">
        <f>SUMIFS('Báo cáo'!$O:$O,'Báo cáo'!$AD:$AD,$A17,'Báo cáo'!$Z:$Z,"&lt;="&amp;D$4)+SUMIFS('Báo cáo'!$P:$P,'Báo cáo'!$AD:$AD,$A17,'Báo cáo'!$Z:$Z,"&lt;="&amp;D$4)-SUMIFS('Báo cáo'!$Q:$Q,'Báo cáo'!$AD:$AD,$A17,'Báo cáo'!$AA:$AA,"&lt;="&amp;D$4)</f>
        <v>0</v>
      </c>
      <c r="E17" s="44">
        <f>SUMIFS('Báo cáo'!$O:$O,'Báo cáo'!$AD:$AD,$A17,'Báo cáo'!$Z:$Z,"&lt;="&amp;E$4)+SUMIFS('Báo cáo'!$P:$P,'Báo cáo'!$AD:$AD,$A17,'Báo cáo'!$Z:$Z,"&lt;="&amp;E$4)-SUMIFS('Báo cáo'!$Q:$Q,'Báo cáo'!$AD:$AD,$A17,'Báo cáo'!$AA:$AA,"&lt;="&amp;E$4)</f>
        <v>0</v>
      </c>
      <c r="F17" s="44">
        <f>SUMIFS('Báo cáo'!$O:$O,'Báo cáo'!$AD:$AD,$A17,'Báo cáo'!$Z:$Z,"&lt;="&amp;F$4)+SUMIFS('Báo cáo'!$P:$P,'Báo cáo'!$AD:$AD,$A17,'Báo cáo'!$Z:$Z,"&lt;="&amp;F$4)-SUMIFS('Báo cáo'!$Q:$Q,'Báo cáo'!$AD:$AD,$A17,'Báo cáo'!$AA:$AA,"&lt;="&amp;F$4)</f>
        <v>0</v>
      </c>
      <c r="G17" s="44">
        <f>SUMIFS('Báo cáo'!$O:$O,'Báo cáo'!$AD:$AD,$A17,'Báo cáo'!$Z:$Z,"&lt;="&amp;G$4)+SUMIFS('Báo cáo'!$P:$P,'Báo cáo'!$AD:$AD,$A17,'Báo cáo'!$Z:$Z,"&lt;="&amp;G$4)-SUMIFS('Báo cáo'!$Q:$Q,'Báo cáo'!$AD:$AD,$A17,'Báo cáo'!$AA:$AA,"&lt;="&amp;G$4)</f>
        <v>0</v>
      </c>
      <c r="H17" s="44">
        <f>SUMIFS('Báo cáo'!$O:$O,'Báo cáo'!$AD:$AD,$A17,'Báo cáo'!$Z:$Z,"&lt;="&amp;H$4)+SUMIFS('Báo cáo'!$P:$P,'Báo cáo'!$AD:$AD,$A17,'Báo cáo'!$Z:$Z,"&lt;="&amp;H$4)-SUMIFS('Báo cáo'!$Q:$Q,'Báo cáo'!$AD:$AD,$A17,'Báo cáo'!$AA:$AA,"&lt;="&amp;H$4)</f>
        <v>0</v>
      </c>
      <c r="I17" s="44">
        <f>SUMIFS('Báo cáo'!$O:$O,'Báo cáo'!$AD:$AD,$A17,'Báo cáo'!$Z:$Z,"&lt;="&amp;I$4)+SUMIFS('Báo cáo'!$P:$P,'Báo cáo'!$AD:$AD,$A17,'Báo cáo'!$Z:$Z,"&lt;="&amp;I$4)-SUMIFS('Báo cáo'!$Q:$Q,'Báo cáo'!$AD:$AD,$A17,'Báo cáo'!$AA:$AA,"&lt;="&amp;I$4)</f>
        <v>0</v>
      </c>
      <c r="J17" s="44">
        <f>SUMIFS('Báo cáo'!$O:$O,'Báo cáo'!$AD:$AD,$A17,'Báo cáo'!$Z:$Z,"&lt;="&amp;J$4)+SUMIFS('Báo cáo'!$P:$P,'Báo cáo'!$AD:$AD,$A17,'Báo cáo'!$Z:$Z,"&lt;="&amp;J$4)-SUMIFS('Báo cáo'!$Q:$Q,'Báo cáo'!$AD:$AD,$A17,'Báo cáo'!$AA:$AA,"&lt;="&amp;J$4)</f>
        <v>0</v>
      </c>
      <c r="K17" s="44">
        <f>SUMIFS('Báo cáo'!$O:$O,'Báo cáo'!$AD:$AD,$A17,'Báo cáo'!$Z:$Z,"&lt;="&amp;K$4)+SUMIFS('Báo cáo'!$P:$P,'Báo cáo'!$AD:$AD,$A17,'Báo cáo'!$Z:$Z,"&lt;="&amp;K$4)-SUMIFS('Báo cáo'!$Q:$Q,'Báo cáo'!$AD:$AD,$A17,'Báo cáo'!$AA:$AA,"&lt;="&amp;K$4)</f>
        <v>0</v>
      </c>
      <c r="L17" s="44">
        <f>SUMIFS('Báo cáo'!$O:$O,'Báo cáo'!$AD:$AD,$A17,'Báo cáo'!$Z:$Z,"&lt;="&amp;L$4)+SUMIFS('Báo cáo'!$P:$P,'Báo cáo'!$AD:$AD,$A17,'Báo cáo'!$Z:$Z,"&lt;="&amp;L$4)-SUMIFS('Báo cáo'!$Q:$Q,'Báo cáo'!$AD:$AD,$A17,'Báo cáo'!$AA:$AA,"&lt;="&amp;L$4)</f>
        <v>0</v>
      </c>
      <c r="M17" s="44">
        <f>SUMIFS('Báo cáo'!$O:$O,'Báo cáo'!$AD:$AD,$A17,'Báo cáo'!$Z:$Z,"&lt;="&amp;M$4)+SUMIFS('Báo cáo'!$P:$P,'Báo cáo'!$AD:$AD,$A17,'Báo cáo'!$Z:$Z,"&lt;="&amp;M$4)-SUMIFS('Báo cáo'!$Q:$Q,'Báo cáo'!$AD:$AD,$A17,'Báo cáo'!$AA:$AA,"&lt;="&amp;M$4)</f>
        <v>0</v>
      </c>
      <c r="N17" s="44">
        <f>SUMIFS('Báo cáo'!$O:$O,'Báo cáo'!$AD:$AD,$A17,'Báo cáo'!$Z:$Z,"&lt;="&amp;N$4)+SUMIFS('Báo cáo'!$P:$P,'Báo cáo'!$AD:$AD,$A17,'Báo cáo'!$Z:$Z,"&lt;="&amp;N$4)-SUMIFS('Báo cáo'!$Q:$Q,'Báo cáo'!$AD:$AD,$A17,'Báo cáo'!$AA:$AA,"&lt;="&amp;N$4)</f>
        <v>0</v>
      </c>
    </row>
    <row r="18" spans="1:14">
      <c r="A18" s="23" t="s">
        <v>191</v>
      </c>
      <c r="B18" s="23" t="s">
        <v>192</v>
      </c>
      <c r="C18" s="44">
        <f>SUMIFS('Báo cáo'!$O:$O,'Báo cáo'!$AD:$AD,$A18,'Báo cáo'!$Z:$Z,"&lt;="&amp;C$4)+SUMIFS('Báo cáo'!$P:$P,'Báo cáo'!$AD:$AD,$A18,'Báo cáo'!$Z:$Z,"&lt;="&amp;C$4)-SUMIFS('Báo cáo'!$Q:$Q,'Báo cáo'!$AD:$AD,$A18,'Báo cáo'!$AA:$AA,"&lt;="&amp;C$4)</f>
        <v>0</v>
      </c>
      <c r="D18" s="44">
        <f>SUMIFS('Báo cáo'!$O:$O,'Báo cáo'!$AD:$AD,$A18,'Báo cáo'!$Z:$Z,"&lt;="&amp;D$4)+SUMIFS('Báo cáo'!$P:$P,'Báo cáo'!$AD:$AD,$A18,'Báo cáo'!$Z:$Z,"&lt;="&amp;D$4)-SUMIFS('Báo cáo'!$Q:$Q,'Báo cáo'!$AD:$AD,$A18,'Báo cáo'!$AA:$AA,"&lt;="&amp;D$4)</f>
        <v>0</v>
      </c>
      <c r="E18" s="44">
        <f>SUMIFS('Báo cáo'!$O:$O,'Báo cáo'!$AD:$AD,$A18,'Báo cáo'!$Z:$Z,"&lt;="&amp;E$4)+SUMIFS('Báo cáo'!$P:$P,'Báo cáo'!$AD:$AD,$A18,'Báo cáo'!$Z:$Z,"&lt;="&amp;E$4)-SUMIFS('Báo cáo'!$Q:$Q,'Báo cáo'!$AD:$AD,$A18,'Báo cáo'!$AA:$AA,"&lt;="&amp;E$4)</f>
        <v>0</v>
      </c>
      <c r="F18" s="44">
        <f>SUMIFS('Báo cáo'!$O:$O,'Báo cáo'!$AD:$AD,$A18,'Báo cáo'!$Z:$Z,"&lt;="&amp;F$4)+SUMIFS('Báo cáo'!$P:$P,'Báo cáo'!$AD:$AD,$A18,'Báo cáo'!$Z:$Z,"&lt;="&amp;F$4)-SUMIFS('Báo cáo'!$Q:$Q,'Báo cáo'!$AD:$AD,$A18,'Báo cáo'!$AA:$AA,"&lt;="&amp;F$4)</f>
        <v>0</v>
      </c>
      <c r="G18" s="44">
        <f>SUMIFS('Báo cáo'!$O:$O,'Báo cáo'!$AD:$AD,$A18,'Báo cáo'!$Z:$Z,"&lt;="&amp;G$4)+SUMIFS('Báo cáo'!$P:$P,'Báo cáo'!$AD:$AD,$A18,'Báo cáo'!$Z:$Z,"&lt;="&amp;G$4)-SUMIFS('Báo cáo'!$Q:$Q,'Báo cáo'!$AD:$AD,$A18,'Báo cáo'!$AA:$AA,"&lt;="&amp;G$4)</f>
        <v>0</v>
      </c>
      <c r="H18" s="44">
        <f>SUMIFS('Báo cáo'!$O:$O,'Báo cáo'!$AD:$AD,$A18,'Báo cáo'!$Z:$Z,"&lt;="&amp;H$4)+SUMIFS('Báo cáo'!$P:$P,'Báo cáo'!$AD:$AD,$A18,'Báo cáo'!$Z:$Z,"&lt;="&amp;H$4)-SUMIFS('Báo cáo'!$Q:$Q,'Báo cáo'!$AD:$AD,$A18,'Báo cáo'!$AA:$AA,"&lt;="&amp;H$4)</f>
        <v>0</v>
      </c>
      <c r="I18" s="44">
        <f>SUMIFS('Báo cáo'!$O:$O,'Báo cáo'!$AD:$AD,$A18,'Báo cáo'!$Z:$Z,"&lt;="&amp;I$4)+SUMIFS('Báo cáo'!$P:$P,'Báo cáo'!$AD:$AD,$A18,'Báo cáo'!$Z:$Z,"&lt;="&amp;I$4)-SUMIFS('Báo cáo'!$Q:$Q,'Báo cáo'!$AD:$AD,$A18,'Báo cáo'!$AA:$AA,"&lt;="&amp;I$4)</f>
        <v>0</v>
      </c>
      <c r="J18" s="44">
        <f>SUMIFS('Báo cáo'!$O:$O,'Báo cáo'!$AD:$AD,$A18,'Báo cáo'!$Z:$Z,"&lt;="&amp;J$4)+SUMIFS('Báo cáo'!$P:$P,'Báo cáo'!$AD:$AD,$A18,'Báo cáo'!$Z:$Z,"&lt;="&amp;J$4)-SUMIFS('Báo cáo'!$Q:$Q,'Báo cáo'!$AD:$AD,$A18,'Báo cáo'!$AA:$AA,"&lt;="&amp;J$4)</f>
        <v>0</v>
      </c>
      <c r="K18" s="44">
        <f>SUMIFS('Báo cáo'!$O:$O,'Báo cáo'!$AD:$AD,$A18,'Báo cáo'!$Z:$Z,"&lt;="&amp;K$4)+SUMIFS('Báo cáo'!$P:$P,'Báo cáo'!$AD:$AD,$A18,'Báo cáo'!$Z:$Z,"&lt;="&amp;K$4)-SUMIFS('Báo cáo'!$Q:$Q,'Báo cáo'!$AD:$AD,$A18,'Báo cáo'!$AA:$AA,"&lt;="&amp;K$4)</f>
        <v>0</v>
      </c>
      <c r="L18" s="44">
        <f>SUMIFS('Báo cáo'!$O:$O,'Báo cáo'!$AD:$AD,$A18,'Báo cáo'!$Z:$Z,"&lt;="&amp;L$4)+SUMIFS('Báo cáo'!$P:$P,'Báo cáo'!$AD:$AD,$A18,'Báo cáo'!$Z:$Z,"&lt;="&amp;L$4)-SUMIFS('Báo cáo'!$Q:$Q,'Báo cáo'!$AD:$AD,$A18,'Báo cáo'!$AA:$AA,"&lt;="&amp;L$4)</f>
        <v>0</v>
      </c>
      <c r="M18" s="44">
        <f>SUMIFS('Báo cáo'!$O:$O,'Báo cáo'!$AD:$AD,$A18,'Báo cáo'!$Z:$Z,"&lt;="&amp;M$4)+SUMIFS('Báo cáo'!$P:$P,'Báo cáo'!$AD:$AD,$A18,'Báo cáo'!$Z:$Z,"&lt;="&amp;M$4)-SUMIFS('Báo cáo'!$Q:$Q,'Báo cáo'!$AD:$AD,$A18,'Báo cáo'!$AA:$AA,"&lt;="&amp;M$4)</f>
        <v>0</v>
      </c>
      <c r="N18" s="44">
        <f>SUMIFS('Báo cáo'!$O:$O,'Báo cáo'!$AD:$AD,$A18,'Báo cáo'!$Z:$Z,"&lt;="&amp;N$4)+SUMIFS('Báo cáo'!$P:$P,'Báo cáo'!$AD:$AD,$A18,'Báo cáo'!$Z:$Z,"&lt;="&amp;N$4)-SUMIFS('Báo cáo'!$Q:$Q,'Báo cáo'!$AD:$AD,$A18,'Báo cáo'!$AA:$AA,"&lt;="&amp;N$4)</f>
        <v>0</v>
      </c>
    </row>
    <row r="19" spans="1:14">
      <c r="A19" s="23" t="s">
        <v>293</v>
      </c>
      <c r="B19" s="23" t="s">
        <v>294</v>
      </c>
      <c r="C19" s="44">
        <f>SUMIFS('Báo cáo'!$O:$O,'Báo cáo'!$AD:$AD,$A19,'Báo cáo'!$Z:$Z,"&lt;="&amp;C$4)+SUMIFS('Báo cáo'!$P:$P,'Báo cáo'!$AD:$AD,$A19,'Báo cáo'!$Z:$Z,"&lt;="&amp;C$4)-SUMIFS('Báo cáo'!$Q:$Q,'Báo cáo'!$AD:$AD,$A19,'Báo cáo'!$AA:$AA,"&lt;="&amp;C$4)</f>
        <v>0</v>
      </c>
      <c r="D19" s="44">
        <f>SUMIFS('Báo cáo'!$O:$O,'Báo cáo'!$AD:$AD,$A19,'Báo cáo'!$Z:$Z,"&lt;="&amp;D$4)+SUMIFS('Báo cáo'!$P:$P,'Báo cáo'!$AD:$AD,$A19,'Báo cáo'!$Z:$Z,"&lt;="&amp;D$4)-SUMIFS('Báo cáo'!$Q:$Q,'Báo cáo'!$AD:$AD,$A19,'Báo cáo'!$AA:$AA,"&lt;="&amp;D$4)</f>
        <v>0</v>
      </c>
      <c r="E19" s="44">
        <f>SUMIFS('Báo cáo'!$O:$O,'Báo cáo'!$AD:$AD,$A19,'Báo cáo'!$Z:$Z,"&lt;="&amp;E$4)+SUMIFS('Báo cáo'!$P:$P,'Báo cáo'!$AD:$AD,$A19,'Báo cáo'!$Z:$Z,"&lt;="&amp;E$4)-SUMIFS('Báo cáo'!$Q:$Q,'Báo cáo'!$AD:$AD,$A19,'Báo cáo'!$AA:$AA,"&lt;="&amp;E$4)</f>
        <v>0</v>
      </c>
      <c r="F19" s="44">
        <f>SUMIFS('Báo cáo'!$O:$O,'Báo cáo'!$AD:$AD,$A19,'Báo cáo'!$Z:$Z,"&lt;="&amp;F$4)+SUMIFS('Báo cáo'!$P:$P,'Báo cáo'!$AD:$AD,$A19,'Báo cáo'!$Z:$Z,"&lt;="&amp;F$4)-SUMIFS('Báo cáo'!$Q:$Q,'Báo cáo'!$AD:$AD,$A19,'Báo cáo'!$AA:$AA,"&lt;="&amp;F$4)</f>
        <v>0</v>
      </c>
      <c r="G19" s="44">
        <f>SUMIFS('Báo cáo'!$O:$O,'Báo cáo'!$AD:$AD,$A19,'Báo cáo'!$Z:$Z,"&lt;="&amp;G$4)+SUMIFS('Báo cáo'!$P:$P,'Báo cáo'!$AD:$AD,$A19,'Báo cáo'!$Z:$Z,"&lt;="&amp;G$4)-SUMIFS('Báo cáo'!$Q:$Q,'Báo cáo'!$AD:$AD,$A19,'Báo cáo'!$AA:$AA,"&lt;="&amp;G$4)</f>
        <v>0</v>
      </c>
      <c r="H19" s="44">
        <f>SUMIFS('Báo cáo'!$O:$O,'Báo cáo'!$AD:$AD,$A19,'Báo cáo'!$Z:$Z,"&lt;="&amp;H$4)+SUMIFS('Báo cáo'!$P:$P,'Báo cáo'!$AD:$AD,$A19,'Báo cáo'!$Z:$Z,"&lt;="&amp;H$4)-SUMIFS('Báo cáo'!$Q:$Q,'Báo cáo'!$AD:$AD,$A19,'Báo cáo'!$AA:$AA,"&lt;="&amp;H$4)</f>
        <v>0</v>
      </c>
      <c r="I19" s="44">
        <f>SUMIFS('Báo cáo'!$O:$O,'Báo cáo'!$AD:$AD,$A19,'Báo cáo'!$Z:$Z,"&lt;="&amp;I$4)+SUMIFS('Báo cáo'!$P:$P,'Báo cáo'!$AD:$AD,$A19,'Báo cáo'!$Z:$Z,"&lt;="&amp;I$4)-SUMIFS('Báo cáo'!$Q:$Q,'Báo cáo'!$AD:$AD,$A19,'Báo cáo'!$AA:$AA,"&lt;="&amp;I$4)</f>
        <v>0</v>
      </c>
      <c r="J19" s="44">
        <f>SUMIFS('Báo cáo'!$O:$O,'Báo cáo'!$AD:$AD,$A19,'Báo cáo'!$Z:$Z,"&lt;="&amp;J$4)+SUMIFS('Báo cáo'!$P:$P,'Báo cáo'!$AD:$AD,$A19,'Báo cáo'!$Z:$Z,"&lt;="&amp;J$4)-SUMIFS('Báo cáo'!$Q:$Q,'Báo cáo'!$AD:$AD,$A19,'Báo cáo'!$AA:$AA,"&lt;="&amp;J$4)</f>
        <v>0</v>
      </c>
      <c r="K19" s="44">
        <f>SUMIFS('Báo cáo'!$O:$O,'Báo cáo'!$AD:$AD,$A19,'Báo cáo'!$Z:$Z,"&lt;="&amp;K$4)+SUMIFS('Báo cáo'!$P:$P,'Báo cáo'!$AD:$AD,$A19,'Báo cáo'!$Z:$Z,"&lt;="&amp;K$4)-SUMIFS('Báo cáo'!$Q:$Q,'Báo cáo'!$AD:$AD,$A19,'Báo cáo'!$AA:$AA,"&lt;="&amp;K$4)</f>
        <v>0</v>
      </c>
      <c r="L19" s="44">
        <f>SUMIFS('Báo cáo'!$O:$O,'Báo cáo'!$AD:$AD,$A19,'Báo cáo'!$Z:$Z,"&lt;="&amp;L$4)+SUMIFS('Báo cáo'!$P:$P,'Báo cáo'!$AD:$AD,$A19,'Báo cáo'!$Z:$Z,"&lt;="&amp;L$4)-SUMIFS('Báo cáo'!$Q:$Q,'Báo cáo'!$AD:$AD,$A19,'Báo cáo'!$AA:$AA,"&lt;="&amp;L$4)</f>
        <v>0</v>
      </c>
      <c r="M19" s="44">
        <f>SUMIFS('Báo cáo'!$O:$O,'Báo cáo'!$AD:$AD,$A19,'Báo cáo'!$Z:$Z,"&lt;="&amp;M$4)+SUMIFS('Báo cáo'!$P:$P,'Báo cáo'!$AD:$AD,$A19,'Báo cáo'!$Z:$Z,"&lt;="&amp;M$4)-SUMIFS('Báo cáo'!$Q:$Q,'Báo cáo'!$AD:$AD,$A19,'Báo cáo'!$AA:$AA,"&lt;="&amp;M$4)</f>
        <v>0</v>
      </c>
      <c r="N19" s="44">
        <f>SUMIFS('Báo cáo'!$O:$O,'Báo cáo'!$AD:$AD,$A19,'Báo cáo'!$Z:$Z,"&lt;="&amp;N$4)+SUMIFS('Báo cáo'!$P:$P,'Báo cáo'!$AD:$AD,$A19,'Báo cáo'!$Z:$Z,"&lt;="&amp;N$4)-SUMIFS('Báo cáo'!$Q:$Q,'Báo cáo'!$AD:$AD,$A19,'Báo cáo'!$AA:$AA,"&lt;="&amp;N$4)</f>
        <v>0</v>
      </c>
    </row>
    <row r="20" spans="1:14">
      <c r="A20"/>
      <c r="B20"/>
      <c r="C20" s="44">
        <f>SUMIFS('Báo cáo'!$O:$O,'Báo cáo'!$AD:$AD,$A20,'Báo cáo'!$Z:$Z,"&lt;="&amp;C$4)+SUMIFS('Báo cáo'!$P:$P,'Báo cáo'!$AD:$AD,$A20,'Báo cáo'!$Z:$Z,"&lt;="&amp;C$4)-SUMIFS('Báo cáo'!$Q:$Q,'Báo cáo'!$AD:$AD,$A20,'Báo cáo'!$AA:$AA,"&lt;="&amp;C$4)</f>
        <v>0</v>
      </c>
      <c r="D20" s="44">
        <f>SUMIFS('Báo cáo'!$O:$O,'Báo cáo'!$AD:$AD,$A20,'Báo cáo'!$Z:$Z,"&lt;="&amp;D$4)+SUMIFS('Báo cáo'!$P:$P,'Báo cáo'!$AD:$AD,$A20,'Báo cáo'!$Z:$Z,"&lt;="&amp;D$4)-SUMIFS('Báo cáo'!$Q:$Q,'Báo cáo'!$AD:$AD,$A20,'Báo cáo'!$AA:$AA,"&lt;="&amp;D$4)</f>
        <v>0</v>
      </c>
      <c r="E20" s="44">
        <f>SUMIFS('Báo cáo'!$O:$O,'Báo cáo'!$AD:$AD,$A20,'Báo cáo'!$Z:$Z,"&lt;="&amp;E$4)+SUMIFS('Báo cáo'!$P:$P,'Báo cáo'!$AD:$AD,$A20,'Báo cáo'!$Z:$Z,"&lt;="&amp;E$4)-SUMIFS('Báo cáo'!$Q:$Q,'Báo cáo'!$AD:$AD,$A20,'Báo cáo'!$AA:$AA,"&lt;="&amp;E$4)</f>
        <v>0</v>
      </c>
      <c r="F20" s="44">
        <f>SUMIFS('Báo cáo'!$O:$O,'Báo cáo'!$AD:$AD,$A20,'Báo cáo'!$Z:$Z,"&lt;="&amp;F$4)+SUMIFS('Báo cáo'!$P:$P,'Báo cáo'!$AD:$AD,$A20,'Báo cáo'!$Z:$Z,"&lt;="&amp;F$4)-SUMIFS('Báo cáo'!$Q:$Q,'Báo cáo'!$AD:$AD,$A20,'Báo cáo'!$AA:$AA,"&lt;="&amp;F$4)</f>
        <v>0</v>
      </c>
      <c r="G20" s="44">
        <f>SUMIFS('Báo cáo'!$O:$O,'Báo cáo'!$AD:$AD,$A20,'Báo cáo'!$Z:$Z,"&lt;="&amp;G$4)+SUMIFS('Báo cáo'!$P:$P,'Báo cáo'!$AD:$AD,$A20,'Báo cáo'!$Z:$Z,"&lt;="&amp;G$4)-SUMIFS('Báo cáo'!$Q:$Q,'Báo cáo'!$AD:$AD,$A20,'Báo cáo'!$AA:$AA,"&lt;="&amp;G$4)</f>
        <v>0</v>
      </c>
      <c r="H20" s="44">
        <f>SUMIFS('Báo cáo'!$O:$O,'Báo cáo'!$AD:$AD,$A20,'Báo cáo'!$Z:$Z,"&lt;="&amp;H$4)+SUMIFS('Báo cáo'!$P:$P,'Báo cáo'!$AD:$AD,$A20,'Báo cáo'!$Z:$Z,"&lt;="&amp;H$4)-SUMIFS('Báo cáo'!$Q:$Q,'Báo cáo'!$AD:$AD,$A20,'Báo cáo'!$AA:$AA,"&lt;="&amp;H$4)</f>
        <v>0</v>
      </c>
      <c r="I20" s="44">
        <f>SUMIFS('Báo cáo'!$O:$O,'Báo cáo'!$AD:$AD,$A20,'Báo cáo'!$Z:$Z,"&lt;="&amp;I$4)+SUMIFS('Báo cáo'!$P:$P,'Báo cáo'!$AD:$AD,$A20,'Báo cáo'!$Z:$Z,"&lt;="&amp;I$4)-SUMIFS('Báo cáo'!$Q:$Q,'Báo cáo'!$AD:$AD,$A20,'Báo cáo'!$AA:$AA,"&lt;="&amp;I$4)</f>
        <v>0</v>
      </c>
      <c r="J20" s="44">
        <f>SUMIFS('Báo cáo'!$O:$O,'Báo cáo'!$AD:$AD,$A20,'Báo cáo'!$Z:$Z,"&lt;="&amp;J$4)+SUMIFS('Báo cáo'!$P:$P,'Báo cáo'!$AD:$AD,$A20,'Báo cáo'!$Z:$Z,"&lt;="&amp;J$4)-SUMIFS('Báo cáo'!$Q:$Q,'Báo cáo'!$AD:$AD,$A20,'Báo cáo'!$AA:$AA,"&lt;="&amp;J$4)</f>
        <v>0</v>
      </c>
      <c r="K20" s="44">
        <f>SUMIFS('Báo cáo'!$O:$O,'Báo cáo'!$AD:$AD,$A20,'Báo cáo'!$Z:$Z,"&lt;="&amp;K$4)+SUMIFS('Báo cáo'!$P:$P,'Báo cáo'!$AD:$AD,$A20,'Báo cáo'!$Z:$Z,"&lt;="&amp;K$4)-SUMIFS('Báo cáo'!$Q:$Q,'Báo cáo'!$AD:$AD,$A20,'Báo cáo'!$AA:$AA,"&lt;="&amp;K$4)</f>
        <v>0</v>
      </c>
      <c r="L20" s="44">
        <f>SUMIFS('Báo cáo'!$O:$O,'Báo cáo'!$AD:$AD,$A20,'Báo cáo'!$Z:$Z,"&lt;="&amp;L$4)+SUMIFS('Báo cáo'!$P:$P,'Báo cáo'!$AD:$AD,$A20,'Báo cáo'!$Z:$Z,"&lt;="&amp;L$4)-SUMIFS('Báo cáo'!$Q:$Q,'Báo cáo'!$AD:$AD,$A20,'Báo cáo'!$AA:$AA,"&lt;="&amp;L$4)</f>
        <v>0</v>
      </c>
      <c r="M20" s="44">
        <f>SUMIFS('Báo cáo'!$O:$O,'Báo cáo'!$AD:$AD,$A20,'Báo cáo'!$Z:$Z,"&lt;="&amp;M$4)+SUMIFS('Báo cáo'!$P:$P,'Báo cáo'!$AD:$AD,$A20,'Báo cáo'!$Z:$Z,"&lt;="&amp;M$4)-SUMIFS('Báo cáo'!$Q:$Q,'Báo cáo'!$AD:$AD,$A20,'Báo cáo'!$AA:$AA,"&lt;="&amp;M$4)</f>
        <v>0</v>
      </c>
      <c r="N20" s="44">
        <f>SUMIFS('Báo cáo'!$O:$O,'Báo cáo'!$AD:$AD,$A20,'Báo cáo'!$Z:$Z,"&lt;="&amp;N$4)+SUMIFS('Báo cáo'!$P:$P,'Báo cáo'!$AD:$AD,$A20,'Báo cáo'!$Z:$Z,"&lt;="&amp;N$4)-SUMIFS('Báo cáo'!$Q:$Q,'Báo cáo'!$AD:$AD,$A20,'Báo cáo'!$AA:$AA,"&lt;="&amp;N$4)</f>
        <v>0</v>
      </c>
    </row>
    <row r="21" spans="1:14">
      <c r="A21"/>
      <c r="B21"/>
      <c r="C21" s="44">
        <f>SUMIFS('Báo cáo'!$O:$O,'Báo cáo'!$AD:$AD,$A21,'Báo cáo'!$Z:$Z,"&lt;="&amp;C$4)+SUMIFS('Báo cáo'!$P:$P,'Báo cáo'!$AD:$AD,$A21,'Báo cáo'!$Z:$Z,"&lt;="&amp;C$4)-SUMIFS('Báo cáo'!$Q:$Q,'Báo cáo'!$AD:$AD,$A21,'Báo cáo'!$AA:$AA,"&lt;="&amp;C$4)</f>
        <v>0</v>
      </c>
      <c r="D21" s="44">
        <f>SUMIFS('Báo cáo'!$O:$O,'Báo cáo'!$AD:$AD,$A21,'Báo cáo'!$Z:$Z,"&lt;="&amp;D$4)+SUMIFS('Báo cáo'!$P:$P,'Báo cáo'!$AD:$AD,$A21,'Báo cáo'!$Z:$Z,"&lt;="&amp;D$4)-SUMIFS('Báo cáo'!$Q:$Q,'Báo cáo'!$AD:$AD,$A21,'Báo cáo'!$AA:$AA,"&lt;="&amp;D$4)</f>
        <v>0</v>
      </c>
      <c r="E21" s="44">
        <f>SUMIFS('Báo cáo'!$O:$O,'Báo cáo'!$AD:$AD,$A21,'Báo cáo'!$Z:$Z,"&lt;="&amp;E$4)+SUMIFS('Báo cáo'!$P:$P,'Báo cáo'!$AD:$AD,$A21,'Báo cáo'!$Z:$Z,"&lt;="&amp;E$4)-SUMIFS('Báo cáo'!$Q:$Q,'Báo cáo'!$AD:$AD,$A21,'Báo cáo'!$AA:$AA,"&lt;="&amp;E$4)</f>
        <v>0</v>
      </c>
      <c r="F21" s="44">
        <f>SUMIFS('Báo cáo'!$O:$O,'Báo cáo'!$AD:$AD,$A21,'Báo cáo'!$Z:$Z,"&lt;="&amp;F$4)+SUMIFS('Báo cáo'!$P:$P,'Báo cáo'!$AD:$AD,$A21,'Báo cáo'!$Z:$Z,"&lt;="&amp;F$4)-SUMIFS('Báo cáo'!$Q:$Q,'Báo cáo'!$AD:$AD,$A21,'Báo cáo'!$AA:$AA,"&lt;="&amp;F$4)</f>
        <v>0</v>
      </c>
      <c r="G21" s="44">
        <f>SUMIFS('Báo cáo'!$O:$O,'Báo cáo'!$AD:$AD,$A21,'Báo cáo'!$Z:$Z,"&lt;="&amp;G$4)+SUMIFS('Báo cáo'!$P:$P,'Báo cáo'!$AD:$AD,$A21,'Báo cáo'!$Z:$Z,"&lt;="&amp;G$4)-SUMIFS('Báo cáo'!$Q:$Q,'Báo cáo'!$AD:$AD,$A21,'Báo cáo'!$AA:$AA,"&lt;="&amp;G$4)</f>
        <v>0</v>
      </c>
      <c r="H21" s="44">
        <f>SUMIFS('Báo cáo'!$O:$O,'Báo cáo'!$AD:$AD,$A21,'Báo cáo'!$Z:$Z,"&lt;="&amp;H$4)+SUMIFS('Báo cáo'!$P:$P,'Báo cáo'!$AD:$AD,$A21,'Báo cáo'!$Z:$Z,"&lt;="&amp;H$4)-SUMIFS('Báo cáo'!$Q:$Q,'Báo cáo'!$AD:$AD,$A21,'Báo cáo'!$AA:$AA,"&lt;="&amp;H$4)</f>
        <v>0</v>
      </c>
      <c r="I21" s="44">
        <f>SUMIFS('Báo cáo'!$O:$O,'Báo cáo'!$AD:$AD,$A21,'Báo cáo'!$Z:$Z,"&lt;="&amp;I$4)+SUMIFS('Báo cáo'!$P:$P,'Báo cáo'!$AD:$AD,$A21,'Báo cáo'!$Z:$Z,"&lt;="&amp;I$4)-SUMIFS('Báo cáo'!$Q:$Q,'Báo cáo'!$AD:$AD,$A21,'Báo cáo'!$AA:$AA,"&lt;="&amp;I$4)</f>
        <v>0</v>
      </c>
      <c r="J21" s="44">
        <f>SUMIFS('Báo cáo'!$O:$O,'Báo cáo'!$AD:$AD,$A21,'Báo cáo'!$Z:$Z,"&lt;="&amp;J$4)+SUMIFS('Báo cáo'!$P:$P,'Báo cáo'!$AD:$AD,$A21,'Báo cáo'!$Z:$Z,"&lt;="&amp;J$4)-SUMIFS('Báo cáo'!$Q:$Q,'Báo cáo'!$AD:$AD,$A21,'Báo cáo'!$AA:$AA,"&lt;="&amp;J$4)</f>
        <v>0</v>
      </c>
      <c r="K21" s="44">
        <f>SUMIFS('Báo cáo'!$O:$O,'Báo cáo'!$AD:$AD,$A21,'Báo cáo'!$Z:$Z,"&lt;="&amp;K$4)+SUMIFS('Báo cáo'!$P:$P,'Báo cáo'!$AD:$AD,$A21,'Báo cáo'!$Z:$Z,"&lt;="&amp;K$4)-SUMIFS('Báo cáo'!$Q:$Q,'Báo cáo'!$AD:$AD,$A21,'Báo cáo'!$AA:$AA,"&lt;="&amp;K$4)</f>
        <v>0</v>
      </c>
      <c r="L21" s="44">
        <f>SUMIFS('Báo cáo'!$O:$O,'Báo cáo'!$AD:$AD,$A21,'Báo cáo'!$Z:$Z,"&lt;="&amp;L$4)+SUMIFS('Báo cáo'!$P:$P,'Báo cáo'!$AD:$AD,$A21,'Báo cáo'!$Z:$Z,"&lt;="&amp;L$4)-SUMIFS('Báo cáo'!$Q:$Q,'Báo cáo'!$AD:$AD,$A21,'Báo cáo'!$AA:$AA,"&lt;="&amp;L$4)</f>
        <v>0</v>
      </c>
      <c r="M21" s="44">
        <f>SUMIFS('Báo cáo'!$O:$O,'Báo cáo'!$AD:$AD,$A21,'Báo cáo'!$Z:$Z,"&lt;="&amp;M$4)+SUMIFS('Báo cáo'!$P:$P,'Báo cáo'!$AD:$AD,$A21,'Báo cáo'!$Z:$Z,"&lt;="&amp;M$4)-SUMIFS('Báo cáo'!$Q:$Q,'Báo cáo'!$AD:$AD,$A21,'Báo cáo'!$AA:$AA,"&lt;="&amp;M$4)</f>
        <v>0</v>
      </c>
      <c r="N21" s="44">
        <f>SUMIFS('Báo cáo'!$O:$O,'Báo cáo'!$AD:$AD,$A21,'Báo cáo'!$Z:$Z,"&lt;="&amp;N$4)+SUMIFS('Báo cáo'!$P:$P,'Báo cáo'!$AD:$AD,$A21,'Báo cáo'!$Z:$Z,"&lt;="&amp;N$4)-SUMIFS('Báo cáo'!$Q:$Q,'Báo cáo'!$AD:$AD,$A21,'Báo cáo'!$AA:$AA,"&lt;="&amp;N$4)</f>
        <v>0</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F1244"/>
  <sheetViews>
    <sheetView tabSelected="1" zoomScaleNormal="100" workbookViewId="0">
      <pane ySplit="3" topLeftCell="A1112" activePane="bottomLeft" state="frozen"/>
      <selection activeCell="C1" sqref="C1"/>
      <selection pane="bottomLeft" activeCell="G1119" sqref="G1119"/>
    </sheetView>
  </sheetViews>
  <sheetFormatPr defaultColWidth="9.140625" defaultRowHeight="25.5" customHeight="1"/>
  <cols>
    <col min="1" max="1" width="17.7109375" style="3" bestFit="1" customWidth="1"/>
    <col min="2" max="2" width="51.42578125" style="3" customWidth="1"/>
    <col min="3" max="3" width="15" style="4" customWidth="1"/>
    <col min="4" max="4" width="14.28515625" style="5" customWidth="1"/>
    <col min="5" max="5" width="13.5703125" style="4" customWidth="1"/>
    <col min="6" max="6" width="27.28515625" style="2" bestFit="1" customWidth="1"/>
    <col min="7" max="7" width="96" style="2" bestFit="1" customWidth="1"/>
    <col min="8" max="8" width="13.42578125" style="2" bestFit="1" customWidth="1"/>
    <col min="9" max="9" width="18" style="2" bestFit="1" customWidth="1"/>
    <col min="10" max="10" width="13.28515625" style="2" bestFit="1" customWidth="1"/>
    <col min="11" max="11" width="14.85546875" style="7" bestFit="1" customWidth="1"/>
    <col min="12" max="12" width="12.85546875" bestFit="1" customWidth="1"/>
    <col min="13" max="13" width="12.85546875" style="6" bestFit="1" customWidth="1"/>
    <col min="14" max="14" width="17.140625" style="7" customWidth="1"/>
    <col min="15" max="15" width="16.28515625" style="18" customWidth="1"/>
    <col min="16" max="16" width="16.28515625" style="7" customWidth="1"/>
    <col min="17" max="17" width="16.28515625" style="18" customWidth="1"/>
    <col min="18" max="18" width="20.5703125" customWidth="1"/>
    <col min="19" max="19" width="16.140625" style="21" bestFit="1" customWidth="1"/>
    <col min="21" max="21" width="12.85546875" style="7" bestFit="1" customWidth="1"/>
    <col min="23" max="23" width="8.85546875" style="18" customWidth="1"/>
    <col min="24" max="24" width="7.85546875" style="18" customWidth="1"/>
    <col min="25" max="25" width="43.28515625" style="7" bestFit="1" customWidth="1"/>
    <col min="26" max="26" width="7.42578125" style="42" customWidth="1"/>
    <col min="27" max="27" width="9.7109375" style="42" customWidth="1"/>
    <col min="28" max="28" width="15.7109375" style="8" customWidth="1"/>
    <col min="29" max="29" width="16.5703125" style="2" customWidth="1"/>
    <col min="30" max="30" width="14.28515625" style="2" customWidth="1"/>
    <col min="31" max="31" width="18.28515625" style="2" customWidth="1"/>
    <col min="32" max="16384" width="9.140625" style="2"/>
  </cols>
  <sheetData>
    <row r="1" spans="1:32" ht="25.5" customHeight="1">
      <c r="A1" s="1" t="s">
        <v>1</v>
      </c>
      <c r="B1" s="1"/>
      <c r="C1" s="1"/>
      <c r="D1" s="1"/>
      <c r="E1" s="1"/>
      <c r="F1" s="1"/>
      <c r="G1" s="1"/>
      <c r="H1" s="1"/>
      <c r="I1" s="1"/>
      <c r="J1" s="1"/>
      <c r="K1" s="1" t="s">
        <v>18898</v>
      </c>
      <c r="L1" s="1"/>
      <c r="M1" s="19"/>
      <c r="N1" s="1"/>
      <c r="O1" s="16"/>
      <c r="P1" s="1"/>
      <c r="Q1" s="33">
        <f>+SUBTOTAL(9,$Q$3:$Q$1048576)</f>
        <v>3009287935</v>
      </c>
      <c r="R1" s="123">
        <f>+SUBTOTAL(9,$R$3:$R$1048576)</f>
        <v>528015525</v>
      </c>
      <c r="S1" s="19"/>
      <c r="T1" s="1"/>
      <c r="U1" s="1"/>
      <c r="V1" s="16"/>
      <c r="W1" s="1"/>
      <c r="X1" s="16"/>
      <c r="Y1" s="1"/>
      <c r="Z1" s="41"/>
      <c r="AB1" s="2"/>
    </row>
    <row r="2" spans="1:32" ht="25.5" customHeight="1">
      <c r="A2" s="1" t="s">
        <v>4</v>
      </c>
      <c r="B2" s="1"/>
      <c r="C2" s="1"/>
      <c r="D2" s="1"/>
      <c r="E2" s="1"/>
      <c r="F2" s="1"/>
      <c r="G2" s="1"/>
      <c r="H2" s="1"/>
      <c r="I2" s="1"/>
      <c r="J2" s="1"/>
      <c r="K2" s="1"/>
      <c r="L2" s="1"/>
      <c r="M2" s="19"/>
      <c r="N2" s="1"/>
      <c r="O2" s="16"/>
      <c r="P2" s="1"/>
      <c r="Q2" s="16"/>
      <c r="R2" s="1"/>
      <c r="S2" s="19"/>
      <c r="T2" s="1"/>
      <c r="U2" s="1"/>
      <c r="V2" s="16"/>
      <c r="W2" s="1"/>
      <c r="X2" s="16"/>
      <c r="Y2" s="1"/>
      <c r="Z2" s="41"/>
      <c r="AB2" s="2"/>
    </row>
    <row r="3" spans="1:32" ht="25.5" customHeight="1">
      <c r="A3" s="9" t="s">
        <v>8</v>
      </c>
      <c r="B3" s="9" t="s">
        <v>19</v>
      </c>
      <c r="C3" s="10" t="s">
        <v>11</v>
      </c>
      <c r="D3" s="11" t="s">
        <v>12</v>
      </c>
      <c r="E3" s="10" t="s">
        <v>5</v>
      </c>
      <c r="F3" s="11" t="s">
        <v>0</v>
      </c>
      <c r="G3" s="11" t="s">
        <v>14</v>
      </c>
      <c r="H3" s="12" t="s">
        <v>9</v>
      </c>
      <c r="I3" s="12" t="s">
        <v>20</v>
      </c>
      <c r="J3" s="12" t="s">
        <v>21</v>
      </c>
      <c r="K3" s="13" t="s">
        <v>23</v>
      </c>
      <c r="L3" s="13" t="s">
        <v>22</v>
      </c>
      <c r="M3" s="22" t="s">
        <v>17</v>
      </c>
      <c r="N3" s="13" t="s">
        <v>18</v>
      </c>
      <c r="O3" s="17" t="s">
        <v>15</v>
      </c>
      <c r="P3" s="14" t="s">
        <v>24</v>
      </c>
      <c r="Q3" s="17" t="s">
        <v>25</v>
      </c>
      <c r="R3" s="14" t="s">
        <v>3</v>
      </c>
      <c r="S3" s="20" t="s">
        <v>26</v>
      </c>
      <c r="T3" s="14" t="s">
        <v>2</v>
      </c>
      <c r="U3" s="14" t="s">
        <v>6</v>
      </c>
      <c r="V3" s="17" t="s">
        <v>7</v>
      </c>
      <c r="W3" s="15" t="s">
        <v>16</v>
      </c>
      <c r="X3" s="17" t="s">
        <v>13</v>
      </c>
      <c r="Y3" s="15" t="s">
        <v>10</v>
      </c>
      <c r="Z3" s="40" t="s">
        <v>27</v>
      </c>
      <c r="AA3" s="40" t="s">
        <v>28</v>
      </c>
      <c r="AB3" s="39" t="s">
        <v>14546</v>
      </c>
      <c r="AC3" s="34" t="s">
        <v>14547</v>
      </c>
      <c r="AD3" s="34" t="s">
        <v>14548</v>
      </c>
      <c r="AE3" s="34" t="s">
        <v>14549</v>
      </c>
      <c r="AF3" s="34" t="s">
        <v>14550</v>
      </c>
    </row>
    <row r="4" spans="1:32" ht="25.5" customHeight="1">
      <c r="A4" s="46" t="s">
        <v>191</v>
      </c>
      <c r="B4" s="46" t="s">
        <v>192</v>
      </c>
      <c r="C4" s="47">
        <v>45964</v>
      </c>
      <c r="D4" s="46" t="s">
        <v>14551</v>
      </c>
      <c r="E4" s="47">
        <v>45964</v>
      </c>
      <c r="F4" s="46" t="s">
        <v>18900</v>
      </c>
      <c r="G4" s="46" t="s">
        <v>14552</v>
      </c>
      <c r="H4" s="48">
        <v>426560</v>
      </c>
      <c r="I4" s="49">
        <v>0</v>
      </c>
      <c r="J4" s="48">
        <v>34125</v>
      </c>
      <c r="K4" s="48">
        <v>460685</v>
      </c>
      <c r="L4" s="64" t="s">
        <v>41</v>
      </c>
      <c r="M4" s="6">
        <v>46034</v>
      </c>
      <c r="O4" s="32">
        <f>IF(Table1[[#This Row],[Phân loại]]="Tồn đầu kỳ",Table1[[#This Row],[Tổng giá trị]],0)</f>
        <v>460685</v>
      </c>
      <c r="P4" s="7">
        <f>IF(Table1[[#This Row],[Số còn phải thu ĐK]]&lt;&gt;0,0,IF(Table1[[#This Row],[Phân loại]]="Bán hàng",Table1[[#This Row],[Tổng giá trị]],-Table1[[#This Row],[Tổng giá trị]]))</f>
        <v>0</v>
      </c>
      <c r="Q4" s="32">
        <f>IF(M4&lt;&gt;"",IF(O4&lt;&gt;0,O4,P4),0)</f>
        <v>460685</v>
      </c>
      <c r="R4" s="7">
        <f>Table1[[#This Row],[Số còn phải thu ĐK]]+Table1[[#This Row],[Giá Trị HD sau CK]]-Table1[[#This Row],[Số tiền đã thu]]</f>
        <v>0</v>
      </c>
      <c r="S4" s="6">
        <f>IF(Table1[[#This Row],[Ngày hóa đơn]]&lt;&gt;"",Table1[[#This Row],[Ngày hóa đơn]],IF(Table1[[#This Row],[Ngày hạch toán]]&lt;&gt;"",Table1[[#This Row],[Ngày hạch toán]],""))</f>
        <v>45964</v>
      </c>
      <c r="T4" s="7"/>
      <c r="U4" s="6">
        <f>IF(Table1[[#This Row],[Ngày tính CN]]="","",S4+T4)</f>
        <v>45964</v>
      </c>
      <c r="V4" s="32">
        <f ca="1">IF(Table1[[#This Row],[Hạn thanh toán]]="","",IF((U4-NOW())&lt;0,0,(U4-NOW())))</f>
        <v>0</v>
      </c>
      <c r="W4" s="32"/>
      <c r="X4" s="32" t="str">
        <f ca="1">IF(OR(U4="",R4=0),"",IF((U4-NOW())&lt;0,-(U4-NOW()),0))</f>
        <v/>
      </c>
      <c r="Y4" s="2" t="str">
        <f>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42">
        <f>IF(S4="","",S4)</f>
        <v>45964</v>
      </c>
      <c r="AA4" s="42">
        <f>IF(M4="","",M4)</f>
        <v>46034</v>
      </c>
      <c r="AD4" s="2" t="str">
        <f>VLOOKUP($A4,MA_KH!$A:$Q,MA_KH!O$1,0)</f>
        <v>MEGA</v>
      </c>
      <c r="AE4" s="2" t="str">
        <f>VLOOKUP($A4,MA_KH!$A:$Q,MA_KH!P$1,0)</f>
        <v>CÔNG TY TNHH MM MEGA MARKET (VIỆT NAM)</v>
      </c>
    </row>
    <row r="5" spans="1:32" ht="25.5" customHeight="1">
      <c r="A5" s="46" t="s">
        <v>191</v>
      </c>
      <c r="B5" s="46" t="s">
        <v>192</v>
      </c>
      <c r="C5" s="47">
        <v>45974</v>
      </c>
      <c r="D5" s="46" t="s">
        <v>14553</v>
      </c>
      <c r="E5" s="47">
        <v>45974</v>
      </c>
      <c r="F5" s="46" t="s">
        <v>18901</v>
      </c>
      <c r="G5" s="46" t="s">
        <v>14554</v>
      </c>
      <c r="H5" s="48">
        <v>4323320</v>
      </c>
      <c r="I5" s="49">
        <v>0</v>
      </c>
      <c r="J5" s="48">
        <v>345866</v>
      </c>
      <c r="K5" s="48">
        <v>4669186</v>
      </c>
      <c r="L5" s="64" t="s">
        <v>41</v>
      </c>
      <c r="M5" s="6">
        <v>46048</v>
      </c>
      <c r="O5" s="32">
        <f>IF(Table1[[#This Row],[Phân loại]]="Tồn đầu kỳ",Table1[[#This Row],[Tổng giá trị]],0)</f>
        <v>4669186</v>
      </c>
      <c r="P5" s="7">
        <f>IF(Table1[[#This Row],[Số còn phải thu ĐK]]&lt;&gt;0,0,IF(Table1[[#This Row],[Phân loại]]="Bán hàng",Table1[[#This Row],[Tổng giá trị]],-Table1[[#This Row],[Tổng giá trị]]))</f>
        <v>0</v>
      </c>
      <c r="Q5" s="32">
        <f>IF(M5&lt;&gt;"",IF(O5&lt;&gt;0,O5,P5),0)</f>
        <v>4669186</v>
      </c>
      <c r="R5" s="7">
        <f>Table1[[#This Row],[Số còn phải thu ĐK]]+Table1[[#This Row],[Giá Trị HD sau CK]]-Table1[[#This Row],[Số tiền đã thu]]</f>
        <v>0</v>
      </c>
      <c r="S5" s="6">
        <f>IF(Table1[[#This Row],[Ngày hóa đơn]]&lt;&gt;"",Table1[[#This Row],[Ngày hóa đơn]],IF(Table1[[#This Row],[Ngày hạch toán]]&lt;&gt;"",Table1[[#This Row],[Ngày hạch toán]],""))</f>
        <v>45974</v>
      </c>
      <c r="T5" s="7"/>
      <c r="U5" s="6">
        <f>IF(Table1[[#This Row],[Ngày tính CN]]="","",S5+T5)</f>
        <v>45974</v>
      </c>
      <c r="V5" s="32">
        <f ca="1">IF(Table1[[#This Row],[Hạn thanh toán]]="","",IF((U5-NOW())&lt;0,0,(U5-NOW())))</f>
        <v>0</v>
      </c>
      <c r="W5" s="32"/>
      <c r="X5" s="32" t="str">
        <f ca="1">IF(OR(U5="",R5=0),"",IF((U5-NOW())&lt;0,-(U5-NOW()),0))</f>
        <v/>
      </c>
      <c r="Y5" s="2" t="str">
        <f>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42">
        <f>IF(S5="","",S5)</f>
        <v>45974</v>
      </c>
      <c r="AA5" s="42">
        <f>IF(M5="","",M5)</f>
        <v>46048</v>
      </c>
      <c r="AD5" s="2" t="str">
        <f>VLOOKUP($A5,MA_KH!$A:$Q,MA_KH!O$1,0)</f>
        <v>MEGA</v>
      </c>
      <c r="AE5" s="2" t="str">
        <f>VLOOKUP($A5,MA_KH!$A:$Q,MA_KH!P$1,0)</f>
        <v>CÔNG TY TNHH MM MEGA MARKET (VIỆT NAM)</v>
      </c>
    </row>
    <row r="6" spans="1:32" ht="25.5" customHeight="1">
      <c r="A6" s="46" t="s">
        <v>193</v>
      </c>
      <c r="B6" s="46" t="s">
        <v>194</v>
      </c>
      <c r="C6" s="47">
        <v>45974</v>
      </c>
      <c r="D6" s="46" t="s">
        <v>14555</v>
      </c>
      <c r="E6" s="47">
        <v>45974</v>
      </c>
      <c r="F6" s="46" t="s">
        <v>18902</v>
      </c>
      <c r="G6" s="46" t="s">
        <v>14556</v>
      </c>
      <c r="H6" s="48">
        <v>2751120</v>
      </c>
      <c r="I6" s="49">
        <v>0</v>
      </c>
      <c r="J6" s="48">
        <v>220090</v>
      </c>
      <c r="K6" s="48">
        <v>2971210</v>
      </c>
      <c r="L6" s="64" t="s">
        <v>41</v>
      </c>
      <c r="M6" s="6">
        <v>46034</v>
      </c>
      <c r="O6" s="32">
        <f>IF(Table1[[#This Row],[Phân loại]]="Tồn đầu kỳ",Table1[[#This Row],[Tổng giá trị]],0)</f>
        <v>2971210</v>
      </c>
      <c r="P6" s="7">
        <f>IF(Table1[[#This Row],[Số còn phải thu ĐK]]&lt;&gt;0,0,IF(Table1[[#This Row],[Phân loại]]="Bán hàng",Table1[[#This Row],[Tổng giá trị]],-Table1[[#This Row],[Tổng giá trị]]))</f>
        <v>0</v>
      </c>
      <c r="Q6" s="32">
        <f>IF(M6&lt;&gt;"",IF(O6&lt;&gt;0,O6,P6),0)</f>
        <v>2971210</v>
      </c>
      <c r="R6" s="7">
        <f>Table1[[#This Row],[Số còn phải thu ĐK]]+Table1[[#This Row],[Giá Trị HD sau CK]]-Table1[[#This Row],[Số tiền đã thu]]</f>
        <v>0</v>
      </c>
      <c r="S6" s="6">
        <f>IF(Table1[[#This Row],[Ngày hóa đơn]]&lt;&gt;"",Table1[[#This Row],[Ngày hóa đơn]],IF(Table1[[#This Row],[Ngày hạch toán]]&lt;&gt;"",Table1[[#This Row],[Ngày hạch toán]],""))</f>
        <v>45974</v>
      </c>
      <c r="T6" s="7"/>
      <c r="U6" s="6">
        <f>IF(Table1[[#This Row],[Ngày tính CN]]="","",S6+T6)</f>
        <v>45974</v>
      </c>
      <c r="V6" s="32">
        <f ca="1">IF(Table1[[#This Row],[Hạn thanh toán]]="","",IF((U6-NOW())&lt;0,0,(U6-NOW())))</f>
        <v>0</v>
      </c>
      <c r="W6" s="32"/>
      <c r="X6" s="32" t="str">
        <f ca="1">IF(OR(U6="",R6=0),"",IF((U6-NOW())&lt;0,-(U6-NOW()),0))</f>
        <v/>
      </c>
      <c r="Y6" s="2" t="str">
        <f>IF(R6=0,"Đã thanh toán",IF(X6="","",IF(X6&lt;=0,"Chưa đến hạn thanh toán",IF(X6&lt;=30,"Nợ quá hạn 30 ngày",IF(X6&lt;=60,"Nợ quá hạn từ 30 ngày đến 60 ngày",IF(X6&lt;=90,"Nợ quá hạn từ 60 ngày đến 90 ngày",IF(X6&lt;=120,"Nợ quá hạn từ 90 ngày đến 120 ngày","Nợ quá hạn hơn 120 ngày có khả năng mất thanh toán")))))))</f>
        <v>Đã thanh toán</v>
      </c>
      <c r="Z6" s="42">
        <f>IF(S6="","",S6)</f>
        <v>45974</v>
      </c>
      <c r="AA6" s="42">
        <f>IF(M6="","",M6)</f>
        <v>46034</v>
      </c>
      <c r="AD6" s="2" t="str">
        <f>VLOOKUP($A6,MA_KH!$A:$Q,MA_KH!O$1,0)</f>
        <v>MEGA</v>
      </c>
      <c r="AE6" s="2" t="str">
        <f>VLOOKUP($A6,MA_KH!$A:$Q,MA_KH!P$1,0)</f>
        <v>CÔNG TY TNHH MM MEGA MARKET (VIỆT NAM)</v>
      </c>
    </row>
    <row r="7" spans="1:32" ht="25.5" customHeight="1">
      <c r="A7" s="46" t="s">
        <v>197</v>
      </c>
      <c r="B7" s="46" t="s">
        <v>198</v>
      </c>
      <c r="C7" s="47">
        <v>45974</v>
      </c>
      <c r="D7" s="46" t="s">
        <v>14557</v>
      </c>
      <c r="E7" s="47">
        <v>45974</v>
      </c>
      <c r="F7" s="46" t="s">
        <v>18903</v>
      </c>
      <c r="G7" s="46" t="s">
        <v>14558</v>
      </c>
      <c r="H7" s="48">
        <v>1375560</v>
      </c>
      <c r="I7" s="49">
        <v>0</v>
      </c>
      <c r="J7" s="48">
        <v>110045</v>
      </c>
      <c r="K7" s="48">
        <v>1485605</v>
      </c>
      <c r="L7" s="64" t="s">
        <v>41</v>
      </c>
      <c r="M7" s="6">
        <v>46048</v>
      </c>
      <c r="O7" s="32">
        <f>IF(Table1[[#This Row],[Phân loại]]="Tồn đầu kỳ",Table1[[#This Row],[Tổng giá trị]],0)</f>
        <v>1485605</v>
      </c>
      <c r="P7" s="7">
        <f>IF(Table1[[#This Row],[Số còn phải thu ĐK]]&lt;&gt;0,0,IF(Table1[[#This Row],[Phân loại]]="Bán hàng",Table1[[#This Row],[Tổng giá trị]],-Table1[[#This Row],[Tổng giá trị]]))</f>
        <v>0</v>
      </c>
      <c r="Q7" s="32">
        <f>IF(M7&lt;&gt;"",IF(O7&lt;&gt;0,O7,P7),0)</f>
        <v>1485605</v>
      </c>
      <c r="R7" s="7">
        <f>Table1[[#This Row],[Số còn phải thu ĐK]]+Table1[[#This Row],[Giá Trị HD sau CK]]-Table1[[#This Row],[Số tiền đã thu]]</f>
        <v>0</v>
      </c>
      <c r="S7" s="6">
        <f>IF(Table1[[#This Row],[Ngày hóa đơn]]&lt;&gt;"",Table1[[#This Row],[Ngày hóa đơn]],IF(Table1[[#This Row],[Ngày hạch toán]]&lt;&gt;"",Table1[[#This Row],[Ngày hạch toán]],""))</f>
        <v>45974</v>
      </c>
      <c r="T7" s="7"/>
      <c r="U7" s="6">
        <f>IF(Table1[[#This Row],[Ngày tính CN]]="","",S7+T7)</f>
        <v>45974</v>
      </c>
      <c r="V7" s="32">
        <f ca="1">IF(Table1[[#This Row],[Hạn thanh toán]]="","",IF((U7-NOW())&lt;0,0,(U7-NOW())))</f>
        <v>0</v>
      </c>
      <c r="W7" s="32"/>
      <c r="X7" s="32" t="str">
        <f ca="1">IF(OR(U7="",R7=0),"",IF((U7-NOW())&lt;0,-(U7-NOW()),0))</f>
        <v/>
      </c>
      <c r="Y7" s="2" t="str">
        <f>IF(R7=0,"Đã thanh toán",IF(X7="","",IF(X7&lt;=0,"Chưa đến hạn thanh toán",IF(X7&lt;=30,"Nợ quá hạn 30 ngày",IF(X7&lt;=60,"Nợ quá hạn từ 30 ngày đến 60 ngày",IF(X7&lt;=90,"Nợ quá hạn từ 60 ngày đến 90 ngày",IF(X7&lt;=120,"Nợ quá hạn từ 90 ngày đến 120 ngày","Nợ quá hạn hơn 120 ngày có khả năng mất thanh toán")))))))</f>
        <v>Đã thanh toán</v>
      </c>
      <c r="Z7" s="42">
        <f>IF(S7="","",S7)</f>
        <v>45974</v>
      </c>
      <c r="AA7" s="42">
        <f>IF(M7="","",M7)</f>
        <v>46048</v>
      </c>
      <c r="AD7" s="2" t="str">
        <f>VLOOKUP($A7,MA_KH!$A:$Q,MA_KH!O$1,0)</f>
        <v>MEGA</v>
      </c>
      <c r="AE7" s="2" t="str">
        <f>VLOOKUP($A7,MA_KH!$A:$Q,MA_KH!P$1,0)</f>
        <v>CÔNG TY TNHH MM MEGA MARKET (VIỆT NAM)</v>
      </c>
    </row>
    <row r="8" spans="1:32" ht="25.5" customHeight="1">
      <c r="A8" s="46" t="s">
        <v>199</v>
      </c>
      <c r="B8" s="46" t="s">
        <v>200</v>
      </c>
      <c r="C8" s="47">
        <v>45974</v>
      </c>
      <c r="D8" s="46" t="s">
        <v>14559</v>
      </c>
      <c r="E8" s="47">
        <v>45974</v>
      </c>
      <c r="F8" s="46" t="s">
        <v>18904</v>
      </c>
      <c r="G8" s="46" t="s">
        <v>14560</v>
      </c>
      <c r="H8" s="48">
        <v>1982380</v>
      </c>
      <c r="I8" s="49">
        <v>0</v>
      </c>
      <c r="J8" s="48">
        <v>158590</v>
      </c>
      <c r="K8" s="48">
        <v>2140970</v>
      </c>
      <c r="L8" s="64" t="s">
        <v>41</v>
      </c>
      <c r="M8" s="6">
        <v>46048</v>
      </c>
      <c r="O8" s="32">
        <f>IF(Table1[[#This Row],[Phân loại]]="Tồn đầu kỳ",Table1[[#This Row],[Tổng giá trị]],0)</f>
        <v>2140970</v>
      </c>
      <c r="P8" s="7">
        <f>IF(Table1[[#This Row],[Số còn phải thu ĐK]]&lt;&gt;0,0,IF(Table1[[#This Row],[Phân loại]]="Bán hàng",Table1[[#This Row],[Tổng giá trị]],-Table1[[#This Row],[Tổng giá trị]]))</f>
        <v>0</v>
      </c>
      <c r="Q8" s="32">
        <f>IF(M8&lt;&gt;"",IF(O8&lt;&gt;0,O8,P8),0)</f>
        <v>2140970</v>
      </c>
      <c r="R8" s="7">
        <f>Table1[[#This Row],[Số còn phải thu ĐK]]+Table1[[#This Row],[Giá Trị HD sau CK]]-Table1[[#This Row],[Số tiền đã thu]]</f>
        <v>0</v>
      </c>
      <c r="S8" s="6">
        <f>IF(Table1[[#This Row],[Ngày hóa đơn]]&lt;&gt;"",Table1[[#This Row],[Ngày hóa đơn]],IF(Table1[[#This Row],[Ngày hạch toán]]&lt;&gt;"",Table1[[#This Row],[Ngày hạch toán]],""))</f>
        <v>45974</v>
      </c>
      <c r="T8" s="7"/>
      <c r="U8" s="6">
        <f>IF(Table1[[#This Row],[Ngày tính CN]]="","",S8+T8)</f>
        <v>45974</v>
      </c>
      <c r="V8" s="32">
        <f ca="1">IF(Table1[[#This Row],[Hạn thanh toán]]="","",IF((U8-NOW())&lt;0,0,(U8-NOW())))</f>
        <v>0</v>
      </c>
      <c r="W8" s="32"/>
      <c r="X8" s="32" t="str">
        <f ca="1">IF(OR(U8="",R8=0),"",IF((U8-NOW())&lt;0,-(U8-NOW()),0))</f>
        <v/>
      </c>
      <c r="Y8" s="2" t="str">
        <f>IF(R8=0,"Đã thanh toán",IF(X8="","",IF(X8&lt;=0,"Chưa đến hạn thanh toán",IF(X8&lt;=30,"Nợ quá hạn 30 ngày",IF(X8&lt;=60,"Nợ quá hạn từ 30 ngày đến 60 ngày",IF(X8&lt;=90,"Nợ quá hạn từ 60 ngày đến 90 ngày",IF(X8&lt;=120,"Nợ quá hạn từ 90 ngày đến 120 ngày","Nợ quá hạn hơn 120 ngày có khả năng mất thanh toán")))))))</f>
        <v>Đã thanh toán</v>
      </c>
      <c r="Z8" s="42">
        <f>IF(S8="","",S8)</f>
        <v>45974</v>
      </c>
      <c r="AA8" s="42">
        <f>IF(M8="","",M8)</f>
        <v>46048</v>
      </c>
      <c r="AD8" s="2" t="str">
        <f>VLOOKUP($A8,MA_KH!$A:$Q,MA_KH!O$1,0)</f>
        <v>MEGA</v>
      </c>
      <c r="AE8" s="2" t="str">
        <f>VLOOKUP($A8,MA_KH!$A:$Q,MA_KH!P$1,0)</f>
        <v>CÔNG TY TNHH MM MEGA MARKET (VIỆT NAM)</v>
      </c>
    </row>
    <row r="9" spans="1:32" ht="25.5" customHeight="1">
      <c r="A9" s="46" t="s">
        <v>295</v>
      </c>
      <c r="B9" s="46" t="s">
        <v>296</v>
      </c>
      <c r="C9" s="47">
        <v>45974</v>
      </c>
      <c r="D9" s="46" t="s">
        <v>14561</v>
      </c>
      <c r="E9" s="47">
        <v>45974</v>
      </c>
      <c r="F9" s="46" t="s">
        <v>18905</v>
      </c>
      <c r="G9" s="46" t="s">
        <v>14562</v>
      </c>
      <c r="H9" s="48">
        <v>630000</v>
      </c>
      <c r="I9" s="49">
        <v>0</v>
      </c>
      <c r="J9" s="48">
        <v>50400</v>
      </c>
      <c r="K9" s="48">
        <v>680400</v>
      </c>
      <c r="L9" s="64" t="s">
        <v>41</v>
      </c>
      <c r="M9" s="6">
        <v>46048</v>
      </c>
      <c r="O9" s="32">
        <f>IF(Table1[[#This Row],[Phân loại]]="Tồn đầu kỳ",Table1[[#This Row],[Tổng giá trị]],0)</f>
        <v>680400</v>
      </c>
      <c r="P9" s="7">
        <f>IF(Table1[[#This Row],[Số còn phải thu ĐK]]&lt;&gt;0,0,IF(Table1[[#This Row],[Phân loại]]="Bán hàng",Table1[[#This Row],[Tổng giá trị]],-Table1[[#This Row],[Tổng giá trị]]))</f>
        <v>0</v>
      </c>
      <c r="Q9" s="32">
        <f>IF(M9&lt;&gt;"",IF(O9&lt;&gt;0,O9,P9),0)</f>
        <v>680400</v>
      </c>
      <c r="R9" s="7">
        <f>Table1[[#This Row],[Số còn phải thu ĐK]]+Table1[[#This Row],[Giá Trị HD sau CK]]-Table1[[#This Row],[Số tiền đã thu]]</f>
        <v>0</v>
      </c>
      <c r="S9" s="6">
        <f>IF(Table1[[#This Row],[Ngày hóa đơn]]&lt;&gt;"",Table1[[#This Row],[Ngày hóa đơn]],IF(Table1[[#This Row],[Ngày hạch toán]]&lt;&gt;"",Table1[[#This Row],[Ngày hạch toán]],""))</f>
        <v>45974</v>
      </c>
      <c r="T9" s="7"/>
      <c r="U9" s="6">
        <f>IF(Table1[[#This Row],[Ngày tính CN]]="","",S9+T9)</f>
        <v>45974</v>
      </c>
      <c r="V9" s="32">
        <f ca="1">IF(Table1[[#This Row],[Hạn thanh toán]]="","",IF((U9-NOW())&lt;0,0,(U9-NOW())))</f>
        <v>0</v>
      </c>
      <c r="W9" s="32"/>
      <c r="X9" s="32" t="str">
        <f ca="1">IF(OR(U9="",R9=0),"",IF((U9-NOW())&lt;0,-(U9-NOW()),0))</f>
        <v/>
      </c>
      <c r="Y9" s="2" t="str">
        <f>IF(R9=0,"Đã thanh toán",IF(X9="","",IF(X9&lt;=0,"Chưa đến hạn thanh toán",IF(X9&lt;=30,"Nợ quá hạn 30 ngày",IF(X9&lt;=60,"Nợ quá hạn từ 30 ngày đến 60 ngày",IF(X9&lt;=90,"Nợ quá hạn từ 60 ngày đến 90 ngày",IF(X9&lt;=120,"Nợ quá hạn từ 90 ngày đến 120 ngày","Nợ quá hạn hơn 120 ngày có khả năng mất thanh toán")))))))</f>
        <v>Đã thanh toán</v>
      </c>
      <c r="Z9" s="42">
        <f>IF(S9="","",S9)</f>
        <v>45974</v>
      </c>
      <c r="AA9" s="42">
        <f>IF(M9="","",M9)</f>
        <v>46048</v>
      </c>
      <c r="AD9" s="2" t="str">
        <f>VLOOKUP($A9,MA_KH!$A:$Q,MA_KH!O$1,0)</f>
        <v>MEGA</v>
      </c>
      <c r="AE9" s="2" t="str">
        <f>VLOOKUP($A9,MA_KH!$A:$Q,MA_KH!P$1,0)</f>
        <v>CÔNG TY TNHH MM MEGA MARKET (VIỆT NAM)</v>
      </c>
    </row>
    <row r="10" spans="1:32" ht="25.5" customHeight="1">
      <c r="A10" s="46" t="s">
        <v>189</v>
      </c>
      <c r="B10" s="46" t="s">
        <v>190</v>
      </c>
      <c r="C10" s="47">
        <v>45975</v>
      </c>
      <c r="D10" s="46" t="s">
        <v>14563</v>
      </c>
      <c r="E10" s="47">
        <v>45975</v>
      </c>
      <c r="F10" s="46" t="s">
        <v>18906</v>
      </c>
      <c r="G10" s="46" t="s">
        <v>14564</v>
      </c>
      <c r="H10" s="48">
        <v>9000597</v>
      </c>
      <c r="I10" s="49">
        <v>0</v>
      </c>
      <c r="J10" s="48">
        <v>720048</v>
      </c>
      <c r="K10" s="48">
        <v>9720645</v>
      </c>
      <c r="L10" s="64" t="s">
        <v>41</v>
      </c>
      <c r="M10" s="6">
        <v>46048</v>
      </c>
      <c r="O10" s="32">
        <f>IF(Table1[[#This Row],[Phân loại]]="Tồn đầu kỳ",Table1[[#This Row],[Tổng giá trị]],0)</f>
        <v>9720645</v>
      </c>
      <c r="P10" s="7">
        <f>IF(Table1[[#This Row],[Số còn phải thu ĐK]]&lt;&gt;0,0,IF(Table1[[#This Row],[Phân loại]]="Bán hàng",Table1[[#This Row],[Tổng giá trị]],-Table1[[#This Row],[Tổng giá trị]]))</f>
        <v>0</v>
      </c>
      <c r="Q10" s="32">
        <f>IF(M10&lt;&gt;"",IF(O10&lt;&gt;0,O10,P10),0)</f>
        <v>9720645</v>
      </c>
      <c r="R10" s="7">
        <f>Table1[[#This Row],[Số còn phải thu ĐK]]+Table1[[#This Row],[Giá Trị HD sau CK]]-Table1[[#This Row],[Số tiền đã thu]]</f>
        <v>0</v>
      </c>
      <c r="S10" s="6">
        <f>IF(Table1[[#This Row],[Ngày hóa đơn]]&lt;&gt;"",Table1[[#This Row],[Ngày hóa đơn]],IF(Table1[[#This Row],[Ngày hạch toán]]&lt;&gt;"",Table1[[#This Row],[Ngày hạch toán]],""))</f>
        <v>45975</v>
      </c>
      <c r="T10" s="7"/>
      <c r="U10" s="6">
        <f>IF(Table1[[#This Row],[Ngày tính CN]]="","",S10+T10)</f>
        <v>45975</v>
      </c>
      <c r="V10" s="32">
        <f ca="1">IF(Table1[[#This Row],[Hạn thanh toán]]="","",IF((U10-NOW())&lt;0,0,(U10-NOW())))</f>
        <v>0</v>
      </c>
      <c r="W10" s="32"/>
      <c r="X10" s="32" t="str">
        <f ca="1">IF(OR(U10="",R10=0),"",IF((U10-NOW())&lt;0,-(U10-NOW()),0))</f>
        <v/>
      </c>
      <c r="Y10" s="2" t="str">
        <f>IF(R10=0,"Đã thanh toán",IF(X10="","",IF(X10&lt;=0,"Chưa đến hạn thanh toán",IF(X10&lt;=30,"Nợ quá hạn 30 ngày",IF(X10&lt;=60,"Nợ quá hạn từ 30 ngày đến 60 ngày",IF(X10&lt;=90,"Nợ quá hạn từ 60 ngày đến 90 ngày",IF(X10&lt;=120,"Nợ quá hạn từ 90 ngày đến 120 ngày","Nợ quá hạn hơn 120 ngày có khả năng mất thanh toán")))))))</f>
        <v>Đã thanh toán</v>
      </c>
      <c r="Z10" s="42">
        <f>IF(S10="","",S10)</f>
        <v>45975</v>
      </c>
      <c r="AA10" s="42">
        <f>IF(M10="","",M10)</f>
        <v>46048</v>
      </c>
      <c r="AD10" s="2" t="str">
        <f>VLOOKUP($A10,MA_KH!$A:$Q,MA_KH!O$1,0)</f>
        <v>MEGA</v>
      </c>
      <c r="AE10" s="2" t="str">
        <f>VLOOKUP($A10,MA_KH!$A:$Q,MA_KH!P$1,0)</f>
        <v>CÔNG TY TNHH MM MEGA MARKET (VIỆT NAM)</v>
      </c>
    </row>
    <row r="11" spans="1:32" ht="25.5" customHeight="1">
      <c r="A11" s="50" t="s">
        <v>189</v>
      </c>
      <c r="B11" s="50" t="s">
        <v>190</v>
      </c>
      <c r="C11" s="51">
        <v>45976</v>
      </c>
      <c r="D11" s="50" t="s">
        <v>14565</v>
      </c>
      <c r="E11" s="51">
        <v>45976</v>
      </c>
      <c r="F11" s="50" t="s">
        <v>18907</v>
      </c>
      <c r="G11" s="50" t="s">
        <v>14566</v>
      </c>
      <c r="H11" s="52">
        <v>7633960</v>
      </c>
      <c r="I11" s="53">
        <v>0</v>
      </c>
      <c r="J11" s="52">
        <v>610717</v>
      </c>
      <c r="K11" s="52">
        <v>8244677</v>
      </c>
      <c r="L11" s="64" t="s">
        <v>41</v>
      </c>
      <c r="M11" s="6">
        <v>46048</v>
      </c>
      <c r="O11" s="32">
        <f>IF(Table1[[#This Row],[Phân loại]]="Tồn đầu kỳ",Table1[[#This Row],[Tổng giá trị]],0)</f>
        <v>8244677</v>
      </c>
      <c r="P11" s="7">
        <f>IF(Table1[[#This Row],[Số còn phải thu ĐK]]&lt;&gt;0,0,IF(Table1[[#This Row],[Phân loại]]="Bán hàng",Table1[[#This Row],[Tổng giá trị]],-Table1[[#This Row],[Tổng giá trị]]))</f>
        <v>0</v>
      </c>
      <c r="Q11" s="32">
        <f>IF(M11&lt;&gt;"",IF(O11&lt;&gt;0,O11,P11),0)</f>
        <v>8244677</v>
      </c>
      <c r="R11" s="7">
        <f>Table1[[#This Row],[Số còn phải thu ĐK]]+Table1[[#This Row],[Giá Trị HD sau CK]]-Table1[[#This Row],[Số tiền đã thu]]</f>
        <v>0</v>
      </c>
      <c r="S11" s="6">
        <f>IF(Table1[[#This Row],[Ngày hóa đơn]]&lt;&gt;"",Table1[[#This Row],[Ngày hóa đơn]],IF(Table1[[#This Row],[Ngày hạch toán]]&lt;&gt;"",Table1[[#This Row],[Ngày hạch toán]],""))</f>
        <v>45976</v>
      </c>
      <c r="T11" s="7"/>
      <c r="U11" s="6">
        <f>IF(Table1[[#This Row],[Ngày tính CN]]="","",S11+T11)</f>
        <v>45976</v>
      </c>
      <c r="V11" s="32">
        <f ca="1">IF(Table1[[#This Row],[Hạn thanh toán]]="","",IF((U11-NOW())&lt;0,0,(U11-NOW())))</f>
        <v>0</v>
      </c>
      <c r="W11" s="32"/>
      <c r="X11" s="32" t="str">
        <f ca="1">IF(OR(U11="",R11=0),"",IF((U11-NOW())&lt;0,-(U11-NOW()),0))</f>
        <v/>
      </c>
      <c r="Y11" s="2" t="str">
        <f>IF(R11=0,"Đã thanh toán",IF(X11="","",IF(X11&lt;=0,"Chưa đến hạn thanh toán",IF(X11&lt;=30,"Nợ quá hạn 30 ngày",IF(X11&lt;=60,"Nợ quá hạn từ 30 ngày đến 60 ngày",IF(X11&lt;=90,"Nợ quá hạn từ 60 ngày đến 90 ngày",IF(X11&lt;=120,"Nợ quá hạn từ 90 ngày đến 120 ngày","Nợ quá hạn hơn 120 ngày có khả năng mất thanh toán")))))))</f>
        <v>Đã thanh toán</v>
      </c>
      <c r="Z11" s="42">
        <f>IF(S11="","",S11)</f>
        <v>45976</v>
      </c>
      <c r="AA11" s="42">
        <f>IF(M11="","",M11)</f>
        <v>46048</v>
      </c>
      <c r="AD11" s="2" t="str">
        <f>VLOOKUP($A11,MA_KH!$A:$Q,MA_KH!O$1,0)</f>
        <v>MEGA</v>
      </c>
      <c r="AE11" s="2" t="str">
        <f>VLOOKUP($A11,MA_KH!$A:$Q,MA_KH!P$1,0)</f>
        <v>CÔNG TY TNHH MM MEGA MARKET (VIỆT NAM)</v>
      </c>
    </row>
    <row r="12" spans="1:32" ht="25.5" customHeight="1">
      <c r="A12" s="46" t="s">
        <v>201</v>
      </c>
      <c r="B12" s="46" t="s">
        <v>202</v>
      </c>
      <c r="C12" s="47">
        <v>45978</v>
      </c>
      <c r="D12" s="46" t="s">
        <v>14567</v>
      </c>
      <c r="E12" s="47">
        <v>45978</v>
      </c>
      <c r="F12" s="46" t="s">
        <v>18908</v>
      </c>
      <c r="G12" s="46" t="s">
        <v>14568</v>
      </c>
      <c r="H12" s="48">
        <v>1982380</v>
      </c>
      <c r="I12" s="49">
        <v>0</v>
      </c>
      <c r="J12" s="48">
        <v>158590</v>
      </c>
      <c r="K12" s="48">
        <v>2140970</v>
      </c>
      <c r="L12" s="64" t="s">
        <v>41</v>
      </c>
      <c r="M12" s="6">
        <v>46034</v>
      </c>
      <c r="O12" s="32">
        <f>IF(Table1[[#This Row],[Phân loại]]="Tồn đầu kỳ",Table1[[#This Row],[Tổng giá trị]],0)</f>
        <v>2140970</v>
      </c>
      <c r="P12" s="7">
        <f>IF(Table1[[#This Row],[Số còn phải thu ĐK]]&lt;&gt;0,0,IF(Table1[[#This Row],[Phân loại]]="Bán hàng",Table1[[#This Row],[Tổng giá trị]],-Table1[[#This Row],[Tổng giá trị]]))</f>
        <v>0</v>
      </c>
      <c r="Q12" s="32">
        <f>IF(M12&lt;&gt;"",IF(O12&lt;&gt;0,O12,P12),0)</f>
        <v>2140970</v>
      </c>
      <c r="R12" s="7">
        <f>Table1[[#This Row],[Số còn phải thu ĐK]]+Table1[[#This Row],[Giá Trị HD sau CK]]-Table1[[#This Row],[Số tiền đã thu]]</f>
        <v>0</v>
      </c>
      <c r="S12" s="6">
        <f>IF(Table1[[#This Row],[Ngày hóa đơn]]&lt;&gt;"",Table1[[#This Row],[Ngày hóa đơn]],IF(Table1[[#This Row],[Ngày hạch toán]]&lt;&gt;"",Table1[[#This Row],[Ngày hạch toán]],""))</f>
        <v>45978</v>
      </c>
      <c r="T12" s="7"/>
      <c r="U12" s="6">
        <f>IF(Table1[[#This Row],[Ngày tính CN]]="","",S12+T12)</f>
        <v>45978</v>
      </c>
      <c r="V12" s="32">
        <f ca="1">IF(Table1[[#This Row],[Hạn thanh toán]]="","",IF((U12-NOW())&lt;0,0,(U12-NOW())))</f>
        <v>0</v>
      </c>
      <c r="W12" s="32"/>
      <c r="X12" s="32" t="str">
        <f ca="1">IF(OR(U12="",R12=0),"",IF((U12-NOW())&lt;0,-(U12-NOW()),0))</f>
        <v/>
      </c>
      <c r="Y12" s="2" t="str">
        <f>IF(R12=0,"Đã thanh toán",IF(X12="","",IF(X12&lt;=0,"Chưa đến hạn thanh toán",IF(X12&lt;=30,"Nợ quá hạn 30 ngày",IF(X12&lt;=60,"Nợ quá hạn từ 30 ngày đến 60 ngày",IF(X12&lt;=90,"Nợ quá hạn từ 60 ngày đến 90 ngày",IF(X12&lt;=120,"Nợ quá hạn từ 90 ngày đến 120 ngày","Nợ quá hạn hơn 120 ngày có khả năng mất thanh toán")))))))</f>
        <v>Đã thanh toán</v>
      </c>
      <c r="Z12" s="42">
        <f>IF(S12="","",S12)</f>
        <v>45978</v>
      </c>
      <c r="AA12" s="42">
        <f>IF(M12="","",M12)</f>
        <v>46034</v>
      </c>
      <c r="AD12" s="2" t="str">
        <f>VLOOKUP($A12,MA_KH!$A:$Q,MA_KH!O$1,0)</f>
        <v>MEGA</v>
      </c>
      <c r="AE12" s="2" t="str">
        <f>VLOOKUP($A12,MA_KH!$A:$Q,MA_KH!P$1,0)</f>
        <v>CÔNG TY TNHH MM MEGA MARKET (VIỆT NAM)</v>
      </c>
    </row>
    <row r="13" spans="1:32" ht="25.5" customHeight="1">
      <c r="A13" s="46" t="s">
        <v>189</v>
      </c>
      <c r="B13" s="46" t="s">
        <v>190</v>
      </c>
      <c r="C13" s="47">
        <v>45981</v>
      </c>
      <c r="D13" s="46" t="s">
        <v>14569</v>
      </c>
      <c r="E13" s="47">
        <v>45981</v>
      </c>
      <c r="F13" s="46" t="s">
        <v>18909</v>
      </c>
      <c r="G13" s="46" t="s">
        <v>14570</v>
      </c>
      <c r="H13" s="48">
        <v>903415</v>
      </c>
      <c r="I13" s="49">
        <v>0</v>
      </c>
      <c r="J13" s="48">
        <v>72273</v>
      </c>
      <c r="K13" s="48">
        <v>975688</v>
      </c>
      <c r="L13" s="64" t="s">
        <v>41</v>
      </c>
      <c r="M13" s="6">
        <v>46034</v>
      </c>
      <c r="O13" s="32">
        <f>IF(Table1[[#This Row],[Phân loại]]="Tồn đầu kỳ",Table1[[#This Row],[Tổng giá trị]],0)</f>
        <v>975688</v>
      </c>
      <c r="P13" s="7">
        <f>IF(Table1[[#This Row],[Số còn phải thu ĐK]]&lt;&gt;0,0,IF(Table1[[#This Row],[Phân loại]]="Bán hàng",Table1[[#This Row],[Tổng giá trị]],-Table1[[#This Row],[Tổng giá trị]]))</f>
        <v>0</v>
      </c>
      <c r="Q13" s="32">
        <f>IF(M13&lt;&gt;"",IF(O13&lt;&gt;0,O13,P13),0)</f>
        <v>975688</v>
      </c>
      <c r="R13" s="7">
        <f>Table1[[#This Row],[Số còn phải thu ĐK]]+Table1[[#This Row],[Giá Trị HD sau CK]]-Table1[[#This Row],[Số tiền đã thu]]</f>
        <v>0</v>
      </c>
      <c r="S13" s="6">
        <f>IF(Table1[[#This Row],[Ngày hóa đơn]]&lt;&gt;"",Table1[[#This Row],[Ngày hóa đơn]],IF(Table1[[#This Row],[Ngày hạch toán]]&lt;&gt;"",Table1[[#This Row],[Ngày hạch toán]],""))</f>
        <v>45981</v>
      </c>
      <c r="T13" s="7"/>
      <c r="U13" s="6">
        <f>IF(Table1[[#This Row],[Ngày tính CN]]="","",S13+T13)</f>
        <v>45981</v>
      </c>
      <c r="V13" s="32">
        <f ca="1">IF(Table1[[#This Row],[Hạn thanh toán]]="","",IF((U13-NOW())&lt;0,0,(U13-NOW())))</f>
        <v>0</v>
      </c>
      <c r="W13" s="32"/>
      <c r="X13" s="32" t="str">
        <f ca="1">IF(OR(U13="",R13=0),"",IF((U13-NOW())&lt;0,-(U13-NOW()),0))</f>
        <v/>
      </c>
      <c r="Y13" s="2"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42">
        <f>IF(S13="","",S13)</f>
        <v>45981</v>
      </c>
      <c r="AA13" s="42">
        <f>IF(M13="","",M13)</f>
        <v>46034</v>
      </c>
      <c r="AD13" s="2" t="str">
        <f>VLOOKUP($A13,MA_KH!$A:$Q,MA_KH!O$1,0)</f>
        <v>MEGA</v>
      </c>
      <c r="AE13" s="2" t="str">
        <f>VLOOKUP($A13,MA_KH!$A:$Q,MA_KH!P$1,0)</f>
        <v>CÔNG TY TNHH MM MEGA MARKET (VIỆT NAM)</v>
      </c>
    </row>
    <row r="14" spans="1:32" ht="25.5" customHeight="1">
      <c r="A14" s="46" t="s">
        <v>189</v>
      </c>
      <c r="B14" s="46" t="s">
        <v>190</v>
      </c>
      <c r="C14" s="47">
        <v>45981</v>
      </c>
      <c r="D14" s="46" t="s">
        <v>14571</v>
      </c>
      <c r="E14" s="47">
        <v>45981</v>
      </c>
      <c r="F14" s="46" t="s">
        <v>18910</v>
      </c>
      <c r="G14" s="46" t="s">
        <v>14572</v>
      </c>
      <c r="H14" s="48">
        <v>1923660</v>
      </c>
      <c r="I14" s="49">
        <v>0</v>
      </c>
      <c r="J14" s="48">
        <v>153893</v>
      </c>
      <c r="K14" s="48">
        <v>2077553</v>
      </c>
      <c r="L14" s="64" t="s">
        <v>41</v>
      </c>
      <c r="M14" s="6">
        <v>46034</v>
      </c>
      <c r="O14" s="32">
        <f>IF(Table1[[#This Row],[Phân loại]]="Tồn đầu kỳ",Table1[[#This Row],[Tổng giá trị]],0)</f>
        <v>2077553</v>
      </c>
      <c r="P14" s="7">
        <f>IF(Table1[[#This Row],[Số còn phải thu ĐK]]&lt;&gt;0,0,IF(Table1[[#This Row],[Phân loại]]="Bán hàng",Table1[[#This Row],[Tổng giá trị]],-Table1[[#This Row],[Tổng giá trị]]))</f>
        <v>0</v>
      </c>
      <c r="Q14" s="32">
        <f>IF(M14&lt;&gt;"",IF(O14&lt;&gt;0,O14,P14),0)</f>
        <v>2077553</v>
      </c>
      <c r="R14" s="7">
        <f>Table1[[#This Row],[Số còn phải thu ĐK]]+Table1[[#This Row],[Giá Trị HD sau CK]]-Table1[[#This Row],[Số tiền đã thu]]</f>
        <v>0</v>
      </c>
      <c r="S14" s="6">
        <f>IF(Table1[[#This Row],[Ngày hóa đơn]]&lt;&gt;"",Table1[[#This Row],[Ngày hóa đơn]],IF(Table1[[#This Row],[Ngày hạch toán]]&lt;&gt;"",Table1[[#This Row],[Ngày hạch toán]],""))</f>
        <v>45981</v>
      </c>
      <c r="T14" s="7"/>
      <c r="U14" s="6">
        <f>IF(Table1[[#This Row],[Ngày tính CN]]="","",S14+T14)</f>
        <v>45981</v>
      </c>
      <c r="V14" s="32">
        <f ca="1">IF(Table1[[#This Row],[Hạn thanh toán]]="","",IF((U14-NOW())&lt;0,0,(U14-NOW())))</f>
        <v>0</v>
      </c>
      <c r="W14" s="32"/>
      <c r="X14" s="32" t="str">
        <f ca="1">IF(OR(U14="",R14=0),"",IF((U14-NOW())&lt;0,-(U14-NOW()),0))</f>
        <v/>
      </c>
      <c r="Y14" s="2" t="str">
        <f>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42">
        <f>IF(S14="","",S14)</f>
        <v>45981</v>
      </c>
      <c r="AA14" s="42">
        <f>IF(M14="","",M14)</f>
        <v>46034</v>
      </c>
      <c r="AD14" s="2" t="str">
        <f>VLOOKUP($A14,MA_KH!$A:$Q,MA_KH!O$1,0)</f>
        <v>MEGA</v>
      </c>
      <c r="AE14" s="2" t="str">
        <f>VLOOKUP($A14,MA_KH!$A:$Q,MA_KH!P$1,0)</f>
        <v>CÔNG TY TNHH MM MEGA MARKET (VIỆT NAM)</v>
      </c>
    </row>
    <row r="15" spans="1:32" ht="25.5" customHeight="1">
      <c r="A15" s="46" t="s">
        <v>295</v>
      </c>
      <c r="B15" s="46" t="s">
        <v>296</v>
      </c>
      <c r="C15" s="47">
        <v>45981</v>
      </c>
      <c r="D15" s="46" t="s">
        <v>14573</v>
      </c>
      <c r="E15" s="47">
        <v>45981</v>
      </c>
      <c r="F15" s="46" t="s">
        <v>18911</v>
      </c>
      <c r="G15" s="46" t="s">
        <v>14574</v>
      </c>
      <c r="H15" s="48">
        <v>4351770</v>
      </c>
      <c r="I15" s="49">
        <v>0</v>
      </c>
      <c r="J15" s="48">
        <v>348142</v>
      </c>
      <c r="K15" s="48">
        <v>4699912</v>
      </c>
      <c r="L15" s="64" t="s">
        <v>41</v>
      </c>
      <c r="M15" s="6">
        <v>46034</v>
      </c>
      <c r="O15" s="32">
        <f>IF(Table1[[#This Row],[Phân loại]]="Tồn đầu kỳ",Table1[[#This Row],[Tổng giá trị]],0)</f>
        <v>4699912</v>
      </c>
      <c r="P15" s="7">
        <f>IF(Table1[[#This Row],[Số còn phải thu ĐK]]&lt;&gt;0,0,IF(Table1[[#This Row],[Phân loại]]="Bán hàng",Table1[[#This Row],[Tổng giá trị]],-Table1[[#This Row],[Tổng giá trị]]))</f>
        <v>0</v>
      </c>
      <c r="Q15" s="32">
        <f>IF(M15&lt;&gt;"",IF(O15&lt;&gt;0,O15,P15),0)</f>
        <v>4699912</v>
      </c>
      <c r="R15" s="7">
        <f>Table1[[#This Row],[Số còn phải thu ĐK]]+Table1[[#This Row],[Giá Trị HD sau CK]]-Table1[[#This Row],[Số tiền đã thu]]</f>
        <v>0</v>
      </c>
      <c r="S15" s="6">
        <f>IF(Table1[[#This Row],[Ngày hóa đơn]]&lt;&gt;"",Table1[[#This Row],[Ngày hóa đơn]],IF(Table1[[#This Row],[Ngày hạch toán]]&lt;&gt;"",Table1[[#This Row],[Ngày hạch toán]],""))</f>
        <v>45981</v>
      </c>
      <c r="T15" s="7"/>
      <c r="U15" s="6">
        <f>IF(Table1[[#This Row],[Ngày tính CN]]="","",S15+T15)</f>
        <v>45981</v>
      </c>
      <c r="V15" s="32">
        <f ca="1">IF(Table1[[#This Row],[Hạn thanh toán]]="","",IF((U15-NOW())&lt;0,0,(U15-NOW())))</f>
        <v>0</v>
      </c>
      <c r="W15" s="32"/>
      <c r="X15" s="32" t="str">
        <f ca="1">IF(OR(U15="",R15=0),"",IF((U15-NOW())&lt;0,-(U15-NOW()),0))</f>
        <v/>
      </c>
      <c r="Y15" s="2" t="str">
        <f>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42">
        <f>IF(S15="","",S15)</f>
        <v>45981</v>
      </c>
      <c r="AA15" s="42">
        <f>IF(M15="","",M15)</f>
        <v>46034</v>
      </c>
      <c r="AD15" s="2" t="str">
        <f>VLOOKUP($A15,MA_KH!$A:$Q,MA_KH!O$1,0)</f>
        <v>MEGA</v>
      </c>
      <c r="AE15" s="2" t="str">
        <f>VLOOKUP($A15,MA_KH!$A:$Q,MA_KH!P$1,0)</f>
        <v>CÔNG TY TNHH MM MEGA MARKET (VIỆT NAM)</v>
      </c>
    </row>
    <row r="16" spans="1:32" ht="25.5" customHeight="1">
      <c r="A16" s="46" t="s">
        <v>254</v>
      </c>
      <c r="B16" s="46" t="s">
        <v>255</v>
      </c>
      <c r="C16" s="47">
        <v>45981</v>
      </c>
      <c r="D16" s="46" t="s">
        <v>14575</v>
      </c>
      <c r="E16" s="47">
        <v>45981</v>
      </c>
      <c r="F16" s="46" t="s">
        <v>18912</v>
      </c>
      <c r="G16" s="46" t="s">
        <v>14576</v>
      </c>
      <c r="H16" s="48">
        <v>1282500</v>
      </c>
      <c r="I16" s="49">
        <v>0</v>
      </c>
      <c r="J16" s="48">
        <v>102600</v>
      </c>
      <c r="K16" s="48">
        <v>1385100</v>
      </c>
      <c r="L16" s="64" t="s">
        <v>41</v>
      </c>
      <c r="M16" s="6">
        <v>46034</v>
      </c>
      <c r="O16" s="32">
        <f>IF(Table1[[#This Row],[Phân loại]]="Tồn đầu kỳ",Table1[[#This Row],[Tổng giá trị]],0)</f>
        <v>1385100</v>
      </c>
      <c r="P16" s="7">
        <f>IF(Table1[[#This Row],[Số còn phải thu ĐK]]&lt;&gt;0,0,IF(Table1[[#This Row],[Phân loại]]="Bán hàng",Table1[[#This Row],[Tổng giá trị]],-Table1[[#This Row],[Tổng giá trị]]))</f>
        <v>0</v>
      </c>
      <c r="Q16" s="32">
        <f>IF(M16&lt;&gt;"",IF(O16&lt;&gt;0,O16,P16),0)</f>
        <v>1385100</v>
      </c>
      <c r="R16" s="7">
        <f>Table1[[#This Row],[Số còn phải thu ĐK]]+Table1[[#This Row],[Giá Trị HD sau CK]]-Table1[[#This Row],[Số tiền đã thu]]</f>
        <v>0</v>
      </c>
      <c r="S16" s="6">
        <f>IF(Table1[[#This Row],[Ngày hóa đơn]]&lt;&gt;"",Table1[[#This Row],[Ngày hóa đơn]],IF(Table1[[#This Row],[Ngày hạch toán]]&lt;&gt;"",Table1[[#This Row],[Ngày hạch toán]],""))</f>
        <v>45981</v>
      </c>
      <c r="T16" s="7"/>
      <c r="U16" s="6">
        <f>IF(Table1[[#This Row],[Ngày tính CN]]="","",S16+T16)</f>
        <v>45981</v>
      </c>
      <c r="V16" s="32">
        <f ca="1">IF(Table1[[#This Row],[Hạn thanh toán]]="","",IF((U16-NOW())&lt;0,0,(U16-NOW())))</f>
        <v>0</v>
      </c>
      <c r="W16" s="32"/>
      <c r="X16" s="32" t="str">
        <f ca="1">IF(OR(U16="",R16=0),"",IF((U16-NOW())&lt;0,-(U16-NOW()),0))</f>
        <v/>
      </c>
      <c r="Y16" s="2" t="str">
        <f>IF(R16=0,"Đã thanh toán",IF(X16="","",IF(X16&lt;=0,"Chưa đến hạn thanh toán",IF(X16&lt;=30,"Nợ quá hạn 30 ngày",IF(X16&lt;=60,"Nợ quá hạn từ 30 ngày đến 60 ngày",IF(X16&lt;=90,"Nợ quá hạn từ 60 ngày đến 90 ngày",IF(X16&lt;=120,"Nợ quá hạn từ 90 ngày đến 120 ngày","Nợ quá hạn hơn 120 ngày có khả năng mất thanh toán")))))))</f>
        <v>Đã thanh toán</v>
      </c>
      <c r="Z16" s="42">
        <f>IF(S16="","",S16)</f>
        <v>45981</v>
      </c>
      <c r="AA16" s="42">
        <f>IF(M16="","",M16)</f>
        <v>46034</v>
      </c>
      <c r="AD16" s="2" t="str">
        <f>VLOOKUP($A16,MA_KH!$A:$Q,MA_KH!O$1,0)</f>
        <v>MEGA</v>
      </c>
      <c r="AE16" s="2" t="str">
        <f>VLOOKUP($A16,MA_KH!$A:$Q,MA_KH!P$1,0)</f>
        <v>CÔNG TY TNHH MM MEGA MARKET (VIỆT NAM)</v>
      </c>
    </row>
    <row r="17" spans="1:31" ht="25.5" customHeight="1">
      <c r="A17" s="46" t="s">
        <v>199</v>
      </c>
      <c r="B17" s="46" t="s">
        <v>200</v>
      </c>
      <c r="C17" s="47">
        <v>45981</v>
      </c>
      <c r="D17" s="46" t="s">
        <v>14577</v>
      </c>
      <c r="E17" s="47">
        <v>45981</v>
      </c>
      <c r="F17" s="46" t="s">
        <v>18913</v>
      </c>
      <c r="G17" s="46" t="s">
        <v>14578</v>
      </c>
      <c r="H17" s="48">
        <v>3608560</v>
      </c>
      <c r="I17" s="49">
        <v>0</v>
      </c>
      <c r="J17" s="48">
        <v>288685</v>
      </c>
      <c r="K17" s="48">
        <v>3897245</v>
      </c>
      <c r="L17" s="64" t="s">
        <v>41</v>
      </c>
      <c r="M17" s="6">
        <v>46034</v>
      </c>
      <c r="O17" s="32">
        <f>IF(Table1[[#This Row],[Phân loại]]="Tồn đầu kỳ",Table1[[#This Row],[Tổng giá trị]],0)</f>
        <v>3897245</v>
      </c>
      <c r="P17" s="7">
        <f>IF(Table1[[#This Row],[Số còn phải thu ĐK]]&lt;&gt;0,0,IF(Table1[[#This Row],[Phân loại]]="Bán hàng",Table1[[#This Row],[Tổng giá trị]],-Table1[[#This Row],[Tổng giá trị]]))</f>
        <v>0</v>
      </c>
      <c r="Q17" s="32">
        <f>IF(M17&lt;&gt;"",IF(O17&lt;&gt;0,O17,P17),0)</f>
        <v>3897245</v>
      </c>
      <c r="R17" s="7">
        <f>Table1[[#This Row],[Số còn phải thu ĐK]]+Table1[[#This Row],[Giá Trị HD sau CK]]-Table1[[#This Row],[Số tiền đã thu]]</f>
        <v>0</v>
      </c>
      <c r="S17" s="6">
        <f>IF(Table1[[#This Row],[Ngày hóa đơn]]&lt;&gt;"",Table1[[#This Row],[Ngày hóa đơn]],IF(Table1[[#This Row],[Ngày hạch toán]]&lt;&gt;"",Table1[[#This Row],[Ngày hạch toán]],""))</f>
        <v>45981</v>
      </c>
      <c r="T17" s="7"/>
      <c r="U17" s="6">
        <f>IF(Table1[[#This Row],[Ngày tính CN]]="","",S17+T17)</f>
        <v>45981</v>
      </c>
      <c r="V17" s="32">
        <f ca="1">IF(Table1[[#This Row],[Hạn thanh toán]]="","",IF((U17-NOW())&lt;0,0,(U17-NOW())))</f>
        <v>0</v>
      </c>
      <c r="W17" s="32"/>
      <c r="X17" s="32" t="str">
        <f ca="1">IF(OR(U17="",R17=0),"",IF((U17-NOW())&lt;0,-(U17-NOW()),0))</f>
        <v/>
      </c>
      <c r="Y17" s="2" t="str">
        <f>IF(R17=0,"Đã thanh toán",IF(X17="","",IF(X17&lt;=0,"Chưa đến hạn thanh toán",IF(X17&lt;=30,"Nợ quá hạn 30 ngày",IF(X17&lt;=60,"Nợ quá hạn từ 30 ngày đến 60 ngày",IF(X17&lt;=90,"Nợ quá hạn từ 60 ngày đến 90 ngày",IF(X17&lt;=120,"Nợ quá hạn từ 90 ngày đến 120 ngày","Nợ quá hạn hơn 120 ngày có khả năng mất thanh toán")))))))</f>
        <v>Đã thanh toán</v>
      </c>
      <c r="Z17" s="42">
        <f>IF(S17="","",S17)</f>
        <v>45981</v>
      </c>
      <c r="AA17" s="42">
        <f>IF(M17="","",M17)</f>
        <v>46034</v>
      </c>
      <c r="AD17" s="2" t="str">
        <f>VLOOKUP($A17,MA_KH!$A:$Q,MA_KH!O$1,0)</f>
        <v>MEGA</v>
      </c>
      <c r="AE17" s="2" t="str">
        <f>VLOOKUP($A17,MA_KH!$A:$Q,MA_KH!P$1,0)</f>
        <v>CÔNG TY TNHH MM MEGA MARKET (VIỆT NAM)</v>
      </c>
    </row>
    <row r="18" spans="1:31" ht="25.5" customHeight="1">
      <c r="A18" s="46" t="s">
        <v>199</v>
      </c>
      <c r="B18" s="46" t="s">
        <v>200</v>
      </c>
      <c r="C18" s="47">
        <v>45981</v>
      </c>
      <c r="D18" s="46" t="s">
        <v>14579</v>
      </c>
      <c r="E18" s="47">
        <v>45981</v>
      </c>
      <c r="F18" s="46" t="s">
        <v>18914</v>
      </c>
      <c r="G18" s="46" t="s">
        <v>14580</v>
      </c>
      <c r="H18" s="48">
        <v>501830</v>
      </c>
      <c r="I18" s="49">
        <v>0</v>
      </c>
      <c r="J18" s="48">
        <v>40146</v>
      </c>
      <c r="K18" s="48">
        <v>541976</v>
      </c>
      <c r="L18" s="64" t="s">
        <v>41</v>
      </c>
      <c r="M18" s="6">
        <v>46034</v>
      </c>
      <c r="O18" s="32">
        <f>IF(Table1[[#This Row],[Phân loại]]="Tồn đầu kỳ",Table1[[#This Row],[Tổng giá trị]],0)</f>
        <v>541976</v>
      </c>
      <c r="P18" s="7">
        <f>IF(Table1[[#This Row],[Số còn phải thu ĐK]]&lt;&gt;0,0,IF(Table1[[#This Row],[Phân loại]]="Bán hàng",Table1[[#This Row],[Tổng giá trị]],-Table1[[#This Row],[Tổng giá trị]]))</f>
        <v>0</v>
      </c>
      <c r="Q18" s="32">
        <f>IF(M18&lt;&gt;"",IF(O18&lt;&gt;0,O18,P18),0)</f>
        <v>541976</v>
      </c>
      <c r="R18" s="7">
        <f>Table1[[#This Row],[Số còn phải thu ĐK]]+Table1[[#This Row],[Giá Trị HD sau CK]]-Table1[[#This Row],[Số tiền đã thu]]</f>
        <v>0</v>
      </c>
      <c r="S18" s="6">
        <f>IF(Table1[[#This Row],[Ngày hóa đơn]]&lt;&gt;"",Table1[[#This Row],[Ngày hóa đơn]],IF(Table1[[#This Row],[Ngày hạch toán]]&lt;&gt;"",Table1[[#This Row],[Ngày hạch toán]],""))</f>
        <v>45981</v>
      </c>
      <c r="T18" s="7"/>
      <c r="U18" s="6">
        <f>IF(Table1[[#This Row],[Ngày tính CN]]="","",S18+T18)</f>
        <v>45981</v>
      </c>
      <c r="V18" s="32">
        <f ca="1">IF(Table1[[#This Row],[Hạn thanh toán]]="","",IF((U18-NOW())&lt;0,0,(U18-NOW())))</f>
        <v>0</v>
      </c>
      <c r="W18" s="32"/>
      <c r="X18" s="32" t="str">
        <f ca="1">IF(OR(U18="",R18=0),"",IF((U18-NOW())&lt;0,-(U18-NOW()),0))</f>
        <v/>
      </c>
      <c r="Y18" s="2" t="str">
        <f>IF(R18=0,"Đã thanh toán",IF(X18="","",IF(X18&lt;=0,"Chưa đến hạn thanh toán",IF(X18&lt;=30,"Nợ quá hạn 30 ngày",IF(X18&lt;=60,"Nợ quá hạn từ 30 ngày đến 60 ngày",IF(X18&lt;=90,"Nợ quá hạn từ 60 ngày đến 90 ngày",IF(X18&lt;=120,"Nợ quá hạn từ 90 ngày đến 120 ngày","Nợ quá hạn hơn 120 ngày có khả năng mất thanh toán")))))))</f>
        <v>Đã thanh toán</v>
      </c>
      <c r="Z18" s="42">
        <f>IF(S18="","",S18)</f>
        <v>45981</v>
      </c>
      <c r="AA18" s="42">
        <f>IF(M18="","",M18)</f>
        <v>46034</v>
      </c>
      <c r="AD18" s="2" t="str">
        <f>VLOOKUP($A18,MA_KH!$A:$Q,MA_KH!O$1,0)</f>
        <v>MEGA</v>
      </c>
      <c r="AE18" s="2" t="str">
        <f>VLOOKUP($A18,MA_KH!$A:$Q,MA_KH!P$1,0)</f>
        <v>CÔNG TY TNHH MM MEGA MARKET (VIỆT NAM)</v>
      </c>
    </row>
    <row r="19" spans="1:31" ht="25.5" customHeight="1">
      <c r="A19" s="46" t="s">
        <v>199</v>
      </c>
      <c r="B19" s="46" t="s">
        <v>200</v>
      </c>
      <c r="C19" s="47">
        <v>45981</v>
      </c>
      <c r="D19" s="46" t="s">
        <v>14581</v>
      </c>
      <c r="E19" s="47">
        <v>45981</v>
      </c>
      <c r="F19" s="46" t="s">
        <v>18915</v>
      </c>
      <c r="G19" s="46" t="s">
        <v>14582</v>
      </c>
      <c r="H19" s="48">
        <v>3849940</v>
      </c>
      <c r="I19" s="49">
        <v>0</v>
      </c>
      <c r="J19" s="48">
        <v>307995</v>
      </c>
      <c r="K19" s="48">
        <v>4157935</v>
      </c>
      <c r="L19" s="64" t="s">
        <v>41</v>
      </c>
      <c r="M19" s="6">
        <v>46034</v>
      </c>
      <c r="O19" s="32">
        <f>IF(Table1[[#This Row],[Phân loại]]="Tồn đầu kỳ",Table1[[#This Row],[Tổng giá trị]],0)</f>
        <v>4157935</v>
      </c>
      <c r="P19" s="7">
        <f>IF(Table1[[#This Row],[Số còn phải thu ĐK]]&lt;&gt;0,0,IF(Table1[[#This Row],[Phân loại]]="Bán hàng",Table1[[#This Row],[Tổng giá trị]],-Table1[[#This Row],[Tổng giá trị]]))</f>
        <v>0</v>
      </c>
      <c r="Q19" s="32">
        <f>IF(M19&lt;&gt;"",IF(O19&lt;&gt;0,O19,P19),0)</f>
        <v>4157935</v>
      </c>
      <c r="R19" s="7">
        <f>Table1[[#This Row],[Số còn phải thu ĐK]]+Table1[[#This Row],[Giá Trị HD sau CK]]-Table1[[#This Row],[Số tiền đã thu]]</f>
        <v>0</v>
      </c>
      <c r="S19" s="6">
        <f>IF(Table1[[#This Row],[Ngày hóa đơn]]&lt;&gt;"",Table1[[#This Row],[Ngày hóa đơn]],IF(Table1[[#This Row],[Ngày hạch toán]]&lt;&gt;"",Table1[[#This Row],[Ngày hạch toán]],""))</f>
        <v>45981</v>
      </c>
      <c r="T19" s="7"/>
      <c r="U19" s="6">
        <f>IF(Table1[[#This Row],[Ngày tính CN]]="","",S19+T19)</f>
        <v>45981</v>
      </c>
      <c r="V19" s="32">
        <f ca="1">IF(Table1[[#This Row],[Hạn thanh toán]]="","",IF((U19-NOW())&lt;0,0,(U19-NOW())))</f>
        <v>0</v>
      </c>
      <c r="W19" s="32"/>
      <c r="X19" s="32" t="str">
        <f ca="1">IF(OR(U19="",R19=0),"",IF((U19-NOW())&lt;0,-(U19-NOW()),0))</f>
        <v/>
      </c>
      <c r="Y19" s="2" t="str">
        <f>IF(R19=0,"Đã thanh toán",IF(X19="","",IF(X19&lt;=0,"Chưa đến hạn thanh toán",IF(X19&lt;=30,"Nợ quá hạn 30 ngày",IF(X19&lt;=60,"Nợ quá hạn từ 30 ngày đến 60 ngày",IF(X19&lt;=90,"Nợ quá hạn từ 60 ngày đến 90 ngày",IF(X19&lt;=120,"Nợ quá hạn từ 90 ngày đến 120 ngày","Nợ quá hạn hơn 120 ngày có khả năng mất thanh toán")))))))</f>
        <v>Đã thanh toán</v>
      </c>
      <c r="Z19" s="42">
        <f>IF(S19="","",S19)</f>
        <v>45981</v>
      </c>
      <c r="AA19" s="42">
        <f>IF(M19="","",M19)</f>
        <v>46034</v>
      </c>
      <c r="AD19" s="2" t="str">
        <f>VLOOKUP($A19,MA_KH!$A:$Q,MA_KH!O$1,0)</f>
        <v>MEGA</v>
      </c>
      <c r="AE19" s="2" t="str">
        <f>VLOOKUP($A19,MA_KH!$A:$Q,MA_KH!P$1,0)</f>
        <v>CÔNG TY TNHH MM MEGA MARKET (VIỆT NAM)</v>
      </c>
    </row>
    <row r="20" spans="1:31" ht="25.5" customHeight="1">
      <c r="A20" s="46" t="s">
        <v>199</v>
      </c>
      <c r="B20" s="46" t="s">
        <v>200</v>
      </c>
      <c r="C20" s="47">
        <v>45981</v>
      </c>
      <c r="D20" s="46" t="s">
        <v>14583</v>
      </c>
      <c r="E20" s="47">
        <v>45981</v>
      </c>
      <c r="F20" s="46" t="s">
        <v>18916</v>
      </c>
      <c r="G20" s="46" t="s">
        <v>14584</v>
      </c>
      <c r="H20" s="48">
        <v>903300</v>
      </c>
      <c r="I20" s="49">
        <v>0</v>
      </c>
      <c r="J20" s="48">
        <v>72264</v>
      </c>
      <c r="K20" s="48">
        <v>975564</v>
      </c>
      <c r="L20" s="64" t="s">
        <v>41</v>
      </c>
      <c r="M20" s="6">
        <v>46034</v>
      </c>
      <c r="O20" s="32">
        <f>IF(Table1[[#This Row],[Phân loại]]="Tồn đầu kỳ",Table1[[#This Row],[Tổng giá trị]],0)</f>
        <v>975564</v>
      </c>
      <c r="P20" s="7">
        <f>IF(Table1[[#This Row],[Số còn phải thu ĐK]]&lt;&gt;0,0,IF(Table1[[#This Row],[Phân loại]]="Bán hàng",Table1[[#This Row],[Tổng giá trị]],-Table1[[#This Row],[Tổng giá trị]]))</f>
        <v>0</v>
      </c>
      <c r="Q20" s="32">
        <f>IF(M20&lt;&gt;"",IF(O20&lt;&gt;0,O20,P20),0)</f>
        <v>975564</v>
      </c>
      <c r="R20" s="7">
        <f>Table1[[#This Row],[Số còn phải thu ĐK]]+Table1[[#This Row],[Giá Trị HD sau CK]]-Table1[[#This Row],[Số tiền đã thu]]</f>
        <v>0</v>
      </c>
      <c r="S20" s="6">
        <f>IF(Table1[[#This Row],[Ngày hóa đơn]]&lt;&gt;"",Table1[[#This Row],[Ngày hóa đơn]],IF(Table1[[#This Row],[Ngày hạch toán]]&lt;&gt;"",Table1[[#This Row],[Ngày hạch toán]],""))</f>
        <v>45981</v>
      </c>
      <c r="T20" s="7"/>
      <c r="U20" s="6">
        <f>IF(Table1[[#This Row],[Ngày tính CN]]="","",S20+T20)</f>
        <v>45981</v>
      </c>
      <c r="V20" s="32">
        <f ca="1">IF(Table1[[#This Row],[Hạn thanh toán]]="","",IF((U20-NOW())&lt;0,0,(U20-NOW())))</f>
        <v>0</v>
      </c>
      <c r="W20" s="32"/>
      <c r="X20" s="32" t="str">
        <f ca="1">IF(OR(U20="",R20=0),"",IF((U20-NOW())&lt;0,-(U20-NOW()),0))</f>
        <v/>
      </c>
      <c r="Y20" s="2" t="str">
        <f>IF(R20=0,"Đã thanh toán",IF(X20="","",IF(X20&lt;=0,"Chưa đến hạn thanh toán",IF(X20&lt;=30,"Nợ quá hạn 30 ngày",IF(X20&lt;=60,"Nợ quá hạn từ 30 ngày đến 60 ngày",IF(X20&lt;=90,"Nợ quá hạn từ 60 ngày đến 90 ngày",IF(X20&lt;=120,"Nợ quá hạn từ 90 ngày đến 120 ngày","Nợ quá hạn hơn 120 ngày có khả năng mất thanh toán")))))))</f>
        <v>Đã thanh toán</v>
      </c>
      <c r="Z20" s="42">
        <f>IF(S20="","",S20)</f>
        <v>45981</v>
      </c>
      <c r="AA20" s="42">
        <f>IF(M20="","",M20)</f>
        <v>46034</v>
      </c>
      <c r="AD20" s="2" t="str">
        <f>VLOOKUP($A20,MA_KH!$A:$Q,MA_KH!O$1,0)</f>
        <v>MEGA</v>
      </c>
      <c r="AE20" s="2" t="str">
        <f>VLOOKUP($A20,MA_KH!$A:$Q,MA_KH!P$1,0)</f>
        <v>CÔNG TY TNHH MM MEGA MARKET (VIỆT NAM)</v>
      </c>
    </row>
    <row r="21" spans="1:31" ht="25.5" customHeight="1">
      <c r="A21" s="50" t="s">
        <v>199</v>
      </c>
      <c r="B21" s="50" t="s">
        <v>200</v>
      </c>
      <c r="C21" s="51">
        <v>45981</v>
      </c>
      <c r="D21" s="50" t="s">
        <v>14585</v>
      </c>
      <c r="E21" s="51">
        <v>45981</v>
      </c>
      <c r="F21" s="50" t="s">
        <v>18917</v>
      </c>
      <c r="G21" s="50" t="s">
        <v>14586</v>
      </c>
      <c r="H21" s="52">
        <v>3333360</v>
      </c>
      <c r="I21" s="53">
        <v>0</v>
      </c>
      <c r="J21" s="52">
        <v>266669</v>
      </c>
      <c r="K21" s="52">
        <v>3600029</v>
      </c>
      <c r="L21" s="64" t="s">
        <v>41</v>
      </c>
      <c r="M21" s="6">
        <v>46034</v>
      </c>
      <c r="O21" s="32">
        <f>IF(Table1[[#This Row],[Phân loại]]="Tồn đầu kỳ",Table1[[#This Row],[Tổng giá trị]],0)</f>
        <v>3600029</v>
      </c>
      <c r="P21" s="7">
        <f>IF(Table1[[#This Row],[Số còn phải thu ĐK]]&lt;&gt;0,0,IF(Table1[[#This Row],[Phân loại]]="Bán hàng",Table1[[#This Row],[Tổng giá trị]],-Table1[[#This Row],[Tổng giá trị]]))</f>
        <v>0</v>
      </c>
      <c r="Q21" s="32">
        <f>IF(M21&lt;&gt;"",IF(O21&lt;&gt;0,O21,P21),0)</f>
        <v>3600029</v>
      </c>
      <c r="R21" s="7">
        <f>Table1[[#This Row],[Số còn phải thu ĐK]]+Table1[[#This Row],[Giá Trị HD sau CK]]-Table1[[#This Row],[Số tiền đã thu]]</f>
        <v>0</v>
      </c>
      <c r="S21" s="6">
        <f>IF(Table1[[#This Row],[Ngày hóa đơn]]&lt;&gt;"",Table1[[#This Row],[Ngày hóa đơn]],IF(Table1[[#This Row],[Ngày hạch toán]]&lt;&gt;"",Table1[[#This Row],[Ngày hạch toán]],""))</f>
        <v>45981</v>
      </c>
      <c r="T21" s="7"/>
      <c r="U21" s="6">
        <f>IF(Table1[[#This Row],[Ngày tính CN]]="","",S21+T21)</f>
        <v>45981</v>
      </c>
      <c r="V21" s="32">
        <f ca="1">IF(Table1[[#This Row],[Hạn thanh toán]]="","",IF((U21-NOW())&lt;0,0,(U21-NOW())))</f>
        <v>0</v>
      </c>
      <c r="W21" s="32"/>
      <c r="X21" s="32" t="str">
        <f ca="1">IF(OR(U21="",R21=0),"",IF((U21-NOW())&lt;0,-(U21-NOW()),0))</f>
        <v/>
      </c>
      <c r="Y21" s="2" t="str">
        <f>IF(R21=0,"Đã thanh toán",IF(X21="","",IF(X21&lt;=0,"Chưa đến hạn thanh toán",IF(X21&lt;=30,"Nợ quá hạn 30 ngày",IF(X21&lt;=60,"Nợ quá hạn từ 30 ngày đến 60 ngày",IF(X21&lt;=90,"Nợ quá hạn từ 60 ngày đến 90 ngày",IF(X21&lt;=120,"Nợ quá hạn từ 90 ngày đến 120 ngày","Nợ quá hạn hơn 120 ngày có khả năng mất thanh toán")))))))</f>
        <v>Đã thanh toán</v>
      </c>
      <c r="Z21" s="42">
        <f>IF(S21="","",S21)</f>
        <v>45981</v>
      </c>
      <c r="AA21" s="42">
        <f>IF(M21="","",M21)</f>
        <v>46034</v>
      </c>
      <c r="AD21" s="2" t="str">
        <f>VLOOKUP($A21,MA_KH!$A:$Q,MA_KH!O$1,0)</f>
        <v>MEGA</v>
      </c>
      <c r="AE21" s="2" t="str">
        <f>VLOOKUP($A21,MA_KH!$A:$Q,MA_KH!P$1,0)</f>
        <v>CÔNG TY TNHH MM MEGA MARKET (VIỆT NAM)</v>
      </c>
    </row>
    <row r="22" spans="1:31" ht="25.5" customHeight="1">
      <c r="A22" s="46" t="s">
        <v>189</v>
      </c>
      <c r="B22" s="46" t="s">
        <v>190</v>
      </c>
      <c r="C22" s="47">
        <v>45982</v>
      </c>
      <c r="D22" s="46" t="s">
        <v>14587</v>
      </c>
      <c r="E22" s="47">
        <v>45982</v>
      </c>
      <c r="F22" s="46" t="s">
        <v>18918</v>
      </c>
      <c r="G22" s="46" t="s">
        <v>14588</v>
      </c>
      <c r="H22" s="48">
        <v>1840000</v>
      </c>
      <c r="I22" s="49">
        <v>0</v>
      </c>
      <c r="J22" s="48">
        <v>147200</v>
      </c>
      <c r="K22" s="48">
        <v>1987200</v>
      </c>
      <c r="L22" s="64" t="s">
        <v>41</v>
      </c>
      <c r="M22" s="6">
        <v>46034</v>
      </c>
      <c r="O22" s="32">
        <f>IF(Table1[[#This Row],[Phân loại]]="Tồn đầu kỳ",Table1[[#This Row],[Tổng giá trị]],0)</f>
        <v>1987200</v>
      </c>
      <c r="P22" s="7">
        <f>IF(Table1[[#This Row],[Số còn phải thu ĐK]]&lt;&gt;0,0,IF(Table1[[#This Row],[Phân loại]]="Bán hàng",Table1[[#This Row],[Tổng giá trị]],-Table1[[#This Row],[Tổng giá trị]]))</f>
        <v>0</v>
      </c>
      <c r="Q22" s="32">
        <f>IF(M22&lt;&gt;"",IF(O22&lt;&gt;0,O22,P22),0)</f>
        <v>1987200</v>
      </c>
      <c r="R22" s="7">
        <f>Table1[[#This Row],[Số còn phải thu ĐK]]+Table1[[#This Row],[Giá Trị HD sau CK]]-Table1[[#This Row],[Số tiền đã thu]]</f>
        <v>0</v>
      </c>
      <c r="S22" s="6">
        <f>IF(Table1[[#This Row],[Ngày hóa đơn]]&lt;&gt;"",Table1[[#This Row],[Ngày hóa đơn]],IF(Table1[[#This Row],[Ngày hạch toán]]&lt;&gt;"",Table1[[#This Row],[Ngày hạch toán]],""))</f>
        <v>45982</v>
      </c>
      <c r="T22" s="7"/>
      <c r="U22" s="6">
        <f>IF(Table1[[#This Row],[Ngày tính CN]]="","",S22+T22)</f>
        <v>45982</v>
      </c>
      <c r="V22" s="32">
        <f ca="1">IF(Table1[[#This Row],[Hạn thanh toán]]="","",IF((U22-NOW())&lt;0,0,(U22-NOW())))</f>
        <v>0</v>
      </c>
      <c r="W22" s="32"/>
      <c r="X22" s="32" t="str">
        <f ca="1">IF(OR(U22="",R22=0),"",IF((U22-NOW())&lt;0,-(U22-NOW()),0))</f>
        <v/>
      </c>
      <c r="Y22" s="2" t="str">
        <f>IF(R22=0,"Đã thanh toán",IF(X22="","",IF(X22&lt;=0,"Chưa đến hạn thanh toán",IF(X22&lt;=30,"Nợ quá hạn 30 ngày",IF(X22&lt;=60,"Nợ quá hạn từ 30 ngày đến 60 ngày",IF(X22&lt;=90,"Nợ quá hạn từ 60 ngày đến 90 ngày",IF(X22&lt;=120,"Nợ quá hạn từ 90 ngày đến 120 ngày","Nợ quá hạn hơn 120 ngày có khả năng mất thanh toán")))))))</f>
        <v>Đã thanh toán</v>
      </c>
      <c r="Z22" s="42">
        <f>IF(S22="","",S22)</f>
        <v>45982</v>
      </c>
      <c r="AA22" s="42">
        <f>IF(M22="","",M22)</f>
        <v>46034</v>
      </c>
      <c r="AD22" s="2" t="str">
        <f>VLOOKUP($A22,MA_KH!$A:$Q,MA_KH!O$1,0)</f>
        <v>MEGA</v>
      </c>
      <c r="AE22" s="2" t="str">
        <f>VLOOKUP($A22,MA_KH!$A:$Q,MA_KH!P$1,0)</f>
        <v>CÔNG TY TNHH MM MEGA MARKET (VIỆT NAM)</v>
      </c>
    </row>
    <row r="23" spans="1:31" ht="25.5" customHeight="1">
      <c r="A23" s="46" t="s">
        <v>189</v>
      </c>
      <c r="B23" s="46" t="s">
        <v>190</v>
      </c>
      <c r="C23" s="47">
        <v>45982</v>
      </c>
      <c r="D23" s="46" t="s">
        <v>14589</v>
      </c>
      <c r="E23" s="47">
        <v>45982</v>
      </c>
      <c r="F23" s="46" t="s">
        <v>18919</v>
      </c>
      <c r="G23" s="46" t="s">
        <v>14590</v>
      </c>
      <c r="H23" s="48">
        <v>13552785</v>
      </c>
      <c r="I23" s="49">
        <v>0</v>
      </c>
      <c r="J23" s="48">
        <v>1084223</v>
      </c>
      <c r="K23" s="48">
        <v>14637008</v>
      </c>
      <c r="L23" s="64" t="s">
        <v>41</v>
      </c>
      <c r="M23" s="6">
        <v>46034</v>
      </c>
      <c r="O23" s="32">
        <f>IF(Table1[[#This Row],[Phân loại]]="Tồn đầu kỳ",Table1[[#This Row],[Tổng giá trị]],0)</f>
        <v>14637008</v>
      </c>
      <c r="P23" s="7">
        <f>IF(Table1[[#This Row],[Số còn phải thu ĐK]]&lt;&gt;0,0,IF(Table1[[#This Row],[Phân loại]]="Bán hàng",Table1[[#This Row],[Tổng giá trị]],-Table1[[#This Row],[Tổng giá trị]]))</f>
        <v>0</v>
      </c>
      <c r="Q23" s="32">
        <f>IF(M23&lt;&gt;"",IF(O23&lt;&gt;0,O23,P23),0)</f>
        <v>14637008</v>
      </c>
      <c r="R23" s="7">
        <f>Table1[[#This Row],[Số còn phải thu ĐK]]+Table1[[#This Row],[Giá Trị HD sau CK]]-Table1[[#This Row],[Số tiền đã thu]]</f>
        <v>0</v>
      </c>
      <c r="S23" s="6">
        <f>IF(Table1[[#This Row],[Ngày hóa đơn]]&lt;&gt;"",Table1[[#This Row],[Ngày hóa đơn]],IF(Table1[[#This Row],[Ngày hạch toán]]&lt;&gt;"",Table1[[#This Row],[Ngày hạch toán]],""))</f>
        <v>45982</v>
      </c>
      <c r="T23" s="7"/>
      <c r="U23" s="6">
        <f>IF(Table1[[#This Row],[Ngày tính CN]]="","",S23+T23)</f>
        <v>45982</v>
      </c>
      <c r="V23" s="32">
        <f ca="1">IF(Table1[[#This Row],[Hạn thanh toán]]="","",IF((U23-NOW())&lt;0,0,(U23-NOW())))</f>
        <v>0</v>
      </c>
      <c r="W23" s="32"/>
      <c r="X23" s="32" t="str">
        <f ca="1">IF(OR(U23="",R23=0),"",IF((U23-NOW())&lt;0,-(U23-NOW()),0))</f>
        <v/>
      </c>
      <c r="Y23" s="2" t="str">
        <f>IF(R23=0,"Đã thanh toán",IF(X23="","",IF(X23&lt;=0,"Chưa đến hạn thanh toán",IF(X23&lt;=30,"Nợ quá hạn 30 ngày",IF(X23&lt;=60,"Nợ quá hạn từ 30 ngày đến 60 ngày",IF(X23&lt;=90,"Nợ quá hạn từ 60 ngày đến 90 ngày",IF(X23&lt;=120,"Nợ quá hạn từ 90 ngày đến 120 ngày","Nợ quá hạn hơn 120 ngày có khả năng mất thanh toán")))))))</f>
        <v>Đã thanh toán</v>
      </c>
      <c r="Z23" s="42">
        <f>IF(S23="","",S23)</f>
        <v>45982</v>
      </c>
      <c r="AA23" s="42">
        <f>IF(M23="","",M23)</f>
        <v>46034</v>
      </c>
      <c r="AD23" s="2" t="str">
        <f>VLOOKUP($A23,MA_KH!$A:$Q,MA_KH!O$1,0)</f>
        <v>MEGA</v>
      </c>
      <c r="AE23" s="2" t="str">
        <f>VLOOKUP($A23,MA_KH!$A:$Q,MA_KH!P$1,0)</f>
        <v>CÔNG TY TNHH MM MEGA MARKET (VIỆT NAM)</v>
      </c>
    </row>
    <row r="24" spans="1:31" ht="25.5" customHeight="1">
      <c r="A24" s="50" t="s">
        <v>189</v>
      </c>
      <c r="B24" s="50" t="s">
        <v>190</v>
      </c>
      <c r="C24" s="51">
        <v>45982</v>
      </c>
      <c r="D24" s="50" t="s">
        <v>14591</v>
      </c>
      <c r="E24" s="51">
        <v>45982</v>
      </c>
      <c r="F24" s="50" t="s">
        <v>18920</v>
      </c>
      <c r="G24" s="50" t="s">
        <v>14592</v>
      </c>
      <c r="H24" s="52">
        <v>1282500</v>
      </c>
      <c r="I24" s="53">
        <v>0</v>
      </c>
      <c r="J24" s="52">
        <v>102600</v>
      </c>
      <c r="K24" s="52">
        <v>1385100</v>
      </c>
      <c r="L24" s="64" t="s">
        <v>41</v>
      </c>
      <c r="M24" s="6">
        <v>46034</v>
      </c>
      <c r="O24" s="32">
        <f>IF(Table1[[#This Row],[Phân loại]]="Tồn đầu kỳ",Table1[[#This Row],[Tổng giá trị]],0)</f>
        <v>1385100</v>
      </c>
      <c r="P24" s="7">
        <f>IF(Table1[[#This Row],[Số còn phải thu ĐK]]&lt;&gt;0,0,IF(Table1[[#This Row],[Phân loại]]="Bán hàng",Table1[[#This Row],[Tổng giá trị]],-Table1[[#This Row],[Tổng giá trị]]))</f>
        <v>0</v>
      </c>
      <c r="Q24" s="32">
        <f>IF(M24&lt;&gt;"",IF(O24&lt;&gt;0,O24,P24),0)</f>
        <v>1385100</v>
      </c>
      <c r="R24" s="7">
        <f>Table1[[#This Row],[Số còn phải thu ĐK]]+Table1[[#This Row],[Giá Trị HD sau CK]]-Table1[[#This Row],[Số tiền đã thu]]</f>
        <v>0</v>
      </c>
      <c r="S24" s="6">
        <f>IF(Table1[[#This Row],[Ngày hóa đơn]]&lt;&gt;"",Table1[[#This Row],[Ngày hóa đơn]],IF(Table1[[#This Row],[Ngày hạch toán]]&lt;&gt;"",Table1[[#This Row],[Ngày hạch toán]],""))</f>
        <v>45982</v>
      </c>
      <c r="T24" s="7"/>
      <c r="U24" s="6">
        <f>IF(Table1[[#This Row],[Ngày tính CN]]="","",S24+T24)</f>
        <v>45982</v>
      </c>
      <c r="V24" s="32">
        <f ca="1">IF(Table1[[#This Row],[Hạn thanh toán]]="","",IF((U24-NOW())&lt;0,0,(U24-NOW())))</f>
        <v>0</v>
      </c>
      <c r="W24" s="32"/>
      <c r="X24" s="32" t="str">
        <f ca="1">IF(OR(U24="",R24=0),"",IF((U24-NOW())&lt;0,-(U24-NOW()),0))</f>
        <v/>
      </c>
      <c r="Y24" s="2" t="str">
        <f>IF(R24=0,"Đã thanh toán",IF(X24="","",IF(X24&lt;=0,"Chưa đến hạn thanh toán",IF(X24&lt;=30,"Nợ quá hạn 30 ngày",IF(X24&lt;=60,"Nợ quá hạn từ 30 ngày đến 60 ngày",IF(X24&lt;=90,"Nợ quá hạn từ 60 ngày đến 90 ngày",IF(X24&lt;=120,"Nợ quá hạn từ 90 ngày đến 120 ngày","Nợ quá hạn hơn 120 ngày có khả năng mất thanh toán")))))))</f>
        <v>Đã thanh toán</v>
      </c>
      <c r="Z24" s="42">
        <f>IF(S24="","",S24)</f>
        <v>45982</v>
      </c>
      <c r="AA24" s="42">
        <f>IF(M24="","",M24)</f>
        <v>46034</v>
      </c>
      <c r="AD24" s="2" t="str">
        <f>VLOOKUP($A24,MA_KH!$A:$Q,MA_KH!O$1,0)</f>
        <v>MEGA</v>
      </c>
      <c r="AE24" s="2" t="str">
        <f>VLOOKUP($A24,MA_KH!$A:$Q,MA_KH!P$1,0)</f>
        <v>CÔNG TY TNHH MM MEGA MARKET (VIỆT NAM)</v>
      </c>
    </row>
    <row r="25" spans="1:31" ht="25.5" customHeight="1">
      <c r="A25" s="50" t="s">
        <v>101</v>
      </c>
      <c r="B25" s="50" t="s">
        <v>102</v>
      </c>
      <c r="C25" s="51">
        <v>45983</v>
      </c>
      <c r="D25" s="50" t="s">
        <v>14593</v>
      </c>
      <c r="E25" s="51">
        <v>45983</v>
      </c>
      <c r="F25" s="50" t="s">
        <v>18921</v>
      </c>
      <c r="G25" s="50" t="s">
        <v>14594</v>
      </c>
      <c r="H25" s="52">
        <v>3098440</v>
      </c>
      <c r="I25" s="53">
        <v>0</v>
      </c>
      <c r="J25" s="52">
        <v>247875</v>
      </c>
      <c r="K25" s="52">
        <v>3346315</v>
      </c>
      <c r="L25" s="64" t="s">
        <v>41</v>
      </c>
      <c r="M25" s="6">
        <v>46034</v>
      </c>
      <c r="O25" s="32">
        <f>IF(Table1[[#This Row],[Phân loại]]="Tồn đầu kỳ",Table1[[#This Row],[Tổng giá trị]],0)</f>
        <v>3346315</v>
      </c>
      <c r="P25" s="7">
        <f>IF(Table1[[#This Row],[Số còn phải thu ĐK]]&lt;&gt;0,0,IF(Table1[[#This Row],[Phân loại]]="Bán hàng",Table1[[#This Row],[Tổng giá trị]],-Table1[[#This Row],[Tổng giá trị]]))</f>
        <v>0</v>
      </c>
      <c r="Q25" s="32">
        <f>IF(M25&lt;&gt;"",IF(O25&lt;&gt;0,O25,P25),0)</f>
        <v>3346315</v>
      </c>
      <c r="R25" s="7">
        <f>Table1[[#This Row],[Số còn phải thu ĐK]]+Table1[[#This Row],[Giá Trị HD sau CK]]-Table1[[#This Row],[Số tiền đã thu]]</f>
        <v>0</v>
      </c>
      <c r="S25" s="6">
        <f>IF(Table1[[#This Row],[Ngày hóa đơn]]&lt;&gt;"",Table1[[#This Row],[Ngày hóa đơn]],IF(Table1[[#This Row],[Ngày hạch toán]]&lt;&gt;"",Table1[[#This Row],[Ngày hạch toán]],""))</f>
        <v>45983</v>
      </c>
      <c r="T25" s="7"/>
      <c r="U25" s="6">
        <f>IF(Table1[[#This Row],[Ngày tính CN]]="","",S25+T25)</f>
        <v>45983</v>
      </c>
      <c r="V25" s="32">
        <f ca="1">IF(Table1[[#This Row],[Hạn thanh toán]]="","",IF((U25-NOW())&lt;0,0,(U25-NOW())))</f>
        <v>0</v>
      </c>
      <c r="W25" s="32"/>
      <c r="X25" s="32" t="str">
        <f ca="1">IF(OR(U25="",R25=0),"",IF((U25-NOW())&lt;0,-(U25-NOW()),0))</f>
        <v/>
      </c>
      <c r="Y25" s="2" t="str">
        <f>IF(R25=0,"Đã thanh toán",IF(X25="","",IF(X25&lt;=0,"Chưa đến hạn thanh toán",IF(X25&lt;=30,"Nợ quá hạn 30 ngày",IF(X25&lt;=60,"Nợ quá hạn từ 30 ngày đến 60 ngày",IF(X25&lt;=90,"Nợ quá hạn từ 60 ngày đến 90 ngày",IF(X25&lt;=120,"Nợ quá hạn từ 90 ngày đến 120 ngày","Nợ quá hạn hơn 120 ngày có khả năng mất thanh toán")))))))</f>
        <v>Đã thanh toán</v>
      </c>
      <c r="Z25" s="42">
        <f>IF(S25="","",S25)</f>
        <v>45983</v>
      </c>
      <c r="AA25" s="42">
        <f>IF(M25="","",M25)</f>
        <v>46034</v>
      </c>
      <c r="AD25" s="2" t="str">
        <f>VLOOKUP($A25,MA_KH!$A:$Q,MA_KH!O$1,0)</f>
        <v>MEGA</v>
      </c>
      <c r="AE25" s="2" t="str">
        <f>VLOOKUP($A25,MA_KH!$A:$Q,MA_KH!P$1,0)</f>
        <v>CÔNG TY TNHH MM MEGA MARKET (VIỆT NAM)</v>
      </c>
    </row>
    <row r="26" spans="1:31" ht="25.5" customHeight="1">
      <c r="A26" s="46" t="s">
        <v>101</v>
      </c>
      <c r="B26" s="46" t="s">
        <v>102</v>
      </c>
      <c r="C26" s="47">
        <v>45983</v>
      </c>
      <c r="D26" s="46" t="s">
        <v>14595</v>
      </c>
      <c r="E26" s="47">
        <v>45983</v>
      </c>
      <c r="F26" s="46" t="s">
        <v>18922</v>
      </c>
      <c r="G26" s="46" t="s">
        <v>14596</v>
      </c>
      <c r="H26" s="48">
        <v>558030</v>
      </c>
      <c r="I26" s="49">
        <v>0</v>
      </c>
      <c r="J26" s="48">
        <v>44642</v>
      </c>
      <c r="K26" s="48">
        <v>602672</v>
      </c>
      <c r="L26" s="64" t="s">
        <v>41</v>
      </c>
      <c r="M26" s="6">
        <v>46034</v>
      </c>
      <c r="O26" s="32">
        <f>IF(Table1[[#This Row],[Phân loại]]="Tồn đầu kỳ",Table1[[#This Row],[Tổng giá trị]],0)</f>
        <v>602672</v>
      </c>
      <c r="P26" s="7">
        <f>IF(Table1[[#This Row],[Số còn phải thu ĐK]]&lt;&gt;0,0,IF(Table1[[#This Row],[Phân loại]]="Bán hàng",Table1[[#This Row],[Tổng giá trị]],-Table1[[#This Row],[Tổng giá trị]]))</f>
        <v>0</v>
      </c>
      <c r="Q26" s="32">
        <f>IF(M26&lt;&gt;"",IF(O26&lt;&gt;0,O26,P26),0)</f>
        <v>602672</v>
      </c>
      <c r="R26" s="7">
        <f>Table1[[#This Row],[Số còn phải thu ĐK]]+Table1[[#This Row],[Giá Trị HD sau CK]]-Table1[[#This Row],[Số tiền đã thu]]</f>
        <v>0</v>
      </c>
      <c r="S26" s="6">
        <f>IF(Table1[[#This Row],[Ngày hóa đơn]]&lt;&gt;"",Table1[[#This Row],[Ngày hóa đơn]],IF(Table1[[#This Row],[Ngày hạch toán]]&lt;&gt;"",Table1[[#This Row],[Ngày hạch toán]],""))</f>
        <v>45983</v>
      </c>
      <c r="T26" s="7"/>
      <c r="U26" s="6">
        <f>IF(Table1[[#This Row],[Ngày tính CN]]="","",S26+T26)</f>
        <v>45983</v>
      </c>
      <c r="V26" s="32">
        <f ca="1">IF(Table1[[#This Row],[Hạn thanh toán]]="","",IF((U26-NOW())&lt;0,0,(U26-NOW())))</f>
        <v>0</v>
      </c>
      <c r="W26" s="32"/>
      <c r="X26" s="32" t="str">
        <f ca="1">IF(OR(U26="",R26=0),"",IF((U26-NOW())&lt;0,-(U26-NOW()),0))</f>
        <v/>
      </c>
      <c r="Y26" s="2" t="str">
        <f>IF(R26=0,"Đã thanh toán",IF(X26="","",IF(X26&lt;=0,"Chưa đến hạn thanh toán",IF(X26&lt;=30,"Nợ quá hạn 30 ngày",IF(X26&lt;=60,"Nợ quá hạn từ 30 ngày đến 60 ngày",IF(X26&lt;=90,"Nợ quá hạn từ 60 ngày đến 90 ngày",IF(X26&lt;=120,"Nợ quá hạn từ 90 ngày đến 120 ngày","Nợ quá hạn hơn 120 ngày có khả năng mất thanh toán")))))))</f>
        <v>Đã thanh toán</v>
      </c>
      <c r="Z26" s="42">
        <f>IF(S26="","",S26)</f>
        <v>45983</v>
      </c>
      <c r="AA26" s="42">
        <f>IF(M26="","",M26)</f>
        <v>46034</v>
      </c>
      <c r="AD26" s="2" t="str">
        <f>VLOOKUP($A26,MA_KH!$A:$Q,MA_KH!O$1,0)</f>
        <v>MEGA</v>
      </c>
      <c r="AE26" s="2" t="str">
        <f>VLOOKUP($A26,MA_KH!$A:$Q,MA_KH!P$1,0)</f>
        <v>CÔNG TY TNHH MM MEGA MARKET (VIỆT NAM)</v>
      </c>
    </row>
    <row r="27" spans="1:31" ht="25.5" customHeight="1">
      <c r="A27" s="50" t="s">
        <v>101</v>
      </c>
      <c r="B27" s="50" t="s">
        <v>102</v>
      </c>
      <c r="C27" s="51">
        <v>45983</v>
      </c>
      <c r="D27" s="50" t="s">
        <v>14597</v>
      </c>
      <c r="E27" s="51">
        <v>45983</v>
      </c>
      <c r="F27" s="50" t="s">
        <v>18923</v>
      </c>
      <c r="G27" s="50" t="s">
        <v>14598</v>
      </c>
      <c r="H27" s="52">
        <v>9911900</v>
      </c>
      <c r="I27" s="53">
        <v>0</v>
      </c>
      <c r="J27" s="52">
        <v>792952</v>
      </c>
      <c r="K27" s="52">
        <v>10704852</v>
      </c>
      <c r="L27" s="64" t="s">
        <v>41</v>
      </c>
      <c r="M27" s="6">
        <v>46034</v>
      </c>
      <c r="O27" s="32">
        <f>IF(Table1[[#This Row],[Phân loại]]="Tồn đầu kỳ",Table1[[#This Row],[Tổng giá trị]],0)</f>
        <v>10704852</v>
      </c>
      <c r="P27" s="7">
        <f>IF(Table1[[#This Row],[Số còn phải thu ĐK]]&lt;&gt;0,0,IF(Table1[[#This Row],[Phân loại]]="Bán hàng",Table1[[#This Row],[Tổng giá trị]],-Table1[[#This Row],[Tổng giá trị]]))</f>
        <v>0</v>
      </c>
      <c r="Q27" s="32">
        <f>IF(M27&lt;&gt;"",IF(O27&lt;&gt;0,O27,P27),0)</f>
        <v>10704852</v>
      </c>
      <c r="R27" s="7">
        <f>Table1[[#This Row],[Số còn phải thu ĐK]]+Table1[[#This Row],[Giá Trị HD sau CK]]-Table1[[#This Row],[Số tiền đã thu]]</f>
        <v>0</v>
      </c>
      <c r="S27" s="6">
        <f>IF(Table1[[#This Row],[Ngày hóa đơn]]&lt;&gt;"",Table1[[#This Row],[Ngày hóa đơn]],IF(Table1[[#This Row],[Ngày hạch toán]]&lt;&gt;"",Table1[[#This Row],[Ngày hạch toán]],""))</f>
        <v>45983</v>
      </c>
      <c r="T27" s="7"/>
      <c r="U27" s="6">
        <f>IF(Table1[[#This Row],[Ngày tính CN]]="","",S27+T27)</f>
        <v>45983</v>
      </c>
      <c r="V27" s="32">
        <f ca="1">IF(Table1[[#This Row],[Hạn thanh toán]]="","",IF((U27-NOW())&lt;0,0,(U27-NOW())))</f>
        <v>0</v>
      </c>
      <c r="W27" s="32"/>
      <c r="X27" s="32" t="str">
        <f ca="1">IF(OR(U27="",R27=0),"",IF((U27-NOW())&lt;0,-(U27-NOW()),0))</f>
        <v/>
      </c>
      <c r="Y27" s="2" t="str">
        <f>IF(R27=0,"Đã thanh toán",IF(X27="","",IF(X27&lt;=0,"Chưa đến hạn thanh toán",IF(X27&lt;=30,"Nợ quá hạn 30 ngày",IF(X27&lt;=60,"Nợ quá hạn từ 30 ngày đến 60 ngày",IF(X27&lt;=90,"Nợ quá hạn từ 60 ngày đến 90 ngày",IF(X27&lt;=120,"Nợ quá hạn từ 90 ngày đến 120 ngày","Nợ quá hạn hơn 120 ngày có khả năng mất thanh toán")))))))</f>
        <v>Đã thanh toán</v>
      </c>
      <c r="Z27" s="42">
        <f>IF(S27="","",S27)</f>
        <v>45983</v>
      </c>
      <c r="AA27" s="42">
        <f>IF(M27="","",M27)</f>
        <v>46034</v>
      </c>
      <c r="AD27" s="2" t="str">
        <f>VLOOKUP($A27,MA_KH!$A:$Q,MA_KH!O$1,0)</f>
        <v>MEGA</v>
      </c>
      <c r="AE27" s="2" t="str">
        <f>VLOOKUP($A27,MA_KH!$A:$Q,MA_KH!P$1,0)</f>
        <v>CÔNG TY TNHH MM MEGA MARKET (VIỆT NAM)</v>
      </c>
    </row>
    <row r="28" spans="1:31" ht="25.5" customHeight="1">
      <c r="A28" s="50" t="s">
        <v>101</v>
      </c>
      <c r="B28" s="50" t="s">
        <v>102</v>
      </c>
      <c r="C28" s="51">
        <v>45983</v>
      </c>
      <c r="D28" s="50" t="s">
        <v>14599</v>
      </c>
      <c r="E28" s="51">
        <v>45983</v>
      </c>
      <c r="F28" s="50" t="s">
        <v>18924</v>
      </c>
      <c r="G28" s="50" t="s">
        <v>14600</v>
      </c>
      <c r="H28" s="52">
        <v>3849940</v>
      </c>
      <c r="I28" s="53">
        <v>0</v>
      </c>
      <c r="J28" s="52">
        <v>307995</v>
      </c>
      <c r="K28" s="52">
        <v>4157935</v>
      </c>
      <c r="L28" s="64" t="s">
        <v>41</v>
      </c>
      <c r="M28" s="6">
        <v>46034</v>
      </c>
      <c r="O28" s="32">
        <f>IF(Table1[[#This Row],[Phân loại]]="Tồn đầu kỳ",Table1[[#This Row],[Tổng giá trị]],0)</f>
        <v>4157935</v>
      </c>
      <c r="P28" s="7">
        <f>IF(Table1[[#This Row],[Số còn phải thu ĐK]]&lt;&gt;0,0,IF(Table1[[#This Row],[Phân loại]]="Bán hàng",Table1[[#This Row],[Tổng giá trị]],-Table1[[#This Row],[Tổng giá trị]]))</f>
        <v>0</v>
      </c>
      <c r="Q28" s="32">
        <f>IF(M28&lt;&gt;"",IF(O28&lt;&gt;0,O28,P28),0)</f>
        <v>4157935</v>
      </c>
      <c r="R28" s="7">
        <f>Table1[[#This Row],[Số còn phải thu ĐK]]+Table1[[#This Row],[Giá Trị HD sau CK]]-Table1[[#This Row],[Số tiền đã thu]]</f>
        <v>0</v>
      </c>
      <c r="S28" s="6">
        <f>IF(Table1[[#This Row],[Ngày hóa đơn]]&lt;&gt;"",Table1[[#This Row],[Ngày hóa đơn]],IF(Table1[[#This Row],[Ngày hạch toán]]&lt;&gt;"",Table1[[#This Row],[Ngày hạch toán]],""))</f>
        <v>45983</v>
      </c>
      <c r="T28" s="7"/>
      <c r="U28" s="6">
        <f>IF(Table1[[#This Row],[Ngày tính CN]]="","",S28+T28)</f>
        <v>45983</v>
      </c>
      <c r="V28" s="32">
        <f ca="1">IF(Table1[[#This Row],[Hạn thanh toán]]="","",IF((U28-NOW())&lt;0,0,(U28-NOW())))</f>
        <v>0</v>
      </c>
      <c r="W28" s="32"/>
      <c r="X28" s="32" t="str">
        <f ca="1">IF(OR(U28="",R28=0),"",IF((U28-NOW())&lt;0,-(U28-NOW()),0))</f>
        <v/>
      </c>
      <c r="Y28" s="2" t="str">
        <f>IF(R28=0,"Đã thanh toán",IF(X28="","",IF(X28&lt;=0,"Chưa đến hạn thanh toán",IF(X28&lt;=30,"Nợ quá hạn 30 ngày",IF(X28&lt;=60,"Nợ quá hạn từ 30 ngày đến 60 ngày",IF(X28&lt;=90,"Nợ quá hạn từ 60 ngày đến 90 ngày",IF(X28&lt;=120,"Nợ quá hạn từ 90 ngày đến 120 ngày","Nợ quá hạn hơn 120 ngày có khả năng mất thanh toán")))))))</f>
        <v>Đã thanh toán</v>
      </c>
      <c r="Z28" s="42">
        <f>IF(S28="","",S28)</f>
        <v>45983</v>
      </c>
      <c r="AA28" s="42">
        <f>IF(M28="","",M28)</f>
        <v>46034</v>
      </c>
      <c r="AD28" s="2" t="str">
        <f>VLOOKUP($A28,MA_KH!$A:$Q,MA_KH!O$1,0)</f>
        <v>MEGA</v>
      </c>
      <c r="AE28" s="2" t="str">
        <f>VLOOKUP($A28,MA_KH!$A:$Q,MA_KH!P$1,0)</f>
        <v>CÔNG TY TNHH MM MEGA MARKET (VIỆT NAM)</v>
      </c>
    </row>
    <row r="29" spans="1:31" ht="25.5" customHeight="1">
      <c r="A29" s="46" t="s">
        <v>199</v>
      </c>
      <c r="B29" s="46" t="s">
        <v>200</v>
      </c>
      <c r="C29" s="47">
        <v>45985</v>
      </c>
      <c r="D29" s="46" t="s">
        <v>14601</v>
      </c>
      <c r="E29" s="47">
        <v>45985</v>
      </c>
      <c r="F29" s="46" t="s">
        <v>18925</v>
      </c>
      <c r="G29" s="46" t="s">
        <v>14602</v>
      </c>
      <c r="H29" s="48">
        <v>500360</v>
      </c>
      <c r="I29" s="49">
        <v>0</v>
      </c>
      <c r="J29" s="48">
        <v>40029</v>
      </c>
      <c r="K29" s="48">
        <v>540389</v>
      </c>
      <c r="L29" s="64" t="s">
        <v>41</v>
      </c>
      <c r="M29" s="6">
        <v>46034</v>
      </c>
      <c r="O29" s="32">
        <f>IF(Table1[[#This Row],[Phân loại]]="Tồn đầu kỳ",Table1[[#This Row],[Tổng giá trị]],0)</f>
        <v>540389</v>
      </c>
      <c r="P29" s="7">
        <f>IF(Table1[[#This Row],[Số còn phải thu ĐK]]&lt;&gt;0,0,IF(Table1[[#This Row],[Phân loại]]="Bán hàng",Table1[[#This Row],[Tổng giá trị]],-Table1[[#This Row],[Tổng giá trị]]))</f>
        <v>0</v>
      </c>
      <c r="Q29" s="32">
        <f>IF(M29&lt;&gt;"",IF(O29&lt;&gt;0,O29,P29),0)</f>
        <v>540389</v>
      </c>
      <c r="R29" s="7">
        <f>Table1[[#This Row],[Số còn phải thu ĐK]]+Table1[[#This Row],[Giá Trị HD sau CK]]-Table1[[#This Row],[Số tiền đã thu]]</f>
        <v>0</v>
      </c>
      <c r="S29" s="6">
        <f>IF(Table1[[#This Row],[Ngày hóa đơn]]&lt;&gt;"",Table1[[#This Row],[Ngày hóa đơn]],IF(Table1[[#This Row],[Ngày hạch toán]]&lt;&gt;"",Table1[[#This Row],[Ngày hạch toán]],""))</f>
        <v>45985</v>
      </c>
      <c r="T29" s="7"/>
      <c r="U29" s="6">
        <f>IF(Table1[[#This Row],[Ngày tính CN]]="","",S29+T29)</f>
        <v>45985</v>
      </c>
      <c r="V29" s="32">
        <f ca="1">IF(Table1[[#This Row],[Hạn thanh toán]]="","",IF((U29-NOW())&lt;0,0,(U29-NOW())))</f>
        <v>0</v>
      </c>
      <c r="W29" s="32"/>
      <c r="X29" s="32" t="str">
        <f ca="1">IF(OR(U29="",R29=0),"",IF((U29-NOW())&lt;0,-(U29-NOW()),0))</f>
        <v/>
      </c>
      <c r="Y29" s="2" t="str">
        <f>IF(R29=0,"Đã thanh toán",IF(X29="","",IF(X29&lt;=0,"Chưa đến hạn thanh toán",IF(X29&lt;=30,"Nợ quá hạn 30 ngày",IF(X29&lt;=60,"Nợ quá hạn từ 30 ngày đến 60 ngày",IF(X29&lt;=90,"Nợ quá hạn từ 60 ngày đến 90 ngày",IF(X29&lt;=120,"Nợ quá hạn từ 90 ngày đến 120 ngày","Nợ quá hạn hơn 120 ngày có khả năng mất thanh toán")))))))</f>
        <v>Đã thanh toán</v>
      </c>
      <c r="Z29" s="42">
        <f>IF(S29="","",S29)</f>
        <v>45985</v>
      </c>
      <c r="AA29" s="42">
        <f>IF(M29="","",M29)</f>
        <v>46034</v>
      </c>
      <c r="AD29" s="2" t="str">
        <f>VLOOKUP($A29,MA_KH!$A:$Q,MA_KH!O$1,0)</f>
        <v>MEGA</v>
      </c>
      <c r="AE29" s="2" t="str">
        <f>VLOOKUP($A29,MA_KH!$A:$Q,MA_KH!P$1,0)</f>
        <v>CÔNG TY TNHH MM MEGA MARKET (VIỆT NAM)</v>
      </c>
    </row>
    <row r="30" spans="1:31" ht="25.5" customHeight="1">
      <c r="A30" s="46" t="s">
        <v>199</v>
      </c>
      <c r="B30" s="46" t="s">
        <v>200</v>
      </c>
      <c r="C30" s="47">
        <v>45985</v>
      </c>
      <c r="D30" s="46" t="s">
        <v>14603</v>
      </c>
      <c r="E30" s="47">
        <v>45985</v>
      </c>
      <c r="F30" s="46" t="s">
        <v>18926</v>
      </c>
      <c r="G30" s="46" t="s">
        <v>14604</v>
      </c>
      <c r="H30" s="48">
        <v>2143180</v>
      </c>
      <c r="I30" s="49">
        <v>0</v>
      </c>
      <c r="J30" s="48">
        <v>171454</v>
      </c>
      <c r="K30" s="48">
        <v>2314634</v>
      </c>
      <c r="L30" s="64" t="s">
        <v>41</v>
      </c>
      <c r="M30" s="6">
        <v>46034</v>
      </c>
      <c r="O30" s="32">
        <f>IF(Table1[[#This Row],[Phân loại]]="Tồn đầu kỳ",Table1[[#This Row],[Tổng giá trị]],0)</f>
        <v>2314634</v>
      </c>
      <c r="P30" s="7">
        <f>IF(Table1[[#This Row],[Số còn phải thu ĐK]]&lt;&gt;0,0,IF(Table1[[#This Row],[Phân loại]]="Bán hàng",Table1[[#This Row],[Tổng giá trị]],-Table1[[#This Row],[Tổng giá trị]]))</f>
        <v>0</v>
      </c>
      <c r="Q30" s="32">
        <f>IF(M30&lt;&gt;"",IF(O30&lt;&gt;0,O30,P30),0)</f>
        <v>2314634</v>
      </c>
      <c r="R30" s="7">
        <f>Table1[[#This Row],[Số còn phải thu ĐK]]+Table1[[#This Row],[Giá Trị HD sau CK]]-Table1[[#This Row],[Số tiền đã thu]]</f>
        <v>0</v>
      </c>
      <c r="S30" s="6">
        <f>IF(Table1[[#This Row],[Ngày hóa đơn]]&lt;&gt;"",Table1[[#This Row],[Ngày hóa đơn]],IF(Table1[[#This Row],[Ngày hạch toán]]&lt;&gt;"",Table1[[#This Row],[Ngày hạch toán]],""))</f>
        <v>45985</v>
      </c>
      <c r="T30" s="7"/>
      <c r="U30" s="6">
        <f>IF(Table1[[#This Row],[Ngày tính CN]]="","",S30+T30)</f>
        <v>45985</v>
      </c>
      <c r="V30" s="32">
        <f ca="1">IF(Table1[[#This Row],[Hạn thanh toán]]="","",IF((U30-NOW())&lt;0,0,(U30-NOW())))</f>
        <v>0</v>
      </c>
      <c r="W30" s="32"/>
      <c r="X30" s="32" t="str">
        <f ca="1">IF(OR(U30="",R30=0),"",IF((U30-NOW())&lt;0,-(U30-NOW()),0))</f>
        <v/>
      </c>
      <c r="Y30" s="2" t="str">
        <f>IF(R30=0,"Đã thanh toán",IF(X30="","",IF(X30&lt;=0,"Chưa đến hạn thanh toán",IF(X30&lt;=30,"Nợ quá hạn 30 ngày",IF(X30&lt;=60,"Nợ quá hạn từ 30 ngày đến 60 ngày",IF(X30&lt;=90,"Nợ quá hạn từ 60 ngày đến 90 ngày",IF(X30&lt;=120,"Nợ quá hạn từ 90 ngày đến 120 ngày","Nợ quá hạn hơn 120 ngày có khả năng mất thanh toán")))))))</f>
        <v>Đã thanh toán</v>
      </c>
      <c r="Z30" s="42">
        <f>IF(S30="","",S30)</f>
        <v>45985</v>
      </c>
      <c r="AA30" s="42">
        <f>IF(M30="","",M30)</f>
        <v>46034</v>
      </c>
      <c r="AD30" s="2" t="str">
        <f>VLOOKUP($A30,MA_KH!$A:$Q,MA_KH!O$1,0)</f>
        <v>MEGA</v>
      </c>
      <c r="AE30" s="2" t="str">
        <f>VLOOKUP($A30,MA_KH!$A:$Q,MA_KH!P$1,0)</f>
        <v>CÔNG TY TNHH MM MEGA MARKET (VIỆT NAM)</v>
      </c>
    </row>
    <row r="31" spans="1:31" ht="25.5" customHeight="1">
      <c r="A31" s="46" t="s">
        <v>191</v>
      </c>
      <c r="B31" s="46" t="s">
        <v>192</v>
      </c>
      <c r="C31" s="47">
        <v>45985</v>
      </c>
      <c r="D31" s="46" t="s">
        <v>14605</v>
      </c>
      <c r="E31" s="47">
        <v>45985</v>
      </c>
      <c r="F31" s="46" t="s">
        <v>18927</v>
      </c>
      <c r="G31" s="46" t="s">
        <v>14606</v>
      </c>
      <c r="H31" s="48">
        <v>2381320</v>
      </c>
      <c r="I31" s="49">
        <v>0</v>
      </c>
      <c r="J31" s="48">
        <v>190506</v>
      </c>
      <c r="K31" s="48">
        <v>2571826</v>
      </c>
      <c r="L31" s="64" t="s">
        <v>41</v>
      </c>
      <c r="M31" s="6">
        <v>46034</v>
      </c>
      <c r="O31" s="32">
        <f>IF(Table1[[#This Row],[Phân loại]]="Tồn đầu kỳ",Table1[[#This Row],[Tổng giá trị]],0)</f>
        <v>2571826</v>
      </c>
      <c r="P31" s="7">
        <f>IF(Table1[[#This Row],[Số còn phải thu ĐK]]&lt;&gt;0,0,IF(Table1[[#This Row],[Phân loại]]="Bán hàng",Table1[[#This Row],[Tổng giá trị]],-Table1[[#This Row],[Tổng giá trị]]))</f>
        <v>0</v>
      </c>
      <c r="Q31" s="32">
        <f>IF(M31&lt;&gt;"",IF(O31&lt;&gt;0,O31,P31),0)</f>
        <v>2571826</v>
      </c>
      <c r="R31" s="7">
        <f>Table1[[#This Row],[Số còn phải thu ĐK]]+Table1[[#This Row],[Giá Trị HD sau CK]]-Table1[[#This Row],[Số tiền đã thu]]</f>
        <v>0</v>
      </c>
      <c r="S31" s="6">
        <f>IF(Table1[[#This Row],[Ngày hóa đơn]]&lt;&gt;"",Table1[[#This Row],[Ngày hóa đơn]],IF(Table1[[#This Row],[Ngày hạch toán]]&lt;&gt;"",Table1[[#This Row],[Ngày hạch toán]],""))</f>
        <v>45985</v>
      </c>
      <c r="T31" s="7"/>
      <c r="U31" s="6">
        <f>IF(Table1[[#This Row],[Ngày tính CN]]="","",S31+T31)</f>
        <v>45985</v>
      </c>
      <c r="V31" s="32">
        <f ca="1">IF(Table1[[#This Row],[Hạn thanh toán]]="","",IF((U31-NOW())&lt;0,0,(U31-NOW())))</f>
        <v>0</v>
      </c>
      <c r="W31" s="32"/>
      <c r="X31" s="32" t="str">
        <f ca="1">IF(OR(U31="",R31=0),"",IF((U31-NOW())&lt;0,-(U31-NOW()),0))</f>
        <v/>
      </c>
      <c r="Y31" s="2" t="str">
        <f>IF(R31=0,"Đã thanh toán",IF(X31="","",IF(X31&lt;=0,"Chưa đến hạn thanh toán",IF(X31&lt;=30,"Nợ quá hạn 30 ngày",IF(X31&lt;=60,"Nợ quá hạn từ 30 ngày đến 60 ngày",IF(X31&lt;=90,"Nợ quá hạn từ 60 ngày đến 90 ngày",IF(X31&lt;=120,"Nợ quá hạn từ 90 ngày đến 120 ngày","Nợ quá hạn hơn 120 ngày có khả năng mất thanh toán")))))))</f>
        <v>Đã thanh toán</v>
      </c>
      <c r="Z31" s="42">
        <f>IF(S31="","",S31)</f>
        <v>45985</v>
      </c>
      <c r="AA31" s="42">
        <f>IF(M31="","",M31)</f>
        <v>46034</v>
      </c>
      <c r="AD31" s="2" t="str">
        <f>VLOOKUP($A31,MA_KH!$A:$Q,MA_KH!O$1,0)</f>
        <v>MEGA</v>
      </c>
      <c r="AE31" s="2" t="str">
        <f>VLOOKUP($A31,MA_KH!$A:$Q,MA_KH!P$1,0)</f>
        <v>CÔNG TY TNHH MM MEGA MARKET (VIỆT NAM)</v>
      </c>
    </row>
    <row r="32" spans="1:31" ht="25.5" customHeight="1">
      <c r="A32" s="46" t="s">
        <v>195</v>
      </c>
      <c r="B32" s="46" t="s">
        <v>196</v>
      </c>
      <c r="C32" s="47">
        <v>45985</v>
      </c>
      <c r="D32" s="46" t="s">
        <v>14607</v>
      </c>
      <c r="E32" s="47">
        <v>45985</v>
      </c>
      <c r="F32" s="46" t="s">
        <v>18928</v>
      </c>
      <c r="G32" s="46" t="s">
        <v>14608</v>
      </c>
      <c r="H32" s="48">
        <v>1519860</v>
      </c>
      <c r="I32" s="49">
        <v>0</v>
      </c>
      <c r="J32" s="48">
        <v>121589</v>
      </c>
      <c r="K32" s="48">
        <v>1641449</v>
      </c>
      <c r="L32" s="64" t="s">
        <v>41</v>
      </c>
      <c r="M32" s="6">
        <v>46034</v>
      </c>
      <c r="O32" s="32">
        <f>IF(Table1[[#This Row],[Phân loại]]="Tồn đầu kỳ",Table1[[#This Row],[Tổng giá trị]],0)</f>
        <v>1641449</v>
      </c>
      <c r="P32" s="7">
        <f>IF(Table1[[#This Row],[Số còn phải thu ĐK]]&lt;&gt;0,0,IF(Table1[[#This Row],[Phân loại]]="Bán hàng",Table1[[#This Row],[Tổng giá trị]],-Table1[[#This Row],[Tổng giá trị]]))</f>
        <v>0</v>
      </c>
      <c r="Q32" s="32">
        <f>IF(M32&lt;&gt;"",IF(O32&lt;&gt;0,O32,P32),0)</f>
        <v>1641449</v>
      </c>
      <c r="R32" s="7">
        <f>Table1[[#This Row],[Số còn phải thu ĐK]]+Table1[[#This Row],[Giá Trị HD sau CK]]-Table1[[#This Row],[Số tiền đã thu]]</f>
        <v>0</v>
      </c>
      <c r="S32" s="6">
        <f>IF(Table1[[#This Row],[Ngày hóa đơn]]&lt;&gt;"",Table1[[#This Row],[Ngày hóa đơn]],IF(Table1[[#This Row],[Ngày hạch toán]]&lt;&gt;"",Table1[[#This Row],[Ngày hạch toán]],""))</f>
        <v>45985</v>
      </c>
      <c r="T32" s="7"/>
      <c r="U32" s="6">
        <f>IF(Table1[[#This Row],[Ngày tính CN]]="","",S32+T32)</f>
        <v>45985</v>
      </c>
      <c r="V32" s="32">
        <f ca="1">IF(Table1[[#This Row],[Hạn thanh toán]]="","",IF((U32-NOW())&lt;0,0,(U32-NOW())))</f>
        <v>0</v>
      </c>
      <c r="W32" s="32"/>
      <c r="X32" s="32" t="str">
        <f ca="1">IF(OR(U32="",R32=0),"",IF((U32-NOW())&lt;0,-(U32-NOW()),0))</f>
        <v/>
      </c>
      <c r="Y32" s="2" t="str">
        <f>IF(R32=0,"Đã thanh toán",IF(X32="","",IF(X32&lt;=0,"Chưa đến hạn thanh toán",IF(X32&lt;=30,"Nợ quá hạn 30 ngày",IF(X32&lt;=60,"Nợ quá hạn từ 30 ngày đến 60 ngày",IF(X32&lt;=90,"Nợ quá hạn từ 60 ngày đến 90 ngày",IF(X32&lt;=120,"Nợ quá hạn từ 90 ngày đến 120 ngày","Nợ quá hạn hơn 120 ngày có khả năng mất thanh toán")))))))</f>
        <v>Đã thanh toán</v>
      </c>
      <c r="Z32" s="42">
        <f>IF(S32="","",S32)</f>
        <v>45985</v>
      </c>
      <c r="AA32" s="42">
        <f>IF(M32="","",M32)</f>
        <v>46034</v>
      </c>
      <c r="AD32" s="2" t="str">
        <f>VLOOKUP($A32,MA_KH!$A:$Q,MA_KH!O$1,0)</f>
        <v>MEGA</v>
      </c>
      <c r="AE32" s="2" t="str">
        <f>VLOOKUP($A32,MA_KH!$A:$Q,MA_KH!P$1,0)</f>
        <v>CÔNG TY TNHH MM MEGA MARKET (VIỆT NAM)</v>
      </c>
    </row>
    <row r="33" spans="1:31" ht="25.5" customHeight="1">
      <c r="A33" s="46" t="s">
        <v>195</v>
      </c>
      <c r="B33" s="46" t="s">
        <v>196</v>
      </c>
      <c r="C33" s="47">
        <v>45985</v>
      </c>
      <c r="D33" s="46" t="s">
        <v>14609</v>
      </c>
      <c r="E33" s="47">
        <v>45985</v>
      </c>
      <c r="F33" s="46" t="s">
        <v>18929</v>
      </c>
      <c r="G33" s="46" t="s">
        <v>14610</v>
      </c>
      <c r="H33" s="48">
        <v>736000</v>
      </c>
      <c r="I33" s="49">
        <v>0</v>
      </c>
      <c r="J33" s="48">
        <v>58880</v>
      </c>
      <c r="K33" s="48">
        <v>794880</v>
      </c>
      <c r="L33" s="64" t="s">
        <v>41</v>
      </c>
      <c r="M33" s="6">
        <v>46034</v>
      </c>
      <c r="O33" s="32">
        <f>IF(Table1[[#This Row],[Phân loại]]="Tồn đầu kỳ",Table1[[#This Row],[Tổng giá trị]],0)</f>
        <v>794880</v>
      </c>
      <c r="P33" s="7">
        <f>IF(Table1[[#This Row],[Số còn phải thu ĐK]]&lt;&gt;0,0,IF(Table1[[#This Row],[Phân loại]]="Bán hàng",Table1[[#This Row],[Tổng giá trị]],-Table1[[#This Row],[Tổng giá trị]]))</f>
        <v>0</v>
      </c>
      <c r="Q33" s="32">
        <f>IF(M33&lt;&gt;"",IF(O33&lt;&gt;0,O33,P33),0)</f>
        <v>794880</v>
      </c>
      <c r="R33" s="7">
        <f>Table1[[#This Row],[Số còn phải thu ĐK]]+Table1[[#This Row],[Giá Trị HD sau CK]]-Table1[[#This Row],[Số tiền đã thu]]</f>
        <v>0</v>
      </c>
      <c r="S33" s="6">
        <f>IF(Table1[[#This Row],[Ngày hóa đơn]]&lt;&gt;"",Table1[[#This Row],[Ngày hóa đơn]],IF(Table1[[#This Row],[Ngày hạch toán]]&lt;&gt;"",Table1[[#This Row],[Ngày hạch toán]],""))</f>
        <v>45985</v>
      </c>
      <c r="T33" s="7"/>
      <c r="U33" s="6">
        <f>IF(Table1[[#This Row],[Ngày tính CN]]="","",S33+T33)</f>
        <v>45985</v>
      </c>
      <c r="V33" s="32">
        <f ca="1">IF(Table1[[#This Row],[Hạn thanh toán]]="","",IF((U33-NOW())&lt;0,0,(U33-NOW())))</f>
        <v>0</v>
      </c>
      <c r="W33" s="32"/>
      <c r="X33" s="32" t="str">
        <f ca="1">IF(OR(U33="",R33=0),"",IF((U33-NOW())&lt;0,-(U33-NOW()),0))</f>
        <v/>
      </c>
      <c r="Y33" s="2" t="str">
        <f>IF(R33=0,"Đã thanh toán",IF(X33="","",IF(X33&lt;=0,"Chưa đến hạn thanh toán",IF(X33&lt;=30,"Nợ quá hạn 30 ngày",IF(X33&lt;=60,"Nợ quá hạn từ 30 ngày đến 60 ngày",IF(X33&lt;=90,"Nợ quá hạn từ 60 ngày đến 90 ngày",IF(X33&lt;=120,"Nợ quá hạn từ 90 ngày đến 120 ngày","Nợ quá hạn hơn 120 ngày có khả năng mất thanh toán")))))))</f>
        <v>Đã thanh toán</v>
      </c>
      <c r="Z33" s="42">
        <f>IF(S33="","",S33)</f>
        <v>45985</v>
      </c>
      <c r="AA33" s="42">
        <f>IF(M33="","",M33)</f>
        <v>46034</v>
      </c>
      <c r="AD33" s="2" t="str">
        <f>VLOOKUP($A33,MA_KH!$A:$Q,MA_KH!O$1,0)</f>
        <v>MEGA</v>
      </c>
      <c r="AE33" s="2" t="str">
        <f>VLOOKUP($A33,MA_KH!$A:$Q,MA_KH!P$1,0)</f>
        <v>CÔNG TY TNHH MM MEGA MARKET (VIỆT NAM)</v>
      </c>
    </row>
    <row r="34" spans="1:31" ht="25.5" customHeight="1">
      <c r="A34" s="46" t="s">
        <v>197</v>
      </c>
      <c r="B34" s="46" t="s">
        <v>198</v>
      </c>
      <c r="C34" s="47">
        <v>45985</v>
      </c>
      <c r="D34" s="46" t="s">
        <v>14611</v>
      </c>
      <c r="E34" s="47">
        <v>45985</v>
      </c>
      <c r="F34" s="46" t="s">
        <v>18930</v>
      </c>
      <c r="G34" s="46" t="s">
        <v>14612</v>
      </c>
      <c r="H34" s="48">
        <v>1468620</v>
      </c>
      <c r="I34" s="49">
        <v>0</v>
      </c>
      <c r="J34" s="48">
        <v>117490</v>
      </c>
      <c r="K34" s="48">
        <v>1586110</v>
      </c>
      <c r="L34" s="64" t="s">
        <v>41</v>
      </c>
      <c r="M34" s="6">
        <v>46034</v>
      </c>
      <c r="O34" s="32">
        <f>IF(Table1[[#This Row],[Phân loại]]="Tồn đầu kỳ",Table1[[#This Row],[Tổng giá trị]],0)</f>
        <v>1586110</v>
      </c>
      <c r="P34" s="7">
        <f>IF(Table1[[#This Row],[Số còn phải thu ĐK]]&lt;&gt;0,0,IF(Table1[[#This Row],[Phân loại]]="Bán hàng",Table1[[#This Row],[Tổng giá trị]],-Table1[[#This Row],[Tổng giá trị]]))</f>
        <v>0</v>
      </c>
      <c r="Q34" s="32">
        <f>IF(M34&lt;&gt;"",IF(O34&lt;&gt;0,O34,P34),0)</f>
        <v>1586110</v>
      </c>
      <c r="R34" s="7">
        <f>Table1[[#This Row],[Số còn phải thu ĐK]]+Table1[[#This Row],[Giá Trị HD sau CK]]-Table1[[#This Row],[Số tiền đã thu]]</f>
        <v>0</v>
      </c>
      <c r="S34" s="6">
        <f>IF(Table1[[#This Row],[Ngày hóa đơn]]&lt;&gt;"",Table1[[#This Row],[Ngày hóa đơn]],IF(Table1[[#This Row],[Ngày hạch toán]]&lt;&gt;"",Table1[[#This Row],[Ngày hạch toán]],""))</f>
        <v>45985</v>
      </c>
      <c r="T34" s="7"/>
      <c r="U34" s="6">
        <f>IF(Table1[[#This Row],[Ngày tính CN]]="","",S34+T34)</f>
        <v>45985</v>
      </c>
      <c r="V34" s="32">
        <f ca="1">IF(Table1[[#This Row],[Hạn thanh toán]]="","",IF((U34-NOW())&lt;0,0,(U34-NOW())))</f>
        <v>0</v>
      </c>
      <c r="W34" s="32"/>
      <c r="X34" s="32" t="str">
        <f ca="1">IF(OR(U34="",R34=0),"",IF((U34-NOW())&lt;0,-(U34-NOW()),0))</f>
        <v/>
      </c>
      <c r="Y34" s="2" t="str">
        <f>IF(R34=0,"Đã thanh toán",IF(X34="","",IF(X34&lt;=0,"Chưa đến hạn thanh toán",IF(X34&lt;=30,"Nợ quá hạn 30 ngày",IF(X34&lt;=60,"Nợ quá hạn từ 30 ngày đến 60 ngày",IF(X34&lt;=90,"Nợ quá hạn từ 60 ngày đến 90 ngày",IF(X34&lt;=120,"Nợ quá hạn từ 90 ngày đến 120 ngày","Nợ quá hạn hơn 120 ngày có khả năng mất thanh toán")))))))</f>
        <v>Đã thanh toán</v>
      </c>
      <c r="Z34" s="42">
        <f>IF(S34="","",S34)</f>
        <v>45985</v>
      </c>
      <c r="AA34" s="42">
        <f>IF(M34="","",M34)</f>
        <v>46034</v>
      </c>
      <c r="AD34" s="2" t="str">
        <f>VLOOKUP($A34,MA_KH!$A:$Q,MA_KH!O$1,0)</f>
        <v>MEGA</v>
      </c>
      <c r="AE34" s="2" t="str">
        <f>VLOOKUP($A34,MA_KH!$A:$Q,MA_KH!P$1,0)</f>
        <v>CÔNG TY TNHH MM MEGA MARKET (VIỆT NAM)</v>
      </c>
    </row>
    <row r="35" spans="1:31" ht="25.5" customHeight="1">
      <c r="A35" s="46" t="s">
        <v>252</v>
      </c>
      <c r="B35" s="46" t="s">
        <v>253</v>
      </c>
      <c r="C35" s="47">
        <v>45985</v>
      </c>
      <c r="D35" s="46" t="s">
        <v>14613</v>
      </c>
      <c r="E35" s="47">
        <v>45985</v>
      </c>
      <c r="F35" s="46" t="s">
        <v>18931</v>
      </c>
      <c r="G35" s="46" t="s">
        <v>14614</v>
      </c>
      <c r="H35" s="48">
        <v>2430450</v>
      </c>
      <c r="I35" s="49">
        <v>0</v>
      </c>
      <c r="J35" s="48">
        <v>194436</v>
      </c>
      <c r="K35" s="48">
        <v>2624886</v>
      </c>
      <c r="L35" s="64" t="s">
        <v>41</v>
      </c>
      <c r="M35" s="6">
        <v>46034</v>
      </c>
      <c r="O35" s="32">
        <f>IF(Table1[[#This Row],[Phân loại]]="Tồn đầu kỳ",Table1[[#This Row],[Tổng giá trị]],0)</f>
        <v>2624886</v>
      </c>
      <c r="P35" s="7">
        <f>IF(Table1[[#This Row],[Số còn phải thu ĐK]]&lt;&gt;0,0,IF(Table1[[#This Row],[Phân loại]]="Bán hàng",Table1[[#This Row],[Tổng giá trị]],-Table1[[#This Row],[Tổng giá trị]]))</f>
        <v>0</v>
      </c>
      <c r="Q35" s="32">
        <f>IF(M35&lt;&gt;"",IF(O35&lt;&gt;0,O35,P35),0)</f>
        <v>2624886</v>
      </c>
      <c r="R35" s="7">
        <f>Table1[[#This Row],[Số còn phải thu ĐK]]+Table1[[#This Row],[Giá Trị HD sau CK]]-Table1[[#This Row],[Số tiền đã thu]]</f>
        <v>0</v>
      </c>
      <c r="S35" s="6">
        <f>IF(Table1[[#This Row],[Ngày hóa đơn]]&lt;&gt;"",Table1[[#This Row],[Ngày hóa đơn]],IF(Table1[[#This Row],[Ngày hạch toán]]&lt;&gt;"",Table1[[#This Row],[Ngày hạch toán]],""))</f>
        <v>45985</v>
      </c>
      <c r="T35" s="7"/>
      <c r="U35" s="6">
        <f>IF(Table1[[#This Row],[Ngày tính CN]]="","",S35+T35)</f>
        <v>45985</v>
      </c>
      <c r="V35" s="32">
        <f ca="1">IF(Table1[[#This Row],[Hạn thanh toán]]="","",IF((U35-NOW())&lt;0,0,(U35-NOW())))</f>
        <v>0</v>
      </c>
      <c r="W35" s="32"/>
      <c r="X35" s="32" t="str">
        <f ca="1">IF(OR(U35="",R35=0),"",IF((U35-NOW())&lt;0,-(U35-NOW()),0))</f>
        <v/>
      </c>
      <c r="Y35" s="2" t="str">
        <f>IF(R35=0,"Đã thanh toán",IF(X35="","",IF(X35&lt;=0,"Chưa đến hạn thanh toán",IF(X35&lt;=30,"Nợ quá hạn 30 ngày",IF(X35&lt;=60,"Nợ quá hạn từ 30 ngày đến 60 ngày",IF(X35&lt;=90,"Nợ quá hạn từ 60 ngày đến 90 ngày",IF(X35&lt;=120,"Nợ quá hạn từ 90 ngày đến 120 ngày","Nợ quá hạn hơn 120 ngày có khả năng mất thanh toán")))))))</f>
        <v>Đã thanh toán</v>
      </c>
      <c r="Z35" s="42">
        <f>IF(S35="","",S35)</f>
        <v>45985</v>
      </c>
      <c r="AA35" s="42">
        <f>IF(M35="","",M35)</f>
        <v>46034</v>
      </c>
      <c r="AD35" s="2" t="str">
        <f>VLOOKUP($A35,MA_KH!$A:$Q,MA_KH!O$1,0)</f>
        <v>MEGA</v>
      </c>
      <c r="AE35" s="2" t="str">
        <f>VLOOKUP($A35,MA_KH!$A:$Q,MA_KH!P$1,0)</f>
        <v>CÔNG TY TNHH MM MEGA MARKET (VIỆT NAM)</v>
      </c>
    </row>
    <row r="36" spans="1:31" ht="25.5" customHeight="1">
      <c r="A36" s="46" t="s">
        <v>252</v>
      </c>
      <c r="B36" s="46" t="s">
        <v>253</v>
      </c>
      <c r="C36" s="47">
        <v>45985</v>
      </c>
      <c r="D36" s="46" t="s">
        <v>14615</v>
      </c>
      <c r="E36" s="47">
        <v>45985</v>
      </c>
      <c r="F36" s="46" t="s">
        <v>18932</v>
      </c>
      <c r="G36" s="46" t="s">
        <v>14616</v>
      </c>
      <c r="H36" s="48">
        <v>460000</v>
      </c>
      <c r="I36" s="49">
        <v>0</v>
      </c>
      <c r="J36" s="48">
        <v>36800</v>
      </c>
      <c r="K36" s="48">
        <v>496800</v>
      </c>
      <c r="L36" s="64" t="s">
        <v>41</v>
      </c>
      <c r="M36" s="6">
        <v>46034</v>
      </c>
      <c r="O36" s="32">
        <f>IF(Table1[[#This Row],[Phân loại]]="Tồn đầu kỳ",Table1[[#This Row],[Tổng giá trị]],0)</f>
        <v>496800</v>
      </c>
      <c r="P36" s="7">
        <f>IF(Table1[[#This Row],[Số còn phải thu ĐK]]&lt;&gt;0,0,IF(Table1[[#This Row],[Phân loại]]="Bán hàng",Table1[[#This Row],[Tổng giá trị]],-Table1[[#This Row],[Tổng giá trị]]))</f>
        <v>0</v>
      </c>
      <c r="Q36" s="32">
        <f>IF(M36&lt;&gt;"",IF(O36&lt;&gt;0,O36,P36),0)</f>
        <v>496800</v>
      </c>
      <c r="R36" s="7">
        <f>Table1[[#This Row],[Số còn phải thu ĐK]]+Table1[[#This Row],[Giá Trị HD sau CK]]-Table1[[#This Row],[Số tiền đã thu]]</f>
        <v>0</v>
      </c>
      <c r="S36" s="6">
        <f>IF(Table1[[#This Row],[Ngày hóa đơn]]&lt;&gt;"",Table1[[#This Row],[Ngày hóa đơn]],IF(Table1[[#This Row],[Ngày hạch toán]]&lt;&gt;"",Table1[[#This Row],[Ngày hạch toán]],""))</f>
        <v>45985</v>
      </c>
      <c r="T36" s="7"/>
      <c r="U36" s="6">
        <f>IF(Table1[[#This Row],[Ngày tính CN]]="","",S36+T36)</f>
        <v>45985</v>
      </c>
      <c r="V36" s="32">
        <f ca="1">IF(Table1[[#This Row],[Hạn thanh toán]]="","",IF((U36-NOW())&lt;0,0,(U36-NOW())))</f>
        <v>0</v>
      </c>
      <c r="W36" s="32"/>
      <c r="X36" s="32" t="str">
        <f ca="1">IF(OR(U36="",R36=0),"",IF((U36-NOW())&lt;0,-(U36-NOW()),0))</f>
        <v/>
      </c>
      <c r="Y36" s="2" t="str">
        <f>IF(R36=0,"Đã thanh toán",IF(X36="","",IF(X36&lt;=0,"Chưa đến hạn thanh toán",IF(X36&lt;=30,"Nợ quá hạn 30 ngày",IF(X36&lt;=60,"Nợ quá hạn từ 30 ngày đến 60 ngày",IF(X36&lt;=90,"Nợ quá hạn từ 60 ngày đến 90 ngày",IF(X36&lt;=120,"Nợ quá hạn từ 90 ngày đến 120 ngày","Nợ quá hạn hơn 120 ngày có khả năng mất thanh toán")))))))</f>
        <v>Đã thanh toán</v>
      </c>
      <c r="Z36" s="42">
        <f>IF(S36="","",S36)</f>
        <v>45985</v>
      </c>
      <c r="AA36" s="42">
        <f>IF(M36="","",M36)</f>
        <v>46034</v>
      </c>
      <c r="AD36" s="2" t="str">
        <f>VLOOKUP($A36,MA_KH!$A:$Q,MA_KH!O$1,0)</f>
        <v>MEGA</v>
      </c>
      <c r="AE36" s="2" t="str">
        <f>VLOOKUP($A36,MA_KH!$A:$Q,MA_KH!P$1,0)</f>
        <v>CÔNG TY TNHH MM MEGA MARKET (VIỆT NAM)</v>
      </c>
    </row>
    <row r="37" spans="1:31" ht="25.5" customHeight="1">
      <c r="A37" s="46" t="s">
        <v>201</v>
      </c>
      <c r="B37" s="46" t="s">
        <v>202</v>
      </c>
      <c r="C37" s="47">
        <v>45985</v>
      </c>
      <c r="D37" s="46" t="s">
        <v>14617</v>
      </c>
      <c r="E37" s="47">
        <v>45985</v>
      </c>
      <c r="F37" s="46" t="s">
        <v>18933</v>
      </c>
      <c r="G37" s="46" t="s">
        <v>14618</v>
      </c>
      <c r="H37" s="48">
        <v>652500</v>
      </c>
      <c r="I37" s="49">
        <v>0</v>
      </c>
      <c r="J37" s="48">
        <v>52200</v>
      </c>
      <c r="K37" s="48">
        <v>704700</v>
      </c>
      <c r="L37" s="64" t="s">
        <v>41</v>
      </c>
      <c r="M37" s="6">
        <v>46034</v>
      </c>
      <c r="O37" s="32">
        <f>IF(Table1[[#This Row],[Phân loại]]="Tồn đầu kỳ",Table1[[#This Row],[Tổng giá trị]],0)</f>
        <v>704700</v>
      </c>
      <c r="P37" s="7">
        <f>IF(Table1[[#This Row],[Số còn phải thu ĐK]]&lt;&gt;0,0,IF(Table1[[#This Row],[Phân loại]]="Bán hàng",Table1[[#This Row],[Tổng giá trị]],-Table1[[#This Row],[Tổng giá trị]]))</f>
        <v>0</v>
      </c>
      <c r="Q37" s="32">
        <f>IF(M37&lt;&gt;"",IF(O37&lt;&gt;0,O37,P37),0)</f>
        <v>704700</v>
      </c>
      <c r="R37" s="7">
        <f>Table1[[#This Row],[Số còn phải thu ĐK]]+Table1[[#This Row],[Giá Trị HD sau CK]]-Table1[[#This Row],[Số tiền đã thu]]</f>
        <v>0</v>
      </c>
      <c r="S37" s="6">
        <f>IF(Table1[[#This Row],[Ngày hóa đơn]]&lt;&gt;"",Table1[[#This Row],[Ngày hóa đơn]],IF(Table1[[#This Row],[Ngày hạch toán]]&lt;&gt;"",Table1[[#This Row],[Ngày hạch toán]],""))</f>
        <v>45985</v>
      </c>
      <c r="T37" s="7"/>
      <c r="U37" s="6">
        <f>IF(Table1[[#This Row],[Ngày tính CN]]="","",S37+T37)</f>
        <v>45985</v>
      </c>
      <c r="V37" s="32">
        <f ca="1">IF(Table1[[#This Row],[Hạn thanh toán]]="","",IF((U37-NOW())&lt;0,0,(U37-NOW())))</f>
        <v>0</v>
      </c>
      <c r="W37" s="32"/>
      <c r="X37" s="32" t="str">
        <f ca="1">IF(OR(U37="",R37=0),"",IF((U37-NOW())&lt;0,-(U37-NOW()),0))</f>
        <v/>
      </c>
      <c r="Y37" s="2" t="str">
        <f>IF(R37=0,"Đã thanh toán",IF(X37="","",IF(X37&lt;=0,"Chưa đến hạn thanh toán",IF(X37&lt;=30,"Nợ quá hạn 30 ngày",IF(X37&lt;=60,"Nợ quá hạn từ 30 ngày đến 60 ngày",IF(X37&lt;=90,"Nợ quá hạn từ 60 ngày đến 90 ngày",IF(X37&lt;=120,"Nợ quá hạn từ 90 ngày đến 120 ngày","Nợ quá hạn hơn 120 ngày có khả năng mất thanh toán")))))))</f>
        <v>Đã thanh toán</v>
      </c>
      <c r="Z37" s="42">
        <f>IF(S37="","",S37)</f>
        <v>45985</v>
      </c>
      <c r="AA37" s="42">
        <f>IF(M37="","",M37)</f>
        <v>46034</v>
      </c>
      <c r="AD37" s="2" t="str">
        <f>VLOOKUP($A37,MA_KH!$A:$Q,MA_KH!O$1,0)</f>
        <v>MEGA</v>
      </c>
      <c r="AE37" s="2" t="str">
        <f>VLOOKUP($A37,MA_KH!$A:$Q,MA_KH!P$1,0)</f>
        <v>CÔNG TY TNHH MM MEGA MARKET (VIỆT NAM)</v>
      </c>
    </row>
    <row r="38" spans="1:31" ht="25.5" customHeight="1">
      <c r="A38" s="50" t="s">
        <v>201</v>
      </c>
      <c r="B38" s="50" t="s">
        <v>202</v>
      </c>
      <c r="C38" s="51">
        <v>45985</v>
      </c>
      <c r="D38" s="50" t="s">
        <v>14619</v>
      </c>
      <c r="E38" s="51">
        <v>45985</v>
      </c>
      <c r="F38" s="50" t="s">
        <v>18934</v>
      </c>
      <c r="G38" s="50" t="s">
        <v>14620</v>
      </c>
      <c r="H38" s="52">
        <v>808945</v>
      </c>
      <c r="I38" s="53">
        <v>0</v>
      </c>
      <c r="J38" s="52">
        <v>64716</v>
      </c>
      <c r="K38" s="52">
        <v>873661</v>
      </c>
      <c r="L38" s="64" t="s">
        <v>41</v>
      </c>
      <c r="M38" s="6">
        <v>46034</v>
      </c>
      <c r="O38" s="32">
        <f>IF(Table1[[#This Row],[Phân loại]]="Tồn đầu kỳ",Table1[[#This Row],[Tổng giá trị]],0)</f>
        <v>873661</v>
      </c>
      <c r="P38" s="7">
        <f>IF(Table1[[#This Row],[Số còn phải thu ĐK]]&lt;&gt;0,0,IF(Table1[[#This Row],[Phân loại]]="Bán hàng",Table1[[#This Row],[Tổng giá trị]],-Table1[[#This Row],[Tổng giá trị]]))</f>
        <v>0</v>
      </c>
      <c r="Q38" s="32">
        <f>IF(M38&lt;&gt;"",IF(O38&lt;&gt;0,O38,P38),0)</f>
        <v>873661</v>
      </c>
      <c r="R38" s="7">
        <f>Table1[[#This Row],[Số còn phải thu ĐK]]+Table1[[#This Row],[Giá Trị HD sau CK]]-Table1[[#This Row],[Số tiền đã thu]]</f>
        <v>0</v>
      </c>
      <c r="S38" s="6">
        <f>IF(Table1[[#This Row],[Ngày hóa đơn]]&lt;&gt;"",Table1[[#This Row],[Ngày hóa đơn]],IF(Table1[[#This Row],[Ngày hạch toán]]&lt;&gt;"",Table1[[#This Row],[Ngày hạch toán]],""))</f>
        <v>45985</v>
      </c>
      <c r="T38" s="7"/>
      <c r="U38" s="6">
        <f>IF(Table1[[#This Row],[Ngày tính CN]]="","",S38+T38)</f>
        <v>45985</v>
      </c>
      <c r="V38" s="32">
        <f ca="1">IF(Table1[[#This Row],[Hạn thanh toán]]="","",IF((U38-NOW())&lt;0,0,(U38-NOW())))</f>
        <v>0</v>
      </c>
      <c r="W38" s="32"/>
      <c r="X38" s="32" t="str">
        <f ca="1">IF(OR(U38="",R38=0),"",IF((U38-NOW())&lt;0,-(U38-NOW()),0))</f>
        <v/>
      </c>
      <c r="Y38" s="2" t="str">
        <f>IF(R38=0,"Đã thanh toán",IF(X38="","",IF(X38&lt;=0,"Chưa đến hạn thanh toán",IF(X38&lt;=30,"Nợ quá hạn 30 ngày",IF(X38&lt;=60,"Nợ quá hạn từ 30 ngày đến 60 ngày",IF(X38&lt;=90,"Nợ quá hạn từ 60 ngày đến 90 ngày",IF(X38&lt;=120,"Nợ quá hạn từ 90 ngày đến 120 ngày","Nợ quá hạn hơn 120 ngày có khả năng mất thanh toán")))))))</f>
        <v>Đã thanh toán</v>
      </c>
      <c r="Z38" s="42">
        <f>IF(S38="","",S38)</f>
        <v>45985</v>
      </c>
      <c r="AA38" s="42">
        <f>IF(M38="","",M38)</f>
        <v>46034</v>
      </c>
      <c r="AD38" s="2" t="str">
        <f>VLOOKUP($A38,MA_KH!$A:$Q,MA_KH!O$1,0)</f>
        <v>MEGA</v>
      </c>
      <c r="AE38" s="2" t="str">
        <f>VLOOKUP($A38,MA_KH!$A:$Q,MA_KH!P$1,0)</f>
        <v>CÔNG TY TNHH MM MEGA MARKET (VIỆT NAM)</v>
      </c>
    </row>
    <row r="39" spans="1:31" ht="25.5" customHeight="1">
      <c r="A39" s="46" t="s">
        <v>101</v>
      </c>
      <c r="B39" s="46" t="s">
        <v>102</v>
      </c>
      <c r="C39" s="47">
        <v>45986</v>
      </c>
      <c r="D39" s="46" t="s">
        <v>14621</v>
      </c>
      <c r="E39" s="47">
        <v>45986</v>
      </c>
      <c r="F39" s="46" t="s">
        <v>18935</v>
      </c>
      <c r="G39" s="46" t="s">
        <v>14622</v>
      </c>
      <c r="H39" s="48">
        <v>3930540</v>
      </c>
      <c r="I39" s="49">
        <v>0</v>
      </c>
      <c r="J39" s="48">
        <v>314443</v>
      </c>
      <c r="K39" s="48">
        <v>4244983</v>
      </c>
      <c r="L39" s="64" t="s">
        <v>41</v>
      </c>
      <c r="M39" s="6">
        <v>46034</v>
      </c>
      <c r="O39" s="32">
        <f>IF(Table1[[#This Row],[Phân loại]]="Tồn đầu kỳ",Table1[[#This Row],[Tổng giá trị]],0)</f>
        <v>4244983</v>
      </c>
      <c r="P39" s="7">
        <f>IF(Table1[[#This Row],[Số còn phải thu ĐK]]&lt;&gt;0,0,IF(Table1[[#This Row],[Phân loại]]="Bán hàng",Table1[[#This Row],[Tổng giá trị]],-Table1[[#This Row],[Tổng giá trị]]))</f>
        <v>0</v>
      </c>
      <c r="Q39" s="32">
        <f>IF(M39&lt;&gt;"",IF(O39&lt;&gt;0,O39,P39),0)</f>
        <v>4244983</v>
      </c>
      <c r="R39" s="7">
        <f>Table1[[#This Row],[Số còn phải thu ĐK]]+Table1[[#This Row],[Giá Trị HD sau CK]]-Table1[[#This Row],[Số tiền đã thu]]</f>
        <v>0</v>
      </c>
      <c r="S39" s="6">
        <f>IF(Table1[[#This Row],[Ngày hóa đơn]]&lt;&gt;"",Table1[[#This Row],[Ngày hóa đơn]],IF(Table1[[#This Row],[Ngày hạch toán]]&lt;&gt;"",Table1[[#This Row],[Ngày hạch toán]],""))</f>
        <v>45986</v>
      </c>
      <c r="T39" s="7"/>
      <c r="U39" s="6">
        <f>IF(Table1[[#This Row],[Ngày tính CN]]="","",S39+T39)</f>
        <v>45986</v>
      </c>
      <c r="V39" s="32">
        <f ca="1">IF(Table1[[#This Row],[Hạn thanh toán]]="","",IF((U39-NOW())&lt;0,0,(U39-NOW())))</f>
        <v>0</v>
      </c>
      <c r="W39" s="32"/>
      <c r="X39" s="32" t="str">
        <f ca="1">IF(OR(U39="",R39=0),"",IF((U39-NOW())&lt;0,-(U39-NOW()),0))</f>
        <v/>
      </c>
      <c r="Y39" s="2" t="str">
        <f>IF(R39=0,"Đã thanh toán",IF(X39="","",IF(X39&lt;=0,"Chưa đến hạn thanh toán",IF(X39&lt;=30,"Nợ quá hạn 30 ngày",IF(X39&lt;=60,"Nợ quá hạn từ 30 ngày đến 60 ngày",IF(X39&lt;=90,"Nợ quá hạn từ 60 ngày đến 90 ngày",IF(X39&lt;=120,"Nợ quá hạn từ 90 ngày đến 120 ngày","Nợ quá hạn hơn 120 ngày có khả năng mất thanh toán")))))))</f>
        <v>Đã thanh toán</v>
      </c>
      <c r="Z39" s="42">
        <f>IF(S39="","",S39)</f>
        <v>45986</v>
      </c>
      <c r="AA39" s="42">
        <f>IF(M39="","",M39)</f>
        <v>46034</v>
      </c>
      <c r="AD39" s="2" t="str">
        <f>VLOOKUP($A39,MA_KH!$A:$Q,MA_KH!O$1,0)</f>
        <v>MEGA</v>
      </c>
      <c r="AE39" s="2" t="str">
        <f>VLOOKUP($A39,MA_KH!$A:$Q,MA_KH!P$1,0)</f>
        <v>CÔNG TY TNHH MM MEGA MARKET (VIỆT NAM)</v>
      </c>
    </row>
    <row r="40" spans="1:31" ht="25.5" customHeight="1">
      <c r="A40" s="50" t="s">
        <v>101</v>
      </c>
      <c r="B40" s="50" t="s">
        <v>102</v>
      </c>
      <c r="C40" s="51">
        <v>45986</v>
      </c>
      <c r="D40" s="50" t="s">
        <v>14623</v>
      </c>
      <c r="E40" s="51">
        <v>45986</v>
      </c>
      <c r="F40" s="50" t="s">
        <v>18936</v>
      </c>
      <c r="G40" s="50" t="s">
        <v>14624</v>
      </c>
      <c r="H40" s="52">
        <v>2271535</v>
      </c>
      <c r="I40" s="53">
        <v>0</v>
      </c>
      <c r="J40" s="52">
        <v>181723</v>
      </c>
      <c r="K40" s="52">
        <v>2453258</v>
      </c>
      <c r="L40" s="64" t="s">
        <v>41</v>
      </c>
      <c r="M40" s="6">
        <v>46034</v>
      </c>
      <c r="O40" s="32">
        <f>IF(Table1[[#This Row],[Phân loại]]="Tồn đầu kỳ",Table1[[#This Row],[Tổng giá trị]],0)</f>
        <v>2453258</v>
      </c>
      <c r="P40" s="7">
        <f>IF(Table1[[#This Row],[Số còn phải thu ĐK]]&lt;&gt;0,0,IF(Table1[[#This Row],[Phân loại]]="Bán hàng",Table1[[#This Row],[Tổng giá trị]],-Table1[[#This Row],[Tổng giá trị]]))</f>
        <v>0</v>
      </c>
      <c r="Q40" s="32">
        <f>IF(M40&lt;&gt;"",IF(O40&lt;&gt;0,O40,P40),0)</f>
        <v>2453258</v>
      </c>
      <c r="R40" s="7">
        <f>Table1[[#This Row],[Số còn phải thu ĐK]]+Table1[[#This Row],[Giá Trị HD sau CK]]-Table1[[#This Row],[Số tiền đã thu]]</f>
        <v>0</v>
      </c>
      <c r="S40" s="6">
        <f>IF(Table1[[#This Row],[Ngày hóa đơn]]&lt;&gt;"",Table1[[#This Row],[Ngày hóa đơn]],IF(Table1[[#This Row],[Ngày hạch toán]]&lt;&gt;"",Table1[[#This Row],[Ngày hạch toán]],""))</f>
        <v>45986</v>
      </c>
      <c r="T40" s="7"/>
      <c r="U40" s="6">
        <f>IF(Table1[[#This Row],[Ngày tính CN]]="","",S40+T40)</f>
        <v>45986</v>
      </c>
      <c r="V40" s="32">
        <f ca="1">IF(Table1[[#This Row],[Hạn thanh toán]]="","",IF((U40-NOW())&lt;0,0,(U40-NOW())))</f>
        <v>0</v>
      </c>
      <c r="W40" s="32"/>
      <c r="X40" s="32" t="str">
        <f ca="1">IF(OR(U40="",R40=0),"",IF((U40-NOW())&lt;0,-(U40-NOW()),0))</f>
        <v/>
      </c>
      <c r="Y40" s="2" t="str">
        <f>IF(R40=0,"Đã thanh toán",IF(X40="","",IF(X40&lt;=0,"Chưa đến hạn thanh toán",IF(X40&lt;=30,"Nợ quá hạn 30 ngày",IF(X40&lt;=60,"Nợ quá hạn từ 30 ngày đến 60 ngày",IF(X40&lt;=90,"Nợ quá hạn từ 60 ngày đến 90 ngày",IF(X40&lt;=120,"Nợ quá hạn từ 90 ngày đến 120 ngày","Nợ quá hạn hơn 120 ngày có khả năng mất thanh toán")))))))</f>
        <v>Đã thanh toán</v>
      </c>
      <c r="Z40" s="42">
        <f>IF(S40="","",S40)</f>
        <v>45986</v>
      </c>
      <c r="AA40" s="42">
        <f>IF(M40="","",M40)</f>
        <v>46034</v>
      </c>
      <c r="AD40" s="2" t="str">
        <f>VLOOKUP($A40,MA_KH!$A:$Q,MA_KH!O$1,0)</f>
        <v>MEGA</v>
      </c>
      <c r="AE40" s="2" t="str">
        <f>VLOOKUP($A40,MA_KH!$A:$Q,MA_KH!P$1,0)</f>
        <v>CÔNG TY TNHH MM MEGA MARKET (VIỆT NAM)</v>
      </c>
    </row>
    <row r="41" spans="1:31" ht="25.5" customHeight="1">
      <c r="A41" s="46" t="s">
        <v>101</v>
      </c>
      <c r="B41" s="46" t="s">
        <v>102</v>
      </c>
      <c r="C41" s="47">
        <v>45987</v>
      </c>
      <c r="D41" s="46" t="s">
        <v>14625</v>
      </c>
      <c r="E41" s="47">
        <v>45987</v>
      </c>
      <c r="F41" s="46" t="s">
        <v>18937</v>
      </c>
      <c r="G41" s="46" t="s">
        <v>14626</v>
      </c>
      <c r="H41" s="48">
        <v>1116060</v>
      </c>
      <c r="I41" s="49">
        <v>0</v>
      </c>
      <c r="J41" s="48">
        <v>89285</v>
      </c>
      <c r="K41" s="48">
        <v>1205345</v>
      </c>
      <c r="L41" s="64" t="s">
        <v>41</v>
      </c>
      <c r="M41" s="6">
        <v>46034</v>
      </c>
      <c r="O41" s="32">
        <f>IF(Table1[[#This Row],[Phân loại]]="Tồn đầu kỳ",Table1[[#This Row],[Tổng giá trị]],0)</f>
        <v>1205345</v>
      </c>
      <c r="P41" s="7">
        <f>IF(Table1[[#This Row],[Số còn phải thu ĐK]]&lt;&gt;0,0,IF(Table1[[#This Row],[Phân loại]]="Bán hàng",Table1[[#This Row],[Tổng giá trị]],-Table1[[#This Row],[Tổng giá trị]]))</f>
        <v>0</v>
      </c>
      <c r="Q41" s="32">
        <f>IF(M41&lt;&gt;"",IF(O41&lt;&gt;0,O41,P41),0)</f>
        <v>1205345</v>
      </c>
      <c r="R41" s="7">
        <f>Table1[[#This Row],[Số còn phải thu ĐK]]+Table1[[#This Row],[Giá Trị HD sau CK]]-Table1[[#This Row],[Số tiền đã thu]]</f>
        <v>0</v>
      </c>
      <c r="S41" s="6">
        <f>IF(Table1[[#This Row],[Ngày hóa đơn]]&lt;&gt;"",Table1[[#This Row],[Ngày hóa đơn]],IF(Table1[[#This Row],[Ngày hạch toán]]&lt;&gt;"",Table1[[#This Row],[Ngày hạch toán]],""))</f>
        <v>45987</v>
      </c>
      <c r="T41" s="7"/>
      <c r="U41" s="6">
        <f>IF(Table1[[#This Row],[Ngày tính CN]]="","",S41+T41)</f>
        <v>45987</v>
      </c>
      <c r="V41" s="32">
        <f ca="1">IF(Table1[[#This Row],[Hạn thanh toán]]="","",IF((U41-NOW())&lt;0,0,(U41-NOW())))</f>
        <v>0</v>
      </c>
      <c r="W41" s="32"/>
      <c r="X41" s="32" t="str">
        <f ca="1">IF(OR(U41="",R41=0),"",IF((U41-NOW())&lt;0,-(U41-NOW()),0))</f>
        <v/>
      </c>
      <c r="Y41" s="2" t="str">
        <f>IF(R41=0,"Đã thanh toán",IF(X41="","",IF(X41&lt;=0,"Chưa đến hạn thanh toán",IF(X41&lt;=30,"Nợ quá hạn 30 ngày",IF(X41&lt;=60,"Nợ quá hạn từ 30 ngày đến 60 ngày",IF(X41&lt;=90,"Nợ quá hạn từ 60 ngày đến 90 ngày",IF(X41&lt;=120,"Nợ quá hạn từ 90 ngày đến 120 ngày","Nợ quá hạn hơn 120 ngày có khả năng mất thanh toán")))))))</f>
        <v>Đã thanh toán</v>
      </c>
      <c r="Z41" s="42">
        <f>IF(S41="","",S41)</f>
        <v>45987</v>
      </c>
      <c r="AA41" s="42">
        <f>IF(M41="","",M41)</f>
        <v>46034</v>
      </c>
      <c r="AD41" s="2" t="str">
        <f>VLOOKUP($A41,MA_KH!$A:$Q,MA_KH!O$1,0)</f>
        <v>MEGA</v>
      </c>
      <c r="AE41" s="2" t="str">
        <f>VLOOKUP($A41,MA_KH!$A:$Q,MA_KH!P$1,0)</f>
        <v>CÔNG TY TNHH MM MEGA MARKET (VIỆT NAM)</v>
      </c>
    </row>
    <row r="42" spans="1:31" ht="25.5" customHeight="1">
      <c r="A42" s="46" t="s">
        <v>101</v>
      </c>
      <c r="B42" s="46" t="s">
        <v>102</v>
      </c>
      <c r="C42" s="47">
        <v>45987</v>
      </c>
      <c r="D42" s="46" t="s">
        <v>14627</v>
      </c>
      <c r="E42" s="47">
        <v>45987</v>
      </c>
      <c r="F42" s="46" t="s">
        <v>18938</v>
      </c>
      <c r="G42" s="46" t="s">
        <v>14628</v>
      </c>
      <c r="H42" s="48">
        <v>460000</v>
      </c>
      <c r="I42" s="49">
        <v>0</v>
      </c>
      <c r="J42" s="48">
        <v>36800</v>
      </c>
      <c r="K42" s="48">
        <v>496800</v>
      </c>
      <c r="L42" s="64" t="s">
        <v>41</v>
      </c>
      <c r="M42" s="6">
        <v>46034</v>
      </c>
      <c r="O42" s="32">
        <f>IF(Table1[[#This Row],[Phân loại]]="Tồn đầu kỳ",Table1[[#This Row],[Tổng giá trị]],0)</f>
        <v>496800</v>
      </c>
      <c r="P42" s="7">
        <f>IF(Table1[[#This Row],[Số còn phải thu ĐK]]&lt;&gt;0,0,IF(Table1[[#This Row],[Phân loại]]="Bán hàng",Table1[[#This Row],[Tổng giá trị]],-Table1[[#This Row],[Tổng giá trị]]))</f>
        <v>0</v>
      </c>
      <c r="Q42" s="32">
        <f>IF(M42&lt;&gt;"",IF(O42&lt;&gt;0,O42,P42),0)</f>
        <v>496800</v>
      </c>
      <c r="R42" s="7">
        <f>Table1[[#This Row],[Số còn phải thu ĐK]]+Table1[[#This Row],[Giá Trị HD sau CK]]-Table1[[#This Row],[Số tiền đã thu]]</f>
        <v>0</v>
      </c>
      <c r="S42" s="6">
        <f>IF(Table1[[#This Row],[Ngày hóa đơn]]&lt;&gt;"",Table1[[#This Row],[Ngày hóa đơn]],IF(Table1[[#This Row],[Ngày hạch toán]]&lt;&gt;"",Table1[[#This Row],[Ngày hạch toán]],""))</f>
        <v>45987</v>
      </c>
      <c r="T42" s="7"/>
      <c r="U42" s="6">
        <f>IF(Table1[[#This Row],[Ngày tính CN]]="","",S42+T42)</f>
        <v>45987</v>
      </c>
      <c r="V42" s="32">
        <f ca="1">IF(Table1[[#This Row],[Hạn thanh toán]]="","",IF((U42-NOW())&lt;0,0,(U42-NOW())))</f>
        <v>0</v>
      </c>
      <c r="W42" s="32"/>
      <c r="X42" s="32" t="str">
        <f ca="1">IF(OR(U42="",R42=0),"",IF((U42-NOW())&lt;0,-(U42-NOW()),0))</f>
        <v/>
      </c>
      <c r="Y42" s="2" t="str">
        <f>IF(R42=0,"Đã thanh toán",IF(X42="","",IF(X42&lt;=0,"Chưa đến hạn thanh toán",IF(X42&lt;=30,"Nợ quá hạn 30 ngày",IF(X42&lt;=60,"Nợ quá hạn từ 30 ngày đến 60 ngày",IF(X42&lt;=90,"Nợ quá hạn từ 60 ngày đến 90 ngày",IF(X42&lt;=120,"Nợ quá hạn từ 90 ngày đến 120 ngày","Nợ quá hạn hơn 120 ngày có khả năng mất thanh toán")))))))</f>
        <v>Đã thanh toán</v>
      </c>
      <c r="Z42" s="42">
        <f>IF(S42="","",S42)</f>
        <v>45987</v>
      </c>
      <c r="AA42" s="42">
        <f>IF(M42="","",M42)</f>
        <v>46034</v>
      </c>
      <c r="AD42" s="2" t="str">
        <f>VLOOKUP($A42,MA_KH!$A:$Q,MA_KH!O$1,0)</f>
        <v>MEGA</v>
      </c>
      <c r="AE42" s="2" t="str">
        <f>VLOOKUP($A42,MA_KH!$A:$Q,MA_KH!P$1,0)</f>
        <v>CÔNG TY TNHH MM MEGA MARKET (VIỆT NAM)</v>
      </c>
    </row>
    <row r="43" spans="1:31" ht="25.5" customHeight="1">
      <c r="A43" s="46" t="s">
        <v>101</v>
      </c>
      <c r="B43" s="46" t="s">
        <v>102</v>
      </c>
      <c r="C43" s="47">
        <v>45987</v>
      </c>
      <c r="D43" s="46" t="s">
        <v>14629</v>
      </c>
      <c r="E43" s="47">
        <v>45987</v>
      </c>
      <c r="F43" s="46" t="s">
        <v>18939</v>
      </c>
      <c r="G43" s="46" t="s">
        <v>14630</v>
      </c>
      <c r="H43" s="48">
        <v>2751120</v>
      </c>
      <c r="I43" s="49">
        <v>0</v>
      </c>
      <c r="J43" s="48">
        <v>220090</v>
      </c>
      <c r="K43" s="48">
        <v>2971210</v>
      </c>
      <c r="L43" s="64" t="s">
        <v>41</v>
      </c>
      <c r="M43" s="6">
        <v>46034</v>
      </c>
      <c r="O43" s="32">
        <f>IF(Table1[[#This Row],[Phân loại]]="Tồn đầu kỳ",Table1[[#This Row],[Tổng giá trị]],0)</f>
        <v>2971210</v>
      </c>
      <c r="P43" s="7">
        <f>IF(Table1[[#This Row],[Số còn phải thu ĐK]]&lt;&gt;0,0,IF(Table1[[#This Row],[Phân loại]]="Bán hàng",Table1[[#This Row],[Tổng giá trị]],-Table1[[#This Row],[Tổng giá trị]]))</f>
        <v>0</v>
      </c>
      <c r="Q43" s="32">
        <f>IF(M43&lt;&gt;"",IF(O43&lt;&gt;0,O43,P43),0)</f>
        <v>2971210</v>
      </c>
      <c r="R43" s="7">
        <f>Table1[[#This Row],[Số còn phải thu ĐK]]+Table1[[#This Row],[Giá Trị HD sau CK]]-Table1[[#This Row],[Số tiền đã thu]]</f>
        <v>0</v>
      </c>
      <c r="S43" s="6">
        <f>IF(Table1[[#This Row],[Ngày hóa đơn]]&lt;&gt;"",Table1[[#This Row],[Ngày hóa đơn]],IF(Table1[[#This Row],[Ngày hạch toán]]&lt;&gt;"",Table1[[#This Row],[Ngày hạch toán]],""))</f>
        <v>45987</v>
      </c>
      <c r="T43" s="7"/>
      <c r="U43" s="6">
        <f>IF(Table1[[#This Row],[Ngày tính CN]]="","",S43+T43)</f>
        <v>45987</v>
      </c>
      <c r="V43" s="32">
        <f ca="1">IF(Table1[[#This Row],[Hạn thanh toán]]="","",IF((U43-NOW())&lt;0,0,(U43-NOW())))</f>
        <v>0</v>
      </c>
      <c r="W43" s="32"/>
      <c r="X43" s="32" t="str">
        <f ca="1">IF(OR(U43="",R43=0),"",IF((U43-NOW())&lt;0,-(U43-NOW()),0))</f>
        <v/>
      </c>
      <c r="Y43" s="2" t="str">
        <f>IF(R43=0,"Đã thanh toán",IF(X43="","",IF(X43&lt;=0,"Chưa đến hạn thanh toán",IF(X43&lt;=30,"Nợ quá hạn 30 ngày",IF(X43&lt;=60,"Nợ quá hạn từ 30 ngày đến 60 ngày",IF(X43&lt;=90,"Nợ quá hạn từ 60 ngày đến 90 ngày",IF(X43&lt;=120,"Nợ quá hạn từ 90 ngày đến 120 ngày","Nợ quá hạn hơn 120 ngày có khả năng mất thanh toán")))))))</f>
        <v>Đã thanh toán</v>
      </c>
      <c r="Z43" s="42">
        <f>IF(S43="","",S43)</f>
        <v>45987</v>
      </c>
      <c r="AA43" s="42">
        <f>IF(M43="","",M43)</f>
        <v>46034</v>
      </c>
      <c r="AD43" s="2" t="str">
        <f>VLOOKUP($A43,MA_KH!$A:$Q,MA_KH!O$1,0)</f>
        <v>MEGA</v>
      </c>
      <c r="AE43" s="2" t="str">
        <f>VLOOKUP($A43,MA_KH!$A:$Q,MA_KH!P$1,0)</f>
        <v>CÔNG TY TNHH MM MEGA MARKET (VIỆT NAM)</v>
      </c>
    </row>
    <row r="44" spans="1:31" ht="25.5" customHeight="1">
      <c r="A44" s="50" t="s">
        <v>101</v>
      </c>
      <c r="B44" s="50" t="s">
        <v>102</v>
      </c>
      <c r="C44" s="51">
        <v>45987</v>
      </c>
      <c r="D44" s="50" t="s">
        <v>14631</v>
      </c>
      <c r="E44" s="51">
        <v>45987</v>
      </c>
      <c r="F44" s="50" t="s">
        <v>18940</v>
      </c>
      <c r="G44" s="50" t="s">
        <v>14632</v>
      </c>
      <c r="H44" s="52">
        <v>2584680</v>
      </c>
      <c r="I44" s="53">
        <v>0</v>
      </c>
      <c r="J44" s="52">
        <v>206774</v>
      </c>
      <c r="K44" s="52">
        <v>2791454</v>
      </c>
      <c r="L44" s="64" t="s">
        <v>41</v>
      </c>
      <c r="M44" s="6">
        <v>46034</v>
      </c>
      <c r="O44" s="32">
        <f>IF(Table1[[#This Row],[Phân loại]]="Tồn đầu kỳ",Table1[[#This Row],[Tổng giá trị]],0)</f>
        <v>2791454</v>
      </c>
      <c r="P44" s="7">
        <f>IF(Table1[[#This Row],[Số còn phải thu ĐK]]&lt;&gt;0,0,IF(Table1[[#This Row],[Phân loại]]="Bán hàng",Table1[[#This Row],[Tổng giá trị]],-Table1[[#This Row],[Tổng giá trị]]))</f>
        <v>0</v>
      </c>
      <c r="Q44" s="32">
        <f>IF(M44&lt;&gt;"",IF(O44&lt;&gt;0,O44,P44),0)</f>
        <v>2791454</v>
      </c>
      <c r="R44" s="7">
        <f>Table1[[#This Row],[Số còn phải thu ĐK]]+Table1[[#This Row],[Giá Trị HD sau CK]]-Table1[[#This Row],[Số tiền đã thu]]</f>
        <v>0</v>
      </c>
      <c r="S44" s="6">
        <f>IF(Table1[[#This Row],[Ngày hóa đơn]]&lt;&gt;"",Table1[[#This Row],[Ngày hóa đơn]],IF(Table1[[#This Row],[Ngày hạch toán]]&lt;&gt;"",Table1[[#This Row],[Ngày hạch toán]],""))</f>
        <v>45987</v>
      </c>
      <c r="T44" s="7"/>
      <c r="U44" s="6">
        <f>IF(Table1[[#This Row],[Ngày tính CN]]="","",S44+T44)</f>
        <v>45987</v>
      </c>
      <c r="V44" s="32">
        <f ca="1">IF(Table1[[#This Row],[Hạn thanh toán]]="","",IF((U44-NOW())&lt;0,0,(U44-NOW())))</f>
        <v>0</v>
      </c>
      <c r="W44" s="32"/>
      <c r="X44" s="32" t="str">
        <f ca="1">IF(OR(U44="",R44=0),"",IF((U44-NOW())&lt;0,-(U44-NOW()),0))</f>
        <v/>
      </c>
      <c r="Y44" s="2" t="str">
        <f>IF(R44=0,"Đã thanh toán",IF(X44="","",IF(X44&lt;=0,"Chưa đến hạn thanh toán",IF(X44&lt;=30,"Nợ quá hạn 30 ngày",IF(X44&lt;=60,"Nợ quá hạn từ 30 ngày đến 60 ngày",IF(X44&lt;=90,"Nợ quá hạn từ 60 ngày đến 90 ngày",IF(X44&lt;=120,"Nợ quá hạn từ 90 ngày đến 120 ngày","Nợ quá hạn hơn 120 ngày có khả năng mất thanh toán")))))))</f>
        <v>Đã thanh toán</v>
      </c>
      <c r="Z44" s="42">
        <f>IF(S44="","",S44)</f>
        <v>45987</v>
      </c>
      <c r="AA44" s="42">
        <f>IF(M44="","",M44)</f>
        <v>46034</v>
      </c>
      <c r="AD44" s="2" t="str">
        <f>VLOOKUP($A44,MA_KH!$A:$Q,MA_KH!O$1,0)</f>
        <v>MEGA</v>
      </c>
      <c r="AE44" s="2" t="str">
        <f>VLOOKUP($A44,MA_KH!$A:$Q,MA_KH!P$1,0)</f>
        <v>CÔNG TY TNHH MM MEGA MARKET (VIỆT NAM)</v>
      </c>
    </row>
    <row r="45" spans="1:31" ht="25.5" customHeight="1">
      <c r="A45" s="46" t="s">
        <v>258</v>
      </c>
      <c r="B45" s="46" t="s">
        <v>259</v>
      </c>
      <c r="C45" s="47">
        <v>45988</v>
      </c>
      <c r="D45" s="46" t="s">
        <v>14633</v>
      </c>
      <c r="E45" s="47">
        <v>45988</v>
      </c>
      <c r="F45" s="46" t="s">
        <v>18941</v>
      </c>
      <c r="G45" s="46" t="s">
        <v>14634</v>
      </c>
      <c r="H45" s="48">
        <v>3580490</v>
      </c>
      <c r="I45" s="49">
        <v>0</v>
      </c>
      <c r="J45" s="48">
        <v>286439</v>
      </c>
      <c r="K45" s="48">
        <v>3866929</v>
      </c>
      <c r="L45" s="64" t="s">
        <v>41</v>
      </c>
      <c r="M45" s="6">
        <v>46034</v>
      </c>
      <c r="O45" s="32">
        <f>IF(Table1[[#This Row],[Phân loại]]="Tồn đầu kỳ",Table1[[#This Row],[Tổng giá trị]],0)</f>
        <v>3866929</v>
      </c>
      <c r="P45" s="7">
        <f>IF(Table1[[#This Row],[Số còn phải thu ĐK]]&lt;&gt;0,0,IF(Table1[[#This Row],[Phân loại]]="Bán hàng",Table1[[#This Row],[Tổng giá trị]],-Table1[[#This Row],[Tổng giá trị]]))</f>
        <v>0</v>
      </c>
      <c r="Q45" s="32">
        <f>IF(M45&lt;&gt;"",IF(O45&lt;&gt;0,O45,P45),0)</f>
        <v>3866929</v>
      </c>
      <c r="R45" s="7">
        <f>Table1[[#This Row],[Số còn phải thu ĐK]]+Table1[[#This Row],[Giá Trị HD sau CK]]-Table1[[#This Row],[Số tiền đã thu]]</f>
        <v>0</v>
      </c>
      <c r="S45" s="6">
        <f>IF(Table1[[#This Row],[Ngày hóa đơn]]&lt;&gt;"",Table1[[#This Row],[Ngày hóa đơn]],IF(Table1[[#This Row],[Ngày hạch toán]]&lt;&gt;"",Table1[[#This Row],[Ngày hạch toán]],""))</f>
        <v>45988</v>
      </c>
      <c r="T45" s="7"/>
      <c r="U45" s="6">
        <f>IF(Table1[[#This Row],[Ngày tính CN]]="","",S45+T45)</f>
        <v>45988</v>
      </c>
      <c r="V45" s="32">
        <f ca="1">IF(Table1[[#This Row],[Hạn thanh toán]]="","",IF((U45-NOW())&lt;0,0,(U45-NOW())))</f>
        <v>0</v>
      </c>
      <c r="W45" s="32"/>
      <c r="X45" s="32" t="str">
        <f ca="1">IF(OR(U45="",R45=0),"",IF((U45-NOW())&lt;0,-(U45-NOW()),0))</f>
        <v/>
      </c>
      <c r="Y45" s="2" t="str">
        <f>IF(R45=0,"Đã thanh toán",IF(X45="","",IF(X45&lt;=0,"Chưa đến hạn thanh toán",IF(X45&lt;=30,"Nợ quá hạn 30 ngày",IF(X45&lt;=60,"Nợ quá hạn từ 30 ngày đến 60 ngày",IF(X45&lt;=90,"Nợ quá hạn từ 60 ngày đến 90 ngày",IF(X45&lt;=120,"Nợ quá hạn từ 90 ngày đến 120 ngày","Nợ quá hạn hơn 120 ngày có khả năng mất thanh toán")))))))</f>
        <v>Đã thanh toán</v>
      </c>
      <c r="Z45" s="42">
        <f>IF(S45="","",S45)</f>
        <v>45988</v>
      </c>
      <c r="AA45" s="42">
        <f>IF(M45="","",M45)</f>
        <v>46034</v>
      </c>
      <c r="AD45" s="2" t="str">
        <f>VLOOKUP($A45,MA_KH!$A:$Q,MA_KH!O$1,0)</f>
        <v>MEGA</v>
      </c>
      <c r="AE45" s="2" t="str">
        <f>VLOOKUP($A45,MA_KH!$A:$Q,MA_KH!P$1,0)</f>
        <v>CÔNG TY TNHH MM MEGA MARKET (VIỆT NAM)</v>
      </c>
    </row>
    <row r="46" spans="1:31" ht="25.5" customHeight="1">
      <c r="A46" s="46" t="s">
        <v>258</v>
      </c>
      <c r="B46" s="46" t="s">
        <v>259</v>
      </c>
      <c r="C46" s="47">
        <v>45988</v>
      </c>
      <c r="D46" s="46" t="s">
        <v>14635</v>
      </c>
      <c r="E46" s="47">
        <v>45988</v>
      </c>
      <c r="F46" s="46" t="s">
        <v>18942</v>
      </c>
      <c r="G46" s="46" t="s">
        <v>14636</v>
      </c>
      <c r="H46" s="48">
        <v>5061945</v>
      </c>
      <c r="I46" s="49">
        <v>0</v>
      </c>
      <c r="J46" s="48">
        <v>404956</v>
      </c>
      <c r="K46" s="48">
        <v>5466901</v>
      </c>
      <c r="L46" s="64" t="s">
        <v>41</v>
      </c>
      <c r="M46" s="6">
        <v>46034</v>
      </c>
      <c r="O46" s="32">
        <f>IF(Table1[[#This Row],[Phân loại]]="Tồn đầu kỳ",Table1[[#This Row],[Tổng giá trị]],0)</f>
        <v>5466901</v>
      </c>
      <c r="P46" s="7">
        <f>IF(Table1[[#This Row],[Số còn phải thu ĐK]]&lt;&gt;0,0,IF(Table1[[#This Row],[Phân loại]]="Bán hàng",Table1[[#This Row],[Tổng giá trị]],-Table1[[#This Row],[Tổng giá trị]]))</f>
        <v>0</v>
      </c>
      <c r="Q46" s="32">
        <f>IF(M46&lt;&gt;"",IF(O46&lt;&gt;0,O46,P46),0)</f>
        <v>5466901</v>
      </c>
      <c r="R46" s="7">
        <f>Table1[[#This Row],[Số còn phải thu ĐK]]+Table1[[#This Row],[Giá Trị HD sau CK]]-Table1[[#This Row],[Số tiền đã thu]]</f>
        <v>0</v>
      </c>
      <c r="S46" s="6">
        <f>IF(Table1[[#This Row],[Ngày hóa đơn]]&lt;&gt;"",Table1[[#This Row],[Ngày hóa đơn]],IF(Table1[[#This Row],[Ngày hạch toán]]&lt;&gt;"",Table1[[#This Row],[Ngày hạch toán]],""))</f>
        <v>45988</v>
      </c>
      <c r="T46" s="7"/>
      <c r="U46" s="6">
        <f>IF(Table1[[#This Row],[Ngày tính CN]]="","",S46+T46)</f>
        <v>45988</v>
      </c>
      <c r="V46" s="32">
        <f ca="1">IF(Table1[[#This Row],[Hạn thanh toán]]="","",IF((U46-NOW())&lt;0,0,(U46-NOW())))</f>
        <v>0</v>
      </c>
      <c r="W46" s="32"/>
      <c r="X46" s="32" t="str">
        <f ca="1">IF(OR(U46="",R46=0),"",IF((U46-NOW())&lt;0,-(U46-NOW()),0))</f>
        <v/>
      </c>
      <c r="Y46" s="2" t="str">
        <f>IF(R46=0,"Đã thanh toán",IF(X46="","",IF(X46&lt;=0,"Chưa đến hạn thanh toán",IF(X46&lt;=30,"Nợ quá hạn 30 ngày",IF(X46&lt;=60,"Nợ quá hạn từ 30 ngày đến 60 ngày",IF(X46&lt;=90,"Nợ quá hạn từ 60 ngày đến 90 ngày",IF(X46&lt;=120,"Nợ quá hạn từ 90 ngày đến 120 ngày","Nợ quá hạn hơn 120 ngày có khả năng mất thanh toán")))))))</f>
        <v>Đã thanh toán</v>
      </c>
      <c r="Z46" s="42">
        <f>IF(S46="","",S46)</f>
        <v>45988</v>
      </c>
      <c r="AA46" s="42">
        <f>IF(M46="","",M46)</f>
        <v>46034</v>
      </c>
      <c r="AD46" s="2" t="str">
        <f>VLOOKUP($A46,MA_KH!$A:$Q,MA_KH!O$1,0)</f>
        <v>MEGA</v>
      </c>
      <c r="AE46" s="2" t="str">
        <f>VLOOKUP($A46,MA_KH!$A:$Q,MA_KH!P$1,0)</f>
        <v>CÔNG TY TNHH MM MEGA MARKET (VIỆT NAM)</v>
      </c>
    </row>
    <row r="47" spans="1:31" ht="25.5" customHeight="1">
      <c r="A47" s="46" t="s">
        <v>250</v>
      </c>
      <c r="B47" s="46" t="s">
        <v>251</v>
      </c>
      <c r="C47" s="47">
        <v>45988</v>
      </c>
      <c r="D47" s="46" t="s">
        <v>14637</v>
      </c>
      <c r="E47" s="47">
        <v>45988</v>
      </c>
      <c r="F47" s="46" t="s">
        <v>18943</v>
      </c>
      <c r="G47" s="46" t="s">
        <v>14638</v>
      </c>
      <c r="H47" s="48">
        <v>501830</v>
      </c>
      <c r="I47" s="49">
        <v>0</v>
      </c>
      <c r="J47" s="48">
        <v>40146</v>
      </c>
      <c r="K47" s="48">
        <v>541976</v>
      </c>
      <c r="L47" s="64" t="s">
        <v>41</v>
      </c>
      <c r="M47" s="6">
        <v>46034</v>
      </c>
      <c r="O47" s="32">
        <f>IF(Table1[[#This Row],[Phân loại]]="Tồn đầu kỳ",Table1[[#This Row],[Tổng giá trị]],0)</f>
        <v>541976</v>
      </c>
      <c r="P47" s="7">
        <f>IF(Table1[[#This Row],[Số còn phải thu ĐK]]&lt;&gt;0,0,IF(Table1[[#This Row],[Phân loại]]="Bán hàng",Table1[[#This Row],[Tổng giá trị]],-Table1[[#This Row],[Tổng giá trị]]))</f>
        <v>0</v>
      </c>
      <c r="Q47" s="32">
        <f>IF(M47&lt;&gt;"",IF(O47&lt;&gt;0,O47,P47),0)</f>
        <v>541976</v>
      </c>
      <c r="R47" s="7">
        <f>Table1[[#This Row],[Số còn phải thu ĐK]]+Table1[[#This Row],[Giá Trị HD sau CK]]-Table1[[#This Row],[Số tiền đã thu]]</f>
        <v>0</v>
      </c>
      <c r="S47" s="6">
        <f>IF(Table1[[#This Row],[Ngày hóa đơn]]&lt;&gt;"",Table1[[#This Row],[Ngày hóa đơn]],IF(Table1[[#This Row],[Ngày hạch toán]]&lt;&gt;"",Table1[[#This Row],[Ngày hạch toán]],""))</f>
        <v>45988</v>
      </c>
      <c r="T47" s="7"/>
      <c r="U47" s="6">
        <f>IF(Table1[[#This Row],[Ngày tính CN]]="","",S47+T47)</f>
        <v>45988</v>
      </c>
      <c r="V47" s="32">
        <f ca="1">IF(Table1[[#This Row],[Hạn thanh toán]]="","",IF((U47-NOW())&lt;0,0,(U47-NOW())))</f>
        <v>0</v>
      </c>
      <c r="W47" s="32"/>
      <c r="X47" s="32" t="str">
        <f ca="1">IF(OR(U47="",R47=0),"",IF((U47-NOW())&lt;0,-(U47-NOW()),0))</f>
        <v/>
      </c>
      <c r="Y47" s="2" t="str">
        <f>IF(R47=0,"Đã thanh toán",IF(X47="","",IF(X47&lt;=0,"Chưa đến hạn thanh toán",IF(X47&lt;=30,"Nợ quá hạn 30 ngày",IF(X47&lt;=60,"Nợ quá hạn từ 30 ngày đến 60 ngày",IF(X47&lt;=90,"Nợ quá hạn từ 60 ngày đến 90 ngày",IF(X47&lt;=120,"Nợ quá hạn từ 90 ngày đến 120 ngày","Nợ quá hạn hơn 120 ngày có khả năng mất thanh toán")))))))</f>
        <v>Đã thanh toán</v>
      </c>
      <c r="Z47" s="42">
        <f>IF(S47="","",S47)</f>
        <v>45988</v>
      </c>
      <c r="AA47" s="42">
        <f>IF(M47="","",M47)</f>
        <v>46034</v>
      </c>
      <c r="AD47" s="2" t="str">
        <f>VLOOKUP($A47,MA_KH!$A:$Q,MA_KH!O$1,0)</f>
        <v>MEGA</v>
      </c>
      <c r="AE47" s="2" t="str">
        <f>VLOOKUP($A47,MA_KH!$A:$Q,MA_KH!P$1,0)</f>
        <v>CÔNG TY TNHH MM MEGA MARKET (VIỆT NAM)</v>
      </c>
    </row>
    <row r="48" spans="1:31" ht="25.5" customHeight="1">
      <c r="A48" s="46" t="s">
        <v>250</v>
      </c>
      <c r="B48" s="46" t="s">
        <v>251</v>
      </c>
      <c r="C48" s="47">
        <v>45988</v>
      </c>
      <c r="D48" s="46" t="s">
        <v>14639</v>
      </c>
      <c r="E48" s="47">
        <v>45988</v>
      </c>
      <c r="F48" s="46" t="s">
        <v>18944</v>
      </c>
      <c r="G48" s="46" t="s">
        <v>14640</v>
      </c>
      <c r="H48" s="48">
        <v>991190</v>
      </c>
      <c r="I48" s="49">
        <v>0</v>
      </c>
      <c r="J48" s="48">
        <v>79295</v>
      </c>
      <c r="K48" s="48">
        <v>1070485</v>
      </c>
      <c r="L48" s="64" t="s">
        <v>41</v>
      </c>
      <c r="M48" s="6">
        <v>46034</v>
      </c>
      <c r="O48" s="32">
        <f>IF(Table1[[#This Row],[Phân loại]]="Tồn đầu kỳ",Table1[[#This Row],[Tổng giá trị]],0)</f>
        <v>1070485</v>
      </c>
      <c r="P48" s="7">
        <f>IF(Table1[[#This Row],[Số còn phải thu ĐK]]&lt;&gt;0,0,IF(Table1[[#This Row],[Phân loại]]="Bán hàng",Table1[[#This Row],[Tổng giá trị]],-Table1[[#This Row],[Tổng giá trị]]))</f>
        <v>0</v>
      </c>
      <c r="Q48" s="32">
        <f>IF(M48&lt;&gt;"",IF(O48&lt;&gt;0,O48,P48),0)</f>
        <v>1070485</v>
      </c>
      <c r="R48" s="7">
        <f>Table1[[#This Row],[Số còn phải thu ĐK]]+Table1[[#This Row],[Giá Trị HD sau CK]]-Table1[[#This Row],[Số tiền đã thu]]</f>
        <v>0</v>
      </c>
      <c r="S48" s="6">
        <f>IF(Table1[[#This Row],[Ngày hóa đơn]]&lt;&gt;"",Table1[[#This Row],[Ngày hóa đơn]],IF(Table1[[#This Row],[Ngày hạch toán]]&lt;&gt;"",Table1[[#This Row],[Ngày hạch toán]],""))</f>
        <v>45988</v>
      </c>
      <c r="T48" s="7"/>
      <c r="U48" s="6">
        <f>IF(Table1[[#This Row],[Ngày tính CN]]="","",S48+T48)</f>
        <v>45988</v>
      </c>
      <c r="V48" s="32">
        <f ca="1">IF(Table1[[#This Row],[Hạn thanh toán]]="","",IF((U48-NOW())&lt;0,0,(U48-NOW())))</f>
        <v>0</v>
      </c>
      <c r="W48" s="32"/>
      <c r="X48" s="32" t="str">
        <f ca="1">IF(OR(U48="",R48=0),"",IF((U48-NOW())&lt;0,-(U48-NOW()),0))</f>
        <v/>
      </c>
      <c r="Y48" s="2" t="str">
        <f>IF(R48=0,"Đã thanh toán",IF(X48="","",IF(X48&lt;=0,"Chưa đến hạn thanh toán",IF(X48&lt;=30,"Nợ quá hạn 30 ngày",IF(X48&lt;=60,"Nợ quá hạn từ 30 ngày đến 60 ngày",IF(X48&lt;=90,"Nợ quá hạn từ 60 ngày đến 90 ngày",IF(X48&lt;=120,"Nợ quá hạn từ 90 ngày đến 120 ngày","Nợ quá hạn hơn 120 ngày có khả năng mất thanh toán")))))))</f>
        <v>Đã thanh toán</v>
      </c>
      <c r="Z48" s="42">
        <f>IF(S48="","",S48)</f>
        <v>45988</v>
      </c>
      <c r="AA48" s="42">
        <f>IF(M48="","",M48)</f>
        <v>46034</v>
      </c>
      <c r="AD48" s="2" t="str">
        <f>VLOOKUP($A48,MA_KH!$A:$Q,MA_KH!O$1,0)</f>
        <v>MEGA</v>
      </c>
      <c r="AE48" s="2" t="str">
        <f>VLOOKUP($A48,MA_KH!$A:$Q,MA_KH!P$1,0)</f>
        <v>CÔNG TY TNHH MM MEGA MARKET (VIỆT NAM)</v>
      </c>
    </row>
    <row r="49" spans="1:31" ht="25.5" customHeight="1">
      <c r="A49" s="46" t="s">
        <v>199</v>
      </c>
      <c r="B49" s="46" t="s">
        <v>200</v>
      </c>
      <c r="C49" s="47">
        <v>45988</v>
      </c>
      <c r="D49" s="46" t="s">
        <v>14641</v>
      </c>
      <c r="E49" s="47">
        <v>45988</v>
      </c>
      <c r="F49" s="46" t="s">
        <v>18945</v>
      </c>
      <c r="G49" s="46" t="s">
        <v>14642</v>
      </c>
      <c r="H49" s="48">
        <v>10166990</v>
      </c>
      <c r="I49" s="49">
        <v>0</v>
      </c>
      <c r="J49" s="48">
        <v>813359</v>
      </c>
      <c r="K49" s="48">
        <v>10980349</v>
      </c>
      <c r="L49" s="64" t="s">
        <v>41</v>
      </c>
      <c r="M49" s="6">
        <v>46034</v>
      </c>
      <c r="O49" s="32">
        <f>IF(Table1[[#This Row],[Phân loại]]="Tồn đầu kỳ",Table1[[#This Row],[Tổng giá trị]],0)</f>
        <v>10980349</v>
      </c>
      <c r="P49" s="7">
        <f>IF(Table1[[#This Row],[Số còn phải thu ĐK]]&lt;&gt;0,0,IF(Table1[[#This Row],[Phân loại]]="Bán hàng",Table1[[#This Row],[Tổng giá trị]],-Table1[[#This Row],[Tổng giá trị]]))</f>
        <v>0</v>
      </c>
      <c r="Q49" s="32">
        <f>IF(M49&lt;&gt;"",IF(O49&lt;&gt;0,O49,P49),0)</f>
        <v>10980349</v>
      </c>
      <c r="R49" s="7">
        <f>Table1[[#This Row],[Số còn phải thu ĐK]]+Table1[[#This Row],[Giá Trị HD sau CK]]-Table1[[#This Row],[Số tiền đã thu]]</f>
        <v>0</v>
      </c>
      <c r="S49" s="6">
        <f>IF(Table1[[#This Row],[Ngày hóa đơn]]&lt;&gt;"",Table1[[#This Row],[Ngày hóa đơn]],IF(Table1[[#This Row],[Ngày hạch toán]]&lt;&gt;"",Table1[[#This Row],[Ngày hạch toán]],""))</f>
        <v>45988</v>
      </c>
      <c r="T49" s="7"/>
      <c r="U49" s="6">
        <f>IF(Table1[[#This Row],[Ngày tính CN]]="","",S49+T49)</f>
        <v>45988</v>
      </c>
      <c r="V49" s="32">
        <f ca="1">IF(Table1[[#This Row],[Hạn thanh toán]]="","",IF((U49-NOW())&lt;0,0,(U49-NOW())))</f>
        <v>0</v>
      </c>
      <c r="W49" s="32"/>
      <c r="X49" s="32" t="str">
        <f ca="1">IF(OR(U49="",R49=0),"",IF((U49-NOW())&lt;0,-(U49-NOW()),0))</f>
        <v/>
      </c>
      <c r="Y49" s="2" t="str">
        <f>IF(R49=0,"Đã thanh toán",IF(X49="","",IF(X49&lt;=0,"Chưa đến hạn thanh toán",IF(X49&lt;=30,"Nợ quá hạn 30 ngày",IF(X49&lt;=60,"Nợ quá hạn từ 30 ngày đến 60 ngày",IF(X49&lt;=90,"Nợ quá hạn từ 60 ngày đến 90 ngày",IF(X49&lt;=120,"Nợ quá hạn từ 90 ngày đến 120 ngày","Nợ quá hạn hơn 120 ngày có khả năng mất thanh toán")))))))</f>
        <v>Đã thanh toán</v>
      </c>
      <c r="Z49" s="42">
        <f>IF(S49="","",S49)</f>
        <v>45988</v>
      </c>
      <c r="AA49" s="42">
        <f>IF(M49="","",M49)</f>
        <v>46034</v>
      </c>
      <c r="AD49" s="2" t="str">
        <f>VLOOKUP($A49,MA_KH!$A:$Q,MA_KH!O$1,0)</f>
        <v>MEGA</v>
      </c>
      <c r="AE49" s="2" t="str">
        <f>VLOOKUP($A49,MA_KH!$A:$Q,MA_KH!P$1,0)</f>
        <v>CÔNG TY TNHH MM MEGA MARKET (VIỆT NAM)</v>
      </c>
    </row>
    <row r="50" spans="1:31" ht="25.5" customHeight="1">
      <c r="A50" s="46" t="s">
        <v>191</v>
      </c>
      <c r="B50" s="46" t="s">
        <v>192</v>
      </c>
      <c r="C50" s="47">
        <v>45988</v>
      </c>
      <c r="D50" s="46" t="s">
        <v>14643</v>
      </c>
      <c r="E50" s="47">
        <v>45988</v>
      </c>
      <c r="F50" s="46" t="s">
        <v>18946</v>
      </c>
      <c r="G50" s="46" t="s">
        <v>14644</v>
      </c>
      <c r="H50" s="48">
        <v>2381320</v>
      </c>
      <c r="I50" s="49">
        <v>0</v>
      </c>
      <c r="J50" s="48">
        <v>190506</v>
      </c>
      <c r="K50" s="48">
        <v>2571826</v>
      </c>
      <c r="L50" s="64" t="s">
        <v>41</v>
      </c>
      <c r="M50" s="6">
        <v>46034</v>
      </c>
      <c r="O50" s="32">
        <f>IF(Table1[[#This Row],[Phân loại]]="Tồn đầu kỳ",Table1[[#This Row],[Tổng giá trị]],0)</f>
        <v>2571826</v>
      </c>
      <c r="P50" s="7">
        <f>IF(Table1[[#This Row],[Số còn phải thu ĐK]]&lt;&gt;0,0,IF(Table1[[#This Row],[Phân loại]]="Bán hàng",Table1[[#This Row],[Tổng giá trị]],-Table1[[#This Row],[Tổng giá trị]]))</f>
        <v>0</v>
      </c>
      <c r="Q50" s="32">
        <f>IF(M50&lt;&gt;"",IF(O50&lt;&gt;0,O50,P50),0)</f>
        <v>2571826</v>
      </c>
      <c r="R50" s="7">
        <f>Table1[[#This Row],[Số còn phải thu ĐK]]+Table1[[#This Row],[Giá Trị HD sau CK]]-Table1[[#This Row],[Số tiền đã thu]]</f>
        <v>0</v>
      </c>
      <c r="S50" s="6">
        <f>IF(Table1[[#This Row],[Ngày hóa đơn]]&lt;&gt;"",Table1[[#This Row],[Ngày hóa đơn]],IF(Table1[[#This Row],[Ngày hạch toán]]&lt;&gt;"",Table1[[#This Row],[Ngày hạch toán]],""))</f>
        <v>45988</v>
      </c>
      <c r="T50" s="7"/>
      <c r="U50" s="6">
        <f>IF(Table1[[#This Row],[Ngày tính CN]]="","",S50+T50)</f>
        <v>45988</v>
      </c>
      <c r="V50" s="32">
        <f ca="1">IF(Table1[[#This Row],[Hạn thanh toán]]="","",IF((U50-NOW())&lt;0,0,(U50-NOW())))</f>
        <v>0</v>
      </c>
      <c r="W50" s="32"/>
      <c r="X50" s="32" t="str">
        <f ca="1">IF(OR(U50="",R50=0),"",IF((U50-NOW())&lt;0,-(U50-NOW()),0))</f>
        <v/>
      </c>
      <c r="Y50" s="2" t="str">
        <f>IF(R50=0,"Đã thanh toán",IF(X50="","",IF(X50&lt;=0,"Chưa đến hạn thanh toán",IF(X50&lt;=30,"Nợ quá hạn 30 ngày",IF(X50&lt;=60,"Nợ quá hạn từ 30 ngày đến 60 ngày",IF(X50&lt;=90,"Nợ quá hạn từ 60 ngày đến 90 ngày",IF(X50&lt;=120,"Nợ quá hạn từ 90 ngày đến 120 ngày","Nợ quá hạn hơn 120 ngày có khả năng mất thanh toán")))))))</f>
        <v>Đã thanh toán</v>
      </c>
      <c r="Z50" s="42">
        <f>IF(S50="","",S50)</f>
        <v>45988</v>
      </c>
      <c r="AA50" s="42">
        <f>IF(M50="","",M50)</f>
        <v>46034</v>
      </c>
      <c r="AD50" s="2" t="str">
        <f>VLOOKUP($A50,MA_KH!$A:$Q,MA_KH!O$1,0)</f>
        <v>MEGA</v>
      </c>
      <c r="AE50" s="2" t="str">
        <f>VLOOKUP($A50,MA_KH!$A:$Q,MA_KH!P$1,0)</f>
        <v>CÔNG TY TNHH MM MEGA MARKET (VIỆT NAM)</v>
      </c>
    </row>
    <row r="51" spans="1:31" ht="25.5" customHeight="1">
      <c r="A51" s="46" t="s">
        <v>191</v>
      </c>
      <c r="B51" s="46" t="s">
        <v>192</v>
      </c>
      <c r="C51" s="47">
        <v>45988</v>
      </c>
      <c r="D51" s="46" t="s">
        <v>14645</v>
      </c>
      <c r="E51" s="47">
        <v>45988</v>
      </c>
      <c r="F51" s="46" t="s">
        <v>18947</v>
      </c>
      <c r="G51" s="46" t="s">
        <v>14646</v>
      </c>
      <c r="H51" s="48">
        <v>1154330</v>
      </c>
      <c r="I51" s="49">
        <v>0</v>
      </c>
      <c r="J51" s="48">
        <v>92346</v>
      </c>
      <c r="K51" s="48">
        <v>1246676</v>
      </c>
      <c r="L51" s="64" t="s">
        <v>41</v>
      </c>
      <c r="M51" s="6">
        <v>46034</v>
      </c>
      <c r="O51" s="32">
        <f>IF(Table1[[#This Row],[Phân loại]]="Tồn đầu kỳ",Table1[[#This Row],[Tổng giá trị]],0)</f>
        <v>1246676</v>
      </c>
      <c r="P51" s="7">
        <f>IF(Table1[[#This Row],[Số còn phải thu ĐK]]&lt;&gt;0,0,IF(Table1[[#This Row],[Phân loại]]="Bán hàng",Table1[[#This Row],[Tổng giá trị]],-Table1[[#This Row],[Tổng giá trị]]))</f>
        <v>0</v>
      </c>
      <c r="Q51" s="32">
        <f>IF(M51&lt;&gt;"",IF(O51&lt;&gt;0,O51,P51),0)</f>
        <v>1246676</v>
      </c>
      <c r="R51" s="7">
        <f>Table1[[#This Row],[Số còn phải thu ĐK]]+Table1[[#This Row],[Giá Trị HD sau CK]]-Table1[[#This Row],[Số tiền đã thu]]</f>
        <v>0</v>
      </c>
      <c r="S51" s="6">
        <f>IF(Table1[[#This Row],[Ngày hóa đơn]]&lt;&gt;"",Table1[[#This Row],[Ngày hóa đơn]],IF(Table1[[#This Row],[Ngày hạch toán]]&lt;&gt;"",Table1[[#This Row],[Ngày hạch toán]],""))</f>
        <v>45988</v>
      </c>
      <c r="T51" s="7"/>
      <c r="U51" s="6">
        <f>IF(Table1[[#This Row],[Ngày tính CN]]="","",S51+T51)</f>
        <v>45988</v>
      </c>
      <c r="V51" s="32">
        <f ca="1">IF(Table1[[#This Row],[Hạn thanh toán]]="","",IF((U51-NOW())&lt;0,0,(U51-NOW())))</f>
        <v>0</v>
      </c>
      <c r="W51" s="32"/>
      <c r="X51" s="32" t="str">
        <f ca="1">IF(OR(U51="",R51=0),"",IF((U51-NOW())&lt;0,-(U51-NOW()),0))</f>
        <v/>
      </c>
      <c r="Y51" s="2" t="str">
        <f>IF(R51=0,"Đã thanh toán",IF(X51="","",IF(X51&lt;=0,"Chưa đến hạn thanh toán",IF(X51&lt;=30,"Nợ quá hạn 30 ngày",IF(X51&lt;=60,"Nợ quá hạn từ 30 ngày đến 60 ngày",IF(X51&lt;=90,"Nợ quá hạn từ 60 ngày đến 90 ngày",IF(X51&lt;=120,"Nợ quá hạn từ 90 ngày đến 120 ngày","Nợ quá hạn hơn 120 ngày có khả năng mất thanh toán")))))))</f>
        <v>Đã thanh toán</v>
      </c>
      <c r="Z51" s="42">
        <f>IF(S51="","",S51)</f>
        <v>45988</v>
      </c>
      <c r="AA51" s="42">
        <f>IF(M51="","",M51)</f>
        <v>46034</v>
      </c>
      <c r="AD51" s="2" t="str">
        <f>VLOOKUP($A51,MA_KH!$A:$Q,MA_KH!O$1,0)</f>
        <v>MEGA</v>
      </c>
      <c r="AE51" s="2" t="str">
        <f>VLOOKUP($A51,MA_KH!$A:$Q,MA_KH!P$1,0)</f>
        <v>CÔNG TY TNHH MM MEGA MARKET (VIỆT NAM)</v>
      </c>
    </row>
    <row r="52" spans="1:31" ht="25.5" customHeight="1">
      <c r="A52" s="46" t="s">
        <v>385</v>
      </c>
      <c r="B52" s="46" t="s">
        <v>386</v>
      </c>
      <c r="C52" s="47">
        <v>45988</v>
      </c>
      <c r="D52" s="46" t="s">
        <v>14647</v>
      </c>
      <c r="E52" s="47">
        <v>45988</v>
      </c>
      <c r="F52" s="46" t="s">
        <v>18948</v>
      </c>
      <c r="G52" s="46" t="s">
        <v>14648</v>
      </c>
      <c r="H52" s="48">
        <v>1468620</v>
      </c>
      <c r="I52" s="49">
        <v>0</v>
      </c>
      <c r="J52" s="48">
        <v>117490</v>
      </c>
      <c r="K52" s="48">
        <v>1586110</v>
      </c>
      <c r="L52" s="64" t="s">
        <v>41</v>
      </c>
      <c r="M52" s="6">
        <v>46034</v>
      </c>
      <c r="O52" s="32">
        <f>IF(Table1[[#This Row],[Phân loại]]="Tồn đầu kỳ",Table1[[#This Row],[Tổng giá trị]],0)</f>
        <v>1586110</v>
      </c>
      <c r="P52" s="7">
        <f>IF(Table1[[#This Row],[Số còn phải thu ĐK]]&lt;&gt;0,0,IF(Table1[[#This Row],[Phân loại]]="Bán hàng",Table1[[#This Row],[Tổng giá trị]],-Table1[[#This Row],[Tổng giá trị]]))</f>
        <v>0</v>
      </c>
      <c r="Q52" s="32">
        <f>IF(M52&lt;&gt;"",IF(O52&lt;&gt;0,O52,P52),0)</f>
        <v>1586110</v>
      </c>
      <c r="R52" s="7">
        <f>Table1[[#This Row],[Số còn phải thu ĐK]]+Table1[[#This Row],[Giá Trị HD sau CK]]-Table1[[#This Row],[Số tiền đã thu]]</f>
        <v>0</v>
      </c>
      <c r="S52" s="6">
        <f>IF(Table1[[#This Row],[Ngày hóa đơn]]&lt;&gt;"",Table1[[#This Row],[Ngày hóa đơn]],IF(Table1[[#This Row],[Ngày hạch toán]]&lt;&gt;"",Table1[[#This Row],[Ngày hạch toán]],""))</f>
        <v>45988</v>
      </c>
      <c r="T52" s="7"/>
      <c r="U52" s="6">
        <f>IF(Table1[[#This Row],[Ngày tính CN]]="","",S52+T52)</f>
        <v>45988</v>
      </c>
      <c r="V52" s="32">
        <f ca="1">IF(Table1[[#This Row],[Hạn thanh toán]]="","",IF((U52-NOW())&lt;0,0,(U52-NOW())))</f>
        <v>0</v>
      </c>
      <c r="W52" s="32"/>
      <c r="X52" s="32" t="str">
        <f ca="1">IF(OR(U52="",R52=0),"",IF((U52-NOW())&lt;0,-(U52-NOW()),0))</f>
        <v/>
      </c>
      <c r="Y52" s="2" t="str">
        <f>IF(R52=0,"Đã thanh toán",IF(X52="","",IF(X52&lt;=0,"Chưa đến hạn thanh toán",IF(X52&lt;=30,"Nợ quá hạn 30 ngày",IF(X52&lt;=60,"Nợ quá hạn từ 30 ngày đến 60 ngày",IF(X52&lt;=90,"Nợ quá hạn từ 60 ngày đến 90 ngày",IF(X52&lt;=120,"Nợ quá hạn từ 90 ngày đến 120 ngày","Nợ quá hạn hơn 120 ngày có khả năng mất thanh toán")))))))</f>
        <v>Đã thanh toán</v>
      </c>
      <c r="Z52" s="42">
        <f>IF(S52="","",S52)</f>
        <v>45988</v>
      </c>
      <c r="AA52" s="42">
        <f>IF(M52="","",M52)</f>
        <v>46034</v>
      </c>
      <c r="AD52" s="2" t="str">
        <f>VLOOKUP($A52,MA_KH!$A:$Q,MA_KH!O$1,0)</f>
        <v>MEGA</v>
      </c>
      <c r="AE52" s="2" t="str">
        <f>VLOOKUP($A52,MA_KH!$A:$Q,MA_KH!P$1,0)</f>
        <v>CÔNG TY TNHH MM MEGA MARKET (VIỆT NAM)</v>
      </c>
    </row>
    <row r="53" spans="1:31" ht="25.5" customHeight="1">
      <c r="A53" s="46" t="s">
        <v>199</v>
      </c>
      <c r="B53" s="46" t="s">
        <v>200</v>
      </c>
      <c r="C53" s="47">
        <v>45988</v>
      </c>
      <c r="D53" s="46" t="s">
        <v>14649</v>
      </c>
      <c r="E53" s="47">
        <v>45988</v>
      </c>
      <c r="F53" s="46" t="s">
        <v>18949</v>
      </c>
      <c r="G53" s="46" t="s">
        <v>14650</v>
      </c>
      <c r="H53" s="48">
        <v>630000</v>
      </c>
      <c r="I53" s="49">
        <v>0</v>
      </c>
      <c r="J53" s="48">
        <v>50400</v>
      </c>
      <c r="K53" s="48">
        <v>680400</v>
      </c>
      <c r="L53" s="64" t="s">
        <v>41</v>
      </c>
      <c r="M53" s="6">
        <v>46034</v>
      </c>
      <c r="O53" s="32">
        <f>IF(Table1[[#This Row],[Phân loại]]="Tồn đầu kỳ",Table1[[#This Row],[Tổng giá trị]],0)</f>
        <v>680400</v>
      </c>
      <c r="P53" s="7">
        <f>IF(Table1[[#This Row],[Số còn phải thu ĐK]]&lt;&gt;0,0,IF(Table1[[#This Row],[Phân loại]]="Bán hàng",Table1[[#This Row],[Tổng giá trị]],-Table1[[#This Row],[Tổng giá trị]]))</f>
        <v>0</v>
      </c>
      <c r="Q53" s="32">
        <f>IF(M53&lt;&gt;"",IF(O53&lt;&gt;0,O53,P53),0)</f>
        <v>680400</v>
      </c>
      <c r="R53" s="7">
        <f>Table1[[#This Row],[Số còn phải thu ĐK]]+Table1[[#This Row],[Giá Trị HD sau CK]]-Table1[[#This Row],[Số tiền đã thu]]</f>
        <v>0</v>
      </c>
      <c r="S53" s="6">
        <f>IF(Table1[[#This Row],[Ngày hóa đơn]]&lt;&gt;"",Table1[[#This Row],[Ngày hóa đơn]],IF(Table1[[#This Row],[Ngày hạch toán]]&lt;&gt;"",Table1[[#This Row],[Ngày hạch toán]],""))</f>
        <v>45988</v>
      </c>
      <c r="T53" s="7"/>
      <c r="U53" s="6">
        <f>IF(Table1[[#This Row],[Ngày tính CN]]="","",S53+T53)</f>
        <v>45988</v>
      </c>
      <c r="V53" s="32">
        <f ca="1">IF(Table1[[#This Row],[Hạn thanh toán]]="","",IF((U53-NOW())&lt;0,0,(U53-NOW())))</f>
        <v>0</v>
      </c>
      <c r="W53" s="32"/>
      <c r="X53" s="32" t="str">
        <f ca="1">IF(OR(U53="",R53=0),"",IF((U53-NOW())&lt;0,-(U53-NOW()),0))</f>
        <v/>
      </c>
      <c r="Y53" s="2" t="str">
        <f>IF(R53=0,"Đã thanh toán",IF(X53="","",IF(X53&lt;=0,"Chưa đến hạn thanh toán",IF(X53&lt;=30,"Nợ quá hạn 30 ngày",IF(X53&lt;=60,"Nợ quá hạn từ 30 ngày đến 60 ngày",IF(X53&lt;=90,"Nợ quá hạn từ 60 ngày đến 90 ngày",IF(X53&lt;=120,"Nợ quá hạn từ 90 ngày đến 120 ngày","Nợ quá hạn hơn 120 ngày có khả năng mất thanh toán")))))))</f>
        <v>Đã thanh toán</v>
      </c>
      <c r="Z53" s="42">
        <f>IF(S53="","",S53)</f>
        <v>45988</v>
      </c>
      <c r="AA53" s="42">
        <f>IF(M53="","",M53)</f>
        <v>46034</v>
      </c>
      <c r="AD53" s="2" t="str">
        <f>VLOOKUP($A53,MA_KH!$A:$Q,MA_KH!O$1,0)</f>
        <v>MEGA</v>
      </c>
      <c r="AE53" s="2" t="str">
        <f>VLOOKUP($A53,MA_KH!$A:$Q,MA_KH!P$1,0)</f>
        <v>CÔNG TY TNHH MM MEGA MARKET (VIỆT NAM)</v>
      </c>
    </row>
    <row r="54" spans="1:31" ht="25.5" customHeight="1">
      <c r="A54" s="46" t="s">
        <v>201</v>
      </c>
      <c r="B54" s="46" t="s">
        <v>202</v>
      </c>
      <c r="C54" s="47">
        <v>45988</v>
      </c>
      <c r="D54" s="46" t="s">
        <v>14651</v>
      </c>
      <c r="E54" s="47">
        <v>45988</v>
      </c>
      <c r="F54" s="46" t="s">
        <v>18950</v>
      </c>
      <c r="G54" s="46" t="s">
        <v>14652</v>
      </c>
      <c r="H54" s="48">
        <v>2286425</v>
      </c>
      <c r="I54" s="49">
        <v>0</v>
      </c>
      <c r="J54" s="48">
        <v>182914</v>
      </c>
      <c r="K54" s="48">
        <v>2469339</v>
      </c>
      <c r="L54" s="64" t="s">
        <v>41</v>
      </c>
      <c r="M54" s="6">
        <v>46034</v>
      </c>
      <c r="O54" s="32">
        <f>IF(Table1[[#This Row],[Phân loại]]="Tồn đầu kỳ",Table1[[#This Row],[Tổng giá trị]],0)</f>
        <v>2469339</v>
      </c>
      <c r="P54" s="7">
        <f>IF(Table1[[#This Row],[Số còn phải thu ĐK]]&lt;&gt;0,0,IF(Table1[[#This Row],[Phân loại]]="Bán hàng",Table1[[#This Row],[Tổng giá trị]],-Table1[[#This Row],[Tổng giá trị]]))</f>
        <v>0</v>
      </c>
      <c r="Q54" s="32">
        <f>IF(M54&lt;&gt;"",IF(O54&lt;&gt;0,O54,P54),0)</f>
        <v>2469339</v>
      </c>
      <c r="R54" s="7">
        <f>Table1[[#This Row],[Số còn phải thu ĐK]]+Table1[[#This Row],[Giá Trị HD sau CK]]-Table1[[#This Row],[Số tiền đã thu]]</f>
        <v>0</v>
      </c>
      <c r="S54" s="6">
        <f>IF(Table1[[#This Row],[Ngày hóa đơn]]&lt;&gt;"",Table1[[#This Row],[Ngày hóa đơn]],IF(Table1[[#This Row],[Ngày hạch toán]]&lt;&gt;"",Table1[[#This Row],[Ngày hạch toán]],""))</f>
        <v>45988</v>
      </c>
      <c r="T54" s="7"/>
      <c r="U54" s="6">
        <f>IF(Table1[[#This Row],[Ngày tính CN]]="","",S54+T54)</f>
        <v>45988</v>
      </c>
      <c r="V54" s="32">
        <f ca="1">IF(Table1[[#This Row],[Hạn thanh toán]]="","",IF((U54-NOW())&lt;0,0,(U54-NOW())))</f>
        <v>0</v>
      </c>
      <c r="W54" s="32"/>
      <c r="X54" s="32" t="str">
        <f ca="1">IF(OR(U54="",R54=0),"",IF((U54-NOW())&lt;0,-(U54-NOW()),0))</f>
        <v/>
      </c>
      <c r="Y54" s="2" t="str">
        <f>IF(R54=0,"Đã thanh toán",IF(X54="","",IF(X54&lt;=0,"Chưa đến hạn thanh toán",IF(X54&lt;=30,"Nợ quá hạn 30 ngày",IF(X54&lt;=60,"Nợ quá hạn từ 30 ngày đến 60 ngày",IF(X54&lt;=90,"Nợ quá hạn từ 60 ngày đến 90 ngày",IF(X54&lt;=120,"Nợ quá hạn từ 90 ngày đến 120 ngày","Nợ quá hạn hơn 120 ngày có khả năng mất thanh toán")))))))</f>
        <v>Đã thanh toán</v>
      </c>
      <c r="Z54" s="42">
        <f>IF(S54="","",S54)</f>
        <v>45988</v>
      </c>
      <c r="AA54" s="42">
        <f>IF(M54="","",M54)</f>
        <v>46034</v>
      </c>
      <c r="AD54" s="2" t="str">
        <f>VLOOKUP($A54,MA_KH!$A:$Q,MA_KH!O$1,0)</f>
        <v>MEGA</v>
      </c>
      <c r="AE54" s="2" t="str">
        <f>VLOOKUP($A54,MA_KH!$A:$Q,MA_KH!P$1,0)</f>
        <v>CÔNG TY TNHH MM MEGA MARKET (VIỆT NAM)</v>
      </c>
    </row>
    <row r="55" spans="1:31" ht="25.5" customHeight="1">
      <c r="A55" s="50" t="s">
        <v>295</v>
      </c>
      <c r="B55" s="50" t="s">
        <v>296</v>
      </c>
      <c r="C55" s="51">
        <v>45988</v>
      </c>
      <c r="D55" s="50" t="s">
        <v>14653</v>
      </c>
      <c r="E55" s="51">
        <v>45988</v>
      </c>
      <c r="F55" s="50" t="s">
        <v>18951</v>
      </c>
      <c r="G55" s="50" t="s">
        <v>14654</v>
      </c>
      <c r="H55" s="52">
        <v>2381320</v>
      </c>
      <c r="I55" s="53">
        <v>0</v>
      </c>
      <c r="J55" s="52">
        <v>190506</v>
      </c>
      <c r="K55" s="52">
        <v>2571826</v>
      </c>
      <c r="L55" s="64" t="s">
        <v>41</v>
      </c>
      <c r="M55" s="6">
        <v>46034</v>
      </c>
      <c r="O55" s="32">
        <f>IF(Table1[[#This Row],[Phân loại]]="Tồn đầu kỳ",Table1[[#This Row],[Tổng giá trị]],0)</f>
        <v>2571826</v>
      </c>
      <c r="P55" s="7">
        <f>IF(Table1[[#This Row],[Số còn phải thu ĐK]]&lt;&gt;0,0,IF(Table1[[#This Row],[Phân loại]]="Bán hàng",Table1[[#This Row],[Tổng giá trị]],-Table1[[#This Row],[Tổng giá trị]]))</f>
        <v>0</v>
      </c>
      <c r="Q55" s="32">
        <f>IF(M55&lt;&gt;"",IF(O55&lt;&gt;0,O55,P55),0)</f>
        <v>2571826</v>
      </c>
      <c r="R55" s="7">
        <f>Table1[[#This Row],[Số còn phải thu ĐK]]+Table1[[#This Row],[Giá Trị HD sau CK]]-Table1[[#This Row],[Số tiền đã thu]]</f>
        <v>0</v>
      </c>
      <c r="S55" s="6">
        <f>IF(Table1[[#This Row],[Ngày hóa đơn]]&lt;&gt;"",Table1[[#This Row],[Ngày hóa đơn]],IF(Table1[[#This Row],[Ngày hạch toán]]&lt;&gt;"",Table1[[#This Row],[Ngày hạch toán]],""))</f>
        <v>45988</v>
      </c>
      <c r="T55" s="7"/>
      <c r="U55" s="6">
        <f>IF(Table1[[#This Row],[Ngày tính CN]]="","",S55+T55)</f>
        <v>45988</v>
      </c>
      <c r="V55" s="32">
        <f ca="1">IF(Table1[[#This Row],[Hạn thanh toán]]="","",IF((U55-NOW())&lt;0,0,(U55-NOW())))</f>
        <v>0</v>
      </c>
      <c r="W55" s="32"/>
      <c r="X55" s="32" t="str">
        <f ca="1">IF(OR(U55="",R55=0),"",IF((U55-NOW())&lt;0,-(U55-NOW()),0))</f>
        <v/>
      </c>
      <c r="Y55" s="2" t="str">
        <f>IF(R55=0,"Đã thanh toán",IF(X55="","",IF(X55&lt;=0,"Chưa đến hạn thanh toán",IF(X55&lt;=30,"Nợ quá hạn 30 ngày",IF(X55&lt;=60,"Nợ quá hạn từ 30 ngày đến 60 ngày",IF(X55&lt;=90,"Nợ quá hạn từ 60 ngày đến 90 ngày",IF(X55&lt;=120,"Nợ quá hạn từ 90 ngày đến 120 ngày","Nợ quá hạn hơn 120 ngày có khả năng mất thanh toán")))))))</f>
        <v>Đã thanh toán</v>
      </c>
      <c r="Z55" s="42">
        <f>IF(S55="","",S55)</f>
        <v>45988</v>
      </c>
      <c r="AA55" s="42">
        <f>IF(M55="","",M55)</f>
        <v>46034</v>
      </c>
      <c r="AD55" s="2" t="str">
        <f>VLOOKUP($A55,MA_KH!$A:$Q,MA_KH!O$1,0)</f>
        <v>MEGA</v>
      </c>
      <c r="AE55" s="2" t="str">
        <f>VLOOKUP($A55,MA_KH!$A:$Q,MA_KH!P$1,0)</f>
        <v>CÔNG TY TNHH MM MEGA MARKET (VIỆT NAM)</v>
      </c>
    </row>
    <row r="56" spans="1:31" ht="25.5" customHeight="1">
      <c r="A56" s="50" t="s">
        <v>101</v>
      </c>
      <c r="B56" s="50" t="s">
        <v>102</v>
      </c>
      <c r="C56" s="51">
        <v>45990</v>
      </c>
      <c r="D56" s="50" t="s">
        <v>14655</v>
      </c>
      <c r="E56" s="51">
        <v>45990</v>
      </c>
      <c r="F56" s="50" t="s">
        <v>18952</v>
      </c>
      <c r="G56" s="50" t="s">
        <v>14656</v>
      </c>
      <c r="H56" s="52">
        <v>6845570</v>
      </c>
      <c r="I56" s="53">
        <v>0</v>
      </c>
      <c r="J56" s="52">
        <v>547646</v>
      </c>
      <c r="K56" s="52">
        <v>7393216</v>
      </c>
      <c r="L56" s="64" t="s">
        <v>41</v>
      </c>
      <c r="M56" s="6">
        <v>46034</v>
      </c>
      <c r="O56" s="32">
        <f>IF(Table1[[#This Row],[Phân loại]]="Tồn đầu kỳ",Table1[[#This Row],[Tổng giá trị]],0)</f>
        <v>7393216</v>
      </c>
      <c r="P56" s="7">
        <f>IF(Table1[[#This Row],[Số còn phải thu ĐK]]&lt;&gt;0,0,IF(Table1[[#This Row],[Phân loại]]="Bán hàng",Table1[[#This Row],[Tổng giá trị]],-Table1[[#This Row],[Tổng giá trị]]))</f>
        <v>0</v>
      </c>
      <c r="Q56" s="32">
        <f>IF(M56&lt;&gt;"",IF(O56&lt;&gt;0,O56,P56),0)</f>
        <v>7393216</v>
      </c>
      <c r="R56" s="7">
        <f>Table1[[#This Row],[Số còn phải thu ĐK]]+Table1[[#This Row],[Giá Trị HD sau CK]]-Table1[[#This Row],[Số tiền đã thu]]</f>
        <v>0</v>
      </c>
      <c r="S56" s="6">
        <f>IF(Table1[[#This Row],[Ngày hóa đơn]]&lt;&gt;"",Table1[[#This Row],[Ngày hóa đơn]],IF(Table1[[#This Row],[Ngày hạch toán]]&lt;&gt;"",Table1[[#This Row],[Ngày hạch toán]],""))</f>
        <v>45990</v>
      </c>
      <c r="T56" s="7"/>
      <c r="U56" s="6">
        <f>IF(Table1[[#This Row],[Ngày tính CN]]="","",S56+T56)</f>
        <v>45990</v>
      </c>
      <c r="V56" s="32">
        <f ca="1">IF(Table1[[#This Row],[Hạn thanh toán]]="","",IF((U56-NOW())&lt;0,0,(U56-NOW())))</f>
        <v>0</v>
      </c>
      <c r="W56" s="32"/>
      <c r="X56" s="32" t="str">
        <f ca="1">IF(OR(U56="",R56=0),"",IF((U56-NOW())&lt;0,-(U56-NOW()),0))</f>
        <v/>
      </c>
      <c r="Y56" s="2" t="str">
        <f>IF(R56=0,"Đã thanh toán",IF(X56="","",IF(X56&lt;=0,"Chưa đến hạn thanh toán",IF(X56&lt;=30,"Nợ quá hạn 30 ngày",IF(X56&lt;=60,"Nợ quá hạn từ 30 ngày đến 60 ngày",IF(X56&lt;=90,"Nợ quá hạn từ 60 ngày đến 90 ngày",IF(X56&lt;=120,"Nợ quá hạn từ 90 ngày đến 120 ngày","Nợ quá hạn hơn 120 ngày có khả năng mất thanh toán")))))))</f>
        <v>Đã thanh toán</v>
      </c>
      <c r="Z56" s="42">
        <f>IF(S56="","",S56)</f>
        <v>45990</v>
      </c>
      <c r="AA56" s="42">
        <f>IF(M56="","",M56)</f>
        <v>46034</v>
      </c>
      <c r="AD56" s="2" t="str">
        <f>VLOOKUP($A56,MA_KH!$A:$Q,MA_KH!O$1,0)</f>
        <v>MEGA</v>
      </c>
      <c r="AE56" s="2" t="str">
        <f>VLOOKUP($A56,MA_KH!$A:$Q,MA_KH!P$1,0)</f>
        <v>CÔNG TY TNHH MM MEGA MARKET (VIỆT NAM)</v>
      </c>
    </row>
    <row r="57" spans="1:31" ht="25.5" customHeight="1">
      <c r="A57" s="46" t="s">
        <v>189</v>
      </c>
      <c r="B57" s="46" t="s">
        <v>190</v>
      </c>
      <c r="C57" s="47">
        <v>45990</v>
      </c>
      <c r="D57" s="46" t="s">
        <v>14657</v>
      </c>
      <c r="E57" s="47">
        <v>45990</v>
      </c>
      <c r="F57" s="46" t="s">
        <v>18953</v>
      </c>
      <c r="G57" s="46" t="s">
        <v>14658</v>
      </c>
      <c r="H57" s="48">
        <v>7768445</v>
      </c>
      <c r="I57" s="49">
        <v>0</v>
      </c>
      <c r="J57" s="48">
        <v>621476</v>
      </c>
      <c r="K57" s="48">
        <v>8389921</v>
      </c>
      <c r="L57" s="64" t="s">
        <v>41</v>
      </c>
      <c r="M57" s="6">
        <v>46034</v>
      </c>
      <c r="O57" s="32">
        <f>IF(Table1[[#This Row],[Phân loại]]="Tồn đầu kỳ",Table1[[#This Row],[Tổng giá trị]],0)</f>
        <v>8389921</v>
      </c>
      <c r="P57" s="7">
        <f>IF(Table1[[#This Row],[Số còn phải thu ĐK]]&lt;&gt;0,0,IF(Table1[[#This Row],[Phân loại]]="Bán hàng",Table1[[#This Row],[Tổng giá trị]],-Table1[[#This Row],[Tổng giá trị]]))</f>
        <v>0</v>
      </c>
      <c r="Q57" s="32">
        <f>IF(M57&lt;&gt;"",IF(O57&lt;&gt;0,O57,P57),0)</f>
        <v>8389921</v>
      </c>
      <c r="R57" s="7">
        <f>Table1[[#This Row],[Số còn phải thu ĐK]]+Table1[[#This Row],[Giá Trị HD sau CK]]-Table1[[#This Row],[Số tiền đã thu]]</f>
        <v>0</v>
      </c>
      <c r="S57" s="6">
        <f>IF(Table1[[#This Row],[Ngày hóa đơn]]&lt;&gt;"",Table1[[#This Row],[Ngày hóa đơn]],IF(Table1[[#This Row],[Ngày hạch toán]]&lt;&gt;"",Table1[[#This Row],[Ngày hạch toán]],""))</f>
        <v>45990</v>
      </c>
      <c r="T57" s="7"/>
      <c r="U57" s="6">
        <f>IF(Table1[[#This Row],[Ngày tính CN]]="","",S57+T57)</f>
        <v>45990</v>
      </c>
      <c r="V57" s="32">
        <f ca="1">IF(Table1[[#This Row],[Hạn thanh toán]]="","",IF((U57-NOW())&lt;0,0,(U57-NOW())))</f>
        <v>0</v>
      </c>
      <c r="W57" s="32"/>
      <c r="X57" s="32" t="str">
        <f ca="1">IF(OR(U57="",R57=0),"",IF((U57-NOW())&lt;0,-(U57-NOW()),0))</f>
        <v/>
      </c>
      <c r="Y57" s="2" t="str">
        <f>IF(R57=0,"Đã thanh toán",IF(X57="","",IF(X57&lt;=0,"Chưa đến hạn thanh toán",IF(X57&lt;=30,"Nợ quá hạn 30 ngày",IF(X57&lt;=60,"Nợ quá hạn từ 30 ngày đến 60 ngày",IF(X57&lt;=90,"Nợ quá hạn từ 60 ngày đến 90 ngày",IF(X57&lt;=120,"Nợ quá hạn từ 90 ngày đến 120 ngày","Nợ quá hạn hơn 120 ngày có khả năng mất thanh toán")))))))</f>
        <v>Đã thanh toán</v>
      </c>
      <c r="Z57" s="42">
        <f>IF(S57="","",S57)</f>
        <v>45990</v>
      </c>
      <c r="AA57" s="42">
        <f>IF(M57="","",M57)</f>
        <v>46034</v>
      </c>
      <c r="AD57" s="2" t="str">
        <f>VLOOKUP($A57,MA_KH!$A:$Q,MA_KH!O$1,0)</f>
        <v>MEGA</v>
      </c>
      <c r="AE57" s="2" t="str">
        <f>VLOOKUP($A57,MA_KH!$A:$Q,MA_KH!P$1,0)</f>
        <v>CÔNG TY TNHH MM MEGA MARKET (VIỆT NAM)</v>
      </c>
    </row>
    <row r="58" spans="1:31" ht="25.5" customHeight="1">
      <c r="A58" s="46" t="s">
        <v>189</v>
      </c>
      <c r="B58" s="46" t="s">
        <v>190</v>
      </c>
      <c r="C58" s="47">
        <v>45990</v>
      </c>
      <c r="D58" s="46" t="s">
        <v>14659</v>
      </c>
      <c r="E58" s="47">
        <v>45990</v>
      </c>
      <c r="F58" s="46" t="s">
        <v>18954</v>
      </c>
      <c r="G58" s="46" t="s">
        <v>14660</v>
      </c>
      <c r="H58" s="48">
        <v>991190</v>
      </c>
      <c r="I58" s="49">
        <v>0</v>
      </c>
      <c r="J58" s="48">
        <v>79295</v>
      </c>
      <c r="K58" s="48">
        <v>1070485</v>
      </c>
      <c r="L58" s="64" t="s">
        <v>41</v>
      </c>
      <c r="M58" s="6">
        <v>46034</v>
      </c>
      <c r="O58" s="32">
        <f>IF(Table1[[#This Row],[Phân loại]]="Tồn đầu kỳ",Table1[[#This Row],[Tổng giá trị]],0)</f>
        <v>1070485</v>
      </c>
      <c r="P58" s="7">
        <f>IF(Table1[[#This Row],[Số còn phải thu ĐK]]&lt;&gt;0,0,IF(Table1[[#This Row],[Phân loại]]="Bán hàng",Table1[[#This Row],[Tổng giá trị]],-Table1[[#This Row],[Tổng giá trị]]))</f>
        <v>0</v>
      </c>
      <c r="Q58" s="32">
        <f>IF(M58&lt;&gt;"",IF(O58&lt;&gt;0,O58,P58),0)</f>
        <v>1070485</v>
      </c>
      <c r="R58" s="7">
        <f>Table1[[#This Row],[Số còn phải thu ĐK]]+Table1[[#This Row],[Giá Trị HD sau CK]]-Table1[[#This Row],[Số tiền đã thu]]</f>
        <v>0</v>
      </c>
      <c r="S58" s="6">
        <f>IF(Table1[[#This Row],[Ngày hóa đơn]]&lt;&gt;"",Table1[[#This Row],[Ngày hóa đơn]],IF(Table1[[#This Row],[Ngày hạch toán]]&lt;&gt;"",Table1[[#This Row],[Ngày hạch toán]],""))</f>
        <v>45990</v>
      </c>
      <c r="T58" s="7"/>
      <c r="U58" s="6">
        <f>IF(Table1[[#This Row],[Ngày tính CN]]="","",S58+T58)</f>
        <v>45990</v>
      </c>
      <c r="V58" s="32">
        <f ca="1">IF(Table1[[#This Row],[Hạn thanh toán]]="","",IF((U58-NOW())&lt;0,0,(U58-NOW())))</f>
        <v>0</v>
      </c>
      <c r="W58" s="32"/>
      <c r="X58" s="32" t="str">
        <f ca="1">IF(OR(U58="",R58=0),"",IF((U58-NOW())&lt;0,-(U58-NOW()),0))</f>
        <v/>
      </c>
      <c r="Y58" s="2" t="str">
        <f>IF(R58=0,"Đã thanh toán",IF(X58="","",IF(X58&lt;=0,"Chưa đến hạn thanh toán",IF(X58&lt;=30,"Nợ quá hạn 30 ngày",IF(X58&lt;=60,"Nợ quá hạn từ 30 ngày đến 60 ngày",IF(X58&lt;=90,"Nợ quá hạn từ 60 ngày đến 90 ngày",IF(X58&lt;=120,"Nợ quá hạn từ 90 ngày đến 120 ngày","Nợ quá hạn hơn 120 ngày có khả năng mất thanh toán")))))))</f>
        <v>Đã thanh toán</v>
      </c>
      <c r="Z58" s="42">
        <f>IF(S58="","",S58)</f>
        <v>45990</v>
      </c>
      <c r="AA58" s="42">
        <f>IF(M58="","",M58)</f>
        <v>46034</v>
      </c>
      <c r="AD58" s="2" t="str">
        <f>VLOOKUP($A58,MA_KH!$A:$Q,MA_KH!O$1,0)</f>
        <v>MEGA</v>
      </c>
      <c r="AE58" s="2" t="str">
        <f>VLOOKUP($A58,MA_KH!$A:$Q,MA_KH!P$1,0)</f>
        <v>CÔNG TY TNHH MM MEGA MARKET (VIỆT NAM)</v>
      </c>
    </row>
    <row r="59" spans="1:31" ht="25.5" customHeight="1">
      <c r="A59" s="46" t="s">
        <v>189</v>
      </c>
      <c r="B59" s="46" t="s">
        <v>190</v>
      </c>
      <c r="C59" s="47">
        <v>45990</v>
      </c>
      <c r="D59" s="46" t="s">
        <v>14661</v>
      </c>
      <c r="E59" s="47">
        <v>45990</v>
      </c>
      <c r="F59" s="46" t="s">
        <v>18955</v>
      </c>
      <c r="G59" s="46" t="s">
        <v>14662</v>
      </c>
      <c r="H59" s="48">
        <v>7606300</v>
      </c>
      <c r="I59" s="49">
        <v>0</v>
      </c>
      <c r="J59" s="48">
        <v>608504</v>
      </c>
      <c r="K59" s="48">
        <v>8214804</v>
      </c>
      <c r="L59" s="64" t="s">
        <v>41</v>
      </c>
      <c r="M59" s="6">
        <v>46034</v>
      </c>
      <c r="O59" s="32">
        <f>IF(Table1[[#This Row],[Phân loại]]="Tồn đầu kỳ",Table1[[#This Row],[Tổng giá trị]],0)</f>
        <v>8214804</v>
      </c>
      <c r="P59" s="7">
        <f>IF(Table1[[#This Row],[Số còn phải thu ĐK]]&lt;&gt;0,0,IF(Table1[[#This Row],[Phân loại]]="Bán hàng",Table1[[#This Row],[Tổng giá trị]],-Table1[[#This Row],[Tổng giá trị]]))</f>
        <v>0</v>
      </c>
      <c r="Q59" s="32">
        <f>IF(M59&lt;&gt;"",IF(O59&lt;&gt;0,O59,P59),0)</f>
        <v>8214804</v>
      </c>
      <c r="R59" s="7">
        <f>Table1[[#This Row],[Số còn phải thu ĐK]]+Table1[[#This Row],[Giá Trị HD sau CK]]-Table1[[#This Row],[Số tiền đã thu]]</f>
        <v>0</v>
      </c>
      <c r="S59" s="6">
        <f>IF(Table1[[#This Row],[Ngày hóa đơn]]&lt;&gt;"",Table1[[#This Row],[Ngày hóa đơn]],IF(Table1[[#This Row],[Ngày hạch toán]]&lt;&gt;"",Table1[[#This Row],[Ngày hạch toán]],""))</f>
        <v>45990</v>
      </c>
      <c r="T59" s="7"/>
      <c r="U59" s="6">
        <f>IF(Table1[[#This Row],[Ngày tính CN]]="","",S59+T59)</f>
        <v>45990</v>
      </c>
      <c r="V59" s="32">
        <f ca="1">IF(Table1[[#This Row],[Hạn thanh toán]]="","",IF((U59-NOW())&lt;0,0,(U59-NOW())))</f>
        <v>0</v>
      </c>
      <c r="W59" s="32"/>
      <c r="X59" s="32" t="str">
        <f ca="1">IF(OR(U59="",R59=0),"",IF((U59-NOW())&lt;0,-(U59-NOW()),0))</f>
        <v/>
      </c>
      <c r="Y59" s="2" t="str">
        <f>IF(R59=0,"Đã thanh toán",IF(X59="","",IF(X59&lt;=0,"Chưa đến hạn thanh toán",IF(X59&lt;=30,"Nợ quá hạn 30 ngày",IF(X59&lt;=60,"Nợ quá hạn từ 30 ngày đến 60 ngày",IF(X59&lt;=90,"Nợ quá hạn từ 60 ngày đến 90 ngày",IF(X59&lt;=120,"Nợ quá hạn từ 90 ngày đến 120 ngày","Nợ quá hạn hơn 120 ngày có khả năng mất thanh toán")))))))</f>
        <v>Đã thanh toán</v>
      </c>
      <c r="Z59" s="42">
        <f>IF(S59="","",S59)</f>
        <v>45990</v>
      </c>
      <c r="AA59" s="42">
        <f>IF(M59="","",M59)</f>
        <v>46034</v>
      </c>
      <c r="AD59" s="2" t="str">
        <f>VLOOKUP($A59,MA_KH!$A:$Q,MA_KH!O$1,0)</f>
        <v>MEGA</v>
      </c>
      <c r="AE59" s="2" t="str">
        <f>VLOOKUP($A59,MA_KH!$A:$Q,MA_KH!P$1,0)</f>
        <v>CÔNG TY TNHH MM MEGA MARKET (VIỆT NAM)</v>
      </c>
    </row>
    <row r="60" spans="1:31" ht="25.5" customHeight="1">
      <c r="A60" s="46" t="s">
        <v>189</v>
      </c>
      <c r="B60" s="46" t="s">
        <v>190</v>
      </c>
      <c r="C60" s="47">
        <v>45990</v>
      </c>
      <c r="D60" s="46" t="s">
        <v>14663</v>
      </c>
      <c r="E60" s="47">
        <v>45990</v>
      </c>
      <c r="F60" s="46" t="s">
        <v>18956</v>
      </c>
      <c r="G60" s="46" t="s">
        <v>14664</v>
      </c>
      <c r="H60" s="48">
        <v>1282500</v>
      </c>
      <c r="I60" s="49">
        <v>0</v>
      </c>
      <c r="J60" s="48">
        <v>102600</v>
      </c>
      <c r="K60" s="48">
        <v>1385100</v>
      </c>
      <c r="L60" s="64" t="s">
        <v>41</v>
      </c>
      <c r="M60" s="6">
        <v>46034</v>
      </c>
      <c r="O60" s="32">
        <f>IF(Table1[[#This Row],[Phân loại]]="Tồn đầu kỳ",Table1[[#This Row],[Tổng giá trị]],0)</f>
        <v>1385100</v>
      </c>
      <c r="P60" s="7">
        <f>IF(Table1[[#This Row],[Số còn phải thu ĐK]]&lt;&gt;0,0,IF(Table1[[#This Row],[Phân loại]]="Bán hàng",Table1[[#This Row],[Tổng giá trị]],-Table1[[#This Row],[Tổng giá trị]]))</f>
        <v>0</v>
      </c>
      <c r="Q60" s="32">
        <f>IF(M60&lt;&gt;"",IF(O60&lt;&gt;0,O60,P60),0)</f>
        <v>1385100</v>
      </c>
      <c r="R60" s="7">
        <f>Table1[[#This Row],[Số còn phải thu ĐK]]+Table1[[#This Row],[Giá Trị HD sau CK]]-Table1[[#This Row],[Số tiền đã thu]]</f>
        <v>0</v>
      </c>
      <c r="S60" s="6">
        <f>IF(Table1[[#This Row],[Ngày hóa đơn]]&lt;&gt;"",Table1[[#This Row],[Ngày hóa đơn]],IF(Table1[[#This Row],[Ngày hạch toán]]&lt;&gt;"",Table1[[#This Row],[Ngày hạch toán]],""))</f>
        <v>45990</v>
      </c>
      <c r="T60" s="7"/>
      <c r="U60" s="6">
        <f>IF(Table1[[#This Row],[Ngày tính CN]]="","",S60+T60)</f>
        <v>45990</v>
      </c>
      <c r="V60" s="32">
        <f ca="1">IF(Table1[[#This Row],[Hạn thanh toán]]="","",IF((U60-NOW())&lt;0,0,(U60-NOW())))</f>
        <v>0</v>
      </c>
      <c r="W60" s="32"/>
      <c r="X60" s="32" t="str">
        <f ca="1">IF(OR(U60="",R60=0),"",IF((U60-NOW())&lt;0,-(U60-NOW()),0))</f>
        <v/>
      </c>
      <c r="Y60" s="2" t="str">
        <f>IF(R60=0,"Đã thanh toán",IF(X60="","",IF(X60&lt;=0,"Chưa đến hạn thanh toán",IF(X60&lt;=30,"Nợ quá hạn 30 ngày",IF(X60&lt;=60,"Nợ quá hạn từ 30 ngày đến 60 ngày",IF(X60&lt;=90,"Nợ quá hạn từ 60 ngày đến 90 ngày",IF(X60&lt;=120,"Nợ quá hạn từ 90 ngày đến 120 ngày","Nợ quá hạn hơn 120 ngày có khả năng mất thanh toán")))))))</f>
        <v>Đã thanh toán</v>
      </c>
      <c r="Z60" s="42">
        <f>IF(S60="","",S60)</f>
        <v>45990</v>
      </c>
      <c r="AA60" s="42">
        <f>IF(M60="","",M60)</f>
        <v>46034</v>
      </c>
      <c r="AD60" s="2" t="str">
        <f>VLOOKUP($A60,MA_KH!$A:$Q,MA_KH!O$1,0)</f>
        <v>MEGA</v>
      </c>
      <c r="AE60" s="2" t="str">
        <f>VLOOKUP($A60,MA_KH!$A:$Q,MA_KH!P$1,0)</f>
        <v>CÔNG TY TNHH MM MEGA MARKET (VIỆT NAM)</v>
      </c>
    </row>
    <row r="61" spans="1:31" ht="25.5" customHeight="1">
      <c r="A61" s="46" t="s">
        <v>189</v>
      </c>
      <c r="B61" s="46" t="s">
        <v>190</v>
      </c>
      <c r="C61" s="47">
        <v>45990</v>
      </c>
      <c r="D61" s="46" t="s">
        <v>14665</v>
      </c>
      <c r="E61" s="47">
        <v>45990</v>
      </c>
      <c r="F61" s="46" t="s">
        <v>18957</v>
      </c>
      <c r="G61" s="46" t="s">
        <v>14666</v>
      </c>
      <c r="H61" s="48">
        <v>10753850</v>
      </c>
      <c r="I61" s="49">
        <v>0</v>
      </c>
      <c r="J61" s="48">
        <v>860308</v>
      </c>
      <c r="K61" s="48">
        <v>11614158</v>
      </c>
      <c r="L61" s="64" t="s">
        <v>41</v>
      </c>
      <c r="M61" s="6">
        <v>46034</v>
      </c>
      <c r="O61" s="32">
        <f>IF(Table1[[#This Row],[Phân loại]]="Tồn đầu kỳ",Table1[[#This Row],[Tổng giá trị]],0)</f>
        <v>11614158</v>
      </c>
      <c r="P61" s="7">
        <f>IF(Table1[[#This Row],[Số còn phải thu ĐK]]&lt;&gt;0,0,IF(Table1[[#This Row],[Phân loại]]="Bán hàng",Table1[[#This Row],[Tổng giá trị]],-Table1[[#This Row],[Tổng giá trị]]))</f>
        <v>0</v>
      </c>
      <c r="Q61" s="32">
        <f>IF(M61&lt;&gt;"",IF(O61&lt;&gt;0,O61,P61),0)</f>
        <v>11614158</v>
      </c>
      <c r="R61" s="7">
        <f>Table1[[#This Row],[Số còn phải thu ĐK]]+Table1[[#This Row],[Giá Trị HD sau CK]]-Table1[[#This Row],[Số tiền đã thu]]</f>
        <v>0</v>
      </c>
      <c r="S61" s="6">
        <f>IF(Table1[[#This Row],[Ngày hóa đơn]]&lt;&gt;"",Table1[[#This Row],[Ngày hóa đơn]],IF(Table1[[#This Row],[Ngày hạch toán]]&lt;&gt;"",Table1[[#This Row],[Ngày hạch toán]],""))</f>
        <v>45990</v>
      </c>
      <c r="T61" s="7"/>
      <c r="U61" s="6">
        <f>IF(Table1[[#This Row],[Ngày tính CN]]="","",S61+T61)</f>
        <v>45990</v>
      </c>
      <c r="V61" s="32">
        <f ca="1">IF(Table1[[#This Row],[Hạn thanh toán]]="","",IF((U61-NOW())&lt;0,0,(U61-NOW())))</f>
        <v>0</v>
      </c>
      <c r="W61" s="32"/>
      <c r="X61" s="32" t="str">
        <f ca="1">IF(OR(U61="",R61=0),"",IF((U61-NOW())&lt;0,-(U61-NOW()),0))</f>
        <v/>
      </c>
      <c r="Y61" s="2" t="str">
        <f>IF(R61=0,"Đã thanh toán",IF(X61="","",IF(X61&lt;=0,"Chưa đến hạn thanh toán",IF(X61&lt;=30,"Nợ quá hạn 30 ngày",IF(X61&lt;=60,"Nợ quá hạn từ 30 ngày đến 60 ngày",IF(X61&lt;=90,"Nợ quá hạn từ 60 ngày đến 90 ngày",IF(X61&lt;=120,"Nợ quá hạn từ 90 ngày đến 120 ngày","Nợ quá hạn hơn 120 ngày có khả năng mất thanh toán")))))))</f>
        <v>Đã thanh toán</v>
      </c>
      <c r="Z61" s="42">
        <f>IF(S61="","",S61)</f>
        <v>45990</v>
      </c>
      <c r="AA61" s="42">
        <f>IF(M61="","",M61)</f>
        <v>46034</v>
      </c>
      <c r="AD61" s="2" t="str">
        <f>VLOOKUP($A61,MA_KH!$A:$Q,MA_KH!O$1,0)</f>
        <v>MEGA</v>
      </c>
      <c r="AE61" s="2" t="str">
        <f>VLOOKUP($A61,MA_KH!$A:$Q,MA_KH!P$1,0)</f>
        <v>CÔNG TY TNHH MM MEGA MARKET (VIỆT NAM)</v>
      </c>
    </row>
    <row r="62" spans="1:31" ht="25.5" customHeight="1">
      <c r="A62" s="46" t="s">
        <v>189</v>
      </c>
      <c r="B62" s="46" t="s">
        <v>190</v>
      </c>
      <c r="C62" s="47">
        <v>45990</v>
      </c>
      <c r="D62" s="46" t="s">
        <v>14667</v>
      </c>
      <c r="E62" s="47">
        <v>45990</v>
      </c>
      <c r="F62" s="46" t="s">
        <v>18958</v>
      </c>
      <c r="G62" s="46" t="s">
        <v>14668</v>
      </c>
      <c r="H62" s="48">
        <v>5947140</v>
      </c>
      <c r="I62" s="49">
        <v>0</v>
      </c>
      <c r="J62" s="48">
        <v>475771</v>
      </c>
      <c r="K62" s="48">
        <v>6422911</v>
      </c>
      <c r="L62" s="64" t="s">
        <v>41</v>
      </c>
      <c r="M62" s="6">
        <v>46034</v>
      </c>
      <c r="O62" s="32">
        <f>IF(Table1[[#This Row],[Phân loại]]="Tồn đầu kỳ",Table1[[#This Row],[Tổng giá trị]],0)</f>
        <v>6422911</v>
      </c>
      <c r="P62" s="7">
        <f>IF(Table1[[#This Row],[Số còn phải thu ĐK]]&lt;&gt;0,0,IF(Table1[[#This Row],[Phân loại]]="Bán hàng",Table1[[#This Row],[Tổng giá trị]],-Table1[[#This Row],[Tổng giá trị]]))</f>
        <v>0</v>
      </c>
      <c r="Q62" s="32">
        <f>IF(M62&lt;&gt;"",IF(O62&lt;&gt;0,O62,P62),0)</f>
        <v>6422911</v>
      </c>
      <c r="R62" s="7">
        <f>Table1[[#This Row],[Số còn phải thu ĐK]]+Table1[[#This Row],[Giá Trị HD sau CK]]-Table1[[#This Row],[Số tiền đã thu]]</f>
        <v>0</v>
      </c>
      <c r="S62" s="6">
        <f>IF(Table1[[#This Row],[Ngày hóa đơn]]&lt;&gt;"",Table1[[#This Row],[Ngày hóa đơn]],IF(Table1[[#This Row],[Ngày hạch toán]]&lt;&gt;"",Table1[[#This Row],[Ngày hạch toán]],""))</f>
        <v>45990</v>
      </c>
      <c r="T62" s="7"/>
      <c r="U62" s="6">
        <f>IF(Table1[[#This Row],[Ngày tính CN]]="","",S62+T62)</f>
        <v>45990</v>
      </c>
      <c r="V62" s="32">
        <f ca="1">IF(Table1[[#This Row],[Hạn thanh toán]]="","",IF((U62-NOW())&lt;0,0,(U62-NOW())))</f>
        <v>0</v>
      </c>
      <c r="W62" s="32"/>
      <c r="X62" s="32" t="str">
        <f ca="1">IF(OR(U62="",R62=0),"",IF((U62-NOW())&lt;0,-(U62-NOW()),0))</f>
        <v/>
      </c>
      <c r="Y62" s="2" t="str">
        <f>IF(R62=0,"Đã thanh toán",IF(X62="","",IF(X62&lt;=0,"Chưa đến hạn thanh toán",IF(X62&lt;=30,"Nợ quá hạn 30 ngày",IF(X62&lt;=60,"Nợ quá hạn từ 30 ngày đến 60 ngày",IF(X62&lt;=90,"Nợ quá hạn từ 60 ngày đến 90 ngày",IF(X62&lt;=120,"Nợ quá hạn từ 90 ngày đến 120 ngày","Nợ quá hạn hơn 120 ngày có khả năng mất thanh toán")))))))</f>
        <v>Đã thanh toán</v>
      </c>
      <c r="Z62" s="42">
        <f>IF(S62="","",S62)</f>
        <v>45990</v>
      </c>
      <c r="AA62" s="42">
        <f>IF(M62="","",M62)</f>
        <v>46034</v>
      </c>
      <c r="AD62" s="2" t="str">
        <f>VLOOKUP($A62,MA_KH!$A:$Q,MA_KH!O$1,0)</f>
        <v>MEGA</v>
      </c>
      <c r="AE62" s="2" t="str">
        <f>VLOOKUP($A62,MA_KH!$A:$Q,MA_KH!P$1,0)</f>
        <v>CÔNG TY TNHH MM MEGA MARKET (VIỆT NAM)</v>
      </c>
    </row>
    <row r="63" spans="1:31" ht="25.5" customHeight="1">
      <c r="A63" s="46" t="s">
        <v>189</v>
      </c>
      <c r="B63" s="46" t="s">
        <v>190</v>
      </c>
      <c r="C63" s="47">
        <v>45990</v>
      </c>
      <c r="D63" s="46" t="s">
        <v>14669</v>
      </c>
      <c r="E63" s="47">
        <v>45990</v>
      </c>
      <c r="F63" s="46" t="s">
        <v>18959</v>
      </c>
      <c r="G63" s="46" t="s">
        <v>14670</v>
      </c>
      <c r="H63" s="48">
        <v>7936420</v>
      </c>
      <c r="I63" s="49">
        <v>0</v>
      </c>
      <c r="J63" s="48">
        <v>634914</v>
      </c>
      <c r="K63" s="48">
        <v>8571334</v>
      </c>
      <c r="L63" s="64" t="s">
        <v>41</v>
      </c>
      <c r="M63" s="6">
        <v>46034</v>
      </c>
      <c r="O63" s="32">
        <f>IF(Table1[[#This Row],[Phân loại]]="Tồn đầu kỳ",Table1[[#This Row],[Tổng giá trị]],0)</f>
        <v>8571334</v>
      </c>
      <c r="P63" s="7">
        <f>IF(Table1[[#This Row],[Số còn phải thu ĐK]]&lt;&gt;0,0,IF(Table1[[#This Row],[Phân loại]]="Bán hàng",Table1[[#This Row],[Tổng giá trị]],-Table1[[#This Row],[Tổng giá trị]]))</f>
        <v>0</v>
      </c>
      <c r="Q63" s="32">
        <f>IF(M63&lt;&gt;"",IF(O63&lt;&gt;0,O63,P63),0)</f>
        <v>8571334</v>
      </c>
      <c r="R63" s="7">
        <f>Table1[[#This Row],[Số còn phải thu ĐK]]+Table1[[#This Row],[Giá Trị HD sau CK]]-Table1[[#This Row],[Số tiền đã thu]]</f>
        <v>0</v>
      </c>
      <c r="S63" s="6">
        <f>IF(Table1[[#This Row],[Ngày hóa đơn]]&lt;&gt;"",Table1[[#This Row],[Ngày hóa đơn]],IF(Table1[[#This Row],[Ngày hạch toán]]&lt;&gt;"",Table1[[#This Row],[Ngày hạch toán]],""))</f>
        <v>45990</v>
      </c>
      <c r="T63" s="7"/>
      <c r="U63" s="6">
        <f>IF(Table1[[#This Row],[Ngày tính CN]]="","",S63+T63)</f>
        <v>45990</v>
      </c>
      <c r="V63" s="32">
        <f ca="1">IF(Table1[[#This Row],[Hạn thanh toán]]="","",IF((U63-NOW())&lt;0,0,(U63-NOW())))</f>
        <v>0</v>
      </c>
      <c r="W63" s="32"/>
      <c r="X63" s="32" t="str">
        <f ca="1">IF(OR(U63="",R63=0),"",IF((U63-NOW())&lt;0,-(U63-NOW()),0))</f>
        <v/>
      </c>
      <c r="Y63" s="2" t="str">
        <f>IF(R63=0,"Đã thanh toán",IF(X63="","",IF(X63&lt;=0,"Chưa đến hạn thanh toán",IF(X63&lt;=30,"Nợ quá hạn 30 ngày",IF(X63&lt;=60,"Nợ quá hạn từ 30 ngày đến 60 ngày",IF(X63&lt;=90,"Nợ quá hạn từ 60 ngày đến 90 ngày",IF(X63&lt;=120,"Nợ quá hạn từ 90 ngày đến 120 ngày","Nợ quá hạn hơn 120 ngày có khả năng mất thanh toán")))))))</f>
        <v>Đã thanh toán</v>
      </c>
      <c r="Z63" s="42">
        <f>IF(S63="","",S63)</f>
        <v>45990</v>
      </c>
      <c r="AA63" s="42">
        <f>IF(M63="","",M63)</f>
        <v>46034</v>
      </c>
      <c r="AD63" s="2" t="str">
        <f>VLOOKUP($A63,MA_KH!$A:$Q,MA_KH!O$1,0)</f>
        <v>MEGA</v>
      </c>
      <c r="AE63" s="2" t="str">
        <f>VLOOKUP($A63,MA_KH!$A:$Q,MA_KH!P$1,0)</f>
        <v>CÔNG TY TNHH MM MEGA MARKET (VIỆT NAM)</v>
      </c>
    </row>
    <row r="64" spans="1:31" ht="25.5" customHeight="1">
      <c r="A64" s="50" t="s">
        <v>189</v>
      </c>
      <c r="B64" s="50" t="s">
        <v>190</v>
      </c>
      <c r="C64" s="51">
        <v>45990</v>
      </c>
      <c r="D64" s="50" t="s">
        <v>14671</v>
      </c>
      <c r="E64" s="51">
        <v>45990</v>
      </c>
      <c r="F64" s="50" t="s">
        <v>18960</v>
      </c>
      <c r="G64" s="50" t="s">
        <v>14672</v>
      </c>
      <c r="H64" s="52">
        <v>1468620</v>
      </c>
      <c r="I64" s="53">
        <v>0</v>
      </c>
      <c r="J64" s="52">
        <v>117490</v>
      </c>
      <c r="K64" s="52">
        <v>1586110</v>
      </c>
      <c r="L64" s="64" t="s">
        <v>41</v>
      </c>
      <c r="M64" s="6">
        <v>46034</v>
      </c>
      <c r="O64" s="32">
        <f>IF(Table1[[#This Row],[Phân loại]]="Tồn đầu kỳ",Table1[[#This Row],[Tổng giá trị]],0)</f>
        <v>1586110</v>
      </c>
      <c r="P64" s="7">
        <f>IF(Table1[[#This Row],[Số còn phải thu ĐK]]&lt;&gt;0,0,IF(Table1[[#This Row],[Phân loại]]="Bán hàng",Table1[[#This Row],[Tổng giá trị]],-Table1[[#This Row],[Tổng giá trị]]))</f>
        <v>0</v>
      </c>
      <c r="Q64" s="32">
        <f>IF(M64&lt;&gt;"",IF(O64&lt;&gt;0,O64,P64),0)</f>
        <v>1586110</v>
      </c>
      <c r="R64" s="7">
        <f>Table1[[#This Row],[Số còn phải thu ĐK]]+Table1[[#This Row],[Giá Trị HD sau CK]]-Table1[[#This Row],[Số tiền đã thu]]</f>
        <v>0</v>
      </c>
      <c r="S64" s="6">
        <f>IF(Table1[[#This Row],[Ngày hóa đơn]]&lt;&gt;"",Table1[[#This Row],[Ngày hóa đơn]],IF(Table1[[#This Row],[Ngày hạch toán]]&lt;&gt;"",Table1[[#This Row],[Ngày hạch toán]],""))</f>
        <v>45990</v>
      </c>
      <c r="T64" s="7"/>
      <c r="U64" s="6">
        <f>IF(Table1[[#This Row],[Ngày tính CN]]="","",S64+T64)</f>
        <v>45990</v>
      </c>
      <c r="V64" s="32">
        <f ca="1">IF(Table1[[#This Row],[Hạn thanh toán]]="","",IF((U64-NOW())&lt;0,0,(U64-NOW())))</f>
        <v>0</v>
      </c>
      <c r="W64" s="32"/>
      <c r="X64" s="32" t="str">
        <f ca="1">IF(OR(U64="",R64=0),"",IF((U64-NOW())&lt;0,-(U64-NOW()),0))</f>
        <v/>
      </c>
      <c r="Y64" s="2" t="str">
        <f>IF(R64=0,"Đã thanh toán",IF(X64="","",IF(X64&lt;=0,"Chưa đến hạn thanh toán",IF(X64&lt;=30,"Nợ quá hạn 30 ngày",IF(X64&lt;=60,"Nợ quá hạn từ 30 ngày đến 60 ngày",IF(X64&lt;=90,"Nợ quá hạn từ 60 ngày đến 90 ngày",IF(X64&lt;=120,"Nợ quá hạn từ 90 ngày đến 120 ngày","Nợ quá hạn hơn 120 ngày có khả năng mất thanh toán")))))))</f>
        <v>Đã thanh toán</v>
      </c>
      <c r="Z64" s="42">
        <f>IF(S64="","",S64)</f>
        <v>45990</v>
      </c>
      <c r="AA64" s="42">
        <f>IF(M64="","",M64)</f>
        <v>46034</v>
      </c>
      <c r="AD64" s="2" t="str">
        <f>VLOOKUP($A64,MA_KH!$A:$Q,MA_KH!O$1,0)</f>
        <v>MEGA</v>
      </c>
      <c r="AE64" s="2" t="str">
        <f>VLOOKUP($A64,MA_KH!$A:$Q,MA_KH!P$1,0)</f>
        <v>CÔNG TY TNHH MM MEGA MARKET (VIỆT NAM)</v>
      </c>
    </row>
    <row r="65" spans="1:31" ht="25.5" customHeight="1">
      <c r="A65" s="54" t="s">
        <v>101</v>
      </c>
      <c r="B65" s="54" t="s">
        <v>102</v>
      </c>
      <c r="C65" s="55">
        <v>45992</v>
      </c>
      <c r="D65" s="54" t="s">
        <v>14673</v>
      </c>
      <c r="E65" s="55">
        <v>45992</v>
      </c>
      <c r="F65" s="54" t="s">
        <v>18961</v>
      </c>
      <c r="G65" s="54" t="s">
        <v>14674</v>
      </c>
      <c r="H65" s="56">
        <v>446425</v>
      </c>
      <c r="I65" s="57">
        <v>0</v>
      </c>
      <c r="J65" s="56">
        <v>35714</v>
      </c>
      <c r="K65" s="56">
        <v>482139</v>
      </c>
      <c r="L65" s="64" t="s">
        <v>41</v>
      </c>
      <c r="M65" s="6">
        <v>46034</v>
      </c>
      <c r="O65" s="32">
        <f>IF(Table1[[#This Row],[Phân loại]]="Tồn đầu kỳ",Table1[[#This Row],[Tổng giá trị]],0)</f>
        <v>482139</v>
      </c>
      <c r="P65" s="7">
        <f>IF(Table1[[#This Row],[Số còn phải thu ĐK]]&lt;&gt;0,0,IF(Table1[[#This Row],[Phân loại]]="Bán hàng",Table1[[#This Row],[Tổng giá trị]],-Table1[[#This Row],[Tổng giá trị]]))</f>
        <v>0</v>
      </c>
      <c r="Q65" s="32">
        <f>IF(M65&lt;&gt;"",IF(O65&lt;&gt;0,O65,P65),0)</f>
        <v>482139</v>
      </c>
      <c r="R65" s="7">
        <f>Table1[[#This Row],[Số còn phải thu ĐK]]+Table1[[#This Row],[Giá Trị HD sau CK]]-Table1[[#This Row],[Số tiền đã thu]]</f>
        <v>0</v>
      </c>
      <c r="S65" s="6">
        <f>IF(Table1[[#This Row],[Ngày hóa đơn]]&lt;&gt;"",Table1[[#This Row],[Ngày hóa đơn]],IF(Table1[[#This Row],[Ngày hạch toán]]&lt;&gt;"",Table1[[#This Row],[Ngày hạch toán]],""))</f>
        <v>45992</v>
      </c>
      <c r="T65" s="7"/>
      <c r="U65" s="6">
        <f>IF(Table1[[#This Row],[Ngày tính CN]]="","",S65+T65)</f>
        <v>45992</v>
      </c>
      <c r="V65" s="32">
        <f ca="1">IF(Table1[[#This Row],[Hạn thanh toán]]="","",IF((U65-NOW())&lt;0,0,(U65-NOW())))</f>
        <v>0</v>
      </c>
      <c r="W65" s="32"/>
      <c r="X65" s="32" t="str">
        <f ca="1">IF(OR(U65="",R65=0),"",IF((U65-NOW())&lt;0,-(U65-NOW()),0))</f>
        <v/>
      </c>
      <c r="Y65" s="2" t="str">
        <f>IF(R65=0,"Đã thanh toán",IF(X65="","",IF(X65&lt;=0,"Chưa đến hạn thanh toán",IF(X65&lt;=30,"Nợ quá hạn 30 ngày",IF(X65&lt;=60,"Nợ quá hạn từ 30 ngày đến 60 ngày",IF(X65&lt;=90,"Nợ quá hạn từ 60 ngày đến 90 ngày",IF(X65&lt;=120,"Nợ quá hạn từ 90 ngày đến 120 ngày","Nợ quá hạn hơn 120 ngày có khả năng mất thanh toán")))))))</f>
        <v>Đã thanh toán</v>
      </c>
      <c r="Z65" s="42">
        <f>IF(S65="","",S65)</f>
        <v>45992</v>
      </c>
      <c r="AA65" s="42">
        <f>IF(M65="","",M65)</f>
        <v>46034</v>
      </c>
      <c r="AD65" s="2" t="str">
        <f>VLOOKUP($A65,MA_KH!$A:$Q,MA_KH!O$1,0)</f>
        <v>MEGA</v>
      </c>
      <c r="AE65" s="2" t="str">
        <f>VLOOKUP($A65,MA_KH!$A:$Q,MA_KH!P$1,0)</f>
        <v>CÔNG TY TNHH MM MEGA MARKET (VIỆT NAM)</v>
      </c>
    </row>
    <row r="66" spans="1:31" ht="25.5" customHeight="1">
      <c r="A66" s="54" t="s">
        <v>101</v>
      </c>
      <c r="B66" s="54" t="s">
        <v>102</v>
      </c>
      <c r="C66" s="55">
        <v>45992</v>
      </c>
      <c r="D66" s="54" t="s">
        <v>14675</v>
      </c>
      <c r="E66" s="55">
        <v>45992</v>
      </c>
      <c r="F66" s="54" t="s">
        <v>18962</v>
      </c>
      <c r="G66" s="54" t="s">
        <v>14676</v>
      </c>
      <c r="H66" s="56">
        <v>1143080</v>
      </c>
      <c r="I66" s="57">
        <v>0</v>
      </c>
      <c r="J66" s="56">
        <v>91446</v>
      </c>
      <c r="K66" s="56">
        <v>1234526</v>
      </c>
      <c r="L66" s="64" t="s">
        <v>41</v>
      </c>
      <c r="M66" s="6">
        <v>46034</v>
      </c>
      <c r="O66" s="32">
        <f>IF(Table1[[#This Row],[Phân loại]]="Tồn đầu kỳ",Table1[[#This Row],[Tổng giá trị]],0)</f>
        <v>1234526</v>
      </c>
      <c r="P66" s="7">
        <f>IF(Table1[[#This Row],[Số còn phải thu ĐK]]&lt;&gt;0,0,IF(Table1[[#This Row],[Phân loại]]="Bán hàng",Table1[[#This Row],[Tổng giá trị]],-Table1[[#This Row],[Tổng giá trị]]))</f>
        <v>0</v>
      </c>
      <c r="Q66" s="32">
        <f>IF(M66&lt;&gt;"",IF(O66&lt;&gt;0,O66,P66),0)</f>
        <v>1234526</v>
      </c>
      <c r="R66" s="7">
        <f>Table1[[#This Row],[Số còn phải thu ĐK]]+Table1[[#This Row],[Giá Trị HD sau CK]]-Table1[[#This Row],[Số tiền đã thu]]</f>
        <v>0</v>
      </c>
      <c r="S66" s="6">
        <f>IF(Table1[[#This Row],[Ngày hóa đơn]]&lt;&gt;"",Table1[[#This Row],[Ngày hóa đơn]],IF(Table1[[#This Row],[Ngày hạch toán]]&lt;&gt;"",Table1[[#This Row],[Ngày hạch toán]],""))</f>
        <v>45992</v>
      </c>
      <c r="T66" s="7"/>
      <c r="U66" s="6">
        <f>IF(Table1[[#This Row],[Ngày tính CN]]="","",S66+T66)</f>
        <v>45992</v>
      </c>
      <c r="V66" s="32">
        <f ca="1">IF(Table1[[#This Row],[Hạn thanh toán]]="","",IF((U66-NOW())&lt;0,0,(U66-NOW())))</f>
        <v>0</v>
      </c>
      <c r="W66" s="32"/>
      <c r="X66" s="32" t="str">
        <f ca="1">IF(OR(U66="",R66=0),"",IF((U66-NOW())&lt;0,-(U66-NOW()),0))</f>
        <v/>
      </c>
      <c r="Y66" s="2" t="str">
        <f>IF(R66=0,"Đã thanh toán",IF(X66="","",IF(X66&lt;=0,"Chưa đến hạn thanh toán",IF(X66&lt;=30,"Nợ quá hạn 30 ngày",IF(X66&lt;=60,"Nợ quá hạn từ 30 ngày đến 60 ngày",IF(X66&lt;=90,"Nợ quá hạn từ 60 ngày đến 90 ngày",IF(X66&lt;=120,"Nợ quá hạn từ 90 ngày đến 120 ngày","Nợ quá hạn hơn 120 ngày có khả năng mất thanh toán")))))))</f>
        <v>Đã thanh toán</v>
      </c>
      <c r="Z66" s="42">
        <f>IF(S66="","",S66)</f>
        <v>45992</v>
      </c>
      <c r="AA66" s="42">
        <f>IF(M66="","",M66)</f>
        <v>46034</v>
      </c>
      <c r="AD66" s="2" t="str">
        <f>VLOOKUP($A66,MA_KH!$A:$Q,MA_KH!O$1,0)</f>
        <v>MEGA</v>
      </c>
      <c r="AE66" s="2" t="str">
        <f>VLOOKUP($A66,MA_KH!$A:$Q,MA_KH!P$1,0)</f>
        <v>CÔNG TY TNHH MM MEGA MARKET (VIỆT NAM)</v>
      </c>
    </row>
    <row r="67" spans="1:31" ht="25.5" customHeight="1">
      <c r="A67" s="54" t="s">
        <v>101</v>
      </c>
      <c r="B67" s="54" t="s">
        <v>102</v>
      </c>
      <c r="C67" s="55">
        <v>45992</v>
      </c>
      <c r="D67" s="54" t="s">
        <v>14677</v>
      </c>
      <c r="E67" s="55">
        <v>45992</v>
      </c>
      <c r="F67" s="54" t="s">
        <v>18963</v>
      </c>
      <c r="G67" s="54" t="s">
        <v>14678</v>
      </c>
      <c r="H67" s="56">
        <v>1072050</v>
      </c>
      <c r="I67" s="57">
        <v>0</v>
      </c>
      <c r="J67" s="56">
        <v>85764</v>
      </c>
      <c r="K67" s="56">
        <v>1157814</v>
      </c>
      <c r="L67" s="64" t="s">
        <v>41</v>
      </c>
      <c r="M67" s="6">
        <v>46034</v>
      </c>
      <c r="O67" s="32">
        <f>IF(Table1[[#This Row],[Phân loại]]="Tồn đầu kỳ",Table1[[#This Row],[Tổng giá trị]],0)</f>
        <v>1157814</v>
      </c>
      <c r="P67" s="7">
        <f>IF(Table1[[#This Row],[Số còn phải thu ĐK]]&lt;&gt;0,0,IF(Table1[[#This Row],[Phân loại]]="Bán hàng",Table1[[#This Row],[Tổng giá trị]],-Table1[[#This Row],[Tổng giá trị]]))</f>
        <v>0</v>
      </c>
      <c r="Q67" s="32">
        <f>IF(M67&lt;&gt;"",IF(O67&lt;&gt;0,O67,P67),0)</f>
        <v>1157814</v>
      </c>
      <c r="R67" s="7">
        <f>Table1[[#This Row],[Số còn phải thu ĐK]]+Table1[[#This Row],[Giá Trị HD sau CK]]-Table1[[#This Row],[Số tiền đã thu]]</f>
        <v>0</v>
      </c>
      <c r="S67" s="6">
        <f>IF(Table1[[#This Row],[Ngày hóa đơn]]&lt;&gt;"",Table1[[#This Row],[Ngày hóa đơn]],IF(Table1[[#This Row],[Ngày hạch toán]]&lt;&gt;"",Table1[[#This Row],[Ngày hạch toán]],""))</f>
        <v>45992</v>
      </c>
      <c r="T67" s="7"/>
      <c r="U67" s="6">
        <f>IF(Table1[[#This Row],[Ngày tính CN]]="","",S67+T67)</f>
        <v>45992</v>
      </c>
      <c r="V67" s="32">
        <f ca="1">IF(Table1[[#This Row],[Hạn thanh toán]]="","",IF((U67-NOW())&lt;0,0,(U67-NOW())))</f>
        <v>0</v>
      </c>
      <c r="W67" s="32"/>
      <c r="X67" s="32" t="str">
        <f ca="1">IF(OR(U67="",R67=0),"",IF((U67-NOW())&lt;0,-(U67-NOW()),0))</f>
        <v/>
      </c>
      <c r="Y67" s="2" t="str">
        <f>IF(R67=0,"Đã thanh toán",IF(X67="","",IF(X67&lt;=0,"Chưa đến hạn thanh toán",IF(X67&lt;=30,"Nợ quá hạn 30 ngày",IF(X67&lt;=60,"Nợ quá hạn từ 30 ngày đến 60 ngày",IF(X67&lt;=90,"Nợ quá hạn từ 60 ngày đến 90 ngày",IF(X67&lt;=120,"Nợ quá hạn từ 90 ngày đến 120 ngày","Nợ quá hạn hơn 120 ngày có khả năng mất thanh toán")))))))</f>
        <v>Đã thanh toán</v>
      </c>
      <c r="Z67" s="42">
        <f>IF(S67="","",S67)</f>
        <v>45992</v>
      </c>
      <c r="AA67" s="42">
        <f>IF(M67="","",M67)</f>
        <v>46034</v>
      </c>
      <c r="AD67" s="2" t="str">
        <f>VLOOKUP($A67,MA_KH!$A:$Q,MA_KH!O$1,0)</f>
        <v>MEGA</v>
      </c>
      <c r="AE67" s="2" t="str">
        <f>VLOOKUP($A67,MA_KH!$A:$Q,MA_KH!P$1,0)</f>
        <v>CÔNG TY TNHH MM MEGA MARKET (VIỆT NAM)</v>
      </c>
    </row>
    <row r="68" spans="1:31" ht="25.5" customHeight="1">
      <c r="A68" s="54" t="s">
        <v>101</v>
      </c>
      <c r="B68" s="54" t="s">
        <v>102</v>
      </c>
      <c r="C68" s="55">
        <v>45992</v>
      </c>
      <c r="D68" s="54" t="s">
        <v>14679</v>
      </c>
      <c r="E68" s="55">
        <v>45992</v>
      </c>
      <c r="F68" s="54" t="s">
        <v>18964</v>
      </c>
      <c r="G68" s="54" t="s">
        <v>14680</v>
      </c>
      <c r="H68" s="56">
        <v>326250</v>
      </c>
      <c r="I68" s="57">
        <v>0</v>
      </c>
      <c r="J68" s="56">
        <v>26100</v>
      </c>
      <c r="K68" s="56">
        <v>352350</v>
      </c>
      <c r="L68" s="64" t="s">
        <v>41</v>
      </c>
      <c r="M68" s="6">
        <v>46034</v>
      </c>
      <c r="O68" s="32">
        <f>IF(Table1[[#This Row],[Phân loại]]="Tồn đầu kỳ",Table1[[#This Row],[Tổng giá trị]],0)</f>
        <v>352350</v>
      </c>
      <c r="P68" s="7">
        <f>IF(Table1[[#This Row],[Số còn phải thu ĐK]]&lt;&gt;0,0,IF(Table1[[#This Row],[Phân loại]]="Bán hàng",Table1[[#This Row],[Tổng giá trị]],-Table1[[#This Row],[Tổng giá trị]]))</f>
        <v>0</v>
      </c>
      <c r="Q68" s="32">
        <f>IF(M68&lt;&gt;"",IF(O68&lt;&gt;0,O68,P68),0)</f>
        <v>352350</v>
      </c>
      <c r="R68" s="7">
        <f>Table1[[#This Row],[Số còn phải thu ĐK]]+Table1[[#This Row],[Giá Trị HD sau CK]]-Table1[[#This Row],[Số tiền đã thu]]</f>
        <v>0</v>
      </c>
      <c r="S68" s="6">
        <f>IF(Table1[[#This Row],[Ngày hóa đơn]]&lt;&gt;"",Table1[[#This Row],[Ngày hóa đơn]],IF(Table1[[#This Row],[Ngày hạch toán]]&lt;&gt;"",Table1[[#This Row],[Ngày hạch toán]],""))</f>
        <v>45992</v>
      </c>
      <c r="T68" s="7"/>
      <c r="U68" s="6">
        <f>IF(Table1[[#This Row],[Ngày tính CN]]="","",S68+T68)</f>
        <v>45992</v>
      </c>
      <c r="V68" s="32">
        <f ca="1">IF(Table1[[#This Row],[Hạn thanh toán]]="","",IF((U68-NOW())&lt;0,0,(U68-NOW())))</f>
        <v>0</v>
      </c>
      <c r="W68" s="32"/>
      <c r="X68" s="32" t="str">
        <f ca="1">IF(OR(U68="",R68=0),"",IF((U68-NOW())&lt;0,-(U68-NOW()),0))</f>
        <v/>
      </c>
      <c r="Y68" s="2" t="str">
        <f>IF(R68=0,"Đã thanh toán",IF(X68="","",IF(X68&lt;=0,"Chưa đến hạn thanh toán",IF(X68&lt;=30,"Nợ quá hạn 30 ngày",IF(X68&lt;=60,"Nợ quá hạn từ 30 ngày đến 60 ngày",IF(X68&lt;=90,"Nợ quá hạn từ 60 ngày đến 90 ngày",IF(X68&lt;=120,"Nợ quá hạn từ 90 ngày đến 120 ngày","Nợ quá hạn hơn 120 ngày có khả năng mất thanh toán")))))))</f>
        <v>Đã thanh toán</v>
      </c>
      <c r="Z68" s="42">
        <f>IF(S68="","",S68)</f>
        <v>45992</v>
      </c>
      <c r="AA68" s="42">
        <f>IF(M68="","",M68)</f>
        <v>46034</v>
      </c>
      <c r="AD68" s="2" t="str">
        <f>VLOOKUP($A68,MA_KH!$A:$Q,MA_KH!O$1,0)</f>
        <v>MEGA</v>
      </c>
      <c r="AE68" s="2" t="str">
        <f>VLOOKUP($A68,MA_KH!$A:$Q,MA_KH!P$1,0)</f>
        <v>CÔNG TY TNHH MM MEGA MARKET (VIỆT NAM)</v>
      </c>
    </row>
    <row r="69" spans="1:31" ht="25.5" customHeight="1">
      <c r="A69" s="54" t="s">
        <v>101</v>
      </c>
      <c r="B69" s="54" t="s">
        <v>102</v>
      </c>
      <c r="C69" s="55">
        <v>45992</v>
      </c>
      <c r="D69" s="54" t="s">
        <v>14681</v>
      </c>
      <c r="E69" s="55">
        <v>45992</v>
      </c>
      <c r="F69" s="54" t="s">
        <v>18965</v>
      </c>
      <c r="G69" s="54" t="s">
        <v>14682</v>
      </c>
      <c r="H69" s="56">
        <v>991190</v>
      </c>
      <c r="I69" s="57">
        <v>0</v>
      </c>
      <c r="J69" s="56">
        <v>79295</v>
      </c>
      <c r="K69" s="56">
        <v>1070485</v>
      </c>
      <c r="L69" s="64" t="s">
        <v>41</v>
      </c>
      <c r="M69" s="6">
        <v>46034</v>
      </c>
      <c r="O69" s="32">
        <f>IF(Table1[[#This Row],[Phân loại]]="Tồn đầu kỳ",Table1[[#This Row],[Tổng giá trị]],0)</f>
        <v>1070485</v>
      </c>
      <c r="P69" s="7">
        <f>IF(Table1[[#This Row],[Số còn phải thu ĐK]]&lt;&gt;0,0,IF(Table1[[#This Row],[Phân loại]]="Bán hàng",Table1[[#This Row],[Tổng giá trị]],-Table1[[#This Row],[Tổng giá trị]]))</f>
        <v>0</v>
      </c>
      <c r="Q69" s="32">
        <f>IF(M69&lt;&gt;"",IF(O69&lt;&gt;0,O69,P69),0)</f>
        <v>1070485</v>
      </c>
      <c r="R69" s="7">
        <f>Table1[[#This Row],[Số còn phải thu ĐK]]+Table1[[#This Row],[Giá Trị HD sau CK]]-Table1[[#This Row],[Số tiền đã thu]]</f>
        <v>0</v>
      </c>
      <c r="S69" s="6">
        <f>IF(Table1[[#This Row],[Ngày hóa đơn]]&lt;&gt;"",Table1[[#This Row],[Ngày hóa đơn]],IF(Table1[[#This Row],[Ngày hạch toán]]&lt;&gt;"",Table1[[#This Row],[Ngày hạch toán]],""))</f>
        <v>45992</v>
      </c>
      <c r="T69" s="7"/>
      <c r="U69" s="6">
        <f>IF(Table1[[#This Row],[Ngày tính CN]]="","",S69+T69)</f>
        <v>45992</v>
      </c>
      <c r="V69" s="32">
        <f ca="1">IF(Table1[[#This Row],[Hạn thanh toán]]="","",IF((U69-NOW())&lt;0,0,(U69-NOW())))</f>
        <v>0</v>
      </c>
      <c r="W69" s="32"/>
      <c r="X69" s="32" t="str">
        <f ca="1">IF(OR(U69="",R69=0),"",IF((U69-NOW())&lt;0,-(U69-NOW()),0))</f>
        <v/>
      </c>
      <c r="Y69" s="2" t="str">
        <f>IF(R69=0,"Đã thanh toán",IF(X69="","",IF(X69&lt;=0,"Chưa đến hạn thanh toán",IF(X69&lt;=30,"Nợ quá hạn 30 ngày",IF(X69&lt;=60,"Nợ quá hạn từ 30 ngày đến 60 ngày",IF(X69&lt;=90,"Nợ quá hạn từ 60 ngày đến 90 ngày",IF(X69&lt;=120,"Nợ quá hạn từ 90 ngày đến 120 ngày","Nợ quá hạn hơn 120 ngày có khả năng mất thanh toán")))))))</f>
        <v>Đã thanh toán</v>
      </c>
      <c r="Z69" s="42">
        <f>IF(S69="","",S69)</f>
        <v>45992</v>
      </c>
      <c r="AA69" s="42">
        <f>IF(M69="","",M69)</f>
        <v>46034</v>
      </c>
      <c r="AD69" s="2" t="str">
        <f>VLOOKUP($A69,MA_KH!$A:$Q,MA_KH!O$1,0)</f>
        <v>MEGA</v>
      </c>
      <c r="AE69" s="2" t="str">
        <f>VLOOKUP($A69,MA_KH!$A:$Q,MA_KH!P$1,0)</f>
        <v>CÔNG TY TNHH MM MEGA MARKET (VIỆT NAM)</v>
      </c>
    </row>
    <row r="70" spans="1:31" ht="25.5" customHeight="1">
      <c r="A70" s="58" t="s">
        <v>101</v>
      </c>
      <c r="B70" s="58" t="s">
        <v>102</v>
      </c>
      <c r="C70" s="59">
        <v>45992</v>
      </c>
      <c r="D70" s="58" t="s">
        <v>14683</v>
      </c>
      <c r="E70" s="59">
        <v>45992</v>
      </c>
      <c r="F70" s="58" t="s">
        <v>18966</v>
      </c>
      <c r="G70" s="58" t="s">
        <v>14684</v>
      </c>
      <c r="H70" s="60">
        <v>501830</v>
      </c>
      <c r="I70" s="61">
        <v>0</v>
      </c>
      <c r="J70" s="60">
        <v>40146</v>
      </c>
      <c r="K70" s="60">
        <v>541976</v>
      </c>
      <c r="L70" s="64" t="s">
        <v>41</v>
      </c>
      <c r="M70" s="6">
        <v>46034</v>
      </c>
      <c r="O70" s="32">
        <f>IF(Table1[[#This Row],[Phân loại]]="Tồn đầu kỳ",Table1[[#This Row],[Tổng giá trị]],0)</f>
        <v>541976</v>
      </c>
      <c r="P70" s="7">
        <f>IF(Table1[[#This Row],[Số còn phải thu ĐK]]&lt;&gt;0,0,IF(Table1[[#This Row],[Phân loại]]="Bán hàng",Table1[[#This Row],[Tổng giá trị]],-Table1[[#This Row],[Tổng giá trị]]))</f>
        <v>0</v>
      </c>
      <c r="Q70" s="32">
        <f>IF(M70&lt;&gt;"",IF(O70&lt;&gt;0,O70,P70),0)</f>
        <v>541976</v>
      </c>
      <c r="R70" s="7">
        <f>Table1[[#This Row],[Số còn phải thu ĐK]]+Table1[[#This Row],[Giá Trị HD sau CK]]-Table1[[#This Row],[Số tiền đã thu]]</f>
        <v>0</v>
      </c>
      <c r="S70" s="6">
        <f>IF(Table1[[#This Row],[Ngày hóa đơn]]&lt;&gt;"",Table1[[#This Row],[Ngày hóa đơn]],IF(Table1[[#This Row],[Ngày hạch toán]]&lt;&gt;"",Table1[[#This Row],[Ngày hạch toán]],""))</f>
        <v>45992</v>
      </c>
      <c r="T70" s="7"/>
      <c r="U70" s="6">
        <f>IF(Table1[[#This Row],[Ngày tính CN]]="","",S70+T70)</f>
        <v>45992</v>
      </c>
      <c r="V70" s="32">
        <f ca="1">IF(Table1[[#This Row],[Hạn thanh toán]]="","",IF((U70-NOW())&lt;0,0,(U70-NOW())))</f>
        <v>0</v>
      </c>
      <c r="W70" s="32"/>
      <c r="X70" s="32" t="str">
        <f ca="1">IF(OR(U70="",R70=0),"",IF((U70-NOW())&lt;0,-(U70-NOW()),0))</f>
        <v/>
      </c>
      <c r="Y70" s="2" t="str">
        <f>IF(R70=0,"Đã thanh toán",IF(X70="","",IF(X70&lt;=0,"Chưa đến hạn thanh toán",IF(X70&lt;=30,"Nợ quá hạn 30 ngày",IF(X70&lt;=60,"Nợ quá hạn từ 30 ngày đến 60 ngày",IF(X70&lt;=90,"Nợ quá hạn từ 60 ngày đến 90 ngày",IF(X70&lt;=120,"Nợ quá hạn từ 90 ngày đến 120 ngày","Nợ quá hạn hơn 120 ngày có khả năng mất thanh toán")))))))</f>
        <v>Đã thanh toán</v>
      </c>
      <c r="Z70" s="42">
        <f>IF(S70="","",S70)</f>
        <v>45992</v>
      </c>
      <c r="AA70" s="42">
        <f>IF(M70="","",M70)</f>
        <v>46034</v>
      </c>
      <c r="AD70" s="2" t="str">
        <f>VLOOKUP($A70,MA_KH!$A:$Q,MA_KH!O$1,0)</f>
        <v>MEGA</v>
      </c>
      <c r="AE70" s="2" t="str">
        <f>VLOOKUP($A70,MA_KH!$A:$Q,MA_KH!P$1,0)</f>
        <v>CÔNG TY TNHH MM MEGA MARKET (VIỆT NAM)</v>
      </c>
    </row>
    <row r="71" spans="1:31" ht="25.5" customHeight="1">
      <c r="A71" s="54" t="s">
        <v>195</v>
      </c>
      <c r="B71" s="54" t="s">
        <v>196</v>
      </c>
      <c r="C71" s="55">
        <v>45992</v>
      </c>
      <c r="D71" s="54" t="s">
        <v>14685</v>
      </c>
      <c r="E71" s="55">
        <v>45992</v>
      </c>
      <c r="F71" s="54" t="s">
        <v>18967</v>
      </c>
      <c r="G71" s="54" t="s">
        <v>14686</v>
      </c>
      <c r="H71" s="56">
        <v>446425</v>
      </c>
      <c r="I71" s="57">
        <v>0</v>
      </c>
      <c r="J71" s="56">
        <v>35714</v>
      </c>
      <c r="K71" s="56">
        <v>482139</v>
      </c>
      <c r="L71" s="64" t="s">
        <v>41</v>
      </c>
      <c r="M71" s="6">
        <v>46034</v>
      </c>
      <c r="O71" s="32">
        <f>IF(Table1[[#This Row],[Phân loại]]="Tồn đầu kỳ",Table1[[#This Row],[Tổng giá trị]],0)</f>
        <v>482139</v>
      </c>
      <c r="P71" s="7">
        <f>IF(Table1[[#This Row],[Số còn phải thu ĐK]]&lt;&gt;0,0,IF(Table1[[#This Row],[Phân loại]]="Bán hàng",Table1[[#This Row],[Tổng giá trị]],-Table1[[#This Row],[Tổng giá trị]]))</f>
        <v>0</v>
      </c>
      <c r="Q71" s="32">
        <f>IF(M71&lt;&gt;"",IF(O71&lt;&gt;0,O71,P71),0)</f>
        <v>482139</v>
      </c>
      <c r="R71" s="7">
        <f>Table1[[#This Row],[Số còn phải thu ĐK]]+Table1[[#This Row],[Giá Trị HD sau CK]]-Table1[[#This Row],[Số tiền đã thu]]</f>
        <v>0</v>
      </c>
      <c r="S71" s="6">
        <f>IF(Table1[[#This Row],[Ngày hóa đơn]]&lt;&gt;"",Table1[[#This Row],[Ngày hóa đơn]],IF(Table1[[#This Row],[Ngày hạch toán]]&lt;&gt;"",Table1[[#This Row],[Ngày hạch toán]],""))</f>
        <v>45992</v>
      </c>
      <c r="T71" s="7"/>
      <c r="U71" s="6">
        <f>IF(Table1[[#This Row],[Ngày tính CN]]="","",S71+T71)</f>
        <v>45992</v>
      </c>
      <c r="V71" s="32">
        <f ca="1">IF(Table1[[#This Row],[Hạn thanh toán]]="","",IF((U71-NOW())&lt;0,0,(U71-NOW())))</f>
        <v>0</v>
      </c>
      <c r="W71" s="32"/>
      <c r="X71" s="32" t="str">
        <f ca="1">IF(OR(U71="",R71=0),"",IF((U71-NOW())&lt;0,-(U71-NOW()),0))</f>
        <v/>
      </c>
      <c r="Y71" s="2" t="str">
        <f>IF(R71=0,"Đã thanh toán",IF(X71="","",IF(X71&lt;=0,"Chưa đến hạn thanh toán",IF(X71&lt;=30,"Nợ quá hạn 30 ngày",IF(X71&lt;=60,"Nợ quá hạn từ 30 ngày đến 60 ngày",IF(X71&lt;=90,"Nợ quá hạn từ 60 ngày đến 90 ngày",IF(X71&lt;=120,"Nợ quá hạn từ 90 ngày đến 120 ngày","Nợ quá hạn hơn 120 ngày có khả năng mất thanh toán")))))))</f>
        <v>Đã thanh toán</v>
      </c>
      <c r="Z71" s="42">
        <f>IF(S71="","",S71)</f>
        <v>45992</v>
      </c>
      <c r="AA71" s="42">
        <f>IF(M71="","",M71)</f>
        <v>46034</v>
      </c>
      <c r="AD71" s="2" t="str">
        <f>VLOOKUP($A71,MA_KH!$A:$Q,MA_KH!O$1,0)</f>
        <v>MEGA</v>
      </c>
      <c r="AE71" s="2" t="str">
        <f>VLOOKUP($A71,MA_KH!$A:$Q,MA_KH!P$1,0)</f>
        <v>CÔNG TY TNHH MM MEGA MARKET (VIỆT NAM)</v>
      </c>
    </row>
    <row r="72" spans="1:31" ht="25.5" customHeight="1">
      <c r="A72" s="54" t="s">
        <v>191</v>
      </c>
      <c r="B72" s="54" t="s">
        <v>192</v>
      </c>
      <c r="C72" s="55">
        <v>45992</v>
      </c>
      <c r="D72" s="54" t="s">
        <v>14687</v>
      </c>
      <c r="E72" s="55">
        <v>45992</v>
      </c>
      <c r="F72" s="54" t="s">
        <v>18968</v>
      </c>
      <c r="G72" s="54" t="s">
        <v>14688</v>
      </c>
      <c r="H72" s="56">
        <v>903294</v>
      </c>
      <c r="I72" s="57">
        <v>0</v>
      </c>
      <c r="J72" s="56">
        <v>72264</v>
      </c>
      <c r="K72" s="56">
        <v>975558</v>
      </c>
      <c r="L72" s="64" t="s">
        <v>41</v>
      </c>
      <c r="M72" s="6">
        <v>46034</v>
      </c>
      <c r="O72" s="32">
        <f>IF(Table1[[#This Row],[Phân loại]]="Tồn đầu kỳ",Table1[[#This Row],[Tổng giá trị]],0)</f>
        <v>975558</v>
      </c>
      <c r="P72" s="7">
        <f>IF(Table1[[#This Row],[Số còn phải thu ĐK]]&lt;&gt;0,0,IF(Table1[[#This Row],[Phân loại]]="Bán hàng",Table1[[#This Row],[Tổng giá trị]],-Table1[[#This Row],[Tổng giá trị]]))</f>
        <v>0</v>
      </c>
      <c r="Q72" s="32">
        <f>IF(M72&lt;&gt;"",IF(O72&lt;&gt;0,O72,P72),0)</f>
        <v>975558</v>
      </c>
      <c r="R72" s="7">
        <f>Table1[[#This Row],[Số còn phải thu ĐK]]+Table1[[#This Row],[Giá Trị HD sau CK]]-Table1[[#This Row],[Số tiền đã thu]]</f>
        <v>0</v>
      </c>
      <c r="S72" s="6">
        <f>IF(Table1[[#This Row],[Ngày hóa đơn]]&lt;&gt;"",Table1[[#This Row],[Ngày hóa đơn]],IF(Table1[[#This Row],[Ngày hạch toán]]&lt;&gt;"",Table1[[#This Row],[Ngày hạch toán]],""))</f>
        <v>45992</v>
      </c>
      <c r="T72" s="7"/>
      <c r="U72" s="6">
        <f>IF(Table1[[#This Row],[Ngày tính CN]]="","",S72+T72)</f>
        <v>45992</v>
      </c>
      <c r="V72" s="32">
        <f ca="1">IF(Table1[[#This Row],[Hạn thanh toán]]="","",IF((U72-NOW())&lt;0,0,(U72-NOW())))</f>
        <v>0</v>
      </c>
      <c r="W72" s="32"/>
      <c r="X72" s="32" t="str">
        <f ca="1">IF(OR(U72="",R72=0),"",IF((U72-NOW())&lt;0,-(U72-NOW()),0))</f>
        <v/>
      </c>
      <c r="Y72" s="2" t="str">
        <f>IF(R72=0,"Đã thanh toán",IF(X72="","",IF(X72&lt;=0,"Chưa đến hạn thanh toán",IF(X72&lt;=30,"Nợ quá hạn 30 ngày",IF(X72&lt;=60,"Nợ quá hạn từ 30 ngày đến 60 ngày",IF(X72&lt;=90,"Nợ quá hạn từ 60 ngày đến 90 ngày",IF(X72&lt;=120,"Nợ quá hạn từ 90 ngày đến 120 ngày","Nợ quá hạn hơn 120 ngày có khả năng mất thanh toán")))))))</f>
        <v>Đã thanh toán</v>
      </c>
      <c r="Z72" s="42">
        <f>IF(S72="","",S72)</f>
        <v>45992</v>
      </c>
      <c r="AA72" s="42">
        <f>IF(M72="","",M72)</f>
        <v>46034</v>
      </c>
      <c r="AD72" s="2" t="str">
        <f>VLOOKUP($A72,MA_KH!$A:$Q,MA_KH!O$1,0)</f>
        <v>MEGA</v>
      </c>
      <c r="AE72" s="2" t="str">
        <f>VLOOKUP($A72,MA_KH!$A:$Q,MA_KH!P$1,0)</f>
        <v>CÔNG TY TNHH MM MEGA MARKET (VIỆT NAM)</v>
      </c>
    </row>
    <row r="73" spans="1:31" ht="25.5" customHeight="1">
      <c r="A73" s="54" t="s">
        <v>199</v>
      </c>
      <c r="B73" s="54" t="s">
        <v>200</v>
      </c>
      <c r="C73" s="55">
        <v>45992</v>
      </c>
      <c r="D73" s="54" t="s">
        <v>14689</v>
      </c>
      <c r="E73" s="55">
        <v>45992</v>
      </c>
      <c r="F73" s="54" t="s">
        <v>18969</v>
      </c>
      <c r="G73" s="54" t="s">
        <v>14690</v>
      </c>
      <c r="H73" s="56">
        <v>3372510</v>
      </c>
      <c r="I73" s="57">
        <v>0</v>
      </c>
      <c r="J73" s="56">
        <v>269801</v>
      </c>
      <c r="K73" s="56">
        <v>3642311</v>
      </c>
      <c r="L73" s="64" t="s">
        <v>41</v>
      </c>
      <c r="M73" s="6">
        <v>46034</v>
      </c>
      <c r="O73" s="32">
        <f>IF(Table1[[#This Row],[Phân loại]]="Tồn đầu kỳ",Table1[[#This Row],[Tổng giá trị]],0)</f>
        <v>3642311</v>
      </c>
      <c r="P73" s="7">
        <f>IF(Table1[[#This Row],[Số còn phải thu ĐK]]&lt;&gt;0,0,IF(Table1[[#This Row],[Phân loại]]="Bán hàng",Table1[[#This Row],[Tổng giá trị]],-Table1[[#This Row],[Tổng giá trị]]))</f>
        <v>0</v>
      </c>
      <c r="Q73" s="32">
        <f>IF(M73&lt;&gt;"",IF(O73&lt;&gt;0,O73,P73),0)</f>
        <v>3642311</v>
      </c>
      <c r="R73" s="7">
        <f>Table1[[#This Row],[Số còn phải thu ĐK]]+Table1[[#This Row],[Giá Trị HD sau CK]]-Table1[[#This Row],[Số tiền đã thu]]</f>
        <v>0</v>
      </c>
      <c r="S73" s="6">
        <f>IF(Table1[[#This Row],[Ngày hóa đơn]]&lt;&gt;"",Table1[[#This Row],[Ngày hóa đơn]],IF(Table1[[#This Row],[Ngày hạch toán]]&lt;&gt;"",Table1[[#This Row],[Ngày hạch toán]],""))</f>
        <v>45992</v>
      </c>
      <c r="T73" s="7"/>
      <c r="U73" s="6">
        <f>IF(Table1[[#This Row],[Ngày tính CN]]="","",S73+T73)</f>
        <v>45992</v>
      </c>
      <c r="V73" s="32">
        <f ca="1">IF(Table1[[#This Row],[Hạn thanh toán]]="","",IF((U73-NOW())&lt;0,0,(U73-NOW())))</f>
        <v>0</v>
      </c>
      <c r="W73" s="32"/>
      <c r="X73" s="32" t="str">
        <f ca="1">IF(OR(U73="",R73=0),"",IF((U73-NOW())&lt;0,-(U73-NOW()),0))</f>
        <v/>
      </c>
      <c r="Y73" s="2" t="str">
        <f>IF(R73=0,"Đã thanh toán",IF(X73="","",IF(X73&lt;=0,"Chưa đến hạn thanh toán",IF(X73&lt;=30,"Nợ quá hạn 30 ngày",IF(X73&lt;=60,"Nợ quá hạn từ 30 ngày đến 60 ngày",IF(X73&lt;=90,"Nợ quá hạn từ 60 ngày đến 90 ngày",IF(X73&lt;=120,"Nợ quá hạn từ 90 ngày đến 120 ngày","Nợ quá hạn hơn 120 ngày có khả năng mất thanh toán")))))))</f>
        <v>Đã thanh toán</v>
      </c>
      <c r="Z73" s="42">
        <f>IF(S73="","",S73)</f>
        <v>45992</v>
      </c>
      <c r="AA73" s="42">
        <f>IF(M73="","",M73)</f>
        <v>46034</v>
      </c>
      <c r="AD73" s="2" t="str">
        <f>VLOOKUP($A73,MA_KH!$A:$Q,MA_KH!O$1,0)</f>
        <v>MEGA</v>
      </c>
      <c r="AE73" s="2" t="str">
        <f>VLOOKUP($A73,MA_KH!$A:$Q,MA_KH!P$1,0)</f>
        <v>CÔNG TY TNHH MM MEGA MARKET (VIỆT NAM)</v>
      </c>
    </row>
    <row r="74" spans="1:31" ht="25.5" customHeight="1">
      <c r="A74" s="58" t="s">
        <v>252</v>
      </c>
      <c r="B74" s="58" t="s">
        <v>253</v>
      </c>
      <c r="C74" s="59">
        <v>45992</v>
      </c>
      <c r="D74" s="58" t="s">
        <v>14691</v>
      </c>
      <c r="E74" s="59">
        <v>45992</v>
      </c>
      <c r="F74" s="58" t="s">
        <v>18970</v>
      </c>
      <c r="G74" s="58" t="s">
        <v>14692</v>
      </c>
      <c r="H74" s="60">
        <v>446425</v>
      </c>
      <c r="I74" s="61">
        <v>0</v>
      </c>
      <c r="J74" s="60">
        <v>35714</v>
      </c>
      <c r="K74" s="60">
        <v>482139</v>
      </c>
      <c r="L74" s="64" t="s">
        <v>41</v>
      </c>
      <c r="M74" s="6">
        <v>46034</v>
      </c>
      <c r="O74" s="32">
        <f>IF(Table1[[#This Row],[Phân loại]]="Tồn đầu kỳ",Table1[[#This Row],[Tổng giá trị]],0)</f>
        <v>482139</v>
      </c>
      <c r="P74" s="7">
        <f>IF(Table1[[#This Row],[Số còn phải thu ĐK]]&lt;&gt;0,0,IF(Table1[[#This Row],[Phân loại]]="Bán hàng",Table1[[#This Row],[Tổng giá trị]],-Table1[[#This Row],[Tổng giá trị]]))</f>
        <v>0</v>
      </c>
      <c r="Q74" s="32">
        <f>IF(M74&lt;&gt;"",IF(O74&lt;&gt;0,O74,P74),0)</f>
        <v>482139</v>
      </c>
      <c r="R74" s="7">
        <f>Table1[[#This Row],[Số còn phải thu ĐK]]+Table1[[#This Row],[Giá Trị HD sau CK]]-Table1[[#This Row],[Số tiền đã thu]]</f>
        <v>0</v>
      </c>
      <c r="S74" s="6">
        <f>IF(Table1[[#This Row],[Ngày hóa đơn]]&lt;&gt;"",Table1[[#This Row],[Ngày hóa đơn]],IF(Table1[[#This Row],[Ngày hạch toán]]&lt;&gt;"",Table1[[#This Row],[Ngày hạch toán]],""))</f>
        <v>45992</v>
      </c>
      <c r="T74" s="7"/>
      <c r="U74" s="6">
        <f>IF(Table1[[#This Row],[Ngày tính CN]]="","",S74+T74)</f>
        <v>45992</v>
      </c>
      <c r="V74" s="32">
        <f ca="1">IF(Table1[[#This Row],[Hạn thanh toán]]="","",IF((U74-NOW())&lt;0,0,(U74-NOW())))</f>
        <v>0</v>
      </c>
      <c r="W74" s="32"/>
      <c r="X74" s="32" t="str">
        <f ca="1">IF(OR(U74="",R74=0),"",IF((U74-NOW())&lt;0,-(U74-NOW()),0))</f>
        <v/>
      </c>
      <c r="Y74" s="2" t="str">
        <f>IF(R74=0,"Đã thanh toán",IF(X74="","",IF(X74&lt;=0,"Chưa đến hạn thanh toán",IF(X74&lt;=30,"Nợ quá hạn 30 ngày",IF(X74&lt;=60,"Nợ quá hạn từ 30 ngày đến 60 ngày",IF(X74&lt;=90,"Nợ quá hạn từ 60 ngày đến 90 ngày",IF(X74&lt;=120,"Nợ quá hạn từ 90 ngày đến 120 ngày","Nợ quá hạn hơn 120 ngày có khả năng mất thanh toán")))))))</f>
        <v>Đã thanh toán</v>
      </c>
      <c r="Z74" s="42">
        <f>IF(S74="","",S74)</f>
        <v>45992</v>
      </c>
      <c r="AA74" s="42">
        <f>IF(M74="","",M74)</f>
        <v>46034</v>
      </c>
      <c r="AD74" s="2" t="str">
        <f>VLOOKUP($A74,MA_KH!$A:$Q,MA_KH!O$1,0)</f>
        <v>MEGA</v>
      </c>
      <c r="AE74" s="2" t="str">
        <f>VLOOKUP($A74,MA_KH!$A:$Q,MA_KH!P$1,0)</f>
        <v>CÔNG TY TNHH MM MEGA MARKET (VIỆT NAM)</v>
      </c>
    </row>
    <row r="75" spans="1:31" ht="25.5" customHeight="1">
      <c r="A75" s="58" t="s">
        <v>101</v>
      </c>
      <c r="B75" s="58" t="s">
        <v>102</v>
      </c>
      <c r="C75" s="59">
        <v>45993</v>
      </c>
      <c r="D75" s="58" t="s">
        <v>14693</v>
      </c>
      <c r="E75" s="59">
        <v>45993</v>
      </c>
      <c r="F75" s="58" t="s">
        <v>18971</v>
      </c>
      <c r="G75" s="58" t="s">
        <v>14694</v>
      </c>
      <c r="H75" s="60">
        <v>892850</v>
      </c>
      <c r="I75" s="61">
        <v>0</v>
      </c>
      <c r="J75" s="60">
        <v>71428</v>
      </c>
      <c r="K75" s="60">
        <v>964278</v>
      </c>
      <c r="L75" s="64" t="s">
        <v>41</v>
      </c>
      <c r="M75" s="6">
        <v>46034</v>
      </c>
      <c r="O75" s="32">
        <f>IF(Table1[[#This Row],[Phân loại]]="Tồn đầu kỳ",Table1[[#This Row],[Tổng giá trị]],0)</f>
        <v>964278</v>
      </c>
      <c r="P75" s="7">
        <f>IF(Table1[[#This Row],[Số còn phải thu ĐK]]&lt;&gt;0,0,IF(Table1[[#This Row],[Phân loại]]="Bán hàng",Table1[[#This Row],[Tổng giá trị]],-Table1[[#This Row],[Tổng giá trị]]))</f>
        <v>0</v>
      </c>
      <c r="Q75" s="32">
        <f>IF(M75&lt;&gt;"",IF(O75&lt;&gt;0,O75,P75),0)</f>
        <v>964278</v>
      </c>
      <c r="R75" s="7">
        <f>Table1[[#This Row],[Số còn phải thu ĐK]]+Table1[[#This Row],[Giá Trị HD sau CK]]-Table1[[#This Row],[Số tiền đã thu]]</f>
        <v>0</v>
      </c>
      <c r="S75" s="6">
        <f>IF(Table1[[#This Row],[Ngày hóa đơn]]&lt;&gt;"",Table1[[#This Row],[Ngày hóa đơn]],IF(Table1[[#This Row],[Ngày hạch toán]]&lt;&gt;"",Table1[[#This Row],[Ngày hạch toán]],""))</f>
        <v>45993</v>
      </c>
      <c r="T75" s="7"/>
      <c r="U75" s="6">
        <f>IF(Table1[[#This Row],[Ngày tính CN]]="","",S75+T75)</f>
        <v>45993</v>
      </c>
      <c r="V75" s="32">
        <f ca="1">IF(Table1[[#This Row],[Hạn thanh toán]]="","",IF((U75-NOW())&lt;0,0,(U75-NOW())))</f>
        <v>0</v>
      </c>
      <c r="W75" s="32"/>
      <c r="X75" s="32" t="str">
        <f ca="1">IF(OR(U75="",R75=0),"",IF((U75-NOW())&lt;0,-(U75-NOW()),0))</f>
        <v/>
      </c>
      <c r="Y75" s="2" t="str">
        <f>IF(R75=0,"Đã thanh toán",IF(X75="","",IF(X75&lt;=0,"Chưa đến hạn thanh toán",IF(X75&lt;=30,"Nợ quá hạn 30 ngày",IF(X75&lt;=60,"Nợ quá hạn từ 30 ngày đến 60 ngày",IF(X75&lt;=90,"Nợ quá hạn từ 60 ngày đến 90 ngày",IF(X75&lt;=120,"Nợ quá hạn từ 90 ngày đến 120 ngày","Nợ quá hạn hơn 120 ngày có khả năng mất thanh toán")))))))</f>
        <v>Đã thanh toán</v>
      </c>
      <c r="Z75" s="42">
        <f>IF(S75="","",S75)</f>
        <v>45993</v>
      </c>
      <c r="AA75" s="42">
        <f>IF(M75="","",M75)</f>
        <v>46034</v>
      </c>
      <c r="AD75" s="2" t="str">
        <f>VLOOKUP($A75,MA_KH!$A:$Q,MA_KH!O$1,0)</f>
        <v>MEGA</v>
      </c>
      <c r="AE75" s="2" t="str">
        <f>VLOOKUP($A75,MA_KH!$A:$Q,MA_KH!P$1,0)</f>
        <v>CÔNG TY TNHH MM MEGA MARKET (VIỆT NAM)</v>
      </c>
    </row>
    <row r="76" spans="1:31" ht="25.5" customHeight="1">
      <c r="A76" s="58" t="s">
        <v>295</v>
      </c>
      <c r="B76" s="58" t="s">
        <v>296</v>
      </c>
      <c r="C76" s="59">
        <v>45993</v>
      </c>
      <c r="D76" s="58" t="s">
        <v>14695</v>
      </c>
      <c r="E76" s="59">
        <v>45993</v>
      </c>
      <c r="F76" s="58" t="s">
        <v>18972</v>
      </c>
      <c r="G76" s="58" t="s">
        <v>14696</v>
      </c>
      <c r="H76" s="60">
        <v>991190</v>
      </c>
      <c r="I76" s="61">
        <v>0</v>
      </c>
      <c r="J76" s="60">
        <v>79295</v>
      </c>
      <c r="K76" s="60">
        <v>1070485</v>
      </c>
      <c r="L76" s="64" t="s">
        <v>41</v>
      </c>
      <c r="M76" s="6">
        <v>46034</v>
      </c>
      <c r="O76" s="32">
        <f>IF(Table1[[#This Row],[Phân loại]]="Tồn đầu kỳ",Table1[[#This Row],[Tổng giá trị]],0)</f>
        <v>1070485</v>
      </c>
      <c r="P76" s="7">
        <f>IF(Table1[[#This Row],[Số còn phải thu ĐK]]&lt;&gt;0,0,IF(Table1[[#This Row],[Phân loại]]="Bán hàng",Table1[[#This Row],[Tổng giá trị]],-Table1[[#This Row],[Tổng giá trị]]))</f>
        <v>0</v>
      </c>
      <c r="Q76" s="32">
        <f>IF(M76&lt;&gt;"",IF(O76&lt;&gt;0,O76,P76),0)</f>
        <v>1070485</v>
      </c>
      <c r="R76" s="7">
        <f>Table1[[#This Row],[Số còn phải thu ĐK]]+Table1[[#This Row],[Giá Trị HD sau CK]]-Table1[[#This Row],[Số tiền đã thu]]</f>
        <v>0</v>
      </c>
      <c r="S76" s="6">
        <f>IF(Table1[[#This Row],[Ngày hóa đơn]]&lt;&gt;"",Table1[[#This Row],[Ngày hóa đơn]],IF(Table1[[#This Row],[Ngày hạch toán]]&lt;&gt;"",Table1[[#This Row],[Ngày hạch toán]],""))</f>
        <v>45993</v>
      </c>
      <c r="T76" s="7"/>
      <c r="U76" s="6">
        <f>IF(Table1[[#This Row],[Ngày tính CN]]="","",S76+T76)</f>
        <v>45993</v>
      </c>
      <c r="V76" s="32">
        <f ca="1">IF(Table1[[#This Row],[Hạn thanh toán]]="","",IF((U76-NOW())&lt;0,0,(U76-NOW())))</f>
        <v>0</v>
      </c>
      <c r="W76" s="32"/>
      <c r="X76" s="32" t="str">
        <f ca="1">IF(OR(U76="",R76=0),"",IF((U76-NOW())&lt;0,-(U76-NOW()),0))</f>
        <v/>
      </c>
      <c r="Y76" s="2" t="str">
        <f>IF(R76=0,"Đã thanh toán",IF(X76="","",IF(X76&lt;=0,"Chưa đến hạn thanh toán",IF(X76&lt;=30,"Nợ quá hạn 30 ngày",IF(X76&lt;=60,"Nợ quá hạn từ 30 ngày đến 60 ngày",IF(X76&lt;=90,"Nợ quá hạn từ 60 ngày đến 90 ngày",IF(X76&lt;=120,"Nợ quá hạn từ 90 ngày đến 120 ngày","Nợ quá hạn hơn 120 ngày có khả năng mất thanh toán")))))))</f>
        <v>Đã thanh toán</v>
      </c>
      <c r="Z76" s="42">
        <f>IF(S76="","",S76)</f>
        <v>45993</v>
      </c>
      <c r="AA76" s="42">
        <f>IF(M76="","",M76)</f>
        <v>46034</v>
      </c>
      <c r="AD76" s="2" t="str">
        <f>VLOOKUP($A76,MA_KH!$A:$Q,MA_KH!O$1,0)</f>
        <v>MEGA</v>
      </c>
      <c r="AE76" s="2" t="str">
        <f>VLOOKUP($A76,MA_KH!$A:$Q,MA_KH!P$1,0)</f>
        <v>CÔNG TY TNHH MM MEGA MARKET (VIỆT NAM)</v>
      </c>
    </row>
    <row r="77" spans="1:31" ht="25.5" customHeight="1">
      <c r="A77" s="54" t="s">
        <v>189</v>
      </c>
      <c r="B77" s="54" t="s">
        <v>190</v>
      </c>
      <c r="C77" s="55">
        <v>45994</v>
      </c>
      <c r="D77" s="54" t="s">
        <v>14697</v>
      </c>
      <c r="E77" s="55">
        <v>45994</v>
      </c>
      <c r="F77" s="54" t="s">
        <v>18973</v>
      </c>
      <c r="G77" s="54" t="s">
        <v>14698</v>
      </c>
      <c r="H77" s="56">
        <v>1305000</v>
      </c>
      <c r="I77" s="57">
        <v>0</v>
      </c>
      <c r="J77" s="56">
        <v>104400</v>
      </c>
      <c r="K77" s="56">
        <v>1409400</v>
      </c>
      <c r="L77" s="64" t="s">
        <v>41</v>
      </c>
      <c r="M77" s="6">
        <v>46034</v>
      </c>
      <c r="O77" s="32">
        <f>IF(Table1[[#This Row],[Phân loại]]="Tồn đầu kỳ",Table1[[#This Row],[Tổng giá trị]],0)</f>
        <v>1409400</v>
      </c>
      <c r="P77" s="7">
        <f>IF(Table1[[#This Row],[Số còn phải thu ĐK]]&lt;&gt;0,0,IF(Table1[[#This Row],[Phân loại]]="Bán hàng",Table1[[#This Row],[Tổng giá trị]],-Table1[[#This Row],[Tổng giá trị]]))</f>
        <v>0</v>
      </c>
      <c r="Q77" s="32">
        <f>IF(M77&lt;&gt;"",IF(O77&lt;&gt;0,O77,P77),0)</f>
        <v>1409400</v>
      </c>
      <c r="R77" s="7">
        <f>Table1[[#This Row],[Số còn phải thu ĐK]]+Table1[[#This Row],[Giá Trị HD sau CK]]-Table1[[#This Row],[Số tiền đã thu]]</f>
        <v>0</v>
      </c>
      <c r="S77" s="6">
        <f>IF(Table1[[#This Row],[Ngày hóa đơn]]&lt;&gt;"",Table1[[#This Row],[Ngày hóa đơn]],IF(Table1[[#This Row],[Ngày hạch toán]]&lt;&gt;"",Table1[[#This Row],[Ngày hạch toán]],""))</f>
        <v>45994</v>
      </c>
      <c r="T77" s="7"/>
      <c r="U77" s="6">
        <f>IF(Table1[[#This Row],[Ngày tính CN]]="","",S77+T77)</f>
        <v>45994</v>
      </c>
      <c r="V77" s="32">
        <f ca="1">IF(Table1[[#This Row],[Hạn thanh toán]]="","",IF((U77-NOW())&lt;0,0,(U77-NOW())))</f>
        <v>0</v>
      </c>
      <c r="W77" s="32"/>
      <c r="X77" s="32" t="str">
        <f ca="1">IF(OR(U77="",R77=0),"",IF((U77-NOW())&lt;0,-(U77-NOW()),0))</f>
        <v/>
      </c>
      <c r="Y77" s="2" t="str">
        <f>IF(R77=0,"Đã thanh toán",IF(X77="","",IF(X77&lt;=0,"Chưa đến hạn thanh toán",IF(X77&lt;=30,"Nợ quá hạn 30 ngày",IF(X77&lt;=60,"Nợ quá hạn từ 30 ngày đến 60 ngày",IF(X77&lt;=90,"Nợ quá hạn từ 60 ngày đến 90 ngày",IF(X77&lt;=120,"Nợ quá hạn từ 90 ngày đến 120 ngày","Nợ quá hạn hơn 120 ngày có khả năng mất thanh toán")))))))</f>
        <v>Đã thanh toán</v>
      </c>
      <c r="Z77" s="42">
        <f>IF(S77="","",S77)</f>
        <v>45994</v>
      </c>
      <c r="AA77" s="42">
        <f>IF(M77="","",M77)</f>
        <v>46034</v>
      </c>
      <c r="AD77" s="2" t="str">
        <f>VLOOKUP($A77,MA_KH!$A:$Q,MA_KH!O$1,0)</f>
        <v>MEGA</v>
      </c>
      <c r="AE77" s="2" t="str">
        <f>VLOOKUP($A77,MA_KH!$A:$Q,MA_KH!P$1,0)</f>
        <v>CÔNG TY TNHH MM MEGA MARKET (VIỆT NAM)</v>
      </c>
    </row>
    <row r="78" spans="1:31" ht="25.5" customHeight="1">
      <c r="A78" s="54" t="s">
        <v>189</v>
      </c>
      <c r="B78" s="54" t="s">
        <v>190</v>
      </c>
      <c r="C78" s="55">
        <v>45994</v>
      </c>
      <c r="D78" s="54" t="s">
        <v>14699</v>
      </c>
      <c r="E78" s="55">
        <v>45994</v>
      </c>
      <c r="F78" s="54" t="s">
        <v>18974</v>
      </c>
      <c r="G78" s="54" t="s">
        <v>14700</v>
      </c>
      <c r="H78" s="56">
        <v>3849940</v>
      </c>
      <c r="I78" s="57">
        <v>0</v>
      </c>
      <c r="J78" s="56">
        <v>307995</v>
      </c>
      <c r="K78" s="56">
        <v>4157935</v>
      </c>
      <c r="L78" s="64" t="s">
        <v>41</v>
      </c>
      <c r="M78" s="6">
        <v>46034</v>
      </c>
      <c r="O78" s="32">
        <f>IF(Table1[[#This Row],[Phân loại]]="Tồn đầu kỳ",Table1[[#This Row],[Tổng giá trị]],0)</f>
        <v>4157935</v>
      </c>
      <c r="P78" s="7">
        <f>IF(Table1[[#This Row],[Số còn phải thu ĐK]]&lt;&gt;0,0,IF(Table1[[#This Row],[Phân loại]]="Bán hàng",Table1[[#This Row],[Tổng giá trị]],-Table1[[#This Row],[Tổng giá trị]]))</f>
        <v>0</v>
      </c>
      <c r="Q78" s="32">
        <f>IF(M78&lt;&gt;"",IF(O78&lt;&gt;0,O78,P78),0)</f>
        <v>4157935</v>
      </c>
      <c r="R78" s="7">
        <f>Table1[[#This Row],[Số còn phải thu ĐK]]+Table1[[#This Row],[Giá Trị HD sau CK]]-Table1[[#This Row],[Số tiền đã thu]]</f>
        <v>0</v>
      </c>
      <c r="S78" s="6">
        <f>IF(Table1[[#This Row],[Ngày hóa đơn]]&lt;&gt;"",Table1[[#This Row],[Ngày hóa đơn]],IF(Table1[[#This Row],[Ngày hạch toán]]&lt;&gt;"",Table1[[#This Row],[Ngày hạch toán]],""))</f>
        <v>45994</v>
      </c>
      <c r="T78" s="7"/>
      <c r="U78" s="6">
        <f>IF(Table1[[#This Row],[Ngày tính CN]]="","",S78+T78)</f>
        <v>45994</v>
      </c>
      <c r="V78" s="32">
        <f ca="1">IF(Table1[[#This Row],[Hạn thanh toán]]="","",IF((U78-NOW())&lt;0,0,(U78-NOW())))</f>
        <v>0</v>
      </c>
      <c r="W78" s="32"/>
      <c r="X78" s="32" t="str">
        <f ca="1">IF(OR(U78="",R78=0),"",IF((U78-NOW())&lt;0,-(U78-NOW()),0))</f>
        <v/>
      </c>
      <c r="Y78" s="2" t="str">
        <f>IF(R78=0,"Đã thanh toán",IF(X78="","",IF(X78&lt;=0,"Chưa đến hạn thanh toán",IF(X78&lt;=30,"Nợ quá hạn 30 ngày",IF(X78&lt;=60,"Nợ quá hạn từ 30 ngày đến 60 ngày",IF(X78&lt;=90,"Nợ quá hạn từ 60 ngày đến 90 ngày",IF(X78&lt;=120,"Nợ quá hạn từ 90 ngày đến 120 ngày","Nợ quá hạn hơn 120 ngày có khả năng mất thanh toán")))))))</f>
        <v>Đã thanh toán</v>
      </c>
      <c r="Z78" s="42">
        <f>IF(S78="","",S78)</f>
        <v>45994</v>
      </c>
      <c r="AA78" s="42">
        <f>IF(M78="","",M78)</f>
        <v>46034</v>
      </c>
      <c r="AD78" s="2" t="str">
        <f>VLOOKUP($A78,MA_KH!$A:$Q,MA_KH!O$1,0)</f>
        <v>MEGA</v>
      </c>
      <c r="AE78" s="2" t="str">
        <f>VLOOKUP($A78,MA_KH!$A:$Q,MA_KH!P$1,0)</f>
        <v>CÔNG TY TNHH MM MEGA MARKET (VIỆT NAM)</v>
      </c>
    </row>
    <row r="79" spans="1:31" ht="25.5" customHeight="1">
      <c r="A79" s="54" t="s">
        <v>189</v>
      </c>
      <c r="B79" s="54" t="s">
        <v>190</v>
      </c>
      <c r="C79" s="55">
        <v>45994</v>
      </c>
      <c r="D79" s="54" t="s">
        <v>14701</v>
      </c>
      <c r="E79" s="55">
        <v>45994</v>
      </c>
      <c r="F79" s="54" t="s">
        <v>18975</v>
      </c>
      <c r="G79" s="54" t="s">
        <v>14702</v>
      </c>
      <c r="H79" s="56">
        <v>446425</v>
      </c>
      <c r="I79" s="57">
        <v>0</v>
      </c>
      <c r="J79" s="56">
        <v>35714</v>
      </c>
      <c r="K79" s="56">
        <v>482139</v>
      </c>
      <c r="L79" s="64" t="s">
        <v>41</v>
      </c>
      <c r="M79" s="6">
        <v>46034</v>
      </c>
      <c r="O79" s="32">
        <f>IF(Table1[[#This Row],[Phân loại]]="Tồn đầu kỳ",Table1[[#This Row],[Tổng giá trị]],0)</f>
        <v>482139</v>
      </c>
      <c r="P79" s="7">
        <f>IF(Table1[[#This Row],[Số còn phải thu ĐK]]&lt;&gt;0,0,IF(Table1[[#This Row],[Phân loại]]="Bán hàng",Table1[[#This Row],[Tổng giá trị]],-Table1[[#This Row],[Tổng giá trị]]))</f>
        <v>0</v>
      </c>
      <c r="Q79" s="32">
        <f>IF(M79&lt;&gt;"",IF(O79&lt;&gt;0,O79,P79),0)</f>
        <v>482139</v>
      </c>
      <c r="R79" s="7">
        <f>Table1[[#This Row],[Số còn phải thu ĐK]]+Table1[[#This Row],[Giá Trị HD sau CK]]-Table1[[#This Row],[Số tiền đã thu]]</f>
        <v>0</v>
      </c>
      <c r="S79" s="6">
        <f>IF(Table1[[#This Row],[Ngày hóa đơn]]&lt;&gt;"",Table1[[#This Row],[Ngày hóa đơn]],IF(Table1[[#This Row],[Ngày hạch toán]]&lt;&gt;"",Table1[[#This Row],[Ngày hạch toán]],""))</f>
        <v>45994</v>
      </c>
      <c r="T79" s="7"/>
      <c r="U79" s="6">
        <f>IF(Table1[[#This Row],[Ngày tính CN]]="","",S79+T79)</f>
        <v>45994</v>
      </c>
      <c r="V79" s="32">
        <f ca="1">IF(Table1[[#This Row],[Hạn thanh toán]]="","",IF((U79-NOW())&lt;0,0,(U79-NOW())))</f>
        <v>0</v>
      </c>
      <c r="W79" s="32"/>
      <c r="X79" s="32" t="str">
        <f ca="1">IF(OR(U79="",R79=0),"",IF((U79-NOW())&lt;0,-(U79-NOW()),0))</f>
        <v/>
      </c>
      <c r="Y79" s="2" t="str">
        <f>IF(R79=0,"Đã thanh toán",IF(X79="","",IF(X79&lt;=0,"Chưa đến hạn thanh toán",IF(X79&lt;=30,"Nợ quá hạn 30 ngày",IF(X79&lt;=60,"Nợ quá hạn từ 30 ngày đến 60 ngày",IF(X79&lt;=90,"Nợ quá hạn từ 60 ngày đến 90 ngày",IF(X79&lt;=120,"Nợ quá hạn từ 90 ngày đến 120 ngày","Nợ quá hạn hơn 120 ngày có khả năng mất thanh toán")))))))</f>
        <v>Đã thanh toán</v>
      </c>
      <c r="Z79" s="42">
        <f>IF(S79="","",S79)</f>
        <v>45994</v>
      </c>
      <c r="AA79" s="42">
        <f>IF(M79="","",M79)</f>
        <v>46034</v>
      </c>
      <c r="AD79" s="2" t="str">
        <f>VLOOKUP($A79,MA_KH!$A:$Q,MA_KH!O$1,0)</f>
        <v>MEGA</v>
      </c>
      <c r="AE79" s="2" t="str">
        <f>VLOOKUP($A79,MA_KH!$A:$Q,MA_KH!P$1,0)</f>
        <v>CÔNG TY TNHH MM MEGA MARKET (VIỆT NAM)</v>
      </c>
    </row>
    <row r="80" spans="1:31" ht="25.5" customHeight="1">
      <c r="A80" s="54" t="s">
        <v>189</v>
      </c>
      <c r="B80" s="54" t="s">
        <v>190</v>
      </c>
      <c r="C80" s="55">
        <v>45994</v>
      </c>
      <c r="D80" s="54" t="s">
        <v>14703</v>
      </c>
      <c r="E80" s="55">
        <v>45994</v>
      </c>
      <c r="F80" s="54" t="s">
        <v>18976</v>
      </c>
      <c r="G80" s="54" t="s">
        <v>14704</v>
      </c>
      <c r="H80" s="56">
        <v>446425</v>
      </c>
      <c r="I80" s="57">
        <v>0</v>
      </c>
      <c r="J80" s="56">
        <v>35714</v>
      </c>
      <c r="K80" s="56">
        <v>482139</v>
      </c>
      <c r="L80" s="64" t="s">
        <v>41</v>
      </c>
      <c r="M80" s="6">
        <v>46034</v>
      </c>
      <c r="O80" s="32">
        <f>IF(Table1[[#This Row],[Phân loại]]="Tồn đầu kỳ",Table1[[#This Row],[Tổng giá trị]],0)</f>
        <v>482139</v>
      </c>
      <c r="P80" s="7">
        <f>IF(Table1[[#This Row],[Số còn phải thu ĐK]]&lt;&gt;0,0,IF(Table1[[#This Row],[Phân loại]]="Bán hàng",Table1[[#This Row],[Tổng giá trị]],-Table1[[#This Row],[Tổng giá trị]]))</f>
        <v>0</v>
      </c>
      <c r="Q80" s="32">
        <f>IF(M80&lt;&gt;"",IF(O80&lt;&gt;0,O80,P80),0)</f>
        <v>482139</v>
      </c>
      <c r="R80" s="7">
        <f>Table1[[#This Row],[Số còn phải thu ĐK]]+Table1[[#This Row],[Giá Trị HD sau CK]]-Table1[[#This Row],[Số tiền đã thu]]</f>
        <v>0</v>
      </c>
      <c r="S80" s="6">
        <f>IF(Table1[[#This Row],[Ngày hóa đơn]]&lt;&gt;"",Table1[[#This Row],[Ngày hóa đơn]],IF(Table1[[#This Row],[Ngày hạch toán]]&lt;&gt;"",Table1[[#This Row],[Ngày hạch toán]],""))</f>
        <v>45994</v>
      </c>
      <c r="T80" s="7"/>
      <c r="U80" s="6">
        <f>IF(Table1[[#This Row],[Ngày tính CN]]="","",S80+T80)</f>
        <v>45994</v>
      </c>
      <c r="V80" s="32">
        <f ca="1">IF(Table1[[#This Row],[Hạn thanh toán]]="","",IF((U80-NOW())&lt;0,0,(U80-NOW())))</f>
        <v>0</v>
      </c>
      <c r="W80" s="32"/>
      <c r="X80" s="32" t="str">
        <f ca="1">IF(OR(U80="",R80=0),"",IF((U80-NOW())&lt;0,-(U80-NOW()),0))</f>
        <v/>
      </c>
      <c r="Y80" s="2" t="str">
        <f>IF(R80=0,"Đã thanh toán",IF(X80="","",IF(X80&lt;=0,"Chưa đến hạn thanh toán",IF(X80&lt;=30,"Nợ quá hạn 30 ngày",IF(X80&lt;=60,"Nợ quá hạn từ 30 ngày đến 60 ngày",IF(X80&lt;=90,"Nợ quá hạn từ 60 ngày đến 90 ngày",IF(X80&lt;=120,"Nợ quá hạn từ 90 ngày đến 120 ngày","Nợ quá hạn hơn 120 ngày có khả năng mất thanh toán")))))))</f>
        <v>Đã thanh toán</v>
      </c>
      <c r="Z80" s="42">
        <f>IF(S80="","",S80)</f>
        <v>45994</v>
      </c>
      <c r="AA80" s="42">
        <f>IF(M80="","",M80)</f>
        <v>46034</v>
      </c>
      <c r="AD80" s="2" t="str">
        <f>VLOOKUP($A80,MA_KH!$A:$Q,MA_KH!O$1,0)</f>
        <v>MEGA</v>
      </c>
      <c r="AE80" s="2" t="str">
        <f>VLOOKUP($A80,MA_KH!$A:$Q,MA_KH!P$1,0)</f>
        <v>CÔNG TY TNHH MM MEGA MARKET (VIỆT NAM)</v>
      </c>
    </row>
    <row r="81" spans="1:31" ht="25.5" customHeight="1">
      <c r="A81" s="54" t="s">
        <v>189</v>
      </c>
      <c r="B81" s="54" t="s">
        <v>190</v>
      </c>
      <c r="C81" s="55">
        <v>45994</v>
      </c>
      <c r="D81" s="54" t="s">
        <v>14705</v>
      </c>
      <c r="E81" s="55">
        <v>45994</v>
      </c>
      <c r="F81" s="54" t="s">
        <v>18977</v>
      </c>
      <c r="G81" s="54" t="s">
        <v>14706</v>
      </c>
      <c r="H81" s="56">
        <v>5925650</v>
      </c>
      <c r="I81" s="57">
        <v>0</v>
      </c>
      <c r="J81" s="56">
        <v>474052</v>
      </c>
      <c r="K81" s="56">
        <v>6399702</v>
      </c>
      <c r="L81" s="64" t="s">
        <v>41</v>
      </c>
      <c r="M81" s="6">
        <v>46034</v>
      </c>
      <c r="O81" s="32">
        <f>IF(Table1[[#This Row],[Phân loại]]="Tồn đầu kỳ",Table1[[#This Row],[Tổng giá trị]],0)</f>
        <v>6399702</v>
      </c>
      <c r="P81" s="7">
        <f>IF(Table1[[#This Row],[Số còn phải thu ĐK]]&lt;&gt;0,0,IF(Table1[[#This Row],[Phân loại]]="Bán hàng",Table1[[#This Row],[Tổng giá trị]],-Table1[[#This Row],[Tổng giá trị]]))</f>
        <v>0</v>
      </c>
      <c r="Q81" s="32">
        <f>IF(M81&lt;&gt;"",IF(O81&lt;&gt;0,O81,P81),0)</f>
        <v>6399702</v>
      </c>
      <c r="R81" s="7">
        <f>Table1[[#This Row],[Số còn phải thu ĐK]]+Table1[[#This Row],[Giá Trị HD sau CK]]-Table1[[#This Row],[Số tiền đã thu]]</f>
        <v>0</v>
      </c>
      <c r="S81" s="6">
        <f>IF(Table1[[#This Row],[Ngày hóa đơn]]&lt;&gt;"",Table1[[#This Row],[Ngày hóa đơn]],IF(Table1[[#This Row],[Ngày hạch toán]]&lt;&gt;"",Table1[[#This Row],[Ngày hạch toán]],""))</f>
        <v>45994</v>
      </c>
      <c r="T81" s="7"/>
      <c r="U81" s="6">
        <f>IF(Table1[[#This Row],[Ngày tính CN]]="","",S81+T81)</f>
        <v>45994</v>
      </c>
      <c r="V81" s="32">
        <f ca="1">IF(Table1[[#This Row],[Hạn thanh toán]]="","",IF((U81-NOW())&lt;0,0,(U81-NOW())))</f>
        <v>0</v>
      </c>
      <c r="W81" s="32"/>
      <c r="X81" s="32" t="str">
        <f ca="1">IF(OR(U81="",R81=0),"",IF((U81-NOW())&lt;0,-(U81-NOW()),0))</f>
        <v/>
      </c>
      <c r="Y81" s="2" t="str">
        <f>IF(R81=0,"Đã thanh toán",IF(X81="","",IF(X81&lt;=0,"Chưa đến hạn thanh toán",IF(X81&lt;=30,"Nợ quá hạn 30 ngày",IF(X81&lt;=60,"Nợ quá hạn từ 30 ngày đến 60 ngày",IF(X81&lt;=90,"Nợ quá hạn từ 60 ngày đến 90 ngày",IF(X81&lt;=120,"Nợ quá hạn từ 90 ngày đến 120 ngày","Nợ quá hạn hơn 120 ngày có khả năng mất thanh toán")))))))</f>
        <v>Đã thanh toán</v>
      </c>
      <c r="Z81" s="42">
        <f>IF(S81="","",S81)</f>
        <v>45994</v>
      </c>
      <c r="AA81" s="42">
        <f>IF(M81="","",M81)</f>
        <v>46034</v>
      </c>
      <c r="AD81" s="2" t="str">
        <f>VLOOKUP($A81,MA_KH!$A:$Q,MA_KH!O$1,0)</f>
        <v>MEGA</v>
      </c>
      <c r="AE81" s="2" t="str">
        <f>VLOOKUP($A81,MA_KH!$A:$Q,MA_KH!P$1,0)</f>
        <v>CÔNG TY TNHH MM MEGA MARKET (VIỆT NAM)</v>
      </c>
    </row>
    <row r="82" spans="1:31" ht="25.5" customHeight="1">
      <c r="A82" s="54" t="s">
        <v>250</v>
      </c>
      <c r="B82" s="54" t="s">
        <v>251</v>
      </c>
      <c r="C82" s="55">
        <v>45994</v>
      </c>
      <c r="D82" s="54" t="s">
        <v>14707</v>
      </c>
      <c r="E82" s="55">
        <v>45994</v>
      </c>
      <c r="F82" s="54" t="s">
        <v>18978</v>
      </c>
      <c r="G82" s="54" t="s">
        <v>14708</v>
      </c>
      <c r="H82" s="56">
        <v>446425</v>
      </c>
      <c r="I82" s="57">
        <v>0</v>
      </c>
      <c r="J82" s="56">
        <v>35714</v>
      </c>
      <c r="K82" s="56">
        <v>482139</v>
      </c>
      <c r="L82" s="64" t="s">
        <v>41</v>
      </c>
      <c r="M82" s="6">
        <v>46034</v>
      </c>
      <c r="O82" s="32">
        <f>IF(Table1[[#This Row],[Phân loại]]="Tồn đầu kỳ",Table1[[#This Row],[Tổng giá trị]],0)</f>
        <v>482139</v>
      </c>
      <c r="P82" s="7">
        <f>IF(Table1[[#This Row],[Số còn phải thu ĐK]]&lt;&gt;0,0,IF(Table1[[#This Row],[Phân loại]]="Bán hàng",Table1[[#This Row],[Tổng giá trị]],-Table1[[#This Row],[Tổng giá trị]]))</f>
        <v>0</v>
      </c>
      <c r="Q82" s="32">
        <f>IF(M82&lt;&gt;"",IF(O82&lt;&gt;0,O82,P82),0)</f>
        <v>482139</v>
      </c>
      <c r="R82" s="7">
        <f>Table1[[#This Row],[Số còn phải thu ĐK]]+Table1[[#This Row],[Giá Trị HD sau CK]]-Table1[[#This Row],[Số tiền đã thu]]</f>
        <v>0</v>
      </c>
      <c r="S82" s="6">
        <f>IF(Table1[[#This Row],[Ngày hóa đơn]]&lt;&gt;"",Table1[[#This Row],[Ngày hóa đơn]],IF(Table1[[#This Row],[Ngày hạch toán]]&lt;&gt;"",Table1[[#This Row],[Ngày hạch toán]],""))</f>
        <v>45994</v>
      </c>
      <c r="T82" s="7"/>
      <c r="U82" s="6">
        <f>IF(Table1[[#This Row],[Ngày tính CN]]="","",S82+T82)</f>
        <v>45994</v>
      </c>
      <c r="V82" s="32">
        <f ca="1">IF(Table1[[#This Row],[Hạn thanh toán]]="","",IF((U82-NOW())&lt;0,0,(U82-NOW())))</f>
        <v>0</v>
      </c>
      <c r="W82" s="32"/>
      <c r="X82" s="32" t="str">
        <f ca="1">IF(OR(U82="",R82=0),"",IF((U82-NOW())&lt;0,-(U82-NOW()),0))</f>
        <v/>
      </c>
      <c r="Y82" s="2" t="str">
        <f>IF(R82=0,"Đã thanh toán",IF(X82="","",IF(X82&lt;=0,"Chưa đến hạn thanh toán",IF(X82&lt;=30,"Nợ quá hạn 30 ngày",IF(X82&lt;=60,"Nợ quá hạn từ 30 ngày đến 60 ngày",IF(X82&lt;=90,"Nợ quá hạn từ 60 ngày đến 90 ngày",IF(X82&lt;=120,"Nợ quá hạn từ 90 ngày đến 120 ngày","Nợ quá hạn hơn 120 ngày có khả năng mất thanh toán")))))))</f>
        <v>Đã thanh toán</v>
      </c>
      <c r="Z82" s="42">
        <f>IF(S82="","",S82)</f>
        <v>45994</v>
      </c>
      <c r="AA82" s="42">
        <f>IF(M82="","",M82)</f>
        <v>46034</v>
      </c>
      <c r="AD82" s="2" t="str">
        <f>VLOOKUP($A82,MA_KH!$A:$Q,MA_KH!O$1,0)</f>
        <v>MEGA</v>
      </c>
      <c r="AE82" s="2" t="str">
        <f>VLOOKUP($A82,MA_KH!$A:$Q,MA_KH!P$1,0)</f>
        <v>CÔNG TY TNHH MM MEGA MARKET (VIỆT NAM)</v>
      </c>
    </row>
    <row r="83" spans="1:31" ht="25.5" customHeight="1">
      <c r="A83" s="54" t="s">
        <v>250</v>
      </c>
      <c r="B83" s="54" t="s">
        <v>251</v>
      </c>
      <c r="C83" s="55">
        <v>45994</v>
      </c>
      <c r="D83" s="54" t="s">
        <v>14709</v>
      </c>
      <c r="E83" s="55">
        <v>45994</v>
      </c>
      <c r="F83" s="54" t="s">
        <v>18979</v>
      </c>
      <c r="G83" s="54" t="s">
        <v>14710</v>
      </c>
      <c r="H83" s="56">
        <v>2645930</v>
      </c>
      <c r="I83" s="57">
        <v>0</v>
      </c>
      <c r="J83" s="56">
        <v>211674</v>
      </c>
      <c r="K83" s="56">
        <v>2857604</v>
      </c>
      <c r="L83" s="64" t="s">
        <v>41</v>
      </c>
      <c r="M83" s="6">
        <v>46034</v>
      </c>
      <c r="O83" s="32">
        <f>IF(Table1[[#This Row],[Phân loại]]="Tồn đầu kỳ",Table1[[#This Row],[Tổng giá trị]],0)</f>
        <v>2857604</v>
      </c>
      <c r="P83" s="7">
        <f>IF(Table1[[#This Row],[Số còn phải thu ĐK]]&lt;&gt;0,0,IF(Table1[[#This Row],[Phân loại]]="Bán hàng",Table1[[#This Row],[Tổng giá trị]],-Table1[[#This Row],[Tổng giá trị]]))</f>
        <v>0</v>
      </c>
      <c r="Q83" s="32">
        <f>IF(M83&lt;&gt;"",IF(O83&lt;&gt;0,O83,P83),0)</f>
        <v>2857604</v>
      </c>
      <c r="R83" s="7">
        <f>Table1[[#This Row],[Số còn phải thu ĐK]]+Table1[[#This Row],[Giá Trị HD sau CK]]-Table1[[#This Row],[Số tiền đã thu]]</f>
        <v>0</v>
      </c>
      <c r="S83" s="6">
        <f>IF(Table1[[#This Row],[Ngày hóa đơn]]&lt;&gt;"",Table1[[#This Row],[Ngày hóa đơn]],IF(Table1[[#This Row],[Ngày hạch toán]]&lt;&gt;"",Table1[[#This Row],[Ngày hạch toán]],""))</f>
        <v>45994</v>
      </c>
      <c r="T83" s="7"/>
      <c r="U83" s="6">
        <f>IF(Table1[[#This Row],[Ngày tính CN]]="","",S83+T83)</f>
        <v>45994</v>
      </c>
      <c r="V83" s="32">
        <f ca="1">IF(Table1[[#This Row],[Hạn thanh toán]]="","",IF((U83-NOW())&lt;0,0,(U83-NOW())))</f>
        <v>0</v>
      </c>
      <c r="W83" s="32"/>
      <c r="X83" s="32" t="str">
        <f ca="1">IF(OR(U83="",R83=0),"",IF((U83-NOW())&lt;0,-(U83-NOW()),0))</f>
        <v/>
      </c>
      <c r="Y83" s="2" t="str">
        <f>IF(R83=0,"Đã thanh toán",IF(X83="","",IF(X83&lt;=0,"Chưa đến hạn thanh toán",IF(X83&lt;=30,"Nợ quá hạn 30 ngày",IF(X83&lt;=60,"Nợ quá hạn từ 30 ngày đến 60 ngày",IF(X83&lt;=90,"Nợ quá hạn từ 60 ngày đến 90 ngày",IF(X83&lt;=120,"Nợ quá hạn từ 90 ngày đến 120 ngày","Nợ quá hạn hơn 120 ngày có khả năng mất thanh toán")))))))</f>
        <v>Đã thanh toán</v>
      </c>
      <c r="Z83" s="42">
        <f>IF(S83="","",S83)</f>
        <v>45994</v>
      </c>
      <c r="AA83" s="42">
        <f>IF(M83="","",M83)</f>
        <v>46034</v>
      </c>
      <c r="AD83" s="2" t="str">
        <f>VLOOKUP($A83,MA_KH!$A:$Q,MA_KH!O$1,0)</f>
        <v>MEGA</v>
      </c>
      <c r="AE83" s="2" t="str">
        <f>VLOOKUP($A83,MA_KH!$A:$Q,MA_KH!P$1,0)</f>
        <v>CÔNG TY TNHH MM MEGA MARKET (VIỆT NAM)</v>
      </c>
    </row>
    <row r="84" spans="1:31" ht="25.5" customHeight="1">
      <c r="A84" s="54" t="s">
        <v>250</v>
      </c>
      <c r="B84" s="54" t="s">
        <v>251</v>
      </c>
      <c r="C84" s="55">
        <v>45994</v>
      </c>
      <c r="D84" s="54" t="s">
        <v>14711</v>
      </c>
      <c r="E84" s="55">
        <v>45994</v>
      </c>
      <c r="F84" s="54" t="s">
        <v>18980</v>
      </c>
      <c r="G84" s="54" t="s">
        <v>14712</v>
      </c>
      <c r="H84" s="56">
        <v>702562</v>
      </c>
      <c r="I84" s="57">
        <v>0</v>
      </c>
      <c r="J84" s="56">
        <v>56205</v>
      </c>
      <c r="K84" s="56">
        <v>758767</v>
      </c>
      <c r="L84" s="64" t="s">
        <v>41</v>
      </c>
      <c r="M84" s="6">
        <v>46034</v>
      </c>
      <c r="O84" s="32">
        <f>IF(Table1[[#This Row],[Phân loại]]="Tồn đầu kỳ",Table1[[#This Row],[Tổng giá trị]],0)</f>
        <v>758767</v>
      </c>
      <c r="P84" s="7">
        <f>IF(Table1[[#This Row],[Số còn phải thu ĐK]]&lt;&gt;0,0,IF(Table1[[#This Row],[Phân loại]]="Bán hàng",Table1[[#This Row],[Tổng giá trị]],-Table1[[#This Row],[Tổng giá trị]]))</f>
        <v>0</v>
      </c>
      <c r="Q84" s="32">
        <f>IF(M84&lt;&gt;"",IF(O84&lt;&gt;0,O84,P84),0)</f>
        <v>758767</v>
      </c>
      <c r="R84" s="7">
        <f>Table1[[#This Row],[Số còn phải thu ĐK]]+Table1[[#This Row],[Giá Trị HD sau CK]]-Table1[[#This Row],[Số tiền đã thu]]</f>
        <v>0</v>
      </c>
      <c r="S84" s="6">
        <f>IF(Table1[[#This Row],[Ngày hóa đơn]]&lt;&gt;"",Table1[[#This Row],[Ngày hóa đơn]],IF(Table1[[#This Row],[Ngày hạch toán]]&lt;&gt;"",Table1[[#This Row],[Ngày hạch toán]],""))</f>
        <v>45994</v>
      </c>
      <c r="T84" s="7"/>
      <c r="U84" s="6">
        <f>IF(Table1[[#This Row],[Ngày tính CN]]="","",S84+T84)</f>
        <v>45994</v>
      </c>
      <c r="V84" s="32">
        <f ca="1">IF(Table1[[#This Row],[Hạn thanh toán]]="","",IF((U84-NOW())&lt;0,0,(U84-NOW())))</f>
        <v>0</v>
      </c>
      <c r="W84" s="32"/>
      <c r="X84" s="32" t="str">
        <f ca="1">IF(OR(U84="",R84=0),"",IF((U84-NOW())&lt;0,-(U84-NOW()),0))</f>
        <v/>
      </c>
      <c r="Y84" s="2" t="str">
        <f>IF(R84=0,"Đã thanh toán",IF(X84="","",IF(X84&lt;=0,"Chưa đến hạn thanh toán",IF(X84&lt;=30,"Nợ quá hạn 30 ngày",IF(X84&lt;=60,"Nợ quá hạn từ 30 ngày đến 60 ngày",IF(X84&lt;=90,"Nợ quá hạn từ 60 ngày đến 90 ngày",IF(X84&lt;=120,"Nợ quá hạn từ 90 ngày đến 120 ngày","Nợ quá hạn hơn 120 ngày có khả năng mất thanh toán")))))))</f>
        <v>Đã thanh toán</v>
      </c>
      <c r="Z84" s="42">
        <f>IF(S84="","",S84)</f>
        <v>45994</v>
      </c>
      <c r="AA84" s="42">
        <f>IF(M84="","",M84)</f>
        <v>46034</v>
      </c>
      <c r="AD84" s="2" t="str">
        <f>VLOOKUP($A84,MA_KH!$A:$Q,MA_KH!O$1,0)</f>
        <v>MEGA</v>
      </c>
      <c r="AE84" s="2" t="str">
        <f>VLOOKUP($A84,MA_KH!$A:$Q,MA_KH!P$1,0)</f>
        <v>CÔNG TY TNHH MM MEGA MARKET (VIỆT NAM)</v>
      </c>
    </row>
    <row r="85" spans="1:31" ht="25.5" customHeight="1">
      <c r="A85" s="58" t="s">
        <v>250</v>
      </c>
      <c r="B85" s="58" t="s">
        <v>251</v>
      </c>
      <c r="C85" s="59">
        <v>45994</v>
      </c>
      <c r="D85" s="58" t="s">
        <v>14713</v>
      </c>
      <c r="E85" s="59">
        <v>45994</v>
      </c>
      <c r="F85" s="58" t="s">
        <v>18981</v>
      </c>
      <c r="G85" s="58" t="s">
        <v>14714</v>
      </c>
      <c r="H85" s="60">
        <v>1282500</v>
      </c>
      <c r="I85" s="61">
        <v>0</v>
      </c>
      <c r="J85" s="60">
        <v>102600</v>
      </c>
      <c r="K85" s="60">
        <v>1385100</v>
      </c>
      <c r="L85" s="64" t="s">
        <v>41</v>
      </c>
      <c r="M85" s="6">
        <v>46034</v>
      </c>
      <c r="O85" s="32">
        <f>IF(Table1[[#This Row],[Phân loại]]="Tồn đầu kỳ",Table1[[#This Row],[Tổng giá trị]],0)</f>
        <v>1385100</v>
      </c>
      <c r="P85" s="7">
        <f>IF(Table1[[#This Row],[Số còn phải thu ĐK]]&lt;&gt;0,0,IF(Table1[[#This Row],[Phân loại]]="Bán hàng",Table1[[#This Row],[Tổng giá trị]],-Table1[[#This Row],[Tổng giá trị]]))</f>
        <v>0</v>
      </c>
      <c r="Q85" s="32">
        <f>IF(M85&lt;&gt;"",IF(O85&lt;&gt;0,O85,P85),0)</f>
        <v>1385100</v>
      </c>
      <c r="R85" s="7">
        <f>Table1[[#This Row],[Số còn phải thu ĐK]]+Table1[[#This Row],[Giá Trị HD sau CK]]-Table1[[#This Row],[Số tiền đã thu]]</f>
        <v>0</v>
      </c>
      <c r="S85" s="6">
        <f>IF(Table1[[#This Row],[Ngày hóa đơn]]&lt;&gt;"",Table1[[#This Row],[Ngày hóa đơn]],IF(Table1[[#This Row],[Ngày hạch toán]]&lt;&gt;"",Table1[[#This Row],[Ngày hạch toán]],""))</f>
        <v>45994</v>
      </c>
      <c r="T85" s="7"/>
      <c r="U85" s="6">
        <f>IF(Table1[[#This Row],[Ngày tính CN]]="","",S85+T85)</f>
        <v>45994</v>
      </c>
      <c r="V85" s="32">
        <f ca="1">IF(Table1[[#This Row],[Hạn thanh toán]]="","",IF((U85-NOW())&lt;0,0,(U85-NOW())))</f>
        <v>0</v>
      </c>
      <c r="W85" s="32"/>
      <c r="X85" s="32" t="str">
        <f ca="1">IF(OR(U85="",R85=0),"",IF((U85-NOW())&lt;0,-(U85-NOW()),0))</f>
        <v/>
      </c>
      <c r="Y85" s="2" t="str">
        <f>IF(R85=0,"Đã thanh toán",IF(X85="","",IF(X85&lt;=0,"Chưa đến hạn thanh toán",IF(X85&lt;=30,"Nợ quá hạn 30 ngày",IF(X85&lt;=60,"Nợ quá hạn từ 30 ngày đến 60 ngày",IF(X85&lt;=90,"Nợ quá hạn từ 60 ngày đến 90 ngày",IF(X85&lt;=120,"Nợ quá hạn từ 90 ngày đến 120 ngày","Nợ quá hạn hơn 120 ngày có khả năng mất thanh toán")))))))</f>
        <v>Đã thanh toán</v>
      </c>
      <c r="Z85" s="42">
        <f>IF(S85="","",S85)</f>
        <v>45994</v>
      </c>
      <c r="AA85" s="42">
        <f>IF(M85="","",M85)</f>
        <v>46034</v>
      </c>
      <c r="AD85" s="2" t="str">
        <f>VLOOKUP($A85,MA_KH!$A:$Q,MA_KH!O$1,0)</f>
        <v>MEGA</v>
      </c>
      <c r="AE85" s="2" t="str">
        <f>VLOOKUP($A85,MA_KH!$A:$Q,MA_KH!P$1,0)</f>
        <v>CÔNG TY TNHH MM MEGA MARKET (VIỆT NAM)</v>
      </c>
    </row>
    <row r="86" spans="1:31" ht="25.5" customHeight="1">
      <c r="A86" s="54" t="s">
        <v>258</v>
      </c>
      <c r="B86" s="54" t="s">
        <v>259</v>
      </c>
      <c r="C86" s="55">
        <v>45995</v>
      </c>
      <c r="D86" s="54" t="s">
        <v>14715</v>
      </c>
      <c r="E86" s="55">
        <v>45995</v>
      </c>
      <c r="F86" s="54" t="s">
        <v>18982</v>
      </c>
      <c r="G86" s="54" t="s">
        <v>14716</v>
      </c>
      <c r="H86" s="56">
        <v>652500</v>
      </c>
      <c r="I86" s="57">
        <v>0</v>
      </c>
      <c r="J86" s="56">
        <v>52200</v>
      </c>
      <c r="K86" s="56">
        <v>704700</v>
      </c>
      <c r="L86" s="64" t="s">
        <v>41</v>
      </c>
      <c r="M86" s="6">
        <v>46034</v>
      </c>
      <c r="O86" s="32">
        <f>IF(Table1[[#This Row],[Phân loại]]="Tồn đầu kỳ",Table1[[#This Row],[Tổng giá trị]],0)</f>
        <v>704700</v>
      </c>
      <c r="P86" s="7">
        <f>IF(Table1[[#This Row],[Số còn phải thu ĐK]]&lt;&gt;0,0,IF(Table1[[#This Row],[Phân loại]]="Bán hàng",Table1[[#This Row],[Tổng giá trị]],-Table1[[#This Row],[Tổng giá trị]]))</f>
        <v>0</v>
      </c>
      <c r="Q86" s="32">
        <f>IF(M86&lt;&gt;"",IF(O86&lt;&gt;0,O86,P86),0)</f>
        <v>704700</v>
      </c>
      <c r="R86" s="7">
        <f>Table1[[#This Row],[Số còn phải thu ĐK]]+Table1[[#This Row],[Giá Trị HD sau CK]]-Table1[[#This Row],[Số tiền đã thu]]</f>
        <v>0</v>
      </c>
      <c r="S86" s="6">
        <f>IF(Table1[[#This Row],[Ngày hóa đơn]]&lt;&gt;"",Table1[[#This Row],[Ngày hóa đơn]],IF(Table1[[#This Row],[Ngày hạch toán]]&lt;&gt;"",Table1[[#This Row],[Ngày hạch toán]],""))</f>
        <v>45995</v>
      </c>
      <c r="T86" s="7"/>
      <c r="U86" s="6">
        <f>IF(Table1[[#This Row],[Ngày tính CN]]="","",S86+T86)</f>
        <v>45995</v>
      </c>
      <c r="V86" s="32">
        <f ca="1">IF(Table1[[#This Row],[Hạn thanh toán]]="","",IF((U86-NOW())&lt;0,0,(U86-NOW())))</f>
        <v>0</v>
      </c>
      <c r="W86" s="32"/>
      <c r="X86" s="32" t="str">
        <f ca="1">IF(OR(U86="",R86=0),"",IF((U86-NOW())&lt;0,-(U86-NOW()),0))</f>
        <v/>
      </c>
      <c r="Y86" s="2" t="str">
        <f>IF(R86=0,"Đã thanh toán",IF(X86="","",IF(X86&lt;=0,"Chưa đến hạn thanh toán",IF(X86&lt;=30,"Nợ quá hạn 30 ngày",IF(X86&lt;=60,"Nợ quá hạn từ 30 ngày đến 60 ngày",IF(X86&lt;=90,"Nợ quá hạn từ 60 ngày đến 90 ngày",IF(X86&lt;=120,"Nợ quá hạn từ 90 ngày đến 120 ngày","Nợ quá hạn hơn 120 ngày có khả năng mất thanh toán")))))))</f>
        <v>Đã thanh toán</v>
      </c>
      <c r="Z86" s="42">
        <f>IF(S86="","",S86)</f>
        <v>45995</v>
      </c>
      <c r="AA86" s="42">
        <f>IF(M86="","",M86)</f>
        <v>46034</v>
      </c>
      <c r="AD86" s="2" t="str">
        <f>VLOOKUP($A86,MA_KH!$A:$Q,MA_KH!O$1,0)</f>
        <v>MEGA</v>
      </c>
      <c r="AE86" s="2" t="str">
        <f>VLOOKUP($A86,MA_KH!$A:$Q,MA_KH!P$1,0)</f>
        <v>CÔNG TY TNHH MM MEGA MARKET (VIỆT NAM)</v>
      </c>
    </row>
    <row r="87" spans="1:31" ht="25.5" customHeight="1">
      <c r="A87" s="54" t="s">
        <v>199</v>
      </c>
      <c r="B87" s="54" t="s">
        <v>200</v>
      </c>
      <c r="C87" s="55">
        <v>45995</v>
      </c>
      <c r="D87" s="54" t="s">
        <v>14717</v>
      </c>
      <c r="E87" s="55">
        <v>45995</v>
      </c>
      <c r="F87" s="54" t="s">
        <v>18983</v>
      </c>
      <c r="G87" s="54" t="s">
        <v>14718</v>
      </c>
      <c r="H87" s="56">
        <v>7348035</v>
      </c>
      <c r="I87" s="57">
        <v>0</v>
      </c>
      <c r="J87" s="56">
        <v>587843</v>
      </c>
      <c r="K87" s="56">
        <v>7935878</v>
      </c>
      <c r="L87" s="64" t="s">
        <v>41</v>
      </c>
      <c r="M87" s="6">
        <v>46048</v>
      </c>
      <c r="O87" s="32">
        <f>IF(Table1[[#This Row],[Phân loại]]="Tồn đầu kỳ",Table1[[#This Row],[Tổng giá trị]],0)</f>
        <v>7935878</v>
      </c>
      <c r="P87" s="7">
        <f>IF(Table1[[#This Row],[Số còn phải thu ĐK]]&lt;&gt;0,0,IF(Table1[[#This Row],[Phân loại]]="Bán hàng",Table1[[#This Row],[Tổng giá trị]],-Table1[[#This Row],[Tổng giá trị]]))</f>
        <v>0</v>
      </c>
      <c r="Q87" s="32">
        <f>IF(M87&lt;&gt;"",IF(O87&lt;&gt;0,O87,P87),0)</f>
        <v>7935878</v>
      </c>
      <c r="R87" s="7">
        <f>Table1[[#This Row],[Số còn phải thu ĐK]]+Table1[[#This Row],[Giá Trị HD sau CK]]-Table1[[#This Row],[Số tiền đã thu]]</f>
        <v>0</v>
      </c>
      <c r="S87" s="6">
        <f>IF(Table1[[#This Row],[Ngày hóa đơn]]&lt;&gt;"",Table1[[#This Row],[Ngày hóa đơn]],IF(Table1[[#This Row],[Ngày hạch toán]]&lt;&gt;"",Table1[[#This Row],[Ngày hạch toán]],""))</f>
        <v>45995</v>
      </c>
      <c r="T87" s="7"/>
      <c r="U87" s="6">
        <f>IF(Table1[[#This Row],[Ngày tính CN]]="","",S87+T87)</f>
        <v>45995</v>
      </c>
      <c r="V87" s="32">
        <f ca="1">IF(Table1[[#This Row],[Hạn thanh toán]]="","",IF((U87-NOW())&lt;0,0,(U87-NOW())))</f>
        <v>0</v>
      </c>
      <c r="W87" s="32"/>
      <c r="X87" s="32" t="str">
        <f ca="1">IF(OR(U87="",R87=0),"",IF((U87-NOW())&lt;0,-(U87-NOW()),0))</f>
        <v/>
      </c>
      <c r="Y87" s="2" t="str">
        <f>IF(R87=0,"Đã thanh toán",IF(X87="","",IF(X87&lt;=0,"Chưa đến hạn thanh toán",IF(X87&lt;=30,"Nợ quá hạn 30 ngày",IF(X87&lt;=60,"Nợ quá hạn từ 30 ngày đến 60 ngày",IF(X87&lt;=90,"Nợ quá hạn từ 60 ngày đến 90 ngày",IF(X87&lt;=120,"Nợ quá hạn từ 90 ngày đến 120 ngày","Nợ quá hạn hơn 120 ngày có khả năng mất thanh toán")))))))</f>
        <v>Đã thanh toán</v>
      </c>
      <c r="Z87" s="42">
        <f>IF(S87="","",S87)</f>
        <v>45995</v>
      </c>
      <c r="AA87" s="42">
        <f>IF(M87="","",M87)</f>
        <v>46048</v>
      </c>
      <c r="AD87" s="2" t="str">
        <f>VLOOKUP($A87,MA_KH!$A:$Q,MA_KH!O$1,0)</f>
        <v>MEGA</v>
      </c>
      <c r="AE87" s="2" t="str">
        <f>VLOOKUP($A87,MA_KH!$A:$Q,MA_KH!P$1,0)</f>
        <v>CÔNG TY TNHH MM MEGA MARKET (VIỆT NAM)</v>
      </c>
    </row>
    <row r="88" spans="1:31" ht="25.5" customHeight="1">
      <c r="A88" s="54" t="s">
        <v>293</v>
      </c>
      <c r="B88" s="54" t="s">
        <v>294</v>
      </c>
      <c r="C88" s="55">
        <v>45995</v>
      </c>
      <c r="D88" s="54" t="s">
        <v>14719</v>
      </c>
      <c r="E88" s="55">
        <v>45995</v>
      </c>
      <c r="F88" s="54" t="s">
        <v>18984</v>
      </c>
      <c r="G88" s="54" t="s">
        <v>14720</v>
      </c>
      <c r="H88" s="56">
        <v>1840000</v>
      </c>
      <c r="I88" s="57">
        <v>0</v>
      </c>
      <c r="J88" s="56">
        <v>147200</v>
      </c>
      <c r="K88" s="56">
        <v>1987200</v>
      </c>
      <c r="L88" s="64" t="s">
        <v>41</v>
      </c>
      <c r="M88" s="6">
        <v>46048</v>
      </c>
      <c r="O88" s="32">
        <f>IF(Table1[[#This Row],[Phân loại]]="Tồn đầu kỳ",Table1[[#This Row],[Tổng giá trị]],0)</f>
        <v>1987200</v>
      </c>
      <c r="P88" s="7">
        <f>IF(Table1[[#This Row],[Số còn phải thu ĐK]]&lt;&gt;0,0,IF(Table1[[#This Row],[Phân loại]]="Bán hàng",Table1[[#This Row],[Tổng giá trị]],-Table1[[#This Row],[Tổng giá trị]]))</f>
        <v>0</v>
      </c>
      <c r="Q88" s="32">
        <f>IF(M88&lt;&gt;"",IF(O88&lt;&gt;0,O88,P88),0)</f>
        <v>1987200</v>
      </c>
      <c r="R88" s="7">
        <f>Table1[[#This Row],[Số còn phải thu ĐK]]+Table1[[#This Row],[Giá Trị HD sau CK]]-Table1[[#This Row],[Số tiền đã thu]]</f>
        <v>0</v>
      </c>
      <c r="S88" s="6">
        <f>IF(Table1[[#This Row],[Ngày hóa đơn]]&lt;&gt;"",Table1[[#This Row],[Ngày hóa đơn]],IF(Table1[[#This Row],[Ngày hạch toán]]&lt;&gt;"",Table1[[#This Row],[Ngày hạch toán]],""))</f>
        <v>45995</v>
      </c>
      <c r="T88" s="7"/>
      <c r="U88" s="6">
        <f>IF(Table1[[#This Row],[Ngày tính CN]]="","",S88+T88)</f>
        <v>45995</v>
      </c>
      <c r="V88" s="32">
        <f ca="1">IF(Table1[[#This Row],[Hạn thanh toán]]="","",IF((U88-NOW())&lt;0,0,(U88-NOW())))</f>
        <v>0</v>
      </c>
      <c r="W88" s="32"/>
      <c r="X88" s="32" t="str">
        <f ca="1">IF(OR(U88="",R88=0),"",IF((U88-NOW())&lt;0,-(U88-NOW()),0))</f>
        <v/>
      </c>
      <c r="Y88" s="2" t="str">
        <f>IF(R88=0,"Đã thanh toán",IF(X88="","",IF(X88&lt;=0,"Chưa đến hạn thanh toán",IF(X88&lt;=30,"Nợ quá hạn 30 ngày",IF(X88&lt;=60,"Nợ quá hạn từ 30 ngày đến 60 ngày",IF(X88&lt;=90,"Nợ quá hạn từ 60 ngày đến 90 ngày",IF(X88&lt;=120,"Nợ quá hạn từ 90 ngày đến 120 ngày","Nợ quá hạn hơn 120 ngày có khả năng mất thanh toán")))))))</f>
        <v>Đã thanh toán</v>
      </c>
      <c r="Z88" s="42">
        <f>IF(S88="","",S88)</f>
        <v>45995</v>
      </c>
      <c r="AA88" s="42">
        <f>IF(M88="","",M88)</f>
        <v>46048</v>
      </c>
      <c r="AD88" s="2" t="str">
        <f>VLOOKUP($A88,MA_KH!$A:$Q,MA_KH!O$1,0)</f>
        <v>MEGA</v>
      </c>
      <c r="AE88" s="2" t="str">
        <f>VLOOKUP($A88,MA_KH!$A:$Q,MA_KH!P$1,0)</f>
        <v>CÔNG TY TNHH MM MEGA MARKET (VIỆT NAM)</v>
      </c>
    </row>
    <row r="89" spans="1:31" ht="25.5" customHeight="1">
      <c r="A89" s="54" t="s">
        <v>293</v>
      </c>
      <c r="B89" s="54" t="s">
        <v>294</v>
      </c>
      <c r="C89" s="55">
        <v>45995</v>
      </c>
      <c r="D89" s="54" t="s">
        <v>14721</v>
      </c>
      <c r="E89" s="55">
        <v>45995</v>
      </c>
      <c r="F89" s="54" t="s">
        <v>18985</v>
      </c>
      <c r="G89" s="54" t="s">
        <v>14722</v>
      </c>
      <c r="H89" s="56">
        <v>2751120</v>
      </c>
      <c r="I89" s="57">
        <v>0</v>
      </c>
      <c r="J89" s="56">
        <v>220090</v>
      </c>
      <c r="K89" s="56">
        <v>2971210</v>
      </c>
      <c r="L89" s="64" t="s">
        <v>41</v>
      </c>
      <c r="M89" s="6">
        <v>46048</v>
      </c>
      <c r="O89" s="32">
        <f>IF(Table1[[#This Row],[Phân loại]]="Tồn đầu kỳ",Table1[[#This Row],[Tổng giá trị]],0)</f>
        <v>2971210</v>
      </c>
      <c r="P89" s="7">
        <f>IF(Table1[[#This Row],[Số còn phải thu ĐK]]&lt;&gt;0,0,IF(Table1[[#This Row],[Phân loại]]="Bán hàng",Table1[[#This Row],[Tổng giá trị]],-Table1[[#This Row],[Tổng giá trị]]))</f>
        <v>0</v>
      </c>
      <c r="Q89" s="32">
        <f>IF(M89&lt;&gt;"",IF(O89&lt;&gt;0,O89,P89),0)</f>
        <v>2971210</v>
      </c>
      <c r="R89" s="7">
        <f>Table1[[#This Row],[Số còn phải thu ĐK]]+Table1[[#This Row],[Giá Trị HD sau CK]]-Table1[[#This Row],[Số tiền đã thu]]</f>
        <v>0</v>
      </c>
      <c r="S89" s="6">
        <f>IF(Table1[[#This Row],[Ngày hóa đơn]]&lt;&gt;"",Table1[[#This Row],[Ngày hóa đơn]],IF(Table1[[#This Row],[Ngày hạch toán]]&lt;&gt;"",Table1[[#This Row],[Ngày hạch toán]],""))</f>
        <v>45995</v>
      </c>
      <c r="T89" s="7"/>
      <c r="U89" s="6">
        <f>IF(Table1[[#This Row],[Ngày tính CN]]="","",S89+T89)</f>
        <v>45995</v>
      </c>
      <c r="V89" s="32">
        <f ca="1">IF(Table1[[#This Row],[Hạn thanh toán]]="","",IF((U89-NOW())&lt;0,0,(U89-NOW())))</f>
        <v>0</v>
      </c>
      <c r="W89" s="32"/>
      <c r="X89" s="32" t="str">
        <f ca="1">IF(OR(U89="",R89=0),"",IF((U89-NOW())&lt;0,-(U89-NOW()),0))</f>
        <v/>
      </c>
      <c r="Y89" s="2" t="str">
        <f>IF(R89=0,"Đã thanh toán",IF(X89="","",IF(X89&lt;=0,"Chưa đến hạn thanh toán",IF(X89&lt;=30,"Nợ quá hạn 30 ngày",IF(X89&lt;=60,"Nợ quá hạn từ 30 ngày đến 60 ngày",IF(X89&lt;=90,"Nợ quá hạn từ 60 ngày đến 90 ngày",IF(X89&lt;=120,"Nợ quá hạn từ 90 ngày đến 120 ngày","Nợ quá hạn hơn 120 ngày có khả năng mất thanh toán")))))))</f>
        <v>Đã thanh toán</v>
      </c>
      <c r="Z89" s="42">
        <f>IF(S89="","",S89)</f>
        <v>45995</v>
      </c>
      <c r="AA89" s="42">
        <f>IF(M89="","",M89)</f>
        <v>46048</v>
      </c>
      <c r="AD89" s="2" t="str">
        <f>VLOOKUP($A89,MA_KH!$A:$Q,MA_KH!O$1,0)</f>
        <v>MEGA</v>
      </c>
      <c r="AE89" s="2" t="str">
        <f>VLOOKUP($A89,MA_KH!$A:$Q,MA_KH!P$1,0)</f>
        <v>CÔNG TY TNHH MM MEGA MARKET (VIỆT NAM)</v>
      </c>
    </row>
    <row r="90" spans="1:31" ht="25.5" customHeight="1">
      <c r="A90" s="54" t="s">
        <v>191</v>
      </c>
      <c r="B90" s="54" t="s">
        <v>192</v>
      </c>
      <c r="C90" s="55">
        <v>45995</v>
      </c>
      <c r="D90" s="54" t="s">
        <v>14723</v>
      </c>
      <c r="E90" s="55">
        <v>45995</v>
      </c>
      <c r="F90" s="54" t="s">
        <v>18986</v>
      </c>
      <c r="G90" s="54" t="s">
        <v>14724</v>
      </c>
      <c r="H90" s="56">
        <v>630000</v>
      </c>
      <c r="I90" s="57">
        <v>0</v>
      </c>
      <c r="J90" s="56">
        <v>50400</v>
      </c>
      <c r="K90" s="56">
        <v>680400</v>
      </c>
      <c r="L90" s="64" t="s">
        <v>41</v>
      </c>
      <c r="M90" s="6">
        <v>46034</v>
      </c>
      <c r="O90" s="32">
        <f>IF(Table1[[#This Row],[Phân loại]]="Tồn đầu kỳ",Table1[[#This Row],[Tổng giá trị]],0)</f>
        <v>680400</v>
      </c>
      <c r="P90" s="7">
        <f>IF(Table1[[#This Row],[Số còn phải thu ĐK]]&lt;&gt;0,0,IF(Table1[[#This Row],[Phân loại]]="Bán hàng",Table1[[#This Row],[Tổng giá trị]],-Table1[[#This Row],[Tổng giá trị]]))</f>
        <v>0</v>
      </c>
      <c r="Q90" s="32">
        <f>IF(M90&lt;&gt;"",IF(O90&lt;&gt;0,O90,P90),0)</f>
        <v>680400</v>
      </c>
      <c r="R90" s="7">
        <f>Table1[[#This Row],[Số còn phải thu ĐK]]+Table1[[#This Row],[Giá Trị HD sau CK]]-Table1[[#This Row],[Số tiền đã thu]]</f>
        <v>0</v>
      </c>
      <c r="S90" s="6">
        <f>IF(Table1[[#This Row],[Ngày hóa đơn]]&lt;&gt;"",Table1[[#This Row],[Ngày hóa đơn]],IF(Table1[[#This Row],[Ngày hạch toán]]&lt;&gt;"",Table1[[#This Row],[Ngày hạch toán]],""))</f>
        <v>45995</v>
      </c>
      <c r="T90" s="7"/>
      <c r="U90" s="6">
        <f>IF(Table1[[#This Row],[Ngày tính CN]]="","",S90+T90)</f>
        <v>45995</v>
      </c>
      <c r="V90" s="32">
        <f ca="1">IF(Table1[[#This Row],[Hạn thanh toán]]="","",IF((U90-NOW())&lt;0,0,(U90-NOW())))</f>
        <v>0</v>
      </c>
      <c r="W90" s="32"/>
      <c r="X90" s="32" t="str">
        <f ca="1">IF(OR(U90="",R90=0),"",IF((U90-NOW())&lt;0,-(U90-NOW()),0))</f>
        <v/>
      </c>
      <c r="Y90" s="2" t="str">
        <f>IF(R90=0,"Đã thanh toán",IF(X90="","",IF(X90&lt;=0,"Chưa đến hạn thanh toán",IF(X90&lt;=30,"Nợ quá hạn 30 ngày",IF(X90&lt;=60,"Nợ quá hạn từ 30 ngày đến 60 ngày",IF(X90&lt;=90,"Nợ quá hạn từ 60 ngày đến 90 ngày",IF(X90&lt;=120,"Nợ quá hạn từ 90 ngày đến 120 ngày","Nợ quá hạn hơn 120 ngày có khả năng mất thanh toán")))))))</f>
        <v>Đã thanh toán</v>
      </c>
      <c r="Z90" s="42">
        <f>IF(S90="","",S90)</f>
        <v>45995</v>
      </c>
      <c r="AA90" s="42">
        <f>IF(M90="","",M90)</f>
        <v>46034</v>
      </c>
      <c r="AD90" s="2" t="str">
        <f>VLOOKUP($A90,MA_KH!$A:$Q,MA_KH!O$1,0)</f>
        <v>MEGA</v>
      </c>
      <c r="AE90" s="2" t="str">
        <f>VLOOKUP($A90,MA_KH!$A:$Q,MA_KH!P$1,0)</f>
        <v>CÔNG TY TNHH MM MEGA MARKET (VIỆT NAM)</v>
      </c>
    </row>
    <row r="91" spans="1:31" ht="25.5" customHeight="1">
      <c r="A91" s="54" t="s">
        <v>191</v>
      </c>
      <c r="B91" s="54" t="s">
        <v>192</v>
      </c>
      <c r="C91" s="55">
        <v>45995</v>
      </c>
      <c r="D91" s="54" t="s">
        <v>14725</v>
      </c>
      <c r="E91" s="55">
        <v>45995</v>
      </c>
      <c r="F91" s="54" t="s">
        <v>18987</v>
      </c>
      <c r="G91" s="54" t="s">
        <v>14726</v>
      </c>
      <c r="H91" s="56">
        <v>1840000</v>
      </c>
      <c r="I91" s="57">
        <v>0</v>
      </c>
      <c r="J91" s="56">
        <v>147200</v>
      </c>
      <c r="K91" s="56">
        <v>1987200</v>
      </c>
      <c r="L91" s="64" t="s">
        <v>41</v>
      </c>
      <c r="M91" s="6">
        <v>46034</v>
      </c>
      <c r="O91" s="32">
        <f>IF(Table1[[#This Row],[Phân loại]]="Tồn đầu kỳ",Table1[[#This Row],[Tổng giá trị]],0)</f>
        <v>1987200</v>
      </c>
      <c r="P91" s="7">
        <f>IF(Table1[[#This Row],[Số còn phải thu ĐK]]&lt;&gt;0,0,IF(Table1[[#This Row],[Phân loại]]="Bán hàng",Table1[[#This Row],[Tổng giá trị]],-Table1[[#This Row],[Tổng giá trị]]))</f>
        <v>0</v>
      </c>
      <c r="Q91" s="32">
        <f>IF(M91&lt;&gt;"",IF(O91&lt;&gt;0,O91,P91),0)</f>
        <v>1987200</v>
      </c>
      <c r="R91" s="7">
        <f>Table1[[#This Row],[Số còn phải thu ĐK]]+Table1[[#This Row],[Giá Trị HD sau CK]]-Table1[[#This Row],[Số tiền đã thu]]</f>
        <v>0</v>
      </c>
      <c r="S91" s="6">
        <f>IF(Table1[[#This Row],[Ngày hóa đơn]]&lt;&gt;"",Table1[[#This Row],[Ngày hóa đơn]],IF(Table1[[#This Row],[Ngày hạch toán]]&lt;&gt;"",Table1[[#This Row],[Ngày hạch toán]],""))</f>
        <v>45995</v>
      </c>
      <c r="T91" s="7"/>
      <c r="U91" s="6">
        <f>IF(Table1[[#This Row],[Ngày tính CN]]="","",S91+T91)</f>
        <v>45995</v>
      </c>
      <c r="V91" s="32">
        <f ca="1">IF(Table1[[#This Row],[Hạn thanh toán]]="","",IF((U91-NOW())&lt;0,0,(U91-NOW())))</f>
        <v>0</v>
      </c>
      <c r="W91" s="32"/>
      <c r="X91" s="32" t="str">
        <f ca="1">IF(OR(U91="",R91=0),"",IF((U91-NOW())&lt;0,-(U91-NOW()),0))</f>
        <v/>
      </c>
      <c r="Y91" s="2" t="str">
        <f>IF(R91=0,"Đã thanh toán",IF(X91="","",IF(X91&lt;=0,"Chưa đến hạn thanh toán",IF(X91&lt;=30,"Nợ quá hạn 30 ngày",IF(X91&lt;=60,"Nợ quá hạn từ 30 ngày đến 60 ngày",IF(X91&lt;=90,"Nợ quá hạn từ 60 ngày đến 90 ngày",IF(X91&lt;=120,"Nợ quá hạn từ 90 ngày đến 120 ngày","Nợ quá hạn hơn 120 ngày có khả năng mất thanh toán")))))))</f>
        <v>Đã thanh toán</v>
      </c>
      <c r="Z91" s="42">
        <f>IF(S91="","",S91)</f>
        <v>45995</v>
      </c>
      <c r="AA91" s="42">
        <f>IF(M91="","",M91)</f>
        <v>46034</v>
      </c>
      <c r="AD91" s="2" t="str">
        <f>VLOOKUP($A91,MA_KH!$A:$Q,MA_KH!O$1,0)</f>
        <v>MEGA</v>
      </c>
      <c r="AE91" s="2" t="str">
        <f>VLOOKUP($A91,MA_KH!$A:$Q,MA_KH!P$1,0)</f>
        <v>CÔNG TY TNHH MM MEGA MARKET (VIỆT NAM)</v>
      </c>
    </row>
    <row r="92" spans="1:31" ht="25.5" customHeight="1">
      <c r="A92" s="54" t="s">
        <v>195</v>
      </c>
      <c r="B92" s="54" t="s">
        <v>196</v>
      </c>
      <c r="C92" s="55">
        <v>45995</v>
      </c>
      <c r="D92" s="54" t="s">
        <v>14727</v>
      </c>
      <c r="E92" s="55">
        <v>45995</v>
      </c>
      <c r="F92" s="54" t="s">
        <v>18988</v>
      </c>
      <c r="G92" s="54" t="s">
        <v>14728</v>
      </c>
      <c r="H92" s="56">
        <v>5132440</v>
      </c>
      <c r="I92" s="57">
        <v>0</v>
      </c>
      <c r="J92" s="56">
        <v>410595</v>
      </c>
      <c r="K92" s="56">
        <v>5543035</v>
      </c>
      <c r="L92" s="64" t="s">
        <v>41</v>
      </c>
      <c r="M92" s="6">
        <v>46048</v>
      </c>
      <c r="O92" s="32">
        <f>IF(Table1[[#This Row],[Phân loại]]="Tồn đầu kỳ",Table1[[#This Row],[Tổng giá trị]],0)</f>
        <v>5543035</v>
      </c>
      <c r="P92" s="7">
        <f>IF(Table1[[#This Row],[Số còn phải thu ĐK]]&lt;&gt;0,0,IF(Table1[[#This Row],[Phân loại]]="Bán hàng",Table1[[#This Row],[Tổng giá trị]],-Table1[[#This Row],[Tổng giá trị]]))</f>
        <v>0</v>
      </c>
      <c r="Q92" s="32">
        <f>IF(M92&lt;&gt;"",IF(O92&lt;&gt;0,O92,P92),0)</f>
        <v>5543035</v>
      </c>
      <c r="R92" s="7">
        <f>Table1[[#This Row],[Số còn phải thu ĐK]]+Table1[[#This Row],[Giá Trị HD sau CK]]-Table1[[#This Row],[Số tiền đã thu]]</f>
        <v>0</v>
      </c>
      <c r="S92" s="6">
        <f>IF(Table1[[#This Row],[Ngày hóa đơn]]&lt;&gt;"",Table1[[#This Row],[Ngày hóa đơn]],IF(Table1[[#This Row],[Ngày hạch toán]]&lt;&gt;"",Table1[[#This Row],[Ngày hạch toán]],""))</f>
        <v>45995</v>
      </c>
      <c r="T92" s="7"/>
      <c r="U92" s="6">
        <f>IF(Table1[[#This Row],[Ngày tính CN]]="","",S92+T92)</f>
        <v>45995</v>
      </c>
      <c r="V92" s="32">
        <f ca="1">IF(Table1[[#This Row],[Hạn thanh toán]]="","",IF((U92-NOW())&lt;0,0,(U92-NOW())))</f>
        <v>0</v>
      </c>
      <c r="W92" s="32"/>
      <c r="X92" s="32" t="str">
        <f ca="1">IF(OR(U92="",R92=0),"",IF((U92-NOW())&lt;0,-(U92-NOW()),0))</f>
        <v/>
      </c>
      <c r="Y92" s="2" t="str">
        <f>IF(R92=0,"Đã thanh toán",IF(X92="","",IF(X92&lt;=0,"Chưa đến hạn thanh toán",IF(X92&lt;=30,"Nợ quá hạn 30 ngày",IF(X92&lt;=60,"Nợ quá hạn từ 30 ngày đến 60 ngày",IF(X92&lt;=90,"Nợ quá hạn từ 60 ngày đến 90 ngày",IF(X92&lt;=120,"Nợ quá hạn từ 90 ngày đến 120 ngày","Nợ quá hạn hơn 120 ngày có khả năng mất thanh toán")))))))</f>
        <v>Đã thanh toán</v>
      </c>
      <c r="Z92" s="42">
        <f>IF(S92="","",S92)</f>
        <v>45995</v>
      </c>
      <c r="AA92" s="42">
        <f>IF(M92="","",M92)</f>
        <v>46048</v>
      </c>
      <c r="AD92" s="2" t="str">
        <f>VLOOKUP($A92,MA_KH!$A:$Q,MA_KH!O$1,0)</f>
        <v>MEGA</v>
      </c>
      <c r="AE92" s="2" t="str">
        <f>VLOOKUP($A92,MA_KH!$A:$Q,MA_KH!P$1,0)</f>
        <v>CÔNG TY TNHH MM MEGA MARKET (VIỆT NAM)</v>
      </c>
    </row>
    <row r="93" spans="1:31" ht="25.5" customHeight="1">
      <c r="A93" s="54" t="s">
        <v>195</v>
      </c>
      <c r="B93" s="54" t="s">
        <v>196</v>
      </c>
      <c r="C93" s="55">
        <v>45995</v>
      </c>
      <c r="D93" s="54" t="s">
        <v>14729</v>
      </c>
      <c r="E93" s="55">
        <v>45995</v>
      </c>
      <c r="F93" s="54" t="s">
        <v>18989</v>
      </c>
      <c r="G93" s="54" t="s">
        <v>14730</v>
      </c>
      <c r="H93" s="56">
        <v>1282500</v>
      </c>
      <c r="I93" s="57">
        <v>0</v>
      </c>
      <c r="J93" s="56">
        <v>102600</v>
      </c>
      <c r="K93" s="56">
        <v>1385100</v>
      </c>
      <c r="L93" s="64" t="s">
        <v>41</v>
      </c>
      <c r="M93" s="6">
        <v>46048</v>
      </c>
      <c r="O93" s="32">
        <f>IF(Table1[[#This Row],[Phân loại]]="Tồn đầu kỳ",Table1[[#This Row],[Tổng giá trị]],0)</f>
        <v>1385100</v>
      </c>
      <c r="P93" s="7">
        <f>IF(Table1[[#This Row],[Số còn phải thu ĐK]]&lt;&gt;0,0,IF(Table1[[#This Row],[Phân loại]]="Bán hàng",Table1[[#This Row],[Tổng giá trị]],-Table1[[#This Row],[Tổng giá trị]]))</f>
        <v>0</v>
      </c>
      <c r="Q93" s="32">
        <f>IF(M93&lt;&gt;"",IF(O93&lt;&gt;0,O93,P93),0)</f>
        <v>1385100</v>
      </c>
      <c r="R93" s="7">
        <f>Table1[[#This Row],[Số còn phải thu ĐK]]+Table1[[#This Row],[Giá Trị HD sau CK]]-Table1[[#This Row],[Số tiền đã thu]]</f>
        <v>0</v>
      </c>
      <c r="S93" s="6">
        <f>IF(Table1[[#This Row],[Ngày hóa đơn]]&lt;&gt;"",Table1[[#This Row],[Ngày hóa đơn]],IF(Table1[[#This Row],[Ngày hạch toán]]&lt;&gt;"",Table1[[#This Row],[Ngày hạch toán]],""))</f>
        <v>45995</v>
      </c>
      <c r="T93" s="7"/>
      <c r="U93" s="6">
        <f>IF(Table1[[#This Row],[Ngày tính CN]]="","",S93+T93)</f>
        <v>45995</v>
      </c>
      <c r="V93" s="32">
        <f ca="1">IF(Table1[[#This Row],[Hạn thanh toán]]="","",IF((U93-NOW())&lt;0,0,(U93-NOW())))</f>
        <v>0</v>
      </c>
      <c r="W93" s="32"/>
      <c r="X93" s="32" t="str">
        <f ca="1">IF(OR(U93="",R93=0),"",IF((U93-NOW())&lt;0,-(U93-NOW()),0))</f>
        <v/>
      </c>
      <c r="Y93" s="2" t="str">
        <f>IF(R93=0,"Đã thanh toán",IF(X93="","",IF(X93&lt;=0,"Chưa đến hạn thanh toán",IF(X93&lt;=30,"Nợ quá hạn 30 ngày",IF(X93&lt;=60,"Nợ quá hạn từ 30 ngày đến 60 ngày",IF(X93&lt;=90,"Nợ quá hạn từ 60 ngày đến 90 ngày",IF(X93&lt;=120,"Nợ quá hạn từ 90 ngày đến 120 ngày","Nợ quá hạn hơn 120 ngày có khả năng mất thanh toán")))))))</f>
        <v>Đã thanh toán</v>
      </c>
      <c r="Z93" s="42">
        <f>IF(S93="","",S93)</f>
        <v>45995</v>
      </c>
      <c r="AA93" s="42">
        <f>IF(M93="","",M93)</f>
        <v>46048</v>
      </c>
      <c r="AD93" s="2" t="str">
        <f>VLOOKUP($A93,MA_KH!$A:$Q,MA_KH!O$1,0)</f>
        <v>MEGA</v>
      </c>
      <c r="AE93" s="2" t="str">
        <f>VLOOKUP($A93,MA_KH!$A:$Q,MA_KH!P$1,0)</f>
        <v>CÔNG TY TNHH MM MEGA MARKET (VIỆT NAM)</v>
      </c>
    </row>
    <row r="94" spans="1:31" ht="25.5" customHeight="1">
      <c r="A94" s="54" t="s">
        <v>197</v>
      </c>
      <c r="B94" s="54" t="s">
        <v>198</v>
      </c>
      <c r="C94" s="55">
        <v>45995</v>
      </c>
      <c r="D94" s="54" t="s">
        <v>14731</v>
      </c>
      <c r="E94" s="55">
        <v>45995</v>
      </c>
      <c r="F94" s="54" t="s">
        <v>18990</v>
      </c>
      <c r="G94" s="54" t="s">
        <v>14732</v>
      </c>
      <c r="H94" s="56">
        <v>4762640</v>
      </c>
      <c r="I94" s="57">
        <v>0</v>
      </c>
      <c r="J94" s="56">
        <v>381011</v>
      </c>
      <c r="K94" s="56">
        <v>5143651</v>
      </c>
      <c r="L94" s="64" t="s">
        <v>41</v>
      </c>
      <c r="M94" s="6">
        <v>46034</v>
      </c>
      <c r="O94" s="32">
        <f>IF(Table1[[#This Row],[Phân loại]]="Tồn đầu kỳ",Table1[[#This Row],[Tổng giá trị]],0)</f>
        <v>5143651</v>
      </c>
      <c r="P94" s="7">
        <f>IF(Table1[[#This Row],[Số còn phải thu ĐK]]&lt;&gt;0,0,IF(Table1[[#This Row],[Phân loại]]="Bán hàng",Table1[[#This Row],[Tổng giá trị]],-Table1[[#This Row],[Tổng giá trị]]))</f>
        <v>0</v>
      </c>
      <c r="Q94" s="32">
        <f>IF(M94&lt;&gt;"",IF(O94&lt;&gt;0,O94,P94),0)</f>
        <v>5143651</v>
      </c>
      <c r="R94" s="7">
        <f>Table1[[#This Row],[Số còn phải thu ĐK]]+Table1[[#This Row],[Giá Trị HD sau CK]]-Table1[[#This Row],[Số tiền đã thu]]</f>
        <v>0</v>
      </c>
      <c r="S94" s="6">
        <f>IF(Table1[[#This Row],[Ngày hóa đơn]]&lt;&gt;"",Table1[[#This Row],[Ngày hóa đơn]],IF(Table1[[#This Row],[Ngày hạch toán]]&lt;&gt;"",Table1[[#This Row],[Ngày hạch toán]],""))</f>
        <v>45995</v>
      </c>
      <c r="T94" s="7"/>
      <c r="U94" s="6">
        <f>IF(Table1[[#This Row],[Ngày tính CN]]="","",S94+T94)</f>
        <v>45995</v>
      </c>
      <c r="V94" s="32">
        <f ca="1">IF(Table1[[#This Row],[Hạn thanh toán]]="","",IF((U94-NOW())&lt;0,0,(U94-NOW())))</f>
        <v>0</v>
      </c>
      <c r="W94" s="32"/>
      <c r="X94" s="32" t="str">
        <f ca="1">IF(OR(U94="",R94=0),"",IF((U94-NOW())&lt;0,-(U94-NOW()),0))</f>
        <v/>
      </c>
      <c r="Y94" s="2" t="str">
        <f>IF(R94=0,"Đã thanh toán",IF(X94="","",IF(X94&lt;=0,"Chưa đến hạn thanh toán",IF(X94&lt;=30,"Nợ quá hạn 30 ngày",IF(X94&lt;=60,"Nợ quá hạn từ 30 ngày đến 60 ngày",IF(X94&lt;=90,"Nợ quá hạn từ 60 ngày đến 90 ngày",IF(X94&lt;=120,"Nợ quá hạn từ 90 ngày đến 120 ngày","Nợ quá hạn hơn 120 ngày có khả năng mất thanh toán")))))))</f>
        <v>Đã thanh toán</v>
      </c>
      <c r="Z94" s="42">
        <f>IF(S94="","",S94)</f>
        <v>45995</v>
      </c>
      <c r="AA94" s="42">
        <f>IF(M94="","",M94)</f>
        <v>46034</v>
      </c>
      <c r="AD94" s="2" t="str">
        <f>VLOOKUP($A94,MA_KH!$A:$Q,MA_KH!O$1,0)</f>
        <v>MEGA</v>
      </c>
      <c r="AE94" s="2" t="str">
        <f>VLOOKUP($A94,MA_KH!$A:$Q,MA_KH!P$1,0)</f>
        <v>CÔNG TY TNHH MM MEGA MARKET (VIỆT NAM)</v>
      </c>
    </row>
    <row r="95" spans="1:31" ht="25.5" customHeight="1">
      <c r="A95" s="54" t="s">
        <v>197</v>
      </c>
      <c r="B95" s="54" t="s">
        <v>198</v>
      </c>
      <c r="C95" s="55">
        <v>45995</v>
      </c>
      <c r="D95" s="54" t="s">
        <v>14733</v>
      </c>
      <c r="E95" s="55">
        <v>45995</v>
      </c>
      <c r="F95" s="54" t="s">
        <v>18991</v>
      </c>
      <c r="G95" s="54" t="s">
        <v>14734</v>
      </c>
      <c r="H95" s="56">
        <v>1154330</v>
      </c>
      <c r="I95" s="57">
        <v>0</v>
      </c>
      <c r="J95" s="56">
        <v>92346</v>
      </c>
      <c r="K95" s="56">
        <v>1246676</v>
      </c>
      <c r="L95" s="64" t="s">
        <v>41</v>
      </c>
      <c r="M95" s="6">
        <v>46034</v>
      </c>
      <c r="O95" s="32">
        <f>IF(Table1[[#This Row],[Phân loại]]="Tồn đầu kỳ",Table1[[#This Row],[Tổng giá trị]],0)</f>
        <v>1246676</v>
      </c>
      <c r="P95" s="7">
        <f>IF(Table1[[#This Row],[Số còn phải thu ĐK]]&lt;&gt;0,0,IF(Table1[[#This Row],[Phân loại]]="Bán hàng",Table1[[#This Row],[Tổng giá trị]],-Table1[[#This Row],[Tổng giá trị]]))</f>
        <v>0</v>
      </c>
      <c r="Q95" s="32">
        <f>IF(M95&lt;&gt;"",IF(O95&lt;&gt;0,O95,P95),0)</f>
        <v>1246676</v>
      </c>
      <c r="R95" s="7">
        <f>Table1[[#This Row],[Số còn phải thu ĐK]]+Table1[[#This Row],[Giá Trị HD sau CK]]-Table1[[#This Row],[Số tiền đã thu]]</f>
        <v>0</v>
      </c>
      <c r="S95" s="6">
        <f>IF(Table1[[#This Row],[Ngày hóa đơn]]&lt;&gt;"",Table1[[#This Row],[Ngày hóa đơn]],IF(Table1[[#This Row],[Ngày hạch toán]]&lt;&gt;"",Table1[[#This Row],[Ngày hạch toán]],""))</f>
        <v>45995</v>
      </c>
      <c r="T95" s="7"/>
      <c r="U95" s="6">
        <f>IF(Table1[[#This Row],[Ngày tính CN]]="","",S95+T95)</f>
        <v>45995</v>
      </c>
      <c r="V95" s="32">
        <f ca="1">IF(Table1[[#This Row],[Hạn thanh toán]]="","",IF((U95-NOW())&lt;0,0,(U95-NOW())))</f>
        <v>0</v>
      </c>
      <c r="W95" s="32"/>
      <c r="X95" s="32" t="str">
        <f ca="1">IF(OR(U95="",R95=0),"",IF((U95-NOW())&lt;0,-(U95-NOW()),0))</f>
        <v/>
      </c>
      <c r="Y95" s="2" t="str">
        <f>IF(R95=0,"Đã thanh toán",IF(X95="","",IF(X95&lt;=0,"Chưa đến hạn thanh toán",IF(X95&lt;=30,"Nợ quá hạn 30 ngày",IF(X95&lt;=60,"Nợ quá hạn từ 30 ngày đến 60 ngày",IF(X95&lt;=90,"Nợ quá hạn từ 60 ngày đến 90 ngày",IF(X95&lt;=120,"Nợ quá hạn từ 90 ngày đến 120 ngày","Nợ quá hạn hơn 120 ngày có khả năng mất thanh toán")))))))</f>
        <v>Đã thanh toán</v>
      </c>
      <c r="Z95" s="42">
        <f>IF(S95="","",S95)</f>
        <v>45995</v>
      </c>
      <c r="AA95" s="42">
        <f>IF(M95="","",M95)</f>
        <v>46034</v>
      </c>
      <c r="AD95" s="2" t="str">
        <f>VLOOKUP($A95,MA_KH!$A:$Q,MA_KH!O$1,0)</f>
        <v>MEGA</v>
      </c>
      <c r="AE95" s="2" t="str">
        <f>VLOOKUP($A95,MA_KH!$A:$Q,MA_KH!P$1,0)</f>
        <v>CÔNG TY TNHH MM MEGA MARKET (VIỆT NAM)</v>
      </c>
    </row>
    <row r="96" spans="1:31" ht="25.5" customHeight="1">
      <c r="A96" s="54" t="s">
        <v>197</v>
      </c>
      <c r="B96" s="54" t="s">
        <v>198</v>
      </c>
      <c r="C96" s="55">
        <v>45995</v>
      </c>
      <c r="D96" s="54" t="s">
        <v>14735</v>
      </c>
      <c r="E96" s="55">
        <v>45995</v>
      </c>
      <c r="F96" s="54" t="s">
        <v>18992</v>
      </c>
      <c r="G96" s="54" t="s">
        <v>14736</v>
      </c>
      <c r="H96" s="56">
        <v>3011320</v>
      </c>
      <c r="I96" s="57">
        <v>0</v>
      </c>
      <c r="J96" s="56">
        <v>240906</v>
      </c>
      <c r="K96" s="56">
        <v>3252226</v>
      </c>
      <c r="L96" s="64" t="s">
        <v>41</v>
      </c>
      <c r="M96" s="6">
        <v>46034</v>
      </c>
      <c r="O96" s="32">
        <f>IF(Table1[[#This Row],[Phân loại]]="Tồn đầu kỳ",Table1[[#This Row],[Tổng giá trị]],0)</f>
        <v>3252226</v>
      </c>
      <c r="P96" s="7">
        <f>IF(Table1[[#This Row],[Số còn phải thu ĐK]]&lt;&gt;0,0,IF(Table1[[#This Row],[Phân loại]]="Bán hàng",Table1[[#This Row],[Tổng giá trị]],-Table1[[#This Row],[Tổng giá trị]]))</f>
        <v>0</v>
      </c>
      <c r="Q96" s="32">
        <f>IF(M96&lt;&gt;"",IF(O96&lt;&gt;0,O96,P96),0)</f>
        <v>3252226</v>
      </c>
      <c r="R96" s="7">
        <f>Table1[[#This Row],[Số còn phải thu ĐK]]+Table1[[#This Row],[Giá Trị HD sau CK]]-Table1[[#This Row],[Số tiền đã thu]]</f>
        <v>0</v>
      </c>
      <c r="S96" s="6">
        <f>IF(Table1[[#This Row],[Ngày hóa đơn]]&lt;&gt;"",Table1[[#This Row],[Ngày hóa đơn]],IF(Table1[[#This Row],[Ngày hạch toán]]&lt;&gt;"",Table1[[#This Row],[Ngày hạch toán]],""))</f>
        <v>45995</v>
      </c>
      <c r="T96" s="7"/>
      <c r="U96" s="6">
        <f>IF(Table1[[#This Row],[Ngày tính CN]]="","",S96+T96)</f>
        <v>45995</v>
      </c>
      <c r="V96" s="32">
        <f ca="1">IF(Table1[[#This Row],[Hạn thanh toán]]="","",IF((U96-NOW())&lt;0,0,(U96-NOW())))</f>
        <v>0</v>
      </c>
      <c r="W96" s="32"/>
      <c r="X96" s="32" t="str">
        <f ca="1">IF(OR(U96="",R96=0),"",IF((U96-NOW())&lt;0,-(U96-NOW()),0))</f>
        <v/>
      </c>
      <c r="Y96" s="2" t="str">
        <f>IF(R96=0,"Đã thanh toán",IF(X96="","",IF(X96&lt;=0,"Chưa đến hạn thanh toán",IF(X96&lt;=30,"Nợ quá hạn 30 ngày",IF(X96&lt;=60,"Nợ quá hạn từ 30 ngày đến 60 ngày",IF(X96&lt;=90,"Nợ quá hạn từ 60 ngày đến 90 ngày",IF(X96&lt;=120,"Nợ quá hạn từ 90 ngày đến 120 ngày","Nợ quá hạn hơn 120 ngày có khả năng mất thanh toán")))))))</f>
        <v>Đã thanh toán</v>
      </c>
      <c r="Z96" s="42">
        <f>IF(S96="","",S96)</f>
        <v>45995</v>
      </c>
      <c r="AA96" s="42">
        <f>IF(M96="","",M96)</f>
        <v>46034</v>
      </c>
      <c r="AD96" s="2" t="str">
        <f>VLOOKUP($A96,MA_KH!$A:$Q,MA_KH!O$1,0)</f>
        <v>MEGA</v>
      </c>
      <c r="AE96" s="2" t="str">
        <f>VLOOKUP($A96,MA_KH!$A:$Q,MA_KH!P$1,0)</f>
        <v>CÔNG TY TNHH MM MEGA MARKET (VIỆT NAM)</v>
      </c>
    </row>
    <row r="97" spans="1:31" ht="25.5" customHeight="1">
      <c r="A97" s="54" t="s">
        <v>252</v>
      </c>
      <c r="B97" s="54" t="s">
        <v>253</v>
      </c>
      <c r="C97" s="55">
        <v>45995</v>
      </c>
      <c r="D97" s="54" t="s">
        <v>14737</v>
      </c>
      <c r="E97" s="55">
        <v>45995</v>
      </c>
      <c r="F97" s="54" t="s">
        <v>18993</v>
      </c>
      <c r="G97" s="54" t="s">
        <v>14738</v>
      </c>
      <c r="H97" s="56">
        <v>2144100</v>
      </c>
      <c r="I97" s="57">
        <v>0</v>
      </c>
      <c r="J97" s="56">
        <v>171528</v>
      </c>
      <c r="K97" s="56">
        <v>2315628</v>
      </c>
      <c r="L97" s="64" t="s">
        <v>41</v>
      </c>
      <c r="M97" s="6">
        <v>46034</v>
      </c>
      <c r="O97" s="32">
        <f>IF(Table1[[#This Row],[Phân loại]]="Tồn đầu kỳ",Table1[[#This Row],[Tổng giá trị]],0)</f>
        <v>2315628</v>
      </c>
      <c r="P97" s="7">
        <f>IF(Table1[[#This Row],[Số còn phải thu ĐK]]&lt;&gt;0,0,IF(Table1[[#This Row],[Phân loại]]="Bán hàng",Table1[[#This Row],[Tổng giá trị]],-Table1[[#This Row],[Tổng giá trị]]))</f>
        <v>0</v>
      </c>
      <c r="Q97" s="32">
        <f>IF(M97&lt;&gt;"",IF(O97&lt;&gt;0,O97,P97),0)</f>
        <v>2315628</v>
      </c>
      <c r="R97" s="7">
        <f>Table1[[#This Row],[Số còn phải thu ĐK]]+Table1[[#This Row],[Giá Trị HD sau CK]]-Table1[[#This Row],[Số tiền đã thu]]</f>
        <v>0</v>
      </c>
      <c r="S97" s="6">
        <f>IF(Table1[[#This Row],[Ngày hóa đơn]]&lt;&gt;"",Table1[[#This Row],[Ngày hóa đơn]],IF(Table1[[#This Row],[Ngày hạch toán]]&lt;&gt;"",Table1[[#This Row],[Ngày hạch toán]],""))</f>
        <v>45995</v>
      </c>
      <c r="T97" s="7"/>
      <c r="U97" s="6">
        <f>IF(Table1[[#This Row],[Ngày tính CN]]="","",S97+T97)</f>
        <v>45995</v>
      </c>
      <c r="V97" s="32">
        <f ca="1">IF(Table1[[#This Row],[Hạn thanh toán]]="","",IF((U97-NOW())&lt;0,0,(U97-NOW())))</f>
        <v>0</v>
      </c>
      <c r="W97" s="32"/>
      <c r="X97" s="32" t="str">
        <f ca="1">IF(OR(U97="",R97=0),"",IF((U97-NOW())&lt;0,-(U97-NOW()),0))</f>
        <v/>
      </c>
      <c r="Y97" s="2" t="str">
        <f>IF(R97=0,"Đã thanh toán",IF(X97="","",IF(X97&lt;=0,"Chưa đến hạn thanh toán",IF(X97&lt;=30,"Nợ quá hạn 30 ngày",IF(X97&lt;=60,"Nợ quá hạn từ 30 ngày đến 60 ngày",IF(X97&lt;=90,"Nợ quá hạn từ 60 ngày đến 90 ngày",IF(X97&lt;=120,"Nợ quá hạn từ 90 ngày đến 120 ngày","Nợ quá hạn hơn 120 ngày có khả năng mất thanh toán")))))))</f>
        <v>Đã thanh toán</v>
      </c>
      <c r="Z97" s="42">
        <f>IF(S97="","",S97)</f>
        <v>45995</v>
      </c>
      <c r="AA97" s="42">
        <f>IF(M97="","",M97)</f>
        <v>46034</v>
      </c>
      <c r="AD97" s="2" t="str">
        <f>VLOOKUP($A97,MA_KH!$A:$Q,MA_KH!O$1,0)</f>
        <v>MEGA</v>
      </c>
      <c r="AE97" s="2" t="str">
        <f>VLOOKUP($A97,MA_KH!$A:$Q,MA_KH!P$1,0)</f>
        <v>CÔNG TY TNHH MM MEGA MARKET (VIỆT NAM)</v>
      </c>
    </row>
    <row r="98" spans="1:31" ht="25.5" customHeight="1">
      <c r="A98" s="54" t="s">
        <v>199</v>
      </c>
      <c r="B98" s="54" t="s">
        <v>200</v>
      </c>
      <c r="C98" s="55">
        <v>45995</v>
      </c>
      <c r="D98" s="54" t="s">
        <v>14739</v>
      </c>
      <c r="E98" s="55">
        <v>45995</v>
      </c>
      <c r="F98" s="54" t="s">
        <v>18994</v>
      </c>
      <c r="G98" s="54" t="s">
        <v>14740</v>
      </c>
      <c r="H98" s="56">
        <v>1785700</v>
      </c>
      <c r="I98" s="57">
        <v>0</v>
      </c>
      <c r="J98" s="56">
        <v>142856</v>
      </c>
      <c r="K98" s="56">
        <v>1928556</v>
      </c>
      <c r="L98" s="64" t="s">
        <v>41</v>
      </c>
      <c r="M98" s="6">
        <v>46034</v>
      </c>
      <c r="O98" s="32">
        <f>IF(Table1[[#This Row],[Phân loại]]="Tồn đầu kỳ",Table1[[#This Row],[Tổng giá trị]],0)</f>
        <v>1928556</v>
      </c>
      <c r="P98" s="7">
        <f>IF(Table1[[#This Row],[Số còn phải thu ĐK]]&lt;&gt;0,0,IF(Table1[[#This Row],[Phân loại]]="Bán hàng",Table1[[#This Row],[Tổng giá trị]],-Table1[[#This Row],[Tổng giá trị]]))</f>
        <v>0</v>
      </c>
      <c r="Q98" s="32">
        <f>IF(M98&lt;&gt;"",IF(O98&lt;&gt;0,O98,P98),0)</f>
        <v>1928556</v>
      </c>
      <c r="R98" s="7">
        <f>Table1[[#This Row],[Số còn phải thu ĐK]]+Table1[[#This Row],[Giá Trị HD sau CK]]-Table1[[#This Row],[Số tiền đã thu]]</f>
        <v>0</v>
      </c>
      <c r="S98" s="6">
        <f>IF(Table1[[#This Row],[Ngày hóa đơn]]&lt;&gt;"",Table1[[#This Row],[Ngày hóa đơn]],IF(Table1[[#This Row],[Ngày hạch toán]]&lt;&gt;"",Table1[[#This Row],[Ngày hạch toán]],""))</f>
        <v>45995</v>
      </c>
      <c r="T98" s="7"/>
      <c r="U98" s="6">
        <f>IF(Table1[[#This Row],[Ngày tính CN]]="","",S98+T98)</f>
        <v>45995</v>
      </c>
      <c r="V98" s="32">
        <f ca="1">IF(Table1[[#This Row],[Hạn thanh toán]]="","",IF((U98-NOW())&lt;0,0,(U98-NOW())))</f>
        <v>0</v>
      </c>
      <c r="W98" s="32"/>
      <c r="X98" s="32" t="str">
        <f ca="1">IF(OR(U98="",R98=0),"",IF((U98-NOW())&lt;0,-(U98-NOW()),0))</f>
        <v/>
      </c>
      <c r="Y98" s="2" t="str">
        <f>IF(R98=0,"Đã thanh toán",IF(X98="","",IF(X98&lt;=0,"Chưa đến hạn thanh toán",IF(X98&lt;=30,"Nợ quá hạn 30 ngày",IF(X98&lt;=60,"Nợ quá hạn từ 30 ngày đến 60 ngày",IF(X98&lt;=90,"Nợ quá hạn từ 60 ngày đến 90 ngày",IF(X98&lt;=120,"Nợ quá hạn từ 90 ngày đến 120 ngày","Nợ quá hạn hơn 120 ngày có khả năng mất thanh toán")))))))</f>
        <v>Đã thanh toán</v>
      </c>
      <c r="Z98" s="42">
        <f>IF(S98="","",S98)</f>
        <v>45995</v>
      </c>
      <c r="AA98" s="42">
        <f>IF(M98="","",M98)</f>
        <v>46034</v>
      </c>
      <c r="AD98" s="2" t="str">
        <f>VLOOKUP($A98,MA_KH!$A:$Q,MA_KH!O$1,0)</f>
        <v>MEGA</v>
      </c>
      <c r="AE98" s="2" t="str">
        <f>VLOOKUP($A98,MA_KH!$A:$Q,MA_KH!P$1,0)</f>
        <v>CÔNG TY TNHH MM MEGA MARKET (VIỆT NAM)</v>
      </c>
    </row>
    <row r="99" spans="1:31" ht="25.5" customHeight="1">
      <c r="A99" s="54" t="s">
        <v>199</v>
      </c>
      <c r="B99" s="54" t="s">
        <v>200</v>
      </c>
      <c r="C99" s="55">
        <v>45995</v>
      </c>
      <c r="D99" s="54" t="s">
        <v>14741</v>
      </c>
      <c r="E99" s="55">
        <v>45995</v>
      </c>
      <c r="F99" s="54" t="s">
        <v>18995</v>
      </c>
      <c r="G99" s="54" t="s">
        <v>14742</v>
      </c>
      <c r="H99" s="56">
        <v>446425</v>
      </c>
      <c r="I99" s="57">
        <v>0</v>
      </c>
      <c r="J99" s="56">
        <v>35714</v>
      </c>
      <c r="K99" s="56">
        <v>482139</v>
      </c>
      <c r="L99" s="64" t="s">
        <v>41</v>
      </c>
      <c r="M99" s="6">
        <v>46034</v>
      </c>
      <c r="O99" s="32">
        <f>IF(Table1[[#This Row],[Phân loại]]="Tồn đầu kỳ",Table1[[#This Row],[Tổng giá trị]],0)</f>
        <v>482139</v>
      </c>
      <c r="P99" s="7">
        <f>IF(Table1[[#This Row],[Số còn phải thu ĐK]]&lt;&gt;0,0,IF(Table1[[#This Row],[Phân loại]]="Bán hàng",Table1[[#This Row],[Tổng giá trị]],-Table1[[#This Row],[Tổng giá trị]]))</f>
        <v>0</v>
      </c>
      <c r="Q99" s="32">
        <f>IF(M99&lt;&gt;"",IF(O99&lt;&gt;0,O99,P99),0)</f>
        <v>482139</v>
      </c>
      <c r="R99" s="7">
        <f>Table1[[#This Row],[Số còn phải thu ĐK]]+Table1[[#This Row],[Giá Trị HD sau CK]]-Table1[[#This Row],[Số tiền đã thu]]</f>
        <v>0</v>
      </c>
      <c r="S99" s="6">
        <f>IF(Table1[[#This Row],[Ngày hóa đơn]]&lt;&gt;"",Table1[[#This Row],[Ngày hóa đơn]],IF(Table1[[#This Row],[Ngày hạch toán]]&lt;&gt;"",Table1[[#This Row],[Ngày hạch toán]],""))</f>
        <v>45995</v>
      </c>
      <c r="T99" s="7"/>
      <c r="U99" s="6">
        <f>IF(Table1[[#This Row],[Ngày tính CN]]="","",S99+T99)</f>
        <v>45995</v>
      </c>
      <c r="V99" s="32">
        <f ca="1">IF(Table1[[#This Row],[Hạn thanh toán]]="","",IF((U99-NOW())&lt;0,0,(U99-NOW())))</f>
        <v>0</v>
      </c>
      <c r="W99" s="32"/>
      <c r="X99" s="32" t="str">
        <f ca="1">IF(OR(U99="",R99=0),"",IF((U99-NOW())&lt;0,-(U99-NOW()),0))</f>
        <v/>
      </c>
      <c r="Y99" s="2" t="str">
        <f>IF(R99=0,"Đã thanh toán",IF(X99="","",IF(X99&lt;=0,"Chưa đến hạn thanh toán",IF(X99&lt;=30,"Nợ quá hạn 30 ngày",IF(X99&lt;=60,"Nợ quá hạn từ 30 ngày đến 60 ngày",IF(X99&lt;=90,"Nợ quá hạn từ 60 ngày đến 90 ngày",IF(X99&lt;=120,"Nợ quá hạn từ 90 ngày đến 120 ngày","Nợ quá hạn hơn 120 ngày có khả năng mất thanh toán")))))))</f>
        <v>Đã thanh toán</v>
      </c>
      <c r="Z99" s="42">
        <f>IF(S99="","",S99)</f>
        <v>45995</v>
      </c>
      <c r="AA99" s="42">
        <f>IF(M99="","",M99)</f>
        <v>46034</v>
      </c>
      <c r="AD99" s="2" t="str">
        <f>VLOOKUP($A99,MA_KH!$A:$Q,MA_KH!O$1,0)</f>
        <v>MEGA</v>
      </c>
      <c r="AE99" s="2" t="str">
        <f>VLOOKUP($A99,MA_KH!$A:$Q,MA_KH!P$1,0)</f>
        <v>CÔNG TY TNHH MM MEGA MARKET (VIỆT NAM)</v>
      </c>
    </row>
    <row r="100" spans="1:31" ht="25.5" customHeight="1">
      <c r="A100" s="54" t="s">
        <v>201</v>
      </c>
      <c r="B100" s="54" t="s">
        <v>202</v>
      </c>
      <c r="C100" s="55">
        <v>45995</v>
      </c>
      <c r="D100" s="54" t="s">
        <v>14743</v>
      </c>
      <c r="E100" s="55">
        <v>45995</v>
      </c>
      <c r="F100" s="54" t="s">
        <v>18996</v>
      </c>
      <c r="G100" s="54" t="s">
        <v>14744</v>
      </c>
      <c r="H100" s="56">
        <v>446425</v>
      </c>
      <c r="I100" s="57">
        <v>0</v>
      </c>
      <c r="J100" s="56">
        <v>35714</v>
      </c>
      <c r="K100" s="56">
        <v>482139</v>
      </c>
      <c r="L100" s="64" t="s">
        <v>41</v>
      </c>
      <c r="M100" s="6">
        <v>46048</v>
      </c>
      <c r="O100" s="32">
        <f>IF(Table1[[#This Row],[Phân loại]]="Tồn đầu kỳ",Table1[[#This Row],[Tổng giá trị]],0)</f>
        <v>482139</v>
      </c>
      <c r="P100" s="7">
        <f>IF(Table1[[#This Row],[Số còn phải thu ĐK]]&lt;&gt;0,0,IF(Table1[[#This Row],[Phân loại]]="Bán hàng",Table1[[#This Row],[Tổng giá trị]],-Table1[[#This Row],[Tổng giá trị]]))</f>
        <v>0</v>
      </c>
      <c r="Q100" s="32">
        <f>IF(M100&lt;&gt;"",IF(O100&lt;&gt;0,O100,P100),0)</f>
        <v>482139</v>
      </c>
      <c r="R100" s="7">
        <f>Table1[[#This Row],[Số còn phải thu ĐK]]+Table1[[#This Row],[Giá Trị HD sau CK]]-Table1[[#This Row],[Số tiền đã thu]]</f>
        <v>0</v>
      </c>
      <c r="S100" s="6">
        <f>IF(Table1[[#This Row],[Ngày hóa đơn]]&lt;&gt;"",Table1[[#This Row],[Ngày hóa đơn]],IF(Table1[[#This Row],[Ngày hạch toán]]&lt;&gt;"",Table1[[#This Row],[Ngày hạch toán]],""))</f>
        <v>45995</v>
      </c>
      <c r="T100" s="7"/>
      <c r="U100" s="6">
        <f>IF(Table1[[#This Row],[Ngày tính CN]]="","",S100+T100)</f>
        <v>45995</v>
      </c>
      <c r="V100" s="32">
        <f ca="1">IF(Table1[[#This Row],[Hạn thanh toán]]="","",IF((U100-NOW())&lt;0,0,(U100-NOW())))</f>
        <v>0</v>
      </c>
      <c r="W100" s="32"/>
      <c r="X100" s="32" t="str">
        <f ca="1">IF(OR(U100="",R100=0),"",IF((U100-NOW())&lt;0,-(U100-NOW()),0))</f>
        <v/>
      </c>
      <c r="Y100" s="2" t="str">
        <f>IF(R100=0,"Đã thanh toán",IF(X100="","",IF(X100&lt;=0,"Chưa đến hạn thanh toán",IF(X100&lt;=30,"Nợ quá hạn 30 ngày",IF(X100&lt;=60,"Nợ quá hạn từ 30 ngày đến 60 ngày",IF(X100&lt;=90,"Nợ quá hạn từ 60 ngày đến 90 ngày",IF(X100&lt;=120,"Nợ quá hạn từ 90 ngày đến 120 ngày","Nợ quá hạn hơn 120 ngày có khả năng mất thanh toán")))))))</f>
        <v>Đã thanh toán</v>
      </c>
      <c r="Z100" s="42">
        <f>IF(S100="","",S100)</f>
        <v>45995</v>
      </c>
      <c r="AA100" s="42">
        <f>IF(M100="","",M100)</f>
        <v>46048</v>
      </c>
      <c r="AD100" s="2" t="str">
        <f>VLOOKUP($A100,MA_KH!$A:$Q,MA_KH!O$1,0)</f>
        <v>MEGA</v>
      </c>
      <c r="AE100" s="2" t="str">
        <f>VLOOKUP($A100,MA_KH!$A:$Q,MA_KH!P$1,0)</f>
        <v>CÔNG TY TNHH MM MEGA MARKET (VIỆT NAM)</v>
      </c>
    </row>
    <row r="101" spans="1:31" ht="25.5" customHeight="1">
      <c r="A101" s="54" t="s">
        <v>201</v>
      </c>
      <c r="B101" s="54" t="s">
        <v>202</v>
      </c>
      <c r="C101" s="55">
        <v>45995</v>
      </c>
      <c r="D101" s="54" t="s">
        <v>14745</v>
      </c>
      <c r="E101" s="55">
        <v>45995</v>
      </c>
      <c r="F101" s="54" t="s">
        <v>18997</v>
      </c>
      <c r="G101" s="54" t="s">
        <v>14746</v>
      </c>
      <c r="H101" s="56">
        <v>5994040</v>
      </c>
      <c r="I101" s="57">
        <v>0</v>
      </c>
      <c r="J101" s="56">
        <v>479523</v>
      </c>
      <c r="K101" s="56">
        <v>6473563</v>
      </c>
      <c r="L101" s="64" t="s">
        <v>41</v>
      </c>
      <c r="M101" s="6">
        <v>46048</v>
      </c>
      <c r="O101" s="32">
        <f>IF(Table1[[#This Row],[Phân loại]]="Tồn đầu kỳ",Table1[[#This Row],[Tổng giá trị]],0)</f>
        <v>6473563</v>
      </c>
      <c r="P101" s="7">
        <f>IF(Table1[[#This Row],[Số còn phải thu ĐK]]&lt;&gt;0,0,IF(Table1[[#This Row],[Phân loại]]="Bán hàng",Table1[[#This Row],[Tổng giá trị]],-Table1[[#This Row],[Tổng giá trị]]))</f>
        <v>0</v>
      </c>
      <c r="Q101" s="32">
        <f>IF(M101&lt;&gt;"",IF(O101&lt;&gt;0,O101,P101),0)</f>
        <v>6473563</v>
      </c>
      <c r="R101" s="7">
        <f>Table1[[#This Row],[Số còn phải thu ĐK]]+Table1[[#This Row],[Giá Trị HD sau CK]]-Table1[[#This Row],[Số tiền đã thu]]</f>
        <v>0</v>
      </c>
      <c r="S101" s="6">
        <f>IF(Table1[[#This Row],[Ngày hóa đơn]]&lt;&gt;"",Table1[[#This Row],[Ngày hóa đơn]],IF(Table1[[#This Row],[Ngày hạch toán]]&lt;&gt;"",Table1[[#This Row],[Ngày hạch toán]],""))</f>
        <v>45995</v>
      </c>
      <c r="T101" s="7"/>
      <c r="U101" s="6">
        <f>IF(Table1[[#This Row],[Ngày tính CN]]="","",S101+T101)</f>
        <v>45995</v>
      </c>
      <c r="V101" s="32">
        <f ca="1">IF(Table1[[#This Row],[Hạn thanh toán]]="","",IF((U101-NOW())&lt;0,0,(U101-NOW())))</f>
        <v>0</v>
      </c>
      <c r="W101" s="32"/>
      <c r="X101" s="32" t="str">
        <f ca="1">IF(OR(U101="",R101=0),"",IF((U101-NOW())&lt;0,-(U101-NOW()),0))</f>
        <v/>
      </c>
      <c r="Y101" s="2" t="str">
        <f>IF(R101=0,"Đã thanh toán",IF(X101="","",IF(X101&lt;=0,"Chưa đến hạn thanh toán",IF(X101&lt;=30,"Nợ quá hạn 30 ngày",IF(X101&lt;=60,"Nợ quá hạn từ 30 ngày đến 60 ngày",IF(X101&lt;=90,"Nợ quá hạn từ 60 ngày đến 90 ngày",IF(X101&lt;=120,"Nợ quá hạn từ 90 ngày đến 120 ngày","Nợ quá hạn hơn 120 ngày có khả năng mất thanh toán")))))))</f>
        <v>Đã thanh toán</v>
      </c>
      <c r="Z101" s="42">
        <f>IF(S101="","",S101)</f>
        <v>45995</v>
      </c>
      <c r="AA101" s="42">
        <f>IF(M101="","",M101)</f>
        <v>46048</v>
      </c>
      <c r="AD101" s="2" t="str">
        <f>VLOOKUP($A101,MA_KH!$A:$Q,MA_KH!O$1,0)</f>
        <v>MEGA</v>
      </c>
      <c r="AE101" s="2" t="str">
        <f>VLOOKUP($A101,MA_KH!$A:$Q,MA_KH!P$1,0)</f>
        <v>CÔNG TY TNHH MM MEGA MARKET (VIỆT NAM)</v>
      </c>
    </row>
    <row r="102" spans="1:31" ht="25.5" customHeight="1">
      <c r="A102" s="58" t="s">
        <v>295</v>
      </c>
      <c r="B102" s="58" t="s">
        <v>296</v>
      </c>
      <c r="C102" s="59">
        <v>45995</v>
      </c>
      <c r="D102" s="58" t="s">
        <v>14747</v>
      </c>
      <c r="E102" s="59">
        <v>45995</v>
      </c>
      <c r="F102" s="58" t="s">
        <v>18998</v>
      </c>
      <c r="G102" s="58" t="s">
        <v>14748</v>
      </c>
      <c r="H102" s="60">
        <v>1970450</v>
      </c>
      <c r="I102" s="61">
        <v>0</v>
      </c>
      <c r="J102" s="60">
        <v>157636</v>
      </c>
      <c r="K102" s="60">
        <v>2128086</v>
      </c>
      <c r="L102" s="64" t="s">
        <v>41</v>
      </c>
      <c r="M102" s="6">
        <v>46034</v>
      </c>
      <c r="O102" s="32">
        <f>IF(Table1[[#This Row],[Phân loại]]="Tồn đầu kỳ",Table1[[#This Row],[Tổng giá trị]],0)</f>
        <v>2128086</v>
      </c>
      <c r="P102" s="7">
        <f>IF(Table1[[#This Row],[Số còn phải thu ĐK]]&lt;&gt;0,0,IF(Table1[[#This Row],[Phân loại]]="Bán hàng",Table1[[#This Row],[Tổng giá trị]],-Table1[[#This Row],[Tổng giá trị]]))</f>
        <v>0</v>
      </c>
      <c r="Q102" s="32">
        <f>IF(M102&lt;&gt;"",IF(O102&lt;&gt;0,O102,P102),0)</f>
        <v>2128086</v>
      </c>
      <c r="R102" s="7">
        <f>Table1[[#This Row],[Số còn phải thu ĐK]]+Table1[[#This Row],[Giá Trị HD sau CK]]-Table1[[#This Row],[Số tiền đã thu]]</f>
        <v>0</v>
      </c>
      <c r="S102" s="6">
        <f>IF(Table1[[#This Row],[Ngày hóa đơn]]&lt;&gt;"",Table1[[#This Row],[Ngày hóa đơn]],IF(Table1[[#This Row],[Ngày hạch toán]]&lt;&gt;"",Table1[[#This Row],[Ngày hạch toán]],""))</f>
        <v>45995</v>
      </c>
      <c r="T102" s="7"/>
      <c r="U102" s="6">
        <f>IF(Table1[[#This Row],[Ngày tính CN]]="","",S102+T102)</f>
        <v>45995</v>
      </c>
      <c r="V102" s="32">
        <f ca="1">IF(Table1[[#This Row],[Hạn thanh toán]]="","",IF((U102-NOW())&lt;0,0,(U102-NOW())))</f>
        <v>0</v>
      </c>
      <c r="W102" s="32"/>
      <c r="X102" s="32" t="str">
        <f ca="1">IF(OR(U102="",R102=0),"",IF((U102-NOW())&lt;0,-(U102-NOW()),0))</f>
        <v/>
      </c>
      <c r="Y102" s="2" t="str">
        <f>IF(R102=0,"Đã thanh toán",IF(X102="","",IF(X102&lt;=0,"Chưa đến hạn thanh toán",IF(X102&lt;=30,"Nợ quá hạn 30 ngày",IF(X102&lt;=60,"Nợ quá hạn từ 30 ngày đến 60 ngày",IF(X102&lt;=90,"Nợ quá hạn từ 60 ngày đến 90 ngày",IF(X102&lt;=120,"Nợ quá hạn từ 90 ngày đến 120 ngày","Nợ quá hạn hơn 120 ngày có khả năng mất thanh toán")))))))</f>
        <v>Đã thanh toán</v>
      </c>
      <c r="Z102" s="42">
        <f>IF(S102="","",S102)</f>
        <v>45995</v>
      </c>
      <c r="AA102" s="42">
        <f>IF(M102="","",M102)</f>
        <v>46034</v>
      </c>
      <c r="AD102" s="2" t="str">
        <f>VLOOKUP($A102,MA_KH!$A:$Q,MA_KH!O$1,0)</f>
        <v>MEGA</v>
      </c>
      <c r="AE102" s="2" t="str">
        <f>VLOOKUP($A102,MA_KH!$A:$Q,MA_KH!P$1,0)</f>
        <v>CÔNG TY TNHH MM MEGA MARKET (VIỆT NAM)</v>
      </c>
    </row>
    <row r="103" spans="1:31" ht="25.5" customHeight="1">
      <c r="A103" s="58" t="s">
        <v>101</v>
      </c>
      <c r="B103" s="58" t="s">
        <v>102</v>
      </c>
      <c r="C103" s="59">
        <v>45996</v>
      </c>
      <c r="D103" s="58" t="s">
        <v>14749</v>
      </c>
      <c r="E103" s="59">
        <v>45996</v>
      </c>
      <c r="F103" s="58" t="s">
        <v>18999</v>
      </c>
      <c r="G103" s="58" t="s">
        <v>14750</v>
      </c>
      <c r="H103" s="60">
        <v>2919810</v>
      </c>
      <c r="I103" s="61">
        <v>0</v>
      </c>
      <c r="J103" s="60">
        <v>233585</v>
      </c>
      <c r="K103" s="60">
        <v>3153395</v>
      </c>
      <c r="L103" s="64" t="s">
        <v>41</v>
      </c>
      <c r="M103" s="6">
        <v>46034</v>
      </c>
      <c r="O103" s="32">
        <f>IF(Table1[[#This Row],[Phân loại]]="Tồn đầu kỳ",Table1[[#This Row],[Tổng giá trị]],0)</f>
        <v>3153395</v>
      </c>
      <c r="P103" s="7">
        <f>IF(Table1[[#This Row],[Số còn phải thu ĐK]]&lt;&gt;0,0,IF(Table1[[#This Row],[Phân loại]]="Bán hàng",Table1[[#This Row],[Tổng giá trị]],-Table1[[#This Row],[Tổng giá trị]]))</f>
        <v>0</v>
      </c>
      <c r="Q103" s="32">
        <f>IF(M103&lt;&gt;"",IF(O103&lt;&gt;0,O103,P103),0)</f>
        <v>3153395</v>
      </c>
      <c r="R103" s="7">
        <f>Table1[[#This Row],[Số còn phải thu ĐK]]+Table1[[#This Row],[Giá Trị HD sau CK]]-Table1[[#This Row],[Số tiền đã thu]]</f>
        <v>0</v>
      </c>
      <c r="S103" s="6">
        <f>IF(Table1[[#This Row],[Ngày hóa đơn]]&lt;&gt;"",Table1[[#This Row],[Ngày hóa đơn]],IF(Table1[[#This Row],[Ngày hạch toán]]&lt;&gt;"",Table1[[#This Row],[Ngày hạch toán]],""))</f>
        <v>45996</v>
      </c>
      <c r="T103" s="7"/>
      <c r="U103" s="6">
        <f>IF(Table1[[#This Row],[Ngày tính CN]]="","",S103+T103)</f>
        <v>45996</v>
      </c>
      <c r="V103" s="32">
        <f ca="1">IF(Table1[[#This Row],[Hạn thanh toán]]="","",IF((U103-NOW())&lt;0,0,(U103-NOW())))</f>
        <v>0</v>
      </c>
      <c r="W103" s="32"/>
      <c r="X103" s="32" t="str">
        <f ca="1">IF(OR(U103="",R103=0),"",IF((U103-NOW())&lt;0,-(U103-NOW()),0))</f>
        <v/>
      </c>
      <c r="Y103" s="2" t="str">
        <f>IF(R103=0,"Đã thanh toán",IF(X103="","",IF(X103&lt;=0,"Chưa đến hạn thanh toán",IF(X103&lt;=30,"Nợ quá hạn 30 ngày",IF(X103&lt;=60,"Nợ quá hạn từ 30 ngày đến 60 ngày",IF(X103&lt;=90,"Nợ quá hạn từ 60 ngày đến 90 ngày",IF(X103&lt;=120,"Nợ quá hạn từ 90 ngày đến 120 ngày","Nợ quá hạn hơn 120 ngày có khả năng mất thanh toán")))))))</f>
        <v>Đã thanh toán</v>
      </c>
      <c r="Z103" s="42">
        <f>IF(S103="","",S103)</f>
        <v>45996</v>
      </c>
      <c r="AA103" s="42">
        <f>IF(M103="","",M103)</f>
        <v>46034</v>
      </c>
      <c r="AD103" s="2" t="str">
        <f>VLOOKUP($A103,MA_KH!$A:$Q,MA_KH!O$1,0)</f>
        <v>MEGA</v>
      </c>
      <c r="AE103" s="2" t="str">
        <f>VLOOKUP($A103,MA_KH!$A:$Q,MA_KH!P$1,0)</f>
        <v>CÔNG TY TNHH MM MEGA MARKET (VIỆT NAM)</v>
      </c>
    </row>
    <row r="104" spans="1:31" ht="25.5" customHeight="1">
      <c r="A104" s="58" t="s">
        <v>101</v>
      </c>
      <c r="B104" s="58" t="s">
        <v>102</v>
      </c>
      <c r="C104" s="59">
        <v>45997</v>
      </c>
      <c r="D104" s="58" t="s">
        <v>14810</v>
      </c>
      <c r="E104" s="59">
        <v>45997</v>
      </c>
      <c r="F104" s="58" t="s">
        <v>19000</v>
      </c>
      <c r="G104" s="58" t="s">
        <v>14811</v>
      </c>
      <c r="H104" s="60">
        <v>315000</v>
      </c>
      <c r="I104" s="61">
        <v>0</v>
      </c>
      <c r="J104" s="60">
        <v>25200</v>
      </c>
      <c r="K104" s="60">
        <v>340200</v>
      </c>
      <c r="L104" s="64" t="s">
        <v>41</v>
      </c>
      <c r="M104" s="6">
        <v>46034</v>
      </c>
      <c r="O104" s="32">
        <f>IF(Table1[[#This Row],[Phân loại]]="Tồn đầu kỳ",Table1[[#This Row],[Tổng giá trị]],0)</f>
        <v>340200</v>
      </c>
      <c r="P104" s="7">
        <f>IF(Table1[[#This Row],[Số còn phải thu ĐK]]&lt;&gt;0,0,IF(Table1[[#This Row],[Phân loại]]="Bán hàng",Table1[[#This Row],[Tổng giá trị]],-Table1[[#This Row],[Tổng giá trị]]))</f>
        <v>0</v>
      </c>
      <c r="Q104" s="32">
        <f>IF(M104&lt;&gt;"",IF(O104&lt;&gt;0,O104,P104),0)</f>
        <v>340200</v>
      </c>
      <c r="R104" s="7">
        <f>Table1[[#This Row],[Số còn phải thu ĐK]]+Table1[[#This Row],[Giá Trị HD sau CK]]-Table1[[#This Row],[Số tiền đã thu]]</f>
        <v>0</v>
      </c>
      <c r="S104" s="6">
        <f>IF(Table1[[#This Row],[Ngày hóa đơn]]&lt;&gt;"",Table1[[#This Row],[Ngày hóa đơn]],IF(Table1[[#This Row],[Ngày hạch toán]]&lt;&gt;"",Table1[[#This Row],[Ngày hạch toán]],""))</f>
        <v>45997</v>
      </c>
      <c r="T104" s="7"/>
      <c r="U104" s="6">
        <f>IF(Table1[[#This Row],[Ngày tính CN]]="","",S104+T104)</f>
        <v>45997</v>
      </c>
      <c r="V104" s="32">
        <f ca="1">IF(Table1[[#This Row],[Hạn thanh toán]]="","",IF((U104-NOW())&lt;0,0,(U104-NOW())))</f>
        <v>0</v>
      </c>
      <c r="W104" s="32"/>
      <c r="X104" s="32" t="str">
        <f ca="1">IF(OR(U104="",R104=0),"",IF((U104-NOW())&lt;0,-(U104-NOW()),0))</f>
        <v/>
      </c>
      <c r="Y104" s="2" t="str">
        <f>IF(R104=0,"Đã thanh toán",IF(X104="","",IF(X104&lt;=0,"Chưa đến hạn thanh toán",IF(X104&lt;=30,"Nợ quá hạn 30 ngày",IF(X104&lt;=60,"Nợ quá hạn từ 30 ngày đến 60 ngày",IF(X104&lt;=90,"Nợ quá hạn từ 60 ngày đến 90 ngày",IF(X104&lt;=120,"Nợ quá hạn từ 90 ngày đến 120 ngày","Nợ quá hạn hơn 120 ngày có khả năng mất thanh toán")))))))</f>
        <v>Đã thanh toán</v>
      </c>
      <c r="Z104" s="42">
        <f>IF(S104="","",S104)</f>
        <v>45997</v>
      </c>
      <c r="AA104" s="42">
        <f>IF(M104="","",M104)</f>
        <v>46034</v>
      </c>
      <c r="AD104" s="2" t="str">
        <f>VLOOKUP($A104,MA_KH!$A:$Q,MA_KH!O$1,0)</f>
        <v>MEGA</v>
      </c>
      <c r="AE104" s="2" t="str">
        <f>VLOOKUP($A104,MA_KH!$A:$Q,MA_KH!P$1,0)</f>
        <v>CÔNG TY TNHH MM MEGA MARKET (VIỆT NAM)</v>
      </c>
    </row>
    <row r="105" spans="1:31" ht="25.5" customHeight="1">
      <c r="A105" s="54" t="s">
        <v>189</v>
      </c>
      <c r="B105" s="54" t="s">
        <v>190</v>
      </c>
      <c r="C105" s="55">
        <v>45997</v>
      </c>
      <c r="D105" s="54" t="s">
        <v>14751</v>
      </c>
      <c r="E105" s="55">
        <v>45997</v>
      </c>
      <c r="F105" s="54" t="s">
        <v>19001</v>
      </c>
      <c r="G105" s="54" t="s">
        <v>14752</v>
      </c>
      <c r="H105" s="56">
        <v>8864782</v>
      </c>
      <c r="I105" s="57">
        <v>0</v>
      </c>
      <c r="J105" s="56">
        <v>709183</v>
      </c>
      <c r="K105" s="56">
        <v>9573965</v>
      </c>
      <c r="L105" s="64" t="s">
        <v>41</v>
      </c>
      <c r="M105" s="6">
        <v>46034</v>
      </c>
      <c r="O105" s="32">
        <f>IF(Table1[[#This Row],[Phân loại]]="Tồn đầu kỳ",Table1[[#This Row],[Tổng giá trị]],0)</f>
        <v>9573965</v>
      </c>
      <c r="P105" s="7">
        <f>IF(Table1[[#This Row],[Số còn phải thu ĐK]]&lt;&gt;0,0,IF(Table1[[#This Row],[Phân loại]]="Bán hàng",Table1[[#This Row],[Tổng giá trị]],-Table1[[#This Row],[Tổng giá trị]]))</f>
        <v>0</v>
      </c>
      <c r="Q105" s="32">
        <f>IF(M105&lt;&gt;"",IF(O105&lt;&gt;0,O105,P105),0)</f>
        <v>9573965</v>
      </c>
      <c r="R105" s="7">
        <f>Table1[[#This Row],[Số còn phải thu ĐK]]+Table1[[#This Row],[Giá Trị HD sau CK]]-Table1[[#This Row],[Số tiền đã thu]]</f>
        <v>0</v>
      </c>
      <c r="S105" s="6">
        <f>IF(Table1[[#This Row],[Ngày hóa đơn]]&lt;&gt;"",Table1[[#This Row],[Ngày hóa đơn]],IF(Table1[[#This Row],[Ngày hạch toán]]&lt;&gt;"",Table1[[#This Row],[Ngày hạch toán]],""))</f>
        <v>45997</v>
      </c>
      <c r="T105" s="7"/>
      <c r="U105" s="6">
        <f>IF(Table1[[#This Row],[Ngày tính CN]]="","",S105+T105)</f>
        <v>45997</v>
      </c>
      <c r="V105" s="32">
        <f ca="1">IF(Table1[[#This Row],[Hạn thanh toán]]="","",IF((U105-NOW())&lt;0,0,(U105-NOW())))</f>
        <v>0</v>
      </c>
      <c r="W105" s="32"/>
      <c r="X105" s="32" t="str">
        <f ca="1">IF(OR(U105="",R105=0),"",IF((U105-NOW())&lt;0,-(U105-NOW()),0))</f>
        <v/>
      </c>
      <c r="Y105" s="2" t="str">
        <f>IF(R105=0,"Đã thanh toán",IF(X105="","",IF(X105&lt;=0,"Chưa đến hạn thanh toán",IF(X105&lt;=30,"Nợ quá hạn 30 ngày",IF(X105&lt;=60,"Nợ quá hạn từ 30 ngày đến 60 ngày",IF(X105&lt;=90,"Nợ quá hạn từ 60 ngày đến 90 ngày",IF(X105&lt;=120,"Nợ quá hạn từ 90 ngày đến 120 ngày","Nợ quá hạn hơn 120 ngày có khả năng mất thanh toán")))))))</f>
        <v>Đã thanh toán</v>
      </c>
      <c r="Z105" s="42">
        <f>IF(S105="","",S105)</f>
        <v>45997</v>
      </c>
      <c r="AA105" s="42">
        <f>IF(M105="","",M105)</f>
        <v>46034</v>
      </c>
      <c r="AD105" s="2" t="str">
        <f>VLOOKUP($A105,MA_KH!$A:$Q,MA_KH!O$1,0)</f>
        <v>MEGA</v>
      </c>
      <c r="AE105" s="2" t="str">
        <f>VLOOKUP($A105,MA_KH!$A:$Q,MA_KH!P$1,0)</f>
        <v>CÔNG TY TNHH MM MEGA MARKET (VIỆT NAM)</v>
      </c>
    </row>
    <row r="106" spans="1:31" ht="25.5" customHeight="1">
      <c r="A106" s="58" t="s">
        <v>189</v>
      </c>
      <c r="B106" s="58" t="s">
        <v>190</v>
      </c>
      <c r="C106" s="59">
        <v>45997</v>
      </c>
      <c r="D106" s="58" t="s">
        <v>14753</v>
      </c>
      <c r="E106" s="59">
        <v>45997</v>
      </c>
      <c r="F106" s="58" t="s">
        <v>19002</v>
      </c>
      <c r="G106" s="58" t="s">
        <v>14754</v>
      </c>
      <c r="H106" s="60">
        <v>2973570</v>
      </c>
      <c r="I106" s="61">
        <v>0</v>
      </c>
      <c r="J106" s="60">
        <v>237886</v>
      </c>
      <c r="K106" s="60">
        <v>3211456</v>
      </c>
      <c r="L106" s="64" t="s">
        <v>41</v>
      </c>
      <c r="M106" s="6">
        <v>46034</v>
      </c>
      <c r="O106" s="32">
        <f>IF(Table1[[#This Row],[Phân loại]]="Tồn đầu kỳ",Table1[[#This Row],[Tổng giá trị]],0)</f>
        <v>3211456</v>
      </c>
      <c r="P106" s="7">
        <f>IF(Table1[[#This Row],[Số còn phải thu ĐK]]&lt;&gt;0,0,IF(Table1[[#This Row],[Phân loại]]="Bán hàng",Table1[[#This Row],[Tổng giá trị]],-Table1[[#This Row],[Tổng giá trị]]))</f>
        <v>0</v>
      </c>
      <c r="Q106" s="32">
        <f>IF(M106&lt;&gt;"",IF(O106&lt;&gt;0,O106,P106),0)</f>
        <v>3211456</v>
      </c>
      <c r="R106" s="7">
        <f>Table1[[#This Row],[Số còn phải thu ĐK]]+Table1[[#This Row],[Giá Trị HD sau CK]]-Table1[[#This Row],[Số tiền đã thu]]</f>
        <v>0</v>
      </c>
      <c r="S106" s="6">
        <f>IF(Table1[[#This Row],[Ngày hóa đơn]]&lt;&gt;"",Table1[[#This Row],[Ngày hóa đơn]],IF(Table1[[#This Row],[Ngày hạch toán]]&lt;&gt;"",Table1[[#This Row],[Ngày hạch toán]],""))</f>
        <v>45997</v>
      </c>
      <c r="T106" s="7"/>
      <c r="U106" s="6">
        <f>IF(Table1[[#This Row],[Ngày tính CN]]="","",S106+T106)</f>
        <v>45997</v>
      </c>
      <c r="V106" s="32">
        <f ca="1">IF(Table1[[#This Row],[Hạn thanh toán]]="","",IF((U106-NOW())&lt;0,0,(U106-NOW())))</f>
        <v>0</v>
      </c>
      <c r="W106" s="32"/>
      <c r="X106" s="32" t="str">
        <f ca="1">IF(OR(U106="",R106=0),"",IF((U106-NOW())&lt;0,-(U106-NOW()),0))</f>
        <v/>
      </c>
      <c r="Y106" s="2" t="str">
        <f>IF(R106=0,"Đã thanh toán",IF(X106="","",IF(X106&lt;=0,"Chưa đến hạn thanh toán",IF(X106&lt;=30,"Nợ quá hạn 30 ngày",IF(X106&lt;=60,"Nợ quá hạn từ 30 ngày đến 60 ngày",IF(X106&lt;=90,"Nợ quá hạn từ 60 ngày đến 90 ngày",IF(X106&lt;=120,"Nợ quá hạn từ 90 ngày đến 120 ngày","Nợ quá hạn hơn 120 ngày có khả năng mất thanh toán")))))))</f>
        <v>Đã thanh toán</v>
      </c>
      <c r="Z106" s="42">
        <f>IF(S106="","",S106)</f>
        <v>45997</v>
      </c>
      <c r="AA106" s="42">
        <f>IF(M106="","",M106)</f>
        <v>46034</v>
      </c>
      <c r="AD106" s="2" t="str">
        <f>VLOOKUP($A106,MA_KH!$A:$Q,MA_KH!O$1,0)</f>
        <v>MEGA</v>
      </c>
      <c r="AE106" s="2" t="str">
        <f>VLOOKUP($A106,MA_KH!$A:$Q,MA_KH!P$1,0)</f>
        <v>CÔNG TY TNHH MM MEGA MARKET (VIỆT NAM)</v>
      </c>
    </row>
    <row r="107" spans="1:31" ht="25.5" customHeight="1">
      <c r="A107" s="54" t="s">
        <v>101</v>
      </c>
      <c r="B107" s="54" t="s">
        <v>102</v>
      </c>
      <c r="C107" s="55">
        <v>45999</v>
      </c>
      <c r="D107" s="54" t="s">
        <v>14812</v>
      </c>
      <c r="E107" s="55">
        <v>45999</v>
      </c>
      <c r="F107" s="54" t="s">
        <v>19003</v>
      </c>
      <c r="G107" s="54" t="s">
        <v>14813</v>
      </c>
      <c r="H107" s="56">
        <v>16440390</v>
      </c>
      <c r="I107" s="57">
        <v>0</v>
      </c>
      <c r="J107" s="56">
        <v>1315231</v>
      </c>
      <c r="K107" s="56">
        <v>17755621</v>
      </c>
      <c r="L107" s="64" t="s">
        <v>41</v>
      </c>
      <c r="M107" s="6">
        <v>46048</v>
      </c>
      <c r="O107" s="32">
        <f>IF(Table1[[#This Row],[Phân loại]]="Tồn đầu kỳ",Table1[[#This Row],[Tổng giá trị]],0)</f>
        <v>17755621</v>
      </c>
      <c r="P107" s="7">
        <f>IF(Table1[[#This Row],[Số còn phải thu ĐK]]&lt;&gt;0,0,IF(Table1[[#This Row],[Phân loại]]="Bán hàng",Table1[[#This Row],[Tổng giá trị]],-Table1[[#This Row],[Tổng giá trị]]))</f>
        <v>0</v>
      </c>
      <c r="Q107" s="32">
        <f>IF(M107&lt;&gt;"",IF(O107&lt;&gt;0,O107,P107),0)</f>
        <v>17755621</v>
      </c>
      <c r="R107" s="7">
        <f>Table1[[#This Row],[Số còn phải thu ĐK]]+Table1[[#This Row],[Giá Trị HD sau CK]]-Table1[[#This Row],[Số tiền đã thu]]</f>
        <v>0</v>
      </c>
      <c r="S107" s="6">
        <f>IF(Table1[[#This Row],[Ngày hóa đơn]]&lt;&gt;"",Table1[[#This Row],[Ngày hóa đơn]],IF(Table1[[#This Row],[Ngày hạch toán]]&lt;&gt;"",Table1[[#This Row],[Ngày hạch toán]],""))</f>
        <v>45999</v>
      </c>
      <c r="T107" s="7"/>
      <c r="U107" s="6">
        <f>IF(Table1[[#This Row],[Ngày tính CN]]="","",S107+T107)</f>
        <v>45999</v>
      </c>
      <c r="V107" s="32">
        <f ca="1">IF(Table1[[#This Row],[Hạn thanh toán]]="","",IF((U107-NOW())&lt;0,0,(U107-NOW())))</f>
        <v>0</v>
      </c>
      <c r="W107" s="32"/>
      <c r="X107" s="32" t="str">
        <f ca="1">IF(OR(U107="",R107=0),"",IF((U107-NOW())&lt;0,-(U107-NOW()),0))</f>
        <v/>
      </c>
      <c r="Y107" s="2" t="str">
        <f>IF(R107=0,"Đã thanh toán",IF(X107="","",IF(X107&lt;=0,"Chưa đến hạn thanh toán",IF(X107&lt;=30,"Nợ quá hạn 30 ngày",IF(X107&lt;=60,"Nợ quá hạn từ 30 ngày đến 60 ngày",IF(X107&lt;=90,"Nợ quá hạn từ 60 ngày đến 90 ngày",IF(X107&lt;=120,"Nợ quá hạn từ 90 ngày đến 120 ngày","Nợ quá hạn hơn 120 ngày có khả năng mất thanh toán")))))))</f>
        <v>Đã thanh toán</v>
      </c>
      <c r="Z107" s="42">
        <f>IF(S107="","",S107)</f>
        <v>45999</v>
      </c>
      <c r="AA107" s="42">
        <f>IF(M107="","",M107)</f>
        <v>46048</v>
      </c>
      <c r="AD107" s="2" t="str">
        <f>VLOOKUP($A107,MA_KH!$A:$Q,MA_KH!O$1,0)</f>
        <v>MEGA</v>
      </c>
      <c r="AE107" s="2" t="str">
        <f>VLOOKUP($A107,MA_KH!$A:$Q,MA_KH!P$1,0)</f>
        <v>CÔNG TY TNHH MM MEGA MARKET (VIỆT NAM)</v>
      </c>
    </row>
    <row r="108" spans="1:31" ht="25.5" customHeight="1">
      <c r="A108" s="58" t="s">
        <v>101</v>
      </c>
      <c r="B108" s="58" t="s">
        <v>102</v>
      </c>
      <c r="C108" s="59">
        <v>45999</v>
      </c>
      <c r="D108" s="58" t="s">
        <v>14814</v>
      </c>
      <c r="E108" s="59">
        <v>45999</v>
      </c>
      <c r="F108" s="58" t="s">
        <v>19004</v>
      </c>
      <c r="G108" s="58" t="s">
        <v>14815</v>
      </c>
      <c r="H108" s="60">
        <v>200732</v>
      </c>
      <c r="I108" s="61">
        <v>0</v>
      </c>
      <c r="J108" s="60">
        <v>16059</v>
      </c>
      <c r="K108" s="60">
        <v>216791</v>
      </c>
      <c r="L108" s="64" t="s">
        <v>41</v>
      </c>
      <c r="M108" s="6">
        <v>46048</v>
      </c>
      <c r="O108" s="32">
        <f>IF(Table1[[#This Row],[Phân loại]]="Tồn đầu kỳ",Table1[[#This Row],[Tổng giá trị]],0)</f>
        <v>216791</v>
      </c>
      <c r="P108" s="7">
        <f>IF(Table1[[#This Row],[Số còn phải thu ĐK]]&lt;&gt;0,0,IF(Table1[[#This Row],[Phân loại]]="Bán hàng",Table1[[#This Row],[Tổng giá trị]],-Table1[[#This Row],[Tổng giá trị]]))</f>
        <v>0</v>
      </c>
      <c r="Q108" s="32">
        <f>IF(M108&lt;&gt;"",IF(O108&lt;&gt;0,O108,P108),0)</f>
        <v>216791</v>
      </c>
      <c r="R108" s="7">
        <f>Table1[[#This Row],[Số còn phải thu ĐK]]+Table1[[#This Row],[Giá Trị HD sau CK]]-Table1[[#This Row],[Số tiền đã thu]]</f>
        <v>0</v>
      </c>
      <c r="S108" s="6">
        <f>IF(Table1[[#This Row],[Ngày hóa đơn]]&lt;&gt;"",Table1[[#This Row],[Ngày hóa đơn]],IF(Table1[[#This Row],[Ngày hạch toán]]&lt;&gt;"",Table1[[#This Row],[Ngày hạch toán]],""))</f>
        <v>45999</v>
      </c>
      <c r="T108" s="7"/>
      <c r="U108" s="6">
        <f>IF(Table1[[#This Row],[Ngày tính CN]]="","",S108+T108)</f>
        <v>45999</v>
      </c>
      <c r="V108" s="32">
        <f ca="1">IF(Table1[[#This Row],[Hạn thanh toán]]="","",IF((U108-NOW())&lt;0,0,(U108-NOW())))</f>
        <v>0</v>
      </c>
      <c r="W108" s="32"/>
      <c r="X108" s="32" t="str">
        <f ca="1">IF(OR(U108="",R108=0),"",IF((U108-NOW())&lt;0,-(U108-NOW()),0))</f>
        <v/>
      </c>
      <c r="Y108" s="2" t="str">
        <f>IF(R108=0,"Đã thanh toán",IF(X108="","",IF(X108&lt;=0,"Chưa đến hạn thanh toán",IF(X108&lt;=30,"Nợ quá hạn 30 ngày",IF(X108&lt;=60,"Nợ quá hạn từ 30 ngày đến 60 ngày",IF(X108&lt;=90,"Nợ quá hạn từ 60 ngày đến 90 ngày",IF(X108&lt;=120,"Nợ quá hạn từ 90 ngày đến 120 ngày","Nợ quá hạn hơn 120 ngày có khả năng mất thanh toán")))))))</f>
        <v>Đã thanh toán</v>
      </c>
      <c r="Z108" s="42">
        <f>IF(S108="","",S108)</f>
        <v>45999</v>
      </c>
      <c r="AA108" s="42">
        <f>IF(M108="","",M108)</f>
        <v>46048</v>
      </c>
      <c r="AD108" s="2" t="str">
        <f>VLOOKUP($A108,MA_KH!$A:$Q,MA_KH!O$1,0)</f>
        <v>MEGA</v>
      </c>
      <c r="AE108" s="2" t="str">
        <f>VLOOKUP($A108,MA_KH!$A:$Q,MA_KH!P$1,0)</f>
        <v>CÔNG TY TNHH MM MEGA MARKET (VIỆT NAM)</v>
      </c>
    </row>
    <row r="109" spans="1:31" ht="25.5" customHeight="1">
      <c r="A109" s="54" t="s">
        <v>193</v>
      </c>
      <c r="B109" s="54" t="s">
        <v>194</v>
      </c>
      <c r="C109" s="55">
        <v>45999</v>
      </c>
      <c r="D109" s="54" t="s">
        <v>14755</v>
      </c>
      <c r="E109" s="55">
        <v>45999</v>
      </c>
      <c r="F109" s="54" t="s">
        <v>19005</v>
      </c>
      <c r="G109" s="54" t="s">
        <v>14756</v>
      </c>
      <c r="H109" s="56">
        <v>8951375</v>
      </c>
      <c r="I109" s="57">
        <v>0</v>
      </c>
      <c r="J109" s="56">
        <v>716110</v>
      </c>
      <c r="K109" s="56">
        <v>9667485</v>
      </c>
      <c r="L109" s="64" t="s">
        <v>41</v>
      </c>
      <c r="M109" s="6">
        <v>46048</v>
      </c>
      <c r="O109" s="32">
        <f>IF(Table1[[#This Row],[Phân loại]]="Tồn đầu kỳ",Table1[[#This Row],[Tổng giá trị]],0)</f>
        <v>9667485</v>
      </c>
      <c r="P109" s="7">
        <f>IF(Table1[[#This Row],[Số còn phải thu ĐK]]&lt;&gt;0,0,IF(Table1[[#This Row],[Phân loại]]="Bán hàng",Table1[[#This Row],[Tổng giá trị]],-Table1[[#This Row],[Tổng giá trị]]))</f>
        <v>0</v>
      </c>
      <c r="Q109" s="32">
        <f>IF(M109&lt;&gt;"",IF(O109&lt;&gt;0,O109,P109),0)</f>
        <v>9667485</v>
      </c>
      <c r="R109" s="7">
        <f>Table1[[#This Row],[Số còn phải thu ĐK]]+Table1[[#This Row],[Giá Trị HD sau CK]]-Table1[[#This Row],[Số tiền đã thu]]</f>
        <v>0</v>
      </c>
      <c r="S109" s="6">
        <f>IF(Table1[[#This Row],[Ngày hóa đơn]]&lt;&gt;"",Table1[[#This Row],[Ngày hóa đơn]],IF(Table1[[#This Row],[Ngày hạch toán]]&lt;&gt;"",Table1[[#This Row],[Ngày hạch toán]],""))</f>
        <v>45999</v>
      </c>
      <c r="T109" s="7"/>
      <c r="U109" s="6">
        <f>IF(Table1[[#This Row],[Ngày tính CN]]="","",S109+T109)</f>
        <v>45999</v>
      </c>
      <c r="V109" s="32">
        <f ca="1">IF(Table1[[#This Row],[Hạn thanh toán]]="","",IF((U109-NOW())&lt;0,0,(U109-NOW())))</f>
        <v>0</v>
      </c>
      <c r="W109" s="32"/>
      <c r="X109" s="32" t="str">
        <f ca="1">IF(OR(U109="",R109=0),"",IF((U109-NOW())&lt;0,-(U109-NOW()),0))</f>
        <v/>
      </c>
      <c r="Y109" s="2" t="str">
        <f>IF(R109=0,"Đã thanh toán",IF(X109="","",IF(X109&lt;=0,"Chưa đến hạn thanh toán",IF(X109&lt;=30,"Nợ quá hạn 30 ngày",IF(X109&lt;=60,"Nợ quá hạn từ 30 ngày đến 60 ngày",IF(X109&lt;=90,"Nợ quá hạn từ 60 ngày đến 90 ngày",IF(X109&lt;=120,"Nợ quá hạn từ 90 ngày đến 120 ngày","Nợ quá hạn hơn 120 ngày có khả năng mất thanh toán")))))))</f>
        <v>Đã thanh toán</v>
      </c>
      <c r="Z109" s="42">
        <f>IF(S109="","",S109)</f>
        <v>45999</v>
      </c>
      <c r="AA109" s="42">
        <f>IF(M109="","",M109)</f>
        <v>46048</v>
      </c>
      <c r="AD109" s="2" t="str">
        <f>VLOOKUP($A109,MA_KH!$A:$Q,MA_KH!O$1,0)</f>
        <v>MEGA</v>
      </c>
      <c r="AE109" s="2" t="str">
        <f>VLOOKUP($A109,MA_KH!$A:$Q,MA_KH!P$1,0)</f>
        <v>CÔNG TY TNHH MM MEGA MARKET (VIỆT NAM)</v>
      </c>
    </row>
    <row r="110" spans="1:31" ht="25.5" customHeight="1">
      <c r="A110" s="54" t="s">
        <v>199</v>
      </c>
      <c r="B110" s="54" t="s">
        <v>200</v>
      </c>
      <c r="C110" s="55">
        <v>45999</v>
      </c>
      <c r="D110" s="54" t="s">
        <v>14757</v>
      </c>
      <c r="E110" s="55">
        <v>45999</v>
      </c>
      <c r="F110" s="54" t="s">
        <v>19006</v>
      </c>
      <c r="G110" s="54" t="s">
        <v>14758</v>
      </c>
      <c r="H110" s="56">
        <v>652500</v>
      </c>
      <c r="I110" s="57">
        <v>0</v>
      </c>
      <c r="J110" s="56">
        <v>52200</v>
      </c>
      <c r="K110" s="56">
        <v>704700</v>
      </c>
      <c r="L110" s="64" t="s">
        <v>41</v>
      </c>
      <c r="M110" s="6">
        <v>46048</v>
      </c>
      <c r="O110" s="32">
        <f>IF(Table1[[#This Row],[Phân loại]]="Tồn đầu kỳ",Table1[[#This Row],[Tổng giá trị]],0)</f>
        <v>704700</v>
      </c>
      <c r="P110" s="7">
        <f>IF(Table1[[#This Row],[Số còn phải thu ĐK]]&lt;&gt;0,0,IF(Table1[[#This Row],[Phân loại]]="Bán hàng",Table1[[#This Row],[Tổng giá trị]],-Table1[[#This Row],[Tổng giá trị]]))</f>
        <v>0</v>
      </c>
      <c r="Q110" s="32">
        <f>IF(M110&lt;&gt;"",IF(O110&lt;&gt;0,O110,P110),0)</f>
        <v>704700</v>
      </c>
      <c r="R110" s="7">
        <f>Table1[[#This Row],[Số còn phải thu ĐK]]+Table1[[#This Row],[Giá Trị HD sau CK]]-Table1[[#This Row],[Số tiền đã thu]]</f>
        <v>0</v>
      </c>
      <c r="S110" s="6">
        <f>IF(Table1[[#This Row],[Ngày hóa đơn]]&lt;&gt;"",Table1[[#This Row],[Ngày hóa đơn]],IF(Table1[[#This Row],[Ngày hạch toán]]&lt;&gt;"",Table1[[#This Row],[Ngày hạch toán]],""))</f>
        <v>45999</v>
      </c>
      <c r="T110" s="7"/>
      <c r="U110" s="6">
        <f>IF(Table1[[#This Row],[Ngày tính CN]]="","",S110+T110)</f>
        <v>45999</v>
      </c>
      <c r="V110" s="32">
        <f ca="1">IF(Table1[[#This Row],[Hạn thanh toán]]="","",IF((U110-NOW())&lt;0,0,(U110-NOW())))</f>
        <v>0</v>
      </c>
      <c r="W110" s="32"/>
      <c r="X110" s="32" t="str">
        <f ca="1">IF(OR(U110="",R110=0),"",IF((U110-NOW())&lt;0,-(U110-NOW()),0))</f>
        <v/>
      </c>
      <c r="Y110" s="2" t="str">
        <f>IF(R110=0,"Đã thanh toán",IF(X110="","",IF(X110&lt;=0,"Chưa đến hạn thanh toán",IF(X110&lt;=30,"Nợ quá hạn 30 ngày",IF(X110&lt;=60,"Nợ quá hạn từ 30 ngày đến 60 ngày",IF(X110&lt;=90,"Nợ quá hạn từ 60 ngày đến 90 ngày",IF(X110&lt;=120,"Nợ quá hạn từ 90 ngày đến 120 ngày","Nợ quá hạn hơn 120 ngày có khả năng mất thanh toán")))))))</f>
        <v>Đã thanh toán</v>
      </c>
      <c r="Z110" s="42">
        <f>IF(S110="","",S110)</f>
        <v>45999</v>
      </c>
      <c r="AA110" s="42">
        <f>IF(M110="","",M110)</f>
        <v>46048</v>
      </c>
      <c r="AD110" s="2" t="str">
        <f>VLOOKUP($A110,MA_KH!$A:$Q,MA_KH!O$1,0)</f>
        <v>MEGA</v>
      </c>
      <c r="AE110" s="2" t="str">
        <f>VLOOKUP($A110,MA_KH!$A:$Q,MA_KH!P$1,0)</f>
        <v>CÔNG TY TNHH MM MEGA MARKET (VIỆT NAM)</v>
      </c>
    </row>
    <row r="111" spans="1:31" ht="25.5" customHeight="1">
      <c r="A111" s="54" t="s">
        <v>201</v>
      </c>
      <c r="B111" s="54" t="s">
        <v>202</v>
      </c>
      <c r="C111" s="55">
        <v>45999</v>
      </c>
      <c r="D111" s="54" t="s">
        <v>14759</v>
      </c>
      <c r="E111" s="55">
        <v>45999</v>
      </c>
      <c r="F111" s="54" t="s">
        <v>19007</v>
      </c>
      <c r="G111" s="54" t="s">
        <v>14760</v>
      </c>
      <c r="H111" s="56">
        <v>630000</v>
      </c>
      <c r="I111" s="57">
        <v>0</v>
      </c>
      <c r="J111" s="56">
        <v>50400</v>
      </c>
      <c r="K111" s="56">
        <v>680400</v>
      </c>
      <c r="L111" s="64" t="s">
        <v>41</v>
      </c>
      <c r="M111" s="6">
        <v>46048</v>
      </c>
      <c r="O111" s="32">
        <f>IF(Table1[[#This Row],[Phân loại]]="Tồn đầu kỳ",Table1[[#This Row],[Tổng giá trị]],0)</f>
        <v>680400</v>
      </c>
      <c r="P111" s="7">
        <f>IF(Table1[[#This Row],[Số còn phải thu ĐK]]&lt;&gt;0,0,IF(Table1[[#This Row],[Phân loại]]="Bán hàng",Table1[[#This Row],[Tổng giá trị]],-Table1[[#This Row],[Tổng giá trị]]))</f>
        <v>0</v>
      </c>
      <c r="Q111" s="32">
        <f>IF(M111&lt;&gt;"",IF(O111&lt;&gt;0,O111,P111),0)</f>
        <v>680400</v>
      </c>
      <c r="R111" s="7">
        <f>Table1[[#This Row],[Số còn phải thu ĐK]]+Table1[[#This Row],[Giá Trị HD sau CK]]-Table1[[#This Row],[Số tiền đã thu]]</f>
        <v>0</v>
      </c>
      <c r="S111" s="6">
        <f>IF(Table1[[#This Row],[Ngày hóa đơn]]&lt;&gt;"",Table1[[#This Row],[Ngày hóa đơn]],IF(Table1[[#This Row],[Ngày hạch toán]]&lt;&gt;"",Table1[[#This Row],[Ngày hạch toán]],""))</f>
        <v>45999</v>
      </c>
      <c r="T111" s="7"/>
      <c r="U111" s="6">
        <f>IF(Table1[[#This Row],[Ngày tính CN]]="","",S111+T111)</f>
        <v>45999</v>
      </c>
      <c r="V111" s="32">
        <f ca="1">IF(Table1[[#This Row],[Hạn thanh toán]]="","",IF((U111-NOW())&lt;0,0,(U111-NOW())))</f>
        <v>0</v>
      </c>
      <c r="W111" s="32"/>
      <c r="X111" s="32" t="str">
        <f ca="1">IF(OR(U111="",R111=0),"",IF((U111-NOW())&lt;0,-(U111-NOW()),0))</f>
        <v/>
      </c>
      <c r="Y111" s="2" t="str">
        <f>IF(R111=0,"Đã thanh toán",IF(X111="","",IF(X111&lt;=0,"Chưa đến hạn thanh toán",IF(X111&lt;=30,"Nợ quá hạn 30 ngày",IF(X111&lt;=60,"Nợ quá hạn từ 30 ngày đến 60 ngày",IF(X111&lt;=90,"Nợ quá hạn từ 60 ngày đến 90 ngày",IF(X111&lt;=120,"Nợ quá hạn từ 90 ngày đến 120 ngày","Nợ quá hạn hơn 120 ngày có khả năng mất thanh toán")))))))</f>
        <v>Đã thanh toán</v>
      </c>
      <c r="Z111" s="42">
        <f>IF(S111="","",S111)</f>
        <v>45999</v>
      </c>
      <c r="AA111" s="42">
        <f>IF(M111="","",M111)</f>
        <v>46048</v>
      </c>
      <c r="AD111" s="2" t="str">
        <f>VLOOKUP($A111,MA_KH!$A:$Q,MA_KH!O$1,0)</f>
        <v>MEGA</v>
      </c>
      <c r="AE111" s="2" t="str">
        <f>VLOOKUP($A111,MA_KH!$A:$Q,MA_KH!P$1,0)</f>
        <v>CÔNG TY TNHH MM MEGA MARKET (VIỆT NAM)</v>
      </c>
    </row>
    <row r="112" spans="1:31" ht="25.5" customHeight="1">
      <c r="A112" s="54" t="s">
        <v>189</v>
      </c>
      <c r="B112" s="54" t="s">
        <v>190</v>
      </c>
      <c r="C112" s="55">
        <v>45999</v>
      </c>
      <c r="D112" s="54" t="s">
        <v>14761</v>
      </c>
      <c r="E112" s="55">
        <v>45999</v>
      </c>
      <c r="F112" s="54" t="s">
        <v>19008</v>
      </c>
      <c r="G112" s="54" t="s">
        <v>14762</v>
      </c>
      <c r="H112" s="56">
        <v>1339275</v>
      </c>
      <c r="I112" s="57">
        <v>0</v>
      </c>
      <c r="J112" s="56">
        <v>107142</v>
      </c>
      <c r="K112" s="56">
        <v>1446417</v>
      </c>
      <c r="L112" s="64" t="s">
        <v>41</v>
      </c>
      <c r="M112" s="6">
        <v>46048</v>
      </c>
      <c r="O112" s="32">
        <f>IF(Table1[[#This Row],[Phân loại]]="Tồn đầu kỳ",Table1[[#This Row],[Tổng giá trị]],0)</f>
        <v>1446417</v>
      </c>
      <c r="P112" s="7">
        <f>IF(Table1[[#This Row],[Số còn phải thu ĐK]]&lt;&gt;0,0,IF(Table1[[#This Row],[Phân loại]]="Bán hàng",Table1[[#This Row],[Tổng giá trị]],-Table1[[#This Row],[Tổng giá trị]]))</f>
        <v>0</v>
      </c>
      <c r="Q112" s="32">
        <f>IF(M112&lt;&gt;"",IF(O112&lt;&gt;0,O112,P112),0)</f>
        <v>1446417</v>
      </c>
      <c r="R112" s="7">
        <f>Table1[[#This Row],[Số còn phải thu ĐK]]+Table1[[#This Row],[Giá Trị HD sau CK]]-Table1[[#This Row],[Số tiền đã thu]]</f>
        <v>0</v>
      </c>
      <c r="S112" s="6">
        <f>IF(Table1[[#This Row],[Ngày hóa đơn]]&lt;&gt;"",Table1[[#This Row],[Ngày hóa đơn]],IF(Table1[[#This Row],[Ngày hạch toán]]&lt;&gt;"",Table1[[#This Row],[Ngày hạch toán]],""))</f>
        <v>45999</v>
      </c>
      <c r="T112" s="7"/>
      <c r="U112" s="6">
        <f>IF(Table1[[#This Row],[Ngày tính CN]]="","",S112+T112)</f>
        <v>45999</v>
      </c>
      <c r="V112" s="32">
        <f ca="1">IF(Table1[[#This Row],[Hạn thanh toán]]="","",IF((U112-NOW())&lt;0,0,(U112-NOW())))</f>
        <v>0</v>
      </c>
      <c r="W112" s="32"/>
      <c r="X112" s="32" t="str">
        <f ca="1">IF(OR(U112="",R112=0),"",IF((U112-NOW())&lt;0,-(U112-NOW()),0))</f>
        <v/>
      </c>
      <c r="Y112" s="2" t="str">
        <f>IF(R112=0,"Đã thanh toán",IF(X112="","",IF(X112&lt;=0,"Chưa đến hạn thanh toán",IF(X112&lt;=30,"Nợ quá hạn 30 ngày",IF(X112&lt;=60,"Nợ quá hạn từ 30 ngày đến 60 ngày",IF(X112&lt;=90,"Nợ quá hạn từ 60 ngày đến 90 ngày",IF(X112&lt;=120,"Nợ quá hạn từ 90 ngày đến 120 ngày","Nợ quá hạn hơn 120 ngày có khả năng mất thanh toán")))))))</f>
        <v>Đã thanh toán</v>
      </c>
      <c r="Z112" s="42">
        <f>IF(S112="","",S112)</f>
        <v>45999</v>
      </c>
      <c r="AA112" s="42">
        <f>IF(M112="","",M112)</f>
        <v>46048</v>
      </c>
      <c r="AD112" s="2" t="str">
        <f>VLOOKUP($A112,MA_KH!$A:$Q,MA_KH!O$1,0)</f>
        <v>MEGA</v>
      </c>
      <c r="AE112" s="2" t="str">
        <f>VLOOKUP($A112,MA_KH!$A:$Q,MA_KH!P$1,0)</f>
        <v>CÔNG TY TNHH MM MEGA MARKET (VIỆT NAM)</v>
      </c>
    </row>
    <row r="113" spans="1:31" ht="25.5" customHeight="1">
      <c r="A113" s="58" t="s">
        <v>250</v>
      </c>
      <c r="B113" s="58" t="s">
        <v>251</v>
      </c>
      <c r="C113" s="59">
        <v>45999</v>
      </c>
      <c r="D113" s="58" t="s">
        <v>14763</v>
      </c>
      <c r="E113" s="59">
        <v>45999</v>
      </c>
      <c r="F113" s="58" t="s">
        <v>19009</v>
      </c>
      <c r="G113" s="58" t="s">
        <v>14764</v>
      </c>
      <c r="H113" s="60">
        <v>1468620</v>
      </c>
      <c r="I113" s="61">
        <v>0</v>
      </c>
      <c r="J113" s="60">
        <v>117490</v>
      </c>
      <c r="K113" s="60">
        <v>1586110</v>
      </c>
      <c r="L113" s="64" t="s">
        <v>41</v>
      </c>
      <c r="M113" s="6">
        <v>46048</v>
      </c>
      <c r="O113" s="32">
        <f>IF(Table1[[#This Row],[Phân loại]]="Tồn đầu kỳ",Table1[[#This Row],[Tổng giá trị]],0)</f>
        <v>1586110</v>
      </c>
      <c r="P113" s="7">
        <f>IF(Table1[[#This Row],[Số còn phải thu ĐK]]&lt;&gt;0,0,IF(Table1[[#This Row],[Phân loại]]="Bán hàng",Table1[[#This Row],[Tổng giá trị]],-Table1[[#This Row],[Tổng giá trị]]))</f>
        <v>0</v>
      </c>
      <c r="Q113" s="32">
        <f>IF(M113&lt;&gt;"",IF(O113&lt;&gt;0,O113,P113),0)</f>
        <v>1586110</v>
      </c>
      <c r="R113" s="7">
        <f>Table1[[#This Row],[Số còn phải thu ĐK]]+Table1[[#This Row],[Giá Trị HD sau CK]]-Table1[[#This Row],[Số tiền đã thu]]</f>
        <v>0</v>
      </c>
      <c r="S113" s="6">
        <f>IF(Table1[[#This Row],[Ngày hóa đơn]]&lt;&gt;"",Table1[[#This Row],[Ngày hóa đơn]],IF(Table1[[#This Row],[Ngày hạch toán]]&lt;&gt;"",Table1[[#This Row],[Ngày hạch toán]],""))</f>
        <v>45999</v>
      </c>
      <c r="T113" s="7"/>
      <c r="U113" s="6">
        <f>IF(Table1[[#This Row],[Ngày tính CN]]="","",S113+T113)</f>
        <v>45999</v>
      </c>
      <c r="V113" s="32">
        <f ca="1">IF(Table1[[#This Row],[Hạn thanh toán]]="","",IF((U113-NOW())&lt;0,0,(U113-NOW())))</f>
        <v>0</v>
      </c>
      <c r="W113" s="32"/>
      <c r="X113" s="32" t="str">
        <f ca="1">IF(OR(U113="",R113=0),"",IF((U113-NOW())&lt;0,-(U113-NOW()),0))</f>
        <v/>
      </c>
      <c r="Y113" s="2" t="str">
        <f>IF(R113=0,"Đã thanh toán",IF(X113="","",IF(X113&lt;=0,"Chưa đến hạn thanh toán",IF(X113&lt;=30,"Nợ quá hạn 30 ngày",IF(X113&lt;=60,"Nợ quá hạn từ 30 ngày đến 60 ngày",IF(X113&lt;=90,"Nợ quá hạn từ 60 ngày đến 90 ngày",IF(X113&lt;=120,"Nợ quá hạn từ 90 ngày đến 120 ngày","Nợ quá hạn hơn 120 ngày có khả năng mất thanh toán")))))))</f>
        <v>Đã thanh toán</v>
      </c>
      <c r="Z113" s="42">
        <f>IF(S113="","",S113)</f>
        <v>45999</v>
      </c>
      <c r="AA113" s="42">
        <f>IF(M113="","",M113)</f>
        <v>46048</v>
      </c>
      <c r="AD113" s="2" t="str">
        <f>VLOOKUP($A113,MA_KH!$A:$Q,MA_KH!O$1,0)</f>
        <v>MEGA</v>
      </c>
      <c r="AE113" s="2" t="str">
        <f>VLOOKUP($A113,MA_KH!$A:$Q,MA_KH!P$1,0)</f>
        <v>CÔNG TY TNHH MM MEGA MARKET (VIỆT NAM)</v>
      </c>
    </row>
    <row r="114" spans="1:31" ht="25.5" customHeight="1">
      <c r="A114" s="54" t="s">
        <v>295</v>
      </c>
      <c r="B114" s="54" t="s">
        <v>296</v>
      </c>
      <c r="C114" s="55">
        <v>46000</v>
      </c>
      <c r="D114" s="54" t="s">
        <v>14765</v>
      </c>
      <c r="E114" s="55">
        <v>46000</v>
      </c>
      <c r="F114" s="54" t="s">
        <v>19010</v>
      </c>
      <c r="G114" s="54" t="s">
        <v>14766</v>
      </c>
      <c r="H114" s="56">
        <v>446425</v>
      </c>
      <c r="I114" s="57">
        <v>0</v>
      </c>
      <c r="J114" s="56">
        <v>35714</v>
      </c>
      <c r="K114" s="56">
        <v>482139</v>
      </c>
      <c r="L114" s="64" t="s">
        <v>41</v>
      </c>
      <c r="M114" s="6">
        <v>46034</v>
      </c>
      <c r="O114" s="32">
        <f>IF(Table1[[#This Row],[Phân loại]]="Tồn đầu kỳ",Table1[[#This Row],[Tổng giá trị]],0)</f>
        <v>482139</v>
      </c>
      <c r="P114" s="7">
        <f>IF(Table1[[#This Row],[Số còn phải thu ĐK]]&lt;&gt;0,0,IF(Table1[[#This Row],[Phân loại]]="Bán hàng",Table1[[#This Row],[Tổng giá trị]],-Table1[[#This Row],[Tổng giá trị]]))</f>
        <v>0</v>
      </c>
      <c r="Q114" s="32">
        <f>IF(M114&lt;&gt;"",IF(O114&lt;&gt;0,O114,P114),0)</f>
        <v>482139</v>
      </c>
      <c r="R114" s="7">
        <f>Table1[[#This Row],[Số còn phải thu ĐK]]+Table1[[#This Row],[Giá Trị HD sau CK]]-Table1[[#This Row],[Số tiền đã thu]]</f>
        <v>0</v>
      </c>
      <c r="S114" s="6">
        <f>IF(Table1[[#This Row],[Ngày hóa đơn]]&lt;&gt;"",Table1[[#This Row],[Ngày hóa đơn]],IF(Table1[[#This Row],[Ngày hạch toán]]&lt;&gt;"",Table1[[#This Row],[Ngày hạch toán]],""))</f>
        <v>46000</v>
      </c>
      <c r="T114" s="7"/>
      <c r="U114" s="6">
        <f>IF(Table1[[#This Row],[Ngày tính CN]]="","",S114+T114)</f>
        <v>46000</v>
      </c>
      <c r="V114" s="32">
        <f ca="1">IF(Table1[[#This Row],[Hạn thanh toán]]="","",IF((U114-NOW())&lt;0,0,(U114-NOW())))</f>
        <v>0</v>
      </c>
      <c r="W114" s="32"/>
      <c r="X114" s="32" t="str">
        <f ca="1">IF(OR(U114="",R114=0),"",IF((U114-NOW())&lt;0,-(U114-NOW()),0))</f>
        <v/>
      </c>
      <c r="Y114" s="2" t="str">
        <f>IF(R114=0,"Đã thanh toán",IF(X114="","",IF(X114&lt;=0,"Chưa đến hạn thanh toán",IF(X114&lt;=30,"Nợ quá hạn 30 ngày",IF(X114&lt;=60,"Nợ quá hạn từ 30 ngày đến 60 ngày",IF(X114&lt;=90,"Nợ quá hạn từ 60 ngày đến 90 ngày",IF(X114&lt;=120,"Nợ quá hạn từ 90 ngày đến 120 ngày","Nợ quá hạn hơn 120 ngày có khả năng mất thanh toán")))))))</f>
        <v>Đã thanh toán</v>
      </c>
      <c r="Z114" s="42">
        <f>IF(S114="","",S114)</f>
        <v>46000</v>
      </c>
      <c r="AA114" s="42">
        <f>IF(M114="","",M114)</f>
        <v>46034</v>
      </c>
      <c r="AD114" s="2" t="str">
        <f>VLOOKUP($A114,MA_KH!$A:$Q,MA_KH!O$1,0)</f>
        <v>MEGA</v>
      </c>
      <c r="AE114" s="2" t="str">
        <f>VLOOKUP($A114,MA_KH!$A:$Q,MA_KH!P$1,0)</f>
        <v>CÔNG TY TNHH MM MEGA MARKET (VIỆT NAM)</v>
      </c>
    </row>
    <row r="115" spans="1:31" ht="25.5" customHeight="1">
      <c r="A115" s="58" t="s">
        <v>295</v>
      </c>
      <c r="B115" s="58" t="s">
        <v>296</v>
      </c>
      <c r="C115" s="59">
        <v>46000</v>
      </c>
      <c r="D115" s="58" t="s">
        <v>14767</v>
      </c>
      <c r="E115" s="59">
        <v>46000</v>
      </c>
      <c r="F115" s="58" t="s">
        <v>19011</v>
      </c>
      <c r="G115" s="58" t="s">
        <v>14768</v>
      </c>
      <c r="H115" s="60">
        <v>652500</v>
      </c>
      <c r="I115" s="61">
        <v>0</v>
      </c>
      <c r="J115" s="60">
        <v>52200</v>
      </c>
      <c r="K115" s="60">
        <v>704700</v>
      </c>
      <c r="L115" s="64" t="s">
        <v>41</v>
      </c>
      <c r="M115" s="6">
        <v>46034</v>
      </c>
      <c r="O115" s="32">
        <f>IF(Table1[[#This Row],[Phân loại]]="Tồn đầu kỳ",Table1[[#This Row],[Tổng giá trị]],0)</f>
        <v>704700</v>
      </c>
      <c r="P115" s="7">
        <f>IF(Table1[[#This Row],[Số còn phải thu ĐK]]&lt;&gt;0,0,IF(Table1[[#This Row],[Phân loại]]="Bán hàng",Table1[[#This Row],[Tổng giá trị]],-Table1[[#This Row],[Tổng giá trị]]))</f>
        <v>0</v>
      </c>
      <c r="Q115" s="32">
        <f>IF(M115&lt;&gt;"",IF(O115&lt;&gt;0,O115,P115),0)</f>
        <v>704700</v>
      </c>
      <c r="R115" s="7">
        <f>Table1[[#This Row],[Số còn phải thu ĐK]]+Table1[[#This Row],[Giá Trị HD sau CK]]-Table1[[#This Row],[Số tiền đã thu]]</f>
        <v>0</v>
      </c>
      <c r="S115" s="6">
        <f>IF(Table1[[#This Row],[Ngày hóa đơn]]&lt;&gt;"",Table1[[#This Row],[Ngày hóa đơn]],IF(Table1[[#This Row],[Ngày hạch toán]]&lt;&gt;"",Table1[[#This Row],[Ngày hạch toán]],""))</f>
        <v>46000</v>
      </c>
      <c r="T115" s="7"/>
      <c r="U115" s="6">
        <f>IF(Table1[[#This Row],[Ngày tính CN]]="","",S115+T115)</f>
        <v>46000</v>
      </c>
      <c r="V115" s="32">
        <f ca="1">IF(Table1[[#This Row],[Hạn thanh toán]]="","",IF((U115-NOW())&lt;0,0,(U115-NOW())))</f>
        <v>0</v>
      </c>
      <c r="W115" s="32"/>
      <c r="X115" s="32" t="str">
        <f ca="1">IF(OR(U115="",R115=0),"",IF((U115-NOW())&lt;0,-(U115-NOW()),0))</f>
        <v/>
      </c>
      <c r="Y115" s="2" t="str">
        <f>IF(R115=0,"Đã thanh toán",IF(X115="","",IF(X115&lt;=0,"Chưa đến hạn thanh toán",IF(X115&lt;=30,"Nợ quá hạn 30 ngày",IF(X115&lt;=60,"Nợ quá hạn từ 30 ngày đến 60 ngày",IF(X115&lt;=90,"Nợ quá hạn từ 60 ngày đến 90 ngày",IF(X115&lt;=120,"Nợ quá hạn từ 90 ngày đến 120 ngày","Nợ quá hạn hơn 120 ngày có khả năng mất thanh toán")))))))</f>
        <v>Đã thanh toán</v>
      </c>
      <c r="Z115" s="42">
        <f>IF(S115="","",S115)</f>
        <v>46000</v>
      </c>
      <c r="AA115" s="42">
        <f>IF(M115="","",M115)</f>
        <v>46034</v>
      </c>
      <c r="AD115" s="2" t="str">
        <f>VLOOKUP($A115,MA_KH!$A:$Q,MA_KH!O$1,0)</f>
        <v>MEGA</v>
      </c>
      <c r="AE115" s="2" t="str">
        <f>VLOOKUP($A115,MA_KH!$A:$Q,MA_KH!P$1,0)</f>
        <v>CÔNG TY TNHH MM MEGA MARKET (VIỆT NAM)</v>
      </c>
    </row>
    <row r="116" spans="1:31" ht="25.5" customHeight="1">
      <c r="A116" s="58" t="s">
        <v>258</v>
      </c>
      <c r="B116" s="58" t="s">
        <v>259</v>
      </c>
      <c r="C116" s="59">
        <v>46001</v>
      </c>
      <c r="D116" s="58" t="s">
        <v>14769</v>
      </c>
      <c r="E116" s="59">
        <v>46001</v>
      </c>
      <c r="F116" s="58" t="s">
        <v>19012</v>
      </c>
      <c r="G116" s="58" t="s">
        <v>14770</v>
      </c>
      <c r="H116" s="60">
        <v>2381320</v>
      </c>
      <c r="I116" s="61">
        <v>0</v>
      </c>
      <c r="J116" s="60">
        <v>190506</v>
      </c>
      <c r="K116" s="60">
        <v>2571826</v>
      </c>
      <c r="L116" s="64" t="s">
        <v>41</v>
      </c>
      <c r="M116" s="6">
        <v>46048</v>
      </c>
      <c r="O116" s="32">
        <f>IF(Table1[[#This Row],[Phân loại]]="Tồn đầu kỳ",Table1[[#This Row],[Tổng giá trị]],0)</f>
        <v>2571826</v>
      </c>
      <c r="P116" s="7">
        <f>IF(Table1[[#This Row],[Số còn phải thu ĐK]]&lt;&gt;0,0,IF(Table1[[#This Row],[Phân loại]]="Bán hàng",Table1[[#This Row],[Tổng giá trị]],-Table1[[#This Row],[Tổng giá trị]]))</f>
        <v>0</v>
      </c>
      <c r="Q116" s="32">
        <f>IF(M116&lt;&gt;"",IF(O116&lt;&gt;0,O116,P116),0)</f>
        <v>2571826</v>
      </c>
      <c r="R116" s="7">
        <f>Table1[[#This Row],[Số còn phải thu ĐK]]+Table1[[#This Row],[Giá Trị HD sau CK]]-Table1[[#This Row],[Số tiền đã thu]]</f>
        <v>0</v>
      </c>
      <c r="S116" s="6">
        <f>IF(Table1[[#This Row],[Ngày hóa đơn]]&lt;&gt;"",Table1[[#This Row],[Ngày hóa đơn]],IF(Table1[[#This Row],[Ngày hạch toán]]&lt;&gt;"",Table1[[#This Row],[Ngày hạch toán]],""))</f>
        <v>46001</v>
      </c>
      <c r="T116" s="7"/>
      <c r="U116" s="6">
        <f>IF(Table1[[#This Row],[Ngày tính CN]]="","",S116+T116)</f>
        <v>46001</v>
      </c>
      <c r="V116" s="32">
        <f ca="1">IF(Table1[[#This Row],[Hạn thanh toán]]="","",IF((U116-NOW())&lt;0,0,(U116-NOW())))</f>
        <v>0</v>
      </c>
      <c r="W116" s="32"/>
      <c r="X116" s="32" t="str">
        <f ca="1">IF(OR(U116="",R116=0),"",IF((U116-NOW())&lt;0,-(U116-NOW()),0))</f>
        <v/>
      </c>
      <c r="Y116" s="2" t="str">
        <f>IF(R116=0,"Đã thanh toán",IF(X116="","",IF(X116&lt;=0,"Chưa đến hạn thanh toán",IF(X116&lt;=30,"Nợ quá hạn 30 ngày",IF(X116&lt;=60,"Nợ quá hạn từ 30 ngày đến 60 ngày",IF(X116&lt;=90,"Nợ quá hạn từ 60 ngày đến 90 ngày",IF(X116&lt;=120,"Nợ quá hạn từ 90 ngày đến 120 ngày","Nợ quá hạn hơn 120 ngày có khả năng mất thanh toán")))))))</f>
        <v>Đã thanh toán</v>
      </c>
      <c r="Z116" s="42">
        <f>IF(S116="","",S116)</f>
        <v>46001</v>
      </c>
      <c r="AA116" s="42">
        <f>IF(M116="","",M116)</f>
        <v>46048</v>
      </c>
      <c r="AD116" s="2" t="str">
        <f>VLOOKUP($A116,MA_KH!$A:$Q,MA_KH!O$1,0)</f>
        <v>MEGA</v>
      </c>
      <c r="AE116" s="2" t="str">
        <f>VLOOKUP($A116,MA_KH!$A:$Q,MA_KH!P$1,0)</f>
        <v>CÔNG TY TNHH MM MEGA MARKET (VIỆT NAM)</v>
      </c>
    </row>
    <row r="117" spans="1:31" ht="25.5" customHeight="1">
      <c r="A117" s="54" t="s">
        <v>189</v>
      </c>
      <c r="B117" s="54" t="s">
        <v>190</v>
      </c>
      <c r="C117" s="55">
        <v>46002</v>
      </c>
      <c r="D117" s="54" t="s">
        <v>14816</v>
      </c>
      <c r="E117" s="55">
        <v>46002</v>
      </c>
      <c r="F117" s="54" t="s">
        <v>19013</v>
      </c>
      <c r="G117" s="54" t="s">
        <v>14817</v>
      </c>
      <c r="H117" s="56">
        <v>1003660</v>
      </c>
      <c r="I117" s="57">
        <v>0</v>
      </c>
      <c r="J117" s="56">
        <v>80293</v>
      </c>
      <c r="K117" s="56">
        <v>1083953</v>
      </c>
      <c r="L117" s="64" t="s">
        <v>41</v>
      </c>
      <c r="M117" s="6">
        <v>46048</v>
      </c>
      <c r="O117" s="32">
        <f>IF(Table1[[#This Row],[Phân loại]]="Tồn đầu kỳ",Table1[[#This Row],[Tổng giá trị]],0)</f>
        <v>1083953</v>
      </c>
      <c r="P117" s="7">
        <f>IF(Table1[[#This Row],[Số còn phải thu ĐK]]&lt;&gt;0,0,IF(Table1[[#This Row],[Phân loại]]="Bán hàng",Table1[[#This Row],[Tổng giá trị]],-Table1[[#This Row],[Tổng giá trị]]))</f>
        <v>0</v>
      </c>
      <c r="Q117" s="32">
        <f>IF(M117&lt;&gt;"",IF(O117&lt;&gt;0,O117,P117),0)</f>
        <v>1083953</v>
      </c>
      <c r="R117" s="7">
        <f>Table1[[#This Row],[Số còn phải thu ĐK]]+Table1[[#This Row],[Giá Trị HD sau CK]]-Table1[[#This Row],[Số tiền đã thu]]</f>
        <v>0</v>
      </c>
      <c r="S117" s="6">
        <f>IF(Table1[[#This Row],[Ngày hóa đơn]]&lt;&gt;"",Table1[[#This Row],[Ngày hóa đơn]],IF(Table1[[#This Row],[Ngày hạch toán]]&lt;&gt;"",Table1[[#This Row],[Ngày hạch toán]],""))</f>
        <v>46002</v>
      </c>
      <c r="T117" s="7"/>
      <c r="U117" s="6">
        <f>IF(Table1[[#This Row],[Ngày tính CN]]="","",S117+T117)</f>
        <v>46002</v>
      </c>
      <c r="V117" s="32">
        <f ca="1">IF(Table1[[#This Row],[Hạn thanh toán]]="","",IF((U117-NOW())&lt;0,0,(U117-NOW())))</f>
        <v>0</v>
      </c>
      <c r="W117" s="32"/>
      <c r="X117" s="32" t="str">
        <f ca="1">IF(OR(U117="",R117=0),"",IF((U117-NOW())&lt;0,-(U117-NOW()),0))</f>
        <v/>
      </c>
      <c r="Y117" s="2" t="str">
        <f>IF(R117=0,"Đã thanh toán",IF(X117="","",IF(X117&lt;=0,"Chưa đến hạn thanh toán",IF(X117&lt;=30,"Nợ quá hạn 30 ngày",IF(X117&lt;=60,"Nợ quá hạn từ 30 ngày đến 60 ngày",IF(X117&lt;=90,"Nợ quá hạn từ 60 ngày đến 90 ngày",IF(X117&lt;=120,"Nợ quá hạn từ 90 ngày đến 120 ngày","Nợ quá hạn hơn 120 ngày có khả năng mất thanh toán")))))))</f>
        <v>Đã thanh toán</v>
      </c>
      <c r="Z117" s="42">
        <f>IF(S117="","",S117)</f>
        <v>46002</v>
      </c>
      <c r="AA117" s="42">
        <f>IF(M117="","",M117)</f>
        <v>46048</v>
      </c>
      <c r="AD117" s="2" t="str">
        <f>VLOOKUP($A117,MA_KH!$A:$Q,MA_KH!O$1,0)</f>
        <v>MEGA</v>
      </c>
      <c r="AE117" s="2" t="str">
        <f>VLOOKUP($A117,MA_KH!$A:$Q,MA_KH!P$1,0)</f>
        <v>CÔNG TY TNHH MM MEGA MARKET (VIỆT NAM)</v>
      </c>
    </row>
    <row r="118" spans="1:31" ht="25.5" customHeight="1">
      <c r="A118" s="54" t="s">
        <v>189</v>
      </c>
      <c r="B118" s="54" t="s">
        <v>190</v>
      </c>
      <c r="C118" s="55">
        <v>46002</v>
      </c>
      <c r="D118" s="54" t="s">
        <v>14818</v>
      </c>
      <c r="E118" s="55">
        <v>46002</v>
      </c>
      <c r="F118" s="54" t="s">
        <v>19014</v>
      </c>
      <c r="G118" s="54" t="s">
        <v>14819</v>
      </c>
      <c r="H118" s="56">
        <v>5636840</v>
      </c>
      <c r="I118" s="57">
        <v>0</v>
      </c>
      <c r="J118" s="56">
        <v>450947</v>
      </c>
      <c r="K118" s="56">
        <v>6087787</v>
      </c>
      <c r="L118" s="64" t="s">
        <v>41</v>
      </c>
      <c r="M118" s="6">
        <v>46048</v>
      </c>
      <c r="O118" s="32">
        <f>IF(Table1[[#This Row],[Phân loại]]="Tồn đầu kỳ",Table1[[#This Row],[Tổng giá trị]],0)</f>
        <v>6087787</v>
      </c>
      <c r="P118" s="7">
        <f>IF(Table1[[#This Row],[Số còn phải thu ĐK]]&lt;&gt;0,0,IF(Table1[[#This Row],[Phân loại]]="Bán hàng",Table1[[#This Row],[Tổng giá trị]],-Table1[[#This Row],[Tổng giá trị]]))</f>
        <v>0</v>
      </c>
      <c r="Q118" s="32">
        <f>IF(M118&lt;&gt;"",IF(O118&lt;&gt;0,O118,P118),0)</f>
        <v>6087787</v>
      </c>
      <c r="R118" s="7">
        <f>Table1[[#This Row],[Số còn phải thu ĐK]]+Table1[[#This Row],[Giá Trị HD sau CK]]-Table1[[#This Row],[Số tiền đã thu]]</f>
        <v>0</v>
      </c>
      <c r="S118" s="6">
        <f>IF(Table1[[#This Row],[Ngày hóa đơn]]&lt;&gt;"",Table1[[#This Row],[Ngày hóa đơn]],IF(Table1[[#This Row],[Ngày hạch toán]]&lt;&gt;"",Table1[[#This Row],[Ngày hạch toán]],""))</f>
        <v>46002</v>
      </c>
      <c r="T118" s="7"/>
      <c r="U118" s="6">
        <f>IF(Table1[[#This Row],[Ngày tính CN]]="","",S118+T118)</f>
        <v>46002</v>
      </c>
      <c r="V118" s="32">
        <f ca="1">IF(Table1[[#This Row],[Hạn thanh toán]]="","",IF((U118-NOW())&lt;0,0,(U118-NOW())))</f>
        <v>0</v>
      </c>
      <c r="W118" s="32"/>
      <c r="X118" s="32" t="str">
        <f ca="1">IF(OR(U118="",R118=0),"",IF((U118-NOW())&lt;0,-(U118-NOW()),0))</f>
        <v/>
      </c>
      <c r="Y118" s="2" t="str">
        <f>IF(R118=0,"Đã thanh toán",IF(X118="","",IF(X118&lt;=0,"Chưa đến hạn thanh toán",IF(X118&lt;=30,"Nợ quá hạn 30 ngày",IF(X118&lt;=60,"Nợ quá hạn từ 30 ngày đến 60 ngày",IF(X118&lt;=90,"Nợ quá hạn từ 60 ngày đến 90 ngày",IF(X118&lt;=120,"Nợ quá hạn từ 90 ngày đến 120 ngày","Nợ quá hạn hơn 120 ngày có khả năng mất thanh toán")))))))</f>
        <v>Đã thanh toán</v>
      </c>
      <c r="Z118" s="42">
        <f>IF(S118="","",S118)</f>
        <v>46002</v>
      </c>
      <c r="AA118" s="42">
        <f>IF(M118="","",M118)</f>
        <v>46048</v>
      </c>
      <c r="AD118" s="2" t="str">
        <f>VLOOKUP($A118,MA_KH!$A:$Q,MA_KH!O$1,0)</f>
        <v>MEGA</v>
      </c>
      <c r="AE118" s="2" t="str">
        <f>VLOOKUP($A118,MA_KH!$A:$Q,MA_KH!P$1,0)</f>
        <v>CÔNG TY TNHH MM MEGA MARKET (VIỆT NAM)</v>
      </c>
    </row>
    <row r="119" spans="1:31" ht="25.5" customHeight="1">
      <c r="A119" s="54" t="s">
        <v>189</v>
      </c>
      <c r="B119" s="54" t="s">
        <v>190</v>
      </c>
      <c r="C119" s="55">
        <v>46002</v>
      </c>
      <c r="D119" s="54" t="s">
        <v>14820</v>
      </c>
      <c r="E119" s="55">
        <v>46002</v>
      </c>
      <c r="F119" s="54" t="s">
        <v>19015</v>
      </c>
      <c r="G119" s="54" t="s">
        <v>14821</v>
      </c>
      <c r="H119" s="56">
        <v>7170255</v>
      </c>
      <c r="I119" s="57">
        <v>0</v>
      </c>
      <c r="J119" s="56">
        <v>573620</v>
      </c>
      <c r="K119" s="56">
        <v>7743875</v>
      </c>
      <c r="L119" s="64" t="s">
        <v>41</v>
      </c>
      <c r="M119" s="6">
        <v>46048</v>
      </c>
      <c r="O119" s="32">
        <f>IF(Table1[[#This Row],[Phân loại]]="Tồn đầu kỳ",Table1[[#This Row],[Tổng giá trị]],0)</f>
        <v>7743875</v>
      </c>
      <c r="P119" s="7">
        <f>IF(Table1[[#This Row],[Số còn phải thu ĐK]]&lt;&gt;0,0,IF(Table1[[#This Row],[Phân loại]]="Bán hàng",Table1[[#This Row],[Tổng giá trị]],-Table1[[#This Row],[Tổng giá trị]]))</f>
        <v>0</v>
      </c>
      <c r="Q119" s="32">
        <f>IF(M119&lt;&gt;"",IF(O119&lt;&gt;0,O119,P119),0)</f>
        <v>7743875</v>
      </c>
      <c r="R119" s="7">
        <f>Table1[[#This Row],[Số còn phải thu ĐK]]+Table1[[#This Row],[Giá Trị HD sau CK]]-Table1[[#This Row],[Số tiền đã thu]]</f>
        <v>0</v>
      </c>
      <c r="S119" s="6">
        <f>IF(Table1[[#This Row],[Ngày hóa đơn]]&lt;&gt;"",Table1[[#This Row],[Ngày hóa đơn]],IF(Table1[[#This Row],[Ngày hạch toán]]&lt;&gt;"",Table1[[#This Row],[Ngày hạch toán]],""))</f>
        <v>46002</v>
      </c>
      <c r="T119" s="7"/>
      <c r="U119" s="6">
        <f>IF(Table1[[#This Row],[Ngày tính CN]]="","",S119+T119)</f>
        <v>46002</v>
      </c>
      <c r="V119" s="32">
        <f ca="1">IF(Table1[[#This Row],[Hạn thanh toán]]="","",IF((U119-NOW())&lt;0,0,(U119-NOW())))</f>
        <v>0</v>
      </c>
      <c r="W119" s="32"/>
      <c r="X119" s="32" t="str">
        <f ca="1">IF(OR(U119="",R119=0),"",IF((U119-NOW())&lt;0,-(U119-NOW()),0))</f>
        <v/>
      </c>
      <c r="Y119" s="2" t="str">
        <f>IF(R119=0,"Đã thanh toán",IF(X119="","",IF(X119&lt;=0,"Chưa đến hạn thanh toán",IF(X119&lt;=30,"Nợ quá hạn 30 ngày",IF(X119&lt;=60,"Nợ quá hạn từ 30 ngày đến 60 ngày",IF(X119&lt;=90,"Nợ quá hạn từ 60 ngày đến 90 ngày",IF(X119&lt;=120,"Nợ quá hạn từ 90 ngày đến 120 ngày","Nợ quá hạn hơn 120 ngày có khả năng mất thanh toán")))))))</f>
        <v>Đã thanh toán</v>
      </c>
      <c r="Z119" s="42">
        <f>IF(S119="","",S119)</f>
        <v>46002</v>
      </c>
      <c r="AA119" s="42">
        <f>IF(M119="","",M119)</f>
        <v>46048</v>
      </c>
      <c r="AD119" s="2" t="str">
        <f>VLOOKUP($A119,MA_KH!$A:$Q,MA_KH!O$1,0)</f>
        <v>MEGA</v>
      </c>
      <c r="AE119" s="2" t="str">
        <f>VLOOKUP($A119,MA_KH!$A:$Q,MA_KH!P$1,0)</f>
        <v>CÔNG TY TNHH MM MEGA MARKET (VIỆT NAM)</v>
      </c>
    </row>
    <row r="120" spans="1:31" ht="25.5" customHeight="1">
      <c r="A120" s="54" t="s">
        <v>189</v>
      </c>
      <c r="B120" s="54" t="s">
        <v>190</v>
      </c>
      <c r="C120" s="55">
        <v>46002</v>
      </c>
      <c r="D120" s="54" t="s">
        <v>14822</v>
      </c>
      <c r="E120" s="55">
        <v>46002</v>
      </c>
      <c r="F120" s="54" t="s">
        <v>19016</v>
      </c>
      <c r="G120" s="54" t="s">
        <v>14823</v>
      </c>
      <c r="H120" s="56">
        <v>991190</v>
      </c>
      <c r="I120" s="57">
        <v>0</v>
      </c>
      <c r="J120" s="56">
        <v>79295</v>
      </c>
      <c r="K120" s="56">
        <v>1070485</v>
      </c>
      <c r="L120" s="64" t="s">
        <v>41</v>
      </c>
      <c r="M120" s="6">
        <v>46048</v>
      </c>
      <c r="O120" s="32">
        <f>IF(Table1[[#This Row],[Phân loại]]="Tồn đầu kỳ",Table1[[#This Row],[Tổng giá trị]],0)</f>
        <v>1070485</v>
      </c>
      <c r="P120" s="7">
        <f>IF(Table1[[#This Row],[Số còn phải thu ĐK]]&lt;&gt;0,0,IF(Table1[[#This Row],[Phân loại]]="Bán hàng",Table1[[#This Row],[Tổng giá trị]],-Table1[[#This Row],[Tổng giá trị]]))</f>
        <v>0</v>
      </c>
      <c r="Q120" s="32">
        <f>IF(M120&lt;&gt;"",IF(O120&lt;&gt;0,O120,P120),0)</f>
        <v>1070485</v>
      </c>
      <c r="R120" s="7">
        <f>Table1[[#This Row],[Số còn phải thu ĐK]]+Table1[[#This Row],[Giá Trị HD sau CK]]-Table1[[#This Row],[Số tiền đã thu]]</f>
        <v>0</v>
      </c>
      <c r="S120" s="6">
        <f>IF(Table1[[#This Row],[Ngày hóa đơn]]&lt;&gt;"",Table1[[#This Row],[Ngày hóa đơn]],IF(Table1[[#This Row],[Ngày hạch toán]]&lt;&gt;"",Table1[[#This Row],[Ngày hạch toán]],""))</f>
        <v>46002</v>
      </c>
      <c r="T120" s="7"/>
      <c r="U120" s="6">
        <f>IF(Table1[[#This Row],[Ngày tính CN]]="","",S120+T120)</f>
        <v>46002</v>
      </c>
      <c r="V120" s="32">
        <f ca="1">IF(Table1[[#This Row],[Hạn thanh toán]]="","",IF((U120-NOW())&lt;0,0,(U120-NOW())))</f>
        <v>0</v>
      </c>
      <c r="W120" s="32"/>
      <c r="X120" s="32" t="str">
        <f ca="1">IF(OR(U120="",R120=0),"",IF((U120-NOW())&lt;0,-(U120-NOW()),0))</f>
        <v/>
      </c>
      <c r="Y120" s="2" t="str">
        <f>IF(R120=0,"Đã thanh toán",IF(X120="","",IF(X120&lt;=0,"Chưa đến hạn thanh toán",IF(X120&lt;=30,"Nợ quá hạn 30 ngày",IF(X120&lt;=60,"Nợ quá hạn từ 30 ngày đến 60 ngày",IF(X120&lt;=90,"Nợ quá hạn từ 60 ngày đến 90 ngày",IF(X120&lt;=120,"Nợ quá hạn từ 90 ngày đến 120 ngày","Nợ quá hạn hơn 120 ngày có khả năng mất thanh toán")))))))</f>
        <v>Đã thanh toán</v>
      </c>
      <c r="Z120" s="42">
        <f>IF(S120="","",S120)</f>
        <v>46002</v>
      </c>
      <c r="AA120" s="42">
        <f>IF(M120="","",M120)</f>
        <v>46048</v>
      </c>
      <c r="AD120" s="2" t="str">
        <f>VLOOKUP($A120,MA_KH!$A:$Q,MA_KH!O$1,0)</f>
        <v>MEGA</v>
      </c>
      <c r="AE120" s="2" t="str">
        <f>VLOOKUP($A120,MA_KH!$A:$Q,MA_KH!P$1,0)</f>
        <v>CÔNG TY TNHH MM MEGA MARKET (VIỆT NAM)</v>
      </c>
    </row>
    <row r="121" spans="1:31" ht="25.5" customHeight="1">
      <c r="A121" s="54" t="s">
        <v>189</v>
      </c>
      <c r="B121" s="54" t="s">
        <v>190</v>
      </c>
      <c r="C121" s="55">
        <v>46002</v>
      </c>
      <c r="D121" s="54" t="s">
        <v>14824</v>
      </c>
      <c r="E121" s="55">
        <v>46002</v>
      </c>
      <c r="F121" s="54" t="s">
        <v>19017</v>
      </c>
      <c r="G121" s="54" t="s">
        <v>14825</v>
      </c>
      <c r="H121" s="56">
        <v>50183</v>
      </c>
      <c r="I121" s="57">
        <v>0</v>
      </c>
      <c r="J121" s="56">
        <v>4015</v>
      </c>
      <c r="K121" s="56">
        <v>54198</v>
      </c>
      <c r="L121" s="64" t="s">
        <v>41</v>
      </c>
      <c r="M121" s="6">
        <v>46048</v>
      </c>
      <c r="O121" s="32">
        <f>IF(Table1[[#This Row],[Phân loại]]="Tồn đầu kỳ",Table1[[#This Row],[Tổng giá trị]],0)</f>
        <v>54198</v>
      </c>
      <c r="P121" s="7">
        <f>IF(Table1[[#This Row],[Số còn phải thu ĐK]]&lt;&gt;0,0,IF(Table1[[#This Row],[Phân loại]]="Bán hàng",Table1[[#This Row],[Tổng giá trị]],-Table1[[#This Row],[Tổng giá trị]]))</f>
        <v>0</v>
      </c>
      <c r="Q121" s="32">
        <f>IF(M121&lt;&gt;"",IF(O121&lt;&gt;0,O121,P121),0)</f>
        <v>54198</v>
      </c>
      <c r="R121" s="7">
        <f>Table1[[#This Row],[Số còn phải thu ĐK]]+Table1[[#This Row],[Giá Trị HD sau CK]]-Table1[[#This Row],[Số tiền đã thu]]</f>
        <v>0</v>
      </c>
      <c r="S121" s="6">
        <f>IF(Table1[[#This Row],[Ngày hóa đơn]]&lt;&gt;"",Table1[[#This Row],[Ngày hóa đơn]],IF(Table1[[#This Row],[Ngày hạch toán]]&lt;&gt;"",Table1[[#This Row],[Ngày hạch toán]],""))</f>
        <v>46002</v>
      </c>
      <c r="T121" s="7"/>
      <c r="U121" s="6">
        <f>IF(Table1[[#This Row],[Ngày tính CN]]="","",S121+T121)</f>
        <v>46002</v>
      </c>
      <c r="V121" s="32">
        <f ca="1">IF(Table1[[#This Row],[Hạn thanh toán]]="","",IF((U121-NOW())&lt;0,0,(U121-NOW())))</f>
        <v>0</v>
      </c>
      <c r="W121" s="32"/>
      <c r="X121" s="32" t="str">
        <f ca="1">IF(OR(U121="",R121=0),"",IF((U121-NOW())&lt;0,-(U121-NOW()),0))</f>
        <v/>
      </c>
      <c r="Y121" s="2" t="str">
        <f>IF(R121=0,"Đã thanh toán",IF(X121="","",IF(X121&lt;=0,"Chưa đến hạn thanh toán",IF(X121&lt;=30,"Nợ quá hạn 30 ngày",IF(X121&lt;=60,"Nợ quá hạn từ 30 ngày đến 60 ngày",IF(X121&lt;=90,"Nợ quá hạn từ 60 ngày đến 90 ngày",IF(X121&lt;=120,"Nợ quá hạn từ 90 ngày đến 120 ngày","Nợ quá hạn hơn 120 ngày có khả năng mất thanh toán")))))))</f>
        <v>Đã thanh toán</v>
      </c>
      <c r="Z121" s="42">
        <f>IF(S121="","",S121)</f>
        <v>46002</v>
      </c>
      <c r="AA121" s="42">
        <f>IF(M121="","",M121)</f>
        <v>46048</v>
      </c>
      <c r="AD121" s="2" t="str">
        <f>VLOOKUP($A121,MA_KH!$A:$Q,MA_KH!O$1,0)</f>
        <v>MEGA</v>
      </c>
      <c r="AE121" s="2" t="str">
        <f>VLOOKUP($A121,MA_KH!$A:$Q,MA_KH!P$1,0)</f>
        <v>CÔNG TY TNHH MM MEGA MARKET (VIỆT NAM)</v>
      </c>
    </row>
    <row r="122" spans="1:31" ht="25.5" customHeight="1">
      <c r="A122" s="54" t="s">
        <v>295</v>
      </c>
      <c r="B122" s="54" t="s">
        <v>296</v>
      </c>
      <c r="C122" s="55">
        <v>46002</v>
      </c>
      <c r="D122" s="54" t="s">
        <v>14826</v>
      </c>
      <c r="E122" s="55">
        <v>46002</v>
      </c>
      <c r="F122" s="54" t="s">
        <v>19018</v>
      </c>
      <c r="G122" s="54" t="s">
        <v>14827</v>
      </c>
      <c r="H122" s="56">
        <v>630000</v>
      </c>
      <c r="I122" s="57">
        <v>0</v>
      </c>
      <c r="J122" s="56">
        <v>50400</v>
      </c>
      <c r="K122" s="56">
        <v>680400</v>
      </c>
      <c r="L122" s="64" t="s">
        <v>41</v>
      </c>
      <c r="M122" s="6">
        <v>46048</v>
      </c>
      <c r="O122" s="32">
        <f>IF(Table1[[#This Row],[Phân loại]]="Tồn đầu kỳ",Table1[[#This Row],[Tổng giá trị]],0)</f>
        <v>680400</v>
      </c>
      <c r="P122" s="7">
        <f>IF(Table1[[#This Row],[Số còn phải thu ĐK]]&lt;&gt;0,0,IF(Table1[[#This Row],[Phân loại]]="Bán hàng",Table1[[#This Row],[Tổng giá trị]],-Table1[[#This Row],[Tổng giá trị]]))</f>
        <v>0</v>
      </c>
      <c r="Q122" s="32">
        <f>IF(M122&lt;&gt;"",IF(O122&lt;&gt;0,O122,P122),0)</f>
        <v>680400</v>
      </c>
      <c r="R122" s="7">
        <f>Table1[[#This Row],[Số còn phải thu ĐK]]+Table1[[#This Row],[Giá Trị HD sau CK]]-Table1[[#This Row],[Số tiền đã thu]]</f>
        <v>0</v>
      </c>
      <c r="S122" s="6">
        <f>IF(Table1[[#This Row],[Ngày hóa đơn]]&lt;&gt;"",Table1[[#This Row],[Ngày hóa đơn]],IF(Table1[[#This Row],[Ngày hạch toán]]&lt;&gt;"",Table1[[#This Row],[Ngày hạch toán]],""))</f>
        <v>46002</v>
      </c>
      <c r="T122" s="7"/>
      <c r="U122" s="6">
        <f>IF(Table1[[#This Row],[Ngày tính CN]]="","",S122+T122)</f>
        <v>46002</v>
      </c>
      <c r="V122" s="32">
        <f ca="1">IF(Table1[[#This Row],[Hạn thanh toán]]="","",IF((U122-NOW())&lt;0,0,(U122-NOW())))</f>
        <v>0</v>
      </c>
      <c r="W122" s="32"/>
      <c r="X122" s="32" t="str">
        <f ca="1">IF(OR(U122="",R122=0),"",IF((U122-NOW())&lt;0,-(U122-NOW()),0))</f>
        <v/>
      </c>
      <c r="Y122" s="2" t="str">
        <f>IF(R122=0,"Đã thanh toán",IF(X122="","",IF(X122&lt;=0,"Chưa đến hạn thanh toán",IF(X122&lt;=30,"Nợ quá hạn 30 ngày",IF(X122&lt;=60,"Nợ quá hạn từ 30 ngày đến 60 ngày",IF(X122&lt;=90,"Nợ quá hạn từ 60 ngày đến 90 ngày",IF(X122&lt;=120,"Nợ quá hạn từ 90 ngày đến 120 ngày","Nợ quá hạn hơn 120 ngày có khả năng mất thanh toán")))))))</f>
        <v>Đã thanh toán</v>
      </c>
      <c r="Z122" s="42">
        <f>IF(S122="","",S122)</f>
        <v>46002</v>
      </c>
      <c r="AA122" s="42">
        <f>IF(M122="","",M122)</f>
        <v>46048</v>
      </c>
      <c r="AD122" s="2" t="str">
        <f>VLOOKUP($A122,MA_KH!$A:$Q,MA_KH!O$1,0)</f>
        <v>MEGA</v>
      </c>
      <c r="AE122" s="2" t="str">
        <f>VLOOKUP($A122,MA_KH!$A:$Q,MA_KH!P$1,0)</f>
        <v>CÔNG TY TNHH MM MEGA MARKET (VIỆT NAM)</v>
      </c>
    </row>
    <row r="123" spans="1:31" ht="25.5" customHeight="1">
      <c r="A123" s="54" t="s">
        <v>295</v>
      </c>
      <c r="B123" s="54" t="s">
        <v>296</v>
      </c>
      <c r="C123" s="55">
        <v>46002</v>
      </c>
      <c r="D123" s="54" t="s">
        <v>14828</v>
      </c>
      <c r="E123" s="55">
        <v>46002</v>
      </c>
      <c r="F123" s="54" t="s">
        <v>19019</v>
      </c>
      <c r="G123" s="54" t="s">
        <v>14829</v>
      </c>
      <c r="H123" s="56">
        <v>3864120</v>
      </c>
      <c r="I123" s="57">
        <v>0</v>
      </c>
      <c r="J123" s="56">
        <v>309130</v>
      </c>
      <c r="K123" s="56">
        <v>4173250</v>
      </c>
      <c r="L123" s="64" t="s">
        <v>41</v>
      </c>
      <c r="M123" s="6">
        <v>46048</v>
      </c>
      <c r="O123" s="32">
        <f>IF(Table1[[#This Row],[Phân loại]]="Tồn đầu kỳ",Table1[[#This Row],[Tổng giá trị]],0)</f>
        <v>4173250</v>
      </c>
      <c r="P123" s="7">
        <f>IF(Table1[[#This Row],[Số còn phải thu ĐK]]&lt;&gt;0,0,IF(Table1[[#This Row],[Phân loại]]="Bán hàng",Table1[[#This Row],[Tổng giá trị]],-Table1[[#This Row],[Tổng giá trị]]))</f>
        <v>0</v>
      </c>
      <c r="Q123" s="32">
        <f>IF(M123&lt;&gt;"",IF(O123&lt;&gt;0,O123,P123),0)</f>
        <v>4173250</v>
      </c>
      <c r="R123" s="7">
        <f>Table1[[#This Row],[Số còn phải thu ĐK]]+Table1[[#This Row],[Giá Trị HD sau CK]]-Table1[[#This Row],[Số tiền đã thu]]</f>
        <v>0</v>
      </c>
      <c r="S123" s="6">
        <f>IF(Table1[[#This Row],[Ngày hóa đơn]]&lt;&gt;"",Table1[[#This Row],[Ngày hóa đơn]],IF(Table1[[#This Row],[Ngày hạch toán]]&lt;&gt;"",Table1[[#This Row],[Ngày hạch toán]],""))</f>
        <v>46002</v>
      </c>
      <c r="T123" s="7"/>
      <c r="U123" s="6">
        <f>IF(Table1[[#This Row],[Ngày tính CN]]="","",S123+T123)</f>
        <v>46002</v>
      </c>
      <c r="V123" s="32">
        <f ca="1">IF(Table1[[#This Row],[Hạn thanh toán]]="","",IF((U123-NOW())&lt;0,0,(U123-NOW())))</f>
        <v>0</v>
      </c>
      <c r="W123" s="32"/>
      <c r="X123" s="32" t="str">
        <f ca="1">IF(OR(U123="",R123=0),"",IF((U123-NOW())&lt;0,-(U123-NOW()),0))</f>
        <v/>
      </c>
      <c r="Y123" s="2" t="str">
        <f>IF(R123=0,"Đã thanh toán",IF(X123="","",IF(X123&lt;=0,"Chưa đến hạn thanh toán",IF(X123&lt;=30,"Nợ quá hạn 30 ngày",IF(X123&lt;=60,"Nợ quá hạn từ 30 ngày đến 60 ngày",IF(X123&lt;=90,"Nợ quá hạn từ 60 ngày đến 90 ngày",IF(X123&lt;=120,"Nợ quá hạn từ 90 ngày đến 120 ngày","Nợ quá hạn hơn 120 ngày có khả năng mất thanh toán")))))))</f>
        <v>Đã thanh toán</v>
      </c>
      <c r="Z123" s="42">
        <f>IF(S123="","",S123)</f>
        <v>46002</v>
      </c>
      <c r="AA123" s="42">
        <f>IF(M123="","",M123)</f>
        <v>46048</v>
      </c>
      <c r="AD123" s="2" t="str">
        <f>VLOOKUP($A123,MA_KH!$A:$Q,MA_KH!O$1,0)</f>
        <v>MEGA</v>
      </c>
      <c r="AE123" s="2" t="str">
        <f>VLOOKUP($A123,MA_KH!$A:$Q,MA_KH!P$1,0)</f>
        <v>CÔNG TY TNHH MM MEGA MARKET (VIỆT NAM)</v>
      </c>
    </row>
    <row r="124" spans="1:31" ht="25.5" customHeight="1">
      <c r="A124" s="54" t="s">
        <v>199</v>
      </c>
      <c r="B124" s="54" t="s">
        <v>200</v>
      </c>
      <c r="C124" s="55">
        <v>46002</v>
      </c>
      <c r="D124" s="54" t="s">
        <v>14830</v>
      </c>
      <c r="E124" s="55">
        <v>46002</v>
      </c>
      <c r="F124" s="54" t="s">
        <v>19020</v>
      </c>
      <c r="G124" s="54" t="s">
        <v>14831</v>
      </c>
      <c r="H124" s="56">
        <v>5410325</v>
      </c>
      <c r="I124" s="57">
        <v>0</v>
      </c>
      <c r="J124" s="56">
        <v>432826</v>
      </c>
      <c r="K124" s="56">
        <v>5843151</v>
      </c>
      <c r="L124" s="64" t="s">
        <v>41</v>
      </c>
      <c r="M124" s="6">
        <v>46048</v>
      </c>
      <c r="O124" s="32">
        <f>IF(Table1[[#This Row],[Phân loại]]="Tồn đầu kỳ",Table1[[#This Row],[Tổng giá trị]],0)</f>
        <v>5843151</v>
      </c>
      <c r="P124" s="7">
        <f>IF(Table1[[#This Row],[Số còn phải thu ĐK]]&lt;&gt;0,0,IF(Table1[[#This Row],[Phân loại]]="Bán hàng",Table1[[#This Row],[Tổng giá trị]],-Table1[[#This Row],[Tổng giá trị]]))</f>
        <v>0</v>
      </c>
      <c r="Q124" s="32">
        <f>IF(M124&lt;&gt;"",IF(O124&lt;&gt;0,O124,P124),0)</f>
        <v>5843151</v>
      </c>
      <c r="R124" s="7">
        <f>Table1[[#This Row],[Số còn phải thu ĐK]]+Table1[[#This Row],[Giá Trị HD sau CK]]-Table1[[#This Row],[Số tiền đã thu]]</f>
        <v>0</v>
      </c>
      <c r="S124" s="6">
        <f>IF(Table1[[#This Row],[Ngày hóa đơn]]&lt;&gt;"",Table1[[#This Row],[Ngày hóa đơn]],IF(Table1[[#This Row],[Ngày hạch toán]]&lt;&gt;"",Table1[[#This Row],[Ngày hạch toán]],""))</f>
        <v>46002</v>
      </c>
      <c r="T124" s="7"/>
      <c r="U124" s="6">
        <f>IF(Table1[[#This Row],[Ngày tính CN]]="","",S124+T124)</f>
        <v>46002</v>
      </c>
      <c r="V124" s="32">
        <f ca="1">IF(Table1[[#This Row],[Hạn thanh toán]]="","",IF((U124-NOW())&lt;0,0,(U124-NOW())))</f>
        <v>0</v>
      </c>
      <c r="W124" s="32"/>
      <c r="X124" s="32" t="str">
        <f ca="1">IF(OR(U124="",R124=0),"",IF((U124-NOW())&lt;0,-(U124-NOW()),0))</f>
        <v/>
      </c>
      <c r="Y124" s="2" t="str">
        <f>IF(R124=0,"Đã thanh toán",IF(X124="","",IF(X124&lt;=0,"Chưa đến hạn thanh toán",IF(X124&lt;=30,"Nợ quá hạn 30 ngày",IF(X124&lt;=60,"Nợ quá hạn từ 30 ngày đến 60 ngày",IF(X124&lt;=90,"Nợ quá hạn từ 60 ngày đến 90 ngày",IF(X124&lt;=120,"Nợ quá hạn từ 90 ngày đến 120 ngày","Nợ quá hạn hơn 120 ngày có khả năng mất thanh toán")))))))</f>
        <v>Đã thanh toán</v>
      </c>
      <c r="Z124" s="42">
        <f>IF(S124="","",S124)</f>
        <v>46002</v>
      </c>
      <c r="AA124" s="42">
        <f>IF(M124="","",M124)</f>
        <v>46048</v>
      </c>
      <c r="AD124" s="2" t="str">
        <f>VLOOKUP($A124,MA_KH!$A:$Q,MA_KH!O$1,0)</f>
        <v>MEGA</v>
      </c>
      <c r="AE124" s="2" t="str">
        <f>VLOOKUP($A124,MA_KH!$A:$Q,MA_KH!P$1,0)</f>
        <v>CÔNG TY TNHH MM MEGA MARKET (VIỆT NAM)</v>
      </c>
    </row>
    <row r="125" spans="1:31" ht="25.5" customHeight="1">
      <c r="A125" s="54" t="s">
        <v>252</v>
      </c>
      <c r="B125" s="54" t="s">
        <v>253</v>
      </c>
      <c r="C125" s="55">
        <v>46002</v>
      </c>
      <c r="D125" s="54" t="s">
        <v>14832</v>
      </c>
      <c r="E125" s="55">
        <v>46002</v>
      </c>
      <c r="F125" s="54" t="s">
        <v>19021</v>
      </c>
      <c r="G125" s="54" t="s">
        <v>14833</v>
      </c>
      <c r="H125" s="56">
        <v>892850</v>
      </c>
      <c r="I125" s="57">
        <v>0</v>
      </c>
      <c r="J125" s="56">
        <v>71428</v>
      </c>
      <c r="K125" s="56">
        <v>964278</v>
      </c>
      <c r="L125" s="64" t="s">
        <v>41</v>
      </c>
      <c r="M125" s="6">
        <v>46048</v>
      </c>
      <c r="O125" s="32">
        <f>IF(Table1[[#This Row],[Phân loại]]="Tồn đầu kỳ",Table1[[#This Row],[Tổng giá trị]],0)</f>
        <v>964278</v>
      </c>
      <c r="P125" s="7">
        <f>IF(Table1[[#This Row],[Số còn phải thu ĐK]]&lt;&gt;0,0,IF(Table1[[#This Row],[Phân loại]]="Bán hàng",Table1[[#This Row],[Tổng giá trị]],-Table1[[#This Row],[Tổng giá trị]]))</f>
        <v>0</v>
      </c>
      <c r="Q125" s="32">
        <f>IF(M125&lt;&gt;"",IF(O125&lt;&gt;0,O125,P125),0)</f>
        <v>964278</v>
      </c>
      <c r="R125" s="7">
        <f>Table1[[#This Row],[Số còn phải thu ĐK]]+Table1[[#This Row],[Giá Trị HD sau CK]]-Table1[[#This Row],[Số tiền đã thu]]</f>
        <v>0</v>
      </c>
      <c r="S125" s="6">
        <f>IF(Table1[[#This Row],[Ngày hóa đơn]]&lt;&gt;"",Table1[[#This Row],[Ngày hóa đơn]],IF(Table1[[#This Row],[Ngày hạch toán]]&lt;&gt;"",Table1[[#This Row],[Ngày hạch toán]],""))</f>
        <v>46002</v>
      </c>
      <c r="T125" s="7"/>
      <c r="U125" s="6">
        <f>IF(Table1[[#This Row],[Ngày tính CN]]="","",S125+T125)</f>
        <v>46002</v>
      </c>
      <c r="V125" s="32">
        <f ca="1">IF(Table1[[#This Row],[Hạn thanh toán]]="","",IF((U125-NOW())&lt;0,0,(U125-NOW())))</f>
        <v>0</v>
      </c>
      <c r="W125" s="32"/>
      <c r="X125" s="32" t="str">
        <f ca="1">IF(OR(U125="",R125=0),"",IF((U125-NOW())&lt;0,-(U125-NOW()),0))</f>
        <v/>
      </c>
      <c r="Y125" s="2" t="str">
        <f>IF(R125=0,"Đã thanh toán",IF(X125="","",IF(X125&lt;=0,"Chưa đến hạn thanh toán",IF(X125&lt;=30,"Nợ quá hạn 30 ngày",IF(X125&lt;=60,"Nợ quá hạn từ 30 ngày đến 60 ngày",IF(X125&lt;=90,"Nợ quá hạn từ 60 ngày đến 90 ngày",IF(X125&lt;=120,"Nợ quá hạn từ 90 ngày đến 120 ngày","Nợ quá hạn hơn 120 ngày có khả năng mất thanh toán")))))))</f>
        <v>Đã thanh toán</v>
      </c>
      <c r="Z125" s="42">
        <f>IF(S125="","",S125)</f>
        <v>46002</v>
      </c>
      <c r="AA125" s="42">
        <f>IF(M125="","",M125)</f>
        <v>46048</v>
      </c>
      <c r="AD125" s="2" t="str">
        <f>VLOOKUP($A125,MA_KH!$A:$Q,MA_KH!O$1,0)</f>
        <v>MEGA</v>
      </c>
      <c r="AE125" s="2" t="str">
        <f>VLOOKUP($A125,MA_KH!$A:$Q,MA_KH!P$1,0)</f>
        <v>CÔNG TY TNHH MM MEGA MARKET (VIỆT NAM)</v>
      </c>
    </row>
    <row r="126" spans="1:31" ht="25.5" customHeight="1">
      <c r="A126" s="54" t="s">
        <v>252</v>
      </c>
      <c r="B126" s="54" t="s">
        <v>253</v>
      </c>
      <c r="C126" s="55">
        <v>46002</v>
      </c>
      <c r="D126" s="54" t="s">
        <v>14834</v>
      </c>
      <c r="E126" s="55">
        <v>46002</v>
      </c>
      <c r="F126" s="54" t="s">
        <v>19022</v>
      </c>
      <c r="G126" s="54" t="s">
        <v>14835</v>
      </c>
      <c r="H126" s="56">
        <v>446425</v>
      </c>
      <c r="I126" s="57">
        <v>0</v>
      </c>
      <c r="J126" s="56">
        <v>35714</v>
      </c>
      <c r="K126" s="56">
        <v>482139</v>
      </c>
      <c r="L126" s="64" t="s">
        <v>41</v>
      </c>
      <c r="M126" s="6">
        <v>46048</v>
      </c>
      <c r="O126" s="32">
        <f>IF(Table1[[#This Row],[Phân loại]]="Tồn đầu kỳ",Table1[[#This Row],[Tổng giá trị]],0)</f>
        <v>482139</v>
      </c>
      <c r="P126" s="7">
        <f>IF(Table1[[#This Row],[Số còn phải thu ĐK]]&lt;&gt;0,0,IF(Table1[[#This Row],[Phân loại]]="Bán hàng",Table1[[#This Row],[Tổng giá trị]],-Table1[[#This Row],[Tổng giá trị]]))</f>
        <v>0</v>
      </c>
      <c r="Q126" s="32">
        <f>IF(M126&lt;&gt;"",IF(O126&lt;&gt;0,O126,P126),0)</f>
        <v>482139</v>
      </c>
      <c r="R126" s="7">
        <f>Table1[[#This Row],[Số còn phải thu ĐK]]+Table1[[#This Row],[Giá Trị HD sau CK]]-Table1[[#This Row],[Số tiền đã thu]]</f>
        <v>0</v>
      </c>
      <c r="S126" s="6">
        <f>IF(Table1[[#This Row],[Ngày hóa đơn]]&lt;&gt;"",Table1[[#This Row],[Ngày hóa đơn]],IF(Table1[[#This Row],[Ngày hạch toán]]&lt;&gt;"",Table1[[#This Row],[Ngày hạch toán]],""))</f>
        <v>46002</v>
      </c>
      <c r="T126" s="7"/>
      <c r="U126" s="6">
        <f>IF(Table1[[#This Row],[Ngày tính CN]]="","",S126+T126)</f>
        <v>46002</v>
      </c>
      <c r="V126" s="32">
        <f ca="1">IF(Table1[[#This Row],[Hạn thanh toán]]="","",IF((U126-NOW())&lt;0,0,(U126-NOW())))</f>
        <v>0</v>
      </c>
      <c r="W126" s="32"/>
      <c r="X126" s="32" t="str">
        <f ca="1">IF(OR(U126="",R126=0),"",IF((U126-NOW())&lt;0,-(U126-NOW()),0))</f>
        <v/>
      </c>
      <c r="Y126" s="2" t="str">
        <f>IF(R126=0,"Đã thanh toán",IF(X126="","",IF(X126&lt;=0,"Chưa đến hạn thanh toán",IF(X126&lt;=30,"Nợ quá hạn 30 ngày",IF(X126&lt;=60,"Nợ quá hạn từ 30 ngày đến 60 ngày",IF(X126&lt;=90,"Nợ quá hạn từ 60 ngày đến 90 ngày",IF(X126&lt;=120,"Nợ quá hạn từ 90 ngày đến 120 ngày","Nợ quá hạn hơn 120 ngày có khả năng mất thanh toán")))))))</f>
        <v>Đã thanh toán</v>
      </c>
      <c r="Z126" s="42">
        <f>IF(S126="","",S126)</f>
        <v>46002</v>
      </c>
      <c r="AA126" s="42">
        <f>IF(M126="","",M126)</f>
        <v>46048</v>
      </c>
      <c r="AD126" s="2" t="str">
        <f>VLOOKUP($A126,MA_KH!$A:$Q,MA_KH!O$1,0)</f>
        <v>MEGA</v>
      </c>
      <c r="AE126" s="2" t="str">
        <f>VLOOKUP($A126,MA_KH!$A:$Q,MA_KH!P$1,0)</f>
        <v>CÔNG TY TNHH MM MEGA MARKET (VIỆT NAM)</v>
      </c>
    </row>
    <row r="127" spans="1:31" ht="25.5" customHeight="1">
      <c r="A127" s="54" t="s">
        <v>197</v>
      </c>
      <c r="B127" s="54" t="s">
        <v>198</v>
      </c>
      <c r="C127" s="55">
        <v>46002</v>
      </c>
      <c r="D127" s="54" t="s">
        <v>14836</v>
      </c>
      <c r="E127" s="55">
        <v>46002</v>
      </c>
      <c r="F127" s="54" t="s">
        <v>19023</v>
      </c>
      <c r="G127" s="54" t="s">
        <v>14837</v>
      </c>
      <c r="H127" s="56">
        <v>2024120</v>
      </c>
      <c r="I127" s="57">
        <v>0</v>
      </c>
      <c r="J127" s="56">
        <v>161930</v>
      </c>
      <c r="K127" s="56">
        <v>2186050</v>
      </c>
      <c r="L127" s="64" t="s">
        <v>41</v>
      </c>
      <c r="M127" s="6">
        <v>46048</v>
      </c>
      <c r="O127" s="32">
        <f>IF(Table1[[#This Row],[Phân loại]]="Tồn đầu kỳ",Table1[[#This Row],[Tổng giá trị]],0)</f>
        <v>2186050</v>
      </c>
      <c r="P127" s="7">
        <f>IF(Table1[[#This Row],[Số còn phải thu ĐK]]&lt;&gt;0,0,IF(Table1[[#This Row],[Phân loại]]="Bán hàng",Table1[[#This Row],[Tổng giá trị]],-Table1[[#This Row],[Tổng giá trị]]))</f>
        <v>0</v>
      </c>
      <c r="Q127" s="32">
        <f>IF(M127&lt;&gt;"",IF(O127&lt;&gt;0,O127,P127),0)</f>
        <v>2186050</v>
      </c>
      <c r="R127" s="7">
        <f>Table1[[#This Row],[Số còn phải thu ĐK]]+Table1[[#This Row],[Giá Trị HD sau CK]]-Table1[[#This Row],[Số tiền đã thu]]</f>
        <v>0</v>
      </c>
      <c r="S127" s="6">
        <f>IF(Table1[[#This Row],[Ngày hóa đơn]]&lt;&gt;"",Table1[[#This Row],[Ngày hóa đơn]],IF(Table1[[#This Row],[Ngày hạch toán]]&lt;&gt;"",Table1[[#This Row],[Ngày hạch toán]],""))</f>
        <v>46002</v>
      </c>
      <c r="T127" s="7"/>
      <c r="U127" s="6">
        <f>IF(Table1[[#This Row],[Ngày tính CN]]="","",S127+T127)</f>
        <v>46002</v>
      </c>
      <c r="V127" s="32">
        <f ca="1">IF(Table1[[#This Row],[Hạn thanh toán]]="","",IF((U127-NOW())&lt;0,0,(U127-NOW())))</f>
        <v>0</v>
      </c>
      <c r="W127" s="32"/>
      <c r="X127" s="32" t="str">
        <f ca="1">IF(OR(U127="",R127=0),"",IF((U127-NOW())&lt;0,-(U127-NOW()),0))</f>
        <v/>
      </c>
      <c r="Y127" s="2" t="str">
        <f>IF(R127=0,"Đã thanh toán",IF(X127="","",IF(X127&lt;=0,"Chưa đến hạn thanh toán",IF(X127&lt;=30,"Nợ quá hạn 30 ngày",IF(X127&lt;=60,"Nợ quá hạn từ 30 ngày đến 60 ngày",IF(X127&lt;=90,"Nợ quá hạn từ 60 ngày đến 90 ngày",IF(X127&lt;=120,"Nợ quá hạn từ 90 ngày đến 120 ngày","Nợ quá hạn hơn 120 ngày có khả năng mất thanh toán")))))))</f>
        <v>Đã thanh toán</v>
      </c>
      <c r="Z127" s="42">
        <f>IF(S127="","",S127)</f>
        <v>46002</v>
      </c>
      <c r="AA127" s="42">
        <f>IF(M127="","",M127)</f>
        <v>46048</v>
      </c>
      <c r="AD127" s="2" t="str">
        <f>VLOOKUP($A127,MA_KH!$A:$Q,MA_KH!O$1,0)</f>
        <v>MEGA</v>
      </c>
      <c r="AE127" s="2" t="str">
        <f>VLOOKUP($A127,MA_KH!$A:$Q,MA_KH!P$1,0)</f>
        <v>CÔNG TY TNHH MM MEGA MARKET (VIỆT NAM)</v>
      </c>
    </row>
    <row r="128" spans="1:31" ht="25.5" customHeight="1">
      <c r="A128" s="58" t="s">
        <v>191</v>
      </c>
      <c r="B128" s="58" t="s">
        <v>192</v>
      </c>
      <c r="C128" s="59">
        <v>46002</v>
      </c>
      <c r="D128" s="58" t="s">
        <v>14838</v>
      </c>
      <c r="E128" s="59">
        <v>46002</v>
      </c>
      <c r="F128" s="58" t="s">
        <v>19024</v>
      </c>
      <c r="G128" s="58" t="s">
        <v>14839</v>
      </c>
      <c r="H128" s="60">
        <v>446425</v>
      </c>
      <c r="I128" s="61">
        <v>0</v>
      </c>
      <c r="J128" s="60">
        <v>35714</v>
      </c>
      <c r="K128" s="60">
        <v>482139</v>
      </c>
      <c r="L128" s="64" t="s">
        <v>41</v>
      </c>
      <c r="M128" s="6">
        <v>46048</v>
      </c>
      <c r="O128" s="32">
        <f>IF(Table1[[#This Row],[Phân loại]]="Tồn đầu kỳ",Table1[[#This Row],[Tổng giá trị]],0)</f>
        <v>482139</v>
      </c>
      <c r="P128" s="7">
        <f>IF(Table1[[#This Row],[Số còn phải thu ĐK]]&lt;&gt;0,0,IF(Table1[[#This Row],[Phân loại]]="Bán hàng",Table1[[#This Row],[Tổng giá trị]],-Table1[[#This Row],[Tổng giá trị]]))</f>
        <v>0</v>
      </c>
      <c r="Q128" s="32">
        <f>IF(M128&lt;&gt;"",IF(O128&lt;&gt;0,O128,P128),0)</f>
        <v>482139</v>
      </c>
      <c r="R128" s="7">
        <f>Table1[[#This Row],[Số còn phải thu ĐK]]+Table1[[#This Row],[Giá Trị HD sau CK]]-Table1[[#This Row],[Số tiền đã thu]]</f>
        <v>0</v>
      </c>
      <c r="S128" s="6">
        <f>IF(Table1[[#This Row],[Ngày hóa đơn]]&lt;&gt;"",Table1[[#This Row],[Ngày hóa đơn]],IF(Table1[[#This Row],[Ngày hạch toán]]&lt;&gt;"",Table1[[#This Row],[Ngày hạch toán]],""))</f>
        <v>46002</v>
      </c>
      <c r="T128" s="7"/>
      <c r="U128" s="6">
        <f>IF(Table1[[#This Row],[Ngày tính CN]]="","",S128+T128)</f>
        <v>46002</v>
      </c>
      <c r="V128" s="32">
        <f ca="1">IF(Table1[[#This Row],[Hạn thanh toán]]="","",IF((U128-NOW())&lt;0,0,(U128-NOW())))</f>
        <v>0</v>
      </c>
      <c r="W128" s="32"/>
      <c r="X128" s="32" t="str">
        <f ca="1">IF(OR(U128="",R128=0),"",IF((U128-NOW())&lt;0,-(U128-NOW()),0))</f>
        <v/>
      </c>
      <c r="Y128" s="2" t="str">
        <f>IF(R128=0,"Đã thanh toán",IF(X128="","",IF(X128&lt;=0,"Chưa đến hạn thanh toán",IF(X128&lt;=30,"Nợ quá hạn 30 ngày",IF(X128&lt;=60,"Nợ quá hạn từ 30 ngày đến 60 ngày",IF(X128&lt;=90,"Nợ quá hạn từ 60 ngày đến 90 ngày",IF(X128&lt;=120,"Nợ quá hạn từ 90 ngày đến 120 ngày","Nợ quá hạn hơn 120 ngày có khả năng mất thanh toán")))))))</f>
        <v>Đã thanh toán</v>
      </c>
      <c r="Z128" s="42">
        <f>IF(S128="","",S128)</f>
        <v>46002</v>
      </c>
      <c r="AA128" s="42">
        <f>IF(M128="","",M128)</f>
        <v>46048</v>
      </c>
      <c r="AD128" s="2" t="str">
        <f>VLOOKUP($A128,MA_KH!$A:$Q,MA_KH!O$1,0)</f>
        <v>MEGA</v>
      </c>
      <c r="AE128" s="2" t="str">
        <f>VLOOKUP($A128,MA_KH!$A:$Q,MA_KH!P$1,0)</f>
        <v>CÔNG TY TNHH MM MEGA MARKET (VIỆT NAM)</v>
      </c>
    </row>
    <row r="129" spans="1:31" ht="25.5" customHeight="1">
      <c r="A129" s="54" t="s">
        <v>101</v>
      </c>
      <c r="B129" s="54" t="s">
        <v>102</v>
      </c>
      <c r="C129" s="55">
        <v>46003</v>
      </c>
      <c r="D129" s="54" t="s">
        <v>14840</v>
      </c>
      <c r="E129" s="55">
        <v>46003</v>
      </c>
      <c r="F129" s="54" t="s">
        <v>19025</v>
      </c>
      <c r="G129" s="54" t="s">
        <v>14841</v>
      </c>
      <c r="H129" s="56">
        <v>315000</v>
      </c>
      <c r="I129" s="57">
        <v>0</v>
      </c>
      <c r="J129" s="56">
        <v>25200</v>
      </c>
      <c r="K129" s="56">
        <v>340200</v>
      </c>
      <c r="L129" s="64" t="s">
        <v>41</v>
      </c>
      <c r="M129" s="6">
        <v>46048</v>
      </c>
      <c r="O129" s="32">
        <f>IF(Table1[[#This Row],[Phân loại]]="Tồn đầu kỳ",Table1[[#This Row],[Tổng giá trị]],0)</f>
        <v>340200</v>
      </c>
      <c r="P129" s="7">
        <f>IF(Table1[[#This Row],[Số còn phải thu ĐK]]&lt;&gt;0,0,IF(Table1[[#This Row],[Phân loại]]="Bán hàng",Table1[[#This Row],[Tổng giá trị]],-Table1[[#This Row],[Tổng giá trị]]))</f>
        <v>0</v>
      </c>
      <c r="Q129" s="32">
        <f>IF(M129&lt;&gt;"",IF(O129&lt;&gt;0,O129,P129),0)</f>
        <v>340200</v>
      </c>
      <c r="R129" s="7">
        <f>Table1[[#This Row],[Số còn phải thu ĐK]]+Table1[[#This Row],[Giá Trị HD sau CK]]-Table1[[#This Row],[Số tiền đã thu]]</f>
        <v>0</v>
      </c>
      <c r="S129" s="6">
        <f>IF(Table1[[#This Row],[Ngày hóa đơn]]&lt;&gt;"",Table1[[#This Row],[Ngày hóa đơn]],IF(Table1[[#This Row],[Ngày hạch toán]]&lt;&gt;"",Table1[[#This Row],[Ngày hạch toán]],""))</f>
        <v>46003</v>
      </c>
      <c r="T129" s="7"/>
      <c r="U129" s="6">
        <f>IF(Table1[[#This Row],[Ngày tính CN]]="","",S129+T129)</f>
        <v>46003</v>
      </c>
      <c r="V129" s="32">
        <f ca="1">IF(Table1[[#This Row],[Hạn thanh toán]]="","",IF((U129-NOW())&lt;0,0,(U129-NOW())))</f>
        <v>0</v>
      </c>
      <c r="W129" s="32"/>
      <c r="X129" s="32" t="str">
        <f ca="1">IF(OR(U129="",R129=0),"",IF((U129-NOW())&lt;0,-(U129-NOW()),0))</f>
        <v/>
      </c>
      <c r="Y129" s="2" t="str">
        <f>IF(R129=0,"Đã thanh toán",IF(X129="","",IF(X129&lt;=0,"Chưa đến hạn thanh toán",IF(X129&lt;=30,"Nợ quá hạn 30 ngày",IF(X129&lt;=60,"Nợ quá hạn từ 30 ngày đến 60 ngày",IF(X129&lt;=90,"Nợ quá hạn từ 60 ngày đến 90 ngày",IF(X129&lt;=120,"Nợ quá hạn từ 90 ngày đến 120 ngày","Nợ quá hạn hơn 120 ngày có khả năng mất thanh toán")))))))</f>
        <v>Đã thanh toán</v>
      </c>
      <c r="Z129" s="42">
        <f>IF(S129="","",S129)</f>
        <v>46003</v>
      </c>
      <c r="AA129" s="42">
        <f>IF(M129="","",M129)</f>
        <v>46048</v>
      </c>
      <c r="AD129" s="2" t="str">
        <f>VLOOKUP($A129,MA_KH!$A:$Q,MA_KH!O$1,0)</f>
        <v>MEGA</v>
      </c>
      <c r="AE129" s="2" t="str">
        <f>VLOOKUP($A129,MA_KH!$A:$Q,MA_KH!P$1,0)</f>
        <v>CÔNG TY TNHH MM MEGA MARKET (VIỆT NAM)</v>
      </c>
    </row>
    <row r="130" spans="1:31" ht="25.5" customHeight="1">
      <c r="A130" s="58" t="s">
        <v>101</v>
      </c>
      <c r="B130" s="58" t="s">
        <v>102</v>
      </c>
      <c r="C130" s="59">
        <v>46003</v>
      </c>
      <c r="D130" s="58" t="s">
        <v>14842</v>
      </c>
      <c r="E130" s="59">
        <v>46003</v>
      </c>
      <c r="F130" s="58" t="s">
        <v>19026</v>
      </c>
      <c r="G130" s="58" t="s">
        <v>14843</v>
      </c>
      <c r="H130" s="60">
        <v>828080</v>
      </c>
      <c r="I130" s="61">
        <v>0</v>
      </c>
      <c r="J130" s="60">
        <v>66246</v>
      </c>
      <c r="K130" s="60">
        <v>894326</v>
      </c>
      <c r="L130" s="64" t="s">
        <v>41</v>
      </c>
      <c r="M130" s="6">
        <v>46048</v>
      </c>
      <c r="O130" s="32">
        <f>IF(Table1[[#This Row],[Phân loại]]="Tồn đầu kỳ",Table1[[#This Row],[Tổng giá trị]],0)</f>
        <v>894326</v>
      </c>
      <c r="P130" s="7">
        <f>IF(Table1[[#This Row],[Số còn phải thu ĐK]]&lt;&gt;0,0,IF(Table1[[#This Row],[Phân loại]]="Bán hàng",Table1[[#This Row],[Tổng giá trị]],-Table1[[#This Row],[Tổng giá trị]]))</f>
        <v>0</v>
      </c>
      <c r="Q130" s="32">
        <f>IF(M130&lt;&gt;"",IF(O130&lt;&gt;0,O130,P130),0)</f>
        <v>894326</v>
      </c>
      <c r="R130" s="7">
        <f>Table1[[#This Row],[Số còn phải thu ĐK]]+Table1[[#This Row],[Giá Trị HD sau CK]]-Table1[[#This Row],[Số tiền đã thu]]</f>
        <v>0</v>
      </c>
      <c r="S130" s="6">
        <f>IF(Table1[[#This Row],[Ngày hóa đơn]]&lt;&gt;"",Table1[[#This Row],[Ngày hóa đơn]],IF(Table1[[#This Row],[Ngày hạch toán]]&lt;&gt;"",Table1[[#This Row],[Ngày hạch toán]],""))</f>
        <v>46003</v>
      </c>
      <c r="T130" s="7"/>
      <c r="U130" s="6">
        <f>IF(Table1[[#This Row],[Ngày tính CN]]="","",S130+T130)</f>
        <v>46003</v>
      </c>
      <c r="V130" s="32">
        <f ca="1">IF(Table1[[#This Row],[Hạn thanh toán]]="","",IF((U130-NOW())&lt;0,0,(U130-NOW())))</f>
        <v>0</v>
      </c>
      <c r="W130" s="32"/>
      <c r="X130" s="32" t="str">
        <f ca="1">IF(OR(U130="",R130=0),"",IF((U130-NOW())&lt;0,-(U130-NOW()),0))</f>
        <v/>
      </c>
      <c r="Y130" s="2" t="str">
        <f>IF(R130=0,"Đã thanh toán",IF(X130="","",IF(X130&lt;=0,"Chưa đến hạn thanh toán",IF(X130&lt;=30,"Nợ quá hạn 30 ngày",IF(X130&lt;=60,"Nợ quá hạn từ 30 ngày đến 60 ngày",IF(X130&lt;=90,"Nợ quá hạn từ 60 ngày đến 90 ngày",IF(X130&lt;=120,"Nợ quá hạn từ 90 ngày đến 120 ngày","Nợ quá hạn hơn 120 ngày có khả năng mất thanh toán")))))))</f>
        <v>Đã thanh toán</v>
      </c>
      <c r="Z130" s="42">
        <f>IF(S130="","",S130)</f>
        <v>46003</v>
      </c>
      <c r="AA130" s="42">
        <f>IF(M130="","",M130)</f>
        <v>46048</v>
      </c>
      <c r="AD130" s="2" t="str">
        <f>VLOOKUP($A130,MA_KH!$A:$Q,MA_KH!O$1,0)</f>
        <v>MEGA</v>
      </c>
      <c r="AE130" s="2" t="str">
        <f>VLOOKUP($A130,MA_KH!$A:$Q,MA_KH!P$1,0)</f>
        <v>CÔNG TY TNHH MM MEGA MARKET (VIỆT NAM)</v>
      </c>
    </row>
    <row r="131" spans="1:31" ht="25.5" customHeight="1">
      <c r="A131" s="58" t="s">
        <v>250</v>
      </c>
      <c r="B131" s="58" t="s">
        <v>251</v>
      </c>
      <c r="C131" s="59">
        <v>46003</v>
      </c>
      <c r="D131" s="58" t="s">
        <v>14844</v>
      </c>
      <c r="E131" s="59">
        <v>46003</v>
      </c>
      <c r="F131" s="58" t="s">
        <v>19027</v>
      </c>
      <c r="G131" s="58" t="s">
        <v>14845</v>
      </c>
      <c r="H131" s="60">
        <v>652500</v>
      </c>
      <c r="I131" s="61">
        <v>0</v>
      </c>
      <c r="J131" s="60">
        <v>52200</v>
      </c>
      <c r="K131" s="60">
        <v>704700</v>
      </c>
      <c r="L131" s="64" t="s">
        <v>41</v>
      </c>
      <c r="M131" s="6">
        <v>46048</v>
      </c>
      <c r="O131" s="32">
        <f>IF(Table1[[#This Row],[Phân loại]]="Tồn đầu kỳ",Table1[[#This Row],[Tổng giá trị]],0)</f>
        <v>704700</v>
      </c>
      <c r="P131" s="7">
        <f>IF(Table1[[#This Row],[Số còn phải thu ĐK]]&lt;&gt;0,0,IF(Table1[[#This Row],[Phân loại]]="Bán hàng",Table1[[#This Row],[Tổng giá trị]],-Table1[[#This Row],[Tổng giá trị]]))</f>
        <v>0</v>
      </c>
      <c r="Q131" s="32">
        <f>IF(M131&lt;&gt;"",IF(O131&lt;&gt;0,O131,P131),0)</f>
        <v>704700</v>
      </c>
      <c r="R131" s="7">
        <f>Table1[[#This Row],[Số còn phải thu ĐK]]+Table1[[#This Row],[Giá Trị HD sau CK]]-Table1[[#This Row],[Số tiền đã thu]]</f>
        <v>0</v>
      </c>
      <c r="S131" s="6">
        <f>IF(Table1[[#This Row],[Ngày hóa đơn]]&lt;&gt;"",Table1[[#This Row],[Ngày hóa đơn]],IF(Table1[[#This Row],[Ngày hạch toán]]&lt;&gt;"",Table1[[#This Row],[Ngày hạch toán]],""))</f>
        <v>46003</v>
      </c>
      <c r="T131" s="7"/>
      <c r="U131" s="6">
        <f>IF(Table1[[#This Row],[Ngày tính CN]]="","",S131+T131)</f>
        <v>46003</v>
      </c>
      <c r="V131" s="32">
        <f ca="1">IF(Table1[[#This Row],[Hạn thanh toán]]="","",IF((U131-NOW())&lt;0,0,(U131-NOW())))</f>
        <v>0</v>
      </c>
      <c r="W131" s="32"/>
      <c r="X131" s="32" t="str">
        <f ca="1">IF(OR(U131="",R131=0),"",IF((U131-NOW())&lt;0,-(U131-NOW()),0))</f>
        <v/>
      </c>
      <c r="Y131" s="2" t="str">
        <f>IF(R131=0,"Đã thanh toán",IF(X131="","",IF(X131&lt;=0,"Chưa đến hạn thanh toán",IF(X131&lt;=30,"Nợ quá hạn 30 ngày",IF(X131&lt;=60,"Nợ quá hạn từ 30 ngày đến 60 ngày",IF(X131&lt;=90,"Nợ quá hạn từ 60 ngày đến 90 ngày",IF(X131&lt;=120,"Nợ quá hạn từ 90 ngày đến 120 ngày","Nợ quá hạn hơn 120 ngày có khả năng mất thanh toán")))))))</f>
        <v>Đã thanh toán</v>
      </c>
      <c r="Z131" s="42">
        <f>IF(S131="","",S131)</f>
        <v>46003</v>
      </c>
      <c r="AA131" s="42">
        <f>IF(M131="","",M131)</f>
        <v>46048</v>
      </c>
      <c r="AD131" s="2" t="str">
        <f>VLOOKUP($A131,MA_KH!$A:$Q,MA_KH!O$1,0)</f>
        <v>MEGA</v>
      </c>
      <c r="AE131" s="2" t="str">
        <f>VLOOKUP($A131,MA_KH!$A:$Q,MA_KH!P$1,0)</f>
        <v>CÔNG TY TNHH MM MEGA MARKET (VIỆT NAM)</v>
      </c>
    </row>
    <row r="132" spans="1:31" ht="25.5" customHeight="1">
      <c r="A132" s="58" t="s">
        <v>101</v>
      </c>
      <c r="B132" s="58" t="s">
        <v>102</v>
      </c>
      <c r="C132" s="59">
        <v>46004</v>
      </c>
      <c r="D132" s="58" t="s">
        <v>14846</v>
      </c>
      <c r="E132" s="59">
        <v>46004</v>
      </c>
      <c r="F132" s="58" t="s">
        <v>19028</v>
      </c>
      <c r="G132" s="58" t="s">
        <v>14847</v>
      </c>
      <c r="H132" s="60">
        <v>1632440</v>
      </c>
      <c r="I132" s="61">
        <v>0</v>
      </c>
      <c r="J132" s="60">
        <v>130595</v>
      </c>
      <c r="K132" s="60">
        <v>1763035</v>
      </c>
      <c r="L132" s="64" t="s">
        <v>41</v>
      </c>
      <c r="M132" s="6">
        <v>46048</v>
      </c>
      <c r="O132" s="32">
        <f>IF(Table1[[#This Row],[Phân loại]]="Tồn đầu kỳ",Table1[[#This Row],[Tổng giá trị]],0)</f>
        <v>1763035</v>
      </c>
      <c r="P132" s="7">
        <f>IF(Table1[[#This Row],[Số còn phải thu ĐK]]&lt;&gt;0,0,IF(Table1[[#This Row],[Phân loại]]="Bán hàng",Table1[[#This Row],[Tổng giá trị]],-Table1[[#This Row],[Tổng giá trị]]))</f>
        <v>0</v>
      </c>
      <c r="Q132" s="32">
        <f>IF(M132&lt;&gt;"",IF(O132&lt;&gt;0,O132,P132),0)</f>
        <v>1763035</v>
      </c>
      <c r="R132" s="7">
        <f>Table1[[#This Row],[Số còn phải thu ĐK]]+Table1[[#This Row],[Giá Trị HD sau CK]]-Table1[[#This Row],[Số tiền đã thu]]</f>
        <v>0</v>
      </c>
      <c r="S132" s="6">
        <f>IF(Table1[[#This Row],[Ngày hóa đơn]]&lt;&gt;"",Table1[[#This Row],[Ngày hóa đơn]],IF(Table1[[#This Row],[Ngày hạch toán]]&lt;&gt;"",Table1[[#This Row],[Ngày hạch toán]],""))</f>
        <v>46004</v>
      </c>
      <c r="T132" s="7"/>
      <c r="U132" s="6">
        <f>IF(Table1[[#This Row],[Ngày tính CN]]="","",S132+T132)</f>
        <v>46004</v>
      </c>
      <c r="V132" s="32">
        <f ca="1">IF(Table1[[#This Row],[Hạn thanh toán]]="","",IF((U132-NOW())&lt;0,0,(U132-NOW())))</f>
        <v>0</v>
      </c>
      <c r="W132" s="32"/>
      <c r="X132" s="32" t="str">
        <f ca="1">IF(OR(U132="",R132=0),"",IF((U132-NOW())&lt;0,-(U132-NOW()),0))</f>
        <v/>
      </c>
      <c r="Y132" s="2" t="str">
        <f>IF(R132=0,"Đã thanh toán",IF(X132="","",IF(X132&lt;=0,"Chưa đến hạn thanh toán",IF(X132&lt;=30,"Nợ quá hạn 30 ngày",IF(X132&lt;=60,"Nợ quá hạn từ 30 ngày đến 60 ngày",IF(X132&lt;=90,"Nợ quá hạn từ 60 ngày đến 90 ngày",IF(X132&lt;=120,"Nợ quá hạn từ 90 ngày đến 120 ngày","Nợ quá hạn hơn 120 ngày có khả năng mất thanh toán")))))))</f>
        <v>Đã thanh toán</v>
      </c>
      <c r="Z132" s="42">
        <f>IF(S132="","",S132)</f>
        <v>46004</v>
      </c>
      <c r="AA132" s="42">
        <f>IF(M132="","",M132)</f>
        <v>46048</v>
      </c>
      <c r="AD132" s="2" t="str">
        <f>VLOOKUP($A132,MA_KH!$A:$Q,MA_KH!O$1,0)</f>
        <v>MEGA</v>
      </c>
      <c r="AE132" s="2" t="str">
        <f>VLOOKUP($A132,MA_KH!$A:$Q,MA_KH!P$1,0)</f>
        <v>CÔNG TY TNHH MM MEGA MARKET (VIỆT NAM)</v>
      </c>
    </row>
    <row r="133" spans="1:31" ht="25.5" customHeight="1">
      <c r="A133" s="54" t="s">
        <v>189</v>
      </c>
      <c r="B133" s="54" t="s">
        <v>190</v>
      </c>
      <c r="C133" s="55">
        <v>46004</v>
      </c>
      <c r="D133" s="54" t="s">
        <v>14777</v>
      </c>
      <c r="E133" s="55">
        <v>46004</v>
      </c>
      <c r="F133" s="54" t="s">
        <v>19029</v>
      </c>
      <c r="G133" s="54" t="s">
        <v>14848</v>
      </c>
      <c r="H133" s="56">
        <v>8162790</v>
      </c>
      <c r="I133" s="57">
        <v>0</v>
      </c>
      <c r="J133" s="56">
        <v>653023</v>
      </c>
      <c r="K133" s="56">
        <v>8815813</v>
      </c>
      <c r="L133" s="64" t="s">
        <v>41</v>
      </c>
      <c r="M133" s="6">
        <v>46048</v>
      </c>
      <c r="O133" s="32">
        <f>IF(Table1[[#This Row],[Phân loại]]="Tồn đầu kỳ",Table1[[#This Row],[Tổng giá trị]],0)</f>
        <v>8815813</v>
      </c>
      <c r="P133" s="7">
        <f>IF(Table1[[#This Row],[Số còn phải thu ĐK]]&lt;&gt;0,0,IF(Table1[[#This Row],[Phân loại]]="Bán hàng",Table1[[#This Row],[Tổng giá trị]],-Table1[[#This Row],[Tổng giá trị]]))</f>
        <v>0</v>
      </c>
      <c r="Q133" s="32">
        <f>IF(M133&lt;&gt;"",IF(O133&lt;&gt;0,O133,P133),0)</f>
        <v>8815813</v>
      </c>
      <c r="R133" s="7">
        <f>Table1[[#This Row],[Số còn phải thu ĐK]]+Table1[[#This Row],[Giá Trị HD sau CK]]-Table1[[#This Row],[Số tiền đã thu]]</f>
        <v>0</v>
      </c>
      <c r="S133" s="6">
        <f>IF(Table1[[#This Row],[Ngày hóa đơn]]&lt;&gt;"",Table1[[#This Row],[Ngày hóa đơn]],IF(Table1[[#This Row],[Ngày hạch toán]]&lt;&gt;"",Table1[[#This Row],[Ngày hạch toán]],""))</f>
        <v>46004</v>
      </c>
      <c r="T133" s="7"/>
      <c r="U133" s="6">
        <f>IF(Table1[[#This Row],[Ngày tính CN]]="","",S133+T133)</f>
        <v>46004</v>
      </c>
      <c r="V133" s="32">
        <f ca="1">IF(Table1[[#This Row],[Hạn thanh toán]]="","",IF((U133-NOW())&lt;0,0,(U133-NOW())))</f>
        <v>0</v>
      </c>
      <c r="W133" s="32"/>
      <c r="X133" s="32" t="str">
        <f ca="1">IF(OR(U133="",R133=0),"",IF((U133-NOW())&lt;0,-(U133-NOW()),0))</f>
        <v/>
      </c>
      <c r="Y133" s="2" t="str">
        <f>IF(R133=0,"Đã thanh toán",IF(X133="","",IF(X133&lt;=0,"Chưa đến hạn thanh toán",IF(X133&lt;=30,"Nợ quá hạn 30 ngày",IF(X133&lt;=60,"Nợ quá hạn từ 30 ngày đến 60 ngày",IF(X133&lt;=90,"Nợ quá hạn từ 60 ngày đến 90 ngày",IF(X133&lt;=120,"Nợ quá hạn từ 90 ngày đến 120 ngày","Nợ quá hạn hơn 120 ngày có khả năng mất thanh toán")))))))</f>
        <v>Đã thanh toán</v>
      </c>
      <c r="Z133" s="42">
        <f>IF(S133="","",S133)</f>
        <v>46004</v>
      </c>
      <c r="AA133" s="42">
        <f>IF(M133="","",M133)</f>
        <v>46048</v>
      </c>
      <c r="AD133" s="2" t="str">
        <f>VLOOKUP($A133,MA_KH!$A:$Q,MA_KH!O$1,0)</f>
        <v>MEGA</v>
      </c>
      <c r="AE133" s="2" t="str">
        <f>VLOOKUP($A133,MA_KH!$A:$Q,MA_KH!P$1,0)</f>
        <v>CÔNG TY TNHH MM MEGA MARKET (VIỆT NAM)</v>
      </c>
    </row>
    <row r="134" spans="1:31" ht="25.5" customHeight="1">
      <c r="A134" s="54" t="s">
        <v>189</v>
      </c>
      <c r="B134" s="54" t="s">
        <v>190</v>
      </c>
      <c r="C134" s="55">
        <v>46004</v>
      </c>
      <c r="D134" s="54" t="s">
        <v>14778</v>
      </c>
      <c r="E134" s="55">
        <v>46004</v>
      </c>
      <c r="F134" s="54" t="s">
        <v>19030</v>
      </c>
      <c r="G134" s="54" t="s">
        <v>14849</v>
      </c>
      <c r="H134" s="56">
        <v>2678550</v>
      </c>
      <c r="I134" s="57">
        <v>0</v>
      </c>
      <c r="J134" s="56">
        <v>214284</v>
      </c>
      <c r="K134" s="56">
        <v>2892834</v>
      </c>
      <c r="L134" s="64" t="s">
        <v>41</v>
      </c>
      <c r="M134" s="6">
        <v>46048</v>
      </c>
      <c r="O134" s="32">
        <f>IF(Table1[[#This Row],[Phân loại]]="Tồn đầu kỳ",Table1[[#This Row],[Tổng giá trị]],0)</f>
        <v>2892834</v>
      </c>
      <c r="P134" s="7">
        <f>IF(Table1[[#This Row],[Số còn phải thu ĐK]]&lt;&gt;0,0,IF(Table1[[#This Row],[Phân loại]]="Bán hàng",Table1[[#This Row],[Tổng giá trị]],-Table1[[#This Row],[Tổng giá trị]]))</f>
        <v>0</v>
      </c>
      <c r="Q134" s="32">
        <f>IF(M134&lt;&gt;"",IF(O134&lt;&gt;0,O134,P134),0)</f>
        <v>2892834</v>
      </c>
      <c r="R134" s="7">
        <f>Table1[[#This Row],[Số còn phải thu ĐK]]+Table1[[#This Row],[Giá Trị HD sau CK]]-Table1[[#This Row],[Số tiền đã thu]]</f>
        <v>0</v>
      </c>
      <c r="S134" s="6">
        <f>IF(Table1[[#This Row],[Ngày hóa đơn]]&lt;&gt;"",Table1[[#This Row],[Ngày hóa đơn]],IF(Table1[[#This Row],[Ngày hạch toán]]&lt;&gt;"",Table1[[#This Row],[Ngày hạch toán]],""))</f>
        <v>46004</v>
      </c>
      <c r="T134" s="7"/>
      <c r="U134" s="6">
        <f>IF(Table1[[#This Row],[Ngày tính CN]]="","",S134+T134)</f>
        <v>46004</v>
      </c>
      <c r="V134" s="32">
        <f ca="1">IF(Table1[[#This Row],[Hạn thanh toán]]="","",IF((U134-NOW())&lt;0,0,(U134-NOW())))</f>
        <v>0</v>
      </c>
      <c r="W134" s="32"/>
      <c r="X134" s="32" t="str">
        <f ca="1">IF(OR(U134="",R134=0),"",IF((U134-NOW())&lt;0,-(U134-NOW()),0))</f>
        <v/>
      </c>
      <c r="Y134" s="2" t="str">
        <f>IF(R134=0,"Đã thanh toán",IF(X134="","",IF(X134&lt;=0,"Chưa đến hạn thanh toán",IF(X134&lt;=30,"Nợ quá hạn 30 ngày",IF(X134&lt;=60,"Nợ quá hạn từ 30 ngày đến 60 ngày",IF(X134&lt;=90,"Nợ quá hạn từ 60 ngày đến 90 ngày",IF(X134&lt;=120,"Nợ quá hạn từ 90 ngày đến 120 ngày","Nợ quá hạn hơn 120 ngày có khả năng mất thanh toán")))))))</f>
        <v>Đã thanh toán</v>
      </c>
      <c r="Z134" s="42">
        <f>IF(S134="","",S134)</f>
        <v>46004</v>
      </c>
      <c r="AA134" s="42">
        <f>IF(M134="","",M134)</f>
        <v>46048</v>
      </c>
      <c r="AD134" s="2" t="str">
        <f>VLOOKUP($A134,MA_KH!$A:$Q,MA_KH!O$1,0)</f>
        <v>MEGA</v>
      </c>
      <c r="AE134" s="2" t="str">
        <f>VLOOKUP($A134,MA_KH!$A:$Q,MA_KH!P$1,0)</f>
        <v>CÔNG TY TNHH MM MEGA MARKET (VIỆT NAM)</v>
      </c>
    </row>
    <row r="135" spans="1:31" ht="25.5" customHeight="1">
      <c r="A135" s="54" t="s">
        <v>189</v>
      </c>
      <c r="B135" s="54" t="s">
        <v>190</v>
      </c>
      <c r="C135" s="55">
        <v>46004</v>
      </c>
      <c r="D135" s="54" t="s">
        <v>14774</v>
      </c>
      <c r="E135" s="55">
        <v>46004</v>
      </c>
      <c r="F135" s="54" t="s">
        <v>19031</v>
      </c>
      <c r="G135" s="54" t="s">
        <v>14850</v>
      </c>
      <c r="H135" s="56">
        <v>3964760</v>
      </c>
      <c r="I135" s="57">
        <v>0</v>
      </c>
      <c r="J135" s="56">
        <v>317181</v>
      </c>
      <c r="K135" s="56">
        <v>4281941</v>
      </c>
      <c r="L135" s="64" t="s">
        <v>41</v>
      </c>
      <c r="M135" s="6">
        <v>46048</v>
      </c>
      <c r="O135" s="32">
        <f>IF(Table1[[#This Row],[Phân loại]]="Tồn đầu kỳ",Table1[[#This Row],[Tổng giá trị]],0)</f>
        <v>4281941</v>
      </c>
      <c r="P135" s="7">
        <f>IF(Table1[[#This Row],[Số còn phải thu ĐK]]&lt;&gt;0,0,IF(Table1[[#This Row],[Phân loại]]="Bán hàng",Table1[[#This Row],[Tổng giá trị]],-Table1[[#This Row],[Tổng giá trị]]))</f>
        <v>0</v>
      </c>
      <c r="Q135" s="32">
        <f>IF(M135&lt;&gt;"",IF(O135&lt;&gt;0,O135,P135),0)</f>
        <v>4281941</v>
      </c>
      <c r="R135" s="7">
        <f>Table1[[#This Row],[Số còn phải thu ĐK]]+Table1[[#This Row],[Giá Trị HD sau CK]]-Table1[[#This Row],[Số tiền đã thu]]</f>
        <v>0</v>
      </c>
      <c r="S135" s="6">
        <f>IF(Table1[[#This Row],[Ngày hóa đơn]]&lt;&gt;"",Table1[[#This Row],[Ngày hóa đơn]],IF(Table1[[#This Row],[Ngày hạch toán]]&lt;&gt;"",Table1[[#This Row],[Ngày hạch toán]],""))</f>
        <v>46004</v>
      </c>
      <c r="T135" s="7"/>
      <c r="U135" s="6">
        <f>IF(Table1[[#This Row],[Ngày tính CN]]="","",S135+T135)</f>
        <v>46004</v>
      </c>
      <c r="V135" s="32">
        <f ca="1">IF(Table1[[#This Row],[Hạn thanh toán]]="","",IF((U135-NOW())&lt;0,0,(U135-NOW())))</f>
        <v>0</v>
      </c>
      <c r="W135" s="32"/>
      <c r="X135" s="32" t="str">
        <f ca="1">IF(OR(U135="",R135=0),"",IF((U135-NOW())&lt;0,-(U135-NOW()),0))</f>
        <v/>
      </c>
      <c r="Y135" s="2" t="str">
        <f>IF(R135=0,"Đã thanh toán",IF(X135="","",IF(X135&lt;=0,"Chưa đến hạn thanh toán",IF(X135&lt;=30,"Nợ quá hạn 30 ngày",IF(X135&lt;=60,"Nợ quá hạn từ 30 ngày đến 60 ngày",IF(X135&lt;=90,"Nợ quá hạn từ 60 ngày đến 90 ngày",IF(X135&lt;=120,"Nợ quá hạn từ 90 ngày đến 120 ngày","Nợ quá hạn hơn 120 ngày có khả năng mất thanh toán")))))))</f>
        <v>Đã thanh toán</v>
      </c>
      <c r="Z135" s="42">
        <f>IF(S135="","",S135)</f>
        <v>46004</v>
      </c>
      <c r="AA135" s="42">
        <f>IF(M135="","",M135)</f>
        <v>46048</v>
      </c>
      <c r="AD135" s="2" t="str">
        <f>VLOOKUP($A135,MA_KH!$A:$Q,MA_KH!O$1,0)</f>
        <v>MEGA</v>
      </c>
      <c r="AE135" s="2" t="str">
        <f>VLOOKUP($A135,MA_KH!$A:$Q,MA_KH!P$1,0)</f>
        <v>CÔNG TY TNHH MM MEGA MARKET (VIỆT NAM)</v>
      </c>
    </row>
    <row r="136" spans="1:31" ht="25.5" customHeight="1">
      <c r="A136" s="54" t="s">
        <v>189</v>
      </c>
      <c r="B136" s="54" t="s">
        <v>190</v>
      </c>
      <c r="C136" s="55">
        <v>46004</v>
      </c>
      <c r="D136" s="54" t="s">
        <v>14776</v>
      </c>
      <c r="E136" s="55">
        <v>46004</v>
      </c>
      <c r="F136" s="54" t="s">
        <v>19032</v>
      </c>
      <c r="G136" s="54" t="s">
        <v>14851</v>
      </c>
      <c r="H136" s="56">
        <v>630000</v>
      </c>
      <c r="I136" s="57">
        <v>0</v>
      </c>
      <c r="J136" s="56">
        <v>50400</v>
      </c>
      <c r="K136" s="56">
        <v>680400</v>
      </c>
      <c r="L136" s="64" t="s">
        <v>41</v>
      </c>
      <c r="M136" s="6">
        <v>46048</v>
      </c>
      <c r="O136" s="32">
        <f>IF(Table1[[#This Row],[Phân loại]]="Tồn đầu kỳ",Table1[[#This Row],[Tổng giá trị]],0)</f>
        <v>680400</v>
      </c>
      <c r="P136" s="7">
        <f>IF(Table1[[#This Row],[Số còn phải thu ĐK]]&lt;&gt;0,0,IF(Table1[[#This Row],[Phân loại]]="Bán hàng",Table1[[#This Row],[Tổng giá trị]],-Table1[[#This Row],[Tổng giá trị]]))</f>
        <v>0</v>
      </c>
      <c r="Q136" s="32">
        <f>IF(M136&lt;&gt;"",IF(O136&lt;&gt;0,O136,P136),0)</f>
        <v>680400</v>
      </c>
      <c r="R136" s="7">
        <f>Table1[[#This Row],[Số còn phải thu ĐK]]+Table1[[#This Row],[Giá Trị HD sau CK]]-Table1[[#This Row],[Số tiền đã thu]]</f>
        <v>0</v>
      </c>
      <c r="S136" s="6">
        <f>IF(Table1[[#This Row],[Ngày hóa đơn]]&lt;&gt;"",Table1[[#This Row],[Ngày hóa đơn]],IF(Table1[[#This Row],[Ngày hạch toán]]&lt;&gt;"",Table1[[#This Row],[Ngày hạch toán]],""))</f>
        <v>46004</v>
      </c>
      <c r="T136" s="7"/>
      <c r="U136" s="6">
        <f>IF(Table1[[#This Row],[Ngày tính CN]]="","",S136+T136)</f>
        <v>46004</v>
      </c>
      <c r="V136" s="32">
        <f ca="1">IF(Table1[[#This Row],[Hạn thanh toán]]="","",IF((U136-NOW())&lt;0,0,(U136-NOW())))</f>
        <v>0</v>
      </c>
      <c r="W136" s="32"/>
      <c r="X136" s="32" t="str">
        <f ca="1">IF(OR(U136="",R136=0),"",IF((U136-NOW())&lt;0,-(U136-NOW()),0))</f>
        <v/>
      </c>
      <c r="Y136" s="2" t="str">
        <f>IF(R136=0,"Đã thanh toán",IF(X136="","",IF(X136&lt;=0,"Chưa đến hạn thanh toán",IF(X136&lt;=30,"Nợ quá hạn 30 ngày",IF(X136&lt;=60,"Nợ quá hạn từ 30 ngày đến 60 ngày",IF(X136&lt;=90,"Nợ quá hạn từ 60 ngày đến 90 ngày",IF(X136&lt;=120,"Nợ quá hạn từ 90 ngày đến 120 ngày","Nợ quá hạn hơn 120 ngày có khả năng mất thanh toán")))))))</f>
        <v>Đã thanh toán</v>
      </c>
      <c r="Z136" s="42">
        <f>IF(S136="","",S136)</f>
        <v>46004</v>
      </c>
      <c r="AA136" s="42">
        <f>IF(M136="","",M136)</f>
        <v>46048</v>
      </c>
      <c r="AD136" s="2" t="str">
        <f>VLOOKUP($A136,MA_KH!$A:$Q,MA_KH!O$1,0)</f>
        <v>MEGA</v>
      </c>
      <c r="AE136" s="2" t="str">
        <f>VLOOKUP($A136,MA_KH!$A:$Q,MA_KH!P$1,0)</f>
        <v>CÔNG TY TNHH MM MEGA MARKET (VIỆT NAM)</v>
      </c>
    </row>
    <row r="137" spans="1:31" ht="25.5" customHeight="1">
      <c r="A137" s="58" t="s">
        <v>189</v>
      </c>
      <c r="B137" s="58" t="s">
        <v>190</v>
      </c>
      <c r="C137" s="59">
        <v>46004</v>
      </c>
      <c r="D137" s="58" t="s">
        <v>14775</v>
      </c>
      <c r="E137" s="59">
        <v>46004</v>
      </c>
      <c r="F137" s="58" t="s">
        <v>19033</v>
      </c>
      <c r="G137" s="58" t="s">
        <v>14852</v>
      </c>
      <c r="H137" s="60">
        <v>8744280</v>
      </c>
      <c r="I137" s="61">
        <v>0</v>
      </c>
      <c r="J137" s="60">
        <v>699542</v>
      </c>
      <c r="K137" s="60">
        <v>9443822</v>
      </c>
      <c r="L137" s="64" t="s">
        <v>41</v>
      </c>
      <c r="M137" s="6">
        <v>46048</v>
      </c>
      <c r="O137" s="32">
        <f>IF(Table1[[#This Row],[Phân loại]]="Tồn đầu kỳ",Table1[[#This Row],[Tổng giá trị]],0)</f>
        <v>9443822</v>
      </c>
      <c r="P137" s="7">
        <f>IF(Table1[[#This Row],[Số còn phải thu ĐK]]&lt;&gt;0,0,IF(Table1[[#This Row],[Phân loại]]="Bán hàng",Table1[[#This Row],[Tổng giá trị]],-Table1[[#This Row],[Tổng giá trị]]))</f>
        <v>0</v>
      </c>
      <c r="Q137" s="32">
        <f>IF(M137&lt;&gt;"",IF(O137&lt;&gt;0,O137,P137),0)</f>
        <v>9443822</v>
      </c>
      <c r="R137" s="7">
        <f>Table1[[#This Row],[Số còn phải thu ĐK]]+Table1[[#This Row],[Giá Trị HD sau CK]]-Table1[[#This Row],[Số tiền đã thu]]</f>
        <v>0</v>
      </c>
      <c r="S137" s="6">
        <f>IF(Table1[[#This Row],[Ngày hóa đơn]]&lt;&gt;"",Table1[[#This Row],[Ngày hóa đơn]],IF(Table1[[#This Row],[Ngày hạch toán]]&lt;&gt;"",Table1[[#This Row],[Ngày hạch toán]],""))</f>
        <v>46004</v>
      </c>
      <c r="T137" s="7"/>
      <c r="U137" s="6">
        <f>IF(Table1[[#This Row],[Ngày tính CN]]="","",S137+T137)</f>
        <v>46004</v>
      </c>
      <c r="V137" s="32">
        <f ca="1">IF(Table1[[#This Row],[Hạn thanh toán]]="","",IF((U137-NOW())&lt;0,0,(U137-NOW())))</f>
        <v>0</v>
      </c>
      <c r="W137" s="32"/>
      <c r="X137" s="32" t="str">
        <f ca="1">IF(OR(U137="",R137=0),"",IF((U137-NOW())&lt;0,-(U137-NOW()),0))</f>
        <v/>
      </c>
      <c r="Y137" s="2" t="str">
        <f>IF(R137=0,"Đã thanh toán",IF(X137="","",IF(X137&lt;=0,"Chưa đến hạn thanh toán",IF(X137&lt;=30,"Nợ quá hạn 30 ngày",IF(X137&lt;=60,"Nợ quá hạn từ 30 ngày đến 60 ngày",IF(X137&lt;=90,"Nợ quá hạn từ 60 ngày đến 90 ngày",IF(X137&lt;=120,"Nợ quá hạn từ 90 ngày đến 120 ngày","Nợ quá hạn hơn 120 ngày có khả năng mất thanh toán")))))))</f>
        <v>Đã thanh toán</v>
      </c>
      <c r="Z137" s="42">
        <f>IF(S137="","",S137)</f>
        <v>46004</v>
      </c>
      <c r="AA137" s="42">
        <f>IF(M137="","",M137)</f>
        <v>46048</v>
      </c>
      <c r="AD137" s="2" t="str">
        <f>VLOOKUP($A137,MA_KH!$A:$Q,MA_KH!O$1,0)</f>
        <v>MEGA</v>
      </c>
      <c r="AE137" s="2" t="str">
        <f>VLOOKUP($A137,MA_KH!$A:$Q,MA_KH!P$1,0)</f>
        <v>CÔNG TY TNHH MM MEGA MARKET (VIỆT NAM)</v>
      </c>
    </row>
    <row r="138" spans="1:31" ht="25.5" customHeight="1">
      <c r="A138" s="54" t="s">
        <v>201</v>
      </c>
      <c r="B138" s="54" t="s">
        <v>202</v>
      </c>
      <c r="C138" s="55">
        <v>46006</v>
      </c>
      <c r="D138" s="54" t="s">
        <v>14781</v>
      </c>
      <c r="E138" s="55">
        <v>46006</v>
      </c>
      <c r="F138" s="54" t="s">
        <v>19034</v>
      </c>
      <c r="G138" s="54" t="s">
        <v>14782</v>
      </c>
      <c r="H138" s="56">
        <v>3889900</v>
      </c>
      <c r="I138" s="57">
        <v>0</v>
      </c>
      <c r="J138" s="56">
        <v>311192</v>
      </c>
      <c r="K138" s="56">
        <v>4201092</v>
      </c>
      <c r="L138" s="64" t="s">
        <v>41</v>
      </c>
      <c r="M138" s="6">
        <v>46048</v>
      </c>
      <c r="O138" s="32">
        <f>IF(Table1[[#This Row],[Phân loại]]="Tồn đầu kỳ",Table1[[#This Row],[Tổng giá trị]],0)</f>
        <v>4201092</v>
      </c>
      <c r="P138" s="7">
        <f>IF(Table1[[#This Row],[Số còn phải thu ĐK]]&lt;&gt;0,0,IF(Table1[[#This Row],[Phân loại]]="Bán hàng",Table1[[#This Row],[Tổng giá trị]],-Table1[[#This Row],[Tổng giá trị]]))</f>
        <v>0</v>
      </c>
      <c r="Q138" s="32">
        <f>IF(M138&lt;&gt;"",IF(O138&lt;&gt;0,O138,P138),0)</f>
        <v>4201092</v>
      </c>
      <c r="R138" s="7">
        <f>Table1[[#This Row],[Số còn phải thu ĐK]]+Table1[[#This Row],[Giá Trị HD sau CK]]-Table1[[#This Row],[Số tiền đã thu]]</f>
        <v>0</v>
      </c>
      <c r="S138" s="6">
        <f>IF(Table1[[#This Row],[Ngày hóa đơn]]&lt;&gt;"",Table1[[#This Row],[Ngày hóa đơn]],IF(Table1[[#This Row],[Ngày hạch toán]]&lt;&gt;"",Table1[[#This Row],[Ngày hạch toán]],""))</f>
        <v>46006</v>
      </c>
      <c r="T138" s="7"/>
      <c r="U138" s="6">
        <f>IF(Table1[[#This Row],[Ngày tính CN]]="","",S138+T138)</f>
        <v>46006</v>
      </c>
      <c r="V138" s="32">
        <f ca="1">IF(Table1[[#This Row],[Hạn thanh toán]]="","",IF((U138-NOW())&lt;0,0,(U138-NOW())))</f>
        <v>0</v>
      </c>
      <c r="W138" s="32"/>
      <c r="X138" s="32" t="str">
        <f ca="1">IF(OR(U138="",R138=0),"",IF((U138-NOW())&lt;0,-(U138-NOW()),0))</f>
        <v/>
      </c>
      <c r="Y138" s="2" t="str">
        <f>IF(R138=0,"Đã thanh toán",IF(X138="","",IF(X138&lt;=0,"Chưa đến hạn thanh toán",IF(X138&lt;=30,"Nợ quá hạn 30 ngày",IF(X138&lt;=60,"Nợ quá hạn từ 30 ngày đến 60 ngày",IF(X138&lt;=90,"Nợ quá hạn từ 60 ngày đến 90 ngày",IF(X138&lt;=120,"Nợ quá hạn từ 90 ngày đến 120 ngày","Nợ quá hạn hơn 120 ngày có khả năng mất thanh toán")))))))</f>
        <v>Đã thanh toán</v>
      </c>
      <c r="Z138" s="42">
        <f>IF(S138="","",S138)</f>
        <v>46006</v>
      </c>
      <c r="AA138" s="42">
        <f>IF(M138="","",M138)</f>
        <v>46048</v>
      </c>
      <c r="AD138" s="2" t="str">
        <f>VLOOKUP($A138,MA_KH!$A:$Q,MA_KH!O$1,0)</f>
        <v>MEGA</v>
      </c>
      <c r="AE138" s="2" t="str">
        <f>VLOOKUP($A138,MA_KH!$A:$Q,MA_KH!P$1,0)</f>
        <v>CÔNG TY TNHH MM MEGA MARKET (VIỆT NAM)</v>
      </c>
    </row>
    <row r="139" spans="1:31" ht="25.5" customHeight="1">
      <c r="A139" s="54" t="s">
        <v>201</v>
      </c>
      <c r="B139" s="54" t="s">
        <v>202</v>
      </c>
      <c r="C139" s="55">
        <v>46006</v>
      </c>
      <c r="D139" s="54" t="s">
        <v>14779</v>
      </c>
      <c r="E139" s="55">
        <v>46006</v>
      </c>
      <c r="F139" s="54" t="s">
        <v>19035</v>
      </c>
      <c r="G139" s="54" t="s">
        <v>14780</v>
      </c>
      <c r="H139" s="56">
        <v>2444535</v>
      </c>
      <c r="I139" s="57">
        <v>0</v>
      </c>
      <c r="J139" s="56">
        <v>195563</v>
      </c>
      <c r="K139" s="56">
        <v>2640098</v>
      </c>
      <c r="L139" s="64" t="s">
        <v>41</v>
      </c>
      <c r="M139" s="6">
        <v>46048</v>
      </c>
      <c r="O139" s="32">
        <f>IF(Table1[[#This Row],[Phân loại]]="Tồn đầu kỳ",Table1[[#This Row],[Tổng giá trị]],0)</f>
        <v>2640098</v>
      </c>
      <c r="P139" s="7">
        <f>IF(Table1[[#This Row],[Số còn phải thu ĐK]]&lt;&gt;0,0,IF(Table1[[#This Row],[Phân loại]]="Bán hàng",Table1[[#This Row],[Tổng giá trị]],-Table1[[#This Row],[Tổng giá trị]]))</f>
        <v>0</v>
      </c>
      <c r="Q139" s="32">
        <f>IF(M139&lt;&gt;"",IF(O139&lt;&gt;0,O139,P139),0)</f>
        <v>2640098</v>
      </c>
      <c r="R139" s="7">
        <f>Table1[[#This Row],[Số còn phải thu ĐK]]+Table1[[#This Row],[Giá Trị HD sau CK]]-Table1[[#This Row],[Số tiền đã thu]]</f>
        <v>0</v>
      </c>
      <c r="S139" s="6">
        <f>IF(Table1[[#This Row],[Ngày hóa đơn]]&lt;&gt;"",Table1[[#This Row],[Ngày hóa đơn]],IF(Table1[[#This Row],[Ngày hạch toán]]&lt;&gt;"",Table1[[#This Row],[Ngày hạch toán]],""))</f>
        <v>46006</v>
      </c>
      <c r="T139" s="7"/>
      <c r="U139" s="6">
        <f>IF(Table1[[#This Row],[Ngày tính CN]]="","",S139+T139)</f>
        <v>46006</v>
      </c>
      <c r="V139" s="32">
        <f ca="1">IF(Table1[[#This Row],[Hạn thanh toán]]="","",IF((U139-NOW())&lt;0,0,(U139-NOW())))</f>
        <v>0</v>
      </c>
      <c r="W139" s="32"/>
      <c r="X139" s="32" t="str">
        <f ca="1">IF(OR(U139="",R139=0),"",IF((U139-NOW())&lt;0,-(U139-NOW()),0))</f>
        <v/>
      </c>
      <c r="Y139" s="2" t="str">
        <f>IF(R139=0,"Đã thanh toán",IF(X139="","",IF(X139&lt;=0,"Chưa đến hạn thanh toán",IF(X139&lt;=30,"Nợ quá hạn 30 ngày",IF(X139&lt;=60,"Nợ quá hạn từ 30 ngày đến 60 ngày",IF(X139&lt;=90,"Nợ quá hạn từ 60 ngày đến 90 ngày",IF(X139&lt;=120,"Nợ quá hạn từ 90 ngày đến 120 ngày","Nợ quá hạn hơn 120 ngày có khả năng mất thanh toán")))))))</f>
        <v>Đã thanh toán</v>
      </c>
      <c r="Z139" s="42">
        <f>IF(S139="","",S139)</f>
        <v>46006</v>
      </c>
      <c r="AA139" s="42">
        <f>IF(M139="","",M139)</f>
        <v>46048</v>
      </c>
      <c r="AD139" s="2" t="str">
        <f>VLOOKUP($A139,MA_KH!$A:$Q,MA_KH!O$1,0)</f>
        <v>MEGA</v>
      </c>
      <c r="AE139" s="2" t="str">
        <f>VLOOKUP($A139,MA_KH!$A:$Q,MA_KH!P$1,0)</f>
        <v>CÔNG TY TNHH MM MEGA MARKET (VIỆT NAM)</v>
      </c>
    </row>
    <row r="140" spans="1:31" ht="25.5" customHeight="1">
      <c r="A140" s="54" t="s">
        <v>197</v>
      </c>
      <c r="B140" s="54" t="s">
        <v>198</v>
      </c>
      <c r="C140" s="55">
        <v>46006</v>
      </c>
      <c r="D140" s="54" t="s">
        <v>14783</v>
      </c>
      <c r="E140" s="55">
        <v>46006</v>
      </c>
      <c r="F140" s="54" t="s">
        <v>19036</v>
      </c>
      <c r="G140" s="54" t="s">
        <v>14784</v>
      </c>
      <c r="H140" s="56">
        <v>2401510</v>
      </c>
      <c r="I140" s="57">
        <v>0</v>
      </c>
      <c r="J140" s="56">
        <v>192121</v>
      </c>
      <c r="K140" s="56">
        <v>2593631</v>
      </c>
      <c r="L140" s="64" t="s">
        <v>41</v>
      </c>
      <c r="M140" s="6">
        <v>46048</v>
      </c>
      <c r="O140" s="32">
        <f>IF(Table1[[#This Row],[Phân loại]]="Tồn đầu kỳ",Table1[[#This Row],[Tổng giá trị]],0)</f>
        <v>2593631</v>
      </c>
      <c r="P140" s="7">
        <f>IF(Table1[[#This Row],[Số còn phải thu ĐK]]&lt;&gt;0,0,IF(Table1[[#This Row],[Phân loại]]="Bán hàng",Table1[[#This Row],[Tổng giá trị]],-Table1[[#This Row],[Tổng giá trị]]))</f>
        <v>0</v>
      </c>
      <c r="Q140" s="32">
        <f>IF(M140&lt;&gt;"",IF(O140&lt;&gt;0,O140,P140),0)</f>
        <v>2593631</v>
      </c>
      <c r="R140" s="7">
        <f>Table1[[#This Row],[Số còn phải thu ĐK]]+Table1[[#This Row],[Giá Trị HD sau CK]]-Table1[[#This Row],[Số tiền đã thu]]</f>
        <v>0</v>
      </c>
      <c r="S140" s="6">
        <f>IF(Table1[[#This Row],[Ngày hóa đơn]]&lt;&gt;"",Table1[[#This Row],[Ngày hóa đơn]],IF(Table1[[#This Row],[Ngày hạch toán]]&lt;&gt;"",Table1[[#This Row],[Ngày hạch toán]],""))</f>
        <v>46006</v>
      </c>
      <c r="T140" s="7"/>
      <c r="U140" s="6">
        <f>IF(Table1[[#This Row],[Ngày tính CN]]="","",S140+T140)</f>
        <v>46006</v>
      </c>
      <c r="V140" s="32">
        <f ca="1">IF(Table1[[#This Row],[Hạn thanh toán]]="","",IF((U140-NOW())&lt;0,0,(U140-NOW())))</f>
        <v>0</v>
      </c>
      <c r="W140" s="32"/>
      <c r="X140" s="32" t="str">
        <f ca="1">IF(OR(U140="",R140=0),"",IF((U140-NOW())&lt;0,-(U140-NOW()),0))</f>
        <v/>
      </c>
      <c r="Y140" s="2" t="str">
        <f>IF(R140=0,"Đã thanh toán",IF(X140="","",IF(X140&lt;=0,"Chưa đến hạn thanh toán",IF(X140&lt;=30,"Nợ quá hạn 30 ngày",IF(X140&lt;=60,"Nợ quá hạn từ 30 ngày đến 60 ngày",IF(X140&lt;=90,"Nợ quá hạn từ 60 ngày đến 90 ngày",IF(X140&lt;=120,"Nợ quá hạn từ 90 ngày đến 120 ngày","Nợ quá hạn hơn 120 ngày có khả năng mất thanh toán")))))))</f>
        <v>Đã thanh toán</v>
      </c>
      <c r="Z140" s="42">
        <f>IF(S140="","",S140)</f>
        <v>46006</v>
      </c>
      <c r="AA140" s="42">
        <f>IF(M140="","",M140)</f>
        <v>46048</v>
      </c>
      <c r="AD140" s="2" t="str">
        <f>VLOOKUP($A140,MA_KH!$A:$Q,MA_KH!O$1,0)</f>
        <v>MEGA</v>
      </c>
      <c r="AE140" s="2" t="str">
        <f>VLOOKUP($A140,MA_KH!$A:$Q,MA_KH!P$1,0)</f>
        <v>CÔNG TY TNHH MM MEGA MARKET (VIỆT NAM)</v>
      </c>
    </row>
    <row r="141" spans="1:31" ht="25.5" customHeight="1">
      <c r="A141" s="54" t="s">
        <v>195</v>
      </c>
      <c r="B141" s="54" t="s">
        <v>196</v>
      </c>
      <c r="C141" s="55">
        <v>46006</v>
      </c>
      <c r="D141" s="54" t="s">
        <v>14785</v>
      </c>
      <c r="E141" s="55">
        <v>46006</v>
      </c>
      <c r="F141" s="54" t="s">
        <v>19037</v>
      </c>
      <c r="G141" s="54" t="s">
        <v>14786</v>
      </c>
      <c r="H141" s="56">
        <v>1825740</v>
      </c>
      <c r="I141" s="57">
        <v>0</v>
      </c>
      <c r="J141" s="56">
        <v>146059</v>
      </c>
      <c r="K141" s="56">
        <v>1971799</v>
      </c>
      <c r="L141" s="64" t="s">
        <v>41</v>
      </c>
      <c r="M141" s="6">
        <v>46048</v>
      </c>
      <c r="O141" s="32">
        <f>IF(Table1[[#This Row],[Phân loại]]="Tồn đầu kỳ",Table1[[#This Row],[Tổng giá trị]],0)</f>
        <v>1971799</v>
      </c>
      <c r="P141" s="7">
        <f>IF(Table1[[#This Row],[Số còn phải thu ĐK]]&lt;&gt;0,0,IF(Table1[[#This Row],[Phân loại]]="Bán hàng",Table1[[#This Row],[Tổng giá trị]],-Table1[[#This Row],[Tổng giá trị]]))</f>
        <v>0</v>
      </c>
      <c r="Q141" s="32">
        <f>IF(M141&lt;&gt;"",IF(O141&lt;&gt;0,O141,P141),0)</f>
        <v>1971799</v>
      </c>
      <c r="R141" s="7">
        <f>Table1[[#This Row],[Số còn phải thu ĐK]]+Table1[[#This Row],[Giá Trị HD sau CK]]-Table1[[#This Row],[Số tiền đã thu]]</f>
        <v>0</v>
      </c>
      <c r="S141" s="6">
        <f>IF(Table1[[#This Row],[Ngày hóa đơn]]&lt;&gt;"",Table1[[#This Row],[Ngày hóa đơn]],IF(Table1[[#This Row],[Ngày hạch toán]]&lt;&gt;"",Table1[[#This Row],[Ngày hạch toán]],""))</f>
        <v>46006</v>
      </c>
      <c r="T141" s="7"/>
      <c r="U141" s="6">
        <f>IF(Table1[[#This Row],[Ngày tính CN]]="","",S141+T141)</f>
        <v>46006</v>
      </c>
      <c r="V141" s="32">
        <f ca="1">IF(Table1[[#This Row],[Hạn thanh toán]]="","",IF((U141-NOW())&lt;0,0,(U141-NOW())))</f>
        <v>0</v>
      </c>
      <c r="W141" s="32"/>
      <c r="X141" s="32" t="str">
        <f ca="1">IF(OR(U141="",R141=0),"",IF((U141-NOW())&lt;0,-(U141-NOW()),0))</f>
        <v/>
      </c>
      <c r="Y141" s="2" t="str">
        <f>IF(R141=0,"Đã thanh toán",IF(X141="","",IF(X141&lt;=0,"Chưa đến hạn thanh toán",IF(X141&lt;=30,"Nợ quá hạn 30 ngày",IF(X141&lt;=60,"Nợ quá hạn từ 30 ngày đến 60 ngày",IF(X141&lt;=90,"Nợ quá hạn từ 60 ngày đến 90 ngày",IF(X141&lt;=120,"Nợ quá hạn từ 90 ngày đến 120 ngày","Nợ quá hạn hơn 120 ngày có khả năng mất thanh toán")))))))</f>
        <v>Đã thanh toán</v>
      </c>
      <c r="Z141" s="42">
        <f>IF(S141="","",S141)</f>
        <v>46006</v>
      </c>
      <c r="AA141" s="42">
        <f>IF(M141="","",M141)</f>
        <v>46048</v>
      </c>
      <c r="AD141" s="2" t="str">
        <f>VLOOKUP($A141,MA_KH!$A:$Q,MA_KH!O$1,0)</f>
        <v>MEGA</v>
      </c>
      <c r="AE141" s="2" t="str">
        <f>VLOOKUP($A141,MA_KH!$A:$Q,MA_KH!P$1,0)</f>
        <v>CÔNG TY TNHH MM MEGA MARKET (VIỆT NAM)</v>
      </c>
    </row>
    <row r="142" spans="1:31" ht="25.5" customHeight="1">
      <c r="A142" s="58" t="s">
        <v>199</v>
      </c>
      <c r="B142" s="58" t="s">
        <v>200</v>
      </c>
      <c r="C142" s="59">
        <v>46006</v>
      </c>
      <c r="D142" s="58" t="s">
        <v>14787</v>
      </c>
      <c r="E142" s="59">
        <v>46006</v>
      </c>
      <c r="F142" s="58" t="s">
        <v>19038</v>
      </c>
      <c r="G142" s="58" t="s">
        <v>14853</v>
      </c>
      <c r="H142" s="60">
        <v>1876650</v>
      </c>
      <c r="I142" s="61">
        <v>0</v>
      </c>
      <c r="J142" s="60">
        <v>150132</v>
      </c>
      <c r="K142" s="60">
        <v>2026782</v>
      </c>
      <c r="L142" s="64" t="s">
        <v>41</v>
      </c>
      <c r="M142" s="6">
        <v>46048</v>
      </c>
      <c r="O142" s="32">
        <f>IF(Table1[[#This Row],[Phân loại]]="Tồn đầu kỳ",Table1[[#This Row],[Tổng giá trị]],0)</f>
        <v>2026782</v>
      </c>
      <c r="P142" s="7">
        <f>IF(Table1[[#This Row],[Số còn phải thu ĐK]]&lt;&gt;0,0,IF(Table1[[#This Row],[Phân loại]]="Bán hàng",Table1[[#This Row],[Tổng giá trị]],-Table1[[#This Row],[Tổng giá trị]]))</f>
        <v>0</v>
      </c>
      <c r="Q142" s="32">
        <f>IF(M142&lt;&gt;"",IF(O142&lt;&gt;0,O142,P142),0)</f>
        <v>2026782</v>
      </c>
      <c r="R142" s="7">
        <f>Table1[[#This Row],[Số còn phải thu ĐK]]+Table1[[#This Row],[Giá Trị HD sau CK]]-Table1[[#This Row],[Số tiền đã thu]]</f>
        <v>0</v>
      </c>
      <c r="S142" s="6">
        <f>IF(Table1[[#This Row],[Ngày hóa đơn]]&lt;&gt;"",Table1[[#This Row],[Ngày hóa đơn]],IF(Table1[[#This Row],[Ngày hạch toán]]&lt;&gt;"",Table1[[#This Row],[Ngày hạch toán]],""))</f>
        <v>46006</v>
      </c>
      <c r="T142" s="7"/>
      <c r="U142" s="6">
        <f>IF(Table1[[#This Row],[Ngày tính CN]]="","",S142+T142)</f>
        <v>46006</v>
      </c>
      <c r="V142" s="32">
        <f ca="1">IF(Table1[[#This Row],[Hạn thanh toán]]="","",IF((U142-NOW())&lt;0,0,(U142-NOW())))</f>
        <v>0</v>
      </c>
      <c r="W142" s="32"/>
      <c r="X142" s="32" t="str">
        <f ca="1">IF(OR(U142="",R142=0),"",IF((U142-NOW())&lt;0,-(U142-NOW()),0))</f>
        <v/>
      </c>
      <c r="Y142" s="2" t="str">
        <f>IF(R142=0,"Đã thanh toán",IF(X142="","",IF(X142&lt;=0,"Chưa đến hạn thanh toán",IF(X142&lt;=30,"Nợ quá hạn 30 ngày",IF(X142&lt;=60,"Nợ quá hạn từ 30 ngày đến 60 ngày",IF(X142&lt;=90,"Nợ quá hạn từ 60 ngày đến 90 ngày",IF(X142&lt;=120,"Nợ quá hạn từ 90 ngày đến 120 ngày","Nợ quá hạn hơn 120 ngày có khả năng mất thanh toán")))))))</f>
        <v>Đã thanh toán</v>
      </c>
      <c r="Z142" s="42">
        <f>IF(S142="","",S142)</f>
        <v>46006</v>
      </c>
      <c r="AA142" s="42">
        <f>IF(M142="","",M142)</f>
        <v>46048</v>
      </c>
      <c r="AD142" s="2" t="str">
        <f>VLOOKUP($A142,MA_KH!$A:$Q,MA_KH!O$1,0)</f>
        <v>MEGA</v>
      </c>
      <c r="AE142" s="2" t="str">
        <f>VLOOKUP($A142,MA_KH!$A:$Q,MA_KH!P$1,0)</f>
        <v>CÔNG TY TNHH MM MEGA MARKET (VIỆT NAM)</v>
      </c>
    </row>
    <row r="143" spans="1:31" ht="25.5" customHeight="1">
      <c r="A143" s="54" t="s">
        <v>250</v>
      </c>
      <c r="B143" s="54" t="s">
        <v>251</v>
      </c>
      <c r="C143" s="55">
        <v>46007</v>
      </c>
      <c r="D143" s="54" t="s">
        <v>14788</v>
      </c>
      <c r="E143" s="55">
        <v>46007</v>
      </c>
      <c r="F143" s="54" t="s">
        <v>19039</v>
      </c>
      <c r="G143" s="54" t="s">
        <v>14789</v>
      </c>
      <c r="H143" s="56">
        <v>1715280</v>
      </c>
      <c r="I143" s="57">
        <v>0</v>
      </c>
      <c r="J143" s="56">
        <v>137222</v>
      </c>
      <c r="K143" s="56">
        <v>1852502</v>
      </c>
      <c r="L143" s="64" t="s">
        <v>41</v>
      </c>
      <c r="M143" s="6">
        <v>46048</v>
      </c>
      <c r="O143" s="32">
        <f>IF(Table1[[#This Row],[Phân loại]]="Tồn đầu kỳ",Table1[[#This Row],[Tổng giá trị]],0)</f>
        <v>1852502</v>
      </c>
      <c r="P143" s="7">
        <f>IF(Table1[[#This Row],[Số còn phải thu ĐK]]&lt;&gt;0,0,IF(Table1[[#This Row],[Phân loại]]="Bán hàng",Table1[[#This Row],[Tổng giá trị]],-Table1[[#This Row],[Tổng giá trị]]))</f>
        <v>0</v>
      </c>
      <c r="Q143" s="32">
        <f>IF(M143&lt;&gt;"",IF(O143&lt;&gt;0,O143,P143),0)</f>
        <v>1852502</v>
      </c>
      <c r="R143" s="7">
        <f>Table1[[#This Row],[Số còn phải thu ĐK]]+Table1[[#This Row],[Giá Trị HD sau CK]]-Table1[[#This Row],[Số tiền đã thu]]</f>
        <v>0</v>
      </c>
      <c r="S143" s="6">
        <f>IF(Table1[[#This Row],[Ngày hóa đơn]]&lt;&gt;"",Table1[[#This Row],[Ngày hóa đơn]],IF(Table1[[#This Row],[Ngày hạch toán]]&lt;&gt;"",Table1[[#This Row],[Ngày hạch toán]],""))</f>
        <v>46007</v>
      </c>
      <c r="T143" s="7"/>
      <c r="U143" s="6">
        <f>IF(Table1[[#This Row],[Ngày tính CN]]="","",S143+T143)</f>
        <v>46007</v>
      </c>
      <c r="V143" s="32">
        <f ca="1">IF(Table1[[#This Row],[Hạn thanh toán]]="","",IF((U143-NOW())&lt;0,0,(U143-NOW())))</f>
        <v>0</v>
      </c>
      <c r="W143" s="32"/>
      <c r="X143" s="32" t="str">
        <f ca="1">IF(OR(U143="",R143=0),"",IF((U143-NOW())&lt;0,-(U143-NOW()),0))</f>
        <v/>
      </c>
      <c r="Y143" s="2" t="str">
        <f>IF(R143=0,"Đã thanh toán",IF(X143="","",IF(X143&lt;=0,"Chưa đến hạn thanh toán",IF(X143&lt;=30,"Nợ quá hạn 30 ngày",IF(X143&lt;=60,"Nợ quá hạn từ 30 ngày đến 60 ngày",IF(X143&lt;=90,"Nợ quá hạn từ 60 ngày đến 90 ngày",IF(X143&lt;=120,"Nợ quá hạn từ 90 ngày đến 120 ngày","Nợ quá hạn hơn 120 ngày có khả năng mất thanh toán")))))))</f>
        <v>Đã thanh toán</v>
      </c>
      <c r="Z143" s="42">
        <f>IF(S143="","",S143)</f>
        <v>46007</v>
      </c>
      <c r="AA143" s="42">
        <f>IF(M143="","",M143)</f>
        <v>46048</v>
      </c>
      <c r="AD143" s="2" t="str">
        <f>VLOOKUP($A143,MA_KH!$A:$Q,MA_KH!O$1,0)</f>
        <v>MEGA</v>
      </c>
      <c r="AE143" s="2" t="str">
        <f>VLOOKUP($A143,MA_KH!$A:$Q,MA_KH!P$1,0)</f>
        <v>CÔNG TY TNHH MM MEGA MARKET (VIỆT NAM)</v>
      </c>
    </row>
    <row r="144" spans="1:31" ht="25.5" customHeight="1">
      <c r="A144" s="58" t="s">
        <v>250</v>
      </c>
      <c r="B144" s="58" t="s">
        <v>251</v>
      </c>
      <c r="C144" s="59">
        <v>46007</v>
      </c>
      <c r="D144" s="58" t="s">
        <v>14854</v>
      </c>
      <c r="E144" s="59">
        <v>46007</v>
      </c>
      <c r="F144" s="58" t="s">
        <v>19040</v>
      </c>
      <c r="G144" s="58" t="s">
        <v>14855</v>
      </c>
      <c r="H144" s="60">
        <v>2957010</v>
      </c>
      <c r="I144" s="61">
        <v>0</v>
      </c>
      <c r="J144" s="60">
        <v>236561</v>
      </c>
      <c r="K144" s="60">
        <v>3193571</v>
      </c>
      <c r="L144" s="64" t="s">
        <v>41</v>
      </c>
      <c r="M144" s="6">
        <v>46048</v>
      </c>
      <c r="O144" s="32">
        <f>IF(Table1[[#This Row],[Phân loại]]="Tồn đầu kỳ",Table1[[#This Row],[Tổng giá trị]],0)</f>
        <v>3193571</v>
      </c>
      <c r="P144" s="7">
        <f>IF(Table1[[#This Row],[Số còn phải thu ĐK]]&lt;&gt;0,0,IF(Table1[[#This Row],[Phân loại]]="Bán hàng",Table1[[#This Row],[Tổng giá trị]],-Table1[[#This Row],[Tổng giá trị]]))</f>
        <v>0</v>
      </c>
      <c r="Q144" s="32">
        <f>IF(M144&lt;&gt;"",IF(O144&lt;&gt;0,O144,P144),0)</f>
        <v>3193571</v>
      </c>
      <c r="R144" s="7">
        <f>Table1[[#This Row],[Số còn phải thu ĐK]]+Table1[[#This Row],[Giá Trị HD sau CK]]-Table1[[#This Row],[Số tiền đã thu]]</f>
        <v>0</v>
      </c>
      <c r="S144" s="6">
        <f>IF(Table1[[#This Row],[Ngày hóa đơn]]&lt;&gt;"",Table1[[#This Row],[Ngày hóa đơn]],IF(Table1[[#This Row],[Ngày hạch toán]]&lt;&gt;"",Table1[[#This Row],[Ngày hạch toán]],""))</f>
        <v>46007</v>
      </c>
      <c r="T144" s="7"/>
      <c r="U144" s="6">
        <f>IF(Table1[[#This Row],[Ngày tính CN]]="","",S144+T144)</f>
        <v>46007</v>
      </c>
      <c r="V144" s="32">
        <f ca="1">IF(Table1[[#This Row],[Hạn thanh toán]]="","",IF((U144-NOW())&lt;0,0,(U144-NOW())))</f>
        <v>0</v>
      </c>
      <c r="W144" s="32"/>
      <c r="X144" s="32" t="str">
        <f ca="1">IF(OR(U144="",R144=0),"",IF((U144-NOW())&lt;0,-(U144-NOW()),0))</f>
        <v/>
      </c>
      <c r="Y144" s="2" t="str">
        <f>IF(R144=0,"Đã thanh toán",IF(X144="","",IF(X144&lt;=0,"Chưa đến hạn thanh toán",IF(X144&lt;=30,"Nợ quá hạn 30 ngày",IF(X144&lt;=60,"Nợ quá hạn từ 30 ngày đến 60 ngày",IF(X144&lt;=90,"Nợ quá hạn từ 60 ngày đến 90 ngày",IF(X144&lt;=120,"Nợ quá hạn từ 90 ngày đến 120 ngày","Nợ quá hạn hơn 120 ngày có khả năng mất thanh toán")))))))</f>
        <v>Đã thanh toán</v>
      </c>
      <c r="Z144" s="42">
        <f>IF(S144="","",S144)</f>
        <v>46007</v>
      </c>
      <c r="AA144" s="42">
        <f>IF(M144="","",M144)</f>
        <v>46048</v>
      </c>
      <c r="AD144" s="2" t="str">
        <f>VLOOKUP($A144,MA_KH!$A:$Q,MA_KH!O$1,0)</f>
        <v>MEGA</v>
      </c>
      <c r="AE144" s="2" t="str">
        <f>VLOOKUP($A144,MA_KH!$A:$Q,MA_KH!P$1,0)</f>
        <v>CÔNG TY TNHH MM MEGA MARKET (VIỆT NAM)</v>
      </c>
    </row>
    <row r="145" spans="1:31" ht="25.5" customHeight="1">
      <c r="A145" s="58" t="s">
        <v>101</v>
      </c>
      <c r="B145" s="58" t="s">
        <v>102</v>
      </c>
      <c r="C145" s="59">
        <v>46008</v>
      </c>
      <c r="D145" s="58" t="s">
        <v>14856</v>
      </c>
      <c r="E145" s="59">
        <v>46008</v>
      </c>
      <c r="F145" s="58" t="s">
        <v>19041</v>
      </c>
      <c r="G145" s="58" t="s">
        <v>14857</v>
      </c>
      <c r="H145" s="60">
        <v>932890</v>
      </c>
      <c r="I145" s="61">
        <v>0</v>
      </c>
      <c r="J145" s="60">
        <v>74631</v>
      </c>
      <c r="K145" s="60">
        <v>1007521</v>
      </c>
      <c r="L145" s="64" t="s">
        <v>41</v>
      </c>
      <c r="M145" s="6">
        <v>46048</v>
      </c>
      <c r="O145" s="32">
        <f>IF(Table1[[#This Row],[Phân loại]]="Tồn đầu kỳ",Table1[[#This Row],[Tổng giá trị]],0)</f>
        <v>1007521</v>
      </c>
      <c r="P145" s="7">
        <f>IF(Table1[[#This Row],[Số còn phải thu ĐK]]&lt;&gt;0,0,IF(Table1[[#This Row],[Phân loại]]="Bán hàng",Table1[[#This Row],[Tổng giá trị]],-Table1[[#This Row],[Tổng giá trị]]))</f>
        <v>0</v>
      </c>
      <c r="Q145" s="32">
        <f>IF(M145&lt;&gt;"",IF(O145&lt;&gt;0,O145,P145),0)</f>
        <v>1007521</v>
      </c>
      <c r="R145" s="7">
        <f>Table1[[#This Row],[Số còn phải thu ĐK]]+Table1[[#This Row],[Giá Trị HD sau CK]]-Table1[[#This Row],[Số tiền đã thu]]</f>
        <v>0</v>
      </c>
      <c r="S145" s="6">
        <f>IF(Table1[[#This Row],[Ngày hóa đơn]]&lt;&gt;"",Table1[[#This Row],[Ngày hóa đơn]],IF(Table1[[#This Row],[Ngày hạch toán]]&lt;&gt;"",Table1[[#This Row],[Ngày hạch toán]],""))</f>
        <v>46008</v>
      </c>
      <c r="T145" s="7"/>
      <c r="U145" s="6">
        <f>IF(Table1[[#This Row],[Ngày tính CN]]="","",S145+T145)</f>
        <v>46008</v>
      </c>
      <c r="V145" s="32">
        <f ca="1">IF(Table1[[#This Row],[Hạn thanh toán]]="","",IF((U145-NOW())&lt;0,0,(U145-NOW())))</f>
        <v>0</v>
      </c>
      <c r="W145" s="32"/>
      <c r="X145" s="32" t="str">
        <f ca="1">IF(OR(U145="",R145=0),"",IF((U145-NOW())&lt;0,-(U145-NOW()),0))</f>
        <v/>
      </c>
      <c r="Y145" s="2" t="str">
        <f>IF(R145=0,"Đã thanh toán",IF(X145="","",IF(X145&lt;=0,"Chưa đến hạn thanh toán",IF(X145&lt;=30,"Nợ quá hạn 30 ngày",IF(X145&lt;=60,"Nợ quá hạn từ 30 ngày đến 60 ngày",IF(X145&lt;=90,"Nợ quá hạn từ 60 ngày đến 90 ngày",IF(X145&lt;=120,"Nợ quá hạn từ 90 ngày đến 120 ngày","Nợ quá hạn hơn 120 ngày có khả năng mất thanh toán")))))))</f>
        <v>Đã thanh toán</v>
      </c>
      <c r="Z145" s="42">
        <f>IF(S145="","",S145)</f>
        <v>46008</v>
      </c>
      <c r="AA145" s="42">
        <f>IF(M145="","",M145)</f>
        <v>46048</v>
      </c>
      <c r="AD145" s="2" t="str">
        <f>VLOOKUP($A145,MA_KH!$A:$Q,MA_KH!O$1,0)</f>
        <v>MEGA</v>
      </c>
      <c r="AE145" s="2" t="str">
        <f>VLOOKUP($A145,MA_KH!$A:$Q,MA_KH!P$1,0)</f>
        <v>CÔNG TY TNHH MM MEGA MARKET (VIỆT NAM)</v>
      </c>
    </row>
    <row r="146" spans="1:31" ht="25.5" customHeight="1">
      <c r="A146" s="58" t="s">
        <v>101</v>
      </c>
      <c r="B146" s="58" t="s">
        <v>102</v>
      </c>
      <c r="C146" s="59">
        <v>46009</v>
      </c>
      <c r="D146" s="58" t="s">
        <v>14858</v>
      </c>
      <c r="E146" s="59">
        <v>46009</v>
      </c>
      <c r="F146" s="58" t="s">
        <v>19042</v>
      </c>
      <c r="G146" s="58" t="s">
        <v>14859</v>
      </c>
      <c r="H146" s="60">
        <v>2401510</v>
      </c>
      <c r="I146" s="61">
        <v>0</v>
      </c>
      <c r="J146" s="60">
        <v>192121</v>
      </c>
      <c r="K146" s="60">
        <v>2593631</v>
      </c>
      <c r="L146" s="64" t="s">
        <v>41</v>
      </c>
      <c r="M146" s="6">
        <v>46048</v>
      </c>
      <c r="O146" s="32">
        <f>IF(Table1[[#This Row],[Phân loại]]="Tồn đầu kỳ",Table1[[#This Row],[Tổng giá trị]],0)</f>
        <v>2593631</v>
      </c>
      <c r="P146" s="7">
        <f>IF(Table1[[#This Row],[Số còn phải thu ĐK]]&lt;&gt;0,0,IF(Table1[[#This Row],[Phân loại]]="Bán hàng",Table1[[#This Row],[Tổng giá trị]],-Table1[[#This Row],[Tổng giá trị]]))</f>
        <v>0</v>
      </c>
      <c r="Q146" s="32">
        <f>IF(M146&lt;&gt;"",IF(O146&lt;&gt;0,O146,P146),0)</f>
        <v>2593631</v>
      </c>
      <c r="R146" s="7">
        <f>Table1[[#This Row],[Số còn phải thu ĐK]]+Table1[[#This Row],[Giá Trị HD sau CK]]-Table1[[#This Row],[Số tiền đã thu]]</f>
        <v>0</v>
      </c>
      <c r="S146" s="6">
        <f>IF(Table1[[#This Row],[Ngày hóa đơn]]&lt;&gt;"",Table1[[#This Row],[Ngày hóa đơn]],IF(Table1[[#This Row],[Ngày hạch toán]]&lt;&gt;"",Table1[[#This Row],[Ngày hạch toán]],""))</f>
        <v>46009</v>
      </c>
      <c r="T146" s="7"/>
      <c r="U146" s="6">
        <f>IF(Table1[[#This Row],[Ngày tính CN]]="","",S146+T146)</f>
        <v>46009</v>
      </c>
      <c r="V146" s="32">
        <f ca="1">IF(Table1[[#This Row],[Hạn thanh toán]]="","",IF((U146-NOW())&lt;0,0,(U146-NOW())))</f>
        <v>0</v>
      </c>
      <c r="W146" s="32"/>
      <c r="X146" s="32" t="str">
        <f ca="1">IF(OR(U146="",R146=0),"",IF((U146-NOW())&lt;0,-(U146-NOW()),0))</f>
        <v/>
      </c>
      <c r="Y146" s="2" t="str">
        <f>IF(R146=0,"Đã thanh toán",IF(X146="","",IF(X146&lt;=0,"Chưa đến hạn thanh toán",IF(X146&lt;=30,"Nợ quá hạn 30 ngày",IF(X146&lt;=60,"Nợ quá hạn từ 30 ngày đến 60 ngày",IF(X146&lt;=90,"Nợ quá hạn từ 60 ngày đến 90 ngày",IF(X146&lt;=120,"Nợ quá hạn từ 90 ngày đến 120 ngày","Nợ quá hạn hơn 120 ngày có khả năng mất thanh toán")))))))</f>
        <v>Đã thanh toán</v>
      </c>
      <c r="Z146" s="42">
        <f>IF(S146="","",S146)</f>
        <v>46009</v>
      </c>
      <c r="AA146" s="42">
        <f>IF(M146="","",M146)</f>
        <v>46048</v>
      </c>
      <c r="AD146" s="2" t="str">
        <f>VLOOKUP($A146,MA_KH!$A:$Q,MA_KH!O$1,0)</f>
        <v>MEGA</v>
      </c>
      <c r="AE146" s="2" t="str">
        <f>VLOOKUP($A146,MA_KH!$A:$Q,MA_KH!P$1,0)</f>
        <v>CÔNG TY TNHH MM MEGA MARKET (VIỆT NAM)</v>
      </c>
    </row>
    <row r="147" spans="1:31" ht="25.5" customHeight="1">
      <c r="A147" s="54" t="s">
        <v>189</v>
      </c>
      <c r="B147" s="54" t="s">
        <v>190</v>
      </c>
      <c r="C147" s="55">
        <v>46009</v>
      </c>
      <c r="D147" s="54" t="s">
        <v>14860</v>
      </c>
      <c r="E147" s="55">
        <v>46009</v>
      </c>
      <c r="F147" s="54" t="s">
        <v>19043</v>
      </c>
      <c r="G147" s="54" t="s">
        <v>14861</v>
      </c>
      <c r="H147" s="56">
        <v>725000</v>
      </c>
      <c r="I147" s="57">
        <v>0</v>
      </c>
      <c r="J147" s="56">
        <v>58000</v>
      </c>
      <c r="K147" s="56">
        <v>783000</v>
      </c>
      <c r="L147" s="64" t="s">
        <v>41</v>
      </c>
      <c r="M147" s="6">
        <v>46048</v>
      </c>
      <c r="O147" s="32">
        <f>IF(Table1[[#This Row],[Phân loại]]="Tồn đầu kỳ",Table1[[#This Row],[Tổng giá trị]],0)</f>
        <v>783000</v>
      </c>
      <c r="P147" s="7">
        <f>IF(Table1[[#This Row],[Số còn phải thu ĐK]]&lt;&gt;0,0,IF(Table1[[#This Row],[Phân loại]]="Bán hàng",Table1[[#This Row],[Tổng giá trị]],-Table1[[#This Row],[Tổng giá trị]]))</f>
        <v>0</v>
      </c>
      <c r="Q147" s="32">
        <f>IF(M147&lt;&gt;"",IF(O147&lt;&gt;0,O147,P147),0)</f>
        <v>783000</v>
      </c>
      <c r="R147" s="7">
        <f>Table1[[#This Row],[Số còn phải thu ĐK]]+Table1[[#This Row],[Giá Trị HD sau CK]]-Table1[[#This Row],[Số tiền đã thu]]</f>
        <v>0</v>
      </c>
      <c r="S147" s="6">
        <f>IF(Table1[[#This Row],[Ngày hóa đơn]]&lt;&gt;"",Table1[[#This Row],[Ngày hóa đơn]],IF(Table1[[#This Row],[Ngày hạch toán]]&lt;&gt;"",Table1[[#This Row],[Ngày hạch toán]],""))</f>
        <v>46009</v>
      </c>
      <c r="T147" s="7"/>
      <c r="U147" s="6">
        <f>IF(Table1[[#This Row],[Ngày tính CN]]="","",S147+T147)</f>
        <v>46009</v>
      </c>
      <c r="V147" s="32">
        <f ca="1">IF(Table1[[#This Row],[Hạn thanh toán]]="","",IF((U147-NOW())&lt;0,0,(U147-NOW())))</f>
        <v>0</v>
      </c>
      <c r="W147" s="32"/>
      <c r="X147" s="32" t="str">
        <f ca="1">IF(OR(U147="",R147=0),"",IF((U147-NOW())&lt;0,-(U147-NOW()),0))</f>
        <v/>
      </c>
      <c r="Y147" s="2" t="str">
        <f>IF(R147=0,"Đã thanh toán",IF(X147="","",IF(X147&lt;=0,"Chưa đến hạn thanh toán",IF(X147&lt;=30,"Nợ quá hạn 30 ngày",IF(X147&lt;=60,"Nợ quá hạn từ 30 ngày đến 60 ngày",IF(X147&lt;=90,"Nợ quá hạn từ 60 ngày đến 90 ngày",IF(X147&lt;=120,"Nợ quá hạn từ 90 ngày đến 120 ngày","Nợ quá hạn hơn 120 ngày có khả năng mất thanh toán")))))))</f>
        <v>Đã thanh toán</v>
      </c>
      <c r="Z147" s="42">
        <f>IF(S147="","",S147)</f>
        <v>46009</v>
      </c>
      <c r="AA147" s="42">
        <f>IF(M147="","",M147)</f>
        <v>46048</v>
      </c>
      <c r="AD147" s="2" t="str">
        <f>VLOOKUP($A147,MA_KH!$A:$Q,MA_KH!O$1,0)</f>
        <v>MEGA</v>
      </c>
      <c r="AE147" s="2" t="str">
        <f>VLOOKUP($A147,MA_KH!$A:$Q,MA_KH!P$1,0)</f>
        <v>CÔNG TY TNHH MM MEGA MARKET (VIỆT NAM)</v>
      </c>
    </row>
    <row r="148" spans="1:31" ht="25.5" customHeight="1">
      <c r="A148" s="54" t="s">
        <v>189</v>
      </c>
      <c r="B148" s="54" t="s">
        <v>190</v>
      </c>
      <c r="C148" s="55">
        <v>46009</v>
      </c>
      <c r="D148" s="54" t="s">
        <v>14862</v>
      </c>
      <c r="E148" s="55">
        <v>46009</v>
      </c>
      <c r="F148" s="54" t="s">
        <v>19044</v>
      </c>
      <c r="G148" s="54" t="s">
        <v>14863</v>
      </c>
      <c r="H148" s="56">
        <v>892850</v>
      </c>
      <c r="I148" s="57">
        <v>0</v>
      </c>
      <c r="J148" s="56">
        <v>71428</v>
      </c>
      <c r="K148" s="56">
        <v>964278</v>
      </c>
      <c r="L148" s="64" t="s">
        <v>41</v>
      </c>
      <c r="M148" s="6">
        <v>46048</v>
      </c>
      <c r="O148" s="32">
        <f>IF(Table1[[#This Row],[Phân loại]]="Tồn đầu kỳ",Table1[[#This Row],[Tổng giá trị]],0)</f>
        <v>964278</v>
      </c>
      <c r="P148" s="7">
        <f>IF(Table1[[#This Row],[Số còn phải thu ĐK]]&lt;&gt;0,0,IF(Table1[[#This Row],[Phân loại]]="Bán hàng",Table1[[#This Row],[Tổng giá trị]],-Table1[[#This Row],[Tổng giá trị]]))</f>
        <v>0</v>
      </c>
      <c r="Q148" s="32">
        <f>IF(M148&lt;&gt;"",IF(O148&lt;&gt;0,O148,P148),0)</f>
        <v>964278</v>
      </c>
      <c r="R148" s="7">
        <f>Table1[[#This Row],[Số còn phải thu ĐK]]+Table1[[#This Row],[Giá Trị HD sau CK]]-Table1[[#This Row],[Số tiền đã thu]]</f>
        <v>0</v>
      </c>
      <c r="S148" s="6">
        <f>IF(Table1[[#This Row],[Ngày hóa đơn]]&lt;&gt;"",Table1[[#This Row],[Ngày hóa đơn]],IF(Table1[[#This Row],[Ngày hạch toán]]&lt;&gt;"",Table1[[#This Row],[Ngày hạch toán]],""))</f>
        <v>46009</v>
      </c>
      <c r="T148" s="7"/>
      <c r="U148" s="6">
        <f>IF(Table1[[#This Row],[Ngày tính CN]]="","",S148+T148)</f>
        <v>46009</v>
      </c>
      <c r="V148" s="32">
        <f ca="1">IF(Table1[[#This Row],[Hạn thanh toán]]="","",IF((U148-NOW())&lt;0,0,(U148-NOW())))</f>
        <v>0</v>
      </c>
      <c r="W148" s="32"/>
      <c r="X148" s="32" t="str">
        <f ca="1">IF(OR(U148="",R148=0),"",IF((U148-NOW())&lt;0,-(U148-NOW()),0))</f>
        <v/>
      </c>
      <c r="Y148" s="2" t="str">
        <f>IF(R148=0,"Đã thanh toán",IF(X148="","",IF(X148&lt;=0,"Chưa đến hạn thanh toán",IF(X148&lt;=30,"Nợ quá hạn 30 ngày",IF(X148&lt;=60,"Nợ quá hạn từ 30 ngày đến 60 ngày",IF(X148&lt;=90,"Nợ quá hạn từ 60 ngày đến 90 ngày",IF(X148&lt;=120,"Nợ quá hạn từ 90 ngày đến 120 ngày","Nợ quá hạn hơn 120 ngày có khả năng mất thanh toán")))))))</f>
        <v>Đã thanh toán</v>
      </c>
      <c r="Z148" s="42">
        <f>IF(S148="","",S148)</f>
        <v>46009</v>
      </c>
      <c r="AA148" s="42">
        <f>IF(M148="","",M148)</f>
        <v>46048</v>
      </c>
      <c r="AD148" s="2" t="str">
        <f>VLOOKUP($A148,MA_KH!$A:$Q,MA_KH!O$1,0)</f>
        <v>MEGA</v>
      </c>
      <c r="AE148" s="2" t="str">
        <f>VLOOKUP($A148,MA_KH!$A:$Q,MA_KH!P$1,0)</f>
        <v>CÔNG TY TNHH MM MEGA MARKET (VIỆT NAM)</v>
      </c>
    </row>
    <row r="149" spans="1:31" ht="25.5" customHeight="1">
      <c r="A149" s="54" t="s">
        <v>258</v>
      </c>
      <c r="B149" s="54" t="s">
        <v>259</v>
      </c>
      <c r="C149" s="55">
        <v>46009</v>
      </c>
      <c r="D149" s="54" t="s">
        <v>14864</v>
      </c>
      <c r="E149" s="55">
        <v>46009</v>
      </c>
      <c r="F149" s="54" t="s">
        <v>19045</v>
      </c>
      <c r="G149" s="54" t="s">
        <v>14865</v>
      </c>
      <c r="H149" s="56">
        <v>2024120</v>
      </c>
      <c r="I149" s="57">
        <v>0</v>
      </c>
      <c r="J149" s="56">
        <v>161930</v>
      </c>
      <c r="K149" s="56">
        <v>2186050</v>
      </c>
      <c r="L149" s="64" t="s">
        <v>41</v>
      </c>
      <c r="M149" s="6">
        <v>46048</v>
      </c>
      <c r="O149" s="32">
        <f>IF(Table1[[#This Row],[Phân loại]]="Tồn đầu kỳ",Table1[[#This Row],[Tổng giá trị]],0)</f>
        <v>2186050</v>
      </c>
      <c r="P149" s="7">
        <f>IF(Table1[[#This Row],[Số còn phải thu ĐK]]&lt;&gt;0,0,IF(Table1[[#This Row],[Phân loại]]="Bán hàng",Table1[[#This Row],[Tổng giá trị]],-Table1[[#This Row],[Tổng giá trị]]))</f>
        <v>0</v>
      </c>
      <c r="Q149" s="32">
        <f>IF(M149&lt;&gt;"",IF(O149&lt;&gt;0,O149,P149),0)</f>
        <v>2186050</v>
      </c>
      <c r="R149" s="7">
        <f>Table1[[#This Row],[Số còn phải thu ĐK]]+Table1[[#This Row],[Giá Trị HD sau CK]]-Table1[[#This Row],[Số tiền đã thu]]</f>
        <v>0</v>
      </c>
      <c r="S149" s="6">
        <f>IF(Table1[[#This Row],[Ngày hóa đơn]]&lt;&gt;"",Table1[[#This Row],[Ngày hóa đơn]],IF(Table1[[#This Row],[Ngày hạch toán]]&lt;&gt;"",Table1[[#This Row],[Ngày hạch toán]],""))</f>
        <v>46009</v>
      </c>
      <c r="T149" s="7"/>
      <c r="U149" s="6">
        <f>IF(Table1[[#This Row],[Ngày tính CN]]="","",S149+T149)</f>
        <v>46009</v>
      </c>
      <c r="V149" s="32">
        <f ca="1">IF(Table1[[#This Row],[Hạn thanh toán]]="","",IF((U149-NOW())&lt;0,0,(U149-NOW())))</f>
        <v>0</v>
      </c>
      <c r="W149" s="32"/>
      <c r="X149" s="32" t="str">
        <f ca="1">IF(OR(U149="",R149=0),"",IF((U149-NOW())&lt;0,-(U149-NOW()),0))</f>
        <v/>
      </c>
      <c r="Y149" s="2" t="str">
        <f>IF(R149=0,"Đã thanh toán",IF(X149="","",IF(X149&lt;=0,"Chưa đến hạn thanh toán",IF(X149&lt;=30,"Nợ quá hạn 30 ngày",IF(X149&lt;=60,"Nợ quá hạn từ 30 ngày đến 60 ngày",IF(X149&lt;=90,"Nợ quá hạn từ 60 ngày đến 90 ngày",IF(X149&lt;=120,"Nợ quá hạn từ 90 ngày đến 120 ngày","Nợ quá hạn hơn 120 ngày có khả năng mất thanh toán")))))))</f>
        <v>Đã thanh toán</v>
      </c>
      <c r="Z149" s="42">
        <f>IF(S149="","",S149)</f>
        <v>46009</v>
      </c>
      <c r="AA149" s="42">
        <f>IF(M149="","",M149)</f>
        <v>46048</v>
      </c>
      <c r="AD149" s="2" t="str">
        <f>VLOOKUP($A149,MA_KH!$A:$Q,MA_KH!O$1,0)</f>
        <v>MEGA</v>
      </c>
      <c r="AE149" s="2" t="str">
        <f>VLOOKUP($A149,MA_KH!$A:$Q,MA_KH!P$1,0)</f>
        <v>CÔNG TY TNHH MM MEGA MARKET (VIỆT NAM)</v>
      </c>
    </row>
    <row r="150" spans="1:31" ht="25.5" customHeight="1">
      <c r="A150" s="54" t="s">
        <v>258</v>
      </c>
      <c r="B150" s="54" t="s">
        <v>259</v>
      </c>
      <c r="C150" s="55">
        <v>46009</v>
      </c>
      <c r="D150" s="54" t="s">
        <v>14866</v>
      </c>
      <c r="E150" s="55">
        <v>46009</v>
      </c>
      <c r="F150" s="54" t="s">
        <v>19046</v>
      </c>
      <c r="G150" s="54" t="s">
        <v>14867</v>
      </c>
      <c r="H150" s="56">
        <v>1468620</v>
      </c>
      <c r="I150" s="57">
        <v>0</v>
      </c>
      <c r="J150" s="56">
        <v>117490</v>
      </c>
      <c r="K150" s="56">
        <v>1586110</v>
      </c>
      <c r="L150" s="64" t="s">
        <v>41</v>
      </c>
      <c r="M150" s="6">
        <v>46048</v>
      </c>
      <c r="O150" s="32">
        <f>IF(Table1[[#This Row],[Phân loại]]="Tồn đầu kỳ",Table1[[#This Row],[Tổng giá trị]],0)</f>
        <v>1586110</v>
      </c>
      <c r="P150" s="7">
        <f>IF(Table1[[#This Row],[Số còn phải thu ĐK]]&lt;&gt;0,0,IF(Table1[[#This Row],[Phân loại]]="Bán hàng",Table1[[#This Row],[Tổng giá trị]],-Table1[[#This Row],[Tổng giá trị]]))</f>
        <v>0</v>
      </c>
      <c r="Q150" s="32">
        <f>IF(M150&lt;&gt;"",IF(O150&lt;&gt;0,O150,P150),0)</f>
        <v>1586110</v>
      </c>
      <c r="R150" s="7">
        <f>Table1[[#This Row],[Số còn phải thu ĐK]]+Table1[[#This Row],[Giá Trị HD sau CK]]-Table1[[#This Row],[Số tiền đã thu]]</f>
        <v>0</v>
      </c>
      <c r="S150" s="6">
        <f>IF(Table1[[#This Row],[Ngày hóa đơn]]&lt;&gt;"",Table1[[#This Row],[Ngày hóa đơn]],IF(Table1[[#This Row],[Ngày hạch toán]]&lt;&gt;"",Table1[[#This Row],[Ngày hạch toán]],""))</f>
        <v>46009</v>
      </c>
      <c r="T150" s="7"/>
      <c r="U150" s="6">
        <f>IF(Table1[[#This Row],[Ngày tính CN]]="","",S150+T150)</f>
        <v>46009</v>
      </c>
      <c r="V150" s="32">
        <f ca="1">IF(Table1[[#This Row],[Hạn thanh toán]]="","",IF((U150-NOW())&lt;0,0,(U150-NOW())))</f>
        <v>0</v>
      </c>
      <c r="W150" s="32"/>
      <c r="X150" s="32" t="str">
        <f ca="1">IF(OR(U150="",R150=0),"",IF((U150-NOW())&lt;0,-(U150-NOW()),0))</f>
        <v/>
      </c>
      <c r="Y150" s="2" t="str">
        <f>IF(R150=0,"Đã thanh toán",IF(X150="","",IF(X150&lt;=0,"Chưa đến hạn thanh toán",IF(X150&lt;=30,"Nợ quá hạn 30 ngày",IF(X150&lt;=60,"Nợ quá hạn từ 30 ngày đến 60 ngày",IF(X150&lt;=90,"Nợ quá hạn từ 60 ngày đến 90 ngày",IF(X150&lt;=120,"Nợ quá hạn từ 90 ngày đến 120 ngày","Nợ quá hạn hơn 120 ngày có khả năng mất thanh toán")))))))</f>
        <v>Đã thanh toán</v>
      </c>
      <c r="Z150" s="42">
        <f>IF(S150="","",S150)</f>
        <v>46009</v>
      </c>
      <c r="AA150" s="42">
        <f>IF(M150="","",M150)</f>
        <v>46048</v>
      </c>
      <c r="AD150" s="2" t="str">
        <f>VLOOKUP($A150,MA_KH!$A:$Q,MA_KH!O$1,0)</f>
        <v>MEGA</v>
      </c>
      <c r="AE150" s="2" t="str">
        <f>VLOOKUP($A150,MA_KH!$A:$Q,MA_KH!P$1,0)</f>
        <v>CÔNG TY TNHH MM MEGA MARKET (VIỆT NAM)</v>
      </c>
    </row>
    <row r="151" spans="1:31" ht="25.5" customHeight="1">
      <c r="A151" s="54" t="s">
        <v>7306</v>
      </c>
      <c r="B151" s="54" t="s">
        <v>7307</v>
      </c>
      <c r="C151" s="55">
        <v>46009</v>
      </c>
      <c r="D151" s="54" t="s">
        <v>14868</v>
      </c>
      <c r="E151" s="55">
        <v>46009</v>
      </c>
      <c r="F151" s="54" t="s">
        <v>19047</v>
      </c>
      <c r="G151" s="54" t="s">
        <v>14869</v>
      </c>
      <c r="H151" s="56">
        <v>18617210</v>
      </c>
      <c r="I151" s="57">
        <v>0</v>
      </c>
      <c r="J151" s="56">
        <v>1489377</v>
      </c>
      <c r="K151" s="56">
        <v>20106587</v>
      </c>
      <c r="L151" s="64" t="s">
        <v>41</v>
      </c>
      <c r="M151" s="6">
        <v>46063</v>
      </c>
      <c r="O151" s="32">
        <f>IF(Table1[[#This Row],[Phân loại]]="Tồn đầu kỳ",Table1[[#This Row],[Tổng giá trị]],0)</f>
        <v>20106587</v>
      </c>
      <c r="P151" s="7">
        <f>IF(Table1[[#This Row],[Số còn phải thu ĐK]]&lt;&gt;0,0,IF(Table1[[#This Row],[Phân loại]]="Bán hàng",Table1[[#This Row],[Tổng giá trị]],-Table1[[#This Row],[Tổng giá trị]]))</f>
        <v>0</v>
      </c>
      <c r="Q151" s="32">
        <f>IF(M151&lt;&gt;"",IF(O151&lt;&gt;0,O151,P151),0)</f>
        <v>20106587</v>
      </c>
      <c r="R151" s="7">
        <f>Table1[[#This Row],[Số còn phải thu ĐK]]+Table1[[#This Row],[Giá Trị HD sau CK]]-Table1[[#This Row],[Số tiền đã thu]]</f>
        <v>0</v>
      </c>
      <c r="S151" s="6">
        <f>IF(Table1[[#This Row],[Ngày hóa đơn]]&lt;&gt;"",Table1[[#This Row],[Ngày hóa đơn]],IF(Table1[[#This Row],[Ngày hạch toán]]&lt;&gt;"",Table1[[#This Row],[Ngày hạch toán]],""))</f>
        <v>46009</v>
      </c>
      <c r="T151" s="7"/>
      <c r="U151" s="6">
        <f>IF(Table1[[#This Row],[Ngày tính CN]]="","",S151+T151)</f>
        <v>46009</v>
      </c>
      <c r="V151" s="32">
        <f ca="1">IF(Table1[[#This Row],[Hạn thanh toán]]="","",IF((U151-NOW())&lt;0,0,(U151-NOW())))</f>
        <v>0</v>
      </c>
      <c r="W151" s="32"/>
      <c r="X151" s="32" t="str">
        <f ca="1">IF(OR(U151="",R151=0),"",IF((U151-NOW())&lt;0,-(U151-NOW()),0))</f>
        <v/>
      </c>
      <c r="Y151" s="2" t="str">
        <f>IF(R151=0,"Đã thanh toán",IF(X151="","",IF(X151&lt;=0,"Chưa đến hạn thanh toán",IF(X151&lt;=30,"Nợ quá hạn 30 ngày",IF(X151&lt;=60,"Nợ quá hạn từ 30 ngày đến 60 ngày",IF(X151&lt;=90,"Nợ quá hạn từ 60 ngày đến 90 ngày",IF(X151&lt;=120,"Nợ quá hạn từ 90 ngày đến 120 ngày","Nợ quá hạn hơn 120 ngày có khả năng mất thanh toán")))))))</f>
        <v>Đã thanh toán</v>
      </c>
      <c r="Z151" s="42">
        <f>IF(S151="","",S151)</f>
        <v>46009</v>
      </c>
      <c r="AA151" s="42">
        <f>IF(M151="","",M151)</f>
        <v>46063</v>
      </c>
      <c r="AD151" s="2" t="str">
        <f>VLOOKUP($A151,MA_KH!$A:$Q,MA_KH!O$1,0)</f>
        <v>MEGA</v>
      </c>
      <c r="AE151" s="2" t="str">
        <f>VLOOKUP($A151,MA_KH!$A:$Q,MA_KH!P$1,0)</f>
        <v>CÔNG TY TNHH MM MEGA MARKET (VIỆT NAM)</v>
      </c>
    </row>
    <row r="152" spans="1:31" ht="25.5" customHeight="1">
      <c r="A152" s="54" t="s">
        <v>199</v>
      </c>
      <c r="B152" s="54" t="s">
        <v>200</v>
      </c>
      <c r="C152" s="55">
        <v>46009</v>
      </c>
      <c r="D152" s="54" t="s">
        <v>14870</v>
      </c>
      <c r="E152" s="55">
        <v>46009</v>
      </c>
      <c r="F152" s="54" t="s">
        <v>19048</v>
      </c>
      <c r="G152" s="54" t="s">
        <v>14871</v>
      </c>
      <c r="H152" s="56">
        <v>953875</v>
      </c>
      <c r="I152" s="57">
        <v>0</v>
      </c>
      <c r="J152" s="56">
        <v>76310</v>
      </c>
      <c r="K152" s="56">
        <v>1030185</v>
      </c>
      <c r="L152" s="64" t="s">
        <v>41</v>
      </c>
      <c r="M152" s="6">
        <v>46063</v>
      </c>
      <c r="O152" s="32">
        <f>IF(Table1[[#This Row],[Phân loại]]="Tồn đầu kỳ",Table1[[#This Row],[Tổng giá trị]],0)</f>
        <v>1030185</v>
      </c>
      <c r="P152" s="7">
        <f>IF(Table1[[#This Row],[Số còn phải thu ĐK]]&lt;&gt;0,0,IF(Table1[[#This Row],[Phân loại]]="Bán hàng",Table1[[#This Row],[Tổng giá trị]],-Table1[[#This Row],[Tổng giá trị]]))</f>
        <v>0</v>
      </c>
      <c r="Q152" s="32">
        <f>IF(M152&lt;&gt;"",IF(O152&lt;&gt;0,O152,P152),0)</f>
        <v>1030185</v>
      </c>
      <c r="R152" s="7">
        <f>Table1[[#This Row],[Số còn phải thu ĐK]]+Table1[[#This Row],[Giá Trị HD sau CK]]-Table1[[#This Row],[Số tiền đã thu]]</f>
        <v>0</v>
      </c>
      <c r="S152" s="6">
        <f>IF(Table1[[#This Row],[Ngày hóa đơn]]&lt;&gt;"",Table1[[#This Row],[Ngày hóa đơn]],IF(Table1[[#This Row],[Ngày hạch toán]]&lt;&gt;"",Table1[[#This Row],[Ngày hạch toán]],""))</f>
        <v>46009</v>
      </c>
      <c r="T152" s="7"/>
      <c r="U152" s="6">
        <f>IF(Table1[[#This Row],[Ngày tính CN]]="","",S152+T152)</f>
        <v>46009</v>
      </c>
      <c r="V152" s="32">
        <f ca="1">IF(Table1[[#This Row],[Hạn thanh toán]]="","",IF((U152-NOW())&lt;0,0,(U152-NOW())))</f>
        <v>0</v>
      </c>
      <c r="W152" s="32"/>
      <c r="X152" s="32" t="str">
        <f ca="1">IF(OR(U152="",R152=0),"",IF((U152-NOW())&lt;0,-(U152-NOW()),0))</f>
        <v/>
      </c>
      <c r="Y152" s="2" t="str">
        <f>IF(R152=0,"Đã thanh toán",IF(X152="","",IF(X152&lt;=0,"Chưa đến hạn thanh toán",IF(X152&lt;=30,"Nợ quá hạn 30 ngày",IF(X152&lt;=60,"Nợ quá hạn từ 30 ngày đến 60 ngày",IF(X152&lt;=90,"Nợ quá hạn từ 60 ngày đến 90 ngày",IF(X152&lt;=120,"Nợ quá hạn từ 90 ngày đến 120 ngày","Nợ quá hạn hơn 120 ngày có khả năng mất thanh toán")))))))</f>
        <v>Đã thanh toán</v>
      </c>
      <c r="Z152" s="42">
        <f>IF(S152="","",S152)</f>
        <v>46009</v>
      </c>
      <c r="AA152" s="42">
        <f>IF(M152="","",M152)</f>
        <v>46063</v>
      </c>
      <c r="AD152" s="2" t="str">
        <f>VLOOKUP($A152,MA_KH!$A:$Q,MA_KH!O$1,0)</f>
        <v>MEGA</v>
      </c>
      <c r="AE152" s="2" t="str">
        <f>VLOOKUP($A152,MA_KH!$A:$Q,MA_KH!P$1,0)</f>
        <v>CÔNG TY TNHH MM MEGA MARKET (VIỆT NAM)</v>
      </c>
    </row>
    <row r="153" spans="1:31" ht="25.5" customHeight="1">
      <c r="A153" s="54" t="s">
        <v>191</v>
      </c>
      <c r="B153" s="54" t="s">
        <v>192</v>
      </c>
      <c r="C153" s="55">
        <v>46009</v>
      </c>
      <c r="D153" s="54" t="s">
        <v>14872</v>
      </c>
      <c r="E153" s="55">
        <v>46009</v>
      </c>
      <c r="F153" s="54" t="s">
        <v>19049</v>
      </c>
      <c r="G153" s="54" t="s">
        <v>14873</v>
      </c>
      <c r="H153" s="56">
        <v>4217740</v>
      </c>
      <c r="I153" s="57">
        <v>0</v>
      </c>
      <c r="J153" s="56">
        <v>337419</v>
      </c>
      <c r="K153" s="56">
        <v>4555159</v>
      </c>
      <c r="L153" s="64" t="s">
        <v>41</v>
      </c>
      <c r="M153" s="6">
        <v>46048</v>
      </c>
      <c r="O153" s="32">
        <f>IF(Table1[[#This Row],[Phân loại]]="Tồn đầu kỳ",Table1[[#This Row],[Tổng giá trị]],0)</f>
        <v>4555159</v>
      </c>
      <c r="P153" s="7">
        <f>IF(Table1[[#This Row],[Số còn phải thu ĐK]]&lt;&gt;0,0,IF(Table1[[#This Row],[Phân loại]]="Bán hàng",Table1[[#This Row],[Tổng giá trị]],-Table1[[#This Row],[Tổng giá trị]]))</f>
        <v>0</v>
      </c>
      <c r="Q153" s="32">
        <f>IF(M153&lt;&gt;"",IF(O153&lt;&gt;0,O153,P153),0)</f>
        <v>4555159</v>
      </c>
      <c r="R153" s="7">
        <f>Table1[[#This Row],[Số còn phải thu ĐK]]+Table1[[#This Row],[Giá Trị HD sau CK]]-Table1[[#This Row],[Số tiền đã thu]]</f>
        <v>0</v>
      </c>
      <c r="S153" s="6">
        <f>IF(Table1[[#This Row],[Ngày hóa đơn]]&lt;&gt;"",Table1[[#This Row],[Ngày hóa đơn]],IF(Table1[[#This Row],[Ngày hạch toán]]&lt;&gt;"",Table1[[#This Row],[Ngày hạch toán]],""))</f>
        <v>46009</v>
      </c>
      <c r="T153" s="7"/>
      <c r="U153" s="6">
        <f>IF(Table1[[#This Row],[Ngày tính CN]]="","",S153+T153)</f>
        <v>46009</v>
      </c>
      <c r="V153" s="32">
        <f ca="1">IF(Table1[[#This Row],[Hạn thanh toán]]="","",IF((U153-NOW())&lt;0,0,(U153-NOW())))</f>
        <v>0</v>
      </c>
      <c r="W153" s="32"/>
      <c r="X153" s="32" t="str">
        <f ca="1">IF(OR(U153="",R153=0),"",IF((U153-NOW())&lt;0,-(U153-NOW()),0))</f>
        <v/>
      </c>
      <c r="Y153" s="2" t="str">
        <f>IF(R153=0,"Đã thanh toán",IF(X153="","",IF(X153&lt;=0,"Chưa đến hạn thanh toán",IF(X153&lt;=30,"Nợ quá hạn 30 ngày",IF(X153&lt;=60,"Nợ quá hạn từ 30 ngày đến 60 ngày",IF(X153&lt;=90,"Nợ quá hạn từ 60 ngày đến 90 ngày",IF(X153&lt;=120,"Nợ quá hạn từ 90 ngày đến 120 ngày","Nợ quá hạn hơn 120 ngày có khả năng mất thanh toán")))))))</f>
        <v>Đã thanh toán</v>
      </c>
      <c r="Z153" s="42">
        <f>IF(S153="","",S153)</f>
        <v>46009</v>
      </c>
      <c r="AA153" s="42">
        <f>IF(M153="","",M153)</f>
        <v>46048</v>
      </c>
      <c r="AD153" s="2" t="str">
        <f>VLOOKUP($A153,MA_KH!$A:$Q,MA_KH!O$1,0)</f>
        <v>MEGA</v>
      </c>
      <c r="AE153" s="2" t="str">
        <f>VLOOKUP($A153,MA_KH!$A:$Q,MA_KH!P$1,0)</f>
        <v>CÔNG TY TNHH MM MEGA MARKET (VIỆT NAM)</v>
      </c>
    </row>
    <row r="154" spans="1:31" ht="25.5" customHeight="1">
      <c r="A154" s="54" t="s">
        <v>195</v>
      </c>
      <c r="B154" s="54" t="s">
        <v>196</v>
      </c>
      <c r="C154" s="55">
        <v>46009</v>
      </c>
      <c r="D154" s="54" t="s">
        <v>14874</v>
      </c>
      <c r="E154" s="55">
        <v>46009</v>
      </c>
      <c r="F154" s="54" t="s">
        <v>19050</v>
      </c>
      <c r="G154" s="54" t="s">
        <v>14875</v>
      </c>
      <c r="H154" s="56">
        <v>2024120</v>
      </c>
      <c r="I154" s="57">
        <v>0</v>
      </c>
      <c r="J154" s="56">
        <v>161930</v>
      </c>
      <c r="K154" s="56">
        <v>2186050</v>
      </c>
      <c r="L154" s="64" t="s">
        <v>41</v>
      </c>
      <c r="M154" s="6">
        <v>46063</v>
      </c>
      <c r="O154" s="32">
        <f>IF(Table1[[#This Row],[Phân loại]]="Tồn đầu kỳ",Table1[[#This Row],[Tổng giá trị]],0)</f>
        <v>2186050</v>
      </c>
      <c r="P154" s="7">
        <f>IF(Table1[[#This Row],[Số còn phải thu ĐK]]&lt;&gt;0,0,IF(Table1[[#This Row],[Phân loại]]="Bán hàng",Table1[[#This Row],[Tổng giá trị]],-Table1[[#This Row],[Tổng giá trị]]))</f>
        <v>0</v>
      </c>
      <c r="Q154" s="32">
        <f>IF(M154&lt;&gt;"",IF(O154&lt;&gt;0,O154,P154),0)</f>
        <v>2186050</v>
      </c>
      <c r="R154" s="7">
        <f>Table1[[#This Row],[Số còn phải thu ĐK]]+Table1[[#This Row],[Giá Trị HD sau CK]]-Table1[[#This Row],[Số tiền đã thu]]</f>
        <v>0</v>
      </c>
      <c r="S154" s="6">
        <f>IF(Table1[[#This Row],[Ngày hóa đơn]]&lt;&gt;"",Table1[[#This Row],[Ngày hóa đơn]],IF(Table1[[#This Row],[Ngày hạch toán]]&lt;&gt;"",Table1[[#This Row],[Ngày hạch toán]],""))</f>
        <v>46009</v>
      </c>
      <c r="T154" s="7"/>
      <c r="U154" s="6">
        <f>IF(Table1[[#This Row],[Ngày tính CN]]="","",S154+T154)</f>
        <v>46009</v>
      </c>
      <c r="V154" s="32">
        <f ca="1">IF(Table1[[#This Row],[Hạn thanh toán]]="","",IF((U154-NOW())&lt;0,0,(U154-NOW())))</f>
        <v>0</v>
      </c>
      <c r="W154" s="32"/>
      <c r="X154" s="32" t="str">
        <f ca="1">IF(OR(U154="",R154=0),"",IF((U154-NOW())&lt;0,-(U154-NOW()),0))</f>
        <v/>
      </c>
      <c r="Y154" s="2" t="str">
        <f>IF(R154=0,"Đã thanh toán",IF(X154="","",IF(X154&lt;=0,"Chưa đến hạn thanh toán",IF(X154&lt;=30,"Nợ quá hạn 30 ngày",IF(X154&lt;=60,"Nợ quá hạn từ 30 ngày đến 60 ngày",IF(X154&lt;=90,"Nợ quá hạn từ 60 ngày đến 90 ngày",IF(X154&lt;=120,"Nợ quá hạn từ 90 ngày đến 120 ngày","Nợ quá hạn hơn 120 ngày có khả năng mất thanh toán")))))))</f>
        <v>Đã thanh toán</v>
      </c>
      <c r="Z154" s="42">
        <f>IF(S154="","",S154)</f>
        <v>46009</v>
      </c>
      <c r="AA154" s="42">
        <f>IF(M154="","",M154)</f>
        <v>46063</v>
      </c>
      <c r="AD154" s="2" t="str">
        <f>VLOOKUP($A154,MA_KH!$A:$Q,MA_KH!O$1,0)</f>
        <v>MEGA</v>
      </c>
      <c r="AE154" s="2" t="str">
        <f>VLOOKUP($A154,MA_KH!$A:$Q,MA_KH!P$1,0)</f>
        <v>CÔNG TY TNHH MM MEGA MARKET (VIỆT NAM)</v>
      </c>
    </row>
    <row r="155" spans="1:31" ht="25.5" customHeight="1">
      <c r="A155" s="54" t="s">
        <v>197</v>
      </c>
      <c r="B155" s="54" t="s">
        <v>198</v>
      </c>
      <c r="C155" s="55">
        <v>46009</v>
      </c>
      <c r="D155" s="54" t="s">
        <v>14876</v>
      </c>
      <c r="E155" s="55">
        <v>46009</v>
      </c>
      <c r="F155" s="54" t="s">
        <v>19051</v>
      </c>
      <c r="G155" s="54" t="s">
        <v>14877</v>
      </c>
      <c r="H155" s="56">
        <v>2024120</v>
      </c>
      <c r="I155" s="57">
        <v>0</v>
      </c>
      <c r="J155" s="56">
        <v>161930</v>
      </c>
      <c r="K155" s="56">
        <v>2186050</v>
      </c>
      <c r="L155" s="64" t="s">
        <v>41</v>
      </c>
      <c r="M155" s="6">
        <v>46048</v>
      </c>
      <c r="O155" s="32">
        <f>IF(Table1[[#This Row],[Phân loại]]="Tồn đầu kỳ",Table1[[#This Row],[Tổng giá trị]],0)</f>
        <v>2186050</v>
      </c>
      <c r="P155" s="7">
        <f>IF(Table1[[#This Row],[Số còn phải thu ĐK]]&lt;&gt;0,0,IF(Table1[[#This Row],[Phân loại]]="Bán hàng",Table1[[#This Row],[Tổng giá trị]],-Table1[[#This Row],[Tổng giá trị]]))</f>
        <v>0</v>
      </c>
      <c r="Q155" s="32">
        <f>IF(M155&lt;&gt;"",IF(O155&lt;&gt;0,O155,P155),0)</f>
        <v>2186050</v>
      </c>
      <c r="R155" s="7">
        <f>Table1[[#This Row],[Số còn phải thu ĐK]]+Table1[[#This Row],[Giá Trị HD sau CK]]-Table1[[#This Row],[Số tiền đã thu]]</f>
        <v>0</v>
      </c>
      <c r="S155" s="6">
        <f>IF(Table1[[#This Row],[Ngày hóa đơn]]&lt;&gt;"",Table1[[#This Row],[Ngày hóa đơn]],IF(Table1[[#This Row],[Ngày hạch toán]]&lt;&gt;"",Table1[[#This Row],[Ngày hạch toán]],""))</f>
        <v>46009</v>
      </c>
      <c r="T155" s="7"/>
      <c r="U155" s="6">
        <f>IF(Table1[[#This Row],[Ngày tính CN]]="","",S155+T155)</f>
        <v>46009</v>
      </c>
      <c r="V155" s="32">
        <f ca="1">IF(Table1[[#This Row],[Hạn thanh toán]]="","",IF((U155-NOW())&lt;0,0,(U155-NOW())))</f>
        <v>0</v>
      </c>
      <c r="W155" s="32"/>
      <c r="X155" s="32" t="str">
        <f ca="1">IF(OR(U155="",R155=0),"",IF((U155-NOW())&lt;0,-(U155-NOW()),0))</f>
        <v/>
      </c>
      <c r="Y155" s="2" t="str">
        <f>IF(R155=0,"Đã thanh toán",IF(X155="","",IF(X155&lt;=0,"Chưa đến hạn thanh toán",IF(X155&lt;=30,"Nợ quá hạn 30 ngày",IF(X155&lt;=60,"Nợ quá hạn từ 30 ngày đến 60 ngày",IF(X155&lt;=90,"Nợ quá hạn từ 60 ngày đến 90 ngày",IF(X155&lt;=120,"Nợ quá hạn từ 90 ngày đến 120 ngày","Nợ quá hạn hơn 120 ngày có khả năng mất thanh toán")))))))</f>
        <v>Đã thanh toán</v>
      </c>
      <c r="Z155" s="42">
        <f>IF(S155="","",S155)</f>
        <v>46009</v>
      </c>
      <c r="AA155" s="42">
        <f>IF(M155="","",M155)</f>
        <v>46048</v>
      </c>
      <c r="AD155" s="2" t="str">
        <f>VLOOKUP($A155,MA_KH!$A:$Q,MA_KH!O$1,0)</f>
        <v>MEGA</v>
      </c>
      <c r="AE155" s="2" t="str">
        <f>VLOOKUP($A155,MA_KH!$A:$Q,MA_KH!P$1,0)</f>
        <v>CÔNG TY TNHH MM MEGA MARKET (VIỆT NAM)</v>
      </c>
    </row>
    <row r="156" spans="1:31" ht="25.5" customHeight="1">
      <c r="A156" s="54" t="s">
        <v>252</v>
      </c>
      <c r="B156" s="54" t="s">
        <v>253</v>
      </c>
      <c r="C156" s="55">
        <v>46009</v>
      </c>
      <c r="D156" s="54" t="s">
        <v>14878</v>
      </c>
      <c r="E156" s="55">
        <v>46009</v>
      </c>
      <c r="F156" s="54" t="s">
        <v>19052</v>
      </c>
      <c r="G156" s="54" t="s">
        <v>14879</v>
      </c>
      <c r="H156" s="56">
        <v>1425000</v>
      </c>
      <c r="I156" s="57">
        <v>0</v>
      </c>
      <c r="J156" s="56">
        <v>114000</v>
      </c>
      <c r="K156" s="56">
        <v>1539000</v>
      </c>
      <c r="L156" s="64" t="s">
        <v>41</v>
      </c>
      <c r="M156" s="6">
        <v>46048</v>
      </c>
      <c r="O156" s="32">
        <f>IF(Table1[[#This Row],[Phân loại]]="Tồn đầu kỳ",Table1[[#This Row],[Tổng giá trị]],0)</f>
        <v>1539000</v>
      </c>
      <c r="P156" s="7">
        <f>IF(Table1[[#This Row],[Số còn phải thu ĐK]]&lt;&gt;0,0,IF(Table1[[#This Row],[Phân loại]]="Bán hàng",Table1[[#This Row],[Tổng giá trị]],-Table1[[#This Row],[Tổng giá trị]]))</f>
        <v>0</v>
      </c>
      <c r="Q156" s="32">
        <f>IF(M156&lt;&gt;"",IF(O156&lt;&gt;0,O156,P156),0)</f>
        <v>1539000</v>
      </c>
      <c r="R156" s="7">
        <f>Table1[[#This Row],[Số còn phải thu ĐK]]+Table1[[#This Row],[Giá Trị HD sau CK]]-Table1[[#This Row],[Số tiền đã thu]]</f>
        <v>0</v>
      </c>
      <c r="S156" s="6">
        <f>IF(Table1[[#This Row],[Ngày hóa đơn]]&lt;&gt;"",Table1[[#This Row],[Ngày hóa đơn]],IF(Table1[[#This Row],[Ngày hạch toán]]&lt;&gt;"",Table1[[#This Row],[Ngày hạch toán]],""))</f>
        <v>46009</v>
      </c>
      <c r="T156" s="7"/>
      <c r="U156" s="6">
        <f>IF(Table1[[#This Row],[Ngày tính CN]]="","",S156+T156)</f>
        <v>46009</v>
      </c>
      <c r="V156" s="32">
        <f ca="1">IF(Table1[[#This Row],[Hạn thanh toán]]="","",IF((U156-NOW())&lt;0,0,(U156-NOW())))</f>
        <v>0</v>
      </c>
      <c r="W156" s="32"/>
      <c r="X156" s="32" t="str">
        <f ca="1">IF(OR(U156="",R156=0),"",IF((U156-NOW())&lt;0,-(U156-NOW()),0))</f>
        <v/>
      </c>
      <c r="Y156" s="2" t="str">
        <f>IF(R156=0,"Đã thanh toán",IF(X156="","",IF(X156&lt;=0,"Chưa đến hạn thanh toán",IF(X156&lt;=30,"Nợ quá hạn 30 ngày",IF(X156&lt;=60,"Nợ quá hạn từ 30 ngày đến 60 ngày",IF(X156&lt;=90,"Nợ quá hạn từ 60 ngày đến 90 ngày",IF(X156&lt;=120,"Nợ quá hạn từ 90 ngày đến 120 ngày","Nợ quá hạn hơn 120 ngày có khả năng mất thanh toán")))))))</f>
        <v>Đã thanh toán</v>
      </c>
      <c r="Z156" s="42">
        <f>IF(S156="","",S156)</f>
        <v>46009</v>
      </c>
      <c r="AA156" s="42">
        <f>IF(M156="","",M156)</f>
        <v>46048</v>
      </c>
      <c r="AD156" s="2" t="str">
        <f>VLOOKUP($A156,MA_KH!$A:$Q,MA_KH!O$1,0)</f>
        <v>MEGA</v>
      </c>
      <c r="AE156" s="2" t="str">
        <f>VLOOKUP($A156,MA_KH!$A:$Q,MA_KH!P$1,0)</f>
        <v>CÔNG TY TNHH MM MEGA MARKET (VIỆT NAM)</v>
      </c>
    </row>
    <row r="157" spans="1:31" ht="25.5" customHeight="1">
      <c r="A157" s="54" t="s">
        <v>252</v>
      </c>
      <c r="B157" s="54" t="s">
        <v>253</v>
      </c>
      <c r="C157" s="55">
        <v>46009</v>
      </c>
      <c r="D157" s="54" t="s">
        <v>14880</v>
      </c>
      <c r="E157" s="55">
        <v>46009</v>
      </c>
      <c r="F157" s="54" t="s">
        <v>19053</v>
      </c>
      <c r="G157" s="54" t="s">
        <v>14881</v>
      </c>
      <c r="H157" s="56">
        <v>1468620</v>
      </c>
      <c r="I157" s="57">
        <v>0</v>
      </c>
      <c r="J157" s="56">
        <v>117490</v>
      </c>
      <c r="K157" s="56">
        <v>1586110</v>
      </c>
      <c r="L157" s="64" t="s">
        <v>41</v>
      </c>
      <c r="M157" s="6">
        <v>46048</v>
      </c>
      <c r="O157" s="32">
        <f>IF(Table1[[#This Row],[Phân loại]]="Tồn đầu kỳ",Table1[[#This Row],[Tổng giá trị]],0)</f>
        <v>1586110</v>
      </c>
      <c r="P157" s="7">
        <f>IF(Table1[[#This Row],[Số còn phải thu ĐK]]&lt;&gt;0,0,IF(Table1[[#This Row],[Phân loại]]="Bán hàng",Table1[[#This Row],[Tổng giá trị]],-Table1[[#This Row],[Tổng giá trị]]))</f>
        <v>0</v>
      </c>
      <c r="Q157" s="32">
        <f>IF(M157&lt;&gt;"",IF(O157&lt;&gt;0,O157,P157),0)</f>
        <v>1586110</v>
      </c>
      <c r="R157" s="7">
        <f>Table1[[#This Row],[Số còn phải thu ĐK]]+Table1[[#This Row],[Giá Trị HD sau CK]]-Table1[[#This Row],[Số tiền đã thu]]</f>
        <v>0</v>
      </c>
      <c r="S157" s="6">
        <f>IF(Table1[[#This Row],[Ngày hóa đơn]]&lt;&gt;"",Table1[[#This Row],[Ngày hóa đơn]],IF(Table1[[#This Row],[Ngày hạch toán]]&lt;&gt;"",Table1[[#This Row],[Ngày hạch toán]],""))</f>
        <v>46009</v>
      </c>
      <c r="T157" s="7"/>
      <c r="U157" s="6">
        <f>IF(Table1[[#This Row],[Ngày tính CN]]="","",S157+T157)</f>
        <v>46009</v>
      </c>
      <c r="V157" s="32">
        <f ca="1">IF(Table1[[#This Row],[Hạn thanh toán]]="","",IF((U157-NOW())&lt;0,0,(U157-NOW())))</f>
        <v>0</v>
      </c>
      <c r="W157" s="32"/>
      <c r="X157" s="32" t="str">
        <f ca="1">IF(OR(U157="",R157=0),"",IF((U157-NOW())&lt;0,-(U157-NOW()),0))</f>
        <v/>
      </c>
      <c r="Y157" s="2" t="str">
        <f>IF(R157=0,"Đã thanh toán",IF(X157="","",IF(X157&lt;=0,"Chưa đến hạn thanh toán",IF(X157&lt;=30,"Nợ quá hạn 30 ngày",IF(X157&lt;=60,"Nợ quá hạn từ 30 ngày đến 60 ngày",IF(X157&lt;=90,"Nợ quá hạn từ 60 ngày đến 90 ngày",IF(X157&lt;=120,"Nợ quá hạn từ 90 ngày đến 120 ngày","Nợ quá hạn hơn 120 ngày có khả năng mất thanh toán")))))))</f>
        <v>Đã thanh toán</v>
      </c>
      <c r="Z157" s="42">
        <f>IF(S157="","",S157)</f>
        <v>46009</v>
      </c>
      <c r="AA157" s="42">
        <f>IF(M157="","",M157)</f>
        <v>46048</v>
      </c>
      <c r="AD157" s="2" t="str">
        <f>VLOOKUP($A157,MA_KH!$A:$Q,MA_KH!O$1,0)</f>
        <v>MEGA</v>
      </c>
      <c r="AE157" s="2" t="str">
        <f>VLOOKUP($A157,MA_KH!$A:$Q,MA_KH!P$1,0)</f>
        <v>CÔNG TY TNHH MM MEGA MARKET (VIỆT NAM)</v>
      </c>
    </row>
    <row r="158" spans="1:31" ht="25.5" customHeight="1">
      <c r="A158" s="58" t="s">
        <v>252</v>
      </c>
      <c r="B158" s="58" t="s">
        <v>253</v>
      </c>
      <c r="C158" s="59">
        <v>46009</v>
      </c>
      <c r="D158" s="58" t="s">
        <v>14882</v>
      </c>
      <c r="E158" s="59">
        <v>46009</v>
      </c>
      <c r="F158" s="58" t="s">
        <v>19054</v>
      </c>
      <c r="G158" s="58" t="s">
        <v>14883</v>
      </c>
      <c r="H158" s="60">
        <v>2957010</v>
      </c>
      <c r="I158" s="61">
        <v>0</v>
      </c>
      <c r="J158" s="60">
        <v>236561</v>
      </c>
      <c r="K158" s="60">
        <v>3193571</v>
      </c>
      <c r="L158" s="64" t="s">
        <v>41</v>
      </c>
      <c r="M158" s="6">
        <v>46048</v>
      </c>
      <c r="O158" s="32">
        <f>IF(Table1[[#This Row],[Phân loại]]="Tồn đầu kỳ",Table1[[#This Row],[Tổng giá trị]],0)</f>
        <v>3193571</v>
      </c>
      <c r="P158" s="7">
        <f>IF(Table1[[#This Row],[Số còn phải thu ĐK]]&lt;&gt;0,0,IF(Table1[[#This Row],[Phân loại]]="Bán hàng",Table1[[#This Row],[Tổng giá trị]],-Table1[[#This Row],[Tổng giá trị]]))</f>
        <v>0</v>
      </c>
      <c r="Q158" s="32">
        <f>IF(M158&lt;&gt;"",IF(O158&lt;&gt;0,O158,P158),0)</f>
        <v>3193571</v>
      </c>
      <c r="R158" s="7">
        <f>Table1[[#This Row],[Số còn phải thu ĐK]]+Table1[[#This Row],[Giá Trị HD sau CK]]-Table1[[#This Row],[Số tiền đã thu]]</f>
        <v>0</v>
      </c>
      <c r="S158" s="6">
        <f>IF(Table1[[#This Row],[Ngày hóa đơn]]&lt;&gt;"",Table1[[#This Row],[Ngày hóa đơn]],IF(Table1[[#This Row],[Ngày hạch toán]]&lt;&gt;"",Table1[[#This Row],[Ngày hạch toán]],""))</f>
        <v>46009</v>
      </c>
      <c r="T158" s="7"/>
      <c r="U158" s="6">
        <f>IF(Table1[[#This Row],[Ngày tính CN]]="","",S158+T158)</f>
        <v>46009</v>
      </c>
      <c r="V158" s="32">
        <f ca="1">IF(Table1[[#This Row],[Hạn thanh toán]]="","",IF((U158-NOW())&lt;0,0,(U158-NOW())))</f>
        <v>0</v>
      </c>
      <c r="W158" s="32"/>
      <c r="X158" s="32" t="str">
        <f ca="1">IF(OR(U158="",R158=0),"",IF((U158-NOW())&lt;0,-(U158-NOW()),0))</f>
        <v/>
      </c>
      <c r="Y158" s="2" t="str">
        <f>IF(R158=0,"Đã thanh toán",IF(X158="","",IF(X158&lt;=0,"Chưa đến hạn thanh toán",IF(X158&lt;=30,"Nợ quá hạn 30 ngày",IF(X158&lt;=60,"Nợ quá hạn từ 30 ngày đến 60 ngày",IF(X158&lt;=90,"Nợ quá hạn từ 60 ngày đến 90 ngày",IF(X158&lt;=120,"Nợ quá hạn từ 90 ngày đến 120 ngày","Nợ quá hạn hơn 120 ngày có khả năng mất thanh toán")))))))</f>
        <v>Đã thanh toán</v>
      </c>
      <c r="Z158" s="42">
        <f>IF(S158="","",S158)</f>
        <v>46009</v>
      </c>
      <c r="AA158" s="42">
        <f>IF(M158="","",M158)</f>
        <v>46048</v>
      </c>
      <c r="AD158" s="2" t="str">
        <f>VLOOKUP($A158,MA_KH!$A:$Q,MA_KH!O$1,0)</f>
        <v>MEGA</v>
      </c>
      <c r="AE158" s="2" t="str">
        <f>VLOOKUP($A158,MA_KH!$A:$Q,MA_KH!P$1,0)</f>
        <v>CÔNG TY TNHH MM MEGA MARKET (VIỆT NAM)</v>
      </c>
    </row>
    <row r="159" spans="1:31" ht="25.5" customHeight="1">
      <c r="A159" s="58" t="s">
        <v>189</v>
      </c>
      <c r="B159" s="58" t="s">
        <v>190</v>
      </c>
      <c r="C159" s="59">
        <v>46010</v>
      </c>
      <c r="D159" s="58" t="s">
        <v>14884</v>
      </c>
      <c r="E159" s="59">
        <v>46010</v>
      </c>
      <c r="F159" s="58" t="s">
        <v>19055</v>
      </c>
      <c r="G159" s="58" t="s">
        <v>14885</v>
      </c>
      <c r="H159" s="60">
        <v>1797050</v>
      </c>
      <c r="I159" s="61">
        <v>0</v>
      </c>
      <c r="J159" s="60">
        <v>143764</v>
      </c>
      <c r="K159" s="60">
        <v>1940814</v>
      </c>
      <c r="L159" s="64" t="s">
        <v>41</v>
      </c>
      <c r="M159" s="6">
        <v>46048</v>
      </c>
      <c r="O159" s="32">
        <f>IF(Table1[[#This Row],[Phân loại]]="Tồn đầu kỳ",Table1[[#This Row],[Tổng giá trị]],0)</f>
        <v>1940814</v>
      </c>
      <c r="P159" s="7">
        <f>IF(Table1[[#This Row],[Số còn phải thu ĐK]]&lt;&gt;0,0,IF(Table1[[#This Row],[Phân loại]]="Bán hàng",Table1[[#This Row],[Tổng giá trị]],-Table1[[#This Row],[Tổng giá trị]]))</f>
        <v>0</v>
      </c>
      <c r="Q159" s="32">
        <f>IF(M159&lt;&gt;"",IF(O159&lt;&gt;0,O159,P159),0)</f>
        <v>1940814</v>
      </c>
      <c r="R159" s="7">
        <f>Table1[[#This Row],[Số còn phải thu ĐK]]+Table1[[#This Row],[Giá Trị HD sau CK]]-Table1[[#This Row],[Số tiền đã thu]]</f>
        <v>0</v>
      </c>
      <c r="S159" s="6">
        <f>IF(Table1[[#This Row],[Ngày hóa đơn]]&lt;&gt;"",Table1[[#This Row],[Ngày hóa đơn]],IF(Table1[[#This Row],[Ngày hạch toán]]&lt;&gt;"",Table1[[#This Row],[Ngày hạch toán]],""))</f>
        <v>46010</v>
      </c>
      <c r="T159" s="7"/>
      <c r="U159" s="6">
        <f>IF(Table1[[#This Row],[Ngày tính CN]]="","",S159+T159)</f>
        <v>46010</v>
      </c>
      <c r="V159" s="32">
        <f ca="1">IF(Table1[[#This Row],[Hạn thanh toán]]="","",IF((U159-NOW())&lt;0,0,(U159-NOW())))</f>
        <v>0</v>
      </c>
      <c r="W159" s="32"/>
      <c r="X159" s="32" t="str">
        <f ca="1">IF(OR(U159="",R159=0),"",IF((U159-NOW())&lt;0,-(U159-NOW()),0))</f>
        <v/>
      </c>
      <c r="Y159" s="2" t="str">
        <f>IF(R159=0,"Đã thanh toán",IF(X159="","",IF(X159&lt;=0,"Chưa đến hạn thanh toán",IF(X159&lt;=30,"Nợ quá hạn 30 ngày",IF(X159&lt;=60,"Nợ quá hạn từ 30 ngày đến 60 ngày",IF(X159&lt;=90,"Nợ quá hạn từ 60 ngày đến 90 ngày",IF(X159&lt;=120,"Nợ quá hạn từ 90 ngày đến 120 ngày","Nợ quá hạn hơn 120 ngày có khả năng mất thanh toán")))))))</f>
        <v>Đã thanh toán</v>
      </c>
      <c r="Z159" s="42">
        <f>IF(S159="","",S159)</f>
        <v>46010</v>
      </c>
      <c r="AA159" s="42">
        <f>IF(M159="","",M159)</f>
        <v>46048</v>
      </c>
      <c r="AD159" s="2" t="str">
        <f>VLOOKUP($A159,MA_KH!$A:$Q,MA_KH!O$1,0)</f>
        <v>MEGA</v>
      </c>
      <c r="AE159" s="2" t="str">
        <f>VLOOKUP($A159,MA_KH!$A:$Q,MA_KH!P$1,0)</f>
        <v>CÔNG TY TNHH MM MEGA MARKET (VIỆT NAM)</v>
      </c>
    </row>
    <row r="160" spans="1:31" ht="25.5" customHeight="1">
      <c r="A160" s="54" t="s">
        <v>101</v>
      </c>
      <c r="B160" s="54" t="s">
        <v>102</v>
      </c>
      <c r="C160" s="55">
        <v>46011</v>
      </c>
      <c r="D160" s="54" t="s">
        <v>14886</v>
      </c>
      <c r="E160" s="55">
        <v>46011</v>
      </c>
      <c r="F160" s="54" t="s">
        <v>19056</v>
      </c>
      <c r="G160" s="54" t="s">
        <v>14887</v>
      </c>
      <c r="H160" s="56">
        <v>3492740</v>
      </c>
      <c r="I160" s="57">
        <v>0</v>
      </c>
      <c r="J160" s="56">
        <v>279419</v>
      </c>
      <c r="K160" s="56">
        <v>3772159</v>
      </c>
      <c r="L160" s="64" t="s">
        <v>41</v>
      </c>
      <c r="M160" s="6">
        <v>46063</v>
      </c>
      <c r="O160" s="32">
        <f>IF(Table1[[#This Row],[Phân loại]]="Tồn đầu kỳ",Table1[[#This Row],[Tổng giá trị]],0)</f>
        <v>3772159</v>
      </c>
      <c r="P160" s="7">
        <f>IF(Table1[[#This Row],[Số còn phải thu ĐK]]&lt;&gt;0,0,IF(Table1[[#This Row],[Phân loại]]="Bán hàng",Table1[[#This Row],[Tổng giá trị]],-Table1[[#This Row],[Tổng giá trị]]))</f>
        <v>0</v>
      </c>
      <c r="Q160" s="32">
        <f>IF(M160&lt;&gt;"",IF(O160&lt;&gt;0,O160,P160),0)</f>
        <v>3772159</v>
      </c>
      <c r="R160" s="7">
        <f>Table1[[#This Row],[Số còn phải thu ĐK]]+Table1[[#This Row],[Giá Trị HD sau CK]]-Table1[[#This Row],[Số tiền đã thu]]</f>
        <v>0</v>
      </c>
      <c r="S160" s="6">
        <f>IF(Table1[[#This Row],[Ngày hóa đơn]]&lt;&gt;"",Table1[[#This Row],[Ngày hóa đơn]],IF(Table1[[#This Row],[Ngày hạch toán]]&lt;&gt;"",Table1[[#This Row],[Ngày hạch toán]],""))</f>
        <v>46011</v>
      </c>
      <c r="T160" s="7"/>
      <c r="U160" s="6">
        <f>IF(Table1[[#This Row],[Ngày tính CN]]="","",S160+T160)</f>
        <v>46011</v>
      </c>
      <c r="V160" s="32">
        <f ca="1">IF(Table1[[#This Row],[Hạn thanh toán]]="","",IF((U160-NOW())&lt;0,0,(U160-NOW())))</f>
        <v>0</v>
      </c>
      <c r="W160" s="32"/>
      <c r="X160" s="32" t="str">
        <f ca="1">IF(OR(U160="",R160=0),"",IF((U160-NOW())&lt;0,-(U160-NOW()),0))</f>
        <v/>
      </c>
      <c r="Y160" s="2" t="str">
        <f>IF(R160=0,"Đã thanh toán",IF(X160="","",IF(X160&lt;=0,"Chưa đến hạn thanh toán",IF(X160&lt;=30,"Nợ quá hạn 30 ngày",IF(X160&lt;=60,"Nợ quá hạn từ 30 ngày đến 60 ngày",IF(X160&lt;=90,"Nợ quá hạn từ 60 ngày đến 90 ngày",IF(X160&lt;=120,"Nợ quá hạn từ 90 ngày đến 120 ngày","Nợ quá hạn hơn 120 ngày có khả năng mất thanh toán")))))))</f>
        <v>Đã thanh toán</v>
      </c>
      <c r="Z160" s="42">
        <f>IF(S160="","",S160)</f>
        <v>46011</v>
      </c>
      <c r="AA160" s="42">
        <f>IF(M160="","",M160)</f>
        <v>46063</v>
      </c>
      <c r="AD160" s="2" t="str">
        <f>VLOOKUP($A160,MA_KH!$A:$Q,MA_KH!O$1,0)</f>
        <v>MEGA</v>
      </c>
      <c r="AE160" s="2" t="str">
        <f>VLOOKUP($A160,MA_KH!$A:$Q,MA_KH!P$1,0)</f>
        <v>CÔNG TY TNHH MM MEGA MARKET (VIỆT NAM)</v>
      </c>
    </row>
    <row r="161" spans="1:31" ht="25.5" customHeight="1">
      <c r="A161" s="58" t="s">
        <v>101</v>
      </c>
      <c r="B161" s="58" t="s">
        <v>102</v>
      </c>
      <c r="C161" s="59">
        <v>46011</v>
      </c>
      <c r="D161" s="58" t="s">
        <v>14888</v>
      </c>
      <c r="E161" s="59">
        <v>46011</v>
      </c>
      <c r="F161" s="58" t="s">
        <v>19057</v>
      </c>
      <c r="G161" s="58" t="s">
        <v>14889</v>
      </c>
      <c r="H161" s="60">
        <v>501830</v>
      </c>
      <c r="I161" s="61">
        <v>0</v>
      </c>
      <c r="J161" s="60">
        <v>40146</v>
      </c>
      <c r="K161" s="60">
        <v>541976</v>
      </c>
      <c r="L161" s="64" t="s">
        <v>41</v>
      </c>
      <c r="M161" s="6">
        <v>46063</v>
      </c>
      <c r="O161" s="32">
        <f>IF(Table1[[#This Row],[Phân loại]]="Tồn đầu kỳ",Table1[[#This Row],[Tổng giá trị]],0)</f>
        <v>541976</v>
      </c>
      <c r="P161" s="7">
        <f>IF(Table1[[#This Row],[Số còn phải thu ĐK]]&lt;&gt;0,0,IF(Table1[[#This Row],[Phân loại]]="Bán hàng",Table1[[#This Row],[Tổng giá trị]],-Table1[[#This Row],[Tổng giá trị]]))</f>
        <v>0</v>
      </c>
      <c r="Q161" s="32">
        <f>IF(M161&lt;&gt;"",IF(O161&lt;&gt;0,O161,P161),0)</f>
        <v>541976</v>
      </c>
      <c r="R161" s="7">
        <f>Table1[[#This Row],[Số còn phải thu ĐK]]+Table1[[#This Row],[Giá Trị HD sau CK]]-Table1[[#This Row],[Số tiền đã thu]]</f>
        <v>0</v>
      </c>
      <c r="S161" s="6">
        <f>IF(Table1[[#This Row],[Ngày hóa đơn]]&lt;&gt;"",Table1[[#This Row],[Ngày hóa đơn]],IF(Table1[[#This Row],[Ngày hạch toán]]&lt;&gt;"",Table1[[#This Row],[Ngày hạch toán]],""))</f>
        <v>46011</v>
      </c>
      <c r="T161" s="7"/>
      <c r="U161" s="6">
        <f>IF(Table1[[#This Row],[Ngày tính CN]]="","",S161+T161)</f>
        <v>46011</v>
      </c>
      <c r="V161" s="32">
        <f ca="1">IF(Table1[[#This Row],[Hạn thanh toán]]="","",IF((U161-NOW())&lt;0,0,(U161-NOW())))</f>
        <v>0</v>
      </c>
      <c r="W161" s="32"/>
      <c r="X161" s="32" t="str">
        <f ca="1">IF(OR(U161="",R161=0),"",IF((U161-NOW())&lt;0,-(U161-NOW()),0))</f>
        <v/>
      </c>
      <c r="Y161" s="2" t="str">
        <f>IF(R161=0,"Đã thanh toán",IF(X161="","",IF(X161&lt;=0,"Chưa đến hạn thanh toán",IF(X161&lt;=30,"Nợ quá hạn 30 ngày",IF(X161&lt;=60,"Nợ quá hạn từ 30 ngày đến 60 ngày",IF(X161&lt;=90,"Nợ quá hạn từ 60 ngày đến 90 ngày",IF(X161&lt;=120,"Nợ quá hạn từ 90 ngày đến 120 ngày","Nợ quá hạn hơn 120 ngày có khả năng mất thanh toán")))))))</f>
        <v>Đã thanh toán</v>
      </c>
      <c r="Z161" s="42">
        <f>IF(S161="","",S161)</f>
        <v>46011</v>
      </c>
      <c r="AA161" s="42">
        <f>IF(M161="","",M161)</f>
        <v>46063</v>
      </c>
      <c r="AD161" s="2" t="str">
        <f>VLOOKUP($A161,MA_KH!$A:$Q,MA_KH!O$1,0)</f>
        <v>MEGA</v>
      </c>
      <c r="AE161" s="2" t="str">
        <f>VLOOKUP($A161,MA_KH!$A:$Q,MA_KH!P$1,0)</f>
        <v>CÔNG TY TNHH MM MEGA MARKET (VIỆT NAM)</v>
      </c>
    </row>
    <row r="162" spans="1:31" ht="25.5" customHeight="1">
      <c r="A162" s="54" t="s">
        <v>191</v>
      </c>
      <c r="B162" s="54" t="s">
        <v>192</v>
      </c>
      <c r="C162" s="55">
        <v>46013</v>
      </c>
      <c r="D162" s="54" t="s">
        <v>14802</v>
      </c>
      <c r="E162" s="55">
        <v>46013</v>
      </c>
      <c r="F162" s="54" t="s">
        <v>19058</v>
      </c>
      <c r="G162" s="54" t="s">
        <v>14803</v>
      </c>
      <c r="H162" s="56">
        <v>932890</v>
      </c>
      <c r="I162" s="57">
        <v>0</v>
      </c>
      <c r="J162" s="56">
        <v>74631</v>
      </c>
      <c r="K162" s="56">
        <v>1007521</v>
      </c>
      <c r="L162" s="64" t="s">
        <v>41</v>
      </c>
      <c r="M162" s="6">
        <v>46063</v>
      </c>
      <c r="O162" s="32">
        <f>IF(Table1[[#This Row],[Phân loại]]="Tồn đầu kỳ",Table1[[#This Row],[Tổng giá trị]],0)</f>
        <v>1007521</v>
      </c>
      <c r="P162" s="7">
        <f>IF(Table1[[#This Row],[Số còn phải thu ĐK]]&lt;&gt;0,0,IF(Table1[[#This Row],[Phân loại]]="Bán hàng",Table1[[#This Row],[Tổng giá trị]],-Table1[[#This Row],[Tổng giá trị]]))</f>
        <v>0</v>
      </c>
      <c r="Q162" s="32">
        <f>IF(M162&lt;&gt;"",IF(O162&lt;&gt;0,O162,P162),0)</f>
        <v>1007521</v>
      </c>
      <c r="R162" s="7">
        <f>Table1[[#This Row],[Số còn phải thu ĐK]]+Table1[[#This Row],[Giá Trị HD sau CK]]-Table1[[#This Row],[Số tiền đã thu]]</f>
        <v>0</v>
      </c>
      <c r="S162" s="6">
        <f>IF(Table1[[#This Row],[Ngày hóa đơn]]&lt;&gt;"",Table1[[#This Row],[Ngày hóa đơn]],IF(Table1[[#This Row],[Ngày hạch toán]]&lt;&gt;"",Table1[[#This Row],[Ngày hạch toán]],""))</f>
        <v>46013</v>
      </c>
      <c r="T162" s="7"/>
      <c r="U162" s="6">
        <f>IF(Table1[[#This Row],[Ngày tính CN]]="","",S162+T162)</f>
        <v>46013</v>
      </c>
      <c r="V162" s="32">
        <f ca="1">IF(Table1[[#This Row],[Hạn thanh toán]]="","",IF((U162-NOW())&lt;0,0,(U162-NOW())))</f>
        <v>0</v>
      </c>
      <c r="W162" s="32"/>
      <c r="X162" s="32" t="str">
        <f ca="1">IF(OR(U162="",R162=0),"",IF((U162-NOW())&lt;0,-(U162-NOW()),0))</f>
        <v/>
      </c>
      <c r="Y162" s="2" t="str">
        <f>IF(R162=0,"Đã thanh toán",IF(X162="","",IF(X162&lt;=0,"Chưa đến hạn thanh toán",IF(X162&lt;=30,"Nợ quá hạn 30 ngày",IF(X162&lt;=60,"Nợ quá hạn từ 30 ngày đến 60 ngày",IF(X162&lt;=90,"Nợ quá hạn từ 60 ngày đến 90 ngày",IF(X162&lt;=120,"Nợ quá hạn từ 90 ngày đến 120 ngày","Nợ quá hạn hơn 120 ngày có khả năng mất thanh toán")))))))</f>
        <v>Đã thanh toán</v>
      </c>
      <c r="Z162" s="42">
        <f>IF(S162="","",S162)</f>
        <v>46013</v>
      </c>
      <c r="AA162" s="42">
        <f>IF(M162="","",M162)</f>
        <v>46063</v>
      </c>
      <c r="AD162" s="2" t="str">
        <f>VLOOKUP($A162,MA_KH!$A:$Q,MA_KH!O$1,0)</f>
        <v>MEGA</v>
      </c>
      <c r="AE162" s="2" t="str">
        <f>VLOOKUP($A162,MA_KH!$A:$Q,MA_KH!P$1,0)</f>
        <v>CÔNG TY TNHH MM MEGA MARKET (VIỆT NAM)</v>
      </c>
    </row>
    <row r="163" spans="1:31" ht="25.5" customHeight="1">
      <c r="A163" s="54" t="s">
        <v>195</v>
      </c>
      <c r="B163" s="54" t="s">
        <v>196</v>
      </c>
      <c r="C163" s="55">
        <v>46013</v>
      </c>
      <c r="D163" s="54" t="s">
        <v>14794</v>
      </c>
      <c r="E163" s="55">
        <v>46013</v>
      </c>
      <c r="F163" s="54" t="s">
        <v>19059</v>
      </c>
      <c r="G163" s="54" t="s">
        <v>14795</v>
      </c>
      <c r="H163" s="56">
        <v>1468620</v>
      </c>
      <c r="I163" s="57">
        <v>0</v>
      </c>
      <c r="J163" s="56">
        <v>117490</v>
      </c>
      <c r="K163" s="56">
        <v>1586110</v>
      </c>
      <c r="L163" s="64" t="s">
        <v>41</v>
      </c>
      <c r="M163" s="6">
        <v>46063</v>
      </c>
      <c r="O163" s="32">
        <f>IF(Table1[[#This Row],[Phân loại]]="Tồn đầu kỳ",Table1[[#This Row],[Tổng giá trị]],0)</f>
        <v>1586110</v>
      </c>
      <c r="P163" s="7">
        <f>IF(Table1[[#This Row],[Số còn phải thu ĐK]]&lt;&gt;0,0,IF(Table1[[#This Row],[Phân loại]]="Bán hàng",Table1[[#This Row],[Tổng giá trị]],-Table1[[#This Row],[Tổng giá trị]]))</f>
        <v>0</v>
      </c>
      <c r="Q163" s="32">
        <f>IF(M163&lt;&gt;"",IF(O163&lt;&gt;0,O163,P163),0)</f>
        <v>1586110</v>
      </c>
      <c r="R163" s="7">
        <f>Table1[[#This Row],[Số còn phải thu ĐK]]+Table1[[#This Row],[Giá Trị HD sau CK]]-Table1[[#This Row],[Số tiền đã thu]]</f>
        <v>0</v>
      </c>
      <c r="S163" s="6">
        <f>IF(Table1[[#This Row],[Ngày hóa đơn]]&lt;&gt;"",Table1[[#This Row],[Ngày hóa đơn]],IF(Table1[[#This Row],[Ngày hạch toán]]&lt;&gt;"",Table1[[#This Row],[Ngày hạch toán]],""))</f>
        <v>46013</v>
      </c>
      <c r="T163" s="7"/>
      <c r="U163" s="6">
        <f>IF(Table1[[#This Row],[Ngày tính CN]]="","",S163+T163)</f>
        <v>46013</v>
      </c>
      <c r="V163" s="32">
        <f ca="1">IF(Table1[[#This Row],[Hạn thanh toán]]="","",IF((U163-NOW())&lt;0,0,(U163-NOW())))</f>
        <v>0</v>
      </c>
      <c r="W163" s="32"/>
      <c r="X163" s="32" t="str">
        <f ca="1">IF(OR(U163="",R163=0),"",IF((U163-NOW())&lt;0,-(U163-NOW()),0))</f>
        <v/>
      </c>
      <c r="Y163" s="2" t="str">
        <f>IF(R163=0,"Đã thanh toán",IF(X163="","",IF(X163&lt;=0,"Chưa đến hạn thanh toán",IF(X163&lt;=30,"Nợ quá hạn 30 ngày",IF(X163&lt;=60,"Nợ quá hạn từ 30 ngày đến 60 ngày",IF(X163&lt;=90,"Nợ quá hạn từ 60 ngày đến 90 ngày",IF(X163&lt;=120,"Nợ quá hạn từ 90 ngày đến 120 ngày","Nợ quá hạn hơn 120 ngày có khả năng mất thanh toán")))))))</f>
        <v>Đã thanh toán</v>
      </c>
      <c r="Z163" s="42">
        <f>IF(S163="","",S163)</f>
        <v>46013</v>
      </c>
      <c r="AA163" s="42">
        <f>IF(M163="","",M163)</f>
        <v>46063</v>
      </c>
      <c r="AD163" s="2" t="str">
        <f>VLOOKUP($A163,MA_KH!$A:$Q,MA_KH!O$1,0)</f>
        <v>MEGA</v>
      </c>
      <c r="AE163" s="2" t="str">
        <f>VLOOKUP($A163,MA_KH!$A:$Q,MA_KH!P$1,0)</f>
        <v>CÔNG TY TNHH MM MEGA MARKET (VIỆT NAM)</v>
      </c>
    </row>
    <row r="164" spans="1:31" ht="25.5" customHeight="1">
      <c r="A164" s="54" t="s">
        <v>254</v>
      </c>
      <c r="B164" s="54" t="s">
        <v>255</v>
      </c>
      <c r="C164" s="55">
        <v>46013</v>
      </c>
      <c r="D164" s="54" t="s">
        <v>14792</v>
      </c>
      <c r="E164" s="55">
        <v>46013</v>
      </c>
      <c r="F164" s="54" t="s">
        <v>19060</v>
      </c>
      <c r="G164" s="54" t="s">
        <v>14793</v>
      </c>
      <c r="H164" s="56">
        <v>1425000</v>
      </c>
      <c r="I164" s="57">
        <v>0</v>
      </c>
      <c r="J164" s="56">
        <v>114000</v>
      </c>
      <c r="K164" s="56">
        <v>1539000</v>
      </c>
      <c r="L164" s="64" t="s">
        <v>41</v>
      </c>
      <c r="M164" s="6">
        <v>46063</v>
      </c>
      <c r="O164" s="32">
        <f>IF(Table1[[#This Row],[Phân loại]]="Tồn đầu kỳ",Table1[[#This Row],[Tổng giá trị]],0)</f>
        <v>1539000</v>
      </c>
      <c r="P164" s="7">
        <f>IF(Table1[[#This Row],[Số còn phải thu ĐK]]&lt;&gt;0,0,IF(Table1[[#This Row],[Phân loại]]="Bán hàng",Table1[[#This Row],[Tổng giá trị]],-Table1[[#This Row],[Tổng giá trị]]))</f>
        <v>0</v>
      </c>
      <c r="Q164" s="32">
        <f>IF(M164&lt;&gt;"",IF(O164&lt;&gt;0,O164,P164),0)</f>
        <v>1539000</v>
      </c>
      <c r="R164" s="7">
        <f>Table1[[#This Row],[Số còn phải thu ĐK]]+Table1[[#This Row],[Giá Trị HD sau CK]]-Table1[[#This Row],[Số tiền đã thu]]</f>
        <v>0</v>
      </c>
      <c r="S164" s="6">
        <f>IF(Table1[[#This Row],[Ngày hóa đơn]]&lt;&gt;"",Table1[[#This Row],[Ngày hóa đơn]],IF(Table1[[#This Row],[Ngày hạch toán]]&lt;&gt;"",Table1[[#This Row],[Ngày hạch toán]],""))</f>
        <v>46013</v>
      </c>
      <c r="T164" s="7"/>
      <c r="U164" s="6">
        <f>IF(Table1[[#This Row],[Ngày tính CN]]="","",S164+T164)</f>
        <v>46013</v>
      </c>
      <c r="V164" s="32">
        <f ca="1">IF(Table1[[#This Row],[Hạn thanh toán]]="","",IF((U164-NOW())&lt;0,0,(U164-NOW())))</f>
        <v>0</v>
      </c>
      <c r="W164" s="32"/>
      <c r="X164" s="32" t="str">
        <f ca="1">IF(OR(U164="",R164=0),"",IF((U164-NOW())&lt;0,-(U164-NOW()),0))</f>
        <v/>
      </c>
      <c r="Y164" s="2" t="str">
        <f>IF(R164=0,"Đã thanh toán",IF(X164="","",IF(X164&lt;=0,"Chưa đến hạn thanh toán",IF(X164&lt;=30,"Nợ quá hạn 30 ngày",IF(X164&lt;=60,"Nợ quá hạn từ 30 ngày đến 60 ngày",IF(X164&lt;=90,"Nợ quá hạn từ 60 ngày đến 90 ngày",IF(X164&lt;=120,"Nợ quá hạn từ 90 ngày đến 120 ngày","Nợ quá hạn hơn 120 ngày có khả năng mất thanh toán")))))))</f>
        <v>Đã thanh toán</v>
      </c>
      <c r="Z164" s="42">
        <f>IF(S164="","",S164)</f>
        <v>46013</v>
      </c>
      <c r="AA164" s="42">
        <f>IF(M164="","",M164)</f>
        <v>46063</v>
      </c>
      <c r="AD164" s="2" t="str">
        <f>VLOOKUP($A164,MA_KH!$A:$Q,MA_KH!O$1,0)</f>
        <v>MEGA</v>
      </c>
      <c r="AE164" s="2" t="str">
        <f>VLOOKUP($A164,MA_KH!$A:$Q,MA_KH!P$1,0)</f>
        <v>CÔNG TY TNHH MM MEGA MARKET (VIỆT NAM)</v>
      </c>
    </row>
    <row r="165" spans="1:31" ht="25.5" customHeight="1">
      <c r="A165" s="54" t="s">
        <v>197</v>
      </c>
      <c r="B165" s="54" t="s">
        <v>198</v>
      </c>
      <c r="C165" s="55">
        <v>46013</v>
      </c>
      <c r="D165" s="54" t="s">
        <v>14790</v>
      </c>
      <c r="E165" s="55">
        <v>46013</v>
      </c>
      <c r="F165" s="54" t="s">
        <v>19061</v>
      </c>
      <c r="G165" s="54" t="s">
        <v>14791</v>
      </c>
      <c r="H165" s="56">
        <v>2024120</v>
      </c>
      <c r="I165" s="57">
        <v>0</v>
      </c>
      <c r="J165" s="56">
        <v>161930</v>
      </c>
      <c r="K165" s="56">
        <v>2186050</v>
      </c>
      <c r="L165" s="64" t="s">
        <v>41</v>
      </c>
      <c r="M165" s="6">
        <v>46063</v>
      </c>
      <c r="O165" s="32">
        <f>IF(Table1[[#This Row],[Phân loại]]="Tồn đầu kỳ",Table1[[#This Row],[Tổng giá trị]],0)</f>
        <v>2186050</v>
      </c>
      <c r="P165" s="7">
        <f>IF(Table1[[#This Row],[Số còn phải thu ĐK]]&lt;&gt;0,0,IF(Table1[[#This Row],[Phân loại]]="Bán hàng",Table1[[#This Row],[Tổng giá trị]],-Table1[[#This Row],[Tổng giá trị]]))</f>
        <v>0</v>
      </c>
      <c r="Q165" s="32">
        <f>IF(M165&lt;&gt;"",IF(O165&lt;&gt;0,O165,P165),0)</f>
        <v>2186050</v>
      </c>
      <c r="R165" s="7">
        <f>Table1[[#This Row],[Số còn phải thu ĐK]]+Table1[[#This Row],[Giá Trị HD sau CK]]-Table1[[#This Row],[Số tiền đã thu]]</f>
        <v>0</v>
      </c>
      <c r="S165" s="6">
        <f>IF(Table1[[#This Row],[Ngày hóa đơn]]&lt;&gt;"",Table1[[#This Row],[Ngày hóa đơn]],IF(Table1[[#This Row],[Ngày hạch toán]]&lt;&gt;"",Table1[[#This Row],[Ngày hạch toán]],""))</f>
        <v>46013</v>
      </c>
      <c r="T165" s="7"/>
      <c r="U165" s="6">
        <f>IF(Table1[[#This Row],[Ngày tính CN]]="","",S165+T165)</f>
        <v>46013</v>
      </c>
      <c r="V165" s="32">
        <f ca="1">IF(Table1[[#This Row],[Hạn thanh toán]]="","",IF((U165-NOW())&lt;0,0,(U165-NOW())))</f>
        <v>0</v>
      </c>
      <c r="W165" s="32"/>
      <c r="X165" s="32" t="str">
        <f ca="1">IF(OR(U165="",R165=0),"",IF((U165-NOW())&lt;0,-(U165-NOW()),0))</f>
        <v/>
      </c>
      <c r="Y165" s="2" t="str">
        <f>IF(R165=0,"Đã thanh toán",IF(X165="","",IF(X165&lt;=0,"Chưa đến hạn thanh toán",IF(X165&lt;=30,"Nợ quá hạn 30 ngày",IF(X165&lt;=60,"Nợ quá hạn từ 30 ngày đến 60 ngày",IF(X165&lt;=90,"Nợ quá hạn từ 60 ngày đến 90 ngày",IF(X165&lt;=120,"Nợ quá hạn từ 90 ngày đến 120 ngày","Nợ quá hạn hơn 120 ngày có khả năng mất thanh toán")))))))</f>
        <v>Đã thanh toán</v>
      </c>
      <c r="Z165" s="42">
        <f>IF(S165="","",S165)</f>
        <v>46013</v>
      </c>
      <c r="AA165" s="42">
        <f>IF(M165="","",M165)</f>
        <v>46063</v>
      </c>
      <c r="AD165" s="2" t="str">
        <f>VLOOKUP($A165,MA_KH!$A:$Q,MA_KH!O$1,0)</f>
        <v>MEGA</v>
      </c>
      <c r="AE165" s="2" t="str">
        <f>VLOOKUP($A165,MA_KH!$A:$Q,MA_KH!P$1,0)</f>
        <v>CÔNG TY TNHH MM MEGA MARKET (VIỆT NAM)</v>
      </c>
    </row>
    <row r="166" spans="1:31" ht="25.5" customHeight="1">
      <c r="A166" s="54" t="s">
        <v>385</v>
      </c>
      <c r="B166" s="54" t="s">
        <v>386</v>
      </c>
      <c r="C166" s="55">
        <v>46013</v>
      </c>
      <c r="D166" s="54" t="s">
        <v>14798</v>
      </c>
      <c r="E166" s="55">
        <v>46013</v>
      </c>
      <c r="F166" s="54" t="s">
        <v>19062</v>
      </c>
      <c r="G166" s="54" t="s">
        <v>14799</v>
      </c>
      <c r="H166" s="56">
        <v>3284100</v>
      </c>
      <c r="I166" s="57">
        <v>0</v>
      </c>
      <c r="J166" s="56">
        <v>262728</v>
      </c>
      <c r="K166" s="56">
        <v>3546828</v>
      </c>
      <c r="L166" s="64" t="s">
        <v>41</v>
      </c>
      <c r="M166" s="6">
        <v>46063</v>
      </c>
      <c r="O166" s="32">
        <f>IF(Table1[[#This Row],[Phân loại]]="Tồn đầu kỳ",Table1[[#This Row],[Tổng giá trị]],0)</f>
        <v>3546828</v>
      </c>
      <c r="P166" s="7">
        <f>IF(Table1[[#This Row],[Số còn phải thu ĐK]]&lt;&gt;0,0,IF(Table1[[#This Row],[Phân loại]]="Bán hàng",Table1[[#This Row],[Tổng giá trị]],-Table1[[#This Row],[Tổng giá trị]]))</f>
        <v>0</v>
      </c>
      <c r="Q166" s="32">
        <f>IF(M166&lt;&gt;"",IF(O166&lt;&gt;0,O166,P166),0)</f>
        <v>3546828</v>
      </c>
      <c r="R166" s="7">
        <f>Table1[[#This Row],[Số còn phải thu ĐK]]+Table1[[#This Row],[Giá Trị HD sau CK]]-Table1[[#This Row],[Số tiền đã thu]]</f>
        <v>0</v>
      </c>
      <c r="S166" s="6">
        <f>IF(Table1[[#This Row],[Ngày hóa đơn]]&lt;&gt;"",Table1[[#This Row],[Ngày hóa đơn]],IF(Table1[[#This Row],[Ngày hạch toán]]&lt;&gt;"",Table1[[#This Row],[Ngày hạch toán]],""))</f>
        <v>46013</v>
      </c>
      <c r="T166" s="7"/>
      <c r="U166" s="6">
        <f>IF(Table1[[#This Row],[Ngày tính CN]]="","",S166+T166)</f>
        <v>46013</v>
      </c>
      <c r="V166" s="32">
        <f ca="1">IF(Table1[[#This Row],[Hạn thanh toán]]="","",IF((U166-NOW())&lt;0,0,(U166-NOW())))</f>
        <v>0</v>
      </c>
      <c r="W166" s="32"/>
      <c r="X166" s="32" t="str">
        <f ca="1">IF(OR(U166="",R166=0),"",IF((U166-NOW())&lt;0,-(U166-NOW()),0))</f>
        <v/>
      </c>
      <c r="Y166" s="2" t="str">
        <f>IF(R166=0,"Đã thanh toán",IF(X166="","",IF(X166&lt;=0,"Chưa đến hạn thanh toán",IF(X166&lt;=30,"Nợ quá hạn 30 ngày",IF(X166&lt;=60,"Nợ quá hạn từ 30 ngày đến 60 ngày",IF(X166&lt;=90,"Nợ quá hạn từ 60 ngày đến 90 ngày",IF(X166&lt;=120,"Nợ quá hạn từ 90 ngày đến 120 ngày","Nợ quá hạn hơn 120 ngày có khả năng mất thanh toán")))))))</f>
        <v>Đã thanh toán</v>
      </c>
      <c r="Z166" s="42">
        <f>IF(S166="","",S166)</f>
        <v>46013</v>
      </c>
      <c r="AA166" s="42">
        <f>IF(M166="","",M166)</f>
        <v>46063</v>
      </c>
      <c r="AD166" s="2" t="str">
        <f>VLOOKUP($A166,MA_KH!$A:$Q,MA_KH!O$1,0)</f>
        <v>MEGA</v>
      </c>
      <c r="AE166" s="2" t="str">
        <f>VLOOKUP($A166,MA_KH!$A:$Q,MA_KH!P$1,0)</f>
        <v>CÔNG TY TNHH MM MEGA MARKET (VIỆT NAM)</v>
      </c>
    </row>
    <row r="167" spans="1:31" ht="25.5" customHeight="1">
      <c r="A167" s="54" t="s">
        <v>199</v>
      </c>
      <c r="B167" s="54" t="s">
        <v>200</v>
      </c>
      <c r="C167" s="55">
        <v>46013</v>
      </c>
      <c r="D167" s="54" t="s">
        <v>14796</v>
      </c>
      <c r="E167" s="55">
        <v>46013</v>
      </c>
      <c r="F167" s="54" t="s">
        <v>19063</v>
      </c>
      <c r="G167" s="54" t="s">
        <v>14797</v>
      </c>
      <c r="H167" s="56">
        <v>1719535</v>
      </c>
      <c r="I167" s="57">
        <v>0</v>
      </c>
      <c r="J167" s="56">
        <v>137563</v>
      </c>
      <c r="K167" s="56">
        <v>1857098</v>
      </c>
      <c r="L167" s="64" t="s">
        <v>41</v>
      </c>
      <c r="M167" s="6">
        <v>46063</v>
      </c>
      <c r="O167" s="32">
        <f>IF(Table1[[#This Row],[Phân loại]]="Tồn đầu kỳ",Table1[[#This Row],[Tổng giá trị]],0)</f>
        <v>1857098</v>
      </c>
      <c r="P167" s="7">
        <f>IF(Table1[[#This Row],[Số còn phải thu ĐK]]&lt;&gt;0,0,IF(Table1[[#This Row],[Phân loại]]="Bán hàng",Table1[[#This Row],[Tổng giá trị]],-Table1[[#This Row],[Tổng giá trị]]))</f>
        <v>0</v>
      </c>
      <c r="Q167" s="32">
        <f>IF(M167&lt;&gt;"",IF(O167&lt;&gt;0,O167,P167),0)</f>
        <v>1857098</v>
      </c>
      <c r="R167" s="7">
        <f>Table1[[#This Row],[Số còn phải thu ĐK]]+Table1[[#This Row],[Giá Trị HD sau CK]]-Table1[[#This Row],[Số tiền đã thu]]</f>
        <v>0</v>
      </c>
      <c r="S167" s="6">
        <f>IF(Table1[[#This Row],[Ngày hóa đơn]]&lt;&gt;"",Table1[[#This Row],[Ngày hóa đơn]],IF(Table1[[#This Row],[Ngày hạch toán]]&lt;&gt;"",Table1[[#This Row],[Ngày hạch toán]],""))</f>
        <v>46013</v>
      </c>
      <c r="T167" s="7"/>
      <c r="U167" s="6">
        <f>IF(Table1[[#This Row],[Ngày tính CN]]="","",S167+T167)</f>
        <v>46013</v>
      </c>
      <c r="V167" s="32">
        <f ca="1">IF(Table1[[#This Row],[Hạn thanh toán]]="","",IF((U167-NOW())&lt;0,0,(U167-NOW())))</f>
        <v>0</v>
      </c>
      <c r="W167" s="32"/>
      <c r="X167" s="32" t="str">
        <f ca="1">IF(OR(U167="",R167=0),"",IF((U167-NOW())&lt;0,-(U167-NOW()),0))</f>
        <v/>
      </c>
      <c r="Y167" s="2" t="str">
        <f>IF(R167=0,"Đã thanh toán",IF(X167="","",IF(X167&lt;=0,"Chưa đến hạn thanh toán",IF(X167&lt;=30,"Nợ quá hạn 30 ngày",IF(X167&lt;=60,"Nợ quá hạn từ 30 ngày đến 60 ngày",IF(X167&lt;=90,"Nợ quá hạn từ 60 ngày đến 90 ngày",IF(X167&lt;=120,"Nợ quá hạn từ 90 ngày đến 120 ngày","Nợ quá hạn hơn 120 ngày có khả năng mất thanh toán")))))))</f>
        <v>Đã thanh toán</v>
      </c>
      <c r="Z167" s="42">
        <f>IF(S167="","",S167)</f>
        <v>46013</v>
      </c>
      <c r="AA167" s="42">
        <f>IF(M167="","",M167)</f>
        <v>46063</v>
      </c>
      <c r="AD167" s="2" t="str">
        <f>VLOOKUP($A167,MA_KH!$A:$Q,MA_KH!O$1,0)</f>
        <v>MEGA</v>
      </c>
      <c r="AE167" s="2" t="str">
        <f>VLOOKUP($A167,MA_KH!$A:$Q,MA_KH!P$1,0)</f>
        <v>CÔNG TY TNHH MM MEGA MARKET (VIỆT NAM)</v>
      </c>
    </row>
    <row r="168" spans="1:31" ht="25.5" customHeight="1">
      <c r="A168" s="58" t="s">
        <v>295</v>
      </c>
      <c r="B168" s="58" t="s">
        <v>296</v>
      </c>
      <c r="C168" s="59">
        <v>46013</v>
      </c>
      <c r="D168" s="58" t="s">
        <v>14800</v>
      </c>
      <c r="E168" s="59">
        <v>46013</v>
      </c>
      <c r="F168" s="58" t="s">
        <v>19064</v>
      </c>
      <c r="G168" s="58" t="s">
        <v>14801</v>
      </c>
      <c r="H168" s="60">
        <v>501830</v>
      </c>
      <c r="I168" s="61">
        <v>0</v>
      </c>
      <c r="J168" s="60">
        <v>40146</v>
      </c>
      <c r="K168" s="60">
        <v>541976</v>
      </c>
      <c r="L168" s="64" t="s">
        <v>41</v>
      </c>
      <c r="M168" s="6">
        <v>46063</v>
      </c>
      <c r="O168" s="32">
        <f>IF(Table1[[#This Row],[Phân loại]]="Tồn đầu kỳ",Table1[[#This Row],[Tổng giá trị]],0)</f>
        <v>541976</v>
      </c>
      <c r="P168" s="7">
        <f>IF(Table1[[#This Row],[Số còn phải thu ĐK]]&lt;&gt;0,0,IF(Table1[[#This Row],[Phân loại]]="Bán hàng",Table1[[#This Row],[Tổng giá trị]],-Table1[[#This Row],[Tổng giá trị]]))</f>
        <v>0</v>
      </c>
      <c r="Q168" s="32">
        <f>IF(M168&lt;&gt;"",IF(O168&lt;&gt;0,O168,P168),0)</f>
        <v>541976</v>
      </c>
      <c r="R168" s="7">
        <f>Table1[[#This Row],[Số còn phải thu ĐK]]+Table1[[#This Row],[Giá Trị HD sau CK]]-Table1[[#This Row],[Số tiền đã thu]]</f>
        <v>0</v>
      </c>
      <c r="S168" s="6">
        <f>IF(Table1[[#This Row],[Ngày hóa đơn]]&lt;&gt;"",Table1[[#This Row],[Ngày hóa đơn]],IF(Table1[[#This Row],[Ngày hạch toán]]&lt;&gt;"",Table1[[#This Row],[Ngày hạch toán]],""))</f>
        <v>46013</v>
      </c>
      <c r="T168" s="7"/>
      <c r="U168" s="6">
        <f>IF(Table1[[#This Row],[Ngày tính CN]]="","",S168+T168)</f>
        <v>46013</v>
      </c>
      <c r="V168" s="32">
        <f ca="1">IF(Table1[[#This Row],[Hạn thanh toán]]="","",IF((U168-NOW())&lt;0,0,(U168-NOW())))</f>
        <v>0</v>
      </c>
      <c r="W168" s="32"/>
      <c r="X168" s="32" t="str">
        <f ca="1">IF(OR(U168="",R168=0),"",IF((U168-NOW())&lt;0,-(U168-NOW()),0))</f>
        <v/>
      </c>
      <c r="Y168" s="2" t="str">
        <f>IF(R168=0,"Đã thanh toán",IF(X168="","",IF(X168&lt;=0,"Chưa đến hạn thanh toán",IF(X168&lt;=30,"Nợ quá hạn 30 ngày",IF(X168&lt;=60,"Nợ quá hạn từ 30 ngày đến 60 ngày",IF(X168&lt;=90,"Nợ quá hạn từ 60 ngày đến 90 ngày",IF(X168&lt;=120,"Nợ quá hạn từ 90 ngày đến 120 ngày","Nợ quá hạn hơn 120 ngày có khả năng mất thanh toán")))))))</f>
        <v>Đã thanh toán</v>
      </c>
      <c r="Z168" s="42">
        <f>IF(S168="","",S168)</f>
        <v>46013</v>
      </c>
      <c r="AA168" s="42">
        <f>IF(M168="","",M168)</f>
        <v>46063</v>
      </c>
      <c r="AD168" s="2" t="str">
        <f>VLOOKUP($A168,MA_KH!$A:$Q,MA_KH!O$1,0)</f>
        <v>MEGA</v>
      </c>
      <c r="AE168" s="2" t="str">
        <f>VLOOKUP($A168,MA_KH!$A:$Q,MA_KH!P$1,0)</f>
        <v>CÔNG TY TNHH MM MEGA MARKET (VIỆT NAM)</v>
      </c>
    </row>
    <row r="169" spans="1:31" ht="25.5" customHeight="1">
      <c r="A169" s="58" t="s">
        <v>101</v>
      </c>
      <c r="B169" s="58" t="s">
        <v>102</v>
      </c>
      <c r="C169" s="59">
        <v>46014</v>
      </c>
      <c r="D169" s="58" t="s">
        <v>14890</v>
      </c>
      <c r="E169" s="59">
        <v>46014</v>
      </c>
      <c r="F169" s="58" t="s">
        <v>19065</v>
      </c>
      <c r="G169" s="58" t="s">
        <v>14891</v>
      </c>
      <c r="H169" s="60">
        <v>2957010</v>
      </c>
      <c r="I169" s="61">
        <v>0</v>
      </c>
      <c r="J169" s="60">
        <v>236561</v>
      </c>
      <c r="K169" s="60">
        <v>3193571</v>
      </c>
      <c r="L169" s="64" t="s">
        <v>41</v>
      </c>
      <c r="M169" s="6">
        <v>46063</v>
      </c>
      <c r="O169" s="32">
        <f>IF(Table1[[#This Row],[Phân loại]]="Tồn đầu kỳ",Table1[[#This Row],[Tổng giá trị]],0)</f>
        <v>3193571</v>
      </c>
      <c r="P169" s="7">
        <f>IF(Table1[[#This Row],[Số còn phải thu ĐK]]&lt;&gt;0,0,IF(Table1[[#This Row],[Phân loại]]="Bán hàng",Table1[[#This Row],[Tổng giá trị]],-Table1[[#This Row],[Tổng giá trị]]))</f>
        <v>0</v>
      </c>
      <c r="Q169" s="32">
        <f>IF(M169&lt;&gt;"",IF(O169&lt;&gt;0,O169,P169),0)</f>
        <v>3193571</v>
      </c>
      <c r="R169" s="7">
        <f>Table1[[#This Row],[Số còn phải thu ĐK]]+Table1[[#This Row],[Giá Trị HD sau CK]]-Table1[[#This Row],[Số tiền đã thu]]</f>
        <v>0</v>
      </c>
      <c r="S169" s="6">
        <f>IF(Table1[[#This Row],[Ngày hóa đơn]]&lt;&gt;"",Table1[[#This Row],[Ngày hóa đơn]],IF(Table1[[#This Row],[Ngày hạch toán]]&lt;&gt;"",Table1[[#This Row],[Ngày hạch toán]],""))</f>
        <v>46014</v>
      </c>
      <c r="T169" s="7"/>
      <c r="U169" s="6">
        <f>IF(Table1[[#This Row],[Ngày tính CN]]="","",S169+T169)</f>
        <v>46014</v>
      </c>
      <c r="V169" s="32">
        <f ca="1">IF(Table1[[#This Row],[Hạn thanh toán]]="","",IF((U169-NOW())&lt;0,0,(U169-NOW())))</f>
        <v>0</v>
      </c>
      <c r="W169" s="32"/>
      <c r="X169" s="32" t="str">
        <f ca="1">IF(OR(U169="",R169=0),"",IF((U169-NOW())&lt;0,-(U169-NOW()),0))</f>
        <v/>
      </c>
      <c r="Y169" s="2" t="str">
        <f>IF(R169=0,"Đã thanh toán",IF(X169="","",IF(X169&lt;=0,"Chưa đến hạn thanh toán",IF(X169&lt;=30,"Nợ quá hạn 30 ngày",IF(X169&lt;=60,"Nợ quá hạn từ 30 ngày đến 60 ngày",IF(X169&lt;=90,"Nợ quá hạn từ 60 ngày đến 90 ngày",IF(X169&lt;=120,"Nợ quá hạn từ 90 ngày đến 120 ngày","Nợ quá hạn hơn 120 ngày có khả năng mất thanh toán")))))))</f>
        <v>Đã thanh toán</v>
      </c>
      <c r="Z169" s="42">
        <f>IF(S169="","",S169)</f>
        <v>46014</v>
      </c>
      <c r="AA169" s="42">
        <f>IF(M169="","",M169)</f>
        <v>46063</v>
      </c>
      <c r="AD169" s="2" t="str">
        <f>VLOOKUP($A169,MA_KH!$A:$Q,MA_KH!O$1,0)</f>
        <v>MEGA</v>
      </c>
      <c r="AE169" s="2" t="str">
        <f>VLOOKUP($A169,MA_KH!$A:$Q,MA_KH!P$1,0)</f>
        <v>CÔNG TY TNHH MM MEGA MARKET (VIỆT NAM)</v>
      </c>
    </row>
    <row r="170" spans="1:31" ht="25.5" customHeight="1">
      <c r="A170" s="54" t="s">
        <v>101</v>
      </c>
      <c r="B170" s="54" t="s">
        <v>102</v>
      </c>
      <c r="C170" s="55">
        <v>46015</v>
      </c>
      <c r="D170" s="54" t="s">
        <v>14892</v>
      </c>
      <c r="E170" s="55">
        <v>46015</v>
      </c>
      <c r="F170" s="54" t="s">
        <v>19066</v>
      </c>
      <c r="G170" s="54" t="s">
        <v>14893</v>
      </c>
      <c r="H170" s="56">
        <v>2024120</v>
      </c>
      <c r="I170" s="57">
        <v>0</v>
      </c>
      <c r="J170" s="56">
        <v>161930</v>
      </c>
      <c r="K170" s="56">
        <v>2186050</v>
      </c>
      <c r="L170" s="64" t="s">
        <v>41</v>
      </c>
      <c r="M170" s="6">
        <v>46063</v>
      </c>
      <c r="O170" s="32">
        <f>IF(Table1[[#This Row],[Phân loại]]="Tồn đầu kỳ",Table1[[#This Row],[Tổng giá trị]],0)</f>
        <v>2186050</v>
      </c>
      <c r="P170" s="7">
        <f>IF(Table1[[#This Row],[Số còn phải thu ĐK]]&lt;&gt;0,0,IF(Table1[[#This Row],[Phân loại]]="Bán hàng",Table1[[#This Row],[Tổng giá trị]],-Table1[[#This Row],[Tổng giá trị]]))</f>
        <v>0</v>
      </c>
      <c r="Q170" s="32">
        <f>IF(M170&lt;&gt;"",IF(O170&lt;&gt;0,O170,P170),0)</f>
        <v>2186050</v>
      </c>
      <c r="R170" s="7">
        <f>Table1[[#This Row],[Số còn phải thu ĐK]]+Table1[[#This Row],[Giá Trị HD sau CK]]-Table1[[#This Row],[Số tiền đã thu]]</f>
        <v>0</v>
      </c>
      <c r="S170" s="6">
        <f>IF(Table1[[#This Row],[Ngày hóa đơn]]&lt;&gt;"",Table1[[#This Row],[Ngày hóa đơn]],IF(Table1[[#This Row],[Ngày hạch toán]]&lt;&gt;"",Table1[[#This Row],[Ngày hạch toán]],""))</f>
        <v>46015</v>
      </c>
      <c r="T170" s="7"/>
      <c r="U170" s="6">
        <f>IF(Table1[[#This Row],[Ngày tính CN]]="","",S170+T170)</f>
        <v>46015</v>
      </c>
      <c r="V170" s="32">
        <f ca="1">IF(Table1[[#This Row],[Hạn thanh toán]]="","",IF((U170-NOW())&lt;0,0,(U170-NOW())))</f>
        <v>0</v>
      </c>
      <c r="W170" s="32"/>
      <c r="X170" s="32" t="str">
        <f ca="1">IF(OR(U170="",R170=0),"",IF((U170-NOW())&lt;0,-(U170-NOW()),0))</f>
        <v/>
      </c>
      <c r="Y170" s="2" t="str">
        <f>IF(R170=0,"Đã thanh toán",IF(X170="","",IF(X170&lt;=0,"Chưa đến hạn thanh toán",IF(X170&lt;=30,"Nợ quá hạn 30 ngày",IF(X170&lt;=60,"Nợ quá hạn từ 30 ngày đến 60 ngày",IF(X170&lt;=90,"Nợ quá hạn từ 60 ngày đến 90 ngày",IF(X170&lt;=120,"Nợ quá hạn từ 90 ngày đến 120 ngày","Nợ quá hạn hơn 120 ngày có khả năng mất thanh toán")))))))</f>
        <v>Đã thanh toán</v>
      </c>
      <c r="Z170" s="42">
        <f>IF(S170="","",S170)</f>
        <v>46015</v>
      </c>
      <c r="AA170" s="42">
        <f>IF(M170="","",M170)</f>
        <v>46063</v>
      </c>
      <c r="AD170" s="2" t="str">
        <f>VLOOKUP($A170,MA_KH!$A:$Q,MA_KH!O$1,0)</f>
        <v>MEGA</v>
      </c>
      <c r="AE170" s="2" t="str">
        <f>VLOOKUP($A170,MA_KH!$A:$Q,MA_KH!P$1,0)</f>
        <v>CÔNG TY TNHH MM MEGA MARKET (VIỆT NAM)</v>
      </c>
    </row>
    <row r="171" spans="1:31" ht="25.5" customHeight="1">
      <c r="A171" s="58" t="s">
        <v>101</v>
      </c>
      <c r="B171" s="58" t="s">
        <v>102</v>
      </c>
      <c r="C171" s="59">
        <v>46015</v>
      </c>
      <c r="D171" s="58" t="s">
        <v>14551</v>
      </c>
      <c r="E171" s="59">
        <v>46015</v>
      </c>
      <c r="F171" s="58" t="s">
        <v>19067</v>
      </c>
      <c r="G171" s="58" t="s">
        <v>14894</v>
      </c>
      <c r="H171" s="60">
        <v>1425000</v>
      </c>
      <c r="I171" s="61">
        <v>0</v>
      </c>
      <c r="J171" s="60">
        <v>114000</v>
      </c>
      <c r="K171" s="60">
        <v>1539000</v>
      </c>
      <c r="L171" s="64" t="s">
        <v>41</v>
      </c>
      <c r="M171" s="6">
        <v>46063</v>
      </c>
      <c r="O171" s="32">
        <f>IF(Table1[[#This Row],[Phân loại]]="Tồn đầu kỳ",Table1[[#This Row],[Tổng giá trị]],0)</f>
        <v>1539000</v>
      </c>
      <c r="P171" s="7">
        <f>IF(Table1[[#This Row],[Số còn phải thu ĐK]]&lt;&gt;0,0,IF(Table1[[#This Row],[Phân loại]]="Bán hàng",Table1[[#This Row],[Tổng giá trị]],-Table1[[#This Row],[Tổng giá trị]]))</f>
        <v>0</v>
      </c>
      <c r="Q171" s="32">
        <f>IF(M171&lt;&gt;"",IF(O171&lt;&gt;0,O171,P171),0)</f>
        <v>1539000</v>
      </c>
      <c r="R171" s="7">
        <f>Table1[[#This Row],[Số còn phải thu ĐK]]+Table1[[#This Row],[Giá Trị HD sau CK]]-Table1[[#This Row],[Số tiền đã thu]]</f>
        <v>0</v>
      </c>
      <c r="S171" s="6">
        <f>IF(Table1[[#This Row],[Ngày hóa đơn]]&lt;&gt;"",Table1[[#This Row],[Ngày hóa đơn]],IF(Table1[[#This Row],[Ngày hạch toán]]&lt;&gt;"",Table1[[#This Row],[Ngày hạch toán]],""))</f>
        <v>46015</v>
      </c>
      <c r="T171" s="7"/>
      <c r="U171" s="6">
        <f>IF(Table1[[#This Row],[Ngày tính CN]]="","",S171+T171)</f>
        <v>46015</v>
      </c>
      <c r="V171" s="32">
        <f ca="1">IF(Table1[[#This Row],[Hạn thanh toán]]="","",IF((U171-NOW())&lt;0,0,(U171-NOW())))</f>
        <v>0</v>
      </c>
      <c r="W171" s="32"/>
      <c r="X171" s="32" t="str">
        <f ca="1">IF(OR(U171="",R171=0),"",IF((U171-NOW())&lt;0,-(U171-NOW()),0))</f>
        <v/>
      </c>
      <c r="Y171" s="2" t="str">
        <f>IF(R171=0,"Đã thanh toán",IF(X171="","",IF(X171&lt;=0,"Chưa đến hạn thanh toán",IF(X171&lt;=30,"Nợ quá hạn 30 ngày",IF(X171&lt;=60,"Nợ quá hạn từ 30 ngày đến 60 ngày",IF(X171&lt;=90,"Nợ quá hạn từ 60 ngày đến 90 ngày",IF(X171&lt;=120,"Nợ quá hạn từ 90 ngày đến 120 ngày","Nợ quá hạn hơn 120 ngày có khả năng mất thanh toán")))))))</f>
        <v>Đã thanh toán</v>
      </c>
      <c r="Z171" s="42">
        <f>IF(S171="","",S171)</f>
        <v>46015</v>
      </c>
      <c r="AA171" s="42">
        <f>IF(M171="","",M171)</f>
        <v>46063</v>
      </c>
      <c r="AD171" s="2" t="str">
        <f>VLOOKUP($A171,MA_KH!$A:$Q,MA_KH!O$1,0)</f>
        <v>MEGA</v>
      </c>
      <c r="AE171" s="2" t="str">
        <f>VLOOKUP($A171,MA_KH!$A:$Q,MA_KH!P$1,0)</f>
        <v>CÔNG TY TNHH MM MEGA MARKET (VIỆT NAM)</v>
      </c>
    </row>
    <row r="172" spans="1:31" ht="25.5" customHeight="1">
      <c r="A172" s="54" t="s">
        <v>250</v>
      </c>
      <c r="B172" s="54" t="s">
        <v>251</v>
      </c>
      <c r="C172" s="55">
        <v>46016</v>
      </c>
      <c r="D172" s="54" t="s">
        <v>14895</v>
      </c>
      <c r="E172" s="55">
        <v>46016</v>
      </c>
      <c r="F172" s="54" t="s">
        <v>19068</v>
      </c>
      <c r="G172" s="54" t="s">
        <v>14896</v>
      </c>
      <c r="H172" s="56">
        <v>1146425</v>
      </c>
      <c r="I172" s="57">
        <v>0</v>
      </c>
      <c r="J172" s="56">
        <v>91714</v>
      </c>
      <c r="K172" s="56">
        <v>1238139</v>
      </c>
      <c r="L172" s="64" t="s">
        <v>41</v>
      </c>
      <c r="M172" s="6">
        <v>46063</v>
      </c>
      <c r="O172" s="32">
        <f>IF(Table1[[#This Row],[Phân loại]]="Tồn đầu kỳ",Table1[[#This Row],[Tổng giá trị]],0)</f>
        <v>1238139</v>
      </c>
      <c r="P172" s="7">
        <f>IF(Table1[[#This Row],[Số còn phải thu ĐK]]&lt;&gt;0,0,IF(Table1[[#This Row],[Phân loại]]="Bán hàng",Table1[[#This Row],[Tổng giá trị]],-Table1[[#This Row],[Tổng giá trị]]))</f>
        <v>0</v>
      </c>
      <c r="Q172" s="32">
        <f>IF(M172&lt;&gt;"",IF(O172&lt;&gt;0,O172,P172),0)</f>
        <v>1238139</v>
      </c>
      <c r="R172" s="7">
        <f>Table1[[#This Row],[Số còn phải thu ĐK]]+Table1[[#This Row],[Giá Trị HD sau CK]]-Table1[[#This Row],[Số tiền đã thu]]</f>
        <v>0</v>
      </c>
      <c r="S172" s="6">
        <f>IF(Table1[[#This Row],[Ngày hóa đơn]]&lt;&gt;"",Table1[[#This Row],[Ngày hóa đơn]],IF(Table1[[#This Row],[Ngày hạch toán]]&lt;&gt;"",Table1[[#This Row],[Ngày hạch toán]],""))</f>
        <v>46016</v>
      </c>
      <c r="T172" s="7"/>
      <c r="U172" s="6">
        <f>IF(Table1[[#This Row],[Ngày tính CN]]="","",S172+T172)</f>
        <v>46016</v>
      </c>
      <c r="V172" s="32">
        <f ca="1">IF(Table1[[#This Row],[Hạn thanh toán]]="","",IF((U172-NOW())&lt;0,0,(U172-NOW())))</f>
        <v>0</v>
      </c>
      <c r="W172" s="32"/>
      <c r="X172" s="32" t="str">
        <f ca="1">IF(OR(U172="",R172=0),"",IF((U172-NOW())&lt;0,-(U172-NOW()),0))</f>
        <v/>
      </c>
      <c r="Y172" s="2" t="str">
        <f>IF(R172=0,"Đã thanh toán",IF(X172="","",IF(X172&lt;=0,"Chưa đến hạn thanh toán",IF(X172&lt;=30,"Nợ quá hạn 30 ngày",IF(X172&lt;=60,"Nợ quá hạn từ 30 ngày đến 60 ngày",IF(X172&lt;=90,"Nợ quá hạn từ 60 ngày đến 90 ngày",IF(X172&lt;=120,"Nợ quá hạn từ 90 ngày đến 120 ngày","Nợ quá hạn hơn 120 ngày có khả năng mất thanh toán")))))))</f>
        <v>Đã thanh toán</v>
      </c>
      <c r="Z172" s="42">
        <f>IF(S172="","",S172)</f>
        <v>46016</v>
      </c>
      <c r="AA172" s="42">
        <f>IF(M172="","",M172)</f>
        <v>46063</v>
      </c>
      <c r="AD172" s="2" t="str">
        <f>VLOOKUP($A172,MA_KH!$A:$Q,MA_KH!O$1,0)</f>
        <v>MEGA</v>
      </c>
      <c r="AE172" s="2" t="str">
        <f>VLOOKUP($A172,MA_KH!$A:$Q,MA_KH!P$1,0)</f>
        <v>CÔNG TY TNHH MM MEGA MARKET (VIỆT NAM)</v>
      </c>
    </row>
    <row r="173" spans="1:31" ht="25.5" customHeight="1">
      <c r="A173" s="54" t="s">
        <v>189</v>
      </c>
      <c r="B173" s="54" t="s">
        <v>190</v>
      </c>
      <c r="C173" s="55">
        <v>46016</v>
      </c>
      <c r="D173" s="54" t="s">
        <v>14897</v>
      </c>
      <c r="E173" s="55">
        <v>46016</v>
      </c>
      <c r="F173" s="54" t="s">
        <v>19069</v>
      </c>
      <c r="G173" s="54" t="s">
        <v>14898</v>
      </c>
      <c r="H173" s="56">
        <v>466445</v>
      </c>
      <c r="I173" s="57">
        <v>0</v>
      </c>
      <c r="J173" s="56">
        <v>37316</v>
      </c>
      <c r="K173" s="56">
        <v>503761</v>
      </c>
      <c r="L173" s="64" t="s">
        <v>41</v>
      </c>
      <c r="M173" s="6">
        <v>46063</v>
      </c>
      <c r="O173" s="32">
        <f>IF(Table1[[#This Row],[Phân loại]]="Tồn đầu kỳ",Table1[[#This Row],[Tổng giá trị]],0)</f>
        <v>503761</v>
      </c>
      <c r="P173" s="7">
        <f>IF(Table1[[#This Row],[Số còn phải thu ĐK]]&lt;&gt;0,0,IF(Table1[[#This Row],[Phân loại]]="Bán hàng",Table1[[#This Row],[Tổng giá trị]],-Table1[[#This Row],[Tổng giá trị]]))</f>
        <v>0</v>
      </c>
      <c r="Q173" s="32">
        <f>IF(M173&lt;&gt;"",IF(O173&lt;&gt;0,O173,P173),0)</f>
        <v>503761</v>
      </c>
      <c r="R173" s="7">
        <f>Table1[[#This Row],[Số còn phải thu ĐK]]+Table1[[#This Row],[Giá Trị HD sau CK]]-Table1[[#This Row],[Số tiền đã thu]]</f>
        <v>0</v>
      </c>
      <c r="S173" s="6">
        <f>IF(Table1[[#This Row],[Ngày hóa đơn]]&lt;&gt;"",Table1[[#This Row],[Ngày hóa đơn]],IF(Table1[[#This Row],[Ngày hạch toán]]&lt;&gt;"",Table1[[#This Row],[Ngày hạch toán]],""))</f>
        <v>46016</v>
      </c>
      <c r="T173" s="7"/>
      <c r="U173" s="6">
        <f>IF(Table1[[#This Row],[Ngày tính CN]]="","",S173+T173)</f>
        <v>46016</v>
      </c>
      <c r="V173" s="32">
        <f ca="1">IF(Table1[[#This Row],[Hạn thanh toán]]="","",IF((U173-NOW())&lt;0,0,(U173-NOW())))</f>
        <v>0</v>
      </c>
      <c r="W173" s="32"/>
      <c r="X173" s="32" t="str">
        <f ca="1">IF(OR(U173="",R173=0),"",IF((U173-NOW())&lt;0,-(U173-NOW()),0))</f>
        <v/>
      </c>
      <c r="Y173" s="2" t="str">
        <f>IF(R173=0,"Đã thanh toán",IF(X173="","",IF(X173&lt;=0,"Chưa đến hạn thanh toán",IF(X173&lt;=30,"Nợ quá hạn 30 ngày",IF(X173&lt;=60,"Nợ quá hạn từ 30 ngày đến 60 ngày",IF(X173&lt;=90,"Nợ quá hạn từ 60 ngày đến 90 ngày",IF(X173&lt;=120,"Nợ quá hạn từ 90 ngày đến 120 ngày","Nợ quá hạn hơn 120 ngày có khả năng mất thanh toán")))))))</f>
        <v>Đã thanh toán</v>
      </c>
      <c r="Z173" s="42">
        <f>IF(S173="","",S173)</f>
        <v>46016</v>
      </c>
      <c r="AA173" s="42">
        <f>IF(M173="","",M173)</f>
        <v>46063</v>
      </c>
      <c r="AD173" s="2" t="str">
        <f>VLOOKUP($A173,MA_KH!$A:$Q,MA_KH!O$1,0)</f>
        <v>MEGA</v>
      </c>
      <c r="AE173" s="2" t="str">
        <f>VLOOKUP($A173,MA_KH!$A:$Q,MA_KH!P$1,0)</f>
        <v>CÔNG TY TNHH MM MEGA MARKET (VIỆT NAM)</v>
      </c>
    </row>
    <row r="174" spans="1:31" ht="25.5" customHeight="1">
      <c r="A174" s="54" t="s">
        <v>189</v>
      </c>
      <c r="B174" s="54" t="s">
        <v>190</v>
      </c>
      <c r="C174" s="55">
        <v>46016</v>
      </c>
      <c r="D174" s="54" t="s">
        <v>14899</v>
      </c>
      <c r="E174" s="55">
        <v>46016</v>
      </c>
      <c r="F174" s="54" t="s">
        <v>19070</v>
      </c>
      <c r="G174" s="54" t="s">
        <v>14900</v>
      </c>
      <c r="H174" s="56">
        <v>3291100</v>
      </c>
      <c r="I174" s="57">
        <v>0</v>
      </c>
      <c r="J174" s="56">
        <v>263288</v>
      </c>
      <c r="K174" s="56">
        <v>3554388</v>
      </c>
      <c r="L174" s="64" t="s">
        <v>41</v>
      </c>
      <c r="M174" s="6">
        <v>46063</v>
      </c>
      <c r="O174" s="32">
        <f>IF(Table1[[#This Row],[Phân loại]]="Tồn đầu kỳ",Table1[[#This Row],[Tổng giá trị]],0)</f>
        <v>3554388</v>
      </c>
      <c r="P174" s="7">
        <f>IF(Table1[[#This Row],[Số còn phải thu ĐK]]&lt;&gt;0,0,IF(Table1[[#This Row],[Phân loại]]="Bán hàng",Table1[[#This Row],[Tổng giá trị]],-Table1[[#This Row],[Tổng giá trị]]))</f>
        <v>0</v>
      </c>
      <c r="Q174" s="32">
        <f>IF(M174&lt;&gt;"",IF(O174&lt;&gt;0,O174,P174),0)</f>
        <v>3554388</v>
      </c>
      <c r="R174" s="7">
        <f>Table1[[#This Row],[Số còn phải thu ĐK]]+Table1[[#This Row],[Giá Trị HD sau CK]]-Table1[[#This Row],[Số tiền đã thu]]</f>
        <v>0</v>
      </c>
      <c r="S174" s="6">
        <f>IF(Table1[[#This Row],[Ngày hóa đơn]]&lt;&gt;"",Table1[[#This Row],[Ngày hóa đơn]],IF(Table1[[#This Row],[Ngày hạch toán]]&lt;&gt;"",Table1[[#This Row],[Ngày hạch toán]],""))</f>
        <v>46016</v>
      </c>
      <c r="T174" s="7"/>
      <c r="U174" s="6">
        <f>IF(Table1[[#This Row],[Ngày tính CN]]="","",S174+T174)</f>
        <v>46016</v>
      </c>
      <c r="V174" s="32">
        <f ca="1">IF(Table1[[#This Row],[Hạn thanh toán]]="","",IF((U174-NOW())&lt;0,0,(U174-NOW())))</f>
        <v>0</v>
      </c>
      <c r="W174" s="32"/>
      <c r="X174" s="32" t="str">
        <f ca="1">IF(OR(U174="",R174=0),"",IF((U174-NOW())&lt;0,-(U174-NOW()),0))</f>
        <v/>
      </c>
      <c r="Y174" s="2" t="str">
        <f>IF(R174=0,"Đã thanh toán",IF(X174="","",IF(X174&lt;=0,"Chưa đến hạn thanh toán",IF(X174&lt;=30,"Nợ quá hạn 30 ngày",IF(X174&lt;=60,"Nợ quá hạn từ 30 ngày đến 60 ngày",IF(X174&lt;=90,"Nợ quá hạn từ 60 ngày đến 90 ngày",IF(X174&lt;=120,"Nợ quá hạn từ 90 ngày đến 120 ngày","Nợ quá hạn hơn 120 ngày có khả năng mất thanh toán")))))))</f>
        <v>Đã thanh toán</v>
      </c>
      <c r="Z174" s="42">
        <f>IF(S174="","",S174)</f>
        <v>46016</v>
      </c>
      <c r="AA174" s="42">
        <f>IF(M174="","",M174)</f>
        <v>46063</v>
      </c>
      <c r="AD174" s="2" t="str">
        <f>VLOOKUP($A174,MA_KH!$A:$Q,MA_KH!O$1,0)</f>
        <v>MEGA</v>
      </c>
      <c r="AE174" s="2" t="str">
        <f>VLOOKUP($A174,MA_KH!$A:$Q,MA_KH!P$1,0)</f>
        <v>CÔNG TY TNHH MM MEGA MARKET (VIỆT NAM)</v>
      </c>
    </row>
    <row r="175" spans="1:31" ht="25.5" customHeight="1">
      <c r="A175" s="54" t="s">
        <v>199</v>
      </c>
      <c r="B175" s="54" t="s">
        <v>200</v>
      </c>
      <c r="C175" s="55">
        <v>46016</v>
      </c>
      <c r="D175" s="54" t="s">
        <v>14901</v>
      </c>
      <c r="E175" s="55">
        <v>46016</v>
      </c>
      <c r="F175" s="54" t="s">
        <v>19071</v>
      </c>
      <c r="G175" s="54" t="s">
        <v>14902</v>
      </c>
      <c r="H175" s="56">
        <v>2327570</v>
      </c>
      <c r="I175" s="57">
        <v>0</v>
      </c>
      <c r="J175" s="56">
        <v>186206</v>
      </c>
      <c r="K175" s="56">
        <v>2513776</v>
      </c>
      <c r="L175" s="64" t="s">
        <v>41</v>
      </c>
      <c r="M175" s="6">
        <v>46063</v>
      </c>
      <c r="O175" s="32">
        <f>IF(Table1[[#This Row],[Phân loại]]="Tồn đầu kỳ",Table1[[#This Row],[Tổng giá trị]],0)</f>
        <v>2513776</v>
      </c>
      <c r="P175" s="7">
        <f>IF(Table1[[#This Row],[Số còn phải thu ĐK]]&lt;&gt;0,0,IF(Table1[[#This Row],[Phân loại]]="Bán hàng",Table1[[#This Row],[Tổng giá trị]],-Table1[[#This Row],[Tổng giá trị]]))</f>
        <v>0</v>
      </c>
      <c r="Q175" s="32">
        <f>IF(M175&lt;&gt;"",IF(O175&lt;&gt;0,O175,P175),0)</f>
        <v>2513776</v>
      </c>
      <c r="R175" s="7">
        <f>Table1[[#This Row],[Số còn phải thu ĐK]]+Table1[[#This Row],[Giá Trị HD sau CK]]-Table1[[#This Row],[Số tiền đã thu]]</f>
        <v>0</v>
      </c>
      <c r="S175" s="6">
        <f>IF(Table1[[#This Row],[Ngày hóa đơn]]&lt;&gt;"",Table1[[#This Row],[Ngày hóa đơn]],IF(Table1[[#This Row],[Ngày hạch toán]]&lt;&gt;"",Table1[[#This Row],[Ngày hạch toán]],""))</f>
        <v>46016</v>
      </c>
      <c r="T175" s="7"/>
      <c r="U175" s="6">
        <f>IF(Table1[[#This Row],[Ngày tính CN]]="","",S175+T175)</f>
        <v>46016</v>
      </c>
      <c r="V175" s="32">
        <f ca="1">IF(Table1[[#This Row],[Hạn thanh toán]]="","",IF((U175-NOW())&lt;0,0,(U175-NOW())))</f>
        <v>0</v>
      </c>
      <c r="W175" s="32"/>
      <c r="X175" s="32" t="str">
        <f ca="1">IF(OR(U175="",R175=0),"",IF((U175-NOW())&lt;0,-(U175-NOW()),0))</f>
        <v/>
      </c>
      <c r="Y175" s="2" t="str">
        <f>IF(R175=0,"Đã thanh toán",IF(X175="","",IF(X175&lt;=0,"Chưa đến hạn thanh toán",IF(X175&lt;=30,"Nợ quá hạn 30 ngày",IF(X175&lt;=60,"Nợ quá hạn từ 30 ngày đến 60 ngày",IF(X175&lt;=90,"Nợ quá hạn từ 60 ngày đến 90 ngày",IF(X175&lt;=120,"Nợ quá hạn từ 90 ngày đến 120 ngày","Nợ quá hạn hơn 120 ngày có khả năng mất thanh toán")))))))</f>
        <v>Đã thanh toán</v>
      </c>
      <c r="Z175" s="42">
        <f>IF(S175="","",S175)</f>
        <v>46016</v>
      </c>
      <c r="AA175" s="42">
        <f>IF(M175="","",M175)</f>
        <v>46063</v>
      </c>
      <c r="AD175" s="2" t="str">
        <f>VLOOKUP($A175,MA_KH!$A:$Q,MA_KH!O$1,0)</f>
        <v>MEGA</v>
      </c>
      <c r="AE175" s="2" t="str">
        <f>VLOOKUP($A175,MA_KH!$A:$Q,MA_KH!P$1,0)</f>
        <v>CÔNG TY TNHH MM MEGA MARKET (VIỆT NAM)</v>
      </c>
    </row>
    <row r="176" spans="1:31" ht="25.5" customHeight="1">
      <c r="A176" s="54" t="s">
        <v>201</v>
      </c>
      <c r="B176" s="54" t="s">
        <v>202</v>
      </c>
      <c r="C176" s="55">
        <v>46016</v>
      </c>
      <c r="D176" s="54" t="s">
        <v>14903</v>
      </c>
      <c r="E176" s="55">
        <v>46016</v>
      </c>
      <c r="F176" s="54" t="s">
        <v>19072</v>
      </c>
      <c r="G176" s="54" t="s">
        <v>14904</v>
      </c>
      <c r="H176" s="56">
        <v>3403435</v>
      </c>
      <c r="I176" s="57">
        <v>0</v>
      </c>
      <c r="J176" s="56">
        <v>272275</v>
      </c>
      <c r="K176" s="56">
        <v>3675710</v>
      </c>
      <c r="L176" s="64" t="s">
        <v>41</v>
      </c>
      <c r="M176" s="6">
        <v>46063</v>
      </c>
      <c r="O176" s="32">
        <f>IF(Table1[[#This Row],[Phân loại]]="Tồn đầu kỳ",Table1[[#This Row],[Tổng giá trị]],0)</f>
        <v>3675710</v>
      </c>
      <c r="P176" s="7">
        <f>IF(Table1[[#This Row],[Số còn phải thu ĐK]]&lt;&gt;0,0,IF(Table1[[#This Row],[Phân loại]]="Bán hàng",Table1[[#This Row],[Tổng giá trị]],-Table1[[#This Row],[Tổng giá trị]]))</f>
        <v>0</v>
      </c>
      <c r="Q176" s="32">
        <f>IF(M176&lt;&gt;"",IF(O176&lt;&gt;0,O176,P176),0)</f>
        <v>3675710</v>
      </c>
      <c r="R176" s="7">
        <f>Table1[[#This Row],[Số còn phải thu ĐK]]+Table1[[#This Row],[Giá Trị HD sau CK]]-Table1[[#This Row],[Số tiền đã thu]]</f>
        <v>0</v>
      </c>
      <c r="S176" s="6">
        <f>IF(Table1[[#This Row],[Ngày hóa đơn]]&lt;&gt;"",Table1[[#This Row],[Ngày hóa đơn]],IF(Table1[[#This Row],[Ngày hạch toán]]&lt;&gt;"",Table1[[#This Row],[Ngày hạch toán]],""))</f>
        <v>46016</v>
      </c>
      <c r="T176" s="7"/>
      <c r="U176" s="6">
        <f>IF(Table1[[#This Row],[Ngày tính CN]]="","",S176+T176)</f>
        <v>46016</v>
      </c>
      <c r="V176" s="32">
        <f ca="1">IF(Table1[[#This Row],[Hạn thanh toán]]="","",IF((U176-NOW())&lt;0,0,(U176-NOW())))</f>
        <v>0</v>
      </c>
      <c r="W176" s="32"/>
      <c r="X176" s="32" t="str">
        <f ca="1">IF(OR(U176="",R176=0),"",IF((U176-NOW())&lt;0,-(U176-NOW()),0))</f>
        <v/>
      </c>
      <c r="Y176" s="2" t="str">
        <f>IF(R176=0,"Đã thanh toán",IF(X176="","",IF(X176&lt;=0,"Chưa đến hạn thanh toán",IF(X176&lt;=30,"Nợ quá hạn 30 ngày",IF(X176&lt;=60,"Nợ quá hạn từ 30 ngày đến 60 ngày",IF(X176&lt;=90,"Nợ quá hạn từ 60 ngày đến 90 ngày",IF(X176&lt;=120,"Nợ quá hạn từ 90 ngày đến 120 ngày","Nợ quá hạn hơn 120 ngày có khả năng mất thanh toán")))))))</f>
        <v>Đã thanh toán</v>
      </c>
      <c r="Z176" s="42">
        <f>IF(S176="","",S176)</f>
        <v>46016</v>
      </c>
      <c r="AA176" s="42">
        <f>IF(M176="","",M176)</f>
        <v>46063</v>
      </c>
      <c r="AD176" s="2" t="str">
        <f>VLOOKUP($A176,MA_KH!$A:$Q,MA_KH!O$1,0)</f>
        <v>MEGA</v>
      </c>
      <c r="AE176" s="2" t="str">
        <f>VLOOKUP($A176,MA_KH!$A:$Q,MA_KH!P$1,0)</f>
        <v>CÔNG TY TNHH MM MEGA MARKET (VIỆT NAM)</v>
      </c>
    </row>
    <row r="177" spans="1:31" ht="25.5" customHeight="1">
      <c r="A177" s="54" t="s">
        <v>201</v>
      </c>
      <c r="B177" s="54" t="s">
        <v>202</v>
      </c>
      <c r="C177" s="55">
        <v>46016</v>
      </c>
      <c r="D177" s="54" t="s">
        <v>14905</v>
      </c>
      <c r="E177" s="55">
        <v>46016</v>
      </c>
      <c r="F177" s="54" t="s">
        <v>19073</v>
      </c>
      <c r="G177" s="54" t="s">
        <v>14906</v>
      </c>
      <c r="H177" s="56">
        <v>1719535</v>
      </c>
      <c r="I177" s="57">
        <v>0</v>
      </c>
      <c r="J177" s="56">
        <v>137563</v>
      </c>
      <c r="K177" s="56">
        <v>1857098</v>
      </c>
      <c r="L177" s="64" t="s">
        <v>41</v>
      </c>
      <c r="M177" s="6">
        <v>46063</v>
      </c>
      <c r="O177" s="32">
        <f>IF(Table1[[#This Row],[Phân loại]]="Tồn đầu kỳ",Table1[[#This Row],[Tổng giá trị]],0)</f>
        <v>1857098</v>
      </c>
      <c r="P177" s="7">
        <f>IF(Table1[[#This Row],[Số còn phải thu ĐK]]&lt;&gt;0,0,IF(Table1[[#This Row],[Phân loại]]="Bán hàng",Table1[[#This Row],[Tổng giá trị]],-Table1[[#This Row],[Tổng giá trị]]))</f>
        <v>0</v>
      </c>
      <c r="Q177" s="32">
        <f>IF(M177&lt;&gt;"",IF(O177&lt;&gt;0,O177,P177),0)</f>
        <v>1857098</v>
      </c>
      <c r="R177" s="7">
        <f>Table1[[#This Row],[Số còn phải thu ĐK]]+Table1[[#This Row],[Giá Trị HD sau CK]]-Table1[[#This Row],[Số tiền đã thu]]</f>
        <v>0</v>
      </c>
      <c r="S177" s="6">
        <f>IF(Table1[[#This Row],[Ngày hóa đơn]]&lt;&gt;"",Table1[[#This Row],[Ngày hóa đơn]],IF(Table1[[#This Row],[Ngày hạch toán]]&lt;&gt;"",Table1[[#This Row],[Ngày hạch toán]],""))</f>
        <v>46016</v>
      </c>
      <c r="T177" s="7"/>
      <c r="U177" s="6">
        <f>IF(Table1[[#This Row],[Ngày tính CN]]="","",S177+T177)</f>
        <v>46016</v>
      </c>
      <c r="V177" s="32">
        <f ca="1">IF(Table1[[#This Row],[Hạn thanh toán]]="","",IF((U177-NOW())&lt;0,0,(U177-NOW())))</f>
        <v>0</v>
      </c>
      <c r="W177" s="32"/>
      <c r="X177" s="32" t="str">
        <f ca="1">IF(OR(U177="",R177=0),"",IF((U177-NOW())&lt;0,-(U177-NOW()),0))</f>
        <v/>
      </c>
      <c r="Y177" s="2" t="str">
        <f>IF(R177=0,"Đã thanh toán",IF(X177="","",IF(X177&lt;=0,"Chưa đến hạn thanh toán",IF(X177&lt;=30,"Nợ quá hạn 30 ngày",IF(X177&lt;=60,"Nợ quá hạn từ 30 ngày đến 60 ngày",IF(X177&lt;=90,"Nợ quá hạn từ 60 ngày đến 90 ngày",IF(X177&lt;=120,"Nợ quá hạn từ 90 ngày đến 120 ngày","Nợ quá hạn hơn 120 ngày có khả năng mất thanh toán")))))))</f>
        <v>Đã thanh toán</v>
      </c>
      <c r="Z177" s="42">
        <f>IF(S177="","",S177)</f>
        <v>46016</v>
      </c>
      <c r="AA177" s="42">
        <f>IF(M177="","",M177)</f>
        <v>46063</v>
      </c>
      <c r="AD177" s="2" t="str">
        <f>VLOOKUP($A177,MA_KH!$A:$Q,MA_KH!O$1,0)</f>
        <v>MEGA</v>
      </c>
      <c r="AE177" s="2" t="str">
        <f>VLOOKUP($A177,MA_KH!$A:$Q,MA_KH!P$1,0)</f>
        <v>CÔNG TY TNHH MM MEGA MARKET (VIỆT NAM)</v>
      </c>
    </row>
    <row r="178" spans="1:31" ht="25.5" customHeight="1">
      <c r="A178" s="54" t="s">
        <v>193</v>
      </c>
      <c r="B178" s="54" t="s">
        <v>194</v>
      </c>
      <c r="C178" s="55">
        <v>46016</v>
      </c>
      <c r="D178" s="54" t="s">
        <v>14907</v>
      </c>
      <c r="E178" s="55">
        <v>46016</v>
      </c>
      <c r="F178" s="54" t="s">
        <v>19074</v>
      </c>
      <c r="G178" s="54" t="s">
        <v>14908</v>
      </c>
      <c r="H178" s="56">
        <v>6074890</v>
      </c>
      <c r="I178" s="57">
        <v>0</v>
      </c>
      <c r="J178" s="56">
        <v>485991</v>
      </c>
      <c r="K178" s="56">
        <v>6560881</v>
      </c>
      <c r="L178" s="64" t="s">
        <v>41</v>
      </c>
      <c r="M178" s="6">
        <v>46063</v>
      </c>
      <c r="O178" s="32">
        <f>IF(Table1[[#This Row],[Phân loại]]="Tồn đầu kỳ",Table1[[#This Row],[Tổng giá trị]],0)</f>
        <v>6560881</v>
      </c>
      <c r="P178" s="7">
        <f>IF(Table1[[#This Row],[Số còn phải thu ĐK]]&lt;&gt;0,0,IF(Table1[[#This Row],[Phân loại]]="Bán hàng",Table1[[#This Row],[Tổng giá trị]],-Table1[[#This Row],[Tổng giá trị]]))</f>
        <v>0</v>
      </c>
      <c r="Q178" s="32">
        <f>IF(M178&lt;&gt;"",IF(O178&lt;&gt;0,O178,P178),0)</f>
        <v>6560881</v>
      </c>
      <c r="R178" s="7">
        <f>Table1[[#This Row],[Số còn phải thu ĐK]]+Table1[[#This Row],[Giá Trị HD sau CK]]-Table1[[#This Row],[Số tiền đã thu]]</f>
        <v>0</v>
      </c>
      <c r="S178" s="6">
        <f>IF(Table1[[#This Row],[Ngày hóa đơn]]&lt;&gt;"",Table1[[#This Row],[Ngày hóa đơn]],IF(Table1[[#This Row],[Ngày hạch toán]]&lt;&gt;"",Table1[[#This Row],[Ngày hạch toán]],""))</f>
        <v>46016</v>
      </c>
      <c r="T178" s="7"/>
      <c r="U178" s="6">
        <f>IF(Table1[[#This Row],[Ngày tính CN]]="","",S178+T178)</f>
        <v>46016</v>
      </c>
      <c r="V178" s="32">
        <f ca="1">IF(Table1[[#This Row],[Hạn thanh toán]]="","",IF((U178-NOW())&lt;0,0,(U178-NOW())))</f>
        <v>0</v>
      </c>
      <c r="W178" s="32"/>
      <c r="X178" s="32" t="str">
        <f ca="1">IF(OR(U178="",R178=0),"",IF((U178-NOW())&lt;0,-(U178-NOW()),0))</f>
        <v/>
      </c>
      <c r="Y178" s="2" t="str">
        <f>IF(R178=0,"Đã thanh toán",IF(X178="","",IF(X178&lt;=0,"Chưa đến hạn thanh toán",IF(X178&lt;=30,"Nợ quá hạn 30 ngày",IF(X178&lt;=60,"Nợ quá hạn từ 30 ngày đến 60 ngày",IF(X178&lt;=90,"Nợ quá hạn từ 60 ngày đến 90 ngày",IF(X178&lt;=120,"Nợ quá hạn từ 90 ngày đến 120 ngày","Nợ quá hạn hơn 120 ngày có khả năng mất thanh toán")))))))</f>
        <v>Đã thanh toán</v>
      </c>
      <c r="Z178" s="42">
        <f>IF(S178="","",S178)</f>
        <v>46016</v>
      </c>
      <c r="AA178" s="42">
        <f>IF(M178="","",M178)</f>
        <v>46063</v>
      </c>
      <c r="AD178" s="2" t="str">
        <f>VLOOKUP($A178,MA_KH!$A:$Q,MA_KH!O$1,0)</f>
        <v>MEGA</v>
      </c>
      <c r="AE178" s="2" t="str">
        <f>VLOOKUP($A178,MA_KH!$A:$Q,MA_KH!P$1,0)</f>
        <v>CÔNG TY TNHH MM MEGA MARKET (VIỆT NAM)</v>
      </c>
    </row>
    <row r="179" spans="1:31" ht="25.5" customHeight="1">
      <c r="A179" s="54" t="s">
        <v>197</v>
      </c>
      <c r="B179" s="54" t="s">
        <v>198</v>
      </c>
      <c r="C179" s="55">
        <v>46016</v>
      </c>
      <c r="D179" s="54" t="s">
        <v>14909</v>
      </c>
      <c r="E179" s="55">
        <v>46016</v>
      </c>
      <c r="F179" s="54" t="s">
        <v>19075</v>
      </c>
      <c r="G179" s="54" t="s">
        <v>14910</v>
      </c>
      <c r="H179" s="56">
        <v>2026650</v>
      </c>
      <c r="I179" s="57">
        <v>0</v>
      </c>
      <c r="J179" s="56">
        <v>162132</v>
      </c>
      <c r="K179" s="56">
        <v>2188782</v>
      </c>
      <c r="L179" s="64" t="s">
        <v>41</v>
      </c>
      <c r="M179" s="6">
        <v>46063</v>
      </c>
      <c r="O179" s="32">
        <f>IF(Table1[[#This Row],[Phân loại]]="Tồn đầu kỳ",Table1[[#This Row],[Tổng giá trị]],0)</f>
        <v>2188782</v>
      </c>
      <c r="P179" s="7">
        <f>IF(Table1[[#This Row],[Số còn phải thu ĐK]]&lt;&gt;0,0,IF(Table1[[#This Row],[Phân loại]]="Bán hàng",Table1[[#This Row],[Tổng giá trị]],-Table1[[#This Row],[Tổng giá trị]]))</f>
        <v>0</v>
      </c>
      <c r="Q179" s="32">
        <f>IF(M179&lt;&gt;"",IF(O179&lt;&gt;0,O179,P179),0)</f>
        <v>2188782</v>
      </c>
      <c r="R179" s="7">
        <f>Table1[[#This Row],[Số còn phải thu ĐK]]+Table1[[#This Row],[Giá Trị HD sau CK]]-Table1[[#This Row],[Số tiền đã thu]]</f>
        <v>0</v>
      </c>
      <c r="S179" s="6">
        <f>IF(Table1[[#This Row],[Ngày hóa đơn]]&lt;&gt;"",Table1[[#This Row],[Ngày hóa đơn]],IF(Table1[[#This Row],[Ngày hạch toán]]&lt;&gt;"",Table1[[#This Row],[Ngày hạch toán]],""))</f>
        <v>46016</v>
      </c>
      <c r="T179" s="7"/>
      <c r="U179" s="6">
        <f>IF(Table1[[#This Row],[Ngày tính CN]]="","",S179+T179)</f>
        <v>46016</v>
      </c>
      <c r="V179" s="32">
        <f ca="1">IF(Table1[[#This Row],[Hạn thanh toán]]="","",IF((U179-NOW())&lt;0,0,(U179-NOW())))</f>
        <v>0</v>
      </c>
      <c r="W179" s="32"/>
      <c r="X179" s="32" t="str">
        <f ca="1">IF(OR(U179="",R179=0),"",IF((U179-NOW())&lt;0,-(U179-NOW()),0))</f>
        <v/>
      </c>
      <c r="Y179" s="2" t="str">
        <f>IF(R179=0,"Đã thanh toán",IF(X179="","",IF(X179&lt;=0,"Chưa đến hạn thanh toán",IF(X179&lt;=30,"Nợ quá hạn 30 ngày",IF(X179&lt;=60,"Nợ quá hạn từ 30 ngày đến 60 ngày",IF(X179&lt;=90,"Nợ quá hạn từ 60 ngày đến 90 ngày",IF(X179&lt;=120,"Nợ quá hạn từ 90 ngày đến 120 ngày","Nợ quá hạn hơn 120 ngày có khả năng mất thanh toán")))))))</f>
        <v>Đã thanh toán</v>
      </c>
      <c r="Z179" s="42">
        <f>IF(S179="","",S179)</f>
        <v>46016</v>
      </c>
      <c r="AA179" s="42">
        <f>IF(M179="","",M179)</f>
        <v>46063</v>
      </c>
      <c r="AD179" s="2" t="str">
        <f>VLOOKUP($A179,MA_KH!$A:$Q,MA_KH!O$1,0)</f>
        <v>MEGA</v>
      </c>
      <c r="AE179" s="2" t="str">
        <f>VLOOKUP($A179,MA_KH!$A:$Q,MA_KH!P$1,0)</f>
        <v>CÔNG TY TNHH MM MEGA MARKET (VIỆT NAM)</v>
      </c>
    </row>
    <row r="180" spans="1:31" ht="25.5" customHeight="1">
      <c r="A180" s="58" t="s">
        <v>197</v>
      </c>
      <c r="B180" s="58" t="s">
        <v>198</v>
      </c>
      <c r="C180" s="59">
        <v>46016</v>
      </c>
      <c r="D180" s="58" t="s">
        <v>14911</v>
      </c>
      <c r="E180" s="59">
        <v>46016</v>
      </c>
      <c r="F180" s="58" t="s">
        <v>19076</v>
      </c>
      <c r="G180" s="58" t="s">
        <v>14912</v>
      </c>
      <c r="H180" s="60">
        <v>2525950</v>
      </c>
      <c r="I180" s="61">
        <v>0</v>
      </c>
      <c r="J180" s="60">
        <v>202076</v>
      </c>
      <c r="K180" s="60">
        <v>2728026</v>
      </c>
      <c r="L180" s="64" t="s">
        <v>41</v>
      </c>
      <c r="M180" s="6">
        <v>46063</v>
      </c>
      <c r="O180" s="32">
        <f>IF(Table1[[#This Row],[Phân loại]]="Tồn đầu kỳ",Table1[[#This Row],[Tổng giá trị]],0)</f>
        <v>2728026</v>
      </c>
      <c r="P180" s="7">
        <f>IF(Table1[[#This Row],[Số còn phải thu ĐK]]&lt;&gt;0,0,IF(Table1[[#This Row],[Phân loại]]="Bán hàng",Table1[[#This Row],[Tổng giá trị]],-Table1[[#This Row],[Tổng giá trị]]))</f>
        <v>0</v>
      </c>
      <c r="Q180" s="32">
        <f>IF(M180&lt;&gt;"",IF(O180&lt;&gt;0,O180,P180),0)</f>
        <v>2728026</v>
      </c>
      <c r="R180" s="7">
        <f>Table1[[#This Row],[Số còn phải thu ĐK]]+Table1[[#This Row],[Giá Trị HD sau CK]]-Table1[[#This Row],[Số tiền đã thu]]</f>
        <v>0</v>
      </c>
      <c r="S180" s="6">
        <f>IF(Table1[[#This Row],[Ngày hóa đơn]]&lt;&gt;"",Table1[[#This Row],[Ngày hóa đơn]],IF(Table1[[#This Row],[Ngày hạch toán]]&lt;&gt;"",Table1[[#This Row],[Ngày hạch toán]],""))</f>
        <v>46016</v>
      </c>
      <c r="T180" s="7"/>
      <c r="U180" s="6">
        <f>IF(Table1[[#This Row],[Ngày tính CN]]="","",S180+T180)</f>
        <v>46016</v>
      </c>
      <c r="V180" s="32">
        <f ca="1">IF(Table1[[#This Row],[Hạn thanh toán]]="","",IF((U180-NOW())&lt;0,0,(U180-NOW())))</f>
        <v>0</v>
      </c>
      <c r="W180" s="32"/>
      <c r="X180" s="32" t="str">
        <f ca="1">IF(OR(U180="",R180=0),"",IF((U180-NOW())&lt;0,-(U180-NOW()),0))</f>
        <v/>
      </c>
      <c r="Y180" s="2" t="str">
        <f>IF(R180=0,"Đã thanh toán",IF(X180="","",IF(X180&lt;=0,"Chưa đến hạn thanh toán",IF(X180&lt;=30,"Nợ quá hạn 30 ngày",IF(X180&lt;=60,"Nợ quá hạn từ 30 ngày đến 60 ngày",IF(X180&lt;=90,"Nợ quá hạn từ 60 ngày đến 90 ngày",IF(X180&lt;=120,"Nợ quá hạn từ 90 ngày đến 120 ngày","Nợ quá hạn hơn 120 ngày có khả năng mất thanh toán")))))))</f>
        <v>Đã thanh toán</v>
      </c>
      <c r="Z180" s="42">
        <f>IF(S180="","",S180)</f>
        <v>46016</v>
      </c>
      <c r="AA180" s="42">
        <f>IF(M180="","",M180)</f>
        <v>46063</v>
      </c>
      <c r="AD180" s="2" t="str">
        <f>VLOOKUP($A180,MA_KH!$A:$Q,MA_KH!O$1,0)</f>
        <v>MEGA</v>
      </c>
      <c r="AE180" s="2" t="str">
        <f>VLOOKUP($A180,MA_KH!$A:$Q,MA_KH!P$1,0)</f>
        <v>CÔNG TY TNHH MM MEGA MARKET (VIỆT NAM)</v>
      </c>
    </row>
    <row r="181" spans="1:31" ht="25.5" customHeight="1">
      <c r="A181" s="58" t="s">
        <v>189</v>
      </c>
      <c r="B181" s="58" t="s">
        <v>190</v>
      </c>
      <c r="C181" s="59">
        <v>46016</v>
      </c>
      <c r="D181" s="58" t="s">
        <v>14804</v>
      </c>
      <c r="E181" s="59">
        <v>46016</v>
      </c>
      <c r="F181" s="58" t="s">
        <v>19105</v>
      </c>
      <c r="G181" s="58" t="s">
        <v>14771</v>
      </c>
      <c r="H181" s="60">
        <v>-1044718</v>
      </c>
      <c r="I181" s="61">
        <v>0</v>
      </c>
      <c r="J181" s="60">
        <v>-83578</v>
      </c>
      <c r="K181" s="60">
        <v>-1128296</v>
      </c>
      <c r="L181" s="64" t="s">
        <v>41</v>
      </c>
      <c r="M181" s="6">
        <v>46034</v>
      </c>
      <c r="O181" s="32">
        <f>IF(Table1[[#This Row],[Phân loại]]="Tồn đầu kỳ",Table1[[#This Row],[Tổng giá trị]],0)</f>
        <v>-1128296</v>
      </c>
      <c r="P181" s="7">
        <f>IF(Table1[[#This Row],[Số còn phải thu ĐK]]&lt;&gt;0,0,IF(Table1[[#This Row],[Phân loại]]="Bán hàng",Table1[[#This Row],[Tổng giá trị]],-Table1[[#This Row],[Tổng giá trị]]))</f>
        <v>0</v>
      </c>
      <c r="Q181" s="32">
        <f>IF(M181&lt;&gt;"",IF(O181&lt;&gt;0,O181,P181),0)</f>
        <v>-1128296</v>
      </c>
      <c r="R181" s="7">
        <f>Table1[[#This Row],[Số còn phải thu ĐK]]+Table1[[#This Row],[Giá Trị HD sau CK]]-Table1[[#This Row],[Số tiền đã thu]]</f>
        <v>0</v>
      </c>
      <c r="S181" s="6">
        <f>IF(Table1[[#This Row],[Ngày hóa đơn]]&lt;&gt;"",Table1[[#This Row],[Ngày hóa đơn]],IF(Table1[[#This Row],[Ngày hạch toán]]&lt;&gt;"",Table1[[#This Row],[Ngày hạch toán]],""))</f>
        <v>46016</v>
      </c>
      <c r="T181" s="7"/>
      <c r="U181" s="6">
        <f>IF(Table1[[#This Row],[Ngày tính CN]]="","",S181+T181)</f>
        <v>46016</v>
      </c>
      <c r="V181" s="32">
        <f ca="1">IF(Table1[[#This Row],[Hạn thanh toán]]="","",IF((U181-NOW())&lt;0,0,(U181-NOW())))</f>
        <v>0</v>
      </c>
      <c r="W181" s="32"/>
      <c r="X181" s="32" t="str">
        <f ca="1">IF(OR(U181="",R181=0),"",IF((U181-NOW())&lt;0,-(U181-NOW()),0))</f>
        <v/>
      </c>
      <c r="Y181" s="2" t="str">
        <f>IF(R181=0,"Đã thanh toán",IF(X181="","",IF(X181&lt;=0,"Chưa đến hạn thanh toán",IF(X181&lt;=30,"Nợ quá hạn 30 ngày",IF(X181&lt;=60,"Nợ quá hạn từ 30 ngày đến 60 ngày",IF(X181&lt;=90,"Nợ quá hạn từ 60 ngày đến 90 ngày",IF(X181&lt;=120,"Nợ quá hạn từ 90 ngày đến 120 ngày","Nợ quá hạn hơn 120 ngày có khả năng mất thanh toán")))))))</f>
        <v>Đã thanh toán</v>
      </c>
      <c r="Z181" s="42">
        <f>IF(S181="","",S181)</f>
        <v>46016</v>
      </c>
      <c r="AA181" s="42">
        <f>IF(M181="","",M181)</f>
        <v>46034</v>
      </c>
      <c r="AD181" s="2" t="str">
        <f>VLOOKUP($A181,MA_KH!$A:$Q,MA_KH!O$1,0)</f>
        <v>MEGA</v>
      </c>
      <c r="AE181" s="2" t="str">
        <f>VLOOKUP($A181,MA_KH!$A:$Q,MA_KH!P$1,0)</f>
        <v>CÔNG TY TNHH MM MEGA MARKET (VIỆT NAM)</v>
      </c>
    </row>
    <row r="182" spans="1:31" ht="25.5" customHeight="1">
      <c r="A182" s="54" t="s">
        <v>258</v>
      </c>
      <c r="B182" s="54" t="s">
        <v>259</v>
      </c>
      <c r="C182" s="55">
        <v>46016</v>
      </c>
      <c r="D182" s="54" t="s">
        <v>14805</v>
      </c>
      <c r="E182" s="55">
        <v>46016</v>
      </c>
      <c r="F182" s="54" t="s">
        <v>19106</v>
      </c>
      <c r="G182" s="54" t="s">
        <v>14806</v>
      </c>
      <c r="H182" s="56">
        <v>-539488</v>
      </c>
      <c r="I182" s="57">
        <v>0</v>
      </c>
      <c r="J182" s="56">
        <v>-43159</v>
      </c>
      <c r="K182" s="56">
        <v>-582647</v>
      </c>
      <c r="L182" s="64" t="s">
        <v>41</v>
      </c>
      <c r="M182" s="6">
        <v>46034</v>
      </c>
      <c r="O182" s="32">
        <f>IF(Table1[[#This Row],[Phân loại]]="Tồn đầu kỳ",Table1[[#This Row],[Tổng giá trị]],0)</f>
        <v>-582647</v>
      </c>
      <c r="P182" s="7">
        <f>IF(Table1[[#This Row],[Số còn phải thu ĐK]]&lt;&gt;0,0,IF(Table1[[#This Row],[Phân loại]]="Bán hàng",Table1[[#This Row],[Tổng giá trị]],-Table1[[#This Row],[Tổng giá trị]]))</f>
        <v>0</v>
      </c>
      <c r="Q182" s="32">
        <f>IF(M182&lt;&gt;"",IF(O182&lt;&gt;0,O182,P182),0)</f>
        <v>-582647</v>
      </c>
      <c r="R182" s="7">
        <f>Table1[[#This Row],[Số còn phải thu ĐK]]+Table1[[#This Row],[Giá Trị HD sau CK]]-Table1[[#This Row],[Số tiền đã thu]]</f>
        <v>0</v>
      </c>
      <c r="S182" s="6">
        <f>IF(Table1[[#This Row],[Ngày hóa đơn]]&lt;&gt;"",Table1[[#This Row],[Ngày hóa đơn]],IF(Table1[[#This Row],[Ngày hạch toán]]&lt;&gt;"",Table1[[#This Row],[Ngày hạch toán]],""))</f>
        <v>46016</v>
      </c>
      <c r="T182" s="7"/>
      <c r="U182" s="6">
        <f>IF(Table1[[#This Row],[Ngày tính CN]]="","",S182+T182)</f>
        <v>46016</v>
      </c>
      <c r="V182" s="32">
        <f ca="1">IF(Table1[[#This Row],[Hạn thanh toán]]="","",IF((U182-NOW())&lt;0,0,(U182-NOW())))</f>
        <v>0</v>
      </c>
      <c r="W182" s="32"/>
      <c r="X182" s="32" t="str">
        <f ca="1">IF(OR(U182="",R182=0),"",IF((U182-NOW())&lt;0,-(U182-NOW()),0))</f>
        <v/>
      </c>
      <c r="Y182" s="2" t="str">
        <f>IF(R182=0,"Đã thanh toán",IF(X182="","",IF(X182&lt;=0,"Chưa đến hạn thanh toán",IF(X182&lt;=30,"Nợ quá hạn 30 ngày",IF(X182&lt;=60,"Nợ quá hạn từ 30 ngày đến 60 ngày",IF(X182&lt;=90,"Nợ quá hạn từ 60 ngày đến 90 ngày",IF(X182&lt;=120,"Nợ quá hạn từ 90 ngày đến 120 ngày","Nợ quá hạn hơn 120 ngày có khả năng mất thanh toán")))))))</f>
        <v>Đã thanh toán</v>
      </c>
      <c r="Z182" s="42">
        <f>IF(S182="","",S182)</f>
        <v>46016</v>
      </c>
      <c r="AA182" s="42">
        <f>IF(M182="","",M182)</f>
        <v>46034</v>
      </c>
      <c r="AD182" s="2" t="str">
        <f>VLOOKUP($A182,MA_KH!$A:$Q,MA_KH!O$1,0)</f>
        <v>MEGA</v>
      </c>
      <c r="AE182" s="2" t="str">
        <f>VLOOKUP($A182,MA_KH!$A:$Q,MA_KH!P$1,0)</f>
        <v>CÔNG TY TNHH MM MEGA MARKET (VIỆT NAM)</v>
      </c>
    </row>
    <row r="183" spans="1:31" ht="25.5" customHeight="1">
      <c r="A183" s="54" t="s">
        <v>197</v>
      </c>
      <c r="B183" s="54" t="s">
        <v>198</v>
      </c>
      <c r="C183" s="55">
        <v>46017</v>
      </c>
      <c r="D183" s="54" t="s">
        <v>14807</v>
      </c>
      <c r="E183" s="55">
        <v>46017</v>
      </c>
      <c r="F183" s="54" t="s">
        <v>19107</v>
      </c>
      <c r="G183" s="54" t="s">
        <v>14808</v>
      </c>
      <c r="H183" s="56">
        <v>-2786342</v>
      </c>
      <c r="I183" s="57">
        <v>0</v>
      </c>
      <c r="J183" s="56">
        <v>-222907</v>
      </c>
      <c r="K183" s="56">
        <v>-3009249</v>
      </c>
      <c r="L183" s="64" t="s">
        <v>41</v>
      </c>
      <c r="M183" s="6">
        <v>46034</v>
      </c>
      <c r="O183" s="32">
        <f>IF(Table1[[#This Row],[Phân loại]]="Tồn đầu kỳ",Table1[[#This Row],[Tổng giá trị]],0)</f>
        <v>-3009249</v>
      </c>
      <c r="P183" s="7">
        <f>IF(Table1[[#This Row],[Số còn phải thu ĐK]]&lt;&gt;0,0,IF(Table1[[#This Row],[Phân loại]]="Bán hàng",Table1[[#This Row],[Tổng giá trị]],-Table1[[#This Row],[Tổng giá trị]]))</f>
        <v>0</v>
      </c>
      <c r="Q183" s="32">
        <f>IF(M183&lt;&gt;"",IF(O183&lt;&gt;0,O183,P183),0)</f>
        <v>-3009249</v>
      </c>
      <c r="R183" s="7">
        <f>Table1[[#This Row],[Số còn phải thu ĐK]]+Table1[[#This Row],[Giá Trị HD sau CK]]-Table1[[#This Row],[Số tiền đã thu]]</f>
        <v>0</v>
      </c>
      <c r="S183" s="6">
        <f>IF(Table1[[#This Row],[Ngày hóa đơn]]&lt;&gt;"",Table1[[#This Row],[Ngày hóa đơn]],IF(Table1[[#This Row],[Ngày hạch toán]]&lt;&gt;"",Table1[[#This Row],[Ngày hạch toán]],""))</f>
        <v>46017</v>
      </c>
      <c r="T183" s="7"/>
      <c r="U183" s="6">
        <f>IF(Table1[[#This Row],[Ngày tính CN]]="","",S183+T183)</f>
        <v>46017</v>
      </c>
      <c r="V183" s="32">
        <f ca="1">IF(Table1[[#This Row],[Hạn thanh toán]]="","",IF((U183-NOW())&lt;0,0,(U183-NOW())))</f>
        <v>0</v>
      </c>
      <c r="W183" s="32"/>
      <c r="X183" s="32" t="str">
        <f ca="1">IF(OR(U183="",R183=0),"",IF((U183-NOW())&lt;0,-(U183-NOW()),0))</f>
        <v/>
      </c>
      <c r="Y183" s="2" t="str">
        <f>IF(R183=0,"Đã thanh toán",IF(X183="","",IF(X183&lt;=0,"Chưa đến hạn thanh toán",IF(X183&lt;=30,"Nợ quá hạn 30 ngày",IF(X183&lt;=60,"Nợ quá hạn từ 30 ngày đến 60 ngày",IF(X183&lt;=90,"Nợ quá hạn từ 60 ngày đến 90 ngày",IF(X183&lt;=120,"Nợ quá hạn từ 90 ngày đến 120 ngày","Nợ quá hạn hơn 120 ngày có khả năng mất thanh toán")))))))</f>
        <v>Đã thanh toán</v>
      </c>
      <c r="Z183" s="42">
        <f>IF(S183="","",S183)</f>
        <v>46017</v>
      </c>
      <c r="AA183" s="42">
        <f>IF(M183="","",M183)</f>
        <v>46034</v>
      </c>
      <c r="AD183" s="2" t="str">
        <f>VLOOKUP($A183,MA_KH!$A:$Q,MA_KH!O$1,0)</f>
        <v>MEGA</v>
      </c>
      <c r="AE183" s="2" t="str">
        <f>VLOOKUP($A183,MA_KH!$A:$Q,MA_KH!P$1,0)</f>
        <v>CÔNG TY TNHH MM MEGA MARKET (VIỆT NAM)</v>
      </c>
    </row>
    <row r="184" spans="1:31" ht="25.5" customHeight="1">
      <c r="A184" s="54" t="s">
        <v>252</v>
      </c>
      <c r="B184" s="54" t="s">
        <v>253</v>
      </c>
      <c r="C184" s="55">
        <v>46017</v>
      </c>
      <c r="D184" s="54" t="s">
        <v>14809</v>
      </c>
      <c r="E184" s="55">
        <v>46017</v>
      </c>
      <c r="F184" s="54" t="s">
        <v>19108</v>
      </c>
      <c r="G184" s="54" t="s">
        <v>14772</v>
      </c>
      <c r="H184" s="56">
        <v>-1688997</v>
      </c>
      <c r="I184" s="57">
        <v>0</v>
      </c>
      <c r="J184" s="56">
        <v>-135120</v>
      </c>
      <c r="K184" s="56">
        <v>-1824117</v>
      </c>
      <c r="L184" s="64" t="s">
        <v>41</v>
      </c>
      <c r="M184" s="6">
        <v>46034</v>
      </c>
      <c r="O184" s="32">
        <f>IF(Table1[[#This Row],[Phân loại]]="Tồn đầu kỳ",Table1[[#This Row],[Tổng giá trị]],0)</f>
        <v>-1824117</v>
      </c>
      <c r="P184" s="7">
        <f>IF(Table1[[#This Row],[Số còn phải thu ĐK]]&lt;&gt;0,0,IF(Table1[[#This Row],[Phân loại]]="Bán hàng",Table1[[#This Row],[Tổng giá trị]],-Table1[[#This Row],[Tổng giá trị]]))</f>
        <v>0</v>
      </c>
      <c r="Q184" s="32">
        <f>IF(M184&lt;&gt;"",IF(O184&lt;&gt;0,O184,P184),0)</f>
        <v>-1824117</v>
      </c>
      <c r="R184" s="7">
        <f>Table1[[#This Row],[Số còn phải thu ĐK]]+Table1[[#This Row],[Giá Trị HD sau CK]]-Table1[[#This Row],[Số tiền đã thu]]</f>
        <v>0</v>
      </c>
      <c r="S184" s="6">
        <f>IF(Table1[[#This Row],[Ngày hóa đơn]]&lt;&gt;"",Table1[[#This Row],[Ngày hóa đơn]],IF(Table1[[#This Row],[Ngày hạch toán]]&lt;&gt;"",Table1[[#This Row],[Ngày hạch toán]],""))</f>
        <v>46017</v>
      </c>
      <c r="T184" s="7"/>
      <c r="U184" s="6">
        <f>IF(Table1[[#This Row],[Ngày tính CN]]="","",S184+T184)</f>
        <v>46017</v>
      </c>
      <c r="V184" s="32">
        <f ca="1">IF(Table1[[#This Row],[Hạn thanh toán]]="","",IF((U184-NOW())&lt;0,0,(U184-NOW())))</f>
        <v>0</v>
      </c>
      <c r="W184" s="32"/>
      <c r="X184" s="32" t="str">
        <f ca="1">IF(OR(U184="",R184=0),"",IF((U184-NOW())&lt;0,-(U184-NOW()),0))</f>
        <v/>
      </c>
      <c r="Y184" s="2" t="str">
        <f>IF(R184=0,"Đã thanh toán",IF(X184="","",IF(X184&lt;=0,"Chưa đến hạn thanh toán",IF(X184&lt;=30,"Nợ quá hạn 30 ngày",IF(X184&lt;=60,"Nợ quá hạn từ 30 ngày đến 60 ngày",IF(X184&lt;=90,"Nợ quá hạn từ 60 ngày đến 90 ngày",IF(X184&lt;=120,"Nợ quá hạn từ 90 ngày đến 120 ngày","Nợ quá hạn hơn 120 ngày có khả năng mất thanh toán")))))))</f>
        <v>Đã thanh toán</v>
      </c>
      <c r="Z184" s="42">
        <f>IF(S184="","",S184)</f>
        <v>46017</v>
      </c>
      <c r="AA184" s="42">
        <f>IF(M184="","",M184)</f>
        <v>46034</v>
      </c>
      <c r="AD184" s="2" t="str">
        <f>VLOOKUP($A184,MA_KH!$A:$Q,MA_KH!O$1,0)</f>
        <v>MEGA</v>
      </c>
      <c r="AE184" s="2" t="str">
        <f>VLOOKUP($A184,MA_KH!$A:$Q,MA_KH!P$1,0)</f>
        <v>CÔNG TY TNHH MM MEGA MARKET (VIỆT NAM)</v>
      </c>
    </row>
    <row r="185" spans="1:31" ht="25.5" customHeight="1">
      <c r="A185" s="54" t="s">
        <v>189</v>
      </c>
      <c r="B185" s="54" t="s">
        <v>190</v>
      </c>
      <c r="C185" s="55">
        <v>46018</v>
      </c>
      <c r="D185" s="54" t="s">
        <v>14913</v>
      </c>
      <c r="E185" s="55">
        <v>46018</v>
      </c>
      <c r="F185" s="54" t="s">
        <v>19077</v>
      </c>
      <c r="G185" s="54" t="s">
        <v>14914</v>
      </c>
      <c r="H185" s="56">
        <v>932890</v>
      </c>
      <c r="I185" s="57">
        <v>0</v>
      </c>
      <c r="J185" s="56">
        <v>74631</v>
      </c>
      <c r="K185" s="56">
        <v>1007521</v>
      </c>
      <c r="L185" s="64" t="s">
        <v>41</v>
      </c>
      <c r="M185" s="6">
        <v>46063</v>
      </c>
      <c r="O185" s="32">
        <f>IF(Table1[[#This Row],[Phân loại]]="Tồn đầu kỳ",Table1[[#This Row],[Tổng giá trị]],0)</f>
        <v>1007521</v>
      </c>
      <c r="P185" s="7">
        <f>IF(Table1[[#This Row],[Số còn phải thu ĐK]]&lt;&gt;0,0,IF(Table1[[#This Row],[Phân loại]]="Bán hàng",Table1[[#This Row],[Tổng giá trị]],-Table1[[#This Row],[Tổng giá trị]]))</f>
        <v>0</v>
      </c>
      <c r="Q185" s="32">
        <f>IF(M185&lt;&gt;"",IF(O185&lt;&gt;0,O185,P185),0)</f>
        <v>1007521</v>
      </c>
      <c r="R185" s="7">
        <f>Table1[[#This Row],[Số còn phải thu ĐK]]+Table1[[#This Row],[Giá Trị HD sau CK]]-Table1[[#This Row],[Số tiền đã thu]]</f>
        <v>0</v>
      </c>
      <c r="S185" s="6">
        <f>IF(Table1[[#This Row],[Ngày hóa đơn]]&lt;&gt;"",Table1[[#This Row],[Ngày hóa đơn]],IF(Table1[[#This Row],[Ngày hạch toán]]&lt;&gt;"",Table1[[#This Row],[Ngày hạch toán]],""))</f>
        <v>46018</v>
      </c>
      <c r="T185" s="7"/>
      <c r="U185" s="6">
        <f>IF(Table1[[#This Row],[Ngày tính CN]]="","",S185+T185)</f>
        <v>46018</v>
      </c>
      <c r="V185" s="32">
        <f ca="1">IF(Table1[[#This Row],[Hạn thanh toán]]="","",IF((U185-NOW())&lt;0,0,(U185-NOW())))</f>
        <v>0</v>
      </c>
      <c r="W185" s="32"/>
      <c r="X185" s="32" t="str">
        <f ca="1">IF(OR(U185="",R185=0),"",IF((U185-NOW())&lt;0,-(U185-NOW()),0))</f>
        <v/>
      </c>
      <c r="Y185" s="2" t="str">
        <f>IF(R185=0,"Đã thanh toán",IF(X185="","",IF(X185&lt;=0,"Chưa đến hạn thanh toán",IF(X185&lt;=30,"Nợ quá hạn 30 ngày",IF(X185&lt;=60,"Nợ quá hạn từ 30 ngày đến 60 ngày",IF(X185&lt;=90,"Nợ quá hạn từ 60 ngày đến 90 ngày",IF(X185&lt;=120,"Nợ quá hạn từ 90 ngày đến 120 ngày","Nợ quá hạn hơn 120 ngày có khả năng mất thanh toán")))))))</f>
        <v>Đã thanh toán</v>
      </c>
      <c r="Z185" s="42">
        <f>IF(S185="","",S185)</f>
        <v>46018</v>
      </c>
      <c r="AA185" s="42">
        <f>IF(M185="","",M185)</f>
        <v>46063</v>
      </c>
      <c r="AD185" s="2" t="str">
        <f>VLOOKUP($A185,MA_KH!$A:$Q,MA_KH!O$1,0)</f>
        <v>MEGA</v>
      </c>
      <c r="AE185" s="2" t="str">
        <f>VLOOKUP($A185,MA_KH!$A:$Q,MA_KH!P$1,0)</f>
        <v>CÔNG TY TNHH MM MEGA MARKET (VIỆT NAM)</v>
      </c>
    </row>
    <row r="186" spans="1:31" ht="25.5" customHeight="1">
      <c r="A186" s="54" t="s">
        <v>189</v>
      </c>
      <c r="B186" s="54" t="s">
        <v>190</v>
      </c>
      <c r="C186" s="55">
        <v>46020</v>
      </c>
      <c r="D186" s="54" t="s">
        <v>14915</v>
      </c>
      <c r="E186" s="55">
        <v>46020</v>
      </c>
      <c r="F186" s="54" t="s">
        <v>19078</v>
      </c>
      <c r="G186" s="54" t="s">
        <v>14916</v>
      </c>
      <c r="H186" s="56">
        <v>6072360</v>
      </c>
      <c r="I186" s="57">
        <v>0</v>
      </c>
      <c r="J186" s="56">
        <v>485789</v>
      </c>
      <c r="K186" s="56">
        <v>6558149</v>
      </c>
      <c r="L186" s="64" t="s">
        <v>41</v>
      </c>
      <c r="M186" s="6">
        <v>46063</v>
      </c>
      <c r="O186" s="32">
        <f>IF(Table1[[#This Row],[Phân loại]]="Tồn đầu kỳ",Table1[[#This Row],[Tổng giá trị]],0)</f>
        <v>6558149</v>
      </c>
      <c r="P186" s="7">
        <f>IF(Table1[[#This Row],[Số còn phải thu ĐK]]&lt;&gt;0,0,IF(Table1[[#This Row],[Phân loại]]="Bán hàng",Table1[[#This Row],[Tổng giá trị]],-Table1[[#This Row],[Tổng giá trị]]))</f>
        <v>0</v>
      </c>
      <c r="Q186" s="32">
        <f>IF(M186&lt;&gt;"",IF(O186&lt;&gt;0,O186,P186),0)</f>
        <v>6558149</v>
      </c>
      <c r="R186" s="7">
        <f>Table1[[#This Row],[Số còn phải thu ĐK]]+Table1[[#This Row],[Giá Trị HD sau CK]]-Table1[[#This Row],[Số tiền đã thu]]</f>
        <v>0</v>
      </c>
      <c r="S186" s="6">
        <f>IF(Table1[[#This Row],[Ngày hóa đơn]]&lt;&gt;"",Table1[[#This Row],[Ngày hóa đơn]],IF(Table1[[#This Row],[Ngày hạch toán]]&lt;&gt;"",Table1[[#This Row],[Ngày hạch toán]],""))</f>
        <v>46020</v>
      </c>
      <c r="T186" s="7"/>
      <c r="U186" s="6">
        <f>IF(Table1[[#This Row],[Ngày tính CN]]="","",S186+T186)</f>
        <v>46020</v>
      </c>
      <c r="V186" s="32">
        <f ca="1">IF(Table1[[#This Row],[Hạn thanh toán]]="","",IF((U186-NOW())&lt;0,0,(U186-NOW())))</f>
        <v>0</v>
      </c>
      <c r="W186" s="32"/>
      <c r="X186" s="32" t="str">
        <f ca="1">IF(OR(U186="",R186=0),"",IF((U186-NOW())&lt;0,-(U186-NOW()),0))</f>
        <v/>
      </c>
      <c r="Y186" s="2" t="str">
        <f>IF(R186=0,"Đã thanh toán",IF(X186="","",IF(X186&lt;=0,"Chưa đến hạn thanh toán",IF(X186&lt;=30,"Nợ quá hạn 30 ngày",IF(X186&lt;=60,"Nợ quá hạn từ 30 ngày đến 60 ngày",IF(X186&lt;=90,"Nợ quá hạn từ 60 ngày đến 90 ngày",IF(X186&lt;=120,"Nợ quá hạn từ 90 ngày đến 120 ngày","Nợ quá hạn hơn 120 ngày có khả năng mất thanh toán")))))))</f>
        <v>Đã thanh toán</v>
      </c>
      <c r="Z186" s="42">
        <f>IF(S186="","",S186)</f>
        <v>46020</v>
      </c>
      <c r="AA186" s="42">
        <f>IF(M186="","",M186)</f>
        <v>46063</v>
      </c>
      <c r="AD186" s="2" t="str">
        <f>VLOOKUP($A186,MA_KH!$A:$Q,MA_KH!O$1,0)</f>
        <v>MEGA</v>
      </c>
      <c r="AE186" s="2" t="str">
        <f>VLOOKUP($A186,MA_KH!$A:$Q,MA_KH!P$1,0)</f>
        <v>CÔNG TY TNHH MM MEGA MARKET (VIỆT NAM)</v>
      </c>
    </row>
    <row r="187" spans="1:31" ht="25.5" customHeight="1">
      <c r="A187" s="54" t="s">
        <v>189</v>
      </c>
      <c r="B187" s="54" t="s">
        <v>190</v>
      </c>
      <c r="C187" s="55">
        <v>46020</v>
      </c>
      <c r="D187" s="54" t="s">
        <v>14917</v>
      </c>
      <c r="E187" s="55">
        <v>46020</v>
      </c>
      <c r="F187" s="54" t="s">
        <v>19079</v>
      </c>
      <c r="G187" s="54" t="s">
        <v>14918</v>
      </c>
      <c r="H187" s="56">
        <v>7491560</v>
      </c>
      <c r="I187" s="57">
        <v>0</v>
      </c>
      <c r="J187" s="56">
        <v>599325</v>
      </c>
      <c r="K187" s="56">
        <v>8090885</v>
      </c>
      <c r="L187" s="64" t="s">
        <v>41</v>
      </c>
      <c r="M187" s="6">
        <v>46063</v>
      </c>
      <c r="O187" s="32">
        <f>IF(Table1[[#This Row],[Phân loại]]="Tồn đầu kỳ",Table1[[#This Row],[Tổng giá trị]],0)</f>
        <v>8090885</v>
      </c>
      <c r="P187" s="7">
        <f>IF(Table1[[#This Row],[Số còn phải thu ĐK]]&lt;&gt;0,0,IF(Table1[[#This Row],[Phân loại]]="Bán hàng",Table1[[#This Row],[Tổng giá trị]],-Table1[[#This Row],[Tổng giá trị]]))</f>
        <v>0</v>
      </c>
      <c r="Q187" s="32">
        <f>IF(M187&lt;&gt;"",IF(O187&lt;&gt;0,O187,P187),0)</f>
        <v>8090885</v>
      </c>
      <c r="R187" s="7">
        <f>Table1[[#This Row],[Số còn phải thu ĐK]]+Table1[[#This Row],[Giá Trị HD sau CK]]-Table1[[#This Row],[Số tiền đã thu]]</f>
        <v>0</v>
      </c>
      <c r="S187" s="6">
        <f>IF(Table1[[#This Row],[Ngày hóa đơn]]&lt;&gt;"",Table1[[#This Row],[Ngày hóa đơn]],IF(Table1[[#This Row],[Ngày hạch toán]]&lt;&gt;"",Table1[[#This Row],[Ngày hạch toán]],""))</f>
        <v>46020</v>
      </c>
      <c r="T187" s="7"/>
      <c r="U187" s="6">
        <f>IF(Table1[[#This Row],[Ngày tính CN]]="","",S187+T187)</f>
        <v>46020</v>
      </c>
      <c r="V187" s="32">
        <f ca="1">IF(Table1[[#This Row],[Hạn thanh toán]]="","",IF((U187-NOW())&lt;0,0,(U187-NOW())))</f>
        <v>0</v>
      </c>
      <c r="W187" s="32"/>
      <c r="X187" s="32" t="str">
        <f ca="1">IF(OR(U187="",R187=0),"",IF((U187-NOW())&lt;0,-(U187-NOW()),0))</f>
        <v/>
      </c>
      <c r="Y187" s="2" t="str">
        <f>IF(R187=0,"Đã thanh toán",IF(X187="","",IF(X187&lt;=0,"Chưa đến hạn thanh toán",IF(X187&lt;=30,"Nợ quá hạn 30 ngày",IF(X187&lt;=60,"Nợ quá hạn từ 30 ngày đến 60 ngày",IF(X187&lt;=90,"Nợ quá hạn từ 60 ngày đến 90 ngày",IF(X187&lt;=120,"Nợ quá hạn từ 90 ngày đến 120 ngày","Nợ quá hạn hơn 120 ngày có khả năng mất thanh toán")))))))</f>
        <v>Đã thanh toán</v>
      </c>
      <c r="Z187" s="42">
        <f>IF(S187="","",S187)</f>
        <v>46020</v>
      </c>
      <c r="AA187" s="42">
        <f>IF(M187="","",M187)</f>
        <v>46063</v>
      </c>
      <c r="AD187" s="2" t="str">
        <f>VLOOKUP($A187,MA_KH!$A:$Q,MA_KH!O$1,0)</f>
        <v>MEGA</v>
      </c>
      <c r="AE187" s="2" t="str">
        <f>VLOOKUP($A187,MA_KH!$A:$Q,MA_KH!P$1,0)</f>
        <v>CÔNG TY TNHH MM MEGA MARKET (VIỆT NAM)</v>
      </c>
    </row>
    <row r="188" spans="1:31" ht="25.5" customHeight="1">
      <c r="A188" s="54" t="s">
        <v>199</v>
      </c>
      <c r="B188" s="54" t="s">
        <v>200</v>
      </c>
      <c r="C188" s="55">
        <v>46020</v>
      </c>
      <c r="D188" s="54" t="s">
        <v>14919</v>
      </c>
      <c r="E188" s="55">
        <v>46020</v>
      </c>
      <c r="F188" s="54" t="s">
        <v>19080</v>
      </c>
      <c r="G188" s="54" t="s">
        <v>14920</v>
      </c>
      <c r="H188" s="56">
        <v>7894840</v>
      </c>
      <c r="I188" s="57">
        <v>0</v>
      </c>
      <c r="J188" s="56">
        <v>631587</v>
      </c>
      <c r="K188" s="56">
        <v>8526427</v>
      </c>
      <c r="L188" s="64" t="s">
        <v>41</v>
      </c>
      <c r="M188" s="6">
        <v>46063</v>
      </c>
      <c r="O188" s="32">
        <f>IF(Table1[[#This Row],[Phân loại]]="Tồn đầu kỳ",Table1[[#This Row],[Tổng giá trị]],0)</f>
        <v>8526427</v>
      </c>
      <c r="P188" s="7">
        <f>IF(Table1[[#This Row],[Số còn phải thu ĐK]]&lt;&gt;0,0,IF(Table1[[#This Row],[Phân loại]]="Bán hàng",Table1[[#This Row],[Tổng giá trị]],-Table1[[#This Row],[Tổng giá trị]]))</f>
        <v>0</v>
      </c>
      <c r="Q188" s="32">
        <f>IF(M188&lt;&gt;"",IF(O188&lt;&gt;0,O188,P188),0)</f>
        <v>8526427</v>
      </c>
      <c r="R188" s="7">
        <f>Table1[[#This Row],[Số còn phải thu ĐK]]+Table1[[#This Row],[Giá Trị HD sau CK]]-Table1[[#This Row],[Số tiền đã thu]]</f>
        <v>0</v>
      </c>
      <c r="S188" s="6">
        <f>IF(Table1[[#This Row],[Ngày hóa đơn]]&lt;&gt;"",Table1[[#This Row],[Ngày hóa đơn]],IF(Table1[[#This Row],[Ngày hạch toán]]&lt;&gt;"",Table1[[#This Row],[Ngày hạch toán]],""))</f>
        <v>46020</v>
      </c>
      <c r="T188" s="7"/>
      <c r="U188" s="6">
        <f>IF(Table1[[#This Row],[Ngày tính CN]]="","",S188+T188)</f>
        <v>46020</v>
      </c>
      <c r="V188" s="32">
        <f ca="1">IF(Table1[[#This Row],[Hạn thanh toán]]="","",IF((U188-NOW())&lt;0,0,(U188-NOW())))</f>
        <v>0</v>
      </c>
      <c r="W188" s="32"/>
      <c r="X188" s="32" t="str">
        <f ca="1">IF(OR(U188="",R188=0),"",IF((U188-NOW())&lt;0,-(U188-NOW()),0))</f>
        <v/>
      </c>
      <c r="Y188" s="2" t="str">
        <f>IF(R188=0,"Đã thanh toán",IF(X188="","",IF(X188&lt;=0,"Chưa đến hạn thanh toán",IF(X188&lt;=30,"Nợ quá hạn 30 ngày",IF(X188&lt;=60,"Nợ quá hạn từ 30 ngày đến 60 ngày",IF(X188&lt;=90,"Nợ quá hạn từ 60 ngày đến 90 ngày",IF(X188&lt;=120,"Nợ quá hạn từ 90 ngày đến 120 ngày","Nợ quá hạn hơn 120 ngày có khả năng mất thanh toán")))))))</f>
        <v>Đã thanh toán</v>
      </c>
      <c r="Z188" s="42">
        <f>IF(S188="","",S188)</f>
        <v>46020</v>
      </c>
      <c r="AA188" s="42">
        <f>IF(M188="","",M188)</f>
        <v>46063</v>
      </c>
      <c r="AD188" s="2" t="str">
        <f>VLOOKUP($A188,MA_KH!$A:$Q,MA_KH!O$1,0)</f>
        <v>MEGA</v>
      </c>
      <c r="AE188" s="2" t="str">
        <f>VLOOKUP($A188,MA_KH!$A:$Q,MA_KH!P$1,0)</f>
        <v>CÔNG TY TNHH MM MEGA MARKET (VIỆT NAM)</v>
      </c>
    </row>
    <row r="189" spans="1:31" ht="25.5" customHeight="1">
      <c r="A189" s="54" t="s">
        <v>293</v>
      </c>
      <c r="B189" s="54" t="s">
        <v>294</v>
      </c>
      <c r="C189" s="55">
        <v>46020</v>
      </c>
      <c r="D189" s="54" t="s">
        <v>14921</v>
      </c>
      <c r="E189" s="55">
        <v>46020</v>
      </c>
      <c r="F189" s="54" t="s">
        <v>19081</v>
      </c>
      <c r="G189" s="54" t="s">
        <v>14922</v>
      </c>
      <c r="H189" s="56">
        <v>2024120</v>
      </c>
      <c r="I189" s="57">
        <v>0</v>
      </c>
      <c r="J189" s="56">
        <v>161930</v>
      </c>
      <c r="K189" s="56">
        <v>2186050</v>
      </c>
      <c r="L189" s="64" t="s">
        <v>41</v>
      </c>
      <c r="M189" s="6">
        <v>46063</v>
      </c>
      <c r="O189" s="32">
        <f>IF(Table1[[#This Row],[Phân loại]]="Tồn đầu kỳ",Table1[[#This Row],[Tổng giá trị]],0)</f>
        <v>2186050</v>
      </c>
      <c r="P189" s="7">
        <f>IF(Table1[[#This Row],[Số còn phải thu ĐK]]&lt;&gt;0,0,IF(Table1[[#This Row],[Phân loại]]="Bán hàng",Table1[[#This Row],[Tổng giá trị]],-Table1[[#This Row],[Tổng giá trị]]))</f>
        <v>0</v>
      </c>
      <c r="Q189" s="32">
        <f>IF(M189&lt;&gt;"",IF(O189&lt;&gt;0,O189,P189),0)</f>
        <v>2186050</v>
      </c>
      <c r="R189" s="7">
        <f>Table1[[#This Row],[Số còn phải thu ĐK]]+Table1[[#This Row],[Giá Trị HD sau CK]]-Table1[[#This Row],[Số tiền đã thu]]</f>
        <v>0</v>
      </c>
      <c r="S189" s="6">
        <f>IF(Table1[[#This Row],[Ngày hóa đơn]]&lt;&gt;"",Table1[[#This Row],[Ngày hóa đơn]],IF(Table1[[#This Row],[Ngày hạch toán]]&lt;&gt;"",Table1[[#This Row],[Ngày hạch toán]],""))</f>
        <v>46020</v>
      </c>
      <c r="T189" s="7"/>
      <c r="U189" s="6">
        <f>IF(Table1[[#This Row],[Ngày tính CN]]="","",S189+T189)</f>
        <v>46020</v>
      </c>
      <c r="V189" s="32">
        <f ca="1">IF(Table1[[#This Row],[Hạn thanh toán]]="","",IF((U189-NOW())&lt;0,0,(U189-NOW())))</f>
        <v>0</v>
      </c>
      <c r="W189" s="32"/>
      <c r="X189" s="32" t="str">
        <f ca="1">IF(OR(U189="",R189=0),"",IF((U189-NOW())&lt;0,-(U189-NOW()),0))</f>
        <v/>
      </c>
      <c r="Y189" s="2" t="str">
        <f>IF(R189=0,"Đã thanh toán",IF(X189="","",IF(X189&lt;=0,"Chưa đến hạn thanh toán",IF(X189&lt;=30,"Nợ quá hạn 30 ngày",IF(X189&lt;=60,"Nợ quá hạn từ 30 ngày đến 60 ngày",IF(X189&lt;=90,"Nợ quá hạn từ 60 ngày đến 90 ngày",IF(X189&lt;=120,"Nợ quá hạn từ 90 ngày đến 120 ngày","Nợ quá hạn hơn 120 ngày có khả năng mất thanh toán")))))))</f>
        <v>Đã thanh toán</v>
      </c>
      <c r="Z189" s="42">
        <f>IF(S189="","",S189)</f>
        <v>46020</v>
      </c>
      <c r="AA189" s="42">
        <f>IF(M189="","",M189)</f>
        <v>46063</v>
      </c>
      <c r="AD189" s="2" t="str">
        <f>VLOOKUP($A189,MA_KH!$A:$Q,MA_KH!O$1,0)</f>
        <v>MEGA</v>
      </c>
      <c r="AE189" s="2" t="str">
        <f>VLOOKUP($A189,MA_KH!$A:$Q,MA_KH!P$1,0)</f>
        <v>CÔNG TY TNHH MM MEGA MARKET (VIỆT NAM)</v>
      </c>
    </row>
    <row r="190" spans="1:31" ht="25.5" customHeight="1">
      <c r="A190" s="54" t="s">
        <v>191</v>
      </c>
      <c r="B190" s="54" t="s">
        <v>192</v>
      </c>
      <c r="C190" s="55">
        <v>46020</v>
      </c>
      <c r="D190" s="54" t="s">
        <v>14923</v>
      </c>
      <c r="E190" s="55">
        <v>46020</v>
      </c>
      <c r="F190" s="54" t="s">
        <v>19082</v>
      </c>
      <c r="G190" s="54" t="s">
        <v>14924</v>
      </c>
      <c r="H190" s="56">
        <v>3846600</v>
      </c>
      <c r="I190" s="57">
        <v>0</v>
      </c>
      <c r="J190" s="56">
        <v>307728</v>
      </c>
      <c r="K190" s="56">
        <v>4154328</v>
      </c>
      <c r="L190" s="64" t="s">
        <v>41</v>
      </c>
      <c r="M190" s="6">
        <v>46063</v>
      </c>
      <c r="O190" s="32">
        <f>IF(Table1[[#This Row],[Phân loại]]="Tồn đầu kỳ",Table1[[#This Row],[Tổng giá trị]],0)</f>
        <v>4154328</v>
      </c>
      <c r="P190" s="7">
        <f>IF(Table1[[#This Row],[Số còn phải thu ĐK]]&lt;&gt;0,0,IF(Table1[[#This Row],[Phân loại]]="Bán hàng",Table1[[#This Row],[Tổng giá trị]],-Table1[[#This Row],[Tổng giá trị]]))</f>
        <v>0</v>
      </c>
      <c r="Q190" s="32">
        <f>IF(M190&lt;&gt;"",IF(O190&lt;&gt;0,O190,P190),0)</f>
        <v>4154328</v>
      </c>
      <c r="R190" s="7">
        <f>Table1[[#This Row],[Số còn phải thu ĐK]]+Table1[[#This Row],[Giá Trị HD sau CK]]-Table1[[#This Row],[Số tiền đã thu]]</f>
        <v>0</v>
      </c>
      <c r="S190" s="6">
        <f>IF(Table1[[#This Row],[Ngày hóa đơn]]&lt;&gt;"",Table1[[#This Row],[Ngày hóa đơn]],IF(Table1[[#This Row],[Ngày hạch toán]]&lt;&gt;"",Table1[[#This Row],[Ngày hạch toán]],""))</f>
        <v>46020</v>
      </c>
      <c r="T190" s="7"/>
      <c r="U190" s="6">
        <f>IF(Table1[[#This Row],[Ngày tính CN]]="","",S190+T190)</f>
        <v>46020</v>
      </c>
      <c r="V190" s="32">
        <f ca="1">IF(Table1[[#This Row],[Hạn thanh toán]]="","",IF((U190-NOW())&lt;0,0,(U190-NOW())))</f>
        <v>0</v>
      </c>
      <c r="W190" s="32"/>
      <c r="X190" s="32" t="str">
        <f ca="1">IF(OR(U190="",R190=0),"",IF((U190-NOW())&lt;0,-(U190-NOW()),0))</f>
        <v/>
      </c>
      <c r="Y190" s="2" t="str">
        <f>IF(R190=0,"Đã thanh toán",IF(X190="","",IF(X190&lt;=0,"Chưa đến hạn thanh toán",IF(X190&lt;=30,"Nợ quá hạn 30 ngày",IF(X190&lt;=60,"Nợ quá hạn từ 30 ngày đến 60 ngày",IF(X190&lt;=90,"Nợ quá hạn từ 60 ngày đến 90 ngày",IF(X190&lt;=120,"Nợ quá hạn từ 90 ngày đến 120 ngày","Nợ quá hạn hơn 120 ngày có khả năng mất thanh toán")))))))</f>
        <v>Đã thanh toán</v>
      </c>
      <c r="Z190" s="42">
        <f>IF(S190="","",S190)</f>
        <v>46020</v>
      </c>
      <c r="AA190" s="42">
        <f>IF(M190="","",M190)</f>
        <v>46063</v>
      </c>
      <c r="AD190" s="2" t="str">
        <f>VLOOKUP($A190,MA_KH!$A:$Q,MA_KH!O$1,0)</f>
        <v>MEGA</v>
      </c>
      <c r="AE190" s="2" t="str">
        <f>VLOOKUP($A190,MA_KH!$A:$Q,MA_KH!P$1,0)</f>
        <v>CÔNG TY TNHH MM MEGA MARKET (VIỆT NAM)</v>
      </c>
    </row>
    <row r="191" spans="1:31" ht="25.5" customHeight="1">
      <c r="A191" s="54" t="s">
        <v>193</v>
      </c>
      <c r="B191" s="54" t="s">
        <v>194</v>
      </c>
      <c r="C191" s="55">
        <v>46020</v>
      </c>
      <c r="D191" s="54" t="s">
        <v>14925</v>
      </c>
      <c r="E191" s="55">
        <v>46020</v>
      </c>
      <c r="F191" s="54" t="s">
        <v>19083</v>
      </c>
      <c r="G191" s="54" t="s">
        <v>14926</v>
      </c>
      <c r="H191" s="56">
        <v>24811590</v>
      </c>
      <c r="I191" s="57">
        <v>0</v>
      </c>
      <c r="J191" s="56">
        <v>1984927</v>
      </c>
      <c r="K191" s="56">
        <v>26796517</v>
      </c>
      <c r="L191" s="64" t="s">
        <v>41</v>
      </c>
      <c r="M191" s="6">
        <v>46063</v>
      </c>
      <c r="O191" s="32">
        <f>IF(Table1[[#This Row],[Phân loại]]="Tồn đầu kỳ",Table1[[#This Row],[Tổng giá trị]],0)</f>
        <v>26796517</v>
      </c>
      <c r="P191" s="7">
        <f>IF(Table1[[#This Row],[Số còn phải thu ĐK]]&lt;&gt;0,0,IF(Table1[[#This Row],[Phân loại]]="Bán hàng",Table1[[#This Row],[Tổng giá trị]],-Table1[[#This Row],[Tổng giá trị]]))</f>
        <v>0</v>
      </c>
      <c r="Q191" s="32">
        <f>IF(M191&lt;&gt;"",IF(O191&lt;&gt;0,O191,P191),0)</f>
        <v>26796517</v>
      </c>
      <c r="R191" s="7">
        <f>Table1[[#This Row],[Số còn phải thu ĐK]]+Table1[[#This Row],[Giá Trị HD sau CK]]-Table1[[#This Row],[Số tiền đã thu]]</f>
        <v>0</v>
      </c>
      <c r="S191" s="6">
        <f>IF(Table1[[#This Row],[Ngày hóa đơn]]&lt;&gt;"",Table1[[#This Row],[Ngày hóa đơn]],IF(Table1[[#This Row],[Ngày hạch toán]]&lt;&gt;"",Table1[[#This Row],[Ngày hạch toán]],""))</f>
        <v>46020</v>
      </c>
      <c r="T191" s="7"/>
      <c r="U191" s="6">
        <f>IF(Table1[[#This Row],[Ngày tính CN]]="","",S191+T191)</f>
        <v>46020</v>
      </c>
      <c r="V191" s="32">
        <f ca="1">IF(Table1[[#This Row],[Hạn thanh toán]]="","",IF((U191-NOW())&lt;0,0,(U191-NOW())))</f>
        <v>0</v>
      </c>
      <c r="W191" s="32"/>
      <c r="X191" s="32" t="str">
        <f ca="1">IF(OR(U191="",R191=0),"",IF((U191-NOW())&lt;0,-(U191-NOW()),0))</f>
        <v/>
      </c>
      <c r="Y191" s="2" t="str">
        <f>IF(R191=0,"Đã thanh toán",IF(X191="","",IF(X191&lt;=0,"Chưa đến hạn thanh toán",IF(X191&lt;=30,"Nợ quá hạn 30 ngày",IF(X191&lt;=60,"Nợ quá hạn từ 30 ngày đến 60 ngày",IF(X191&lt;=90,"Nợ quá hạn từ 60 ngày đến 90 ngày",IF(X191&lt;=120,"Nợ quá hạn từ 90 ngày đến 120 ngày","Nợ quá hạn hơn 120 ngày có khả năng mất thanh toán")))))))</f>
        <v>Đã thanh toán</v>
      </c>
      <c r="Z191" s="42">
        <f>IF(S191="","",S191)</f>
        <v>46020</v>
      </c>
      <c r="AA191" s="42">
        <f>IF(M191="","",M191)</f>
        <v>46063</v>
      </c>
      <c r="AD191" s="2" t="str">
        <f>VLOOKUP($A191,MA_KH!$A:$Q,MA_KH!O$1,0)</f>
        <v>MEGA</v>
      </c>
      <c r="AE191" s="2" t="str">
        <f>VLOOKUP($A191,MA_KH!$A:$Q,MA_KH!P$1,0)</f>
        <v>CÔNG TY TNHH MM MEGA MARKET (VIỆT NAM)</v>
      </c>
    </row>
    <row r="192" spans="1:31" ht="25.5" customHeight="1">
      <c r="A192" s="54" t="s">
        <v>195</v>
      </c>
      <c r="B192" s="54" t="s">
        <v>196</v>
      </c>
      <c r="C192" s="55">
        <v>46020</v>
      </c>
      <c r="D192" s="54" t="s">
        <v>14927</v>
      </c>
      <c r="E192" s="55">
        <v>46020</v>
      </c>
      <c r="F192" s="54" t="s">
        <v>19084</v>
      </c>
      <c r="G192" s="54" t="s">
        <v>14928</v>
      </c>
      <c r="H192" s="56">
        <v>2024120</v>
      </c>
      <c r="I192" s="57">
        <v>0</v>
      </c>
      <c r="J192" s="56">
        <v>161930</v>
      </c>
      <c r="K192" s="56">
        <v>2186050</v>
      </c>
      <c r="L192" s="64" t="s">
        <v>41</v>
      </c>
      <c r="M192" s="6">
        <v>46063</v>
      </c>
      <c r="O192" s="32">
        <f>IF(Table1[[#This Row],[Phân loại]]="Tồn đầu kỳ",Table1[[#This Row],[Tổng giá trị]],0)</f>
        <v>2186050</v>
      </c>
      <c r="P192" s="7">
        <f>IF(Table1[[#This Row],[Số còn phải thu ĐK]]&lt;&gt;0,0,IF(Table1[[#This Row],[Phân loại]]="Bán hàng",Table1[[#This Row],[Tổng giá trị]],-Table1[[#This Row],[Tổng giá trị]]))</f>
        <v>0</v>
      </c>
      <c r="Q192" s="32">
        <f>IF(M192&lt;&gt;"",IF(O192&lt;&gt;0,O192,P192),0)</f>
        <v>2186050</v>
      </c>
      <c r="R192" s="7">
        <f>Table1[[#This Row],[Số còn phải thu ĐK]]+Table1[[#This Row],[Giá Trị HD sau CK]]-Table1[[#This Row],[Số tiền đã thu]]</f>
        <v>0</v>
      </c>
      <c r="S192" s="6">
        <f>IF(Table1[[#This Row],[Ngày hóa đơn]]&lt;&gt;"",Table1[[#This Row],[Ngày hóa đơn]],IF(Table1[[#This Row],[Ngày hạch toán]]&lt;&gt;"",Table1[[#This Row],[Ngày hạch toán]],""))</f>
        <v>46020</v>
      </c>
      <c r="T192" s="7"/>
      <c r="U192" s="6">
        <f>IF(Table1[[#This Row],[Ngày tính CN]]="","",S192+T192)</f>
        <v>46020</v>
      </c>
      <c r="V192" s="32">
        <f ca="1">IF(Table1[[#This Row],[Hạn thanh toán]]="","",IF((U192-NOW())&lt;0,0,(U192-NOW())))</f>
        <v>0</v>
      </c>
      <c r="W192" s="32"/>
      <c r="X192" s="32" t="str">
        <f ca="1">IF(OR(U192="",R192=0),"",IF((U192-NOW())&lt;0,-(U192-NOW()),0))</f>
        <v/>
      </c>
      <c r="Y192" s="2" t="str">
        <f>IF(R192=0,"Đã thanh toán",IF(X192="","",IF(X192&lt;=0,"Chưa đến hạn thanh toán",IF(X192&lt;=30,"Nợ quá hạn 30 ngày",IF(X192&lt;=60,"Nợ quá hạn từ 30 ngày đến 60 ngày",IF(X192&lt;=90,"Nợ quá hạn từ 60 ngày đến 90 ngày",IF(X192&lt;=120,"Nợ quá hạn từ 90 ngày đến 120 ngày","Nợ quá hạn hơn 120 ngày có khả năng mất thanh toán")))))))</f>
        <v>Đã thanh toán</v>
      </c>
      <c r="Z192" s="42">
        <f>IF(S192="","",S192)</f>
        <v>46020</v>
      </c>
      <c r="AA192" s="42">
        <f>IF(M192="","",M192)</f>
        <v>46063</v>
      </c>
      <c r="AD192" s="2" t="str">
        <f>VLOOKUP($A192,MA_KH!$A:$Q,MA_KH!O$1,0)</f>
        <v>MEGA</v>
      </c>
      <c r="AE192" s="2" t="str">
        <f>VLOOKUP($A192,MA_KH!$A:$Q,MA_KH!P$1,0)</f>
        <v>CÔNG TY TNHH MM MEGA MARKET (VIỆT NAM)</v>
      </c>
    </row>
    <row r="193" spans="1:31" ht="25.5" customHeight="1">
      <c r="A193" s="54" t="s">
        <v>197</v>
      </c>
      <c r="B193" s="54" t="s">
        <v>198</v>
      </c>
      <c r="C193" s="55">
        <v>46020</v>
      </c>
      <c r="D193" s="54" t="s">
        <v>14929</v>
      </c>
      <c r="E193" s="55">
        <v>46020</v>
      </c>
      <c r="F193" s="54" t="s">
        <v>19085</v>
      </c>
      <c r="G193" s="54" t="s">
        <v>14930</v>
      </c>
      <c r="H193" s="56">
        <v>2024120</v>
      </c>
      <c r="I193" s="57">
        <v>0</v>
      </c>
      <c r="J193" s="56">
        <v>161930</v>
      </c>
      <c r="K193" s="56">
        <v>2186050</v>
      </c>
      <c r="L193" s="64" t="s">
        <v>41</v>
      </c>
      <c r="M193" s="6">
        <v>46063</v>
      </c>
      <c r="O193" s="32">
        <f>IF(Table1[[#This Row],[Phân loại]]="Tồn đầu kỳ",Table1[[#This Row],[Tổng giá trị]],0)</f>
        <v>2186050</v>
      </c>
      <c r="P193" s="7">
        <f>IF(Table1[[#This Row],[Số còn phải thu ĐK]]&lt;&gt;0,0,IF(Table1[[#This Row],[Phân loại]]="Bán hàng",Table1[[#This Row],[Tổng giá trị]],-Table1[[#This Row],[Tổng giá trị]]))</f>
        <v>0</v>
      </c>
      <c r="Q193" s="32">
        <f>IF(M193&lt;&gt;"",IF(O193&lt;&gt;0,O193,P193),0)</f>
        <v>2186050</v>
      </c>
      <c r="R193" s="7">
        <f>Table1[[#This Row],[Số còn phải thu ĐK]]+Table1[[#This Row],[Giá Trị HD sau CK]]-Table1[[#This Row],[Số tiền đã thu]]</f>
        <v>0</v>
      </c>
      <c r="S193" s="6">
        <f>IF(Table1[[#This Row],[Ngày hóa đơn]]&lt;&gt;"",Table1[[#This Row],[Ngày hóa đơn]],IF(Table1[[#This Row],[Ngày hạch toán]]&lt;&gt;"",Table1[[#This Row],[Ngày hạch toán]],""))</f>
        <v>46020</v>
      </c>
      <c r="T193" s="7"/>
      <c r="U193" s="6">
        <f>IF(Table1[[#This Row],[Ngày tính CN]]="","",S193+T193)</f>
        <v>46020</v>
      </c>
      <c r="V193" s="32">
        <f ca="1">IF(Table1[[#This Row],[Hạn thanh toán]]="","",IF((U193-NOW())&lt;0,0,(U193-NOW())))</f>
        <v>0</v>
      </c>
      <c r="W193" s="32"/>
      <c r="X193" s="32" t="str">
        <f ca="1">IF(OR(U193="",R193=0),"",IF((U193-NOW())&lt;0,-(U193-NOW()),0))</f>
        <v/>
      </c>
      <c r="Y193" s="2" t="str">
        <f>IF(R193=0,"Đã thanh toán",IF(X193="","",IF(X193&lt;=0,"Chưa đến hạn thanh toán",IF(X193&lt;=30,"Nợ quá hạn 30 ngày",IF(X193&lt;=60,"Nợ quá hạn từ 30 ngày đến 60 ngày",IF(X193&lt;=90,"Nợ quá hạn từ 60 ngày đến 90 ngày",IF(X193&lt;=120,"Nợ quá hạn từ 90 ngày đến 120 ngày","Nợ quá hạn hơn 120 ngày có khả năng mất thanh toán")))))))</f>
        <v>Đã thanh toán</v>
      </c>
      <c r="Z193" s="42">
        <f>IF(S193="","",S193)</f>
        <v>46020</v>
      </c>
      <c r="AA193" s="42">
        <f>IF(M193="","",M193)</f>
        <v>46063</v>
      </c>
      <c r="AD193" s="2" t="str">
        <f>VLOOKUP($A193,MA_KH!$A:$Q,MA_KH!O$1,0)</f>
        <v>MEGA</v>
      </c>
      <c r="AE193" s="2" t="str">
        <f>VLOOKUP($A193,MA_KH!$A:$Q,MA_KH!P$1,0)</f>
        <v>CÔNG TY TNHH MM MEGA MARKET (VIỆT NAM)</v>
      </c>
    </row>
    <row r="194" spans="1:31" ht="25.5" customHeight="1">
      <c r="A194" s="54" t="s">
        <v>197</v>
      </c>
      <c r="B194" s="54" t="s">
        <v>198</v>
      </c>
      <c r="C194" s="55">
        <v>46020</v>
      </c>
      <c r="D194" s="54" t="s">
        <v>14931</v>
      </c>
      <c r="E194" s="55">
        <v>46020</v>
      </c>
      <c r="F194" s="54" t="s">
        <v>19086</v>
      </c>
      <c r="G194" s="54" t="s">
        <v>14932</v>
      </c>
      <c r="H194" s="56">
        <v>2957010</v>
      </c>
      <c r="I194" s="57">
        <v>0</v>
      </c>
      <c r="J194" s="56">
        <v>236561</v>
      </c>
      <c r="K194" s="56">
        <v>3193571</v>
      </c>
      <c r="L194" s="64" t="s">
        <v>41</v>
      </c>
      <c r="M194" s="6">
        <v>46063</v>
      </c>
      <c r="O194" s="32">
        <f>IF(Table1[[#This Row],[Phân loại]]="Tồn đầu kỳ",Table1[[#This Row],[Tổng giá trị]],0)</f>
        <v>3193571</v>
      </c>
      <c r="P194" s="7">
        <f>IF(Table1[[#This Row],[Số còn phải thu ĐK]]&lt;&gt;0,0,IF(Table1[[#This Row],[Phân loại]]="Bán hàng",Table1[[#This Row],[Tổng giá trị]],-Table1[[#This Row],[Tổng giá trị]]))</f>
        <v>0</v>
      </c>
      <c r="Q194" s="32">
        <f>IF(M194&lt;&gt;"",IF(O194&lt;&gt;0,O194,P194),0)</f>
        <v>3193571</v>
      </c>
      <c r="R194" s="7">
        <f>Table1[[#This Row],[Số còn phải thu ĐK]]+Table1[[#This Row],[Giá Trị HD sau CK]]-Table1[[#This Row],[Số tiền đã thu]]</f>
        <v>0</v>
      </c>
      <c r="S194" s="6">
        <f>IF(Table1[[#This Row],[Ngày hóa đơn]]&lt;&gt;"",Table1[[#This Row],[Ngày hóa đơn]],IF(Table1[[#This Row],[Ngày hạch toán]]&lt;&gt;"",Table1[[#This Row],[Ngày hạch toán]],""))</f>
        <v>46020</v>
      </c>
      <c r="T194" s="7"/>
      <c r="U194" s="6">
        <f>IF(Table1[[#This Row],[Ngày tính CN]]="","",S194+T194)</f>
        <v>46020</v>
      </c>
      <c r="V194" s="32">
        <f ca="1">IF(Table1[[#This Row],[Hạn thanh toán]]="","",IF((U194-NOW())&lt;0,0,(U194-NOW())))</f>
        <v>0</v>
      </c>
      <c r="W194" s="32"/>
      <c r="X194" s="32" t="str">
        <f ca="1">IF(OR(U194="",R194=0),"",IF((U194-NOW())&lt;0,-(U194-NOW()),0))</f>
        <v/>
      </c>
      <c r="Y194" s="2" t="str">
        <f>IF(R194=0,"Đã thanh toán",IF(X194="","",IF(X194&lt;=0,"Chưa đến hạn thanh toán",IF(X194&lt;=30,"Nợ quá hạn 30 ngày",IF(X194&lt;=60,"Nợ quá hạn từ 30 ngày đến 60 ngày",IF(X194&lt;=90,"Nợ quá hạn từ 60 ngày đến 90 ngày",IF(X194&lt;=120,"Nợ quá hạn từ 90 ngày đến 120 ngày","Nợ quá hạn hơn 120 ngày có khả năng mất thanh toán")))))))</f>
        <v>Đã thanh toán</v>
      </c>
      <c r="Z194" s="42">
        <f>IF(S194="","",S194)</f>
        <v>46020</v>
      </c>
      <c r="AA194" s="42">
        <f>IF(M194="","",M194)</f>
        <v>46063</v>
      </c>
      <c r="AD194" s="2" t="str">
        <f>VLOOKUP($A194,MA_KH!$A:$Q,MA_KH!O$1,0)</f>
        <v>MEGA</v>
      </c>
      <c r="AE194" s="2" t="str">
        <f>VLOOKUP($A194,MA_KH!$A:$Q,MA_KH!P$1,0)</f>
        <v>CÔNG TY TNHH MM MEGA MARKET (VIỆT NAM)</v>
      </c>
    </row>
    <row r="195" spans="1:31" ht="25.5" customHeight="1">
      <c r="A195" s="54" t="s">
        <v>199</v>
      </c>
      <c r="B195" s="54" t="s">
        <v>200</v>
      </c>
      <c r="C195" s="55">
        <v>46020</v>
      </c>
      <c r="D195" s="54" t="s">
        <v>14933</v>
      </c>
      <c r="E195" s="55">
        <v>46020</v>
      </c>
      <c r="F195" s="54" t="s">
        <v>19087</v>
      </c>
      <c r="G195" s="54" t="s">
        <v>14934</v>
      </c>
      <c r="H195" s="56">
        <v>7894840</v>
      </c>
      <c r="I195" s="57">
        <v>0</v>
      </c>
      <c r="J195" s="56">
        <v>631587</v>
      </c>
      <c r="K195" s="56">
        <v>8526427</v>
      </c>
      <c r="L195" s="64" t="s">
        <v>41</v>
      </c>
      <c r="M195" s="6">
        <v>46063</v>
      </c>
      <c r="O195" s="32">
        <f>IF(Table1[[#This Row],[Phân loại]]="Tồn đầu kỳ",Table1[[#This Row],[Tổng giá trị]],0)</f>
        <v>8526427</v>
      </c>
      <c r="P195" s="7">
        <f>IF(Table1[[#This Row],[Số còn phải thu ĐK]]&lt;&gt;0,0,IF(Table1[[#This Row],[Phân loại]]="Bán hàng",Table1[[#This Row],[Tổng giá trị]],-Table1[[#This Row],[Tổng giá trị]]))</f>
        <v>0</v>
      </c>
      <c r="Q195" s="32">
        <f>IF(M195&lt;&gt;"",IF(O195&lt;&gt;0,O195,P195),0)</f>
        <v>8526427</v>
      </c>
      <c r="R195" s="7">
        <f>Table1[[#This Row],[Số còn phải thu ĐK]]+Table1[[#This Row],[Giá Trị HD sau CK]]-Table1[[#This Row],[Số tiền đã thu]]</f>
        <v>0</v>
      </c>
      <c r="S195" s="6">
        <f>IF(Table1[[#This Row],[Ngày hóa đơn]]&lt;&gt;"",Table1[[#This Row],[Ngày hóa đơn]],IF(Table1[[#This Row],[Ngày hạch toán]]&lt;&gt;"",Table1[[#This Row],[Ngày hạch toán]],""))</f>
        <v>46020</v>
      </c>
      <c r="T195" s="7"/>
      <c r="U195" s="6">
        <f>IF(Table1[[#This Row],[Ngày tính CN]]="","",S195+T195)</f>
        <v>46020</v>
      </c>
      <c r="V195" s="32">
        <f ca="1">IF(Table1[[#This Row],[Hạn thanh toán]]="","",IF((U195-NOW())&lt;0,0,(U195-NOW())))</f>
        <v>0</v>
      </c>
      <c r="W195" s="32"/>
      <c r="X195" s="32" t="str">
        <f ca="1">IF(OR(U195="",R195=0),"",IF((U195-NOW())&lt;0,-(U195-NOW()),0))</f>
        <v/>
      </c>
      <c r="Y195" s="2" t="str">
        <f>IF(R195=0,"Đã thanh toán",IF(X195="","",IF(X195&lt;=0,"Chưa đến hạn thanh toán",IF(X195&lt;=30,"Nợ quá hạn 30 ngày",IF(X195&lt;=60,"Nợ quá hạn từ 30 ngày đến 60 ngày",IF(X195&lt;=90,"Nợ quá hạn từ 60 ngày đến 90 ngày",IF(X195&lt;=120,"Nợ quá hạn từ 90 ngày đến 120 ngày","Nợ quá hạn hơn 120 ngày có khả năng mất thanh toán")))))))</f>
        <v>Đã thanh toán</v>
      </c>
      <c r="Z195" s="42">
        <f>IF(S195="","",S195)</f>
        <v>46020</v>
      </c>
      <c r="AA195" s="42">
        <f>IF(M195="","",M195)</f>
        <v>46063</v>
      </c>
      <c r="AD195" s="2" t="str">
        <f>VLOOKUP($A195,MA_KH!$A:$Q,MA_KH!O$1,0)</f>
        <v>MEGA</v>
      </c>
      <c r="AE195" s="2" t="str">
        <f>VLOOKUP($A195,MA_KH!$A:$Q,MA_KH!P$1,0)</f>
        <v>CÔNG TY TNHH MM MEGA MARKET (VIỆT NAM)</v>
      </c>
    </row>
    <row r="196" spans="1:31" ht="25.5" customHeight="1">
      <c r="A196" s="58" t="s">
        <v>199</v>
      </c>
      <c r="B196" s="58" t="s">
        <v>200</v>
      </c>
      <c r="C196" s="59">
        <v>46020</v>
      </c>
      <c r="D196" s="58" t="s">
        <v>14935</v>
      </c>
      <c r="E196" s="59">
        <v>46020</v>
      </c>
      <c r="F196" s="58" t="s">
        <v>19088</v>
      </c>
      <c r="G196" s="58" t="s">
        <v>14936</v>
      </c>
      <c r="H196" s="60">
        <v>350000</v>
      </c>
      <c r="I196" s="61">
        <v>0</v>
      </c>
      <c r="J196" s="60">
        <v>28000</v>
      </c>
      <c r="K196" s="60">
        <v>378000</v>
      </c>
      <c r="L196" s="64" t="s">
        <v>41</v>
      </c>
      <c r="M196" s="6">
        <v>46063</v>
      </c>
      <c r="O196" s="32">
        <f>IF(Table1[[#This Row],[Phân loại]]="Tồn đầu kỳ",Table1[[#This Row],[Tổng giá trị]],0)</f>
        <v>378000</v>
      </c>
      <c r="P196" s="7">
        <f>IF(Table1[[#This Row],[Số còn phải thu ĐK]]&lt;&gt;0,0,IF(Table1[[#This Row],[Phân loại]]="Bán hàng",Table1[[#This Row],[Tổng giá trị]],-Table1[[#This Row],[Tổng giá trị]]))</f>
        <v>0</v>
      </c>
      <c r="Q196" s="32">
        <f>IF(M196&lt;&gt;"",IF(O196&lt;&gt;0,O196,P196),0)</f>
        <v>378000</v>
      </c>
      <c r="R196" s="7">
        <f>Table1[[#This Row],[Số còn phải thu ĐK]]+Table1[[#This Row],[Giá Trị HD sau CK]]-Table1[[#This Row],[Số tiền đã thu]]</f>
        <v>0</v>
      </c>
      <c r="S196" s="6">
        <f>IF(Table1[[#This Row],[Ngày hóa đơn]]&lt;&gt;"",Table1[[#This Row],[Ngày hóa đơn]],IF(Table1[[#This Row],[Ngày hạch toán]]&lt;&gt;"",Table1[[#This Row],[Ngày hạch toán]],""))</f>
        <v>46020</v>
      </c>
      <c r="T196" s="7"/>
      <c r="U196" s="6">
        <f>IF(Table1[[#This Row],[Ngày tính CN]]="","",S196+T196)</f>
        <v>46020</v>
      </c>
      <c r="V196" s="32">
        <f ca="1">IF(Table1[[#This Row],[Hạn thanh toán]]="","",IF((U196-NOW())&lt;0,0,(U196-NOW())))</f>
        <v>0</v>
      </c>
      <c r="W196" s="32"/>
      <c r="X196" s="32" t="str">
        <f ca="1">IF(OR(U196="",R196=0),"",IF((U196-NOW())&lt;0,-(U196-NOW()),0))</f>
        <v/>
      </c>
      <c r="Y196" s="2" t="str">
        <f>IF(R196=0,"Đã thanh toán",IF(X196="","",IF(X196&lt;=0,"Chưa đến hạn thanh toán",IF(X196&lt;=30,"Nợ quá hạn 30 ngày",IF(X196&lt;=60,"Nợ quá hạn từ 30 ngày đến 60 ngày",IF(X196&lt;=90,"Nợ quá hạn từ 60 ngày đến 90 ngày",IF(X196&lt;=120,"Nợ quá hạn từ 90 ngày đến 120 ngày","Nợ quá hạn hơn 120 ngày có khả năng mất thanh toán")))))))</f>
        <v>Đã thanh toán</v>
      </c>
      <c r="Z196" s="42">
        <f>IF(S196="","",S196)</f>
        <v>46020</v>
      </c>
      <c r="AA196" s="42">
        <f>IF(M196="","",M196)</f>
        <v>46063</v>
      </c>
      <c r="AD196" s="2" t="str">
        <f>VLOOKUP($A196,MA_KH!$A:$Q,MA_KH!O$1,0)</f>
        <v>MEGA</v>
      </c>
      <c r="AE196" s="2" t="str">
        <f>VLOOKUP($A196,MA_KH!$A:$Q,MA_KH!P$1,0)</f>
        <v>CÔNG TY TNHH MM MEGA MARKET (VIỆT NAM)</v>
      </c>
    </row>
    <row r="197" spans="1:31" ht="25.5" customHeight="1">
      <c r="A197" s="54" t="s">
        <v>199</v>
      </c>
      <c r="B197" s="54" t="s">
        <v>200</v>
      </c>
      <c r="C197" s="55">
        <v>46020</v>
      </c>
      <c r="D197" s="54" t="s">
        <v>14937</v>
      </c>
      <c r="E197" s="55">
        <v>46020</v>
      </c>
      <c r="F197" s="54" t="s">
        <v>19089</v>
      </c>
      <c r="G197" s="54" t="s">
        <v>14938</v>
      </c>
      <c r="H197" s="56">
        <v>350000</v>
      </c>
      <c r="I197" s="57">
        <v>0</v>
      </c>
      <c r="J197" s="56">
        <v>28000</v>
      </c>
      <c r="K197" s="56">
        <v>378000</v>
      </c>
      <c r="L197" s="64" t="s">
        <v>41</v>
      </c>
      <c r="M197" s="6">
        <v>46063</v>
      </c>
      <c r="O197" s="32">
        <f>IF(Table1[[#This Row],[Phân loại]]="Tồn đầu kỳ",Table1[[#This Row],[Tổng giá trị]],0)</f>
        <v>378000</v>
      </c>
      <c r="P197" s="7">
        <f>IF(Table1[[#This Row],[Số còn phải thu ĐK]]&lt;&gt;0,0,IF(Table1[[#This Row],[Phân loại]]="Bán hàng",Table1[[#This Row],[Tổng giá trị]],-Table1[[#This Row],[Tổng giá trị]]))</f>
        <v>0</v>
      </c>
      <c r="Q197" s="32">
        <f>IF(M197&lt;&gt;"",IF(O197&lt;&gt;0,O197,P197),0)</f>
        <v>378000</v>
      </c>
      <c r="R197" s="7">
        <f>Table1[[#This Row],[Số còn phải thu ĐK]]+Table1[[#This Row],[Giá Trị HD sau CK]]-Table1[[#This Row],[Số tiền đã thu]]</f>
        <v>0</v>
      </c>
      <c r="S197" s="6">
        <f>IF(Table1[[#This Row],[Ngày hóa đơn]]&lt;&gt;"",Table1[[#This Row],[Ngày hóa đơn]],IF(Table1[[#This Row],[Ngày hạch toán]]&lt;&gt;"",Table1[[#This Row],[Ngày hạch toán]],""))</f>
        <v>46020</v>
      </c>
      <c r="T197" s="7"/>
      <c r="U197" s="6">
        <f>IF(Table1[[#This Row],[Ngày tính CN]]="","",S197+T197)</f>
        <v>46020</v>
      </c>
      <c r="V197" s="32">
        <f ca="1">IF(Table1[[#This Row],[Hạn thanh toán]]="","",IF((U197-NOW())&lt;0,0,(U197-NOW())))</f>
        <v>0</v>
      </c>
      <c r="W197" s="32"/>
      <c r="X197" s="32" t="str">
        <f ca="1">IF(OR(U197="",R197=0),"",IF((U197-NOW())&lt;0,-(U197-NOW()),0))</f>
        <v/>
      </c>
      <c r="Y197" s="2" t="str">
        <f>IF(R197=0,"Đã thanh toán",IF(X197="","",IF(X197&lt;=0,"Chưa đến hạn thanh toán",IF(X197&lt;=30,"Nợ quá hạn 30 ngày",IF(X197&lt;=60,"Nợ quá hạn từ 30 ngày đến 60 ngày",IF(X197&lt;=90,"Nợ quá hạn từ 60 ngày đến 90 ngày",IF(X197&lt;=120,"Nợ quá hạn từ 90 ngày đến 120 ngày","Nợ quá hạn hơn 120 ngày có khả năng mất thanh toán")))))))</f>
        <v>Đã thanh toán</v>
      </c>
      <c r="Z197" s="42">
        <f>IF(S197="","",S197)</f>
        <v>46020</v>
      </c>
      <c r="AA197" s="42">
        <f>IF(M197="","",M197)</f>
        <v>46063</v>
      </c>
      <c r="AD197" s="2" t="str">
        <f>VLOOKUP($A197,MA_KH!$A:$Q,MA_KH!O$1,0)</f>
        <v>MEGA</v>
      </c>
      <c r="AE197" s="2" t="str">
        <f>VLOOKUP($A197,MA_KH!$A:$Q,MA_KH!P$1,0)</f>
        <v>CÔNG TY TNHH MM MEGA MARKET (VIỆT NAM)</v>
      </c>
    </row>
    <row r="198" spans="1:31" ht="25.5" customHeight="1">
      <c r="A198" s="58" t="s">
        <v>295</v>
      </c>
      <c r="B198" s="58" t="s">
        <v>296</v>
      </c>
      <c r="C198" s="59">
        <v>46020</v>
      </c>
      <c r="D198" s="58" t="s">
        <v>14939</v>
      </c>
      <c r="E198" s="59">
        <v>46020</v>
      </c>
      <c r="F198" s="58" t="s">
        <v>19090</v>
      </c>
      <c r="G198" s="58" t="s">
        <v>14940</v>
      </c>
      <c r="H198" s="60">
        <v>3877540</v>
      </c>
      <c r="I198" s="61">
        <v>0</v>
      </c>
      <c r="J198" s="60">
        <v>310203</v>
      </c>
      <c r="K198" s="60">
        <v>4187743</v>
      </c>
      <c r="L198" s="64" t="s">
        <v>41</v>
      </c>
      <c r="M198" s="6">
        <v>46063</v>
      </c>
      <c r="O198" s="32">
        <f>IF(Table1[[#This Row],[Phân loại]]="Tồn đầu kỳ",Table1[[#This Row],[Tổng giá trị]],0)</f>
        <v>4187743</v>
      </c>
      <c r="P198" s="7">
        <f>IF(Table1[[#This Row],[Số còn phải thu ĐK]]&lt;&gt;0,0,IF(Table1[[#This Row],[Phân loại]]="Bán hàng",Table1[[#This Row],[Tổng giá trị]],-Table1[[#This Row],[Tổng giá trị]]))</f>
        <v>0</v>
      </c>
      <c r="Q198" s="32">
        <f>IF(M198&lt;&gt;"",IF(O198&lt;&gt;0,O198,P198),0)</f>
        <v>4187743</v>
      </c>
      <c r="R198" s="7">
        <f>Table1[[#This Row],[Số còn phải thu ĐK]]+Table1[[#This Row],[Giá Trị HD sau CK]]-Table1[[#This Row],[Số tiền đã thu]]</f>
        <v>0</v>
      </c>
      <c r="S198" s="6">
        <f>IF(Table1[[#This Row],[Ngày hóa đơn]]&lt;&gt;"",Table1[[#This Row],[Ngày hóa đơn]],IF(Table1[[#This Row],[Ngày hạch toán]]&lt;&gt;"",Table1[[#This Row],[Ngày hạch toán]],""))</f>
        <v>46020</v>
      </c>
      <c r="T198" s="7"/>
      <c r="U198" s="6">
        <f>IF(Table1[[#This Row],[Ngày tính CN]]="","",S198+T198)</f>
        <v>46020</v>
      </c>
      <c r="V198" s="32">
        <f ca="1">IF(Table1[[#This Row],[Hạn thanh toán]]="","",IF((U198-NOW())&lt;0,0,(U198-NOW())))</f>
        <v>0</v>
      </c>
      <c r="W198" s="32"/>
      <c r="X198" s="32" t="str">
        <f ca="1">IF(OR(U198="",R198=0),"",IF((U198-NOW())&lt;0,-(U198-NOW()),0))</f>
        <v/>
      </c>
      <c r="Y198" s="2" t="str">
        <f>IF(R198=0,"Đã thanh toán",IF(X198="","",IF(X198&lt;=0,"Chưa đến hạn thanh toán",IF(X198&lt;=30,"Nợ quá hạn 30 ngày",IF(X198&lt;=60,"Nợ quá hạn từ 30 ngày đến 60 ngày",IF(X198&lt;=90,"Nợ quá hạn từ 60 ngày đến 90 ngày",IF(X198&lt;=120,"Nợ quá hạn từ 90 ngày đến 120 ngày","Nợ quá hạn hơn 120 ngày có khả năng mất thanh toán")))))))</f>
        <v>Đã thanh toán</v>
      </c>
      <c r="Z198" s="42">
        <f>IF(S198="","",S198)</f>
        <v>46020</v>
      </c>
      <c r="AA198" s="42">
        <f>IF(M198="","",M198)</f>
        <v>46063</v>
      </c>
      <c r="AD198" s="2" t="str">
        <f>VLOOKUP($A198,MA_KH!$A:$Q,MA_KH!O$1,0)</f>
        <v>MEGA</v>
      </c>
      <c r="AE198" s="2" t="str">
        <f>VLOOKUP($A198,MA_KH!$A:$Q,MA_KH!P$1,0)</f>
        <v>CÔNG TY TNHH MM MEGA MARKET (VIỆT NAM)</v>
      </c>
    </row>
    <row r="199" spans="1:31" ht="25.5" customHeight="1">
      <c r="A199" s="54" t="s">
        <v>295</v>
      </c>
      <c r="B199" s="54" t="s">
        <v>296</v>
      </c>
      <c r="C199" s="55">
        <v>46020</v>
      </c>
      <c r="D199" s="54" t="s">
        <v>14941</v>
      </c>
      <c r="E199" s="55">
        <v>46020</v>
      </c>
      <c r="F199" s="54" t="s">
        <v>19091</v>
      </c>
      <c r="G199" s="54" t="s">
        <v>14942</v>
      </c>
      <c r="H199" s="56">
        <v>3846600</v>
      </c>
      <c r="I199" s="57">
        <v>0</v>
      </c>
      <c r="J199" s="56">
        <v>307728</v>
      </c>
      <c r="K199" s="56">
        <v>4154328</v>
      </c>
      <c r="L199" s="64" t="s">
        <v>41</v>
      </c>
      <c r="M199" s="6">
        <v>46063</v>
      </c>
      <c r="O199" s="32">
        <f>IF(Table1[[#This Row],[Phân loại]]="Tồn đầu kỳ",Table1[[#This Row],[Tổng giá trị]],0)</f>
        <v>4154328</v>
      </c>
      <c r="P199" s="7">
        <f>IF(Table1[[#This Row],[Số còn phải thu ĐK]]&lt;&gt;0,0,IF(Table1[[#This Row],[Phân loại]]="Bán hàng",Table1[[#This Row],[Tổng giá trị]],-Table1[[#This Row],[Tổng giá trị]]))</f>
        <v>0</v>
      </c>
      <c r="Q199" s="32">
        <f>IF(M199&lt;&gt;"",IF(O199&lt;&gt;0,O199,P199),0)</f>
        <v>4154328</v>
      </c>
      <c r="R199" s="7">
        <f>Table1[[#This Row],[Số còn phải thu ĐK]]+Table1[[#This Row],[Giá Trị HD sau CK]]-Table1[[#This Row],[Số tiền đã thu]]</f>
        <v>0</v>
      </c>
      <c r="S199" s="6">
        <f>IF(Table1[[#This Row],[Ngày hóa đơn]]&lt;&gt;"",Table1[[#This Row],[Ngày hóa đơn]],IF(Table1[[#This Row],[Ngày hạch toán]]&lt;&gt;"",Table1[[#This Row],[Ngày hạch toán]],""))</f>
        <v>46020</v>
      </c>
      <c r="T199" s="7"/>
      <c r="U199" s="6">
        <f>IF(Table1[[#This Row],[Ngày tính CN]]="","",S199+T199)</f>
        <v>46020</v>
      </c>
      <c r="V199" s="32">
        <f ca="1">IF(Table1[[#This Row],[Hạn thanh toán]]="","",IF((U199-NOW())&lt;0,0,(U199-NOW())))</f>
        <v>0</v>
      </c>
      <c r="W199" s="32"/>
      <c r="X199" s="32" t="str">
        <f ca="1">IF(OR(U199="",R199=0),"",IF((U199-NOW())&lt;0,-(U199-NOW()),0))</f>
        <v/>
      </c>
      <c r="Y199" s="2" t="str">
        <f>IF(R199=0,"Đã thanh toán",IF(X199="","",IF(X199&lt;=0,"Chưa đến hạn thanh toán",IF(X199&lt;=30,"Nợ quá hạn 30 ngày",IF(X199&lt;=60,"Nợ quá hạn từ 30 ngày đến 60 ngày",IF(X199&lt;=90,"Nợ quá hạn từ 60 ngày đến 90 ngày",IF(X199&lt;=120,"Nợ quá hạn từ 90 ngày đến 120 ngày","Nợ quá hạn hơn 120 ngày có khả năng mất thanh toán")))))))</f>
        <v>Đã thanh toán</v>
      </c>
      <c r="Z199" s="42">
        <f>IF(S199="","",S199)</f>
        <v>46020</v>
      </c>
      <c r="AA199" s="42">
        <f>IF(M199="","",M199)</f>
        <v>46063</v>
      </c>
      <c r="AD199" s="2" t="str">
        <f>VLOOKUP($A199,MA_KH!$A:$Q,MA_KH!O$1,0)</f>
        <v>MEGA</v>
      </c>
      <c r="AE199" s="2" t="str">
        <f>VLOOKUP($A199,MA_KH!$A:$Q,MA_KH!P$1,0)</f>
        <v>CÔNG TY TNHH MM MEGA MARKET (VIỆT NAM)</v>
      </c>
    </row>
    <row r="200" spans="1:31" ht="25.5" customHeight="1">
      <c r="A200" s="54" t="s">
        <v>295</v>
      </c>
      <c r="B200" s="54" t="s">
        <v>296</v>
      </c>
      <c r="C200" s="55">
        <v>46020</v>
      </c>
      <c r="D200" s="54" t="s">
        <v>14943</v>
      </c>
      <c r="E200" s="55">
        <v>46020</v>
      </c>
      <c r="F200" s="54" t="s">
        <v>19092</v>
      </c>
      <c r="G200" s="54" t="s">
        <v>14944</v>
      </c>
      <c r="H200" s="56">
        <v>558030</v>
      </c>
      <c r="I200" s="57">
        <v>0</v>
      </c>
      <c r="J200" s="56">
        <v>44642</v>
      </c>
      <c r="K200" s="56">
        <v>602672</v>
      </c>
      <c r="L200" s="64" t="s">
        <v>41</v>
      </c>
      <c r="M200" s="6">
        <v>46063</v>
      </c>
      <c r="O200" s="32">
        <f>IF(Table1[[#This Row],[Phân loại]]="Tồn đầu kỳ",Table1[[#This Row],[Tổng giá trị]],0)</f>
        <v>602672</v>
      </c>
      <c r="P200" s="7">
        <f>IF(Table1[[#This Row],[Số còn phải thu ĐK]]&lt;&gt;0,0,IF(Table1[[#This Row],[Phân loại]]="Bán hàng",Table1[[#This Row],[Tổng giá trị]],-Table1[[#This Row],[Tổng giá trị]]))</f>
        <v>0</v>
      </c>
      <c r="Q200" s="32">
        <f>IF(M200&lt;&gt;"",IF(O200&lt;&gt;0,O200,P200),0)</f>
        <v>602672</v>
      </c>
      <c r="R200" s="7">
        <f>Table1[[#This Row],[Số còn phải thu ĐK]]+Table1[[#This Row],[Giá Trị HD sau CK]]-Table1[[#This Row],[Số tiền đã thu]]</f>
        <v>0</v>
      </c>
      <c r="S200" s="6">
        <f>IF(Table1[[#This Row],[Ngày hóa đơn]]&lt;&gt;"",Table1[[#This Row],[Ngày hóa đơn]],IF(Table1[[#This Row],[Ngày hạch toán]]&lt;&gt;"",Table1[[#This Row],[Ngày hạch toán]],""))</f>
        <v>46020</v>
      </c>
      <c r="T200" s="7"/>
      <c r="U200" s="6">
        <f>IF(Table1[[#This Row],[Ngày tính CN]]="","",S200+T200)</f>
        <v>46020</v>
      </c>
      <c r="V200" s="32">
        <f ca="1">IF(Table1[[#This Row],[Hạn thanh toán]]="","",IF((U200-NOW())&lt;0,0,(U200-NOW())))</f>
        <v>0</v>
      </c>
      <c r="W200" s="32"/>
      <c r="X200" s="32" t="str">
        <f ca="1">IF(OR(U200="",R200=0),"",IF((U200-NOW())&lt;0,-(U200-NOW()),0))</f>
        <v/>
      </c>
      <c r="Y200" s="2" t="str">
        <f>IF(R200=0,"Đã thanh toán",IF(X200="","",IF(X200&lt;=0,"Chưa đến hạn thanh toán",IF(X200&lt;=30,"Nợ quá hạn 30 ngày",IF(X200&lt;=60,"Nợ quá hạn từ 30 ngày đến 60 ngày",IF(X200&lt;=90,"Nợ quá hạn từ 60 ngày đến 90 ngày",IF(X200&lt;=120,"Nợ quá hạn từ 90 ngày đến 120 ngày","Nợ quá hạn hơn 120 ngày có khả năng mất thanh toán")))))))</f>
        <v>Đã thanh toán</v>
      </c>
      <c r="Z200" s="42">
        <f>IF(S200="","",S200)</f>
        <v>46020</v>
      </c>
      <c r="AA200" s="42">
        <f>IF(M200="","",M200)</f>
        <v>46063</v>
      </c>
      <c r="AD200" s="2" t="str">
        <f>VLOOKUP($A200,MA_KH!$A:$Q,MA_KH!O$1,0)</f>
        <v>MEGA</v>
      </c>
      <c r="AE200" s="2" t="str">
        <f>VLOOKUP($A200,MA_KH!$A:$Q,MA_KH!P$1,0)</f>
        <v>CÔNG TY TNHH MM MEGA MARKET (VIỆT NAM)</v>
      </c>
    </row>
    <row r="201" spans="1:31" ht="25.5" customHeight="1">
      <c r="A201" s="58" t="s">
        <v>101</v>
      </c>
      <c r="B201" s="58" t="s">
        <v>102</v>
      </c>
      <c r="C201" s="59">
        <v>46021</v>
      </c>
      <c r="D201" s="58" t="s">
        <v>14945</v>
      </c>
      <c r="E201" s="59">
        <v>46021</v>
      </c>
      <c r="F201" s="58" t="s">
        <v>19093</v>
      </c>
      <c r="G201" s="58" t="s">
        <v>14946</v>
      </c>
      <c r="H201" s="60">
        <v>2024120</v>
      </c>
      <c r="I201" s="61">
        <v>0</v>
      </c>
      <c r="J201" s="60">
        <v>161930</v>
      </c>
      <c r="K201" s="60">
        <v>2186050</v>
      </c>
      <c r="L201" s="64" t="s">
        <v>41</v>
      </c>
      <c r="M201" s="6">
        <v>46063</v>
      </c>
      <c r="O201" s="32">
        <f>IF(Table1[[#This Row],[Phân loại]]="Tồn đầu kỳ",Table1[[#This Row],[Tổng giá trị]],0)</f>
        <v>2186050</v>
      </c>
      <c r="P201" s="7">
        <f>IF(Table1[[#This Row],[Số còn phải thu ĐK]]&lt;&gt;0,0,IF(Table1[[#This Row],[Phân loại]]="Bán hàng",Table1[[#This Row],[Tổng giá trị]],-Table1[[#This Row],[Tổng giá trị]]))</f>
        <v>0</v>
      </c>
      <c r="Q201" s="32">
        <f>IF(M201&lt;&gt;"",IF(O201&lt;&gt;0,O201,P201),0)</f>
        <v>2186050</v>
      </c>
      <c r="R201" s="7">
        <f>Table1[[#This Row],[Số còn phải thu ĐK]]+Table1[[#This Row],[Giá Trị HD sau CK]]-Table1[[#This Row],[Số tiền đã thu]]</f>
        <v>0</v>
      </c>
      <c r="S201" s="6">
        <f>IF(Table1[[#This Row],[Ngày hóa đơn]]&lt;&gt;"",Table1[[#This Row],[Ngày hóa đơn]],IF(Table1[[#This Row],[Ngày hạch toán]]&lt;&gt;"",Table1[[#This Row],[Ngày hạch toán]],""))</f>
        <v>46021</v>
      </c>
      <c r="T201" s="7"/>
      <c r="U201" s="6">
        <f>IF(Table1[[#This Row],[Ngày tính CN]]="","",S201+T201)</f>
        <v>46021</v>
      </c>
      <c r="V201" s="32">
        <f ca="1">IF(Table1[[#This Row],[Hạn thanh toán]]="","",IF((U201-NOW())&lt;0,0,(U201-NOW())))</f>
        <v>0</v>
      </c>
      <c r="W201" s="32"/>
      <c r="X201" s="32" t="str">
        <f ca="1">IF(OR(U201="",R201=0),"",IF((U201-NOW())&lt;0,-(U201-NOW()),0))</f>
        <v/>
      </c>
      <c r="Y201" s="2" t="str">
        <f>IF(R201=0,"Đã thanh toán",IF(X201="","",IF(X201&lt;=0,"Chưa đến hạn thanh toán",IF(X201&lt;=30,"Nợ quá hạn 30 ngày",IF(X201&lt;=60,"Nợ quá hạn từ 30 ngày đến 60 ngày",IF(X201&lt;=90,"Nợ quá hạn từ 60 ngày đến 90 ngày",IF(X201&lt;=120,"Nợ quá hạn từ 90 ngày đến 120 ngày","Nợ quá hạn hơn 120 ngày có khả năng mất thanh toán")))))))</f>
        <v>Đã thanh toán</v>
      </c>
      <c r="Z201" s="42">
        <f>IF(S201="","",S201)</f>
        <v>46021</v>
      </c>
      <c r="AA201" s="42">
        <f>IF(M201="","",M201)</f>
        <v>46063</v>
      </c>
      <c r="AD201" s="2" t="str">
        <f>VLOOKUP($A201,MA_KH!$A:$Q,MA_KH!O$1,0)</f>
        <v>MEGA</v>
      </c>
      <c r="AE201" s="2" t="str">
        <f>VLOOKUP($A201,MA_KH!$A:$Q,MA_KH!P$1,0)</f>
        <v>CÔNG TY TNHH MM MEGA MARKET (VIỆT NAM)</v>
      </c>
    </row>
    <row r="202" spans="1:31" ht="25.5" customHeight="1">
      <c r="A202" s="54" t="s">
        <v>101</v>
      </c>
      <c r="B202" s="54" t="s">
        <v>102</v>
      </c>
      <c r="C202" s="55">
        <v>46021</v>
      </c>
      <c r="D202" s="54" t="s">
        <v>14947</v>
      </c>
      <c r="E202" s="55">
        <v>46021</v>
      </c>
      <c r="F202" s="54" t="s">
        <v>19094</v>
      </c>
      <c r="G202" s="54" t="s">
        <v>14948</v>
      </c>
      <c r="H202" s="56">
        <v>1425000</v>
      </c>
      <c r="I202" s="57">
        <v>0</v>
      </c>
      <c r="J202" s="56">
        <v>114000</v>
      </c>
      <c r="K202" s="56">
        <v>1539000</v>
      </c>
      <c r="L202" s="64" t="s">
        <v>41</v>
      </c>
      <c r="M202" s="6">
        <v>46063</v>
      </c>
      <c r="O202" s="32">
        <f>IF(Table1[[#This Row],[Phân loại]]="Tồn đầu kỳ",Table1[[#This Row],[Tổng giá trị]],0)</f>
        <v>1539000</v>
      </c>
      <c r="P202" s="7">
        <f>IF(Table1[[#This Row],[Số còn phải thu ĐK]]&lt;&gt;0,0,IF(Table1[[#This Row],[Phân loại]]="Bán hàng",Table1[[#This Row],[Tổng giá trị]],-Table1[[#This Row],[Tổng giá trị]]))</f>
        <v>0</v>
      </c>
      <c r="Q202" s="32">
        <f>IF(M202&lt;&gt;"",IF(O202&lt;&gt;0,O202,P202),0)</f>
        <v>1539000</v>
      </c>
      <c r="R202" s="7">
        <f>Table1[[#This Row],[Số còn phải thu ĐK]]+Table1[[#This Row],[Giá Trị HD sau CK]]-Table1[[#This Row],[Số tiền đã thu]]</f>
        <v>0</v>
      </c>
      <c r="S202" s="6">
        <f>IF(Table1[[#This Row],[Ngày hóa đơn]]&lt;&gt;"",Table1[[#This Row],[Ngày hóa đơn]],IF(Table1[[#This Row],[Ngày hạch toán]]&lt;&gt;"",Table1[[#This Row],[Ngày hạch toán]],""))</f>
        <v>46021</v>
      </c>
      <c r="T202" s="7"/>
      <c r="U202" s="6">
        <f>IF(Table1[[#This Row],[Ngày tính CN]]="","",S202+T202)</f>
        <v>46021</v>
      </c>
      <c r="V202" s="32">
        <f ca="1">IF(Table1[[#This Row],[Hạn thanh toán]]="","",IF((U202-NOW())&lt;0,0,(U202-NOW())))</f>
        <v>0</v>
      </c>
      <c r="W202" s="32"/>
      <c r="X202" s="32" t="str">
        <f ca="1">IF(OR(U202="",R202=0),"",IF((U202-NOW())&lt;0,-(U202-NOW()),0))</f>
        <v/>
      </c>
      <c r="Y202" s="2" t="str">
        <f>IF(R202=0,"Đã thanh toán",IF(X202="","",IF(X202&lt;=0,"Chưa đến hạn thanh toán",IF(X202&lt;=30,"Nợ quá hạn 30 ngày",IF(X202&lt;=60,"Nợ quá hạn từ 30 ngày đến 60 ngày",IF(X202&lt;=90,"Nợ quá hạn từ 60 ngày đến 90 ngày",IF(X202&lt;=120,"Nợ quá hạn từ 90 ngày đến 120 ngày","Nợ quá hạn hơn 120 ngày có khả năng mất thanh toán")))))))</f>
        <v>Đã thanh toán</v>
      </c>
      <c r="Z202" s="42">
        <f>IF(S202="","",S202)</f>
        <v>46021</v>
      </c>
      <c r="AA202" s="42">
        <f>IF(M202="","",M202)</f>
        <v>46063</v>
      </c>
      <c r="AD202" s="2" t="str">
        <f>VLOOKUP($A202,MA_KH!$A:$Q,MA_KH!O$1,0)</f>
        <v>MEGA</v>
      </c>
      <c r="AE202" s="2" t="str">
        <f>VLOOKUP($A202,MA_KH!$A:$Q,MA_KH!P$1,0)</f>
        <v>CÔNG TY TNHH MM MEGA MARKET (VIỆT NAM)</v>
      </c>
    </row>
    <row r="203" spans="1:31" ht="25.5" customHeight="1">
      <c r="A203" s="54" t="s">
        <v>250</v>
      </c>
      <c r="B203" s="54" t="s">
        <v>251</v>
      </c>
      <c r="C203" s="55">
        <v>46021</v>
      </c>
      <c r="D203" s="54" t="s">
        <v>14949</v>
      </c>
      <c r="E203" s="55">
        <v>46021</v>
      </c>
      <c r="F203" s="54" t="s">
        <v>19095</v>
      </c>
      <c r="G203" s="54" t="s">
        <v>14950</v>
      </c>
      <c r="H203" s="56">
        <v>2024120</v>
      </c>
      <c r="I203" s="57">
        <v>0</v>
      </c>
      <c r="J203" s="56">
        <v>161930</v>
      </c>
      <c r="K203" s="56">
        <v>2186050</v>
      </c>
      <c r="L203" s="64" t="s">
        <v>41</v>
      </c>
      <c r="M203" s="6">
        <v>46063</v>
      </c>
      <c r="O203" s="32">
        <f>IF(Table1[[#This Row],[Phân loại]]="Tồn đầu kỳ",Table1[[#This Row],[Tổng giá trị]],0)</f>
        <v>2186050</v>
      </c>
      <c r="P203" s="7">
        <f>IF(Table1[[#This Row],[Số còn phải thu ĐK]]&lt;&gt;0,0,IF(Table1[[#This Row],[Phân loại]]="Bán hàng",Table1[[#This Row],[Tổng giá trị]],-Table1[[#This Row],[Tổng giá trị]]))</f>
        <v>0</v>
      </c>
      <c r="Q203" s="32">
        <f>IF(M203&lt;&gt;"",IF(O203&lt;&gt;0,O203,P203),0)</f>
        <v>2186050</v>
      </c>
      <c r="R203" s="7">
        <f>Table1[[#This Row],[Số còn phải thu ĐK]]+Table1[[#This Row],[Giá Trị HD sau CK]]-Table1[[#This Row],[Số tiền đã thu]]</f>
        <v>0</v>
      </c>
      <c r="S203" s="6">
        <f>IF(Table1[[#This Row],[Ngày hóa đơn]]&lt;&gt;"",Table1[[#This Row],[Ngày hóa đơn]],IF(Table1[[#This Row],[Ngày hạch toán]]&lt;&gt;"",Table1[[#This Row],[Ngày hạch toán]],""))</f>
        <v>46021</v>
      </c>
      <c r="T203" s="7"/>
      <c r="U203" s="6">
        <f>IF(Table1[[#This Row],[Ngày tính CN]]="","",S203+T203)</f>
        <v>46021</v>
      </c>
      <c r="V203" s="32">
        <f ca="1">IF(Table1[[#This Row],[Hạn thanh toán]]="","",IF((U203-NOW())&lt;0,0,(U203-NOW())))</f>
        <v>0</v>
      </c>
      <c r="W203" s="32"/>
      <c r="X203" s="32" t="str">
        <f ca="1">IF(OR(U203="",R203=0),"",IF((U203-NOW())&lt;0,-(U203-NOW()),0))</f>
        <v/>
      </c>
      <c r="Y203" s="2" t="str">
        <f>IF(R203=0,"Đã thanh toán",IF(X203="","",IF(X203&lt;=0,"Chưa đến hạn thanh toán",IF(X203&lt;=30,"Nợ quá hạn 30 ngày",IF(X203&lt;=60,"Nợ quá hạn từ 30 ngày đến 60 ngày",IF(X203&lt;=90,"Nợ quá hạn từ 60 ngày đến 90 ngày",IF(X203&lt;=120,"Nợ quá hạn từ 90 ngày đến 120 ngày","Nợ quá hạn hơn 120 ngày có khả năng mất thanh toán")))))))</f>
        <v>Đã thanh toán</v>
      </c>
      <c r="Z203" s="42">
        <f>IF(S203="","",S203)</f>
        <v>46021</v>
      </c>
      <c r="AA203" s="42">
        <f>IF(M203="","",M203)</f>
        <v>46063</v>
      </c>
      <c r="AD203" s="2" t="str">
        <f>VLOOKUP($A203,MA_KH!$A:$Q,MA_KH!O$1,0)</f>
        <v>MEGA</v>
      </c>
      <c r="AE203" s="2" t="str">
        <f>VLOOKUP($A203,MA_KH!$A:$Q,MA_KH!P$1,0)</f>
        <v>CÔNG TY TNHH MM MEGA MARKET (VIỆT NAM)</v>
      </c>
    </row>
    <row r="204" spans="1:31" ht="25.5" customHeight="1">
      <c r="A204" s="54" t="s">
        <v>250</v>
      </c>
      <c r="B204" s="54" t="s">
        <v>251</v>
      </c>
      <c r="C204" s="55">
        <v>46021</v>
      </c>
      <c r="D204" s="54" t="s">
        <v>14951</v>
      </c>
      <c r="E204" s="55">
        <v>46021</v>
      </c>
      <c r="F204" s="54" t="s">
        <v>19096</v>
      </c>
      <c r="G204" s="54" t="s">
        <v>14952</v>
      </c>
      <c r="H204" s="56">
        <v>2745652</v>
      </c>
      <c r="I204" s="57">
        <v>0</v>
      </c>
      <c r="J204" s="56">
        <v>219652</v>
      </c>
      <c r="K204" s="56">
        <v>2965304</v>
      </c>
      <c r="L204" s="64" t="s">
        <v>41</v>
      </c>
      <c r="M204" s="6">
        <v>46063</v>
      </c>
      <c r="O204" s="32">
        <f>IF(Table1[[#This Row],[Phân loại]]="Tồn đầu kỳ",Table1[[#This Row],[Tổng giá trị]],0)</f>
        <v>2965304</v>
      </c>
      <c r="P204" s="7">
        <f>IF(Table1[[#This Row],[Số còn phải thu ĐK]]&lt;&gt;0,0,IF(Table1[[#This Row],[Phân loại]]="Bán hàng",Table1[[#This Row],[Tổng giá trị]],-Table1[[#This Row],[Tổng giá trị]]))</f>
        <v>0</v>
      </c>
      <c r="Q204" s="32">
        <f>IF(M204&lt;&gt;"",IF(O204&lt;&gt;0,O204,P204),0)</f>
        <v>2965304</v>
      </c>
      <c r="R204" s="7">
        <f>Table1[[#This Row],[Số còn phải thu ĐK]]+Table1[[#This Row],[Giá Trị HD sau CK]]-Table1[[#This Row],[Số tiền đã thu]]</f>
        <v>0</v>
      </c>
      <c r="S204" s="6">
        <f>IF(Table1[[#This Row],[Ngày hóa đơn]]&lt;&gt;"",Table1[[#This Row],[Ngày hóa đơn]],IF(Table1[[#This Row],[Ngày hạch toán]]&lt;&gt;"",Table1[[#This Row],[Ngày hạch toán]],""))</f>
        <v>46021</v>
      </c>
      <c r="T204" s="7"/>
      <c r="U204" s="6">
        <f>IF(Table1[[#This Row],[Ngày tính CN]]="","",S204+T204)</f>
        <v>46021</v>
      </c>
      <c r="V204" s="32">
        <f ca="1">IF(Table1[[#This Row],[Hạn thanh toán]]="","",IF((U204-NOW())&lt;0,0,(U204-NOW())))</f>
        <v>0</v>
      </c>
      <c r="W204" s="32"/>
      <c r="X204" s="32" t="str">
        <f ca="1">IF(OR(U204="",R204=0),"",IF((U204-NOW())&lt;0,-(U204-NOW()),0))</f>
        <v/>
      </c>
      <c r="Y204" s="2" t="str">
        <f>IF(R204=0,"Đã thanh toán",IF(X204="","",IF(X204&lt;=0,"Chưa đến hạn thanh toán",IF(X204&lt;=30,"Nợ quá hạn 30 ngày",IF(X204&lt;=60,"Nợ quá hạn từ 30 ngày đến 60 ngày",IF(X204&lt;=90,"Nợ quá hạn từ 60 ngày đến 90 ngày",IF(X204&lt;=120,"Nợ quá hạn từ 90 ngày đến 120 ngày","Nợ quá hạn hơn 120 ngày có khả năng mất thanh toán")))))))</f>
        <v>Đã thanh toán</v>
      </c>
      <c r="Z204" s="42">
        <f>IF(S204="","",S204)</f>
        <v>46021</v>
      </c>
      <c r="AA204" s="42">
        <f>IF(M204="","",M204)</f>
        <v>46063</v>
      </c>
      <c r="AD204" s="2" t="str">
        <f>VLOOKUP($A204,MA_KH!$A:$Q,MA_KH!O$1,0)</f>
        <v>MEGA</v>
      </c>
      <c r="AE204" s="2" t="str">
        <f>VLOOKUP($A204,MA_KH!$A:$Q,MA_KH!P$1,0)</f>
        <v>CÔNG TY TNHH MM MEGA MARKET (VIỆT NAM)</v>
      </c>
    </row>
    <row r="205" spans="1:31" ht="25.5" customHeight="1">
      <c r="A205" s="54" t="s">
        <v>258</v>
      </c>
      <c r="B205" s="54" t="s">
        <v>259</v>
      </c>
      <c r="C205" s="55">
        <v>46021</v>
      </c>
      <c r="D205" s="54" t="s">
        <v>14953</v>
      </c>
      <c r="E205" s="55">
        <v>46021</v>
      </c>
      <c r="F205" s="54" t="s">
        <v>19097</v>
      </c>
      <c r="G205" s="54" t="s">
        <v>14954</v>
      </c>
      <c r="H205" s="56">
        <v>1452745</v>
      </c>
      <c r="I205" s="57">
        <v>0</v>
      </c>
      <c r="J205" s="56">
        <v>116220</v>
      </c>
      <c r="K205" s="56">
        <v>1568965</v>
      </c>
      <c r="L205" s="64" t="s">
        <v>41</v>
      </c>
      <c r="M205" s="6">
        <v>46063</v>
      </c>
      <c r="O205" s="32">
        <f>IF(Table1[[#This Row],[Phân loại]]="Tồn đầu kỳ",Table1[[#This Row],[Tổng giá trị]],0)</f>
        <v>1568965</v>
      </c>
      <c r="P205" s="7">
        <f>IF(Table1[[#This Row],[Số còn phải thu ĐK]]&lt;&gt;0,0,IF(Table1[[#This Row],[Phân loại]]="Bán hàng",Table1[[#This Row],[Tổng giá trị]],-Table1[[#This Row],[Tổng giá trị]]))</f>
        <v>0</v>
      </c>
      <c r="Q205" s="32">
        <f>IF(M205&lt;&gt;"",IF(O205&lt;&gt;0,O205,P205),0)</f>
        <v>1568965</v>
      </c>
      <c r="R205" s="7">
        <f>Table1[[#This Row],[Số còn phải thu ĐK]]+Table1[[#This Row],[Giá Trị HD sau CK]]-Table1[[#This Row],[Số tiền đã thu]]</f>
        <v>0</v>
      </c>
      <c r="S205" s="6">
        <f>IF(Table1[[#This Row],[Ngày hóa đơn]]&lt;&gt;"",Table1[[#This Row],[Ngày hóa đơn]],IF(Table1[[#This Row],[Ngày hạch toán]]&lt;&gt;"",Table1[[#This Row],[Ngày hạch toán]],""))</f>
        <v>46021</v>
      </c>
      <c r="T205" s="7"/>
      <c r="U205" s="6">
        <f>IF(Table1[[#This Row],[Ngày tính CN]]="","",S205+T205)</f>
        <v>46021</v>
      </c>
      <c r="V205" s="32">
        <f ca="1">IF(Table1[[#This Row],[Hạn thanh toán]]="","",IF((U205-NOW())&lt;0,0,(U205-NOW())))</f>
        <v>0</v>
      </c>
      <c r="W205" s="32"/>
      <c r="X205" s="32" t="str">
        <f ca="1">IF(OR(U205="",R205=0),"",IF((U205-NOW())&lt;0,-(U205-NOW()),0))</f>
        <v/>
      </c>
      <c r="Y205" s="2" t="str">
        <f>IF(R205=0,"Đã thanh toán",IF(X205="","",IF(X205&lt;=0,"Chưa đến hạn thanh toán",IF(X205&lt;=30,"Nợ quá hạn 30 ngày",IF(X205&lt;=60,"Nợ quá hạn từ 30 ngày đến 60 ngày",IF(X205&lt;=90,"Nợ quá hạn từ 60 ngày đến 90 ngày",IF(X205&lt;=120,"Nợ quá hạn từ 90 ngày đến 120 ngày","Nợ quá hạn hơn 120 ngày có khả năng mất thanh toán")))))))</f>
        <v>Đã thanh toán</v>
      </c>
      <c r="Z205" s="42">
        <f>IF(S205="","",S205)</f>
        <v>46021</v>
      </c>
      <c r="AA205" s="42">
        <f>IF(M205="","",M205)</f>
        <v>46063</v>
      </c>
      <c r="AD205" s="2" t="str">
        <f>VLOOKUP($A205,MA_KH!$A:$Q,MA_KH!O$1,0)</f>
        <v>MEGA</v>
      </c>
      <c r="AE205" s="2" t="str">
        <f>VLOOKUP($A205,MA_KH!$A:$Q,MA_KH!P$1,0)</f>
        <v>CÔNG TY TNHH MM MEGA MARKET (VIỆT NAM)</v>
      </c>
    </row>
    <row r="206" spans="1:31" ht="25.5" customHeight="1">
      <c r="A206" s="54" t="s">
        <v>189</v>
      </c>
      <c r="B206" s="54" t="s">
        <v>190</v>
      </c>
      <c r="C206" s="55">
        <v>46021</v>
      </c>
      <c r="D206" s="54" t="s">
        <v>14979</v>
      </c>
      <c r="E206" s="55">
        <v>46021</v>
      </c>
      <c r="F206" s="54" t="s">
        <v>19109</v>
      </c>
      <c r="G206" s="54" t="s">
        <v>14773</v>
      </c>
      <c r="H206" s="56">
        <v>-1222000</v>
      </c>
      <c r="I206" s="57">
        <v>0</v>
      </c>
      <c r="J206" s="56">
        <v>-97760</v>
      </c>
      <c r="K206" s="56">
        <v>-1319760</v>
      </c>
      <c r="L206" s="64" t="s">
        <v>41</v>
      </c>
      <c r="M206" s="6">
        <v>46034</v>
      </c>
      <c r="O206" s="32">
        <f>IF(Table1[[#This Row],[Phân loại]]="Tồn đầu kỳ",Table1[[#This Row],[Tổng giá trị]],0)</f>
        <v>-1319760</v>
      </c>
      <c r="P206" s="7">
        <f>IF(Table1[[#This Row],[Số còn phải thu ĐK]]&lt;&gt;0,0,IF(Table1[[#This Row],[Phân loại]]="Bán hàng",Table1[[#This Row],[Tổng giá trị]],-Table1[[#This Row],[Tổng giá trị]]))</f>
        <v>0</v>
      </c>
      <c r="Q206" s="32">
        <f>IF(M206&lt;&gt;"",IF(O206&lt;&gt;0,O206,P206),0)</f>
        <v>-1319760</v>
      </c>
      <c r="R206" s="7">
        <f>Table1[[#This Row],[Số còn phải thu ĐK]]+Table1[[#This Row],[Giá Trị HD sau CK]]-Table1[[#This Row],[Số tiền đã thu]]</f>
        <v>0</v>
      </c>
      <c r="S206" s="6">
        <f>IF(Table1[[#This Row],[Ngày hóa đơn]]&lt;&gt;"",Table1[[#This Row],[Ngày hóa đơn]],IF(Table1[[#This Row],[Ngày hạch toán]]&lt;&gt;"",Table1[[#This Row],[Ngày hạch toán]],""))</f>
        <v>46021</v>
      </c>
      <c r="T206" s="7"/>
      <c r="U206" s="6">
        <f>IF(Table1[[#This Row],[Ngày tính CN]]="","",S206+T206)</f>
        <v>46021</v>
      </c>
      <c r="V206" s="32">
        <f ca="1">IF(Table1[[#This Row],[Hạn thanh toán]]="","",IF((U206-NOW())&lt;0,0,(U206-NOW())))</f>
        <v>0</v>
      </c>
      <c r="W206" s="32"/>
      <c r="X206" s="32" t="str">
        <f ca="1">IF(OR(U206="",R206=0),"",IF((U206-NOW())&lt;0,-(U206-NOW()),0))</f>
        <v/>
      </c>
      <c r="Y206" s="2" t="str">
        <f>IF(R206=0,"Đã thanh toán",IF(X206="","",IF(X206&lt;=0,"Chưa đến hạn thanh toán",IF(X206&lt;=30,"Nợ quá hạn 30 ngày",IF(X206&lt;=60,"Nợ quá hạn từ 30 ngày đến 60 ngày",IF(X206&lt;=90,"Nợ quá hạn từ 60 ngày đến 90 ngày",IF(X206&lt;=120,"Nợ quá hạn từ 90 ngày đến 120 ngày","Nợ quá hạn hơn 120 ngày có khả năng mất thanh toán")))))))</f>
        <v>Đã thanh toán</v>
      </c>
      <c r="Z206" s="42">
        <f>IF(S206="","",S206)</f>
        <v>46021</v>
      </c>
      <c r="AA206" s="42">
        <f>IF(M206="","",M206)</f>
        <v>46034</v>
      </c>
      <c r="AD206" s="2" t="str">
        <f>VLOOKUP($A206,MA_KH!$A:$Q,MA_KH!O$1,0)</f>
        <v>MEGA</v>
      </c>
      <c r="AE206" s="2" t="str">
        <f>VLOOKUP($A206,MA_KH!$A:$Q,MA_KH!P$1,0)</f>
        <v>CÔNG TY TNHH MM MEGA MARKET (VIỆT NAM)</v>
      </c>
    </row>
    <row r="207" spans="1:31" ht="25.5" customHeight="1">
      <c r="A207" s="54" t="s">
        <v>189</v>
      </c>
      <c r="B207" s="54" t="s">
        <v>190</v>
      </c>
      <c r="C207" s="55">
        <v>46021</v>
      </c>
      <c r="D207" s="54" t="s">
        <v>14980</v>
      </c>
      <c r="E207" s="55">
        <v>46021</v>
      </c>
      <c r="F207" s="54" t="s">
        <v>19110</v>
      </c>
      <c r="G207" s="54" t="s">
        <v>14771</v>
      </c>
      <c r="H207" s="56">
        <v>-396476</v>
      </c>
      <c r="I207" s="57">
        <v>0</v>
      </c>
      <c r="J207" s="56">
        <v>-31718</v>
      </c>
      <c r="K207" s="56">
        <v>-428194</v>
      </c>
      <c r="L207" s="64" t="s">
        <v>41</v>
      </c>
      <c r="M207" s="6">
        <v>46034</v>
      </c>
      <c r="O207" s="32">
        <f>IF(Table1[[#This Row],[Phân loại]]="Tồn đầu kỳ",Table1[[#This Row],[Tổng giá trị]],0)</f>
        <v>-428194</v>
      </c>
      <c r="P207" s="7">
        <f>IF(Table1[[#This Row],[Số còn phải thu ĐK]]&lt;&gt;0,0,IF(Table1[[#This Row],[Phân loại]]="Bán hàng",Table1[[#This Row],[Tổng giá trị]],-Table1[[#This Row],[Tổng giá trị]]))</f>
        <v>0</v>
      </c>
      <c r="Q207" s="32">
        <f>IF(M207&lt;&gt;"",IF(O207&lt;&gt;0,O207,P207),0)</f>
        <v>-428194</v>
      </c>
      <c r="R207" s="7">
        <f>Table1[[#This Row],[Số còn phải thu ĐK]]+Table1[[#This Row],[Giá Trị HD sau CK]]-Table1[[#This Row],[Số tiền đã thu]]</f>
        <v>0</v>
      </c>
      <c r="S207" s="6">
        <f>IF(Table1[[#This Row],[Ngày hóa đơn]]&lt;&gt;"",Table1[[#This Row],[Ngày hóa đơn]],IF(Table1[[#This Row],[Ngày hạch toán]]&lt;&gt;"",Table1[[#This Row],[Ngày hạch toán]],""))</f>
        <v>46021</v>
      </c>
      <c r="T207" s="7"/>
      <c r="U207" s="6">
        <f>IF(Table1[[#This Row],[Ngày tính CN]]="","",S207+T207)</f>
        <v>46021</v>
      </c>
      <c r="V207" s="32">
        <f ca="1">IF(Table1[[#This Row],[Hạn thanh toán]]="","",IF((U207-NOW())&lt;0,0,(U207-NOW())))</f>
        <v>0</v>
      </c>
      <c r="W207" s="32"/>
      <c r="X207" s="32" t="str">
        <f ca="1">IF(OR(U207="",R207=0),"",IF((U207-NOW())&lt;0,-(U207-NOW()),0))</f>
        <v/>
      </c>
      <c r="Y207" s="2" t="str">
        <f>IF(R207=0,"Đã thanh toán",IF(X207="","",IF(X207&lt;=0,"Chưa đến hạn thanh toán",IF(X207&lt;=30,"Nợ quá hạn 30 ngày",IF(X207&lt;=60,"Nợ quá hạn từ 30 ngày đến 60 ngày",IF(X207&lt;=90,"Nợ quá hạn từ 60 ngày đến 90 ngày",IF(X207&lt;=120,"Nợ quá hạn từ 90 ngày đến 120 ngày","Nợ quá hạn hơn 120 ngày có khả năng mất thanh toán")))))))</f>
        <v>Đã thanh toán</v>
      </c>
      <c r="Z207" s="42">
        <f>IF(S207="","",S207)</f>
        <v>46021</v>
      </c>
      <c r="AA207" s="42">
        <f>IF(M207="","",M207)</f>
        <v>46034</v>
      </c>
      <c r="AD207" s="2" t="str">
        <f>VLOOKUP($A207,MA_KH!$A:$Q,MA_KH!O$1,0)</f>
        <v>MEGA</v>
      </c>
      <c r="AE207" s="2" t="str">
        <f>VLOOKUP($A207,MA_KH!$A:$Q,MA_KH!P$1,0)</f>
        <v>CÔNG TY TNHH MM MEGA MARKET (VIỆT NAM)</v>
      </c>
    </row>
    <row r="208" spans="1:31" ht="25.5" customHeight="1">
      <c r="A208" s="58" t="s">
        <v>189</v>
      </c>
      <c r="B208" s="58" t="s">
        <v>190</v>
      </c>
      <c r="C208" s="59">
        <v>46022</v>
      </c>
      <c r="D208" s="58" t="s">
        <v>14965</v>
      </c>
      <c r="E208" s="59">
        <v>46022</v>
      </c>
      <c r="F208" s="58" t="s">
        <v>19098</v>
      </c>
      <c r="G208" s="58" t="s">
        <v>14966</v>
      </c>
      <c r="H208" s="60">
        <v>5914020</v>
      </c>
      <c r="I208" s="61">
        <v>0</v>
      </c>
      <c r="J208" s="60">
        <v>473122</v>
      </c>
      <c r="K208" s="60">
        <v>6387142</v>
      </c>
      <c r="L208" s="64" t="s">
        <v>41</v>
      </c>
      <c r="M208" s="6">
        <v>46063</v>
      </c>
      <c r="O208" s="32">
        <f>IF(Table1[[#This Row],[Phân loại]]="Tồn đầu kỳ",Table1[[#This Row],[Tổng giá trị]],0)</f>
        <v>6387142</v>
      </c>
      <c r="P208" s="7">
        <f>IF(Table1[[#This Row],[Số còn phải thu ĐK]]&lt;&gt;0,0,IF(Table1[[#This Row],[Phân loại]]="Bán hàng",Table1[[#This Row],[Tổng giá trị]],-Table1[[#This Row],[Tổng giá trị]]))</f>
        <v>0</v>
      </c>
      <c r="Q208" s="32">
        <f>IF(M208&lt;&gt;"",IF(O208&lt;&gt;0,O208,P208),0)</f>
        <v>6387142</v>
      </c>
      <c r="R208" s="7">
        <f>Table1[[#This Row],[Số còn phải thu ĐK]]+Table1[[#This Row],[Giá Trị HD sau CK]]-Table1[[#This Row],[Số tiền đã thu]]</f>
        <v>0</v>
      </c>
      <c r="S208" s="6">
        <f>IF(Table1[[#This Row],[Ngày hóa đơn]]&lt;&gt;"",Table1[[#This Row],[Ngày hóa đơn]],IF(Table1[[#This Row],[Ngày hạch toán]]&lt;&gt;"",Table1[[#This Row],[Ngày hạch toán]],""))</f>
        <v>46022</v>
      </c>
      <c r="T208" s="7"/>
      <c r="U208" s="6">
        <f>IF(Table1[[#This Row],[Ngày tính CN]]="","",S208+T208)</f>
        <v>46022</v>
      </c>
      <c r="V208" s="32">
        <f ca="1">IF(Table1[[#This Row],[Hạn thanh toán]]="","",IF((U208-NOW())&lt;0,0,(U208-NOW())))</f>
        <v>0</v>
      </c>
      <c r="W208" s="32"/>
      <c r="X208" s="32" t="str">
        <f ca="1">IF(OR(U208="",R208=0),"",IF((U208-NOW())&lt;0,-(U208-NOW()),0))</f>
        <v/>
      </c>
      <c r="Y208" s="2" t="str">
        <f>IF(R208=0,"Đã thanh toán",IF(X208="","",IF(X208&lt;=0,"Chưa đến hạn thanh toán",IF(X208&lt;=30,"Nợ quá hạn 30 ngày",IF(X208&lt;=60,"Nợ quá hạn từ 30 ngày đến 60 ngày",IF(X208&lt;=90,"Nợ quá hạn từ 60 ngày đến 90 ngày",IF(X208&lt;=120,"Nợ quá hạn từ 90 ngày đến 120 ngày","Nợ quá hạn hơn 120 ngày có khả năng mất thanh toán")))))))</f>
        <v>Đã thanh toán</v>
      </c>
      <c r="Z208" s="42">
        <f>IF(S208="","",S208)</f>
        <v>46022</v>
      </c>
      <c r="AA208" s="42">
        <f>IF(M208="","",M208)</f>
        <v>46063</v>
      </c>
      <c r="AD208" s="2" t="str">
        <f>VLOOKUP($A208,MA_KH!$A:$Q,MA_KH!O$1,0)</f>
        <v>MEGA</v>
      </c>
      <c r="AE208" s="2" t="str">
        <f>VLOOKUP($A208,MA_KH!$A:$Q,MA_KH!P$1,0)</f>
        <v>CÔNG TY TNHH MM MEGA MARKET (VIỆT NAM)</v>
      </c>
    </row>
    <row r="209" spans="1:31" ht="25.5" customHeight="1">
      <c r="A209" s="58" t="s">
        <v>189</v>
      </c>
      <c r="B209" s="58" t="s">
        <v>190</v>
      </c>
      <c r="C209" s="59">
        <v>46022</v>
      </c>
      <c r="D209" s="58" t="s">
        <v>14967</v>
      </c>
      <c r="E209" s="59">
        <v>46022</v>
      </c>
      <c r="F209" s="58" t="s">
        <v>19099</v>
      </c>
      <c r="G209" s="58" t="s">
        <v>14968</v>
      </c>
      <c r="H209" s="60">
        <v>6072360</v>
      </c>
      <c r="I209" s="61">
        <v>0</v>
      </c>
      <c r="J209" s="60">
        <v>485789</v>
      </c>
      <c r="K209" s="60">
        <v>6558149</v>
      </c>
      <c r="L209" s="64" t="s">
        <v>41</v>
      </c>
      <c r="M209" s="6">
        <v>46063</v>
      </c>
      <c r="O209" s="32">
        <f>IF(Table1[[#This Row],[Phân loại]]="Tồn đầu kỳ",Table1[[#This Row],[Tổng giá trị]],0)</f>
        <v>6558149</v>
      </c>
      <c r="P209" s="7">
        <f>IF(Table1[[#This Row],[Số còn phải thu ĐK]]&lt;&gt;0,0,IF(Table1[[#This Row],[Phân loại]]="Bán hàng",Table1[[#This Row],[Tổng giá trị]],-Table1[[#This Row],[Tổng giá trị]]))</f>
        <v>0</v>
      </c>
      <c r="Q209" s="32">
        <f>IF(M209&lt;&gt;"",IF(O209&lt;&gt;0,O209,P209),0)</f>
        <v>6558149</v>
      </c>
      <c r="R209" s="7">
        <f>Table1[[#This Row],[Số còn phải thu ĐK]]+Table1[[#This Row],[Giá Trị HD sau CK]]-Table1[[#This Row],[Số tiền đã thu]]</f>
        <v>0</v>
      </c>
      <c r="S209" s="6">
        <f>IF(Table1[[#This Row],[Ngày hóa đơn]]&lt;&gt;"",Table1[[#This Row],[Ngày hóa đơn]],IF(Table1[[#This Row],[Ngày hạch toán]]&lt;&gt;"",Table1[[#This Row],[Ngày hạch toán]],""))</f>
        <v>46022</v>
      </c>
      <c r="T209" s="7"/>
      <c r="U209" s="6">
        <f>IF(Table1[[#This Row],[Ngày tính CN]]="","",S209+T209)</f>
        <v>46022</v>
      </c>
      <c r="V209" s="32">
        <f ca="1">IF(Table1[[#This Row],[Hạn thanh toán]]="","",IF((U209-NOW())&lt;0,0,(U209-NOW())))</f>
        <v>0</v>
      </c>
      <c r="W209" s="32"/>
      <c r="X209" s="32" t="str">
        <f ca="1">IF(OR(U209="",R209=0),"",IF((U209-NOW())&lt;0,-(U209-NOW()),0))</f>
        <v/>
      </c>
      <c r="Y209" s="2" t="str">
        <f>IF(R209=0,"Đã thanh toán",IF(X209="","",IF(X209&lt;=0,"Chưa đến hạn thanh toán",IF(X209&lt;=30,"Nợ quá hạn 30 ngày",IF(X209&lt;=60,"Nợ quá hạn từ 30 ngày đến 60 ngày",IF(X209&lt;=90,"Nợ quá hạn từ 60 ngày đến 90 ngày",IF(X209&lt;=120,"Nợ quá hạn từ 90 ngày đến 120 ngày","Nợ quá hạn hơn 120 ngày có khả năng mất thanh toán")))))))</f>
        <v>Đã thanh toán</v>
      </c>
      <c r="Z209" s="42">
        <f>IF(S209="","",S209)</f>
        <v>46022</v>
      </c>
      <c r="AA209" s="42">
        <f>IF(M209="","",M209)</f>
        <v>46063</v>
      </c>
      <c r="AD209" s="2" t="str">
        <f>VLOOKUP($A209,MA_KH!$A:$Q,MA_KH!O$1,0)</f>
        <v>MEGA</v>
      </c>
      <c r="AE209" s="2" t="str">
        <f>VLOOKUP($A209,MA_KH!$A:$Q,MA_KH!P$1,0)</f>
        <v>CÔNG TY TNHH MM MEGA MARKET (VIỆT NAM)</v>
      </c>
    </row>
    <row r="210" spans="1:31" ht="25.5" customHeight="1">
      <c r="A210" s="54" t="s">
        <v>189</v>
      </c>
      <c r="B210" s="54" t="s">
        <v>190</v>
      </c>
      <c r="C210" s="55">
        <v>46022</v>
      </c>
      <c r="D210" s="54" t="s">
        <v>14969</v>
      </c>
      <c r="E210" s="55">
        <v>46022</v>
      </c>
      <c r="F210" s="54" t="s">
        <v>19100</v>
      </c>
      <c r="G210" s="54" t="s">
        <v>14970</v>
      </c>
      <c r="H210" s="56">
        <v>2843660</v>
      </c>
      <c r="I210" s="57">
        <v>0</v>
      </c>
      <c r="J210" s="56">
        <v>227493</v>
      </c>
      <c r="K210" s="56">
        <v>3071153</v>
      </c>
      <c r="L210" s="64" t="s">
        <v>41</v>
      </c>
      <c r="M210" s="6">
        <v>46063</v>
      </c>
      <c r="O210" s="32">
        <f>IF(Table1[[#This Row],[Phân loại]]="Tồn đầu kỳ",Table1[[#This Row],[Tổng giá trị]],0)</f>
        <v>3071153</v>
      </c>
      <c r="P210" s="7">
        <f>IF(Table1[[#This Row],[Số còn phải thu ĐK]]&lt;&gt;0,0,IF(Table1[[#This Row],[Phân loại]]="Bán hàng",Table1[[#This Row],[Tổng giá trị]],-Table1[[#This Row],[Tổng giá trị]]))</f>
        <v>0</v>
      </c>
      <c r="Q210" s="32">
        <f>IF(M210&lt;&gt;"",IF(O210&lt;&gt;0,O210,P210),0)</f>
        <v>3071153</v>
      </c>
      <c r="R210" s="7">
        <f>Table1[[#This Row],[Số còn phải thu ĐK]]+Table1[[#This Row],[Giá Trị HD sau CK]]-Table1[[#This Row],[Số tiền đã thu]]</f>
        <v>0</v>
      </c>
      <c r="S210" s="6">
        <f>IF(Table1[[#This Row],[Ngày hóa đơn]]&lt;&gt;"",Table1[[#This Row],[Ngày hóa đơn]],IF(Table1[[#This Row],[Ngày hạch toán]]&lt;&gt;"",Table1[[#This Row],[Ngày hạch toán]],""))</f>
        <v>46022</v>
      </c>
      <c r="T210" s="7"/>
      <c r="U210" s="6">
        <f>IF(Table1[[#This Row],[Ngày tính CN]]="","",S210+T210)</f>
        <v>46022</v>
      </c>
      <c r="V210" s="32">
        <f ca="1">IF(Table1[[#This Row],[Hạn thanh toán]]="","",IF((U210-NOW())&lt;0,0,(U210-NOW())))</f>
        <v>0</v>
      </c>
      <c r="W210" s="32"/>
      <c r="X210" s="32" t="str">
        <f ca="1">IF(OR(U210="",R210=0),"",IF((U210-NOW())&lt;0,-(U210-NOW()),0))</f>
        <v/>
      </c>
      <c r="Y210" s="2" t="str">
        <f>IF(R210=0,"Đã thanh toán",IF(X210="","",IF(X210&lt;=0,"Chưa đến hạn thanh toán",IF(X210&lt;=30,"Nợ quá hạn 30 ngày",IF(X210&lt;=60,"Nợ quá hạn từ 30 ngày đến 60 ngày",IF(X210&lt;=90,"Nợ quá hạn từ 60 ngày đến 90 ngày",IF(X210&lt;=120,"Nợ quá hạn từ 90 ngày đến 120 ngày","Nợ quá hạn hơn 120 ngày có khả năng mất thanh toán")))))))</f>
        <v>Đã thanh toán</v>
      </c>
      <c r="Z210" s="42">
        <f>IF(S210="","",S210)</f>
        <v>46022</v>
      </c>
      <c r="AA210" s="42">
        <f>IF(M210="","",M210)</f>
        <v>46063</v>
      </c>
      <c r="AD210" s="2" t="str">
        <f>VLOOKUP($A210,MA_KH!$A:$Q,MA_KH!O$1,0)</f>
        <v>MEGA</v>
      </c>
      <c r="AE210" s="2" t="str">
        <f>VLOOKUP($A210,MA_KH!$A:$Q,MA_KH!P$1,0)</f>
        <v>CÔNG TY TNHH MM MEGA MARKET (VIỆT NAM)</v>
      </c>
    </row>
    <row r="211" spans="1:31" ht="25.5" customHeight="1">
      <c r="A211" s="58" t="s">
        <v>250</v>
      </c>
      <c r="B211" s="58" t="s">
        <v>251</v>
      </c>
      <c r="C211" s="59">
        <v>46022</v>
      </c>
      <c r="D211" s="58" t="s">
        <v>14971</v>
      </c>
      <c r="E211" s="59">
        <v>46022</v>
      </c>
      <c r="F211" s="58" t="s">
        <v>19101</v>
      </c>
      <c r="G211" s="58" t="s">
        <v>14972</v>
      </c>
      <c r="H211" s="60">
        <v>1822480</v>
      </c>
      <c r="I211" s="61">
        <v>0</v>
      </c>
      <c r="J211" s="60">
        <v>145798</v>
      </c>
      <c r="K211" s="60">
        <v>1968278</v>
      </c>
      <c r="L211" s="64" t="s">
        <v>41</v>
      </c>
      <c r="M211" s="6">
        <v>46063</v>
      </c>
      <c r="O211" s="32">
        <f>IF(Table1[[#This Row],[Phân loại]]="Tồn đầu kỳ",Table1[[#This Row],[Tổng giá trị]],0)</f>
        <v>1968278</v>
      </c>
      <c r="P211" s="7">
        <f>IF(Table1[[#This Row],[Số còn phải thu ĐK]]&lt;&gt;0,0,IF(Table1[[#This Row],[Phân loại]]="Bán hàng",Table1[[#This Row],[Tổng giá trị]],-Table1[[#This Row],[Tổng giá trị]]))</f>
        <v>0</v>
      </c>
      <c r="Q211" s="32">
        <f>IF(M211&lt;&gt;"",IF(O211&lt;&gt;0,O211,P211),0)</f>
        <v>1968278</v>
      </c>
      <c r="R211" s="7">
        <f>Table1[[#This Row],[Số còn phải thu ĐK]]+Table1[[#This Row],[Giá Trị HD sau CK]]-Table1[[#This Row],[Số tiền đã thu]]</f>
        <v>0</v>
      </c>
      <c r="S211" s="6">
        <f>IF(Table1[[#This Row],[Ngày hóa đơn]]&lt;&gt;"",Table1[[#This Row],[Ngày hóa đơn]],IF(Table1[[#This Row],[Ngày hạch toán]]&lt;&gt;"",Table1[[#This Row],[Ngày hạch toán]],""))</f>
        <v>46022</v>
      </c>
      <c r="T211" s="7"/>
      <c r="U211" s="6">
        <f>IF(Table1[[#This Row],[Ngày tính CN]]="","",S211+T211)</f>
        <v>46022</v>
      </c>
      <c r="V211" s="32">
        <f ca="1">IF(Table1[[#This Row],[Hạn thanh toán]]="","",IF((U211-NOW())&lt;0,0,(U211-NOW())))</f>
        <v>0</v>
      </c>
      <c r="W211" s="32"/>
      <c r="X211" s="32" t="str">
        <f ca="1">IF(OR(U211="",R211=0),"",IF((U211-NOW())&lt;0,-(U211-NOW()),0))</f>
        <v/>
      </c>
      <c r="Y211" s="2" t="str">
        <f>IF(R211=0,"Đã thanh toán",IF(X211="","",IF(X211&lt;=0,"Chưa đến hạn thanh toán",IF(X211&lt;=30,"Nợ quá hạn 30 ngày",IF(X211&lt;=60,"Nợ quá hạn từ 30 ngày đến 60 ngày",IF(X211&lt;=90,"Nợ quá hạn từ 60 ngày đến 90 ngày",IF(X211&lt;=120,"Nợ quá hạn từ 90 ngày đến 120 ngày","Nợ quá hạn hơn 120 ngày có khả năng mất thanh toán")))))))</f>
        <v>Đã thanh toán</v>
      </c>
      <c r="Z211" s="42">
        <f>IF(S211="","",S211)</f>
        <v>46022</v>
      </c>
      <c r="AA211" s="42">
        <f>IF(M211="","",M211)</f>
        <v>46063</v>
      </c>
      <c r="AD211" s="2" t="str">
        <f>VLOOKUP($A211,MA_KH!$A:$Q,MA_KH!O$1,0)</f>
        <v>MEGA</v>
      </c>
      <c r="AE211" s="2" t="str">
        <f>VLOOKUP($A211,MA_KH!$A:$Q,MA_KH!P$1,0)</f>
        <v>CÔNG TY TNHH MM MEGA MARKET (VIỆT NAM)</v>
      </c>
    </row>
    <row r="212" spans="1:31" ht="25.5" customHeight="1">
      <c r="A212" s="58" t="s">
        <v>258</v>
      </c>
      <c r="B212" s="58" t="s">
        <v>259</v>
      </c>
      <c r="C212" s="59">
        <v>46022</v>
      </c>
      <c r="D212" s="58" t="s">
        <v>14973</v>
      </c>
      <c r="E212" s="59">
        <v>46022</v>
      </c>
      <c r="F212" s="58" t="s">
        <v>19102</v>
      </c>
      <c r="G212" s="58" t="s">
        <v>14974</v>
      </c>
      <c r="H212" s="60">
        <v>4048240</v>
      </c>
      <c r="I212" s="61">
        <v>0</v>
      </c>
      <c r="J212" s="60">
        <v>323859</v>
      </c>
      <c r="K212" s="60">
        <v>4372099</v>
      </c>
      <c r="L212" s="64" t="s">
        <v>41</v>
      </c>
      <c r="M212" s="6">
        <v>46063</v>
      </c>
      <c r="O212" s="32">
        <f>IF(Table1[[#This Row],[Phân loại]]="Tồn đầu kỳ",Table1[[#This Row],[Tổng giá trị]],0)</f>
        <v>4372099</v>
      </c>
      <c r="P212" s="7">
        <f>IF(Table1[[#This Row],[Số còn phải thu ĐK]]&lt;&gt;0,0,IF(Table1[[#This Row],[Phân loại]]="Bán hàng",Table1[[#This Row],[Tổng giá trị]],-Table1[[#This Row],[Tổng giá trị]]))</f>
        <v>0</v>
      </c>
      <c r="Q212" s="32">
        <f>IF(M212&lt;&gt;"",IF(O212&lt;&gt;0,O212,P212),0)</f>
        <v>4372099</v>
      </c>
      <c r="R212" s="7">
        <f>Table1[[#This Row],[Số còn phải thu ĐK]]+Table1[[#This Row],[Giá Trị HD sau CK]]-Table1[[#This Row],[Số tiền đã thu]]</f>
        <v>0</v>
      </c>
      <c r="S212" s="6">
        <f>IF(Table1[[#This Row],[Ngày hóa đơn]]&lt;&gt;"",Table1[[#This Row],[Ngày hóa đơn]],IF(Table1[[#This Row],[Ngày hạch toán]]&lt;&gt;"",Table1[[#This Row],[Ngày hạch toán]],""))</f>
        <v>46022</v>
      </c>
      <c r="T212" s="7"/>
      <c r="U212" s="6">
        <f>IF(Table1[[#This Row],[Ngày tính CN]]="","",S212+T212)</f>
        <v>46022</v>
      </c>
      <c r="V212" s="32">
        <f ca="1">IF(Table1[[#This Row],[Hạn thanh toán]]="","",IF((U212-NOW())&lt;0,0,(U212-NOW())))</f>
        <v>0</v>
      </c>
      <c r="W212" s="32"/>
      <c r="X212" s="32" t="str">
        <f ca="1">IF(OR(U212="",R212=0),"",IF((U212-NOW())&lt;0,-(U212-NOW()),0))</f>
        <v/>
      </c>
      <c r="Y212" s="2" t="str">
        <f>IF(R212=0,"Đã thanh toán",IF(X212="","",IF(X212&lt;=0,"Chưa đến hạn thanh toán",IF(X212&lt;=30,"Nợ quá hạn 30 ngày",IF(X212&lt;=60,"Nợ quá hạn từ 30 ngày đến 60 ngày",IF(X212&lt;=90,"Nợ quá hạn từ 60 ngày đến 90 ngày",IF(X212&lt;=120,"Nợ quá hạn từ 90 ngày đến 120 ngày","Nợ quá hạn hơn 120 ngày có khả năng mất thanh toán")))))))</f>
        <v>Đã thanh toán</v>
      </c>
      <c r="Z212" s="42">
        <f>IF(S212="","",S212)</f>
        <v>46022</v>
      </c>
      <c r="AA212" s="42">
        <f>IF(M212="","",M212)</f>
        <v>46063</v>
      </c>
      <c r="AD212" s="2" t="str">
        <f>VLOOKUP($A212,MA_KH!$A:$Q,MA_KH!O$1,0)</f>
        <v>MEGA</v>
      </c>
      <c r="AE212" s="2" t="str">
        <f>VLOOKUP($A212,MA_KH!$A:$Q,MA_KH!P$1,0)</f>
        <v>CÔNG TY TNHH MM MEGA MARKET (VIỆT NAM)</v>
      </c>
    </row>
    <row r="213" spans="1:31" ht="25.5" customHeight="1">
      <c r="A213" s="58" t="s">
        <v>189</v>
      </c>
      <c r="B213" s="58" t="s">
        <v>190</v>
      </c>
      <c r="C213" s="59">
        <v>46022</v>
      </c>
      <c r="D213" s="58" t="s">
        <v>14975</v>
      </c>
      <c r="E213" s="59">
        <v>46022</v>
      </c>
      <c r="F213" s="58" t="s">
        <v>19103</v>
      </c>
      <c r="G213" s="58" t="s">
        <v>14976</v>
      </c>
      <c r="H213" s="60">
        <v>8626090</v>
      </c>
      <c r="I213" s="61">
        <v>0</v>
      </c>
      <c r="J213" s="60">
        <v>690087</v>
      </c>
      <c r="K213" s="60">
        <v>9316177</v>
      </c>
      <c r="L213" s="64" t="s">
        <v>41</v>
      </c>
      <c r="M213" s="6">
        <v>46063</v>
      </c>
      <c r="O213" s="32">
        <f>IF(Table1[[#This Row],[Phân loại]]="Tồn đầu kỳ",Table1[[#This Row],[Tổng giá trị]],0)</f>
        <v>9316177</v>
      </c>
      <c r="P213" s="7">
        <f>IF(Table1[[#This Row],[Số còn phải thu ĐK]]&lt;&gt;0,0,IF(Table1[[#This Row],[Phân loại]]="Bán hàng",Table1[[#This Row],[Tổng giá trị]],-Table1[[#This Row],[Tổng giá trị]]))</f>
        <v>0</v>
      </c>
      <c r="Q213" s="32">
        <f>IF(M213&lt;&gt;"",IF(O213&lt;&gt;0,O213,P213),0)</f>
        <v>9316177</v>
      </c>
      <c r="R213" s="7">
        <f>Table1[[#This Row],[Số còn phải thu ĐK]]+Table1[[#This Row],[Giá Trị HD sau CK]]-Table1[[#This Row],[Số tiền đã thu]]</f>
        <v>0</v>
      </c>
      <c r="S213" s="6">
        <f>IF(Table1[[#This Row],[Ngày hóa đơn]]&lt;&gt;"",Table1[[#This Row],[Ngày hóa đơn]],IF(Table1[[#This Row],[Ngày hạch toán]]&lt;&gt;"",Table1[[#This Row],[Ngày hạch toán]],""))</f>
        <v>46022</v>
      </c>
      <c r="T213" s="7"/>
      <c r="U213" s="6">
        <f>IF(Table1[[#This Row],[Ngày tính CN]]="","",S213+T213)</f>
        <v>46022</v>
      </c>
      <c r="V213" s="32">
        <f ca="1">IF(Table1[[#This Row],[Hạn thanh toán]]="","",IF((U213-NOW())&lt;0,0,(U213-NOW())))</f>
        <v>0</v>
      </c>
      <c r="W213" s="32"/>
      <c r="X213" s="32" t="str">
        <f ca="1">IF(OR(U213="",R213=0),"",IF((U213-NOW())&lt;0,-(U213-NOW()),0))</f>
        <v/>
      </c>
      <c r="Y213" s="2" t="str">
        <f>IF(R213=0,"Đã thanh toán",IF(X213="","",IF(X213&lt;=0,"Chưa đến hạn thanh toán",IF(X213&lt;=30,"Nợ quá hạn 30 ngày",IF(X213&lt;=60,"Nợ quá hạn từ 30 ngày đến 60 ngày",IF(X213&lt;=90,"Nợ quá hạn từ 60 ngày đến 90 ngày",IF(X213&lt;=120,"Nợ quá hạn từ 90 ngày đến 120 ngày","Nợ quá hạn hơn 120 ngày có khả năng mất thanh toán")))))))</f>
        <v>Đã thanh toán</v>
      </c>
      <c r="Z213" s="42">
        <f>IF(S213="","",S213)</f>
        <v>46022</v>
      </c>
      <c r="AA213" s="42">
        <f>IF(M213="","",M213)</f>
        <v>46063</v>
      </c>
      <c r="AD213" s="2" t="str">
        <f>VLOOKUP($A213,MA_KH!$A:$Q,MA_KH!O$1,0)</f>
        <v>MEGA</v>
      </c>
      <c r="AE213" s="2" t="str">
        <f>VLOOKUP($A213,MA_KH!$A:$Q,MA_KH!P$1,0)</f>
        <v>CÔNG TY TNHH MM MEGA MARKET (VIỆT NAM)</v>
      </c>
    </row>
    <row r="214" spans="1:31" ht="25.5" customHeight="1">
      <c r="A214" s="58" t="s">
        <v>189</v>
      </c>
      <c r="B214" s="58" t="s">
        <v>190</v>
      </c>
      <c r="C214" s="59">
        <v>46022</v>
      </c>
      <c r="D214" s="58" t="s">
        <v>14977</v>
      </c>
      <c r="E214" s="59">
        <v>46022</v>
      </c>
      <c r="F214" s="58" t="s">
        <v>19104</v>
      </c>
      <c r="G214" s="58" t="s">
        <v>14978</v>
      </c>
      <c r="H214" s="60">
        <v>5409520</v>
      </c>
      <c r="I214" s="61">
        <v>0</v>
      </c>
      <c r="J214" s="60">
        <v>432762</v>
      </c>
      <c r="K214" s="60">
        <v>5842282</v>
      </c>
      <c r="L214" s="64" t="s">
        <v>41</v>
      </c>
      <c r="M214" s="6">
        <v>46063</v>
      </c>
      <c r="O214" s="32">
        <f>IF(Table1[[#This Row],[Phân loại]]="Tồn đầu kỳ",Table1[[#This Row],[Tổng giá trị]],0)</f>
        <v>5842282</v>
      </c>
      <c r="P214" s="7">
        <f>IF(Table1[[#This Row],[Số còn phải thu ĐK]]&lt;&gt;0,0,IF(Table1[[#This Row],[Phân loại]]="Bán hàng",Table1[[#This Row],[Tổng giá trị]],-Table1[[#This Row],[Tổng giá trị]]))</f>
        <v>0</v>
      </c>
      <c r="Q214" s="32">
        <f>IF(M214&lt;&gt;"",IF(O214&lt;&gt;0,O214,P214),0)</f>
        <v>5842282</v>
      </c>
      <c r="R214" s="7">
        <f>Table1[[#This Row],[Số còn phải thu ĐK]]+Table1[[#This Row],[Giá Trị HD sau CK]]-Table1[[#This Row],[Số tiền đã thu]]</f>
        <v>0</v>
      </c>
      <c r="S214" s="6">
        <f>IF(Table1[[#This Row],[Ngày hóa đơn]]&lt;&gt;"",Table1[[#This Row],[Ngày hóa đơn]],IF(Table1[[#This Row],[Ngày hạch toán]]&lt;&gt;"",Table1[[#This Row],[Ngày hạch toán]],""))</f>
        <v>46022</v>
      </c>
      <c r="T214" s="7"/>
      <c r="U214" s="6">
        <f>IF(Table1[[#This Row],[Ngày tính CN]]="","",S214+T214)</f>
        <v>46022</v>
      </c>
      <c r="V214" s="32">
        <f ca="1">IF(Table1[[#This Row],[Hạn thanh toán]]="","",IF((U214-NOW())&lt;0,0,(U214-NOW())))</f>
        <v>0</v>
      </c>
      <c r="W214" s="32"/>
      <c r="X214" s="32" t="str">
        <f ca="1">IF(OR(U214="",R214=0),"",IF((U214-NOW())&lt;0,-(U214-NOW()),0))</f>
        <v/>
      </c>
      <c r="Y214" s="2" t="str">
        <f>IF(R214=0,"Đã thanh toán",IF(X214="","",IF(X214&lt;=0,"Chưa đến hạn thanh toán",IF(X214&lt;=30,"Nợ quá hạn 30 ngày",IF(X214&lt;=60,"Nợ quá hạn từ 30 ngày đến 60 ngày",IF(X214&lt;=90,"Nợ quá hạn từ 60 ngày đến 90 ngày",IF(X214&lt;=120,"Nợ quá hạn từ 90 ngày đến 120 ngày","Nợ quá hạn hơn 120 ngày có khả năng mất thanh toán")))))))</f>
        <v>Đã thanh toán</v>
      </c>
      <c r="Z214" s="42">
        <f>IF(S214="","",S214)</f>
        <v>46022</v>
      </c>
      <c r="AA214" s="42">
        <f>IF(M214="","",M214)</f>
        <v>46063</v>
      </c>
      <c r="AD214" s="2" t="str">
        <f>VLOOKUP($A214,MA_KH!$A:$Q,MA_KH!O$1,0)</f>
        <v>MEGA</v>
      </c>
      <c r="AE214" s="2" t="str">
        <f>VLOOKUP($A214,MA_KH!$A:$Q,MA_KH!P$1,0)</f>
        <v>CÔNG TY TNHH MM MEGA MARKET (VIỆT NAM)</v>
      </c>
    </row>
    <row r="215" spans="1:31" ht="25.5" customHeight="1">
      <c r="A215" s="54" t="s">
        <v>16294</v>
      </c>
      <c r="B215" s="54" t="s">
        <v>259</v>
      </c>
      <c r="C215" s="55">
        <v>46024</v>
      </c>
      <c r="D215" s="54" t="s">
        <v>16820</v>
      </c>
      <c r="E215" s="55">
        <v>46024</v>
      </c>
      <c r="F215" s="54" t="s">
        <v>19116</v>
      </c>
      <c r="G215" s="54" t="s">
        <v>16821</v>
      </c>
      <c r="H215" s="56">
        <v>357140</v>
      </c>
      <c r="I215" s="142">
        <v>0</v>
      </c>
      <c r="J215" s="56">
        <v>28571</v>
      </c>
      <c r="K215" s="56">
        <v>385711</v>
      </c>
      <c r="L215" s="64" t="s">
        <v>17238</v>
      </c>
      <c r="M215" s="6">
        <v>46034</v>
      </c>
      <c r="O215" s="32">
        <f>IF(Table1[[#This Row],[Phân loại]]="Tồn đầu kỳ",Table1[[#This Row],[Tổng giá trị]],0)</f>
        <v>0</v>
      </c>
      <c r="P215" s="7">
        <f>IF(Table1[[#This Row],[Số còn phải thu ĐK]]&lt;&gt;0,0,IF(Table1[[#This Row],[Phân loại]]="Bán hàng",Table1[[#This Row],[Tổng giá trị]],-Table1[[#This Row],[Tổng giá trị]]))</f>
        <v>-385711</v>
      </c>
      <c r="Q215" s="32">
        <f>IF(M215&lt;&gt;"",IF(O215&lt;&gt;0,O215,P215),0)</f>
        <v>-385711</v>
      </c>
      <c r="R215" s="7">
        <f>Table1[[#This Row],[Số còn phải thu ĐK]]+Table1[[#This Row],[Giá Trị HD sau CK]]-Table1[[#This Row],[Số tiền đã thu]]</f>
        <v>0</v>
      </c>
      <c r="S215" s="6">
        <f>IF(Table1[[#This Row],[Ngày hóa đơn]]&lt;&gt;"",Table1[[#This Row],[Ngày hóa đơn]],IF(Table1[[#This Row],[Ngày hạch toán]]&lt;&gt;"",Table1[[#This Row],[Ngày hạch toán]],""))</f>
        <v>46024</v>
      </c>
      <c r="T215" s="7"/>
      <c r="U215" s="6">
        <f>IF(Table1[[#This Row],[Ngày tính CN]]="","",S215+T215)</f>
        <v>46024</v>
      </c>
      <c r="V215" s="32">
        <f ca="1">IF(Table1[[#This Row],[Hạn thanh toán]]="","",IF((U215-NOW())&lt;0,0,(U215-NOW())))</f>
        <v>0</v>
      </c>
      <c r="W215" s="32"/>
      <c r="X215" s="32" t="str">
        <f ca="1">IF(OR(U215="",R215=0),"",IF((U215-NOW())&lt;0,-(U215-NOW()),0))</f>
        <v/>
      </c>
      <c r="Y215" s="2" t="str">
        <f>IF(R215=0,"Đã thanh toán",IF(X215="","",IF(X215&lt;=0,"Chưa đến hạn thanh toán",IF(X215&lt;=30,"Nợ quá hạn 30 ngày",IF(X215&lt;=60,"Nợ quá hạn từ 30 ngày đến 60 ngày",IF(X215&lt;=90,"Nợ quá hạn từ 60 ngày đến 90 ngày",IF(X215&lt;=120,"Nợ quá hạn từ 90 ngày đến 120 ngày","Nợ quá hạn hơn 120 ngày có khả năng mất thanh toán")))))))</f>
        <v>Đã thanh toán</v>
      </c>
      <c r="Z215" s="42">
        <f>IF(S215="","",S215)</f>
        <v>46024</v>
      </c>
      <c r="AA215" s="42">
        <f>IF(M215="","",M215)</f>
        <v>46034</v>
      </c>
      <c r="AD215" s="2" t="str">
        <f>VLOOKUP($A215,MA_KH!$A:$Q,MA_KH!O$1,0)</f>
        <v>MEGA</v>
      </c>
      <c r="AE215" s="2" t="str">
        <f>VLOOKUP($A215,MA_KH!$A:$Q,MA_KH!P$1,0)</f>
        <v>CÔNG TY TNHH MM MEGA MARKET (VIỆT NAM)</v>
      </c>
    </row>
    <row r="216" spans="1:31" ht="25.5" customHeight="1">
      <c r="A216" s="54" t="s">
        <v>16294</v>
      </c>
      <c r="B216" s="54" t="s">
        <v>259</v>
      </c>
      <c r="C216" s="55">
        <v>46024</v>
      </c>
      <c r="D216" s="54" t="s">
        <v>16822</v>
      </c>
      <c r="E216" s="55">
        <v>46024</v>
      </c>
      <c r="F216" s="54" t="s">
        <v>19117</v>
      </c>
      <c r="G216" s="54" t="s">
        <v>16821</v>
      </c>
      <c r="H216" s="56">
        <v>1512068</v>
      </c>
      <c r="I216" s="142">
        <v>0</v>
      </c>
      <c r="J216" s="56">
        <v>120965</v>
      </c>
      <c r="K216" s="56">
        <v>1633033</v>
      </c>
      <c r="L216" s="64" t="s">
        <v>17238</v>
      </c>
      <c r="M216" s="6">
        <v>46034</v>
      </c>
      <c r="O216" s="32">
        <f>IF(Table1[[#This Row],[Phân loại]]="Tồn đầu kỳ",Table1[[#This Row],[Tổng giá trị]],0)</f>
        <v>0</v>
      </c>
      <c r="P216" s="7">
        <f>IF(Table1[[#This Row],[Số còn phải thu ĐK]]&lt;&gt;0,0,IF(Table1[[#This Row],[Phân loại]]="Bán hàng",Table1[[#This Row],[Tổng giá trị]],-Table1[[#This Row],[Tổng giá trị]]))</f>
        <v>-1633033</v>
      </c>
      <c r="Q216" s="32">
        <f>IF(M216&lt;&gt;"",IF(O216&lt;&gt;0,O216,P216),0)</f>
        <v>-1633033</v>
      </c>
      <c r="R216" s="7">
        <f>Table1[[#This Row],[Số còn phải thu ĐK]]+Table1[[#This Row],[Giá Trị HD sau CK]]-Table1[[#This Row],[Số tiền đã thu]]</f>
        <v>0</v>
      </c>
      <c r="S216" s="6">
        <f>IF(Table1[[#This Row],[Ngày hóa đơn]]&lt;&gt;"",Table1[[#This Row],[Ngày hóa đơn]],IF(Table1[[#This Row],[Ngày hạch toán]]&lt;&gt;"",Table1[[#This Row],[Ngày hạch toán]],""))</f>
        <v>46024</v>
      </c>
      <c r="T216" s="7"/>
      <c r="U216" s="6">
        <f>IF(Table1[[#This Row],[Ngày tính CN]]="","",S216+T216)</f>
        <v>46024</v>
      </c>
      <c r="V216" s="32">
        <f ca="1">IF(Table1[[#This Row],[Hạn thanh toán]]="","",IF((U216-NOW())&lt;0,0,(U216-NOW())))</f>
        <v>0</v>
      </c>
      <c r="W216" s="32"/>
      <c r="X216" s="32" t="str">
        <f ca="1">IF(OR(U216="",R216=0),"",IF((U216-NOW())&lt;0,-(U216-NOW()),0))</f>
        <v/>
      </c>
      <c r="Y216" s="2" t="str">
        <f>IF(R216=0,"Đã thanh toán",IF(X216="","",IF(X216&lt;=0,"Chưa đến hạn thanh toán",IF(X216&lt;=30,"Nợ quá hạn 30 ngày",IF(X216&lt;=60,"Nợ quá hạn từ 30 ngày đến 60 ngày",IF(X216&lt;=90,"Nợ quá hạn từ 60 ngày đến 90 ngày",IF(X216&lt;=120,"Nợ quá hạn từ 90 ngày đến 120 ngày","Nợ quá hạn hơn 120 ngày có khả năng mất thanh toán")))))))</f>
        <v>Đã thanh toán</v>
      </c>
      <c r="Z216" s="42">
        <f>IF(S216="","",S216)</f>
        <v>46024</v>
      </c>
      <c r="AA216" s="42">
        <f>IF(M216="","",M216)</f>
        <v>46034</v>
      </c>
      <c r="AD216" s="2" t="str">
        <f>VLOOKUP($A216,MA_KH!$A:$Q,MA_KH!O$1,0)</f>
        <v>MEGA</v>
      </c>
      <c r="AE216" s="2" t="str">
        <f>VLOOKUP($A216,MA_KH!$A:$Q,MA_KH!P$1,0)</f>
        <v>CÔNG TY TNHH MM MEGA MARKET (VIỆT NAM)</v>
      </c>
    </row>
    <row r="217" spans="1:31" ht="25.5" customHeight="1">
      <c r="A217" s="54" t="s">
        <v>16289</v>
      </c>
      <c r="B217" s="54" t="s">
        <v>296</v>
      </c>
      <c r="C217" s="55">
        <v>46024</v>
      </c>
      <c r="D217" s="54" t="s">
        <v>16823</v>
      </c>
      <c r="E217" s="55">
        <v>46024</v>
      </c>
      <c r="F217" s="54" t="s">
        <v>19118</v>
      </c>
      <c r="G217" s="54" t="s">
        <v>16824</v>
      </c>
      <c r="H217" s="56">
        <v>652500</v>
      </c>
      <c r="I217" s="142">
        <v>0</v>
      </c>
      <c r="J217" s="56">
        <v>52200</v>
      </c>
      <c r="K217" s="56">
        <v>704700</v>
      </c>
      <c r="L217" s="64" t="s">
        <v>17238</v>
      </c>
      <c r="M217" s="6">
        <v>46034</v>
      </c>
      <c r="O217" s="32">
        <f>IF(Table1[[#This Row],[Phân loại]]="Tồn đầu kỳ",Table1[[#This Row],[Tổng giá trị]],0)</f>
        <v>0</v>
      </c>
      <c r="P217" s="7">
        <f>IF(Table1[[#This Row],[Số còn phải thu ĐK]]&lt;&gt;0,0,IF(Table1[[#This Row],[Phân loại]]="Bán hàng",Table1[[#This Row],[Tổng giá trị]],-Table1[[#This Row],[Tổng giá trị]]))</f>
        <v>-704700</v>
      </c>
      <c r="Q217" s="32">
        <f>IF(M217&lt;&gt;"",IF(O217&lt;&gt;0,O217,P217),0)</f>
        <v>-704700</v>
      </c>
      <c r="R217" s="7">
        <f>Table1[[#This Row],[Số còn phải thu ĐK]]+Table1[[#This Row],[Giá Trị HD sau CK]]-Table1[[#This Row],[Số tiền đã thu]]</f>
        <v>0</v>
      </c>
      <c r="S217" s="6">
        <f>IF(Table1[[#This Row],[Ngày hóa đơn]]&lt;&gt;"",Table1[[#This Row],[Ngày hóa đơn]],IF(Table1[[#This Row],[Ngày hạch toán]]&lt;&gt;"",Table1[[#This Row],[Ngày hạch toán]],""))</f>
        <v>46024</v>
      </c>
      <c r="T217" s="7"/>
      <c r="U217" s="6">
        <f>IF(Table1[[#This Row],[Ngày tính CN]]="","",S217+T217)</f>
        <v>46024</v>
      </c>
      <c r="V217" s="32">
        <f ca="1">IF(Table1[[#This Row],[Hạn thanh toán]]="","",IF((U217-NOW())&lt;0,0,(U217-NOW())))</f>
        <v>0</v>
      </c>
      <c r="W217" s="32"/>
      <c r="X217" s="32" t="str">
        <f ca="1">IF(OR(U217="",R217=0),"",IF((U217-NOW())&lt;0,-(U217-NOW()),0))</f>
        <v/>
      </c>
      <c r="Y217" s="2" t="str">
        <f>IF(R217=0,"Đã thanh toán",IF(X217="","",IF(X217&lt;=0,"Chưa đến hạn thanh toán",IF(X217&lt;=30,"Nợ quá hạn 30 ngày",IF(X217&lt;=60,"Nợ quá hạn từ 30 ngày đến 60 ngày",IF(X217&lt;=90,"Nợ quá hạn từ 60 ngày đến 90 ngày",IF(X217&lt;=120,"Nợ quá hạn từ 90 ngày đến 120 ngày","Nợ quá hạn hơn 120 ngày có khả năng mất thanh toán")))))))</f>
        <v>Đã thanh toán</v>
      </c>
      <c r="Z217" s="42">
        <f>IF(S217="","",S217)</f>
        <v>46024</v>
      </c>
      <c r="AA217" s="42">
        <f>IF(M217="","",M217)</f>
        <v>46034</v>
      </c>
      <c r="AD217" s="2" t="str">
        <f>VLOOKUP($A217,MA_KH!$A:$Q,MA_KH!O$1,0)</f>
        <v>MEGA</v>
      </c>
      <c r="AE217" s="2" t="str">
        <f>VLOOKUP($A217,MA_KH!$A:$Q,MA_KH!P$1,0)</f>
        <v>CÔNG TY TNHH MM MEGA MARKET (VIỆT NAM)</v>
      </c>
    </row>
    <row r="218" spans="1:31" ht="25.5" customHeight="1">
      <c r="A218" s="54" t="s">
        <v>16296</v>
      </c>
      <c r="B218" s="54" t="s">
        <v>7244</v>
      </c>
      <c r="C218" s="55">
        <v>46025</v>
      </c>
      <c r="D218" s="54" t="s">
        <v>16826</v>
      </c>
      <c r="E218" s="55">
        <v>46027</v>
      </c>
      <c r="F218" s="54" t="s">
        <v>19119</v>
      </c>
      <c r="G218" s="54" t="s">
        <v>16828</v>
      </c>
      <c r="H218" s="56">
        <v>3290000</v>
      </c>
      <c r="I218" s="142">
        <v>0</v>
      </c>
      <c r="J218" s="56">
        <v>263200</v>
      </c>
      <c r="K218" s="56">
        <v>3553200</v>
      </c>
      <c r="L218" s="64" t="s">
        <v>17236</v>
      </c>
      <c r="M218" s="6">
        <v>46063</v>
      </c>
      <c r="O218" s="32">
        <f>IF(Table1[[#This Row],[Phân loại]]="Tồn đầu kỳ",Table1[[#This Row],[Tổng giá trị]],0)</f>
        <v>0</v>
      </c>
      <c r="P218" s="7">
        <f>IF(Table1[[#This Row],[Số còn phải thu ĐK]]&lt;&gt;0,0,IF(Table1[[#This Row],[Phân loại]]="Bán hàng",Table1[[#This Row],[Tổng giá trị]],-Table1[[#This Row],[Tổng giá trị]]))</f>
        <v>3553200</v>
      </c>
      <c r="Q218" s="32">
        <f>IF(M218&lt;&gt;"",IF(O218&lt;&gt;0,O218,P218),0)</f>
        <v>3553200</v>
      </c>
      <c r="R218" s="7">
        <f>Table1[[#This Row],[Số còn phải thu ĐK]]+Table1[[#This Row],[Giá Trị HD sau CK]]-Table1[[#This Row],[Số tiền đã thu]]</f>
        <v>0</v>
      </c>
      <c r="S218" s="6">
        <f>IF(Table1[[#This Row],[Ngày hóa đơn]]&lt;&gt;"",Table1[[#This Row],[Ngày hóa đơn]],IF(Table1[[#This Row],[Ngày hạch toán]]&lt;&gt;"",Table1[[#This Row],[Ngày hạch toán]],""))</f>
        <v>46027</v>
      </c>
      <c r="T218" s="7"/>
      <c r="U218" s="6">
        <f>IF(Table1[[#This Row],[Ngày tính CN]]="","",S218+T218)</f>
        <v>46027</v>
      </c>
      <c r="V218" s="32">
        <f ca="1">IF(Table1[[#This Row],[Hạn thanh toán]]="","",IF((U218-NOW())&lt;0,0,(U218-NOW())))</f>
        <v>0</v>
      </c>
      <c r="W218" s="32"/>
      <c r="X218" s="32" t="str">
        <f ca="1">IF(OR(U218="",R218=0),"",IF((U218-NOW())&lt;0,-(U218-NOW()),0))</f>
        <v/>
      </c>
      <c r="Y218" s="2" t="str">
        <f>IF(R218=0,"Đã thanh toán",IF(X218="","",IF(X218&lt;=0,"Chưa đến hạn thanh toán",IF(X218&lt;=30,"Nợ quá hạn 30 ngày",IF(X218&lt;=60,"Nợ quá hạn từ 30 ngày đến 60 ngày",IF(X218&lt;=90,"Nợ quá hạn từ 60 ngày đến 90 ngày",IF(X218&lt;=120,"Nợ quá hạn từ 90 ngày đến 120 ngày","Nợ quá hạn hơn 120 ngày có khả năng mất thanh toán")))))))</f>
        <v>Đã thanh toán</v>
      </c>
      <c r="Z218" s="42">
        <f>IF(S218="","",S218)</f>
        <v>46027</v>
      </c>
      <c r="AA218" s="42">
        <f>IF(M218="","",M218)</f>
        <v>46063</v>
      </c>
      <c r="AD218" s="2" t="str">
        <f>VLOOKUP($A218,MA_KH!$A:$Q,MA_KH!O$1,0)</f>
        <v>MEGA</v>
      </c>
      <c r="AE218" s="2" t="str">
        <f>VLOOKUP($A218,MA_KH!$A:$Q,MA_KH!P$1,0)</f>
        <v>CÔNG TY TNHH MM MEGA MARKET (VIỆT NAM)</v>
      </c>
    </row>
    <row r="219" spans="1:31" ht="25.5" customHeight="1">
      <c r="A219" s="58" t="s">
        <v>16294</v>
      </c>
      <c r="B219" s="58" t="s">
        <v>259</v>
      </c>
      <c r="C219" s="55">
        <v>46025</v>
      </c>
      <c r="D219" s="58" t="s">
        <v>16829</v>
      </c>
      <c r="E219" s="55">
        <v>46027</v>
      </c>
      <c r="F219" s="58" t="s">
        <v>19120</v>
      </c>
      <c r="G219" s="58" t="s">
        <v>16830</v>
      </c>
      <c r="H219" s="60">
        <v>1283030</v>
      </c>
      <c r="I219" s="144">
        <v>0</v>
      </c>
      <c r="J219" s="60">
        <v>102642</v>
      </c>
      <c r="K219" s="60">
        <v>1385672</v>
      </c>
      <c r="L219" s="64" t="s">
        <v>17236</v>
      </c>
      <c r="M219" s="6">
        <v>46063</v>
      </c>
      <c r="O219" s="32">
        <f>IF(Table1[[#This Row],[Phân loại]]="Tồn đầu kỳ",Table1[[#This Row],[Tổng giá trị]],0)</f>
        <v>0</v>
      </c>
      <c r="P219" s="7">
        <f>IF(Table1[[#This Row],[Số còn phải thu ĐK]]&lt;&gt;0,0,IF(Table1[[#This Row],[Phân loại]]="Bán hàng",Table1[[#This Row],[Tổng giá trị]],-Table1[[#This Row],[Tổng giá trị]]))</f>
        <v>1385672</v>
      </c>
      <c r="Q219" s="32">
        <f>IF(M219&lt;&gt;"",IF(O219&lt;&gt;0,O219,P219),0)</f>
        <v>1385672</v>
      </c>
      <c r="R219" s="7">
        <f>Table1[[#This Row],[Số còn phải thu ĐK]]+Table1[[#This Row],[Giá Trị HD sau CK]]-Table1[[#This Row],[Số tiền đã thu]]</f>
        <v>0</v>
      </c>
      <c r="S219" s="6">
        <f>IF(Table1[[#This Row],[Ngày hóa đơn]]&lt;&gt;"",Table1[[#This Row],[Ngày hóa đơn]],IF(Table1[[#This Row],[Ngày hạch toán]]&lt;&gt;"",Table1[[#This Row],[Ngày hạch toán]],""))</f>
        <v>46027</v>
      </c>
      <c r="T219" s="7"/>
      <c r="U219" s="6">
        <f>IF(Table1[[#This Row],[Ngày tính CN]]="","",S219+T219)</f>
        <v>46027</v>
      </c>
      <c r="V219" s="32">
        <f ca="1">IF(Table1[[#This Row],[Hạn thanh toán]]="","",IF((U219-NOW())&lt;0,0,(U219-NOW())))</f>
        <v>0</v>
      </c>
      <c r="W219" s="32"/>
      <c r="X219" s="32" t="str">
        <f ca="1">IF(OR(U219="",R219=0),"",IF((U219-NOW())&lt;0,-(U219-NOW()),0))</f>
        <v/>
      </c>
      <c r="Y219" s="2" t="str">
        <f>IF(R219=0,"Đã thanh toán",IF(X219="","",IF(X219&lt;=0,"Chưa đến hạn thanh toán",IF(X219&lt;=30,"Nợ quá hạn 30 ngày",IF(X219&lt;=60,"Nợ quá hạn từ 30 ngày đến 60 ngày",IF(X219&lt;=90,"Nợ quá hạn từ 60 ngày đến 90 ngày",IF(X219&lt;=120,"Nợ quá hạn từ 90 ngày đến 120 ngày","Nợ quá hạn hơn 120 ngày có khả năng mất thanh toán")))))))</f>
        <v>Đã thanh toán</v>
      </c>
      <c r="Z219" s="42">
        <f>IF(S219="","",S219)</f>
        <v>46027</v>
      </c>
      <c r="AA219" s="42">
        <f>IF(M219="","",M219)</f>
        <v>46063</v>
      </c>
      <c r="AD219" s="2" t="str">
        <f>VLOOKUP($A219,MA_KH!$A:$Q,MA_KH!O$1,0)</f>
        <v>MEGA</v>
      </c>
      <c r="AE219" s="2" t="str">
        <f>VLOOKUP($A219,MA_KH!$A:$Q,MA_KH!P$1,0)</f>
        <v>CÔNG TY TNHH MM MEGA MARKET (VIỆT NAM)</v>
      </c>
    </row>
    <row r="220" spans="1:31" ht="25.5" customHeight="1">
      <c r="A220" s="54" t="s">
        <v>16289</v>
      </c>
      <c r="B220" s="54" t="s">
        <v>296</v>
      </c>
      <c r="C220" s="55">
        <v>46027</v>
      </c>
      <c r="D220" s="54" t="s">
        <v>16831</v>
      </c>
      <c r="E220" s="55">
        <v>46030</v>
      </c>
      <c r="F220" s="54" t="s">
        <v>19121</v>
      </c>
      <c r="G220" s="54" t="s">
        <v>16833</v>
      </c>
      <c r="H220" s="56">
        <v>3994570</v>
      </c>
      <c r="I220" s="63">
        <v>0</v>
      </c>
      <c r="J220" s="56">
        <v>319566</v>
      </c>
      <c r="K220" s="56">
        <v>4314136</v>
      </c>
      <c r="L220" s="64" t="s">
        <v>17236</v>
      </c>
      <c r="M220" s="6">
        <v>46063</v>
      </c>
      <c r="O220" s="32">
        <f>IF(Table1[[#This Row],[Phân loại]]="Tồn đầu kỳ",Table1[[#This Row],[Tổng giá trị]],0)</f>
        <v>0</v>
      </c>
      <c r="P220" s="7">
        <f>IF(Table1[[#This Row],[Số còn phải thu ĐK]]&lt;&gt;0,0,IF(Table1[[#This Row],[Phân loại]]="Bán hàng",Table1[[#This Row],[Tổng giá trị]],-Table1[[#This Row],[Tổng giá trị]]))</f>
        <v>4314136</v>
      </c>
      <c r="Q220" s="32">
        <f>IF(M220&lt;&gt;"",IF(O220&lt;&gt;0,O220,P220),0)</f>
        <v>4314136</v>
      </c>
      <c r="R220" s="7">
        <f>Table1[[#This Row],[Số còn phải thu ĐK]]+Table1[[#This Row],[Giá Trị HD sau CK]]-Table1[[#This Row],[Số tiền đã thu]]</f>
        <v>0</v>
      </c>
      <c r="S220" s="6">
        <f>IF(Table1[[#This Row],[Ngày hóa đơn]]&lt;&gt;"",Table1[[#This Row],[Ngày hóa đơn]],IF(Table1[[#This Row],[Ngày hạch toán]]&lt;&gt;"",Table1[[#This Row],[Ngày hạch toán]],""))</f>
        <v>46030</v>
      </c>
      <c r="T220" s="7"/>
      <c r="U220" s="6">
        <f>IF(Table1[[#This Row],[Ngày tính CN]]="","",S220+T220)</f>
        <v>46030</v>
      </c>
      <c r="V220" s="32">
        <f ca="1">IF(Table1[[#This Row],[Hạn thanh toán]]="","",IF((U220-NOW())&lt;0,0,(U220-NOW())))</f>
        <v>0</v>
      </c>
      <c r="W220" s="32"/>
      <c r="X220" s="32" t="str">
        <f ca="1">IF(OR(U220="",R220=0),"",IF((U220-NOW())&lt;0,-(U220-NOW()),0))</f>
        <v/>
      </c>
      <c r="Y220" s="2" t="str">
        <f>IF(R220=0,"Đã thanh toán",IF(X220="","",IF(X220&lt;=0,"Chưa đến hạn thanh toán",IF(X220&lt;=30,"Nợ quá hạn 30 ngày",IF(X220&lt;=60,"Nợ quá hạn từ 30 ngày đến 60 ngày",IF(X220&lt;=90,"Nợ quá hạn từ 60 ngày đến 90 ngày",IF(X220&lt;=120,"Nợ quá hạn từ 90 ngày đến 120 ngày","Nợ quá hạn hơn 120 ngày có khả năng mất thanh toán")))))))</f>
        <v>Đã thanh toán</v>
      </c>
      <c r="Z220" s="42">
        <f>IF(S220="","",S220)</f>
        <v>46030</v>
      </c>
      <c r="AA220" s="42">
        <f>IF(M220="","",M220)</f>
        <v>46063</v>
      </c>
      <c r="AD220" s="2" t="str">
        <f>VLOOKUP($A220,MA_KH!$A:$Q,MA_KH!O$1,0)</f>
        <v>MEGA</v>
      </c>
      <c r="AE220" s="2" t="str">
        <f>VLOOKUP($A220,MA_KH!$A:$Q,MA_KH!P$1,0)</f>
        <v>CÔNG TY TNHH MM MEGA MARKET (VIỆT NAM)</v>
      </c>
    </row>
    <row r="221" spans="1:31" ht="25.5" customHeight="1">
      <c r="A221" s="54" t="s">
        <v>16307</v>
      </c>
      <c r="B221" s="54" t="s">
        <v>202</v>
      </c>
      <c r="C221" s="55">
        <v>46027</v>
      </c>
      <c r="D221" s="54" t="s">
        <v>16834</v>
      </c>
      <c r="E221" s="55">
        <v>46030</v>
      </c>
      <c r="F221" s="54" t="s">
        <v>19122</v>
      </c>
      <c r="G221" s="54" t="s">
        <v>16835</v>
      </c>
      <c r="H221" s="56">
        <v>5712380</v>
      </c>
      <c r="I221" s="63">
        <v>0</v>
      </c>
      <c r="J221" s="56">
        <v>456990</v>
      </c>
      <c r="K221" s="56">
        <v>6169370</v>
      </c>
      <c r="L221" s="64" t="s">
        <v>17236</v>
      </c>
      <c r="M221" s="6">
        <v>46077</v>
      </c>
      <c r="O221" s="32">
        <f>IF(Table1[[#This Row],[Phân loại]]="Tồn đầu kỳ",Table1[[#This Row],[Tổng giá trị]],0)</f>
        <v>0</v>
      </c>
      <c r="P221" s="7">
        <f>IF(Table1[[#This Row],[Số còn phải thu ĐK]]&lt;&gt;0,0,IF(Table1[[#This Row],[Phân loại]]="Bán hàng",Table1[[#This Row],[Tổng giá trị]],-Table1[[#This Row],[Tổng giá trị]]))</f>
        <v>6169370</v>
      </c>
      <c r="Q221" s="32">
        <f>IF(M221&lt;&gt;"",IF(O221&lt;&gt;0,O221,P221),0)</f>
        <v>6169370</v>
      </c>
      <c r="R221" s="7">
        <f>Table1[[#This Row],[Số còn phải thu ĐK]]+Table1[[#This Row],[Giá Trị HD sau CK]]-Table1[[#This Row],[Số tiền đã thu]]</f>
        <v>0</v>
      </c>
      <c r="S221" s="6">
        <f>IF(Table1[[#This Row],[Ngày hóa đơn]]&lt;&gt;"",Table1[[#This Row],[Ngày hóa đơn]],IF(Table1[[#This Row],[Ngày hạch toán]]&lt;&gt;"",Table1[[#This Row],[Ngày hạch toán]],""))</f>
        <v>46030</v>
      </c>
      <c r="T221" s="7"/>
      <c r="U221" s="6">
        <f>IF(Table1[[#This Row],[Ngày tính CN]]="","",S221+T221)</f>
        <v>46030</v>
      </c>
      <c r="V221" s="32">
        <f ca="1">IF(Table1[[#This Row],[Hạn thanh toán]]="","",IF((U221-NOW())&lt;0,0,(U221-NOW())))</f>
        <v>0</v>
      </c>
      <c r="W221" s="32"/>
      <c r="X221" s="32" t="str">
        <f ca="1">IF(OR(U221="",R221=0),"",IF((U221-NOW())&lt;0,-(U221-NOW()),0))</f>
        <v/>
      </c>
      <c r="Y221" s="2" t="str">
        <f>IF(R221=0,"Đã thanh toán",IF(X221="","",IF(X221&lt;=0,"Chưa đến hạn thanh toán",IF(X221&lt;=30,"Nợ quá hạn 30 ngày",IF(X221&lt;=60,"Nợ quá hạn từ 30 ngày đến 60 ngày",IF(X221&lt;=90,"Nợ quá hạn từ 60 ngày đến 90 ngày",IF(X221&lt;=120,"Nợ quá hạn từ 90 ngày đến 120 ngày","Nợ quá hạn hơn 120 ngày có khả năng mất thanh toán")))))))</f>
        <v>Đã thanh toán</v>
      </c>
      <c r="Z221" s="42">
        <f>IF(S221="","",S221)</f>
        <v>46030</v>
      </c>
      <c r="AA221" s="42">
        <f>IF(M221="","",M221)</f>
        <v>46077</v>
      </c>
      <c r="AD221" s="2" t="str">
        <f>VLOOKUP($A221,MA_KH!$A:$Q,MA_KH!O$1,0)</f>
        <v>MEGA</v>
      </c>
      <c r="AE221" s="2" t="str">
        <f>VLOOKUP($A221,MA_KH!$A:$Q,MA_KH!P$1,0)</f>
        <v>CÔNG TY TNHH MM MEGA MARKET (VIỆT NAM)</v>
      </c>
    </row>
    <row r="222" spans="1:31" ht="25.5" customHeight="1">
      <c r="A222" s="54" t="s">
        <v>16307</v>
      </c>
      <c r="B222" s="54" t="s">
        <v>202</v>
      </c>
      <c r="C222" s="55">
        <v>46027</v>
      </c>
      <c r="D222" s="54" t="s">
        <v>16836</v>
      </c>
      <c r="E222" s="55">
        <v>46030</v>
      </c>
      <c r="F222" s="54" t="s">
        <v>19123</v>
      </c>
      <c r="G222" s="54" t="s">
        <v>16837</v>
      </c>
      <c r="H222" s="56">
        <v>1970450</v>
      </c>
      <c r="I222" s="63">
        <v>0</v>
      </c>
      <c r="J222" s="56">
        <v>157636</v>
      </c>
      <c r="K222" s="56">
        <v>2128086</v>
      </c>
      <c r="L222" s="64" t="s">
        <v>17236</v>
      </c>
      <c r="M222" s="6">
        <v>46077</v>
      </c>
      <c r="O222" s="32">
        <f>IF(Table1[[#This Row],[Phân loại]]="Tồn đầu kỳ",Table1[[#This Row],[Tổng giá trị]],0)</f>
        <v>0</v>
      </c>
      <c r="P222" s="7">
        <f>IF(Table1[[#This Row],[Số còn phải thu ĐK]]&lt;&gt;0,0,IF(Table1[[#This Row],[Phân loại]]="Bán hàng",Table1[[#This Row],[Tổng giá trị]],-Table1[[#This Row],[Tổng giá trị]]))</f>
        <v>2128086</v>
      </c>
      <c r="Q222" s="32">
        <f>IF(M222&lt;&gt;"",IF(O222&lt;&gt;0,O222,P222),0)</f>
        <v>2128086</v>
      </c>
      <c r="R222" s="7">
        <f>Table1[[#This Row],[Số còn phải thu ĐK]]+Table1[[#This Row],[Giá Trị HD sau CK]]-Table1[[#This Row],[Số tiền đã thu]]</f>
        <v>0</v>
      </c>
      <c r="S222" s="6">
        <f>IF(Table1[[#This Row],[Ngày hóa đơn]]&lt;&gt;"",Table1[[#This Row],[Ngày hóa đơn]],IF(Table1[[#This Row],[Ngày hạch toán]]&lt;&gt;"",Table1[[#This Row],[Ngày hạch toán]],""))</f>
        <v>46030</v>
      </c>
      <c r="T222" s="7"/>
      <c r="U222" s="6">
        <f>IF(Table1[[#This Row],[Ngày tính CN]]="","",S222+T222)</f>
        <v>46030</v>
      </c>
      <c r="V222" s="32">
        <f ca="1">IF(Table1[[#This Row],[Hạn thanh toán]]="","",IF((U222-NOW())&lt;0,0,(U222-NOW())))</f>
        <v>0</v>
      </c>
      <c r="W222" s="32"/>
      <c r="X222" s="32" t="str">
        <f ca="1">IF(OR(U222="",R222=0),"",IF((U222-NOW())&lt;0,-(U222-NOW()),0))</f>
        <v/>
      </c>
      <c r="Y222" s="2" t="str">
        <f>IF(R222=0,"Đã thanh toán",IF(X222="","",IF(X222&lt;=0,"Chưa đến hạn thanh toán",IF(X222&lt;=30,"Nợ quá hạn 30 ngày",IF(X222&lt;=60,"Nợ quá hạn từ 30 ngày đến 60 ngày",IF(X222&lt;=90,"Nợ quá hạn từ 60 ngày đến 90 ngày",IF(X222&lt;=120,"Nợ quá hạn từ 90 ngày đến 120 ngày","Nợ quá hạn hơn 120 ngày có khả năng mất thanh toán")))))))</f>
        <v>Đã thanh toán</v>
      </c>
      <c r="Z222" s="42">
        <f>IF(S222="","",S222)</f>
        <v>46030</v>
      </c>
      <c r="AA222" s="42">
        <f>IF(M222="","",M222)</f>
        <v>46077</v>
      </c>
      <c r="AD222" s="2" t="str">
        <f>VLOOKUP($A222,MA_KH!$A:$Q,MA_KH!O$1,0)</f>
        <v>MEGA</v>
      </c>
      <c r="AE222" s="2" t="str">
        <f>VLOOKUP($A222,MA_KH!$A:$Q,MA_KH!P$1,0)</f>
        <v>CÔNG TY TNHH MM MEGA MARKET (VIỆT NAM)</v>
      </c>
    </row>
    <row r="223" spans="1:31" ht="25.5" customHeight="1">
      <c r="A223" s="54" t="s">
        <v>16307</v>
      </c>
      <c r="B223" s="54" t="s">
        <v>202</v>
      </c>
      <c r="C223" s="55">
        <v>46027</v>
      </c>
      <c r="D223" s="54" t="s">
        <v>16838</v>
      </c>
      <c r="E223" s="55">
        <v>46030</v>
      </c>
      <c r="F223" s="54" t="s">
        <v>19124</v>
      </c>
      <c r="G223" s="54" t="s">
        <v>16839</v>
      </c>
      <c r="H223" s="56">
        <v>1822480</v>
      </c>
      <c r="I223" s="63">
        <v>0</v>
      </c>
      <c r="J223" s="56">
        <v>145798</v>
      </c>
      <c r="K223" s="56">
        <v>1968278</v>
      </c>
      <c r="L223" s="64" t="s">
        <v>17236</v>
      </c>
      <c r="M223" s="6">
        <v>46077</v>
      </c>
      <c r="O223" s="32">
        <f>IF(Table1[[#This Row],[Phân loại]]="Tồn đầu kỳ",Table1[[#This Row],[Tổng giá trị]],0)</f>
        <v>0</v>
      </c>
      <c r="P223" s="7">
        <f>IF(Table1[[#This Row],[Số còn phải thu ĐK]]&lt;&gt;0,0,IF(Table1[[#This Row],[Phân loại]]="Bán hàng",Table1[[#This Row],[Tổng giá trị]],-Table1[[#This Row],[Tổng giá trị]]))</f>
        <v>1968278</v>
      </c>
      <c r="Q223" s="32">
        <f>IF(M223&lt;&gt;"",IF(O223&lt;&gt;0,O223,P223),0)</f>
        <v>1968278</v>
      </c>
      <c r="R223" s="7">
        <f>Table1[[#This Row],[Số còn phải thu ĐK]]+Table1[[#This Row],[Giá Trị HD sau CK]]-Table1[[#This Row],[Số tiền đã thu]]</f>
        <v>0</v>
      </c>
      <c r="S223" s="6">
        <f>IF(Table1[[#This Row],[Ngày hóa đơn]]&lt;&gt;"",Table1[[#This Row],[Ngày hóa đơn]],IF(Table1[[#This Row],[Ngày hạch toán]]&lt;&gt;"",Table1[[#This Row],[Ngày hạch toán]],""))</f>
        <v>46030</v>
      </c>
      <c r="T223" s="7"/>
      <c r="U223" s="6">
        <f>IF(Table1[[#This Row],[Ngày tính CN]]="","",S223+T223)</f>
        <v>46030</v>
      </c>
      <c r="V223" s="32">
        <f ca="1">IF(Table1[[#This Row],[Hạn thanh toán]]="","",IF((U223-NOW())&lt;0,0,(U223-NOW())))</f>
        <v>0</v>
      </c>
      <c r="W223" s="32"/>
      <c r="X223" s="32" t="str">
        <f ca="1">IF(OR(U223="",R223=0),"",IF((U223-NOW())&lt;0,-(U223-NOW()),0))</f>
        <v/>
      </c>
      <c r="Y223" s="2" t="str">
        <f>IF(R223=0,"Đã thanh toán",IF(X223="","",IF(X223&lt;=0,"Chưa đến hạn thanh toán",IF(X223&lt;=30,"Nợ quá hạn 30 ngày",IF(X223&lt;=60,"Nợ quá hạn từ 30 ngày đến 60 ngày",IF(X223&lt;=90,"Nợ quá hạn từ 60 ngày đến 90 ngày",IF(X223&lt;=120,"Nợ quá hạn từ 90 ngày đến 120 ngày","Nợ quá hạn hơn 120 ngày có khả năng mất thanh toán")))))))</f>
        <v>Đã thanh toán</v>
      </c>
      <c r="Z223" s="42">
        <f>IF(S223="","",S223)</f>
        <v>46030</v>
      </c>
      <c r="AA223" s="42">
        <f>IF(M223="","",M223)</f>
        <v>46077</v>
      </c>
      <c r="AD223" s="2" t="str">
        <f>VLOOKUP($A223,MA_KH!$A:$Q,MA_KH!O$1,0)</f>
        <v>MEGA</v>
      </c>
      <c r="AE223" s="2" t="str">
        <f>VLOOKUP($A223,MA_KH!$A:$Q,MA_KH!P$1,0)</f>
        <v>CÔNG TY TNHH MM MEGA MARKET (VIỆT NAM)</v>
      </c>
    </row>
    <row r="224" spans="1:31" ht="25.5" customHeight="1">
      <c r="A224" s="54" t="s">
        <v>16291</v>
      </c>
      <c r="B224" s="54" t="s">
        <v>200</v>
      </c>
      <c r="C224" s="55">
        <v>46027</v>
      </c>
      <c r="D224" s="54" t="s">
        <v>16840</v>
      </c>
      <c r="E224" s="55">
        <v>46030</v>
      </c>
      <c r="F224" s="54" t="s">
        <v>19125</v>
      </c>
      <c r="G224" s="54" t="s">
        <v>16841</v>
      </c>
      <c r="H224" s="56">
        <v>1657890</v>
      </c>
      <c r="I224" s="63">
        <v>0</v>
      </c>
      <c r="J224" s="56">
        <v>132631</v>
      </c>
      <c r="K224" s="56">
        <v>1790521</v>
      </c>
      <c r="L224" s="64" t="s">
        <v>17236</v>
      </c>
      <c r="M224" s="6">
        <v>46077</v>
      </c>
      <c r="O224" s="32">
        <f>IF(Table1[[#This Row],[Phân loại]]="Tồn đầu kỳ",Table1[[#This Row],[Tổng giá trị]],0)</f>
        <v>0</v>
      </c>
      <c r="P224" s="7">
        <f>IF(Table1[[#This Row],[Số còn phải thu ĐK]]&lt;&gt;0,0,IF(Table1[[#This Row],[Phân loại]]="Bán hàng",Table1[[#This Row],[Tổng giá trị]],-Table1[[#This Row],[Tổng giá trị]]))</f>
        <v>1790521</v>
      </c>
      <c r="Q224" s="32">
        <f>IF(M224&lt;&gt;"",IF(O224&lt;&gt;0,O224,P224),0)</f>
        <v>1790521</v>
      </c>
      <c r="R224" s="7">
        <f>Table1[[#This Row],[Số còn phải thu ĐK]]+Table1[[#This Row],[Giá Trị HD sau CK]]-Table1[[#This Row],[Số tiền đã thu]]</f>
        <v>0</v>
      </c>
      <c r="S224" s="6">
        <f>IF(Table1[[#This Row],[Ngày hóa đơn]]&lt;&gt;"",Table1[[#This Row],[Ngày hóa đơn]],IF(Table1[[#This Row],[Ngày hạch toán]]&lt;&gt;"",Table1[[#This Row],[Ngày hạch toán]],""))</f>
        <v>46030</v>
      </c>
      <c r="T224" s="7"/>
      <c r="U224" s="6">
        <f>IF(Table1[[#This Row],[Ngày tính CN]]="","",S224+T224)</f>
        <v>46030</v>
      </c>
      <c r="V224" s="32">
        <f ca="1">IF(Table1[[#This Row],[Hạn thanh toán]]="","",IF((U224-NOW())&lt;0,0,(U224-NOW())))</f>
        <v>0</v>
      </c>
      <c r="W224" s="32"/>
      <c r="X224" s="32" t="str">
        <f ca="1">IF(OR(U224="",R224=0),"",IF((U224-NOW())&lt;0,-(U224-NOW()),0))</f>
        <v/>
      </c>
      <c r="Y224" s="2" t="str">
        <f>IF(R224=0,"Đã thanh toán",IF(X224="","",IF(X224&lt;=0,"Chưa đến hạn thanh toán",IF(X224&lt;=30,"Nợ quá hạn 30 ngày",IF(X224&lt;=60,"Nợ quá hạn từ 30 ngày đến 60 ngày",IF(X224&lt;=90,"Nợ quá hạn từ 60 ngày đến 90 ngày",IF(X224&lt;=120,"Nợ quá hạn từ 90 ngày đến 120 ngày","Nợ quá hạn hơn 120 ngày có khả năng mất thanh toán")))))))</f>
        <v>Đã thanh toán</v>
      </c>
      <c r="Z224" s="42">
        <f>IF(S224="","",S224)</f>
        <v>46030</v>
      </c>
      <c r="AA224" s="42">
        <f>IF(M224="","",M224)</f>
        <v>46077</v>
      </c>
      <c r="AD224" s="2" t="str">
        <f>VLOOKUP($A224,MA_KH!$A:$Q,MA_KH!O$1,0)</f>
        <v>MEGA</v>
      </c>
      <c r="AE224" s="2" t="str">
        <f>VLOOKUP($A224,MA_KH!$A:$Q,MA_KH!P$1,0)</f>
        <v>CÔNG TY TNHH MM MEGA MARKET (VIỆT NAM)</v>
      </c>
    </row>
    <row r="225" spans="1:31" ht="25.5" customHeight="1">
      <c r="A225" s="54" t="s">
        <v>16291</v>
      </c>
      <c r="B225" s="54" t="s">
        <v>200</v>
      </c>
      <c r="C225" s="55">
        <v>46027</v>
      </c>
      <c r="D225" s="54" t="s">
        <v>16842</v>
      </c>
      <c r="E225" s="55">
        <v>46030</v>
      </c>
      <c r="F225" s="54" t="s">
        <v>19126</v>
      </c>
      <c r="G225" s="54" t="s">
        <v>16843</v>
      </c>
      <c r="H225" s="56">
        <v>1822480</v>
      </c>
      <c r="I225" s="63">
        <v>0</v>
      </c>
      <c r="J225" s="56">
        <v>145798</v>
      </c>
      <c r="K225" s="56">
        <v>1968278</v>
      </c>
      <c r="L225" s="64" t="s">
        <v>17236</v>
      </c>
      <c r="M225" s="6">
        <v>46077</v>
      </c>
      <c r="O225" s="32">
        <f>IF(Table1[[#This Row],[Phân loại]]="Tồn đầu kỳ",Table1[[#This Row],[Tổng giá trị]],0)</f>
        <v>0</v>
      </c>
      <c r="P225" s="7">
        <f>IF(Table1[[#This Row],[Số còn phải thu ĐK]]&lt;&gt;0,0,IF(Table1[[#This Row],[Phân loại]]="Bán hàng",Table1[[#This Row],[Tổng giá trị]],-Table1[[#This Row],[Tổng giá trị]]))</f>
        <v>1968278</v>
      </c>
      <c r="Q225" s="32">
        <f>IF(M225&lt;&gt;"",IF(O225&lt;&gt;0,O225,P225),0)</f>
        <v>1968278</v>
      </c>
      <c r="R225" s="7">
        <f>Table1[[#This Row],[Số còn phải thu ĐK]]+Table1[[#This Row],[Giá Trị HD sau CK]]-Table1[[#This Row],[Số tiền đã thu]]</f>
        <v>0</v>
      </c>
      <c r="S225" s="6">
        <f>IF(Table1[[#This Row],[Ngày hóa đơn]]&lt;&gt;"",Table1[[#This Row],[Ngày hóa đơn]],IF(Table1[[#This Row],[Ngày hạch toán]]&lt;&gt;"",Table1[[#This Row],[Ngày hạch toán]],""))</f>
        <v>46030</v>
      </c>
      <c r="T225" s="7"/>
      <c r="U225" s="6">
        <f>IF(Table1[[#This Row],[Ngày tính CN]]="","",S225+T225)</f>
        <v>46030</v>
      </c>
      <c r="V225" s="32">
        <f ca="1">IF(Table1[[#This Row],[Hạn thanh toán]]="","",IF((U225-NOW())&lt;0,0,(U225-NOW())))</f>
        <v>0</v>
      </c>
      <c r="W225" s="32"/>
      <c r="X225" s="32" t="str">
        <f ca="1">IF(OR(U225="",R225=0),"",IF((U225-NOW())&lt;0,-(U225-NOW()),0))</f>
        <v/>
      </c>
      <c r="Y225" s="2" t="str">
        <f>IF(R225=0,"Đã thanh toán",IF(X225="","",IF(X225&lt;=0,"Chưa đến hạn thanh toán",IF(X225&lt;=30,"Nợ quá hạn 30 ngày",IF(X225&lt;=60,"Nợ quá hạn từ 30 ngày đến 60 ngày",IF(X225&lt;=90,"Nợ quá hạn từ 60 ngày đến 90 ngày",IF(X225&lt;=120,"Nợ quá hạn từ 90 ngày đến 120 ngày","Nợ quá hạn hơn 120 ngày có khả năng mất thanh toán")))))))</f>
        <v>Đã thanh toán</v>
      </c>
      <c r="Z225" s="42">
        <f>IF(S225="","",S225)</f>
        <v>46030</v>
      </c>
      <c r="AA225" s="42">
        <f>IF(M225="","",M225)</f>
        <v>46077</v>
      </c>
      <c r="AD225" s="2" t="str">
        <f>VLOOKUP($A225,MA_KH!$A:$Q,MA_KH!O$1,0)</f>
        <v>MEGA</v>
      </c>
      <c r="AE225" s="2" t="str">
        <f>VLOOKUP($A225,MA_KH!$A:$Q,MA_KH!P$1,0)</f>
        <v>CÔNG TY TNHH MM MEGA MARKET (VIỆT NAM)</v>
      </c>
    </row>
    <row r="226" spans="1:31" ht="25.5" customHeight="1">
      <c r="A226" s="54" t="s">
        <v>16287</v>
      </c>
      <c r="B226" s="54" t="s">
        <v>253</v>
      </c>
      <c r="C226" s="55">
        <v>46027</v>
      </c>
      <c r="D226" s="54" t="s">
        <v>16844</v>
      </c>
      <c r="E226" s="55">
        <v>46030</v>
      </c>
      <c r="F226" s="54" t="s">
        <v>19127</v>
      </c>
      <c r="G226" s="54" t="s">
        <v>16845</v>
      </c>
      <c r="H226" s="56">
        <v>501830</v>
      </c>
      <c r="I226" s="63">
        <v>0</v>
      </c>
      <c r="J226" s="56">
        <v>40146</v>
      </c>
      <c r="K226" s="56">
        <v>541976</v>
      </c>
      <c r="L226" s="64" t="s">
        <v>17236</v>
      </c>
      <c r="M226" s="6">
        <v>46063</v>
      </c>
      <c r="O226" s="32">
        <f>IF(Table1[[#This Row],[Phân loại]]="Tồn đầu kỳ",Table1[[#This Row],[Tổng giá trị]],0)</f>
        <v>0</v>
      </c>
      <c r="P226" s="7">
        <f>IF(Table1[[#This Row],[Số còn phải thu ĐK]]&lt;&gt;0,0,IF(Table1[[#This Row],[Phân loại]]="Bán hàng",Table1[[#This Row],[Tổng giá trị]],-Table1[[#This Row],[Tổng giá trị]]))</f>
        <v>541976</v>
      </c>
      <c r="Q226" s="32">
        <f>IF(M226&lt;&gt;"",IF(O226&lt;&gt;0,O226,P226),0)</f>
        <v>541976</v>
      </c>
      <c r="R226" s="7">
        <f>Table1[[#This Row],[Số còn phải thu ĐK]]+Table1[[#This Row],[Giá Trị HD sau CK]]-Table1[[#This Row],[Số tiền đã thu]]</f>
        <v>0</v>
      </c>
      <c r="S226" s="6">
        <f>IF(Table1[[#This Row],[Ngày hóa đơn]]&lt;&gt;"",Table1[[#This Row],[Ngày hóa đơn]],IF(Table1[[#This Row],[Ngày hạch toán]]&lt;&gt;"",Table1[[#This Row],[Ngày hạch toán]],""))</f>
        <v>46030</v>
      </c>
      <c r="T226" s="7"/>
      <c r="U226" s="6">
        <f>IF(Table1[[#This Row],[Ngày tính CN]]="","",S226+T226)</f>
        <v>46030</v>
      </c>
      <c r="V226" s="32">
        <f ca="1">IF(Table1[[#This Row],[Hạn thanh toán]]="","",IF((U226-NOW())&lt;0,0,(U226-NOW())))</f>
        <v>0</v>
      </c>
      <c r="W226" s="32"/>
      <c r="X226" s="32" t="str">
        <f ca="1">IF(OR(U226="",R226=0),"",IF((U226-NOW())&lt;0,-(U226-NOW()),0))</f>
        <v/>
      </c>
      <c r="Y226" s="2" t="str">
        <f>IF(R226=0,"Đã thanh toán",IF(X226="","",IF(X226&lt;=0,"Chưa đến hạn thanh toán",IF(X226&lt;=30,"Nợ quá hạn 30 ngày",IF(X226&lt;=60,"Nợ quá hạn từ 30 ngày đến 60 ngày",IF(X226&lt;=90,"Nợ quá hạn từ 60 ngày đến 90 ngày",IF(X226&lt;=120,"Nợ quá hạn từ 90 ngày đến 120 ngày","Nợ quá hạn hơn 120 ngày có khả năng mất thanh toán")))))))</f>
        <v>Đã thanh toán</v>
      </c>
      <c r="Z226" s="42">
        <f>IF(S226="","",S226)</f>
        <v>46030</v>
      </c>
      <c r="AA226" s="42">
        <f>IF(M226="","",M226)</f>
        <v>46063</v>
      </c>
      <c r="AD226" s="2" t="str">
        <f>VLOOKUP($A226,MA_KH!$A:$Q,MA_KH!O$1,0)</f>
        <v>MEGA</v>
      </c>
      <c r="AE226" s="2" t="str">
        <f>VLOOKUP($A226,MA_KH!$A:$Q,MA_KH!P$1,0)</f>
        <v>CÔNG TY TNHH MM MEGA MARKET (VIỆT NAM)</v>
      </c>
    </row>
    <row r="227" spans="1:31" ht="25.5" customHeight="1">
      <c r="A227" s="54" t="s">
        <v>16287</v>
      </c>
      <c r="B227" s="54" t="s">
        <v>253</v>
      </c>
      <c r="C227" s="55">
        <v>46027</v>
      </c>
      <c r="D227" s="54" t="s">
        <v>16846</v>
      </c>
      <c r="E227" s="55">
        <v>46030</v>
      </c>
      <c r="F227" s="54" t="s">
        <v>19128</v>
      </c>
      <c r="G227" s="54" t="s">
        <v>16847</v>
      </c>
      <c r="H227" s="56">
        <v>4779490</v>
      </c>
      <c r="I227" s="63">
        <v>0</v>
      </c>
      <c r="J227" s="56">
        <v>382359</v>
      </c>
      <c r="K227" s="56">
        <v>5161849</v>
      </c>
      <c r="L227" s="64" t="s">
        <v>17236</v>
      </c>
      <c r="M227" s="6">
        <v>46063</v>
      </c>
      <c r="O227" s="32">
        <f>IF(Table1[[#This Row],[Phân loại]]="Tồn đầu kỳ",Table1[[#This Row],[Tổng giá trị]],0)</f>
        <v>0</v>
      </c>
      <c r="P227" s="7">
        <f>IF(Table1[[#This Row],[Số còn phải thu ĐK]]&lt;&gt;0,0,IF(Table1[[#This Row],[Phân loại]]="Bán hàng",Table1[[#This Row],[Tổng giá trị]],-Table1[[#This Row],[Tổng giá trị]]))</f>
        <v>5161849</v>
      </c>
      <c r="Q227" s="32">
        <f>IF(M227&lt;&gt;"",IF(O227&lt;&gt;0,O227,P227),0)</f>
        <v>5161849</v>
      </c>
      <c r="R227" s="7">
        <f>Table1[[#This Row],[Số còn phải thu ĐK]]+Table1[[#This Row],[Giá Trị HD sau CK]]-Table1[[#This Row],[Số tiền đã thu]]</f>
        <v>0</v>
      </c>
      <c r="S227" s="6">
        <f>IF(Table1[[#This Row],[Ngày hóa đơn]]&lt;&gt;"",Table1[[#This Row],[Ngày hóa đơn]],IF(Table1[[#This Row],[Ngày hạch toán]]&lt;&gt;"",Table1[[#This Row],[Ngày hạch toán]],""))</f>
        <v>46030</v>
      </c>
      <c r="T227" s="7"/>
      <c r="U227" s="6">
        <f>IF(Table1[[#This Row],[Ngày tính CN]]="","",S227+T227)</f>
        <v>46030</v>
      </c>
      <c r="V227" s="32">
        <f ca="1">IF(Table1[[#This Row],[Hạn thanh toán]]="","",IF((U227-NOW())&lt;0,0,(U227-NOW())))</f>
        <v>0</v>
      </c>
      <c r="W227" s="32"/>
      <c r="X227" s="32" t="str">
        <f ca="1">IF(OR(U227="",R227=0),"",IF((U227-NOW())&lt;0,-(U227-NOW()),0))</f>
        <v/>
      </c>
      <c r="Y227" s="2" t="str">
        <f>IF(R227=0,"Đã thanh toán",IF(X227="","",IF(X227&lt;=0,"Chưa đến hạn thanh toán",IF(X227&lt;=30,"Nợ quá hạn 30 ngày",IF(X227&lt;=60,"Nợ quá hạn từ 30 ngày đến 60 ngày",IF(X227&lt;=90,"Nợ quá hạn từ 60 ngày đến 90 ngày",IF(X227&lt;=120,"Nợ quá hạn từ 90 ngày đến 120 ngày","Nợ quá hạn hơn 120 ngày có khả năng mất thanh toán")))))))</f>
        <v>Đã thanh toán</v>
      </c>
      <c r="Z227" s="42">
        <f>IF(S227="","",S227)</f>
        <v>46030</v>
      </c>
      <c r="AA227" s="42">
        <f>IF(M227="","",M227)</f>
        <v>46063</v>
      </c>
      <c r="AD227" s="2" t="str">
        <f>VLOOKUP($A227,MA_KH!$A:$Q,MA_KH!O$1,0)</f>
        <v>MEGA</v>
      </c>
      <c r="AE227" s="2" t="str">
        <f>VLOOKUP($A227,MA_KH!$A:$Q,MA_KH!P$1,0)</f>
        <v>CÔNG TY TNHH MM MEGA MARKET (VIỆT NAM)</v>
      </c>
    </row>
    <row r="228" spans="1:31" ht="25.5" customHeight="1">
      <c r="A228" s="54" t="s">
        <v>16287</v>
      </c>
      <c r="B228" s="54" t="s">
        <v>253</v>
      </c>
      <c r="C228" s="55">
        <v>46027</v>
      </c>
      <c r="D228" s="54" t="s">
        <v>16848</v>
      </c>
      <c r="E228" s="55">
        <v>46030</v>
      </c>
      <c r="F228" s="54" t="s">
        <v>19129</v>
      </c>
      <c r="G228" s="54" t="s">
        <v>16849</v>
      </c>
      <c r="H228" s="56">
        <v>3086510</v>
      </c>
      <c r="I228" s="63">
        <v>0</v>
      </c>
      <c r="J228" s="56">
        <v>246921</v>
      </c>
      <c r="K228" s="56">
        <v>3333431</v>
      </c>
      <c r="L228" s="64" t="s">
        <v>17236</v>
      </c>
      <c r="M228" s="6">
        <v>46063</v>
      </c>
      <c r="O228" s="32">
        <f>IF(Table1[[#This Row],[Phân loại]]="Tồn đầu kỳ",Table1[[#This Row],[Tổng giá trị]],0)</f>
        <v>0</v>
      </c>
      <c r="P228" s="7">
        <f>IF(Table1[[#This Row],[Số còn phải thu ĐK]]&lt;&gt;0,0,IF(Table1[[#This Row],[Phân loại]]="Bán hàng",Table1[[#This Row],[Tổng giá trị]],-Table1[[#This Row],[Tổng giá trị]]))</f>
        <v>3333431</v>
      </c>
      <c r="Q228" s="32">
        <f>IF(M228&lt;&gt;"",IF(O228&lt;&gt;0,O228,P228),0)</f>
        <v>3333431</v>
      </c>
      <c r="R228" s="7">
        <f>Table1[[#This Row],[Số còn phải thu ĐK]]+Table1[[#This Row],[Giá Trị HD sau CK]]-Table1[[#This Row],[Số tiền đã thu]]</f>
        <v>0</v>
      </c>
      <c r="S228" s="6">
        <f>IF(Table1[[#This Row],[Ngày hóa đơn]]&lt;&gt;"",Table1[[#This Row],[Ngày hóa đơn]],IF(Table1[[#This Row],[Ngày hạch toán]]&lt;&gt;"",Table1[[#This Row],[Ngày hạch toán]],""))</f>
        <v>46030</v>
      </c>
      <c r="T228" s="7"/>
      <c r="U228" s="6">
        <f>IF(Table1[[#This Row],[Ngày tính CN]]="","",S228+T228)</f>
        <v>46030</v>
      </c>
      <c r="V228" s="32">
        <f ca="1">IF(Table1[[#This Row],[Hạn thanh toán]]="","",IF((U228-NOW())&lt;0,0,(U228-NOW())))</f>
        <v>0</v>
      </c>
      <c r="W228" s="32"/>
      <c r="X228" s="32" t="str">
        <f ca="1">IF(OR(U228="",R228=0),"",IF((U228-NOW())&lt;0,-(U228-NOW()),0))</f>
        <v/>
      </c>
      <c r="Y228" s="2" t="str">
        <f>IF(R228=0,"Đã thanh toán",IF(X228="","",IF(X228&lt;=0,"Chưa đến hạn thanh toán",IF(X228&lt;=30,"Nợ quá hạn 30 ngày",IF(X228&lt;=60,"Nợ quá hạn từ 30 ngày đến 60 ngày",IF(X228&lt;=90,"Nợ quá hạn từ 60 ngày đến 90 ngày",IF(X228&lt;=120,"Nợ quá hạn từ 90 ngày đến 120 ngày","Nợ quá hạn hơn 120 ngày có khả năng mất thanh toán")))))))</f>
        <v>Đã thanh toán</v>
      </c>
      <c r="Z228" s="42">
        <f>IF(S228="","",S228)</f>
        <v>46030</v>
      </c>
      <c r="AA228" s="42">
        <f>IF(M228="","",M228)</f>
        <v>46063</v>
      </c>
      <c r="AD228" s="2" t="str">
        <f>VLOOKUP($A228,MA_KH!$A:$Q,MA_KH!O$1,0)</f>
        <v>MEGA</v>
      </c>
      <c r="AE228" s="2" t="str">
        <f>VLOOKUP($A228,MA_KH!$A:$Q,MA_KH!P$1,0)</f>
        <v>CÔNG TY TNHH MM MEGA MARKET (VIỆT NAM)</v>
      </c>
    </row>
    <row r="229" spans="1:31" ht="25.5" customHeight="1">
      <c r="A229" s="54" t="s">
        <v>16295</v>
      </c>
      <c r="B229" s="54" t="s">
        <v>198</v>
      </c>
      <c r="C229" s="55">
        <v>46027</v>
      </c>
      <c r="D229" s="54" t="s">
        <v>16850</v>
      </c>
      <c r="E229" s="55">
        <v>46030</v>
      </c>
      <c r="F229" s="54" t="s">
        <v>19130</v>
      </c>
      <c r="G229" s="54" t="s">
        <v>16851</v>
      </c>
      <c r="H229" s="56">
        <v>2695450</v>
      </c>
      <c r="I229" s="63">
        <v>0</v>
      </c>
      <c r="J229" s="56">
        <v>215636</v>
      </c>
      <c r="K229" s="56">
        <v>2911086</v>
      </c>
      <c r="L229" s="64" t="s">
        <v>17236</v>
      </c>
      <c r="M229" s="6">
        <v>46077</v>
      </c>
      <c r="O229" s="32">
        <f>IF(Table1[[#This Row],[Phân loại]]="Tồn đầu kỳ",Table1[[#This Row],[Tổng giá trị]],0)</f>
        <v>0</v>
      </c>
      <c r="P229" s="7">
        <f>IF(Table1[[#This Row],[Số còn phải thu ĐK]]&lt;&gt;0,0,IF(Table1[[#This Row],[Phân loại]]="Bán hàng",Table1[[#This Row],[Tổng giá trị]],-Table1[[#This Row],[Tổng giá trị]]))</f>
        <v>2911086</v>
      </c>
      <c r="Q229" s="32">
        <f>IF(M229&lt;&gt;"",IF(O229&lt;&gt;0,O229,P229),0)</f>
        <v>2911086</v>
      </c>
      <c r="R229" s="7">
        <f>Table1[[#This Row],[Số còn phải thu ĐK]]+Table1[[#This Row],[Giá Trị HD sau CK]]-Table1[[#This Row],[Số tiền đã thu]]</f>
        <v>0</v>
      </c>
      <c r="S229" s="6">
        <f>IF(Table1[[#This Row],[Ngày hóa đơn]]&lt;&gt;"",Table1[[#This Row],[Ngày hóa đơn]],IF(Table1[[#This Row],[Ngày hạch toán]]&lt;&gt;"",Table1[[#This Row],[Ngày hạch toán]],""))</f>
        <v>46030</v>
      </c>
      <c r="T229" s="7"/>
      <c r="U229" s="6">
        <f>IF(Table1[[#This Row],[Ngày tính CN]]="","",S229+T229)</f>
        <v>46030</v>
      </c>
      <c r="V229" s="32">
        <f ca="1">IF(Table1[[#This Row],[Hạn thanh toán]]="","",IF((U229-NOW())&lt;0,0,(U229-NOW())))</f>
        <v>0</v>
      </c>
      <c r="W229" s="32"/>
      <c r="X229" s="32" t="str">
        <f ca="1">IF(OR(U229="",R229=0),"",IF((U229-NOW())&lt;0,-(U229-NOW()),0))</f>
        <v/>
      </c>
      <c r="Y229" s="2" t="str">
        <f>IF(R229=0,"Đã thanh toán",IF(X229="","",IF(X229&lt;=0,"Chưa đến hạn thanh toán",IF(X229&lt;=30,"Nợ quá hạn 30 ngày",IF(X229&lt;=60,"Nợ quá hạn từ 30 ngày đến 60 ngày",IF(X229&lt;=90,"Nợ quá hạn từ 60 ngày đến 90 ngày",IF(X229&lt;=120,"Nợ quá hạn từ 90 ngày đến 120 ngày","Nợ quá hạn hơn 120 ngày có khả năng mất thanh toán")))))))</f>
        <v>Đã thanh toán</v>
      </c>
      <c r="Z229" s="42">
        <f>IF(S229="","",S229)</f>
        <v>46030</v>
      </c>
      <c r="AA229" s="42">
        <f>IF(M229="","",M229)</f>
        <v>46077</v>
      </c>
      <c r="AD229" s="2" t="str">
        <f>VLOOKUP($A229,MA_KH!$A:$Q,MA_KH!O$1,0)</f>
        <v>MEGA</v>
      </c>
      <c r="AE229" s="2" t="str">
        <f>VLOOKUP($A229,MA_KH!$A:$Q,MA_KH!P$1,0)</f>
        <v>CÔNG TY TNHH MM MEGA MARKET (VIỆT NAM)</v>
      </c>
    </row>
    <row r="230" spans="1:31" ht="25.5" customHeight="1">
      <c r="A230" s="54" t="s">
        <v>16310</v>
      </c>
      <c r="B230" s="54" t="s">
        <v>196</v>
      </c>
      <c r="C230" s="55">
        <v>46027</v>
      </c>
      <c r="D230" s="54" t="s">
        <v>16852</v>
      </c>
      <c r="E230" s="55">
        <v>46030</v>
      </c>
      <c r="F230" s="54" t="s">
        <v>19131</v>
      </c>
      <c r="G230" s="54" t="s">
        <v>16853</v>
      </c>
      <c r="H230" s="56">
        <v>2024120</v>
      </c>
      <c r="I230" s="63">
        <v>0</v>
      </c>
      <c r="J230" s="56">
        <v>161930</v>
      </c>
      <c r="K230" s="56">
        <v>2186050</v>
      </c>
      <c r="L230" s="64" t="s">
        <v>17236</v>
      </c>
      <c r="M230" s="6">
        <v>46077</v>
      </c>
      <c r="O230" s="32">
        <f>IF(Table1[[#This Row],[Phân loại]]="Tồn đầu kỳ",Table1[[#This Row],[Tổng giá trị]],0)</f>
        <v>0</v>
      </c>
      <c r="P230" s="7">
        <f>IF(Table1[[#This Row],[Số còn phải thu ĐK]]&lt;&gt;0,0,IF(Table1[[#This Row],[Phân loại]]="Bán hàng",Table1[[#This Row],[Tổng giá trị]],-Table1[[#This Row],[Tổng giá trị]]))</f>
        <v>2186050</v>
      </c>
      <c r="Q230" s="32">
        <f>IF(M230&lt;&gt;"",IF(O230&lt;&gt;0,O230,P230),0)</f>
        <v>2186050</v>
      </c>
      <c r="R230" s="7">
        <f>Table1[[#This Row],[Số còn phải thu ĐK]]+Table1[[#This Row],[Giá Trị HD sau CK]]-Table1[[#This Row],[Số tiền đã thu]]</f>
        <v>0</v>
      </c>
      <c r="S230" s="6">
        <f>IF(Table1[[#This Row],[Ngày hóa đơn]]&lt;&gt;"",Table1[[#This Row],[Ngày hóa đơn]],IF(Table1[[#This Row],[Ngày hạch toán]]&lt;&gt;"",Table1[[#This Row],[Ngày hạch toán]],""))</f>
        <v>46030</v>
      </c>
      <c r="T230" s="7"/>
      <c r="U230" s="6">
        <f>IF(Table1[[#This Row],[Ngày tính CN]]="","",S230+T230)</f>
        <v>46030</v>
      </c>
      <c r="V230" s="32">
        <f ca="1">IF(Table1[[#This Row],[Hạn thanh toán]]="","",IF((U230-NOW())&lt;0,0,(U230-NOW())))</f>
        <v>0</v>
      </c>
      <c r="W230" s="32"/>
      <c r="X230" s="32" t="str">
        <f ca="1">IF(OR(U230="",R230=0),"",IF((U230-NOW())&lt;0,-(U230-NOW()),0))</f>
        <v/>
      </c>
      <c r="Y230" s="2" t="str">
        <f>IF(R230=0,"Đã thanh toán",IF(X230="","",IF(X230&lt;=0,"Chưa đến hạn thanh toán",IF(X230&lt;=30,"Nợ quá hạn 30 ngày",IF(X230&lt;=60,"Nợ quá hạn từ 30 ngày đến 60 ngày",IF(X230&lt;=90,"Nợ quá hạn từ 60 ngày đến 90 ngày",IF(X230&lt;=120,"Nợ quá hạn từ 90 ngày đến 120 ngày","Nợ quá hạn hơn 120 ngày có khả năng mất thanh toán")))))))</f>
        <v>Đã thanh toán</v>
      </c>
      <c r="Z230" s="42">
        <f>IF(S230="","",S230)</f>
        <v>46030</v>
      </c>
      <c r="AA230" s="42">
        <f>IF(M230="","",M230)</f>
        <v>46077</v>
      </c>
      <c r="AD230" s="2" t="str">
        <f>VLOOKUP($A230,MA_KH!$A:$Q,MA_KH!O$1,0)</f>
        <v>MEGA</v>
      </c>
      <c r="AE230" s="2" t="str">
        <f>VLOOKUP($A230,MA_KH!$A:$Q,MA_KH!P$1,0)</f>
        <v>CÔNG TY TNHH MM MEGA MARKET (VIỆT NAM)</v>
      </c>
    </row>
    <row r="231" spans="1:31" ht="25.5" customHeight="1">
      <c r="A231" s="54" t="s">
        <v>16290</v>
      </c>
      <c r="B231" s="54" t="s">
        <v>192</v>
      </c>
      <c r="C231" s="55">
        <v>46027</v>
      </c>
      <c r="D231" s="54" t="s">
        <v>16854</v>
      </c>
      <c r="E231" s="55">
        <v>46030</v>
      </c>
      <c r="F231" s="54" t="s">
        <v>19132</v>
      </c>
      <c r="G231" s="54" t="s">
        <v>16855</v>
      </c>
      <c r="H231" s="56">
        <v>1258030</v>
      </c>
      <c r="I231" s="63">
        <v>0</v>
      </c>
      <c r="J231" s="56">
        <v>100642</v>
      </c>
      <c r="K231" s="56">
        <v>1358672</v>
      </c>
      <c r="L231" s="64" t="s">
        <v>17236</v>
      </c>
      <c r="M231" s="6">
        <v>46077</v>
      </c>
      <c r="O231" s="32">
        <f>IF(Table1[[#This Row],[Phân loại]]="Tồn đầu kỳ",Table1[[#This Row],[Tổng giá trị]],0)</f>
        <v>0</v>
      </c>
      <c r="P231" s="7">
        <f>IF(Table1[[#This Row],[Số còn phải thu ĐK]]&lt;&gt;0,0,IF(Table1[[#This Row],[Phân loại]]="Bán hàng",Table1[[#This Row],[Tổng giá trị]],-Table1[[#This Row],[Tổng giá trị]]))</f>
        <v>1358672</v>
      </c>
      <c r="Q231" s="32">
        <f>IF(M231&lt;&gt;"",IF(O231&lt;&gt;0,O231,P231),0)</f>
        <v>1358672</v>
      </c>
      <c r="R231" s="7">
        <f>Table1[[#This Row],[Số còn phải thu ĐK]]+Table1[[#This Row],[Giá Trị HD sau CK]]-Table1[[#This Row],[Số tiền đã thu]]</f>
        <v>0</v>
      </c>
      <c r="S231" s="6">
        <f>IF(Table1[[#This Row],[Ngày hóa đơn]]&lt;&gt;"",Table1[[#This Row],[Ngày hóa đơn]],IF(Table1[[#This Row],[Ngày hạch toán]]&lt;&gt;"",Table1[[#This Row],[Ngày hạch toán]],""))</f>
        <v>46030</v>
      </c>
      <c r="T231" s="7"/>
      <c r="U231" s="6">
        <f>IF(Table1[[#This Row],[Ngày tính CN]]="","",S231+T231)</f>
        <v>46030</v>
      </c>
      <c r="V231" s="32">
        <f ca="1">IF(Table1[[#This Row],[Hạn thanh toán]]="","",IF((U231-NOW())&lt;0,0,(U231-NOW())))</f>
        <v>0</v>
      </c>
      <c r="W231" s="32"/>
      <c r="X231" s="32" t="str">
        <f ca="1">IF(OR(U231="",R231=0),"",IF((U231-NOW())&lt;0,-(U231-NOW()),0))</f>
        <v/>
      </c>
      <c r="Y231" s="2" t="str">
        <f>IF(R231=0,"Đã thanh toán",IF(X231="","",IF(X231&lt;=0,"Chưa đến hạn thanh toán",IF(X231&lt;=30,"Nợ quá hạn 30 ngày",IF(X231&lt;=60,"Nợ quá hạn từ 30 ngày đến 60 ngày",IF(X231&lt;=90,"Nợ quá hạn từ 60 ngày đến 90 ngày",IF(X231&lt;=120,"Nợ quá hạn từ 90 ngày đến 120 ngày","Nợ quá hạn hơn 120 ngày có khả năng mất thanh toán")))))))</f>
        <v>Đã thanh toán</v>
      </c>
      <c r="Z231" s="42">
        <f>IF(S231="","",S231)</f>
        <v>46030</v>
      </c>
      <c r="AA231" s="42">
        <f>IF(M231="","",M231)</f>
        <v>46077</v>
      </c>
      <c r="AD231" s="2" t="str">
        <f>VLOOKUP($A231,MA_KH!$A:$Q,MA_KH!O$1,0)</f>
        <v>MEGA</v>
      </c>
      <c r="AE231" s="2" t="str">
        <f>VLOOKUP($A231,MA_KH!$A:$Q,MA_KH!P$1,0)</f>
        <v>CÔNG TY TNHH MM MEGA MARKET (VIỆT NAM)</v>
      </c>
    </row>
    <row r="232" spans="1:31" ht="25.5" customHeight="1">
      <c r="A232" s="54" t="s">
        <v>7306</v>
      </c>
      <c r="B232" s="54" t="s">
        <v>7307</v>
      </c>
      <c r="C232" s="55">
        <v>46027</v>
      </c>
      <c r="D232" s="54" t="s">
        <v>16856</v>
      </c>
      <c r="E232" s="55">
        <v>46030</v>
      </c>
      <c r="F232" s="54" t="s">
        <v>19133</v>
      </c>
      <c r="G232" s="54" t="s">
        <v>16857</v>
      </c>
      <c r="H232" s="56">
        <v>12468145</v>
      </c>
      <c r="I232" s="63">
        <v>0</v>
      </c>
      <c r="J232" s="56">
        <v>997452</v>
      </c>
      <c r="K232" s="56">
        <v>13465597</v>
      </c>
      <c r="L232" s="64" t="s">
        <v>17236</v>
      </c>
      <c r="M232" s="6">
        <v>46077</v>
      </c>
      <c r="O232" s="32">
        <f>IF(Table1[[#This Row],[Phân loại]]="Tồn đầu kỳ",Table1[[#This Row],[Tổng giá trị]],0)</f>
        <v>0</v>
      </c>
      <c r="P232" s="7">
        <f>IF(Table1[[#This Row],[Số còn phải thu ĐK]]&lt;&gt;0,0,IF(Table1[[#This Row],[Phân loại]]="Bán hàng",Table1[[#This Row],[Tổng giá trị]],-Table1[[#This Row],[Tổng giá trị]]))</f>
        <v>13465597</v>
      </c>
      <c r="Q232" s="32">
        <f>IF(M232&lt;&gt;"",IF(O232&lt;&gt;0,O232,P232),0)</f>
        <v>13465597</v>
      </c>
      <c r="R232" s="7">
        <f>Table1[[#This Row],[Số còn phải thu ĐK]]+Table1[[#This Row],[Giá Trị HD sau CK]]-Table1[[#This Row],[Số tiền đã thu]]</f>
        <v>0</v>
      </c>
      <c r="S232" s="6">
        <f>IF(Table1[[#This Row],[Ngày hóa đơn]]&lt;&gt;"",Table1[[#This Row],[Ngày hóa đơn]],IF(Table1[[#This Row],[Ngày hạch toán]]&lt;&gt;"",Table1[[#This Row],[Ngày hạch toán]],""))</f>
        <v>46030</v>
      </c>
      <c r="T232" s="7"/>
      <c r="U232" s="6">
        <f>IF(Table1[[#This Row],[Ngày tính CN]]="","",S232+T232)</f>
        <v>46030</v>
      </c>
      <c r="V232" s="32">
        <f ca="1">IF(Table1[[#This Row],[Hạn thanh toán]]="","",IF((U232-NOW())&lt;0,0,(U232-NOW())))</f>
        <v>0</v>
      </c>
      <c r="W232" s="32"/>
      <c r="X232" s="32" t="str">
        <f ca="1">IF(OR(U232="",R232=0),"",IF((U232-NOW())&lt;0,-(U232-NOW()),0))</f>
        <v/>
      </c>
      <c r="Y232" s="2" t="str">
        <f>IF(R232=0,"Đã thanh toán",IF(X232="","",IF(X232&lt;=0,"Chưa đến hạn thanh toán",IF(X232&lt;=30,"Nợ quá hạn 30 ngày",IF(X232&lt;=60,"Nợ quá hạn từ 30 ngày đến 60 ngày",IF(X232&lt;=90,"Nợ quá hạn từ 60 ngày đến 90 ngày",IF(X232&lt;=120,"Nợ quá hạn từ 90 ngày đến 120 ngày","Nợ quá hạn hơn 120 ngày có khả năng mất thanh toán")))))))</f>
        <v>Đã thanh toán</v>
      </c>
      <c r="Z232" s="42">
        <f>IF(S232="","",S232)</f>
        <v>46030</v>
      </c>
      <c r="AA232" s="42">
        <f>IF(M232="","",M232)</f>
        <v>46077</v>
      </c>
      <c r="AD232" s="2" t="str">
        <f>VLOOKUP($A232,MA_KH!$A:$Q,MA_KH!O$1,0)</f>
        <v>MEGA</v>
      </c>
      <c r="AE232" s="2" t="str">
        <f>VLOOKUP($A232,MA_KH!$A:$Q,MA_KH!P$1,0)</f>
        <v>CÔNG TY TNHH MM MEGA MARKET (VIỆT NAM)</v>
      </c>
    </row>
    <row r="233" spans="1:31" ht="25.5" customHeight="1">
      <c r="A233" s="54" t="s">
        <v>16293</v>
      </c>
      <c r="B233" s="54" t="s">
        <v>386</v>
      </c>
      <c r="C233" s="55">
        <v>46027</v>
      </c>
      <c r="D233" s="54" t="s">
        <v>16858</v>
      </c>
      <c r="E233" s="55">
        <v>46027</v>
      </c>
      <c r="F233" s="54" t="s">
        <v>19134</v>
      </c>
      <c r="G233" s="54" t="s">
        <v>16859</v>
      </c>
      <c r="H233" s="56">
        <v>1137500</v>
      </c>
      <c r="I233" s="63">
        <v>0</v>
      </c>
      <c r="J233" s="56">
        <v>91000</v>
      </c>
      <c r="K233" s="56">
        <v>1228500</v>
      </c>
      <c r="L233" s="64" t="s">
        <v>17238</v>
      </c>
      <c r="M233" s="6">
        <v>46034</v>
      </c>
      <c r="O233" s="32">
        <f>IF(Table1[[#This Row],[Phân loại]]="Tồn đầu kỳ",Table1[[#This Row],[Tổng giá trị]],0)</f>
        <v>0</v>
      </c>
      <c r="P233" s="7">
        <f>IF(Table1[[#This Row],[Số còn phải thu ĐK]]&lt;&gt;0,0,IF(Table1[[#This Row],[Phân loại]]="Bán hàng",Table1[[#This Row],[Tổng giá trị]],-Table1[[#This Row],[Tổng giá trị]]))</f>
        <v>-1228500</v>
      </c>
      <c r="Q233" s="32">
        <f>IF(M233&lt;&gt;"",IF(O233&lt;&gt;0,O233,P233),0)</f>
        <v>-1228500</v>
      </c>
      <c r="R233" s="7">
        <f>Table1[[#This Row],[Số còn phải thu ĐK]]+Table1[[#This Row],[Giá Trị HD sau CK]]-Table1[[#This Row],[Số tiền đã thu]]</f>
        <v>0</v>
      </c>
      <c r="S233" s="6">
        <f>IF(Table1[[#This Row],[Ngày hóa đơn]]&lt;&gt;"",Table1[[#This Row],[Ngày hóa đơn]],IF(Table1[[#This Row],[Ngày hạch toán]]&lt;&gt;"",Table1[[#This Row],[Ngày hạch toán]],""))</f>
        <v>46027</v>
      </c>
      <c r="T233" s="7"/>
      <c r="U233" s="6">
        <f>IF(Table1[[#This Row],[Ngày tính CN]]="","",S233+T233)</f>
        <v>46027</v>
      </c>
      <c r="V233" s="32">
        <f ca="1">IF(Table1[[#This Row],[Hạn thanh toán]]="","",IF((U233-NOW())&lt;0,0,(U233-NOW())))</f>
        <v>0</v>
      </c>
      <c r="W233" s="32"/>
      <c r="X233" s="32" t="str">
        <f ca="1">IF(OR(U233="",R233=0),"",IF((U233-NOW())&lt;0,-(U233-NOW()),0))</f>
        <v/>
      </c>
      <c r="Y233" s="2" t="str">
        <f>IF(R233=0,"Đã thanh toán",IF(X233="","",IF(X233&lt;=0,"Chưa đến hạn thanh toán",IF(X233&lt;=30,"Nợ quá hạn 30 ngày",IF(X233&lt;=60,"Nợ quá hạn từ 30 ngày đến 60 ngày",IF(X233&lt;=90,"Nợ quá hạn từ 60 ngày đến 90 ngày",IF(X233&lt;=120,"Nợ quá hạn từ 90 ngày đến 120 ngày","Nợ quá hạn hơn 120 ngày có khả năng mất thanh toán")))))))</f>
        <v>Đã thanh toán</v>
      </c>
      <c r="Z233" s="42">
        <f>IF(S233="","",S233)</f>
        <v>46027</v>
      </c>
      <c r="AA233" s="42">
        <f>IF(M233="","",M233)</f>
        <v>46034</v>
      </c>
      <c r="AD233" s="2" t="str">
        <f>VLOOKUP($A233,MA_KH!$A:$Q,MA_KH!O$1,0)</f>
        <v>MEGA</v>
      </c>
      <c r="AE233" s="2" t="str">
        <f>VLOOKUP($A233,MA_KH!$A:$Q,MA_KH!P$1,0)</f>
        <v>CÔNG TY TNHH MM MEGA MARKET (VIỆT NAM)</v>
      </c>
    </row>
    <row r="234" spans="1:31" ht="25.5" customHeight="1">
      <c r="A234" s="54" t="s">
        <v>16296</v>
      </c>
      <c r="B234" s="54" t="s">
        <v>7244</v>
      </c>
      <c r="C234" s="55">
        <v>46028</v>
      </c>
      <c r="D234" s="54" t="s">
        <v>16861</v>
      </c>
      <c r="E234" s="55">
        <v>46030</v>
      </c>
      <c r="F234" s="54" t="s">
        <v>19135</v>
      </c>
      <c r="G234" s="54" t="s">
        <v>16862</v>
      </c>
      <c r="H234" s="56">
        <v>1468620</v>
      </c>
      <c r="I234" s="63">
        <v>0</v>
      </c>
      <c r="J234" s="56">
        <v>117490</v>
      </c>
      <c r="K234" s="56">
        <v>1586110</v>
      </c>
      <c r="L234" s="64" t="s">
        <v>17236</v>
      </c>
      <c r="M234" s="6">
        <v>46063</v>
      </c>
      <c r="O234" s="32">
        <f>IF(Table1[[#This Row],[Phân loại]]="Tồn đầu kỳ",Table1[[#This Row],[Tổng giá trị]],0)</f>
        <v>0</v>
      </c>
      <c r="P234" s="7">
        <f>IF(Table1[[#This Row],[Số còn phải thu ĐK]]&lt;&gt;0,0,IF(Table1[[#This Row],[Phân loại]]="Bán hàng",Table1[[#This Row],[Tổng giá trị]],-Table1[[#This Row],[Tổng giá trị]]))</f>
        <v>1586110</v>
      </c>
      <c r="Q234" s="32">
        <f>IF(M234&lt;&gt;"",IF(O234&lt;&gt;0,O234,P234),0)</f>
        <v>1586110</v>
      </c>
      <c r="R234" s="7">
        <f>Table1[[#This Row],[Số còn phải thu ĐK]]+Table1[[#This Row],[Giá Trị HD sau CK]]-Table1[[#This Row],[Số tiền đã thu]]</f>
        <v>0</v>
      </c>
      <c r="S234" s="6">
        <f>IF(Table1[[#This Row],[Ngày hóa đơn]]&lt;&gt;"",Table1[[#This Row],[Ngày hóa đơn]],IF(Table1[[#This Row],[Ngày hạch toán]]&lt;&gt;"",Table1[[#This Row],[Ngày hạch toán]],""))</f>
        <v>46030</v>
      </c>
      <c r="T234" s="7"/>
      <c r="U234" s="6">
        <f>IF(Table1[[#This Row],[Ngày tính CN]]="","",S234+T234)</f>
        <v>46030</v>
      </c>
      <c r="V234" s="32">
        <f ca="1">IF(Table1[[#This Row],[Hạn thanh toán]]="","",IF((U234-NOW())&lt;0,0,(U234-NOW())))</f>
        <v>0</v>
      </c>
      <c r="W234" s="32"/>
      <c r="X234" s="32" t="str">
        <f ca="1">IF(OR(U234="",R234=0),"",IF((U234-NOW())&lt;0,-(U234-NOW()),0))</f>
        <v/>
      </c>
      <c r="Y234" s="2" t="str">
        <f>IF(R234=0,"Đã thanh toán",IF(X234="","",IF(X234&lt;=0,"Chưa đến hạn thanh toán",IF(X234&lt;=30,"Nợ quá hạn 30 ngày",IF(X234&lt;=60,"Nợ quá hạn từ 30 ngày đến 60 ngày",IF(X234&lt;=90,"Nợ quá hạn từ 60 ngày đến 90 ngày",IF(X234&lt;=120,"Nợ quá hạn từ 90 ngày đến 120 ngày","Nợ quá hạn hơn 120 ngày có khả năng mất thanh toán")))))))</f>
        <v>Đã thanh toán</v>
      </c>
      <c r="Z234" s="42">
        <f>IF(S234="","",S234)</f>
        <v>46030</v>
      </c>
      <c r="AA234" s="42">
        <f>IF(M234="","",M234)</f>
        <v>46063</v>
      </c>
      <c r="AD234" s="2" t="str">
        <f>VLOOKUP($A234,MA_KH!$A:$Q,MA_KH!O$1,0)</f>
        <v>MEGA</v>
      </c>
      <c r="AE234" s="2" t="str">
        <f>VLOOKUP($A234,MA_KH!$A:$Q,MA_KH!P$1,0)</f>
        <v>CÔNG TY TNHH MM MEGA MARKET (VIỆT NAM)</v>
      </c>
    </row>
    <row r="235" spans="1:31" ht="25.5" customHeight="1">
      <c r="A235" s="54" t="s">
        <v>16296</v>
      </c>
      <c r="B235" s="54" t="s">
        <v>7244</v>
      </c>
      <c r="C235" s="55">
        <v>46028</v>
      </c>
      <c r="D235" s="54" t="s">
        <v>16863</v>
      </c>
      <c r="E235" s="55">
        <v>46030</v>
      </c>
      <c r="F235" s="54" t="s">
        <v>19136</v>
      </c>
      <c r="G235" s="54" t="s">
        <v>16864</v>
      </c>
      <c r="H235" s="56">
        <v>2024120</v>
      </c>
      <c r="I235" s="63">
        <v>0</v>
      </c>
      <c r="J235" s="56">
        <v>161930</v>
      </c>
      <c r="K235" s="56">
        <v>2186050</v>
      </c>
      <c r="L235" s="64" t="s">
        <v>17236</v>
      </c>
      <c r="M235" s="6">
        <v>46063</v>
      </c>
      <c r="O235" s="32">
        <f>IF(Table1[[#This Row],[Phân loại]]="Tồn đầu kỳ",Table1[[#This Row],[Tổng giá trị]],0)</f>
        <v>0</v>
      </c>
      <c r="P235" s="7">
        <f>IF(Table1[[#This Row],[Số còn phải thu ĐK]]&lt;&gt;0,0,IF(Table1[[#This Row],[Phân loại]]="Bán hàng",Table1[[#This Row],[Tổng giá trị]],-Table1[[#This Row],[Tổng giá trị]]))</f>
        <v>2186050</v>
      </c>
      <c r="Q235" s="32">
        <f>IF(M235&lt;&gt;"",IF(O235&lt;&gt;0,O235,P235),0)</f>
        <v>2186050</v>
      </c>
      <c r="R235" s="7">
        <f>Table1[[#This Row],[Số còn phải thu ĐK]]+Table1[[#This Row],[Giá Trị HD sau CK]]-Table1[[#This Row],[Số tiền đã thu]]</f>
        <v>0</v>
      </c>
      <c r="S235" s="6">
        <f>IF(Table1[[#This Row],[Ngày hóa đơn]]&lt;&gt;"",Table1[[#This Row],[Ngày hóa đơn]],IF(Table1[[#This Row],[Ngày hạch toán]]&lt;&gt;"",Table1[[#This Row],[Ngày hạch toán]],""))</f>
        <v>46030</v>
      </c>
      <c r="T235" s="7"/>
      <c r="U235" s="6">
        <f>IF(Table1[[#This Row],[Ngày tính CN]]="","",S235+T235)</f>
        <v>46030</v>
      </c>
      <c r="V235" s="32">
        <f ca="1">IF(Table1[[#This Row],[Hạn thanh toán]]="","",IF((U235-NOW())&lt;0,0,(U235-NOW())))</f>
        <v>0</v>
      </c>
      <c r="W235" s="32"/>
      <c r="X235" s="32" t="str">
        <f ca="1">IF(OR(U235="",R235=0),"",IF((U235-NOW())&lt;0,-(U235-NOW()),0))</f>
        <v/>
      </c>
      <c r="Y235" s="2" t="str">
        <f>IF(R235=0,"Đã thanh toán",IF(X235="","",IF(X235&lt;=0,"Chưa đến hạn thanh toán",IF(X235&lt;=30,"Nợ quá hạn 30 ngày",IF(X235&lt;=60,"Nợ quá hạn từ 30 ngày đến 60 ngày",IF(X235&lt;=90,"Nợ quá hạn từ 60 ngày đến 90 ngày",IF(X235&lt;=120,"Nợ quá hạn từ 90 ngày đến 120 ngày","Nợ quá hạn hơn 120 ngày có khả năng mất thanh toán")))))))</f>
        <v>Đã thanh toán</v>
      </c>
      <c r="Z235" s="42">
        <f>IF(S235="","",S235)</f>
        <v>46030</v>
      </c>
      <c r="AA235" s="42">
        <f>IF(M235="","",M235)</f>
        <v>46063</v>
      </c>
      <c r="AD235" s="2" t="str">
        <f>VLOOKUP($A235,MA_KH!$A:$Q,MA_KH!O$1,0)</f>
        <v>MEGA</v>
      </c>
      <c r="AE235" s="2" t="str">
        <f>VLOOKUP($A235,MA_KH!$A:$Q,MA_KH!P$1,0)</f>
        <v>CÔNG TY TNHH MM MEGA MARKET (VIỆT NAM)</v>
      </c>
    </row>
    <row r="236" spans="1:31" ht="25.5" customHeight="1">
      <c r="A236" s="54" t="s">
        <v>16296</v>
      </c>
      <c r="B236" s="54" t="s">
        <v>7244</v>
      </c>
      <c r="C236" s="55">
        <v>46028</v>
      </c>
      <c r="D236" s="54" t="s">
        <v>16865</v>
      </c>
      <c r="E236" s="55">
        <v>46030</v>
      </c>
      <c r="F236" s="54" t="s">
        <v>19137</v>
      </c>
      <c r="G236" s="54" t="s">
        <v>16866</v>
      </c>
      <c r="H236" s="56">
        <v>2403660</v>
      </c>
      <c r="I236" s="63">
        <v>0</v>
      </c>
      <c r="J236" s="56">
        <v>192293</v>
      </c>
      <c r="K236" s="56">
        <v>2595953</v>
      </c>
      <c r="L236" s="64" t="s">
        <v>17236</v>
      </c>
      <c r="M236" s="6">
        <v>46063</v>
      </c>
      <c r="O236" s="32">
        <f>IF(Table1[[#This Row],[Phân loại]]="Tồn đầu kỳ",Table1[[#This Row],[Tổng giá trị]],0)</f>
        <v>0</v>
      </c>
      <c r="P236" s="7">
        <f>IF(Table1[[#This Row],[Số còn phải thu ĐK]]&lt;&gt;0,0,IF(Table1[[#This Row],[Phân loại]]="Bán hàng",Table1[[#This Row],[Tổng giá trị]],-Table1[[#This Row],[Tổng giá trị]]))</f>
        <v>2595953</v>
      </c>
      <c r="Q236" s="32">
        <f>IF(M236&lt;&gt;"",IF(O236&lt;&gt;0,O236,P236),0)</f>
        <v>2595953</v>
      </c>
      <c r="R236" s="7">
        <f>Table1[[#This Row],[Số còn phải thu ĐK]]+Table1[[#This Row],[Giá Trị HD sau CK]]-Table1[[#This Row],[Số tiền đã thu]]</f>
        <v>0</v>
      </c>
      <c r="S236" s="6">
        <f>IF(Table1[[#This Row],[Ngày hóa đơn]]&lt;&gt;"",Table1[[#This Row],[Ngày hóa đơn]],IF(Table1[[#This Row],[Ngày hạch toán]]&lt;&gt;"",Table1[[#This Row],[Ngày hạch toán]],""))</f>
        <v>46030</v>
      </c>
      <c r="T236" s="7"/>
      <c r="U236" s="6">
        <f>IF(Table1[[#This Row],[Ngày tính CN]]="","",S236+T236)</f>
        <v>46030</v>
      </c>
      <c r="V236" s="32">
        <f ca="1">IF(Table1[[#This Row],[Hạn thanh toán]]="","",IF((U236-NOW())&lt;0,0,(U236-NOW())))</f>
        <v>0</v>
      </c>
      <c r="W236" s="32"/>
      <c r="X236" s="32" t="str">
        <f ca="1">IF(OR(U236="",R236=0),"",IF((U236-NOW())&lt;0,-(U236-NOW()),0))</f>
        <v/>
      </c>
      <c r="Y236" s="2" t="str">
        <f>IF(R236=0,"Đã thanh toán",IF(X236="","",IF(X236&lt;=0,"Chưa đến hạn thanh toán",IF(X236&lt;=30,"Nợ quá hạn 30 ngày",IF(X236&lt;=60,"Nợ quá hạn từ 30 ngày đến 60 ngày",IF(X236&lt;=90,"Nợ quá hạn từ 60 ngày đến 90 ngày",IF(X236&lt;=120,"Nợ quá hạn từ 90 ngày đến 120 ngày","Nợ quá hạn hơn 120 ngày có khả năng mất thanh toán")))))))</f>
        <v>Đã thanh toán</v>
      </c>
      <c r="Z236" s="42">
        <f>IF(S236="","",S236)</f>
        <v>46030</v>
      </c>
      <c r="AA236" s="42">
        <f>IF(M236="","",M236)</f>
        <v>46063</v>
      </c>
      <c r="AD236" s="2" t="str">
        <f>VLOOKUP($A236,MA_KH!$A:$Q,MA_KH!O$1,0)</f>
        <v>MEGA</v>
      </c>
      <c r="AE236" s="2" t="str">
        <f>VLOOKUP($A236,MA_KH!$A:$Q,MA_KH!P$1,0)</f>
        <v>CÔNG TY TNHH MM MEGA MARKET (VIỆT NAM)</v>
      </c>
    </row>
    <row r="237" spans="1:31" ht="25.5" customHeight="1">
      <c r="A237" s="54" t="s">
        <v>16300</v>
      </c>
      <c r="B237" s="54" t="s">
        <v>7238</v>
      </c>
      <c r="C237" s="55">
        <v>46028</v>
      </c>
      <c r="D237" s="54" t="s">
        <v>16867</v>
      </c>
      <c r="E237" s="55">
        <v>46030</v>
      </c>
      <c r="F237" s="54" t="s">
        <v>19138</v>
      </c>
      <c r="G237" s="54" t="s">
        <v>16868</v>
      </c>
      <c r="H237" s="56">
        <v>1822480</v>
      </c>
      <c r="I237" s="63">
        <v>0</v>
      </c>
      <c r="J237" s="56">
        <v>145798</v>
      </c>
      <c r="K237" s="56">
        <v>1968278</v>
      </c>
      <c r="L237" s="64" t="s">
        <v>17236</v>
      </c>
      <c r="M237" s="6">
        <v>46063</v>
      </c>
      <c r="O237" s="32">
        <f>IF(Table1[[#This Row],[Phân loại]]="Tồn đầu kỳ",Table1[[#This Row],[Tổng giá trị]],0)</f>
        <v>0</v>
      </c>
      <c r="P237" s="7">
        <f>IF(Table1[[#This Row],[Số còn phải thu ĐK]]&lt;&gt;0,0,IF(Table1[[#This Row],[Phân loại]]="Bán hàng",Table1[[#This Row],[Tổng giá trị]],-Table1[[#This Row],[Tổng giá trị]]))</f>
        <v>1968278</v>
      </c>
      <c r="Q237" s="32">
        <f>IF(M237&lt;&gt;"",IF(O237&lt;&gt;0,O237,P237),0)</f>
        <v>1968278</v>
      </c>
      <c r="R237" s="7">
        <f>Table1[[#This Row],[Số còn phải thu ĐK]]+Table1[[#This Row],[Giá Trị HD sau CK]]-Table1[[#This Row],[Số tiền đã thu]]</f>
        <v>0</v>
      </c>
      <c r="S237" s="6">
        <f>IF(Table1[[#This Row],[Ngày hóa đơn]]&lt;&gt;"",Table1[[#This Row],[Ngày hóa đơn]],IF(Table1[[#This Row],[Ngày hạch toán]]&lt;&gt;"",Table1[[#This Row],[Ngày hạch toán]],""))</f>
        <v>46030</v>
      </c>
      <c r="T237" s="7"/>
      <c r="U237" s="6">
        <f>IF(Table1[[#This Row],[Ngày tính CN]]="","",S237+T237)</f>
        <v>46030</v>
      </c>
      <c r="V237" s="32">
        <f ca="1">IF(Table1[[#This Row],[Hạn thanh toán]]="","",IF((U237-NOW())&lt;0,0,(U237-NOW())))</f>
        <v>0</v>
      </c>
      <c r="W237" s="32"/>
      <c r="X237" s="32" t="str">
        <f ca="1">IF(OR(U237="",R237=0),"",IF((U237-NOW())&lt;0,-(U237-NOW()),0))</f>
        <v/>
      </c>
      <c r="Y237" s="2" t="str">
        <f>IF(R237=0,"Đã thanh toán",IF(X237="","",IF(X237&lt;=0,"Chưa đến hạn thanh toán",IF(X237&lt;=30,"Nợ quá hạn 30 ngày",IF(X237&lt;=60,"Nợ quá hạn từ 30 ngày đến 60 ngày",IF(X237&lt;=90,"Nợ quá hạn từ 60 ngày đến 90 ngày",IF(X237&lt;=120,"Nợ quá hạn từ 90 ngày đến 120 ngày","Nợ quá hạn hơn 120 ngày có khả năng mất thanh toán")))))))</f>
        <v>Đã thanh toán</v>
      </c>
      <c r="Z237" s="42">
        <f>IF(S237="","",S237)</f>
        <v>46030</v>
      </c>
      <c r="AA237" s="42">
        <f>IF(M237="","",M237)</f>
        <v>46063</v>
      </c>
      <c r="AD237" s="2" t="str">
        <f>VLOOKUP($A237,MA_KH!$A:$Q,MA_KH!O$1,0)</f>
        <v>MEGA</v>
      </c>
      <c r="AE237" s="2" t="str">
        <f>VLOOKUP($A237,MA_KH!$A:$Q,MA_KH!P$1,0)</f>
        <v>CÔNG TY TNHH MM MEGA MARKET (VIỆT NAM)</v>
      </c>
    </row>
    <row r="238" spans="1:31" ht="25.5" customHeight="1">
      <c r="A238" s="54" t="s">
        <v>16303</v>
      </c>
      <c r="B238" s="54" t="s">
        <v>102</v>
      </c>
      <c r="C238" s="55">
        <v>46028</v>
      </c>
      <c r="D238" s="54" t="s">
        <v>16869</v>
      </c>
      <c r="E238" s="55">
        <v>46034</v>
      </c>
      <c r="F238" s="54" t="s">
        <v>19139</v>
      </c>
      <c r="G238" s="54" t="s">
        <v>16871</v>
      </c>
      <c r="H238" s="56">
        <v>932890</v>
      </c>
      <c r="I238" s="63">
        <v>0</v>
      </c>
      <c r="J238" s="56">
        <v>74631</v>
      </c>
      <c r="K238" s="56">
        <v>1007521</v>
      </c>
      <c r="L238" s="64" t="s">
        <v>17236</v>
      </c>
      <c r="M238" s="6">
        <v>46063</v>
      </c>
      <c r="O238" s="32">
        <f>IF(Table1[[#This Row],[Phân loại]]="Tồn đầu kỳ",Table1[[#This Row],[Tổng giá trị]],0)</f>
        <v>0</v>
      </c>
      <c r="P238" s="7">
        <f>IF(Table1[[#This Row],[Số còn phải thu ĐK]]&lt;&gt;0,0,IF(Table1[[#This Row],[Phân loại]]="Bán hàng",Table1[[#This Row],[Tổng giá trị]],-Table1[[#This Row],[Tổng giá trị]]))</f>
        <v>1007521</v>
      </c>
      <c r="Q238" s="32">
        <f>IF(M238&lt;&gt;"",IF(O238&lt;&gt;0,O238,P238),0)</f>
        <v>1007521</v>
      </c>
      <c r="R238" s="7">
        <f>Table1[[#This Row],[Số còn phải thu ĐK]]+Table1[[#This Row],[Giá Trị HD sau CK]]-Table1[[#This Row],[Số tiền đã thu]]</f>
        <v>0</v>
      </c>
      <c r="S238" s="6">
        <f>IF(Table1[[#This Row],[Ngày hóa đơn]]&lt;&gt;"",Table1[[#This Row],[Ngày hóa đơn]],IF(Table1[[#This Row],[Ngày hạch toán]]&lt;&gt;"",Table1[[#This Row],[Ngày hạch toán]],""))</f>
        <v>46034</v>
      </c>
      <c r="T238" s="7"/>
      <c r="U238" s="6">
        <f>IF(Table1[[#This Row],[Ngày tính CN]]="","",S238+T238)</f>
        <v>46034</v>
      </c>
      <c r="V238" s="32">
        <f ca="1">IF(Table1[[#This Row],[Hạn thanh toán]]="","",IF((U238-NOW())&lt;0,0,(U238-NOW())))</f>
        <v>0</v>
      </c>
      <c r="W238" s="32"/>
      <c r="X238" s="32" t="str">
        <f ca="1">IF(OR(U238="",R238=0),"",IF((U238-NOW())&lt;0,-(U238-NOW()),0))</f>
        <v/>
      </c>
      <c r="Y238" s="2" t="str">
        <f>IF(R238=0,"Đã thanh toán",IF(X238="","",IF(X238&lt;=0,"Chưa đến hạn thanh toán",IF(X238&lt;=30,"Nợ quá hạn 30 ngày",IF(X238&lt;=60,"Nợ quá hạn từ 30 ngày đến 60 ngày",IF(X238&lt;=90,"Nợ quá hạn từ 60 ngày đến 90 ngày",IF(X238&lt;=120,"Nợ quá hạn từ 90 ngày đến 120 ngày","Nợ quá hạn hơn 120 ngày có khả năng mất thanh toán")))))))</f>
        <v>Đã thanh toán</v>
      </c>
      <c r="Z238" s="42">
        <f>IF(S238="","",S238)</f>
        <v>46034</v>
      </c>
      <c r="AA238" s="42">
        <f>IF(M238="","",M238)</f>
        <v>46063</v>
      </c>
      <c r="AD238" s="2" t="str">
        <f>VLOOKUP($A238,MA_KH!$A:$Q,MA_KH!O$1,0)</f>
        <v>MEGA</v>
      </c>
      <c r="AE238" s="2" t="str">
        <f>VLOOKUP($A238,MA_KH!$A:$Q,MA_KH!P$1,0)</f>
        <v>CÔNG TY TNHH MM MEGA MARKET (VIỆT NAM)</v>
      </c>
    </row>
    <row r="239" spans="1:31" ht="25.5" customHeight="1">
      <c r="A239" s="54" t="s">
        <v>16303</v>
      </c>
      <c r="B239" s="54" t="s">
        <v>102</v>
      </c>
      <c r="C239" s="55">
        <v>46028</v>
      </c>
      <c r="D239" s="54" t="s">
        <v>16872</v>
      </c>
      <c r="E239" s="55">
        <v>46034</v>
      </c>
      <c r="F239" s="54" t="s">
        <v>19140</v>
      </c>
      <c r="G239" s="54" t="s">
        <v>16873</v>
      </c>
      <c r="H239" s="56">
        <v>1719535</v>
      </c>
      <c r="I239" s="63">
        <v>0</v>
      </c>
      <c r="J239" s="56">
        <v>137563</v>
      </c>
      <c r="K239" s="56">
        <v>1857098</v>
      </c>
      <c r="L239" s="64" t="s">
        <v>17236</v>
      </c>
      <c r="M239" s="6">
        <v>46063</v>
      </c>
      <c r="O239" s="32">
        <f>IF(Table1[[#This Row],[Phân loại]]="Tồn đầu kỳ",Table1[[#This Row],[Tổng giá trị]],0)</f>
        <v>0</v>
      </c>
      <c r="P239" s="7">
        <f>IF(Table1[[#This Row],[Số còn phải thu ĐK]]&lt;&gt;0,0,IF(Table1[[#This Row],[Phân loại]]="Bán hàng",Table1[[#This Row],[Tổng giá trị]],-Table1[[#This Row],[Tổng giá trị]]))</f>
        <v>1857098</v>
      </c>
      <c r="Q239" s="32">
        <f>IF(M239&lt;&gt;"",IF(O239&lt;&gt;0,O239,P239),0)</f>
        <v>1857098</v>
      </c>
      <c r="R239" s="7">
        <f>Table1[[#This Row],[Số còn phải thu ĐK]]+Table1[[#This Row],[Giá Trị HD sau CK]]-Table1[[#This Row],[Số tiền đã thu]]</f>
        <v>0</v>
      </c>
      <c r="S239" s="6">
        <f>IF(Table1[[#This Row],[Ngày hóa đơn]]&lt;&gt;"",Table1[[#This Row],[Ngày hóa đơn]],IF(Table1[[#This Row],[Ngày hạch toán]]&lt;&gt;"",Table1[[#This Row],[Ngày hạch toán]],""))</f>
        <v>46034</v>
      </c>
      <c r="T239" s="7"/>
      <c r="U239" s="6">
        <f>IF(Table1[[#This Row],[Ngày tính CN]]="","",S239+T239)</f>
        <v>46034</v>
      </c>
      <c r="V239" s="32">
        <f ca="1">IF(Table1[[#This Row],[Hạn thanh toán]]="","",IF((U239-NOW())&lt;0,0,(U239-NOW())))</f>
        <v>0</v>
      </c>
      <c r="W239" s="32"/>
      <c r="X239" s="32" t="str">
        <f ca="1">IF(OR(U239="",R239=0),"",IF((U239-NOW())&lt;0,-(U239-NOW()),0))</f>
        <v/>
      </c>
      <c r="Y239" s="2" t="str">
        <f>IF(R239=0,"Đã thanh toán",IF(X239="","",IF(X239&lt;=0,"Chưa đến hạn thanh toán",IF(X239&lt;=30,"Nợ quá hạn 30 ngày",IF(X239&lt;=60,"Nợ quá hạn từ 30 ngày đến 60 ngày",IF(X239&lt;=90,"Nợ quá hạn từ 60 ngày đến 90 ngày",IF(X239&lt;=120,"Nợ quá hạn từ 90 ngày đến 120 ngày","Nợ quá hạn hơn 120 ngày có khả năng mất thanh toán")))))))</f>
        <v>Đã thanh toán</v>
      </c>
      <c r="Z239" s="42">
        <f>IF(S239="","",S239)</f>
        <v>46034</v>
      </c>
      <c r="AA239" s="42">
        <f>IF(M239="","",M239)</f>
        <v>46063</v>
      </c>
      <c r="AD239" s="2" t="str">
        <f>VLOOKUP($A239,MA_KH!$A:$Q,MA_KH!O$1,0)</f>
        <v>MEGA</v>
      </c>
      <c r="AE239" s="2" t="str">
        <f>VLOOKUP($A239,MA_KH!$A:$Q,MA_KH!P$1,0)</f>
        <v>CÔNG TY TNHH MM MEGA MARKET (VIỆT NAM)</v>
      </c>
    </row>
    <row r="240" spans="1:31" ht="25.5" customHeight="1">
      <c r="A240" s="54" t="s">
        <v>16303</v>
      </c>
      <c r="B240" s="54" t="s">
        <v>102</v>
      </c>
      <c r="C240" s="55">
        <v>46028</v>
      </c>
      <c r="D240" s="54" t="s">
        <v>16874</v>
      </c>
      <c r="E240" s="55">
        <v>46034</v>
      </c>
      <c r="F240" s="54" t="s">
        <v>19141</v>
      </c>
      <c r="G240" s="54" t="s">
        <v>16875</v>
      </c>
      <c r="H240" s="56">
        <v>911240</v>
      </c>
      <c r="I240" s="63">
        <v>0</v>
      </c>
      <c r="J240" s="56">
        <v>72899</v>
      </c>
      <c r="K240" s="56">
        <v>984139</v>
      </c>
      <c r="L240" s="64" t="s">
        <v>17236</v>
      </c>
      <c r="M240" s="6">
        <v>46063</v>
      </c>
      <c r="O240" s="32">
        <f>IF(Table1[[#This Row],[Phân loại]]="Tồn đầu kỳ",Table1[[#This Row],[Tổng giá trị]],0)</f>
        <v>0</v>
      </c>
      <c r="P240" s="7">
        <f>IF(Table1[[#This Row],[Số còn phải thu ĐK]]&lt;&gt;0,0,IF(Table1[[#This Row],[Phân loại]]="Bán hàng",Table1[[#This Row],[Tổng giá trị]],-Table1[[#This Row],[Tổng giá trị]]))</f>
        <v>984139</v>
      </c>
      <c r="Q240" s="32">
        <f>IF(M240&lt;&gt;"",IF(O240&lt;&gt;0,O240,P240),0)</f>
        <v>984139</v>
      </c>
      <c r="R240" s="7">
        <f>Table1[[#This Row],[Số còn phải thu ĐK]]+Table1[[#This Row],[Giá Trị HD sau CK]]-Table1[[#This Row],[Số tiền đã thu]]</f>
        <v>0</v>
      </c>
      <c r="S240" s="6">
        <f>IF(Table1[[#This Row],[Ngày hóa đơn]]&lt;&gt;"",Table1[[#This Row],[Ngày hóa đơn]],IF(Table1[[#This Row],[Ngày hạch toán]]&lt;&gt;"",Table1[[#This Row],[Ngày hạch toán]],""))</f>
        <v>46034</v>
      </c>
      <c r="T240" s="7"/>
      <c r="U240" s="6">
        <f>IF(Table1[[#This Row],[Ngày tính CN]]="","",S240+T240)</f>
        <v>46034</v>
      </c>
      <c r="V240" s="32">
        <f ca="1">IF(Table1[[#This Row],[Hạn thanh toán]]="","",IF((U240-NOW())&lt;0,0,(U240-NOW())))</f>
        <v>0</v>
      </c>
      <c r="W240" s="32"/>
      <c r="X240" s="32" t="str">
        <f ca="1">IF(OR(U240="",R240=0),"",IF((U240-NOW())&lt;0,-(U240-NOW()),0))</f>
        <v/>
      </c>
      <c r="Y240" s="2" t="str">
        <f>IF(R240=0,"Đã thanh toán",IF(X240="","",IF(X240&lt;=0,"Chưa đến hạn thanh toán",IF(X240&lt;=30,"Nợ quá hạn 30 ngày",IF(X240&lt;=60,"Nợ quá hạn từ 30 ngày đến 60 ngày",IF(X240&lt;=90,"Nợ quá hạn từ 60 ngày đến 90 ngày",IF(X240&lt;=120,"Nợ quá hạn từ 90 ngày đến 120 ngày","Nợ quá hạn hơn 120 ngày có khả năng mất thanh toán")))))))</f>
        <v>Đã thanh toán</v>
      </c>
      <c r="Z240" s="42">
        <f>IF(S240="","",S240)</f>
        <v>46034</v>
      </c>
      <c r="AA240" s="42">
        <f>IF(M240="","",M240)</f>
        <v>46063</v>
      </c>
      <c r="AD240" s="2" t="str">
        <f>VLOOKUP($A240,MA_KH!$A:$Q,MA_KH!O$1,0)</f>
        <v>MEGA</v>
      </c>
      <c r="AE240" s="2" t="str">
        <f>VLOOKUP($A240,MA_KH!$A:$Q,MA_KH!P$1,0)</f>
        <v>CÔNG TY TNHH MM MEGA MARKET (VIỆT NAM)</v>
      </c>
    </row>
    <row r="241" spans="1:31" ht="25.5" customHeight="1">
      <c r="A241" s="54" t="s">
        <v>16303</v>
      </c>
      <c r="B241" s="54" t="s">
        <v>102</v>
      </c>
      <c r="C241" s="55">
        <v>46028</v>
      </c>
      <c r="D241" s="54" t="s">
        <v>16876</v>
      </c>
      <c r="E241" s="55">
        <v>46034</v>
      </c>
      <c r="F241" s="54" t="s">
        <v>19142</v>
      </c>
      <c r="G241" s="54" t="s">
        <v>16877</v>
      </c>
      <c r="H241" s="56">
        <v>501830</v>
      </c>
      <c r="I241" s="63">
        <v>0</v>
      </c>
      <c r="J241" s="56">
        <v>40146</v>
      </c>
      <c r="K241" s="56">
        <v>541976</v>
      </c>
      <c r="L241" s="64" t="s">
        <v>17236</v>
      </c>
      <c r="M241" s="6">
        <v>46063</v>
      </c>
      <c r="O241" s="32">
        <f>IF(Table1[[#This Row],[Phân loại]]="Tồn đầu kỳ",Table1[[#This Row],[Tổng giá trị]],0)</f>
        <v>0</v>
      </c>
      <c r="P241" s="7">
        <f>IF(Table1[[#This Row],[Số còn phải thu ĐK]]&lt;&gt;0,0,IF(Table1[[#This Row],[Phân loại]]="Bán hàng",Table1[[#This Row],[Tổng giá trị]],-Table1[[#This Row],[Tổng giá trị]]))</f>
        <v>541976</v>
      </c>
      <c r="Q241" s="32">
        <f>IF(M241&lt;&gt;"",IF(O241&lt;&gt;0,O241,P241),0)</f>
        <v>541976</v>
      </c>
      <c r="R241" s="7">
        <f>Table1[[#This Row],[Số còn phải thu ĐK]]+Table1[[#This Row],[Giá Trị HD sau CK]]-Table1[[#This Row],[Số tiền đã thu]]</f>
        <v>0</v>
      </c>
      <c r="S241" s="6">
        <f>IF(Table1[[#This Row],[Ngày hóa đơn]]&lt;&gt;"",Table1[[#This Row],[Ngày hóa đơn]],IF(Table1[[#This Row],[Ngày hạch toán]]&lt;&gt;"",Table1[[#This Row],[Ngày hạch toán]],""))</f>
        <v>46034</v>
      </c>
      <c r="T241" s="7"/>
      <c r="U241" s="6">
        <f>IF(Table1[[#This Row],[Ngày tính CN]]="","",S241+T241)</f>
        <v>46034</v>
      </c>
      <c r="V241" s="32">
        <f ca="1">IF(Table1[[#This Row],[Hạn thanh toán]]="","",IF((U241-NOW())&lt;0,0,(U241-NOW())))</f>
        <v>0</v>
      </c>
      <c r="W241" s="32"/>
      <c r="X241" s="32" t="str">
        <f ca="1">IF(OR(U241="",R241=0),"",IF((U241-NOW())&lt;0,-(U241-NOW()),0))</f>
        <v/>
      </c>
      <c r="Y241" s="2" t="str">
        <f>IF(R241=0,"Đã thanh toán",IF(X241="","",IF(X241&lt;=0,"Chưa đến hạn thanh toán",IF(X241&lt;=30,"Nợ quá hạn 30 ngày",IF(X241&lt;=60,"Nợ quá hạn từ 30 ngày đến 60 ngày",IF(X241&lt;=90,"Nợ quá hạn từ 60 ngày đến 90 ngày",IF(X241&lt;=120,"Nợ quá hạn từ 90 ngày đến 120 ngày","Nợ quá hạn hơn 120 ngày có khả năng mất thanh toán")))))))</f>
        <v>Đã thanh toán</v>
      </c>
      <c r="Z241" s="42">
        <f>IF(S241="","",S241)</f>
        <v>46034</v>
      </c>
      <c r="AA241" s="42">
        <f>IF(M241="","",M241)</f>
        <v>46063</v>
      </c>
      <c r="AD241" s="2" t="str">
        <f>VLOOKUP($A241,MA_KH!$A:$Q,MA_KH!O$1,0)</f>
        <v>MEGA</v>
      </c>
      <c r="AE241" s="2" t="str">
        <f>VLOOKUP($A241,MA_KH!$A:$Q,MA_KH!P$1,0)</f>
        <v>CÔNG TY TNHH MM MEGA MARKET (VIỆT NAM)</v>
      </c>
    </row>
    <row r="242" spans="1:31" ht="25.5" customHeight="1">
      <c r="A242" s="54" t="s">
        <v>16303</v>
      </c>
      <c r="B242" s="54" t="s">
        <v>102</v>
      </c>
      <c r="C242" s="55">
        <v>46028</v>
      </c>
      <c r="D242" s="54" t="s">
        <v>16878</v>
      </c>
      <c r="E242" s="55">
        <v>46034</v>
      </c>
      <c r="F242" s="54" t="s">
        <v>19143</v>
      </c>
      <c r="G242" s="54" t="s">
        <v>16879</v>
      </c>
      <c r="H242" s="56">
        <v>20241200</v>
      </c>
      <c r="I242" s="63">
        <v>0</v>
      </c>
      <c r="J242" s="56">
        <v>1619296</v>
      </c>
      <c r="K242" s="56">
        <v>21860496</v>
      </c>
      <c r="L242" s="64" t="s">
        <v>17236</v>
      </c>
      <c r="M242" s="6">
        <v>46063</v>
      </c>
      <c r="O242" s="32">
        <f>IF(Table1[[#This Row],[Phân loại]]="Tồn đầu kỳ",Table1[[#This Row],[Tổng giá trị]],0)</f>
        <v>0</v>
      </c>
      <c r="P242" s="7">
        <f>IF(Table1[[#This Row],[Số còn phải thu ĐK]]&lt;&gt;0,0,IF(Table1[[#This Row],[Phân loại]]="Bán hàng",Table1[[#This Row],[Tổng giá trị]],-Table1[[#This Row],[Tổng giá trị]]))</f>
        <v>21860496</v>
      </c>
      <c r="Q242" s="32">
        <f>IF(M242&lt;&gt;"",IF(O242&lt;&gt;0,O242,P242),0)</f>
        <v>21860496</v>
      </c>
      <c r="R242" s="7">
        <f>Table1[[#This Row],[Số còn phải thu ĐK]]+Table1[[#This Row],[Giá Trị HD sau CK]]-Table1[[#This Row],[Số tiền đã thu]]</f>
        <v>0</v>
      </c>
      <c r="S242" s="6">
        <f>IF(Table1[[#This Row],[Ngày hóa đơn]]&lt;&gt;"",Table1[[#This Row],[Ngày hóa đơn]],IF(Table1[[#This Row],[Ngày hạch toán]]&lt;&gt;"",Table1[[#This Row],[Ngày hạch toán]],""))</f>
        <v>46034</v>
      </c>
      <c r="T242" s="7"/>
      <c r="U242" s="6">
        <f>IF(Table1[[#This Row],[Ngày tính CN]]="","",S242+T242)</f>
        <v>46034</v>
      </c>
      <c r="V242" s="32">
        <f ca="1">IF(Table1[[#This Row],[Hạn thanh toán]]="","",IF((U242-NOW())&lt;0,0,(U242-NOW())))</f>
        <v>0</v>
      </c>
      <c r="W242" s="32"/>
      <c r="X242" s="32" t="str">
        <f ca="1">IF(OR(U242="",R242=0),"",IF((U242-NOW())&lt;0,-(U242-NOW()),0))</f>
        <v/>
      </c>
      <c r="Y242" s="2" t="str">
        <f>IF(R242=0,"Đã thanh toán",IF(X242="","",IF(X242&lt;=0,"Chưa đến hạn thanh toán",IF(X242&lt;=30,"Nợ quá hạn 30 ngày",IF(X242&lt;=60,"Nợ quá hạn từ 30 ngày đến 60 ngày",IF(X242&lt;=90,"Nợ quá hạn từ 60 ngày đến 90 ngày",IF(X242&lt;=120,"Nợ quá hạn từ 90 ngày đến 120 ngày","Nợ quá hạn hơn 120 ngày có khả năng mất thanh toán")))))))</f>
        <v>Đã thanh toán</v>
      </c>
      <c r="Z242" s="42">
        <f>IF(S242="","",S242)</f>
        <v>46034</v>
      </c>
      <c r="AA242" s="42">
        <f>IF(M242="","",M242)</f>
        <v>46063</v>
      </c>
      <c r="AD242" s="2" t="str">
        <f>VLOOKUP($A242,MA_KH!$A:$Q,MA_KH!O$1,0)</f>
        <v>MEGA</v>
      </c>
      <c r="AE242" s="2" t="str">
        <f>VLOOKUP($A242,MA_KH!$A:$Q,MA_KH!P$1,0)</f>
        <v>CÔNG TY TNHH MM MEGA MARKET (VIỆT NAM)</v>
      </c>
    </row>
    <row r="243" spans="1:31" ht="25.5" customHeight="1">
      <c r="A243" s="54" t="s">
        <v>16303</v>
      </c>
      <c r="B243" s="54" t="s">
        <v>102</v>
      </c>
      <c r="C243" s="55">
        <v>46028</v>
      </c>
      <c r="D243" s="54" t="s">
        <v>16880</v>
      </c>
      <c r="E243" s="55">
        <v>46034</v>
      </c>
      <c r="F243" s="54" t="s">
        <v>19144</v>
      </c>
      <c r="G243" s="54" t="s">
        <v>16881</v>
      </c>
      <c r="H243" s="56">
        <v>932890</v>
      </c>
      <c r="I243" s="63">
        <v>0</v>
      </c>
      <c r="J243" s="56">
        <v>74631</v>
      </c>
      <c r="K243" s="56">
        <v>1007521</v>
      </c>
      <c r="L243" s="64" t="s">
        <v>17236</v>
      </c>
      <c r="M243" s="6">
        <v>46063</v>
      </c>
      <c r="O243" s="32">
        <f>IF(Table1[[#This Row],[Phân loại]]="Tồn đầu kỳ",Table1[[#This Row],[Tổng giá trị]],0)</f>
        <v>0</v>
      </c>
      <c r="P243" s="7">
        <f>IF(Table1[[#This Row],[Số còn phải thu ĐK]]&lt;&gt;0,0,IF(Table1[[#This Row],[Phân loại]]="Bán hàng",Table1[[#This Row],[Tổng giá trị]],-Table1[[#This Row],[Tổng giá trị]]))</f>
        <v>1007521</v>
      </c>
      <c r="Q243" s="32">
        <f>IF(M243&lt;&gt;"",IF(O243&lt;&gt;0,O243,P243),0)</f>
        <v>1007521</v>
      </c>
      <c r="R243" s="7">
        <f>Table1[[#This Row],[Số còn phải thu ĐK]]+Table1[[#This Row],[Giá Trị HD sau CK]]-Table1[[#This Row],[Số tiền đã thu]]</f>
        <v>0</v>
      </c>
      <c r="S243" s="6">
        <f>IF(Table1[[#This Row],[Ngày hóa đơn]]&lt;&gt;"",Table1[[#This Row],[Ngày hóa đơn]],IF(Table1[[#This Row],[Ngày hạch toán]]&lt;&gt;"",Table1[[#This Row],[Ngày hạch toán]],""))</f>
        <v>46034</v>
      </c>
      <c r="T243" s="7"/>
      <c r="U243" s="6">
        <f>IF(Table1[[#This Row],[Ngày tính CN]]="","",S243+T243)</f>
        <v>46034</v>
      </c>
      <c r="V243" s="32">
        <f ca="1">IF(Table1[[#This Row],[Hạn thanh toán]]="","",IF((U243-NOW())&lt;0,0,(U243-NOW())))</f>
        <v>0</v>
      </c>
      <c r="W243" s="32"/>
      <c r="X243" s="32" t="str">
        <f ca="1">IF(OR(U243="",R243=0),"",IF((U243-NOW())&lt;0,-(U243-NOW()),0))</f>
        <v/>
      </c>
      <c r="Y243" s="2" t="str">
        <f>IF(R243=0,"Đã thanh toán",IF(X243="","",IF(X243&lt;=0,"Chưa đến hạn thanh toán",IF(X243&lt;=30,"Nợ quá hạn 30 ngày",IF(X243&lt;=60,"Nợ quá hạn từ 30 ngày đến 60 ngày",IF(X243&lt;=90,"Nợ quá hạn từ 60 ngày đến 90 ngày",IF(X243&lt;=120,"Nợ quá hạn từ 90 ngày đến 120 ngày","Nợ quá hạn hơn 120 ngày có khả năng mất thanh toán")))))))</f>
        <v>Đã thanh toán</v>
      </c>
      <c r="Z243" s="42">
        <f>IF(S243="","",S243)</f>
        <v>46034</v>
      </c>
      <c r="AA243" s="42">
        <f>IF(M243="","",M243)</f>
        <v>46063</v>
      </c>
      <c r="AD243" s="2" t="str">
        <f>VLOOKUP($A243,MA_KH!$A:$Q,MA_KH!O$1,0)</f>
        <v>MEGA</v>
      </c>
      <c r="AE243" s="2" t="str">
        <f>VLOOKUP($A243,MA_KH!$A:$Q,MA_KH!P$1,0)</f>
        <v>CÔNG TY TNHH MM MEGA MARKET (VIỆT NAM)</v>
      </c>
    </row>
    <row r="244" spans="1:31" ht="25.5" customHeight="1">
      <c r="A244" s="54" t="s">
        <v>16309</v>
      </c>
      <c r="B244" s="54" t="s">
        <v>255</v>
      </c>
      <c r="C244" s="55">
        <v>46029</v>
      </c>
      <c r="D244" s="54" t="s">
        <v>16883</v>
      </c>
      <c r="E244" s="55">
        <v>46029</v>
      </c>
      <c r="F244" s="54">
        <v>2</v>
      </c>
      <c r="G244" s="54" t="s">
        <v>16884</v>
      </c>
      <c r="H244" s="56">
        <v>1248327</v>
      </c>
      <c r="I244" s="63">
        <v>0</v>
      </c>
      <c r="J244" s="56">
        <v>99866</v>
      </c>
      <c r="K244" s="56">
        <v>1348193</v>
      </c>
      <c r="L244" s="64" t="s">
        <v>17238</v>
      </c>
      <c r="M244" s="6">
        <v>46034</v>
      </c>
      <c r="O244" s="32">
        <f>IF(Table1[[#This Row],[Phân loại]]="Tồn đầu kỳ",Table1[[#This Row],[Tổng giá trị]],0)</f>
        <v>0</v>
      </c>
      <c r="P244" s="7">
        <f>IF(Table1[[#This Row],[Số còn phải thu ĐK]]&lt;&gt;0,0,IF(Table1[[#This Row],[Phân loại]]="Bán hàng",Table1[[#This Row],[Tổng giá trị]],-Table1[[#This Row],[Tổng giá trị]]))</f>
        <v>-1348193</v>
      </c>
      <c r="Q244" s="32">
        <f>IF(M244&lt;&gt;"",IF(O244&lt;&gt;0,O244,P244),0)</f>
        <v>-1348193</v>
      </c>
      <c r="R244" s="7">
        <f>Table1[[#This Row],[Số còn phải thu ĐK]]+Table1[[#This Row],[Giá Trị HD sau CK]]-Table1[[#This Row],[Số tiền đã thu]]</f>
        <v>0</v>
      </c>
      <c r="S244" s="6">
        <f>IF(Table1[[#This Row],[Ngày hóa đơn]]&lt;&gt;"",Table1[[#This Row],[Ngày hóa đơn]],IF(Table1[[#This Row],[Ngày hạch toán]]&lt;&gt;"",Table1[[#This Row],[Ngày hạch toán]],""))</f>
        <v>46029</v>
      </c>
      <c r="T244" s="7"/>
      <c r="U244" s="6">
        <f>IF(Table1[[#This Row],[Ngày tính CN]]="","",S244+T244)</f>
        <v>46029</v>
      </c>
      <c r="V244" s="32">
        <f ca="1">IF(Table1[[#This Row],[Hạn thanh toán]]="","",IF((U244-NOW())&lt;0,0,(U244-NOW())))</f>
        <v>0</v>
      </c>
      <c r="W244" s="32"/>
      <c r="X244" s="32" t="str">
        <f ca="1">IF(OR(U244="",R244=0),"",IF((U244-NOW())&lt;0,-(U244-NOW()),0))</f>
        <v/>
      </c>
      <c r="Y244" s="2" t="str">
        <f>IF(R244=0,"Đã thanh toán",IF(X244="","",IF(X244&lt;=0,"Chưa đến hạn thanh toán",IF(X244&lt;=30,"Nợ quá hạn 30 ngày",IF(X244&lt;=60,"Nợ quá hạn từ 30 ngày đến 60 ngày",IF(X244&lt;=90,"Nợ quá hạn từ 60 ngày đến 90 ngày",IF(X244&lt;=120,"Nợ quá hạn từ 90 ngày đến 120 ngày","Nợ quá hạn hơn 120 ngày có khả năng mất thanh toán")))))))</f>
        <v>Đã thanh toán</v>
      </c>
      <c r="Z244" s="42">
        <f>IF(S244="","",S244)</f>
        <v>46029</v>
      </c>
      <c r="AA244" s="42">
        <f>IF(M244="","",M244)</f>
        <v>46034</v>
      </c>
      <c r="AD244" s="2" t="str">
        <f>VLOOKUP($A244,MA_KH!$A:$Q,MA_KH!O$1,0)</f>
        <v>MEGA</v>
      </c>
      <c r="AE244" s="2" t="str">
        <f>VLOOKUP($A244,MA_KH!$A:$Q,MA_KH!P$1,0)</f>
        <v>CÔNG TY TNHH MM MEGA MARKET (VIỆT NAM)</v>
      </c>
    </row>
    <row r="245" spans="1:31" ht="25.5" customHeight="1">
      <c r="A245" s="54" t="s">
        <v>16308</v>
      </c>
      <c r="B245" s="54" t="s">
        <v>194</v>
      </c>
      <c r="C245" s="55">
        <v>46029</v>
      </c>
      <c r="D245" s="54" t="s">
        <v>16885</v>
      </c>
      <c r="E245" s="55">
        <v>46029</v>
      </c>
      <c r="F245" s="54">
        <v>5</v>
      </c>
      <c r="G245" s="54" t="s">
        <v>16886</v>
      </c>
      <c r="H245" s="56">
        <v>8255789</v>
      </c>
      <c r="I245" s="63">
        <v>0</v>
      </c>
      <c r="J245" s="56">
        <v>660463</v>
      </c>
      <c r="K245" s="56">
        <v>8916252</v>
      </c>
      <c r="L245" s="64" t="s">
        <v>17238</v>
      </c>
      <c r="M245" s="6">
        <v>46034</v>
      </c>
      <c r="O245" s="32">
        <f>IF(Table1[[#This Row],[Phân loại]]="Tồn đầu kỳ",Table1[[#This Row],[Tổng giá trị]],0)</f>
        <v>0</v>
      </c>
      <c r="P245" s="7">
        <f>IF(Table1[[#This Row],[Số còn phải thu ĐK]]&lt;&gt;0,0,IF(Table1[[#This Row],[Phân loại]]="Bán hàng",Table1[[#This Row],[Tổng giá trị]],-Table1[[#This Row],[Tổng giá trị]]))</f>
        <v>-8916252</v>
      </c>
      <c r="Q245" s="32">
        <f>IF(M245&lt;&gt;"",IF(O245&lt;&gt;0,O245,P245),0)</f>
        <v>-8916252</v>
      </c>
      <c r="R245" s="7">
        <f>Table1[[#This Row],[Số còn phải thu ĐK]]+Table1[[#This Row],[Giá Trị HD sau CK]]-Table1[[#This Row],[Số tiền đã thu]]</f>
        <v>0</v>
      </c>
      <c r="S245" s="6">
        <f>IF(Table1[[#This Row],[Ngày hóa đơn]]&lt;&gt;"",Table1[[#This Row],[Ngày hóa đơn]],IF(Table1[[#This Row],[Ngày hạch toán]]&lt;&gt;"",Table1[[#This Row],[Ngày hạch toán]],""))</f>
        <v>46029</v>
      </c>
      <c r="T245" s="7"/>
      <c r="U245" s="6">
        <f>IF(Table1[[#This Row],[Ngày tính CN]]="","",S245+T245)</f>
        <v>46029</v>
      </c>
      <c r="V245" s="32">
        <f ca="1">IF(Table1[[#This Row],[Hạn thanh toán]]="","",IF((U245-NOW())&lt;0,0,(U245-NOW())))</f>
        <v>0</v>
      </c>
      <c r="W245" s="32"/>
      <c r="X245" s="32" t="str">
        <f ca="1">IF(OR(U245="",R245=0),"",IF((U245-NOW())&lt;0,-(U245-NOW()),0))</f>
        <v/>
      </c>
      <c r="Y245" s="2" t="str">
        <f>IF(R245=0,"Đã thanh toán",IF(X245="","",IF(X245&lt;=0,"Chưa đến hạn thanh toán",IF(X245&lt;=30,"Nợ quá hạn 30 ngày",IF(X245&lt;=60,"Nợ quá hạn từ 30 ngày đến 60 ngày",IF(X245&lt;=90,"Nợ quá hạn từ 60 ngày đến 90 ngày",IF(X245&lt;=120,"Nợ quá hạn từ 90 ngày đến 120 ngày","Nợ quá hạn hơn 120 ngày có khả năng mất thanh toán")))))))</f>
        <v>Đã thanh toán</v>
      </c>
      <c r="Z245" s="42">
        <f>IF(S245="","",S245)</f>
        <v>46029</v>
      </c>
      <c r="AA245" s="42">
        <f>IF(M245="","",M245)</f>
        <v>46034</v>
      </c>
      <c r="AD245" s="2" t="str">
        <f>VLOOKUP($A245,MA_KH!$A:$Q,MA_KH!O$1,0)</f>
        <v>MEGA</v>
      </c>
      <c r="AE245" s="2" t="str">
        <f>VLOOKUP($A245,MA_KH!$A:$Q,MA_KH!P$1,0)</f>
        <v>CÔNG TY TNHH MM MEGA MARKET (VIỆT NAM)</v>
      </c>
    </row>
    <row r="246" spans="1:31" ht="25.5" customHeight="1">
      <c r="A246" s="54" t="s">
        <v>101</v>
      </c>
      <c r="B246" s="54" t="s">
        <v>102</v>
      </c>
      <c r="C246" s="55">
        <v>46030</v>
      </c>
      <c r="D246" s="54" t="s">
        <v>14955</v>
      </c>
      <c r="E246" s="55">
        <v>46030</v>
      </c>
      <c r="F246" s="54" t="s">
        <v>19111</v>
      </c>
      <c r="G246" s="54" t="s">
        <v>14956</v>
      </c>
      <c r="H246" s="56">
        <v>1116060</v>
      </c>
      <c r="I246" s="143">
        <v>0</v>
      </c>
      <c r="J246" s="56">
        <v>89285</v>
      </c>
      <c r="K246" s="56">
        <v>1205345</v>
      </c>
      <c r="L246" s="64" t="s">
        <v>17236</v>
      </c>
      <c r="M246" s="6">
        <v>46063</v>
      </c>
      <c r="O246" s="32">
        <f>IF(Table1[[#This Row],[Phân loại]]="Tồn đầu kỳ",Table1[[#This Row],[Tổng giá trị]],0)</f>
        <v>0</v>
      </c>
      <c r="P246" s="7">
        <f>IF(Table1[[#This Row],[Số còn phải thu ĐK]]&lt;&gt;0,0,IF(Table1[[#This Row],[Phân loại]]="Bán hàng",Table1[[#This Row],[Tổng giá trị]],-Table1[[#This Row],[Tổng giá trị]]))</f>
        <v>1205345</v>
      </c>
      <c r="Q246" s="32">
        <f>IF(M246&lt;&gt;"",IF(O246&lt;&gt;0,O246,P246),0)</f>
        <v>1205345</v>
      </c>
      <c r="R246" s="7">
        <f>Table1[[#This Row],[Số còn phải thu ĐK]]+Table1[[#This Row],[Giá Trị HD sau CK]]-Table1[[#This Row],[Số tiền đã thu]]</f>
        <v>0</v>
      </c>
      <c r="S246" s="6">
        <f>IF(Table1[[#This Row],[Ngày hóa đơn]]&lt;&gt;"",Table1[[#This Row],[Ngày hóa đơn]],IF(Table1[[#This Row],[Ngày hạch toán]]&lt;&gt;"",Table1[[#This Row],[Ngày hạch toán]],""))</f>
        <v>46030</v>
      </c>
      <c r="T246" s="7"/>
      <c r="U246" s="6">
        <f>IF(Table1[[#This Row],[Ngày tính CN]]="","",S246+T246)</f>
        <v>46030</v>
      </c>
      <c r="V246" s="32">
        <f ca="1">IF(Table1[[#This Row],[Hạn thanh toán]]="","",IF((U246-NOW())&lt;0,0,(U246-NOW())))</f>
        <v>0</v>
      </c>
      <c r="W246" s="32"/>
      <c r="X246" s="32" t="str">
        <f ca="1">IF(OR(U246="",R246=0),"",IF((U246-NOW())&lt;0,-(U246-NOW()),0))</f>
        <v/>
      </c>
      <c r="Y246" s="2" t="str">
        <f>IF(R246=0,"Đã thanh toán",IF(X246="","",IF(X246&lt;=0,"Chưa đến hạn thanh toán",IF(X246&lt;=30,"Nợ quá hạn 30 ngày",IF(X246&lt;=60,"Nợ quá hạn từ 30 ngày đến 60 ngày",IF(X246&lt;=90,"Nợ quá hạn từ 60 ngày đến 90 ngày",IF(X246&lt;=120,"Nợ quá hạn từ 90 ngày đến 120 ngày","Nợ quá hạn hơn 120 ngày có khả năng mất thanh toán")))))))</f>
        <v>Đã thanh toán</v>
      </c>
      <c r="Z246" s="42">
        <f>IF(S246="","",S246)</f>
        <v>46030</v>
      </c>
      <c r="AA246" s="42">
        <f>IF(M246="","",M246)</f>
        <v>46063</v>
      </c>
      <c r="AD246" s="2" t="str">
        <f>VLOOKUP($A246,MA_KH!$A:$Q,MA_KH!O$1,0)</f>
        <v>MEGA</v>
      </c>
      <c r="AE246" s="2" t="str">
        <f>VLOOKUP($A246,MA_KH!$A:$Q,MA_KH!P$1,0)</f>
        <v>CÔNG TY TNHH MM MEGA MARKET (VIỆT NAM)</v>
      </c>
    </row>
    <row r="247" spans="1:31" ht="25.5" customHeight="1">
      <c r="A247" s="54" t="s">
        <v>101</v>
      </c>
      <c r="B247" s="54" t="s">
        <v>102</v>
      </c>
      <c r="C247" s="55">
        <v>46030</v>
      </c>
      <c r="D247" s="54" t="s">
        <v>14957</v>
      </c>
      <c r="E247" s="55">
        <v>46030</v>
      </c>
      <c r="F247" s="54" t="s">
        <v>19112</v>
      </c>
      <c r="G247" s="54" t="s">
        <v>14958</v>
      </c>
      <c r="H247" s="56">
        <v>7463120</v>
      </c>
      <c r="I247" s="143">
        <v>0</v>
      </c>
      <c r="J247" s="56">
        <v>597050</v>
      </c>
      <c r="K247" s="56">
        <v>8060170</v>
      </c>
      <c r="L247" s="64" t="s">
        <v>17236</v>
      </c>
      <c r="M247" s="6">
        <v>46063</v>
      </c>
      <c r="O247" s="32">
        <f>IF(Table1[[#This Row],[Phân loại]]="Tồn đầu kỳ",Table1[[#This Row],[Tổng giá trị]],0)</f>
        <v>0</v>
      </c>
      <c r="P247" s="7">
        <f>IF(Table1[[#This Row],[Số còn phải thu ĐK]]&lt;&gt;0,0,IF(Table1[[#This Row],[Phân loại]]="Bán hàng",Table1[[#This Row],[Tổng giá trị]],-Table1[[#This Row],[Tổng giá trị]]))</f>
        <v>8060170</v>
      </c>
      <c r="Q247" s="32">
        <f>IF(M247&lt;&gt;"",IF(O247&lt;&gt;0,O247,P247),0)</f>
        <v>8060170</v>
      </c>
      <c r="R247" s="7">
        <f>Table1[[#This Row],[Số còn phải thu ĐK]]+Table1[[#This Row],[Giá Trị HD sau CK]]-Table1[[#This Row],[Số tiền đã thu]]</f>
        <v>0</v>
      </c>
      <c r="S247" s="6">
        <f>IF(Table1[[#This Row],[Ngày hóa đơn]]&lt;&gt;"",Table1[[#This Row],[Ngày hóa đơn]],IF(Table1[[#This Row],[Ngày hạch toán]]&lt;&gt;"",Table1[[#This Row],[Ngày hạch toán]],""))</f>
        <v>46030</v>
      </c>
      <c r="T247" s="7"/>
      <c r="U247" s="6">
        <f>IF(Table1[[#This Row],[Ngày tính CN]]="","",S247+T247)</f>
        <v>46030</v>
      </c>
      <c r="V247" s="32">
        <f ca="1">IF(Table1[[#This Row],[Hạn thanh toán]]="","",IF((U247-NOW())&lt;0,0,(U247-NOW())))</f>
        <v>0</v>
      </c>
      <c r="W247" s="32"/>
      <c r="X247" s="32" t="str">
        <f ca="1">IF(OR(U247="",R247=0),"",IF((U247-NOW())&lt;0,-(U247-NOW()),0))</f>
        <v/>
      </c>
      <c r="Y247" s="2" t="str">
        <f>IF(R247=0,"Đã thanh toán",IF(X247="","",IF(X247&lt;=0,"Chưa đến hạn thanh toán",IF(X247&lt;=30,"Nợ quá hạn 30 ngày",IF(X247&lt;=60,"Nợ quá hạn từ 30 ngày đến 60 ngày",IF(X247&lt;=90,"Nợ quá hạn từ 60 ngày đến 90 ngày",IF(X247&lt;=120,"Nợ quá hạn từ 90 ngày đến 120 ngày","Nợ quá hạn hơn 120 ngày có khả năng mất thanh toán")))))))</f>
        <v>Đã thanh toán</v>
      </c>
      <c r="Z247" s="42">
        <f>IF(S247="","",S247)</f>
        <v>46030</v>
      </c>
      <c r="AA247" s="42">
        <f>IF(M247="","",M247)</f>
        <v>46063</v>
      </c>
      <c r="AD247" s="2" t="str">
        <f>VLOOKUP($A247,MA_KH!$A:$Q,MA_KH!O$1,0)</f>
        <v>MEGA</v>
      </c>
      <c r="AE247" s="2" t="str">
        <f>VLOOKUP($A247,MA_KH!$A:$Q,MA_KH!P$1,0)</f>
        <v>CÔNG TY TNHH MM MEGA MARKET (VIỆT NAM)</v>
      </c>
    </row>
    <row r="248" spans="1:31" ht="25.5" customHeight="1">
      <c r="A248" s="54" t="s">
        <v>101</v>
      </c>
      <c r="B248" s="54" t="s">
        <v>102</v>
      </c>
      <c r="C248" s="55">
        <v>46030</v>
      </c>
      <c r="D248" s="54" t="s">
        <v>14959</v>
      </c>
      <c r="E248" s="55">
        <v>46030</v>
      </c>
      <c r="F248" s="54" t="s">
        <v>19113</v>
      </c>
      <c r="G248" s="54" t="s">
        <v>14960</v>
      </c>
      <c r="H248" s="56">
        <v>3892430</v>
      </c>
      <c r="I248" s="143">
        <v>0</v>
      </c>
      <c r="J248" s="56">
        <v>311394</v>
      </c>
      <c r="K248" s="56">
        <v>4203824</v>
      </c>
      <c r="L248" s="64" t="s">
        <v>17236</v>
      </c>
      <c r="M248" s="6">
        <v>46063</v>
      </c>
      <c r="O248" s="32">
        <f>IF(Table1[[#This Row],[Phân loại]]="Tồn đầu kỳ",Table1[[#This Row],[Tổng giá trị]],0)</f>
        <v>0</v>
      </c>
      <c r="P248" s="7">
        <f>IF(Table1[[#This Row],[Số còn phải thu ĐK]]&lt;&gt;0,0,IF(Table1[[#This Row],[Phân loại]]="Bán hàng",Table1[[#This Row],[Tổng giá trị]],-Table1[[#This Row],[Tổng giá trị]]))</f>
        <v>4203824</v>
      </c>
      <c r="Q248" s="32">
        <f>IF(M248&lt;&gt;"",IF(O248&lt;&gt;0,O248,P248),0)</f>
        <v>4203824</v>
      </c>
      <c r="R248" s="7">
        <f>Table1[[#This Row],[Số còn phải thu ĐK]]+Table1[[#This Row],[Giá Trị HD sau CK]]-Table1[[#This Row],[Số tiền đã thu]]</f>
        <v>0</v>
      </c>
      <c r="S248" s="6">
        <f>IF(Table1[[#This Row],[Ngày hóa đơn]]&lt;&gt;"",Table1[[#This Row],[Ngày hóa đơn]],IF(Table1[[#This Row],[Ngày hạch toán]]&lt;&gt;"",Table1[[#This Row],[Ngày hạch toán]],""))</f>
        <v>46030</v>
      </c>
      <c r="T248" s="7"/>
      <c r="U248" s="6">
        <f>IF(Table1[[#This Row],[Ngày tính CN]]="","",S248+T248)</f>
        <v>46030</v>
      </c>
      <c r="V248" s="32">
        <f ca="1">IF(Table1[[#This Row],[Hạn thanh toán]]="","",IF((U248-NOW())&lt;0,0,(U248-NOW())))</f>
        <v>0</v>
      </c>
      <c r="W248" s="32"/>
      <c r="X248" s="32" t="str">
        <f ca="1">IF(OR(U248="",R248=0),"",IF((U248-NOW())&lt;0,-(U248-NOW()),0))</f>
        <v/>
      </c>
      <c r="Y248" s="2" t="str">
        <f>IF(R248=0,"Đã thanh toán",IF(X248="","",IF(X248&lt;=0,"Chưa đến hạn thanh toán",IF(X248&lt;=30,"Nợ quá hạn 30 ngày",IF(X248&lt;=60,"Nợ quá hạn từ 30 ngày đến 60 ngày",IF(X248&lt;=90,"Nợ quá hạn từ 60 ngày đến 90 ngày",IF(X248&lt;=120,"Nợ quá hạn từ 90 ngày đến 120 ngày","Nợ quá hạn hơn 120 ngày có khả năng mất thanh toán")))))))</f>
        <v>Đã thanh toán</v>
      </c>
      <c r="Z248" s="42">
        <f>IF(S248="","",S248)</f>
        <v>46030</v>
      </c>
      <c r="AA248" s="42">
        <f>IF(M248="","",M248)</f>
        <v>46063</v>
      </c>
      <c r="AD248" s="2" t="str">
        <f>VLOOKUP($A248,MA_KH!$A:$Q,MA_KH!O$1,0)</f>
        <v>MEGA</v>
      </c>
      <c r="AE248" s="2" t="str">
        <f>VLOOKUP($A248,MA_KH!$A:$Q,MA_KH!P$1,0)</f>
        <v>CÔNG TY TNHH MM MEGA MARKET (VIỆT NAM)</v>
      </c>
    </row>
    <row r="249" spans="1:31" ht="25.5" customHeight="1">
      <c r="A249" s="54" t="s">
        <v>101</v>
      </c>
      <c r="B249" s="54" t="s">
        <v>102</v>
      </c>
      <c r="C249" s="55">
        <v>46030</v>
      </c>
      <c r="D249" s="54" t="s">
        <v>14961</v>
      </c>
      <c r="E249" s="55">
        <v>46030</v>
      </c>
      <c r="F249" s="54" t="s">
        <v>19114</v>
      </c>
      <c r="G249" s="54" t="s">
        <v>14962</v>
      </c>
      <c r="H249" s="56">
        <v>100366</v>
      </c>
      <c r="I249" s="143">
        <v>0</v>
      </c>
      <c r="J249" s="56">
        <v>8029</v>
      </c>
      <c r="K249" s="56">
        <v>108395</v>
      </c>
      <c r="L249" s="64" t="s">
        <v>17236</v>
      </c>
      <c r="M249" s="6">
        <v>46063</v>
      </c>
      <c r="O249" s="32">
        <f>IF(Table1[[#This Row],[Phân loại]]="Tồn đầu kỳ",Table1[[#This Row],[Tổng giá trị]],0)</f>
        <v>0</v>
      </c>
      <c r="P249" s="7">
        <f>IF(Table1[[#This Row],[Số còn phải thu ĐK]]&lt;&gt;0,0,IF(Table1[[#This Row],[Phân loại]]="Bán hàng",Table1[[#This Row],[Tổng giá trị]],-Table1[[#This Row],[Tổng giá trị]]))</f>
        <v>108395</v>
      </c>
      <c r="Q249" s="32">
        <f>IF(M249&lt;&gt;"",IF(O249&lt;&gt;0,O249,P249),0)</f>
        <v>108395</v>
      </c>
      <c r="R249" s="7">
        <f>Table1[[#This Row],[Số còn phải thu ĐK]]+Table1[[#This Row],[Giá Trị HD sau CK]]-Table1[[#This Row],[Số tiền đã thu]]</f>
        <v>0</v>
      </c>
      <c r="S249" s="6">
        <f>IF(Table1[[#This Row],[Ngày hóa đơn]]&lt;&gt;"",Table1[[#This Row],[Ngày hóa đơn]],IF(Table1[[#This Row],[Ngày hạch toán]]&lt;&gt;"",Table1[[#This Row],[Ngày hạch toán]],""))</f>
        <v>46030</v>
      </c>
      <c r="T249" s="7"/>
      <c r="U249" s="6">
        <f>IF(Table1[[#This Row],[Ngày tính CN]]="","",S249+T249)</f>
        <v>46030</v>
      </c>
      <c r="V249" s="32">
        <f ca="1">IF(Table1[[#This Row],[Hạn thanh toán]]="","",IF((U249-NOW())&lt;0,0,(U249-NOW())))</f>
        <v>0</v>
      </c>
      <c r="W249" s="32"/>
      <c r="X249" s="32" t="str">
        <f ca="1">IF(OR(U249="",R249=0),"",IF((U249-NOW())&lt;0,-(U249-NOW()),0))</f>
        <v/>
      </c>
      <c r="Y249" s="2" t="str">
        <f>IF(R249=0,"Đã thanh toán",IF(X249="","",IF(X249&lt;=0,"Chưa đến hạn thanh toán",IF(X249&lt;=30,"Nợ quá hạn 30 ngày",IF(X249&lt;=60,"Nợ quá hạn từ 30 ngày đến 60 ngày",IF(X249&lt;=90,"Nợ quá hạn từ 60 ngày đến 90 ngày",IF(X249&lt;=120,"Nợ quá hạn từ 90 ngày đến 120 ngày","Nợ quá hạn hơn 120 ngày có khả năng mất thanh toán")))))))</f>
        <v>Đã thanh toán</v>
      </c>
      <c r="Z249" s="42">
        <f>IF(S249="","",S249)</f>
        <v>46030</v>
      </c>
      <c r="AA249" s="42">
        <f>IF(M249="","",M249)</f>
        <v>46063</v>
      </c>
      <c r="AD249" s="2" t="str">
        <f>VLOOKUP($A249,MA_KH!$A:$Q,MA_KH!O$1,0)</f>
        <v>MEGA</v>
      </c>
      <c r="AE249" s="2" t="str">
        <f>VLOOKUP($A249,MA_KH!$A:$Q,MA_KH!P$1,0)</f>
        <v>CÔNG TY TNHH MM MEGA MARKET (VIỆT NAM)</v>
      </c>
    </row>
    <row r="250" spans="1:31" ht="25.5" customHeight="1">
      <c r="A250" s="54" t="s">
        <v>101</v>
      </c>
      <c r="B250" s="54" t="s">
        <v>102</v>
      </c>
      <c r="C250" s="55">
        <v>46030</v>
      </c>
      <c r="D250" s="54" t="s">
        <v>14963</v>
      </c>
      <c r="E250" s="55">
        <v>46030</v>
      </c>
      <c r="F250" s="54" t="s">
        <v>19115</v>
      </c>
      <c r="G250" s="54" t="s">
        <v>14964</v>
      </c>
      <c r="H250" s="56">
        <v>2024120</v>
      </c>
      <c r="I250" s="143">
        <v>0</v>
      </c>
      <c r="J250" s="56">
        <v>161930</v>
      </c>
      <c r="K250" s="56">
        <v>2186050</v>
      </c>
      <c r="L250" s="64" t="s">
        <v>17236</v>
      </c>
      <c r="M250" s="6">
        <v>46063</v>
      </c>
      <c r="O250" s="32">
        <f>IF(Table1[[#This Row],[Phân loại]]="Tồn đầu kỳ",Table1[[#This Row],[Tổng giá trị]],0)</f>
        <v>0</v>
      </c>
      <c r="P250" s="7">
        <f>IF(Table1[[#This Row],[Số còn phải thu ĐK]]&lt;&gt;0,0,IF(Table1[[#This Row],[Phân loại]]="Bán hàng",Table1[[#This Row],[Tổng giá trị]],-Table1[[#This Row],[Tổng giá trị]]))</f>
        <v>2186050</v>
      </c>
      <c r="Q250" s="32">
        <f>IF(M250&lt;&gt;"",IF(O250&lt;&gt;0,O250,P250),0)</f>
        <v>2186050</v>
      </c>
      <c r="R250" s="7">
        <f>Table1[[#This Row],[Số còn phải thu ĐK]]+Table1[[#This Row],[Giá Trị HD sau CK]]-Table1[[#This Row],[Số tiền đã thu]]</f>
        <v>0</v>
      </c>
      <c r="S250" s="6">
        <f>IF(Table1[[#This Row],[Ngày hóa đơn]]&lt;&gt;"",Table1[[#This Row],[Ngày hóa đơn]],IF(Table1[[#This Row],[Ngày hạch toán]]&lt;&gt;"",Table1[[#This Row],[Ngày hạch toán]],""))</f>
        <v>46030</v>
      </c>
      <c r="T250" s="7"/>
      <c r="U250" s="6">
        <f>IF(Table1[[#This Row],[Ngày tính CN]]="","",S250+T250)</f>
        <v>46030</v>
      </c>
      <c r="V250" s="32">
        <f ca="1">IF(Table1[[#This Row],[Hạn thanh toán]]="","",IF((U250-NOW())&lt;0,0,(U250-NOW())))</f>
        <v>0</v>
      </c>
      <c r="W250" s="32"/>
      <c r="X250" s="32" t="str">
        <f ca="1">IF(OR(U250="",R250=0),"",IF((U250-NOW())&lt;0,-(U250-NOW()),0))</f>
        <v/>
      </c>
      <c r="Y250" s="2" t="str">
        <f>IF(R250=0,"Đã thanh toán",IF(X250="","",IF(X250&lt;=0,"Chưa đến hạn thanh toán",IF(X250&lt;=30,"Nợ quá hạn 30 ngày",IF(X250&lt;=60,"Nợ quá hạn từ 30 ngày đến 60 ngày",IF(X250&lt;=90,"Nợ quá hạn từ 60 ngày đến 90 ngày",IF(X250&lt;=120,"Nợ quá hạn từ 90 ngày đến 120 ngày","Nợ quá hạn hơn 120 ngày có khả năng mất thanh toán")))))))</f>
        <v>Đã thanh toán</v>
      </c>
      <c r="Z250" s="42">
        <f>IF(S250="","",S250)</f>
        <v>46030</v>
      </c>
      <c r="AA250" s="42">
        <f>IF(M250="","",M250)</f>
        <v>46063</v>
      </c>
      <c r="AD250" s="2" t="str">
        <f>VLOOKUP($A250,MA_KH!$A:$Q,MA_KH!O$1,0)</f>
        <v>MEGA</v>
      </c>
      <c r="AE250" s="2" t="str">
        <f>VLOOKUP($A250,MA_KH!$A:$Q,MA_KH!P$1,0)</f>
        <v>CÔNG TY TNHH MM MEGA MARKET (VIỆT NAM)</v>
      </c>
    </row>
    <row r="251" spans="1:31" ht="25.5" customHeight="1">
      <c r="A251" s="54" t="s">
        <v>16294</v>
      </c>
      <c r="B251" s="54" t="s">
        <v>259</v>
      </c>
      <c r="C251" s="55">
        <v>46030</v>
      </c>
      <c r="D251" s="54" t="s">
        <v>16887</v>
      </c>
      <c r="E251" s="55">
        <v>46035</v>
      </c>
      <c r="F251" s="54" t="s">
        <v>19145</v>
      </c>
      <c r="G251" s="54" t="s">
        <v>16889</v>
      </c>
      <c r="H251" s="56">
        <v>2024120</v>
      </c>
      <c r="I251" s="63">
        <v>0</v>
      </c>
      <c r="J251" s="56">
        <v>161930</v>
      </c>
      <c r="K251" s="56">
        <v>2186050</v>
      </c>
      <c r="L251" s="64" t="s">
        <v>17236</v>
      </c>
      <c r="M251" s="6">
        <v>46077</v>
      </c>
      <c r="O251" s="32">
        <f>IF(Table1[[#This Row],[Phân loại]]="Tồn đầu kỳ",Table1[[#This Row],[Tổng giá trị]],0)</f>
        <v>0</v>
      </c>
      <c r="P251" s="7">
        <f>IF(Table1[[#This Row],[Số còn phải thu ĐK]]&lt;&gt;0,0,IF(Table1[[#This Row],[Phân loại]]="Bán hàng",Table1[[#This Row],[Tổng giá trị]],-Table1[[#This Row],[Tổng giá trị]]))</f>
        <v>2186050</v>
      </c>
      <c r="Q251" s="32">
        <f>IF(M251&lt;&gt;"",IF(O251&lt;&gt;0,O251,P251),0)</f>
        <v>2186050</v>
      </c>
      <c r="R251" s="7">
        <f>Table1[[#This Row],[Số còn phải thu ĐK]]+Table1[[#This Row],[Giá Trị HD sau CK]]-Table1[[#This Row],[Số tiền đã thu]]</f>
        <v>0</v>
      </c>
      <c r="S251" s="6">
        <f>IF(Table1[[#This Row],[Ngày hóa đơn]]&lt;&gt;"",Table1[[#This Row],[Ngày hóa đơn]],IF(Table1[[#This Row],[Ngày hạch toán]]&lt;&gt;"",Table1[[#This Row],[Ngày hạch toán]],""))</f>
        <v>46035</v>
      </c>
      <c r="T251" s="7"/>
      <c r="U251" s="6">
        <f>IF(Table1[[#This Row],[Ngày tính CN]]="","",S251+T251)</f>
        <v>46035</v>
      </c>
      <c r="V251" s="32">
        <f ca="1">IF(Table1[[#This Row],[Hạn thanh toán]]="","",IF((U251-NOW())&lt;0,0,(U251-NOW())))</f>
        <v>0</v>
      </c>
      <c r="W251" s="32"/>
      <c r="X251" s="32" t="str">
        <f ca="1">IF(OR(U251="",R251=0),"",IF((U251-NOW())&lt;0,-(U251-NOW()),0))</f>
        <v/>
      </c>
      <c r="Y251" s="2" t="str">
        <f>IF(R251=0,"Đã thanh toán",IF(X251="","",IF(X251&lt;=0,"Chưa đến hạn thanh toán",IF(X251&lt;=30,"Nợ quá hạn 30 ngày",IF(X251&lt;=60,"Nợ quá hạn từ 30 ngày đến 60 ngày",IF(X251&lt;=90,"Nợ quá hạn từ 60 ngày đến 90 ngày",IF(X251&lt;=120,"Nợ quá hạn từ 90 ngày đến 120 ngày","Nợ quá hạn hơn 120 ngày có khả năng mất thanh toán")))))))</f>
        <v>Đã thanh toán</v>
      </c>
      <c r="Z251" s="42">
        <f>IF(S251="","",S251)</f>
        <v>46035</v>
      </c>
      <c r="AA251" s="42">
        <f>IF(M251="","",M251)</f>
        <v>46077</v>
      </c>
      <c r="AD251" s="2" t="str">
        <f>VLOOKUP($A251,MA_KH!$A:$Q,MA_KH!O$1,0)</f>
        <v>MEGA</v>
      </c>
      <c r="AE251" s="2" t="str">
        <f>VLOOKUP($A251,MA_KH!$A:$Q,MA_KH!P$1,0)</f>
        <v>CÔNG TY TNHH MM MEGA MARKET (VIỆT NAM)</v>
      </c>
    </row>
    <row r="252" spans="1:31" ht="25.5" customHeight="1">
      <c r="A252" s="54" t="s">
        <v>16290</v>
      </c>
      <c r="B252" s="54" t="s">
        <v>192</v>
      </c>
      <c r="C252" s="55">
        <v>46030</v>
      </c>
      <c r="D252" s="54" t="s">
        <v>16890</v>
      </c>
      <c r="E252" s="55">
        <v>46035</v>
      </c>
      <c r="F252" s="54" t="s">
        <v>19146</v>
      </c>
      <c r="G252" s="54" t="s">
        <v>16891</v>
      </c>
      <c r="H252" s="56">
        <v>2024120</v>
      </c>
      <c r="I252" s="63">
        <v>0</v>
      </c>
      <c r="J252" s="56">
        <v>161930</v>
      </c>
      <c r="K252" s="56">
        <v>2186050</v>
      </c>
      <c r="L252" s="64" t="s">
        <v>17236</v>
      </c>
      <c r="M252" s="6">
        <v>46077</v>
      </c>
      <c r="O252" s="32">
        <f>IF(Table1[[#This Row],[Phân loại]]="Tồn đầu kỳ",Table1[[#This Row],[Tổng giá trị]],0)</f>
        <v>0</v>
      </c>
      <c r="P252" s="7">
        <f>IF(Table1[[#This Row],[Số còn phải thu ĐK]]&lt;&gt;0,0,IF(Table1[[#This Row],[Phân loại]]="Bán hàng",Table1[[#This Row],[Tổng giá trị]],-Table1[[#This Row],[Tổng giá trị]]))</f>
        <v>2186050</v>
      </c>
      <c r="Q252" s="32">
        <f>IF(M252&lt;&gt;"",IF(O252&lt;&gt;0,O252,P252),0)</f>
        <v>2186050</v>
      </c>
      <c r="R252" s="7">
        <f>Table1[[#This Row],[Số còn phải thu ĐK]]+Table1[[#This Row],[Giá Trị HD sau CK]]-Table1[[#This Row],[Số tiền đã thu]]</f>
        <v>0</v>
      </c>
      <c r="S252" s="6">
        <f>IF(Table1[[#This Row],[Ngày hóa đơn]]&lt;&gt;"",Table1[[#This Row],[Ngày hóa đơn]],IF(Table1[[#This Row],[Ngày hạch toán]]&lt;&gt;"",Table1[[#This Row],[Ngày hạch toán]],""))</f>
        <v>46035</v>
      </c>
      <c r="T252" s="7"/>
      <c r="U252" s="6">
        <f>IF(Table1[[#This Row],[Ngày tính CN]]="","",S252+T252)</f>
        <v>46035</v>
      </c>
      <c r="V252" s="32">
        <f ca="1">IF(Table1[[#This Row],[Hạn thanh toán]]="","",IF((U252-NOW())&lt;0,0,(U252-NOW())))</f>
        <v>0</v>
      </c>
      <c r="W252" s="32"/>
      <c r="X252" s="32" t="str">
        <f ca="1">IF(OR(U252="",R252=0),"",IF((U252-NOW())&lt;0,-(U252-NOW()),0))</f>
        <v/>
      </c>
      <c r="Y252" s="2" t="str">
        <f>IF(R252=0,"Đã thanh toán",IF(X252="","",IF(X252&lt;=0,"Chưa đến hạn thanh toán",IF(X252&lt;=30,"Nợ quá hạn 30 ngày",IF(X252&lt;=60,"Nợ quá hạn từ 30 ngày đến 60 ngày",IF(X252&lt;=90,"Nợ quá hạn từ 60 ngày đến 90 ngày",IF(X252&lt;=120,"Nợ quá hạn từ 90 ngày đến 120 ngày","Nợ quá hạn hơn 120 ngày có khả năng mất thanh toán")))))))</f>
        <v>Đã thanh toán</v>
      </c>
      <c r="Z252" s="42">
        <f>IF(S252="","",S252)</f>
        <v>46035</v>
      </c>
      <c r="AA252" s="42">
        <f>IF(M252="","",M252)</f>
        <v>46077</v>
      </c>
      <c r="AD252" s="2" t="str">
        <f>VLOOKUP($A252,MA_KH!$A:$Q,MA_KH!O$1,0)</f>
        <v>MEGA</v>
      </c>
      <c r="AE252" s="2" t="str">
        <f>VLOOKUP($A252,MA_KH!$A:$Q,MA_KH!P$1,0)</f>
        <v>CÔNG TY TNHH MM MEGA MARKET (VIỆT NAM)</v>
      </c>
    </row>
    <row r="253" spans="1:31" ht="25.5" customHeight="1">
      <c r="A253" s="54" t="s">
        <v>16309</v>
      </c>
      <c r="B253" s="54" t="s">
        <v>255</v>
      </c>
      <c r="C253" s="55">
        <v>46030</v>
      </c>
      <c r="D253" s="54" t="s">
        <v>16892</v>
      </c>
      <c r="E253" s="55">
        <v>46035</v>
      </c>
      <c r="F253" s="54" t="s">
        <v>19147</v>
      </c>
      <c r="G253" s="54" t="s">
        <v>16893</v>
      </c>
      <c r="H253" s="56">
        <v>1468620</v>
      </c>
      <c r="I253" s="63">
        <v>0</v>
      </c>
      <c r="J253" s="56">
        <v>117490</v>
      </c>
      <c r="K253" s="56">
        <v>1586110</v>
      </c>
      <c r="L253" s="64" t="s">
        <v>17236</v>
      </c>
      <c r="M253" s="6">
        <v>46077</v>
      </c>
      <c r="O253" s="32">
        <f>IF(Table1[[#This Row],[Phân loại]]="Tồn đầu kỳ",Table1[[#This Row],[Tổng giá trị]],0)</f>
        <v>0</v>
      </c>
      <c r="P253" s="7">
        <f>IF(Table1[[#This Row],[Số còn phải thu ĐK]]&lt;&gt;0,0,IF(Table1[[#This Row],[Phân loại]]="Bán hàng",Table1[[#This Row],[Tổng giá trị]],-Table1[[#This Row],[Tổng giá trị]]))</f>
        <v>1586110</v>
      </c>
      <c r="Q253" s="32">
        <f>IF(M253&lt;&gt;"",IF(O253&lt;&gt;0,O253,P253),0)</f>
        <v>1586110</v>
      </c>
      <c r="R253" s="7">
        <f>Table1[[#This Row],[Số còn phải thu ĐK]]+Table1[[#This Row],[Giá Trị HD sau CK]]-Table1[[#This Row],[Số tiền đã thu]]</f>
        <v>0</v>
      </c>
      <c r="S253" s="6">
        <f>IF(Table1[[#This Row],[Ngày hóa đơn]]&lt;&gt;"",Table1[[#This Row],[Ngày hóa đơn]],IF(Table1[[#This Row],[Ngày hạch toán]]&lt;&gt;"",Table1[[#This Row],[Ngày hạch toán]],""))</f>
        <v>46035</v>
      </c>
      <c r="T253" s="7"/>
      <c r="U253" s="6">
        <f>IF(Table1[[#This Row],[Ngày tính CN]]="","",S253+T253)</f>
        <v>46035</v>
      </c>
      <c r="V253" s="32">
        <f ca="1">IF(Table1[[#This Row],[Hạn thanh toán]]="","",IF((U253-NOW())&lt;0,0,(U253-NOW())))</f>
        <v>0</v>
      </c>
      <c r="W253" s="32"/>
      <c r="X253" s="32" t="str">
        <f ca="1">IF(OR(U253="",R253=0),"",IF((U253-NOW())&lt;0,-(U253-NOW()),0))</f>
        <v/>
      </c>
      <c r="Y253" s="2" t="str">
        <f>IF(R253=0,"Đã thanh toán",IF(X253="","",IF(X253&lt;=0,"Chưa đến hạn thanh toán",IF(X253&lt;=30,"Nợ quá hạn 30 ngày",IF(X253&lt;=60,"Nợ quá hạn từ 30 ngày đến 60 ngày",IF(X253&lt;=90,"Nợ quá hạn từ 60 ngày đến 90 ngày",IF(X253&lt;=120,"Nợ quá hạn từ 90 ngày đến 120 ngày","Nợ quá hạn hơn 120 ngày có khả năng mất thanh toán")))))))</f>
        <v>Đã thanh toán</v>
      </c>
      <c r="Z253" s="42">
        <f>IF(S253="","",S253)</f>
        <v>46035</v>
      </c>
      <c r="AA253" s="42">
        <f>IF(M253="","",M253)</f>
        <v>46077</v>
      </c>
      <c r="AD253" s="2" t="str">
        <f>VLOOKUP($A253,MA_KH!$A:$Q,MA_KH!O$1,0)</f>
        <v>MEGA</v>
      </c>
      <c r="AE253" s="2" t="str">
        <f>VLOOKUP($A253,MA_KH!$A:$Q,MA_KH!P$1,0)</f>
        <v>CÔNG TY TNHH MM MEGA MARKET (VIỆT NAM)</v>
      </c>
    </row>
    <row r="254" spans="1:31" ht="25.5" customHeight="1">
      <c r="A254" s="54" t="s">
        <v>16295</v>
      </c>
      <c r="B254" s="54" t="s">
        <v>198</v>
      </c>
      <c r="C254" s="55">
        <v>46030</v>
      </c>
      <c r="D254" s="54" t="s">
        <v>16894</v>
      </c>
      <c r="E254" s="55">
        <v>46035</v>
      </c>
      <c r="F254" s="54" t="s">
        <v>19148</v>
      </c>
      <c r="G254" s="54" t="s">
        <v>16895</v>
      </c>
      <c r="H254" s="56">
        <v>2024120</v>
      </c>
      <c r="I254" s="63">
        <v>0</v>
      </c>
      <c r="J254" s="56">
        <v>161930</v>
      </c>
      <c r="K254" s="56">
        <v>2186050</v>
      </c>
      <c r="L254" s="64" t="s">
        <v>17236</v>
      </c>
      <c r="M254" s="6">
        <v>46077</v>
      </c>
      <c r="O254" s="32">
        <f>IF(Table1[[#This Row],[Phân loại]]="Tồn đầu kỳ",Table1[[#This Row],[Tổng giá trị]],0)</f>
        <v>0</v>
      </c>
      <c r="P254" s="7">
        <f>IF(Table1[[#This Row],[Số còn phải thu ĐK]]&lt;&gt;0,0,IF(Table1[[#This Row],[Phân loại]]="Bán hàng",Table1[[#This Row],[Tổng giá trị]],-Table1[[#This Row],[Tổng giá trị]]))</f>
        <v>2186050</v>
      </c>
      <c r="Q254" s="32">
        <f>IF(M254&lt;&gt;"",IF(O254&lt;&gt;0,O254,P254),0)</f>
        <v>2186050</v>
      </c>
      <c r="R254" s="7">
        <f>Table1[[#This Row],[Số còn phải thu ĐK]]+Table1[[#This Row],[Giá Trị HD sau CK]]-Table1[[#This Row],[Số tiền đã thu]]</f>
        <v>0</v>
      </c>
      <c r="S254" s="6">
        <f>IF(Table1[[#This Row],[Ngày hóa đơn]]&lt;&gt;"",Table1[[#This Row],[Ngày hóa đơn]],IF(Table1[[#This Row],[Ngày hạch toán]]&lt;&gt;"",Table1[[#This Row],[Ngày hạch toán]],""))</f>
        <v>46035</v>
      </c>
      <c r="T254" s="7"/>
      <c r="U254" s="6">
        <f>IF(Table1[[#This Row],[Ngày tính CN]]="","",S254+T254)</f>
        <v>46035</v>
      </c>
      <c r="V254" s="32">
        <f ca="1">IF(Table1[[#This Row],[Hạn thanh toán]]="","",IF((U254-NOW())&lt;0,0,(U254-NOW())))</f>
        <v>0</v>
      </c>
      <c r="W254" s="32"/>
      <c r="X254" s="32" t="str">
        <f ca="1">IF(OR(U254="",R254=0),"",IF((U254-NOW())&lt;0,-(U254-NOW()),0))</f>
        <v/>
      </c>
      <c r="Y254" s="2" t="str">
        <f>IF(R254=0,"Đã thanh toán",IF(X254="","",IF(X254&lt;=0,"Chưa đến hạn thanh toán",IF(X254&lt;=30,"Nợ quá hạn 30 ngày",IF(X254&lt;=60,"Nợ quá hạn từ 30 ngày đến 60 ngày",IF(X254&lt;=90,"Nợ quá hạn từ 60 ngày đến 90 ngày",IF(X254&lt;=120,"Nợ quá hạn từ 90 ngày đến 120 ngày","Nợ quá hạn hơn 120 ngày có khả năng mất thanh toán")))))))</f>
        <v>Đã thanh toán</v>
      </c>
      <c r="Z254" s="42">
        <f>IF(S254="","",S254)</f>
        <v>46035</v>
      </c>
      <c r="AA254" s="42">
        <f>IF(M254="","",M254)</f>
        <v>46077</v>
      </c>
      <c r="AD254" s="2" t="str">
        <f>VLOOKUP($A254,MA_KH!$A:$Q,MA_KH!O$1,0)</f>
        <v>MEGA</v>
      </c>
      <c r="AE254" s="2" t="str">
        <f>VLOOKUP($A254,MA_KH!$A:$Q,MA_KH!P$1,0)</f>
        <v>CÔNG TY TNHH MM MEGA MARKET (VIỆT NAM)</v>
      </c>
    </row>
    <row r="255" spans="1:31" ht="25.5" customHeight="1">
      <c r="A255" s="54" t="s">
        <v>16291</v>
      </c>
      <c r="B255" s="54" t="s">
        <v>200</v>
      </c>
      <c r="C255" s="55">
        <v>46030</v>
      </c>
      <c r="D255" s="54" t="s">
        <v>16896</v>
      </c>
      <c r="E255" s="55">
        <v>46035</v>
      </c>
      <c r="F255" s="54" t="s">
        <v>19149</v>
      </c>
      <c r="G255" s="54" t="s">
        <v>16897</v>
      </c>
      <c r="H255" s="56">
        <v>3142710</v>
      </c>
      <c r="I255" s="63">
        <v>0</v>
      </c>
      <c r="J255" s="56">
        <v>251417</v>
      </c>
      <c r="K255" s="56">
        <v>3394127</v>
      </c>
      <c r="L255" s="64" t="s">
        <v>17236</v>
      </c>
      <c r="M255" s="6">
        <v>46077</v>
      </c>
      <c r="O255" s="32">
        <f>IF(Table1[[#This Row],[Phân loại]]="Tồn đầu kỳ",Table1[[#This Row],[Tổng giá trị]],0)</f>
        <v>0</v>
      </c>
      <c r="P255" s="7">
        <f>IF(Table1[[#This Row],[Số còn phải thu ĐK]]&lt;&gt;0,0,IF(Table1[[#This Row],[Phân loại]]="Bán hàng",Table1[[#This Row],[Tổng giá trị]],-Table1[[#This Row],[Tổng giá trị]]))</f>
        <v>3394127</v>
      </c>
      <c r="Q255" s="32">
        <f>IF(M255&lt;&gt;"",IF(O255&lt;&gt;0,O255,P255),0)</f>
        <v>3394127</v>
      </c>
      <c r="R255" s="7">
        <f>Table1[[#This Row],[Số còn phải thu ĐK]]+Table1[[#This Row],[Giá Trị HD sau CK]]-Table1[[#This Row],[Số tiền đã thu]]</f>
        <v>0</v>
      </c>
      <c r="S255" s="6">
        <f>IF(Table1[[#This Row],[Ngày hóa đơn]]&lt;&gt;"",Table1[[#This Row],[Ngày hóa đơn]],IF(Table1[[#This Row],[Ngày hạch toán]]&lt;&gt;"",Table1[[#This Row],[Ngày hạch toán]],""))</f>
        <v>46035</v>
      </c>
      <c r="T255" s="7"/>
      <c r="U255" s="6">
        <f>IF(Table1[[#This Row],[Ngày tính CN]]="","",S255+T255)</f>
        <v>46035</v>
      </c>
      <c r="V255" s="32">
        <f ca="1">IF(Table1[[#This Row],[Hạn thanh toán]]="","",IF((U255-NOW())&lt;0,0,(U255-NOW())))</f>
        <v>0</v>
      </c>
      <c r="W255" s="32"/>
      <c r="X255" s="32" t="str">
        <f ca="1">IF(OR(U255="",R255=0),"",IF((U255-NOW())&lt;0,-(U255-NOW()),0))</f>
        <v/>
      </c>
      <c r="Y255" s="2" t="str">
        <f>IF(R255=0,"Đã thanh toán",IF(X255="","",IF(X255&lt;=0,"Chưa đến hạn thanh toán",IF(X255&lt;=30,"Nợ quá hạn 30 ngày",IF(X255&lt;=60,"Nợ quá hạn từ 30 ngày đến 60 ngày",IF(X255&lt;=90,"Nợ quá hạn từ 60 ngày đến 90 ngày",IF(X255&lt;=120,"Nợ quá hạn từ 90 ngày đến 120 ngày","Nợ quá hạn hơn 120 ngày có khả năng mất thanh toán")))))))</f>
        <v>Đã thanh toán</v>
      </c>
      <c r="Z255" s="42">
        <f>IF(S255="","",S255)</f>
        <v>46035</v>
      </c>
      <c r="AA255" s="42">
        <f>IF(M255="","",M255)</f>
        <v>46077</v>
      </c>
      <c r="AD255" s="2" t="str">
        <f>VLOOKUP($A255,MA_KH!$A:$Q,MA_KH!O$1,0)</f>
        <v>MEGA</v>
      </c>
      <c r="AE255" s="2" t="str">
        <f>VLOOKUP($A255,MA_KH!$A:$Q,MA_KH!P$1,0)</f>
        <v>CÔNG TY TNHH MM MEGA MARKET (VIỆT NAM)</v>
      </c>
    </row>
    <row r="256" spans="1:31" ht="25.5" customHeight="1">
      <c r="A256" s="54" t="s">
        <v>16291</v>
      </c>
      <c r="B256" s="54" t="s">
        <v>200</v>
      </c>
      <c r="C256" s="55">
        <v>46030</v>
      </c>
      <c r="D256" s="54" t="s">
        <v>16898</v>
      </c>
      <c r="E256" s="55">
        <v>46035</v>
      </c>
      <c r="F256" s="54" t="s">
        <v>19150</v>
      </c>
      <c r="G256" s="54" t="s">
        <v>16899</v>
      </c>
      <c r="H256" s="56">
        <v>2024120</v>
      </c>
      <c r="I256" s="63">
        <v>0</v>
      </c>
      <c r="J256" s="56">
        <v>161930</v>
      </c>
      <c r="K256" s="56">
        <v>2186050</v>
      </c>
      <c r="L256" s="64" t="s">
        <v>17236</v>
      </c>
      <c r="M256" s="6">
        <v>46077</v>
      </c>
      <c r="O256" s="32">
        <f>IF(Table1[[#This Row],[Phân loại]]="Tồn đầu kỳ",Table1[[#This Row],[Tổng giá trị]],0)</f>
        <v>0</v>
      </c>
      <c r="P256" s="7">
        <f>IF(Table1[[#This Row],[Số còn phải thu ĐK]]&lt;&gt;0,0,IF(Table1[[#This Row],[Phân loại]]="Bán hàng",Table1[[#This Row],[Tổng giá trị]],-Table1[[#This Row],[Tổng giá trị]]))</f>
        <v>2186050</v>
      </c>
      <c r="Q256" s="32">
        <f>IF(M256&lt;&gt;"",IF(O256&lt;&gt;0,O256,P256),0)</f>
        <v>2186050</v>
      </c>
      <c r="R256" s="7">
        <f>Table1[[#This Row],[Số còn phải thu ĐK]]+Table1[[#This Row],[Giá Trị HD sau CK]]-Table1[[#This Row],[Số tiền đã thu]]</f>
        <v>0</v>
      </c>
      <c r="S256" s="6">
        <f>IF(Table1[[#This Row],[Ngày hóa đơn]]&lt;&gt;"",Table1[[#This Row],[Ngày hóa đơn]],IF(Table1[[#This Row],[Ngày hạch toán]]&lt;&gt;"",Table1[[#This Row],[Ngày hạch toán]],""))</f>
        <v>46035</v>
      </c>
      <c r="T256" s="7"/>
      <c r="U256" s="6">
        <f>IF(Table1[[#This Row],[Ngày tính CN]]="","",S256+T256)</f>
        <v>46035</v>
      </c>
      <c r="V256" s="32">
        <f ca="1">IF(Table1[[#This Row],[Hạn thanh toán]]="","",IF((U256-NOW())&lt;0,0,(U256-NOW())))</f>
        <v>0</v>
      </c>
      <c r="W256" s="32"/>
      <c r="X256" s="32" t="str">
        <f ca="1">IF(OR(U256="",R256=0),"",IF((U256-NOW())&lt;0,-(U256-NOW()),0))</f>
        <v/>
      </c>
      <c r="Y256" s="2" t="str">
        <f>IF(R256=0,"Đã thanh toán",IF(X256="","",IF(X256&lt;=0,"Chưa đến hạn thanh toán",IF(X256&lt;=30,"Nợ quá hạn 30 ngày",IF(X256&lt;=60,"Nợ quá hạn từ 30 ngày đến 60 ngày",IF(X256&lt;=90,"Nợ quá hạn từ 60 ngày đến 90 ngày",IF(X256&lt;=120,"Nợ quá hạn từ 90 ngày đến 120 ngày","Nợ quá hạn hơn 120 ngày có khả năng mất thanh toán")))))))</f>
        <v>Đã thanh toán</v>
      </c>
      <c r="Z256" s="42">
        <f>IF(S256="","",S256)</f>
        <v>46035</v>
      </c>
      <c r="AA256" s="42">
        <f>IF(M256="","",M256)</f>
        <v>46077</v>
      </c>
      <c r="AD256" s="2" t="str">
        <f>VLOOKUP($A256,MA_KH!$A:$Q,MA_KH!O$1,0)</f>
        <v>MEGA</v>
      </c>
      <c r="AE256" s="2" t="str">
        <f>VLOOKUP($A256,MA_KH!$A:$Q,MA_KH!P$1,0)</f>
        <v>CÔNG TY TNHH MM MEGA MARKET (VIỆT NAM)</v>
      </c>
    </row>
    <row r="257" spans="1:31" ht="25.5" customHeight="1">
      <c r="A257" s="54" t="s">
        <v>16307</v>
      </c>
      <c r="B257" s="54" t="s">
        <v>202</v>
      </c>
      <c r="C257" s="55">
        <v>46030</v>
      </c>
      <c r="D257" s="54" t="s">
        <v>16900</v>
      </c>
      <c r="E257" s="55">
        <v>46035</v>
      </c>
      <c r="F257" s="54" t="s">
        <v>19151</v>
      </c>
      <c r="G257" s="54" t="s">
        <v>16901</v>
      </c>
      <c r="H257" s="56">
        <v>2193620</v>
      </c>
      <c r="I257" s="63">
        <v>0</v>
      </c>
      <c r="J257" s="56">
        <v>175490</v>
      </c>
      <c r="K257" s="56">
        <v>2369110</v>
      </c>
      <c r="L257" s="64" t="s">
        <v>17236</v>
      </c>
      <c r="M257" s="6">
        <v>46077</v>
      </c>
      <c r="O257" s="32">
        <f>IF(Table1[[#This Row],[Phân loại]]="Tồn đầu kỳ",Table1[[#This Row],[Tổng giá trị]],0)</f>
        <v>0</v>
      </c>
      <c r="P257" s="7">
        <f>IF(Table1[[#This Row],[Số còn phải thu ĐK]]&lt;&gt;0,0,IF(Table1[[#This Row],[Phân loại]]="Bán hàng",Table1[[#This Row],[Tổng giá trị]],-Table1[[#This Row],[Tổng giá trị]]))</f>
        <v>2369110</v>
      </c>
      <c r="Q257" s="32">
        <f>IF(M257&lt;&gt;"",IF(O257&lt;&gt;0,O257,P257),0)</f>
        <v>2369110</v>
      </c>
      <c r="R257" s="7">
        <f>Table1[[#This Row],[Số còn phải thu ĐK]]+Table1[[#This Row],[Giá Trị HD sau CK]]-Table1[[#This Row],[Số tiền đã thu]]</f>
        <v>0</v>
      </c>
      <c r="S257" s="6">
        <f>IF(Table1[[#This Row],[Ngày hóa đơn]]&lt;&gt;"",Table1[[#This Row],[Ngày hóa đơn]],IF(Table1[[#This Row],[Ngày hạch toán]]&lt;&gt;"",Table1[[#This Row],[Ngày hạch toán]],""))</f>
        <v>46035</v>
      </c>
      <c r="T257" s="7"/>
      <c r="U257" s="6">
        <f>IF(Table1[[#This Row],[Ngày tính CN]]="","",S257+T257)</f>
        <v>46035</v>
      </c>
      <c r="V257" s="32">
        <f ca="1">IF(Table1[[#This Row],[Hạn thanh toán]]="","",IF((U257-NOW())&lt;0,0,(U257-NOW())))</f>
        <v>0</v>
      </c>
      <c r="W257" s="32"/>
      <c r="X257" s="32" t="str">
        <f ca="1">IF(OR(U257="",R257=0),"",IF((U257-NOW())&lt;0,-(U257-NOW()),0))</f>
        <v/>
      </c>
      <c r="Y257" s="2" t="str">
        <f>IF(R257=0,"Đã thanh toán",IF(X257="","",IF(X257&lt;=0,"Chưa đến hạn thanh toán",IF(X257&lt;=30,"Nợ quá hạn 30 ngày",IF(X257&lt;=60,"Nợ quá hạn từ 30 ngày đến 60 ngày",IF(X257&lt;=90,"Nợ quá hạn từ 60 ngày đến 90 ngày",IF(X257&lt;=120,"Nợ quá hạn từ 90 ngày đến 120 ngày","Nợ quá hạn hơn 120 ngày có khả năng mất thanh toán")))))))</f>
        <v>Đã thanh toán</v>
      </c>
      <c r="Z257" s="42">
        <f>IF(S257="","",S257)</f>
        <v>46035</v>
      </c>
      <c r="AA257" s="42">
        <f>IF(M257="","",M257)</f>
        <v>46077</v>
      </c>
      <c r="AD257" s="2" t="str">
        <f>VLOOKUP($A257,MA_KH!$A:$Q,MA_KH!O$1,0)</f>
        <v>MEGA</v>
      </c>
      <c r="AE257" s="2" t="str">
        <f>VLOOKUP($A257,MA_KH!$A:$Q,MA_KH!P$1,0)</f>
        <v>CÔNG TY TNHH MM MEGA MARKET (VIỆT NAM)</v>
      </c>
    </row>
    <row r="258" spans="1:31" ht="25.5" customHeight="1">
      <c r="A258" s="54" t="s">
        <v>16289</v>
      </c>
      <c r="B258" s="54" t="s">
        <v>296</v>
      </c>
      <c r="C258" s="55">
        <v>46030</v>
      </c>
      <c r="D258" s="54" t="s">
        <v>16902</v>
      </c>
      <c r="E258" s="55">
        <v>46035</v>
      </c>
      <c r="F258" s="54" t="s">
        <v>19152</v>
      </c>
      <c r="G258" s="54" t="s">
        <v>16903</v>
      </c>
      <c r="H258" s="56">
        <v>1970450</v>
      </c>
      <c r="I258" s="63">
        <v>0</v>
      </c>
      <c r="J258" s="56">
        <v>157636</v>
      </c>
      <c r="K258" s="56">
        <v>2128086</v>
      </c>
      <c r="L258" s="64" t="s">
        <v>17236</v>
      </c>
      <c r="M258" s="6">
        <v>46077</v>
      </c>
      <c r="O258" s="32">
        <f>IF(Table1[[#This Row],[Phân loại]]="Tồn đầu kỳ",Table1[[#This Row],[Tổng giá trị]],0)</f>
        <v>0</v>
      </c>
      <c r="P258" s="7">
        <f>IF(Table1[[#This Row],[Số còn phải thu ĐK]]&lt;&gt;0,0,IF(Table1[[#This Row],[Phân loại]]="Bán hàng",Table1[[#This Row],[Tổng giá trị]],-Table1[[#This Row],[Tổng giá trị]]))</f>
        <v>2128086</v>
      </c>
      <c r="Q258" s="32">
        <f>IF(M258&lt;&gt;"",IF(O258&lt;&gt;0,O258,P258),0)</f>
        <v>2128086</v>
      </c>
      <c r="R258" s="7">
        <f>Table1[[#This Row],[Số còn phải thu ĐK]]+Table1[[#This Row],[Giá Trị HD sau CK]]-Table1[[#This Row],[Số tiền đã thu]]</f>
        <v>0</v>
      </c>
      <c r="S258" s="6">
        <f>IF(Table1[[#This Row],[Ngày hóa đơn]]&lt;&gt;"",Table1[[#This Row],[Ngày hóa đơn]],IF(Table1[[#This Row],[Ngày hạch toán]]&lt;&gt;"",Table1[[#This Row],[Ngày hạch toán]],""))</f>
        <v>46035</v>
      </c>
      <c r="T258" s="7"/>
      <c r="U258" s="6">
        <f>IF(Table1[[#This Row],[Ngày tính CN]]="","",S258+T258)</f>
        <v>46035</v>
      </c>
      <c r="V258" s="32">
        <f ca="1">IF(Table1[[#This Row],[Hạn thanh toán]]="","",IF((U258-NOW())&lt;0,0,(U258-NOW())))</f>
        <v>0</v>
      </c>
      <c r="W258" s="32"/>
      <c r="X258" s="32" t="str">
        <f ca="1">IF(OR(U258="",R258=0),"",IF((U258-NOW())&lt;0,-(U258-NOW()),0))</f>
        <v/>
      </c>
      <c r="Y258" s="2" t="str">
        <f>IF(R258=0,"Đã thanh toán",IF(X258="","",IF(X258&lt;=0,"Chưa đến hạn thanh toán",IF(X258&lt;=30,"Nợ quá hạn 30 ngày",IF(X258&lt;=60,"Nợ quá hạn từ 30 ngày đến 60 ngày",IF(X258&lt;=90,"Nợ quá hạn từ 60 ngày đến 90 ngày",IF(X258&lt;=120,"Nợ quá hạn từ 90 ngày đến 120 ngày","Nợ quá hạn hơn 120 ngày có khả năng mất thanh toán")))))))</f>
        <v>Đã thanh toán</v>
      </c>
      <c r="Z258" s="42">
        <f>IF(S258="","",S258)</f>
        <v>46035</v>
      </c>
      <c r="AA258" s="42">
        <f>IF(M258="","",M258)</f>
        <v>46077</v>
      </c>
      <c r="AD258" s="2" t="str">
        <f>VLOOKUP($A258,MA_KH!$A:$Q,MA_KH!O$1,0)</f>
        <v>MEGA</v>
      </c>
      <c r="AE258" s="2" t="str">
        <f>VLOOKUP($A258,MA_KH!$A:$Q,MA_KH!P$1,0)</f>
        <v>CÔNG TY TNHH MM MEGA MARKET (VIỆT NAM)</v>
      </c>
    </row>
    <row r="259" spans="1:31" ht="25.5" customHeight="1">
      <c r="A259" s="54" t="s">
        <v>16289</v>
      </c>
      <c r="B259" s="54" t="s">
        <v>296</v>
      </c>
      <c r="C259" s="55">
        <v>46030</v>
      </c>
      <c r="D259" s="54" t="s">
        <v>16904</v>
      </c>
      <c r="E259" s="55">
        <v>46035</v>
      </c>
      <c r="F259" s="54" t="s">
        <v>19153</v>
      </c>
      <c r="G259" s="54" t="s">
        <v>16905</v>
      </c>
      <c r="H259" s="56">
        <v>4048240</v>
      </c>
      <c r="I259" s="63">
        <v>0</v>
      </c>
      <c r="J259" s="56">
        <v>323859</v>
      </c>
      <c r="K259" s="56">
        <v>4372099</v>
      </c>
      <c r="L259" s="64" t="s">
        <v>17236</v>
      </c>
      <c r="M259" s="6">
        <v>46077</v>
      </c>
      <c r="O259" s="32">
        <f>IF(Table1[[#This Row],[Phân loại]]="Tồn đầu kỳ",Table1[[#This Row],[Tổng giá trị]],0)</f>
        <v>0</v>
      </c>
      <c r="P259" s="7">
        <f>IF(Table1[[#This Row],[Số còn phải thu ĐK]]&lt;&gt;0,0,IF(Table1[[#This Row],[Phân loại]]="Bán hàng",Table1[[#This Row],[Tổng giá trị]],-Table1[[#This Row],[Tổng giá trị]]))</f>
        <v>4372099</v>
      </c>
      <c r="Q259" s="32">
        <f>IF(M259&lt;&gt;"",IF(O259&lt;&gt;0,O259,P259),0)</f>
        <v>4372099</v>
      </c>
      <c r="R259" s="7">
        <f>Table1[[#This Row],[Số còn phải thu ĐK]]+Table1[[#This Row],[Giá Trị HD sau CK]]-Table1[[#This Row],[Số tiền đã thu]]</f>
        <v>0</v>
      </c>
      <c r="S259" s="6">
        <f>IF(Table1[[#This Row],[Ngày hóa đơn]]&lt;&gt;"",Table1[[#This Row],[Ngày hóa đơn]],IF(Table1[[#This Row],[Ngày hạch toán]]&lt;&gt;"",Table1[[#This Row],[Ngày hạch toán]],""))</f>
        <v>46035</v>
      </c>
      <c r="T259" s="7"/>
      <c r="U259" s="6">
        <f>IF(Table1[[#This Row],[Ngày tính CN]]="","",S259+T259)</f>
        <v>46035</v>
      </c>
      <c r="V259" s="32">
        <f ca="1">IF(Table1[[#This Row],[Hạn thanh toán]]="","",IF((U259-NOW())&lt;0,0,(U259-NOW())))</f>
        <v>0</v>
      </c>
      <c r="W259" s="32"/>
      <c r="X259" s="32" t="str">
        <f ca="1">IF(OR(U259="",R259=0),"",IF((U259-NOW())&lt;0,-(U259-NOW()),0))</f>
        <v/>
      </c>
      <c r="Y259" s="2" t="str">
        <f>IF(R259=0,"Đã thanh toán",IF(X259="","",IF(X259&lt;=0,"Chưa đến hạn thanh toán",IF(X259&lt;=30,"Nợ quá hạn 30 ngày",IF(X259&lt;=60,"Nợ quá hạn từ 30 ngày đến 60 ngày",IF(X259&lt;=90,"Nợ quá hạn từ 60 ngày đến 90 ngày",IF(X259&lt;=120,"Nợ quá hạn từ 90 ngày đến 120 ngày","Nợ quá hạn hơn 120 ngày có khả năng mất thanh toán")))))))</f>
        <v>Đã thanh toán</v>
      </c>
      <c r="Z259" s="42">
        <f>IF(S259="","",S259)</f>
        <v>46035</v>
      </c>
      <c r="AA259" s="42">
        <f>IF(M259="","",M259)</f>
        <v>46077</v>
      </c>
      <c r="AD259" s="2" t="str">
        <f>VLOOKUP($A259,MA_KH!$A:$Q,MA_KH!O$1,0)</f>
        <v>MEGA</v>
      </c>
      <c r="AE259" s="2" t="str">
        <f>VLOOKUP($A259,MA_KH!$A:$Q,MA_KH!P$1,0)</f>
        <v>CÔNG TY TNHH MM MEGA MARKET (VIỆT NAM)</v>
      </c>
    </row>
    <row r="260" spans="1:31" ht="25.5" customHeight="1">
      <c r="A260" s="54" t="s">
        <v>16299</v>
      </c>
      <c r="B260" s="54" t="s">
        <v>190</v>
      </c>
      <c r="C260" s="55">
        <v>46030</v>
      </c>
      <c r="D260" s="54" t="s">
        <v>16906</v>
      </c>
      <c r="E260" s="55">
        <v>46030</v>
      </c>
      <c r="F260" s="54" t="s">
        <v>19154</v>
      </c>
      <c r="G260" s="54" t="s">
        <v>16907</v>
      </c>
      <c r="H260" s="56">
        <v>5384696</v>
      </c>
      <c r="I260" s="63">
        <v>0</v>
      </c>
      <c r="J260" s="56">
        <v>0</v>
      </c>
      <c r="K260" s="56">
        <v>5384696</v>
      </c>
      <c r="L260" s="64" t="s">
        <v>17237</v>
      </c>
      <c r="M260" s="6">
        <v>46048</v>
      </c>
      <c r="O260" s="32">
        <f>IF(Table1[[#This Row],[Phân loại]]="Tồn đầu kỳ",Table1[[#This Row],[Tổng giá trị]],0)</f>
        <v>0</v>
      </c>
      <c r="P260" s="7">
        <f>IF(Table1[[#This Row],[Số còn phải thu ĐK]]&lt;&gt;0,0,IF(Table1[[#This Row],[Phân loại]]="Bán hàng",Table1[[#This Row],[Tổng giá trị]],-Table1[[#This Row],[Tổng giá trị]]))</f>
        <v>-5384696</v>
      </c>
      <c r="Q260" s="32">
        <f>IF(M260&lt;&gt;"",IF(O260&lt;&gt;0,O260,P260),0)</f>
        <v>-5384696</v>
      </c>
      <c r="R260" s="7">
        <f>Table1[[#This Row],[Số còn phải thu ĐK]]+Table1[[#This Row],[Giá Trị HD sau CK]]-Table1[[#This Row],[Số tiền đã thu]]</f>
        <v>0</v>
      </c>
      <c r="S260" s="6">
        <f>IF(Table1[[#This Row],[Ngày hóa đơn]]&lt;&gt;"",Table1[[#This Row],[Ngày hóa đơn]],IF(Table1[[#This Row],[Ngày hạch toán]]&lt;&gt;"",Table1[[#This Row],[Ngày hạch toán]],""))</f>
        <v>46030</v>
      </c>
      <c r="T260" s="7"/>
      <c r="U260" s="6">
        <f>IF(Table1[[#This Row],[Ngày tính CN]]="","",S260+T260)</f>
        <v>46030</v>
      </c>
      <c r="V260" s="32">
        <f ca="1">IF(Table1[[#This Row],[Hạn thanh toán]]="","",IF((U260-NOW())&lt;0,0,(U260-NOW())))</f>
        <v>0</v>
      </c>
      <c r="W260" s="32"/>
      <c r="X260" s="32" t="str">
        <f ca="1">IF(OR(U260="",R260=0),"",IF((U260-NOW())&lt;0,-(U260-NOW()),0))</f>
        <v/>
      </c>
      <c r="Y260" s="2" t="str">
        <f>IF(R260=0,"Đã thanh toán",IF(X260="","",IF(X260&lt;=0,"Chưa đến hạn thanh toán",IF(X260&lt;=30,"Nợ quá hạn 30 ngày",IF(X260&lt;=60,"Nợ quá hạn từ 30 ngày đến 60 ngày",IF(X260&lt;=90,"Nợ quá hạn từ 60 ngày đến 90 ngày",IF(X260&lt;=120,"Nợ quá hạn từ 90 ngày đến 120 ngày","Nợ quá hạn hơn 120 ngày có khả năng mất thanh toán")))))))</f>
        <v>Đã thanh toán</v>
      </c>
      <c r="Z260" s="42">
        <f>IF(S260="","",S260)</f>
        <v>46030</v>
      </c>
      <c r="AA260" s="42">
        <f>IF(M260="","",M260)</f>
        <v>46048</v>
      </c>
      <c r="AD260" s="2" t="str">
        <f>VLOOKUP($A260,MA_KH!$A:$Q,MA_KH!O$1,0)</f>
        <v>MEGA</v>
      </c>
      <c r="AE260" s="2" t="str">
        <f>VLOOKUP($A260,MA_KH!$A:$Q,MA_KH!P$1,0)</f>
        <v>CÔNG TY TNHH MM MEGA MARKET (VIỆT NAM)</v>
      </c>
    </row>
    <row r="261" spans="1:31" ht="25.5" customHeight="1">
      <c r="A261" s="54" t="s">
        <v>16299</v>
      </c>
      <c r="B261" s="54" t="s">
        <v>190</v>
      </c>
      <c r="C261" s="55">
        <v>46030</v>
      </c>
      <c r="D261" s="54" t="s">
        <v>16906</v>
      </c>
      <c r="E261" s="55">
        <v>46030</v>
      </c>
      <c r="F261" s="54" t="s">
        <v>19155</v>
      </c>
      <c r="G261" s="54" t="s">
        <v>16908</v>
      </c>
      <c r="H261" s="56">
        <v>12115567</v>
      </c>
      <c r="I261" s="63">
        <v>0</v>
      </c>
      <c r="J261" s="56">
        <v>0</v>
      </c>
      <c r="K261" s="56">
        <v>12115567</v>
      </c>
      <c r="L261" s="64" t="s">
        <v>17237</v>
      </c>
      <c r="M261" s="6">
        <v>46048</v>
      </c>
      <c r="O261" s="32">
        <f>IF(Table1[[#This Row],[Phân loại]]="Tồn đầu kỳ",Table1[[#This Row],[Tổng giá trị]],0)</f>
        <v>0</v>
      </c>
      <c r="P261" s="7">
        <f>IF(Table1[[#This Row],[Số còn phải thu ĐK]]&lt;&gt;0,0,IF(Table1[[#This Row],[Phân loại]]="Bán hàng",Table1[[#This Row],[Tổng giá trị]],-Table1[[#This Row],[Tổng giá trị]]))</f>
        <v>-12115567</v>
      </c>
      <c r="Q261" s="32">
        <f>IF(M261&lt;&gt;"",IF(O261&lt;&gt;0,O261,P261),0)</f>
        <v>-12115567</v>
      </c>
      <c r="R261" s="7">
        <f>Table1[[#This Row],[Số còn phải thu ĐK]]+Table1[[#This Row],[Giá Trị HD sau CK]]-Table1[[#This Row],[Số tiền đã thu]]</f>
        <v>0</v>
      </c>
      <c r="S261" s="6">
        <f>IF(Table1[[#This Row],[Ngày hóa đơn]]&lt;&gt;"",Table1[[#This Row],[Ngày hóa đơn]],IF(Table1[[#This Row],[Ngày hạch toán]]&lt;&gt;"",Table1[[#This Row],[Ngày hạch toán]],""))</f>
        <v>46030</v>
      </c>
      <c r="T261" s="7"/>
      <c r="U261" s="6">
        <f>IF(Table1[[#This Row],[Ngày tính CN]]="","",S261+T261)</f>
        <v>46030</v>
      </c>
      <c r="V261" s="32">
        <f ca="1">IF(Table1[[#This Row],[Hạn thanh toán]]="","",IF((U261-NOW())&lt;0,0,(U261-NOW())))</f>
        <v>0</v>
      </c>
      <c r="W261" s="32"/>
      <c r="X261" s="32" t="str">
        <f ca="1">IF(OR(U261="",R261=0),"",IF((U261-NOW())&lt;0,-(U261-NOW()),0))</f>
        <v/>
      </c>
      <c r="Y261" s="2" t="str">
        <f>IF(R261=0,"Đã thanh toán",IF(X261="","",IF(X261&lt;=0,"Chưa đến hạn thanh toán",IF(X261&lt;=30,"Nợ quá hạn 30 ngày",IF(X261&lt;=60,"Nợ quá hạn từ 30 ngày đến 60 ngày",IF(X261&lt;=90,"Nợ quá hạn từ 60 ngày đến 90 ngày",IF(X261&lt;=120,"Nợ quá hạn từ 90 ngày đến 120 ngày","Nợ quá hạn hơn 120 ngày có khả năng mất thanh toán")))))))</f>
        <v>Đã thanh toán</v>
      </c>
      <c r="Z261" s="42">
        <f>IF(S261="","",S261)</f>
        <v>46030</v>
      </c>
      <c r="AA261" s="42">
        <f>IF(M261="","",M261)</f>
        <v>46048</v>
      </c>
      <c r="AD261" s="2" t="str">
        <f>VLOOKUP($A261,MA_KH!$A:$Q,MA_KH!O$1,0)</f>
        <v>MEGA</v>
      </c>
      <c r="AE261" s="2" t="str">
        <f>VLOOKUP($A261,MA_KH!$A:$Q,MA_KH!P$1,0)</f>
        <v>CÔNG TY TNHH MM MEGA MARKET (VIỆT NAM)</v>
      </c>
    </row>
    <row r="262" spans="1:31" ht="25.5" customHeight="1">
      <c r="A262" s="54" t="s">
        <v>16299</v>
      </c>
      <c r="B262" s="54" t="s">
        <v>190</v>
      </c>
      <c r="C262" s="55">
        <v>46030</v>
      </c>
      <c r="D262" s="54" t="s">
        <v>16906</v>
      </c>
      <c r="E262" s="55">
        <v>46030</v>
      </c>
      <c r="F262" s="54" t="s">
        <v>19156</v>
      </c>
      <c r="G262" s="54" t="s">
        <v>16909</v>
      </c>
      <c r="H262" s="56">
        <v>2692348</v>
      </c>
      <c r="I262" s="63">
        <v>0</v>
      </c>
      <c r="J262" s="56">
        <v>0</v>
      </c>
      <c r="K262" s="56">
        <v>2692348</v>
      </c>
      <c r="L262" s="64" t="s">
        <v>17237</v>
      </c>
      <c r="M262" s="6">
        <v>46048</v>
      </c>
      <c r="O262" s="32">
        <f>IF(Table1[[#This Row],[Phân loại]]="Tồn đầu kỳ",Table1[[#This Row],[Tổng giá trị]],0)</f>
        <v>0</v>
      </c>
      <c r="P262" s="7">
        <f>IF(Table1[[#This Row],[Số còn phải thu ĐK]]&lt;&gt;0,0,IF(Table1[[#This Row],[Phân loại]]="Bán hàng",Table1[[#This Row],[Tổng giá trị]],-Table1[[#This Row],[Tổng giá trị]]))</f>
        <v>-2692348</v>
      </c>
      <c r="Q262" s="32">
        <f>IF(M262&lt;&gt;"",IF(O262&lt;&gt;0,O262,P262),0)</f>
        <v>-2692348</v>
      </c>
      <c r="R262" s="7">
        <f>Table1[[#This Row],[Số còn phải thu ĐK]]+Table1[[#This Row],[Giá Trị HD sau CK]]-Table1[[#This Row],[Số tiền đã thu]]</f>
        <v>0</v>
      </c>
      <c r="S262" s="6">
        <f>IF(Table1[[#This Row],[Ngày hóa đơn]]&lt;&gt;"",Table1[[#This Row],[Ngày hóa đơn]],IF(Table1[[#This Row],[Ngày hạch toán]]&lt;&gt;"",Table1[[#This Row],[Ngày hạch toán]],""))</f>
        <v>46030</v>
      </c>
      <c r="T262" s="7"/>
      <c r="U262" s="6">
        <f>IF(Table1[[#This Row],[Ngày tính CN]]="","",S262+T262)</f>
        <v>46030</v>
      </c>
      <c r="V262" s="32">
        <f ca="1">IF(Table1[[#This Row],[Hạn thanh toán]]="","",IF((U262-NOW())&lt;0,0,(U262-NOW())))</f>
        <v>0</v>
      </c>
      <c r="W262" s="32"/>
      <c r="X262" s="32" t="str">
        <f ca="1">IF(OR(U262="",R262=0),"",IF((U262-NOW())&lt;0,-(U262-NOW()),0))</f>
        <v/>
      </c>
      <c r="Y262" s="2" t="str">
        <f>IF(R262=0,"Đã thanh toán",IF(X262="","",IF(X262&lt;=0,"Chưa đến hạn thanh toán",IF(X262&lt;=30,"Nợ quá hạn 30 ngày",IF(X262&lt;=60,"Nợ quá hạn từ 30 ngày đến 60 ngày",IF(X262&lt;=90,"Nợ quá hạn từ 60 ngày đến 90 ngày",IF(X262&lt;=120,"Nợ quá hạn từ 90 ngày đến 120 ngày","Nợ quá hạn hơn 120 ngày có khả năng mất thanh toán")))))))</f>
        <v>Đã thanh toán</v>
      </c>
      <c r="Z262" s="42">
        <f>IF(S262="","",S262)</f>
        <v>46030</v>
      </c>
      <c r="AA262" s="42">
        <f>IF(M262="","",M262)</f>
        <v>46048</v>
      </c>
      <c r="AD262" s="2" t="str">
        <f>VLOOKUP($A262,MA_KH!$A:$Q,MA_KH!O$1,0)</f>
        <v>MEGA</v>
      </c>
      <c r="AE262" s="2" t="str">
        <f>VLOOKUP($A262,MA_KH!$A:$Q,MA_KH!P$1,0)</f>
        <v>CÔNG TY TNHH MM MEGA MARKET (VIỆT NAM)</v>
      </c>
    </row>
    <row r="263" spans="1:31" ht="25.5" customHeight="1">
      <c r="A263" s="54" t="s">
        <v>16299</v>
      </c>
      <c r="B263" s="54" t="s">
        <v>190</v>
      </c>
      <c r="C263" s="55">
        <v>46030</v>
      </c>
      <c r="D263" s="54" t="s">
        <v>16906</v>
      </c>
      <c r="E263" s="55">
        <v>46030</v>
      </c>
      <c r="F263" s="54" t="s">
        <v>19157</v>
      </c>
      <c r="G263" s="54" t="s">
        <v>16910</v>
      </c>
      <c r="H263" s="56">
        <v>12384803</v>
      </c>
      <c r="I263" s="63">
        <v>0</v>
      </c>
      <c r="J263" s="56">
        <v>0</v>
      </c>
      <c r="K263" s="56">
        <v>12384803</v>
      </c>
      <c r="L263" s="64" t="s">
        <v>17237</v>
      </c>
      <c r="M263" s="6">
        <v>46048</v>
      </c>
      <c r="O263" s="32">
        <f>IF(Table1[[#This Row],[Phân loại]]="Tồn đầu kỳ",Table1[[#This Row],[Tổng giá trị]],0)</f>
        <v>0</v>
      </c>
      <c r="P263" s="7">
        <f>IF(Table1[[#This Row],[Số còn phải thu ĐK]]&lt;&gt;0,0,IF(Table1[[#This Row],[Phân loại]]="Bán hàng",Table1[[#This Row],[Tổng giá trị]],-Table1[[#This Row],[Tổng giá trị]]))</f>
        <v>-12384803</v>
      </c>
      <c r="Q263" s="32">
        <f>IF(M263&lt;&gt;"",IF(O263&lt;&gt;0,O263,P263),0)</f>
        <v>-12384803</v>
      </c>
      <c r="R263" s="7">
        <f>Table1[[#This Row],[Số còn phải thu ĐK]]+Table1[[#This Row],[Giá Trị HD sau CK]]-Table1[[#This Row],[Số tiền đã thu]]</f>
        <v>0</v>
      </c>
      <c r="S263" s="6">
        <f>IF(Table1[[#This Row],[Ngày hóa đơn]]&lt;&gt;"",Table1[[#This Row],[Ngày hóa đơn]],IF(Table1[[#This Row],[Ngày hạch toán]]&lt;&gt;"",Table1[[#This Row],[Ngày hạch toán]],""))</f>
        <v>46030</v>
      </c>
      <c r="T263" s="7"/>
      <c r="U263" s="6">
        <f>IF(Table1[[#This Row],[Ngày tính CN]]="","",S263+T263)</f>
        <v>46030</v>
      </c>
      <c r="V263" s="32">
        <f ca="1">IF(Table1[[#This Row],[Hạn thanh toán]]="","",IF((U263-NOW())&lt;0,0,(U263-NOW())))</f>
        <v>0</v>
      </c>
      <c r="W263" s="32"/>
      <c r="X263" s="32" t="str">
        <f ca="1">IF(OR(U263="",R263=0),"",IF((U263-NOW())&lt;0,-(U263-NOW()),0))</f>
        <v/>
      </c>
      <c r="Y263" s="2" t="str">
        <f>IF(R263=0,"Đã thanh toán",IF(X263="","",IF(X263&lt;=0,"Chưa đến hạn thanh toán",IF(X263&lt;=30,"Nợ quá hạn 30 ngày",IF(X263&lt;=60,"Nợ quá hạn từ 30 ngày đến 60 ngày",IF(X263&lt;=90,"Nợ quá hạn từ 60 ngày đến 90 ngày",IF(X263&lt;=120,"Nợ quá hạn từ 90 ngày đến 120 ngày","Nợ quá hạn hơn 120 ngày có khả năng mất thanh toán")))))))</f>
        <v>Đã thanh toán</v>
      </c>
      <c r="Z263" s="42">
        <f>IF(S263="","",S263)</f>
        <v>46030</v>
      </c>
      <c r="AA263" s="42">
        <f>IF(M263="","",M263)</f>
        <v>46048</v>
      </c>
      <c r="AD263" s="2" t="str">
        <f>VLOOKUP($A263,MA_KH!$A:$Q,MA_KH!O$1,0)</f>
        <v>MEGA</v>
      </c>
      <c r="AE263" s="2" t="str">
        <f>VLOOKUP($A263,MA_KH!$A:$Q,MA_KH!P$1,0)</f>
        <v>CÔNG TY TNHH MM MEGA MARKET (VIỆT NAM)</v>
      </c>
    </row>
    <row r="264" spans="1:31" ht="25.5" customHeight="1">
      <c r="A264" s="54" t="s">
        <v>16299</v>
      </c>
      <c r="B264" s="54" t="s">
        <v>190</v>
      </c>
      <c r="C264" s="55">
        <v>46030</v>
      </c>
      <c r="D264" s="54" t="s">
        <v>16906</v>
      </c>
      <c r="E264" s="55">
        <v>46030</v>
      </c>
      <c r="F264" s="54" t="s">
        <v>19158</v>
      </c>
      <c r="G264" s="54" t="s">
        <v>16911</v>
      </c>
      <c r="H264" s="56">
        <v>21538787</v>
      </c>
      <c r="I264" s="63">
        <v>0</v>
      </c>
      <c r="J264" s="56">
        <v>0</v>
      </c>
      <c r="K264" s="56">
        <v>21538787</v>
      </c>
      <c r="L264" s="64" t="s">
        <v>17237</v>
      </c>
      <c r="M264" s="6">
        <v>46048</v>
      </c>
      <c r="O264" s="32">
        <f>IF(Table1[[#This Row],[Phân loại]]="Tồn đầu kỳ",Table1[[#This Row],[Tổng giá trị]],0)</f>
        <v>0</v>
      </c>
      <c r="P264" s="7">
        <f>IF(Table1[[#This Row],[Số còn phải thu ĐK]]&lt;&gt;0,0,IF(Table1[[#This Row],[Phân loại]]="Bán hàng",Table1[[#This Row],[Tổng giá trị]],-Table1[[#This Row],[Tổng giá trị]]))</f>
        <v>-21538787</v>
      </c>
      <c r="Q264" s="32">
        <f>IF(M264&lt;&gt;"",IF(O264&lt;&gt;0,O264,P264),0)</f>
        <v>-21538787</v>
      </c>
      <c r="R264" s="7">
        <f>Table1[[#This Row],[Số còn phải thu ĐK]]+Table1[[#This Row],[Giá Trị HD sau CK]]-Table1[[#This Row],[Số tiền đã thu]]</f>
        <v>0</v>
      </c>
      <c r="S264" s="6">
        <f>IF(Table1[[#This Row],[Ngày hóa đơn]]&lt;&gt;"",Table1[[#This Row],[Ngày hóa đơn]],IF(Table1[[#This Row],[Ngày hạch toán]]&lt;&gt;"",Table1[[#This Row],[Ngày hạch toán]],""))</f>
        <v>46030</v>
      </c>
      <c r="T264" s="7"/>
      <c r="U264" s="6">
        <f>IF(Table1[[#This Row],[Ngày tính CN]]="","",S264+T264)</f>
        <v>46030</v>
      </c>
      <c r="V264" s="32">
        <f ca="1">IF(Table1[[#This Row],[Hạn thanh toán]]="","",IF((U264-NOW())&lt;0,0,(U264-NOW())))</f>
        <v>0</v>
      </c>
      <c r="W264" s="32"/>
      <c r="X264" s="32" t="str">
        <f ca="1">IF(OR(U264="",R264=0),"",IF((U264-NOW())&lt;0,-(U264-NOW()),0))</f>
        <v/>
      </c>
      <c r="Y264" s="2" t="str">
        <f>IF(R264=0,"Đã thanh toán",IF(X264="","",IF(X264&lt;=0,"Chưa đến hạn thanh toán",IF(X264&lt;=30,"Nợ quá hạn 30 ngày",IF(X264&lt;=60,"Nợ quá hạn từ 30 ngày đến 60 ngày",IF(X264&lt;=90,"Nợ quá hạn từ 60 ngày đến 90 ngày",IF(X264&lt;=120,"Nợ quá hạn từ 90 ngày đến 120 ngày","Nợ quá hạn hơn 120 ngày có khả năng mất thanh toán")))))))</f>
        <v>Đã thanh toán</v>
      </c>
      <c r="Z264" s="42">
        <f>IF(S264="","",S264)</f>
        <v>46030</v>
      </c>
      <c r="AA264" s="42">
        <f>IF(M264="","",M264)</f>
        <v>46048</v>
      </c>
      <c r="AD264" s="2" t="str">
        <f>VLOOKUP($A264,MA_KH!$A:$Q,MA_KH!O$1,0)</f>
        <v>MEGA</v>
      </c>
      <c r="AE264" s="2" t="str">
        <f>VLOOKUP($A264,MA_KH!$A:$Q,MA_KH!P$1,0)</f>
        <v>CÔNG TY TNHH MM MEGA MARKET (VIỆT NAM)</v>
      </c>
    </row>
    <row r="265" spans="1:31" ht="25.5" customHeight="1">
      <c r="A265" s="54" t="s">
        <v>16299</v>
      </c>
      <c r="B265" s="54" t="s">
        <v>190</v>
      </c>
      <c r="C265" s="55">
        <v>46030</v>
      </c>
      <c r="D265" s="54" t="s">
        <v>16906</v>
      </c>
      <c r="E265" s="55">
        <v>46030</v>
      </c>
      <c r="F265" s="54" t="s">
        <v>19159</v>
      </c>
      <c r="G265" s="54" t="s">
        <v>16912</v>
      </c>
      <c r="H265" s="56">
        <v>10769394</v>
      </c>
      <c r="I265" s="63">
        <v>0</v>
      </c>
      <c r="J265" s="56">
        <v>0</v>
      </c>
      <c r="K265" s="56">
        <v>10769394</v>
      </c>
      <c r="L265" s="64" t="s">
        <v>17237</v>
      </c>
      <c r="M265" s="6">
        <v>46048</v>
      </c>
      <c r="O265" s="32">
        <f>IF(Table1[[#This Row],[Phân loại]]="Tồn đầu kỳ",Table1[[#This Row],[Tổng giá trị]],0)</f>
        <v>0</v>
      </c>
      <c r="P265" s="7">
        <f>IF(Table1[[#This Row],[Số còn phải thu ĐK]]&lt;&gt;0,0,IF(Table1[[#This Row],[Phân loại]]="Bán hàng",Table1[[#This Row],[Tổng giá trị]],-Table1[[#This Row],[Tổng giá trị]]))</f>
        <v>-10769394</v>
      </c>
      <c r="Q265" s="32">
        <f>IF(M265&lt;&gt;"",IF(O265&lt;&gt;0,O265,P265),0)</f>
        <v>-10769394</v>
      </c>
      <c r="R265" s="7">
        <f>Table1[[#This Row],[Số còn phải thu ĐK]]+Table1[[#This Row],[Giá Trị HD sau CK]]-Table1[[#This Row],[Số tiền đã thu]]</f>
        <v>0</v>
      </c>
      <c r="S265" s="6">
        <f>IF(Table1[[#This Row],[Ngày hóa đơn]]&lt;&gt;"",Table1[[#This Row],[Ngày hóa đơn]],IF(Table1[[#This Row],[Ngày hạch toán]]&lt;&gt;"",Table1[[#This Row],[Ngày hạch toán]],""))</f>
        <v>46030</v>
      </c>
      <c r="T265" s="7"/>
      <c r="U265" s="6">
        <f>IF(Table1[[#This Row],[Ngày tính CN]]="","",S265+T265)</f>
        <v>46030</v>
      </c>
      <c r="V265" s="32">
        <f ca="1">IF(Table1[[#This Row],[Hạn thanh toán]]="","",IF((U265-NOW())&lt;0,0,(U265-NOW())))</f>
        <v>0</v>
      </c>
      <c r="W265" s="32"/>
      <c r="X265" s="32" t="str">
        <f ca="1">IF(OR(U265="",R265=0),"",IF((U265-NOW())&lt;0,-(U265-NOW()),0))</f>
        <v/>
      </c>
      <c r="Y265" s="2" t="str">
        <f>IF(R265=0,"Đã thanh toán",IF(X265="","",IF(X265&lt;=0,"Chưa đến hạn thanh toán",IF(X265&lt;=30,"Nợ quá hạn 30 ngày",IF(X265&lt;=60,"Nợ quá hạn từ 30 ngày đến 60 ngày",IF(X265&lt;=90,"Nợ quá hạn từ 60 ngày đến 90 ngày",IF(X265&lt;=120,"Nợ quá hạn từ 90 ngày đến 120 ngày","Nợ quá hạn hơn 120 ngày có khả năng mất thanh toán")))))))</f>
        <v>Đã thanh toán</v>
      </c>
      <c r="Z265" s="42">
        <f>IF(S265="","",S265)</f>
        <v>46030</v>
      </c>
      <c r="AA265" s="42">
        <f>IF(M265="","",M265)</f>
        <v>46048</v>
      </c>
      <c r="AD265" s="2" t="str">
        <f>VLOOKUP($A265,MA_KH!$A:$Q,MA_KH!O$1,0)</f>
        <v>MEGA</v>
      </c>
      <c r="AE265" s="2" t="str">
        <f>VLOOKUP($A265,MA_KH!$A:$Q,MA_KH!P$1,0)</f>
        <v>CÔNG TY TNHH MM MEGA MARKET (VIỆT NAM)</v>
      </c>
    </row>
    <row r="266" spans="1:31" ht="25.5" customHeight="1">
      <c r="A266" s="54" t="s">
        <v>16299</v>
      </c>
      <c r="B266" s="54" t="s">
        <v>190</v>
      </c>
      <c r="C266" s="55">
        <v>46030</v>
      </c>
      <c r="D266" s="54" t="s">
        <v>16913</v>
      </c>
      <c r="E266" s="55">
        <v>46030</v>
      </c>
      <c r="F266" s="79" t="s">
        <v>19896</v>
      </c>
      <c r="G266" s="54" t="s">
        <v>16914</v>
      </c>
      <c r="H266" s="56">
        <v>8948563</v>
      </c>
      <c r="I266" s="63">
        <v>0</v>
      </c>
      <c r="J266" s="56">
        <v>0</v>
      </c>
      <c r="K266" s="56">
        <v>8948563</v>
      </c>
      <c r="L266" s="64" t="s">
        <v>17237</v>
      </c>
      <c r="M266" s="6">
        <v>46048</v>
      </c>
      <c r="O266" s="32">
        <f>IF(Table1[[#This Row],[Phân loại]]="Tồn đầu kỳ",Table1[[#This Row],[Tổng giá trị]],0)</f>
        <v>0</v>
      </c>
      <c r="P266" s="7">
        <f>IF(Table1[[#This Row],[Số còn phải thu ĐK]]&lt;&gt;0,0,IF(Table1[[#This Row],[Phân loại]]="Bán hàng",Table1[[#This Row],[Tổng giá trị]],-Table1[[#This Row],[Tổng giá trị]]))</f>
        <v>-8948563</v>
      </c>
      <c r="Q266" s="32">
        <f>IF(M266&lt;&gt;"",IF(O266&lt;&gt;0,O266,P266),0)</f>
        <v>-8948563</v>
      </c>
      <c r="R266" s="7">
        <f>Table1[[#This Row],[Số còn phải thu ĐK]]+Table1[[#This Row],[Giá Trị HD sau CK]]-Table1[[#This Row],[Số tiền đã thu]]</f>
        <v>0</v>
      </c>
      <c r="S266" s="6">
        <f>IF(Table1[[#This Row],[Ngày hóa đơn]]&lt;&gt;"",Table1[[#This Row],[Ngày hóa đơn]],IF(Table1[[#This Row],[Ngày hạch toán]]&lt;&gt;"",Table1[[#This Row],[Ngày hạch toán]],""))</f>
        <v>46030</v>
      </c>
      <c r="T266" s="7"/>
      <c r="U266" s="6">
        <f>IF(Table1[[#This Row],[Ngày tính CN]]="","",S266+T266)</f>
        <v>46030</v>
      </c>
      <c r="V266" s="32">
        <f ca="1">IF(Table1[[#This Row],[Hạn thanh toán]]="","",IF((U266-NOW())&lt;0,0,(U266-NOW())))</f>
        <v>0</v>
      </c>
      <c r="W266" s="32"/>
      <c r="X266" s="32" t="str">
        <f ca="1">IF(OR(U266="",R266=0),"",IF((U266-NOW())&lt;0,-(U266-NOW()),0))</f>
        <v/>
      </c>
      <c r="Y266" s="2" t="str">
        <f>IF(R266=0,"Đã thanh toán",IF(X266="","",IF(X266&lt;=0,"Chưa đến hạn thanh toán",IF(X266&lt;=30,"Nợ quá hạn 30 ngày",IF(X266&lt;=60,"Nợ quá hạn từ 30 ngày đến 60 ngày",IF(X266&lt;=90,"Nợ quá hạn từ 60 ngày đến 90 ngày",IF(X266&lt;=120,"Nợ quá hạn từ 90 ngày đến 120 ngày","Nợ quá hạn hơn 120 ngày có khả năng mất thanh toán")))))))</f>
        <v>Đã thanh toán</v>
      </c>
      <c r="Z266" s="42">
        <f>IF(S266="","",S266)</f>
        <v>46030</v>
      </c>
      <c r="AA266" s="42">
        <f>IF(M266="","",M266)</f>
        <v>46048</v>
      </c>
      <c r="AD266" s="2" t="str">
        <f>VLOOKUP($A266,MA_KH!$A:$Q,MA_KH!O$1,0)</f>
        <v>MEGA</v>
      </c>
      <c r="AE266" s="2" t="str">
        <f>VLOOKUP($A266,MA_KH!$A:$Q,MA_KH!P$1,0)</f>
        <v>CÔNG TY TNHH MM MEGA MARKET (VIỆT NAM)</v>
      </c>
    </row>
    <row r="267" spans="1:31" ht="25.5" customHeight="1">
      <c r="A267" s="54" t="s">
        <v>16299</v>
      </c>
      <c r="B267" s="54" t="s">
        <v>190</v>
      </c>
      <c r="C267" s="55">
        <v>46030</v>
      </c>
      <c r="D267" s="54" t="s">
        <v>16915</v>
      </c>
      <c r="E267" s="55">
        <v>46030</v>
      </c>
      <c r="F267" s="79" t="s">
        <v>19899</v>
      </c>
      <c r="G267" s="54" t="s">
        <v>16916</v>
      </c>
      <c r="H267" s="56">
        <v>16453240</v>
      </c>
      <c r="I267" s="63">
        <v>0</v>
      </c>
      <c r="J267" s="56">
        <v>0</v>
      </c>
      <c r="K267" s="56">
        <v>16453240</v>
      </c>
      <c r="L267" s="64" t="s">
        <v>17237</v>
      </c>
      <c r="M267" s="6">
        <v>46048</v>
      </c>
      <c r="O267" s="32">
        <f>IF(Table1[[#This Row],[Phân loại]]="Tồn đầu kỳ",Table1[[#This Row],[Tổng giá trị]],0)</f>
        <v>0</v>
      </c>
      <c r="P267" s="7">
        <f>IF(Table1[[#This Row],[Số còn phải thu ĐK]]&lt;&gt;0,0,IF(Table1[[#This Row],[Phân loại]]="Bán hàng",Table1[[#This Row],[Tổng giá trị]],-Table1[[#This Row],[Tổng giá trị]]))</f>
        <v>-16453240</v>
      </c>
      <c r="Q267" s="32">
        <f>IF(M267&lt;&gt;"",IF(O267&lt;&gt;0,O267,P267),0)</f>
        <v>-16453240</v>
      </c>
      <c r="R267" s="7">
        <f>Table1[[#This Row],[Số còn phải thu ĐK]]+Table1[[#This Row],[Giá Trị HD sau CK]]-Table1[[#This Row],[Số tiền đã thu]]</f>
        <v>0</v>
      </c>
      <c r="S267" s="6">
        <f>IF(Table1[[#This Row],[Ngày hóa đơn]]&lt;&gt;"",Table1[[#This Row],[Ngày hóa đơn]],IF(Table1[[#This Row],[Ngày hạch toán]]&lt;&gt;"",Table1[[#This Row],[Ngày hạch toán]],""))</f>
        <v>46030</v>
      </c>
      <c r="T267" s="7"/>
      <c r="U267" s="6">
        <f>IF(Table1[[#This Row],[Ngày tính CN]]="","",S267+T267)</f>
        <v>46030</v>
      </c>
      <c r="V267" s="32">
        <f ca="1">IF(Table1[[#This Row],[Hạn thanh toán]]="","",IF((U267-NOW())&lt;0,0,(U267-NOW())))</f>
        <v>0</v>
      </c>
      <c r="W267" s="32"/>
      <c r="X267" s="32" t="str">
        <f ca="1">IF(OR(U267="",R267=0),"",IF((U267-NOW())&lt;0,-(U267-NOW()),0))</f>
        <v/>
      </c>
      <c r="Y267" s="2" t="str">
        <f>IF(R267=0,"Đã thanh toán",IF(X267="","",IF(X267&lt;=0,"Chưa đến hạn thanh toán",IF(X267&lt;=30,"Nợ quá hạn 30 ngày",IF(X267&lt;=60,"Nợ quá hạn từ 30 ngày đến 60 ngày",IF(X267&lt;=90,"Nợ quá hạn từ 60 ngày đến 90 ngày",IF(X267&lt;=120,"Nợ quá hạn từ 90 ngày đến 120 ngày","Nợ quá hạn hơn 120 ngày có khả năng mất thanh toán")))))))</f>
        <v>Đã thanh toán</v>
      </c>
      <c r="Z267" s="42">
        <f>IF(S267="","",S267)</f>
        <v>46030</v>
      </c>
      <c r="AA267" s="42">
        <f>IF(M267="","",M267)</f>
        <v>46048</v>
      </c>
      <c r="AD267" s="2" t="str">
        <f>VLOOKUP($A267,MA_KH!$A:$Q,MA_KH!O$1,0)</f>
        <v>MEGA</v>
      </c>
      <c r="AE267" s="2" t="str">
        <f>VLOOKUP($A267,MA_KH!$A:$Q,MA_KH!P$1,0)</f>
        <v>CÔNG TY TNHH MM MEGA MARKET (VIỆT NAM)</v>
      </c>
    </row>
    <row r="268" spans="1:31" ht="25.5" customHeight="1">
      <c r="A268" s="54" t="s">
        <v>16296</v>
      </c>
      <c r="B268" s="54" t="s">
        <v>7244</v>
      </c>
      <c r="C268" s="55">
        <v>46031</v>
      </c>
      <c r="D268" s="54" t="s">
        <v>16918</v>
      </c>
      <c r="E268" s="55">
        <v>46035</v>
      </c>
      <c r="F268" s="54" t="s">
        <v>19160</v>
      </c>
      <c r="G268" s="54" t="s">
        <v>16919</v>
      </c>
      <c r="H268" s="56">
        <v>1468620</v>
      </c>
      <c r="I268" s="63">
        <v>0</v>
      </c>
      <c r="J268" s="56">
        <v>117490</v>
      </c>
      <c r="K268" s="56">
        <v>1586110</v>
      </c>
      <c r="L268" s="64" t="s">
        <v>17236</v>
      </c>
      <c r="M268" s="6">
        <v>46077</v>
      </c>
      <c r="O268" s="32">
        <f>IF(Table1[[#This Row],[Phân loại]]="Tồn đầu kỳ",Table1[[#This Row],[Tổng giá trị]],0)</f>
        <v>0</v>
      </c>
      <c r="P268" s="7">
        <f>IF(Table1[[#This Row],[Số còn phải thu ĐK]]&lt;&gt;0,0,IF(Table1[[#This Row],[Phân loại]]="Bán hàng",Table1[[#This Row],[Tổng giá trị]],-Table1[[#This Row],[Tổng giá trị]]))</f>
        <v>1586110</v>
      </c>
      <c r="Q268" s="32">
        <f>IF(M268&lt;&gt;"",IF(O268&lt;&gt;0,O268,P268),0)</f>
        <v>1586110</v>
      </c>
      <c r="R268" s="7">
        <f>Table1[[#This Row],[Số còn phải thu ĐK]]+Table1[[#This Row],[Giá Trị HD sau CK]]-Table1[[#This Row],[Số tiền đã thu]]</f>
        <v>0</v>
      </c>
      <c r="S268" s="6">
        <f>IF(Table1[[#This Row],[Ngày hóa đơn]]&lt;&gt;"",Table1[[#This Row],[Ngày hóa đơn]],IF(Table1[[#This Row],[Ngày hạch toán]]&lt;&gt;"",Table1[[#This Row],[Ngày hạch toán]],""))</f>
        <v>46035</v>
      </c>
      <c r="T268" s="7"/>
      <c r="U268" s="6">
        <f>IF(Table1[[#This Row],[Ngày tính CN]]="","",S268+T268)</f>
        <v>46035</v>
      </c>
      <c r="V268" s="32">
        <f ca="1">IF(Table1[[#This Row],[Hạn thanh toán]]="","",IF((U268-NOW())&lt;0,0,(U268-NOW())))</f>
        <v>0</v>
      </c>
      <c r="W268" s="32"/>
      <c r="X268" s="32" t="str">
        <f ca="1">IF(OR(U268="",R268=0),"",IF((U268-NOW())&lt;0,-(U268-NOW()),0))</f>
        <v/>
      </c>
      <c r="Y268" s="2" t="str">
        <f>IF(R268=0,"Đã thanh toán",IF(X268="","",IF(X268&lt;=0,"Chưa đến hạn thanh toán",IF(X268&lt;=30,"Nợ quá hạn 30 ngày",IF(X268&lt;=60,"Nợ quá hạn từ 30 ngày đến 60 ngày",IF(X268&lt;=90,"Nợ quá hạn từ 60 ngày đến 90 ngày",IF(X268&lt;=120,"Nợ quá hạn từ 90 ngày đến 120 ngày","Nợ quá hạn hơn 120 ngày có khả năng mất thanh toán")))))))</f>
        <v>Đã thanh toán</v>
      </c>
      <c r="Z268" s="42">
        <f>IF(S268="","",S268)</f>
        <v>46035</v>
      </c>
      <c r="AA268" s="42">
        <f>IF(M268="","",M268)</f>
        <v>46077</v>
      </c>
      <c r="AD268" s="2" t="str">
        <f>VLOOKUP($A268,MA_KH!$A:$Q,MA_KH!O$1,0)</f>
        <v>MEGA</v>
      </c>
      <c r="AE268" s="2" t="str">
        <f>VLOOKUP($A268,MA_KH!$A:$Q,MA_KH!P$1,0)</f>
        <v>CÔNG TY TNHH MM MEGA MARKET (VIỆT NAM)</v>
      </c>
    </row>
    <row r="269" spans="1:31" ht="25.5" customHeight="1">
      <c r="A269" s="54" t="s">
        <v>16298</v>
      </c>
      <c r="B269" s="54" t="s">
        <v>7235</v>
      </c>
      <c r="C269" s="55">
        <v>46031</v>
      </c>
      <c r="D269" s="54" t="s">
        <v>16920</v>
      </c>
      <c r="E269" s="55">
        <v>46035</v>
      </c>
      <c r="F269" s="54" t="s">
        <v>19161</v>
      </c>
      <c r="G269" s="54" t="s">
        <v>16921</v>
      </c>
      <c r="H269" s="56">
        <v>5265534</v>
      </c>
      <c r="I269" s="63">
        <v>0</v>
      </c>
      <c r="J269" s="56">
        <v>421243</v>
      </c>
      <c r="K269" s="56">
        <v>5686777</v>
      </c>
      <c r="L269" s="64" t="s">
        <v>17236</v>
      </c>
      <c r="M269" s="6">
        <v>46077</v>
      </c>
      <c r="O269" s="32">
        <f>IF(Table1[[#This Row],[Phân loại]]="Tồn đầu kỳ",Table1[[#This Row],[Tổng giá trị]],0)</f>
        <v>0</v>
      </c>
      <c r="P269" s="7">
        <f>IF(Table1[[#This Row],[Số còn phải thu ĐK]]&lt;&gt;0,0,IF(Table1[[#This Row],[Phân loại]]="Bán hàng",Table1[[#This Row],[Tổng giá trị]],-Table1[[#This Row],[Tổng giá trị]]))</f>
        <v>5686777</v>
      </c>
      <c r="Q269" s="32">
        <f>IF(M269&lt;&gt;"",IF(O269&lt;&gt;0,O269,P269),0)</f>
        <v>5686777</v>
      </c>
      <c r="R269" s="7">
        <f>Table1[[#This Row],[Số còn phải thu ĐK]]+Table1[[#This Row],[Giá Trị HD sau CK]]-Table1[[#This Row],[Số tiền đã thu]]</f>
        <v>0</v>
      </c>
      <c r="S269" s="6">
        <f>IF(Table1[[#This Row],[Ngày hóa đơn]]&lt;&gt;"",Table1[[#This Row],[Ngày hóa đơn]],IF(Table1[[#This Row],[Ngày hạch toán]]&lt;&gt;"",Table1[[#This Row],[Ngày hạch toán]],""))</f>
        <v>46035</v>
      </c>
      <c r="T269" s="7"/>
      <c r="U269" s="6">
        <f>IF(Table1[[#This Row],[Ngày tính CN]]="","",S269+T269)</f>
        <v>46035</v>
      </c>
      <c r="V269" s="32">
        <f ca="1">IF(Table1[[#This Row],[Hạn thanh toán]]="","",IF((U269-NOW())&lt;0,0,(U269-NOW())))</f>
        <v>0</v>
      </c>
      <c r="W269" s="32"/>
      <c r="X269" s="32" t="str">
        <f ca="1">IF(OR(U269="",R269=0),"",IF((U269-NOW())&lt;0,-(U269-NOW()),0))</f>
        <v/>
      </c>
      <c r="Y269" s="2" t="str">
        <f>IF(R269=0,"Đã thanh toán",IF(X269="","",IF(X269&lt;=0,"Chưa đến hạn thanh toán",IF(X269&lt;=30,"Nợ quá hạn 30 ngày",IF(X269&lt;=60,"Nợ quá hạn từ 30 ngày đến 60 ngày",IF(X269&lt;=90,"Nợ quá hạn từ 60 ngày đến 90 ngày",IF(X269&lt;=120,"Nợ quá hạn từ 90 ngày đến 120 ngày","Nợ quá hạn hơn 120 ngày có khả năng mất thanh toán")))))))</f>
        <v>Đã thanh toán</v>
      </c>
      <c r="Z269" s="42">
        <f>IF(S269="","",S269)</f>
        <v>46035</v>
      </c>
      <c r="AA269" s="42">
        <f>IF(M269="","",M269)</f>
        <v>46077</v>
      </c>
      <c r="AD269" s="2" t="str">
        <f>VLOOKUP($A269,MA_KH!$A:$Q,MA_KH!O$1,0)</f>
        <v>MEGA</v>
      </c>
      <c r="AE269" s="2" t="str">
        <f>VLOOKUP($A269,MA_KH!$A:$Q,MA_KH!P$1,0)</f>
        <v>CÔNG TY TNHH MM MEGA MARKET (VIỆT NAM)</v>
      </c>
    </row>
    <row r="270" spans="1:31" ht="25.5" customHeight="1">
      <c r="A270" s="54" t="s">
        <v>16298</v>
      </c>
      <c r="B270" s="54" t="s">
        <v>7235</v>
      </c>
      <c r="C270" s="55">
        <v>46031</v>
      </c>
      <c r="D270" s="54" t="s">
        <v>16922</v>
      </c>
      <c r="E270" s="55">
        <v>46035</v>
      </c>
      <c r="F270" s="54" t="s">
        <v>19162</v>
      </c>
      <c r="G270" s="54" t="s">
        <v>16923</v>
      </c>
      <c r="H270" s="56">
        <v>4664450</v>
      </c>
      <c r="I270" s="63">
        <v>0</v>
      </c>
      <c r="J270" s="56">
        <v>373156</v>
      </c>
      <c r="K270" s="56">
        <v>5037606</v>
      </c>
      <c r="L270" s="64" t="s">
        <v>17236</v>
      </c>
      <c r="M270" s="6">
        <v>46077</v>
      </c>
      <c r="O270" s="32">
        <f>IF(Table1[[#This Row],[Phân loại]]="Tồn đầu kỳ",Table1[[#This Row],[Tổng giá trị]],0)</f>
        <v>0</v>
      </c>
      <c r="P270" s="7">
        <f>IF(Table1[[#This Row],[Số còn phải thu ĐK]]&lt;&gt;0,0,IF(Table1[[#This Row],[Phân loại]]="Bán hàng",Table1[[#This Row],[Tổng giá trị]],-Table1[[#This Row],[Tổng giá trị]]))</f>
        <v>5037606</v>
      </c>
      <c r="Q270" s="32">
        <f>IF(M270&lt;&gt;"",IF(O270&lt;&gt;0,O270,P270),0)</f>
        <v>5037606</v>
      </c>
      <c r="R270" s="7">
        <f>Table1[[#This Row],[Số còn phải thu ĐK]]+Table1[[#This Row],[Giá Trị HD sau CK]]-Table1[[#This Row],[Số tiền đã thu]]</f>
        <v>0</v>
      </c>
      <c r="S270" s="6">
        <f>IF(Table1[[#This Row],[Ngày hóa đơn]]&lt;&gt;"",Table1[[#This Row],[Ngày hóa đơn]],IF(Table1[[#This Row],[Ngày hạch toán]]&lt;&gt;"",Table1[[#This Row],[Ngày hạch toán]],""))</f>
        <v>46035</v>
      </c>
      <c r="T270" s="7"/>
      <c r="U270" s="6">
        <f>IF(Table1[[#This Row],[Ngày tính CN]]="","",S270+T270)</f>
        <v>46035</v>
      </c>
      <c r="V270" s="32">
        <f ca="1">IF(Table1[[#This Row],[Hạn thanh toán]]="","",IF((U270-NOW())&lt;0,0,(U270-NOW())))</f>
        <v>0</v>
      </c>
      <c r="W270" s="32"/>
      <c r="X270" s="32" t="str">
        <f ca="1">IF(OR(U270="",R270=0),"",IF((U270-NOW())&lt;0,-(U270-NOW()),0))</f>
        <v/>
      </c>
      <c r="Y270" s="2" t="str">
        <f>IF(R270=0,"Đã thanh toán",IF(X270="","",IF(X270&lt;=0,"Chưa đến hạn thanh toán",IF(X270&lt;=30,"Nợ quá hạn 30 ngày",IF(X270&lt;=60,"Nợ quá hạn từ 30 ngày đến 60 ngày",IF(X270&lt;=90,"Nợ quá hạn từ 60 ngày đến 90 ngày",IF(X270&lt;=120,"Nợ quá hạn từ 90 ngày đến 120 ngày","Nợ quá hạn hơn 120 ngày có khả năng mất thanh toán")))))))</f>
        <v>Đã thanh toán</v>
      </c>
      <c r="Z270" s="42">
        <f>IF(S270="","",S270)</f>
        <v>46035</v>
      </c>
      <c r="AA270" s="42">
        <f>IF(M270="","",M270)</f>
        <v>46077</v>
      </c>
      <c r="AD270" s="2" t="str">
        <f>VLOOKUP($A270,MA_KH!$A:$Q,MA_KH!O$1,0)</f>
        <v>MEGA</v>
      </c>
      <c r="AE270" s="2" t="str">
        <f>VLOOKUP($A270,MA_KH!$A:$Q,MA_KH!P$1,0)</f>
        <v>CÔNG TY TNHH MM MEGA MARKET (VIỆT NAM)</v>
      </c>
    </row>
    <row r="271" spans="1:31" ht="25.5" customHeight="1">
      <c r="A271" s="54" t="s">
        <v>16298</v>
      </c>
      <c r="B271" s="54" t="s">
        <v>7235</v>
      </c>
      <c r="C271" s="55">
        <v>46031</v>
      </c>
      <c r="D271" s="54" t="s">
        <v>16924</v>
      </c>
      <c r="E271" s="55">
        <v>46035</v>
      </c>
      <c r="F271" s="54" t="s">
        <v>19163</v>
      </c>
      <c r="G271" s="54" t="s">
        <v>16925</v>
      </c>
      <c r="H271" s="56">
        <v>10120600</v>
      </c>
      <c r="I271" s="63">
        <v>0</v>
      </c>
      <c r="J271" s="56">
        <v>809648</v>
      </c>
      <c r="K271" s="56">
        <v>10930248</v>
      </c>
      <c r="L271" s="64" t="s">
        <v>17236</v>
      </c>
      <c r="M271" s="6">
        <v>46077</v>
      </c>
      <c r="O271" s="32">
        <f>IF(Table1[[#This Row],[Phân loại]]="Tồn đầu kỳ",Table1[[#This Row],[Tổng giá trị]],0)</f>
        <v>0</v>
      </c>
      <c r="P271" s="7">
        <f>IF(Table1[[#This Row],[Số còn phải thu ĐK]]&lt;&gt;0,0,IF(Table1[[#This Row],[Phân loại]]="Bán hàng",Table1[[#This Row],[Tổng giá trị]],-Table1[[#This Row],[Tổng giá trị]]))</f>
        <v>10930248</v>
      </c>
      <c r="Q271" s="32">
        <f>IF(M271&lt;&gt;"",IF(O271&lt;&gt;0,O271,P271),0)</f>
        <v>10930248</v>
      </c>
      <c r="R271" s="7">
        <f>Table1[[#This Row],[Số còn phải thu ĐK]]+Table1[[#This Row],[Giá Trị HD sau CK]]-Table1[[#This Row],[Số tiền đã thu]]</f>
        <v>0</v>
      </c>
      <c r="S271" s="6">
        <f>IF(Table1[[#This Row],[Ngày hóa đơn]]&lt;&gt;"",Table1[[#This Row],[Ngày hóa đơn]],IF(Table1[[#This Row],[Ngày hạch toán]]&lt;&gt;"",Table1[[#This Row],[Ngày hạch toán]],""))</f>
        <v>46035</v>
      </c>
      <c r="T271" s="7"/>
      <c r="U271" s="6">
        <f>IF(Table1[[#This Row],[Ngày tính CN]]="","",S271+T271)</f>
        <v>46035</v>
      </c>
      <c r="V271" s="32">
        <f ca="1">IF(Table1[[#This Row],[Hạn thanh toán]]="","",IF((U271-NOW())&lt;0,0,(U271-NOW())))</f>
        <v>0</v>
      </c>
      <c r="W271" s="32"/>
      <c r="X271" s="32" t="str">
        <f ca="1">IF(OR(U271="",R271=0),"",IF((U271-NOW())&lt;0,-(U271-NOW()),0))</f>
        <v/>
      </c>
      <c r="Y271" s="2" t="str">
        <f>IF(R271=0,"Đã thanh toán",IF(X271="","",IF(X271&lt;=0,"Chưa đến hạn thanh toán",IF(X271&lt;=30,"Nợ quá hạn 30 ngày",IF(X271&lt;=60,"Nợ quá hạn từ 30 ngày đến 60 ngày",IF(X271&lt;=90,"Nợ quá hạn từ 60 ngày đến 90 ngày",IF(X271&lt;=120,"Nợ quá hạn từ 90 ngày đến 120 ngày","Nợ quá hạn hơn 120 ngày có khả năng mất thanh toán")))))))</f>
        <v>Đã thanh toán</v>
      </c>
      <c r="Z271" s="42">
        <f>IF(S271="","",S271)</f>
        <v>46035</v>
      </c>
      <c r="AA271" s="42">
        <f>IF(M271="","",M271)</f>
        <v>46077</v>
      </c>
      <c r="AD271" s="2" t="str">
        <f>VLOOKUP($A271,MA_KH!$A:$Q,MA_KH!O$1,0)</f>
        <v>MEGA</v>
      </c>
      <c r="AE271" s="2" t="str">
        <f>VLOOKUP($A271,MA_KH!$A:$Q,MA_KH!P$1,0)</f>
        <v>CÔNG TY TNHH MM MEGA MARKET (VIỆT NAM)</v>
      </c>
    </row>
    <row r="272" spans="1:31" ht="25.5" customHeight="1">
      <c r="A272" s="54" t="s">
        <v>16303</v>
      </c>
      <c r="B272" s="54" t="s">
        <v>102</v>
      </c>
      <c r="C272" s="55">
        <v>46031</v>
      </c>
      <c r="D272" s="54" t="s">
        <v>16926</v>
      </c>
      <c r="E272" s="55">
        <v>46036</v>
      </c>
      <c r="F272" s="54" t="s">
        <v>19164</v>
      </c>
      <c r="G272" s="54" t="s">
        <v>16928</v>
      </c>
      <c r="H272" s="56">
        <v>911240</v>
      </c>
      <c r="I272" s="63">
        <v>0</v>
      </c>
      <c r="J272" s="56">
        <v>72899</v>
      </c>
      <c r="K272" s="56">
        <v>984139</v>
      </c>
      <c r="L272" s="64" t="s">
        <v>17236</v>
      </c>
      <c r="M272" s="6">
        <v>46077</v>
      </c>
      <c r="O272" s="32">
        <f>IF(Table1[[#This Row],[Phân loại]]="Tồn đầu kỳ",Table1[[#This Row],[Tổng giá trị]],0)</f>
        <v>0</v>
      </c>
      <c r="P272" s="7">
        <f>IF(Table1[[#This Row],[Số còn phải thu ĐK]]&lt;&gt;0,0,IF(Table1[[#This Row],[Phân loại]]="Bán hàng",Table1[[#This Row],[Tổng giá trị]],-Table1[[#This Row],[Tổng giá trị]]))</f>
        <v>984139</v>
      </c>
      <c r="Q272" s="32">
        <f>IF(M272&lt;&gt;"",IF(O272&lt;&gt;0,O272,P272),0)</f>
        <v>984139</v>
      </c>
      <c r="R272" s="7">
        <f>Table1[[#This Row],[Số còn phải thu ĐK]]+Table1[[#This Row],[Giá Trị HD sau CK]]-Table1[[#This Row],[Số tiền đã thu]]</f>
        <v>0</v>
      </c>
      <c r="S272" s="6">
        <f>IF(Table1[[#This Row],[Ngày hóa đơn]]&lt;&gt;"",Table1[[#This Row],[Ngày hóa đơn]],IF(Table1[[#This Row],[Ngày hạch toán]]&lt;&gt;"",Table1[[#This Row],[Ngày hạch toán]],""))</f>
        <v>46036</v>
      </c>
      <c r="T272" s="7"/>
      <c r="U272" s="6">
        <f>IF(Table1[[#This Row],[Ngày tính CN]]="","",S272+T272)</f>
        <v>46036</v>
      </c>
      <c r="V272" s="32">
        <f ca="1">IF(Table1[[#This Row],[Hạn thanh toán]]="","",IF((U272-NOW())&lt;0,0,(U272-NOW())))</f>
        <v>0</v>
      </c>
      <c r="W272" s="32"/>
      <c r="X272" s="32" t="str">
        <f ca="1">IF(OR(U272="",R272=0),"",IF((U272-NOW())&lt;0,-(U272-NOW()),0))</f>
        <v/>
      </c>
      <c r="Y272" s="2" t="str">
        <f>IF(R272=0,"Đã thanh toán",IF(X272="","",IF(X272&lt;=0,"Chưa đến hạn thanh toán",IF(X272&lt;=30,"Nợ quá hạn 30 ngày",IF(X272&lt;=60,"Nợ quá hạn từ 30 ngày đến 60 ngày",IF(X272&lt;=90,"Nợ quá hạn từ 60 ngày đến 90 ngày",IF(X272&lt;=120,"Nợ quá hạn từ 90 ngày đến 120 ngày","Nợ quá hạn hơn 120 ngày có khả năng mất thanh toán")))))))</f>
        <v>Đã thanh toán</v>
      </c>
      <c r="Z272" s="42">
        <f>IF(S272="","",S272)</f>
        <v>46036</v>
      </c>
      <c r="AA272" s="42">
        <f>IF(M272="","",M272)</f>
        <v>46077</v>
      </c>
      <c r="AD272" s="2" t="str">
        <f>VLOOKUP($A272,MA_KH!$A:$Q,MA_KH!O$1,0)</f>
        <v>MEGA</v>
      </c>
      <c r="AE272" s="2" t="str">
        <f>VLOOKUP($A272,MA_KH!$A:$Q,MA_KH!P$1,0)</f>
        <v>CÔNG TY TNHH MM MEGA MARKET (VIỆT NAM)</v>
      </c>
    </row>
    <row r="273" spans="1:31" ht="25.5" customHeight="1">
      <c r="A273" s="54" t="s">
        <v>16303</v>
      </c>
      <c r="B273" s="54" t="s">
        <v>102</v>
      </c>
      <c r="C273" s="55">
        <v>46031</v>
      </c>
      <c r="D273" s="54" t="s">
        <v>16929</v>
      </c>
      <c r="E273" s="55">
        <v>46036</v>
      </c>
      <c r="F273" s="54" t="s">
        <v>19165</v>
      </c>
      <c r="G273" s="54" t="s">
        <v>16930</v>
      </c>
      <c r="H273" s="56">
        <v>1116060</v>
      </c>
      <c r="I273" s="63">
        <v>0</v>
      </c>
      <c r="J273" s="56">
        <v>89285</v>
      </c>
      <c r="K273" s="56">
        <v>1205345</v>
      </c>
      <c r="L273" s="64" t="s">
        <v>17236</v>
      </c>
      <c r="M273" s="6">
        <v>46077</v>
      </c>
      <c r="O273" s="32">
        <f>IF(Table1[[#This Row],[Phân loại]]="Tồn đầu kỳ",Table1[[#This Row],[Tổng giá trị]],0)</f>
        <v>0</v>
      </c>
      <c r="P273" s="7">
        <f>IF(Table1[[#This Row],[Số còn phải thu ĐK]]&lt;&gt;0,0,IF(Table1[[#This Row],[Phân loại]]="Bán hàng",Table1[[#This Row],[Tổng giá trị]],-Table1[[#This Row],[Tổng giá trị]]))</f>
        <v>1205345</v>
      </c>
      <c r="Q273" s="32">
        <f>IF(M273&lt;&gt;"",IF(O273&lt;&gt;0,O273,P273),0)</f>
        <v>1205345</v>
      </c>
      <c r="R273" s="7">
        <f>Table1[[#This Row],[Số còn phải thu ĐK]]+Table1[[#This Row],[Giá Trị HD sau CK]]-Table1[[#This Row],[Số tiền đã thu]]</f>
        <v>0</v>
      </c>
      <c r="S273" s="6">
        <f>IF(Table1[[#This Row],[Ngày hóa đơn]]&lt;&gt;"",Table1[[#This Row],[Ngày hóa đơn]],IF(Table1[[#This Row],[Ngày hạch toán]]&lt;&gt;"",Table1[[#This Row],[Ngày hạch toán]],""))</f>
        <v>46036</v>
      </c>
      <c r="T273" s="7"/>
      <c r="U273" s="6">
        <f>IF(Table1[[#This Row],[Ngày tính CN]]="","",S273+T273)</f>
        <v>46036</v>
      </c>
      <c r="V273" s="32">
        <f ca="1">IF(Table1[[#This Row],[Hạn thanh toán]]="","",IF((U273-NOW())&lt;0,0,(U273-NOW())))</f>
        <v>0</v>
      </c>
      <c r="W273" s="32"/>
      <c r="X273" s="32" t="str">
        <f ca="1">IF(OR(U273="",R273=0),"",IF((U273-NOW())&lt;0,-(U273-NOW()),0))</f>
        <v/>
      </c>
      <c r="Y273" s="2" t="str">
        <f>IF(R273=0,"Đã thanh toán",IF(X273="","",IF(X273&lt;=0,"Chưa đến hạn thanh toán",IF(X273&lt;=30,"Nợ quá hạn 30 ngày",IF(X273&lt;=60,"Nợ quá hạn từ 30 ngày đến 60 ngày",IF(X273&lt;=90,"Nợ quá hạn từ 60 ngày đến 90 ngày",IF(X273&lt;=120,"Nợ quá hạn từ 90 ngày đến 120 ngày","Nợ quá hạn hơn 120 ngày có khả năng mất thanh toán")))))))</f>
        <v>Đã thanh toán</v>
      </c>
      <c r="Z273" s="42">
        <f>IF(S273="","",S273)</f>
        <v>46036</v>
      </c>
      <c r="AA273" s="42">
        <f>IF(M273="","",M273)</f>
        <v>46077</v>
      </c>
      <c r="AD273" s="2" t="str">
        <f>VLOOKUP($A273,MA_KH!$A:$Q,MA_KH!O$1,0)</f>
        <v>MEGA</v>
      </c>
      <c r="AE273" s="2" t="str">
        <f>VLOOKUP($A273,MA_KH!$A:$Q,MA_KH!P$1,0)</f>
        <v>CÔNG TY TNHH MM MEGA MARKET (VIỆT NAM)</v>
      </c>
    </row>
    <row r="274" spans="1:31" ht="25.5" customHeight="1">
      <c r="A274" s="54" t="s">
        <v>16303</v>
      </c>
      <c r="B274" s="54" t="s">
        <v>102</v>
      </c>
      <c r="C274" s="55">
        <v>46031</v>
      </c>
      <c r="D274" s="54" t="s">
        <v>16931</v>
      </c>
      <c r="E274" s="55">
        <v>46036</v>
      </c>
      <c r="F274" s="54" t="s">
        <v>19166</v>
      </c>
      <c r="G274" s="54" t="s">
        <v>16932</v>
      </c>
      <c r="H274" s="56">
        <v>932890</v>
      </c>
      <c r="I274" s="63">
        <v>0</v>
      </c>
      <c r="J274" s="56">
        <v>74631</v>
      </c>
      <c r="K274" s="56">
        <v>1007521</v>
      </c>
      <c r="L274" s="64" t="s">
        <v>17236</v>
      </c>
      <c r="M274" s="6">
        <v>46077</v>
      </c>
      <c r="O274" s="32">
        <f>IF(Table1[[#This Row],[Phân loại]]="Tồn đầu kỳ",Table1[[#This Row],[Tổng giá trị]],0)</f>
        <v>0</v>
      </c>
      <c r="P274" s="7">
        <f>IF(Table1[[#This Row],[Số còn phải thu ĐK]]&lt;&gt;0,0,IF(Table1[[#This Row],[Phân loại]]="Bán hàng",Table1[[#This Row],[Tổng giá trị]],-Table1[[#This Row],[Tổng giá trị]]))</f>
        <v>1007521</v>
      </c>
      <c r="Q274" s="32">
        <f>IF(M274&lt;&gt;"",IF(O274&lt;&gt;0,O274,P274),0)</f>
        <v>1007521</v>
      </c>
      <c r="R274" s="7">
        <f>Table1[[#This Row],[Số còn phải thu ĐK]]+Table1[[#This Row],[Giá Trị HD sau CK]]-Table1[[#This Row],[Số tiền đã thu]]</f>
        <v>0</v>
      </c>
      <c r="S274" s="6">
        <f>IF(Table1[[#This Row],[Ngày hóa đơn]]&lt;&gt;"",Table1[[#This Row],[Ngày hóa đơn]],IF(Table1[[#This Row],[Ngày hạch toán]]&lt;&gt;"",Table1[[#This Row],[Ngày hạch toán]],""))</f>
        <v>46036</v>
      </c>
      <c r="T274" s="7"/>
      <c r="U274" s="6">
        <f>IF(Table1[[#This Row],[Ngày tính CN]]="","",S274+T274)</f>
        <v>46036</v>
      </c>
      <c r="V274" s="32">
        <f ca="1">IF(Table1[[#This Row],[Hạn thanh toán]]="","",IF((U274-NOW())&lt;0,0,(U274-NOW())))</f>
        <v>0</v>
      </c>
      <c r="W274" s="32"/>
      <c r="X274" s="32" t="str">
        <f ca="1">IF(OR(U274="",R274=0),"",IF((U274-NOW())&lt;0,-(U274-NOW()),0))</f>
        <v/>
      </c>
      <c r="Y274" s="2" t="str">
        <f>IF(R274=0,"Đã thanh toán",IF(X274="","",IF(X274&lt;=0,"Chưa đến hạn thanh toán",IF(X274&lt;=30,"Nợ quá hạn 30 ngày",IF(X274&lt;=60,"Nợ quá hạn từ 30 ngày đến 60 ngày",IF(X274&lt;=90,"Nợ quá hạn từ 60 ngày đến 90 ngày",IF(X274&lt;=120,"Nợ quá hạn từ 90 ngày đến 120 ngày","Nợ quá hạn hơn 120 ngày có khả năng mất thanh toán")))))))</f>
        <v>Đã thanh toán</v>
      </c>
      <c r="Z274" s="42">
        <f>IF(S274="","",S274)</f>
        <v>46036</v>
      </c>
      <c r="AA274" s="42">
        <f>IF(M274="","",M274)</f>
        <v>46077</v>
      </c>
      <c r="AD274" s="2" t="str">
        <f>VLOOKUP($A274,MA_KH!$A:$Q,MA_KH!O$1,0)</f>
        <v>MEGA</v>
      </c>
      <c r="AE274" s="2" t="str">
        <f>VLOOKUP($A274,MA_KH!$A:$Q,MA_KH!P$1,0)</f>
        <v>CÔNG TY TNHH MM MEGA MARKET (VIỆT NAM)</v>
      </c>
    </row>
    <row r="275" spans="1:31" ht="25.5" customHeight="1">
      <c r="A275" s="54" t="s">
        <v>16303</v>
      </c>
      <c r="B275" s="54" t="s">
        <v>102</v>
      </c>
      <c r="C275" s="55">
        <v>46031</v>
      </c>
      <c r="D275" s="54" t="s">
        <v>16933</v>
      </c>
      <c r="E275" s="55">
        <v>46036</v>
      </c>
      <c r="F275" s="54" t="s">
        <v>19167</v>
      </c>
      <c r="G275" s="54" t="s">
        <v>16934</v>
      </c>
      <c r="H275" s="56">
        <v>558030</v>
      </c>
      <c r="I275" s="63">
        <v>0</v>
      </c>
      <c r="J275" s="56">
        <v>44642</v>
      </c>
      <c r="K275" s="56">
        <v>602672</v>
      </c>
      <c r="L275" s="64" t="s">
        <v>17236</v>
      </c>
      <c r="M275" s="6">
        <v>46077</v>
      </c>
      <c r="O275" s="32">
        <f>IF(Table1[[#This Row],[Phân loại]]="Tồn đầu kỳ",Table1[[#This Row],[Tổng giá trị]],0)</f>
        <v>0</v>
      </c>
      <c r="P275" s="7">
        <f>IF(Table1[[#This Row],[Số còn phải thu ĐK]]&lt;&gt;0,0,IF(Table1[[#This Row],[Phân loại]]="Bán hàng",Table1[[#This Row],[Tổng giá trị]],-Table1[[#This Row],[Tổng giá trị]]))</f>
        <v>602672</v>
      </c>
      <c r="Q275" s="32">
        <f>IF(M275&lt;&gt;"",IF(O275&lt;&gt;0,O275,P275),0)</f>
        <v>602672</v>
      </c>
      <c r="R275" s="7">
        <f>Table1[[#This Row],[Số còn phải thu ĐK]]+Table1[[#This Row],[Giá Trị HD sau CK]]-Table1[[#This Row],[Số tiền đã thu]]</f>
        <v>0</v>
      </c>
      <c r="S275" s="6">
        <f>IF(Table1[[#This Row],[Ngày hóa đơn]]&lt;&gt;"",Table1[[#This Row],[Ngày hóa đơn]],IF(Table1[[#This Row],[Ngày hạch toán]]&lt;&gt;"",Table1[[#This Row],[Ngày hạch toán]],""))</f>
        <v>46036</v>
      </c>
      <c r="T275" s="7"/>
      <c r="U275" s="6">
        <f>IF(Table1[[#This Row],[Ngày tính CN]]="","",S275+T275)</f>
        <v>46036</v>
      </c>
      <c r="V275" s="32">
        <f ca="1">IF(Table1[[#This Row],[Hạn thanh toán]]="","",IF((U275-NOW())&lt;0,0,(U275-NOW())))</f>
        <v>0</v>
      </c>
      <c r="W275" s="32"/>
      <c r="X275" s="32" t="str">
        <f ca="1">IF(OR(U275="",R275=0),"",IF((U275-NOW())&lt;0,-(U275-NOW()),0))</f>
        <v/>
      </c>
      <c r="Y275" s="2" t="str">
        <f>IF(R275=0,"Đã thanh toán",IF(X275="","",IF(X275&lt;=0,"Chưa đến hạn thanh toán",IF(X275&lt;=30,"Nợ quá hạn 30 ngày",IF(X275&lt;=60,"Nợ quá hạn từ 30 ngày đến 60 ngày",IF(X275&lt;=90,"Nợ quá hạn từ 60 ngày đến 90 ngày",IF(X275&lt;=120,"Nợ quá hạn từ 90 ngày đến 120 ngày","Nợ quá hạn hơn 120 ngày có khả năng mất thanh toán")))))))</f>
        <v>Đã thanh toán</v>
      </c>
      <c r="Z275" s="42">
        <f>IF(S275="","",S275)</f>
        <v>46036</v>
      </c>
      <c r="AA275" s="42">
        <f>IF(M275="","",M275)</f>
        <v>46077</v>
      </c>
      <c r="AD275" s="2" t="str">
        <f>VLOOKUP($A275,MA_KH!$A:$Q,MA_KH!O$1,0)</f>
        <v>MEGA</v>
      </c>
      <c r="AE275" s="2" t="str">
        <f>VLOOKUP($A275,MA_KH!$A:$Q,MA_KH!P$1,0)</f>
        <v>CÔNG TY TNHH MM MEGA MARKET (VIỆT NAM)</v>
      </c>
    </row>
    <row r="276" spans="1:31" ht="25.5" customHeight="1">
      <c r="A276" s="54" t="s">
        <v>16303</v>
      </c>
      <c r="B276" s="54" t="s">
        <v>102</v>
      </c>
      <c r="C276" s="55">
        <v>46031</v>
      </c>
      <c r="D276" s="54" t="s">
        <v>16935</v>
      </c>
      <c r="E276" s="55">
        <v>46036</v>
      </c>
      <c r="F276" s="54" t="s">
        <v>19168</v>
      </c>
      <c r="G276" s="54" t="s">
        <v>16936</v>
      </c>
      <c r="H276" s="56">
        <v>911240</v>
      </c>
      <c r="I276" s="63">
        <v>0</v>
      </c>
      <c r="J276" s="56">
        <v>72899</v>
      </c>
      <c r="K276" s="56">
        <v>984139</v>
      </c>
      <c r="L276" s="64" t="s">
        <v>17236</v>
      </c>
      <c r="M276" s="6">
        <v>46077</v>
      </c>
      <c r="O276" s="32">
        <f>IF(Table1[[#This Row],[Phân loại]]="Tồn đầu kỳ",Table1[[#This Row],[Tổng giá trị]],0)</f>
        <v>0</v>
      </c>
      <c r="P276" s="7">
        <f>IF(Table1[[#This Row],[Số còn phải thu ĐK]]&lt;&gt;0,0,IF(Table1[[#This Row],[Phân loại]]="Bán hàng",Table1[[#This Row],[Tổng giá trị]],-Table1[[#This Row],[Tổng giá trị]]))</f>
        <v>984139</v>
      </c>
      <c r="Q276" s="32">
        <f>IF(M276&lt;&gt;"",IF(O276&lt;&gt;0,O276,P276),0)</f>
        <v>984139</v>
      </c>
      <c r="R276" s="7">
        <f>Table1[[#This Row],[Số còn phải thu ĐK]]+Table1[[#This Row],[Giá Trị HD sau CK]]-Table1[[#This Row],[Số tiền đã thu]]</f>
        <v>0</v>
      </c>
      <c r="S276" s="6">
        <f>IF(Table1[[#This Row],[Ngày hóa đơn]]&lt;&gt;"",Table1[[#This Row],[Ngày hóa đơn]],IF(Table1[[#This Row],[Ngày hạch toán]]&lt;&gt;"",Table1[[#This Row],[Ngày hạch toán]],""))</f>
        <v>46036</v>
      </c>
      <c r="T276" s="7"/>
      <c r="U276" s="6">
        <f>IF(Table1[[#This Row],[Ngày tính CN]]="","",S276+T276)</f>
        <v>46036</v>
      </c>
      <c r="V276" s="32">
        <f ca="1">IF(Table1[[#This Row],[Hạn thanh toán]]="","",IF((U276-NOW())&lt;0,0,(U276-NOW())))</f>
        <v>0</v>
      </c>
      <c r="W276" s="32"/>
      <c r="X276" s="32" t="str">
        <f ca="1">IF(OR(U276="",R276=0),"",IF((U276-NOW())&lt;0,-(U276-NOW()),0))</f>
        <v/>
      </c>
      <c r="Y276" s="2" t="str">
        <f>IF(R276=0,"Đã thanh toán",IF(X276="","",IF(X276&lt;=0,"Chưa đến hạn thanh toán",IF(X276&lt;=30,"Nợ quá hạn 30 ngày",IF(X276&lt;=60,"Nợ quá hạn từ 30 ngày đến 60 ngày",IF(X276&lt;=90,"Nợ quá hạn từ 60 ngày đến 90 ngày",IF(X276&lt;=120,"Nợ quá hạn từ 90 ngày đến 120 ngày","Nợ quá hạn hơn 120 ngày có khả năng mất thanh toán")))))))</f>
        <v>Đã thanh toán</v>
      </c>
      <c r="Z276" s="42">
        <f>IF(S276="","",S276)</f>
        <v>46036</v>
      </c>
      <c r="AA276" s="42">
        <f>IF(M276="","",M276)</f>
        <v>46077</v>
      </c>
      <c r="AD276" s="2" t="str">
        <f>VLOOKUP($A276,MA_KH!$A:$Q,MA_KH!O$1,0)</f>
        <v>MEGA</v>
      </c>
      <c r="AE276" s="2" t="str">
        <f>VLOOKUP($A276,MA_KH!$A:$Q,MA_KH!P$1,0)</f>
        <v>CÔNG TY TNHH MM MEGA MARKET (VIỆT NAM)</v>
      </c>
    </row>
    <row r="277" spans="1:31" ht="25.5" customHeight="1">
      <c r="A277" s="54" t="s">
        <v>16303</v>
      </c>
      <c r="B277" s="54" t="s">
        <v>102</v>
      </c>
      <c r="C277" s="55">
        <v>46031</v>
      </c>
      <c r="D277" s="54" t="s">
        <v>16937</v>
      </c>
      <c r="E277" s="55">
        <v>46036</v>
      </c>
      <c r="F277" s="54" t="s">
        <v>19169</v>
      </c>
      <c r="G277" s="54" t="s">
        <v>16938</v>
      </c>
      <c r="H277" s="56">
        <v>4664450</v>
      </c>
      <c r="I277" s="63">
        <v>0</v>
      </c>
      <c r="J277" s="56">
        <v>373156</v>
      </c>
      <c r="K277" s="56">
        <v>5037606</v>
      </c>
      <c r="L277" s="64" t="s">
        <v>17236</v>
      </c>
      <c r="M277" s="6">
        <v>46077</v>
      </c>
      <c r="O277" s="32">
        <f>IF(Table1[[#This Row],[Phân loại]]="Tồn đầu kỳ",Table1[[#This Row],[Tổng giá trị]],0)</f>
        <v>0</v>
      </c>
      <c r="P277" s="7">
        <f>IF(Table1[[#This Row],[Số còn phải thu ĐK]]&lt;&gt;0,0,IF(Table1[[#This Row],[Phân loại]]="Bán hàng",Table1[[#This Row],[Tổng giá trị]],-Table1[[#This Row],[Tổng giá trị]]))</f>
        <v>5037606</v>
      </c>
      <c r="Q277" s="32">
        <f>IF(M277&lt;&gt;"",IF(O277&lt;&gt;0,O277,P277),0)</f>
        <v>5037606</v>
      </c>
      <c r="R277" s="7">
        <f>Table1[[#This Row],[Số còn phải thu ĐK]]+Table1[[#This Row],[Giá Trị HD sau CK]]-Table1[[#This Row],[Số tiền đã thu]]</f>
        <v>0</v>
      </c>
      <c r="S277" s="6">
        <f>IF(Table1[[#This Row],[Ngày hóa đơn]]&lt;&gt;"",Table1[[#This Row],[Ngày hóa đơn]],IF(Table1[[#This Row],[Ngày hạch toán]]&lt;&gt;"",Table1[[#This Row],[Ngày hạch toán]],""))</f>
        <v>46036</v>
      </c>
      <c r="T277" s="7"/>
      <c r="U277" s="6">
        <f>IF(Table1[[#This Row],[Ngày tính CN]]="","",S277+T277)</f>
        <v>46036</v>
      </c>
      <c r="V277" s="32">
        <f ca="1">IF(Table1[[#This Row],[Hạn thanh toán]]="","",IF((U277-NOW())&lt;0,0,(U277-NOW())))</f>
        <v>0</v>
      </c>
      <c r="W277" s="32"/>
      <c r="X277" s="32" t="str">
        <f ca="1">IF(OR(U277="",R277=0),"",IF((U277-NOW())&lt;0,-(U277-NOW()),0))</f>
        <v/>
      </c>
      <c r="Y277" s="2" t="str">
        <f>IF(R277=0,"Đã thanh toán",IF(X277="","",IF(X277&lt;=0,"Chưa đến hạn thanh toán",IF(X277&lt;=30,"Nợ quá hạn 30 ngày",IF(X277&lt;=60,"Nợ quá hạn từ 30 ngày đến 60 ngày",IF(X277&lt;=90,"Nợ quá hạn từ 60 ngày đến 90 ngày",IF(X277&lt;=120,"Nợ quá hạn từ 90 ngày đến 120 ngày","Nợ quá hạn hơn 120 ngày có khả năng mất thanh toán")))))))</f>
        <v>Đã thanh toán</v>
      </c>
      <c r="Z277" s="42">
        <f>IF(S277="","",S277)</f>
        <v>46036</v>
      </c>
      <c r="AA277" s="42">
        <f>IF(M277="","",M277)</f>
        <v>46077</v>
      </c>
      <c r="AD277" s="2" t="str">
        <f>VLOOKUP($A277,MA_KH!$A:$Q,MA_KH!O$1,0)</f>
        <v>MEGA</v>
      </c>
      <c r="AE277" s="2" t="str">
        <f>VLOOKUP($A277,MA_KH!$A:$Q,MA_KH!P$1,0)</f>
        <v>CÔNG TY TNHH MM MEGA MARKET (VIỆT NAM)</v>
      </c>
    </row>
    <row r="278" spans="1:31" ht="25.5" customHeight="1">
      <c r="A278" s="54" t="s">
        <v>16303</v>
      </c>
      <c r="B278" s="54" t="s">
        <v>102</v>
      </c>
      <c r="C278" s="55">
        <v>46031</v>
      </c>
      <c r="D278" s="54" t="s">
        <v>16939</v>
      </c>
      <c r="E278" s="55">
        <v>46036</v>
      </c>
      <c r="F278" s="54" t="s">
        <v>19170</v>
      </c>
      <c r="G278" s="54" t="s">
        <v>16940</v>
      </c>
      <c r="H278" s="56">
        <v>2024120</v>
      </c>
      <c r="I278" s="63">
        <v>0</v>
      </c>
      <c r="J278" s="56">
        <v>161930</v>
      </c>
      <c r="K278" s="56">
        <v>2186050</v>
      </c>
      <c r="L278" s="64" t="s">
        <v>17236</v>
      </c>
      <c r="M278" s="6">
        <v>46077</v>
      </c>
      <c r="O278" s="32">
        <f>IF(Table1[[#This Row],[Phân loại]]="Tồn đầu kỳ",Table1[[#This Row],[Tổng giá trị]],0)</f>
        <v>0</v>
      </c>
      <c r="P278" s="7">
        <f>IF(Table1[[#This Row],[Số còn phải thu ĐK]]&lt;&gt;0,0,IF(Table1[[#This Row],[Phân loại]]="Bán hàng",Table1[[#This Row],[Tổng giá trị]],-Table1[[#This Row],[Tổng giá trị]]))</f>
        <v>2186050</v>
      </c>
      <c r="Q278" s="32">
        <f>IF(M278&lt;&gt;"",IF(O278&lt;&gt;0,O278,P278),0)</f>
        <v>2186050</v>
      </c>
      <c r="R278" s="7">
        <f>Table1[[#This Row],[Số còn phải thu ĐK]]+Table1[[#This Row],[Giá Trị HD sau CK]]-Table1[[#This Row],[Số tiền đã thu]]</f>
        <v>0</v>
      </c>
      <c r="S278" s="6">
        <f>IF(Table1[[#This Row],[Ngày hóa đơn]]&lt;&gt;"",Table1[[#This Row],[Ngày hóa đơn]],IF(Table1[[#This Row],[Ngày hạch toán]]&lt;&gt;"",Table1[[#This Row],[Ngày hạch toán]],""))</f>
        <v>46036</v>
      </c>
      <c r="T278" s="7"/>
      <c r="U278" s="6">
        <f>IF(Table1[[#This Row],[Ngày tính CN]]="","",S278+T278)</f>
        <v>46036</v>
      </c>
      <c r="V278" s="32">
        <f ca="1">IF(Table1[[#This Row],[Hạn thanh toán]]="","",IF((U278-NOW())&lt;0,0,(U278-NOW())))</f>
        <v>0</v>
      </c>
      <c r="W278" s="32"/>
      <c r="X278" s="32" t="str">
        <f ca="1">IF(OR(U278="",R278=0),"",IF((U278-NOW())&lt;0,-(U278-NOW()),0))</f>
        <v/>
      </c>
      <c r="Y278" s="2" t="str">
        <f>IF(R278=0,"Đã thanh toán",IF(X278="","",IF(X278&lt;=0,"Chưa đến hạn thanh toán",IF(X278&lt;=30,"Nợ quá hạn 30 ngày",IF(X278&lt;=60,"Nợ quá hạn từ 30 ngày đến 60 ngày",IF(X278&lt;=90,"Nợ quá hạn từ 60 ngày đến 90 ngày",IF(X278&lt;=120,"Nợ quá hạn từ 90 ngày đến 120 ngày","Nợ quá hạn hơn 120 ngày có khả năng mất thanh toán")))))))</f>
        <v>Đã thanh toán</v>
      </c>
      <c r="Z278" s="42">
        <f>IF(S278="","",S278)</f>
        <v>46036</v>
      </c>
      <c r="AA278" s="42">
        <f>IF(M278="","",M278)</f>
        <v>46077</v>
      </c>
      <c r="AD278" s="2" t="str">
        <f>VLOOKUP($A278,MA_KH!$A:$Q,MA_KH!O$1,0)</f>
        <v>MEGA</v>
      </c>
      <c r="AE278" s="2" t="str">
        <f>VLOOKUP($A278,MA_KH!$A:$Q,MA_KH!P$1,0)</f>
        <v>CÔNG TY TNHH MM MEGA MARKET (VIỆT NAM)</v>
      </c>
    </row>
    <row r="279" spans="1:31" ht="25.5" customHeight="1">
      <c r="A279" s="54" t="s">
        <v>16294</v>
      </c>
      <c r="B279" s="54" t="s">
        <v>259</v>
      </c>
      <c r="C279" s="55">
        <v>46032</v>
      </c>
      <c r="D279" s="54" t="s">
        <v>16942</v>
      </c>
      <c r="E279" s="55">
        <v>46035</v>
      </c>
      <c r="F279" s="54" t="s">
        <v>19171</v>
      </c>
      <c r="G279" s="54" t="s">
        <v>16943</v>
      </c>
      <c r="H279" s="56">
        <v>5554040</v>
      </c>
      <c r="I279" s="63">
        <v>0</v>
      </c>
      <c r="J279" s="56">
        <v>444323</v>
      </c>
      <c r="K279" s="56">
        <v>5998363</v>
      </c>
      <c r="L279" s="64" t="s">
        <v>17236</v>
      </c>
      <c r="M279" s="6">
        <v>46077</v>
      </c>
      <c r="O279" s="32">
        <f>IF(Table1[[#This Row],[Phân loại]]="Tồn đầu kỳ",Table1[[#This Row],[Tổng giá trị]],0)</f>
        <v>0</v>
      </c>
      <c r="P279" s="7">
        <f>IF(Table1[[#This Row],[Số còn phải thu ĐK]]&lt;&gt;0,0,IF(Table1[[#This Row],[Phân loại]]="Bán hàng",Table1[[#This Row],[Tổng giá trị]],-Table1[[#This Row],[Tổng giá trị]]))</f>
        <v>5998363</v>
      </c>
      <c r="Q279" s="32">
        <f>IF(M279&lt;&gt;"",IF(O279&lt;&gt;0,O279,P279),0)</f>
        <v>5998363</v>
      </c>
      <c r="R279" s="7">
        <f>Table1[[#This Row],[Số còn phải thu ĐK]]+Table1[[#This Row],[Giá Trị HD sau CK]]-Table1[[#This Row],[Số tiền đã thu]]</f>
        <v>0</v>
      </c>
      <c r="S279" s="6">
        <f>IF(Table1[[#This Row],[Ngày hóa đơn]]&lt;&gt;"",Table1[[#This Row],[Ngày hóa đơn]],IF(Table1[[#This Row],[Ngày hạch toán]]&lt;&gt;"",Table1[[#This Row],[Ngày hạch toán]],""))</f>
        <v>46035</v>
      </c>
      <c r="T279" s="7"/>
      <c r="U279" s="6">
        <f>IF(Table1[[#This Row],[Ngày tính CN]]="","",S279+T279)</f>
        <v>46035</v>
      </c>
      <c r="V279" s="32">
        <f ca="1">IF(Table1[[#This Row],[Hạn thanh toán]]="","",IF((U279-NOW())&lt;0,0,(U279-NOW())))</f>
        <v>0</v>
      </c>
      <c r="W279" s="32"/>
      <c r="X279" s="32" t="str">
        <f ca="1">IF(OR(U279="",R279=0),"",IF((U279-NOW())&lt;0,-(U279-NOW()),0))</f>
        <v/>
      </c>
      <c r="Y279" s="2" t="str">
        <f>IF(R279=0,"Đã thanh toán",IF(X279="","",IF(X279&lt;=0,"Chưa đến hạn thanh toán",IF(X279&lt;=30,"Nợ quá hạn 30 ngày",IF(X279&lt;=60,"Nợ quá hạn từ 30 ngày đến 60 ngày",IF(X279&lt;=90,"Nợ quá hạn từ 60 ngày đến 90 ngày",IF(X279&lt;=120,"Nợ quá hạn từ 90 ngày đến 120 ngày","Nợ quá hạn hơn 120 ngày có khả năng mất thanh toán")))))))</f>
        <v>Đã thanh toán</v>
      </c>
      <c r="Z279" s="42">
        <f>IF(S279="","",S279)</f>
        <v>46035</v>
      </c>
      <c r="AA279" s="42">
        <f>IF(M279="","",M279)</f>
        <v>46077</v>
      </c>
      <c r="AD279" s="2" t="str">
        <f>VLOOKUP($A279,MA_KH!$A:$Q,MA_KH!O$1,0)</f>
        <v>MEGA</v>
      </c>
      <c r="AE279" s="2" t="str">
        <f>VLOOKUP($A279,MA_KH!$A:$Q,MA_KH!P$1,0)</f>
        <v>CÔNG TY TNHH MM MEGA MARKET (VIỆT NAM)</v>
      </c>
    </row>
    <row r="280" spans="1:31" ht="25.5" customHeight="1">
      <c r="A280" s="54" t="s">
        <v>16294</v>
      </c>
      <c r="B280" s="54" t="s">
        <v>259</v>
      </c>
      <c r="C280" s="55">
        <v>46032</v>
      </c>
      <c r="D280" s="54" t="s">
        <v>16944</v>
      </c>
      <c r="E280" s="55">
        <v>46035</v>
      </c>
      <c r="F280" s="54" t="s">
        <v>19172</v>
      </c>
      <c r="G280" s="54" t="s">
        <v>16945</v>
      </c>
      <c r="H280" s="56">
        <v>3451650</v>
      </c>
      <c r="I280" s="63">
        <v>0</v>
      </c>
      <c r="J280" s="56">
        <v>276132</v>
      </c>
      <c r="K280" s="56">
        <v>3727782</v>
      </c>
      <c r="L280" s="64" t="s">
        <v>17236</v>
      </c>
      <c r="M280" s="6">
        <v>46077</v>
      </c>
      <c r="O280" s="32">
        <f>IF(Table1[[#This Row],[Phân loại]]="Tồn đầu kỳ",Table1[[#This Row],[Tổng giá trị]],0)</f>
        <v>0</v>
      </c>
      <c r="P280" s="7">
        <f>IF(Table1[[#This Row],[Số còn phải thu ĐK]]&lt;&gt;0,0,IF(Table1[[#This Row],[Phân loại]]="Bán hàng",Table1[[#This Row],[Tổng giá trị]],-Table1[[#This Row],[Tổng giá trị]]))</f>
        <v>3727782</v>
      </c>
      <c r="Q280" s="32">
        <f>IF(M280&lt;&gt;"",IF(O280&lt;&gt;0,O280,P280),0)</f>
        <v>3727782</v>
      </c>
      <c r="R280" s="7">
        <f>Table1[[#This Row],[Số còn phải thu ĐK]]+Table1[[#This Row],[Giá Trị HD sau CK]]-Table1[[#This Row],[Số tiền đã thu]]</f>
        <v>0</v>
      </c>
      <c r="S280" s="6">
        <f>IF(Table1[[#This Row],[Ngày hóa đơn]]&lt;&gt;"",Table1[[#This Row],[Ngày hóa đơn]],IF(Table1[[#This Row],[Ngày hạch toán]]&lt;&gt;"",Table1[[#This Row],[Ngày hạch toán]],""))</f>
        <v>46035</v>
      </c>
      <c r="T280" s="7"/>
      <c r="U280" s="6">
        <f>IF(Table1[[#This Row],[Ngày tính CN]]="","",S280+T280)</f>
        <v>46035</v>
      </c>
      <c r="V280" s="32">
        <f ca="1">IF(Table1[[#This Row],[Hạn thanh toán]]="","",IF((U280-NOW())&lt;0,0,(U280-NOW())))</f>
        <v>0</v>
      </c>
      <c r="W280" s="32"/>
      <c r="X280" s="32" t="str">
        <f ca="1">IF(OR(U280="",R280=0),"",IF((U280-NOW())&lt;0,-(U280-NOW()),0))</f>
        <v/>
      </c>
      <c r="Y280" s="2" t="str">
        <f>IF(R280=0,"Đã thanh toán",IF(X280="","",IF(X280&lt;=0,"Chưa đến hạn thanh toán",IF(X280&lt;=30,"Nợ quá hạn 30 ngày",IF(X280&lt;=60,"Nợ quá hạn từ 30 ngày đến 60 ngày",IF(X280&lt;=90,"Nợ quá hạn từ 60 ngày đến 90 ngày",IF(X280&lt;=120,"Nợ quá hạn từ 90 ngày đến 120 ngày","Nợ quá hạn hơn 120 ngày có khả năng mất thanh toán")))))))</f>
        <v>Đã thanh toán</v>
      </c>
      <c r="Z280" s="42">
        <f>IF(S280="","",S280)</f>
        <v>46035</v>
      </c>
      <c r="AA280" s="42">
        <f>IF(M280="","",M280)</f>
        <v>46077</v>
      </c>
      <c r="AD280" s="2" t="str">
        <f>VLOOKUP($A280,MA_KH!$A:$Q,MA_KH!O$1,0)</f>
        <v>MEGA</v>
      </c>
      <c r="AE280" s="2" t="str">
        <f>VLOOKUP($A280,MA_KH!$A:$Q,MA_KH!P$1,0)</f>
        <v>CÔNG TY TNHH MM MEGA MARKET (VIỆT NAM)</v>
      </c>
    </row>
    <row r="281" spans="1:31" ht="25.5" customHeight="1">
      <c r="A281" s="54" t="s">
        <v>16302</v>
      </c>
      <c r="B281" s="54" t="s">
        <v>7251</v>
      </c>
      <c r="C281" s="55">
        <v>46032</v>
      </c>
      <c r="D281" s="54" t="s">
        <v>16946</v>
      </c>
      <c r="E281" s="55">
        <v>46036</v>
      </c>
      <c r="F281" s="54" t="s">
        <v>19173</v>
      </c>
      <c r="G281" s="54" t="s">
        <v>16947</v>
      </c>
      <c r="H281" s="56">
        <v>1620000</v>
      </c>
      <c r="I281" s="63">
        <v>0</v>
      </c>
      <c r="J281" s="56">
        <v>129600</v>
      </c>
      <c r="K281" s="56">
        <v>1749600</v>
      </c>
      <c r="L281" s="64" t="s">
        <v>17236</v>
      </c>
      <c r="M281" s="6">
        <v>46077</v>
      </c>
      <c r="O281" s="32">
        <f>IF(Table1[[#This Row],[Phân loại]]="Tồn đầu kỳ",Table1[[#This Row],[Tổng giá trị]],0)</f>
        <v>0</v>
      </c>
      <c r="P281" s="7">
        <f>IF(Table1[[#This Row],[Số còn phải thu ĐK]]&lt;&gt;0,0,IF(Table1[[#This Row],[Phân loại]]="Bán hàng",Table1[[#This Row],[Tổng giá trị]],-Table1[[#This Row],[Tổng giá trị]]))</f>
        <v>1749600</v>
      </c>
      <c r="Q281" s="32">
        <f>IF(M281&lt;&gt;"",IF(O281&lt;&gt;0,O281,P281),0)</f>
        <v>1749600</v>
      </c>
      <c r="R281" s="7">
        <f>Table1[[#This Row],[Số còn phải thu ĐK]]+Table1[[#This Row],[Giá Trị HD sau CK]]-Table1[[#This Row],[Số tiền đã thu]]</f>
        <v>0</v>
      </c>
      <c r="S281" s="6">
        <f>IF(Table1[[#This Row],[Ngày hóa đơn]]&lt;&gt;"",Table1[[#This Row],[Ngày hóa đơn]],IF(Table1[[#This Row],[Ngày hạch toán]]&lt;&gt;"",Table1[[#This Row],[Ngày hạch toán]],""))</f>
        <v>46036</v>
      </c>
      <c r="T281" s="7"/>
      <c r="U281" s="6">
        <f>IF(Table1[[#This Row],[Ngày tính CN]]="","",S281+T281)</f>
        <v>46036</v>
      </c>
      <c r="V281" s="32">
        <f ca="1">IF(Table1[[#This Row],[Hạn thanh toán]]="","",IF((U281-NOW())&lt;0,0,(U281-NOW())))</f>
        <v>0</v>
      </c>
      <c r="W281" s="32"/>
      <c r="X281" s="32" t="str">
        <f ca="1">IF(OR(U281="",R281=0),"",IF((U281-NOW())&lt;0,-(U281-NOW()),0))</f>
        <v/>
      </c>
      <c r="Y281" s="2" t="str">
        <f>IF(R281=0,"Đã thanh toán",IF(X281="","",IF(X281&lt;=0,"Chưa đến hạn thanh toán",IF(X281&lt;=30,"Nợ quá hạn 30 ngày",IF(X281&lt;=60,"Nợ quá hạn từ 30 ngày đến 60 ngày",IF(X281&lt;=90,"Nợ quá hạn từ 60 ngày đến 90 ngày",IF(X281&lt;=120,"Nợ quá hạn từ 90 ngày đến 120 ngày","Nợ quá hạn hơn 120 ngày có khả năng mất thanh toán")))))))</f>
        <v>Đã thanh toán</v>
      </c>
      <c r="Z281" s="42">
        <f>IF(S281="","",S281)</f>
        <v>46036</v>
      </c>
      <c r="AA281" s="42">
        <f>IF(M281="","",M281)</f>
        <v>46077</v>
      </c>
      <c r="AD281" s="2" t="str">
        <f>VLOOKUP($A281,MA_KH!$A:$Q,MA_KH!O$1,0)</f>
        <v>MEGA</v>
      </c>
      <c r="AE281" s="2" t="str">
        <f>VLOOKUP($A281,MA_KH!$A:$Q,MA_KH!P$1,0)</f>
        <v>CÔNG TY TNHH MM MEGA MARKET (VIỆT NAM)</v>
      </c>
    </row>
    <row r="282" spans="1:31" ht="25.5" customHeight="1">
      <c r="A282" s="54" t="s">
        <v>16289</v>
      </c>
      <c r="B282" s="54" t="s">
        <v>296</v>
      </c>
      <c r="C282" s="55">
        <v>46034</v>
      </c>
      <c r="D282" s="54" t="s">
        <v>16948</v>
      </c>
      <c r="E282" s="55">
        <v>46037</v>
      </c>
      <c r="F282" s="54" t="s">
        <v>19174</v>
      </c>
      <c r="G282" s="54" t="s">
        <v>16950</v>
      </c>
      <c r="H282" s="56">
        <v>932890</v>
      </c>
      <c r="I282" s="63">
        <v>0</v>
      </c>
      <c r="J282" s="56">
        <v>74631</v>
      </c>
      <c r="K282" s="56">
        <v>1007521</v>
      </c>
      <c r="L282" s="64" t="s">
        <v>17236</v>
      </c>
      <c r="M282" s="6">
        <v>46077</v>
      </c>
      <c r="O282" s="32">
        <f>IF(Table1[[#This Row],[Phân loại]]="Tồn đầu kỳ",Table1[[#This Row],[Tổng giá trị]],0)</f>
        <v>0</v>
      </c>
      <c r="P282" s="7">
        <f>IF(Table1[[#This Row],[Số còn phải thu ĐK]]&lt;&gt;0,0,IF(Table1[[#This Row],[Phân loại]]="Bán hàng",Table1[[#This Row],[Tổng giá trị]],-Table1[[#This Row],[Tổng giá trị]]))</f>
        <v>1007521</v>
      </c>
      <c r="Q282" s="32">
        <f>IF(M282&lt;&gt;"",IF(O282&lt;&gt;0,O282,P282),0)</f>
        <v>1007521</v>
      </c>
      <c r="R282" s="7">
        <f>Table1[[#This Row],[Số còn phải thu ĐK]]+Table1[[#This Row],[Giá Trị HD sau CK]]-Table1[[#This Row],[Số tiền đã thu]]</f>
        <v>0</v>
      </c>
      <c r="S282" s="6">
        <f>IF(Table1[[#This Row],[Ngày hóa đơn]]&lt;&gt;"",Table1[[#This Row],[Ngày hóa đơn]],IF(Table1[[#This Row],[Ngày hạch toán]]&lt;&gt;"",Table1[[#This Row],[Ngày hạch toán]],""))</f>
        <v>46037</v>
      </c>
      <c r="T282" s="7"/>
      <c r="U282" s="6">
        <f>IF(Table1[[#This Row],[Ngày tính CN]]="","",S282+T282)</f>
        <v>46037</v>
      </c>
      <c r="V282" s="32">
        <f ca="1">IF(Table1[[#This Row],[Hạn thanh toán]]="","",IF((U282-NOW())&lt;0,0,(U282-NOW())))</f>
        <v>0</v>
      </c>
      <c r="W282" s="32"/>
      <c r="X282" s="32" t="str">
        <f ca="1">IF(OR(U282="",R282=0),"",IF((U282-NOW())&lt;0,-(U282-NOW()),0))</f>
        <v/>
      </c>
      <c r="Y282" s="2" t="str">
        <f>IF(R282=0,"Đã thanh toán",IF(X282="","",IF(X282&lt;=0,"Chưa đến hạn thanh toán",IF(X282&lt;=30,"Nợ quá hạn 30 ngày",IF(X282&lt;=60,"Nợ quá hạn từ 30 ngày đến 60 ngày",IF(X282&lt;=90,"Nợ quá hạn từ 60 ngày đến 90 ngày",IF(X282&lt;=120,"Nợ quá hạn từ 90 ngày đến 120 ngày","Nợ quá hạn hơn 120 ngày có khả năng mất thanh toán")))))))</f>
        <v>Đã thanh toán</v>
      </c>
      <c r="Z282" s="42">
        <f>IF(S282="","",S282)</f>
        <v>46037</v>
      </c>
      <c r="AA282" s="42">
        <f>IF(M282="","",M282)</f>
        <v>46077</v>
      </c>
      <c r="AD282" s="2" t="str">
        <f>VLOOKUP($A282,MA_KH!$A:$Q,MA_KH!O$1,0)</f>
        <v>MEGA</v>
      </c>
      <c r="AE282" s="2" t="str">
        <f>VLOOKUP($A282,MA_KH!$A:$Q,MA_KH!P$1,0)</f>
        <v>CÔNG TY TNHH MM MEGA MARKET (VIỆT NAM)</v>
      </c>
    </row>
    <row r="283" spans="1:31" ht="25.5" customHeight="1">
      <c r="A283" s="54" t="s">
        <v>16289</v>
      </c>
      <c r="B283" s="54" t="s">
        <v>296</v>
      </c>
      <c r="C283" s="55">
        <v>46034</v>
      </c>
      <c r="D283" s="54" t="s">
        <v>16951</v>
      </c>
      <c r="E283" s="55">
        <v>46037</v>
      </c>
      <c r="F283" s="54" t="s">
        <v>19175</v>
      </c>
      <c r="G283" s="54" t="s">
        <v>16952</v>
      </c>
      <c r="H283" s="56">
        <v>700000</v>
      </c>
      <c r="I283" s="63">
        <v>0</v>
      </c>
      <c r="J283" s="56">
        <v>56000</v>
      </c>
      <c r="K283" s="56">
        <v>756000</v>
      </c>
      <c r="L283" s="64" t="s">
        <v>17236</v>
      </c>
      <c r="M283" s="6">
        <v>46077</v>
      </c>
      <c r="O283" s="32">
        <f>IF(Table1[[#This Row],[Phân loại]]="Tồn đầu kỳ",Table1[[#This Row],[Tổng giá trị]],0)</f>
        <v>0</v>
      </c>
      <c r="P283" s="7">
        <f>IF(Table1[[#This Row],[Số còn phải thu ĐK]]&lt;&gt;0,0,IF(Table1[[#This Row],[Phân loại]]="Bán hàng",Table1[[#This Row],[Tổng giá trị]],-Table1[[#This Row],[Tổng giá trị]]))</f>
        <v>756000</v>
      </c>
      <c r="Q283" s="32">
        <f>IF(M283&lt;&gt;"",IF(O283&lt;&gt;0,O283,P283),0)</f>
        <v>756000</v>
      </c>
      <c r="R283" s="7">
        <f>Table1[[#This Row],[Số còn phải thu ĐK]]+Table1[[#This Row],[Giá Trị HD sau CK]]-Table1[[#This Row],[Số tiền đã thu]]</f>
        <v>0</v>
      </c>
      <c r="S283" s="6">
        <f>IF(Table1[[#This Row],[Ngày hóa đơn]]&lt;&gt;"",Table1[[#This Row],[Ngày hóa đơn]],IF(Table1[[#This Row],[Ngày hạch toán]]&lt;&gt;"",Table1[[#This Row],[Ngày hạch toán]],""))</f>
        <v>46037</v>
      </c>
      <c r="T283" s="7"/>
      <c r="U283" s="6">
        <f>IF(Table1[[#This Row],[Ngày tính CN]]="","",S283+T283)</f>
        <v>46037</v>
      </c>
      <c r="V283" s="32">
        <f ca="1">IF(Table1[[#This Row],[Hạn thanh toán]]="","",IF((U283-NOW())&lt;0,0,(U283-NOW())))</f>
        <v>0</v>
      </c>
      <c r="W283" s="32"/>
      <c r="X283" s="32" t="str">
        <f ca="1">IF(OR(U283="",R283=0),"",IF((U283-NOW())&lt;0,-(U283-NOW()),0))</f>
        <v/>
      </c>
      <c r="Y283" s="2" t="str">
        <f>IF(R283=0,"Đã thanh toán",IF(X283="","",IF(X283&lt;=0,"Chưa đến hạn thanh toán",IF(X283&lt;=30,"Nợ quá hạn 30 ngày",IF(X283&lt;=60,"Nợ quá hạn từ 30 ngày đến 60 ngày",IF(X283&lt;=90,"Nợ quá hạn từ 60 ngày đến 90 ngày",IF(X283&lt;=120,"Nợ quá hạn từ 90 ngày đến 120 ngày","Nợ quá hạn hơn 120 ngày có khả năng mất thanh toán")))))))</f>
        <v>Đã thanh toán</v>
      </c>
      <c r="Z283" s="42">
        <f>IF(S283="","",S283)</f>
        <v>46037</v>
      </c>
      <c r="AA283" s="42">
        <f>IF(M283="","",M283)</f>
        <v>46077</v>
      </c>
      <c r="AD283" s="2" t="str">
        <f>VLOOKUP($A283,MA_KH!$A:$Q,MA_KH!O$1,0)</f>
        <v>MEGA</v>
      </c>
      <c r="AE283" s="2" t="str">
        <f>VLOOKUP($A283,MA_KH!$A:$Q,MA_KH!P$1,0)</f>
        <v>CÔNG TY TNHH MM MEGA MARKET (VIỆT NAM)</v>
      </c>
    </row>
    <row r="284" spans="1:31" ht="25.5" customHeight="1">
      <c r="A284" s="54" t="s">
        <v>7306</v>
      </c>
      <c r="B284" s="54" t="s">
        <v>7307</v>
      </c>
      <c r="C284" s="55">
        <v>46034</v>
      </c>
      <c r="D284" s="54" t="s">
        <v>16953</v>
      </c>
      <c r="E284" s="55">
        <v>46037</v>
      </c>
      <c r="F284" s="54" t="s">
        <v>19176</v>
      </c>
      <c r="G284" s="54" t="s">
        <v>16954</v>
      </c>
      <c r="H284" s="56">
        <v>1776920</v>
      </c>
      <c r="I284" s="63">
        <v>0</v>
      </c>
      <c r="J284" s="56">
        <v>142154</v>
      </c>
      <c r="K284" s="56">
        <v>1919074</v>
      </c>
      <c r="L284" s="64" t="s">
        <v>17236</v>
      </c>
      <c r="M284" s="6">
        <v>46077</v>
      </c>
      <c r="O284" s="32">
        <f>IF(Table1[[#This Row],[Phân loại]]="Tồn đầu kỳ",Table1[[#This Row],[Tổng giá trị]],0)</f>
        <v>0</v>
      </c>
      <c r="P284" s="7">
        <f>IF(Table1[[#This Row],[Số còn phải thu ĐK]]&lt;&gt;0,0,IF(Table1[[#This Row],[Phân loại]]="Bán hàng",Table1[[#This Row],[Tổng giá trị]],-Table1[[#This Row],[Tổng giá trị]]))</f>
        <v>1919074</v>
      </c>
      <c r="Q284" s="32">
        <f>IF(M284&lt;&gt;"",IF(O284&lt;&gt;0,O284,P284),0)</f>
        <v>1919074</v>
      </c>
      <c r="R284" s="7">
        <f>Table1[[#This Row],[Số còn phải thu ĐK]]+Table1[[#This Row],[Giá Trị HD sau CK]]-Table1[[#This Row],[Số tiền đã thu]]</f>
        <v>0</v>
      </c>
      <c r="S284" s="6">
        <f>IF(Table1[[#This Row],[Ngày hóa đơn]]&lt;&gt;"",Table1[[#This Row],[Ngày hóa đơn]],IF(Table1[[#This Row],[Ngày hạch toán]]&lt;&gt;"",Table1[[#This Row],[Ngày hạch toán]],""))</f>
        <v>46037</v>
      </c>
      <c r="T284" s="7"/>
      <c r="U284" s="6">
        <f>IF(Table1[[#This Row],[Ngày tính CN]]="","",S284+T284)</f>
        <v>46037</v>
      </c>
      <c r="V284" s="32">
        <f ca="1">IF(Table1[[#This Row],[Hạn thanh toán]]="","",IF((U284-NOW())&lt;0,0,(U284-NOW())))</f>
        <v>0</v>
      </c>
      <c r="W284" s="32"/>
      <c r="X284" s="32" t="str">
        <f ca="1">IF(OR(U284="",R284=0),"",IF((U284-NOW())&lt;0,-(U284-NOW()),0))</f>
        <v/>
      </c>
      <c r="Y284" s="2" t="str">
        <f>IF(R284=0,"Đã thanh toán",IF(X284="","",IF(X284&lt;=0,"Chưa đến hạn thanh toán",IF(X284&lt;=30,"Nợ quá hạn 30 ngày",IF(X284&lt;=60,"Nợ quá hạn từ 30 ngày đến 60 ngày",IF(X284&lt;=90,"Nợ quá hạn từ 60 ngày đến 90 ngày",IF(X284&lt;=120,"Nợ quá hạn từ 90 ngày đến 120 ngày","Nợ quá hạn hơn 120 ngày có khả năng mất thanh toán")))))))</f>
        <v>Đã thanh toán</v>
      </c>
      <c r="Z284" s="42">
        <f>IF(S284="","",S284)</f>
        <v>46037</v>
      </c>
      <c r="AA284" s="42">
        <f>IF(M284="","",M284)</f>
        <v>46077</v>
      </c>
      <c r="AD284" s="2" t="str">
        <f>VLOOKUP($A284,MA_KH!$A:$Q,MA_KH!O$1,0)</f>
        <v>MEGA</v>
      </c>
      <c r="AE284" s="2" t="str">
        <f>VLOOKUP($A284,MA_KH!$A:$Q,MA_KH!P$1,0)</f>
        <v>CÔNG TY TNHH MM MEGA MARKET (VIỆT NAM)</v>
      </c>
    </row>
    <row r="285" spans="1:31" ht="25.5" customHeight="1">
      <c r="A285" s="54" t="s">
        <v>16288</v>
      </c>
      <c r="B285" s="54" t="s">
        <v>294</v>
      </c>
      <c r="C285" s="55">
        <v>46034</v>
      </c>
      <c r="D285" s="54" t="s">
        <v>16955</v>
      </c>
      <c r="E285" s="55">
        <v>46037</v>
      </c>
      <c r="F285" s="54" t="s">
        <v>19177</v>
      </c>
      <c r="G285" s="54" t="s">
        <v>16956</v>
      </c>
      <c r="H285" s="56">
        <v>808945</v>
      </c>
      <c r="I285" s="63">
        <v>0</v>
      </c>
      <c r="J285" s="56">
        <v>64716</v>
      </c>
      <c r="K285" s="56">
        <v>873661</v>
      </c>
      <c r="L285" s="64" t="s">
        <v>17236</v>
      </c>
      <c r="M285" s="6">
        <v>46077</v>
      </c>
      <c r="O285" s="32">
        <f>IF(Table1[[#This Row],[Phân loại]]="Tồn đầu kỳ",Table1[[#This Row],[Tổng giá trị]],0)</f>
        <v>0</v>
      </c>
      <c r="P285" s="7">
        <f>IF(Table1[[#This Row],[Số còn phải thu ĐK]]&lt;&gt;0,0,IF(Table1[[#This Row],[Phân loại]]="Bán hàng",Table1[[#This Row],[Tổng giá trị]],-Table1[[#This Row],[Tổng giá trị]]))</f>
        <v>873661</v>
      </c>
      <c r="Q285" s="32">
        <f>IF(M285&lt;&gt;"",IF(O285&lt;&gt;0,O285,P285),0)</f>
        <v>873661</v>
      </c>
      <c r="R285" s="7">
        <f>Table1[[#This Row],[Số còn phải thu ĐK]]+Table1[[#This Row],[Giá Trị HD sau CK]]-Table1[[#This Row],[Số tiền đã thu]]</f>
        <v>0</v>
      </c>
      <c r="S285" s="6">
        <f>IF(Table1[[#This Row],[Ngày hóa đơn]]&lt;&gt;"",Table1[[#This Row],[Ngày hóa đơn]],IF(Table1[[#This Row],[Ngày hạch toán]]&lt;&gt;"",Table1[[#This Row],[Ngày hạch toán]],""))</f>
        <v>46037</v>
      </c>
      <c r="T285" s="7"/>
      <c r="U285" s="6">
        <f>IF(Table1[[#This Row],[Ngày tính CN]]="","",S285+T285)</f>
        <v>46037</v>
      </c>
      <c r="V285" s="32">
        <f ca="1">IF(Table1[[#This Row],[Hạn thanh toán]]="","",IF((U285-NOW())&lt;0,0,(U285-NOW())))</f>
        <v>0</v>
      </c>
      <c r="W285" s="32"/>
      <c r="X285" s="32" t="str">
        <f ca="1">IF(OR(U285="",R285=0),"",IF((U285-NOW())&lt;0,-(U285-NOW()),0))</f>
        <v/>
      </c>
      <c r="Y285" s="2" t="str">
        <f>IF(R285=0,"Đã thanh toán",IF(X285="","",IF(X285&lt;=0,"Chưa đến hạn thanh toán",IF(X285&lt;=30,"Nợ quá hạn 30 ngày",IF(X285&lt;=60,"Nợ quá hạn từ 30 ngày đến 60 ngày",IF(X285&lt;=90,"Nợ quá hạn từ 60 ngày đến 90 ngày",IF(X285&lt;=120,"Nợ quá hạn từ 90 ngày đến 120 ngày","Nợ quá hạn hơn 120 ngày có khả năng mất thanh toán")))))))</f>
        <v>Đã thanh toán</v>
      </c>
      <c r="Z285" s="42">
        <f>IF(S285="","",S285)</f>
        <v>46037</v>
      </c>
      <c r="AA285" s="42">
        <f>IF(M285="","",M285)</f>
        <v>46077</v>
      </c>
      <c r="AD285" s="2" t="str">
        <f>VLOOKUP($A285,MA_KH!$A:$Q,MA_KH!O$1,0)</f>
        <v>MEGA</v>
      </c>
      <c r="AE285" s="2" t="str">
        <f>VLOOKUP($A285,MA_KH!$A:$Q,MA_KH!P$1,0)</f>
        <v>CÔNG TY TNHH MM MEGA MARKET (VIỆT NAM)</v>
      </c>
    </row>
    <row r="286" spans="1:31" ht="25.5" customHeight="1">
      <c r="A286" s="54" t="s">
        <v>16288</v>
      </c>
      <c r="B286" s="54" t="s">
        <v>294</v>
      </c>
      <c r="C286" s="55">
        <v>46034</v>
      </c>
      <c r="D286" s="54" t="s">
        <v>16957</v>
      </c>
      <c r="E286" s="55">
        <v>46037</v>
      </c>
      <c r="F286" s="54" t="s">
        <v>19178</v>
      </c>
      <c r="G286" s="54" t="s">
        <v>16958</v>
      </c>
      <c r="H286" s="56">
        <v>932890</v>
      </c>
      <c r="I286" s="63">
        <v>0</v>
      </c>
      <c r="J286" s="56">
        <v>74631</v>
      </c>
      <c r="K286" s="56">
        <v>1007521</v>
      </c>
      <c r="L286" s="64" t="s">
        <v>17236</v>
      </c>
      <c r="M286" s="6">
        <v>46077</v>
      </c>
      <c r="O286" s="32">
        <f>IF(Table1[[#This Row],[Phân loại]]="Tồn đầu kỳ",Table1[[#This Row],[Tổng giá trị]],0)</f>
        <v>0</v>
      </c>
      <c r="P286" s="7">
        <f>IF(Table1[[#This Row],[Số còn phải thu ĐK]]&lt;&gt;0,0,IF(Table1[[#This Row],[Phân loại]]="Bán hàng",Table1[[#This Row],[Tổng giá trị]],-Table1[[#This Row],[Tổng giá trị]]))</f>
        <v>1007521</v>
      </c>
      <c r="Q286" s="32">
        <f>IF(M286&lt;&gt;"",IF(O286&lt;&gt;0,O286,P286),0)</f>
        <v>1007521</v>
      </c>
      <c r="R286" s="7">
        <f>Table1[[#This Row],[Số còn phải thu ĐK]]+Table1[[#This Row],[Giá Trị HD sau CK]]-Table1[[#This Row],[Số tiền đã thu]]</f>
        <v>0</v>
      </c>
      <c r="S286" s="6">
        <f>IF(Table1[[#This Row],[Ngày hóa đơn]]&lt;&gt;"",Table1[[#This Row],[Ngày hóa đơn]],IF(Table1[[#This Row],[Ngày hạch toán]]&lt;&gt;"",Table1[[#This Row],[Ngày hạch toán]],""))</f>
        <v>46037</v>
      </c>
      <c r="T286" s="7"/>
      <c r="U286" s="6">
        <f>IF(Table1[[#This Row],[Ngày tính CN]]="","",S286+T286)</f>
        <v>46037</v>
      </c>
      <c r="V286" s="32">
        <f ca="1">IF(Table1[[#This Row],[Hạn thanh toán]]="","",IF((U286-NOW())&lt;0,0,(U286-NOW())))</f>
        <v>0</v>
      </c>
      <c r="W286" s="32"/>
      <c r="X286" s="32" t="str">
        <f ca="1">IF(OR(U286="",R286=0),"",IF((U286-NOW())&lt;0,-(U286-NOW()),0))</f>
        <v/>
      </c>
      <c r="Y286" s="2" t="str">
        <f>IF(R286=0,"Đã thanh toán",IF(X286="","",IF(X286&lt;=0,"Chưa đến hạn thanh toán",IF(X286&lt;=30,"Nợ quá hạn 30 ngày",IF(X286&lt;=60,"Nợ quá hạn từ 30 ngày đến 60 ngày",IF(X286&lt;=90,"Nợ quá hạn từ 60 ngày đến 90 ngày",IF(X286&lt;=120,"Nợ quá hạn từ 90 ngày đến 120 ngày","Nợ quá hạn hơn 120 ngày có khả năng mất thanh toán")))))))</f>
        <v>Đã thanh toán</v>
      </c>
      <c r="Z286" s="42">
        <f>IF(S286="","",S286)</f>
        <v>46037</v>
      </c>
      <c r="AA286" s="42">
        <f>IF(M286="","",M286)</f>
        <v>46077</v>
      </c>
      <c r="AD286" s="2" t="str">
        <f>VLOOKUP($A286,MA_KH!$A:$Q,MA_KH!O$1,0)</f>
        <v>MEGA</v>
      </c>
      <c r="AE286" s="2" t="str">
        <f>VLOOKUP($A286,MA_KH!$A:$Q,MA_KH!P$1,0)</f>
        <v>CÔNG TY TNHH MM MEGA MARKET (VIỆT NAM)</v>
      </c>
    </row>
    <row r="287" spans="1:31" ht="25.5" customHeight="1">
      <c r="A287" s="54" t="s">
        <v>16290</v>
      </c>
      <c r="B287" s="54" t="s">
        <v>192</v>
      </c>
      <c r="C287" s="55">
        <v>46034</v>
      </c>
      <c r="D287" s="54" t="s">
        <v>16959</v>
      </c>
      <c r="E287" s="55">
        <v>46037</v>
      </c>
      <c r="F287" s="54" t="s">
        <v>19179</v>
      </c>
      <c r="G287" s="54" t="s">
        <v>16960</v>
      </c>
      <c r="H287" s="56">
        <v>932890</v>
      </c>
      <c r="I287" s="63">
        <v>0</v>
      </c>
      <c r="J287" s="56">
        <v>74631</v>
      </c>
      <c r="K287" s="56">
        <v>1007521</v>
      </c>
      <c r="L287" s="64" t="s">
        <v>17236</v>
      </c>
      <c r="M287" s="6">
        <v>46077</v>
      </c>
      <c r="O287" s="32">
        <f>IF(Table1[[#This Row],[Phân loại]]="Tồn đầu kỳ",Table1[[#This Row],[Tổng giá trị]],0)</f>
        <v>0</v>
      </c>
      <c r="P287" s="7">
        <f>IF(Table1[[#This Row],[Số còn phải thu ĐK]]&lt;&gt;0,0,IF(Table1[[#This Row],[Phân loại]]="Bán hàng",Table1[[#This Row],[Tổng giá trị]],-Table1[[#This Row],[Tổng giá trị]]))</f>
        <v>1007521</v>
      </c>
      <c r="Q287" s="32">
        <f>IF(M287&lt;&gt;"",IF(O287&lt;&gt;0,O287,P287),0)</f>
        <v>1007521</v>
      </c>
      <c r="R287" s="7">
        <f>Table1[[#This Row],[Số còn phải thu ĐK]]+Table1[[#This Row],[Giá Trị HD sau CK]]-Table1[[#This Row],[Số tiền đã thu]]</f>
        <v>0</v>
      </c>
      <c r="S287" s="6">
        <f>IF(Table1[[#This Row],[Ngày hóa đơn]]&lt;&gt;"",Table1[[#This Row],[Ngày hóa đơn]],IF(Table1[[#This Row],[Ngày hạch toán]]&lt;&gt;"",Table1[[#This Row],[Ngày hạch toán]],""))</f>
        <v>46037</v>
      </c>
      <c r="T287" s="7"/>
      <c r="U287" s="6">
        <f>IF(Table1[[#This Row],[Ngày tính CN]]="","",S287+T287)</f>
        <v>46037</v>
      </c>
      <c r="V287" s="32">
        <f ca="1">IF(Table1[[#This Row],[Hạn thanh toán]]="","",IF((U287-NOW())&lt;0,0,(U287-NOW())))</f>
        <v>0</v>
      </c>
      <c r="W287" s="32"/>
      <c r="X287" s="32" t="str">
        <f ca="1">IF(OR(U287="",R287=0),"",IF((U287-NOW())&lt;0,-(U287-NOW()),0))</f>
        <v/>
      </c>
      <c r="Y287" s="2" t="str">
        <f>IF(R287=0,"Đã thanh toán",IF(X287="","",IF(X287&lt;=0,"Chưa đến hạn thanh toán",IF(X287&lt;=30,"Nợ quá hạn 30 ngày",IF(X287&lt;=60,"Nợ quá hạn từ 30 ngày đến 60 ngày",IF(X287&lt;=90,"Nợ quá hạn từ 60 ngày đến 90 ngày",IF(X287&lt;=120,"Nợ quá hạn từ 90 ngày đến 120 ngày","Nợ quá hạn hơn 120 ngày có khả năng mất thanh toán")))))))</f>
        <v>Đã thanh toán</v>
      </c>
      <c r="Z287" s="42">
        <f>IF(S287="","",S287)</f>
        <v>46037</v>
      </c>
      <c r="AA287" s="42">
        <f>IF(M287="","",M287)</f>
        <v>46077</v>
      </c>
      <c r="AD287" s="2" t="str">
        <f>VLOOKUP($A287,MA_KH!$A:$Q,MA_KH!O$1,0)</f>
        <v>MEGA</v>
      </c>
      <c r="AE287" s="2" t="str">
        <f>VLOOKUP($A287,MA_KH!$A:$Q,MA_KH!P$1,0)</f>
        <v>CÔNG TY TNHH MM MEGA MARKET (VIỆT NAM)</v>
      </c>
    </row>
    <row r="288" spans="1:31" ht="25.5" customHeight="1">
      <c r="A288" s="54" t="s">
        <v>16290</v>
      </c>
      <c r="B288" s="54" t="s">
        <v>192</v>
      </c>
      <c r="C288" s="55">
        <v>46034</v>
      </c>
      <c r="D288" s="54" t="s">
        <v>16961</v>
      </c>
      <c r="E288" s="55">
        <v>46037</v>
      </c>
      <c r="F288" s="54" t="s">
        <v>19180</v>
      </c>
      <c r="G288" s="54" t="s">
        <v>16962</v>
      </c>
      <c r="H288" s="56">
        <v>6827140</v>
      </c>
      <c r="I288" s="63">
        <v>0</v>
      </c>
      <c r="J288" s="56">
        <v>546171</v>
      </c>
      <c r="K288" s="56">
        <v>7373311</v>
      </c>
      <c r="L288" s="64" t="s">
        <v>17236</v>
      </c>
      <c r="M288" s="6">
        <v>46077</v>
      </c>
      <c r="O288" s="32">
        <f>IF(Table1[[#This Row],[Phân loại]]="Tồn đầu kỳ",Table1[[#This Row],[Tổng giá trị]],0)</f>
        <v>0</v>
      </c>
      <c r="P288" s="7">
        <f>IF(Table1[[#This Row],[Số còn phải thu ĐK]]&lt;&gt;0,0,IF(Table1[[#This Row],[Phân loại]]="Bán hàng",Table1[[#This Row],[Tổng giá trị]],-Table1[[#This Row],[Tổng giá trị]]))</f>
        <v>7373311</v>
      </c>
      <c r="Q288" s="32">
        <f>IF(M288&lt;&gt;"",IF(O288&lt;&gt;0,O288,P288),0)</f>
        <v>7373311</v>
      </c>
      <c r="R288" s="7">
        <f>Table1[[#This Row],[Số còn phải thu ĐK]]+Table1[[#This Row],[Giá Trị HD sau CK]]-Table1[[#This Row],[Số tiền đã thu]]</f>
        <v>0</v>
      </c>
      <c r="S288" s="6">
        <f>IF(Table1[[#This Row],[Ngày hóa đơn]]&lt;&gt;"",Table1[[#This Row],[Ngày hóa đơn]],IF(Table1[[#This Row],[Ngày hạch toán]]&lt;&gt;"",Table1[[#This Row],[Ngày hạch toán]],""))</f>
        <v>46037</v>
      </c>
      <c r="T288" s="7"/>
      <c r="U288" s="6">
        <f>IF(Table1[[#This Row],[Ngày tính CN]]="","",S288+T288)</f>
        <v>46037</v>
      </c>
      <c r="V288" s="32">
        <f ca="1">IF(Table1[[#This Row],[Hạn thanh toán]]="","",IF((U288-NOW())&lt;0,0,(U288-NOW())))</f>
        <v>0</v>
      </c>
      <c r="W288" s="32"/>
      <c r="X288" s="32" t="str">
        <f ca="1">IF(OR(U288="",R288=0),"",IF((U288-NOW())&lt;0,-(U288-NOW()),0))</f>
        <v/>
      </c>
      <c r="Y288" s="2" t="str">
        <f>IF(R288=0,"Đã thanh toán",IF(X288="","",IF(X288&lt;=0,"Chưa đến hạn thanh toán",IF(X288&lt;=30,"Nợ quá hạn 30 ngày",IF(X288&lt;=60,"Nợ quá hạn từ 30 ngày đến 60 ngày",IF(X288&lt;=90,"Nợ quá hạn từ 60 ngày đến 90 ngày",IF(X288&lt;=120,"Nợ quá hạn từ 90 ngày đến 120 ngày","Nợ quá hạn hơn 120 ngày có khả năng mất thanh toán")))))))</f>
        <v>Đã thanh toán</v>
      </c>
      <c r="Z288" s="42">
        <f>IF(S288="","",S288)</f>
        <v>46037</v>
      </c>
      <c r="AA288" s="42">
        <f>IF(M288="","",M288)</f>
        <v>46077</v>
      </c>
      <c r="AD288" s="2" t="str">
        <f>VLOOKUP($A288,MA_KH!$A:$Q,MA_KH!O$1,0)</f>
        <v>MEGA</v>
      </c>
      <c r="AE288" s="2" t="str">
        <f>VLOOKUP($A288,MA_KH!$A:$Q,MA_KH!P$1,0)</f>
        <v>CÔNG TY TNHH MM MEGA MARKET (VIỆT NAM)</v>
      </c>
    </row>
    <row r="289" spans="1:31" ht="25.5" customHeight="1">
      <c r="A289" s="54" t="s">
        <v>16310</v>
      </c>
      <c r="B289" s="54" t="s">
        <v>196</v>
      </c>
      <c r="C289" s="55">
        <v>46034</v>
      </c>
      <c r="D289" s="54" t="s">
        <v>16963</v>
      </c>
      <c r="E289" s="55">
        <v>46037</v>
      </c>
      <c r="F289" s="54" t="s">
        <v>19181</v>
      </c>
      <c r="G289" s="54" t="s">
        <v>16964</v>
      </c>
      <c r="H289" s="56">
        <v>932890</v>
      </c>
      <c r="I289" s="63">
        <v>0</v>
      </c>
      <c r="J289" s="56">
        <v>74631</v>
      </c>
      <c r="K289" s="56">
        <v>1007521</v>
      </c>
      <c r="L289" s="64" t="s">
        <v>17236</v>
      </c>
      <c r="M289" s="6">
        <v>46077</v>
      </c>
      <c r="O289" s="32">
        <f>IF(Table1[[#This Row],[Phân loại]]="Tồn đầu kỳ",Table1[[#This Row],[Tổng giá trị]],0)</f>
        <v>0</v>
      </c>
      <c r="P289" s="7">
        <f>IF(Table1[[#This Row],[Số còn phải thu ĐK]]&lt;&gt;0,0,IF(Table1[[#This Row],[Phân loại]]="Bán hàng",Table1[[#This Row],[Tổng giá trị]],-Table1[[#This Row],[Tổng giá trị]]))</f>
        <v>1007521</v>
      </c>
      <c r="Q289" s="32">
        <f>IF(M289&lt;&gt;"",IF(O289&lt;&gt;0,O289,P289),0)</f>
        <v>1007521</v>
      </c>
      <c r="R289" s="7">
        <f>Table1[[#This Row],[Số còn phải thu ĐK]]+Table1[[#This Row],[Giá Trị HD sau CK]]-Table1[[#This Row],[Số tiền đã thu]]</f>
        <v>0</v>
      </c>
      <c r="S289" s="6">
        <f>IF(Table1[[#This Row],[Ngày hóa đơn]]&lt;&gt;"",Table1[[#This Row],[Ngày hóa đơn]],IF(Table1[[#This Row],[Ngày hạch toán]]&lt;&gt;"",Table1[[#This Row],[Ngày hạch toán]],""))</f>
        <v>46037</v>
      </c>
      <c r="T289" s="7"/>
      <c r="U289" s="6">
        <f>IF(Table1[[#This Row],[Ngày tính CN]]="","",S289+T289)</f>
        <v>46037</v>
      </c>
      <c r="V289" s="32">
        <f ca="1">IF(Table1[[#This Row],[Hạn thanh toán]]="","",IF((U289-NOW())&lt;0,0,(U289-NOW())))</f>
        <v>0</v>
      </c>
      <c r="W289" s="32"/>
      <c r="X289" s="32" t="str">
        <f ca="1">IF(OR(U289="",R289=0),"",IF((U289-NOW())&lt;0,-(U289-NOW()),0))</f>
        <v/>
      </c>
      <c r="Y289" s="2" t="str">
        <f>IF(R289=0,"Đã thanh toán",IF(X289="","",IF(X289&lt;=0,"Chưa đến hạn thanh toán",IF(X289&lt;=30,"Nợ quá hạn 30 ngày",IF(X289&lt;=60,"Nợ quá hạn từ 30 ngày đến 60 ngày",IF(X289&lt;=90,"Nợ quá hạn từ 60 ngày đến 90 ngày",IF(X289&lt;=120,"Nợ quá hạn từ 90 ngày đến 120 ngày","Nợ quá hạn hơn 120 ngày có khả năng mất thanh toán")))))))</f>
        <v>Đã thanh toán</v>
      </c>
      <c r="Z289" s="42">
        <f>IF(S289="","",S289)</f>
        <v>46037</v>
      </c>
      <c r="AA289" s="42">
        <f>IF(M289="","",M289)</f>
        <v>46077</v>
      </c>
      <c r="AD289" s="2" t="str">
        <f>VLOOKUP($A289,MA_KH!$A:$Q,MA_KH!O$1,0)</f>
        <v>MEGA</v>
      </c>
      <c r="AE289" s="2" t="str">
        <f>VLOOKUP($A289,MA_KH!$A:$Q,MA_KH!P$1,0)</f>
        <v>CÔNG TY TNHH MM MEGA MARKET (VIỆT NAM)</v>
      </c>
    </row>
    <row r="290" spans="1:31" ht="25.5" customHeight="1">
      <c r="A290" s="54" t="s">
        <v>16287</v>
      </c>
      <c r="B290" s="54" t="s">
        <v>253</v>
      </c>
      <c r="C290" s="55">
        <v>46034</v>
      </c>
      <c r="D290" s="54" t="s">
        <v>16965</v>
      </c>
      <c r="E290" s="55">
        <v>46037</v>
      </c>
      <c r="F290" s="54" t="s">
        <v>19182</v>
      </c>
      <c r="G290" s="54" t="s">
        <v>16966</v>
      </c>
      <c r="H290" s="56">
        <v>1116060</v>
      </c>
      <c r="I290" s="63">
        <v>0</v>
      </c>
      <c r="J290" s="56">
        <v>89285</v>
      </c>
      <c r="K290" s="56">
        <v>1205345</v>
      </c>
      <c r="L290" s="64" t="s">
        <v>17236</v>
      </c>
      <c r="M290" s="6">
        <v>46077</v>
      </c>
      <c r="O290" s="32">
        <f>IF(Table1[[#This Row],[Phân loại]]="Tồn đầu kỳ",Table1[[#This Row],[Tổng giá trị]],0)</f>
        <v>0</v>
      </c>
      <c r="P290" s="7">
        <f>IF(Table1[[#This Row],[Số còn phải thu ĐK]]&lt;&gt;0,0,IF(Table1[[#This Row],[Phân loại]]="Bán hàng",Table1[[#This Row],[Tổng giá trị]],-Table1[[#This Row],[Tổng giá trị]]))</f>
        <v>1205345</v>
      </c>
      <c r="Q290" s="32">
        <f>IF(M290&lt;&gt;"",IF(O290&lt;&gt;0,O290,P290),0)</f>
        <v>1205345</v>
      </c>
      <c r="R290" s="7">
        <f>Table1[[#This Row],[Số còn phải thu ĐK]]+Table1[[#This Row],[Giá Trị HD sau CK]]-Table1[[#This Row],[Số tiền đã thu]]</f>
        <v>0</v>
      </c>
      <c r="S290" s="6">
        <f>IF(Table1[[#This Row],[Ngày hóa đơn]]&lt;&gt;"",Table1[[#This Row],[Ngày hóa đơn]],IF(Table1[[#This Row],[Ngày hạch toán]]&lt;&gt;"",Table1[[#This Row],[Ngày hạch toán]],""))</f>
        <v>46037</v>
      </c>
      <c r="T290" s="7"/>
      <c r="U290" s="6">
        <f>IF(Table1[[#This Row],[Ngày tính CN]]="","",S290+T290)</f>
        <v>46037</v>
      </c>
      <c r="V290" s="32">
        <f ca="1">IF(Table1[[#This Row],[Hạn thanh toán]]="","",IF((U290-NOW())&lt;0,0,(U290-NOW())))</f>
        <v>0</v>
      </c>
      <c r="W290" s="32"/>
      <c r="X290" s="32" t="str">
        <f ca="1">IF(OR(U290="",R290=0),"",IF((U290-NOW())&lt;0,-(U290-NOW()),0))</f>
        <v/>
      </c>
      <c r="Y290" s="2" t="str">
        <f>IF(R290=0,"Đã thanh toán",IF(X290="","",IF(X290&lt;=0,"Chưa đến hạn thanh toán",IF(X290&lt;=30,"Nợ quá hạn 30 ngày",IF(X290&lt;=60,"Nợ quá hạn từ 30 ngày đến 60 ngày",IF(X290&lt;=90,"Nợ quá hạn từ 60 ngày đến 90 ngày",IF(X290&lt;=120,"Nợ quá hạn từ 90 ngày đến 120 ngày","Nợ quá hạn hơn 120 ngày có khả năng mất thanh toán")))))))</f>
        <v>Đã thanh toán</v>
      </c>
      <c r="Z290" s="42">
        <f>IF(S290="","",S290)</f>
        <v>46037</v>
      </c>
      <c r="AA290" s="42">
        <f>IF(M290="","",M290)</f>
        <v>46077</v>
      </c>
      <c r="AD290" s="2" t="str">
        <f>VLOOKUP($A290,MA_KH!$A:$Q,MA_KH!O$1,0)</f>
        <v>MEGA</v>
      </c>
      <c r="AE290" s="2" t="str">
        <f>VLOOKUP($A290,MA_KH!$A:$Q,MA_KH!P$1,0)</f>
        <v>CÔNG TY TNHH MM MEGA MARKET (VIỆT NAM)</v>
      </c>
    </row>
    <row r="291" spans="1:31" ht="25.5" customHeight="1">
      <c r="A291" s="54" t="s">
        <v>16291</v>
      </c>
      <c r="B291" s="54" t="s">
        <v>200</v>
      </c>
      <c r="C291" s="55">
        <v>46034</v>
      </c>
      <c r="D291" s="54" t="s">
        <v>16967</v>
      </c>
      <c r="E291" s="55">
        <v>46037</v>
      </c>
      <c r="F291" s="54" t="s">
        <v>19183</v>
      </c>
      <c r="G291" s="54" t="s">
        <v>16968</v>
      </c>
      <c r="H291" s="56">
        <v>932890</v>
      </c>
      <c r="I291" s="63">
        <v>0</v>
      </c>
      <c r="J291" s="56">
        <v>74631</v>
      </c>
      <c r="K291" s="56">
        <v>1007521</v>
      </c>
      <c r="L291" s="64" t="s">
        <v>17236</v>
      </c>
      <c r="M291" s="6">
        <v>46077</v>
      </c>
      <c r="O291" s="32">
        <f>IF(Table1[[#This Row],[Phân loại]]="Tồn đầu kỳ",Table1[[#This Row],[Tổng giá trị]],0)</f>
        <v>0</v>
      </c>
      <c r="P291" s="7">
        <f>IF(Table1[[#This Row],[Số còn phải thu ĐK]]&lt;&gt;0,0,IF(Table1[[#This Row],[Phân loại]]="Bán hàng",Table1[[#This Row],[Tổng giá trị]],-Table1[[#This Row],[Tổng giá trị]]))</f>
        <v>1007521</v>
      </c>
      <c r="Q291" s="32">
        <f>IF(M291&lt;&gt;"",IF(O291&lt;&gt;0,O291,P291),0)</f>
        <v>1007521</v>
      </c>
      <c r="R291" s="7">
        <f>Table1[[#This Row],[Số còn phải thu ĐK]]+Table1[[#This Row],[Giá Trị HD sau CK]]-Table1[[#This Row],[Số tiền đã thu]]</f>
        <v>0</v>
      </c>
      <c r="S291" s="6">
        <f>IF(Table1[[#This Row],[Ngày hóa đơn]]&lt;&gt;"",Table1[[#This Row],[Ngày hóa đơn]],IF(Table1[[#This Row],[Ngày hạch toán]]&lt;&gt;"",Table1[[#This Row],[Ngày hạch toán]],""))</f>
        <v>46037</v>
      </c>
      <c r="T291" s="7"/>
      <c r="U291" s="6">
        <f>IF(Table1[[#This Row],[Ngày tính CN]]="","",S291+T291)</f>
        <v>46037</v>
      </c>
      <c r="V291" s="32">
        <f ca="1">IF(Table1[[#This Row],[Hạn thanh toán]]="","",IF((U291-NOW())&lt;0,0,(U291-NOW())))</f>
        <v>0</v>
      </c>
      <c r="W291" s="32"/>
      <c r="X291" s="32" t="str">
        <f ca="1">IF(OR(U291="",R291=0),"",IF((U291-NOW())&lt;0,-(U291-NOW()),0))</f>
        <v/>
      </c>
      <c r="Y291" s="2" t="str">
        <f>IF(R291=0,"Đã thanh toán",IF(X291="","",IF(X291&lt;=0,"Chưa đến hạn thanh toán",IF(X291&lt;=30,"Nợ quá hạn 30 ngày",IF(X291&lt;=60,"Nợ quá hạn từ 30 ngày đến 60 ngày",IF(X291&lt;=90,"Nợ quá hạn từ 60 ngày đến 90 ngày",IF(X291&lt;=120,"Nợ quá hạn từ 90 ngày đến 120 ngày","Nợ quá hạn hơn 120 ngày có khả năng mất thanh toán")))))))</f>
        <v>Đã thanh toán</v>
      </c>
      <c r="Z291" s="42">
        <f>IF(S291="","",S291)</f>
        <v>46037</v>
      </c>
      <c r="AA291" s="42">
        <f>IF(M291="","",M291)</f>
        <v>46077</v>
      </c>
      <c r="AD291" s="2" t="str">
        <f>VLOOKUP($A291,MA_KH!$A:$Q,MA_KH!O$1,0)</f>
        <v>MEGA</v>
      </c>
      <c r="AE291" s="2" t="str">
        <f>VLOOKUP($A291,MA_KH!$A:$Q,MA_KH!P$1,0)</f>
        <v>CÔNG TY TNHH MM MEGA MARKET (VIỆT NAM)</v>
      </c>
    </row>
    <row r="292" spans="1:31" ht="25.5" customHeight="1">
      <c r="A292" s="54" t="s">
        <v>16304</v>
      </c>
      <c r="B292" s="54" t="s">
        <v>7254</v>
      </c>
      <c r="C292" s="55">
        <v>46034</v>
      </c>
      <c r="D292" s="54" t="s">
        <v>16969</v>
      </c>
      <c r="E292" s="55">
        <v>46038</v>
      </c>
      <c r="F292" s="54" t="s">
        <v>19184</v>
      </c>
      <c r="G292" s="54" t="s">
        <v>16971</v>
      </c>
      <c r="H292" s="56">
        <v>2024120</v>
      </c>
      <c r="I292" s="63">
        <v>0</v>
      </c>
      <c r="J292" s="56">
        <v>161930</v>
      </c>
      <c r="K292" s="56">
        <v>2186050</v>
      </c>
      <c r="L292" s="64" t="s">
        <v>17236</v>
      </c>
      <c r="M292" s="6">
        <v>46077</v>
      </c>
      <c r="O292" s="32">
        <f>IF(Table1[[#This Row],[Phân loại]]="Tồn đầu kỳ",Table1[[#This Row],[Tổng giá trị]],0)</f>
        <v>0</v>
      </c>
      <c r="P292" s="7">
        <f>IF(Table1[[#This Row],[Số còn phải thu ĐK]]&lt;&gt;0,0,IF(Table1[[#This Row],[Phân loại]]="Bán hàng",Table1[[#This Row],[Tổng giá trị]],-Table1[[#This Row],[Tổng giá trị]]))</f>
        <v>2186050</v>
      </c>
      <c r="Q292" s="32">
        <f>IF(M292&lt;&gt;"",IF(O292&lt;&gt;0,O292,P292),0)</f>
        <v>2186050</v>
      </c>
      <c r="R292" s="7">
        <f>Table1[[#This Row],[Số còn phải thu ĐK]]+Table1[[#This Row],[Giá Trị HD sau CK]]-Table1[[#This Row],[Số tiền đã thu]]</f>
        <v>0</v>
      </c>
      <c r="S292" s="6">
        <f>IF(Table1[[#This Row],[Ngày hóa đơn]]&lt;&gt;"",Table1[[#This Row],[Ngày hóa đơn]],IF(Table1[[#This Row],[Ngày hạch toán]]&lt;&gt;"",Table1[[#This Row],[Ngày hạch toán]],""))</f>
        <v>46038</v>
      </c>
      <c r="T292" s="7"/>
      <c r="U292" s="6">
        <f>IF(Table1[[#This Row],[Ngày tính CN]]="","",S292+T292)</f>
        <v>46038</v>
      </c>
      <c r="V292" s="32">
        <f ca="1">IF(Table1[[#This Row],[Hạn thanh toán]]="","",IF((U292-NOW())&lt;0,0,(U292-NOW())))</f>
        <v>0</v>
      </c>
      <c r="W292" s="32"/>
      <c r="X292" s="32" t="str">
        <f ca="1">IF(OR(U292="",R292=0),"",IF((U292-NOW())&lt;0,-(U292-NOW()),0))</f>
        <v/>
      </c>
      <c r="Y292" s="2" t="str">
        <f>IF(R292=0,"Đã thanh toán",IF(X292="","",IF(X292&lt;=0,"Chưa đến hạn thanh toán",IF(X292&lt;=30,"Nợ quá hạn 30 ngày",IF(X292&lt;=60,"Nợ quá hạn từ 30 ngày đến 60 ngày",IF(X292&lt;=90,"Nợ quá hạn từ 60 ngày đến 90 ngày",IF(X292&lt;=120,"Nợ quá hạn từ 90 ngày đến 120 ngày","Nợ quá hạn hơn 120 ngày có khả năng mất thanh toán")))))))</f>
        <v>Đã thanh toán</v>
      </c>
      <c r="Z292" s="42">
        <f>IF(S292="","",S292)</f>
        <v>46038</v>
      </c>
      <c r="AA292" s="42">
        <f>IF(M292="","",M292)</f>
        <v>46077</v>
      </c>
      <c r="AD292" s="2" t="str">
        <f>VLOOKUP($A292,MA_KH!$A:$Q,MA_KH!O$1,0)</f>
        <v>MEGA</v>
      </c>
      <c r="AE292" s="2" t="str">
        <f>VLOOKUP($A292,MA_KH!$A:$Q,MA_KH!P$1,0)</f>
        <v>CÔNG TY TNHH MM MEGA MARKET (VIỆT NAM)</v>
      </c>
    </row>
    <row r="293" spans="1:31" ht="25.5" customHeight="1">
      <c r="A293" s="54" t="s">
        <v>16303</v>
      </c>
      <c r="B293" s="54" t="s">
        <v>102</v>
      </c>
      <c r="C293" s="55">
        <v>46034</v>
      </c>
      <c r="D293" s="54" t="s">
        <v>16972</v>
      </c>
      <c r="E293" s="55">
        <v>46038</v>
      </c>
      <c r="F293" s="54" t="s">
        <v>19185</v>
      </c>
      <c r="G293" s="54" t="s">
        <v>16973</v>
      </c>
      <c r="H293" s="56">
        <v>2377931</v>
      </c>
      <c r="I293" s="63">
        <v>0</v>
      </c>
      <c r="J293" s="56">
        <v>190234</v>
      </c>
      <c r="K293" s="56">
        <v>2568165</v>
      </c>
      <c r="L293" s="64" t="s">
        <v>17236</v>
      </c>
      <c r="M293" s="6">
        <v>46077</v>
      </c>
      <c r="O293" s="32">
        <f>IF(Table1[[#This Row],[Phân loại]]="Tồn đầu kỳ",Table1[[#This Row],[Tổng giá trị]],0)</f>
        <v>0</v>
      </c>
      <c r="P293" s="7">
        <f>IF(Table1[[#This Row],[Số còn phải thu ĐK]]&lt;&gt;0,0,IF(Table1[[#This Row],[Phân loại]]="Bán hàng",Table1[[#This Row],[Tổng giá trị]],-Table1[[#This Row],[Tổng giá trị]]))</f>
        <v>2568165</v>
      </c>
      <c r="Q293" s="32">
        <f>IF(M293&lt;&gt;"",IF(O293&lt;&gt;0,O293,P293),0)</f>
        <v>2568165</v>
      </c>
      <c r="R293" s="7">
        <f>Table1[[#This Row],[Số còn phải thu ĐK]]+Table1[[#This Row],[Giá Trị HD sau CK]]-Table1[[#This Row],[Số tiền đã thu]]</f>
        <v>0</v>
      </c>
      <c r="S293" s="6">
        <f>IF(Table1[[#This Row],[Ngày hóa đơn]]&lt;&gt;"",Table1[[#This Row],[Ngày hóa đơn]],IF(Table1[[#This Row],[Ngày hạch toán]]&lt;&gt;"",Table1[[#This Row],[Ngày hạch toán]],""))</f>
        <v>46038</v>
      </c>
      <c r="T293" s="7"/>
      <c r="U293" s="6">
        <f>IF(Table1[[#This Row],[Ngày tính CN]]="","",S293+T293)</f>
        <v>46038</v>
      </c>
      <c r="V293" s="32">
        <f ca="1">IF(Table1[[#This Row],[Hạn thanh toán]]="","",IF((U293-NOW())&lt;0,0,(U293-NOW())))</f>
        <v>0</v>
      </c>
      <c r="W293" s="32"/>
      <c r="X293" s="32" t="str">
        <f ca="1">IF(OR(U293="",R293=0),"",IF((U293-NOW())&lt;0,-(U293-NOW()),0))</f>
        <v/>
      </c>
      <c r="Y293" s="2" t="str">
        <f>IF(R293=0,"Đã thanh toán",IF(X293="","",IF(X293&lt;=0,"Chưa đến hạn thanh toán",IF(X293&lt;=30,"Nợ quá hạn 30 ngày",IF(X293&lt;=60,"Nợ quá hạn từ 30 ngày đến 60 ngày",IF(X293&lt;=90,"Nợ quá hạn từ 60 ngày đến 90 ngày",IF(X293&lt;=120,"Nợ quá hạn từ 90 ngày đến 120 ngày","Nợ quá hạn hơn 120 ngày có khả năng mất thanh toán")))))))</f>
        <v>Đã thanh toán</v>
      </c>
      <c r="Z293" s="42">
        <f>IF(S293="","",S293)</f>
        <v>46038</v>
      </c>
      <c r="AA293" s="42">
        <f>IF(M293="","",M293)</f>
        <v>46077</v>
      </c>
      <c r="AD293" s="2" t="str">
        <f>VLOOKUP($A293,MA_KH!$A:$Q,MA_KH!O$1,0)</f>
        <v>MEGA</v>
      </c>
      <c r="AE293" s="2" t="str">
        <f>VLOOKUP($A293,MA_KH!$A:$Q,MA_KH!P$1,0)</f>
        <v>CÔNG TY TNHH MM MEGA MARKET (VIỆT NAM)</v>
      </c>
    </row>
    <row r="294" spans="1:31" ht="25.5" customHeight="1">
      <c r="A294" s="54" t="s">
        <v>16294</v>
      </c>
      <c r="B294" s="54" t="s">
        <v>259</v>
      </c>
      <c r="C294" s="55">
        <v>46035</v>
      </c>
      <c r="D294" s="54" t="s">
        <v>16974</v>
      </c>
      <c r="E294" s="55">
        <v>46037</v>
      </c>
      <c r="F294" s="54" t="s">
        <v>19186</v>
      </c>
      <c r="G294" s="54" t="s">
        <v>16975</v>
      </c>
      <c r="H294" s="56">
        <v>1003660</v>
      </c>
      <c r="I294" s="63">
        <v>0</v>
      </c>
      <c r="J294" s="56">
        <v>80293</v>
      </c>
      <c r="K294" s="56">
        <v>1083953</v>
      </c>
      <c r="L294" s="64" t="s">
        <v>17236</v>
      </c>
      <c r="M294" s="6">
        <v>46077</v>
      </c>
      <c r="O294" s="32">
        <f>IF(Table1[[#This Row],[Phân loại]]="Tồn đầu kỳ",Table1[[#This Row],[Tổng giá trị]],0)</f>
        <v>0</v>
      </c>
      <c r="P294" s="7">
        <f>IF(Table1[[#This Row],[Số còn phải thu ĐK]]&lt;&gt;0,0,IF(Table1[[#This Row],[Phân loại]]="Bán hàng",Table1[[#This Row],[Tổng giá trị]],-Table1[[#This Row],[Tổng giá trị]]))</f>
        <v>1083953</v>
      </c>
      <c r="Q294" s="32">
        <f>IF(M294&lt;&gt;"",IF(O294&lt;&gt;0,O294,P294),0)</f>
        <v>1083953</v>
      </c>
      <c r="R294" s="7">
        <f>Table1[[#This Row],[Số còn phải thu ĐK]]+Table1[[#This Row],[Giá Trị HD sau CK]]-Table1[[#This Row],[Số tiền đã thu]]</f>
        <v>0</v>
      </c>
      <c r="S294" s="6">
        <f>IF(Table1[[#This Row],[Ngày hóa đơn]]&lt;&gt;"",Table1[[#This Row],[Ngày hóa đơn]],IF(Table1[[#This Row],[Ngày hạch toán]]&lt;&gt;"",Table1[[#This Row],[Ngày hạch toán]],""))</f>
        <v>46037</v>
      </c>
      <c r="T294" s="7"/>
      <c r="U294" s="6">
        <f>IF(Table1[[#This Row],[Ngày tính CN]]="","",S294+T294)</f>
        <v>46037</v>
      </c>
      <c r="V294" s="32">
        <f ca="1">IF(Table1[[#This Row],[Hạn thanh toán]]="","",IF((U294-NOW())&lt;0,0,(U294-NOW())))</f>
        <v>0</v>
      </c>
      <c r="W294" s="32"/>
      <c r="X294" s="32" t="str">
        <f ca="1">IF(OR(U294="",R294=0),"",IF((U294-NOW())&lt;0,-(U294-NOW()),0))</f>
        <v/>
      </c>
      <c r="Y294" s="2" t="str">
        <f>IF(R294=0,"Đã thanh toán",IF(X294="","",IF(X294&lt;=0,"Chưa đến hạn thanh toán",IF(X294&lt;=30,"Nợ quá hạn 30 ngày",IF(X294&lt;=60,"Nợ quá hạn từ 30 ngày đến 60 ngày",IF(X294&lt;=90,"Nợ quá hạn từ 60 ngày đến 90 ngày",IF(X294&lt;=120,"Nợ quá hạn từ 90 ngày đến 120 ngày","Nợ quá hạn hơn 120 ngày có khả năng mất thanh toán")))))))</f>
        <v>Đã thanh toán</v>
      </c>
      <c r="Z294" s="42">
        <f>IF(S294="","",S294)</f>
        <v>46037</v>
      </c>
      <c r="AA294" s="42">
        <f>IF(M294="","",M294)</f>
        <v>46077</v>
      </c>
      <c r="AD294" s="2" t="str">
        <f>VLOOKUP($A294,MA_KH!$A:$Q,MA_KH!O$1,0)</f>
        <v>MEGA</v>
      </c>
      <c r="AE294" s="2" t="str">
        <f>VLOOKUP($A294,MA_KH!$A:$Q,MA_KH!P$1,0)</f>
        <v>CÔNG TY TNHH MM MEGA MARKET (VIỆT NAM)</v>
      </c>
    </row>
    <row r="295" spans="1:31" ht="25.5" customHeight="1">
      <c r="A295" s="54" t="s">
        <v>16296</v>
      </c>
      <c r="B295" s="54" t="s">
        <v>7244</v>
      </c>
      <c r="C295" s="55">
        <v>46036</v>
      </c>
      <c r="D295" s="54" t="s">
        <v>16976</v>
      </c>
      <c r="E295" s="55">
        <v>46037</v>
      </c>
      <c r="F295" s="54" t="s">
        <v>19187</v>
      </c>
      <c r="G295" s="54" t="s">
        <v>16977</v>
      </c>
      <c r="H295" s="56">
        <v>15454350</v>
      </c>
      <c r="I295" s="63">
        <v>0</v>
      </c>
      <c r="J295" s="56">
        <v>1236348</v>
      </c>
      <c r="K295" s="56">
        <v>16690698</v>
      </c>
      <c r="L295" s="64" t="s">
        <v>17236</v>
      </c>
      <c r="M295" s="6">
        <v>46077</v>
      </c>
      <c r="O295" s="32">
        <f>IF(Table1[[#This Row],[Phân loại]]="Tồn đầu kỳ",Table1[[#This Row],[Tổng giá trị]],0)</f>
        <v>0</v>
      </c>
      <c r="P295" s="7">
        <f>IF(Table1[[#This Row],[Số còn phải thu ĐK]]&lt;&gt;0,0,IF(Table1[[#This Row],[Phân loại]]="Bán hàng",Table1[[#This Row],[Tổng giá trị]],-Table1[[#This Row],[Tổng giá trị]]))</f>
        <v>16690698</v>
      </c>
      <c r="Q295" s="32">
        <f>IF(M295&lt;&gt;"",IF(O295&lt;&gt;0,O295,P295),0)</f>
        <v>16690698</v>
      </c>
      <c r="R295" s="7">
        <f>Table1[[#This Row],[Số còn phải thu ĐK]]+Table1[[#This Row],[Giá Trị HD sau CK]]-Table1[[#This Row],[Số tiền đã thu]]</f>
        <v>0</v>
      </c>
      <c r="S295" s="6">
        <f>IF(Table1[[#This Row],[Ngày hóa đơn]]&lt;&gt;"",Table1[[#This Row],[Ngày hóa đơn]],IF(Table1[[#This Row],[Ngày hạch toán]]&lt;&gt;"",Table1[[#This Row],[Ngày hạch toán]],""))</f>
        <v>46037</v>
      </c>
      <c r="T295" s="7"/>
      <c r="U295" s="6">
        <f>IF(Table1[[#This Row],[Ngày tính CN]]="","",S295+T295)</f>
        <v>46037</v>
      </c>
      <c r="V295" s="32">
        <f ca="1">IF(Table1[[#This Row],[Hạn thanh toán]]="","",IF((U295-NOW())&lt;0,0,(U295-NOW())))</f>
        <v>0</v>
      </c>
      <c r="W295" s="32"/>
      <c r="X295" s="32" t="str">
        <f ca="1">IF(OR(U295="",R295=0),"",IF((U295-NOW())&lt;0,-(U295-NOW()),0))</f>
        <v/>
      </c>
      <c r="Y295" s="2" t="str">
        <f>IF(R295=0,"Đã thanh toán",IF(X295="","",IF(X295&lt;=0,"Chưa đến hạn thanh toán",IF(X295&lt;=30,"Nợ quá hạn 30 ngày",IF(X295&lt;=60,"Nợ quá hạn từ 30 ngày đến 60 ngày",IF(X295&lt;=90,"Nợ quá hạn từ 60 ngày đến 90 ngày",IF(X295&lt;=120,"Nợ quá hạn từ 90 ngày đến 120 ngày","Nợ quá hạn hơn 120 ngày có khả năng mất thanh toán")))))))</f>
        <v>Đã thanh toán</v>
      </c>
      <c r="Z295" s="42">
        <f>IF(S295="","",S295)</f>
        <v>46037</v>
      </c>
      <c r="AA295" s="42">
        <f>IF(M295="","",M295)</f>
        <v>46077</v>
      </c>
      <c r="AD295" s="2" t="str">
        <f>VLOOKUP($A295,MA_KH!$A:$Q,MA_KH!O$1,0)</f>
        <v>MEGA</v>
      </c>
      <c r="AE295" s="2" t="str">
        <f>VLOOKUP($A295,MA_KH!$A:$Q,MA_KH!P$1,0)</f>
        <v>CÔNG TY TNHH MM MEGA MARKET (VIỆT NAM)</v>
      </c>
    </row>
    <row r="296" spans="1:31" ht="25.5" customHeight="1">
      <c r="A296" s="54" t="s">
        <v>16292</v>
      </c>
      <c r="B296" s="54" t="s">
        <v>251</v>
      </c>
      <c r="C296" s="55">
        <v>46036</v>
      </c>
      <c r="D296" s="54" t="s">
        <v>16978</v>
      </c>
      <c r="E296" s="55">
        <v>46037</v>
      </c>
      <c r="F296" s="54" t="s">
        <v>19188</v>
      </c>
      <c r="G296" s="54" t="s">
        <v>16979</v>
      </c>
      <c r="H296" s="56">
        <v>3889900</v>
      </c>
      <c r="I296" s="63">
        <v>0</v>
      </c>
      <c r="J296" s="56">
        <v>311192</v>
      </c>
      <c r="K296" s="56">
        <v>4201092</v>
      </c>
      <c r="L296" s="64" t="s">
        <v>17236</v>
      </c>
      <c r="M296" s="6">
        <v>46077</v>
      </c>
      <c r="O296" s="32">
        <f>IF(Table1[[#This Row],[Phân loại]]="Tồn đầu kỳ",Table1[[#This Row],[Tổng giá trị]],0)</f>
        <v>0</v>
      </c>
      <c r="P296" s="7">
        <f>IF(Table1[[#This Row],[Số còn phải thu ĐK]]&lt;&gt;0,0,IF(Table1[[#This Row],[Phân loại]]="Bán hàng",Table1[[#This Row],[Tổng giá trị]],-Table1[[#This Row],[Tổng giá trị]]))</f>
        <v>4201092</v>
      </c>
      <c r="Q296" s="32">
        <f>IF(M296&lt;&gt;"",IF(O296&lt;&gt;0,O296,P296),0)</f>
        <v>4201092</v>
      </c>
      <c r="R296" s="7">
        <f>Table1[[#This Row],[Số còn phải thu ĐK]]+Table1[[#This Row],[Giá Trị HD sau CK]]-Table1[[#This Row],[Số tiền đã thu]]</f>
        <v>0</v>
      </c>
      <c r="S296" s="6">
        <f>IF(Table1[[#This Row],[Ngày hóa đơn]]&lt;&gt;"",Table1[[#This Row],[Ngày hóa đơn]],IF(Table1[[#This Row],[Ngày hạch toán]]&lt;&gt;"",Table1[[#This Row],[Ngày hạch toán]],""))</f>
        <v>46037</v>
      </c>
      <c r="T296" s="7"/>
      <c r="U296" s="6">
        <f>IF(Table1[[#This Row],[Ngày tính CN]]="","",S296+T296)</f>
        <v>46037</v>
      </c>
      <c r="V296" s="32">
        <f ca="1">IF(Table1[[#This Row],[Hạn thanh toán]]="","",IF((U296-NOW())&lt;0,0,(U296-NOW())))</f>
        <v>0</v>
      </c>
      <c r="W296" s="32"/>
      <c r="X296" s="32" t="str">
        <f ca="1">IF(OR(U296="",R296=0),"",IF((U296-NOW())&lt;0,-(U296-NOW()),0))</f>
        <v/>
      </c>
      <c r="Y296" s="2" t="str">
        <f>IF(R296=0,"Đã thanh toán",IF(X296="","",IF(X296&lt;=0,"Chưa đến hạn thanh toán",IF(X296&lt;=30,"Nợ quá hạn 30 ngày",IF(X296&lt;=60,"Nợ quá hạn từ 30 ngày đến 60 ngày",IF(X296&lt;=90,"Nợ quá hạn từ 60 ngày đến 90 ngày",IF(X296&lt;=120,"Nợ quá hạn từ 90 ngày đến 120 ngày","Nợ quá hạn hơn 120 ngày có khả năng mất thanh toán")))))))</f>
        <v>Đã thanh toán</v>
      </c>
      <c r="Z296" s="42">
        <f>IF(S296="","",S296)</f>
        <v>46037</v>
      </c>
      <c r="AA296" s="42">
        <f>IF(M296="","",M296)</f>
        <v>46077</v>
      </c>
      <c r="AD296" s="2" t="str">
        <f>VLOOKUP($A296,MA_KH!$A:$Q,MA_KH!O$1,0)</f>
        <v>MEGA</v>
      </c>
      <c r="AE296" s="2" t="str">
        <f>VLOOKUP($A296,MA_KH!$A:$Q,MA_KH!P$1,0)</f>
        <v>CÔNG TY TNHH MM MEGA MARKET (VIỆT NAM)</v>
      </c>
    </row>
    <row r="297" spans="1:31" ht="25.5" customHeight="1">
      <c r="A297" s="54" t="s">
        <v>16292</v>
      </c>
      <c r="B297" s="54" t="s">
        <v>251</v>
      </c>
      <c r="C297" s="55">
        <v>46036</v>
      </c>
      <c r="D297" s="54" t="s">
        <v>16980</v>
      </c>
      <c r="E297" s="55">
        <v>46037</v>
      </c>
      <c r="F297" s="54" t="s">
        <v>19189</v>
      </c>
      <c r="G297" s="54" t="s">
        <v>16981</v>
      </c>
      <c r="H297" s="56">
        <v>1468620</v>
      </c>
      <c r="I297" s="63">
        <v>0</v>
      </c>
      <c r="J297" s="56">
        <v>117490</v>
      </c>
      <c r="K297" s="56">
        <v>1586110</v>
      </c>
      <c r="L297" s="64" t="s">
        <v>17236</v>
      </c>
      <c r="M297" s="6">
        <v>46077</v>
      </c>
      <c r="O297" s="32">
        <f>IF(Table1[[#This Row],[Phân loại]]="Tồn đầu kỳ",Table1[[#This Row],[Tổng giá trị]],0)</f>
        <v>0</v>
      </c>
      <c r="P297" s="7">
        <f>IF(Table1[[#This Row],[Số còn phải thu ĐK]]&lt;&gt;0,0,IF(Table1[[#This Row],[Phân loại]]="Bán hàng",Table1[[#This Row],[Tổng giá trị]],-Table1[[#This Row],[Tổng giá trị]]))</f>
        <v>1586110</v>
      </c>
      <c r="Q297" s="32">
        <f>IF(M297&lt;&gt;"",IF(O297&lt;&gt;0,O297,P297),0)</f>
        <v>1586110</v>
      </c>
      <c r="R297" s="7">
        <f>Table1[[#This Row],[Số còn phải thu ĐK]]+Table1[[#This Row],[Giá Trị HD sau CK]]-Table1[[#This Row],[Số tiền đã thu]]</f>
        <v>0</v>
      </c>
      <c r="S297" s="6">
        <f>IF(Table1[[#This Row],[Ngày hóa đơn]]&lt;&gt;"",Table1[[#This Row],[Ngày hóa đơn]],IF(Table1[[#This Row],[Ngày hạch toán]]&lt;&gt;"",Table1[[#This Row],[Ngày hạch toán]],""))</f>
        <v>46037</v>
      </c>
      <c r="T297" s="7"/>
      <c r="U297" s="6">
        <f>IF(Table1[[#This Row],[Ngày tính CN]]="","",S297+T297)</f>
        <v>46037</v>
      </c>
      <c r="V297" s="32">
        <f ca="1">IF(Table1[[#This Row],[Hạn thanh toán]]="","",IF((U297-NOW())&lt;0,0,(U297-NOW())))</f>
        <v>0</v>
      </c>
      <c r="W297" s="32"/>
      <c r="X297" s="32" t="str">
        <f ca="1">IF(OR(U297="",R297=0),"",IF((U297-NOW())&lt;0,-(U297-NOW()),0))</f>
        <v/>
      </c>
      <c r="Y297" s="2" t="str">
        <f>IF(R297=0,"Đã thanh toán",IF(X297="","",IF(X297&lt;=0,"Chưa đến hạn thanh toán",IF(X297&lt;=30,"Nợ quá hạn 30 ngày",IF(X297&lt;=60,"Nợ quá hạn từ 30 ngày đến 60 ngày",IF(X297&lt;=90,"Nợ quá hạn từ 60 ngày đến 90 ngày",IF(X297&lt;=120,"Nợ quá hạn từ 90 ngày đến 120 ngày","Nợ quá hạn hơn 120 ngày có khả năng mất thanh toán")))))))</f>
        <v>Đã thanh toán</v>
      </c>
      <c r="Z297" s="42">
        <f>IF(S297="","",S297)</f>
        <v>46037</v>
      </c>
      <c r="AA297" s="42">
        <f>IF(M297="","",M297)</f>
        <v>46077</v>
      </c>
      <c r="AD297" s="2" t="str">
        <f>VLOOKUP($A297,MA_KH!$A:$Q,MA_KH!O$1,0)</f>
        <v>MEGA</v>
      </c>
      <c r="AE297" s="2" t="str">
        <f>VLOOKUP($A297,MA_KH!$A:$Q,MA_KH!P$1,0)</f>
        <v>CÔNG TY TNHH MM MEGA MARKET (VIỆT NAM)</v>
      </c>
    </row>
    <row r="298" spans="1:31" ht="25.5" customHeight="1">
      <c r="A298" s="54" t="s">
        <v>16292</v>
      </c>
      <c r="B298" s="54" t="s">
        <v>251</v>
      </c>
      <c r="C298" s="55">
        <v>46036</v>
      </c>
      <c r="D298" s="54" t="s">
        <v>16982</v>
      </c>
      <c r="E298" s="55">
        <v>46037</v>
      </c>
      <c r="F298" s="54" t="s">
        <v>19190</v>
      </c>
      <c r="G298" s="54" t="s">
        <v>16983</v>
      </c>
      <c r="H298" s="56">
        <v>1756405</v>
      </c>
      <c r="I298" s="63">
        <v>0</v>
      </c>
      <c r="J298" s="56">
        <v>140512</v>
      </c>
      <c r="K298" s="56">
        <v>1896917</v>
      </c>
      <c r="L298" s="64" t="s">
        <v>17236</v>
      </c>
      <c r="M298" s="6">
        <v>46077</v>
      </c>
      <c r="O298" s="32">
        <f>IF(Table1[[#This Row],[Phân loại]]="Tồn đầu kỳ",Table1[[#This Row],[Tổng giá trị]],0)</f>
        <v>0</v>
      </c>
      <c r="P298" s="7">
        <f>IF(Table1[[#This Row],[Số còn phải thu ĐK]]&lt;&gt;0,0,IF(Table1[[#This Row],[Phân loại]]="Bán hàng",Table1[[#This Row],[Tổng giá trị]],-Table1[[#This Row],[Tổng giá trị]]))</f>
        <v>1896917</v>
      </c>
      <c r="Q298" s="32">
        <f>IF(M298&lt;&gt;"",IF(O298&lt;&gt;0,O298,P298),0)</f>
        <v>1896917</v>
      </c>
      <c r="R298" s="7">
        <f>Table1[[#This Row],[Số còn phải thu ĐK]]+Table1[[#This Row],[Giá Trị HD sau CK]]-Table1[[#This Row],[Số tiền đã thu]]</f>
        <v>0</v>
      </c>
      <c r="S298" s="6">
        <f>IF(Table1[[#This Row],[Ngày hóa đơn]]&lt;&gt;"",Table1[[#This Row],[Ngày hóa đơn]],IF(Table1[[#This Row],[Ngày hạch toán]]&lt;&gt;"",Table1[[#This Row],[Ngày hạch toán]],""))</f>
        <v>46037</v>
      </c>
      <c r="T298" s="7"/>
      <c r="U298" s="6">
        <f>IF(Table1[[#This Row],[Ngày tính CN]]="","",S298+T298)</f>
        <v>46037</v>
      </c>
      <c r="V298" s="32">
        <f ca="1">IF(Table1[[#This Row],[Hạn thanh toán]]="","",IF((U298-NOW())&lt;0,0,(U298-NOW())))</f>
        <v>0</v>
      </c>
      <c r="W298" s="32"/>
      <c r="X298" s="32" t="str">
        <f ca="1">IF(OR(U298="",R298=0),"",IF((U298-NOW())&lt;0,-(U298-NOW()),0))</f>
        <v/>
      </c>
      <c r="Y298" s="2" t="str">
        <f>IF(R298=0,"Đã thanh toán",IF(X298="","",IF(X298&lt;=0,"Chưa đến hạn thanh toán",IF(X298&lt;=30,"Nợ quá hạn 30 ngày",IF(X298&lt;=60,"Nợ quá hạn từ 30 ngày đến 60 ngày",IF(X298&lt;=90,"Nợ quá hạn từ 60 ngày đến 90 ngày",IF(X298&lt;=120,"Nợ quá hạn từ 90 ngày đến 120 ngày","Nợ quá hạn hơn 120 ngày có khả năng mất thanh toán")))))))</f>
        <v>Đã thanh toán</v>
      </c>
      <c r="Z298" s="42">
        <f>IF(S298="","",S298)</f>
        <v>46037</v>
      </c>
      <c r="AA298" s="42">
        <f>IF(M298="","",M298)</f>
        <v>46077</v>
      </c>
      <c r="AD298" s="2" t="str">
        <f>VLOOKUP($A298,MA_KH!$A:$Q,MA_KH!O$1,0)</f>
        <v>MEGA</v>
      </c>
      <c r="AE298" s="2" t="str">
        <f>VLOOKUP($A298,MA_KH!$A:$Q,MA_KH!P$1,0)</f>
        <v>CÔNG TY TNHH MM MEGA MARKET (VIỆT NAM)</v>
      </c>
    </row>
    <row r="299" spans="1:31" ht="25.5" customHeight="1">
      <c r="A299" s="54" t="s">
        <v>16308</v>
      </c>
      <c r="B299" s="54" t="s">
        <v>194</v>
      </c>
      <c r="C299" s="55">
        <v>46036</v>
      </c>
      <c r="D299" s="54" t="s">
        <v>16984</v>
      </c>
      <c r="E299" s="55">
        <v>46044</v>
      </c>
      <c r="F299" s="54" t="s">
        <v>19191</v>
      </c>
      <c r="G299" s="54" t="s">
        <v>16986</v>
      </c>
      <c r="H299" s="56">
        <v>13057840</v>
      </c>
      <c r="I299" s="63">
        <v>0</v>
      </c>
      <c r="J299" s="56">
        <v>1044627</v>
      </c>
      <c r="K299" s="56">
        <v>14102467</v>
      </c>
      <c r="L299" s="64" t="s">
        <v>17236</v>
      </c>
      <c r="M299" s="6">
        <v>46077</v>
      </c>
      <c r="O299" s="32">
        <f>IF(Table1[[#This Row],[Phân loại]]="Tồn đầu kỳ",Table1[[#This Row],[Tổng giá trị]],0)</f>
        <v>0</v>
      </c>
      <c r="P299" s="7">
        <f>IF(Table1[[#This Row],[Số còn phải thu ĐK]]&lt;&gt;0,0,IF(Table1[[#This Row],[Phân loại]]="Bán hàng",Table1[[#This Row],[Tổng giá trị]],-Table1[[#This Row],[Tổng giá trị]]))</f>
        <v>14102467</v>
      </c>
      <c r="Q299" s="32">
        <f>IF(M299&lt;&gt;"",IF(O299&lt;&gt;0,O299,P299),0)</f>
        <v>14102467</v>
      </c>
      <c r="R299" s="7">
        <f>Table1[[#This Row],[Số còn phải thu ĐK]]+Table1[[#This Row],[Giá Trị HD sau CK]]-Table1[[#This Row],[Số tiền đã thu]]</f>
        <v>0</v>
      </c>
      <c r="S299" s="6">
        <f>IF(Table1[[#This Row],[Ngày hóa đơn]]&lt;&gt;"",Table1[[#This Row],[Ngày hóa đơn]],IF(Table1[[#This Row],[Ngày hạch toán]]&lt;&gt;"",Table1[[#This Row],[Ngày hạch toán]],""))</f>
        <v>46044</v>
      </c>
      <c r="T299" s="7"/>
      <c r="U299" s="6">
        <f>IF(Table1[[#This Row],[Ngày tính CN]]="","",S299+T299)</f>
        <v>46044</v>
      </c>
      <c r="V299" s="32">
        <f ca="1">IF(Table1[[#This Row],[Hạn thanh toán]]="","",IF((U299-NOW())&lt;0,0,(U299-NOW())))</f>
        <v>0</v>
      </c>
      <c r="W299" s="32"/>
      <c r="X299" s="32" t="str">
        <f ca="1">IF(OR(U299="",R299=0),"",IF((U299-NOW())&lt;0,-(U299-NOW()),0))</f>
        <v/>
      </c>
      <c r="Y299" s="2" t="str">
        <f>IF(R299=0,"Đã thanh toán",IF(X299="","",IF(X299&lt;=0,"Chưa đến hạn thanh toán",IF(X299&lt;=30,"Nợ quá hạn 30 ngày",IF(X299&lt;=60,"Nợ quá hạn từ 30 ngày đến 60 ngày",IF(X299&lt;=90,"Nợ quá hạn từ 60 ngày đến 90 ngày",IF(X299&lt;=120,"Nợ quá hạn từ 90 ngày đến 120 ngày","Nợ quá hạn hơn 120 ngày có khả năng mất thanh toán")))))))</f>
        <v>Đã thanh toán</v>
      </c>
      <c r="Z299" s="42">
        <f>IF(S299="","",S299)</f>
        <v>46044</v>
      </c>
      <c r="AA299" s="42">
        <f>IF(M299="","",M299)</f>
        <v>46077</v>
      </c>
      <c r="AD299" s="2" t="str">
        <f>VLOOKUP($A299,MA_KH!$A:$Q,MA_KH!O$1,0)</f>
        <v>MEGA</v>
      </c>
      <c r="AE299" s="2" t="str">
        <f>VLOOKUP($A299,MA_KH!$A:$Q,MA_KH!P$1,0)</f>
        <v>CÔNG TY TNHH MM MEGA MARKET (VIỆT NAM)</v>
      </c>
    </row>
    <row r="300" spans="1:31" ht="25.5" customHeight="1">
      <c r="A300" s="54" t="s">
        <v>16303</v>
      </c>
      <c r="B300" s="54" t="s">
        <v>102</v>
      </c>
      <c r="C300" s="55">
        <v>46036</v>
      </c>
      <c r="D300" s="54" t="s">
        <v>16987</v>
      </c>
      <c r="E300" s="55">
        <v>46036</v>
      </c>
      <c r="F300" s="54" t="s">
        <v>19192</v>
      </c>
      <c r="G300" s="54" t="s">
        <v>16988</v>
      </c>
      <c r="H300" s="56">
        <v>446289</v>
      </c>
      <c r="I300" s="63">
        <v>0</v>
      </c>
      <c r="J300" s="56">
        <v>35703</v>
      </c>
      <c r="K300" s="56">
        <v>481992</v>
      </c>
      <c r="L300" s="64" t="s">
        <v>17238</v>
      </c>
      <c r="M300" s="6">
        <v>46048</v>
      </c>
      <c r="O300" s="32">
        <f>IF(Table1[[#This Row],[Phân loại]]="Tồn đầu kỳ",Table1[[#This Row],[Tổng giá trị]],0)</f>
        <v>0</v>
      </c>
      <c r="P300" s="7">
        <f>IF(Table1[[#This Row],[Số còn phải thu ĐK]]&lt;&gt;0,0,IF(Table1[[#This Row],[Phân loại]]="Bán hàng",Table1[[#This Row],[Tổng giá trị]],-Table1[[#This Row],[Tổng giá trị]]))</f>
        <v>-481992</v>
      </c>
      <c r="Q300" s="32">
        <f>IF(M300&lt;&gt;"",IF(O300&lt;&gt;0,O300,P300),0)</f>
        <v>-481992</v>
      </c>
      <c r="R300" s="7">
        <f>Table1[[#This Row],[Số còn phải thu ĐK]]+Table1[[#This Row],[Giá Trị HD sau CK]]-Table1[[#This Row],[Số tiền đã thu]]</f>
        <v>0</v>
      </c>
      <c r="S300" s="6">
        <f>IF(Table1[[#This Row],[Ngày hóa đơn]]&lt;&gt;"",Table1[[#This Row],[Ngày hóa đơn]],IF(Table1[[#This Row],[Ngày hạch toán]]&lt;&gt;"",Table1[[#This Row],[Ngày hạch toán]],""))</f>
        <v>46036</v>
      </c>
      <c r="T300" s="7"/>
      <c r="U300" s="6">
        <f>IF(Table1[[#This Row],[Ngày tính CN]]="","",S300+T300)</f>
        <v>46036</v>
      </c>
      <c r="V300" s="32">
        <f ca="1">IF(Table1[[#This Row],[Hạn thanh toán]]="","",IF((U300-NOW())&lt;0,0,(U300-NOW())))</f>
        <v>0</v>
      </c>
      <c r="W300" s="32"/>
      <c r="X300" s="32" t="str">
        <f ca="1">IF(OR(U300="",R300=0),"",IF((U300-NOW())&lt;0,-(U300-NOW()),0))</f>
        <v/>
      </c>
      <c r="Y300" s="2" t="str">
        <f>IF(R300=0,"Đã thanh toán",IF(X300="","",IF(X300&lt;=0,"Chưa đến hạn thanh toán",IF(X300&lt;=30,"Nợ quá hạn 30 ngày",IF(X300&lt;=60,"Nợ quá hạn từ 30 ngày đến 60 ngày",IF(X300&lt;=90,"Nợ quá hạn từ 60 ngày đến 90 ngày",IF(X300&lt;=120,"Nợ quá hạn từ 90 ngày đến 120 ngày","Nợ quá hạn hơn 120 ngày có khả năng mất thanh toán")))))))</f>
        <v>Đã thanh toán</v>
      </c>
      <c r="Z300" s="42">
        <f>IF(S300="","",S300)</f>
        <v>46036</v>
      </c>
      <c r="AA300" s="42">
        <f>IF(M300="","",M300)</f>
        <v>46048</v>
      </c>
      <c r="AD300" s="2" t="str">
        <f>VLOOKUP($A300,MA_KH!$A:$Q,MA_KH!O$1,0)</f>
        <v>MEGA</v>
      </c>
      <c r="AE300" s="2" t="str">
        <f>VLOOKUP($A300,MA_KH!$A:$Q,MA_KH!P$1,0)</f>
        <v>CÔNG TY TNHH MM MEGA MARKET (VIỆT NAM)</v>
      </c>
    </row>
    <row r="301" spans="1:31" ht="25.5" customHeight="1">
      <c r="A301" s="54" t="s">
        <v>16295</v>
      </c>
      <c r="B301" s="54" t="s">
        <v>198</v>
      </c>
      <c r="C301" s="55">
        <v>46036</v>
      </c>
      <c r="D301" s="54" t="s">
        <v>16989</v>
      </c>
      <c r="E301" s="55">
        <v>46036</v>
      </c>
      <c r="F301" s="54" t="s">
        <v>19193</v>
      </c>
      <c r="G301" s="54" t="s">
        <v>16990</v>
      </c>
      <c r="H301" s="56">
        <v>546790</v>
      </c>
      <c r="I301" s="63">
        <v>0</v>
      </c>
      <c r="J301" s="56">
        <v>43743</v>
      </c>
      <c r="K301" s="56">
        <v>590533</v>
      </c>
      <c r="L301" s="64" t="s">
        <v>17238</v>
      </c>
      <c r="M301" s="6">
        <v>46048</v>
      </c>
      <c r="O301" s="32">
        <f>IF(Table1[[#This Row],[Phân loại]]="Tồn đầu kỳ",Table1[[#This Row],[Tổng giá trị]],0)</f>
        <v>0</v>
      </c>
      <c r="P301" s="7">
        <f>IF(Table1[[#This Row],[Số còn phải thu ĐK]]&lt;&gt;0,0,IF(Table1[[#This Row],[Phân loại]]="Bán hàng",Table1[[#This Row],[Tổng giá trị]],-Table1[[#This Row],[Tổng giá trị]]))</f>
        <v>-590533</v>
      </c>
      <c r="Q301" s="32">
        <f>IF(M301&lt;&gt;"",IF(O301&lt;&gt;0,O301,P301),0)</f>
        <v>-590533</v>
      </c>
      <c r="R301" s="7">
        <f>Table1[[#This Row],[Số còn phải thu ĐK]]+Table1[[#This Row],[Giá Trị HD sau CK]]-Table1[[#This Row],[Số tiền đã thu]]</f>
        <v>0</v>
      </c>
      <c r="S301" s="6">
        <f>IF(Table1[[#This Row],[Ngày hóa đơn]]&lt;&gt;"",Table1[[#This Row],[Ngày hóa đơn]],IF(Table1[[#This Row],[Ngày hạch toán]]&lt;&gt;"",Table1[[#This Row],[Ngày hạch toán]],""))</f>
        <v>46036</v>
      </c>
      <c r="T301" s="7"/>
      <c r="U301" s="6">
        <f>IF(Table1[[#This Row],[Ngày tính CN]]="","",S301+T301)</f>
        <v>46036</v>
      </c>
      <c r="V301" s="32">
        <f ca="1">IF(Table1[[#This Row],[Hạn thanh toán]]="","",IF((U301-NOW())&lt;0,0,(U301-NOW())))</f>
        <v>0</v>
      </c>
      <c r="W301" s="32"/>
      <c r="X301" s="32" t="str">
        <f ca="1">IF(OR(U301="",R301=0),"",IF((U301-NOW())&lt;0,-(U301-NOW()),0))</f>
        <v/>
      </c>
      <c r="Y301" s="2" t="str">
        <f>IF(R301=0,"Đã thanh toán",IF(X301="","",IF(X301&lt;=0,"Chưa đến hạn thanh toán",IF(X301&lt;=30,"Nợ quá hạn 30 ngày",IF(X301&lt;=60,"Nợ quá hạn từ 30 ngày đến 60 ngày",IF(X301&lt;=90,"Nợ quá hạn từ 60 ngày đến 90 ngày",IF(X301&lt;=120,"Nợ quá hạn từ 90 ngày đến 120 ngày","Nợ quá hạn hơn 120 ngày có khả năng mất thanh toán")))))))</f>
        <v>Đã thanh toán</v>
      </c>
      <c r="Z301" s="42">
        <f>IF(S301="","",S301)</f>
        <v>46036</v>
      </c>
      <c r="AA301" s="42">
        <f>IF(M301="","",M301)</f>
        <v>46048</v>
      </c>
      <c r="AD301" s="2" t="str">
        <f>VLOOKUP($A301,MA_KH!$A:$Q,MA_KH!O$1,0)</f>
        <v>MEGA</v>
      </c>
      <c r="AE301" s="2" t="str">
        <f>VLOOKUP($A301,MA_KH!$A:$Q,MA_KH!P$1,0)</f>
        <v>CÔNG TY TNHH MM MEGA MARKET (VIỆT NAM)</v>
      </c>
    </row>
    <row r="302" spans="1:31" ht="25.5" customHeight="1">
      <c r="A302" s="54" t="s">
        <v>16295</v>
      </c>
      <c r="B302" s="54" t="s">
        <v>198</v>
      </c>
      <c r="C302" s="55">
        <v>46036</v>
      </c>
      <c r="D302" s="54" t="s">
        <v>16991</v>
      </c>
      <c r="E302" s="55">
        <v>46036</v>
      </c>
      <c r="F302" s="54" t="s">
        <v>19194</v>
      </c>
      <c r="G302" s="54" t="s">
        <v>16990</v>
      </c>
      <c r="H302" s="56">
        <v>664944</v>
      </c>
      <c r="I302" s="63">
        <v>0</v>
      </c>
      <c r="J302" s="56">
        <v>53195</v>
      </c>
      <c r="K302" s="56">
        <v>718139</v>
      </c>
      <c r="L302" s="64" t="s">
        <v>17238</v>
      </c>
      <c r="M302" s="6">
        <v>46048</v>
      </c>
      <c r="O302" s="32">
        <f>IF(Table1[[#This Row],[Phân loại]]="Tồn đầu kỳ",Table1[[#This Row],[Tổng giá trị]],0)</f>
        <v>0</v>
      </c>
      <c r="P302" s="7">
        <f>IF(Table1[[#This Row],[Số còn phải thu ĐK]]&lt;&gt;0,0,IF(Table1[[#This Row],[Phân loại]]="Bán hàng",Table1[[#This Row],[Tổng giá trị]],-Table1[[#This Row],[Tổng giá trị]]))</f>
        <v>-718139</v>
      </c>
      <c r="Q302" s="32">
        <f>IF(M302&lt;&gt;"",IF(O302&lt;&gt;0,O302,P302),0)</f>
        <v>-718139</v>
      </c>
      <c r="R302" s="7">
        <f>Table1[[#This Row],[Số còn phải thu ĐK]]+Table1[[#This Row],[Giá Trị HD sau CK]]-Table1[[#This Row],[Số tiền đã thu]]</f>
        <v>0</v>
      </c>
      <c r="S302" s="6">
        <f>IF(Table1[[#This Row],[Ngày hóa đơn]]&lt;&gt;"",Table1[[#This Row],[Ngày hóa đơn]],IF(Table1[[#This Row],[Ngày hạch toán]]&lt;&gt;"",Table1[[#This Row],[Ngày hạch toán]],""))</f>
        <v>46036</v>
      </c>
      <c r="T302" s="7"/>
      <c r="U302" s="6">
        <f>IF(Table1[[#This Row],[Ngày tính CN]]="","",S302+T302)</f>
        <v>46036</v>
      </c>
      <c r="V302" s="32">
        <f ca="1">IF(Table1[[#This Row],[Hạn thanh toán]]="","",IF((U302-NOW())&lt;0,0,(U302-NOW())))</f>
        <v>0</v>
      </c>
      <c r="W302" s="32"/>
      <c r="X302" s="32" t="str">
        <f ca="1">IF(OR(U302="",R302=0),"",IF((U302-NOW())&lt;0,-(U302-NOW()),0))</f>
        <v/>
      </c>
      <c r="Y302" s="2" t="str">
        <f>IF(R302=0,"Đã thanh toán",IF(X302="","",IF(X302&lt;=0,"Chưa đến hạn thanh toán",IF(X302&lt;=30,"Nợ quá hạn 30 ngày",IF(X302&lt;=60,"Nợ quá hạn từ 30 ngày đến 60 ngày",IF(X302&lt;=90,"Nợ quá hạn từ 60 ngày đến 90 ngày",IF(X302&lt;=120,"Nợ quá hạn từ 90 ngày đến 120 ngày","Nợ quá hạn hơn 120 ngày có khả năng mất thanh toán")))))))</f>
        <v>Đã thanh toán</v>
      </c>
      <c r="Z302" s="42">
        <f>IF(S302="","",S302)</f>
        <v>46036</v>
      </c>
      <c r="AA302" s="42">
        <f>IF(M302="","",M302)</f>
        <v>46048</v>
      </c>
      <c r="AD302" s="2" t="str">
        <f>VLOOKUP($A302,MA_KH!$A:$Q,MA_KH!O$1,0)</f>
        <v>MEGA</v>
      </c>
      <c r="AE302" s="2" t="str">
        <f>VLOOKUP($A302,MA_KH!$A:$Q,MA_KH!P$1,0)</f>
        <v>CÔNG TY TNHH MM MEGA MARKET (VIỆT NAM)</v>
      </c>
    </row>
    <row r="303" spans="1:31" ht="25.5" customHeight="1">
      <c r="A303" s="54" t="s">
        <v>16289</v>
      </c>
      <c r="B303" s="54" t="s">
        <v>296</v>
      </c>
      <c r="C303" s="55">
        <v>46036</v>
      </c>
      <c r="D303" s="54" t="s">
        <v>16992</v>
      </c>
      <c r="E303" s="55">
        <v>46036</v>
      </c>
      <c r="F303" s="54" t="s">
        <v>19195</v>
      </c>
      <c r="G303" s="54" t="s">
        <v>16824</v>
      </c>
      <c r="H303" s="56">
        <v>2403442</v>
      </c>
      <c r="I303" s="63">
        <v>0</v>
      </c>
      <c r="J303" s="56">
        <v>192275</v>
      </c>
      <c r="K303" s="56">
        <v>2595717</v>
      </c>
      <c r="L303" s="64" t="s">
        <v>17238</v>
      </c>
      <c r="M303" s="6">
        <v>46048</v>
      </c>
      <c r="O303" s="32">
        <f>IF(Table1[[#This Row],[Phân loại]]="Tồn đầu kỳ",Table1[[#This Row],[Tổng giá trị]],0)</f>
        <v>0</v>
      </c>
      <c r="P303" s="7">
        <f>IF(Table1[[#This Row],[Số còn phải thu ĐK]]&lt;&gt;0,0,IF(Table1[[#This Row],[Phân loại]]="Bán hàng",Table1[[#This Row],[Tổng giá trị]],-Table1[[#This Row],[Tổng giá trị]]))</f>
        <v>-2595717</v>
      </c>
      <c r="Q303" s="32">
        <f>IF(M303&lt;&gt;"",IF(O303&lt;&gt;0,O303,P303),0)</f>
        <v>-2595717</v>
      </c>
      <c r="R303" s="7">
        <f>Table1[[#This Row],[Số còn phải thu ĐK]]+Table1[[#This Row],[Giá Trị HD sau CK]]-Table1[[#This Row],[Số tiền đã thu]]</f>
        <v>0</v>
      </c>
      <c r="S303" s="6">
        <f>IF(Table1[[#This Row],[Ngày hóa đơn]]&lt;&gt;"",Table1[[#This Row],[Ngày hóa đơn]],IF(Table1[[#This Row],[Ngày hạch toán]]&lt;&gt;"",Table1[[#This Row],[Ngày hạch toán]],""))</f>
        <v>46036</v>
      </c>
      <c r="T303" s="7"/>
      <c r="U303" s="6">
        <f>IF(Table1[[#This Row],[Ngày tính CN]]="","",S303+T303)</f>
        <v>46036</v>
      </c>
      <c r="V303" s="32">
        <f ca="1">IF(Table1[[#This Row],[Hạn thanh toán]]="","",IF((U303-NOW())&lt;0,0,(U303-NOW())))</f>
        <v>0</v>
      </c>
      <c r="W303" s="32"/>
      <c r="X303" s="32" t="str">
        <f ca="1">IF(OR(U303="",R303=0),"",IF((U303-NOW())&lt;0,-(U303-NOW()),0))</f>
        <v/>
      </c>
      <c r="Y303" s="2" t="str">
        <f>IF(R303=0,"Đã thanh toán",IF(X303="","",IF(X303&lt;=0,"Chưa đến hạn thanh toán",IF(X303&lt;=30,"Nợ quá hạn 30 ngày",IF(X303&lt;=60,"Nợ quá hạn từ 30 ngày đến 60 ngày",IF(X303&lt;=90,"Nợ quá hạn từ 60 ngày đến 90 ngày",IF(X303&lt;=120,"Nợ quá hạn từ 90 ngày đến 120 ngày","Nợ quá hạn hơn 120 ngày có khả năng mất thanh toán")))))))</f>
        <v>Đã thanh toán</v>
      </c>
      <c r="Z303" s="42">
        <f>IF(S303="","",S303)</f>
        <v>46036</v>
      </c>
      <c r="AA303" s="42">
        <f>IF(M303="","",M303)</f>
        <v>46048</v>
      </c>
      <c r="AD303" s="2" t="str">
        <f>VLOOKUP($A303,MA_KH!$A:$Q,MA_KH!O$1,0)</f>
        <v>MEGA</v>
      </c>
      <c r="AE303" s="2" t="str">
        <f>VLOOKUP($A303,MA_KH!$A:$Q,MA_KH!P$1,0)</f>
        <v>CÔNG TY TNHH MM MEGA MARKET (VIỆT NAM)</v>
      </c>
    </row>
    <row r="304" spans="1:31" ht="25.5" customHeight="1">
      <c r="A304" s="54" t="s">
        <v>16300</v>
      </c>
      <c r="B304" s="54" t="s">
        <v>7238</v>
      </c>
      <c r="C304" s="55">
        <v>46037</v>
      </c>
      <c r="D304" s="54" t="s">
        <v>16993</v>
      </c>
      <c r="E304" s="55">
        <v>46041</v>
      </c>
      <c r="F304" s="54" t="s">
        <v>19196</v>
      </c>
      <c r="G304" s="54" t="s">
        <v>16995</v>
      </c>
      <c r="H304" s="56">
        <v>725000</v>
      </c>
      <c r="I304" s="63">
        <v>0</v>
      </c>
      <c r="J304" s="56">
        <v>58000</v>
      </c>
      <c r="K304" s="56">
        <v>783000</v>
      </c>
      <c r="L304" s="64" t="s">
        <v>17236</v>
      </c>
      <c r="M304" s="6">
        <v>46077</v>
      </c>
      <c r="O304" s="32">
        <f>IF(Table1[[#This Row],[Phân loại]]="Tồn đầu kỳ",Table1[[#This Row],[Tổng giá trị]],0)</f>
        <v>0</v>
      </c>
      <c r="P304" s="7">
        <f>IF(Table1[[#This Row],[Số còn phải thu ĐK]]&lt;&gt;0,0,IF(Table1[[#This Row],[Phân loại]]="Bán hàng",Table1[[#This Row],[Tổng giá trị]],-Table1[[#This Row],[Tổng giá trị]]))</f>
        <v>783000</v>
      </c>
      <c r="Q304" s="32">
        <f>IF(M304&lt;&gt;"",IF(O304&lt;&gt;0,O304,P304),0)</f>
        <v>783000</v>
      </c>
      <c r="R304" s="7">
        <f>Table1[[#This Row],[Số còn phải thu ĐK]]+Table1[[#This Row],[Giá Trị HD sau CK]]-Table1[[#This Row],[Số tiền đã thu]]</f>
        <v>0</v>
      </c>
      <c r="S304" s="6">
        <f>IF(Table1[[#This Row],[Ngày hóa đơn]]&lt;&gt;"",Table1[[#This Row],[Ngày hóa đơn]],IF(Table1[[#This Row],[Ngày hạch toán]]&lt;&gt;"",Table1[[#This Row],[Ngày hạch toán]],""))</f>
        <v>46041</v>
      </c>
      <c r="T304" s="7"/>
      <c r="U304" s="6">
        <f>IF(Table1[[#This Row],[Ngày tính CN]]="","",S304+T304)</f>
        <v>46041</v>
      </c>
      <c r="V304" s="32">
        <f ca="1">IF(Table1[[#This Row],[Hạn thanh toán]]="","",IF((U304-NOW())&lt;0,0,(U304-NOW())))</f>
        <v>0</v>
      </c>
      <c r="W304" s="32"/>
      <c r="X304" s="32" t="str">
        <f ca="1">IF(OR(U304="",R304=0),"",IF((U304-NOW())&lt;0,-(U304-NOW()),0))</f>
        <v/>
      </c>
      <c r="Y304" s="2" t="str">
        <f>IF(R304=0,"Đã thanh toán",IF(X304="","",IF(X304&lt;=0,"Chưa đến hạn thanh toán",IF(X304&lt;=30,"Nợ quá hạn 30 ngày",IF(X304&lt;=60,"Nợ quá hạn từ 30 ngày đến 60 ngày",IF(X304&lt;=90,"Nợ quá hạn từ 60 ngày đến 90 ngày",IF(X304&lt;=120,"Nợ quá hạn từ 90 ngày đến 120 ngày","Nợ quá hạn hơn 120 ngày có khả năng mất thanh toán")))))))</f>
        <v>Đã thanh toán</v>
      </c>
      <c r="Z304" s="42">
        <f>IF(S304="","",S304)</f>
        <v>46041</v>
      </c>
      <c r="AA304" s="42">
        <f>IF(M304="","",M304)</f>
        <v>46077</v>
      </c>
      <c r="AD304" s="2" t="str">
        <f>VLOOKUP($A304,MA_KH!$A:$Q,MA_KH!O$1,0)</f>
        <v>MEGA</v>
      </c>
      <c r="AE304" s="2" t="str">
        <f>VLOOKUP($A304,MA_KH!$A:$Q,MA_KH!P$1,0)</f>
        <v>CÔNG TY TNHH MM MEGA MARKET (VIỆT NAM)</v>
      </c>
    </row>
    <row r="305" spans="1:31" ht="25.5" customHeight="1">
      <c r="A305" s="54" t="s">
        <v>16300</v>
      </c>
      <c r="B305" s="54" t="s">
        <v>7238</v>
      </c>
      <c r="C305" s="55">
        <v>46037</v>
      </c>
      <c r="D305" s="54" t="s">
        <v>16996</v>
      </c>
      <c r="E305" s="55">
        <v>46041</v>
      </c>
      <c r="F305" s="54" t="s">
        <v>19197</v>
      </c>
      <c r="G305" s="54" t="s">
        <v>16997</v>
      </c>
      <c r="H305" s="56">
        <v>13700900</v>
      </c>
      <c r="I305" s="63">
        <v>0</v>
      </c>
      <c r="J305" s="56">
        <v>1096072</v>
      </c>
      <c r="K305" s="56">
        <v>14796972</v>
      </c>
      <c r="L305" s="64" t="s">
        <v>17236</v>
      </c>
      <c r="M305" s="6">
        <v>46077</v>
      </c>
      <c r="O305" s="32">
        <f>IF(Table1[[#This Row],[Phân loại]]="Tồn đầu kỳ",Table1[[#This Row],[Tổng giá trị]],0)</f>
        <v>0</v>
      </c>
      <c r="P305" s="7">
        <f>IF(Table1[[#This Row],[Số còn phải thu ĐK]]&lt;&gt;0,0,IF(Table1[[#This Row],[Phân loại]]="Bán hàng",Table1[[#This Row],[Tổng giá trị]],-Table1[[#This Row],[Tổng giá trị]]))</f>
        <v>14796972</v>
      </c>
      <c r="Q305" s="32">
        <f>IF(M305&lt;&gt;"",IF(O305&lt;&gt;0,O305,P305),0)</f>
        <v>14796972</v>
      </c>
      <c r="R305" s="7">
        <f>Table1[[#This Row],[Số còn phải thu ĐK]]+Table1[[#This Row],[Giá Trị HD sau CK]]-Table1[[#This Row],[Số tiền đã thu]]</f>
        <v>0</v>
      </c>
      <c r="S305" s="6">
        <f>IF(Table1[[#This Row],[Ngày hóa đơn]]&lt;&gt;"",Table1[[#This Row],[Ngày hóa đơn]],IF(Table1[[#This Row],[Ngày hạch toán]]&lt;&gt;"",Table1[[#This Row],[Ngày hạch toán]],""))</f>
        <v>46041</v>
      </c>
      <c r="T305" s="7"/>
      <c r="U305" s="6">
        <f>IF(Table1[[#This Row],[Ngày tính CN]]="","",S305+T305)</f>
        <v>46041</v>
      </c>
      <c r="V305" s="32">
        <f ca="1">IF(Table1[[#This Row],[Hạn thanh toán]]="","",IF((U305-NOW())&lt;0,0,(U305-NOW())))</f>
        <v>0</v>
      </c>
      <c r="W305" s="32"/>
      <c r="X305" s="32" t="str">
        <f ca="1">IF(OR(U305="",R305=0),"",IF((U305-NOW())&lt;0,-(U305-NOW()),0))</f>
        <v/>
      </c>
      <c r="Y305" s="2" t="str">
        <f>IF(R305=0,"Đã thanh toán",IF(X305="","",IF(X305&lt;=0,"Chưa đến hạn thanh toán",IF(X305&lt;=30,"Nợ quá hạn 30 ngày",IF(X305&lt;=60,"Nợ quá hạn từ 30 ngày đến 60 ngày",IF(X305&lt;=90,"Nợ quá hạn từ 60 ngày đến 90 ngày",IF(X305&lt;=120,"Nợ quá hạn từ 90 ngày đến 120 ngày","Nợ quá hạn hơn 120 ngày có khả năng mất thanh toán")))))))</f>
        <v>Đã thanh toán</v>
      </c>
      <c r="Z305" s="42">
        <f>IF(S305="","",S305)</f>
        <v>46041</v>
      </c>
      <c r="AA305" s="42">
        <f>IF(M305="","",M305)</f>
        <v>46077</v>
      </c>
      <c r="AD305" s="2" t="str">
        <f>VLOOKUP($A305,MA_KH!$A:$Q,MA_KH!O$1,0)</f>
        <v>MEGA</v>
      </c>
      <c r="AE305" s="2" t="str">
        <f>VLOOKUP($A305,MA_KH!$A:$Q,MA_KH!P$1,0)</f>
        <v>CÔNG TY TNHH MM MEGA MARKET (VIỆT NAM)</v>
      </c>
    </row>
    <row r="306" spans="1:31" ht="25.5" customHeight="1">
      <c r="A306" s="54" t="s">
        <v>16301</v>
      </c>
      <c r="B306" s="54" t="s">
        <v>7241</v>
      </c>
      <c r="C306" s="55">
        <v>46037</v>
      </c>
      <c r="D306" s="54" t="s">
        <v>16998</v>
      </c>
      <c r="E306" s="55">
        <v>46041</v>
      </c>
      <c r="F306" s="54" t="s">
        <v>19198</v>
      </c>
      <c r="G306" s="54" t="s">
        <v>16999</v>
      </c>
      <c r="H306" s="56">
        <v>725000</v>
      </c>
      <c r="I306" s="63">
        <v>0</v>
      </c>
      <c r="J306" s="56">
        <v>58000</v>
      </c>
      <c r="K306" s="56">
        <v>783000</v>
      </c>
      <c r="L306" s="64" t="s">
        <v>17236</v>
      </c>
      <c r="M306" s="6">
        <v>46077</v>
      </c>
      <c r="O306" s="32">
        <f>IF(Table1[[#This Row],[Phân loại]]="Tồn đầu kỳ",Table1[[#This Row],[Tổng giá trị]],0)</f>
        <v>0</v>
      </c>
      <c r="P306" s="7">
        <f>IF(Table1[[#This Row],[Số còn phải thu ĐK]]&lt;&gt;0,0,IF(Table1[[#This Row],[Phân loại]]="Bán hàng",Table1[[#This Row],[Tổng giá trị]],-Table1[[#This Row],[Tổng giá trị]]))</f>
        <v>783000</v>
      </c>
      <c r="Q306" s="32">
        <f>IF(M306&lt;&gt;"",IF(O306&lt;&gt;0,O306,P306),0)</f>
        <v>783000</v>
      </c>
      <c r="R306" s="7">
        <f>Table1[[#This Row],[Số còn phải thu ĐK]]+Table1[[#This Row],[Giá Trị HD sau CK]]-Table1[[#This Row],[Số tiền đã thu]]</f>
        <v>0</v>
      </c>
      <c r="S306" s="6">
        <f>IF(Table1[[#This Row],[Ngày hóa đơn]]&lt;&gt;"",Table1[[#This Row],[Ngày hóa đơn]],IF(Table1[[#This Row],[Ngày hạch toán]]&lt;&gt;"",Table1[[#This Row],[Ngày hạch toán]],""))</f>
        <v>46041</v>
      </c>
      <c r="T306" s="7"/>
      <c r="U306" s="6">
        <f>IF(Table1[[#This Row],[Ngày tính CN]]="","",S306+T306)</f>
        <v>46041</v>
      </c>
      <c r="V306" s="32">
        <f ca="1">IF(Table1[[#This Row],[Hạn thanh toán]]="","",IF((U306-NOW())&lt;0,0,(U306-NOW())))</f>
        <v>0</v>
      </c>
      <c r="W306" s="32"/>
      <c r="X306" s="32" t="str">
        <f ca="1">IF(OR(U306="",R306=0),"",IF((U306-NOW())&lt;0,-(U306-NOW()),0))</f>
        <v/>
      </c>
      <c r="Y306" s="2" t="str">
        <f>IF(R306=0,"Đã thanh toán",IF(X306="","",IF(X306&lt;=0,"Chưa đến hạn thanh toán",IF(X306&lt;=30,"Nợ quá hạn 30 ngày",IF(X306&lt;=60,"Nợ quá hạn từ 30 ngày đến 60 ngày",IF(X306&lt;=90,"Nợ quá hạn từ 60 ngày đến 90 ngày",IF(X306&lt;=120,"Nợ quá hạn từ 90 ngày đến 120 ngày","Nợ quá hạn hơn 120 ngày có khả năng mất thanh toán")))))))</f>
        <v>Đã thanh toán</v>
      </c>
      <c r="Z306" s="42">
        <f>IF(S306="","",S306)</f>
        <v>46041</v>
      </c>
      <c r="AA306" s="42">
        <f>IF(M306="","",M306)</f>
        <v>46077</v>
      </c>
      <c r="AD306" s="2" t="str">
        <f>VLOOKUP($A306,MA_KH!$A:$Q,MA_KH!O$1,0)</f>
        <v>MEGA</v>
      </c>
      <c r="AE306" s="2" t="str">
        <f>VLOOKUP($A306,MA_KH!$A:$Q,MA_KH!P$1,0)</f>
        <v>CÔNG TY TNHH MM MEGA MARKET (VIỆT NAM)</v>
      </c>
    </row>
    <row r="307" spans="1:31" ht="25.5" customHeight="1">
      <c r="A307" s="54" t="s">
        <v>16301</v>
      </c>
      <c r="B307" s="54" t="s">
        <v>7241</v>
      </c>
      <c r="C307" s="55">
        <v>46037</v>
      </c>
      <c r="D307" s="54" t="s">
        <v>17000</v>
      </c>
      <c r="E307" s="55">
        <v>46041</v>
      </c>
      <c r="F307" s="54" t="s">
        <v>19199</v>
      </c>
      <c r="G307" s="54" t="s">
        <v>17001</v>
      </c>
      <c r="H307" s="56">
        <v>1468620</v>
      </c>
      <c r="I307" s="63">
        <v>0</v>
      </c>
      <c r="J307" s="56">
        <v>117490</v>
      </c>
      <c r="K307" s="56">
        <v>1586110</v>
      </c>
      <c r="L307" s="64" t="s">
        <v>17236</v>
      </c>
      <c r="M307" s="6">
        <v>46077</v>
      </c>
      <c r="O307" s="32">
        <f>IF(Table1[[#This Row],[Phân loại]]="Tồn đầu kỳ",Table1[[#This Row],[Tổng giá trị]],0)</f>
        <v>0</v>
      </c>
      <c r="P307" s="7">
        <f>IF(Table1[[#This Row],[Số còn phải thu ĐK]]&lt;&gt;0,0,IF(Table1[[#This Row],[Phân loại]]="Bán hàng",Table1[[#This Row],[Tổng giá trị]],-Table1[[#This Row],[Tổng giá trị]]))</f>
        <v>1586110</v>
      </c>
      <c r="Q307" s="32">
        <f>IF(M307&lt;&gt;"",IF(O307&lt;&gt;0,O307,P307),0)</f>
        <v>1586110</v>
      </c>
      <c r="R307" s="7">
        <f>Table1[[#This Row],[Số còn phải thu ĐK]]+Table1[[#This Row],[Giá Trị HD sau CK]]-Table1[[#This Row],[Số tiền đã thu]]</f>
        <v>0</v>
      </c>
      <c r="S307" s="6">
        <f>IF(Table1[[#This Row],[Ngày hóa đơn]]&lt;&gt;"",Table1[[#This Row],[Ngày hóa đơn]],IF(Table1[[#This Row],[Ngày hạch toán]]&lt;&gt;"",Table1[[#This Row],[Ngày hạch toán]],""))</f>
        <v>46041</v>
      </c>
      <c r="T307" s="7"/>
      <c r="U307" s="6">
        <f>IF(Table1[[#This Row],[Ngày tính CN]]="","",S307+T307)</f>
        <v>46041</v>
      </c>
      <c r="V307" s="32">
        <f ca="1">IF(Table1[[#This Row],[Hạn thanh toán]]="","",IF((U307-NOW())&lt;0,0,(U307-NOW())))</f>
        <v>0</v>
      </c>
      <c r="W307" s="32"/>
      <c r="X307" s="32" t="str">
        <f ca="1">IF(OR(U307="",R307=0),"",IF((U307-NOW())&lt;0,-(U307-NOW()),0))</f>
        <v/>
      </c>
      <c r="Y307" s="2" t="str">
        <f>IF(R307=0,"Đã thanh toán",IF(X307="","",IF(X307&lt;=0,"Chưa đến hạn thanh toán",IF(X307&lt;=30,"Nợ quá hạn 30 ngày",IF(X307&lt;=60,"Nợ quá hạn từ 30 ngày đến 60 ngày",IF(X307&lt;=90,"Nợ quá hạn từ 60 ngày đến 90 ngày",IF(X307&lt;=120,"Nợ quá hạn từ 90 ngày đến 120 ngày","Nợ quá hạn hơn 120 ngày có khả năng mất thanh toán")))))))</f>
        <v>Đã thanh toán</v>
      </c>
      <c r="Z307" s="42">
        <f>IF(S307="","",S307)</f>
        <v>46041</v>
      </c>
      <c r="AA307" s="42">
        <f>IF(M307="","",M307)</f>
        <v>46077</v>
      </c>
      <c r="AD307" s="2" t="str">
        <f>VLOOKUP($A307,MA_KH!$A:$Q,MA_KH!O$1,0)</f>
        <v>MEGA</v>
      </c>
      <c r="AE307" s="2" t="str">
        <f>VLOOKUP($A307,MA_KH!$A:$Q,MA_KH!P$1,0)</f>
        <v>CÔNG TY TNHH MM MEGA MARKET (VIỆT NAM)</v>
      </c>
    </row>
    <row r="308" spans="1:31" ht="25.5" customHeight="1">
      <c r="A308" s="54" t="s">
        <v>7306</v>
      </c>
      <c r="B308" s="54" t="s">
        <v>7307</v>
      </c>
      <c r="C308" s="55">
        <v>46037</v>
      </c>
      <c r="D308" s="54" t="s">
        <v>17002</v>
      </c>
      <c r="E308" s="55">
        <v>46041</v>
      </c>
      <c r="F308" s="54" t="s">
        <v>19200</v>
      </c>
      <c r="G308" s="54" t="s">
        <v>17003</v>
      </c>
      <c r="H308" s="56">
        <v>19262210</v>
      </c>
      <c r="I308" s="63">
        <v>0</v>
      </c>
      <c r="J308" s="56">
        <v>1540977</v>
      </c>
      <c r="K308" s="56">
        <v>20803187</v>
      </c>
      <c r="L308" s="64" t="s">
        <v>17236</v>
      </c>
      <c r="M308" s="6">
        <v>46077</v>
      </c>
      <c r="O308" s="32">
        <f>IF(Table1[[#This Row],[Phân loại]]="Tồn đầu kỳ",Table1[[#This Row],[Tổng giá trị]],0)</f>
        <v>0</v>
      </c>
      <c r="P308" s="7">
        <f>IF(Table1[[#This Row],[Số còn phải thu ĐK]]&lt;&gt;0,0,IF(Table1[[#This Row],[Phân loại]]="Bán hàng",Table1[[#This Row],[Tổng giá trị]],-Table1[[#This Row],[Tổng giá trị]]))</f>
        <v>20803187</v>
      </c>
      <c r="Q308" s="32">
        <f>IF(M308&lt;&gt;"",IF(O308&lt;&gt;0,O308,P308),0)</f>
        <v>20803187</v>
      </c>
      <c r="R308" s="7">
        <f>Table1[[#This Row],[Số còn phải thu ĐK]]+Table1[[#This Row],[Giá Trị HD sau CK]]-Table1[[#This Row],[Số tiền đã thu]]</f>
        <v>0</v>
      </c>
      <c r="S308" s="6">
        <f>IF(Table1[[#This Row],[Ngày hóa đơn]]&lt;&gt;"",Table1[[#This Row],[Ngày hóa đơn]],IF(Table1[[#This Row],[Ngày hạch toán]]&lt;&gt;"",Table1[[#This Row],[Ngày hạch toán]],""))</f>
        <v>46041</v>
      </c>
      <c r="T308" s="7"/>
      <c r="U308" s="6">
        <f>IF(Table1[[#This Row],[Ngày tính CN]]="","",S308+T308)</f>
        <v>46041</v>
      </c>
      <c r="V308" s="32">
        <f ca="1">IF(Table1[[#This Row],[Hạn thanh toán]]="","",IF((U308-NOW())&lt;0,0,(U308-NOW())))</f>
        <v>0</v>
      </c>
      <c r="W308" s="32"/>
      <c r="X308" s="32" t="str">
        <f ca="1">IF(OR(U308="",R308=0),"",IF((U308-NOW())&lt;0,-(U308-NOW()),0))</f>
        <v/>
      </c>
      <c r="Y308" s="2" t="str">
        <f>IF(R308=0,"Đã thanh toán",IF(X308="","",IF(X308&lt;=0,"Chưa đến hạn thanh toán",IF(X308&lt;=30,"Nợ quá hạn 30 ngày",IF(X308&lt;=60,"Nợ quá hạn từ 30 ngày đến 60 ngày",IF(X308&lt;=90,"Nợ quá hạn từ 60 ngày đến 90 ngày",IF(X308&lt;=120,"Nợ quá hạn từ 90 ngày đến 120 ngày","Nợ quá hạn hơn 120 ngày có khả năng mất thanh toán")))))))</f>
        <v>Đã thanh toán</v>
      </c>
      <c r="Z308" s="42">
        <f>IF(S308="","",S308)</f>
        <v>46041</v>
      </c>
      <c r="AA308" s="42">
        <f>IF(M308="","",M308)</f>
        <v>46077</v>
      </c>
      <c r="AD308" s="2" t="str">
        <f>VLOOKUP($A308,MA_KH!$A:$Q,MA_KH!O$1,0)</f>
        <v>MEGA</v>
      </c>
      <c r="AE308" s="2" t="str">
        <f>VLOOKUP($A308,MA_KH!$A:$Q,MA_KH!P$1,0)</f>
        <v>CÔNG TY TNHH MM MEGA MARKET (VIỆT NAM)</v>
      </c>
    </row>
    <row r="309" spans="1:31" ht="25.5" customHeight="1">
      <c r="A309" s="54" t="s">
        <v>7306</v>
      </c>
      <c r="B309" s="54" t="s">
        <v>7307</v>
      </c>
      <c r="C309" s="55">
        <v>46037</v>
      </c>
      <c r="D309" s="54" t="s">
        <v>17004</v>
      </c>
      <c r="E309" s="55">
        <v>46041</v>
      </c>
      <c r="F309" s="54" t="s">
        <v>19201</v>
      </c>
      <c r="G309" s="54" t="s">
        <v>17005</v>
      </c>
      <c r="H309" s="56">
        <v>3801040</v>
      </c>
      <c r="I309" s="63">
        <v>0</v>
      </c>
      <c r="J309" s="56">
        <v>304083</v>
      </c>
      <c r="K309" s="56">
        <v>4105123</v>
      </c>
      <c r="L309" s="64" t="s">
        <v>17236</v>
      </c>
      <c r="M309" s="6">
        <v>46077</v>
      </c>
      <c r="O309" s="32">
        <f>IF(Table1[[#This Row],[Phân loại]]="Tồn đầu kỳ",Table1[[#This Row],[Tổng giá trị]],0)</f>
        <v>0</v>
      </c>
      <c r="P309" s="7">
        <f>IF(Table1[[#This Row],[Số còn phải thu ĐK]]&lt;&gt;0,0,IF(Table1[[#This Row],[Phân loại]]="Bán hàng",Table1[[#This Row],[Tổng giá trị]],-Table1[[#This Row],[Tổng giá trị]]))</f>
        <v>4105123</v>
      </c>
      <c r="Q309" s="32">
        <f>IF(M309&lt;&gt;"",IF(O309&lt;&gt;0,O309,P309),0)</f>
        <v>4105123</v>
      </c>
      <c r="R309" s="7">
        <f>Table1[[#This Row],[Số còn phải thu ĐK]]+Table1[[#This Row],[Giá Trị HD sau CK]]-Table1[[#This Row],[Số tiền đã thu]]</f>
        <v>0</v>
      </c>
      <c r="S309" s="6">
        <f>IF(Table1[[#This Row],[Ngày hóa đơn]]&lt;&gt;"",Table1[[#This Row],[Ngày hóa đơn]],IF(Table1[[#This Row],[Ngày hạch toán]]&lt;&gt;"",Table1[[#This Row],[Ngày hạch toán]],""))</f>
        <v>46041</v>
      </c>
      <c r="T309" s="7"/>
      <c r="U309" s="6">
        <f>IF(Table1[[#This Row],[Ngày tính CN]]="","",S309+T309)</f>
        <v>46041</v>
      </c>
      <c r="V309" s="32">
        <f ca="1">IF(Table1[[#This Row],[Hạn thanh toán]]="","",IF((U309-NOW())&lt;0,0,(U309-NOW())))</f>
        <v>0</v>
      </c>
      <c r="W309" s="32"/>
      <c r="X309" s="32" t="str">
        <f ca="1">IF(OR(U309="",R309=0),"",IF((U309-NOW())&lt;0,-(U309-NOW()),0))</f>
        <v/>
      </c>
      <c r="Y309" s="2" t="str">
        <f>IF(R309=0,"Đã thanh toán",IF(X309="","",IF(X309&lt;=0,"Chưa đến hạn thanh toán",IF(X309&lt;=30,"Nợ quá hạn 30 ngày",IF(X309&lt;=60,"Nợ quá hạn từ 30 ngày đến 60 ngày",IF(X309&lt;=90,"Nợ quá hạn từ 60 ngày đến 90 ngày",IF(X309&lt;=120,"Nợ quá hạn từ 90 ngày đến 120 ngày","Nợ quá hạn hơn 120 ngày có khả năng mất thanh toán")))))))</f>
        <v>Đã thanh toán</v>
      </c>
      <c r="Z309" s="42">
        <f>IF(S309="","",S309)</f>
        <v>46041</v>
      </c>
      <c r="AA309" s="42">
        <f>IF(M309="","",M309)</f>
        <v>46077</v>
      </c>
      <c r="AD309" s="2" t="str">
        <f>VLOOKUP($A309,MA_KH!$A:$Q,MA_KH!O$1,0)</f>
        <v>MEGA</v>
      </c>
      <c r="AE309" s="2" t="str">
        <f>VLOOKUP($A309,MA_KH!$A:$Q,MA_KH!P$1,0)</f>
        <v>CÔNG TY TNHH MM MEGA MARKET (VIỆT NAM)</v>
      </c>
    </row>
    <row r="310" spans="1:31" ht="25.5" customHeight="1">
      <c r="A310" s="54" t="s">
        <v>16310</v>
      </c>
      <c r="B310" s="54" t="s">
        <v>196</v>
      </c>
      <c r="C310" s="55">
        <v>46037</v>
      </c>
      <c r="D310" s="54" t="s">
        <v>17006</v>
      </c>
      <c r="E310" s="55">
        <v>46041</v>
      </c>
      <c r="F310" s="54" t="s">
        <v>19202</v>
      </c>
      <c r="G310" s="54" t="s">
        <v>17007</v>
      </c>
      <c r="H310" s="56">
        <v>2024120</v>
      </c>
      <c r="I310" s="63">
        <v>0</v>
      </c>
      <c r="J310" s="56">
        <v>161930</v>
      </c>
      <c r="K310" s="56">
        <v>2186050</v>
      </c>
      <c r="L310" s="64" t="s">
        <v>17236</v>
      </c>
      <c r="M310" s="6">
        <v>46077</v>
      </c>
      <c r="O310" s="32">
        <f>IF(Table1[[#This Row],[Phân loại]]="Tồn đầu kỳ",Table1[[#This Row],[Tổng giá trị]],0)</f>
        <v>0</v>
      </c>
      <c r="P310" s="7">
        <f>IF(Table1[[#This Row],[Số còn phải thu ĐK]]&lt;&gt;0,0,IF(Table1[[#This Row],[Phân loại]]="Bán hàng",Table1[[#This Row],[Tổng giá trị]],-Table1[[#This Row],[Tổng giá trị]]))</f>
        <v>2186050</v>
      </c>
      <c r="Q310" s="32">
        <f>IF(M310&lt;&gt;"",IF(O310&lt;&gt;0,O310,P310),0)</f>
        <v>2186050</v>
      </c>
      <c r="R310" s="7">
        <f>Table1[[#This Row],[Số còn phải thu ĐK]]+Table1[[#This Row],[Giá Trị HD sau CK]]-Table1[[#This Row],[Số tiền đã thu]]</f>
        <v>0</v>
      </c>
      <c r="S310" s="6">
        <f>IF(Table1[[#This Row],[Ngày hóa đơn]]&lt;&gt;"",Table1[[#This Row],[Ngày hóa đơn]],IF(Table1[[#This Row],[Ngày hạch toán]]&lt;&gt;"",Table1[[#This Row],[Ngày hạch toán]],""))</f>
        <v>46041</v>
      </c>
      <c r="T310" s="7"/>
      <c r="U310" s="6">
        <f>IF(Table1[[#This Row],[Ngày tính CN]]="","",S310+T310)</f>
        <v>46041</v>
      </c>
      <c r="V310" s="32">
        <f ca="1">IF(Table1[[#This Row],[Hạn thanh toán]]="","",IF((U310-NOW())&lt;0,0,(U310-NOW())))</f>
        <v>0</v>
      </c>
      <c r="W310" s="32"/>
      <c r="X310" s="32" t="str">
        <f ca="1">IF(OR(U310="",R310=0),"",IF((U310-NOW())&lt;0,-(U310-NOW()),0))</f>
        <v/>
      </c>
      <c r="Y310" s="2" t="str">
        <f>IF(R310=0,"Đã thanh toán",IF(X310="","",IF(X310&lt;=0,"Chưa đến hạn thanh toán",IF(X310&lt;=30,"Nợ quá hạn 30 ngày",IF(X310&lt;=60,"Nợ quá hạn từ 30 ngày đến 60 ngày",IF(X310&lt;=90,"Nợ quá hạn từ 60 ngày đến 90 ngày",IF(X310&lt;=120,"Nợ quá hạn từ 90 ngày đến 120 ngày","Nợ quá hạn hơn 120 ngày có khả năng mất thanh toán")))))))</f>
        <v>Đã thanh toán</v>
      </c>
      <c r="Z310" s="42">
        <f>IF(S310="","",S310)</f>
        <v>46041</v>
      </c>
      <c r="AA310" s="42">
        <f>IF(M310="","",M310)</f>
        <v>46077</v>
      </c>
      <c r="AD310" s="2" t="str">
        <f>VLOOKUP($A310,MA_KH!$A:$Q,MA_KH!O$1,0)</f>
        <v>MEGA</v>
      </c>
      <c r="AE310" s="2" t="str">
        <f>VLOOKUP($A310,MA_KH!$A:$Q,MA_KH!P$1,0)</f>
        <v>CÔNG TY TNHH MM MEGA MARKET (VIỆT NAM)</v>
      </c>
    </row>
    <row r="311" spans="1:31" ht="25.5" customHeight="1">
      <c r="A311" s="54" t="s">
        <v>16295</v>
      </c>
      <c r="B311" s="54" t="s">
        <v>198</v>
      </c>
      <c r="C311" s="55">
        <v>46037</v>
      </c>
      <c r="D311" s="54" t="s">
        <v>17008</v>
      </c>
      <c r="E311" s="55">
        <v>46041</v>
      </c>
      <c r="F311" s="54" t="s">
        <v>19203</v>
      </c>
      <c r="G311" s="54" t="s">
        <v>17009</v>
      </c>
      <c r="H311" s="56">
        <v>700000</v>
      </c>
      <c r="I311" s="63">
        <v>0</v>
      </c>
      <c r="J311" s="56">
        <v>56000</v>
      </c>
      <c r="K311" s="56">
        <v>756000</v>
      </c>
      <c r="L311" s="64" t="s">
        <v>17236</v>
      </c>
      <c r="M311" s="6">
        <v>46077</v>
      </c>
      <c r="O311" s="32">
        <f>IF(Table1[[#This Row],[Phân loại]]="Tồn đầu kỳ",Table1[[#This Row],[Tổng giá trị]],0)</f>
        <v>0</v>
      </c>
      <c r="P311" s="7">
        <f>IF(Table1[[#This Row],[Số còn phải thu ĐK]]&lt;&gt;0,0,IF(Table1[[#This Row],[Phân loại]]="Bán hàng",Table1[[#This Row],[Tổng giá trị]],-Table1[[#This Row],[Tổng giá trị]]))</f>
        <v>756000</v>
      </c>
      <c r="Q311" s="32">
        <f>IF(M311&lt;&gt;"",IF(O311&lt;&gt;0,O311,P311),0)</f>
        <v>756000</v>
      </c>
      <c r="R311" s="7">
        <f>Table1[[#This Row],[Số còn phải thu ĐK]]+Table1[[#This Row],[Giá Trị HD sau CK]]-Table1[[#This Row],[Số tiền đã thu]]</f>
        <v>0</v>
      </c>
      <c r="S311" s="6">
        <f>IF(Table1[[#This Row],[Ngày hóa đơn]]&lt;&gt;"",Table1[[#This Row],[Ngày hóa đơn]],IF(Table1[[#This Row],[Ngày hạch toán]]&lt;&gt;"",Table1[[#This Row],[Ngày hạch toán]],""))</f>
        <v>46041</v>
      </c>
      <c r="T311" s="7"/>
      <c r="U311" s="6">
        <f>IF(Table1[[#This Row],[Ngày tính CN]]="","",S311+T311)</f>
        <v>46041</v>
      </c>
      <c r="V311" s="32">
        <f ca="1">IF(Table1[[#This Row],[Hạn thanh toán]]="","",IF((U311-NOW())&lt;0,0,(U311-NOW())))</f>
        <v>0</v>
      </c>
      <c r="W311" s="32"/>
      <c r="X311" s="32" t="str">
        <f ca="1">IF(OR(U311="",R311=0),"",IF((U311-NOW())&lt;0,-(U311-NOW()),0))</f>
        <v/>
      </c>
      <c r="Y311" s="2" t="str">
        <f>IF(R311=0,"Đã thanh toán",IF(X311="","",IF(X311&lt;=0,"Chưa đến hạn thanh toán",IF(X311&lt;=30,"Nợ quá hạn 30 ngày",IF(X311&lt;=60,"Nợ quá hạn từ 30 ngày đến 60 ngày",IF(X311&lt;=90,"Nợ quá hạn từ 60 ngày đến 90 ngày",IF(X311&lt;=120,"Nợ quá hạn từ 90 ngày đến 120 ngày","Nợ quá hạn hơn 120 ngày có khả năng mất thanh toán")))))))</f>
        <v>Đã thanh toán</v>
      </c>
      <c r="Z311" s="42">
        <f>IF(S311="","",S311)</f>
        <v>46041</v>
      </c>
      <c r="AA311" s="42">
        <f>IF(M311="","",M311)</f>
        <v>46077</v>
      </c>
      <c r="AD311" s="2" t="str">
        <f>VLOOKUP($A311,MA_KH!$A:$Q,MA_KH!O$1,0)</f>
        <v>MEGA</v>
      </c>
      <c r="AE311" s="2" t="str">
        <f>VLOOKUP($A311,MA_KH!$A:$Q,MA_KH!P$1,0)</f>
        <v>CÔNG TY TNHH MM MEGA MARKET (VIỆT NAM)</v>
      </c>
    </row>
    <row r="312" spans="1:31" ht="25.5" customHeight="1">
      <c r="A312" s="54" t="s">
        <v>16295</v>
      </c>
      <c r="B312" s="54" t="s">
        <v>198</v>
      </c>
      <c r="C312" s="55">
        <v>46037</v>
      </c>
      <c r="D312" s="54" t="s">
        <v>17010</v>
      </c>
      <c r="E312" s="55">
        <v>46041</v>
      </c>
      <c r="F312" s="54" t="s">
        <v>19204</v>
      </c>
      <c r="G312" s="54" t="s">
        <v>17011</v>
      </c>
      <c r="H312" s="56">
        <v>1896000</v>
      </c>
      <c r="I312" s="63">
        <v>0</v>
      </c>
      <c r="J312" s="56">
        <v>151680</v>
      </c>
      <c r="K312" s="56">
        <v>2047680</v>
      </c>
      <c r="L312" s="64" t="s">
        <v>17236</v>
      </c>
      <c r="M312" s="6">
        <v>46077</v>
      </c>
      <c r="O312" s="32">
        <f>IF(Table1[[#This Row],[Phân loại]]="Tồn đầu kỳ",Table1[[#This Row],[Tổng giá trị]],0)</f>
        <v>0</v>
      </c>
      <c r="P312" s="7">
        <f>IF(Table1[[#This Row],[Số còn phải thu ĐK]]&lt;&gt;0,0,IF(Table1[[#This Row],[Phân loại]]="Bán hàng",Table1[[#This Row],[Tổng giá trị]],-Table1[[#This Row],[Tổng giá trị]]))</f>
        <v>2047680</v>
      </c>
      <c r="Q312" s="32">
        <f>IF(M312&lt;&gt;"",IF(O312&lt;&gt;0,O312,P312),0)</f>
        <v>2047680</v>
      </c>
      <c r="R312" s="7">
        <f>Table1[[#This Row],[Số còn phải thu ĐK]]+Table1[[#This Row],[Giá Trị HD sau CK]]-Table1[[#This Row],[Số tiền đã thu]]</f>
        <v>0</v>
      </c>
      <c r="S312" s="6">
        <f>IF(Table1[[#This Row],[Ngày hóa đơn]]&lt;&gt;"",Table1[[#This Row],[Ngày hóa đơn]],IF(Table1[[#This Row],[Ngày hạch toán]]&lt;&gt;"",Table1[[#This Row],[Ngày hạch toán]],""))</f>
        <v>46041</v>
      </c>
      <c r="T312" s="7"/>
      <c r="U312" s="6">
        <f>IF(Table1[[#This Row],[Ngày tính CN]]="","",S312+T312)</f>
        <v>46041</v>
      </c>
      <c r="V312" s="32">
        <f ca="1">IF(Table1[[#This Row],[Hạn thanh toán]]="","",IF((U312-NOW())&lt;0,0,(U312-NOW())))</f>
        <v>0</v>
      </c>
      <c r="W312" s="32"/>
      <c r="X312" s="32" t="str">
        <f ca="1">IF(OR(U312="",R312=0),"",IF((U312-NOW())&lt;0,-(U312-NOW()),0))</f>
        <v/>
      </c>
      <c r="Y312" s="2" t="str">
        <f>IF(R312=0,"Đã thanh toán",IF(X312="","",IF(X312&lt;=0,"Chưa đến hạn thanh toán",IF(X312&lt;=30,"Nợ quá hạn 30 ngày",IF(X312&lt;=60,"Nợ quá hạn từ 30 ngày đến 60 ngày",IF(X312&lt;=90,"Nợ quá hạn từ 60 ngày đến 90 ngày",IF(X312&lt;=120,"Nợ quá hạn từ 90 ngày đến 120 ngày","Nợ quá hạn hơn 120 ngày có khả năng mất thanh toán")))))))</f>
        <v>Đã thanh toán</v>
      </c>
      <c r="Z312" s="42">
        <f>IF(S312="","",S312)</f>
        <v>46041</v>
      </c>
      <c r="AA312" s="42">
        <f>IF(M312="","",M312)</f>
        <v>46077</v>
      </c>
      <c r="AD312" s="2" t="str">
        <f>VLOOKUP($A312,MA_KH!$A:$Q,MA_KH!O$1,0)</f>
        <v>MEGA</v>
      </c>
      <c r="AE312" s="2" t="str">
        <f>VLOOKUP($A312,MA_KH!$A:$Q,MA_KH!P$1,0)</f>
        <v>CÔNG TY TNHH MM MEGA MARKET (VIỆT NAM)</v>
      </c>
    </row>
    <row r="313" spans="1:31" ht="25.5" customHeight="1">
      <c r="A313" s="54" t="s">
        <v>16291</v>
      </c>
      <c r="B313" s="54" t="s">
        <v>200</v>
      </c>
      <c r="C313" s="55">
        <v>46037</v>
      </c>
      <c r="D313" s="54" t="s">
        <v>17012</v>
      </c>
      <c r="E313" s="55">
        <v>46041</v>
      </c>
      <c r="F313" s="54" t="s">
        <v>19205</v>
      </c>
      <c r="G313" s="54" t="s">
        <v>17013</v>
      </c>
      <c r="H313" s="56">
        <v>8103520</v>
      </c>
      <c r="I313" s="63">
        <v>0</v>
      </c>
      <c r="J313" s="56">
        <v>648282</v>
      </c>
      <c r="K313" s="56">
        <v>8751802</v>
      </c>
      <c r="L313" s="64" t="s">
        <v>17236</v>
      </c>
      <c r="M313" s="6">
        <v>46077</v>
      </c>
      <c r="O313" s="32">
        <f>IF(Table1[[#This Row],[Phân loại]]="Tồn đầu kỳ",Table1[[#This Row],[Tổng giá trị]],0)</f>
        <v>0</v>
      </c>
      <c r="P313" s="7">
        <f>IF(Table1[[#This Row],[Số còn phải thu ĐK]]&lt;&gt;0,0,IF(Table1[[#This Row],[Phân loại]]="Bán hàng",Table1[[#This Row],[Tổng giá trị]],-Table1[[#This Row],[Tổng giá trị]]))</f>
        <v>8751802</v>
      </c>
      <c r="Q313" s="32">
        <f>IF(M313&lt;&gt;"",IF(O313&lt;&gt;0,O313,P313),0)</f>
        <v>8751802</v>
      </c>
      <c r="R313" s="7">
        <f>Table1[[#This Row],[Số còn phải thu ĐK]]+Table1[[#This Row],[Giá Trị HD sau CK]]-Table1[[#This Row],[Số tiền đã thu]]</f>
        <v>0</v>
      </c>
      <c r="S313" s="6">
        <f>IF(Table1[[#This Row],[Ngày hóa đơn]]&lt;&gt;"",Table1[[#This Row],[Ngày hóa đơn]],IF(Table1[[#This Row],[Ngày hạch toán]]&lt;&gt;"",Table1[[#This Row],[Ngày hạch toán]],""))</f>
        <v>46041</v>
      </c>
      <c r="T313" s="7"/>
      <c r="U313" s="6">
        <f>IF(Table1[[#This Row],[Ngày tính CN]]="","",S313+T313)</f>
        <v>46041</v>
      </c>
      <c r="V313" s="32">
        <f ca="1">IF(Table1[[#This Row],[Hạn thanh toán]]="","",IF((U313-NOW())&lt;0,0,(U313-NOW())))</f>
        <v>0</v>
      </c>
      <c r="W313" s="32"/>
      <c r="X313" s="32" t="str">
        <f ca="1">IF(OR(U313="",R313=0),"",IF((U313-NOW())&lt;0,-(U313-NOW()),0))</f>
        <v/>
      </c>
      <c r="Y313" s="2" t="str">
        <f>IF(R313=0,"Đã thanh toán",IF(X313="","",IF(X313&lt;=0,"Chưa đến hạn thanh toán",IF(X313&lt;=30,"Nợ quá hạn 30 ngày",IF(X313&lt;=60,"Nợ quá hạn từ 30 ngày đến 60 ngày",IF(X313&lt;=90,"Nợ quá hạn từ 60 ngày đến 90 ngày",IF(X313&lt;=120,"Nợ quá hạn từ 90 ngày đến 120 ngày","Nợ quá hạn hơn 120 ngày có khả năng mất thanh toán")))))))</f>
        <v>Đã thanh toán</v>
      </c>
      <c r="Z313" s="42">
        <f>IF(S313="","",S313)</f>
        <v>46041</v>
      </c>
      <c r="AA313" s="42">
        <f>IF(M313="","",M313)</f>
        <v>46077</v>
      </c>
      <c r="AD313" s="2" t="str">
        <f>VLOOKUP($A313,MA_KH!$A:$Q,MA_KH!O$1,0)</f>
        <v>MEGA</v>
      </c>
      <c r="AE313" s="2" t="str">
        <f>VLOOKUP($A313,MA_KH!$A:$Q,MA_KH!P$1,0)</f>
        <v>CÔNG TY TNHH MM MEGA MARKET (VIỆT NAM)</v>
      </c>
    </row>
    <row r="314" spans="1:31" ht="25.5" customHeight="1">
      <c r="A314" s="54" t="s">
        <v>16307</v>
      </c>
      <c r="B314" s="54" t="s">
        <v>202</v>
      </c>
      <c r="C314" s="55">
        <v>46037</v>
      </c>
      <c r="D314" s="54" t="s">
        <v>17014</v>
      </c>
      <c r="E314" s="55">
        <v>46041</v>
      </c>
      <c r="F314" s="54" t="s">
        <v>19206</v>
      </c>
      <c r="G314" s="54" t="s">
        <v>17015</v>
      </c>
      <c r="H314" s="56">
        <v>2540000</v>
      </c>
      <c r="I314" s="63">
        <v>0</v>
      </c>
      <c r="J314" s="56">
        <v>203200</v>
      </c>
      <c r="K314" s="56">
        <v>2743200</v>
      </c>
      <c r="L314" s="64" t="s">
        <v>17236</v>
      </c>
      <c r="M314" s="6">
        <v>46077</v>
      </c>
      <c r="O314" s="32">
        <f>IF(Table1[[#This Row],[Phân loại]]="Tồn đầu kỳ",Table1[[#This Row],[Tổng giá trị]],0)</f>
        <v>0</v>
      </c>
      <c r="P314" s="7">
        <f>IF(Table1[[#This Row],[Số còn phải thu ĐK]]&lt;&gt;0,0,IF(Table1[[#This Row],[Phân loại]]="Bán hàng",Table1[[#This Row],[Tổng giá trị]],-Table1[[#This Row],[Tổng giá trị]]))</f>
        <v>2743200</v>
      </c>
      <c r="Q314" s="32">
        <f>IF(M314&lt;&gt;"",IF(O314&lt;&gt;0,O314,P314),0)</f>
        <v>2743200</v>
      </c>
      <c r="R314" s="7">
        <f>Table1[[#This Row],[Số còn phải thu ĐK]]+Table1[[#This Row],[Giá Trị HD sau CK]]-Table1[[#This Row],[Số tiền đã thu]]</f>
        <v>0</v>
      </c>
      <c r="S314" s="6">
        <f>IF(Table1[[#This Row],[Ngày hóa đơn]]&lt;&gt;"",Table1[[#This Row],[Ngày hóa đơn]],IF(Table1[[#This Row],[Ngày hạch toán]]&lt;&gt;"",Table1[[#This Row],[Ngày hạch toán]],""))</f>
        <v>46041</v>
      </c>
      <c r="T314" s="7"/>
      <c r="U314" s="6">
        <f>IF(Table1[[#This Row],[Ngày tính CN]]="","",S314+T314)</f>
        <v>46041</v>
      </c>
      <c r="V314" s="32">
        <f ca="1">IF(Table1[[#This Row],[Hạn thanh toán]]="","",IF((U314-NOW())&lt;0,0,(U314-NOW())))</f>
        <v>0</v>
      </c>
      <c r="W314" s="32"/>
      <c r="X314" s="32" t="str">
        <f ca="1">IF(OR(U314="",R314=0),"",IF((U314-NOW())&lt;0,-(U314-NOW()),0))</f>
        <v/>
      </c>
      <c r="Y314" s="2" t="str">
        <f>IF(R314=0,"Đã thanh toán",IF(X314="","",IF(X314&lt;=0,"Chưa đến hạn thanh toán",IF(X314&lt;=30,"Nợ quá hạn 30 ngày",IF(X314&lt;=60,"Nợ quá hạn từ 30 ngày đến 60 ngày",IF(X314&lt;=90,"Nợ quá hạn từ 60 ngày đến 90 ngày",IF(X314&lt;=120,"Nợ quá hạn từ 90 ngày đến 120 ngày","Nợ quá hạn hơn 120 ngày có khả năng mất thanh toán")))))))</f>
        <v>Đã thanh toán</v>
      </c>
      <c r="Z314" s="42">
        <f>IF(S314="","",S314)</f>
        <v>46041</v>
      </c>
      <c r="AA314" s="42">
        <f>IF(M314="","",M314)</f>
        <v>46077</v>
      </c>
      <c r="AD314" s="2" t="str">
        <f>VLOOKUP($A314,MA_KH!$A:$Q,MA_KH!O$1,0)</f>
        <v>MEGA</v>
      </c>
      <c r="AE314" s="2" t="str">
        <f>VLOOKUP($A314,MA_KH!$A:$Q,MA_KH!P$1,0)</f>
        <v>CÔNG TY TNHH MM MEGA MARKET (VIỆT NAM)</v>
      </c>
    </row>
    <row r="315" spans="1:31" ht="25.5" customHeight="1">
      <c r="A315" s="54" t="s">
        <v>16307</v>
      </c>
      <c r="B315" s="54" t="s">
        <v>202</v>
      </c>
      <c r="C315" s="55">
        <v>46037</v>
      </c>
      <c r="D315" s="54" t="s">
        <v>17016</v>
      </c>
      <c r="E315" s="55">
        <v>46041</v>
      </c>
      <c r="F315" s="54" t="s">
        <v>19207</v>
      </c>
      <c r="G315" s="54" t="s">
        <v>17017</v>
      </c>
      <c r="H315" s="56">
        <v>4048240</v>
      </c>
      <c r="I315" s="63">
        <v>0</v>
      </c>
      <c r="J315" s="56">
        <v>323859</v>
      </c>
      <c r="K315" s="56">
        <v>4372099</v>
      </c>
      <c r="L315" s="64" t="s">
        <v>17236</v>
      </c>
      <c r="M315" s="6">
        <v>46077</v>
      </c>
      <c r="O315" s="32">
        <f>IF(Table1[[#This Row],[Phân loại]]="Tồn đầu kỳ",Table1[[#This Row],[Tổng giá trị]],0)</f>
        <v>0</v>
      </c>
      <c r="P315" s="7">
        <f>IF(Table1[[#This Row],[Số còn phải thu ĐK]]&lt;&gt;0,0,IF(Table1[[#This Row],[Phân loại]]="Bán hàng",Table1[[#This Row],[Tổng giá trị]],-Table1[[#This Row],[Tổng giá trị]]))</f>
        <v>4372099</v>
      </c>
      <c r="Q315" s="32">
        <f>IF(M315&lt;&gt;"",IF(O315&lt;&gt;0,O315,P315),0)</f>
        <v>4372099</v>
      </c>
      <c r="R315" s="7">
        <f>Table1[[#This Row],[Số còn phải thu ĐK]]+Table1[[#This Row],[Giá Trị HD sau CK]]-Table1[[#This Row],[Số tiền đã thu]]</f>
        <v>0</v>
      </c>
      <c r="S315" s="6">
        <f>IF(Table1[[#This Row],[Ngày hóa đơn]]&lt;&gt;"",Table1[[#This Row],[Ngày hóa đơn]],IF(Table1[[#This Row],[Ngày hạch toán]]&lt;&gt;"",Table1[[#This Row],[Ngày hạch toán]],""))</f>
        <v>46041</v>
      </c>
      <c r="T315" s="7"/>
      <c r="U315" s="6">
        <f>IF(Table1[[#This Row],[Ngày tính CN]]="","",S315+T315)</f>
        <v>46041</v>
      </c>
      <c r="V315" s="32">
        <f ca="1">IF(Table1[[#This Row],[Hạn thanh toán]]="","",IF((U315-NOW())&lt;0,0,(U315-NOW())))</f>
        <v>0</v>
      </c>
      <c r="W315" s="32"/>
      <c r="X315" s="32" t="str">
        <f ca="1">IF(OR(U315="",R315=0),"",IF((U315-NOW())&lt;0,-(U315-NOW()),0))</f>
        <v/>
      </c>
      <c r="Y315" s="2" t="str">
        <f>IF(R315=0,"Đã thanh toán",IF(X315="","",IF(X315&lt;=0,"Chưa đến hạn thanh toán",IF(X315&lt;=30,"Nợ quá hạn 30 ngày",IF(X315&lt;=60,"Nợ quá hạn từ 30 ngày đến 60 ngày",IF(X315&lt;=90,"Nợ quá hạn từ 60 ngày đến 90 ngày",IF(X315&lt;=120,"Nợ quá hạn từ 90 ngày đến 120 ngày","Nợ quá hạn hơn 120 ngày có khả năng mất thanh toán")))))))</f>
        <v>Đã thanh toán</v>
      </c>
      <c r="Z315" s="42">
        <f>IF(S315="","",S315)</f>
        <v>46041</v>
      </c>
      <c r="AA315" s="42">
        <f>IF(M315="","",M315)</f>
        <v>46077</v>
      </c>
      <c r="AD315" s="2" t="str">
        <f>VLOOKUP($A315,MA_KH!$A:$Q,MA_KH!O$1,0)</f>
        <v>MEGA</v>
      </c>
      <c r="AE315" s="2" t="str">
        <f>VLOOKUP($A315,MA_KH!$A:$Q,MA_KH!P$1,0)</f>
        <v>CÔNG TY TNHH MM MEGA MARKET (VIỆT NAM)</v>
      </c>
    </row>
    <row r="316" spans="1:31" ht="25.5" customHeight="1">
      <c r="A316" s="54" t="s">
        <v>16289</v>
      </c>
      <c r="B316" s="54" t="s">
        <v>296</v>
      </c>
      <c r="C316" s="55">
        <v>46037</v>
      </c>
      <c r="D316" s="54" t="s">
        <v>17018</v>
      </c>
      <c r="E316" s="55">
        <v>46041</v>
      </c>
      <c r="F316" s="54" t="s">
        <v>19208</v>
      </c>
      <c r="G316" s="54" t="s">
        <v>17019</v>
      </c>
      <c r="H316" s="56">
        <v>6057740</v>
      </c>
      <c r="I316" s="63">
        <v>0</v>
      </c>
      <c r="J316" s="56">
        <v>484619</v>
      </c>
      <c r="K316" s="56">
        <v>6542359</v>
      </c>
      <c r="L316" s="64" t="s">
        <v>17236</v>
      </c>
      <c r="M316" s="6">
        <v>46077</v>
      </c>
      <c r="O316" s="32">
        <f>IF(Table1[[#This Row],[Phân loại]]="Tồn đầu kỳ",Table1[[#This Row],[Tổng giá trị]],0)</f>
        <v>0</v>
      </c>
      <c r="P316" s="7">
        <f>IF(Table1[[#This Row],[Số còn phải thu ĐK]]&lt;&gt;0,0,IF(Table1[[#This Row],[Phân loại]]="Bán hàng",Table1[[#This Row],[Tổng giá trị]],-Table1[[#This Row],[Tổng giá trị]]))</f>
        <v>6542359</v>
      </c>
      <c r="Q316" s="32">
        <f>IF(M316&lt;&gt;"",IF(O316&lt;&gt;0,O316,P316),0)</f>
        <v>6542359</v>
      </c>
      <c r="R316" s="7">
        <f>Table1[[#This Row],[Số còn phải thu ĐK]]+Table1[[#This Row],[Giá Trị HD sau CK]]-Table1[[#This Row],[Số tiền đã thu]]</f>
        <v>0</v>
      </c>
      <c r="S316" s="6">
        <f>IF(Table1[[#This Row],[Ngày hóa đơn]]&lt;&gt;"",Table1[[#This Row],[Ngày hóa đơn]],IF(Table1[[#This Row],[Ngày hạch toán]]&lt;&gt;"",Table1[[#This Row],[Ngày hạch toán]],""))</f>
        <v>46041</v>
      </c>
      <c r="T316" s="7"/>
      <c r="U316" s="6">
        <f>IF(Table1[[#This Row],[Ngày tính CN]]="","",S316+T316)</f>
        <v>46041</v>
      </c>
      <c r="V316" s="32">
        <f ca="1">IF(Table1[[#This Row],[Hạn thanh toán]]="","",IF((U316-NOW())&lt;0,0,(U316-NOW())))</f>
        <v>0</v>
      </c>
      <c r="W316" s="32"/>
      <c r="X316" s="32" t="str">
        <f ca="1">IF(OR(U316="",R316=0),"",IF((U316-NOW())&lt;0,-(U316-NOW()),0))</f>
        <v/>
      </c>
      <c r="Y316" s="2" t="str">
        <f>IF(R316=0,"Đã thanh toán",IF(X316="","",IF(X316&lt;=0,"Chưa đến hạn thanh toán",IF(X316&lt;=30,"Nợ quá hạn 30 ngày",IF(X316&lt;=60,"Nợ quá hạn từ 30 ngày đến 60 ngày",IF(X316&lt;=90,"Nợ quá hạn từ 60 ngày đến 90 ngày",IF(X316&lt;=120,"Nợ quá hạn từ 90 ngày đến 120 ngày","Nợ quá hạn hơn 120 ngày có khả năng mất thanh toán")))))))</f>
        <v>Đã thanh toán</v>
      </c>
      <c r="Z316" s="42">
        <f>IF(S316="","",S316)</f>
        <v>46041</v>
      </c>
      <c r="AA316" s="42">
        <f>IF(M316="","",M316)</f>
        <v>46077</v>
      </c>
      <c r="AD316" s="2" t="str">
        <f>VLOOKUP($A316,MA_KH!$A:$Q,MA_KH!O$1,0)</f>
        <v>MEGA</v>
      </c>
      <c r="AE316" s="2" t="str">
        <f>VLOOKUP($A316,MA_KH!$A:$Q,MA_KH!P$1,0)</f>
        <v>CÔNG TY TNHH MM MEGA MARKET (VIỆT NAM)</v>
      </c>
    </row>
    <row r="317" spans="1:31" ht="25.5" customHeight="1">
      <c r="A317" s="54" t="s">
        <v>16303</v>
      </c>
      <c r="B317" s="54" t="s">
        <v>102</v>
      </c>
      <c r="C317" s="55">
        <v>46037</v>
      </c>
      <c r="D317" s="54" t="s">
        <v>17020</v>
      </c>
      <c r="E317" s="55">
        <v>46042</v>
      </c>
      <c r="F317" s="54" t="s">
        <v>19209</v>
      </c>
      <c r="G317" s="54" t="s">
        <v>17022</v>
      </c>
      <c r="H317" s="56">
        <v>932890</v>
      </c>
      <c r="I317" s="63">
        <v>0</v>
      </c>
      <c r="J317" s="56">
        <v>74631</v>
      </c>
      <c r="K317" s="56">
        <v>1007521</v>
      </c>
      <c r="L317" s="64" t="s">
        <v>17236</v>
      </c>
      <c r="M317" s="6">
        <v>46077</v>
      </c>
      <c r="O317" s="32">
        <f>IF(Table1[[#This Row],[Phân loại]]="Tồn đầu kỳ",Table1[[#This Row],[Tổng giá trị]],0)</f>
        <v>0</v>
      </c>
      <c r="P317" s="7">
        <f>IF(Table1[[#This Row],[Số còn phải thu ĐK]]&lt;&gt;0,0,IF(Table1[[#This Row],[Phân loại]]="Bán hàng",Table1[[#This Row],[Tổng giá trị]],-Table1[[#This Row],[Tổng giá trị]]))</f>
        <v>1007521</v>
      </c>
      <c r="Q317" s="32">
        <f>IF(M317&lt;&gt;"",IF(O317&lt;&gt;0,O317,P317),0)</f>
        <v>1007521</v>
      </c>
      <c r="R317" s="7">
        <f>Table1[[#This Row],[Số còn phải thu ĐK]]+Table1[[#This Row],[Giá Trị HD sau CK]]-Table1[[#This Row],[Số tiền đã thu]]</f>
        <v>0</v>
      </c>
      <c r="S317" s="6">
        <f>IF(Table1[[#This Row],[Ngày hóa đơn]]&lt;&gt;"",Table1[[#This Row],[Ngày hóa đơn]],IF(Table1[[#This Row],[Ngày hạch toán]]&lt;&gt;"",Table1[[#This Row],[Ngày hạch toán]],""))</f>
        <v>46042</v>
      </c>
      <c r="T317" s="7"/>
      <c r="U317" s="6">
        <f>IF(Table1[[#This Row],[Ngày tính CN]]="","",S317+T317)</f>
        <v>46042</v>
      </c>
      <c r="V317" s="32">
        <f ca="1">IF(Table1[[#This Row],[Hạn thanh toán]]="","",IF((U317-NOW())&lt;0,0,(U317-NOW())))</f>
        <v>0</v>
      </c>
      <c r="W317" s="32"/>
      <c r="X317" s="32" t="str">
        <f ca="1">IF(OR(U317="",R317=0),"",IF((U317-NOW())&lt;0,-(U317-NOW()),0))</f>
        <v/>
      </c>
      <c r="Y317" s="2" t="str">
        <f>IF(R317=0,"Đã thanh toán",IF(X317="","",IF(X317&lt;=0,"Chưa đến hạn thanh toán",IF(X317&lt;=30,"Nợ quá hạn 30 ngày",IF(X317&lt;=60,"Nợ quá hạn từ 30 ngày đến 60 ngày",IF(X317&lt;=90,"Nợ quá hạn từ 60 ngày đến 90 ngày",IF(X317&lt;=120,"Nợ quá hạn từ 90 ngày đến 120 ngày","Nợ quá hạn hơn 120 ngày có khả năng mất thanh toán")))))))</f>
        <v>Đã thanh toán</v>
      </c>
      <c r="Z317" s="42">
        <f>IF(S317="","",S317)</f>
        <v>46042</v>
      </c>
      <c r="AA317" s="42">
        <f>IF(M317="","",M317)</f>
        <v>46077</v>
      </c>
      <c r="AD317" s="2" t="str">
        <f>VLOOKUP($A317,MA_KH!$A:$Q,MA_KH!O$1,0)</f>
        <v>MEGA</v>
      </c>
      <c r="AE317" s="2" t="str">
        <f>VLOOKUP($A317,MA_KH!$A:$Q,MA_KH!P$1,0)</f>
        <v>CÔNG TY TNHH MM MEGA MARKET (VIỆT NAM)</v>
      </c>
    </row>
    <row r="318" spans="1:31" ht="25.5" customHeight="1">
      <c r="A318" s="54" t="s">
        <v>16298</v>
      </c>
      <c r="B318" s="54" t="s">
        <v>7235</v>
      </c>
      <c r="C318" s="55">
        <v>46038</v>
      </c>
      <c r="D318" s="54" t="s">
        <v>17023</v>
      </c>
      <c r="E318" s="55">
        <v>46041</v>
      </c>
      <c r="F318" s="54" t="s">
        <v>19210</v>
      </c>
      <c r="G318" s="54" t="s">
        <v>17024</v>
      </c>
      <c r="H318" s="56">
        <v>5759520</v>
      </c>
      <c r="I318" s="63">
        <v>0</v>
      </c>
      <c r="J318" s="56">
        <v>460762</v>
      </c>
      <c r="K318" s="56">
        <v>6220282</v>
      </c>
      <c r="L318" s="64" t="s">
        <v>17236</v>
      </c>
      <c r="M318" s="6">
        <v>46077</v>
      </c>
      <c r="O318" s="32">
        <f>IF(Table1[[#This Row],[Phân loại]]="Tồn đầu kỳ",Table1[[#This Row],[Tổng giá trị]],0)</f>
        <v>0</v>
      </c>
      <c r="P318" s="7">
        <f>IF(Table1[[#This Row],[Số còn phải thu ĐK]]&lt;&gt;0,0,IF(Table1[[#This Row],[Phân loại]]="Bán hàng",Table1[[#This Row],[Tổng giá trị]],-Table1[[#This Row],[Tổng giá trị]]))</f>
        <v>6220282</v>
      </c>
      <c r="Q318" s="32">
        <f>IF(M318&lt;&gt;"",IF(O318&lt;&gt;0,O318,P318),0)</f>
        <v>6220282</v>
      </c>
      <c r="R318" s="7">
        <f>Table1[[#This Row],[Số còn phải thu ĐK]]+Table1[[#This Row],[Giá Trị HD sau CK]]-Table1[[#This Row],[Số tiền đã thu]]</f>
        <v>0</v>
      </c>
      <c r="S318" s="6">
        <f>IF(Table1[[#This Row],[Ngày hóa đơn]]&lt;&gt;"",Table1[[#This Row],[Ngày hóa đơn]],IF(Table1[[#This Row],[Ngày hạch toán]]&lt;&gt;"",Table1[[#This Row],[Ngày hạch toán]],""))</f>
        <v>46041</v>
      </c>
      <c r="T318" s="7"/>
      <c r="U318" s="6">
        <f>IF(Table1[[#This Row],[Ngày tính CN]]="","",S318+T318)</f>
        <v>46041</v>
      </c>
      <c r="V318" s="32">
        <f ca="1">IF(Table1[[#This Row],[Hạn thanh toán]]="","",IF((U318-NOW())&lt;0,0,(U318-NOW())))</f>
        <v>0</v>
      </c>
      <c r="W318" s="32"/>
      <c r="X318" s="32" t="str">
        <f ca="1">IF(OR(U318="",R318=0),"",IF((U318-NOW())&lt;0,-(U318-NOW()),0))</f>
        <v/>
      </c>
      <c r="Y318" s="2" t="str">
        <f>IF(R318=0,"Đã thanh toán",IF(X318="","",IF(X318&lt;=0,"Chưa đến hạn thanh toán",IF(X318&lt;=30,"Nợ quá hạn 30 ngày",IF(X318&lt;=60,"Nợ quá hạn từ 30 ngày đến 60 ngày",IF(X318&lt;=90,"Nợ quá hạn từ 60 ngày đến 90 ngày",IF(X318&lt;=120,"Nợ quá hạn từ 90 ngày đến 120 ngày","Nợ quá hạn hơn 120 ngày có khả năng mất thanh toán")))))))</f>
        <v>Đã thanh toán</v>
      </c>
      <c r="Z318" s="42">
        <f>IF(S318="","",S318)</f>
        <v>46041</v>
      </c>
      <c r="AA318" s="42">
        <f>IF(M318="","",M318)</f>
        <v>46077</v>
      </c>
      <c r="AD318" s="2" t="str">
        <f>VLOOKUP($A318,MA_KH!$A:$Q,MA_KH!O$1,0)</f>
        <v>MEGA</v>
      </c>
      <c r="AE318" s="2" t="str">
        <f>VLOOKUP($A318,MA_KH!$A:$Q,MA_KH!P$1,0)</f>
        <v>CÔNG TY TNHH MM MEGA MARKET (VIỆT NAM)</v>
      </c>
    </row>
    <row r="319" spans="1:31" ht="25.5" customHeight="1">
      <c r="A319" s="54" t="s">
        <v>16298</v>
      </c>
      <c r="B319" s="54" t="s">
        <v>7235</v>
      </c>
      <c r="C319" s="55">
        <v>46038</v>
      </c>
      <c r="D319" s="54" t="s">
        <v>17025</v>
      </c>
      <c r="E319" s="55">
        <v>46041</v>
      </c>
      <c r="F319" s="54" t="s">
        <v>19211</v>
      </c>
      <c r="G319" s="54" t="s">
        <v>17026</v>
      </c>
      <c r="H319" s="56">
        <v>1822480</v>
      </c>
      <c r="I319" s="63">
        <v>0</v>
      </c>
      <c r="J319" s="56">
        <v>145798</v>
      </c>
      <c r="K319" s="56">
        <v>1968278</v>
      </c>
      <c r="L319" s="64" t="s">
        <v>17236</v>
      </c>
      <c r="M319" s="6">
        <v>46077</v>
      </c>
      <c r="O319" s="32">
        <f>IF(Table1[[#This Row],[Phân loại]]="Tồn đầu kỳ",Table1[[#This Row],[Tổng giá trị]],0)</f>
        <v>0</v>
      </c>
      <c r="P319" s="7">
        <f>IF(Table1[[#This Row],[Số còn phải thu ĐK]]&lt;&gt;0,0,IF(Table1[[#This Row],[Phân loại]]="Bán hàng",Table1[[#This Row],[Tổng giá trị]],-Table1[[#This Row],[Tổng giá trị]]))</f>
        <v>1968278</v>
      </c>
      <c r="Q319" s="32">
        <f>IF(M319&lt;&gt;"",IF(O319&lt;&gt;0,O319,P319),0)</f>
        <v>1968278</v>
      </c>
      <c r="R319" s="7">
        <f>Table1[[#This Row],[Số còn phải thu ĐK]]+Table1[[#This Row],[Giá Trị HD sau CK]]-Table1[[#This Row],[Số tiền đã thu]]</f>
        <v>0</v>
      </c>
      <c r="S319" s="6">
        <f>IF(Table1[[#This Row],[Ngày hóa đơn]]&lt;&gt;"",Table1[[#This Row],[Ngày hóa đơn]],IF(Table1[[#This Row],[Ngày hạch toán]]&lt;&gt;"",Table1[[#This Row],[Ngày hạch toán]],""))</f>
        <v>46041</v>
      </c>
      <c r="T319" s="7"/>
      <c r="U319" s="6">
        <f>IF(Table1[[#This Row],[Ngày tính CN]]="","",S319+T319)</f>
        <v>46041</v>
      </c>
      <c r="V319" s="32">
        <f ca="1">IF(Table1[[#This Row],[Hạn thanh toán]]="","",IF((U319-NOW())&lt;0,0,(U319-NOW())))</f>
        <v>0</v>
      </c>
      <c r="W319" s="32"/>
      <c r="X319" s="32" t="str">
        <f ca="1">IF(OR(U319="",R319=0),"",IF((U319-NOW())&lt;0,-(U319-NOW()),0))</f>
        <v/>
      </c>
      <c r="Y319" s="2" t="str">
        <f>IF(R319=0,"Đã thanh toán",IF(X319="","",IF(X319&lt;=0,"Chưa đến hạn thanh toán",IF(X319&lt;=30,"Nợ quá hạn 30 ngày",IF(X319&lt;=60,"Nợ quá hạn từ 30 ngày đến 60 ngày",IF(X319&lt;=90,"Nợ quá hạn từ 60 ngày đến 90 ngày",IF(X319&lt;=120,"Nợ quá hạn từ 90 ngày đến 120 ngày","Nợ quá hạn hơn 120 ngày có khả năng mất thanh toán")))))))</f>
        <v>Đã thanh toán</v>
      </c>
      <c r="Z319" s="42">
        <f>IF(S319="","",S319)</f>
        <v>46041</v>
      </c>
      <c r="AA319" s="42">
        <f>IF(M319="","",M319)</f>
        <v>46077</v>
      </c>
      <c r="AD319" s="2" t="str">
        <f>VLOOKUP($A319,MA_KH!$A:$Q,MA_KH!O$1,0)</f>
        <v>MEGA</v>
      </c>
      <c r="AE319" s="2" t="str">
        <f>VLOOKUP($A319,MA_KH!$A:$Q,MA_KH!P$1,0)</f>
        <v>CÔNG TY TNHH MM MEGA MARKET (VIỆT NAM)</v>
      </c>
    </row>
    <row r="320" spans="1:31" ht="25.5" customHeight="1">
      <c r="A320" s="54" t="s">
        <v>16306</v>
      </c>
      <c r="B320" s="54" t="s">
        <v>7257</v>
      </c>
      <c r="C320" s="55">
        <v>46038</v>
      </c>
      <c r="D320" s="54" t="s">
        <v>17027</v>
      </c>
      <c r="E320" s="55">
        <v>46045</v>
      </c>
      <c r="F320" s="54" t="s">
        <v>19212</v>
      </c>
      <c r="G320" s="54" t="s">
        <v>17028</v>
      </c>
      <c r="H320" s="56">
        <v>2484570</v>
      </c>
      <c r="I320" s="63">
        <v>0</v>
      </c>
      <c r="J320" s="56">
        <v>198766</v>
      </c>
      <c r="K320" s="56">
        <v>2683336</v>
      </c>
      <c r="L320" s="64" t="s">
        <v>17236</v>
      </c>
      <c r="M320" s="6">
        <v>46077</v>
      </c>
      <c r="O320" s="32">
        <f>IF(Table1[[#This Row],[Phân loại]]="Tồn đầu kỳ",Table1[[#This Row],[Tổng giá trị]],0)</f>
        <v>0</v>
      </c>
      <c r="P320" s="7">
        <f>IF(Table1[[#This Row],[Số còn phải thu ĐK]]&lt;&gt;0,0,IF(Table1[[#This Row],[Phân loại]]="Bán hàng",Table1[[#This Row],[Tổng giá trị]],-Table1[[#This Row],[Tổng giá trị]]))</f>
        <v>2683336</v>
      </c>
      <c r="Q320" s="32">
        <f>IF(M320&lt;&gt;"",IF(O320&lt;&gt;0,O320,P320),0)</f>
        <v>2683336</v>
      </c>
      <c r="R320" s="7">
        <f>Table1[[#This Row],[Số còn phải thu ĐK]]+Table1[[#This Row],[Giá Trị HD sau CK]]-Table1[[#This Row],[Số tiền đã thu]]</f>
        <v>0</v>
      </c>
      <c r="S320" s="6">
        <f>IF(Table1[[#This Row],[Ngày hóa đơn]]&lt;&gt;"",Table1[[#This Row],[Ngày hóa đơn]],IF(Table1[[#This Row],[Ngày hạch toán]]&lt;&gt;"",Table1[[#This Row],[Ngày hạch toán]],""))</f>
        <v>46045</v>
      </c>
      <c r="T320" s="7"/>
      <c r="U320" s="6">
        <f>IF(Table1[[#This Row],[Ngày tính CN]]="","",S320+T320)</f>
        <v>46045</v>
      </c>
      <c r="V320" s="32">
        <f ca="1">IF(Table1[[#This Row],[Hạn thanh toán]]="","",IF((U320-NOW())&lt;0,0,(U320-NOW())))</f>
        <v>0</v>
      </c>
      <c r="W320" s="32"/>
      <c r="X320" s="32" t="str">
        <f ca="1">IF(OR(U320="",R320=0),"",IF((U320-NOW())&lt;0,-(U320-NOW()),0))</f>
        <v/>
      </c>
      <c r="Y320" s="2" t="str">
        <f>IF(R320=0,"Đã thanh toán",IF(X320="","",IF(X320&lt;=0,"Chưa đến hạn thanh toán",IF(X320&lt;=30,"Nợ quá hạn 30 ngày",IF(X320&lt;=60,"Nợ quá hạn từ 30 ngày đến 60 ngày",IF(X320&lt;=90,"Nợ quá hạn từ 60 ngày đến 90 ngày",IF(X320&lt;=120,"Nợ quá hạn từ 90 ngày đến 120 ngày","Nợ quá hạn hơn 120 ngày có khả năng mất thanh toán")))))))</f>
        <v>Đã thanh toán</v>
      </c>
      <c r="Z320" s="42">
        <f>IF(S320="","",S320)</f>
        <v>46045</v>
      </c>
      <c r="AA320" s="42">
        <f>IF(M320="","",M320)</f>
        <v>46077</v>
      </c>
      <c r="AD320" s="2" t="str">
        <f>VLOOKUP($A320,MA_KH!$A:$Q,MA_KH!O$1,0)</f>
        <v>MEGA</v>
      </c>
      <c r="AE320" s="2" t="str">
        <f>VLOOKUP($A320,MA_KH!$A:$Q,MA_KH!P$1,0)</f>
        <v>CÔNG TY TNHH MM MEGA MARKET (VIỆT NAM)</v>
      </c>
    </row>
    <row r="321" spans="1:31" ht="25.5" customHeight="1">
      <c r="A321" s="54" t="s">
        <v>16303</v>
      </c>
      <c r="B321" s="54" t="s">
        <v>102</v>
      </c>
      <c r="C321" s="55">
        <v>46038</v>
      </c>
      <c r="D321" s="54" t="s">
        <v>17029</v>
      </c>
      <c r="E321" s="55">
        <v>46045</v>
      </c>
      <c r="F321" s="54" t="s">
        <v>19213</v>
      </c>
      <c r="G321" s="54" t="s">
        <v>17030</v>
      </c>
      <c r="H321" s="56">
        <v>725000</v>
      </c>
      <c r="I321" s="63">
        <v>0</v>
      </c>
      <c r="J321" s="56">
        <v>58000</v>
      </c>
      <c r="K321" s="56">
        <v>783000</v>
      </c>
      <c r="L321" s="64" t="s">
        <v>17236</v>
      </c>
      <c r="M321" s="6">
        <v>46077</v>
      </c>
      <c r="O321" s="32">
        <f>IF(Table1[[#This Row],[Phân loại]]="Tồn đầu kỳ",Table1[[#This Row],[Tổng giá trị]],0)</f>
        <v>0</v>
      </c>
      <c r="P321" s="7">
        <f>IF(Table1[[#This Row],[Số còn phải thu ĐK]]&lt;&gt;0,0,IF(Table1[[#This Row],[Phân loại]]="Bán hàng",Table1[[#This Row],[Tổng giá trị]],-Table1[[#This Row],[Tổng giá trị]]))</f>
        <v>783000</v>
      </c>
      <c r="Q321" s="32">
        <f>IF(M321&lt;&gt;"",IF(O321&lt;&gt;0,O321,P321),0)</f>
        <v>783000</v>
      </c>
      <c r="R321" s="7">
        <f>Table1[[#This Row],[Số còn phải thu ĐK]]+Table1[[#This Row],[Giá Trị HD sau CK]]-Table1[[#This Row],[Số tiền đã thu]]</f>
        <v>0</v>
      </c>
      <c r="S321" s="6">
        <f>IF(Table1[[#This Row],[Ngày hóa đơn]]&lt;&gt;"",Table1[[#This Row],[Ngày hóa đơn]],IF(Table1[[#This Row],[Ngày hạch toán]]&lt;&gt;"",Table1[[#This Row],[Ngày hạch toán]],""))</f>
        <v>46045</v>
      </c>
      <c r="T321" s="7"/>
      <c r="U321" s="6">
        <f>IF(Table1[[#This Row],[Ngày tính CN]]="","",S321+T321)</f>
        <v>46045</v>
      </c>
      <c r="V321" s="32">
        <f ca="1">IF(Table1[[#This Row],[Hạn thanh toán]]="","",IF((U321-NOW())&lt;0,0,(U321-NOW())))</f>
        <v>0</v>
      </c>
      <c r="W321" s="32"/>
      <c r="X321" s="32" t="str">
        <f ca="1">IF(OR(U321="",R321=0),"",IF((U321-NOW())&lt;0,-(U321-NOW()),0))</f>
        <v/>
      </c>
      <c r="Y321" s="2" t="str">
        <f>IF(R321=0,"Đã thanh toán",IF(X321="","",IF(X321&lt;=0,"Chưa đến hạn thanh toán",IF(X321&lt;=30,"Nợ quá hạn 30 ngày",IF(X321&lt;=60,"Nợ quá hạn từ 30 ngày đến 60 ngày",IF(X321&lt;=90,"Nợ quá hạn từ 60 ngày đến 90 ngày",IF(X321&lt;=120,"Nợ quá hạn từ 90 ngày đến 120 ngày","Nợ quá hạn hơn 120 ngày có khả năng mất thanh toán")))))))</f>
        <v>Đã thanh toán</v>
      </c>
      <c r="Z321" s="42">
        <f>IF(S321="","",S321)</f>
        <v>46045</v>
      </c>
      <c r="AA321" s="42">
        <f>IF(M321="","",M321)</f>
        <v>46077</v>
      </c>
      <c r="AD321" s="2" t="str">
        <f>VLOOKUP($A321,MA_KH!$A:$Q,MA_KH!O$1,0)</f>
        <v>MEGA</v>
      </c>
      <c r="AE321" s="2" t="str">
        <f>VLOOKUP($A321,MA_KH!$A:$Q,MA_KH!P$1,0)</f>
        <v>CÔNG TY TNHH MM MEGA MARKET (VIỆT NAM)</v>
      </c>
    </row>
    <row r="322" spans="1:31" ht="25.5" customHeight="1">
      <c r="A322" s="54" t="s">
        <v>16305</v>
      </c>
      <c r="B322" s="54" t="s">
        <v>7247</v>
      </c>
      <c r="C322" s="55">
        <v>46038</v>
      </c>
      <c r="D322" s="54" t="s">
        <v>17031</v>
      </c>
      <c r="E322" s="55">
        <v>46045</v>
      </c>
      <c r="F322" s="54" t="s">
        <v>19214</v>
      </c>
      <c r="G322" s="54" t="s">
        <v>17032</v>
      </c>
      <c r="H322" s="56">
        <v>3348180</v>
      </c>
      <c r="I322" s="63">
        <v>0</v>
      </c>
      <c r="J322" s="56">
        <v>267854</v>
      </c>
      <c r="K322" s="56">
        <v>3616034</v>
      </c>
      <c r="L322" s="64" t="s">
        <v>17236</v>
      </c>
      <c r="M322" s="6">
        <v>46077</v>
      </c>
      <c r="O322" s="32">
        <f>IF(Table1[[#This Row],[Phân loại]]="Tồn đầu kỳ",Table1[[#This Row],[Tổng giá trị]],0)</f>
        <v>0</v>
      </c>
      <c r="P322" s="7">
        <f>IF(Table1[[#This Row],[Số còn phải thu ĐK]]&lt;&gt;0,0,IF(Table1[[#This Row],[Phân loại]]="Bán hàng",Table1[[#This Row],[Tổng giá trị]],-Table1[[#This Row],[Tổng giá trị]]))</f>
        <v>3616034</v>
      </c>
      <c r="Q322" s="32">
        <f>IF(M322&lt;&gt;"",IF(O322&lt;&gt;0,O322,P322),0)</f>
        <v>3616034</v>
      </c>
      <c r="R322" s="7">
        <f>Table1[[#This Row],[Số còn phải thu ĐK]]+Table1[[#This Row],[Giá Trị HD sau CK]]-Table1[[#This Row],[Số tiền đã thu]]</f>
        <v>0</v>
      </c>
      <c r="S322" s="6">
        <f>IF(Table1[[#This Row],[Ngày hóa đơn]]&lt;&gt;"",Table1[[#This Row],[Ngày hóa đơn]],IF(Table1[[#This Row],[Ngày hạch toán]]&lt;&gt;"",Table1[[#This Row],[Ngày hạch toán]],""))</f>
        <v>46045</v>
      </c>
      <c r="T322" s="7"/>
      <c r="U322" s="6">
        <f>IF(Table1[[#This Row],[Ngày tính CN]]="","",S322+T322)</f>
        <v>46045</v>
      </c>
      <c r="V322" s="32">
        <f ca="1">IF(Table1[[#This Row],[Hạn thanh toán]]="","",IF((U322-NOW())&lt;0,0,(U322-NOW())))</f>
        <v>0</v>
      </c>
      <c r="W322" s="32"/>
      <c r="X322" s="32" t="str">
        <f ca="1">IF(OR(U322="",R322=0),"",IF((U322-NOW())&lt;0,-(U322-NOW()),0))</f>
        <v/>
      </c>
      <c r="Y322" s="2" t="str">
        <f>IF(R322=0,"Đã thanh toán",IF(X322="","",IF(X322&lt;=0,"Chưa đến hạn thanh toán",IF(X322&lt;=30,"Nợ quá hạn 30 ngày",IF(X322&lt;=60,"Nợ quá hạn từ 30 ngày đến 60 ngày",IF(X322&lt;=90,"Nợ quá hạn từ 60 ngày đến 90 ngày",IF(X322&lt;=120,"Nợ quá hạn từ 90 ngày đến 120 ngày","Nợ quá hạn hơn 120 ngày có khả năng mất thanh toán")))))))</f>
        <v>Đã thanh toán</v>
      </c>
      <c r="Z322" s="42">
        <f>IF(S322="","",S322)</f>
        <v>46045</v>
      </c>
      <c r="AA322" s="42">
        <f>IF(M322="","",M322)</f>
        <v>46077</v>
      </c>
      <c r="AD322" s="2" t="str">
        <f>VLOOKUP($A322,MA_KH!$A:$Q,MA_KH!O$1,0)</f>
        <v>MEGA</v>
      </c>
      <c r="AE322" s="2" t="str">
        <f>VLOOKUP($A322,MA_KH!$A:$Q,MA_KH!P$1,0)</f>
        <v>CÔNG TY TNHH MM MEGA MARKET (VIỆT NAM)</v>
      </c>
    </row>
    <row r="323" spans="1:31" ht="25.5" customHeight="1">
      <c r="A323" s="54" t="s">
        <v>16305</v>
      </c>
      <c r="B323" s="54" t="s">
        <v>7247</v>
      </c>
      <c r="C323" s="55">
        <v>46038</v>
      </c>
      <c r="D323" s="54" t="s">
        <v>17033</v>
      </c>
      <c r="E323" s="55">
        <v>46046</v>
      </c>
      <c r="F323" s="54" t="s">
        <v>19215</v>
      </c>
      <c r="G323" s="54" t="s">
        <v>17035</v>
      </c>
      <c r="H323" s="56">
        <v>36393664</v>
      </c>
      <c r="I323" s="63">
        <v>0</v>
      </c>
      <c r="J323" s="56">
        <v>2911493</v>
      </c>
      <c r="K323" s="56">
        <v>39305157</v>
      </c>
      <c r="L323" s="64" t="s">
        <v>17236</v>
      </c>
      <c r="M323" s="6">
        <v>46077</v>
      </c>
      <c r="O323" s="32">
        <f>IF(Table1[[#This Row],[Phân loại]]="Tồn đầu kỳ",Table1[[#This Row],[Tổng giá trị]],0)</f>
        <v>0</v>
      </c>
      <c r="P323" s="7">
        <f>IF(Table1[[#This Row],[Số còn phải thu ĐK]]&lt;&gt;0,0,IF(Table1[[#This Row],[Phân loại]]="Bán hàng",Table1[[#This Row],[Tổng giá trị]],-Table1[[#This Row],[Tổng giá trị]]))</f>
        <v>39305157</v>
      </c>
      <c r="Q323" s="32">
        <f>IF(M323&lt;&gt;"",IF(O323&lt;&gt;0,O323,P323),0)</f>
        <v>39305157</v>
      </c>
      <c r="R323" s="7">
        <f>Table1[[#This Row],[Số còn phải thu ĐK]]+Table1[[#This Row],[Giá Trị HD sau CK]]-Table1[[#This Row],[Số tiền đã thu]]</f>
        <v>0</v>
      </c>
      <c r="S323" s="6">
        <f>IF(Table1[[#This Row],[Ngày hóa đơn]]&lt;&gt;"",Table1[[#This Row],[Ngày hóa đơn]],IF(Table1[[#This Row],[Ngày hạch toán]]&lt;&gt;"",Table1[[#This Row],[Ngày hạch toán]],""))</f>
        <v>46046</v>
      </c>
      <c r="T323" s="7"/>
      <c r="U323" s="6">
        <f>IF(Table1[[#This Row],[Ngày tính CN]]="","",S323+T323)</f>
        <v>46046</v>
      </c>
      <c r="V323" s="32">
        <f ca="1">IF(Table1[[#This Row],[Hạn thanh toán]]="","",IF((U323-NOW())&lt;0,0,(U323-NOW())))</f>
        <v>0</v>
      </c>
      <c r="W323" s="32"/>
      <c r="X323" s="32" t="str">
        <f ca="1">IF(OR(U323="",R323=0),"",IF((U323-NOW())&lt;0,-(U323-NOW()),0))</f>
        <v/>
      </c>
      <c r="Y323" s="2" t="str">
        <f>IF(R323=0,"Đã thanh toán",IF(X323="","",IF(X323&lt;=0,"Chưa đến hạn thanh toán",IF(X323&lt;=30,"Nợ quá hạn 30 ngày",IF(X323&lt;=60,"Nợ quá hạn từ 30 ngày đến 60 ngày",IF(X323&lt;=90,"Nợ quá hạn từ 60 ngày đến 90 ngày",IF(X323&lt;=120,"Nợ quá hạn từ 90 ngày đến 120 ngày","Nợ quá hạn hơn 120 ngày có khả năng mất thanh toán")))))))</f>
        <v>Đã thanh toán</v>
      </c>
      <c r="Z323" s="42">
        <f>IF(S323="","",S323)</f>
        <v>46046</v>
      </c>
      <c r="AA323" s="42">
        <f>IF(M323="","",M323)</f>
        <v>46077</v>
      </c>
      <c r="AD323" s="2" t="str">
        <f>VLOOKUP($A323,MA_KH!$A:$Q,MA_KH!O$1,0)</f>
        <v>MEGA</v>
      </c>
      <c r="AE323" s="2" t="str">
        <f>VLOOKUP($A323,MA_KH!$A:$Q,MA_KH!P$1,0)</f>
        <v>CÔNG TY TNHH MM MEGA MARKET (VIỆT NAM)</v>
      </c>
    </row>
    <row r="324" spans="1:31" ht="25.5" customHeight="1">
      <c r="A324" s="54" t="s">
        <v>16307</v>
      </c>
      <c r="B324" s="54" t="s">
        <v>202</v>
      </c>
      <c r="C324" s="55">
        <v>46041</v>
      </c>
      <c r="D324" s="54" t="s">
        <v>17036</v>
      </c>
      <c r="E324" s="55">
        <v>46044</v>
      </c>
      <c r="F324" s="54" t="s">
        <v>19216</v>
      </c>
      <c r="G324" s="54" t="s">
        <v>17037</v>
      </c>
      <c r="H324" s="56">
        <v>474325</v>
      </c>
      <c r="I324" s="63">
        <v>0</v>
      </c>
      <c r="J324" s="56">
        <v>37946</v>
      </c>
      <c r="K324" s="56">
        <v>512271</v>
      </c>
      <c r="L324" s="64" t="s">
        <v>17236</v>
      </c>
      <c r="M324" s="6">
        <v>46091</v>
      </c>
      <c r="O324" s="32">
        <f>IF(Table1[[#This Row],[Phân loại]]="Tồn đầu kỳ",Table1[[#This Row],[Tổng giá trị]],0)</f>
        <v>0</v>
      </c>
      <c r="P324" s="7">
        <f>IF(Table1[[#This Row],[Số còn phải thu ĐK]]&lt;&gt;0,0,IF(Table1[[#This Row],[Phân loại]]="Bán hàng",Table1[[#This Row],[Tổng giá trị]],-Table1[[#This Row],[Tổng giá trị]]))</f>
        <v>512271</v>
      </c>
      <c r="Q324" s="32">
        <f>IF(M324&lt;&gt;"",IF(O324&lt;&gt;0,O324,P324),0)</f>
        <v>512271</v>
      </c>
      <c r="R324" s="7">
        <f>Table1[[#This Row],[Số còn phải thu ĐK]]+Table1[[#This Row],[Giá Trị HD sau CK]]-Table1[[#This Row],[Số tiền đã thu]]</f>
        <v>0</v>
      </c>
      <c r="S324" s="6">
        <f>IF(Table1[[#This Row],[Ngày hóa đơn]]&lt;&gt;"",Table1[[#This Row],[Ngày hóa đơn]],IF(Table1[[#This Row],[Ngày hạch toán]]&lt;&gt;"",Table1[[#This Row],[Ngày hạch toán]],""))</f>
        <v>46044</v>
      </c>
      <c r="T324" s="7"/>
      <c r="U324" s="6">
        <f>IF(Table1[[#This Row],[Ngày tính CN]]="","",S324+T324)</f>
        <v>46044</v>
      </c>
      <c r="V324" s="32">
        <f ca="1">IF(Table1[[#This Row],[Hạn thanh toán]]="","",IF((U324-NOW())&lt;0,0,(U324-NOW())))</f>
        <v>0</v>
      </c>
      <c r="W324" s="32"/>
      <c r="X324" s="32" t="str">
        <f ca="1">IF(OR(U324="",R324=0),"",IF((U324-NOW())&lt;0,-(U324-NOW()),0))</f>
        <v/>
      </c>
      <c r="Y324" s="2" t="str">
        <f>IF(R324=0,"Đã thanh toán",IF(X324="","",IF(X324&lt;=0,"Chưa đến hạn thanh toán",IF(X324&lt;=30,"Nợ quá hạn 30 ngày",IF(X324&lt;=60,"Nợ quá hạn từ 30 ngày đến 60 ngày",IF(X324&lt;=90,"Nợ quá hạn từ 60 ngày đến 90 ngày",IF(X324&lt;=120,"Nợ quá hạn từ 90 ngày đến 120 ngày","Nợ quá hạn hơn 120 ngày có khả năng mất thanh toán")))))))</f>
        <v>Đã thanh toán</v>
      </c>
      <c r="Z324" s="42">
        <f>IF(S324="","",S324)</f>
        <v>46044</v>
      </c>
      <c r="AA324" s="42">
        <f>IF(M324="","",M324)</f>
        <v>46091</v>
      </c>
      <c r="AD324" s="2" t="str">
        <f>VLOOKUP($A324,MA_KH!$A:$Q,MA_KH!O$1,0)</f>
        <v>MEGA</v>
      </c>
      <c r="AE324" s="2" t="str">
        <f>VLOOKUP($A324,MA_KH!$A:$Q,MA_KH!P$1,0)</f>
        <v>CÔNG TY TNHH MM MEGA MARKET (VIỆT NAM)</v>
      </c>
    </row>
    <row r="325" spans="1:31" ht="25.5" customHeight="1">
      <c r="A325" s="54" t="s">
        <v>16307</v>
      </c>
      <c r="B325" s="54" t="s">
        <v>202</v>
      </c>
      <c r="C325" s="55">
        <v>46041</v>
      </c>
      <c r="D325" s="54" t="s">
        <v>17038</v>
      </c>
      <c r="E325" s="55">
        <v>46044</v>
      </c>
      <c r="F325" s="54" t="s">
        <v>19217</v>
      </c>
      <c r="G325" s="54" t="s">
        <v>17039</v>
      </c>
      <c r="H325" s="56">
        <v>501830</v>
      </c>
      <c r="I325" s="63">
        <v>0</v>
      </c>
      <c r="J325" s="56">
        <v>40146</v>
      </c>
      <c r="K325" s="56">
        <v>541976</v>
      </c>
      <c r="L325" s="64" t="s">
        <v>17236</v>
      </c>
      <c r="M325" s="6">
        <v>46091</v>
      </c>
      <c r="O325" s="32">
        <f>IF(Table1[[#This Row],[Phân loại]]="Tồn đầu kỳ",Table1[[#This Row],[Tổng giá trị]],0)</f>
        <v>0</v>
      </c>
      <c r="P325" s="7">
        <f>IF(Table1[[#This Row],[Số còn phải thu ĐK]]&lt;&gt;0,0,IF(Table1[[#This Row],[Phân loại]]="Bán hàng",Table1[[#This Row],[Tổng giá trị]],-Table1[[#This Row],[Tổng giá trị]]))</f>
        <v>541976</v>
      </c>
      <c r="Q325" s="32">
        <f>IF(M325&lt;&gt;"",IF(O325&lt;&gt;0,O325,P325),0)</f>
        <v>541976</v>
      </c>
      <c r="R325" s="7">
        <f>Table1[[#This Row],[Số còn phải thu ĐK]]+Table1[[#This Row],[Giá Trị HD sau CK]]-Table1[[#This Row],[Số tiền đã thu]]</f>
        <v>0</v>
      </c>
      <c r="S325" s="6">
        <f>IF(Table1[[#This Row],[Ngày hóa đơn]]&lt;&gt;"",Table1[[#This Row],[Ngày hóa đơn]],IF(Table1[[#This Row],[Ngày hạch toán]]&lt;&gt;"",Table1[[#This Row],[Ngày hạch toán]],""))</f>
        <v>46044</v>
      </c>
      <c r="T325" s="7"/>
      <c r="U325" s="6">
        <f>IF(Table1[[#This Row],[Ngày tính CN]]="","",S325+T325)</f>
        <v>46044</v>
      </c>
      <c r="V325" s="32">
        <f ca="1">IF(Table1[[#This Row],[Hạn thanh toán]]="","",IF((U325-NOW())&lt;0,0,(U325-NOW())))</f>
        <v>0</v>
      </c>
      <c r="W325" s="32"/>
      <c r="X325" s="32" t="str">
        <f ca="1">IF(OR(U325="",R325=0),"",IF((U325-NOW())&lt;0,-(U325-NOW()),0))</f>
        <v/>
      </c>
      <c r="Y325" s="2" t="str">
        <f>IF(R325=0,"Đã thanh toán",IF(X325="","",IF(X325&lt;=0,"Chưa đến hạn thanh toán",IF(X325&lt;=30,"Nợ quá hạn 30 ngày",IF(X325&lt;=60,"Nợ quá hạn từ 30 ngày đến 60 ngày",IF(X325&lt;=90,"Nợ quá hạn từ 60 ngày đến 90 ngày",IF(X325&lt;=120,"Nợ quá hạn từ 90 ngày đến 120 ngày","Nợ quá hạn hơn 120 ngày có khả năng mất thanh toán")))))))</f>
        <v>Đã thanh toán</v>
      </c>
      <c r="Z325" s="42">
        <f>IF(S325="","",S325)</f>
        <v>46044</v>
      </c>
      <c r="AA325" s="42">
        <f>IF(M325="","",M325)</f>
        <v>46091</v>
      </c>
      <c r="AD325" s="2" t="str">
        <f>VLOOKUP($A325,MA_KH!$A:$Q,MA_KH!O$1,0)</f>
        <v>MEGA</v>
      </c>
      <c r="AE325" s="2" t="str">
        <f>VLOOKUP($A325,MA_KH!$A:$Q,MA_KH!P$1,0)</f>
        <v>CÔNG TY TNHH MM MEGA MARKET (VIỆT NAM)</v>
      </c>
    </row>
    <row r="326" spans="1:31" ht="25.5" customHeight="1">
      <c r="A326" s="54" t="s">
        <v>16293</v>
      </c>
      <c r="B326" s="54" t="s">
        <v>386</v>
      </c>
      <c r="C326" s="55">
        <v>46041</v>
      </c>
      <c r="D326" s="54" t="s">
        <v>17040</v>
      </c>
      <c r="E326" s="55">
        <v>46044</v>
      </c>
      <c r="F326" s="54" t="s">
        <v>19218</v>
      </c>
      <c r="G326" s="54" t="s">
        <v>17041</v>
      </c>
      <c r="H326" s="56">
        <v>2893620</v>
      </c>
      <c r="I326" s="63">
        <v>0</v>
      </c>
      <c r="J326" s="56">
        <v>231490</v>
      </c>
      <c r="K326" s="56">
        <v>3125110</v>
      </c>
      <c r="L326" s="64" t="s">
        <v>17236</v>
      </c>
      <c r="M326" s="6">
        <v>46091</v>
      </c>
      <c r="O326" s="32">
        <f>IF(Table1[[#This Row],[Phân loại]]="Tồn đầu kỳ",Table1[[#This Row],[Tổng giá trị]],0)</f>
        <v>0</v>
      </c>
      <c r="P326" s="7">
        <f>IF(Table1[[#This Row],[Số còn phải thu ĐK]]&lt;&gt;0,0,IF(Table1[[#This Row],[Phân loại]]="Bán hàng",Table1[[#This Row],[Tổng giá trị]],-Table1[[#This Row],[Tổng giá trị]]))</f>
        <v>3125110</v>
      </c>
      <c r="Q326" s="32">
        <f>IF(M326&lt;&gt;"",IF(O326&lt;&gt;0,O326,P326),0)</f>
        <v>3125110</v>
      </c>
      <c r="R326" s="7">
        <f>Table1[[#This Row],[Số còn phải thu ĐK]]+Table1[[#This Row],[Giá Trị HD sau CK]]-Table1[[#This Row],[Số tiền đã thu]]</f>
        <v>0</v>
      </c>
      <c r="S326" s="6">
        <f>IF(Table1[[#This Row],[Ngày hóa đơn]]&lt;&gt;"",Table1[[#This Row],[Ngày hóa đơn]],IF(Table1[[#This Row],[Ngày hạch toán]]&lt;&gt;"",Table1[[#This Row],[Ngày hạch toán]],""))</f>
        <v>46044</v>
      </c>
      <c r="T326" s="7"/>
      <c r="U326" s="6">
        <f>IF(Table1[[#This Row],[Ngày tính CN]]="","",S326+T326)</f>
        <v>46044</v>
      </c>
      <c r="V326" s="32">
        <f ca="1">IF(Table1[[#This Row],[Hạn thanh toán]]="","",IF((U326-NOW())&lt;0,0,(U326-NOW())))</f>
        <v>0</v>
      </c>
      <c r="W326" s="32"/>
      <c r="X326" s="32" t="str">
        <f ca="1">IF(OR(U326="",R326=0),"",IF((U326-NOW())&lt;0,-(U326-NOW()),0))</f>
        <v/>
      </c>
      <c r="Y326" s="2" t="str">
        <f>IF(R326=0,"Đã thanh toán",IF(X326="","",IF(X326&lt;=0,"Chưa đến hạn thanh toán",IF(X326&lt;=30,"Nợ quá hạn 30 ngày",IF(X326&lt;=60,"Nợ quá hạn từ 30 ngày đến 60 ngày",IF(X326&lt;=90,"Nợ quá hạn từ 60 ngày đến 90 ngày",IF(X326&lt;=120,"Nợ quá hạn từ 90 ngày đến 120 ngày","Nợ quá hạn hơn 120 ngày có khả năng mất thanh toán")))))))</f>
        <v>Đã thanh toán</v>
      </c>
      <c r="Z326" s="42">
        <f>IF(S326="","",S326)</f>
        <v>46044</v>
      </c>
      <c r="AA326" s="42">
        <f>IF(M326="","",M326)</f>
        <v>46091</v>
      </c>
      <c r="AD326" s="2" t="str">
        <f>VLOOKUP($A326,MA_KH!$A:$Q,MA_KH!O$1,0)</f>
        <v>MEGA</v>
      </c>
      <c r="AE326" s="2" t="str">
        <f>VLOOKUP($A326,MA_KH!$A:$Q,MA_KH!P$1,0)</f>
        <v>CÔNG TY TNHH MM MEGA MARKET (VIỆT NAM)</v>
      </c>
    </row>
    <row r="327" spans="1:31" ht="25.5" customHeight="1">
      <c r="A327" s="54" t="s">
        <v>16295</v>
      </c>
      <c r="B327" s="54" t="s">
        <v>198</v>
      </c>
      <c r="C327" s="55">
        <v>46041</v>
      </c>
      <c r="D327" s="54" t="s">
        <v>17042</v>
      </c>
      <c r="E327" s="55">
        <v>46044</v>
      </c>
      <c r="F327" s="54" t="s">
        <v>19219</v>
      </c>
      <c r="G327" s="54" t="s">
        <v>17043</v>
      </c>
      <c r="H327" s="56">
        <v>474325</v>
      </c>
      <c r="I327" s="63">
        <v>0</v>
      </c>
      <c r="J327" s="56">
        <v>37946</v>
      </c>
      <c r="K327" s="56">
        <v>512271</v>
      </c>
      <c r="L327" s="64" t="s">
        <v>17236</v>
      </c>
      <c r="M327" s="6">
        <v>46091</v>
      </c>
      <c r="O327" s="32">
        <f>IF(Table1[[#This Row],[Phân loại]]="Tồn đầu kỳ",Table1[[#This Row],[Tổng giá trị]],0)</f>
        <v>0</v>
      </c>
      <c r="P327" s="7">
        <f>IF(Table1[[#This Row],[Số còn phải thu ĐK]]&lt;&gt;0,0,IF(Table1[[#This Row],[Phân loại]]="Bán hàng",Table1[[#This Row],[Tổng giá trị]],-Table1[[#This Row],[Tổng giá trị]]))</f>
        <v>512271</v>
      </c>
      <c r="Q327" s="32">
        <f>IF(M327&lt;&gt;"",IF(O327&lt;&gt;0,O327,P327),0)</f>
        <v>512271</v>
      </c>
      <c r="R327" s="7">
        <f>Table1[[#This Row],[Số còn phải thu ĐK]]+Table1[[#This Row],[Giá Trị HD sau CK]]-Table1[[#This Row],[Số tiền đã thu]]</f>
        <v>0</v>
      </c>
      <c r="S327" s="6">
        <f>IF(Table1[[#This Row],[Ngày hóa đơn]]&lt;&gt;"",Table1[[#This Row],[Ngày hóa đơn]],IF(Table1[[#This Row],[Ngày hạch toán]]&lt;&gt;"",Table1[[#This Row],[Ngày hạch toán]],""))</f>
        <v>46044</v>
      </c>
      <c r="T327" s="7"/>
      <c r="U327" s="6">
        <f>IF(Table1[[#This Row],[Ngày tính CN]]="","",S327+T327)</f>
        <v>46044</v>
      </c>
      <c r="V327" s="32">
        <f ca="1">IF(Table1[[#This Row],[Hạn thanh toán]]="","",IF((U327-NOW())&lt;0,0,(U327-NOW())))</f>
        <v>0</v>
      </c>
      <c r="W327" s="32"/>
      <c r="X327" s="32" t="str">
        <f ca="1">IF(OR(U327="",R327=0),"",IF((U327-NOW())&lt;0,-(U327-NOW()),0))</f>
        <v/>
      </c>
      <c r="Y327" s="2" t="str">
        <f>IF(R327=0,"Đã thanh toán",IF(X327="","",IF(X327&lt;=0,"Chưa đến hạn thanh toán",IF(X327&lt;=30,"Nợ quá hạn 30 ngày",IF(X327&lt;=60,"Nợ quá hạn từ 30 ngày đến 60 ngày",IF(X327&lt;=90,"Nợ quá hạn từ 60 ngày đến 90 ngày",IF(X327&lt;=120,"Nợ quá hạn từ 90 ngày đến 120 ngày","Nợ quá hạn hơn 120 ngày có khả năng mất thanh toán")))))))</f>
        <v>Đã thanh toán</v>
      </c>
      <c r="Z327" s="42">
        <f>IF(S327="","",S327)</f>
        <v>46044</v>
      </c>
      <c r="AA327" s="42">
        <f>IF(M327="","",M327)</f>
        <v>46091</v>
      </c>
      <c r="AD327" s="2" t="str">
        <f>VLOOKUP($A327,MA_KH!$A:$Q,MA_KH!O$1,0)</f>
        <v>MEGA</v>
      </c>
      <c r="AE327" s="2" t="str">
        <f>VLOOKUP($A327,MA_KH!$A:$Q,MA_KH!P$1,0)</f>
        <v>CÔNG TY TNHH MM MEGA MARKET (VIỆT NAM)</v>
      </c>
    </row>
    <row r="328" spans="1:31" ht="25.5" customHeight="1">
      <c r="A328" s="54" t="s">
        <v>16295</v>
      </c>
      <c r="B328" s="54" t="s">
        <v>198</v>
      </c>
      <c r="C328" s="55">
        <v>46041</v>
      </c>
      <c r="D328" s="54" t="s">
        <v>17044</v>
      </c>
      <c r="E328" s="55">
        <v>46044</v>
      </c>
      <c r="F328" s="54" t="s">
        <v>19220</v>
      </c>
      <c r="G328" s="54" t="s">
        <v>17045</v>
      </c>
      <c r="H328" s="56">
        <v>3462885</v>
      </c>
      <c r="I328" s="63">
        <v>0</v>
      </c>
      <c r="J328" s="56">
        <v>277031</v>
      </c>
      <c r="K328" s="56">
        <v>3739916</v>
      </c>
      <c r="L328" s="64" t="s">
        <v>17236</v>
      </c>
      <c r="M328" s="6">
        <v>46091</v>
      </c>
      <c r="O328" s="32">
        <f>IF(Table1[[#This Row],[Phân loại]]="Tồn đầu kỳ",Table1[[#This Row],[Tổng giá trị]],0)</f>
        <v>0</v>
      </c>
      <c r="P328" s="7">
        <f>IF(Table1[[#This Row],[Số còn phải thu ĐK]]&lt;&gt;0,0,IF(Table1[[#This Row],[Phân loại]]="Bán hàng",Table1[[#This Row],[Tổng giá trị]],-Table1[[#This Row],[Tổng giá trị]]))</f>
        <v>3739916</v>
      </c>
      <c r="Q328" s="32">
        <f>IF(M328&lt;&gt;"",IF(O328&lt;&gt;0,O328,P328),0)</f>
        <v>3739916</v>
      </c>
      <c r="R328" s="7">
        <f>Table1[[#This Row],[Số còn phải thu ĐK]]+Table1[[#This Row],[Giá Trị HD sau CK]]-Table1[[#This Row],[Số tiền đã thu]]</f>
        <v>0</v>
      </c>
      <c r="S328" s="6">
        <f>IF(Table1[[#This Row],[Ngày hóa đơn]]&lt;&gt;"",Table1[[#This Row],[Ngày hóa đơn]],IF(Table1[[#This Row],[Ngày hạch toán]]&lt;&gt;"",Table1[[#This Row],[Ngày hạch toán]],""))</f>
        <v>46044</v>
      </c>
      <c r="T328" s="7"/>
      <c r="U328" s="6">
        <f>IF(Table1[[#This Row],[Ngày tính CN]]="","",S328+T328)</f>
        <v>46044</v>
      </c>
      <c r="V328" s="32">
        <f ca="1">IF(Table1[[#This Row],[Hạn thanh toán]]="","",IF((U328-NOW())&lt;0,0,(U328-NOW())))</f>
        <v>0</v>
      </c>
      <c r="W328" s="32"/>
      <c r="X328" s="32" t="str">
        <f ca="1">IF(OR(U328="",R328=0),"",IF((U328-NOW())&lt;0,-(U328-NOW()),0))</f>
        <v/>
      </c>
      <c r="Y328" s="2" t="str">
        <f>IF(R328=0,"Đã thanh toán",IF(X328="","",IF(X328&lt;=0,"Chưa đến hạn thanh toán",IF(X328&lt;=30,"Nợ quá hạn 30 ngày",IF(X328&lt;=60,"Nợ quá hạn từ 30 ngày đến 60 ngày",IF(X328&lt;=90,"Nợ quá hạn từ 60 ngày đến 90 ngày",IF(X328&lt;=120,"Nợ quá hạn từ 90 ngày đến 120 ngày","Nợ quá hạn hơn 120 ngày có khả năng mất thanh toán")))))))</f>
        <v>Đã thanh toán</v>
      </c>
      <c r="Z328" s="42">
        <f>IF(S328="","",S328)</f>
        <v>46044</v>
      </c>
      <c r="AA328" s="42">
        <f>IF(M328="","",M328)</f>
        <v>46091</v>
      </c>
      <c r="AD328" s="2" t="str">
        <f>VLOOKUP($A328,MA_KH!$A:$Q,MA_KH!O$1,0)</f>
        <v>MEGA</v>
      </c>
      <c r="AE328" s="2" t="str">
        <f>VLOOKUP($A328,MA_KH!$A:$Q,MA_KH!P$1,0)</f>
        <v>CÔNG TY TNHH MM MEGA MARKET (VIỆT NAM)</v>
      </c>
    </row>
    <row r="329" spans="1:31" ht="25.5" customHeight="1">
      <c r="A329" s="54" t="s">
        <v>16308</v>
      </c>
      <c r="B329" s="54" t="s">
        <v>194</v>
      </c>
      <c r="C329" s="55">
        <v>46041</v>
      </c>
      <c r="D329" s="54" t="s">
        <v>17046</v>
      </c>
      <c r="E329" s="55">
        <v>46044</v>
      </c>
      <c r="F329" s="54" t="s">
        <v>19221</v>
      </c>
      <c r="G329" s="54" t="s">
        <v>17047</v>
      </c>
      <c r="H329" s="56">
        <v>1928880</v>
      </c>
      <c r="I329" s="63">
        <v>0</v>
      </c>
      <c r="J329" s="56">
        <v>154310</v>
      </c>
      <c r="K329" s="56">
        <v>2083190</v>
      </c>
      <c r="L329" s="64" t="s">
        <v>17236</v>
      </c>
      <c r="M329" s="6">
        <v>46077</v>
      </c>
      <c r="O329" s="32">
        <f>IF(Table1[[#This Row],[Phân loại]]="Tồn đầu kỳ",Table1[[#This Row],[Tổng giá trị]],0)</f>
        <v>0</v>
      </c>
      <c r="P329" s="7">
        <f>IF(Table1[[#This Row],[Số còn phải thu ĐK]]&lt;&gt;0,0,IF(Table1[[#This Row],[Phân loại]]="Bán hàng",Table1[[#This Row],[Tổng giá trị]],-Table1[[#This Row],[Tổng giá trị]]))</f>
        <v>2083190</v>
      </c>
      <c r="Q329" s="32">
        <f>IF(M329&lt;&gt;"",IF(O329&lt;&gt;0,O329,P329),0)</f>
        <v>2083190</v>
      </c>
      <c r="R329" s="7">
        <f>Table1[[#This Row],[Số còn phải thu ĐK]]+Table1[[#This Row],[Giá Trị HD sau CK]]-Table1[[#This Row],[Số tiền đã thu]]</f>
        <v>0</v>
      </c>
      <c r="S329" s="6">
        <f>IF(Table1[[#This Row],[Ngày hóa đơn]]&lt;&gt;"",Table1[[#This Row],[Ngày hóa đơn]],IF(Table1[[#This Row],[Ngày hạch toán]]&lt;&gt;"",Table1[[#This Row],[Ngày hạch toán]],""))</f>
        <v>46044</v>
      </c>
      <c r="T329" s="7"/>
      <c r="U329" s="6">
        <f>IF(Table1[[#This Row],[Ngày tính CN]]="","",S329+T329)</f>
        <v>46044</v>
      </c>
      <c r="V329" s="32">
        <f ca="1">IF(Table1[[#This Row],[Hạn thanh toán]]="","",IF((U329-NOW())&lt;0,0,(U329-NOW())))</f>
        <v>0</v>
      </c>
      <c r="W329" s="32"/>
      <c r="X329" s="32" t="str">
        <f ca="1">IF(OR(U329="",R329=0),"",IF((U329-NOW())&lt;0,-(U329-NOW()),0))</f>
        <v/>
      </c>
      <c r="Y329" s="2" t="str">
        <f>IF(R329=0,"Đã thanh toán",IF(X329="","",IF(X329&lt;=0,"Chưa đến hạn thanh toán",IF(X329&lt;=30,"Nợ quá hạn 30 ngày",IF(X329&lt;=60,"Nợ quá hạn từ 30 ngày đến 60 ngày",IF(X329&lt;=90,"Nợ quá hạn từ 60 ngày đến 90 ngày",IF(X329&lt;=120,"Nợ quá hạn từ 90 ngày đến 120 ngày","Nợ quá hạn hơn 120 ngày có khả năng mất thanh toán")))))))</f>
        <v>Đã thanh toán</v>
      </c>
      <c r="Z329" s="42">
        <f>IF(S329="","",S329)</f>
        <v>46044</v>
      </c>
      <c r="AA329" s="42">
        <f>IF(M329="","",M329)</f>
        <v>46077</v>
      </c>
      <c r="AD329" s="2" t="str">
        <f>VLOOKUP($A329,MA_KH!$A:$Q,MA_KH!O$1,0)</f>
        <v>MEGA</v>
      </c>
      <c r="AE329" s="2" t="str">
        <f>VLOOKUP($A329,MA_KH!$A:$Q,MA_KH!P$1,0)</f>
        <v>CÔNG TY TNHH MM MEGA MARKET (VIỆT NAM)</v>
      </c>
    </row>
    <row r="330" spans="1:31" ht="25.5" customHeight="1">
      <c r="A330" s="54" t="s">
        <v>16288</v>
      </c>
      <c r="B330" s="54" t="s">
        <v>294</v>
      </c>
      <c r="C330" s="55">
        <v>46041</v>
      </c>
      <c r="D330" s="54" t="s">
        <v>17048</v>
      </c>
      <c r="E330" s="55">
        <v>46044</v>
      </c>
      <c r="F330" s="54" t="s">
        <v>19222</v>
      </c>
      <c r="G330" s="54" t="s">
        <v>17049</v>
      </c>
      <c r="H330" s="56">
        <v>4397770</v>
      </c>
      <c r="I330" s="63">
        <v>0</v>
      </c>
      <c r="J330" s="56">
        <v>351822</v>
      </c>
      <c r="K330" s="56">
        <v>4749592</v>
      </c>
      <c r="L330" s="64" t="s">
        <v>17236</v>
      </c>
      <c r="M330" s="6">
        <v>46091</v>
      </c>
      <c r="O330" s="32">
        <f>IF(Table1[[#This Row],[Phân loại]]="Tồn đầu kỳ",Table1[[#This Row],[Tổng giá trị]],0)</f>
        <v>0</v>
      </c>
      <c r="P330" s="7">
        <f>IF(Table1[[#This Row],[Số còn phải thu ĐK]]&lt;&gt;0,0,IF(Table1[[#This Row],[Phân loại]]="Bán hàng",Table1[[#This Row],[Tổng giá trị]],-Table1[[#This Row],[Tổng giá trị]]))</f>
        <v>4749592</v>
      </c>
      <c r="Q330" s="32">
        <f>IF(M330&lt;&gt;"",IF(O330&lt;&gt;0,O330,P330),0)</f>
        <v>4749592</v>
      </c>
      <c r="R330" s="7">
        <f>Table1[[#This Row],[Số còn phải thu ĐK]]+Table1[[#This Row],[Giá Trị HD sau CK]]-Table1[[#This Row],[Số tiền đã thu]]</f>
        <v>0</v>
      </c>
      <c r="S330" s="6">
        <f>IF(Table1[[#This Row],[Ngày hóa đơn]]&lt;&gt;"",Table1[[#This Row],[Ngày hóa đơn]],IF(Table1[[#This Row],[Ngày hạch toán]]&lt;&gt;"",Table1[[#This Row],[Ngày hạch toán]],""))</f>
        <v>46044</v>
      </c>
      <c r="T330" s="7"/>
      <c r="U330" s="6">
        <f>IF(Table1[[#This Row],[Ngày tính CN]]="","",S330+T330)</f>
        <v>46044</v>
      </c>
      <c r="V330" s="32">
        <f ca="1">IF(Table1[[#This Row],[Hạn thanh toán]]="","",IF((U330-NOW())&lt;0,0,(U330-NOW())))</f>
        <v>0</v>
      </c>
      <c r="W330" s="32"/>
      <c r="X330" s="32" t="str">
        <f ca="1">IF(OR(U330="",R330=0),"",IF((U330-NOW())&lt;0,-(U330-NOW()),0))</f>
        <v/>
      </c>
      <c r="Y330" s="2" t="str">
        <f>IF(R330=0,"Đã thanh toán",IF(X330="","",IF(X330&lt;=0,"Chưa đến hạn thanh toán",IF(X330&lt;=30,"Nợ quá hạn 30 ngày",IF(X330&lt;=60,"Nợ quá hạn từ 30 ngày đến 60 ngày",IF(X330&lt;=90,"Nợ quá hạn từ 60 ngày đến 90 ngày",IF(X330&lt;=120,"Nợ quá hạn từ 90 ngày đến 120 ngày","Nợ quá hạn hơn 120 ngày có khả năng mất thanh toán")))))))</f>
        <v>Đã thanh toán</v>
      </c>
      <c r="Z330" s="42">
        <f>IF(S330="","",S330)</f>
        <v>46044</v>
      </c>
      <c r="AA330" s="42">
        <f>IF(M330="","",M330)</f>
        <v>46091</v>
      </c>
      <c r="AD330" s="2" t="str">
        <f>VLOOKUP($A330,MA_KH!$A:$Q,MA_KH!O$1,0)</f>
        <v>MEGA</v>
      </c>
      <c r="AE330" s="2" t="str">
        <f>VLOOKUP($A330,MA_KH!$A:$Q,MA_KH!P$1,0)</f>
        <v>CÔNG TY TNHH MM MEGA MARKET (VIỆT NAM)</v>
      </c>
    </row>
    <row r="331" spans="1:31" ht="25.5" customHeight="1">
      <c r="A331" s="54" t="s">
        <v>16304</v>
      </c>
      <c r="B331" s="54" t="s">
        <v>7254</v>
      </c>
      <c r="C331" s="55">
        <v>46041</v>
      </c>
      <c r="D331" s="54" t="s">
        <v>17050</v>
      </c>
      <c r="E331" s="55">
        <v>46043</v>
      </c>
      <c r="F331" s="54" t="s">
        <v>19223</v>
      </c>
      <c r="G331" s="54" t="s">
        <v>17052</v>
      </c>
      <c r="H331" s="56">
        <v>1840000</v>
      </c>
      <c r="I331" s="63">
        <v>0</v>
      </c>
      <c r="J331" s="56">
        <v>147200</v>
      </c>
      <c r="K331" s="56">
        <v>1987200</v>
      </c>
      <c r="L331" s="64" t="s">
        <v>17236</v>
      </c>
      <c r="M331" s="6">
        <v>46077</v>
      </c>
      <c r="O331" s="32">
        <f>IF(Table1[[#This Row],[Phân loại]]="Tồn đầu kỳ",Table1[[#This Row],[Tổng giá trị]],0)</f>
        <v>0</v>
      </c>
      <c r="P331" s="7">
        <f>IF(Table1[[#This Row],[Số còn phải thu ĐK]]&lt;&gt;0,0,IF(Table1[[#This Row],[Phân loại]]="Bán hàng",Table1[[#This Row],[Tổng giá trị]],-Table1[[#This Row],[Tổng giá trị]]))</f>
        <v>1987200</v>
      </c>
      <c r="Q331" s="32">
        <f>IF(M331&lt;&gt;"",IF(O331&lt;&gt;0,O331,P331),0)</f>
        <v>1987200</v>
      </c>
      <c r="R331" s="7">
        <f>Table1[[#This Row],[Số còn phải thu ĐK]]+Table1[[#This Row],[Giá Trị HD sau CK]]-Table1[[#This Row],[Số tiền đã thu]]</f>
        <v>0</v>
      </c>
      <c r="S331" s="6">
        <f>IF(Table1[[#This Row],[Ngày hóa đơn]]&lt;&gt;"",Table1[[#This Row],[Ngày hóa đơn]],IF(Table1[[#This Row],[Ngày hạch toán]]&lt;&gt;"",Table1[[#This Row],[Ngày hạch toán]],""))</f>
        <v>46043</v>
      </c>
      <c r="T331" s="7"/>
      <c r="U331" s="6">
        <f>IF(Table1[[#This Row],[Ngày tính CN]]="","",S331+T331)</f>
        <v>46043</v>
      </c>
      <c r="V331" s="32">
        <f ca="1">IF(Table1[[#This Row],[Hạn thanh toán]]="","",IF((U331-NOW())&lt;0,0,(U331-NOW())))</f>
        <v>0</v>
      </c>
      <c r="W331" s="32"/>
      <c r="X331" s="32" t="str">
        <f ca="1">IF(OR(U331="",R331=0),"",IF((U331-NOW())&lt;0,-(U331-NOW()),0))</f>
        <v/>
      </c>
      <c r="Y331" s="2" t="str">
        <f>IF(R331=0,"Đã thanh toán",IF(X331="","",IF(X331&lt;=0,"Chưa đến hạn thanh toán",IF(X331&lt;=30,"Nợ quá hạn 30 ngày",IF(X331&lt;=60,"Nợ quá hạn từ 30 ngày đến 60 ngày",IF(X331&lt;=90,"Nợ quá hạn từ 60 ngày đến 90 ngày",IF(X331&lt;=120,"Nợ quá hạn từ 90 ngày đến 120 ngày","Nợ quá hạn hơn 120 ngày có khả năng mất thanh toán")))))))</f>
        <v>Đã thanh toán</v>
      </c>
      <c r="Z331" s="42">
        <f>IF(S331="","",S331)</f>
        <v>46043</v>
      </c>
      <c r="AA331" s="42">
        <f>IF(M331="","",M331)</f>
        <v>46077</v>
      </c>
      <c r="AD331" s="2" t="str">
        <f>VLOOKUP($A331,MA_KH!$A:$Q,MA_KH!O$1,0)</f>
        <v>MEGA</v>
      </c>
      <c r="AE331" s="2" t="str">
        <f>VLOOKUP($A331,MA_KH!$A:$Q,MA_KH!P$1,0)</f>
        <v>CÔNG TY TNHH MM MEGA MARKET (VIỆT NAM)</v>
      </c>
    </row>
    <row r="332" spans="1:31" ht="25.5" customHeight="1">
      <c r="A332" s="54" t="s">
        <v>16294</v>
      </c>
      <c r="B332" s="54" t="s">
        <v>259</v>
      </c>
      <c r="C332" s="55">
        <v>46042</v>
      </c>
      <c r="D332" s="54" t="s">
        <v>17053</v>
      </c>
      <c r="E332" s="55">
        <v>46044</v>
      </c>
      <c r="F332" s="54" t="s">
        <v>19224</v>
      </c>
      <c r="G332" s="54" t="s">
        <v>17054</v>
      </c>
      <c r="H332" s="56">
        <v>4822200</v>
      </c>
      <c r="I332" s="63">
        <v>0</v>
      </c>
      <c r="J332" s="56">
        <v>385776</v>
      </c>
      <c r="K332" s="56">
        <v>5207976</v>
      </c>
      <c r="L332" s="64" t="s">
        <v>17236</v>
      </c>
      <c r="M332" s="6">
        <v>46077</v>
      </c>
      <c r="O332" s="32">
        <f>IF(Table1[[#This Row],[Phân loại]]="Tồn đầu kỳ",Table1[[#This Row],[Tổng giá trị]],0)</f>
        <v>0</v>
      </c>
      <c r="P332" s="7">
        <f>IF(Table1[[#This Row],[Số còn phải thu ĐK]]&lt;&gt;0,0,IF(Table1[[#This Row],[Phân loại]]="Bán hàng",Table1[[#This Row],[Tổng giá trị]],-Table1[[#This Row],[Tổng giá trị]]))</f>
        <v>5207976</v>
      </c>
      <c r="Q332" s="32">
        <f>IF(M332&lt;&gt;"",IF(O332&lt;&gt;0,O332,P332),0)</f>
        <v>5207976</v>
      </c>
      <c r="R332" s="7">
        <f>Table1[[#This Row],[Số còn phải thu ĐK]]+Table1[[#This Row],[Giá Trị HD sau CK]]-Table1[[#This Row],[Số tiền đã thu]]</f>
        <v>0</v>
      </c>
      <c r="S332" s="6">
        <f>IF(Table1[[#This Row],[Ngày hóa đơn]]&lt;&gt;"",Table1[[#This Row],[Ngày hóa đơn]],IF(Table1[[#This Row],[Ngày hạch toán]]&lt;&gt;"",Table1[[#This Row],[Ngày hạch toán]],""))</f>
        <v>46044</v>
      </c>
      <c r="T332" s="7"/>
      <c r="U332" s="6">
        <f>IF(Table1[[#This Row],[Ngày tính CN]]="","",S332+T332)</f>
        <v>46044</v>
      </c>
      <c r="V332" s="32">
        <f ca="1">IF(Table1[[#This Row],[Hạn thanh toán]]="","",IF((U332-NOW())&lt;0,0,(U332-NOW())))</f>
        <v>0</v>
      </c>
      <c r="W332" s="32"/>
      <c r="X332" s="32" t="str">
        <f ca="1">IF(OR(U332="",R332=0),"",IF((U332-NOW())&lt;0,-(U332-NOW()),0))</f>
        <v/>
      </c>
      <c r="Y332" s="2" t="str">
        <f>IF(R332=0,"Đã thanh toán",IF(X332="","",IF(X332&lt;=0,"Chưa đến hạn thanh toán",IF(X332&lt;=30,"Nợ quá hạn 30 ngày",IF(X332&lt;=60,"Nợ quá hạn từ 30 ngày đến 60 ngày",IF(X332&lt;=90,"Nợ quá hạn từ 60 ngày đến 90 ngày",IF(X332&lt;=120,"Nợ quá hạn từ 90 ngày đến 120 ngày","Nợ quá hạn hơn 120 ngày có khả năng mất thanh toán")))))))</f>
        <v>Đã thanh toán</v>
      </c>
      <c r="Z332" s="42">
        <f>IF(S332="","",S332)</f>
        <v>46044</v>
      </c>
      <c r="AA332" s="42">
        <f>IF(M332="","",M332)</f>
        <v>46077</v>
      </c>
      <c r="AD332" s="2" t="str">
        <f>VLOOKUP($A332,MA_KH!$A:$Q,MA_KH!O$1,0)</f>
        <v>MEGA</v>
      </c>
      <c r="AE332" s="2" t="str">
        <f>VLOOKUP($A332,MA_KH!$A:$Q,MA_KH!P$1,0)</f>
        <v>CÔNG TY TNHH MM MEGA MARKET (VIỆT NAM)</v>
      </c>
    </row>
    <row r="333" spans="1:31" ht="25.5" customHeight="1">
      <c r="A333" s="54" t="s">
        <v>16292</v>
      </c>
      <c r="B333" s="54" t="s">
        <v>251</v>
      </c>
      <c r="C333" s="55">
        <v>46042</v>
      </c>
      <c r="D333" s="54" t="s">
        <v>17055</v>
      </c>
      <c r="E333" s="55">
        <v>46044</v>
      </c>
      <c r="F333" s="54" t="s">
        <v>19225</v>
      </c>
      <c r="G333" s="54" t="s">
        <v>17056</v>
      </c>
      <c r="H333" s="56">
        <v>725000</v>
      </c>
      <c r="I333" s="63">
        <v>0</v>
      </c>
      <c r="J333" s="56">
        <v>58000</v>
      </c>
      <c r="K333" s="56">
        <v>783000</v>
      </c>
      <c r="L333" s="64" t="s">
        <v>17236</v>
      </c>
      <c r="M333" s="6">
        <v>46077</v>
      </c>
      <c r="O333" s="32">
        <f>IF(Table1[[#This Row],[Phân loại]]="Tồn đầu kỳ",Table1[[#This Row],[Tổng giá trị]],0)</f>
        <v>0</v>
      </c>
      <c r="P333" s="7">
        <f>IF(Table1[[#This Row],[Số còn phải thu ĐK]]&lt;&gt;0,0,IF(Table1[[#This Row],[Phân loại]]="Bán hàng",Table1[[#This Row],[Tổng giá trị]],-Table1[[#This Row],[Tổng giá trị]]))</f>
        <v>783000</v>
      </c>
      <c r="Q333" s="32">
        <f>IF(M333&lt;&gt;"",IF(O333&lt;&gt;0,O333,P333),0)</f>
        <v>783000</v>
      </c>
      <c r="R333" s="7">
        <f>Table1[[#This Row],[Số còn phải thu ĐK]]+Table1[[#This Row],[Giá Trị HD sau CK]]-Table1[[#This Row],[Số tiền đã thu]]</f>
        <v>0</v>
      </c>
      <c r="S333" s="6">
        <f>IF(Table1[[#This Row],[Ngày hóa đơn]]&lt;&gt;"",Table1[[#This Row],[Ngày hóa đơn]],IF(Table1[[#This Row],[Ngày hạch toán]]&lt;&gt;"",Table1[[#This Row],[Ngày hạch toán]],""))</f>
        <v>46044</v>
      </c>
      <c r="T333" s="7"/>
      <c r="U333" s="6">
        <f>IF(Table1[[#This Row],[Ngày tính CN]]="","",S333+T333)</f>
        <v>46044</v>
      </c>
      <c r="V333" s="32">
        <f ca="1">IF(Table1[[#This Row],[Hạn thanh toán]]="","",IF((U333-NOW())&lt;0,0,(U333-NOW())))</f>
        <v>0</v>
      </c>
      <c r="W333" s="32"/>
      <c r="X333" s="32" t="str">
        <f ca="1">IF(OR(U333="",R333=0),"",IF((U333-NOW())&lt;0,-(U333-NOW()),0))</f>
        <v/>
      </c>
      <c r="Y333" s="2" t="str">
        <f>IF(R333=0,"Đã thanh toán",IF(X333="","",IF(X333&lt;=0,"Chưa đến hạn thanh toán",IF(X333&lt;=30,"Nợ quá hạn 30 ngày",IF(X333&lt;=60,"Nợ quá hạn từ 30 ngày đến 60 ngày",IF(X333&lt;=90,"Nợ quá hạn từ 60 ngày đến 90 ngày",IF(X333&lt;=120,"Nợ quá hạn từ 90 ngày đến 120 ngày","Nợ quá hạn hơn 120 ngày có khả năng mất thanh toán")))))))</f>
        <v>Đã thanh toán</v>
      </c>
      <c r="Z333" s="42">
        <f>IF(S333="","",S333)</f>
        <v>46044</v>
      </c>
      <c r="AA333" s="42">
        <f>IF(M333="","",M333)</f>
        <v>46077</v>
      </c>
      <c r="AD333" s="2" t="str">
        <f>VLOOKUP($A333,MA_KH!$A:$Q,MA_KH!O$1,0)</f>
        <v>MEGA</v>
      </c>
      <c r="AE333" s="2" t="str">
        <f>VLOOKUP($A333,MA_KH!$A:$Q,MA_KH!P$1,0)</f>
        <v>CÔNG TY TNHH MM MEGA MARKET (VIỆT NAM)</v>
      </c>
    </row>
    <row r="334" spans="1:31" ht="25.5" customHeight="1">
      <c r="A334" s="54" t="s">
        <v>16292</v>
      </c>
      <c r="B334" s="54" t="s">
        <v>251</v>
      </c>
      <c r="C334" s="55">
        <v>46042</v>
      </c>
      <c r="D334" s="54" t="s">
        <v>17057</v>
      </c>
      <c r="E334" s="55">
        <v>46044</v>
      </c>
      <c r="F334" s="54" t="s">
        <v>19226</v>
      </c>
      <c r="G334" s="54" t="s">
        <v>17058</v>
      </c>
      <c r="H334" s="56">
        <v>4436424</v>
      </c>
      <c r="I334" s="63">
        <v>0</v>
      </c>
      <c r="J334" s="56">
        <v>354914</v>
      </c>
      <c r="K334" s="56">
        <v>4791338</v>
      </c>
      <c r="L334" s="64" t="s">
        <v>17236</v>
      </c>
      <c r="M334" s="6">
        <v>46077</v>
      </c>
      <c r="O334" s="32">
        <f>IF(Table1[[#This Row],[Phân loại]]="Tồn đầu kỳ",Table1[[#This Row],[Tổng giá trị]],0)</f>
        <v>0</v>
      </c>
      <c r="P334" s="7">
        <f>IF(Table1[[#This Row],[Số còn phải thu ĐK]]&lt;&gt;0,0,IF(Table1[[#This Row],[Phân loại]]="Bán hàng",Table1[[#This Row],[Tổng giá trị]],-Table1[[#This Row],[Tổng giá trị]]))</f>
        <v>4791338</v>
      </c>
      <c r="Q334" s="32">
        <f>IF(M334&lt;&gt;"",IF(O334&lt;&gt;0,O334,P334),0)</f>
        <v>4791338</v>
      </c>
      <c r="R334" s="7">
        <f>Table1[[#This Row],[Số còn phải thu ĐK]]+Table1[[#This Row],[Giá Trị HD sau CK]]-Table1[[#This Row],[Số tiền đã thu]]</f>
        <v>0</v>
      </c>
      <c r="S334" s="6">
        <f>IF(Table1[[#This Row],[Ngày hóa đơn]]&lt;&gt;"",Table1[[#This Row],[Ngày hóa đơn]],IF(Table1[[#This Row],[Ngày hạch toán]]&lt;&gt;"",Table1[[#This Row],[Ngày hạch toán]],""))</f>
        <v>46044</v>
      </c>
      <c r="T334" s="7"/>
      <c r="U334" s="6">
        <f>IF(Table1[[#This Row],[Ngày tính CN]]="","",S334+T334)</f>
        <v>46044</v>
      </c>
      <c r="V334" s="32">
        <f ca="1">IF(Table1[[#This Row],[Hạn thanh toán]]="","",IF((U334-NOW())&lt;0,0,(U334-NOW())))</f>
        <v>0</v>
      </c>
      <c r="W334" s="32"/>
      <c r="X334" s="32" t="str">
        <f ca="1">IF(OR(U334="",R334=0),"",IF((U334-NOW())&lt;0,-(U334-NOW()),0))</f>
        <v/>
      </c>
      <c r="Y334" s="2" t="str">
        <f>IF(R334=0,"Đã thanh toán",IF(X334="","",IF(X334&lt;=0,"Chưa đến hạn thanh toán",IF(X334&lt;=30,"Nợ quá hạn 30 ngày",IF(X334&lt;=60,"Nợ quá hạn từ 30 ngày đến 60 ngày",IF(X334&lt;=90,"Nợ quá hạn từ 60 ngày đến 90 ngày",IF(X334&lt;=120,"Nợ quá hạn từ 90 ngày đến 120 ngày","Nợ quá hạn hơn 120 ngày có khả năng mất thanh toán")))))))</f>
        <v>Đã thanh toán</v>
      </c>
      <c r="Z334" s="42">
        <f>IF(S334="","",S334)</f>
        <v>46044</v>
      </c>
      <c r="AA334" s="42">
        <f>IF(M334="","",M334)</f>
        <v>46077</v>
      </c>
      <c r="AD334" s="2" t="str">
        <f>VLOOKUP($A334,MA_KH!$A:$Q,MA_KH!O$1,0)</f>
        <v>MEGA</v>
      </c>
      <c r="AE334" s="2" t="str">
        <f>VLOOKUP($A334,MA_KH!$A:$Q,MA_KH!P$1,0)</f>
        <v>CÔNG TY TNHH MM MEGA MARKET (VIỆT NAM)</v>
      </c>
    </row>
    <row r="335" spans="1:31" ht="25.5" customHeight="1">
      <c r="A335" s="54" t="s">
        <v>16292</v>
      </c>
      <c r="B335" s="54" t="s">
        <v>251</v>
      </c>
      <c r="C335" s="55">
        <v>46042</v>
      </c>
      <c r="D335" s="54" t="s">
        <v>17059</v>
      </c>
      <c r="E335" s="55">
        <v>46044</v>
      </c>
      <c r="F335" s="54" t="s">
        <v>19227</v>
      </c>
      <c r="G335" s="54" t="s">
        <v>17060</v>
      </c>
      <c r="H335" s="56">
        <v>2024120</v>
      </c>
      <c r="I335" s="63">
        <v>0</v>
      </c>
      <c r="J335" s="56">
        <v>161930</v>
      </c>
      <c r="K335" s="56">
        <v>2186050</v>
      </c>
      <c r="L335" s="64" t="s">
        <v>17236</v>
      </c>
      <c r="M335" s="6">
        <v>46077</v>
      </c>
      <c r="O335" s="32">
        <f>IF(Table1[[#This Row],[Phân loại]]="Tồn đầu kỳ",Table1[[#This Row],[Tổng giá trị]],0)</f>
        <v>0</v>
      </c>
      <c r="P335" s="7">
        <f>IF(Table1[[#This Row],[Số còn phải thu ĐK]]&lt;&gt;0,0,IF(Table1[[#This Row],[Phân loại]]="Bán hàng",Table1[[#This Row],[Tổng giá trị]],-Table1[[#This Row],[Tổng giá trị]]))</f>
        <v>2186050</v>
      </c>
      <c r="Q335" s="32">
        <f>IF(M335&lt;&gt;"",IF(O335&lt;&gt;0,O335,P335),0)</f>
        <v>2186050</v>
      </c>
      <c r="R335" s="7">
        <f>Table1[[#This Row],[Số còn phải thu ĐK]]+Table1[[#This Row],[Giá Trị HD sau CK]]-Table1[[#This Row],[Số tiền đã thu]]</f>
        <v>0</v>
      </c>
      <c r="S335" s="6">
        <f>IF(Table1[[#This Row],[Ngày hóa đơn]]&lt;&gt;"",Table1[[#This Row],[Ngày hóa đơn]],IF(Table1[[#This Row],[Ngày hạch toán]]&lt;&gt;"",Table1[[#This Row],[Ngày hạch toán]],""))</f>
        <v>46044</v>
      </c>
      <c r="T335" s="7"/>
      <c r="U335" s="6">
        <f>IF(Table1[[#This Row],[Ngày tính CN]]="","",S335+T335)</f>
        <v>46044</v>
      </c>
      <c r="V335" s="32">
        <f ca="1">IF(Table1[[#This Row],[Hạn thanh toán]]="","",IF((U335-NOW())&lt;0,0,(U335-NOW())))</f>
        <v>0</v>
      </c>
      <c r="W335" s="32"/>
      <c r="X335" s="32" t="str">
        <f ca="1">IF(OR(U335="",R335=0),"",IF((U335-NOW())&lt;0,-(U335-NOW()),0))</f>
        <v/>
      </c>
      <c r="Y335" s="2" t="str">
        <f>IF(R335=0,"Đã thanh toán",IF(X335="","",IF(X335&lt;=0,"Chưa đến hạn thanh toán",IF(X335&lt;=30,"Nợ quá hạn 30 ngày",IF(X335&lt;=60,"Nợ quá hạn từ 30 ngày đến 60 ngày",IF(X335&lt;=90,"Nợ quá hạn từ 60 ngày đến 90 ngày",IF(X335&lt;=120,"Nợ quá hạn từ 90 ngày đến 120 ngày","Nợ quá hạn hơn 120 ngày có khả năng mất thanh toán")))))))</f>
        <v>Đã thanh toán</v>
      </c>
      <c r="Z335" s="42">
        <f>IF(S335="","",S335)</f>
        <v>46044</v>
      </c>
      <c r="AA335" s="42">
        <f>IF(M335="","",M335)</f>
        <v>46077</v>
      </c>
      <c r="AD335" s="2" t="str">
        <f>VLOOKUP($A335,MA_KH!$A:$Q,MA_KH!O$1,0)</f>
        <v>MEGA</v>
      </c>
      <c r="AE335" s="2" t="str">
        <f>VLOOKUP($A335,MA_KH!$A:$Q,MA_KH!P$1,0)</f>
        <v>CÔNG TY TNHH MM MEGA MARKET (VIỆT NAM)</v>
      </c>
    </row>
    <row r="336" spans="1:31" ht="25.5" customHeight="1">
      <c r="A336" s="54" t="s">
        <v>16292</v>
      </c>
      <c r="B336" s="54" t="s">
        <v>251</v>
      </c>
      <c r="C336" s="55">
        <v>46042</v>
      </c>
      <c r="D336" s="54" t="s">
        <v>17061</v>
      </c>
      <c r="E336" s="55">
        <v>46044</v>
      </c>
      <c r="F336" s="54" t="s">
        <v>19228</v>
      </c>
      <c r="G336" s="54" t="s">
        <v>17062</v>
      </c>
      <c r="H336" s="56">
        <v>474325</v>
      </c>
      <c r="I336" s="63">
        <v>0</v>
      </c>
      <c r="J336" s="56">
        <v>37946</v>
      </c>
      <c r="K336" s="56">
        <v>512271</v>
      </c>
      <c r="L336" s="64" t="s">
        <v>17236</v>
      </c>
      <c r="M336" s="6">
        <v>46077</v>
      </c>
      <c r="O336" s="32">
        <f>IF(Table1[[#This Row],[Phân loại]]="Tồn đầu kỳ",Table1[[#This Row],[Tổng giá trị]],0)</f>
        <v>0</v>
      </c>
      <c r="P336" s="7">
        <f>IF(Table1[[#This Row],[Số còn phải thu ĐK]]&lt;&gt;0,0,IF(Table1[[#This Row],[Phân loại]]="Bán hàng",Table1[[#This Row],[Tổng giá trị]],-Table1[[#This Row],[Tổng giá trị]]))</f>
        <v>512271</v>
      </c>
      <c r="Q336" s="32">
        <f>IF(M336&lt;&gt;"",IF(O336&lt;&gt;0,O336,P336),0)</f>
        <v>512271</v>
      </c>
      <c r="R336" s="7">
        <f>Table1[[#This Row],[Số còn phải thu ĐK]]+Table1[[#This Row],[Giá Trị HD sau CK]]-Table1[[#This Row],[Số tiền đã thu]]</f>
        <v>0</v>
      </c>
      <c r="S336" s="6">
        <f>IF(Table1[[#This Row],[Ngày hóa đơn]]&lt;&gt;"",Table1[[#This Row],[Ngày hóa đơn]],IF(Table1[[#This Row],[Ngày hạch toán]]&lt;&gt;"",Table1[[#This Row],[Ngày hạch toán]],""))</f>
        <v>46044</v>
      </c>
      <c r="T336" s="7"/>
      <c r="U336" s="6">
        <f>IF(Table1[[#This Row],[Ngày tính CN]]="","",S336+T336)</f>
        <v>46044</v>
      </c>
      <c r="V336" s="32">
        <f ca="1">IF(Table1[[#This Row],[Hạn thanh toán]]="","",IF((U336-NOW())&lt;0,0,(U336-NOW())))</f>
        <v>0</v>
      </c>
      <c r="W336" s="32"/>
      <c r="X336" s="32" t="str">
        <f ca="1">IF(OR(U336="",R336=0),"",IF((U336-NOW())&lt;0,-(U336-NOW()),0))</f>
        <v/>
      </c>
      <c r="Y336" s="2" t="str">
        <f>IF(R336=0,"Đã thanh toán",IF(X336="","",IF(X336&lt;=0,"Chưa đến hạn thanh toán",IF(X336&lt;=30,"Nợ quá hạn 30 ngày",IF(X336&lt;=60,"Nợ quá hạn từ 30 ngày đến 60 ngày",IF(X336&lt;=90,"Nợ quá hạn từ 60 ngày đến 90 ngày",IF(X336&lt;=120,"Nợ quá hạn từ 90 ngày đến 120 ngày","Nợ quá hạn hơn 120 ngày có khả năng mất thanh toán")))))))</f>
        <v>Đã thanh toán</v>
      </c>
      <c r="Z336" s="42">
        <f>IF(S336="","",S336)</f>
        <v>46044</v>
      </c>
      <c r="AA336" s="42">
        <f>IF(M336="","",M336)</f>
        <v>46077</v>
      </c>
      <c r="AD336" s="2" t="str">
        <f>VLOOKUP($A336,MA_KH!$A:$Q,MA_KH!O$1,0)</f>
        <v>MEGA</v>
      </c>
      <c r="AE336" s="2" t="str">
        <f>VLOOKUP($A336,MA_KH!$A:$Q,MA_KH!P$1,0)</f>
        <v>CÔNG TY TNHH MM MEGA MARKET (VIỆT NAM)</v>
      </c>
    </row>
    <row r="337" spans="1:31" ht="25.5" customHeight="1">
      <c r="A337" s="54" t="s">
        <v>16303</v>
      </c>
      <c r="B337" s="54" t="s">
        <v>102</v>
      </c>
      <c r="C337" s="55">
        <v>46042</v>
      </c>
      <c r="D337" s="54" t="s">
        <v>17063</v>
      </c>
      <c r="E337" s="55">
        <v>46049</v>
      </c>
      <c r="F337" s="54" t="s">
        <v>19229</v>
      </c>
      <c r="G337" s="54" t="s">
        <v>17065</v>
      </c>
      <c r="H337" s="56">
        <v>2893320</v>
      </c>
      <c r="I337" s="63">
        <v>0</v>
      </c>
      <c r="J337" s="56">
        <v>231466</v>
      </c>
      <c r="K337" s="56">
        <v>3124786</v>
      </c>
      <c r="L337" s="64" t="s">
        <v>17236</v>
      </c>
      <c r="M337" s="6">
        <v>46077</v>
      </c>
      <c r="O337" s="32">
        <f>IF(Table1[[#This Row],[Phân loại]]="Tồn đầu kỳ",Table1[[#This Row],[Tổng giá trị]],0)</f>
        <v>0</v>
      </c>
      <c r="P337" s="7">
        <f>IF(Table1[[#This Row],[Số còn phải thu ĐK]]&lt;&gt;0,0,IF(Table1[[#This Row],[Phân loại]]="Bán hàng",Table1[[#This Row],[Tổng giá trị]],-Table1[[#This Row],[Tổng giá trị]]))</f>
        <v>3124786</v>
      </c>
      <c r="Q337" s="32">
        <f>IF(M337&lt;&gt;"",IF(O337&lt;&gt;0,O337,P337),0)</f>
        <v>3124786</v>
      </c>
      <c r="R337" s="7">
        <f>Table1[[#This Row],[Số còn phải thu ĐK]]+Table1[[#This Row],[Giá Trị HD sau CK]]-Table1[[#This Row],[Số tiền đã thu]]</f>
        <v>0</v>
      </c>
      <c r="S337" s="6">
        <f>IF(Table1[[#This Row],[Ngày hóa đơn]]&lt;&gt;"",Table1[[#This Row],[Ngày hóa đơn]],IF(Table1[[#This Row],[Ngày hạch toán]]&lt;&gt;"",Table1[[#This Row],[Ngày hạch toán]],""))</f>
        <v>46049</v>
      </c>
      <c r="T337" s="7"/>
      <c r="U337" s="6">
        <f>IF(Table1[[#This Row],[Ngày tính CN]]="","",S337+T337)</f>
        <v>46049</v>
      </c>
      <c r="V337" s="32">
        <f ca="1">IF(Table1[[#This Row],[Hạn thanh toán]]="","",IF((U337-NOW())&lt;0,0,(U337-NOW())))</f>
        <v>0</v>
      </c>
      <c r="W337" s="32"/>
      <c r="X337" s="32" t="str">
        <f ca="1">IF(OR(U337="",R337=0),"",IF((U337-NOW())&lt;0,-(U337-NOW()),0))</f>
        <v/>
      </c>
      <c r="Y337" s="2" t="str">
        <f>IF(R337=0,"Đã thanh toán",IF(X337="","",IF(X337&lt;=0,"Chưa đến hạn thanh toán",IF(X337&lt;=30,"Nợ quá hạn 30 ngày",IF(X337&lt;=60,"Nợ quá hạn từ 30 ngày đến 60 ngày",IF(X337&lt;=90,"Nợ quá hạn từ 60 ngày đến 90 ngày",IF(X337&lt;=120,"Nợ quá hạn từ 90 ngày đến 120 ngày","Nợ quá hạn hơn 120 ngày có khả năng mất thanh toán")))))))</f>
        <v>Đã thanh toán</v>
      </c>
      <c r="Z337" s="42">
        <f>IF(S337="","",S337)</f>
        <v>46049</v>
      </c>
      <c r="AA337" s="42">
        <f>IF(M337="","",M337)</f>
        <v>46077</v>
      </c>
      <c r="AD337" s="2" t="str">
        <f>VLOOKUP($A337,MA_KH!$A:$Q,MA_KH!O$1,0)</f>
        <v>MEGA</v>
      </c>
      <c r="AE337" s="2" t="str">
        <f>VLOOKUP($A337,MA_KH!$A:$Q,MA_KH!P$1,0)</f>
        <v>CÔNG TY TNHH MM MEGA MARKET (VIỆT NAM)</v>
      </c>
    </row>
    <row r="338" spans="1:31" ht="25.5" customHeight="1">
      <c r="A338" s="54" t="s">
        <v>16303</v>
      </c>
      <c r="B338" s="54" t="s">
        <v>102</v>
      </c>
      <c r="C338" s="55">
        <v>46042</v>
      </c>
      <c r="D338" s="54" t="s">
        <v>17066</v>
      </c>
      <c r="E338" s="55">
        <v>46049</v>
      </c>
      <c r="F338" s="54" t="s">
        <v>19230</v>
      </c>
      <c r="G338" s="54" t="s">
        <v>17067</v>
      </c>
      <c r="H338" s="56">
        <v>725000</v>
      </c>
      <c r="I338" s="63">
        <v>0</v>
      </c>
      <c r="J338" s="56">
        <v>58000</v>
      </c>
      <c r="K338" s="56">
        <v>783000</v>
      </c>
      <c r="L338" s="64" t="s">
        <v>17236</v>
      </c>
      <c r="M338" s="6">
        <v>46077</v>
      </c>
      <c r="O338" s="32">
        <f>IF(Table1[[#This Row],[Phân loại]]="Tồn đầu kỳ",Table1[[#This Row],[Tổng giá trị]],0)</f>
        <v>0</v>
      </c>
      <c r="P338" s="7">
        <f>IF(Table1[[#This Row],[Số còn phải thu ĐK]]&lt;&gt;0,0,IF(Table1[[#This Row],[Phân loại]]="Bán hàng",Table1[[#This Row],[Tổng giá trị]],-Table1[[#This Row],[Tổng giá trị]]))</f>
        <v>783000</v>
      </c>
      <c r="Q338" s="32">
        <f>IF(M338&lt;&gt;"",IF(O338&lt;&gt;0,O338,P338),0)</f>
        <v>783000</v>
      </c>
      <c r="R338" s="7">
        <f>Table1[[#This Row],[Số còn phải thu ĐK]]+Table1[[#This Row],[Giá Trị HD sau CK]]-Table1[[#This Row],[Số tiền đã thu]]</f>
        <v>0</v>
      </c>
      <c r="S338" s="6">
        <f>IF(Table1[[#This Row],[Ngày hóa đơn]]&lt;&gt;"",Table1[[#This Row],[Ngày hóa đơn]],IF(Table1[[#This Row],[Ngày hạch toán]]&lt;&gt;"",Table1[[#This Row],[Ngày hạch toán]],""))</f>
        <v>46049</v>
      </c>
      <c r="T338" s="7"/>
      <c r="U338" s="6">
        <f>IF(Table1[[#This Row],[Ngày tính CN]]="","",S338+T338)</f>
        <v>46049</v>
      </c>
      <c r="V338" s="32">
        <f ca="1">IF(Table1[[#This Row],[Hạn thanh toán]]="","",IF((U338-NOW())&lt;0,0,(U338-NOW())))</f>
        <v>0</v>
      </c>
      <c r="W338" s="32"/>
      <c r="X338" s="32" t="str">
        <f ca="1">IF(OR(U338="",R338=0),"",IF((U338-NOW())&lt;0,-(U338-NOW()),0))</f>
        <v/>
      </c>
      <c r="Y338" s="2" t="str">
        <f>IF(R338=0,"Đã thanh toán",IF(X338="","",IF(X338&lt;=0,"Chưa đến hạn thanh toán",IF(X338&lt;=30,"Nợ quá hạn 30 ngày",IF(X338&lt;=60,"Nợ quá hạn từ 30 ngày đến 60 ngày",IF(X338&lt;=90,"Nợ quá hạn từ 60 ngày đến 90 ngày",IF(X338&lt;=120,"Nợ quá hạn từ 90 ngày đến 120 ngày","Nợ quá hạn hơn 120 ngày có khả năng mất thanh toán")))))))</f>
        <v>Đã thanh toán</v>
      </c>
      <c r="Z338" s="42">
        <f>IF(S338="","",S338)</f>
        <v>46049</v>
      </c>
      <c r="AA338" s="42">
        <f>IF(M338="","",M338)</f>
        <v>46077</v>
      </c>
      <c r="AD338" s="2" t="str">
        <f>VLOOKUP($A338,MA_KH!$A:$Q,MA_KH!O$1,0)</f>
        <v>MEGA</v>
      </c>
      <c r="AE338" s="2" t="str">
        <f>VLOOKUP($A338,MA_KH!$A:$Q,MA_KH!P$1,0)</f>
        <v>CÔNG TY TNHH MM MEGA MARKET (VIỆT NAM)</v>
      </c>
    </row>
    <row r="339" spans="1:31" ht="25.5" customHeight="1">
      <c r="A339" s="54" t="s">
        <v>16303</v>
      </c>
      <c r="B339" s="54" t="s">
        <v>102</v>
      </c>
      <c r="C339" s="55">
        <v>46042</v>
      </c>
      <c r="D339" s="54" t="s">
        <v>17068</v>
      </c>
      <c r="E339" s="55">
        <v>46049</v>
      </c>
      <c r="F339" s="54" t="s">
        <v>19231</v>
      </c>
      <c r="G339" s="54" t="s">
        <v>17069</v>
      </c>
      <c r="H339" s="56">
        <v>4743250</v>
      </c>
      <c r="I339" s="63">
        <v>0</v>
      </c>
      <c r="J339" s="56">
        <v>379460</v>
      </c>
      <c r="K339" s="56">
        <v>5122710</v>
      </c>
      <c r="L339" s="64" t="s">
        <v>17236</v>
      </c>
      <c r="M339" s="6">
        <v>46077</v>
      </c>
      <c r="O339" s="32">
        <f>IF(Table1[[#This Row],[Phân loại]]="Tồn đầu kỳ",Table1[[#This Row],[Tổng giá trị]],0)</f>
        <v>0</v>
      </c>
      <c r="P339" s="7">
        <f>IF(Table1[[#This Row],[Số còn phải thu ĐK]]&lt;&gt;0,0,IF(Table1[[#This Row],[Phân loại]]="Bán hàng",Table1[[#This Row],[Tổng giá trị]],-Table1[[#This Row],[Tổng giá trị]]))</f>
        <v>5122710</v>
      </c>
      <c r="Q339" s="32">
        <f>IF(M339&lt;&gt;"",IF(O339&lt;&gt;0,O339,P339),0)</f>
        <v>5122710</v>
      </c>
      <c r="R339" s="7">
        <f>Table1[[#This Row],[Số còn phải thu ĐK]]+Table1[[#This Row],[Giá Trị HD sau CK]]-Table1[[#This Row],[Số tiền đã thu]]</f>
        <v>0</v>
      </c>
      <c r="S339" s="6">
        <f>IF(Table1[[#This Row],[Ngày hóa đơn]]&lt;&gt;"",Table1[[#This Row],[Ngày hóa đơn]],IF(Table1[[#This Row],[Ngày hạch toán]]&lt;&gt;"",Table1[[#This Row],[Ngày hạch toán]],""))</f>
        <v>46049</v>
      </c>
      <c r="T339" s="7"/>
      <c r="U339" s="6">
        <f>IF(Table1[[#This Row],[Ngày tính CN]]="","",S339+T339)</f>
        <v>46049</v>
      </c>
      <c r="V339" s="32">
        <f ca="1">IF(Table1[[#This Row],[Hạn thanh toán]]="","",IF((U339-NOW())&lt;0,0,(U339-NOW())))</f>
        <v>0</v>
      </c>
      <c r="W339" s="32"/>
      <c r="X339" s="32" t="str">
        <f ca="1">IF(OR(U339="",R339=0),"",IF((U339-NOW())&lt;0,-(U339-NOW()),0))</f>
        <v/>
      </c>
      <c r="Y339" s="2" t="str">
        <f>IF(R339=0,"Đã thanh toán",IF(X339="","",IF(X339&lt;=0,"Chưa đến hạn thanh toán",IF(X339&lt;=30,"Nợ quá hạn 30 ngày",IF(X339&lt;=60,"Nợ quá hạn từ 30 ngày đến 60 ngày",IF(X339&lt;=90,"Nợ quá hạn từ 60 ngày đến 90 ngày",IF(X339&lt;=120,"Nợ quá hạn từ 90 ngày đến 120 ngày","Nợ quá hạn hơn 120 ngày có khả năng mất thanh toán")))))))</f>
        <v>Đã thanh toán</v>
      </c>
      <c r="Z339" s="42">
        <f>IF(S339="","",S339)</f>
        <v>46049</v>
      </c>
      <c r="AA339" s="42">
        <f>IF(M339="","",M339)</f>
        <v>46077</v>
      </c>
      <c r="AD339" s="2" t="str">
        <f>VLOOKUP($A339,MA_KH!$A:$Q,MA_KH!O$1,0)</f>
        <v>MEGA</v>
      </c>
      <c r="AE339" s="2" t="str">
        <f>VLOOKUP($A339,MA_KH!$A:$Q,MA_KH!P$1,0)</f>
        <v>CÔNG TY TNHH MM MEGA MARKET (VIỆT NAM)</v>
      </c>
    </row>
    <row r="340" spans="1:31" ht="25.5" customHeight="1">
      <c r="A340" s="54" t="s">
        <v>16303</v>
      </c>
      <c r="B340" s="54" t="s">
        <v>102</v>
      </c>
      <c r="C340" s="55">
        <v>46042</v>
      </c>
      <c r="D340" s="54" t="s">
        <v>17070</v>
      </c>
      <c r="E340" s="55">
        <v>46049</v>
      </c>
      <c r="F340" s="54" t="s">
        <v>19232</v>
      </c>
      <c r="G340" s="54" t="s">
        <v>17071</v>
      </c>
      <c r="H340" s="56">
        <v>9644400</v>
      </c>
      <c r="I340" s="63">
        <v>0</v>
      </c>
      <c r="J340" s="56">
        <v>771552</v>
      </c>
      <c r="K340" s="56">
        <v>10415952</v>
      </c>
      <c r="L340" s="64" t="s">
        <v>17236</v>
      </c>
      <c r="M340" s="6">
        <v>46077</v>
      </c>
      <c r="O340" s="32">
        <f>IF(Table1[[#This Row],[Phân loại]]="Tồn đầu kỳ",Table1[[#This Row],[Tổng giá trị]],0)</f>
        <v>0</v>
      </c>
      <c r="P340" s="7">
        <f>IF(Table1[[#This Row],[Số còn phải thu ĐK]]&lt;&gt;0,0,IF(Table1[[#This Row],[Phân loại]]="Bán hàng",Table1[[#This Row],[Tổng giá trị]],-Table1[[#This Row],[Tổng giá trị]]))</f>
        <v>10415952</v>
      </c>
      <c r="Q340" s="32">
        <f>IF(M340&lt;&gt;"",IF(O340&lt;&gt;0,O340,P340),0)</f>
        <v>10415952</v>
      </c>
      <c r="R340" s="7">
        <f>Table1[[#This Row],[Số còn phải thu ĐK]]+Table1[[#This Row],[Giá Trị HD sau CK]]-Table1[[#This Row],[Số tiền đã thu]]</f>
        <v>0</v>
      </c>
      <c r="S340" s="6">
        <f>IF(Table1[[#This Row],[Ngày hóa đơn]]&lt;&gt;"",Table1[[#This Row],[Ngày hóa đơn]],IF(Table1[[#This Row],[Ngày hạch toán]]&lt;&gt;"",Table1[[#This Row],[Ngày hạch toán]],""))</f>
        <v>46049</v>
      </c>
      <c r="T340" s="7"/>
      <c r="U340" s="6">
        <f>IF(Table1[[#This Row],[Ngày tính CN]]="","",S340+T340)</f>
        <v>46049</v>
      </c>
      <c r="V340" s="32">
        <f ca="1">IF(Table1[[#This Row],[Hạn thanh toán]]="","",IF((U340-NOW())&lt;0,0,(U340-NOW())))</f>
        <v>0</v>
      </c>
      <c r="W340" s="32"/>
      <c r="X340" s="32" t="str">
        <f ca="1">IF(OR(U340="",R340=0),"",IF((U340-NOW())&lt;0,-(U340-NOW()),0))</f>
        <v/>
      </c>
      <c r="Y340" s="2" t="str">
        <f>IF(R340=0,"Đã thanh toán",IF(X340="","",IF(X340&lt;=0,"Chưa đến hạn thanh toán",IF(X340&lt;=30,"Nợ quá hạn 30 ngày",IF(X340&lt;=60,"Nợ quá hạn từ 30 ngày đến 60 ngày",IF(X340&lt;=90,"Nợ quá hạn từ 60 ngày đến 90 ngày",IF(X340&lt;=120,"Nợ quá hạn từ 90 ngày đến 120 ngày","Nợ quá hạn hơn 120 ngày có khả năng mất thanh toán")))))))</f>
        <v>Đã thanh toán</v>
      </c>
      <c r="Z340" s="42">
        <f>IF(S340="","",S340)</f>
        <v>46049</v>
      </c>
      <c r="AA340" s="42">
        <f>IF(M340="","",M340)</f>
        <v>46077</v>
      </c>
      <c r="AD340" s="2" t="str">
        <f>VLOOKUP($A340,MA_KH!$A:$Q,MA_KH!O$1,0)</f>
        <v>MEGA</v>
      </c>
      <c r="AE340" s="2" t="str">
        <f>VLOOKUP($A340,MA_KH!$A:$Q,MA_KH!P$1,0)</f>
        <v>CÔNG TY TNHH MM MEGA MARKET (VIỆT NAM)</v>
      </c>
    </row>
    <row r="341" spans="1:31" ht="25.5" customHeight="1">
      <c r="A341" s="54" t="s">
        <v>16303</v>
      </c>
      <c r="B341" s="54" t="s">
        <v>102</v>
      </c>
      <c r="C341" s="55">
        <v>46042</v>
      </c>
      <c r="D341" s="54" t="s">
        <v>17072</v>
      </c>
      <c r="E341" s="55">
        <v>46049</v>
      </c>
      <c r="F341" s="54" t="s">
        <v>19233</v>
      </c>
      <c r="G341" s="54" t="s">
        <v>17073</v>
      </c>
      <c r="H341" s="56">
        <v>948650</v>
      </c>
      <c r="I341" s="63">
        <v>0</v>
      </c>
      <c r="J341" s="56">
        <v>75892</v>
      </c>
      <c r="K341" s="56">
        <v>1024542</v>
      </c>
      <c r="L341" s="64" t="s">
        <v>17236</v>
      </c>
      <c r="M341" s="6">
        <v>46077</v>
      </c>
      <c r="O341" s="32">
        <f>IF(Table1[[#This Row],[Phân loại]]="Tồn đầu kỳ",Table1[[#This Row],[Tổng giá trị]],0)</f>
        <v>0</v>
      </c>
      <c r="P341" s="7">
        <f>IF(Table1[[#This Row],[Số còn phải thu ĐK]]&lt;&gt;0,0,IF(Table1[[#This Row],[Phân loại]]="Bán hàng",Table1[[#This Row],[Tổng giá trị]],-Table1[[#This Row],[Tổng giá trị]]))</f>
        <v>1024542</v>
      </c>
      <c r="Q341" s="32">
        <f>IF(M341&lt;&gt;"",IF(O341&lt;&gt;0,O341,P341),0)</f>
        <v>1024542</v>
      </c>
      <c r="R341" s="7">
        <f>Table1[[#This Row],[Số còn phải thu ĐK]]+Table1[[#This Row],[Giá Trị HD sau CK]]-Table1[[#This Row],[Số tiền đã thu]]</f>
        <v>0</v>
      </c>
      <c r="S341" s="6">
        <f>IF(Table1[[#This Row],[Ngày hóa đơn]]&lt;&gt;"",Table1[[#This Row],[Ngày hóa đơn]],IF(Table1[[#This Row],[Ngày hạch toán]]&lt;&gt;"",Table1[[#This Row],[Ngày hạch toán]],""))</f>
        <v>46049</v>
      </c>
      <c r="T341" s="7"/>
      <c r="U341" s="6">
        <f>IF(Table1[[#This Row],[Ngày tính CN]]="","",S341+T341)</f>
        <v>46049</v>
      </c>
      <c r="V341" s="32">
        <f ca="1">IF(Table1[[#This Row],[Hạn thanh toán]]="","",IF((U341-NOW())&lt;0,0,(U341-NOW())))</f>
        <v>0</v>
      </c>
      <c r="W341" s="32"/>
      <c r="X341" s="32" t="str">
        <f ca="1">IF(OR(U341="",R341=0),"",IF((U341-NOW())&lt;0,-(U341-NOW()),0))</f>
        <v/>
      </c>
      <c r="Y341" s="2" t="str">
        <f>IF(R341=0,"Đã thanh toán",IF(X341="","",IF(X341&lt;=0,"Chưa đến hạn thanh toán",IF(X341&lt;=30,"Nợ quá hạn 30 ngày",IF(X341&lt;=60,"Nợ quá hạn từ 30 ngày đến 60 ngày",IF(X341&lt;=90,"Nợ quá hạn từ 60 ngày đến 90 ngày",IF(X341&lt;=120,"Nợ quá hạn từ 90 ngày đến 120 ngày","Nợ quá hạn hơn 120 ngày có khả năng mất thanh toán")))))))</f>
        <v>Đã thanh toán</v>
      </c>
      <c r="Z341" s="42">
        <f>IF(S341="","",S341)</f>
        <v>46049</v>
      </c>
      <c r="AA341" s="42">
        <f>IF(M341="","",M341)</f>
        <v>46077</v>
      </c>
      <c r="AD341" s="2" t="str">
        <f>VLOOKUP($A341,MA_KH!$A:$Q,MA_KH!O$1,0)</f>
        <v>MEGA</v>
      </c>
      <c r="AE341" s="2" t="str">
        <f>VLOOKUP($A341,MA_KH!$A:$Q,MA_KH!P$1,0)</f>
        <v>CÔNG TY TNHH MM MEGA MARKET (VIỆT NAM)</v>
      </c>
    </row>
    <row r="342" spans="1:31" ht="25.5" customHeight="1">
      <c r="A342" s="54" t="s">
        <v>16303</v>
      </c>
      <c r="B342" s="54" t="s">
        <v>102</v>
      </c>
      <c r="C342" s="55">
        <v>46042</v>
      </c>
      <c r="D342" s="54" t="s">
        <v>17074</v>
      </c>
      <c r="E342" s="55">
        <v>46049</v>
      </c>
      <c r="F342" s="54" t="s">
        <v>19234</v>
      </c>
      <c r="G342" s="54" t="s">
        <v>17075</v>
      </c>
      <c r="H342" s="56">
        <v>9235611</v>
      </c>
      <c r="I342" s="63">
        <v>0</v>
      </c>
      <c r="J342" s="56">
        <v>738849</v>
      </c>
      <c r="K342" s="56">
        <v>9974460</v>
      </c>
      <c r="L342" s="64" t="s">
        <v>17236</v>
      </c>
      <c r="M342" s="6">
        <v>46077</v>
      </c>
      <c r="O342" s="32">
        <f>IF(Table1[[#This Row],[Phân loại]]="Tồn đầu kỳ",Table1[[#This Row],[Tổng giá trị]],0)</f>
        <v>0</v>
      </c>
      <c r="P342" s="7">
        <f>IF(Table1[[#This Row],[Số còn phải thu ĐK]]&lt;&gt;0,0,IF(Table1[[#This Row],[Phân loại]]="Bán hàng",Table1[[#This Row],[Tổng giá trị]],-Table1[[#This Row],[Tổng giá trị]]))</f>
        <v>9974460</v>
      </c>
      <c r="Q342" s="32">
        <f>IF(M342&lt;&gt;"",IF(O342&lt;&gt;0,O342,P342),0)</f>
        <v>9974460</v>
      </c>
      <c r="R342" s="7">
        <f>Table1[[#This Row],[Số còn phải thu ĐK]]+Table1[[#This Row],[Giá Trị HD sau CK]]-Table1[[#This Row],[Số tiền đã thu]]</f>
        <v>0</v>
      </c>
      <c r="S342" s="6">
        <f>IF(Table1[[#This Row],[Ngày hóa đơn]]&lt;&gt;"",Table1[[#This Row],[Ngày hóa đơn]],IF(Table1[[#This Row],[Ngày hạch toán]]&lt;&gt;"",Table1[[#This Row],[Ngày hạch toán]],""))</f>
        <v>46049</v>
      </c>
      <c r="T342" s="7"/>
      <c r="U342" s="6">
        <f>IF(Table1[[#This Row],[Ngày tính CN]]="","",S342+T342)</f>
        <v>46049</v>
      </c>
      <c r="V342" s="32">
        <f ca="1">IF(Table1[[#This Row],[Hạn thanh toán]]="","",IF((U342-NOW())&lt;0,0,(U342-NOW())))</f>
        <v>0</v>
      </c>
      <c r="W342" s="32"/>
      <c r="X342" s="32" t="str">
        <f ca="1">IF(OR(U342="",R342=0),"",IF((U342-NOW())&lt;0,-(U342-NOW()),0))</f>
        <v/>
      </c>
      <c r="Y342" s="2" t="str">
        <f>IF(R342=0,"Đã thanh toán",IF(X342="","",IF(X342&lt;=0,"Chưa đến hạn thanh toán",IF(X342&lt;=30,"Nợ quá hạn 30 ngày",IF(X342&lt;=60,"Nợ quá hạn từ 30 ngày đến 60 ngày",IF(X342&lt;=90,"Nợ quá hạn từ 60 ngày đến 90 ngày",IF(X342&lt;=120,"Nợ quá hạn từ 90 ngày đến 120 ngày","Nợ quá hạn hơn 120 ngày có khả năng mất thanh toán")))))))</f>
        <v>Đã thanh toán</v>
      </c>
      <c r="Z342" s="42">
        <f>IF(S342="","",S342)</f>
        <v>46049</v>
      </c>
      <c r="AA342" s="42">
        <f>IF(M342="","",M342)</f>
        <v>46077</v>
      </c>
      <c r="AD342" s="2" t="str">
        <f>VLOOKUP($A342,MA_KH!$A:$Q,MA_KH!O$1,0)</f>
        <v>MEGA</v>
      </c>
      <c r="AE342" s="2" t="str">
        <f>VLOOKUP($A342,MA_KH!$A:$Q,MA_KH!P$1,0)</f>
        <v>CÔNG TY TNHH MM MEGA MARKET (VIỆT NAM)</v>
      </c>
    </row>
    <row r="343" spans="1:31" ht="25.5" customHeight="1">
      <c r="A343" s="54" t="s">
        <v>16299</v>
      </c>
      <c r="B343" s="54" t="s">
        <v>190</v>
      </c>
      <c r="C343" s="55">
        <v>46042</v>
      </c>
      <c r="D343" s="54" t="s">
        <v>17076</v>
      </c>
      <c r="E343" s="55">
        <v>46042</v>
      </c>
      <c r="F343" s="54" t="s">
        <v>19235</v>
      </c>
      <c r="G343" s="54" t="s">
        <v>17077</v>
      </c>
      <c r="H343" s="56">
        <v>5477189</v>
      </c>
      <c r="I343" s="63">
        <v>0</v>
      </c>
      <c r="J343" s="56">
        <v>0</v>
      </c>
      <c r="K343" s="56">
        <v>5477189</v>
      </c>
      <c r="L343" s="64" t="s">
        <v>17237</v>
      </c>
      <c r="M343" s="6">
        <v>46048</v>
      </c>
      <c r="O343" s="32">
        <f>IF(Table1[[#This Row],[Phân loại]]="Tồn đầu kỳ",Table1[[#This Row],[Tổng giá trị]],0)</f>
        <v>0</v>
      </c>
      <c r="P343" s="7">
        <f>IF(Table1[[#This Row],[Số còn phải thu ĐK]]&lt;&gt;0,0,IF(Table1[[#This Row],[Phân loại]]="Bán hàng",Table1[[#This Row],[Tổng giá trị]],-Table1[[#This Row],[Tổng giá trị]]))</f>
        <v>-5477189</v>
      </c>
      <c r="Q343" s="32">
        <f>IF(M343&lt;&gt;"",IF(O343&lt;&gt;0,O343,P343),0)</f>
        <v>-5477189</v>
      </c>
      <c r="R343" s="7">
        <f>Table1[[#This Row],[Số còn phải thu ĐK]]+Table1[[#This Row],[Giá Trị HD sau CK]]-Table1[[#This Row],[Số tiền đã thu]]</f>
        <v>0</v>
      </c>
      <c r="S343" s="6">
        <f>IF(Table1[[#This Row],[Ngày hóa đơn]]&lt;&gt;"",Table1[[#This Row],[Ngày hóa đơn]],IF(Table1[[#This Row],[Ngày hạch toán]]&lt;&gt;"",Table1[[#This Row],[Ngày hạch toán]],""))</f>
        <v>46042</v>
      </c>
      <c r="T343" s="7"/>
      <c r="U343" s="6">
        <f>IF(Table1[[#This Row],[Ngày tính CN]]="","",S343+T343)</f>
        <v>46042</v>
      </c>
      <c r="V343" s="32">
        <f ca="1">IF(Table1[[#This Row],[Hạn thanh toán]]="","",IF((U343-NOW())&lt;0,0,(U343-NOW())))</f>
        <v>0</v>
      </c>
      <c r="W343" s="32"/>
      <c r="X343" s="32" t="str">
        <f ca="1">IF(OR(U343="",R343=0),"",IF((U343-NOW())&lt;0,-(U343-NOW()),0))</f>
        <v/>
      </c>
      <c r="Y343" s="2" t="str">
        <f>IF(R343=0,"Đã thanh toán",IF(X343="","",IF(X343&lt;=0,"Chưa đến hạn thanh toán",IF(X343&lt;=30,"Nợ quá hạn 30 ngày",IF(X343&lt;=60,"Nợ quá hạn từ 30 ngày đến 60 ngày",IF(X343&lt;=90,"Nợ quá hạn từ 60 ngày đến 90 ngày",IF(X343&lt;=120,"Nợ quá hạn từ 90 ngày đến 120 ngày","Nợ quá hạn hơn 120 ngày có khả năng mất thanh toán")))))))</f>
        <v>Đã thanh toán</v>
      </c>
      <c r="Z343" s="42">
        <f>IF(S343="","",S343)</f>
        <v>46042</v>
      </c>
      <c r="AA343" s="42">
        <f>IF(M343="","",M343)</f>
        <v>46048</v>
      </c>
      <c r="AD343" s="2" t="str">
        <f>VLOOKUP($A343,MA_KH!$A:$Q,MA_KH!O$1,0)</f>
        <v>MEGA</v>
      </c>
      <c r="AE343" s="2" t="str">
        <f>VLOOKUP($A343,MA_KH!$A:$Q,MA_KH!P$1,0)</f>
        <v>CÔNG TY TNHH MM MEGA MARKET (VIỆT NAM)</v>
      </c>
    </row>
    <row r="344" spans="1:31" ht="25.5" customHeight="1">
      <c r="A344" s="54" t="s">
        <v>16300</v>
      </c>
      <c r="B344" s="54" t="s">
        <v>7238</v>
      </c>
      <c r="C344" s="55">
        <v>46043</v>
      </c>
      <c r="D344" s="54" t="s">
        <v>17078</v>
      </c>
      <c r="E344" s="55">
        <v>46046</v>
      </c>
      <c r="F344" s="54" t="s">
        <v>19236</v>
      </c>
      <c r="G344" s="54" t="s">
        <v>17079</v>
      </c>
      <c r="H344" s="56">
        <v>3857760</v>
      </c>
      <c r="I344" s="63">
        <v>0</v>
      </c>
      <c r="J344" s="56">
        <v>308621</v>
      </c>
      <c r="K344" s="56">
        <v>4166381</v>
      </c>
      <c r="L344" s="64" t="s">
        <v>17236</v>
      </c>
      <c r="M344" s="6">
        <v>46091</v>
      </c>
      <c r="O344" s="32">
        <f>IF(Table1[[#This Row],[Phân loại]]="Tồn đầu kỳ",Table1[[#This Row],[Tổng giá trị]],0)</f>
        <v>0</v>
      </c>
      <c r="P344" s="7">
        <f>IF(Table1[[#This Row],[Số còn phải thu ĐK]]&lt;&gt;0,0,IF(Table1[[#This Row],[Phân loại]]="Bán hàng",Table1[[#This Row],[Tổng giá trị]],-Table1[[#This Row],[Tổng giá trị]]))</f>
        <v>4166381</v>
      </c>
      <c r="Q344" s="32">
        <f>IF(M344&lt;&gt;"",IF(O344&lt;&gt;0,O344,P344),0)</f>
        <v>4166381</v>
      </c>
      <c r="R344" s="7">
        <f>Table1[[#This Row],[Số còn phải thu ĐK]]+Table1[[#This Row],[Giá Trị HD sau CK]]-Table1[[#This Row],[Số tiền đã thu]]</f>
        <v>0</v>
      </c>
      <c r="S344" s="6">
        <f>IF(Table1[[#This Row],[Ngày hóa đơn]]&lt;&gt;"",Table1[[#This Row],[Ngày hóa đơn]],IF(Table1[[#This Row],[Ngày hạch toán]]&lt;&gt;"",Table1[[#This Row],[Ngày hạch toán]],""))</f>
        <v>46046</v>
      </c>
      <c r="T344" s="7"/>
      <c r="U344" s="6">
        <f>IF(Table1[[#This Row],[Ngày tính CN]]="","",S344+T344)</f>
        <v>46046</v>
      </c>
      <c r="V344" s="32">
        <f ca="1">IF(Table1[[#This Row],[Hạn thanh toán]]="","",IF((U344-NOW())&lt;0,0,(U344-NOW())))</f>
        <v>0</v>
      </c>
      <c r="W344" s="32"/>
      <c r="X344" s="32" t="str">
        <f ca="1">IF(OR(U344="",R344=0),"",IF((U344-NOW())&lt;0,-(U344-NOW()),0))</f>
        <v/>
      </c>
      <c r="Y344" s="2" t="str">
        <f>IF(R344=0,"Đã thanh toán",IF(X344="","",IF(X344&lt;=0,"Chưa đến hạn thanh toán",IF(X344&lt;=30,"Nợ quá hạn 30 ngày",IF(X344&lt;=60,"Nợ quá hạn từ 30 ngày đến 60 ngày",IF(X344&lt;=90,"Nợ quá hạn từ 60 ngày đến 90 ngày",IF(X344&lt;=120,"Nợ quá hạn từ 90 ngày đến 120 ngày","Nợ quá hạn hơn 120 ngày có khả năng mất thanh toán")))))))</f>
        <v>Đã thanh toán</v>
      </c>
      <c r="Z344" s="42">
        <f>IF(S344="","",S344)</f>
        <v>46046</v>
      </c>
      <c r="AA344" s="42">
        <f>IF(M344="","",M344)</f>
        <v>46091</v>
      </c>
      <c r="AD344" s="2" t="str">
        <f>VLOOKUP($A344,MA_KH!$A:$Q,MA_KH!O$1,0)</f>
        <v>MEGA</v>
      </c>
      <c r="AE344" s="2" t="str">
        <f>VLOOKUP($A344,MA_KH!$A:$Q,MA_KH!P$1,0)</f>
        <v>CÔNG TY TNHH MM MEGA MARKET (VIỆT NAM)</v>
      </c>
    </row>
    <row r="345" spans="1:31" ht="25.5" customHeight="1">
      <c r="A345" s="54" t="s">
        <v>16300</v>
      </c>
      <c r="B345" s="54" t="s">
        <v>7238</v>
      </c>
      <c r="C345" s="55">
        <v>46043</v>
      </c>
      <c r="D345" s="54" t="s">
        <v>17080</v>
      </c>
      <c r="E345" s="55">
        <v>46046</v>
      </c>
      <c r="F345" s="54" t="s">
        <v>19237</v>
      </c>
      <c r="G345" s="54" t="s">
        <v>17081</v>
      </c>
      <c r="H345" s="56">
        <v>3287240</v>
      </c>
      <c r="I345" s="63">
        <v>0</v>
      </c>
      <c r="J345" s="56">
        <v>262979</v>
      </c>
      <c r="K345" s="56">
        <v>3550219</v>
      </c>
      <c r="L345" s="64" t="s">
        <v>17236</v>
      </c>
      <c r="M345" s="6">
        <v>46091</v>
      </c>
      <c r="O345" s="32">
        <f>IF(Table1[[#This Row],[Phân loại]]="Tồn đầu kỳ",Table1[[#This Row],[Tổng giá trị]],0)</f>
        <v>0</v>
      </c>
      <c r="P345" s="7">
        <f>IF(Table1[[#This Row],[Số còn phải thu ĐK]]&lt;&gt;0,0,IF(Table1[[#This Row],[Phân loại]]="Bán hàng",Table1[[#This Row],[Tổng giá trị]],-Table1[[#This Row],[Tổng giá trị]]))</f>
        <v>3550219</v>
      </c>
      <c r="Q345" s="32">
        <f>IF(M345&lt;&gt;"",IF(O345&lt;&gt;0,O345,P345),0)</f>
        <v>3550219</v>
      </c>
      <c r="R345" s="7">
        <f>Table1[[#This Row],[Số còn phải thu ĐK]]+Table1[[#This Row],[Giá Trị HD sau CK]]-Table1[[#This Row],[Số tiền đã thu]]</f>
        <v>0</v>
      </c>
      <c r="S345" s="6">
        <f>IF(Table1[[#This Row],[Ngày hóa đơn]]&lt;&gt;"",Table1[[#This Row],[Ngày hóa đơn]],IF(Table1[[#This Row],[Ngày hạch toán]]&lt;&gt;"",Table1[[#This Row],[Ngày hạch toán]],""))</f>
        <v>46046</v>
      </c>
      <c r="T345" s="7"/>
      <c r="U345" s="6">
        <f>IF(Table1[[#This Row],[Ngày tính CN]]="","",S345+T345)</f>
        <v>46046</v>
      </c>
      <c r="V345" s="32">
        <f ca="1">IF(Table1[[#This Row],[Hạn thanh toán]]="","",IF((U345-NOW())&lt;0,0,(U345-NOW())))</f>
        <v>0</v>
      </c>
      <c r="W345" s="32"/>
      <c r="X345" s="32" t="str">
        <f ca="1">IF(OR(U345="",R345=0),"",IF((U345-NOW())&lt;0,-(U345-NOW()),0))</f>
        <v/>
      </c>
      <c r="Y345" s="2" t="str">
        <f>IF(R345=0,"Đã thanh toán",IF(X345="","",IF(X345&lt;=0,"Chưa đến hạn thanh toán",IF(X345&lt;=30,"Nợ quá hạn 30 ngày",IF(X345&lt;=60,"Nợ quá hạn từ 30 ngày đến 60 ngày",IF(X345&lt;=90,"Nợ quá hạn từ 60 ngày đến 90 ngày",IF(X345&lt;=120,"Nợ quá hạn từ 90 ngày đến 120 ngày","Nợ quá hạn hơn 120 ngày có khả năng mất thanh toán")))))))</f>
        <v>Đã thanh toán</v>
      </c>
      <c r="Z345" s="42">
        <f>IF(S345="","",S345)</f>
        <v>46046</v>
      </c>
      <c r="AA345" s="42">
        <f>IF(M345="","",M345)</f>
        <v>46091</v>
      </c>
      <c r="AD345" s="2" t="str">
        <f>VLOOKUP($A345,MA_KH!$A:$Q,MA_KH!O$1,0)</f>
        <v>MEGA</v>
      </c>
      <c r="AE345" s="2" t="str">
        <f>VLOOKUP($A345,MA_KH!$A:$Q,MA_KH!P$1,0)</f>
        <v>CÔNG TY TNHH MM MEGA MARKET (VIỆT NAM)</v>
      </c>
    </row>
    <row r="346" spans="1:31" ht="25.5" customHeight="1">
      <c r="A346" s="54" t="s">
        <v>16300</v>
      </c>
      <c r="B346" s="54" t="s">
        <v>7238</v>
      </c>
      <c r="C346" s="55">
        <v>46043</v>
      </c>
      <c r="D346" s="54" t="s">
        <v>17082</v>
      </c>
      <c r="E346" s="55">
        <v>46046</v>
      </c>
      <c r="F346" s="54" t="s">
        <v>19238</v>
      </c>
      <c r="G346" s="54" t="s">
        <v>17083</v>
      </c>
      <c r="H346" s="56">
        <v>9918960</v>
      </c>
      <c r="I346" s="63">
        <v>0</v>
      </c>
      <c r="J346" s="56">
        <v>793517</v>
      </c>
      <c r="K346" s="56">
        <v>10712477</v>
      </c>
      <c r="L346" s="64" t="s">
        <v>17236</v>
      </c>
      <c r="M346" s="6">
        <v>46091</v>
      </c>
      <c r="O346" s="32">
        <f>IF(Table1[[#This Row],[Phân loại]]="Tồn đầu kỳ",Table1[[#This Row],[Tổng giá trị]],0)</f>
        <v>0</v>
      </c>
      <c r="P346" s="7">
        <f>IF(Table1[[#This Row],[Số còn phải thu ĐK]]&lt;&gt;0,0,IF(Table1[[#This Row],[Phân loại]]="Bán hàng",Table1[[#This Row],[Tổng giá trị]],-Table1[[#This Row],[Tổng giá trị]]))</f>
        <v>10712477</v>
      </c>
      <c r="Q346" s="32">
        <f>IF(M346&lt;&gt;"",IF(O346&lt;&gt;0,O346,P346),0)</f>
        <v>10712477</v>
      </c>
      <c r="R346" s="7">
        <f>Table1[[#This Row],[Số còn phải thu ĐK]]+Table1[[#This Row],[Giá Trị HD sau CK]]-Table1[[#This Row],[Số tiền đã thu]]</f>
        <v>0</v>
      </c>
      <c r="S346" s="6">
        <f>IF(Table1[[#This Row],[Ngày hóa đơn]]&lt;&gt;"",Table1[[#This Row],[Ngày hóa đơn]],IF(Table1[[#This Row],[Ngày hạch toán]]&lt;&gt;"",Table1[[#This Row],[Ngày hạch toán]],""))</f>
        <v>46046</v>
      </c>
      <c r="T346" s="7"/>
      <c r="U346" s="6">
        <f>IF(Table1[[#This Row],[Ngày tính CN]]="","",S346+T346)</f>
        <v>46046</v>
      </c>
      <c r="V346" s="32">
        <f ca="1">IF(Table1[[#This Row],[Hạn thanh toán]]="","",IF((U346-NOW())&lt;0,0,(U346-NOW())))</f>
        <v>0</v>
      </c>
      <c r="W346" s="32"/>
      <c r="X346" s="32" t="str">
        <f ca="1">IF(OR(U346="",R346=0),"",IF((U346-NOW())&lt;0,-(U346-NOW()),0))</f>
        <v/>
      </c>
      <c r="Y346" s="2" t="str">
        <f>IF(R346=0,"Đã thanh toán",IF(X346="","",IF(X346&lt;=0,"Chưa đến hạn thanh toán",IF(X346&lt;=30,"Nợ quá hạn 30 ngày",IF(X346&lt;=60,"Nợ quá hạn từ 30 ngày đến 60 ngày",IF(X346&lt;=90,"Nợ quá hạn từ 60 ngày đến 90 ngày",IF(X346&lt;=120,"Nợ quá hạn từ 90 ngày đến 120 ngày","Nợ quá hạn hơn 120 ngày có khả năng mất thanh toán")))))))</f>
        <v>Đã thanh toán</v>
      </c>
      <c r="Z346" s="42">
        <f>IF(S346="","",S346)</f>
        <v>46046</v>
      </c>
      <c r="AA346" s="42">
        <f>IF(M346="","",M346)</f>
        <v>46091</v>
      </c>
      <c r="AD346" s="2" t="str">
        <f>VLOOKUP($A346,MA_KH!$A:$Q,MA_KH!O$1,0)</f>
        <v>MEGA</v>
      </c>
      <c r="AE346" s="2" t="str">
        <f>VLOOKUP($A346,MA_KH!$A:$Q,MA_KH!P$1,0)</f>
        <v>CÔNG TY TNHH MM MEGA MARKET (VIỆT NAM)</v>
      </c>
    </row>
    <row r="347" spans="1:31" ht="25.5" customHeight="1">
      <c r="A347" s="54" t="s">
        <v>16303</v>
      </c>
      <c r="B347" s="54" t="s">
        <v>102</v>
      </c>
      <c r="C347" s="55">
        <v>46043</v>
      </c>
      <c r="D347" s="54" t="s">
        <v>17084</v>
      </c>
      <c r="E347" s="55">
        <v>46049</v>
      </c>
      <c r="F347" s="54" t="s">
        <v>19239</v>
      </c>
      <c r="G347" s="54" t="s">
        <v>17085</v>
      </c>
      <c r="H347" s="56">
        <v>932890</v>
      </c>
      <c r="I347" s="63">
        <v>0</v>
      </c>
      <c r="J347" s="56">
        <v>74631</v>
      </c>
      <c r="K347" s="56">
        <v>1007521</v>
      </c>
      <c r="L347" s="64" t="s">
        <v>17236</v>
      </c>
      <c r="M347" s="6">
        <v>46091</v>
      </c>
      <c r="O347" s="32">
        <f>IF(Table1[[#This Row],[Phân loại]]="Tồn đầu kỳ",Table1[[#This Row],[Tổng giá trị]],0)</f>
        <v>0</v>
      </c>
      <c r="P347" s="7">
        <f>IF(Table1[[#This Row],[Số còn phải thu ĐK]]&lt;&gt;0,0,IF(Table1[[#This Row],[Phân loại]]="Bán hàng",Table1[[#This Row],[Tổng giá trị]],-Table1[[#This Row],[Tổng giá trị]]))</f>
        <v>1007521</v>
      </c>
      <c r="Q347" s="32">
        <f>IF(M347&lt;&gt;"",IF(O347&lt;&gt;0,O347,P347),0)</f>
        <v>1007521</v>
      </c>
      <c r="R347" s="7">
        <f>Table1[[#This Row],[Số còn phải thu ĐK]]+Table1[[#This Row],[Giá Trị HD sau CK]]-Table1[[#This Row],[Số tiền đã thu]]</f>
        <v>0</v>
      </c>
      <c r="S347" s="6">
        <f>IF(Table1[[#This Row],[Ngày hóa đơn]]&lt;&gt;"",Table1[[#This Row],[Ngày hóa đơn]],IF(Table1[[#This Row],[Ngày hạch toán]]&lt;&gt;"",Table1[[#This Row],[Ngày hạch toán]],""))</f>
        <v>46049</v>
      </c>
      <c r="T347" s="7"/>
      <c r="U347" s="6">
        <f>IF(Table1[[#This Row],[Ngày tính CN]]="","",S347+T347)</f>
        <v>46049</v>
      </c>
      <c r="V347" s="32">
        <f ca="1">IF(Table1[[#This Row],[Hạn thanh toán]]="","",IF((U347-NOW())&lt;0,0,(U347-NOW())))</f>
        <v>0</v>
      </c>
      <c r="W347" s="32"/>
      <c r="X347" s="32" t="str">
        <f ca="1">IF(OR(U347="",R347=0),"",IF((U347-NOW())&lt;0,-(U347-NOW()),0))</f>
        <v/>
      </c>
      <c r="Y347" s="2" t="str">
        <f>IF(R347=0,"Đã thanh toán",IF(X347="","",IF(X347&lt;=0,"Chưa đến hạn thanh toán",IF(X347&lt;=30,"Nợ quá hạn 30 ngày",IF(X347&lt;=60,"Nợ quá hạn từ 30 ngày đến 60 ngày",IF(X347&lt;=90,"Nợ quá hạn từ 60 ngày đến 90 ngày",IF(X347&lt;=120,"Nợ quá hạn từ 90 ngày đến 120 ngày","Nợ quá hạn hơn 120 ngày có khả năng mất thanh toán")))))))</f>
        <v>Đã thanh toán</v>
      </c>
      <c r="Z347" s="42">
        <f>IF(S347="","",S347)</f>
        <v>46049</v>
      </c>
      <c r="AA347" s="42">
        <f>IF(M347="","",M347)</f>
        <v>46091</v>
      </c>
      <c r="AD347" s="2" t="str">
        <f>VLOOKUP($A347,MA_KH!$A:$Q,MA_KH!O$1,0)</f>
        <v>MEGA</v>
      </c>
      <c r="AE347" s="2" t="str">
        <f>VLOOKUP($A347,MA_KH!$A:$Q,MA_KH!P$1,0)</f>
        <v>CÔNG TY TNHH MM MEGA MARKET (VIỆT NAM)</v>
      </c>
    </row>
    <row r="348" spans="1:31" ht="25.5" customHeight="1">
      <c r="A348" s="54" t="s">
        <v>16301</v>
      </c>
      <c r="B348" s="54" t="s">
        <v>7241</v>
      </c>
      <c r="C348" s="55">
        <v>46043</v>
      </c>
      <c r="D348" s="54" t="s">
        <v>17086</v>
      </c>
      <c r="E348" s="55">
        <v>46053</v>
      </c>
      <c r="F348" s="54" t="s">
        <v>19240</v>
      </c>
      <c r="G348" s="54" t="s">
        <v>17088</v>
      </c>
      <c r="H348" s="56">
        <v>7252225</v>
      </c>
      <c r="I348" s="63">
        <v>0</v>
      </c>
      <c r="J348" s="56">
        <v>580178</v>
      </c>
      <c r="K348" s="56">
        <v>7832403</v>
      </c>
      <c r="L348" s="64" t="s">
        <v>17236</v>
      </c>
      <c r="M348" s="6">
        <v>46091</v>
      </c>
      <c r="O348" s="32">
        <f>IF(Table1[[#This Row],[Phân loại]]="Tồn đầu kỳ",Table1[[#This Row],[Tổng giá trị]],0)</f>
        <v>0</v>
      </c>
      <c r="P348" s="7">
        <f>IF(Table1[[#This Row],[Số còn phải thu ĐK]]&lt;&gt;0,0,IF(Table1[[#This Row],[Phân loại]]="Bán hàng",Table1[[#This Row],[Tổng giá trị]],-Table1[[#This Row],[Tổng giá trị]]))</f>
        <v>7832403</v>
      </c>
      <c r="Q348" s="32">
        <f>IF(M348&lt;&gt;"",IF(O348&lt;&gt;0,O348,P348),0)</f>
        <v>7832403</v>
      </c>
      <c r="R348" s="7">
        <f>Table1[[#This Row],[Số còn phải thu ĐK]]+Table1[[#This Row],[Giá Trị HD sau CK]]-Table1[[#This Row],[Số tiền đã thu]]</f>
        <v>0</v>
      </c>
      <c r="S348" s="6">
        <f>IF(Table1[[#This Row],[Ngày hóa đơn]]&lt;&gt;"",Table1[[#This Row],[Ngày hóa đơn]],IF(Table1[[#This Row],[Ngày hạch toán]]&lt;&gt;"",Table1[[#This Row],[Ngày hạch toán]],""))</f>
        <v>46053</v>
      </c>
      <c r="T348" s="7"/>
      <c r="U348" s="6">
        <f>IF(Table1[[#This Row],[Ngày tính CN]]="","",S348+T348)</f>
        <v>46053</v>
      </c>
      <c r="V348" s="32">
        <f ca="1">IF(Table1[[#This Row],[Hạn thanh toán]]="","",IF((U348-NOW())&lt;0,0,(U348-NOW())))</f>
        <v>0</v>
      </c>
      <c r="W348" s="32"/>
      <c r="X348" s="32" t="str">
        <f ca="1">IF(OR(U348="",R348=0),"",IF((U348-NOW())&lt;0,-(U348-NOW()),0))</f>
        <v/>
      </c>
      <c r="Y348" s="2" t="str">
        <f>IF(R348=0,"Đã thanh toán",IF(X348="","",IF(X348&lt;=0,"Chưa đến hạn thanh toán",IF(X348&lt;=30,"Nợ quá hạn 30 ngày",IF(X348&lt;=60,"Nợ quá hạn từ 30 ngày đến 60 ngày",IF(X348&lt;=90,"Nợ quá hạn từ 60 ngày đến 90 ngày",IF(X348&lt;=120,"Nợ quá hạn từ 90 ngày đến 120 ngày","Nợ quá hạn hơn 120 ngày có khả năng mất thanh toán")))))))</f>
        <v>Đã thanh toán</v>
      </c>
      <c r="Z348" s="42">
        <f>IF(S348="","",S348)</f>
        <v>46053</v>
      </c>
      <c r="AA348" s="42">
        <f>IF(M348="","",M348)</f>
        <v>46091</v>
      </c>
      <c r="AD348" s="2" t="str">
        <f>VLOOKUP($A348,MA_KH!$A:$Q,MA_KH!O$1,0)</f>
        <v>MEGA</v>
      </c>
      <c r="AE348" s="2" t="str">
        <f>VLOOKUP($A348,MA_KH!$A:$Q,MA_KH!P$1,0)</f>
        <v>CÔNG TY TNHH MM MEGA MARKET (VIỆT NAM)</v>
      </c>
    </row>
    <row r="349" spans="1:31" ht="25.5" customHeight="1">
      <c r="A349" s="54" t="s">
        <v>16288</v>
      </c>
      <c r="B349" s="54" t="s">
        <v>294</v>
      </c>
      <c r="C349" s="55">
        <v>46044</v>
      </c>
      <c r="D349" s="54" t="s">
        <v>17089</v>
      </c>
      <c r="E349" s="55">
        <v>46046</v>
      </c>
      <c r="F349" s="54" t="s">
        <v>19241</v>
      </c>
      <c r="G349" s="54" t="s">
        <v>17090</v>
      </c>
      <c r="H349" s="56">
        <v>3291100</v>
      </c>
      <c r="I349" s="63">
        <v>0</v>
      </c>
      <c r="J349" s="56">
        <v>263288</v>
      </c>
      <c r="K349" s="56">
        <v>3554388</v>
      </c>
      <c r="L349" s="64" t="s">
        <v>17236</v>
      </c>
      <c r="M349" s="6">
        <v>46091</v>
      </c>
      <c r="O349" s="32">
        <f>IF(Table1[[#This Row],[Phân loại]]="Tồn đầu kỳ",Table1[[#This Row],[Tổng giá trị]],0)</f>
        <v>0</v>
      </c>
      <c r="P349" s="7">
        <f>IF(Table1[[#This Row],[Số còn phải thu ĐK]]&lt;&gt;0,0,IF(Table1[[#This Row],[Phân loại]]="Bán hàng",Table1[[#This Row],[Tổng giá trị]],-Table1[[#This Row],[Tổng giá trị]]))</f>
        <v>3554388</v>
      </c>
      <c r="Q349" s="32">
        <f>IF(M349&lt;&gt;"",IF(O349&lt;&gt;0,O349,P349),0)</f>
        <v>3554388</v>
      </c>
      <c r="R349" s="7">
        <f>Table1[[#This Row],[Số còn phải thu ĐK]]+Table1[[#This Row],[Giá Trị HD sau CK]]-Table1[[#This Row],[Số tiền đã thu]]</f>
        <v>0</v>
      </c>
      <c r="S349" s="6">
        <f>IF(Table1[[#This Row],[Ngày hóa đơn]]&lt;&gt;"",Table1[[#This Row],[Ngày hóa đơn]],IF(Table1[[#This Row],[Ngày hạch toán]]&lt;&gt;"",Table1[[#This Row],[Ngày hạch toán]],""))</f>
        <v>46046</v>
      </c>
      <c r="T349" s="7"/>
      <c r="U349" s="6">
        <f>IF(Table1[[#This Row],[Ngày tính CN]]="","",S349+T349)</f>
        <v>46046</v>
      </c>
      <c r="V349" s="32">
        <f ca="1">IF(Table1[[#This Row],[Hạn thanh toán]]="","",IF((U349-NOW())&lt;0,0,(U349-NOW())))</f>
        <v>0</v>
      </c>
      <c r="W349" s="32"/>
      <c r="X349" s="32" t="str">
        <f ca="1">IF(OR(U349="",R349=0),"",IF((U349-NOW())&lt;0,-(U349-NOW()),0))</f>
        <v/>
      </c>
      <c r="Y349" s="2" t="str">
        <f>IF(R349=0,"Đã thanh toán",IF(X349="","",IF(X349&lt;=0,"Chưa đến hạn thanh toán",IF(X349&lt;=30,"Nợ quá hạn 30 ngày",IF(X349&lt;=60,"Nợ quá hạn từ 30 ngày đến 60 ngày",IF(X349&lt;=90,"Nợ quá hạn từ 60 ngày đến 90 ngày",IF(X349&lt;=120,"Nợ quá hạn từ 90 ngày đến 120 ngày","Nợ quá hạn hơn 120 ngày có khả năng mất thanh toán")))))))</f>
        <v>Đã thanh toán</v>
      </c>
      <c r="Z349" s="42">
        <f>IF(S349="","",S349)</f>
        <v>46046</v>
      </c>
      <c r="AA349" s="42">
        <f>IF(M349="","",M349)</f>
        <v>46091</v>
      </c>
      <c r="AD349" s="2" t="str">
        <f>VLOOKUP($A349,MA_KH!$A:$Q,MA_KH!O$1,0)</f>
        <v>MEGA</v>
      </c>
      <c r="AE349" s="2" t="str">
        <f>VLOOKUP($A349,MA_KH!$A:$Q,MA_KH!P$1,0)</f>
        <v>CÔNG TY TNHH MM MEGA MARKET (VIỆT NAM)</v>
      </c>
    </row>
    <row r="350" spans="1:31" ht="25.5" customHeight="1">
      <c r="A350" s="54" t="s">
        <v>16290</v>
      </c>
      <c r="B350" s="54" t="s">
        <v>192</v>
      </c>
      <c r="C350" s="55">
        <v>46044</v>
      </c>
      <c r="D350" s="54" t="s">
        <v>17091</v>
      </c>
      <c r="E350" s="55">
        <v>46046</v>
      </c>
      <c r="F350" s="54" t="s">
        <v>18648</v>
      </c>
      <c r="G350" s="54" t="s">
        <v>17092</v>
      </c>
      <c r="H350" s="56">
        <v>25711710</v>
      </c>
      <c r="I350" s="63">
        <v>0</v>
      </c>
      <c r="J350" s="56">
        <v>2056937</v>
      </c>
      <c r="K350" s="56">
        <v>27768647</v>
      </c>
      <c r="L350" s="64" t="s">
        <v>17236</v>
      </c>
      <c r="M350" s="6">
        <v>46167</v>
      </c>
      <c r="O350" s="32">
        <f>IF(Table1[[#This Row],[Phân loại]]="Tồn đầu kỳ",Table1[[#This Row],[Tổng giá trị]],0)</f>
        <v>0</v>
      </c>
      <c r="P350" s="7">
        <f>IF(Table1[[#This Row],[Số còn phải thu ĐK]]&lt;&gt;0,0,IF(Table1[[#This Row],[Phân loại]]="Bán hàng",Table1[[#This Row],[Tổng giá trị]],-Table1[[#This Row],[Tổng giá trị]]))</f>
        <v>27768647</v>
      </c>
      <c r="Q350" s="32">
        <f>IF(M350&lt;&gt;"",IF(O350&lt;&gt;0,O350,P350),0)</f>
        <v>27768647</v>
      </c>
      <c r="R350" s="7">
        <f>Table1[[#This Row],[Số còn phải thu ĐK]]+Table1[[#This Row],[Giá Trị HD sau CK]]-Table1[[#This Row],[Số tiền đã thu]]</f>
        <v>0</v>
      </c>
      <c r="S350" s="6">
        <f>IF(Table1[[#This Row],[Ngày hóa đơn]]&lt;&gt;"",Table1[[#This Row],[Ngày hóa đơn]],IF(Table1[[#This Row],[Ngày hạch toán]]&lt;&gt;"",Table1[[#This Row],[Ngày hạch toán]],""))</f>
        <v>46046</v>
      </c>
      <c r="T350" s="7"/>
      <c r="U350" s="6">
        <f>IF(Table1[[#This Row],[Ngày tính CN]]="","",S350+T350)</f>
        <v>46046</v>
      </c>
      <c r="V350" s="32">
        <f ca="1">IF(Table1[[#This Row],[Hạn thanh toán]]="","",IF((U350-NOW())&lt;0,0,(U350-NOW())))</f>
        <v>0</v>
      </c>
      <c r="W350" s="32"/>
      <c r="X350" s="32" t="str">
        <f ca="1">IF(OR(U350="",R350=0),"",IF((U350-NOW())&lt;0,-(U350-NOW()),0))</f>
        <v/>
      </c>
      <c r="Y350" s="2" t="str">
        <f>IF(R350=0,"Đã thanh toán",IF(X350="","",IF(X350&lt;=0,"Chưa đến hạn thanh toán",IF(X350&lt;=30,"Nợ quá hạn 30 ngày",IF(X350&lt;=60,"Nợ quá hạn từ 30 ngày đến 60 ngày",IF(X350&lt;=90,"Nợ quá hạn từ 60 ngày đến 90 ngày",IF(X350&lt;=120,"Nợ quá hạn từ 90 ngày đến 120 ngày","Nợ quá hạn hơn 120 ngày có khả năng mất thanh toán")))))))</f>
        <v>Đã thanh toán</v>
      </c>
      <c r="Z350" s="42">
        <f>IF(S350="","",S350)</f>
        <v>46046</v>
      </c>
      <c r="AA350" s="42">
        <f>IF(M350="","",M350)</f>
        <v>46167</v>
      </c>
      <c r="AD350" s="2" t="str">
        <f>VLOOKUP($A350,MA_KH!$A:$Q,MA_KH!O$1,0)</f>
        <v>MEGA</v>
      </c>
      <c r="AE350" s="2" t="str">
        <f>VLOOKUP($A350,MA_KH!$A:$Q,MA_KH!P$1,0)</f>
        <v>CÔNG TY TNHH MM MEGA MARKET (VIỆT NAM)</v>
      </c>
    </row>
    <row r="351" spans="1:31" ht="25.5" customHeight="1">
      <c r="A351" s="54" t="s">
        <v>16308</v>
      </c>
      <c r="B351" s="54" t="s">
        <v>194</v>
      </c>
      <c r="C351" s="55">
        <v>46044</v>
      </c>
      <c r="D351" s="54" t="s">
        <v>17093</v>
      </c>
      <c r="E351" s="55">
        <v>46046</v>
      </c>
      <c r="F351" s="54" t="s">
        <v>19242</v>
      </c>
      <c r="G351" s="54" t="s">
        <v>17094</v>
      </c>
      <c r="H351" s="56">
        <v>10045400</v>
      </c>
      <c r="I351" s="63">
        <v>0</v>
      </c>
      <c r="J351" s="56">
        <v>803632</v>
      </c>
      <c r="K351" s="56">
        <v>10849032</v>
      </c>
      <c r="L351" s="64" t="s">
        <v>17236</v>
      </c>
      <c r="M351" s="6">
        <v>46136</v>
      </c>
      <c r="O351" s="32">
        <f>IF(Table1[[#This Row],[Phân loại]]="Tồn đầu kỳ",Table1[[#This Row],[Tổng giá trị]],0)</f>
        <v>0</v>
      </c>
      <c r="P351" s="7">
        <f>IF(Table1[[#This Row],[Số còn phải thu ĐK]]&lt;&gt;0,0,IF(Table1[[#This Row],[Phân loại]]="Bán hàng",Table1[[#This Row],[Tổng giá trị]],-Table1[[#This Row],[Tổng giá trị]]))</f>
        <v>10849032</v>
      </c>
      <c r="Q351" s="32">
        <f>IF(M351&lt;&gt;"",IF(O351&lt;&gt;0,O351,P351),0)</f>
        <v>10849032</v>
      </c>
      <c r="R351" s="7">
        <f>Table1[[#This Row],[Số còn phải thu ĐK]]+Table1[[#This Row],[Giá Trị HD sau CK]]-Table1[[#This Row],[Số tiền đã thu]]</f>
        <v>0</v>
      </c>
      <c r="S351" s="6">
        <f>IF(Table1[[#This Row],[Ngày hóa đơn]]&lt;&gt;"",Table1[[#This Row],[Ngày hóa đơn]],IF(Table1[[#This Row],[Ngày hạch toán]]&lt;&gt;"",Table1[[#This Row],[Ngày hạch toán]],""))</f>
        <v>46046</v>
      </c>
      <c r="T351" s="7"/>
      <c r="U351" s="6">
        <f>IF(Table1[[#This Row],[Ngày tính CN]]="","",S351+T351)</f>
        <v>46046</v>
      </c>
      <c r="V351" s="32">
        <f ca="1">IF(Table1[[#This Row],[Hạn thanh toán]]="","",IF((U351-NOW())&lt;0,0,(U351-NOW())))</f>
        <v>0</v>
      </c>
      <c r="W351" s="32"/>
      <c r="X351" s="32" t="str">
        <f ca="1">IF(OR(U351="",R351=0),"",IF((U351-NOW())&lt;0,-(U351-NOW()),0))</f>
        <v/>
      </c>
      <c r="Y351" s="2" t="str">
        <f>IF(R351=0,"Đã thanh toán",IF(X351="","",IF(X351&lt;=0,"Chưa đến hạn thanh toán",IF(X351&lt;=30,"Nợ quá hạn 30 ngày",IF(X351&lt;=60,"Nợ quá hạn từ 30 ngày đến 60 ngày",IF(X351&lt;=90,"Nợ quá hạn từ 60 ngày đến 90 ngày",IF(X351&lt;=120,"Nợ quá hạn từ 90 ngày đến 120 ngày","Nợ quá hạn hơn 120 ngày có khả năng mất thanh toán")))))))</f>
        <v>Đã thanh toán</v>
      </c>
      <c r="Z351" s="42">
        <f>IF(S351="","",S351)</f>
        <v>46046</v>
      </c>
      <c r="AA351" s="42">
        <f>IF(M351="","",M351)</f>
        <v>46136</v>
      </c>
      <c r="AD351" s="2" t="str">
        <f>VLOOKUP($A351,MA_KH!$A:$Q,MA_KH!O$1,0)</f>
        <v>MEGA</v>
      </c>
      <c r="AE351" s="2" t="str">
        <f>VLOOKUP($A351,MA_KH!$A:$Q,MA_KH!P$1,0)</f>
        <v>CÔNG TY TNHH MM MEGA MARKET (VIỆT NAM)</v>
      </c>
    </row>
    <row r="352" spans="1:31" ht="25.5" customHeight="1">
      <c r="A352" s="54" t="s">
        <v>16309</v>
      </c>
      <c r="B352" s="54" t="s">
        <v>255</v>
      </c>
      <c r="C352" s="55">
        <v>46044</v>
      </c>
      <c r="D352" s="54" t="s">
        <v>17095</v>
      </c>
      <c r="E352" s="55">
        <v>46046</v>
      </c>
      <c r="F352" s="54" t="s">
        <v>19243</v>
      </c>
      <c r="G352" s="54" t="s">
        <v>17096</v>
      </c>
      <c r="H352" s="56">
        <v>1425000</v>
      </c>
      <c r="I352" s="63">
        <v>0</v>
      </c>
      <c r="J352" s="56">
        <v>114000</v>
      </c>
      <c r="K352" s="56">
        <v>1539000</v>
      </c>
      <c r="L352" s="64" t="s">
        <v>17236</v>
      </c>
      <c r="M352" s="6">
        <v>46122</v>
      </c>
      <c r="O352" s="32">
        <f>IF(Table1[[#This Row],[Phân loại]]="Tồn đầu kỳ",Table1[[#This Row],[Tổng giá trị]],0)</f>
        <v>0</v>
      </c>
      <c r="P352" s="7">
        <f>IF(Table1[[#This Row],[Số còn phải thu ĐK]]&lt;&gt;0,0,IF(Table1[[#This Row],[Phân loại]]="Bán hàng",Table1[[#This Row],[Tổng giá trị]],-Table1[[#This Row],[Tổng giá trị]]))</f>
        <v>1539000</v>
      </c>
      <c r="Q352" s="32">
        <f>IF(M352&lt;&gt;"",IF(O352&lt;&gt;0,O352,P352),0)</f>
        <v>1539000</v>
      </c>
      <c r="R352" s="7">
        <f>Table1[[#This Row],[Số còn phải thu ĐK]]+Table1[[#This Row],[Giá Trị HD sau CK]]-Table1[[#This Row],[Số tiền đã thu]]</f>
        <v>0</v>
      </c>
      <c r="S352" s="6">
        <f>IF(Table1[[#This Row],[Ngày hóa đơn]]&lt;&gt;"",Table1[[#This Row],[Ngày hóa đơn]],IF(Table1[[#This Row],[Ngày hạch toán]]&lt;&gt;"",Table1[[#This Row],[Ngày hạch toán]],""))</f>
        <v>46046</v>
      </c>
      <c r="T352" s="7"/>
      <c r="U352" s="6">
        <f>IF(Table1[[#This Row],[Ngày tính CN]]="","",S352+T352)</f>
        <v>46046</v>
      </c>
      <c r="V352" s="32">
        <f ca="1">IF(Table1[[#This Row],[Hạn thanh toán]]="","",IF((U352-NOW())&lt;0,0,(U352-NOW())))</f>
        <v>0</v>
      </c>
      <c r="W352" s="32"/>
      <c r="X352" s="32" t="str">
        <f ca="1">IF(OR(U352="",R352=0),"",IF((U352-NOW())&lt;0,-(U352-NOW()),0))</f>
        <v/>
      </c>
      <c r="Y352" s="2" t="str">
        <f>IF(R352=0,"Đã thanh toán",IF(X352="","",IF(X352&lt;=0,"Chưa đến hạn thanh toán",IF(X352&lt;=30,"Nợ quá hạn 30 ngày",IF(X352&lt;=60,"Nợ quá hạn từ 30 ngày đến 60 ngày",IF(X352&lt;=90,"Nợ quá hạn từ 60 ngày đến 90 ngày",IF(X352&lt;=120,"Nợ quá hạn từ 90 ngày đến 120 ngày","Nợ quá hạn hơn 120 ngày có khả năng mất thanh toán")))))))</f>
        <v>Đã thanh toán</v>
      </c>
      <c r="Z352" s="42">
        <f>IF(S352="","",S352)</f>
        <v>46046</v>
      </c>
      <c r="AA352" s="42">
        <f>IF(M352="","",M352)</f>
        <v>46122</v>
      </c>
      <c r="AD352" s="2" t="str">
        <f>VLOOKUP($A352,MA_KH!$A:$Q,MA_KH!O$1,0)</f>
        <v>MEGA</v>
      </c>
      <c r="AE352" s="2" t="str">
        <f>VLOOKUP($A352,MA_KH!$A:$Q,MA_KH!P$1,0)</f>
        <v>CÔNG TY TNHH MM MEGA MARKET (VIỆT NAM)</v>
      </c>
    </row>
    <row r="353" spans="1:31" ht="25.5" customHeight="1">
      <c r="A353" s="54" t="s">
        <v>16309</v>
      </c>
      <c r="B353" s="54" t="s">
        <v>255</v>
      </c>
      <c r="C353" s="55">
        <v>46044</v>
      </c>
      <c r="D353" s="54" t="s">
        <v>17097</v>
      </c>
      <c r="E353" s="55">
        <v>46046</v>
      </c>
      <c r="F353" s="54" t="s">
        <v>19244</v>
      </c>
      <c r="G353" s="54" t="s">
        <v>17098</v>
      </c>
      <c r="H353" s="56">
        <v>3397500</v>
      </c>
      <c r="I353" s="63">
        <v>0</v>
      </c>
      <c r="J353" s="56">
        <v>271800</v>
      </c>
      <c r="K353" s="56">
        <v>3669300</v>
      </c>
      <c r="L353" s="64" t="s">
        <v>17236</v>
      </c>
      <c r="M353" s="6">
        <v>46091</v>
      </c>
      <c r="O353" s="32">
        <f>IF(Table1[[#This Row],[Phân loại]]="Tồn đầu kỳ",Table1[[#This Row],[Tổng giá trị]],0)</f>
        <v>0</v>
      </c>
      <c r="P353" s="7">
        <f>IF(Table1[[#This Row],[Số còn phải thu ĐK]]&lt;&gt;0,0,IF(Table1[[#This Row],[Phân loại]]="Bán hàng",Table1[[#This Row],[Tổng giá trị]],-Table1[[#This Row],[Tổng giá trị]]))</f>
        <v>3669300</v>
      </c>
      <c r="Q353" s="32">
        <f>IF(M353&lt;&gt;"",IF(O353&lt;&gt;0,O353,P353),0)</f>
        <v>3669300</v>
      </c>
      <c r="R353" s="7">
        <f>Table1[[#This Row],[Số còn phải thu ĐK]]+Table1[[#This Row],[Giá Trị HD sau CK]]-Table1[[#This Row],[Số tiền đã thu]]</f>
        <v>0</v>
      </c>
      <c r="S353" s="6">
        <f>IF(Table1[[#This Row],[Ngày hóa đơn]]&lt;&gt;"",Table1[[#This Row],[Ngày hóa đơn]],IF(Table1[[#This Row],[Ngày hạch toán]]&lt;&gt;"",Table1[[#This Row],[Ngày hạch toán]],""))</f>
        <v>46046</v>
      </c>
      <c r="T353" s="7"/>
      <c r="U353" s="6">
        <f>IF(Table1[[#This Row],[Ngày tính CN]]="","",S353+T353)</f>
        <v>46046</v>
      </c>
      <c r="V353" s="32">
        <f ca="1">IF(Table1[[#This Row],[Hạn thanh toán]]="","",IF((U353-NOW())&lt;0,0,(U353-NOW())))</f>
        <v>0</v>
      </c>
      <c r="W353" s="32"/>
      <c r="X353" s="32" t="str">
        <f ca="1">IF(OR(U353="",R353=0),"",IF((U353-NOW())&lt;0,-(U353-NOW()),0))</f>
        <v/>
      </c>
      <c r="Y353" s="2" t="str">
        <f>IF(R353=0,"Đã thanh toán",IF(X353="","",IF(X353&lt;=0,"Chưa đến hạn thanh toán",IF(X353&lt;=30,"Nợ quá hạn 30 ngày",IF(X353&lt;=60,"Nợ quá hạn từ 30 ngày đến 60 ngày",IF(X353&lt;=90,"Nợ quá hạn từ 60 ngày đến 90 ngày",IF(X353&lt;=120,"Nợ quá hạn từ 90 ngày đến 120 ngày","Nợ quá hạn hơn 120 ngày có khả năng mất thanh toán")))))))</f>
        <v>Đã thanh toán</v>
      </c>
      <c r="Z353" s="42">
        <f>IF(S353="","",S353)</f>
        <v>46046</v>
      </c>
      <c r="AA353" s="42">
        <f>IF(M353="","",M353)</f>
        <v>46091</v>
      </c>
      <c r="AD353" s="2" t="str">
        <f>VLOOKUP($A353,MA_KH!$A:$Q,MA_KH!O$1,0)</f>
        <v>MEGA</v>
      </c>
      <c r="AE353" s="2" t="str">
        <f>VLOOKUP($A353,MA_KH!$A:$Q,MA_KH!P$1,0)</f>
        <v>CÔNG TY TNHH MM MEGA MARKET (VIỆT NAM)</v>
      </c>
    </row>
    <row r="354" spans="1:31" ht="25.5" customHeight="1">
      <c r="A354" s="54" t="s">
        <v>16295</v>
      </c>
      <c r="B354" s="54" t="s">
        <v>198</v>
      </c>
      <c r="C354" s="55">
        <v>46044</v>
      </c>
      <c r="D354" s="54" t="s">
        <v>17099</v>
      </c>
      <c r="E354" s="55">
        <v>46046</v>
      </c>
      <c r="F354" s="54" t="s">
        <v>19245</v>
      </c>
      <c r="G354" s="54" t="s">
        <v>17100</v>
      </c>
      <c r="H354" s="56">
        <v>3849940</v>
      </c>
      <c r="I354" s="63">
        <v>0</v>
      </c>
      <c r="J354" s="56">
        <v>307995</v>
      </c>
      <c r="K354" s="56">
        <v>4157935</v>
      </c>
      <c r="L354" s="64" t="s">
        <v>17236</v>
      </c>
      <c r="M354" s="6">
        <v>46091</v>
      </c>
      <c r="O354" s="32">
        <f>IF(Table1[[#This Row],[Phân loại]]="Tồn đầu kỳ",Table1[[#This Row],[Tổng giá trị]],0)</f>
        <v>0</v>
      </c>
      <c r="P354" s="7">
        <f>IF(Table1[[#This Row],[Số còn phải thu ĐK]]&lt;&gt;0,0,IF(Table1[[#This Row],[Phân loại]]="Bán hàng",Table1[[#This Row],[Tổng giá trị]],-Table1[[#This Row],[Tổng giá trị]]))</f>
        <v>4157935</v>
      </c>
      <c r="Q354" s="32">
        <f>IF(M354&lt;&gt;"",IF(O354&lt;&gt;0,O354,P354),0)</f>
        <v>4157935</v>
      </c>
      <c r="R354" s="7">
        <f>Table1[[#This Row],[Số còn phải thu ĐK]]+Table1[[#This Row],[Giá Trị HD sau CK]]-Table1[[#This Row],[Số tiền đã thu]]</f>
        <v>0</v>
      </c>
      <c r="S354" s="6">
        <f>IF(Table1[[#This Row],[Ngày hóa đơn]]&lt;&gt;"",Table1[[#This Row],[Ngày hóa đơn]],IF(Table1[[#This Row],[Ngày hạch toán]]&lt;&gt;"",Table1[[#This Row],[Ngày hạch toán]],""))</f>
        <v>46046</v>
      </c>
      <c r="T354" s="7"/>
      <c r="U354" s="6">
        <f>IF(Table1[[#This Row],[Ngày tính CN]]="","",S354+T354)</f>
        <v>46046</v>
      </c>
      <c r="V354" s="32">
        <f ca="1">IF(Table1[[#This Row],[Hạn thanh toán]]="","",IF((U354-NOW())&lt;0,0,(U354-NOW())))</f>
        <v>0</v>
      </c>
      <c r="W354" s="32"/>
      <c r="X354" s="32" t="str">
        <f ca="1">IF(OR(U354="",R354=0),"",IF((U354-NOW())&lt;0,-(U354-NOW()),0))</f>
        <v/>
      </c>
      <c r="Y354" s="2" t="str">
        <f>IF(R354=0,"Đã thanh toán",IF(X354="","",IF(X354&lt;=0,"Chưa đến hạn thanh toán",IF(X354&lt;=30,"Nợ quá hạn 30 ngày",IF(X354&lt;=60,"Nợ quá hạn từ 30 ngày đến 60 ngày",IF(X354&lt;=90,"Nợ quá hạn từ 60 ngày đến 90 ngày",IF(X354&lt;=120,"Nợ quá hạn từ 90 ngày đến 120 ngày","Nợ quá hạn hơn 120 ngày có khả năng mất thanh toán")))))))</f>
        <v>Đã thanh toán</v>
      </c>
      <c r="Z354" s="42">
        <f>IF(S354="","",S354)</f>
        <v>46046</v>
      </c>
      <c r="AA354" s="42">
        <f>IF(M354="","",M354)</f>
        <v>46091</v>
      </c>
      <c r="AD354" s="2" t="str">
        <f>VLOOKUP($A354,MA_KH!$A:$Q,MA_KH!O$1,0)</f>
        <v>MEGA</v>
      </c>
      <c r="AE354" s="2" t="str">
        <f>VLOOKUP($A354,MA_KH!$A:$Q,MA_KH!P$1,0)</f>
        <v>CÔNG TY TNHH MM MEGA MARKET (VIỆT NAM)</v>
      </c>
    </row>
    <row r="355" spans="1:31" ht="25.5" customHeight="1">
      <c r="A355" s="54" t="s">
        <v>16287</v>
      </c>
      <c r="B355" s="54" t="s">
        <v>253</v>
      </c>
      <c r="C355" s="55">
        <v>46044</v>
      </c>
      <c r="D355" s="54" t="s">
        <v>17101</v>
      </c>
      <c r="E355" s="55">
        <v>46046</v>
      </c>
      <c r="F355" s="54" t="s">
        <v>19246</v>
      </c>
      <c r="G355" s="54" t="s">
        <v>17102</v>
      </c>
      <c r="H355" s="56">
        <v>2024120</v>
      </c>
      <c r="I355" s="63">
        <v>0</v>
      </c>
      <c r="J355" s="56">
        <v>161930</v>
      </c>
      <c r="K355" s="56">
        <v>2186050</v>
      </c>
      <c r="L355" s="64" t="s">
        <v>17236</v>
      </c>
      <c r="M355" s="6">
        <v>46091</v>
      </c>
      <c r="O355" s="32">
        <f>IF(Table1[[#This Row],[Phân loại]]="Tồn đầu kỳ",Table1[[#This Row],[Tổng giá trị]],0)</f>
        <v>0</v>
      </c>
      <c r="P355" s="7">
        <f>IF(Table1[[#This Row],[Số còn phải thu ĐK]]&lt;&gt;0,0,IF(Table1[[#This Row],[Phân loại]]="Bán hàng",Table1[[#This Row],[Tổng giá trị]],-Table1[[#This Row],[Tổng giá trị]]))</f>
        <v>2186050</v>
      </c>
      <c r="Q355" s="32">
        <f>IF(M355&lt;&gt;"",IF(O355&lt;&gt;0,O355,P355),0)</f>
        <v>2186050</v>
      </c>
      <c r="R355" s="7">
        <f>Table1[[#This Row],[Số còn phải thu ĐK]]+Table1[[#This Row],[Giá Trị HD sau CK]]-Table1[[#This Row],[Số tiền đã thu]]</f>
        <v>0</v>
      </c>
      <c r="S355" s="6">
        <f>IF(Table1[[#This Row],[Ngày hóa đơn]]&lt;&gt;"",Table1[[#This Row],[Ngày hóa đơn]],IF(Table1[[#This Row],[Ngày hạch toán]]&lt;&gt;"",Table1[[#This Row],[Ngày hạch toán]],""))</f>
        <v>46046</v>
      </c>
      <c r="T355" s="7"/>
      <c r="U355" s="6">
        <f>IF(Table1[[#This Row],[Ngày tính CN]]="","",S355+T355)</f>
        <v>46046</v>
      </c>
      <c r="V355" s="32">
        <f ca="1">IF(Table1[[#This Row],[Hạn thanh toán]]="","",IF((U355-NOW())&lt;0,0,(U355-NOW())))</f>
        <v>0</v>
      </c>
      <c r="W355" s="32"/>
      <c r="X355" s="32" t="str">
        <f ca="1">IF(OR(U355="",R355=0),"",IF((U355-NOW())&lt;0,-(U355-NOW()),0))</f>
        <v/>
      </c>
      <c r="Y355" s="2" t="str">
        <f>IF(R355=0,"Đã thanh toán",IF(X355="","",IF(X355&lt;=0,"Chưa đến hạn thanh toán",IF(X355&lt;=30,"Nợ quá hạn 30 ngày",IF(X355&lt;=60,"Nợ quá hạn từ 30 ngày đến 60 ngày",IF(X355&lt;=90,"Nợ quá hạn từ 60 ngày đến 90 ngày",IF(X355&lt;=120,"Nợ quá hạn từ 90 ngày đến 120 ngày","Nợ quá hạn hơn 120 ngày có khả năng mất thanh toán")))))))</f>
        <v>Đã thanh toán</v>
      </c>
      <c r="Z355" s="42">
        <f>IF(S355="","",S355)</f>
        <v>46046</v>
      </c>
      <c r="AA355" s="42">
        <f>IF(M355="","",M355)</f>
        <v>46091</v>
      </c>
      <c r="AD355" s="2" t="str">
        <f>VLOOKUP($A355,MA_KH!$A:$Q,MA_KH!O$1,0)</f>
        <v>MEGA</v>
      </c>
      <c r="AE355" s="2" t="str">
        <f>VLOOKUP($A355,MA_KH!$A:$Q,MA_KH!P$1,0)</f>
        <v>CÔNG TY TNHH MM MEGA MARKET (VIỆT NAM)</v>
      </c>
    </row>
    <row r="356" spans="1:31" ht="25.5" customHeight="1">
      <c r="A356" s="54" t="s">
        <v>16291</v>
      </c>
      <c r="B356" s="54" t="s">
        <v>200</v>
      </c>
      <c r="C356" s="55">
        <v>46044</v>
      </c>
      <c r="D356" s="54" t="s">
        <v>17103</v>
      </c>
      <c r="E356" s="55">
        <v>46046</v>
      </c>
      <c r="F356" s="54" t="s">
        <v>19247</v>
      </c>
      <c r="G356" s="54" t="s">
        <v>17104</v>
      </c>
      <c r="H356" s="56">
        <v>19565740</v>
      </c>
      <c r="I356" s="63">
        <v>0</v>
      </c>
      <c r="J356" s="56">
        <v>1565259</v>
      </c>
      <c r="K356" s="56">
        <v>21130999</v>
      </c>
      <c r="L356" s="64" t="s">
        <v>17236</v>
      </c>
      <c r="M356" s="6">
        <v>46091</v>
      </c>
      <c r="O356" s="32">
        <f>IF(Table1[[#This Row],[Phân loại]]="Tồn đầu kỳ",Table1[[#This Row],[Tổng giá trị]],0)</f>
        <v>0</v>
      </c>
      <c r="P356" s="7">
        <f>IF(Table1[[#This Row],[Số còn phải thu ĐK]]&lt;&gt;0,0,IF(Table1[[#This Row],[Phân loại]]="Bán hàng",Table1[[#This Row],[Tổng giá trị]],-Table1[[#This Row],[Tổng giá trị]]))</f>
        <v>21130999</v>
      </c>
      <c r="Q356" s="32">
        <f>IF(M356&lt;&gt;"",IF(O356&lt;&gt;0,O356,P356),0)</f>
        <v>21130999</v>
      </c>
      <c r="R356" s="7">
        <f>Table1[[#This Row],[Số còn phải thu ĐK]]+Table1[[#This Row],[Giá Trị HD sau CK]]-Table1[[#This Row],[Số tiền đã thu]]</f>
        <v>0</v>
      </c>
      <c r="S356" s="6">
        <f>IF(Table1[[#This Row],[Ngày hóa đơn]]&lt;&gt;"",Table1[[#This Row],[Ngày hóa đơn]],IF(Table1[[#This Row],[Ngày hạch toán]]&lt;&gt;"",Table1[[#This Row],[Ngày hạch toán]],""))</f>
        <v>46046</v>
      </c>
      <c r="T356" s="7"/>
      <c r="U356" s="6">
        <f>IF(Table1[[#This Row],[Ngày tính CN]]="","",S356+T356)</f>
        <v>46046</v>
      </c>
      <c r="V356" s="32">
        <f ca="1">IF(Table1[[#This Row],[Hạn thanh toán]]="","",IF((U356-NOW())&lt;0,0,(U356-NOW())))</f>
        <v>0</v>
      </c>
      <c r="W356" s="32"/>
      <c r="X356" s="32" t="str">
        <f ca="1">IF(OR(U356="",R356=0),"",IF((U356-NOW())&lt;0,-(U356-NOW()),0))</f>
        <v/>
      </c>
      <c r="Y356" s="2" t="str">
        <f>IF(R356=0,"Đã thanh toán",IF(X356="","",IF(X356&lt;=0,"Chưa đến hạn thanh toán",IF(X356&lt;=30,"Nợ quá hạn 30 ngày",IF(X356&lt;=60,"Nợ quá hạn từ 30 ngày đến 60 ngày",IF(X356&lt;=90,"Nợ quá hạn từ 60 ngày đến 90 ngày",IF(X356&lt;=120,"Nợ quá hạn từ 90 ngày đến 120 ngày","Nợ quá hạn hơn 120 ngày có khả năng mất thanh toán")))))))</f>
        <v>Đã thanh toán</v>
      </c>
      <c r="Z356" s="42">
        <f>IF(S356="","",S356)</f>
        <v>46046</v>
      </c>
      <c r="AA356" s="42">
        <f>IF(M356="","",M356)</f>
        <v>46091</v>
      </c>
      <c r="AD356" s="2" t="str">
        <f>VLOOKUP($A356,MA_KH!$A:$Q,MA_KH!O$1,0)</f>
        <v>MEGA</v>
      </c>
      <c r="AE356" s="2" t="str">
        <f>VLOOKUP($A356,MA_KH!$A:$Q,MA_KH!P$1,0)</f>
        <v>CÔNG TY TNHH MM MEGA MARKET (VIỆT NAM)</v>
      </c>
    </row>
    <row r="357" spans="1:31" ht="25.5" customHeight="1">
      <c r="A357" s="54" t="s">
        <v>16291</v>
      </c>
      <c r="B357" s="54" t="s">
        <v>200</v>
      </c>
      <c r="C357" s="55">
        <v>46044</v>
      </c>
      <c r="D357" s="54" t="s">
        <v>17105</v>
      </c>
      <c r="E357" s="55">
        <v>46046</v>
      </c>
      <c r="F357" s="54" t="s">
        <v>19248</v>
      </c>
      <c r="G357" s="54" t="s">
        <v>17106</v>
      </c>
      <c r="H357" s="56">
        <v>4822200</v>
      </c>
      <c r="I357" s="63">
        <v>0</v>
      </c>
      <c r="J357" s="56">
        <v>385776</v>
      </c>
      <c r="K357" s="56">
        <v>5207976</v>
      </c>
      <c r="L357" s="64" t="s">
        <v>17236</v>
      </c>
      <c r="M357" s="6">
        <v>46091</v>
      </c>
      <c r="O357" s="32">
        <f>IF(Table1[[#This Row],[Phân loại]]="Tồn đầu kỳ",Table1[[#This Row],[Tổng giá trị]],0)</f>
        <v>0</v>
      </c>
      <c r="P357" s="7">
        <f>IF(Table1[[#This Row],[Số còn phải thu ĐK]]&lt;&gt;0,0,IF(Table1[[#This Row],[Phân loại]]="Bán hàng",Table1[[#This Row],[Tổng giá trị]],-Table1[[#This Row],[Tổng giá trị]]))</f>
        <v>5207976</v>
      </c>
      <c r="Q357" s="32">
        <f>IF(M357&lt;&gt;"",IF(O357&lt;&gt;0,O357,P357),0)</f>
        <v>5207976</v>
      </c>
      <c r="R357" s="7">
        <f>Table1[[#This Row],[Số còn phải thu ĐK]]+Table1[[#This Row],[Giá Trị HD sau CK]]-Table1[[#This Row],[Số tiền đã thu]]</f>
        <v>0</v>
      </c>
      <c r="S357" s="6">
        <f>IF(Table1[[#This Row],[Ngày hóa đơn]]&lt;&gt;"",Table1[[#This Row],[Ngày hóa đơn]],IF(Table1[[#This Row],[Ngày hạch toán]]&lt;&gt;"",Table1[[#This Row],[Ngày hạch toán]],""))</f>
        <v>46046</v>
      </c>
      <c r="T357" s="7"/>
      <c r="U357" s="6">
        <f>IF(Table1[[#This Row],[Ngày tính CN]]="","",S357+T357)</f>
        <v>46046</v>
      </c>
      <c r="V357" s="32">
        <f ca="1">IF(Table1[[#This Row],[Hạn thanh toán]]="","",IF((U357-NOW())&lt;0,0,(U357-NOW())))</f>
        <v>0</v>
      </c>
      <c r="W357" s="32"/>
      <c r="X357" s="32" t="str">
        <f ca="1">IF(OR(U357="",R357=0),"",IF((U357-NOW())&lt;0,-(U357-NOW()),0))</f>
        <v/>
      </c>
      <c r="Y357" s="2" t="str">
        <f>IF(R357=0,"Đã thanh toán",IF(X357="","",IF(X357&lt;=0,"Chưa đến hạn thanh toán",IF(X357&lt;=30,"Nợ quá hạn 30 ngày",IF(X357&lt;=60,"Nợ quá hạn từ 30 ngày đến 60 ngày",IF(X357&lt;=90,"Nợ quá hạn từ 60 ngày đến 90 ngày",IF(X357&lt;=120,"Nợ quá hạn từ 90 ngày đến 120 ngày","Nợ quá hạn hơn 120 ngày có khả năng mất thanh toán")))))))</f>
        <v>Đã thanh toán</v>
      </c>
      <c r="Z357" s="42">
        <f>IF(S357="","",S357)</f>
        <v>46046</v>
      </c>
      <c r="AA357" s="42">
        <f>IF(M357="","",M357)</f>
        <v>46091</v>
      </c>
      <c r="AD357" s="2" t="str">
        <f>VLOOKUP($A357,MA_KH!$A:$Q,MA_KH!O$1,0)</f>
        <v>MEGA</v>
      </c>
      <c r="AE357" s="2" t="str">
        <f>VLOOKUP($A357,MA_KH!$A:$Q,MA_KH!P$1,0)</f>
        <v>CÔNG TY TNHH MM MEGA MARKET (VIỆT NAM)</v>
      </c>
    </row>
    <row r="358" spans="1:31" ht="25.5" customHeight="1">
      <c r="A358" s="54" t="s">
        <v>16307</v>
      </c>
      <c r="B358" s="54" t="s">
        <v>202</v>
      </c>
      <c r="C358" s="55">
        <v>46044</v>
      </c>
      <c r="D358" s="54" t="s">
        <v>17107</v>
      </c>
      <c r="E358" s="55">
        <v>46046</v>
      </c>
      <c r="F358" s="54" t="s">
        <v>19249</v>
      </c>
      <c r="G358" s="54" t="s">
        <v>17108</v>
      </c>
      <c r="H358" s="56">
        <v>1928880</v>
      </c>
      <c r="I358" s="63">
        <v>0</v>
      </c>
      <c r="J358" s="56">
        <v>154310</v>
      </c>
      <c r="K358" s="56">
        <v>2083190</v>
      </c>
      <c r="L358" s="64" t="s">
        <v>17236</v>
      </c>
      <c r="M358" s="6">
        <v>46091</v>
      </c>
      <c r="O358" s="32">
        <f>IF(Table1[[#This Row],[Phân loại]]="Tồn đầu kỳ",Table1[[#This Row],[Tổng giá trị]],0)</f>
        <v>0</v>
      </c>
      <c r="P358" s="7">
        <f>IF(Table1[[#This Row],[Số còn phải thu ĐK]]&lt;&gt;0,0,IF(Table1[[#This Row],[Phân loại]]="Bán hàng",Table1[[#This Row],[Tổng giá trị]],-Table1[[#This Row],[Tổng giá trị]]))</f>
        <v>2083190</v>
      </c>
      <c r="Q358" s="32">
        <f>IF(M358&lt;&gt;"",IF(O358&lt;&gt;0,O358,P358),0)</f>
        <v>2083190</v>
      </c>
      <c r="R358" s="7">
        <f>Table1[[#This Row],[Số còn phải thu ĐK]]+Table1[[#This Row],[Giá Trị HD sau CK]]-Table1[[#This Row],[Số tiền đã thu]]</f>
        <v>0</v>
      </c>
      <c r="S358" s="6">
        <f>IF(Table1[[#This Row],[Ngày hóa đơn]]&lt;&gt;"",Table1[[#This Row],[Ngày hóa đơn]],IF(Table1[[#This Row],[Ngày hạch toán]]&lt;&gt;"",Table1[[#This Row],[Ngày hạch toán]],""))</f>
        <v>46046</v>
      </c>
      <c r="T358" s="7"/>
      <c r="U358" s="6">
        <f>IF(Table1[[#This Row],[Ngày tính CN]]="","",S358+T358)</f>
        <v>46046</v>
      </c>
      <c r="V358" s="32">
        <f ca="1">IF(Table1[[#This Row],[Hạn thanh toán]]="","",IF((U358-NOW())&lt;0,0,(U358-NOW())))</f>
        <v>0</v>
      </c>
      <c r="W358" s="32"/>
      <c r="X358" s="32" t="str">
        <f ca="1">IF(OR(U358="",R358=0),"",IF((U358-NOW())&lt;0,-(U358-NOW()),0))</f>
        <v/>
      </c>
      <c r="Y358" s="2" t="str">
        <f>IF(R358=0,"Đã thanh toán",IF(X358="","",IF(X358&lt;=0,"Chưa đến hạn thanh toán",IF(X358&lt;=30,"Nợ quá hạn 30 ngày",IF(X358&lt;=60,"Nợ quá hạn từ 30 ngày đến 60 ngày",IF(X358&lt;=90,"Nợ quá hạn từ 60 ngày đến 90 ngày",IF(X358&lt;=120,"Nợ quá hạn từ 90 ngày đến 120 ngày","Nợ quá hạn hơn 120 ngày có khả năng mất thanh toán")))))))</f>
        <v>Đã thanh toán</v>
      </c>
      <c r="Z358" s="42">
        <f>IF(S358="","",S358)</f>
        <v>46046</v>
      </c>
      <c r="AA358" s="42">
        <f>IF(M358="","",M358)</f>
        <v>46091</v>
      </c>
      <c r="AD358" s="2" t="str">
        <f>VLOOKUP($A358,MA_KH!$A:$Q,MA_KH!O$1,0)</f>
        <v>MEGA</v>
      </c>
      <c r="AE358" s="2" t="str">
        <f>VLOOKUP($A358,MA_KH!$A:$Q,MA_KH!P$1,0)</f>
        <v>CÔNG TY TNHH MM MEGA MARKET (VIỆT NAM)</v>
      </c>
    </row>
    <row r="359" spans="1:31" ht="25.5" customHeight="1">
      <c r="A359" s="54" t="s">
        <v>16307</v>
      </c>
      <c r="B359" s="54" t="s">
        <v>202</v>
      </c>
      <c r="C359" s="55">
        <v>46044</v>
      </c>
      <c r="D359" s="54" t="s">
        <v>17109</v>
      </c>
      <c r="E359" s="55">
        <v>46049</v>
      </c>
      <c r="F359" s="54" t="s">
        <v>19250</v>
      </c>
      <c r="G359" s="54" t="s">
        <v>17110</v>
      </c>
      <c r="H359" s="56">
        <v>746312</v>
      </c>
      <c r="I359" s="63">
        <v>0</v>
      </c>
      <c r="J359" s="56">
        <v>59705</v>
      </c>
      <c r="K359" s="56">
        <v>806017</v>
      </c>
      <c r="L359" s="64" t="s">
        <v>17236</v>
      </c>
      <c r="M359" s="6">
        <v>46091</v>
      </c>
      <c r="O359" s="32">
        <f>IF(Table1[[#This Row],[Phân loại]]="Tồn đầu kỳ",Table1[[#This Row],[Tổng giá trị]],0)</f>
        <v>0</v>
      </c>
      <c r="P359" s="7">
        <f>IF(Table1[[#This Row],[Số còn phải thu ĐK]]&lt;&gt;0,0,IF(Table1[[#This Row],[Phân loại]]="Bán hàng",Table1[[#This Row],[Tổng giá trị]],-Table1[[#This Row],[Tổng giá trị]]))</f>
        <v>806017</v>
      </c>
      <c r="Q359" s="32">
        <f>IF(M359&lt;&gt;"",IF(O359&lt;&gt;0,O359,P359),0)</f>
        <v>806017</v>
      </c>
      <c r="R359" s="7">
        <f>Table1[[#This Row],[Số còn phải thu ĐK]]+Table1[[#This Row],[Giá Trị HD sau CK]]-Table1[[#This Row],[Số tiền đã thu]]</f>
        <v>0</v>
      </c>
      <c r="S359" s="6">
        <f>IF(Table1[[#This Row],[Ngày hóa đơn]]&lt;&gt;"",Table1[[#This Row],[Ngày hóa đơn]],IF(Table1[[#This Row],[Ngày hạch toán]]&lt;&gt;"",Table1[[#This Row],[Ngày hạch toán]],""))</f>
        <v>46049</v>
      </c>
      <c r="T359" s="7"/>
      <c r="U359" s="6">
        <f>IF(Table1[[#This Row],[Ngày tính CN]]="","",S359+T359)</f>
        <v>46049</v>
      </c>
      <c r="V359" s="32">
        <f ca="1">IF(Table1[[#This Row],[Hạn thanh toán]]="","",IF((U359-NOW())&lt;0,0,(U359-NOW())))</f>
        <v>0</v>
      </c>
      <c r="W359" s="32"/>
      <c r="X359" s="32" t="str">
        <f ca="1">IF(OR(U359="",R359=0),"",IF((U359-NOW())&lt;0,-(U359-NOW()),0))</f>
        <v/>
      </c>
      <c r="Y359" s="2" t="str">
        <f>IF(R359=0,"Đã thanh toán",IF(X359="","",IF(X359&lt;=0,"Chưa đến hạn thanh toán",IF(X359&lt;=30,"Nợ quá hạn 30 ngày",IF(X359&lt;=60,"Nợ quá hạn từ 30 ngày đến 60 ngày",IF(X359&lt;=90,"Nợ quá hạn từ 60 ngày đến 90 ngày",IF(X359&lt;=120,"Nợ quá hạn từ 90 ngày đến 120 ngày","Nợ quá hạn hơn 120 ngày có khả năng mất thanh toán")))))))</f>
        <v>Đã thanh toán</v>
      </c>
      <c r="Z359" s="42">
        <f>IF(S359="","",S359)</f>
        <v>46049</v>
      </c>
      <c r="AA359" s="42">
        <f>IF(M359="","",M359)</f>
        <v>46091</v>
      </c>
      <c r="AD359" s="2" t="str">
        <f>VLOOKUP($A359,MA_KH!$A:$Q,MA_KH!O$1,0)</f>
        <v>MEGA</v>
      </c>
      <c r="AE359" s="2" t="str">
        <f>VLOOKUP($A359,MA_KH!$A:$Q,MA_KH!P$1,0)</f>
        <v>CÔNG TY TNHH MM MEGA MARKET (VIỆT NAM)</v>
      </c>
    </row>
    <row r="360" spans="1:31" ht="25.5" customHeight="1">
      <c r="A360" s="54" t="s">
        <v>16307</v>
      </c>
      <c r="B360" s="54" t="s">
        <v>202</v>
      </c>
      <c r="C360" s="55">
        <v>46044</v>
      </c>
      <c r="D360" s="54" t="s">
        <v>17111</v>
      </c>
      <c r="E360" s="55">
        <v>46046</v>
      </c>
      <c r="F360" s="54" t="s">
        <v>19251</v>
      </c>
      <c r="G360" s="54" t="s">
        <v>17112</v>
      </c>
      <c r="H360" s="56">
        <v>1468620</v>
      </c>
      <c r="I360" s="63">
        <v>0</v>
      </c>
      <c r="J360" s="56">
        <v>117490</v>
      </c>
      <c r="K360" s="56">
        <v>1586110</v>
      </c>
      <c r="L360" s="64" t="s">
        <v>17236</v>
      </c>
      <c r="M360" s="6">
        <v>46091</v>
      </c>
      <c r="O360" s="32">
        <f>IF(Table1[[#This Row],[Phân loại]]="Tồn đầu kỳ",Table1[[#This Row],[Tổng giá trị]],0)</f>
        <v>0</v>
      </c>
      <c r="P360" s="7">
        <f>IF(Table1[[#This Row],[Số còn phải thu ĐK]]&lt;&gt;0,0,IF(Table1[[#This Row],[Phân loại]]="Bán hàng",Table1[[#This Row],[Tổng giá trị]],-Table1[[#This Row],[Tổng giá trị]]))</f>
        <v>1586110</v>
      </c>
      <c r="Q360" s="32">
        <f>IF(M360&lt;&gt;"",IF(O360&lt;&gt;0,O360,P360),0)</f>
        <v>1586110</v>
      </c>
      <c r="R360" s="7">
        <f>Table1[[#This Row],[Số còn phải thu ĐK]]+Table1[[#This Row],[Giá Trị HD sau CK]]-Table1[[#This Row],[Số tiền đã thu]]</f>
        <v>0</v>
      </c>
      <c r="S360" s="6">
        <f>IF(Table1[[#This Row],[Ngày hóa đơn]]&lt;&gt;"",Table1[[#This Row],[Ngày hóa đơn]],IF(Table1[[#This Row],[Ngày hạch toán]]&lt;&gt;"",Table1[[#This Row],[Ngày hạch toán]],""))</f>
        <v>46046</v>
      </c>
      <c r="T360" s="7"/>
      <c r="U360" s="6">
        <f>IF(Table1[[#This Row],[Ngày tính CN]]="","",S360+T360)</f>
        <v>46046</v>
      </c>
      <c r="V360" s="32">
        <f ca="1">IF(Table1[[#This Row],[Hạn thanh toán]]="","",IF((U360-NOW())&lt;0,0,(U360-NOW())))</f>
        <v>0</v>
      </c>
      <c r="W360" s="32"/>
      <c r="X360" s="32" t="str">
        <f ca="1">IF(OR(U360="",R360=0),"",IF((U360-NOW())&lt;0,-(U360-NOW()),0))</f>
        <v/>
      </c>
      <c r="Y360" s="2" t="str">
        <f>IF(R360=0,"Đã thanh toán",IF(X360="","",IF(X360&lt;=0,"Chưa đến hạn thanh toán",IF(X360&lt;=30,"Nợ quá hạn 30 ngày",IF(X360&lt;=60,"Nợ quá hạn từ 30 ngày đến 60 ngày",IF(X360&lt;=90,"Nợ quá hạn từ 60 ngày đến 90 ngày",IF(X360&lt;=120,"Nợ quá hạn từ 90 ngày đến 120 ngày","Nợ quá hạn hơn 120 ngày có khả năng mất thanh toán")))))))</f>
        <v>Đã thanh toán</v>
      </c>
      <c r="Z360" s="42">
        <f>IF(S360="","",S360)</f>
        <v>46046</v>
      </c>
      <c r="AA360" s="42">
        <f>IF(M360="","",M360)</f>
        <v>46091</v>
      </c>
      <c r="AD360" s="2" t="str">
        <f>VLOOKUP($A360,MA_KH!$A:$Q,MA_KH!O$1,0)</f>
        <v>MEGA</v>
      </c>
      <c r="AE360" s="2" t="str">
        <f>VLOOKUP($A360,MA_KH!$A:$Q,MA_KH!P$1,0)</f>
        <v>CÔNG TY TNHH MM MEGA MARKET (VIỆT NAM)</v>
      </c>
    </row>
    <row r="361" spans="1:31" ht="25.5" customHeight="1">
      <c r="A361" s="54" t="s">
        <v>16307</v>
      </c>
      <c r="B361" s="54" t="s">
        <v>202</v>
      </c>
      <c r="C361" s="55">
        <v>46044</v>
      </c>
      <c r="D361" s="54" t="s">
        <v>17113</v>
      </c>
      <c r="E361" s="55">
        <v>46046</v>
      </c>
      <c r="F361" s="54" t="s">
        <v>19252</v>
      </c>
      <c r="G361" s="54" t="s">
        <v>17114</v>
      </c>
      <c r="H361" s="56">
        <v>3889900</v>
      </c>
      <c r="I361" s="63">
        <v>0</v>
      </c>
      <c r="J361" s="56">
        <v>311192</v>
      </c>
      <c r="K361" s="56">
        <v>4201092</v>
      </c>
      <c r="L361" s="64" t="s">
        <v>17236</v>
      </c>
      <c r="M361" s="6">
        <v>46091</v>
      </c>
      <c r="O361" s="32">
        <f>IF(Table1[[#This Row],[Phân loại]]="Tồn đầu kỳ",Table1[[#This Row],[Tổng giá trị]],0)</f>
        <v>0</v>
      </c>
      <c r="P361" s="7">
        <f>IF(Table1[[#This Row],[Số còn phải thu ĐK]]&lt;&gt;0,0,IF(Table1[[#This Row],[Phân loại]]="Bán hàng",Table1[[#This Row],[Tổng giá trị]],-Table1[[#This Row],[Tổng giá trị]]))</f>
        <v>4201092</v>
      </c>
      <c r="Q361" s="32">
        <f>IF(M361&lt;&gt;"",IF(O361&lt;&gt;0,O361,P361),0)</f>
        <v>4201092</v>
      </c>
      <c r="R361" s="7">
        <f>Table1[[#This Row],[Số còn phải thu ĐK]]+Table1[[#This Row],[Giá Trị HD sau CK]]-Table1[[#This Row],[Số tiền đã thu]]</f>
        <v>0</v>
      </c>
      <c r="S361" s="6">
        <f>IF(Table1[[#This Row],[Ngày hóa đơn]]&lt;&gt;"",Table1[[#This Row],[Ngày hóa đơn]],IF(Table1[[#This Row],[Ngày hạch toán]]&lt;&gt;"",Table1[[#This Row],[Ngày hạch toán]],""))</f>
        <v>46046</v>
      </c>
      <c r="T361" s="7"/>
      <c r="U361" s="6">
        <f>IF(Table1[[#This Row],[Ngày tính CN]]="","",S361+T361)</f>
        <v>46046</v>
      </c>
      <c r="V361" s="32">
        <f ca="1">IF(Table1[[#This Row],[Hạn thanh toán]]="","",IF((U361-NOW())&lt;0,0,(U361-NOW())))</f>
        <v>0</v>
      </c>
      <c r="W361" s="32"/>
      <c r="X361" s="32" t="str">
        <f ca="1">IF(OR(U361="",R361=0),"",IF((U361-NOW())&lt;0,-(U361-NOW()),0))</f>
        <v/>
      </c>
      <c r="Y361" s="2" t="str">
        <f>IF(R361=0,"Đã thanh toán",IF(X361="","",IF(X361&lt;=0,"Chưa đến hạn thanh toán",IF(X361&lt;=30,"Nợ quá hạn 30 ngày",IF(X361&lt;=60,"Nợ quá hạn từ 30 ngày đến 60 ngày",IF(X361&lt;=90,"Nợ quá hạn từ 60 ngày đến 90 ngày",IF(X361&lt;=120,"Nợ quá hạn từ 90 ngày đến 120 ngày","Nợ quá hạn hơn 120 ngày có khả năng mất thanh toán")))))))</f>
        <v>Đã thanh toán</v>
      </c>
      <c r="Z361" s="42">
        <f>IF(S361="","",S361)</f>
        <v>46046</v>
      </c>
      <c r="AA361" s="42">
        <f>IF(M361="","",M361)</f>
        <v>46091</v>
      </c>
      <c r="AD361" s="2" t="str">
        <f>VLOOKUP($A361,MA_KH!$A:$Q,MA_KH!O$1,0)</f>
        <v>MEGA</v>
      </c>
      <c r="AE361" s="2" t="str">
        <f>VLOOKUP($A361,MA_KH!$A:$Q,MA_KH!P$1,0)</f>
        <v>CÔNG TY TNHH MM MEGA MARKET (VIỆT NAM)</v>
      </c>
    </row>
    <row r="362" spans="1:31" ht="25.5" customHeight="1">
      <c r="A362" s="54" t="s">
        <v>16289</v>
      </c>
      <c r="B362" s="54" t="s">
        <v>296</v>
      </c>
      <c r="C362" s="55">
        <v>46044</v>
      </c>
      <c r="D362" s="54" t="s">
        <v>17115</v>
      </c>
      <c r="E362" s="55">
        <v>46046</v>
      </c>
      <c r="F362" s="54" t="s">
        <v>19253</v>
      </c>
      <c r="G362" s="54" t="s">
        <v>17116</v>
      </c>
      <c r="H362" s="56">
        <v>2371625</v>
      </c>
      <c r="I362" s="63">
        <v>0</v>
      </c>
      <c r="J362" s="56">
        <v>189730</v>
      </c>
      <c r="K362" s="56">
        <v>2561355</v>
      </c>
      <c r="L362" s="64" t="s">
        <v>17236</v>
      </c>
      <c r="M362" s="6">
        <v>46091</v>
      </c>
      <c r="O362" s="32">
        <f>IF(Table1[[#This Row],[Phân loại]]="Tồn đầu kỳ",Table1[[#This Row],[Tổng giá trị]],0)</f>
        <v>0</v>
      </c>
      <c r="P362" s="7">
        <f>IF(Table1[[#This Row],[Số còn phải thu ĐK]]&lt;&gt;0,0,IF(Table1[[#This Row],[Phân loại]]="Bán hàng",Table1[[#This Row],[Tổng giá trị]],-Table1[[#This Row],[Tổng giá trị]]))</f>
        <v>2561355</v>
      </c>
      <c r="Q362" s="32">
        <f>IF(M362&lt;&gt;"",IF(O362&lt;&gt;0,O362,P362),0)</f>
        <v>2561355</v>
      </c>
      <c r="R362" s="7">
        <f>Table1[[#This Row],[Số còn phải thu ĐK]]+Table1[[#This Row],[Giá Trị HD sau CK]]-Table1[[#This Row],[Số tiền đã thu]]</f>
        <v>0</v>
      </c>
      <c r="S362" s="6">
        <f>IF(Table1[[#This Row],[Ngày hóa đơn]]&lt;&gt;"",Table1[[#This Row],[Ngày hóa đơn]],IF(Table1[[#This Row],[Ngày hạch toán]]&lt;&gt;"",Table1[[#This Row],[Ngày hạch toán]],""))</f>
        <v>46046</v>
      </c>
      <c r="T362" s="7"/>
      <c r="U362" s="6">
        <f>IF(Table1[[#This Row],[Ngày tính CN]]="","",S362+T362)</f>
        <v>46046</v>
      </c>
      <c r="V362" s="32">
        <f ca="1">IF(Table1[[#This Row],[Hạn thanh toán]]="","",IF((U362-NOW())&lt;0,0,(U362-NOW())))</f>
        <v>0</v>
      </c>
      <c r="W362" s="32"/>
      <c r="X362" s="32" t="str">
        <f ca="1">IF(OR(U362="",R362=0),"",IF((U362-NOW())&lt;0,-(U362-NOW()),0))</f>
        <v/>
      </c>
      <c r="Y362" s="2" t="str">
        <f>IF(R362=0,"Đã thanh toán",IF(X362="","",IF(X362&lt;=0,"Chưa đến hạn thanh toán",IF(X362&lt;=30,"Nợ quá hạn 30 ngày",IF(X362&lt;=60,"Nợ quá hạn từ 30 ngày đến 60 ngày",IF(X362&lt;=90,"Nợ quá hạn từ 60 ngày đến 90 ngày",IF(X362&lt;=120,"Nợ quá hạn từ 90 ngày đến 120 ngày","Nợ quá hạn hơn 120 ngày có khả năng mất thanh toán")))))))</f>
        <v>Đã thanh toán</v>
      </c>
      <c r="Z362" s="42">
        <f>IF(S362="","",S362)</f>
        <v>46046</v>
      </c>
      <c r="AA362" s="42">
        <f>IF(M362="","",M362)</f>
        <v>46091</v>
      </c>
      <c r="AD362" s="2" t="str">
        <f>VLOOKUP($A362,MA_KH!$A:$Q,MA_KH!O$1,0)</f>
        <v>MEGA</v>
      </c>
      <c r="AE362" s="2" t="str">
        <f>VLOOKUP($A362,MA_KH!$A:$Q,MA_KH!P$1,0)</f>
        <v>CÔNG TY TNHH MM MEGA MARKET (VIỆT NAM)</v>
      </c>
    </row>
    <row r="363" spans="1:31" ht="25.5" customHeight="1">
      <c r="A363" s="54" t="s">
        <v>16296</v>
      </c>
      <c r="B363" s="54" t="s">
        <v>7244</v>
      </c>
      <c r="C363" s="55">
        <v>46044</v>
      </c>
      <c r="D363" s="54" t="s">
        <v>17117</v>
      </c>
      <c r="E363" s="55">
        <v>46046</v>
      </c>
      <c r="F363" s="54" t="s">
        <v>19254</v>
      </c>
      <c r="G363" s="54" t="s">
        <v>17118</v>
      </c>
      <c r="H363" s="56">
        <v>2893320</v>
      </c>
      <c r="I363" s="63">
        <v>0</v>
      </c>
      <c r="J363" s="56">
        <v>231466</v>
      </c>
      <c r="K363" s="56">
        <v>3124786</v>
      </c>
      <c r="L363" s="64" t="s">
        <v>17236</v>
      </c>
      <c r="M363" s="6">
        <v>46091</v>
      </c>
      <c r="O363" s="32">
        <f>IF(Table1[[#This Row],[Phân loại]]="Tồn đầu kỳ",Table1[[#This Row],[Tổng giá trị]],0)</f>
        <v>0</v>
      </c>
      <c r="P363" s="7">
        <f>IF(Table1[[#This Row],[Số còn phải thu ĐK]]&lt;&gt;0,0,IF(Table1[[#This Row],[Phân loại]]="Bán hàng",Table1[[#This Row],[Tổng giá trị]],-Table1[[#This Row],[Tổng giá trị]]))</f>
        <v>3124786</v>
      </c>
      <c r="Q363" s="32">
        <f>IF(M363&lt;&gt;"",IF(O363&lt;&gt;0,O363,P363),0)</f>
        <v>3124786</v>
      </c>
      <c r="R363" s="7">
        <f>Table1[[#This Row],[Số còn phải thu ĐK]]+Table1[[#This Row],[Giá Trị HD sau CK]]-Table1[[#This Row],[Số tiền đã thu]]</f>
        <v>0</v>
      </c>
      <c r="S363" s="6">
        <f>IF(Table1[[#This Row],[Ngày hóa đơn]]&lt;&gt;"",Table1[[#This Row],[Ngày hóa đơn]],IF(Table1[[#This Row],[Ngày hạch toán]]&lt;&gt;"",Table1[[#This Row],[Ngày hạch toán]],""))</f>
        <v>46046</v>
      </c>
      <c r="T363" s="7"/>
      <c r="U363" s="6">
        <f>IF(Table1[[#This Row],[Ngày tính CN]]="","",S363+T363)</f>
        <v>46046</v>
      </c>
      <c r="V363" s="32">
        <f ca="1">IF(Table1[[#This Row],[Hạn thanh toán]]="","",IF((U363-NOW())&lt;0,0,(U363-NOW())))</f>
        <v>0</v>
      </c>
      <c r="W363" s="32"/>
      <c r="X363" s="32" t="str">
        <f ca="1">IF(OR(U363="",R363=0),"",IF((U363-NOW())&lt;0,-(U363-NOW()),0))</f>
        <v/>
      </c>
      <c r="Y363" s="2" t="str">
        <f>IF(R363=0,"Đã thanh toán",IF(X363="","",IF(X363&lt;=0,"Chưa đến hạn thanh toán",IF(X363&lt;=30,"Nợ quá hạn 30 ngày",IF(X363&lt;=60,"Nợ quá hạn từ 30 ngày đến 60 ngày",IF(X363&lt;=90,"Nợ quá hạn từ 60 ngày đến 90 ngày",IF(X363&lt;=120,"Nợ quá hạn từ 90 ngày đến 120 ngày","Nợ quá hạn hơn 120 ngày có khả năng mất thanh toán")))))))</f>
        <v>Đã thanh toán</v>
      </c>
      <c r="Z363" s="42">
        <f>IF(S363="","",S363)</f>
        <v>46046</v>
      </c>
      <c r="AA363" s="42">
        <f>IF(M363="","",M363)</f>
        <v>46091</v>
      </c>
      <c r="AD363" s="2" t="str">
        <f>VLOOKUP($A363,MA_KH!$A:$Q,MA_KH!O$1,0)</f>
        <v>MEGA</v>
      </c>
      <c r="AE363" s="2" t="str">
        <f>VLOOKUP($A363,MA_KH!$A:$Q,MA_KH!P$1,0)</f>
        <v>CÔNG TY TNHH MM MEGA MARKET (VIỆT NAM)</v>
      </c>
    </row>
    <row r="364" spans="1:31" ht="25.5" customHeight="1">
      <c r="A364" s="54" t="s">
        <v>16296</v>
      </c>
      <c r="B364" s="54" t="s">
        <v>7244</v>
      </c>
      <c r="C364" s="55">
        <v>46044</v>
      </c>
      <c r="D364" s="54" t="s">
        <v>17119</v>
      </c>
      <c r="E364" s="55">
        <v>46046</v>
      </c>
      <c r="F364" s="54" t="s">
        <v>19255</v>
      </c>
      <c r="G364" s="54" t="s">
        <v>17120</v>
      </c>
      <c r="H364" s="56">
        <v>948650</v>
      </c>
      <c r="I364" s="63">
        <v>0</v>
      </c>
      <c r="J364" s="56">
        <v>75892</v>
      </c>
      <c r="K364" s="56">
        <v>1024542</v>
      </c>
      <c r="L364" s="64" t="s">
        <v>17236</v>
      </c>
      <c r="M364" s="6">
        <v>46091</v>
      </c>
      <c r="O364" s="32">
        <f>IF(Table1[[#This Row],[Phân loại]]="Tồn đầu kỳ",Table1[[#This Row],[Tổng giá trị]],0)</f>
        <v>0</v>
      </c>
      <c r="P364" s="7">
        <f>IF(Table1[[#This Row],[Số còn phải thu ĐK]]&lt;&gt;0,0,IF(Table1[[#This Row],[Phân loại]]="Bán hàng",Table1[[#This Row],[Tổng giá trị]],-Table1[[#This Row],[Tổng giá trị]]))</f>
        <v>1024542</v>
      </c>
      <c r="Q364" s="32">
        <f>IF(M364&lt;&gt;"",IF(O364&lt;&gt;0,O364,P364),0)</f>
        <v>1024542</v>
      </c>
      <c r="R364" s="7">
        <f>Table1[[#This Row],[Số còn phải thu ĐK]]+Table1[[#This Row],[Giá Trị HD sau CK]]-Table1[[#This Row],[Số tiền đã thu]]</f>
        <v>0</v>
      </c>
      <c r="S364" s="6">
        <f>IF(Table1[[#This Row],[Ngày hóa đơn]]&lt;&gt;"",Table1[[#This Row],[Ngày hóa đơn]],IF(Table1[[#This Row],[Ngày hạch toán]]&lt;&gt;"",Table1[[#This Row],[Ngày hạch toán]],""))</f>
        <v>46046</v>
      </c>
      <c r="T364" s="7"/>
      <c r="U364" s="6">
        <f>IF(Table1[[#This Row],[Ngày tính CN]]="","",S364+T364)</f>
        <v>46046</v>
      </c>
      <c r="V364" s="32">
        <f ca="1">IF(Table1[[#This Row],[Hạn thanh toán]]="","",IF((U364-NOW())&lt;0,0,(U364-NOW())))</f>
        <v>0</v>
      </c>
      <c r="W364" s="32"/>
      <c r="X364" s="32" t="str">
        <f ca="1">IF(OR(U364="",R364=0),"",IF((U364-NOW())&lt;0,-(U364-NOW()),0))</f>
        <v/>
      </c>
      <c r="Y364" s="2" t="str">
        <f>IF(R364=0,"Đã thanh toán",IF(X364="","",IF(X364&lt;=0,"Chưa đến hạn thanh toán",IF(X364&lt;=30,"Nợ quá hạn 30 ngày",IF(X364&lt;=60,"Nợ quá hạn từ 30 ngày đến 60 ngày",IF(X364&lt;=90,"Nợ quá hạn từ 60 ngày đến 90 ngày",IF(X364&lt;=120,"Nợ quá hạn từ 90 ngày đến 120 ngày","Nợ quá hạn hơn 120 ngày có khả năng mất thanh toán")))))))</f>
        <v>Đã thanh toán</v>
      </c>
      <c r="Z364" s="42">
        <f>IF(S364="","",S364)</f>
        <v>46046</v>
      </c>
      <c r="AA364" s="42">
        <f>IF(M364="","",M364)</f>
        <v>46091</v>
      </c>
      <c r="AD364" s="2" t="str">
        <f>VLOOKUP($A364,MA_KH!$A:$Q,MA_KH!O$1,0)</f>
        <v>MEGA</v>
      </c>
      <c r="AE364" s="2" t="str">
        <f>VLOOKUP($A364,MA_KH!$A:$Q,MA_KH!P$1,0)</f>
        <v>CÔNG TY TNHH MM MEGA MARKET (VIỆT NAM)</v>
      </c>
    </row>
    <row r="365" spans="1:31" ht="25.5" customHeight="1">
      <c r="A365" s="54" t="s">
        <v>16296</v>
      </c>
      <c r="B365" s="54" t="s">
        <v>7244</v>
      </c>
      <c r="C365" s="55">
        <v>46044</v>
      </c>
      <c r="D365" s="54" t="s">
        <v>17121</v>
      </c>
      <c r="E365" s="55">
        <v>46046</v>
      </c>
      <c r="F365" s="54" t="s">
        <v>19256</v>
      </c>
      <c r="G365" s="54" t="s">
        <v>17122</v>
      </c>
      <c r="H365" s="56">
        <v>19190910</v>
      </c>
      <c r="I365" s="63">
        <v>0</v>
      </c>
      <c r="J365" s="56">
        <v>1535273</v>
      </c>
      <c r="K365" s="56">
        <v>20726183</v>
      </c>
      <c r="L365" s="64" t="s">
        <v>17236</v>
      </c>
      <c r="M365" s="6">
        <v>46091</v>
      </c>
      <c r="O365" s="32">
        <f>IF(Table1[[#This Row],[Phân loại]]="Tồn đầu kỳ",Table1[[#This Row],[Tổng giá trị]],0)</f>
        <v>0</v>
      </c>
      <c r="P365" s="7">
        <f>IF(Table1[[#This Row],[Số còn phải thu ĐK]]&lt;&gt;0,0,IF(Table1[[#This Row],[Phân loại]]="Bán hàng",Table1[[#This Row],[Tổng giá trị]],-Table1[[#This Row],[Tổng giá trị]]))</f>
        <v>20726183</v>
      </c>
      <c r="Q365" s="32">
        <f>IF(M365&lt;&gt;"",IF(O365&lt;&gt;0,O365,P365),0)</f>
        <v>20726183</v>
      </c>
      <c r="R365" s="7">
        <f>Table1[[#This Row],[Số còn phải thu ĐK]]+Table1[[#This Row],[Giá Trị HD sau CK]]-Table1[[#This Row],[Số tiền đã thu]]</f>
        <v>0</v>
      </c>
      <c r="S365" s="6">
        <f>IF(Table1[[#This Row],[Ngày hóa đơn]]&lt;&gt;"",Table1[[#This Row],[Ngày hóa đơn]],IF(Table1[[#This Row],[Ngày hạch toán]]&lt;&gt;"",Table1[[#This Row],[Ngày hạch toán]],""))</f>
        <v>46046</v>
      </c>
      <c r="T365" s="7"/>
      <c r="U365" s="6">
        <f>IF(Table1[[#This Row],[Ngày tính CN]]="","",S365+T365)</f>
        <v>46046</v>
      </c>
      <c r="V365" s="32">
        <f ca="1">IF(Table1[[#This Row],[Hạn thanh toán]]="","",IF((U365-NOW())&lt;0,0,(U365-NOW())))</f>
        <v>0</v>
      </c>
      <c r="W365" s="32"/>
      <c r="X365" s="32" t="str">
        <f ca="1">IF(OR(U365="",R365=0),"",IF((U365-NOW())&lt;0,-(U365-NOW()),0))</f>
        <v/>
      </c>
      <c r="Y365" s="2" t="str">
        <f>IF(R365=0,"Đã thanh toán",IF(X365="","",IF(X365&lt;=0,"Chưa đến hạn thanh toán",IF(X365&lt;=30,"Nợ quá hạn 30 ngày",IF(X365&lt;=60,"Nợ quá hạn từ 30 ngày đến 60 ngày",IF(X365&lt;=90,"Nợ quá hạn từ 60 ngày đến 90 ngày",IF(X365&lt;=120,"Nợ quá hạn từ 90 ngày đến 120 ngày","Nợ quá hạn hơn 120 ngày có khả năng mất thanh toán")))))))</f>
        <v>Đã thanh toán</v>
      </c>
      <c r="Z365" s="42">
        <f>IF(S365="","",S365)</f>
        <v>46046</v>
      </c>
      <c r="AA365" s="42">
        <f>IF(M365="","",M365)</f>
        <v>46091</v>
      </c>
      <c r="AD365" s="2" t="str">
        <f>VLOOKUP($A365,MA_KH!$A:$Q,MA_KH!O$1,0)</f>
        <v>MEGA</v>
      </c>
      <c r="AE365" s="2" t="str">
        <f>VLOOKUP($A365,MA_KH!$A:$Q,MA_KH!P$1,0)</f>
        <v>CÔNG TY TNHH MM MEGA MARKET (VIỆT NAM)</v>
      </c>
    </row>
    <row r="366" spans="1:31" ht="25.5" customHeight="1">
      <c r="A366" s="54" t="s">
        <v>16303</v>
      </c>
      <c r="B366" s="54" t="s">
        <v>102</v>
      </c>
      <c r="C366" s="55">
        <v>46044</v>
      </c>
      <c r="D366" s="54" t="s">
        <v>17123</v>
      </c>
      <c r="E366" s="55">
        <v>46049</v>
      </c>
      <c r="F366" s="54" t="s">
        <v>19257</v>
      </c>
      <c r="G366" s="54" t="s">
        <v>17124</v>
      </c>
      <c r="H366" s="56">
        <v>3953000</v>
      </c>
      <c r="I366" s="63">
        <v>0</v>
      </c>
      <c r="J366" s="56">
        <v>316240</v>
      </c>
      <c r="K366" s="56">
        <v>4269240</v>
      </c>
      <c r="L366" s="64" t="s">
        <v>17236</v>
      </c>
      <c r="M366" s="6">
        <v>46091</v>
      </c>
      <c r="O366" s="32">
        <f>IF(Table1[[#This Row],[Phân loại]]="Tồn đầu kỳ",Table1[[#This Row],[Tổng giá trị]],0)</f>
        <v>0</v>
      </c>
      <c r="P366" s="7">
        <f>IF(Table1[[#This Row],[Số còn phải thu ĐK]]&lt;&gt;0,0,IF(Table1[[#This Row],[Phân loại]]="Bán hàng",Table1[[#This Row],[Tổng giá trị]],-Table1[[#This Row],[Tổng giá trị]]))</f>
        <v>4269240</v>
      </c>
      <c r="Q366" s="32">
        <f>IF(M366&lt;&gt;"",IF(O366&lt;&gt;0,O366,P366),0)</f>
        <v>4269240</v>
      </c>
      <c r="R366" s="7">
        <f>Table1[[#This Row],[Số còn phải thu ĐK]]+Table1[[#This Row],[Giá Trị HD sau CK]]-Table1[[#This Row],[Số tiền đã thu]]</f>
        <v>0</v>
      </c>
      <c r="S366" s="6">
        <f>IF(Table1[[#This Row],[Ngày hóa đơn]]&lt;&gt;"",Table1[[#This Row],[Ngày hóa đơn]],IF(Table1[[#This Row],[Ngày hạch toán]]&lt;&gt;"",Table1[[#This Row],[Ngày hạch toán]],""))</f>
        <v>46049</v>
      </c>
      <c r="T366" s="7"/>
      <c r="U366" s="6">
        <f>IF(Table1[[#This Row],[Ngày tính CN]]="","",S366+T366)</f>
        <v>46049</v>
      </c>
      <c r="V366" s="32">
        <f ca="1">IF(Table1[[#This Row],[Hạn thanh toán]]="","",IF((U366-NOW())&lt;0,0,(U366-NOW())))</f>
        <v>0</v>
      </c>
      <c r="W366" s="32"/>
      <c r="X366" s="32" t="str">
        <f ca="1">IF(OR(U366="",R366=0),"",IF((U366-NOW())&lt;0,-(U366-NOW()),0))</f>
        <v/>
      </c>
      <c r="Y366" s="2" t="str">
        <f>IF(R366=0,"Đã thanh toán",IF(X366="","",IF(X366&lt;=0,"Chưa đến hạn thanh toán",IF(X366&lt;=30,"Nợ quá hạn 30 ngày",IF(X366&lt;=60,"Nợ quá hạn từ 30 ngày đến 60 ngày",IF(X366&lt;=90,"Nợ quá hạn từ 60 ngày đến 90 ngày",IF(X366&lt;=120,"Nợ quá hạn từ 90 ngày đến 120 ngày","Nợ quá hạn hơn 120 ngày có khả năng mất thanh toán")))))))</f>
        <v>Đã thanh toán</v>
      </c>
      <c r="Z366" s="42">
        <f>IF(S366="","",S366)</f>
        <v>46049</v>
      </c>
      <c r="AA366" s="42">
        <f>IF(M366="","",M366)</f>
        <v>46091</v>
      </c>
      <c r="AD366" s="2" t="str">
        <f>VLOOKUP($A366,MA_KH!$A:$Q,MA_KH!O$1,0)</f>
        <v>MEGA</v>
      </c>
      <c r="AE366" s="2" t="str">
        <f>VLOOKUP($A366,MA_KH!$A:$Q,MA_KH!P$1,0)</f>
        <v>CÔNG TY TNHH MM MEGA MARKET (VIỆT NAM)</v>
      </c>
    </row>
    <row r="367" spans="1:31" ht="25.5" customHeight="1">
      <c r="A367" s="54" t="s">
        <v>16298</v>
      </c>
      <c r="B367" s="54" t="s">
        <v>7235</v>
      </c>
      <c r="C367" s="55">
        <v>46046</v>
      </c>
      <c r="D367" s="54" t="s">
        <v>17029</v>
      </c>
      <c r="E367" s="55">
        <v>46049</v>
      </c>
      <c r="F367" s="54" t="s">
        <v>19258</v>
      </c>
      <c r="G367" s="54" t="s">
        <v>17125</v>
      </c>
      <c r="H367" s="56">
        <v>9328900</v>
      </c>
      <c r="I367" s="63">
        <v>0</v>
      </c>
      <c r="J367" s="56">
        <v>746312</v>
      </c>
      <c r="K367" s="56">
        <v>10075212</v>
      </c>
      <c r="L367" s="64" t="s">
        <v>17236</v>
      </c>
      <c r="M367" s="6">
        <v>46091</v>
      </c>
      <c r="O367" s="32">
        <f>IF(Table1[[#This Row],[Phân loại]]="Tồn đầu kỳ",Table1[[#This Row],[Tổng giá trị]],0)</f>
        <v>0</v>
      </c>
      <c r="P367" s="7">
        <f>IF(Table1[[#This Row],[Số còn phải thu ĐK]]&lt;&gt;0,0,IF(Table1[[#This Row],[Phân loại]]="Bán hàng",Table1[[#This Row],[Tổng giá trị]],-Table1[[#This Row],[Tổng giá trị]]))</f>
        <v>10075212</v>
      </c>
      <c r="Q367" s="32">
        <f>IF(M367&lt;&gt;"",IF(O367&lt;&gt;0,O367,P367),0)</f>
        <v>10075212</v>
      </c>
      <c r="R367" s="7">
        <f>Table1[[#This Row],[Số còn phải thu ĐK]]+Table1[[#This Row],[Giá Trị HD sau CK]]-Table1[[#This Row],[Số tiền đã thu]]</f>
        <v>0</v>
      </c>
      <c r="S367" s="6">
        <f>IF(Table1[[#This Row],[Ngày hóa đơn]]&lt;&gt;"",Table1[[#This Row],[Ngày hóa đơn]],IF(Table1[[#This Row],[Ngày hạch toán]]&lt;&gt;"",Table1[[#This Row],[Ngày hạch toán]],""))</f>
        <v>46049</v>
      </c>
      <c r="T367" s="7"/>
      <c r="U367" s="6">
        <f>IF(Table1[[#This Row],[Ngày tính CN]]="","",S367+T367)</f>
        <v>46049</v>
      </c>
      <c r="V367" s="32">
        <f ca="1">IF(Table1[[#This Row],[Hạn thanh toán]]="","",IF((U367-NOW())&lt;0,0,(U367-NOW())))</f>
        <v>0</v>
      </c>
      <c r="W367" s="32"/>
      <c r="X367" s="32" t="str">
        <f ca="1">IF(OR(U367="",R367=0),"",IF((U367-NOW())&lt;0,-(U367-NOW()),0))</f>
        <v/>
      </c>
      <c r="Y367" s="2" t="str">
        <f>IF(R367=0,"Đã thanh toán",IF(X367="","",IF(X367&lt;=0,"Chưa đến hạn thanh toán",IF(X367&lt;=30,"Nợ quá hạn 30 ngày",IF(X367&lt;=60,"Nợ quá hạn từ 30 ngày đến 60 ngày",IF(X367&lt;=90,"Nợ quá hạn từ 60 ngày đến 90 ngày",IF(X367&lt;=120,"Nợ quá hạn từ 90 ngày đến 120 ngày","Nợ quá hạn hơn 120 ngày có khả năng mất thanh toán")))))))</f>
        <v>Đã thanh toán</v>
      </c>
      <c r="Z367" s="42">
        <f>IF(S367="","",S367)</f>
        <v>46049</v>
      </c>
      <c r="AA367" s="42">
        <f>IF(M367="","",M367)</f>
        <v>46091</v>
      </c>
      <c r="AD367" s="2" t="str">
        <f>VLOOKUP($A367,MA_KH!$A:$Q,MA_KH!O$1,0)</f>
        <v>MEGA</v>
      </c>
      <c r="AE367" s="2" t="str">
        <f>VLOOKUP($A367,MA_KH!$A:$Q,MA_KH!P$1,0)</f>
        <v>CÔNG TY TNHH MM MEGA MARKET (VIỆT NAM)</v>
      </c>
    </row>
    <row r="368" spans="1:31" ht="25.5" customHeight="1">
      <c r="A368" s="54" t="s">
        <v>16298</v>
      </c>
      <c r="B368" s="54" t="s">
        <v>7235</v>
      </c>
      <c r="C368" s="55">
        <v>46046</v>
      </c>
      <c r="D368" s="54" t="s">
        <v>17126</v>
      </c>
      <c r="E368" s="55">
        <v>46049</v>
      </c>
      <c r="F368" s="54" t="s">
        <v>19259</v>
      </c>
      <c r="G368" s="54" t="s">
        <v>17127</v>
      </c>
      <c r="H368" s="56">
        <v>17100900</v>
      </c>
      <c r="I368" s="63">
        <v>0</v>
      </c>
      <c r="J368" s="56">
        <v>1368072</v>
      </c>
      <c r="K368" s="56">
        <v>18468972</v>
      </c>
      <c r="L368" s="64" t="s">
        <v>17236</v>
      </c>
      <c r="M368" s="6">
        <v>46091</v>
      </c>
      <c r="O368" s="32">
        <f>IF(Table1[[#This Row],[Phân loại]]="Tồn đầu kỳ",Table1[[#This Row],[Tổng giá trị]],0)</f>
        <v>0</v>
      </c>
      <c r="P368" s="7">
        <f>IF(Table1[[#This Row],[Số còn phải thu ĐK]]&lt;&gt;0,0,IF(Table1[[#This Row],[Phân loại]]="Bán hàng",Table1[[#This Row],[Tổng giá trị]],-Table1[[#This Row],[Tổng giá trị]]))</f>
        <v>18468972</v>
      </c>
      <c r="Q368" s="32">
        <f>IF(M368&lt;&gt;"",IF(O368&lt;&gt;0,O368,P368),0)</f>
        <v>18468972</v>
      </c>
      <c r="R368" s="7">
        <f>Table1[[#This Row],[Số còn phải thu ĐK]]+Table1[[#This Row],[Giá Trị HD sau CK]]-Table1[[#This Row],[Số tiền đã thu]]</f>
        <v>0</v>
      </c>
      <c r="S368" s="6">
        <f>IF(Table1[[#This Row],[Ngày hóa đơn]]&lt;&gt;"",Table1[[#This Row],[Ngày hóa đơn]],IF(Table1[[#This Row],[Ngày hạch toán]]&lt;&gt;"",Table1[[#This Row],[Ngày hạch toán]],""))</f>
        <v>46049</v>
      </c>
      <c r="T368" s="7"/>
      <c r="U368" s="6">
        <f>IF(Table1[[#This Row],[Ngày tính CN]]="","",S368+T368)</f>
        <v>46049</v>
      </c>
      <c r="V368" s="32">
        <f ca="1">IF(Table1[[#This Row],[Hạn thanh toán]]="","",IF((U368-NOW())&lt;0,0,(U368-NOW())))</f>
        <v>0</v>
      </c>
      <c r="W368" s="32"/>
      <c r="X368" s="32" t="str">
        <f ca="1">IF(OR(U368="",R368=0),"",IF((U368-NOW())&lt;0,-(U368-NOW()),0))</f>
        <v/>
      </c>
      <c r="Y368" s="2" t="str">
        <f>IF(R368=0,"Đã thanh toán",IF(X368="","",IF(X368&lt;=0,"Chưa đến hạn thanh toán",IF(X368&lt;=30,"Nợ quá hạn 30 ngày",IF(X368&lt;=60,"Nợ quá hạn từ 30 ngày đến 60 ngày",IF(X368&lt;=90,"Nợ quá hạn từ 60 ngày đến 90 ngày",IF(X368&lt;=120,"Nợ quá hạn từ 90 ngày đến 120 ngày","Nợ quá hạn hơn 120 ngày có khả năng mất thanh toán")))))))</f>
        <v>Đã thanh toán</v>
      </c>
      <c r="Z368" s="42">
        <f>IF(S368="","",S368)</f>
        <v>46049</v>
      </c>
      <c r="AA368" s="42">
        <f>IF(M368="","",M368)</f>
        <v>46091</v>
      </c>
      <c r="AD368" s="2" t="str">
        <f>VLOOKUP($A368,MA_KH!$A:$Q,MA_KH!O$1,0)</f>
        <v>MEGA</v>
      </c>
      <c r="AE368" s="2" t="str">
        <f>VLOOKUP($A368,MA_KH!$A:$Q,MA_KH!P$1,0)</f>
        <v>CÔNG TY TNHH MM MEGA MARKET (VIỆT NAM)</v>
      </c>
    </row>
    <row r="369" spans="1:31" ht="25.5" customHeight="1">
      <c r="A369" s="54" t="s">
        <v>16298</v>
      </c>
      <c r="B369" s="54" t="s">
        <v>7235</v>
      </c>
      <c r="C369" s="55">
        <v>46046</v>
      </c>
      <c r="D369" s="54" t="s">
        <v>17128</v>
      </c>
      <c r="E369" s="55">
        <v>46049</v>
      </c>
      <c r="F369" s="54" t="s">
        <v>19260</v>
      </c>
      <c r="G369" s="54" t="s">
        <v>17129</v>
      </c>
      <c r="H369" s="56">
        <v>5235450</v>
      </c>
      <c r="I369" s="63">
        <v>0</v>
      </c>
      <c r="J369" s="56">
        <v>418836</v>
      </c>
      <c r="K369" s="56">
        <v>5654286</v>
      </c>
      <c r="L369" s="64" t="s">
        <v>17236</v>
      </c>
      <c r="M369" s="6">
        <v>46091</v>
      </c>
      <c r="O369" s="32">
        <f>IF(Table1[[#This Row],[Phân loại]]="Tồn đầu kỳ",Table1[[#This Row],[Tổng giá trị]],0)</f>
        <v>0</v>
      </c>
      <c r="P369" s="7">
        <f>IF(Table1[[#This Row],[Số còn phải thu ĐK]]&lt;&gt;0,0,IF(Table1[[#This Row],[Phân loại]]="Bán hàng",Table1[[#This Row],[Tổng giá trị]],-Table1[[#This Row],[Tổng giá trị]]))</f>
        <v>5654286</v>
      </c>
      <c r="Q369" s="32">
        <f>IF(M369&lt;&gt;"",IF(O369&lt;&gt;0,O369,P369),0)</f>
        <v>5654286</v>
      </c>
      <c r="R369" s="7">
        <f>Table1[[#This Row],[Số còn phải thu ĐK]]+Table1[[#This Row],[Giá Trị HD sau CK]]-Table1[[#This Row],[Số tiền đã thu]]</f>
        <v>0</v>
      </c>
      <c r="S369" s="6">
        <f>IF(Table1[[#This Row],[Ngày hóa đơn]]&lt;&gt;"",Table1[[#This Row],[Ngày hóa đơn]],IF(Table1[[#This Row],[Ngày hạch toán]]&lt;&gt;"",Table1[[#This Row],[Ngày hạch toán]],""))</f>
        <v>46049</v>
      </c>
      <c r="T369" s="7"/>
      <c r="U369" s="6">
        <f>IF(Table1[[#This Row],[Ngày tính CN]]="","",S369+T369)</f>
        <v>46049</v>
      </c>
      <c r="V369" s="32">
        <f ca="1">IF(Table1[[#This Row],[Hạn thanh toán]]="","",IF((U369-NOW())&lt;0,0,(U369-NOW())))</f>
        <v>0</v>
      </c>
      <c r="W369" s="32"/>
      <c r="X369" s="32" t="str">
        <f ca="1">IF(OR(U369="",R369=0),"",IF((U369-NOW())&lt;0,-(U369-NOW()),0))</f>
        <v/>
      </c>
      <c r="Y369" s="2" t="str">
        <f>IF(R369=0,"Đã thanh toán",IF(X369="","",IF(X369&lt;=0,"Chưa đến hạn thanh toán",IF(X369&lt;=30,"Nợ quá hạn 30 ngày",IF(X369&lt;=60,"Nợ quá hạn từ 30 ngày đến 60 ngày",IF(X369&lt;=90,"Nợ quá hạn từ 60 ngày đến 90 ngày",IF(X369&lt;=120,"Nợ quá hạn từ 90 ngày đến 120 ngày","Nợ quá hạn hơn 120 ngày có khả năng mất thanh toán")))))))</f>
        <v>Đã thanh toán</v>
      </c>
      <c r="Z369" s="42">
        <f>IF(S369="","",S369)</f>
        <v>46049</v>
      </c>
      <c r="AA369" s="42">
        <f>IF(M369="","",M369)</f>
        <v>46091</v>
      </c>
      <c r="AD369" s="2" t="str">
        <f>VLOOKUP($A369,MA_KH!$A:$Q,MA_KH!O$1,0)</f>
        <v>MEGA</v>
      </c>
      <c r="AE369" s="2" t="str">
        <f>VLOOKUP($A369,MA_KH!$A:$Q,MA_KH!P$1,0)</f>
        <v>CÔNG TY TNHH MM MEGA MARKET (VIỆT NAM)</v>
      </c>
    </row>
    <row r="370" spans="1:31" ht="25.5" customHeight="1">
      <c r="A370" s="54" t="s">
        <v>16303</v>
      </c>
      <c r="B370" s="54" t="s">
        <v>102</v>
      </c>
      <c r="C370" s="55">
        <v>46046</v>
      </c>
      <c r="D370" s="54" t="s">
        <v>17130</v>
      </c>
      <c r="E370" s="55">
        <v>46052</v>
      </c>
      <c r="F370" s="54" t="s">
        <v>19261</v>
      </c>
      <c r="G370" s="54" t="s">
        <v>17132</v>
      </c>
      <c r="H370" s="56">
        <v>9328900</v>
      </c>
      <c r="I370" s="63">
        <v>0</v>
      </c>
      <c r="J370" s="56">
        <v>746312</v>
      </c>
      <c r="K370" s="56">
        <v>10075212</v>
      </c>
      <c r="L370" s="64" t="s">
        <v>17236</v>
      </c>
      <c r="M370" s="6">
        <v>46091</v>
      </c>
      <c r="O370" s="32">
        <f>IF(Table1[[#This Row],[Phân loại]]="Tồn đầu kỳ",Table1[[#This Row],[Tổng giá trị]],0)</f>
        <v>0</v>
      </c>
      <c r="P370" s="7">
        <f>IF(Table1[[#This Row],[Số còn phải thu ĐK]]&lt;&gt;0,0,IF(Table1[[#This Row],[Phân loại]]="Bán hàng",Table1[[#This Row],[Tổng giá trị]],-Table1[[#This Row],[Tổng giá trị]]))</f>
        <v>10075212</v>
      </c>
      <c r="Q370" s="32">
        <f>IF(M370&lt;&gt;"",IF(O370&lt;&gt;0,O370,P370),0)</f>
        <v>10075212</v>
      </c>
      <c r="R370" s="7">
        <f>Table1[[#This Row],[Số còn phải thu ĐK]]+Table1[[#This Row],[Giá Trị HD sau CK]]-Table1[[#This Row],[Số tiền đã thu]]</f>
        <v>0</v>
      </c>
      <c r="S370" s="6">
        <f>IF(Table1[[#This Row],[Ngày hóa đơn]]&lt;&gt;"",Table1[[#This Row],[Ngày hóa đơn]],IF(Table1[[#This Row],[Ngày hạch toán]]&lt;&gt;"",Table1[[#This Row],[Ngày hạch toán]],""))</f>
        <v>46052</v>
      </c>
      <c r="T370" s="7"/>
      <c r="U370" s="6">
        <f>IF(Table1[[#This Row],[Ngày tính CN]]="","",S370+T370)</f>
        <v>46052</v>
      </c>
      <c r="V370" s="32">
        <f ca="1">IF(Table1[[#This Row],[Hạn thanh toán]]="","",IF((U370-NOW())&lt;0,0,(U370-NOW())))</f>
        <v>0</v>
      </c>
      <c r="W370" s="32"/>
      <c r="X370" s="32" t="str">
        <f ca="1">IF(OR(U370="",R370=0),"",IF((U370-NOW())&lt;0,-(U370-NOW()),0))</f>
        <v/>
      </c>
      <c r="Y370" s="2" t="str">
        <f>IF(R370=0,"Đã thanh toán",IF(X370="","",IF(X370&lt;=0,"Chưa đến hạn thanh toán",IF(X370&lt;=30,"Nợ quá hạn 30 ngày",IF(X370&lt;=60,"Nợ quá hạn từ 30 ngày đến 60 ngày",IF(X370&lt;=90,"Nợ quá hạn từ 60 ngày đến 90 ngày",IF(X370&lt;=120,"Nợ quá hạn từ 90 ngày đến 120 ngày","Nợ quá hạn hơn 120 ngày có khả năng mất thanh toán")))))))</f>
        <v>Đã thanh toán</v>
      </c>
      <c r="Z370" s="42">
        <f>IF(S370="","",S370)</f>
        <v>46052</v>
      </c>
      <c r="AA370" s="42">
        <f>IF(M370="","",M370)</f>
        <v>46091</v>
      </c>
      <c r="AD370" s="2" t="str">
        <f>VLOOKUP($A370,MA_KH!$A:$Q,MA_KH!O$1,0)</f>
        <v>MEGA</v>
      </c>
      <c r="AE370" s="2" t="str">
        <f>VLOOKUP($A370,MA_KH!$A:$Q,MA_KH!P$1,0)</f>
        <v>CÔNG TY TNHH MM MEGA MARKET (VIỆT NAM)</v>
      </c>
    </row>
    <row r="371" spans="1:31" ht="25.5" customHeight="1">
      <c r="A371" s="54" t="s">
        <v>16303</v>
      </c>
      <c r="B371" s="54" t="s">
        <v>102</v>
      </c>
      <c r="C371" s="55">
        <v>46046</v>
      </c>
      <c r="D371" s="54" t="s">
        <v>17133</v>
      </c>
      <c r="E371" s="55">
        <v>46052</v>
      </c>
      <c r="F371" s="54" t="s">
        <v>19262</v>
      </c>
      <c r="G371" s="54" t="s">
        <v>17134</v>
      </c>
      <c r="H371" s="56">
        <v>2540000</v>
      </c>
      <c r="I371" s="63">
        <v>0</v>
      </c>
      <c r="J371" s="56">
        <v>203200</v>
      </c>
      <c r="K371" s="56">
        <v>2743200</v>
      </c>
      <c r="L371" s="64" t="s">
        <v>17236</v>
      </c>
      <c r="M371" s="6">
        <v>46091</v>
      </c>
      <c r="O371" s="32">
        <f>IF(Table1[[#This Row],[Phân loại]]="Tồn đầu kỳ",Table1[[#This Row],[Tổng giá trị]],0)</f>
        <v>0</v>
      </c>
      <c r="P371" s="7">
        <f>IF(Table1[[#This Row],[Số còn phải thu ĐK]]&lt;&gt;0,0,IF(Table1[[#This Row],[Phân loại]]="Bán hàng",Table1[[#This Row],[Tổng giá trị]],-Table1[[#This Row],[Tổng giá trị]]))</f>
        <v>2743200</v>
      </c>
      <c r="Q371" s="32">
        <f>IF(M371&lt;&gt;"",IF(O371&lt;&gt;0,O371,P371),0)</f>
        <v>2743200</v>
      </c>
      <c r="R371" s="7">
        <f>Table1[[#This Row],[Số còn phải thu ĐK]]+Table1[[#This Row],[Giá Trị HD sau CK]]-Table1[[#This Row],[Số tiền đã thu]]</f>
        <v>0</v>
      </c>
      <c r="S371" s="6">
        <f>IF(Table1[[#This Row],[Ngày hóa đơn]]&lt;&gt;"",Table1[[#This Row],[Ngày hóa đơn]],IF(Table1[[#This Row],[Ngày hạch toán]]&lt;&gt;"",Table1[[#This Row],[Ngày hạch toán]],""))</f>
        <v>46052</v>
      </c>
      <c r="T371" s="7"/>
      <c r="U371" s="6">
        <f>IF(Table1[[#This Row],[Ngày tính CN]]="","",S371+T371)</f>
        <v>46052</v>
      </c>
      <c r="V371" s="32">
        <f ca="1">IF(Table1[[#This Row],[Hạn thanh toán]]="","",IF((U371-NOW())&lt;0,0,(U371-NOW())))</f>
        <v>0</v>
      </c>
      <c r="W371" s="32"/>
      <c r="X371" s="32" t="str">
        <f ca="1">IF(OR(U371="",R371=0),"",IF((U371-NOW())&lt;0,-(U371-NOW()),0))</f>
        <v/>
      </c>
      <c r="Y371" s="2" t="str">
        <f>IF(R371=0,"Đã thanh toán",IF(X371="","",IF(X371&lt;=0,"Chưa đến hạn thanh toán",IF(X371&lt;=30,"Nợ quá hạn 30 ngày",IF(X371&lt;=60,"Nợ quá hạn từ 30 ngày đến 60 ngày",IF(X371&lt;=90,"Nợ quá hạn từ 60 ngày đến 90 ngày",IF(X371&lt;=120,"Nợ quá hạn từ 90 ngày đến 120 ngày","Nợ quá hạn hơn 120 ngày có khả năng mất thanh toán")))))))</f>
        <v>Đã thanh toán</v>
      </c>
      <c r="Z371" s="42">
        <f>IF(S371="","",S371)</f>
        <v>46052</v>
      </c>
      <c r="AA371" s="42">
        <f>IF(M371="","",M371)</f>
        <v>46091</v>
      </c>
      <c r="AD371" s="2" t="str">
        <f>VLOOKUP($A371,MA_KH!$A:$Q,MA_KH!O$1,0)</f>
        <v>MEGA</v>
      </c>
      <c r="AE371" s="2" t="str">
        <f>VLOOKUP($A371,MA_KH!$A:$Q,MA_KH!P$1,0)</f>
        <v>CÔNG TY TNHH MM MEGA MARKET (VIỆT NAM)</v>
      </c>
    </row>
    <row r="372" spans="1:31" ht="25.5" customHeight="1">
      <c r="A372" s="54" t="s">
        <v>16303</v>
      </c>
      <c r="B372" s="54" t="s">
        <v>102</v>
      </c>
      <c r="C372" s="55">
        <v>46046</v>
      </c>
      <c r="D372" s="54" t="s">
        <v>17135</v>
      </c>
      <c r="E372" s="55">
        <v>46052</v>
      </c>
      <c r="F372" s="54" t="s">
        <v>19263</v>
      </c>
      <c r="G372" s="54" t="s">
        <v>17136</v>
      </c>
      <c r="H372" s="56">
        <v>700000</v>
      </c>
      <c r="I372" s="63">
        <v>0</v>
      </c>
      <c r="J372" s="56">
        <v>56000</v>
      </c>
      <c r="K372" s="56">
        <v>756000</v>
      </c>
      <c r="L372" s="64" t="s">
        <v>17236</v>
      </c>
      <c r="M372" s="6">
        <v>46091</v>
      </c>
      <c r="O372" s="32">
        <f>IF(Table1[[#This Row],[Phân loại]]="Tồn đầu kỳ",Table1[[#This Row],[Tổng giá trị]],0)</f>
        <v>0</v>
      </c>
      <c r="P372" s="7">
        <f>IF(Table1[[#This Row],[Số còn phải thu ĐK]]&lt;&gt;0,0,IF(Table1[[#This Row],[Phân loại]]="Bán hàng",Table1[[#This Row],[Tổng giá trị]],-Table1[[#This Row],[Tổng giá trị]]))</f>
        <v>756000</v>
      </c>
      <c r="Q372" s="32">
        <f>IF(M372&lt;&gt;"",IF(O372&lt;&gt;0,O372,P372),0)</f>
        <v>756000</v>
      </c>
      <c r="R372" s="7">
        <f>Table1[[#This Row],[Số còn phải thu ĐK]]+Table1[[#This Row],[Giá Trị HD sau CK]]-Table1[[#This Row],[Số tiền đã thu]]</f>
        <v>0</v>
      </c>
      <c r="S372" s="6">
        <f>IF(Table1[[#This Row],[Ngày hóa đơn]]&lt;&gt;"",Table1[[#This Row],[Ngày hóa đơn]],IF(Table1[[#This Row],[Ngày hạch toán]]&lt;&gt;"",Table1[[#This Row],[Ngày hạch toán]],""))</f>
        <v>46052</v>
      </c>
      <c r="T372" s="7"/>
      <c r="U372" s="6">
        <f>IF(Table1[[#This Row],[Ngày tính CN]]="","",S372+T372)</f>
        <v>46052</v>
      </c>
      <c r="V372" s="32">
        <f ca="1">IF(Table1[[#This Row],[Hạn thanh toán]]="","",IF((U372-NOW())&lt;0,0,(U372-NOW())))</f>
        <v>0</v>
      </c>
      <c r="W372" s="32"/>
      <c r="X372" s="32" t="str">
        <f ca="1">IF(OR(U372="",R372=0),"",IF((U372-NOW())&lt;0,-(U372-NOW()),0))</f>
        <v/>
      </c>
      <c r="Y372" s="2" t="str">
        <f>IF(R372=0,"Đã thanh toán",IF(X372="","",IF(X372&lt;=0,"Chưa đến hạn thanh toán",IF(X372&lt;=30,"Nợ quá hạn 30 ngày",IF(X372&lt;=60,"Nợ quá hạn từ 30 ngày đến 60 ngày",IF(X372&lt;=90,"Nợ quá hạn từ 60 ngày đến 90 ngày",IF(X372&lt;=120,"Nợ quá hạn từ 90 ngày đến 120 ngày","Nợ quá hạn hơn 120 ngày có khả năng mất thanh toán")))))))</f>
        <v>Đã thanh toán</v>
      </c>
      <c r="Z372" s="42">
        <f>IF(S372="","",S372)</f>
        <v>46052</v>
      </c>
      <c r="AA372" s="42">
        <f>IF(M372="","",M372)</f>
        <v>46091</v>
      </c>
      <c r="AD372" s="2" t="str">
        <f>VLOOKUP($A372,MA_KH!$A:$Q,MA_KH!O$1,0)</f>
        <v>MEGA</v>
      </c>
      <c r="AE372" s="2" t="str">
        <f>VLOOKUP($A372,MA_KH!$A:$Q,MA_KH!P$1,0)</f>
        <v>CÔNG TY TNHH MM MEGA MARKET (VIỆT NAM)</v>
      </c>
    </row>
    <row r="373" spans="1:31" ht="25.5" customHeight="1">
      <c r="A373" s="54" t="s">
        <v>16303</v>
      </c>
      <c r="B373" s="54" t="s">
        <v>102</v>
      </c>
      <c r="C373" s="55">
        <v>46046</v>
      </c>
      <c r="D373" s="54" t="s">
        <v>17137</v>
      </c>
      <c r="E373" s="55">
        <v>46052</v>
      </c>
      <c r="F373" s="54" t="s">
        <v>19264</v>
      </c>
      <c r="G373" s="54" t="s">
        <v>17138</v>
      </c>
      <c r="H373" s="56">
        <v>17518501</v>
      </c>
      <c r="I373" s="63">
        <v>0</v>
      </c>
      <c r="J373" s="56">
        <v>1401480</v>
      </c>
      <c r="K373" s="56">
        <v>18919981</v>
      </c>
      <c r="L373" s="64" t="s">
        <v>17236</v>
      </c>
      <c r="M373" s="6">
        <v>46091</v>
      </c>
      <c r="O373" s="32">
        <f>IF(Table1[[#This Row],[Phân loại]]="Tồn đầu kỳ",Table1[[#This Row],[Tổng giá trị]],0)</f>
        <v>0</v>
      </c>
      <c r="P373" s="7">
        <f>IF(Table1[[#This Row],[Số còn phải thu ĐK]]&lt;&gt;0,0,IF(Table1[[#This Row],[Phân loại]]="Bán hàng",Table1[[#This Row],[Tổng giá trị]],-Table1[[#This Row],[Tổng giá trị]]))</f>
        <v>18919981</v>
      </c>
      <c r="Q373" s="32">
        <f>IF(M373&lt;&gt;"",IF(O373&lt;&gt;0,O373,P373),0)</f>
        <v>18919981</v>
      </c>
      <c r="R373" s="7">
        <f>Table1[[#This Row],[Số còn phải thu ĐK]]+Table1[[#This Row],[Giá Trị HD sau CK]]-Table1[[#This Row],[Số tiền đã thu]]</f>
        <v>0</v>
      </c>
      <c r="S373" s="6">
        <f>IF(Table1[[#This Row],[Ngày hóa đơn]]&lt;&gt;"",Table1[[#This Row],[Ngày hóa đơn]],IF(Table1[[#This Row],[Ngày hạch toán]]&lt;&gt;"",Table1[[#This Row],[Ngày hạch toán]],""))</f>
        <v>46052</v>
      </c>
      <c r="T373" s="7"/>
      <c r="U373" s="6">
        <f>IF(Table1[[#This Row],[Ngày tính CN]]="","",S373+T373)</f>
        <v>46052</v>
      </c>
      <c r="V373" s="32">
        <f ca="1">IF(Table1[[#This Row],[Hạn thanh toán]]="","",IF((U373-NOW())&lt;0,0,(U373-NOW())))</f>
        <v>0</v>
      </c>
      <c r="W373" s="32"/>
      <c r="X373" s="32" t="str">
        <f ca="1">IF(OR(U373="",R373=0),"",IF((U373-NOW())&lt;0,-(U373-NOW()),0))</f>
        <v/>
      </c>
      <c r="Y373" s="2" t="str">
        <f>IF(R373=0,"Đã thanh toán",IF(X373="","",IF(X373&lt;=0,"Chưa đến hạn thanh toán",IF(X373&lt;=30,"Nợ quá hạn 30 ngày",IF(X373&lt;=60,"Nợ quá hạn từ 30 ngày đến 60 ngày",IF(X373&lt;=90,"Nợ quá hạn từ 60 ngày đến 90 ngày",IF(X373&lt;=120,"Nợ quá hạn từ 90 ngày đến 120 ngày","Nợ quá hạn hơn 120 ngày có khả năng mất thanh toán")))))))</f>
        <v>Đã thanh toán</v>
      </c>
      <c r="Z373" s="42">
        <f>IF(S373="","",S373)</f>
        <v>46052</v>
      </c>
      <c r="AA373" s="42">
        <f>IF(M373="","",M373)</f>
        <v>46091</v>
      </c>
      <c r="AD373" s="2" t="str">
        <f>VLOOKUP($A373,MA_KH!$A:$Q,MA_KH!O$1,0)</f>
        <v>MEGA</v>
      </c>
      <c r="AE373" s="2" t="str">
        <f>VLOOKUP($A373,MA_KH!$A:$Q,MA_KH!P$1,0)</f>
        <v>CÔNG TY TNHH MM MEGA MARKET (VIỆT NAM)</v>
      </c>
    </row>
    <row r="374" spans="1:31" ht="25.5" customHeight="1">
      <c r="A374" s="54" t="s">
        <v>7306</v>
      </c>
      <c r="B374" s="54" t="s">
        <v>7307</v>
      </c>
      <c r="C374" s="55">
        <v>46048</v>
      </c>
      <c r="D374" s="54" t="s">
        <v>17140</v>
      </c>
      <c r="E374" s="55">
        <v>46051</v>
      </c>
      <c r="F374" s="54" t="s">
        <v>19265</v>
      </c>
      <c r="G374" s="54" t="s">
        <v>17142</v>
      </c>
      <c r="H374" s="56">
        <v>501830</v>
      </c>
      <c r="I374" s="63">
        <v>0</v>
      </c>
      <c r="J374" s="56">
        <v>40146</v>
      </c>
      <c r="K374" s="56">
        <v>541976</v>
      </c>
      <c r="L374" s="64" t="s">
        <v>17236</v>
      </c>
      <c r="M374" s="6">
        <v>46091</v>
      </c>
      <c r="O374" s="32">
        <f>IF(Table1[[#This Row],[Phân loại]]="Tồn đầu kỳ",Table1[[#This Row],[Tổng giá trị]],0)</f>
        <v>0</v>
      </c>
      <c r="P374" s="7">
        <f>IF(Table1[[#This Row],[Số còn phải thu ĐK]]&lt;&gt;0,0,IF(Table1[[#This Row],[Phân loại]]="Bán hàng",Table1[[#This Row],[Tổng giá trị]],-Table1[[#This Row],[Tổng giá trị]]))</f>
        <v>541976</v>
      </c>
      <c r="Q374" s="32">
        <f>IF(M374&lt;&gt;"",IF(O374&lt;&gt;0,O374,P374),0)</f>
        <v>541976</v>
      </c>
      <c r="R374" s="7">
        <f>Table1[[#This Row],[Số còn phải thu ĐK]]+Table1[[#This Row],[Giá Trị HD sau CK]]-Table1[[#This Row],[Số tiền đã thu]]</f>
        <v>0</v>
      </c>
      <c r="S374" s="6">
        <f>IF(Table1[[#This Row],[Ngày hóa đơn]]&lt;&gt;"",Table1[[#This Row],[Ngày hóa đơn]],IF(Table1[[#This Row],[Ngày hạch toán]]&lt;&gt;"",Table1[[#This Row],[Ngày hạch toán]],""))</f>
        <v>46051</v>
      </c>
      <c r="T374" s="7"/>
      <c r="U374" s="6">
        <f>IF(Table1[[#This Row],[Ngày tính CN]]="","",S374+T374)</f>
        <v>46051</v>
      </c>
      <c r="V374" s="32">
        <f ca="1">IF(Table1[[#This Row],[Hạn thanh toán]]="","",IF((U374-NOW())&lt;0,0,(U374-NOW())))</f>
        <v>0</v>
      </c>
      <c r="W374" s="32"/>
      <c r="X374" s="32" t="str">
        <f ca="1">IF(OR(U374="",R374=0),"",IF((U374-NOW())&lt;0,-(U374-NOW()),0))</f>
        <v/>
      </c>
      <c r="Y374" s="2" t="str">
        <f>IF(R374=0,"Đã thanh toán",IF(X374="","",IF(X374&lt;=0,"Chưa đến hạn thanh toán",IF(X374&lt;=30,"Nợ quá hạn 30 ngày",IF(X374&lt;=60,"Nợ quá hạn từ 30 ngày đến 60 ngày",IF(X374&lt;=90,"Nợ quá hạn từ 60 ngày đến 90 ngày",IF(X374&lt;=120,"Nợ quá hạn từ 90 ngày đến 120 ngày","Nợ quá hạn hơn 120 ngày có khả năng mất thanh toán")))))))</f>
        <v>Đã thanh toán</v>
      </c>
      <c r="Z374" s="42">
        <f>IF(S374="","",S374)</f>
        <v>46051</v>
      </c>
      <c r="AA374" s="42">
        <f>IF(M374="","",M374)</f>
        <v>46091</v>
      </c>
      <c r="AD374" s="2" t="str">
        <f>VLOOKUP($A374,MA_KH!$A:$Q,MA_KH!O$1,0)</f>
        <v>MEGA</v>
      </c>
      <c r="AE374" s="2" t="str">
        <f>VLOOKUP($A374,MA_KH!$A:$Q,MA_KH!P$1,0)</f>
        <v>CÔNG TY TNHH MM MEGA MARKET (VIỆT NAM)</v>
      </c>
    </row>
    <row r="375" spans="1:31" ht="25.5" customHeight="1">
      <c r="A375" s="54" t="s">
        <v>7306</v>
      </c>
      <c r="B375" s="54" t="s">
        <v>7307</v>
      </c>
      <c r="C375" s="55">
        <v>46048</v>
      </c>
      <c r="D375" s="54" t="s">
        <v>17143</v>
      </c>
      <c r="E375" s="55">
        <v>46051</v>
      </c>
      <c r="F375" s="54" t="s">
        <v>19266</v>
      </c>
      <c r="G375" s="54" t="s">
        <v>17144</v>
      </c>
      <c r="H375" s="56">
        <v>4339980</v>
      </c>
      <c r="I375" s="63">
        <v>0</v>
      </c>
      <c r="J375" s="56">
        <v>347198</v>
      </c>
      <c r="K375" s="56">
        <v>4687178</v>
      </c>
      <c r="L375" s="64" t="s">
        <v>17236</v>
      </c>
      <c r="M375" s="6">
        <v>46091</v>
      </c>
      <c r="O375" s="32">
        <f>IF(Table1[[#This Row],[Phân loại]]="Tồn đầu kỳ",Table1[[#This Row],[Tổng giá trị]],0)</f>
        <v>0</v>
      </c>
      <c r="P375" s="7">
        <f>IF(Table1[[#This Row],[Số còn phải thu ĐK]]&lt;&gt;0,0,IF(Table1[[#This Row],[Phân loại]]="Bán hàng",Table1[[#This Row],[Tổng giá trị]],-Table1[[#This Row],[Tổng giá trị]]))</f>
        <v>4687178</v>
      </c>
      <c r="Q375" s="32">
        <f>IF(M375&lt;&gt;"",IF(O375&lt;&gt;0,O375,P375),0)</f>
        <v>4687178</v>
      </c>
      <c r="R375" s="7">
        <f>Table1[[#This Row],[Số còn phải thu ĐK]]+Table1[[#This Row],[Giá Trị HD sau CK]]-Table1[[#This Row],[Số tiền đã thu]]</f>
        <v>0</v>
      </c>
      <c r="S375" s="6">
        <f>IF(Table1[[#This Row],[Ngày hóa đơn]]&lt;&gt;"",Table1[[#This Row],[Ngày hóa đơn]],IF(Table1[[#This Row],[Ngày hạch toán]]&lt;&gt;"",Table1[[#This Row],[Ngày hạch toán]],""))</f>
        <v>46051</v>
      </c>
      <c r="T375" s="7"/>
      <c r="U375" s="6">
        <f>IF(Table1[[#This Row],[Ngày tính CN]]="","",S375+T375)</f>
        <v>46051</v>
      </c>
      <c r="V375" s="32">
        <f ca="1">IF(Table1[[#This Row],[Hạn thanh toán]]="","",IF((U375-NOW())&lt;0,0,(U375-NOW())))</f>
        <v>0</v>
      </c>
      <c r="W375" s="32"/>
      <c r="X375" s="32" t="str">
        <f ca="1">IF(OR(U375="",R375=0),"",IF((U375-NOW())&lt;0,-(U375-NOW()),0))</f>
        <v/>
      </c>
      <c r="Y375" s="2" t="str">
        <f>IF(R375=0,"Đã thanh toán",IF(X375="","",IF(X375&lt;=0,"Chưa đến hạn thanh toán",IF(X375&lt;=30,"Nợ quá hạn 30 ngày",IF(X375&lt;=60,"Nợ quá hạn từ 30 ngày đến 60 ngày",IF(X375&lt;=90,"Nợ quá hạn từ 60 ngày đến 90 ngày",IF(X375&lt;=120,"Nợ quá hạn từ 90 ngày đến 120 ngày","Nợ quá hạn hơn 120 ngày có khả năng mất thanh toán")))))))</f>
        <v>Đã thanh toán</v>
      </c>
      <c r="Z375" s="42">
        <f>IF(S375="","",S375)</f>
        <v>46051</v>
      </c>
      <c r="AA375" s="42">
        <f>IF(M375="","",M375)</f>
        <v>46091</v>
      </c>
      <c r="AD375" s="2" t="str">
        <f>VLOOKUP($A375,MA_KH!$A:$Q,MA_KH!O$1,0)</f>
        <v>MEGA</v>
      </c>
      <c r="AE375" s="2" t="str">
        <f>VLOOKUP($A375,MA_KH!$A:$Q,MA_KH!P$1,0)</f>
        <v>CÔNG TY TNHH MM MEGA MARKET (VIỆT NAM)</v>
      </c>
    </row>
    <row r="376" spans="1:31" ht="25.5" customHeight="1">
      <c r="A376" s="54" t="s">
        <v>16288</v>
      </c>
      <c r="B376" s="54" t="s">
        <v>294</v>
      </c>
      <c r="C376" s="55">
        <v>46048</v>
      </c>
      <c r="D376" s="54" t="s">
        <v>17145</v>
      </c>
      <c r="E376" s="55">
        <v>46051</v>
      </c>
      <c r="F376" s="54" t="s">
        <v>19267</v>
      </c>
      <c r="G376" s="54" t="s">
        <v>17146</v>
      </c>
      <c r="H376" s="56">
        <v>1446660</v>
      </c>
      <c r="I376" s="63">
        <v>0</v>
      </c>
      <c r="J376" s="56">
        <v>115733</v>
      </c>
      <c r="K376" s="56">
        <v>1562393</v>
      </c>
      <c r="L376" s="64" t="s">
        <v>17236</v>
      </c>
      <c r="M376" s="6">
        <v>46091</v>
      </c>
      <c r="O376" s="32">
        <f>IF(Table1[[#This Row],[Phân loại]]="Tồn đầu kỳ",Table1[[#This Row],[Tổng giá trị]],0)</f>
        <v>0</v>
      </c>
      <c r="P376" s="7">
        <f>IF(Table1[[#This Row],[Số còn phải thu ĐK]]&lt;&gt;0,0,IF(Table1[[#This Row],[Phân loại]]="Bán hàng",Table1[[#This Row],[Tổng giá trị]],-Table1[[#This Row],[Tổng giá trị]]))</f>
        <v>1562393</v>
      </c>
      <c r="Q376" s="32">
        <f>IF(M376&lt;&gt;"",IF(O376&lt;&gt;0,O376,P376),0)</f>
        <v>1562393</v>
      </c>
      <c r="R376" s="7">
        <f>Table1[[#This Row],[Số còn phải thu ĐK]]+Table1[[#This Row],[Giá Trị HD sau CK]]-Table1[[#This Row],[Số tiền đã thu]]</f>
        <v>0</v>
      </c>
      <c r="S376" s="6">
        <f>IF(Table1[[#This Row],[Ngày hóa đơn]]&lt;&gt;"",Table1[[#This Row],[Ngày hóa đơn]],IF(Table1[[#This Row],[Ngày hạch toán]]&lt;&gt;"",Table1[[#This Row],[Ngày hạch toán]],""))</f>
        <v>46051</v>
      </c>
      <c r="T376" s="7"/>
      <c r="U376" s="6">
        <f>IF(Table1[[#This Row],[Ngày tính CN]]="","",S376+T376)</f>
        <v>46051</v>
      </c>
      <c r="V376" s="32">
        <f ca="1">IF(Table1[[#This Row],[Hạn thanh toán]]="","",IF((U376-NOW())&lt;0,0,(U376-NOW())))</f>
        <v>0</v>
      </c>
      <c r="W376" s="32"/>
      <c r="X376" s="32" t="str">
        <f ca="1">IF(OR(U376="",R376=0),"",IF((U376-NOW())&lt;0,-(U376-NOW()),0))</f>
        <v/>
      </c>
      <c r="Y376" s="2" t="str">
        <f>IF(R376=0,"Đã thanh toán",IF(X376="","",IF(X376&lt;=0,"Chưa đến hạn thanh toán",IF(X376&lt;=30,"Nợ quá hạn 30 ngày",IF(X376&lt;=60,"Nợ quá hạn từ 30 ngày đến 60 ngày",IF(X376&lt;=90,"Nợ quá hạn từ 60 ngày đến 90 ngày",IF(X376&lt;=120,"Nợ quá hạn từ 90 ngày đến 120 ngày","Nợ quá hạn hơn 120 ngày có khả năng mất thanh toán")))))))</f>
        <v>Đã thanh toán</v>
      </c>
      <c r="Z376" s="42">
        <f>IF(S376="","",S376)</f>
        <v>46051</v>
      </c>
      <c r="AA376" s="42">
        <f>IF(M376="","",M376)</f>
        <v>46091</v>
      </c>
      <c r="AD376" s="2" t="str">
        <f>VLOOKUP($A376,MA_KH!$A:$Q,MA_KH!O$1,0)</f>
        <v>MEGA</v>
      </c>
      <c r="AE376" s="2" t="str">
        <f>VLOOKUP($A376,MA_KH!$A:$Q,MA_KH!P$1,0)</f>
        <v>CÔNG TY TNHH MM MEGA MARKET (VIỆT NAM)</v>
      </c>
    </row>
    <row r="377" spans="1:31" ht="25.5" customHeight="1">
      <c r="A377" s="54" t="s">
        <v>16310</v>
      </c>
      <c r="B377" s="54" t="s">
        <v>196</v>
      </c>
      <c r="C377" s="55">
        <v>46048</v>
      </c>
      <c r="D377" s="54" t="s">
        <v>17147</v>
      </c>
      <c r="E377" s="55">
        <v>46051</v>
      </c>
      <c r="F377" s="54" t="s">
        <v>19268</v>
      </c>
      <c r="G377" s="54" t="s">
        <v>17148</v>
      </c>
      <c r="H377" s="56">
        <v>5485770</v>
      </c>
      <c r="I377" s="63">
        <v>0</v>
      </c>
      <c r="J377" s="56">
        <v>438862</v>
      </c>
      <c r="K377" s="56">
        <v>5924632</v>
      </c>
      <c r="L377" s="64" t="s">
        <v>17236</v>
      </c>
      <c r="M377" s="6">
        <v>46091</v>
      </c>
      <c r="O377" s="32">
        <f>IF(Table1[[#This Row],[Phân loại]]="Tồn đầu kỳ",Table1[[#This Row],[Tổng giá trị]],0)</f>
        <v>0</v>
      </c>
      <c r="P377" s="7">
        <f>IF(Table1[[#This Row],[Số còn phải thu ĐK]]&lt;&gt;0,0,IF(Table1[[#This Row],[Phân loại]]="Bán hàng",Table1[[#This Row],[Tổng giá trị]],-Table1[[#This Row],[Tổng giá trị]]))</f>
        <v>5924632</v>
      </c>
      <c r="Q377" s="32">
        <f>IF(M377&lt;&gt;"",IF(O377&lt;&gt;0,O377,P377),0)</f>
        <v>5924632</v>
      </c>
      <c r="R377" s="7">
        <f>Table1[[#This Row],[Số còn phải thu ĐK]]+Table1[[#This Row],[Giá Trị HD sau CK]]-Table1[[#This Row],[Số tiền đã thu]]</f>
        <v>0</v>
      </c>
      <c r="S377" s="6">
        <f>IF(Table1[[#This Row],[Ngày hóa đơn]]&lt;&gt;"",Table1[[#This Row],[Ngày hóa đơn]],IF(Table1[[#This Row],[Ngày hạch toán]]&lt;&gt;"",Table1[[#This Row],[Ngày hạch toán]],""))</f>
        <v>46051</v>
      </c>
      <c r="T377" s="7"/>
      <c r="U377" s="6">
        <f>IF(Table1[[#This Row],[Ngày tính CN]]="","",S377+T377)</f>
        <v>46051</v>
      </c>
      <c r="V377" s="32">
        <f ca="1">IF(Table1[[#This Row],[Hạn thanh toán]]="","",IF((U377-NOW())&lt;0,0,(U377-NOW())))</f>
        <v>0</v>
      </c>
      <c r="W377" s="32"/>
      <c r="X377" s="32" t="str">
        <f ca="1">IF(OR(U377="",R377=0),"",IF((U377-NOW())&lt;0,-(U377-NOW()),0))</f>
        <v/>
      </c>
      <c r="Y377" s="2" t="str">
        <f>IF(R377=0,"Đã thanh toán",IF(X377="","",IF(X377&lt;=0,"Chưa đến hạn thanh toán",IF(X377&lt;=30,"Nợ quá hạn 30 ngày",IF(X377&lt;=60,"Nợ quá hạn từ 30 ngày đến 60 ngày",IF(X377&lt;=90,"Nợ quá hạn từ 60 ngày đến 90 ngày",IF(X377&lt;=120,"Nợ quá hạn từ 90 ngày đến 120 ngày","Nợ quá hạn hơn 120 ngày có khả năng mất thanh toán")))))))</f>
        <v>Đã thanh toán</v>
      </c>
      <c r="Z377" s="42">
        <f>IF(S377="","",S377)</f>
        <v>46051</v>
      </c>
      <c r="AA377" s="42">
        <f>IF(M377="","",M377)</f>
        <v>46091</v>
      </c>
      <c r="AD377" s="2" t="str">
        <f>VLOOKUP($A377,MA_KH!$A:$Q,MA_KH!O$1,0)</f>
        <v>MEGA</v>
      </c>
      <c r="AE377" s="2" t="str">
        <f>VLOOKUP($A377,MA_KH!$A:$Q,MA_KH!P$1,0)</f>
        <v>CÔNG TY TNHH MM MEGA MARKET (VIỆT NAM)</v>
      </c>
    </row>
    <row r="378" spans="1:31" ht="25.5" customHeight="1">
      <c r="A378" s="54" t="s">
        <v>16310</v>
      </c>
      <c r="B378" s="54" t="s">
        <v>196</v>
      </c>
      <c r="C378" s="55">
        <v>46048</v>
      </c>
      <c r="D378" s="54" t="s">
        <v>17149</v>
      </c>
      <c r="E378" s="55">
        <v>46051</v>
      </c>
      <c r="F378" s="54" t="s">
        <v>19269</v>
      </c>
      <c r="G378" s="54" t="s">
        <v>17150</v>
      </c>
      <c r="H378" s="56">
        <v>932890</v>
      </c>
      <c r="I378" s="63">
        <v>0</v>
      </c>
      <c r="J378" s="56">
        <v>74631</v>
      </c>
      <c r="K378" s="56">
        <v>1007521</v>
      </c>
      <c r="L378" s="64" t="s">
        <v>17236</v>
      </c>
      <c r="M378" s="6">
        <v>46091</v>
      </c>
      <c r="O378" s="32">
        <f>IF(Table1[[#This Row],[Phân loại]]="Tồn đầu kỳ",Table1[[#This Row],[Tổng giá trị]],0)</f>
        <v>0</v>
      </c>
      <c r="P378" s="7">
        <f>IF(Table1[[#This Row],[Số còn phải thu ĐK]]&lt;&gt;0,0,IF(Table1[[#This Row],[Phân loại]]="Bán hàng",Table1[[#This Row],[Tổng giá trị]],-Table1[[#This Row],[Tổng giá trị]]))</f>
        <v>1007521</v>
      </c>
      <c r="Q378" s="32">
        <f>IF(M378&lt;&gt;"",IF(O378&lt;&gt;0,O378,P378),0)</f>
        <v>1007521</v>
      </c>
      <c r="R378" s="7">
        <f>Table1[[#This Row],[Số còn phải thu ĐK]]+Table1[[#This Row],[Giá Trị HD sau CK]]-Table1[[#This Row],[Số tiền đã thu]]</f>
        <v>0</v>
      </c>
      <c r="S378" s="6">
        <f>IF(Table1[[#This Row],[Ngày hóa đơn]]&lt;&gt;"",Table1[[#This Row],[Ngày hóa đơn]],IF(Table1[[#This Row],[Ngày hạch toán]]&lt;&gt;"",Table1[[#This Row],[Ngày hạch toán]],""))</f>
        <v>46051</v>
      </c>
      <c r="T378" s="7"/>
      <c r="U378" s="6">
        <f>IF(Table1[[#This Row],[Ngày tính CN]]="","",S378+T378)</f>
        <v>46051</v>
      </c>
      <c r="V378" s="32">
        <f ca="1">IF(Table1[[#This Row],[Hạn thanh toán]]="","",IF((U378-NOW())&lt;0,0,(U378-NOW())))</f>
        <v>0</v>
      </c>
      <c r="W378" s="32"/>
      <c r="X378" s="32" t="str">
        <f ca="1">IF(OR(U378="",R378=0),"",IF((U378-NOW())&lt;0,-(U378-NOW()),0))</f>
        <v/>
      </c>
      <c r="Y378" s="2" t="str">
        <f>IF(R378=0,"Đã thanh toán",IF(X378="","",IF(X378&lt;=0,"Chưa đến hạn thanh toán",IF(X378&lt;=30,"Nợ quá hạn 30 ngày",IF(X378&lt;=60,"Nợ quá hạn từ 30 ngày đến 60 ngày",IF(X378&lt;=90,"Nợ quá hạn từ 60 ngày đến 90 ngày",IF(X378&lt;=120,"Nợ quá hạn từ 90 ngày đến 120 ngày","Nợ quá hạn hơn 120 ngày có khả năng mất thanh toán")))))))</f>
        <v>Đã thanh toán</v>
      </c>
      <c r="Z378" s="42">
        <f>IF(S378="","",S378)</f>
        <v>46051</v>
      </c>
      <c r="AA378" s="42">
        <f>IF(M378="","",M378)</f>
        <v>46091</v>
      </c>
      <c r="AD378" s="2" t="str">
        <f>VLOOKUP($A378,MA_KH!$A:$Q,MA_KH!O$1,0)</f>
        <v>MEGA</v>
      </c>
      <c r="AE378" s="2" t="str">
        <f>VLOOKUP($A378,MA_KH!$A:$Q,MA_KH!P$1,0)</f>
        <v>CÔNG TY TNHH MM MEGA MARKET (VIỆT NAM)</v>
      </c>
    </row>
    <row r="379" spans="1:31" ht="25.5" customHeight="1">
      <c r="A379" s="54" t="s">
        <v>16295</v>
      </c>
      <c r="B379" s="54" t="s">
        <v>198</v>
      </c>
      <c r="C379" s="55">
        <v>46048</v>
      </c>
      <c r="D379" s="54" t="s">
        <v>17151</v>
      </c>
      <c r="E379" s="55">
        <v>46051</v>
      </c>
      <c r="F379" s="54" t="s">
        <v>19270</v>
      </c>
      <c r="G379" s="54" t="s">
        <v>17152</v>
      </c>
      <c r="H379" s="56">
        <v>9114410</v>
      </c>
      <c r="I379" s="63">
        <v>0</v>
      </c>
      <c r="J379" s="56">
        <v>729153</v>
      </c>
      <c r="K379" s="56">
        <v>9843563</v>
      </c>
      <c r="L379" s="64" t="s">
        <v>17236</v>
      </c>
      <c r="M379" s="6">
        <v>46091</v>
      </c>
      <c r="O379" s="32">
        <f>IF(Table1[[#This Row],[Phân loại]]="Tồn đầu kỳ",Table1[[#This Row],[Tổng giá trị]],0)</f>
        <v>0</v>
      </c>
      <c r="P379" s="7">
        <f>IF(Table1[[#This Row],[Số còn phải thu ĐK]]&lt;&gt;0,0,IF(Table1[[#This Row],[Phân loại]]="Bán hàng",Table1[[#This Row],[Tổng giá trị]],-Table1[[#This Row],[Tổng giá trị]]))</f>
        <v>9843563</v>
      </c>
      <c r="Q379" s="32">
        <f>IF(M379&lt;&gt;"",IF(O379&lt;&gt;0,O379,P379),0)</f>
        <v>9843563</v>
      </c>
      <c r="R379" s="7">
        <f>Table1[[#This Row],[Số còn phải thu ĐK]]+Table1[[#This Row],[Giá Trị HD sau CK]]-Table1[[#This Row],[Số tiền đã thu]]</f>
        <v>0</v>
      </c>
      <c r="S379" s="6">
        <f>IF(Table1[[#This Row],[Ngày hóa đơn]]&lt;&gt;"",Table1[[#This Row],[Ngày hóa đơn]],IF(Table1[[#This Row],[Ngày hạch toán]]&lt;&gt;"",Table1[[#This Row],[Ngày hạch toán]],""))</f>
        <v>46051</v>
      </c>
      <c r="T379" s="7"/>
      <c r="U379" s="6">
        <f>IF(Table1[[#This Row],[Ngày tính CN]]="","",S379+T379)</f>
        <v>46051</v>
      </c>
      <c r="V379" s="32">
        <f ca="1">IF(Table1[[#This Row],[Hạn thanh toán]]="","",IF((U379-NOW())&lt;0,0,(U379-NOW())))</f>
        <v>0</v>
      </c>
      <c r="W379" s="32"/>
      <c r="X379" s="32" t="str">
        <f ca="1">IF(OR(U379="",R379=0),"",IF((U379-NOW())&lt;0,-(U379-NOW()),0))</f>
        <v/>
      </c>
      <c r="Y379" s="2" t="str">
        <f>IF(R379=0,"Đã thanh toán",IF(X379="","",IF(X379&lt;=0,"Chưa đến hạn thanh toán",IF(X379&lt;=30,"Nợ quá hạn 30 ngày",IF(X379&lt;=60,"Nợ quá hạn từ 30 ngày đến 60 ngày",IF(X379&lt;=90,"Nợ quá hạn từ 60 ngày đến 90 ngày",IF(X379&lt;=120,"Nợ quá hạn từ 90 ngày đến 120 ngày","Nợ quá hạn hơn 120 ngày có khả năng mất thanh toán")))))))</f>
        <v>Đã thanh toán</v>
      </c>
      <c r="Z379" s="42">
        <f>IF(S379="","",S379)</f>
        <v>46051</v>
      </c>
      <c r="AA379" s="42">
        <f>IF(M379="","",M379)</f>
        <v>46091</v>
      </c>
      <c r="AD379" s="2" t="str">
        <f>VLOOKUP($A379,MA_KH!$A:$Q,MA_KH!O$1,0)</f>
        <v>MEGA</v>
      </c>
      <c r="AE379" s="2" t="str">
        <f>VLOOKUP($A379,MA_KH!$A:$Q,MA_KH!P$1,0)</f>
        <v>CÔNG TY TNHH MM MEGA MARKET (VIỆT NAM)</v>
      </c>
    </row>
    <row r="380" spans="1:31" ht="25.5" customHeight="1">
      <c r="A380" s="54" t="s">
        <v>16287</v>
      </c>
      <c r="B380" s="54" t="s">
        <v>253</v>
      </c>
      <c r="C380" s="55">
        <v>46048</v>
      </c>
      <c r="D380" s="54" t="s">
        <v>17153</v>
      </c>
      <c r="E380" s="55">
        <v>46051</v>
      </c>
      <c r="F380" s="54" t="s">
        <v>19271</v>
      </c>
      <c r="G380" s="54" t="s">
        <v>17154</v>
      </c>
      <c r="H380" s="56">
        <v>948650</v>
      </c>
      <c r="I380" s="63">
        <v>0</v>
      </c>
      <c r="J380" s="56">
        <v>75892</v>
      </c>
      <c r="K380" s="56">
        <v>1024542</v>
      </c>
      <c r="L380" s="64" t="s">
        <v>17236</v>
      </c>
      <c r="M380" s="6">
        <v>46091</v>
      </c>
      <c r="O380" s="32">
        <f>IF(Table1[[#This Row],[Phân loại]]="Tồn đầu kỳ",Table1[[#This Row],[Tổng giá trị]],0)</f>
        <v>0</v>
      </c>
      <c r="P380" s="7">
        <f>IF(Table1[[#This Row],[Số còn phải thu ĐK]]&lt;&gt;0,0,IF(Table1[[#This Row],[Phân loại]]="Bán hàng",Table1[[#This Row],[Tổng giá trị]],-Table1[[#This Row],[Tổng giá trị]]))</f>
        <v>1024542</v>
      </c>
      <c r="Q380" s="32">
        <f>IF(M380&lt;&gt;"",IF(O380&lt;&gt;0,O380,P380),0)</f>
        <v>1024542</v>
      </c>
      <c r="R380" s="7">
        <f>Table1[[#This Row],[Số còn phải thu ĐK]]+Table1[[#This Row],[Giá Trị HD sau CK]]-Table1[[#This Row],[Số tiền đã thu]]</f>
        <v>0</v>
      </c>
      <c r="S380" s="6">
        <f>IF(Table1[[#This Row],[Ngày hóa đơn]]&lt;&gt;"",Table1[[#This Row],[Ngày hóa đơn]],IF(Table1[[#This Row],[Ngày hạch toán]]&lt;&gt;"",Table1[[#This Row],[Ngày hạch toán]],""))</f>
        <v>46051</v>
      </c>
      <c r="T380" s="7"/>
      <c r="U380" s="6">
        <f>IF(Table1[[#This Row],[Ngày tính CN]]="","",S380+T380)</f>
        <v>46051</v>
      </c>
      <c r="V380" s="32">
        <f ca="1">IF(Table1[[#This Row],[Hạn thanh toán]]="","",IF((U380-NOW())&lt;0,0,(U380-NOW())))</f>
        <v>0</v>
      </c>
      <c r="W380" s="32"/>
      <c r="X380" s="32" t="str">
        <f ca="1">IF(OR(U380="",R380=0),"",IF((U380-NOW())&lt;0,-(U380-NOW()),0))</f>
        <v/>
      </c>
      <c r="Y380" s="2" t="str">
        <f>IF(R380=0,"Đã thanh toán",IF(X380="","",IF(X380&lt;=0,"Chưa đến hạn thanh toán",IF(X380&lt;=30,"Nợ quá hạn 30 ngày",IF(X380&lt;=60,"Nợ quá hạn từ 30 ngày đến 60 ngày",IF(X380&lt;=90,"Nợ quá hạn từ 60 ngày đến 90 ngày",IF(X380&lt;=120,"Nợ quá hạn từ 90 ngày đến 120 ngày","Nợ quá hạn hơn 120 ngày có khả năng mất thanh toán")))))))</f>
        <v>Đã thanh toán</v>
      </c>
      <c r="Z380" s="42">
        <f>IF(S380="","",S380)</f>
        <v>46051</v>
      </c>
      <c r="AA380" s="42">
        <f>IF(M380="","",M380)</f>
        <v>46091</v>
      </c>
      <c r="AD380" s="2" t="str">
        <f>VLOOKUP($A380,MA_KH!$A:$Q,MA_KH!O$1,0)</f>
        <v>MEGA</v>
      </c>
      <c r="AE380" s="2" t="str">
        <f>VLOOKUP($A380,MA_KH!$A:$Q,MA_KH!P$1,0)</f>
        <v>CÔNG TY TNHH MM MEGA MARKET (VIỆT NAM)</v>
      </c>
    </row>
    <row r="381" spans="1:31" ht="25.5" customHeight="1">
      <c r="A381" s="54" t="s">
        <v>16287</v>
      </c>
      <c r="B381" s="54" t="s">
        <v>253</v>
      </c>
      <c r="C381" s="55">
        <v>46048</v>
      </c>
      <c r="D381" s="54" t="s">
        <v>17155</v>
      </c>
      <c r="E381" s="55">
        <v>46051</v>
      </c>
      <c r="F381" s="54" t="s">
        <v>19272</v>
      </c>
      <c r="G381" s="54" t="s">
        <v>17156</v>
      </c>
      <c r="H381" s="56">
        <v>474325</v>
      </c>
      <c r="I381" s="63">
        <v>0</v>
      </c>
      <c r="J381" s="56">
        <v>37946</v>
      </c>
      <c r="K381" s="56">
        <v>512271</v>
      </c>
      <c r="L381" s="64" t="s">
        <v>17236</v>
      </c>
      <c r="M381" s="6">
        <v>46091</v>
      </c>
      <c r="O381" s="32">
        <f>IF(Table1[[#This Row],[Phân loại]]="Tồn đầu kỳ",Table1[[#This Row],[Tổng giá trị]],0)</f>
        <v>0</v>
      </c>
      <c r="P381" s="7">
        <f>IF(Table1[[#This Row],[Số còn phải thu ĐK]]&lt;&gt;0,0,IF(Table1[[#This Row],[Phân loại]]="Bán hàng",Table1[[#This Row],[Tổng giá trị]],-Table1[[#This Row],[Tổng giá trị]]))</f>
        <v>512271</v>
      </c>
      <c r="Q381" s="32">
        <f>IF(M381&lt;&gt;"",IF(O381&lt;&gt;0,O381,P381),0)</f>
        <v>512271</v>
      </c>
      <c r="R381" s="7">
        <f>Table1[[#This Row],[Số còn phải thu ĐK]]+Table1[[#This Row],[Giá Trị HD sau CK]]-Table1[[#This Row],[Số tiền đã thu]]</f>
        <v>0</v>
      </c>
      <c r="S381" s="6">
        <f>IF(Table1[[#This Row],[Ngày hóa đơn]]&lt;&gt;"",Table1[[#This Row],[Ngày hóa đơn]],IF(Table1[[#This Row],[Ngày hạch toán]]&lt;&gt;"",Table1[[#This Row],[Ngày hạch toán]],""))</f>
        <v>46051</v>
      </c>
      <c r="T381" s="7"/>
      <c r="U381" s="6">
        <f>IF(Table1[[#This Row],[Ngày tính CN]]="","",S381+T381)</f>
        <v>46051</v>
      </c>
      <c r="V381" s="32">
        <f ca="1">IF(Table1[[#This Row],[Hạn thanh toán]]="","",IF((U381-NOW())&lt;0,0,(U381-NOW())))</f>
        <v>0</v>
      </c>
      <c r="W381" s="32"/>
      <c r="X381" s="32" t="str">
        <f ca="1">IF(OR(U381="",R381=0),"",IF((U381-NOW())&lt;0,-(U381-NOW()),0))</f>
        <v/>
      </c>
      <c r="Y381" s="2" t="str">
        <f>IF(R381=0,"Đã thanh toán",IF(X381="","",IF(X381&lt;=0,"Chưa đến hạn thanh toán",IF(X381&lt;=30,"Nợ quá hạn 30 ngày",IF(X381&lt;=60,"Nợ quá hạn từ 30 ngày đến 60 ngày",IF(X381&lt;=90,"Nợ quá hạn từ 60 ngày đến 90 ngày",IF(X381&lt;=120,"Nợ quá hạn từ 90 ngày đến 120 ngày","Nợ quá hạn hơn 120 ngày có khả năng mất thanh toán")))))))</f>
        <v>Đã thanh toán</v>
      </c>
      <c r="Z381" s="42">
        <f>IF(S381="","",S381)</f>
        <v>46051</v>
      </c>
      <c r="AA381" s="42">
        <f>IF(M381="","",M381)</f>
        <v>46091</v>
      </c>
      <c r="AD381" s="2" t="str">
        <f>VLOOKUP($A381,MA_KH!$A:$Q,MA_KH!O$1,0)</f>
        <v>MEGA</v>
      </c>
      <c r="AE381" s="2" t="str">
        <f>VLOOKUP($A381,MA_KH!$A:$Q,MA_KH!P$1,0)</f>
        <v>CÔNG TY TNHH MM MEGA MARKET (VIỆT NAM)</v>
      </c>
    </row>
    <row r="382" spans="1:31" ht="25.5" customHeight="1">
      <c r="A382" s="54" t="s">
        <v>16307</v>
      </c>
      <c r="B382" s="54" t="s">
        <v>202</v>
      </c>
      <c r="C382" s="55">
        <v>46048</v>
      </c>
      <c r="D382" s="54" t="s">
        <v>17157</v>
      </c>
      <c r="E382" s="55">
        <v>46051</v>
      </c>
      <c r="F382" s="54" t="s">
        <v>19273</v>
      </c>
      <c r="G382" s="54" t="s">
        <v>17158</v>
      </c>
      <c r="H382" s="56">
        <v>3849940</v>
      </c>
      <c r="I382" s="63">
        <v>0</v>
      </c>
      <c r="J382" s="56">
        <v>307995</v>
      </c>
      <c r="K382" s="56">
        <v>4157935</v>
      </c>
      <c r="L382" s="64" t="s">
        <v>17236</v>
      </c>
      <c r="M382" s="6">
        <v>46091</v>
      </c>
      <c r="O382" s="32">
        <f>IF(Table1[[#This Row],[Phân loại]]="Tồn đầu kỳ",Table1[[#This Row],[Tổng giá trị]],0)</f>
        <v>0</v>
      </c>
      <c r="P382" s="7">
        <f>IF(Table1[[#This Row],[Số còn phải thu ĐK]]&lt;&gt;0,0,IF(Table1[[#This Row],[Phân loại]]="Bán hàng",Table1[[#This Row],[Tổng giá trị]],-Table1[[#This Row],[Tổng giá trị]]))</f>
        <v>4157935</v>
      </c>
      <c r="Q382" s="32">
        <f>IF(M382&lt;&gt;"",IF(O382&lt;&gt;0,O382,P382),0)</f>
        <v>4157935</v>
      </c>
      <c r="R382" s="7">
        <f>Table1[[#This Row],[Số còn phải thu ĐK]]+Table1[[#This Row],[Giá Trị HD sau CK]]-Table1[[#This Row],[Số tiền đã thu]]</f>
        <v>0</v>
      </c>
      <c r="S382" s="6">
        <f>IF(Table1[[#This Row],[Ngày hóa đơn]]&lt;&gt;"",Table1[[#This Row],[Ngày hóa đơn]],IF(Table1[[#This Row],[Ngày hạch toán]]&lt;&gt;"",Table1[[#This Row],[Ngày hạch toán]],""))</f>
        <v>46051</v>
      </c>
      <c r="T382" s="7"/>
      <c r="U382" s="6">
        <f>IF(Table1[[#This Row],[Ngày tính CN]]="","",S382+T382)</f>
        <v>46051</v>
      </c>
      <c r="V382" s="32">
        <f ca="1">IF(Table1[[#This Row],[Hạn thanh toán]]="","",IF((U382-NOW())&lt;0,0,(U382-NOW())))</f>
        <v>0</v>
      </c>
      <c r="W382" s="32"/>
      <c r="X382" s="32" t="str">
        <f ca="1">IF(OR(U382="",R382=0),"",IF((U382-NOW())&lt;0,-(U382-NOW()),0))</f>
        <v/>
      </c>
      <c r="Y382" s="2" t="str">
        <f>IF(R382=0,"Đã thanh toán",IF(X382="","",IF(X382&lt;=0,"Chưa đến hạn thanh toán",IF(X382&lt;=30,"Nợ quá hạn 30 ngày",IF(X382&lt;=60,"Nợ quá hạn từ 30 ngày đến 60 ngày",IF(X382&lt;=90,"Nợ quá hạn từ 60 ngày đến 90 ngày",IF(X382&lt;=120,"Nợ quá hạn từ 90 ngày đến 120 ngày","Nợ quá hạn hơn 120 ngày có khả năng mất thanh toán")))))))</f>
        <v>Đã thanh toán</v>
      </c>
      <c r="Z382" s="42">
        <f>IF(S382="","",S382)</f>
        <v>46051</v>
      </c>
      <c r="AA382" s="42">
        <f>IF(M382="","",M382)</f>
        <v>46091</v>
      </c>
      <c r="AD382" s="2" t="str">
        <f>VLOOKUP($A382,MA_KH!$A:$Q,MA_KH!O$1,0)</f>
        <v>MEGA</v>
      </c>
      <c r="AE382" s="2" t="str">
        <f>VLOOKUP($A382,MA_KH!$A:$Q,MA_KH!P$1,0)</f>
        <v>CÔNG TY TNHH MM MEGA MARKET (VIỆT NAM)</v>
      </c>
    </row>
    <row r="383" spans="1:31" ht="25.5" customHeight="1">
      <c r="A383" s="54" t="s">
        <v>16307</v>
      </c>
      <c r="B383" s="54" t="s">
        <v>202</v>
      </c>
      <c r="C383" s="55">
        <v>46048</v>
      </c>
      <c r="D383" s="54" t="s">
        <v>17159</v>
      </c>
      <c r="E383" s="55">
        <v>46051</v>
      </c>
      <c r="F383" s="54" t="s">
        <v>19274</v>
      </c>
      <c r="G383" s="54" t="s">
        <v>17160</v>
      </c>
      <c r="H383" s="56">
        <v>4664450</v>
      </c>
      <c r="I383" s="63">
        <v>0</v>
      </c>
      <c r="J383" s="56">
        <v>373156</v>
      </c>
      <c r="K383" s="56">
        <v>5037606</v>
      </c>
      <c r="L383" s="64" t="s">
        <v>17236</v>
      </c>
      <c r="M383" s="6">
        <v>46091</v>
      </c>
      <c r="O383" s="32">
        <f>IF(Table1[[#This Row],[Phân loại]]="Tồn đầu kỳ",Table1[[#This Row],[Tổng giá trị]],0)</f>
        <v>0</v>
      </c>
      <c r="P383" s="7">
        <f>IF(Table1[[#This Row],[Số còn phải thu ĐK]]&lt;&gt;0,0,IF(Table1[[#This Row],[Phân loại]]="Bán hàng",Table1[[#This Row],[Tổng giá trị]],-Table1[[#This Row],[Tổng giá trị]]))</f>
        <v>5037606</v>
      </c>
      <c r="Q383" s="32">
        <f>IF(M383&lt;&gt;"",IF(O383&lt;&gt;0,O383,P383),0)</f>
        <v>5037606</v>
      </c>
      <c r="R383" s="7">
        <f>Table1[[#This Row],[Số còn phải thu ĐK]]+Table1[[#This Row],[Giá Trị HD sau CK]]-Table1[[#This Row],[Số tiền đã thu]]</f>
        <v>0</v>
      </c>
      <c r="S383" s="6">
        <f>IF(Table1[[#This Row],[Ngày hóa đơn]]&lt;&gt;"",Table1[[#This Row],[Ngày hóa đơn]],IF(Table1[[#This Row],[Ngày hạch toán]]&lt;&gt;"",Table1[[#This Row],[Ngày hạch toán]],""))</f>
        <v>46051</v>
      </c>
      <c r="T383" s="7"/>
      <c r="U383" s="6">
        <f>IF(Table1[[#This Row],[Ngày tính CN]]="","",S383+T383)</f>
        <v>46051</v>
      </c>
      <c r="V383" s="32">
        <f ca="1">IF(Table1[[#This Row],[Hạn thanh toán]]="","",IF((U383-NOW())&lt;0,0,(U383-NOW())))</f>
        <v>0</v>
      </c>
      <c r="W383" s="32"/>
      <c r="X383" s="32" t="str">
        <f ca="1">IF(OR(U383="",R383=0),"",IF((U383-NOW())&lt;0,-(U383-NOW()),0))</f>
        <v/>
      </c>
      <c r="Y383" s="2" t="str">
        <f>IF(R383=0,"Đã thanh toán",IF(X383="","",IF(X383&lt;=0,"Chưa đến hạn thanh toán",IF(X383&lt;=30,"Nợ quá hạn 30 ngày",IF(X383&lt;=60,"Nợ quá hạn từ 30 ngày đến 60 ngày",IF(X383&lt;=90,"Nợ quá hạn từ 60 ngày đến 90 ngày",IF(X383&lt;=120,"Nợ quá hạn từ 90 ngày đến 120 ngày","Nợ quá hạn hơn 120 ngày có khả năng mất thanh toán")))))))</f>
        <v>Đã thanh toán</v>
      </c>
      <c r="Z383" s="42">
        <f>IF(S383="","",S383)</f>
        <v>46051</v>
      </c>
      <c r="AA383" s="42">
        <f>IF(M383="","",M383)</f>
        <v>46091</v>
      </c>
      <c r="AD383" s="2" t="str">
        <f>VLOOKUP($A383,MA_KH!$A:$Q,MA_KH!O$1,0)</f>
        <v>MEGA</v>
      </c>
      <c r="AE383" s="2" t="str">
        <f>VLOOKUP($A383,MA_KH!$A:$Q,MA_KH!P$1,0)</f>
        <v>CÔNG TY TNHH MM MEGA MARKET (VIỆT NAM)</v>
      </c>
    </row>
    <row r="384" spans="1:31" ht="25.5" customHeight="1">
      <c r="A384" s="54" t="s">
        <v>16289</v>
      </c>
      <c r="B384" s="54" t="s">
        <v>296</v>
      </c>
      <c r="C384" s="55">
        <v>46048</v>
      </c>
      <c r="D384" s="54" t="s">
        <v>17161</v>
      </c>
      <c r="E384" s="55">
        <v>46051</v>
      </c>
      <c r="F384" s="54" t="s">
        <v>19275</v>
      </c>
      <c r="G384" s="54" t="s">
        <v>17162</v>
      </c>
      <c r="H384" s="56">
        <v>10345810</v>
      </c>
      <c r="I384" s="63">
        <v>0</v>
      </c>
      <c r="J384" s="56">
        <v>827665</v>
      </c>
      <c r="K384" s="56">
        <v>11173475</v>
      </c>
      <c r="L384" s="64" t="s">
        <v>17236</v>
      </c>
      <c r="M384" s="6">
        <v>46091</v>
      </c>
      <c r="O384" s="32">
        <f>IF(Table1[[#This Row],[Phân loại]]="Tồn đầu kỳ",Table1[[#This Row],[Tổng giá trị]],0)</f>
        <v>0</v>
      </c>
      <c r="P384" s="7">
        <f>IF(Table1[[#This Row],[Số còn phải thu ĐK]]&lt;&gt;0,0,IF(Table1[[#This Row],[Phân loại]]="Bán hàng",Table1[[#This Row],[Tổng giá trị]],-Table1[[#This Row],[Tổng giá trị]]))</f>
        <v>11173475</v>
      </c>
      <c r="Q384" s="32">
        <f>IF(M384&lt;&gt;"",IF(O384&lt;&gt;0,O384,P384),0)</f>
        <v>11173475</v>
      </c>
      <c r="R384" s="7">
        <f>Table1[[#This Row],[Số còn phải thu ĐK]]+Table1[[#This Row],[Giá Trị HD sau CK]]-Table1[[#This Row],[Số tiền đã thu]]</f>
        <v>0</v>
      </c>
      <c r="S384" s="6">
        <f>IF(Table1[[#This Row],[Ngày hóa đơn]]&lt;&gt;"",Table1[[#This Row],[Ngày hóa đơn]],IF(Table1[[#This Row],[Ngày hạch toán]]&lt;&gt;"",Table1[[#This Row],[Ngày hạch toán]],""))</f>
        <v>46051</v>
      </c>
      <c r="T384" s="7"/>
      <c r="U384" s="6">
        <f>IF(Table1[[#This Row],[Ngày tính CN]]="","",S384+T384)</f>
        <v>46051</v>
      </c>
      <c r="V384" s="32">
        <f ca="1">IF(Table1[[#This Row],[Hạn thanh toán]]="","",IF((U384-NOW())&lt;0,0,(U384-NOW())))</f>
        <v>0</v>
      </c>
      <c r="W384" s="32"/>
      <c r="X384" s="32" t="str">
        <f ca="1">IF(OR(U384="",R384=0),"",IF((U384-NOW())&lt;0,-(U384-NOW()),0))</f>
        <v/>
      </c>
      <c r="Y384" s="2" t="str">
        <f>IF(R384=0,"Đã thanh toán",IF(X384="","",IF(X384&lt;=0,"Chưa đến hạn thanh toán",IF(X384&lt;=30,"Nợ quá hạn 30 ngày",IF(X384&lt;=60,"Nợ quá hạn từ 30 ngày đến 60 ngày",IF(X384&lt;=90,"Nợ quá hạn từ 60 ngày đến 90 ngày",IF(X384&lt;=120,"Nợ quá hạn từ 90 ngày đến 120 ngày","Nợ quá hạn hơn 120 ngày có khả năng mất thanh toán")))))))</f>
        <v>Đã thanh toán</v>
      </c>
      <c r="Z384" s="42">
        <f>IF(S384="","",S384)</f>
        <v>46051</v>
      </c>
      <c r="AA384" s="42">
        <f>IF(M384="","",M384)</f>
        <v>46091</v>
      </c>
      <c r="AD384" s="2" t="str">
        <f>VLOOKUP($A384,MA_KH!$A:$Q,MA_KH!O$1,0)</f>
        <v>MEGA</v>
      </c>
      <c r="AE384" s="2" t="str">
        <f>VLOOKUP($A384,MA_KH!$A:$Q,MA_KH!P$1,0)</f>
        <v>CÔNG TY TNHH MM MEGA MARKET (VIỆT NAM)</v>
      </c>
    </row>
    <row r="385" spans="1:31" ht="25.5" customHeight="1">
      <c r="A385" s="54" t="s">
        <v>16289</v>
      </c>
      <c r="B385" s="54" t="s">
        <v>296</v>
      </c>
      <c r="C385" s="55">
        <v>46048</v>
      </c>
      <c r="D385" s="54" t="s">
        <v>17163</v>
      </c>
      <c r="E385" s="55">
        <v>46051</v>
      </c>
      <c r="F385" s="54" t="s">
        <v>19276</v>
      </c>
      <c r="G385" s="54" t="s">
        <v>17164</v>
      </c>
      <c r="H385" s="56">
        <v>4664450</v>
      </c>
      <c r="I385" s="63">
        <v>0</v>
      </c>
      <c r="J385" s="56">
        <v>373156</v>
      </c>
      <c r="K385" s="56">
        <v>5037606</v>
      </c>
      <c r="L385" s="64" t="s">
        <v>17236</v>
      </c>
      <c r="M385" s="6">
        <v>46091</v>
      </c>
      <c r="O385" s="32">
        <f>IF(Table1[[#This Row],[Phân loại]]="Tồn đầu kỳ",Table1[[#This Row],[Tổng giá trị]],0)</f>
        <v>0</v>
      </c>
      <c r="P385" s="7">
        <f>IF(Table1[[#This Row],[Số còn phải thu ĐK]]&lt;&gt;0,0,IF(Table1[[#This Row],[Phân loại]]="Bán hàng",Table1[[#This Row],[Tổng giá trị]],-Table1[[#This Row],[Tổng giá trị]]))</f>
        <v>5037606</v>
      </c>
      <c r="Q385" s="32">
        <f>IF(M385&lt;&gt;"",IF(O385&lt;&gt;0,O385,P385),0)</f>
        <v>5037606</v>
      </c>
      <c r="R385" s="7">
        <f>Table1[[#This Row],[Số còn phải thu ĐK]]+Table1[[#This Row],[Giá Trị HD sau CK]]-Table1[[#This Row],[Số tiền đã thu]]</f>
        <v>0</v>
      </c>
      <c r="S385" s="6">
        <f>IF(Table1[[#This Row],[Ngày hóa đơn]]&lt;&gt;"",Table1[[#This Row],[Ngày hóa đơn]],IF(Table1[[#This Row],[Ngày hạch toán]]&lt;&gt;"",Table1[[#This Row],[Ngày hạch toán]],""))</f>
        <v>46051</v>
      </c>
      <c r="T385" s="7"/>
      <c r="U385" s="6">
        <f>IF(Table1[[#This Row],[Ngày tính CN]]="","",S385+T385)</f>
        <v>46051</v>
      </c>
      <c r="V385" s="32">
        <f ca="1">IF(Table1[[#This Row],[Hạn thanh toán]]="","",IF((U385-NOW())&lt;0,0,(U385-NOW())))</f>
        <v>0</v>
      </c>
      <c r="W385" s="32"/>
      <c r="X385" s="32" t="str">
        <f ca="1">IF(OR(U385="",R385=0),"",IF((U385-NOW())&lt;0,-(U385-NOW()),0))</f>
        <v/>
      </c>
      <c r="Y385" s="2" t="str">
        <f>IF(R385=0,"Đã thanh toán",IF(X385="","",IF(X385&lt;=0,"Chưa đến hạn thanh toán",IF(X385&lt;=30,"Nợ quá hạn 30 ngày",IF(X385&lt;=60,"Nợ quá hạn từ 30 ngày đến 60 ngày",IF(X385&lt;=90,"Nợ quá hạn từ 60 ngày đến 90 ngày",IF(X385&lt;=120,"Nợ quá hạn từ 90 ngày đến 120 ngày","Nợ quá hạn hơn 120 ngày có khả năng mất thanh toán")))))))</f>
        <v>Đã thanh toán</v>
      </c>
      <c r="Z385" s="42">
        <f>IF(S385="","",S385)</f>
        <v>46051</v>
      </c>
      <c r="AA385" s="42">
        <f>IF(M385="","",M385)</f>
        <v>46091</v>
      </c>
      <c r="AD385" s="2" t="str">
        <f>VLOOKUP($A385,MA_KH!$A:$Q,MA_KH!O$1,0)</f>
        <v>MEGA</v>
      </c>
      <c r="AE385" s="2" t="str">
        <f>VLOOKUP($A385,MA_KH!$A:$Q,MA_KH!P$1,0)</f>
        <v>CÔNG TY TNHH MM MEGA MARKET (VIỆT NAM)</v>
      </c>
    </row>
    <row r="386" spans="1:31" ht="25.5" customHeight="1">
      <c r="A386" s="54" t="s">
        <v>16289</v>
      </c>
      <c r="B386" s="54" t="s">
        <v>296</v>
      </c>
      <c r="C386" s="55">
        <v>46048</v>
      </c>
      <c r="D386" s="54" t="s">
        <v>17165</v>
      </c>
      <c r="E386" s="55">
        <v>46051</v>
      </c>
      <c r="F386" s="54" t="s">
        <v>19277</v>
      </c>
      <c r="G386" s="54" t="s">
        <v>17166</v>
      </c>
      <c r="H386" s="56">
        <v>1446660</v>
      </c>
      <c r="I386" s="63">
        <v>0</v>
      </c>
      <c r="J386" s="56">
        <v>115733</v>
      </c>
      <c r="K386" s="56">
        <v>1562393</v>
      </c>
      <c r="L386" s="64" t="s">
        <v>17236</v>
      </c>
      <c r="M386" s="6">
        <v>46091</v>
      </c>
      <c r="O386" s="32">
        <f>IF(Table1[[#This Row],[Phân loại]]="Tồn đầu kỳ",Table1[[#This Row],[Tổng giá trị]],0)</f>
        <v>0</v>
      </c>
      <c r="P386" s="7">
        <f>IF(Table1[[#This Row],[Số còn phải thu ĐK]]&lt;&gt;0,0,IF(Table1[[#This Row],[Phân loại]]="Bán hàng",Table1[[#This Row],[Tổng giá trị]],-Table1[[#This Row],[Tổng giá trị]]))</f>
        <v>1562393</v>
      </c>
      <c r="Q386" s="32">
        <f>IF(M386&lt;&gt;"",IF(O386&lt;&gt;0,O386,P386),0)</f>
        <v>1562393</v>
      </c>
      <c r="R386" s="7">
        <f>Table1[[#This Row],[Số còn phải thu ĐK]]+Table1[[#This Row],[Giá Trị HD sau CK]]-Table1[[#This Row],[Số tiền đã thu]]</f>
        <v>0</v>
      </c>
      <c r="S386" s="6">
        <f>IF(Table1[[#This Row],[Ngày hóa đơn]]&lt;&gt;"",Table1[[#This Row],[Ngày hóa đơn]],IF(Table1[[#This Row],[Ngày hạch toán]]&lt;&gt;"",Table1[[#This Row],[Ngày hạch toán]],""))</f>
        <v>46051</v>
      </c>
      <c r="T386" s="7"/>
      <c r="U386" s="6">
        <f>IF(Table1[[#This Row],[Ngày tính CN]]="","",S386+T386)</f>
        <v>46051</v>
      </c>
      <c r="V386" s="32">
        <f ca="1">IF(Table1[[#This Row],[Hạn thanh toán]]="","",IF((U386-NOW())&lt;0,0,(U386-NOW())))</f>
        <v>0</v>
      </c>
      <c r="W386" s="32"/>
      <c r="X386" s="32" t="str">
        <f ca="1">IF(OR(U386="",R386=0),"",IF((U386-NOW())&lt;0,-(U386-NOW()),0))</f>
        <v/>
      </c>
      <c r="Y386" s="2" t="str">
        <f>IF(R386=0,"Đã thanh toán",IF(X386="","",IF(X386&lt;=0,"Chưa đến hạn thanh toán",IF(X386&lt;=30,"Nợ quá hạn 30 ngày",IF(X386&lt;=60,"Nợ quá hạn từ 30 ngày đến 60 ngày",IF(X386&lt;=90,"Nợ quá hạn từ 60 ngày đến 90 ngày",IF(X386&lt;=120,"Nợ quá hạn từ 90 ngày đến 120 ngày","Nợ quá hạn hơn 120 ngày có khả năng mất thanh toán")))))))</f>
        <v>Đã thanh toán</v>
      </c>
      <c r="Z386" s="42">
        <f>IF(S386="","",S386)</f>
        <v>46051</v>
      </c>
      <c r="AA386" s="42">
        <f>IF(M386="","",M386)</f>
        <v>46091</v>
      </c>
      <c r="AD386" s="2" t="str">
        <f>VLOOKUP($A386,MA_KH!$A:$Q,MA_KH!O$1,0)</f>
        <v>MEGA</v>
      </c>
      <c r="AE386" s="2" t="str">
        <f>VLOOKUP($A386,MA_KH!$A:$Q,MA_KH!P$1,0)</f>
        <v>CÔNG TY TNHH MM MEGA MARKET (VIỆT NAM)</v>
      </c>
    </row>
    <row r="387" spans="1:31" ht="25.5" customHeight="1">
      <c r="A387" s="54" t="s">
        <v>16303</v>
      </c>
      <c r="B387" s="54" t="s">
        <v>102</v>
      </c>
      <c r="C387" s="55">
        <v>46048</v>
      </c>
      <c r="D387" s="54" t="s">
        <v>17167</v>
      </c>
      <c r="E387" s="55">
        <v>46048</v>
      </c>
      <c r="F387" s="54" t="s">
        <v>19278</v>
      </c>
      <c r="G387" s="54" t="s">
        <v>16988</v>
      </c>
      <c r="H387" s="56">
        <v>205250</v>
      </c>
      <c r="I387" s="63">
        <v>0</v>
      </c>
      <c r="J387" s="56">
        <v>16420</v>
      </c>
      <c r="K387" s="56">
        <v>221670</v>
      </c>
      <c r="L387" s="64" t="s">
        <v>17238</v>
      </c>
      <c r="M387" s="6">
        <v>46063</v>
      </c>
      <c r="O387" s="32">
        <f>IF(Table1[[#This Row],[Phân loại]]="Tồn đầu kỳ",Table1[[#This Row],[Tổng giá trị]],0)</f>
        <v>0</v>
      </c>
      <c r="P387" s="7">
        <f>IF(Table1[[#This Row],[Số còn phải thu ĐK]]&lt;&gt;0,0,IF(Table1[[#This Row],[Phân loại]]="Bán hàng",Table1[[#This Row],[Tổng giá trị]],-Table1[[#This Row],[Tổng giá trị]]))</f>
        <v>-221670</v>
      </c>
      <c r="Q387" s="32">
        <f>IF(M387&lt;&gt;"",IF(O387&lt;&gt;0,O387,P387),0)</f>
        <v>-221670</v>
      </c>
      <c r="R387" s="7">
        <f>Table1[[#This Row],[Số còn phải thu ĐK]]+Table1[[#This Row],[Giá Trị HD sau CK]]-Table1[[#This Row],[Số tiền đã thu]]</f>
        <v>0</v>
      </c>
      <c r="S387" s="6">
        <f>IF(Table1[[#This Row],[Ngày hóa đơn]]&lt;&gt;"",Table1[[#This Row],[Ngày hóa đơn]],IF(Table1[[#This Row],[Ngày hạch toán]]&lt;&gt;"",Table1[[#This Row],[Ngày hạch toán]],""))</f>
        <v>46048</v>
      </c>
      <c r="T387" s="7"/>
      <c r="U387" s="6">
        <f>IF(Table1[[#This Row],[Ngày tính CN]]="","",S387+T387)</f>
        <v>46048</v>
      </c>
      <c r="V387" s="32">
        <f ca="1">IF(Table1[[#This Row],[Hạn thanh toán]]="","",IF((U387-NOW())&lt;0,0,(U387-NOW())))</f>
        <v>0</v>
      </c>
      <c r="W387" s="32"/>
      <c r="X387" s="32" t="str">
        <f ca="1">IF(OR(U387="",R387=0),"",IF((U387-NOW())&lt;0,-(U387-NOW()),0))</f>
        <v/>
      </c>
      <c r="Y387" s="2" t="str">
        <f>IF(R387=0,"Đã thanh toán",IF(X387="","",IF(X387&lt;=0,"Chưa đến hạn thanh toán",IF(X387&lt;=30,"Nợ quá hạn 30 ngày",IF(X387&lt;=60,"Nợ quá hạn từ 30 ngày đến 60 ngày",IF(X387&lt;=90,"Nợ quá hạn từ 60 ngày đến 90 ngày",IF(X387&lt;=120,"Nợ quá hạn từ 90 ngày đến 120 ngày","Nợ quá hạn hơn 120 ngày có khả năng mất thanh toán")))))))</f>
        <v>Đã thanh toán</v>
      </c>
      <c r="Z387" s="42">
        <f>IF(S387="","",S387)</f>
        <v>46048</v>
      </c>
      <c r="AA387" s="42">
        <f>IF(M387="","",M387)</f>
        <v>46063</v>
      </c>
      <c r="AD387" s="2" t="str">
        <f>VLOOKUP($A387,MA_KH!$A:$Q,MA_KH!O$1,0)</f>
        <v>MEGA</v>
      </c>
      <c r="AE387" s="2" t="str">
        <f>VLOOKUP($A387,MA_KH!$A:$Q,MA_KH!P$1,0)</f>
        <v>CÔNG TY TNHH MM MEGA MARKET (VIỆT NAM)</v>
      </c>
    </row>
    <row r="388" spans="1:31" ht="25.5" customHeight="1">
      <c r="A388" s="54" t="s">
        <v>16303</v>
      </c>
      <c r="B388" s="54" t="s">
        <v>102</v>
      </c>
      <c r="C388" s="55">
        <v>46048</v>
      </c>
      <c r="D388" s="54" t="s">
        <v>17168</v>
      </c>
      <c r="E388" s="55">
        <v>46048</v>
      </c>
      <c r="F388" s="54" t="s">
        <v>19279</v>
      </c>
      <c r="G388" s="54" t="s">
        <v>17169</v>
      </c>
      <c r="H388" s="56">
        <v>182248</v>
      </c>
      <c r="I388" s="63">
        <v>0</v>
      </c>
      <c r="J388" s="56">
        <v>14580</v>
      </c>
      <c r="K388" s="56">
        <v>196828</v>
      </c>
      <c r="L388" s="64" t="s">
        <v>17238</v>
      </c>
      <c r="M388" s="6">
        <v>46063</v>
      </c>
      <c r="O388" s="32">
        <f>IF(Table1[[#This Row],[Phân loại]]="Tồn đầu kỳ",Table1[[#This Row],[Tổng giá trị]],0)</f>
        <v>0</v>
      </c>
      <c r="P388" s="7">
        <f>IF(Table1[[#This Row],[Số còn phải thu ĐK]]&lt;&gt;0,0,IF(Table1[[#This Row],[Phân loại]]="Bán hàng",Table1[[#This Row],[Tổng giá trị]],-Table1[[#This Row],[Tổng giá trị]]))</f>
        <v>-196828</v>
      </c>
      <c r="Q388" s="32">
        <f>IF(M388&lt;&gt;"",IF(O388&lt;&gt;0,O388,P388),0)</f>
        <v>-196828</v>
      </c>
      <c r="R388" s="7">
        <f>Table1[[#This Row],[Số còn phải thu ĐK]]+Table1[[#This Row],[Giá Trị HD sau CK]]-Table1[[#This Row],[Số tiền đã thu]]</f>
        <v>0</v>
      </c>
      <c r="S388" s="6">
        <f>IF(Table1[[#This Row],[Ngày hóa đơn]]&lt;&gt;"",Table1[[#This Row],[Ngày hóa đơn]],IF(Table1[[#This Row],[Ngày hạch toán]]&lt;&gt;"",Table1[[#This Row],[Ngày hạch toán]],""))</f>
        <v>46048</v>
      </c>
      <c r="T388" s="7"/>
      <c r="U388" s="6">
        <f>IF(Table1[[#This Row],[Ngày tính CN]]="","",S388+T388)</f>
        <v>46048</v>
      </c>
      <c r="V388" s="32">
        <f ca="1">IF(Table1[[#This Row],[Hạn thanh toán]]="","",IF((U388-NOW())&lt;0,0,(U388-NOW())))</f>
        <v>0</v>
      </c>
      <c r="W388" s="32"/>
      <c r="X388" s="32" t="str">
        <f ca="1">IF(OR(U388="",R388=0),"",IF((U388-NOW())&lt;0,-(U388-NOW()),0))</f>
        <v/>
      </c>
      <c r="Y388" s="2" t="str">
        <f>IF(R388=0,"Đã thanh toán",IF(X388="","",IF(X388&lt;=0,"Chưa đến hạn thanh toán",IF(X388&lt;=30,"Nợ quá hạn 30 ngày",IF(X388&lt;=60,"Nợ quá hạn từ 30 ngày đến 60 ngày",IF(X388&lt;=90,"Nợ quá hạn từ 60 ngày đến 90 ngày",IF(X388&lt;=120,"Nợ quá hạn từ 90 ngày đến 120 ngày","Nợ quá hạn hơn 120 ngày có khả năng mất thanh toán")))))))</f>
        <v>Đã thanh toán</v>
      </c>
      <c r="Z388" s="42">
        <f>IF(S388="","",S388)</f>
        <v>46048</v>
      </c>
      <c r="AA388" s="42">
        <f>IF(M388="","",M388)</f>
        <v>46063</v>
      </c>
      <c r="AD388" s="2" t="str">
        <f>VLOOKUP($A388,MA_KH!$A:$Q,MA_KH!O$1,0)</f>
        <v>MEGA</v>
      </c>
      <c r="AE388" s="2" t="str">
        <f>VLOOKUP($A388,MA_KH!$A:$Q,MA_KH!P$1,0)</f>
        <v>CÔNG TY TNHH MM MEGA MARKET (VIỆT NAM)</v>
      </c>
    </row>
    <row r="389" spans="1:31" ht="25.5" customHeight="1">
      <c r="A389" s="54" t="s">
        <v>16289</v>
      </c>
      <c r="B389" s="54" t="s">
        <v>296</v>
      </c>
      <c r="C389" s="55">
        <v>46048</v>
      </c>
      <c r="D389" s="54" t="s">
        <v>17170</v>
      </c>
      <c r="E389" s="55">
        <v>46048</v>
      </c>
      <c r="F389" s="54" t="s">
        <v>19280</v>
      </c>
      <c r="G389" s="54" t="s">
        <v>16824</v>
      </c>
      <c r="H389" s="56">
        <v>290000</v>
      </c>
      <c r="I389" s="63">
        <v>0</v>
      </c>
      <c r="J389" s="56">
        <v>23200</v>
      </c>
      <c r="K389" s="56">
        <v>313200</v>
      </c>
      <c r="L389" s="64" t="s">
        <v>17238</v>
      </c>
      <c r="M389" s="6">
        <v>46063</v>
      </c>
      <c r="O389" s="32">
        <f>IF(Table1[[#This Row],[Phân loại]]="Tồn đầu kỳ",Table1[[#This Row],[Tổng giá trị]],0)</f>
        <v>0</v>
      </c>
      <c r="P389" s="7">
        <f>IF(Table1[[#This Row],[Số còn phải thu ĐK]]&lt;&gt;0,0,IF(Table1[[#This Row],[Phân loại]]="Bán hàng",Table1[[#This Row],[Tổng giá trị]],-Table1[[#This Row],[Tổng giá trị]]))</f>
        <v>-313200</v>
      </c>
      <c r="Q389" s="32">
        <f>IF(M389&lt;&gt;"",IF(O389&lt;&gt;0,O389,P389),0)</f>
        <v>-313200</v>
      </c>
      <c r="R389" s="7">
        <f>Table1[[#This Row],[Số còn phải thu ĐK]]+Table1[[#This Row],[Giá Trị HD sau CK]]-Table1[[#This Row],[Số tiền đã thu]]</f>
        <v>0</v>
      </c>
      <c r="S389" s="6">
        <f>IF(Table1[[#This Row],[Ngày hóa đơn]]&lt;&gt;"",Table1[[#This Row],[Ngày hóa đơn]],IF(Table1[[#This Row],[Ngày hạch toán]]&lt;&gt;"",Table1[[#This Row],[Ngày hạch toán]],""))</f>
        <v>46048</v>
      </c>
      <c r="T389" s="7"/>
      <c r="U389" s="6">
        <f>IF(Table1[[#This Row],[Ngày tính CN]]="","",S389+T389)</f>
        <v>46048</v>
      </c>
      <c r="V389" s="32">
        <f ca="1">IF(Table1[[#This Row],[Hạn thanh toán]]="","",IF((U389-NOW())&lt;0,0,(U389-NOW())))</f>
        <v>0</v>
      </c>
      <c r="W389" s="32"/>
      <c r="X389" s="32" t="str">
        <f ca="1">IF(OR(U389="",R389=0),"",IF((U389-NOW())&lt;0,-(U389-NOW()),0))</f>
        <v/>
      </c>
      <c r="Y389" s="2" t="str">
        <f>IF(R389=0,"Đã thanh toán",IF(X389="","",IF(X389&lt;=0,"Chưa đến hạn thanh toán",IF(X389&lt;=30,"Nợ quá hạn 30 ngày",IF(X389&lt;=60,"Nợ quá hạn từ 30 ngày đến 60 ngày",IF(X389&lt;=90,"Nợ quá hạn từ 60 ngày đến 90 ngày",IF(X389&lt;=120,"Nợ quá hạn từ 90 ngày đến 120 ngày","Nợ quá hạn hơn 120 ngày có khả năng mất thanh toán")))))))</f>
        <v>Đã thanh toán</v>
      </c>
      <c r="Z389" s="42">
        <f>IF(S389="","",S389)</f>
        <v>46048</v>
      </c>
      <c r="AA389" s="42">
        <f>IF(M389="","",M389)</f>
        <v>46063</v>
      </c>
      <c r="AD389" s="2" t="str">
        <f>VLOOKUP($A389,MA_KH!$A:$Q,MA_KH!O$1,0)</f>
        <v>MEGA</v>
      </c>
      <c r="AE389" s="2" t="str">
        <f>VLOOKUP($A389,MA_KH!$A:$Q,MA_KH!P$1,0)</f>
        <v>CÔNG TY TNHH MM MEGA MARKET (VIỆT NAM)</v>
      </c>
    </row>
    <row r="390" spans="1:31" ht="25.5" customHeight="1">
      <c r="A390" s="54" t="s">
        <v>16290</v>
      </c>
      <c r="B390" s="54" t="s">
        <v>192</v>
      </c>
      <c r="C390" s="55">
        <v>46048</v>
      </c>
      <c r="D390" s="54" t="s">
        <v>17171</v>
      </c>
      <c r="E390" s="55">
        <v>46048</v>
      </c>
      <c r="F390" s="54" t="s">
        <v>19118</v>
      </c>
      <c r="G390" s="54" t="s">
        <v>17172</v>
      </c>
      <c r="H390" s="56">
        <v>453624</v>
      </c>
      <c r="I390" s="63">
        <v>0</v>
      </c>
      <c r="J390" s="56">
        <v>36290</v>
      </c>
      <c r="K390" s="56">
        <v>489914</v>
      </c>
      <c r="L390" s="64" t="s">
        <v>17238</v>
      </c>
      <c r="M390" s="6">
        <v>46063</v>
      </c>
      <c r="O390" s="32">
        <f>IF(Table1[[#This Row],[Phân loại]]="Tồn đầu kỳ",Table1[[#This Row],[Tổng giá trị]],0)</f>
        <v>0</v>
      </c>
      <c r="P390" s="7">
        <f>IF(Table1[[#This Row],[Số còn phải thu ĐK]]&lt;&gt;0,0,IF(Table1[[#This Row],[Phân loại]]="Bán hàng",Table1[[#This Row],[Tổng giá trị]],-Table1[[#This Row],[Tổng giá trị]]))</f>
        <v>-489914</v>
      </c>
      <c r="Q390" s="32">
        <f>IF(M390&lt;&gt;"",IF(O390&lt;&gt;0,O390,P390),0)</f>
        <v>-489914</v>
      </c>
      <c r="R390" s="7">
        <f>Table1[[#This Row],[Số còn phải thu ĐK]]+Table1[[#This Row],[Giá Trị HD sau CK]]-Table1[[#This Row],[Số tiền đã thu]]</f>
        <v>0</v>
      </c>
      <c r="S390" s="6">
        <f>IF(Table1[[#This Row],[Ngày hóa đơn]]&lt;&gt;"",Table1[[#This Row],[Ngày hóa đơn]],IF(Table1[[#This Row],[Ngày hạch toán]]&lt;&gt;"",Table1[[#This Row],[Ngày hạch toán]],""))</f>
        <v>46048</v>
      </c>
      <c r="T390" s="7"/>
      <c r="U390" s="6">
        <f>IF(Table1[[#This Row],[Ngày tính CN]]="","",S390+T390)</f>
        <v>46048</v>
      </c>
      <c r="V390" s="32">
        <f ca="1">IF(Table1[[#This Row],[Hạn thanh toán]]="","",IF((U390-NOW())&lt;0,0,(U390-NOW())))</f>
        <v>0</v>
      </c>
      <c r="W390" s="32"/>
      <c r="X390" s="32" t="str">
        <f ca="1">IF(OR(U390="",R390=0),"",IF((U390-NOW())&lt;0,-(U390-NOW()),0))</f>
        <v/>
      </c>
      <c r="Y390" s="2" t="str">
        <f>IF(R390=0,"Đã thanh toán",IF(X390="","",IF(X390&lt;=0,"Chưa đến hạn thanh toán",IF(X390&lt;=30,"Nợ quá hạn 30 ngày",IF(X390&lt;=60,"Nợ quá hạn từ 30 ngày đến 60 ngày",IF(X390&lt;=90,"Nợ quá hạn từ 60 ngày đến 90 ngày",IF(X390&lt;=120,"Nợ quá hạn từ 90 ngày đến 120 ngày","Nợ quá hạn hơn 120 ngày có khả năng mất thanh toán")))))))</f>
        <v>Đã thanh toán</v>
      </c>
      <c r="Z390" s="42">
        <f>IF(S390="","",S390)</f>
        <v>46048</v>
      </c>
      <c r="AA390" s="42">
        <f>IF(M390="","",M390)</f>
        <v>46063</v>
      </c>
      <c r="AD390" s="2" t="str">
        <f>VLOOKUP($A390,MA_KH!$A:$Q,MA_KH!O$1,0)</f>
        <v>MEGA</v>
      </c>
      <c r="AE390" s="2" t="str">
        <f>VLOOKUP($A390,MA_KH!$A:$Q,MA_KH!P$1,0)</f>
        <v>CÔNG TY TNHH MM MEGA MARKET (VIỆT NAM)</v>
      </c>
    </row>
    <row r="391" spans="1:31" ht="25.5" customHeight="1">
      <c r="A391" s="54" t="s">
        <v>16307</v>
      </c>
      <c r="B391" s="54" t="s">
        <v>202</v>
      </c>
      <c r="C391" s="55">
        <v>46048</v>
      </c>
      <c r="D391" s="54" t="s">
        <v>17173</v>
      </c>
      <c r="E391" s="55">
        <v>46048</v>
      </c>
      <c r="F391" s="54" t="s">
        <v>19281</v>
      </c>
      <c r="G391" s="54" t="s">
        <v>17174</v>
      </c>
      <c r="H391" s="56">
        <v>775000</v>
      </c>
      <c r="I391" s="63">
        <v>0</v>
      </c>
      <c r="J391" s="56">
        <v>62000</v>
      </c>
      <c r="K391" s="56">
        <v>837000</v>
      </c>
      <c r="L391" s="64" t="s">
        <v>17238</v>
      </c>
      <c r="M391" s="6">
        <v>46063</v>
      </c>
      <c r="O391" s="32">
        <f>IF(Table1[[#This Row],[Phân loại]]="Tồn đầu kỳ",Table1[[#This Row],[Tổng giá trị]],0)</f>
        <v>0</v>
      </c>
      <c r="P391" s="7">
        <f>IF(Table1[[#This Row],[Số còn phải thu ĐK]]&lt;&gt;0,0,IF(Table1[[#This Row],[Phân loại]]="Bán hàng",Table1[[#This Row],[Tổng giá trị]],-Table1[[#This Row],[Tổng giá trị]]))</f>
        <v>-837000</v>
      </c>
      <c r="Q391" s="32">
        <f>IF(M391&lt;&gt;"",IF(O391&lt;&gt;0,O391,P391),0)</f>
        <v>-837000</v>
      </c>
      <c r="R391" s="7">
        <f>Table1[[#This Row],[Số còn phải thu ĐK]]+Table1[[#This Row],[Giá Trị HD sau CK]]-Table1[[#This Row],[Số tiền đã thu]]</f>
        <v>0</v>
      </c>
      <c r="S391" s="6">
        <f>IF(Table1[[#This Row],[Ngày hóa đơn]]&lt;&gt;"",Table1[[#This Row],[Ngày hóa đơn]],IF(Table1[[#This Row],[Ngày hạch toán]]&lt;&gt;"",Table1[[#This Row],[Ngày hạch toán]],""))</f>
        <v>46048</v>
      </c>
      <c r="T391" s="7"/>
      <c r="U391" s="6">
        <f>IF(Table1[[#This Row],[Ngày tính CN]]="","",S391+T391)</f>
        <v>46048</v>
      </c>
      <c r="V391" s="32">
        <f ca="1">IF(Table1[[#This Row],[Hạn thanh toán]]="","",IF((U391-NOW())&lt;0,0,(U391-NOW())))</f>
        <v>0</v>
      </c>
      <c r="W391" s="32"/>
      <c r="X391" s="32" t="str">
        <f ca="1">IF(OR(U391="",R391=0),"",IF((U391-NOW())&lt;0,-(U391-NOW()),0))</f>
        <v/>
      </c>
      <c r="Y391" s="2" t="str">
        <f>IF(R391=0,"Đã thanh toán",IF(X391="","",IF(X391&lt;=0,"Chưa đến hạn thanh toán",IF(X391&lt;=30,"Nợ quá hạn 30 ngày",IF(X391&lt;=60,"Nợ quá hạn từ 30 ngày đến 60 ngày",IF(X391&lt;=90,"Nợ quá hạn từ 60 ngày đến 90 ngày",IF(X391&lt;=120,"Nợ quá hạn từ 90 ngày đến 120 ngày","Nợ quá hạn hơn 120 ngày có khả năng mất thanh toán")))))))</f>
        <v>Đã thanh toán</v>
      </c>
      <c r="Z391" s="42">
        <f>IF(S391="","",S391)</f>
        <v>46048</v>
      </c>
      <c r="AA391" s="42">
        <f>IF(M391="","",M391)</f>
        <v>46063</v>
      </c>
      <c r="AD391" s="2" t="str">
        <f>VLOOKUP($A391,MA_KH!$A:$Q,MA_KH!O$1,0)</f>
        <v>MEGA</v>
      </c>
      <c r="AE391" s="2" t="str">
        <f>VLOOKUP($A391,MA_KH!$A:$Q,MA_KH!P$1,0)</f>
        <v>CÔNG TY TNHH MM MEGA MARKET (VIỆT NAM)</v>
      </c>
    </row>
    <row r="392" spans="1:31" ht="25.5" customHeight="1">
      <c r="A392" s="54" t="s">
        <v>16307</v>
      </c>
      <c r="B392" s="54" t="s">
        <v>202</v>
      </c>
      <c r="C392" s="55">
        <v>46048</v>
      </c>
      <c r="D392" s="54" t="s">
        <v>17175</v>
      </c>
      <c r="E392" s="55">
        <v>46048</v>
      </c>
      <c r="F392" s="54" t="s">
        <v>19282</v>
      </c>
      <c r="G392" s="54" t="s">
        <v>17174</v>
      </c>
      <c r="H392" s="56">
        <v>695198</v>
      </c>
      <c r="I392" s="63">
        <v>0</v>
      </c>
      <c r="J392" s="56">
        <v>55617</v>
      </c>
      <c r="K392" s="56">
        <v>750815</v>
      </c>
      <c r="L392" s="64" t="s">
        <v>17238</v>
      </c>
      <c r="M392" s="6">
        <v>46063</v>
      </c>
      <c r="O392" s="32">
        <f>IF(Table1[[#This Row],[Phân loại]]="Tồn đầu kỳ",Table1[[#This Row],[Tổng giá trị]],0)</f>
        <v>0</v>
      </c>
      <c r="P392" s="7">
        <f>IF(Table1[[#This Row],[Số còn phải thu ĐK]]&lt;&gt;0,0,IF(Table1[[#This Row],[Phân loại]]="Bán hàng",Table1[[#This Row],[Tổng giá trị]],-Table1[[#This Row],[Tổng giá trị]]))</f>
        <v>-750815</v>
      </c>
      <c r="Q392" s="32">
        <f>IF(M392&lt;&gt;"",IF(O392&lt;&gt;0,O392,P392),0)</f>
        <v>-750815</v>
      </c>
      <c r="R392" s="7">
        <f>Table1[[#This Row],[Số còn phải thu ĐK]]+Table1[[#This Row],[Giá Trị HD sau CK]]-Table1[[#This Row],[Số tiền đã thu]]</f>
        <v>0</v>
      </c>
      <c r="S392" s="6">
        <f>IF(Table1[[#This Row],[Ngày hóa đơn]]&lt;&gt;"",Table1[[#This Row],[Ngày hóa đơn]],IF(Table1[[#This Row],[Ngày hạch toán]]&lt;&gt;"",Table1[[#This Row],[Ngày hạch toán]],""))</f>
        <v>46048</v>
      </c>
      <c r="T392" s="7"/>
      <c r="U392" s="6">
        <f>IF(Table1[[#This Row],[Ngày tính CN]]="","",S392+T392)</f>
        <v>46048</v>
      </c>
      <c r="V392" s="32">
        <f ca="1">IF(Table1[[#This Row],[Hạn thanh toán]]="","",IF((U392-NOW())&lt;0,0,(U392-NOW())))</f>
        <v>0</v>
      </c>
      <c r="W392" s="32"/>
      <c r="X392" s="32" t="str">
        <f ca="1">IF(OR(U392="",R392=0),"",IF((U392-NOW())&lt;0,-(U392-NOW()),0))</f>
        <v/>
      </c>
      <c r="Y392" s="2" t="str">
        <f>IF(R392=0,"Đã thanh toán",IF(X392="","",IF(X392&lt;=0,"Chưa đến hạn thanh toán",IF(X392&lt;=30,"Nợ quá hạn 30 ngày",IF(X392&lt;=60,"Nợ quá hạn từ 30 ngày đến 60 ngày",IF(X392&lt;=90,"Nợ quá hạn từ 60 ngày đến 90 ngày",IF(X392&lt;=120,"Nợ quá hạn từ 90 ngày đến 120 ngày","Nợ quá hạn hơn 120 ngày có khả năng mất thanh toán")))))))</f>
        <v>Đã thanh toán</v>
      </c>
      <c r="Z392" s="42">
        <f>IF(S392="","",S392)</f>
        <v>46048</v>
      </c>
      <c r="AA392" s="42">
        <f>IF(M392="","",M392)</f>
        <v>46063</v>
      </c>
      <c r="AD392" s="2" t="str">
        <f>VLOOKUP($A392,MA_KH!$A:$Q,MA_KH!O$1,0)</f>
        <v>MEGA</v>
      </c>
      <c r="AE392" s="2" t="str">
        <f>VLOOKUP($A392,MA_KH!$A:$Q,MA_KH!P$1,0)</f>
        <v>CÔNG TY TNHH MM MEGA MARKET (VIỆT NAM)</v>
      </c>
    </row>
    <row r="393" spans="1:31" ht="25.5" customHeight="1">
      <c r="A393" s="54" t="s">
        <v>16288</v>
      </c>
      <c r="B393" s="54" t="s">
        <v>294</v>
      </c>
      <c r="C393" s="55">
        <v>46048</v>
      </c>
      <c r="D393" s="54" t="s">
        <v>17176</v>
      </c>
      <c r="E393" s="55">
        <v>46048</v>
      </c>
      <c r="F393" s="54" t="s">
        <v>19283</v>
      </c>
      <c r="G393" s="54" t="s">
        <v>17177</v>
      </c>
      <c r="H393" s="56">
        <v>1115750</v>
      </c>
      <c r="I393" s="63">
        <v>0</v>
      </c>
      <c r="J393" s="56">
        <v>89260</v>
      </c>
      <c r="K393" s="56">
        <v>1205010</v>
      </c>
      <c r="L393" s="64" t="s">
        <v>17238</v>
      </c>
      <c r="M393" s="6">
        <v>46063</v>
      </c>
      <c r="O393" s="32">
        <f>IF(Table1[[#This Row],[Phân loại]]="Tồn đầu kỳ",Table1[[#This Row],[Tổng giá trị]],0)</f>
        <v>0</v>
      </c>
      <c r="P393" s="7">
        <f>IF(Table1[[#This Row],[Số còn phải thu ĐK]]&lt;&gt;0,0,IF(Table1[[#This Row],[Phân loại]]="Bán hàng",Table1[[#This Row],[Tổng giá trị]],-Table1[[#This Row],[Tổng giá trị]]))</f>
        <v>-1205010</v>
      </c>
      <c r="Q393" s="32">
        <f>IF(M393&lt;&gt;"",IF(O393&lt;&gt;0,O393,P393),0)</f>
        <v>-1205010</v>
      </c>
      <c r="R393" s="7">
        <f>Table1[[#This Row],[Số còn phải thu ĐK]]+Table1[[#This Row],[Giá Trị HD sau CK]]-Table1[[#This Row],[Số tiền đã thu]]</f>
        <v>0</v>
      </c>
      <c r="S393" s="6">
        <f>IF(Table1[[#This Row],[Ngày hóa đơn]]&lt;&gt;"",Table1[[#This Row],[Ngày hóa đơn]],IF(Table1[[#This Row],[Ngày hạch toán]]&lt;&gt;"",Table1[[#This Row],[Ngày hạch toán]],""))</f>
        <v>46048</v>
      </c>
      <c r="T393" s="7"/>
      <c r="U393" s="6">
        <f>IF(Table1[[#This Row],[Ngày tính CN]]="","",S393+T393)</f>
        <v>46048</v>
      </c>
      <c r="V393" s="32">
        <f ca="1">IF(Table1[[#This Row],[Hạn thanh toán]]="","",IF((U393-NOW())&lt;0,0,(U393-NOW())))</f>
        <v>0</v>
      </c>
      <c r="W393" s="32"/>
      <c r="X393" s="32" t="str">
        <f ca="1">IF(OR(U393="",R393=0),"",IF((U393-NOW())&lt;0,-(U393-NOW()),0))</f>
        <v/>
      </c>
      <c r="Y393" s="2" t="str">
        <f>IF(R393=0,"Đã thanh toán",IF(X393="","",IF(X393&lt;=0,"Chưa đến hạn thanh toán",IF(X393&lt;=30,"Nợ quá hạn 30 ngày",IF(X393&lt;=60,"Nợ quá hạn từ 30 ngày đến 60 ngày",IF(X393&lt;=90,"Nợ quá hạn từ 60 ngày đến 90 ngày",IF(X393&lt;=120,"Nợ quá hạn từ 90 ngày đến 120 ngày","Nợ quá hạn hơn 120 ngày có khả năng mất thanh toán")))))))</f>
        <v>Đã thanh toán</v>
      </c>
      <c r="Z393" s="42">
        <f>IF(S393="","",S393)</f>
        <v>46048</v>
      </c>
      <c r="AA393" s="42">
        <f>IF(M393="","",M393)</f>
        <v>46063</v>
      </c>
      <c r="AD393" s="2" t="str">
        <f>VLOOKUP($A393,MA_KH!$A:$Q,MA_KH!O$1,0)</f>
        <v>MEGA</v>
      </c>
      <c r="AE393" s="2" t="str">
        <f>VLOOKUP($A393,MA_KH!$A:$Q,MA_KH!P$1,0)</f>
        <v>CÔNG TY TNHH MM MEGA MARKET (VIỆT NAM)</v>
      </c>
    </row>
    <row r="394" spans="1:31" ht="25.5" customHeight="1">
      <c r="A394" s="54" t="s">
        <v>16288</v>
      </c>
      <c r="B394" s="54" t="s">
        <v>294</v>
      </c>
      <c r="C394" s="55">
        <v>46048</v>
      </c>
      <c r="D394" s="54" t="s">
        <v>17178</v>
      </c>
      <c r="E394" s="55">
        <v>46048</v>
      </c>
      <c r="F394" s="54" t="s">
        <v>19284</v>
      </c>
      <c r="G394" s="54" t="s">
        <v>17177</v>
      </c>
      <c r="H394" s="56">
        <v>428820</v>
      </c>
      <c r="I394" s="63">
        <v>0</v>
      </c>
      <c r="J394" s="56">
        <v>34306</v>
      </c>
      <c r="K394" s="56">
        <v>463126</v>
      </c>
      <c r="L394" s="64" t="s">
        <v>17238</v>
      </c>
      <c r="M394" s="6">
        <v>46063</v>
      </c>
      <c r="O394" s="32">
        <f>IF(Table1[[#This Row],[Phân loại]]="Tồn đầu kỳ",Table1[[#This Row],[Tổng giá trị]],0)</f>
        <v>0</v>
      </c>
      <c r="P394" s="7">
        <f>IF(Table1[[#This Row],[Số còn phải thu ĐK]]&lt;&gt;0,0,IF(Table1[[#This Row],[Phân loại]]="Bán hàng",Table1[[#This Row],[Tổng giá trị]],-Table1[[#This Row],[Tổng giá trị]]))</f>
        <v>-463126</v>
      </c>
      <c r="Q394" s="32">
        <f>IF(M394&lt;&gt;"",IF(O394&lt;&gt;0,O394,P394),0)</f>
        <v>-463126</v>
      </c>
      <c r="R394" s="7">
        <f>Table1[[#This Row],[Số còn phải thu ĐK]]+Table1[[#This Row],[Giá Trị HD sau CK]]-Table1[[#This Row],[Số tiền đã thu]]</f>
        <v>0</v>
      </c>
      <c r="S394" s="6">
        <f>IF(Table1[[#This Row],[Ngày hóa đơn]]&lt;&gt;"",Table1[[#This Row],[Ngày hóa đơn]],IF(Table1[[#This Row],[Ngày hạch toán]]&lt;&gt;"",Table1[[#This Row],[Ngày hạch toán]],""))</f>
        <v>46048</v>
      </c>
      <c r="T394" s="7"/>
      <c r="U394" s="6">
        <f>IF(Table1[[#This Row],[Ngày tính CN]]="","",S394+T394)</f>
        <v>46048</v>
      </c>
      <c r="V394" s="32">
        <f ca="1">IF(Table1[[#This Row],[Hạn thanh toán]]="","",IF((U394-NOW())&lt;0,0,(U394-NOW())))</f>
        <v>0</v>
      </c>
      <c r="W394" s="32"/>
      <c r="X394" s="32" t="str">
        <f ca="1">IF(OR(U394="",R394=0),"",IF((U394-NOW())&lt;0,-(U394-NOW()),0))</f>
        <v/>
      </c>
      <c r="Y394" s="2" t="str">
        <f>IF(R394=0,"Đã thanh toán",IF(X394="","",IF(X394&lt;=0,"Chưa đến hạn thanh toán",IF(X394&lt;=30,"Nợ quá hạn 30 ngày",IF(X394&lt;=60,"Nợ quá hạn từ 30 ngày đến 60 ngày",IF(X394&lt;=90,"Nợ quá hạn từ 60 ngày đến 90 ngày",IF(X394&lt;=120,"Nợ quá hạn từ 90 ngày đến 120 ngày","Nợ quá hạn hơn 120 ngày có khả năng mất thanh toán")))))))</f>
        <v>Đã thanh toán</v>
      </c>
      <c r="Z394" s="42">
        <f>IF(S394="","",S394)</f>
        <v>46048</v>
      </c>
      <c r="AA394" s="42">
        <f>IF(M394="","",M394)</f>
        <v>46063</v>
      </c>
      <c r="AD394" s="2" t="str">
        <f>VLOOKUP($A394,MA_KH!$A:$Q,MA_KH!O$1,0)</f>
        <v>MEGA</v>
      </c>
      <c r="AE394" s="2" t="str">
        <f>VLOOKUP($A394,MA_KH!$A:$Q,MA_KH!P$1,0)</f>
        <v>CÔNG TY TNHH MM MEGA MARKET (VIỆT NAM)</v>
      </c>
    </row>
    <row r="395" spans="1:31" ht="25.5" customHeight="1">
      <c r="A395" s="54" t="s">
        <v>16309</v>
      </c>
      <c r="B395" s="54" t="s">
        <v>255</v>
      </c>
      <c r="C395" s="55">
        <v>46048</v>
      </c>
      <c r="D395" s="54" t="s">
        <v>17179</v>
      </c>
      <c r="E395" s="55">
        <v>46048</v>
      </c>
      <c r="F395" s="54" t="s">
        <v>19285</v>
      </c>
      <c r="G395" s="54" t="s">
        <v>16884</v>
      </c>
      <c r="H395" s="56">
        <v>710000</v>
      </c>
      <c r="I395" s="63">
        <v>0</v>
      </c>
      <c r="J395" s="56">
        <v>56800</v>
      </c>
      <c r="K395" s="56">
        <v>766800</v>
      </c>
      <c r="L395" s="64" t="s">
        <v>17238</v>
      </c>
      <c r="M395" s="6">
        <v>46063</v>
      </c>
      <c r="O395" s="32">
        <f>IF(Table1[[#This Row],[Phân loại]]="Tồn đầu kỳ",Table1[[#This Row],[Tổng giá trị]],0)</f>
        <v>0</v>
      </c>
      <c r="P395" s="7">
        <f>IF(Table1[[#This Row],[Số còn phải thu ĐK]]&lt;&gt;0,0,IF(Table1[[#This Row],[Phân loại]]="Bán hàng",Table1[[#This Row],[Tổng giá trị]],-Table1[[#This Row],[Tổng giá trị]]))</f>
        <v>-766800</v>
      </c>
      <c r="Q395" s="32">
        <f>IF(M395&lt;&gt;"",IF(O395&lt;&gt;0,O395,P395),0)</f>
        <v>-766800</v>
      </c>
      <c r="R395" s="7">
        <f>Table1[[#This Row],[Số còn phải thu ĐK]]+Table1[[#This Row],[Giá Trị HD sau CK]]-Table1[[#This Row],[Số tiền đã thu]]</f>
        <v>0</v>
      </c>
      <c r="S395" s="6">
        <f>IF(Table1[[#This Row],[Ngày hóa đơn]]&lt;&gt;"",Table1[[#This Row],[Ngày hóa đơn]],IF(Table1[[#This Row],[Ngày hạch toán]]&lt;&gt;"",Table1[[#This Row],[Ngày hạch toán]],""))</f>
        <v>46048</v>
      </c>
      <c r="T395" s="7"/>
      <c r="U395" s="6">
        <f>IF(Table1[[#This Row],[Ngày tính CN]]="","",S395+T395)</f>
        <v>46048</v>
      </c>
      <c r="V395" s="32">
        <f ca="1">IF(Table1[[#This Row],[Hạn thanh toán]]="","",IF((U395-NOW())&lt;0,0,(U395-NOW())))</f>
        <v>0</v>
      </c>
      <c r="W395" s="32"/>
      <c r="X395" s="32" t="str">
        <f ca="1">IF(OR(U395="",R395=0),"",IF((U395-NOW())&lt;0,-(U395-NOW()),0))</f>
        <v/>
      </c>
      <c r="Y395" s="2" t="str">
        <f>IF(R395=0,"Đã thanh toán",IF(X395="","",IF(X395&lt;=0,"Chưa đến hạn thanh toán",IF(X395&lt;=30,"Nợ quá hạn 30 ngày",IF(X395&lt;=60,"Nợ quá hạn từ 30 ngày đến 60 ngày",IF(X395&lt;=90,"Nợ quá hạn từ 60 ngày đến 90 ngày",IF(X395&lt;=120,"Nợ quá hạn từ 90 ngày đến 120 ngày","Nợ quá hạn hơn 120 ngày có khả năng mất thanh toán")))))))</f>
        <v>Đã thanh toán</v>
      </c>
      <c r="Z395" s="42">
        <f>IF(S395="","",S395)</f>
        <v>46048</v>
      </c>
      <c r="AA395" s="42">
        <f>IF(M395="","",M395)</f>
        <v>46063</v>
      </c>
      <c r="AD395" s="2" t="str">
        <f>VLOOKUP($A395,MA_KH!$A:$Q,MA_KH!O$1,0)</f>
        <v>MEGA</v>
      </c>
      <c r="AE395" s="2" t="str">
        <f>VLOOKUP($A395,MA_KH!$A:$Q,MA_KH!P$1,0)</f>
        <v>CÔNG TY TNHH MM MEGA MARKET (VIỆT NAM)</v>
      </c>
    </row>
    <row r="396" spans="1:31" ht="25.5" customHeight="1">
      <c r="A396" s="54" t="s">
        <v>16294</v>
      </c>
      <c r="B396" s="54" t="s">
        <v>259</v>
      </c>
      <c r="C396" s="55">
        <v>46049</v>
      </c>
      <c r="D396" s="54" t="s">
        <v>17180</v>
      </c>
      <c r="E396" s="55">
        <v>46051</v>
      </c>
      <c r="F396" s="54" t="s">
        <v>19286</v>
      </c>
      <c r="G396" s="54" t="s">
        <v>17181</v>
      </c>
      <c r="H396" s="56">
        <v>23813200</v>
      </c>
      <c r="I396" s="63">
        <v>0</v>
      </c>
      <c r="J396" s="56">
        <v>1905056</v>
      </c>
      <c r="K396" s="56">
        <v>25718256</v>
      </c>
      <c r="L396" s="64" t="s">
        <v>17236</v>
      </c>
      <c r="M396" s="6">
        <v>46091</v>
      </c>
      <c r="O396" s="32">
        <f>IF(Table1[[#This Row],[Phân loại]]="Tồn đầu kỳ",Table1[[#This Row],[Tổng giá trị]],0)</f>
        <v>0</v>
      </c>
      <c r="P396" s="7">
        <f>IF(Table1[[#This Row],[Số còn phải thu ĐK]]&lt;&gt;0,0,IF(Table1[[#This Row],[Phân loại]]="Bán hàng",Table1[[#This Row],[Tổng giá trị]],-Table1[[#This Row],[Tổng giá trị]]))</f>
        <v>25718256</v>
      </c>
      <c r="Q396" s="32">
        <f>IF(M396&lt;&gt;"",IF(O396&lt;&gt;0,O396,P396),0)</f>
        <v>25718256</v>
      </c>
      <c r="R396" s="7">
        <f>Table1[[#This Row],[Số còn phải thu ĐK]]+Table1[[#This Row],[Giá Trị HD sau CK]]-Table1[[#This Row],[Số tiền đã thu]]</f>
        <v>0</v>
      </c>
      <c r="S396" s="6">
        <f>IF(Table1[[#This Row],[Ngày hóa đơn]]&lt;&gt;"",Table1[[#This Row],[Ngày hóa đơn]],IF(Table1[[#This Row],[Ngày hạch toán]]&lt;&gt;"",Table1[[#This Row],[Ngày hạch toán]],""))</f>
        <v>46051</v>
      </c>
      <c r="T396" s="7"/>
      <c r="U396" s="6">
        <f>IF(Table1[[#This Row],[Ngày tính CN]]="","",S396+T396)</f>
        <v>46051</v>
      </c>
      <c r="V396" s="32">
        <f ca="1">IF(Table1[[#This Row],[Hạn thanh toán]]="","",IF((U396-NOW())&lt;0,0,(U396-NOW())))</f>
        <v>0</v>
      </c>
      <c r="W396" s="32"/>
      <c r="X396" s="32" t="str">
        <f ca="1">IF(OR(U396="",R396=0),"",IF((U396-NOW())&lt;0,-(U396-NOW()),0))</f>
        <v/>
      </c>
      <c r="Y396" s="2" t="str">
        <f>IF(R396=0,"Đã thanh toán",IF(X396="","",IF(X396&lt;=0,"Chưa đến hạn thanh toán",IF(X396&lt;=30,"Nợ quá hạn 30 ngày",IF(X396&lt;=60,"Nợ quá hạn từ 30 ngày đến 60 ngày",IF(X396&lt;=90,"Nợ quá hạn từ 60 ngày đến 90 ngày",IF(X396&lt;=120,"Nợ quá hạn từ 90 ngày đến 120 ngày","Nợ quá hạn hơn 120 ngày có khả năng mất thanh toán")))))))</f>
        <v>Đã thanh toán</v>
      </c>
      <c r="Z396" s="42">
        <f>IF(S396="","",S396)</f>
        <v>46051</v>
      </c>
      <c r="AA396" s="42">
        <f>IF(M396="","",M396)</f>
        <v>46091</v>
      </c>
      <c r="AD396" s="2" t="str">
        <f>VLOOKUP($A396,MA_KH!$A:$Q,MA_KH!O$1,0)</f>
        <v>MEGA</v>
      </c>
      <c r="AE396" s="2" t="str">
        <f>VLOOKUP($A396,MA_KH!$A:$Q,MA_KH!P$1,0)</f>
        <v>CÔNG TY TNHH MM MEGA MARKET (VIỆT NAM)</v>
      </c>
    </row>
    <row r="397" spans="1:31" ht="25.5" customHeight="1">
      <c r="A397" s="54" t="s">
        <v>16294</v>
      </c>
      <c r="B397" s="54" t="s">
        <v>259</v>
      </c>
      <c r="C397" s="55">
        <v>46049</v>
      </c>
      <c r="D397" s="54" t="s">
        <v>17182</v>
      </c>
      <c r="E397" s="55">
        <v>46051</v>
      </c>
      <c r="F397" s="54" t="s">
        <v>19287</v>
      </c>
      <c r="G397" s="54" t="s">
        <v>17183</v>
      </c>
      <c r="H397" s="56">
        <v>2381320</v>
      </c>
      <c r="I397" s="63">
        <v>0</v>
      </c>
      <c r="J397" s="56">
        <v>190506</v>
      </c>
      <c r="K397" s="56">
        <v>2571826</v>
      </c>
      <c r="L397" s="64" t="s">
        <v>17236</v>
      </c>
      <c r="M397" s="6">
        <v>46091</v>
      </c>
      <c r="O397" s="32">
        <f>IF(Table1[[#This Row],[Phân loại]]="Tồn đầu kỳ",Table1[[#This Row],[Tổng giá trị]],0)</f>
        <v>0</v>
      </c>
      <c r="P397" s="7">
        <f>IF(Table1[[#This Row],[Số còn phải thu ĐK]]&lt;&gt;0,0,IF(Table1[[#This Row],[Phân loại]]="Bán hàng",Table1[[#This Row],[Tổng giá trị]],-Table1[[#This Row],[Tổng giá trị]]))</f>
        <v>2571826</v>
      </c>
      <c r="Q397" s="32">
        <f>IF(M397&lt;&gt;"",IF(O397&lt;&gt;0,O397,P397),0)</f>
        <v>2571826</v>
      </c>
      <c r="R397" s="7">
        <f>Table1[[#This Row],[Số còn phải thu ĐK]]+Table1[[#This Row],[Giá Trị HD sau CK]]-Table1[[#This Row],[Số tiền đã thu]]</f>
        <v>0</v>
      </c>
      <c r="S397" s="6">
        <f>IF(Table1[[#This Row],[Ngày hóa đơn]]&lt;&gt;"",Table1[[#This Row],[Ngày hóa đơn]],IF(Table1[[#This Row],[Ngày hạch toán]]&lt;&gt;"",Table1[[#This Row],[Ngày hạch toán]],""))</f>
        <v>46051</v>
      </c>
      <c r="T397" s="7"/>
      <c r="U397" s="6">
        <f>IF(Table1[[#This Row],[Ngày tính CN]]="","",S397+T397)</f>
        <v>46051</v>
      </c>
      <c r="V397" s="32">
        <f ca="1">IF(Table1[[#This Row],[Hạn thanh toán]]="","",IF((U397-NOW())&lt;0,0,(U397-NOW())))</f>
        <v>0</v>
      </c>
      <c r="W397" s="32"/>
      <c r="X397" s="32" t="str">
        <f ca="1">IF(OR(U397="",R397=0),"",IF((U397-NOW())&lt;0,-(U397-NOW()),0))</f>
        <v/>
      </c>
      <c r="Y397" s="2" t="str">
        <f>IF(R397=0,"Đã thanh toán",IF(X397="","",IF(X397&lt;=0,"Chưa đến hạn thanh toán",IF(X397&lt;=30,"Nợ quá hạn 30 ngày",IF(X397&lt;=60,"Nợ quá hạn từ 30 ngày đến 60 ngày",IF(X397&lt;=90,"Nợ quá hạn từ 60 ngày đến 90 ngày",IF(X397&lt;=120,"Nợ quá hạn từ 90 ngày đến 120 ngày","Nợ quá hạn hơn 120 ngày có khả năng mất thanh toán")))))))</f>
        <v>Đã thanh toán</v>
      </c>
      <c r="Z397" s="42">
        <f>IF(S397="","",S397)</f>
        <v>46051</v>
      </c>
      <c r="AA397" s="42">
        <f>IF(M397="","",M397)</f>
        <v>46091</v>
      </c>
      <c r="AD397" s="2" t="str">
        <f>VLOOKUP($A397,MA_KH!$A:$Q,MA_KH!O$1,0)</f>
        <v>MEGA</v>
      </c>
      <c r="AE397" s="2" t="str">
        <f>VLOOKUP($A397,MA_KH!$A:$Q,MA_KH!P$1,0)</f>
        <v>CÔNG TY TNHH MM MEGA MARKET (VIỆT NAM)</v>
      </c>
    </row>
    <row r="398" spans="1:31" ht="25.5" customHeight="1">
      <c r="A398" s="54" t="s">
        <v>16300</v>
      </c>
      <c r="B398" s="54" t="s">
        <v>7238</v>
      </c>
      <c r="C398" s="55">
        <v>46049</v>
      </c>
      <c r="D398" s="54" t="s">
        <v>17184</v>
      </c>
      <c r="E398" s="55">
        <v>46051</v>
      </c>
      <c r="F398" s="54" t="s">
        <v>19288</v>
      </c>
      <c r="G398" s="54" t="s">
        <v>17185</v>
      </c>
      <c r="H398" s="56">
        <v>3747320</v>
      </c>
      <c r="I398" s="63">
        <v>0</v>
      </c>
      <c r="J398" s="56">
        <v>299786</v>
      </c>
      <c r="K398" s="56">
        <v>4047106</v>
      </c>
      <c r="L398" s="64" t="s">
        <v>17236</v>
      </c>
      <c r="M398" s="6">
        <v>46091</v>
      </c>
      <c r="O398" s="32">
        <f>IF(Table1[[#This Row],[Phân loại]]="Tồn đầu kỳ",Table1[[#This Row],[Tổng giá trị]],0)</f>
        <v>0</v>
      </c>
      <c r="P398" s="7">
        <f>IF(Table1[[#This Row],[Số còn phải thu ĐK]]&lt;&gt;0,0,IF(Table1[[#This Row],[Phân loại]]="Bán hàng",Table1[[#This Row],[Tổng giá trị]],-Table1[[#This Row],[Tổng giá trị]]))</f>
        <v>4047106</v>
      </c>
      <c r="Q398" s="32">
        <f>IF(M398&lt;&gt;"",IF(O398&lt;&gt;0,O398,P398),0)</f>
        <v>4047106</v>
      </c>
      <c r="R398" s="7">
        <f>Table1[[#This Row],[Số còn phải thu ĐK]]+Table1[[#This Row],[Giá Trị HD sau CK]]-Table1[[#This Row],[Số tiền đã thu]]</f>
        <v>0</v>
      </c>
      <c r="S398" s="6">
        <f>IF(Table1[[#This Row],[Ngày hóa đơn]]&lt;&gt;"",Table1[[#This Row],[Ngày hóa đơn]],IF(Table1[[#This Row],[Ngày hạch toán]]&lt;&gt;"",Table1[[#This Row],[Ngày hạch toán]],""))</f>
        <v>46051</v>
      </c>
      <c r="T398" s="7"/>
      <c r="U398" s="6">
        <f>IF(Table1[[#This Row],[Ngày tính CN]]="","",S398+T398)</f>
        <v>46051</v>
      </c>
      <c r="V398" s="32">
        <f ca="1">IF(Table1[[#This Row],[Hạn thanh toán]]="","",IF((U398-NOW())&lt;0,0,(U398-NOW())))</f>
        <v>0</v>
      </c>
      <c r="W398" s="32"/>
      <c r="X398" s="32" t="str">
        <f ca="1">IF(OR(U398="",R398=0),"",IF((U398-NOW())&lt;0,-(U398-NOW()),0))</f>
        <v/>
      </c>
      <c r="Y398" s="2" t="str">
        <f>IF(R398=0,"Đã thanh toán",IF(X398="","",IF(X398&lt;=0,"Chưa đến hạn thanh toán",IF(X398&lt;=30,"Nợ quá hạn 30 ngày",IF(X398&lt;=60,"Nợ quá hạn từ 30 ngày đến 60 ngày",IF(X398&lt;=90,"Nợ quá hạn từ 60 ngày đến 90 ngày",IF(X398&lt;=120,"Nợ quá hạn từ 90 ngày đến 120 ngày","Nợ quá hạn hơn 120 ngày có khả năng mất thanh toán")))))))</f>
        <v>Đã thanh toán</v>
      </c>
      <c r="Z398" s="42">
        <f>IF(S398="","",S398)</f>
        <v>46051</v>
      </c>
      <c r="AA398" s="42">
        <f>IF(M398="","",M398)</f>
        <v>46091</v>
      </c>
      <c r="AD398" s="2" t="str">
        <f>VLOOKUP($A398,MA_KH!$A:$Q,MA_KH!O$1,0)</f>
        <v>MEGA</v>
      </c>
      <c r="AE398" s="2" t="str">
        <f>VLOOKUP($A398,MA_KH!$A:$Q,MA_KH!P$1,0)</f>
        <v>CÔNG TY TNHH MM MEGA MARKET (VIỆT NAM)</v>
      </c>
    </row>
    <row r="399" spans="1:31" ht="25.5" customHeight="1">
      <c r="A399" s="54" t="s">
        <v>16303</v>
      </c>
      <c r="B399" s="54" t="s">
        <v>102</v>
      </c>
      <c r="C399" s="55">
        <v>46049</v>
      </c>
      <c r="D399" s="54" t="s">
        <v>17186</v>
      </c>
      <c r="E399" s="55">
        <v>46053</v>
      </c>
      <c r="F399" s="54" t="s">
        <v>19289</v>
      </c>
      <c r="G399" s="54" t="s">
        <v>17187</v>
      </c>
      <c r="H399" s="56">
        <v>5912070</v>
      </c>
      <c r="I399" s="63">
        <v>0</v>
      </c>
      <c r="J399" s="56">
        <v>472966</v>
      </c>
      <c r="K399" s="56">
        <v>6385036</v>
      </c>
      <c r="L399" s="64" t="s">
        <v>17236</v>
      </c>
      <c r="M399" s="6">
        <v>46091</v>
      </c>
      <c r="O399" s="32">
        <f>IF(Table1[[#This Row],[Phân loại]]="Tồn đầu kỳ",Table1[[#This Row],[Tổng giá trị]],0)</f>
        <v>0</v>
      </c>
      <c r="P399" s="7">
        <f>IF(Table1[[#This Row],[Số còn phải thu ĐK]]&lt;&gt;0,0,IF(Table1[[#This Row],[Phân loại]]="Bán hàng",Table1[[#This Row],[Tổng giá trị]],-Table1[[#This Row],[Tổng giá trị]]))</f>
        <v>6385036</v>
      </c>
      <c r="Q399" s="32">
        <f>IF(M399&lt;&gt;"",IF(O399&lt;&gt;0,O399,P399),0)</f>
        <v>6385036</v>
      </c>
      <c r="R399" s="7">
        <f>Table1[[#This Row],[Số còn phải thu ĐK]]+Table1[[#This Row],[Giá Trị HD sau CK]]-Table1[[#This Row],[Số tiền đã thu]]</f>
        <v>0</v>
      </c>
      <c r="S399" s="6">
        <f>IF(Table1[[#This Row],[Ngày hóa đơn]]&lt;&gt;"",Table1[[#This Row],[Ngày hóa đơn]],IF(Table1[[#This Row],[Ngày hạch toán]]&lt;&gt;"",Table1[[#This Row],[Ngày hạch toán]],""))</f>
        <v>46053</v>
      </c>
      <c r="T399" s="7"/>
      <c r="U399" s="6">
        <f>IF(Table1[[#This Row],[Ngày tính CN]]="","",S399+T399)</f>
        <v>46053</v>
      </c>
      <c r="V399" s="32">
        <f ca="1">IF(Table1[[#This Row],[Hạn thanh toán]]="","",IF((U399-NOW())&lt;0,0,(U399-NOW())))</f>
        <v>0</v>
      </c>
      <c r="W399" s="32"/>
      <c r="X399" s="32" t="str">
        <f ca="1">IF(OR(U399="",R399=0),"",IF((U399-NOW())&lt;0,-(U399-NOW()),0))</f>
        <v/>
      </c>
      <c r="Y399" s="2" t="str">
        <f>IF(R399=0,"Đã thanh toán",IF(X399="","",IF(X399&lt;=0,"Chưa đến hạn thanh toán",IF(X399&lt;=30,"Nợ quá hạn 30 ngày",IF(X399&lt;=60,"Nợ quá hạn từ 30 ngày đến 60 ngày",IF(X399&lt;=90,"Nợ quá hạn từ 60 ngày đến 90 ngày",IF(X399&lt;=120,"Nợ quá hạn từ 90 ngày đến 120 ngày","Nợ quá hạn hơn 120 ngày có khả năng mất thanh toán")))))))</f>
        <v>Đã thanh toán</v>
      </c>
      <c r="Z399" s="42">
        <f>IF(S399="","",S399)</f>
        <v>46053</v>
      </c>
      <c r="AA399" s="42">
        <f>IF(M399="","",M399)</f>
        <v>46091</v>
      </c>
      <c r="AD399" s="2" t="str">
        <f>VLOOKUP($A399,MA_KH!$A:$Q,MA_KH!O$1,0)</f>
        <v>MEGA</v>
      </c>
      <c r="AE399" s="2" t="str">
        <f>VLOOKUP($A399,MA_KH!$A:$Q,MA_KH!P$1,0)</f>
        <v>CÔNG TY TNHH MM MEGA MARKET (VIỆT NAM)</v>
      </c>
    </row>
    <row r="400" spans="1:31" ht="25.5" customHeight="1">
      <c r="A400" s="54" t="s">
        <v>16303</v>
      </c>
      <c r="B400" s="54" t="s">
        <v>102</v>
      </c>
      <c r="C400" s="55">
        <v>46049</v>
      </c>
      <c r="D400" s="54" t="s">
        <v>17188</v>
      </c>
      <c r="E400" s="55">
        <v>46053</v>
      </c>
      <c r="F400" s="54" t="s">
        <v>19290</v>
      </c>
      <c r="G400" s="54" t="s">
        <v>17189</v>
      </c>
      <c r="H400" s="56">
        <v>5607210</v>
      </c>
      <c r="I400" s="63">
        <v>0</v>
      </c>
      <c r="J400" s="56">
        <v>448577</v>
      </c>
      <c r="K400" s="56">
        <v>6055787</v>
      </c>
      <c r="L400" s="64" t="s">
        <v>17236</v>
      </c>
      <c r="M400" s="6">
        <v>46091</v>
      </c>
      <c r="O400" s="32">
        <f>IF(Table1[[#This Row],[Phân loại]]="Tồn đầu kỳ",Table1[[#This Row],[Tổng giá trị]],0)</f>
        <v>0</v>
      </c>
      <c r="P400" s="7">
        <f>IF(Table1[[#This Row],[Số còn phải thu ĐK]]&lt;&gt;0,0,IF(Table1[[#This Row],[Phân loại]]="Bán hàng",Table1[[#This Row],[Tổng giá trị]],-Table1[[#This Row],[Tổng giá trị]]))</f>
        <v>6055787</v>
      </c>
      <c r="Q400" s="32">
        <f>IF(M400&lt;&gt;"",IF(O400&lt;&gt;0,O400,P400),0)</f>
        <v>6055787</v>
      </c>
      <c r="R400" s="7">
        <f>Table1[[#This Row],[Số còn phải thu ĐK]]+Table1[[#This Row],[Giá Trị HD sau CK]]-Table1[[#This Row],[Số tiền đã thu]]</f>
        <v>0</v>
      </c>
      <c r="S400" s="6">
        <f>IF(Table1[[#This Row],[Ngày hóa đơn]]&lt;&gt;"",Table1[[#This Row],[Ngày hóa đơn]],IF(Table1[[#This Row],[Ngày hạch toán]]&lt;&gt;"",Table1[[#This Row],[Ngày hạch toán]],""))</f>
        <v>46053</v>
      </c>
      <c r="T400" s="7"/>
      <c r="U400" s="6">
        <f>IF(Table1[[#This Row],[Ngày tính CN]]="","",S400+T400)</f>
        <v>46053</v>
      </c>
      <c r="V400" s="32">
        <f ca="1">IF(Table1[[#This Row],[Hạn thanh toán]]="","",IF((U400-NOW())&lt;0,0,(U400-NOW())))</f>
        <v>0</v>
      </c>
      <c r="W400" s="32"/>
      <c r="X400" s="32" t="str">
        <f ca="1">IF(OR(U400="",R400=0),"",IF((U400-NOW())&lt;0,-(U400-NOW()),0))</f>
        <v/>
      </c>
      <c r="Y400" s="2" t="str">
        <f>IF(R400=0,"Đã thanh toán",IF(X400="","",IF(X400&lt;=0,"Chưa đến hạn thanh toán",IF(X400&lt;=30,"Nợ quá hạn 30 ngày",IF(X400&lt;=60,"Nợ quá hạn từ 30 ngày đến 60 ngày",IF(X400&lt;=90,"Nợ quá hạn từ 60 ngày đến 90 ngày",IF(X400&lt;=120,"Nợ quá hạn từ 90 ngày đến 120 ngày","Nợ quá hạn hơn 120 ngày có khả năng mất thanh toán")))))))</f>
        <v>Đã thanh toán</v>
      </c>
      <c r="Z400" s="42">
        <f>IF(S400="","",S400)</f>
        <v>46053</v>
      </c>
      <c r="AA400" s="42">
        <f>IF(M400="","",M400)</f>
        <v>46091</v>
      </c>
      <c r="AD400" s="2" t="str">
        <f>VLOOKUP($A400,MA_KH!$A:$Q,MA_KH!O$1,0)</f>
        <v>MEGA</v>
      </c>
      <c r="AE400" s="2" t="str">
        <f>VLOOKUP($A400,MA_KH!$A:$Q,MA_KH!P$1,0)</f>
        <v>CÔNG TY TNHH MM MEGA MARKET (VIỆT NAM)</v>
      </c>
    </row>
    <row r="401" spans="1:31" ht="25.5" customHeight="1">
      <c r="A401" s="54" t="s">
        <v>16300</v>
      </c>
      <c r="B401" s="54" t="s">
        <v>7238</v>
      </c>
      <c r="C401" s="55">
        <v>46050</v>
      </c>
      <c r="D401" s="54" t="s">
        <v>17191</v>
      </c>
      <c r="E401" s="55">
        <v>46051</v>
      </c>
      <c r="F401" s="54" t="s">
        <v>19291</v>
      </c>
      <c r="G401" s="54" t="s">
        <v>17192</v>
      </c>
      <c r="H401" s="56">
        <v>17718180</v>
      </c>
      <c r="I401" s="63">
        <v>0</v>
      </c>
      <c r="J401" s="56">
        <v>1417454</v>
      </c>
      <c r="K401" s="56">
        <v>19135634</v>
      </c>
      <c r="L401" s="64" t="s">
        <v>17236</v>
      </c>
      <c r="M401" s="6">
        <v>46091</v>
      </c>
      <c r="O401" s="32">
        <f>IF(Table1[[#This Row],[Phân loại]]="Tồn đầu kỳ",Table1[[#This Row],[Tổng giá trị]],0)</f>
        <v>0</v>
      </c>
      <c r="P401" s="7">
        <f>IF(Table1[[#This Row],[Số còn phải thu ĐK]]&lt;&gt;0,0,IF(Table1[[#This Row],[Phân loại]]="Bán hàng",Table1[[#This Row],[Tổng giá trị]],-Table1[[#This Row],[Tổng giá trị]]))</f>
        <v>19135634</v>
      </c>
      <c r="Q401" s="32">
        <f>IF(M401&lt;&gt;"",IF(O401&lt;&gt;0,O401,P401),0)</f>
        <v>19135634</v>
      </c>
      <c r="R401" s="7">
        <f>Table1[[#This Row],[Số còn phải thu ĐK]]+Table1[[#This Row],[Giá Trị HD sau CK]]-Table1[[#This Row],[Số tiền đã thu]]</f>
        <v>0</v>
      </c>
      <c r="S401" s="6">
        <f>IF(Table1[[#This Row],[Ngày hóa đơn]]&lt;&gt;"",Table1[[#This Row],[Ngày hóa đơn]],IF(Table1[[#This Row],[Ngày hạch toán]]&lt;&gt;"",Table1[[#This Row],[Ngày hạch toán]],""))</f>
        <v>46051</v>
      </c>
      <c r="T401" s="7"/>
      <c r="U401" s="6">
        <f>IF(Table1[[#This Row],[Ngày tính CN]]="","",S401+T401)</f>
        <v>46051</v>
      </c>
      <c r="V401" s="32">
        <f ca="1">IF(Table1[[#This Row],[Hạn thanh toán]]="","",IF((U401-NOW())&lt;0,0,(U401-NOW())))</f>
        <v>0</v>
      </c>
      <c r="W401" s="32"/>
      <c r="X401" s="32" t="str">
        <f ca="1">IF(OR(U401="",R401=0),"",IF((U401-NOW())&lt;0,-(U401-NOW()),0))</f>
        <v/>
      </c>
      <c r="Y401" s="2" t="str">
        <f>IF(R401=0,"Đã thanh toán",IF(X401="","",IF(X401&lt;=0,"Chưa đến hạn thanh toán",IF(X401&lt;=30,"Nợ quá hạn 30 ngày",IF(X401&lt;=60,"Nợ quá hạn từ 30 ngày đến 60 ngày",IF(X401&lt;=90,"Nợ quá hạn từ 60 ngày đến 90 ngày",IF(X401&lt;=120,"Nợ quá hạn từ 90 ngày đến 120 ngày","Nợ quá hạn hơn 120 ngày có khả năng mất thanh toán")))))))</f>
        <v>Đã thanh toán</v>
      </c>
      <c r="Z401" s="42">
        <f>IF(S401="","",S401)</f>
        <v>46051</v>
      </c>
      <c r="AA401" s="42">
        <f>IF(M401="","",M401)</f>
        <v>46091</v>
      </c>
      <c r="AD401" s="2" t="str">
        <f>VLOOKUP($A401,MA_KH!$A:$Q,MA_KH!O$1,0)</f>
        <v>MEGA</v>
      </c>
      <c r="AE401" s="2" t="str">
        <f>VLOOKUP($A401,MA_KH!$A:$Q,MA_KH!P$1,0)</f>
        <v>CÔNG TY TNHH MM MEGA MARKET (VIỆT NAM)</v>
      </c>
    </row>
    <row r="402" spans="1:31" ht="25.5" customHeight="1">
      <c r="A402" s="54" t="s">
        <v>16292</v>
      </c>
      <c r="B402" s="54" t="s">
        <v>251</v>
      </c>
      <c r="C402" s="55">
        <v>46050</v>
      </c>
      <c r="D402" s="54" t="s">
        <v>17193</v>
      </c>
      <c r="E402" s="55">
        <v>46051</v>
      </c>
      <c r="F402" s="54" t="s">
        <v>19292</v>
      </c>
      <c r="G402" s="54" t="s">
        <v>17194</v>
      </c>
      <c r="H402" s="56">
        <v>932890</v>
      </c>
      <c r="I402" s="63">
        <v>0</v>
      </c>
      <c r="J402" s="56">
        <v>74631</v>
      </c>
      <c r="K402" s="56">
        <v>1007521</v>
      </c>
      <c r="L402" s="64" t="s">
        <v>17236</v>
      </c>
      <c r="M402" s="6">
        <v>46091</v>
      </c>
      <c r="O402" s="32">
        <f>IF(Table1[[#This Row],[Phân loại]]="Tồn đầu kỳ",Table1[[#This Row],[Tổng giá trị]],0)</f>
        <v>0</v>
      </c>
      <c r="P402" s="7">
        <f>IF(Table1[[#This Row],[Số còn phải thu ĐK]]&lt;&gt;0,0,IF(Table1[[#This Row],[Phân loại]]="Bán hàng",Table1[[#This Row],[Tổng giá trị]],-Table1[[#This Row],[Tổng giá trị]]))</f>
        <v>1007521</v>
      </c>
      <c r="Q402" s="32">
        <f>IF(M402&lt;&gt;"",IF(O402&lt;&gt;0,O402,P402),0)</f>
        <v>1007521</v>
      </c>
      <c r="R402" s="7">
        <f>Table1[[#This Row],[Số còn phải thu ĐK]]+Table1[[#This Row],[Giá Trị HD sau CK]]-Table1[[#This Row],[Số tiền đã thu]]</f>
        <v>0</v>
      </c>
      <c r="S402" s="6">
        <f>IF(Table1[[#This Row],[Ngày hóa đơn]]&lt;&gt;"",Table1[[#This Row],[Ngày hóa đơn]],IF(Table1[[#This Row],[Ngày hạch toán]]&lt;&gt;"",Table1[[#This Row],[Ngày hạch toán]],""))</f>
        <v>46051</v>
      </c>
      <c r="T402" s="7"/>
      <c r="U402" s="6">
        <f>IF(Table1[[#This Row],[Ngày tính CN]]="","",S402+T402)</f>
        <v>46051</v>
      </c>
      <c r="V402" s="32">
        <f ca="1">IF(Table1[[#This Row],[Hạn thanh toán]]="","",IF((U402-NOW())&lt;0,0,(U402-NOW())))</f>
        <v>0</v>
      </c>
      <c r="W402" s="32"/>
      <c r="X402" s="32" t="str">
        <f ca="1">IF(OR(U402="",R402=0),"",IF((U402-NOW())&lt;0,-(U402-NOW()),0))</f>
        <v/>
      </c>
      <c r="Y402" s="2" t="str">
        <f>IF(R402=0,"Đã thanh toán",IF(X402="","",IF(X402&lt;=0,"Chưa đến hạn thanh toán",IF(X402&lt;=30,"Nợ quá hạn 30 ngày",IF(X402&lt;=60,"Nợ quá hạn từ 30 ngày đến 60 ngày",IF(X402&lt;=90,"Nợ quá hạn từ 60 ngày đến 90 ngày",IF(X402&lt;=120,"Nợ quá hạn từ 90 ngày đến 120 ngày","Nợ quá hạn hơn 120 ngày có khả năng mất thanh toán")))))))</f>
        <v>Đã thanh toán</v>
      </c>
      <c r="Z402" s="42">
        <f>IF(S402="","",S402)</f>
        <v>46051</v>
      </c>
      <c r="AA402" s="42">
        <f>IF(M402="","",M402)</f>
        <v>46091</v>
      </c>
      <c r="AD402" s="2" t="str">
        <f>VLOOKUP($A402,MA_KH!$A:$Q,MA_KH!O$1,0)</f>
        <v>MEGA</v>
      </c>
      <c r="AE402" s="2" t="str">
        <f>VLOOKUP($A402,MA_KH!$A:$Q,MA_KH!P$1,0)</f>
        <v>CÔNG TY TNHH MM MEGA MARKET (VIỆT NAM)</v>
      </c>
    </row>
    <row r="403" spans="1:31" ht="25.5" customHeight="1">
      <c r="A403" s="54" t="s">
        <v>16292</v>
      </c>
      <c r="B403" s="54" t="s">
        <v>251</v>
      </c>
      <c r="C403" s="55">
        <v>46050</v>
      </c>
      <c r="D403" s="54" t="s">
        <v>17195</v>
      </c>
      <c r="E403" s="55">
        <v>46051</v>
      </c>
      <c r="F403" s="54" t="s">
        <v>19293</v>
      </c>
      <c r="G403" s="54" t="s">
        <v>17196</v>
      </c>
      <c r="H403" s="56">
        <v>6121870</v>
      </c>
      <c r="I403" s="63">
        <v>0</v>
      </c>
      <c r="J403" s="56">
        <v>489750</v>
      </c>
      <c r="K403" s="56">
        <v>6611620</v>
      </c>
      <c r="L403" s="64" t="s">
        <v>17236</v>
      </c>
      <c r="M403" s="6">
        <v>46091</v>
      </c>
      <c r="O403" s="32">
        <f>IF(Table1[[#This Row],[Phân loại]]="Tồn đầu kỳ",Table1[[#This Row],[Tổng giá trị]],0)</f>
        <v>0</v>
      </c>
      <c r="P403" s="7">
        <f>IF(Table1[[#This Row],[Số còn phải thu ĐK]]&lt;&gt;0,0,IF(Table1[[#This Row],[Phân loại]]="Bán hàng",Table1[[#This Row],[Tổng giá trị]],-Table1[[#This Row],[Tổng giá trị]]))</f>
        <v>6611620</v>
      </c>
      <c r="Q403" s="32">
        <f>IF(M403&lt;&gt;"",IF(O403&lt;&gt;0,O403,P403),0)</f>
        <v>6611620</v>
      </c>
      <c r="R403" s="7">
        <f>Table1[[#This Row],[Số còn phải thu ĐK]]+Table1[[#This Row],[Giá Trị HD sau CK]]-Table1[[#This Row],[Số tiền đã thu]]</f>
        <v>0</v>
      </c>
      <c r="S403" s="6">
        <f>IF(Table1[[#This Row],[Ngày hóa đơn]]&lt;&gt;"",Table1[[#This Row],[Ngày hóa đơn]],IF(Table1[[#This Row],[Ngày hạch toán]]&lt;&gt;"",Table1[[#This Row],[Ngày hạch toán]],""))</f>
        <v>46051</v>
      </c>
      <c r="T403" s="7"/>
      <c r="U403" s="6">
        <f>IF(Table1[[#This Row],[Ngày tính CN]]="","",S403+T403)</f>
        <v>46051</v>
      </c>
      <c r="V403" s="32">
        <f ca="1">IF(Table1[[#This Row],[Hạn thanh toán]]="","",IF((U403-NOW())&lt;0,0,(U403-NOW())))</f>
        <v>0</v>
      </c>
      <c r="W403" s="32"/>
      <c r="X403" s="32" t="str">
        <f ca="1">IF(OR(U403="",R403=0),"",IF((U403-NOW())&lt;0,-(U403-NOW()),0))</f>
        <v/>
      </c>
      <c r="Y403" s="2" t="str">
        <f>IF(R403=0,"Đã thanh toán",IF(X403="","",IF(X403&lt;=0,"Chưa đến hạn thanh toán",IF(X403&lt;=30,"Nợ quá hạn 30 ngày",IF(X403&lt;=60,"Nợ quá hạn từ 30 ngày đến 60 ngày",IF(X403&lt;=90,"Nợ quá hạn từ 60 ngày đến 90 ngày",IF(X403&lt;=120,"Nợ quá hạn từ 90 ngày đến 120 ngày","Nợ quá hạn hơn 120 ngày có khả năng mất thanh toán")))))))</f>
        <v>Đã thanh toán</v>
      </c>
      <c r="Z403" s="42">
        <f>IF(S403="","",S403)</f>
        <v>46051</v>
      </c>
      <c r="AA403" s="42">
        <f>IF(M403="","",M403)</f>
        <v>46091</v>
      </c>
      <c r="AD403" s="2" t="str">
        <f>VLOOKUP($A403,MA_KH!$A:$Q,MA_KH!O$1,0)</f>
        <v>MEGA</v>
      </c>
      <c r="AE403" s="2" t="str">
        <f>VLOOKUP($A403,MA_KH!$A:$Q,MA_KH!P$1,0)</f>
        <v>CÔNG TY TNHH MM MEGA MARKET (VIỆT NAM)</v>
      </c>
    </row>
    <row r="404" spans="1:31" ht="25.5" customHeight="1">
      <c r="A404" s="54" t="s">
        <v>16303</v>
      </c>
      <c r="B404" s="54" t="s">
        <v>102</v>
      </c>
      <c r="C404" s="55">
        <v>46050</v>
      </c>
      <c r="D404" s="54" t="s">
        <v>17197</v>
      </c>
      <c r="E404" s="55">
        <v>46053</v>
      </c>
      <c r="F404" s="54" t="s">
        <v>19294</v>
      </c>
      <c r="G404" s="54" t="s">
        <v>17198</v>
      </c>
      <c r="H404" s="56">
        <v>948650</v>
      </c>
      <c r="I404" s="63">
        <v>0</v>
      </c>
      <c r="J404" s="56">
        <v>75892</v>
      </c>
      <c r="K404" s="56">
        <v>1024542</v>
      </c>
      <c r="L404" s="64" t="s">
        <v>17236</v>
      </c>
      <c r="M404" s="6">
        <v>46091</v>
      </c>
      <c r="O404" s="32">
        <f>IF(Table1[[#This Row],[Phân loại]]="Tồn đầu kỳ",Table1[[#This Row],[Tổng giá trị]],0)</f>
        <v>0</v>
      </c>
      <c r="P404" s="7">
        <f>IF(Table1[[#This Row],[Số còn phải thu ĐK]]&lt;&gt;0,0,IF(Table1[[#This Row],[Phân loại]]="Bán hàng",Table1[[#This Row],[Tổng giá trị]],-Table1[[#This Row],[Tổng giá trị]]))</f>
        <v>1024542</v>
      </c>
      <c r="Q404" s="32">
        <f>IF(M404&lt;&gt;"",IF(O404&lt;&gt;0,O404,P404),0)</f>
        <v>1024542</v>
      </c>
      <c r="R404" s="7">
        <f>Table1[[#This Row],[Số còn phải thu ĐK]]+Table1[[#This Row],[Giá Trị HD sau CK]]-Table1[[#This Row],[Số tiền đã thu]]</f>
        <v>0</v>
      </c>
      <c r="S404" s="6">
        <f>IF(Table1[[#This Row],[Ngày hóa đơn]]&lt;&gt;"",Table1[[#This Row],[Ngày hóa đơn]],IF(Table1[[#This Row],[Ngày hạch toán]]&lt;&gt;"",Table1[[#This Row],[Ngày hạch toán]],""))</f>
        <v>46053</v>
      </c>
      <c r="T404" s="7"/>
      <c r="U404" s="6">
        <f>IF(Table1[[#This Row],[Ngày tính CN]]="","",S404+T404)</f>
        <v>46053</v>
      </c>
      <c r="V404" s="32">
        <f ca="1">IF(Table1[[#This Row],[Hạn thanh toán]]="","",IF((U404-NOW())&lt;0,0,(U404-NOW())))</f>
        <v>0</v>
      </c>
      <c r="W404" s="32"/>
      <c r="X404" s="32" t="str">
        <f ca="1">IF(OR(U404="",R404=0),"",IF((U404-NOW())&lt;0,-(U404-NOW()),0))</f>
        <v/>
      </c>
      <c r="Y404" s="2" t="str">
        <f>IF(R404=0,"Đã thanh toán",IF(X404="","",IF(X404&lt;=0,"Chưa đến hạn thanh toán",IF(X404&lt;=30,"Nợ quá hạn 30 ngày",IF(X404&lt;=60,"Nợ quá hạn từ 30 ngày đến 60 ngày",IF(X404&lt;=90,"Nợ quá hạn từ 60 ngày đến 90 ngày",IF(X404&lt;=120,"Nợ quá hạn từ 90 ngày đến 120 ngày","Nợ quá hạn hơn 120 ngày có khả năng mất thanh toán")))))))</f>
        <v>Đã thanh toán</v>
      </c>
      <c r="Z404" s="42">
        <f>IF(S404="","",S404)</f>
        <v>46053</v>
      </c>
      <c r="AA404" s="42">
        <f>IF(M404="","",M404)</f>
        <v>46091</v>
      </c>
      <c r="AD404" s="2" t="str">
        <f>VLOOKUP($A404,MA_KH!$A:$Q,MA_KH!O$1,0)</f>
        <v>MEGA</v>
      </c>
      <c r="AE404" s="2" t="str">
        <f>VLOOKUP($A404,MA_KH!$A:$Q,MA_KH!P$1,0)</f>
        <v>CÔNG TY TNHH MM MEGA MARKET (VIỆT NAM)</v>
      </c>
    </row>
    <row r="405" spans="1:31" ht="25.5" customHeight="1">
      <c r="A405" s="54" t="s">
        <v>16303</v>
      </c>
      <c r="B405" s="54" t="s">
        <v>102</v>
      </c>
      <c r="C405" s="55">
        <v>46050</v>
      </c>
      <c r="D405" s="54" t="s">
        <v>17199</v>
      </c>
      <c r="E405" s="55">
        <v>46053</v>
      </c>
      <c r="F405" s="54" t="s">
        <v>19295</v>
      </c>
      <c r="G405" s="54" t="s">
        <v>17200</v>
      </c>
      <c r="H405" s="56">
        <v>10081200</v>
      </c>
      <c r="I405" s="63">
        <v>0</v>
      </c>
      <c r="J405" s="56">
        <v>806496</v>
      </c>
      <c r="K405" s="56">
        <v>10887696</v>
      </c>
      <c r="L405" s="64" t="s">
        <v>17236</v>
      </c>
      <c r="M405" s="6">
        <v>46091</v>
      </c>
      <c r="O405" s="32">
        <f>IF(Table1[[#This Row],[Phân loại]]="Tồn đầu kỳ",Table1[[#This Row],[Tổng giá trị]],0)</f>
        <v>0</v>
      </c>
      <c r="P405" s="7">
        <f>IF(Table1[[#This Row],[Số còn phải thu ĐK]]&lt;&gt;0,0,IF(Table1[[#This Row],[Phân loại]]="Bán hàng",Table1[[#This Row],[Tổng giá trị]],-Table1[[#This Row],[Tổng giá trị]]))</f>
        <v>10887696</v>
      </c>
      <c r="Q405" s="32">
        <f>IF(M405&lt;&gt;"",IF(O405&lt;&gt;0,O405,P405),0)</f>
        <v>10887696</v>
      </c>
      <c r="R405" s="7">
        <f>Table1[[#This Row],[Số còn phải thu ĐK]]+Table1[[#This Row],[Giá Trị HD sau CK]]-Table1[[#This Row],[Số tiền đã thu]]</f>
        <v>0</v>
      </c>
      <c r="S405" s="6">
        <f>IF(Table1[[#This Row],[Ngày hóa đơn]]&lt;&gt;"",Table1[[#This Row],[Ngày hóa đơn]],IF(Table1[[#This Row],[Ngày hạch toán]]&lt;&gt;"",Table1[[#This Row],[Ngày hạch toán]],""))</f>
        <v>46053</v>
      </c>
      <c r="T405" s="7"/>
      <c r="U405" s="6">
        <f>IF(Table1[[#This Row],[Ngày tính CN]]="","",S405+T405)</f>
        <v>46053</v>
      </c>
      <c r="V405" s="32">
        <f ca="1">IF(Table1[[#This Row],[Hạn thanh toán]]="","",IF((U405-NOW())&lt;0,0,(U405-NOW())))</f>
        <v>0</v>
      </c>
      <c r="W405" s="32"/>
      <c r="X405" s="32" t="str">
        <f ca="1">IF(OR(U405="",R405=0),"",IF((U405-NOW())&lt;0,-(U405-NOW()),0))</f>
        <v/>
      </c>
      <c r="Y405" s="2" t="str">
        <f>IF(R405=0,"Đã thanh toán",IF(X405="","",IF(X405&lt;=0,"Chưa đến hạn thanh toán",IF(X405&lt;=30,"Nợ quá hạn 30 ngày",IF(X405&lt;=60,"Nợ quá hạn từ 30 ngày đến 60 ngày",IF(X405&lt;=90,"Nợ quá hạn từ 60 ngày đến 90 ngày",IF(X405&lt;=120,"Nợ quá hạn từ 90 ngày đến 120 ngày","Nợ quá hạn hơn 120 ngày có khả năng mất thanh toán")))))))</f>
        <v>Đã thanh toán</v>
      </c>
      <c r="Z405" s="42">
        <f>IF(S405="","",S405)</f>
        <v>46053</v>
      </c>
      <c r="AA405" s="42">
        <f>IF(M405="","",M405)</f>
        <v>46091</v>
      </c>
      <c r="AD405" s="2" t="str">
        <f>VLOOKUP($A405,MA_KH!$A:$Q,MA_KH!O$1,0)</f>
        <v>MEGA</v>
      </c>
      <c r="AE405" s="2" t="str">
        <f>VLOOKUP($A405,MA_KH!$A:$Q,MA_KH!P$1,0)</f>
        <v>CÔNG TY TNHH MM MEGA MARKET (VIỆT NAM)</v>
      </c>
    </row>
    <row r="406" spans="1:31" ht="25.5" customHeight="1">
      <c r="A406" s="54" t="s">
        <v>16298</v>
      </c>
      <c r="B406" s="54" t="s">
        <v>7235</v>
      </c>
      <c r="C406" s="55">
        <v>46051</v>
      </c>
      <c r="D406" s="54" t="s">
        <v>17201</v>
      </c>
      <c r="E406" s="55">
        <v>46053</v>
      </c>
      <c r="F406" s="54" t="s">
        <v>19296</v>
      </c>
      <c r="G406" s="54" t="s">
        <v>17202</v>
      </c>
      <c r="H406" s="56">
        <v>21198240</v>
      </c>
      <c r="I406" s="63">
        <v>0</v>
      </c>
      <c r="J406" s="56">
        <v>1695859</v>
      </c>
      <c r="K406" s="56">
        <v>22894099</v>
      </c>
      <c r="L406" s="64" t="s">
        <v>17236</v>
      </c>
      <c r="M406" s="6">
        <v>46091</v>
      </c>
      <c r="O406" s="32">
        <f>IF(Table1[[#This Row],[Phân loại]]="Tồn đầu kỳ",Table1[[#This Row],[Tổng giá trị]],0)</f>
        <v>0</v>
      </c>
      <c r="P406" s="7">
        <f>IF(Table1[[#This Row],[Số còn phải thu ĐK]]&lt;&gt;0,0,IF(Table1[[#This Row],[Phân loại]]="Bán hàng",Table1[[#This Row],[Tổng giá trị]],-Table1[[#This Row],[Tổng giá trị]]))</f>
        <v>22894099</v>
      </c>
      <c r="Q406" s="32">
        <f>IF(M406&lt;&gt;"",IF(O406&lt;&gt;0,O406,P406),0)</f>
        <v>22894099</v>
      </c>
      <c r="R406" s="7">
        <f>Table1[[#This Row],[Số còn phải thu ĐK]]+Table1[[#This Row],[Giá Trị HD sau CK]]-Table1[[#This Row],[Số tiền đã thu]]</f>
        <v>0</v>
      </c>
      <c r="S406" s="6">
        <f>IF(Table1[[#This Row],[Ngày hóa đơn]]&lt;&gt;"",Table1[[#This Row],[Ngày hóa đơn]],IF(Table1[[#This Row],[Ngày hạch toán]]&lt;&gt;"",Table1[[#This Row],[Ngày hạch toán]],""))</f>
        <v>46053</v>
      </c>
      <c r="T406" s="7"/>
      <c r="U406" s="6">
        <f>IF(Table1[[#This Row],[Ngày tính CN]]="","",S406+T406)</f>
        <v>46053</v>
      </c>
      <c r="V406" s="32">
        <f ca="1">IF(Table1[[#This Row],[Hạn thanh toán]]="","",IF((U406-NOW())&lt;0,0,(U406-NOW())))</f>
        <v>0</v>
      </c>
      <c r="W406" s="32"/>
      <c r="X406" s="32" t="str">
        <f ca="1">IF(OR(U406="",R406=0),"",IF((U406-NOW())&lt;0,-(U406-NOW()),0))</f>
        <v/>
      </c>
      <c r="Y406" s="2" t="str">
        <f>IF(R406=0,"Đã thanh toán",IF(X406="","",IF(X406&lt;=0,"Chưa đến hạn thanh toán",IF(X406&lt;=30,"Nợ quá hạn 30 ngày",IF(X406&lt;=60,"Nợ quá hạn từ 30 ngày đến 60 ngày",IF(X406&lt;=90,"Nợ quá hạn từ 60 ngày đến 90 ngày",IF(X406&lt;=120,"Nợ quá hạn từ 90 ngày đến 120 ngày","Nợ quá hạn hơn 120 ngày có khả năng mất thanh toán")))))))</f>
        <v>Đã thanh toán</v>
      </c>
      <c r="Z406" s="42">
        <f>IF(S406="","",S406)</f>
        <v>46053</v>
      </c>
      <c r="AA406" s="42">
        <f>IF(M406="","",M406)</f>
        <v>46091</v>
      </c>
      <c r="AD406" s="2" t="str">
        <f>VLOOKUP($A406,MA_KH!$A:$Q,MA_KH!O$1,0)</f>
        <v>MEGA</v>
      </c>
      <c r="AE406" s="2" t="str">
        <f>VLOOKUP($A406,MA_KH!$A:$Q,MA_KH!P$1,0)</f>
        <v>CÔNG TY TNHH MM MEGA MARKET (VIỆT NAM)</v>
      </c>
    </row>
    <row r="407" spans="1:31" ht="25.5" customHeight="1">
      <c r="A407" s="54" t="s">
        <v>16298</v>
      </c>
      <c r="B407" s="54" t="s">
        <v>7235</v>
      </c>
      <c r="C407" s="55">
        <v>46051</v>
      </c>
      <c r="D407" s="54" t="s">
        <v>17203</v>
      </c>
      <c r="E407" s="55">
        <v>46053</v>
      </c>
      <c r="F407" s="54" t="s">
        <v>19297</v>
      </c>
      <c r="G407" s="54" t="s">
        <v>17204</v>
      </c>
      <c r="H407" s="56">
        <v>6549960</v>
      </c>
      <c r="I407" s="63">
        <v>0</v>
      </c>
      <c r="J407" s="56">
        <v>523997</v>
      </c>
      <c r="K407" s="56">
        <v>7073957</v>
      </c>
      <c r="L407" s="64" t="s">
        <v>17236</v>
      </c>
      <c r="M407" s="6">
        <v>46091</v>
      </c>
      <c r="O407" s="32">
        <f>IF(Table1[[#This Row],[Phân loại]]="Tồn đầu kỳ",Table1[[#This Row],[Tổng giá trị]],0)</f>
        <v>0</v>
      </c>
      <c r="P407" s="7">
        <f>IF(Table1[[#This Row],[Số còn phải thu ĐK]]&lt;&gt;0,0,IF(Table1[[#This Row],[Phân loại]]="Bán hàng",Table1[[#This Row],[Tổng giá trị]],-Table1[[#This Row],[Tổng giá trị]]))</f>
        <v>7073957</v>
      </c>
      <c r="Q407" s="32">
        <f>IF(M407&lt;&gt;"",IF(O407&lt;&gt;0,O407,P407),0)</f>
        <v>7073957</v>
      </c>
      <c r="R407" s="7">
        <f>Table1[[#This Row],[Số còn phải thu ĐK]]+Table1[[#This Row],[Giá Trị HD sau CK]]-Table1[[#This Row],[Số tiền đã thu]]</f>
        <v>0</v>
      </c>
      <c r="S407" s="6">
        <f>IF(Table1[[#This Row],[Ngày hóa đơn]]&lt;&gt;"",Table1[[#This Row],[Ngày hóa đơn]],IF(Table1[[#This Row],[Ngày hạch toán]]&lt;&gt;"",Table1[[#This Row],[Ngày hạch toán]],""))</f>
        <v>46053</v>
      </c>
      <c r="T407" s="7"/>
      <c r="U407" s="6">
        <f>IF(Table1[[#This Row],[Ngày tính CN]]="","",S407+T407)</f>
        <v>46053</v>
      </c>
      <c r="V407" s="32">
        <f ca="1">IF(Table1[[#This Row],[Hạn thanh toán]]="","",IF((U407-NOW())&lt;0,0,(U407-NOW())))</f>
        <v>0</v>
      </c>
      <c r="W407" s="32"/>
      <c r="X407" s="32" t="str">
        <f ca="1">IF(OR(U407="",R407=0),"",IF((U407-NOW())&lt;0,-(U407-NOW()),0))</f>
        <v/>
      </c>
      <c r="Y407" s="2" t="str">
        <f>IF(R407=0,"Đã thanh toán",IF(X407="","",IF(X407&lt;=0,"Chưa đến hạn thanh toán",IF(X407&lt;=30,"Nợ quá hạn 30 ngày",IF(X407&lt;=60,"Nợ quá hạn từ 30 ngày đến 60 ngày",IF(X407&lt;=90,"Nợ quá hạn từ 60 ngày đến 90 ngày",IF(X407&lt;=120,"Nợ quá hạn từ 90 ngày đến 120 ngày","Nợ quá hạn hơn 120 ngày có khả năng mất thanh toán")))))))</f>
        <v>Đã thanh toán</v>
      </c>
      <c r="Z407" s="42">
        <f>IF(S407="","",S407)</f>
        <v>46053</v>
      </c>
      <c r="AA407" s="42">
        <f>IF(M407="","",M407)</f>
        <v>46091</v>
      </c>
      <c r="AD407" s="2" t="str">
        <f>VLOOKUP($A407,MA_KH!$A:$Q,MA_KH!O$1,0)</f>
        <v>MEGA</v>
      </c>
      <c r="AE407" s="2" t="str">
        <f>VLOOKUP($A407,MA_KH!$A:$Q,MA_KH!P$1,0)</f>
        <v>CÔNG TY TNHH MM MEGA MARKET (VIỆT NAM)</v>
      </c>
    </row>
    <row r="408" spans="1:31" ht="25.5" customHeight="1">
      <c r="A408" s="54" t="s">
        <v>16290</v>
      </c>
      <c r="B408" s="54" t="s">
        <v>192</v>
      </c>
      <c r="C408" s="55">
        <v>46051</v>
      </c>
      <c r="D408" s="54" t="s">
        <v>17205</v>
      </c>
      <c r="E408" s="55">
        <v>46053</v>
      </c>
      <c r="F408" s="54" t="s">
        <v>19298</v>
      </c>
      <c r="G408" s="54" t="s">
        <v>17206</v>
      </c>
      <c r="H408" s="56">
        <v>17352090</v>
      </c>
      <c r="I408" s="63">
        <v>0</v>
      </c>
      <c r="J408" s="56">
        <v>1388167</v>
      </c>
      <c r="K408" s="56">
        <v>18740257</v>
      </c>
      <c r="L408" s="64" t="s">
        <v>17236</v>
      </c>
      <c r="M408" s="6">
        <v>46091</v>
      </c>
      <c r="O408" s="32">
        <f>IF(Table1[[#This Row],[Phân loại]]="Tồn đầu kỳ",Table1[[#This Row],[Tổng giá trị]],0)</f>
        <v>0</v>
      </c>
      <c r="P408" s="7">
        <f>IF(Table1[[#This Row],[Số còn phải thu ĐK]]&lt;&gt;0,0,IF(Table1[[#This Row],[Phân loại]]="Bán hàng",Table1[[#This Row],[Tổng giá trị]],-Table1[[#This Row],[Tổng giá trị]]))</f>
        <v>18740257</v>
      </c>
      <c r="Q408" s="32">
        <f>IF(M408&lt;&gt;"",IF(O408&lt;&gt;0,O408,P408),0)</f>
        <v>18740257</v>
      </c>
      <c r="R408" s="7">
        <f>Table1[[#This Row],[Số còn phải thu ĐK]]+Table1[[#This Row],[Giá Trị HD sau CK]]-Table1[[#This Row],[Số tiền đã thu]]</f>
        <v>0</v>
      </c>
      <c r="S408" s="6">
        <f>IF(Table1[[#This Row],[Ngày hóa đơn]]&lt;&gt;"",Table1[[#This Row],[Ngày hóa đơn]],IF(Table1[[#This Row],[Ngày hạch toán]]&lt;&gt;"",Table1[[#This Row],[Ngày hạch toán]],""))</f>
        <v>46053</v>
      </c>
      <c r="T408" s="7"/>
      <c r="U408" s="6">
        <f>IF(Table1[[#This Row],[Ngày tính CN]]="","",S408+T408)</f>
        <v>46053</v>
      </c>
      <c r="V408" s="32">
        <f ca="1">IF(Table1[[#This Row],[Hạn thanh toán]]="","",IF((U408-NOW())&lt;0,0,(U408-NOW())))</f>
        <v>0</v>
      </c>
      <c r="W408" s="32"/>
      <c r="X408" s="32" t="str">
        <f ca="1">IF(OR(U408="",R408=0),"",IF((U408-NOW())&lt;0,-(U408-NOW()),0))</f>
        <v/>
      </c>
      <c r="Y408" s="2" t="str">
        <f>IF(R408=0,"Đã thanh toán",IF(X408="","",IF(X408&lt;=0,"Chưa đến hạn thanh toán",IF(X408&lt;=30,"Nợ quá hạn 30 ngày",IF(X408&lt;=60,"Nợ quá hạn từ 30 ngày đến 60 ngày",IF(X408&lt;=90,"Nợ quá hạn từ 60 ngày đến 90 ngày",IF(X408&lt;=120,"Nợ quá hạn từ 90 ngày đến 120 ngày","Nợ quá hạn hơn 120 ngày có khả năng mất thanh toán")))))))</f>
        <v>Đã thanh toán</v>
      </c>
      <c r="Z408" s="42">
        <f>IF(S408="","",S408)</f>
        <v>46053</v>
      </c>
      <c r="AA408" s="42">
        <f>IF(M408="","",M408)</f>
        <v>46091</v>
      </c>
      <c r="AD408" s="2" t="str">
        <f>VLOOKUP($A408,MA_KH!$A:$Q,MA_KH!O$1,0)</f>
        <v>MEGA</v>
      </c>
      <c r="AE408" s="2" t="str">
        <f>VLOOKUP($A408,MA_KH!$A:$Q,MA_KH!P$1,0)</f>
        <v>CÔNG TY TNHH MM MEGA MARKET (VIỆT NAM)</v>
      </c>
    </row>
    <row r="409" spans="1:31" ht="25.5" customHeight="1">
      <c r="A409" s="54" t="s">
        <v>16295</v>
      </c>
      <c r="B409" s="54" t="s">
        <v>198</v>
      </c>
      <c r="C409" s="55">
        <v>46051</v>
      </c>
      <c r="D409" s="54" t="s">
        <v>17207</v>
      </c>
      <c r="E409" s="55">
        <v>46053</v>
      </c>
      <c r="F409" s="54" t="s">
        <v>19299</v>
      </c>
      <c r="G409" s="54" t="s">
        <v>17208</v>
      </c>
      <c r="H409" s="56">
        <v>20128500</v>
      </c>
      <c r="I409" s="63">
        <v>0</v>
      </c>
      <c r="J409" s="56">
        <v>1610280</v>
      </c>
      <c r="K409" s="56">
        <v>21738780</v>
      </c>
      <c r="L409" s="64" t="s">
        <v>17236</v>
      </c>
      <c r="M409" s="6">
        <v>46091</v>
      </c>
      <c r="O409" s="32">
        <f>IF(Table1[[#This Row],[Phân loại]]="Tồn đầu kỳ",Table1[[#This Row],[Tổng giá trị]],0)</f>
        <v>0</v>
      </c>
      <c r="P409" s="7">
        <f>IF(Table1[[#This Row],[Số còn phải thu ĐK]]&lt;&gt;0,0,IF(Table1[[#This Row],[Phân loại]]="Bán hàng",Table1[[#This Row],[Tổng giá trị]],-Table1[[#This Row],[Tổng giá trị]]))</f>
        <v>21738780</v>
      </c>
      <c r="Q409" s="32">
        <f>IF(M409&lt;&gt;"",IF(O409&lt;&gt;0,O409,P409),0)</f>
        <v>21738780</v>
      </c>
      <c r="R409" s="7">
        <f>Table1[[#This Row],[Số còn phải thu ĐK]]+Table1[[#This Row],[Giá Trị HD sau CK]]-Table1[[#This Row],[Số tiền đã thu]]</f>
        <v>0</v>
      </c>
      <c r="S409" s="6">
        <f>IF(Table1[[#This Row],[Ngày hóa đơn]]&lt;&gt;"",Table1[[#This Row],[Ngày hóa đơn]],IF(Table1[[#This Row],[Ngày hạch toán]]&lt;&gt;"",Table1[[#This Row],[Ngày hạch toán]],""))</f>
        <v>46053</v>
      </c>
      <c r="T409" s="7"/>
      <c r="U409" s="6">
        <f>IF(Table1[[#This Row],[Ngày tính CN]]="","",S409+T409)</f>
        <v>46053</v>
      </c>
      <c r="V409" s="32">
        <f ca="1">IF(Table1[[#This Row],[Hạn thanh toán]]="","",IF((U409-NOW())&lt;0,0,(U409-NOW())))</f>
        <v>0</v>
      </c>
      <c r="W409" s="32"/>
      <c r="X409" s="32" t="str">
        <f ca="1">IF(OR(U409="",R409=0),"",IF((U409-NOW())&lt;0,-(U409-NOW()),0))</f>
        <v/>
      </c>
      <c r="Y409" s="2" t="str">
        <f>IF(R409=0,"Đã thanh toán",IF(X409="","",IF(X409&lt;=0,"Chưa đến hạn thanh toán",IF(X409&lt;=30,"Nợ quá hạn 30 ngày",IF(X409&lt;=60,"Nợ quá hạn từ 30 ngày đến 60 ngày",IF(X409&lt;=90,"Nợ quá hạn từ 60 ngày đến 90 ngày",IF(X409&lt;=120,"Nợ quá hạn từ 90 ngày đến 120 ngày","Nợ quá hạn hơn 120 ngày có khả năng mất thanh toán")))))))</f>
        <v>Đã thanh toán</v>
      </c>
      <c r="Z409" s="42">
        <f>IF(S409="","",S409)</f>
        <v>46053</v>
      </c>
      <c r="AA409" s="42">
        <f>IF(M409="","",M409)</f>
        <v>46091</v>
      </c>
      <c r="AD409" s="2" t="str">
        <f>VLOOKUP($A409,MA_KH!$A:$Q,MA_KH!O$1,0)</f>
        <v>MEGA</v>
      </c>
      <c r="AE409" s="2" t="str">
        <f>VLOOKUP($A409,MA_KH!$A:$Q,MA_KH!P$1,0)</f>
        <v>CÔNG TY TNHH MM MEGA MARKET (VIỆT NAM)</v>
      </c>
    </row>
    <row r="410" spans="1:31" ht="25.5" customHeight="1">
      <c r="A410" s="54" t="s">
        <v>16287</v>
      </c>
      <c r="B410" s="54" t="s">
        <v>253</v>
      </c>
      <c r="C410" s="55">
        <v>46051</v>
      </c>
      <c r="D410" s="54" t="s">
        <v>17209</v>
      </c>
      <c r="E410" s="55">
        <v>46053</v>
      </c>
      <c r="F410" s="54" t="s">
        <v>19300</v>
      </c>
      <c r="G410" s="54" t="s">
        <v>17210</v>
      </c>
      <c r="H410" s="56">
        <v>1407215</v>
      </c>
      <c r="I410" s="63">
        <v>0</v>
      </c>
      <c r="J410" s="56">
        <v>112577</v>
      </c>
      <c r="K410" s="56">
        <v>1519792</v>
      </c>
      <c r="L410" s="64" t="s">
        <v>17236</v>
      </c>
      <c r="M410" s="6">
        <v>46091</v>
      </c>
      <c r="O410" s="32">
        <f>IF(Table1[[#This Row],[Phân loại]]="Tồn đầu kỳ",Table1[[#This Row],[Tổng giá trị]],0)</f>
        <v>0</v>
      </c>
      <c r="P410" s="7">
        <f>IF(Table1[[#This Row],[Số còn phải thu ĐK]]&lt;&gt;0,0,IF(Table1[[#This Row],[Phân loại]]="Bán hàng",Table1[[#This Row],[Tổng giá trị]],-Table1[[#This Row],[Tổng giá trị]]))</f>
        <v>1519792</v>
      </c>
      <c r="Q410" s="32">
        <f>IF(M410&lt;&gt;"",IF(O410&lt;&gt;0,O410,P410),0)</f>
        <v>1519792</v>
      </c>
      <c r="R410" s="7">
        <f>Table1[[#This Row],[Số còn phải thu ĐK]]+Table1[[#This Row],[Giá Trị HD sau CK]]-Table1[[#This Row],[Số tiền đã thu]]</f>
        <v>0</v>
      </c>
      <c r="S410" s="6">
        <f>IF(Table1[[#This Row],[Ngày hóa đơn]]&lt;&gt;"",Table1[[#This Row],[Ngày hóa đơn]],IF(Table1[[#This Row],[Ngày hạch toán]]&lt;&gt;"",Table1[[#This Row],[Ngày hạch toán]],""))</f>
        <v>46053</v>
      </c>
      <c r="T410" s="7"/>
      <c r="U410" s="6">
        <f>IF(Table1[[#This Row],[Ngày tính CN]]="","",S410+T410)</f>
        <v>46053</v>
      </c>
      <c r="V410" s="32">
        <f ca="1">IF(Table1[[#This Row],[Hạn thanh toán]]="","",IF((U410-NOW())&lt;0,0,(U410-NOW())))</f>
        <v>0</v>
      </c>
      <c r="W410" s="32"/>
      <c r="X410" s="32" t="str">
        <f ca="1">IF(OR(U410="",R410=0),"",IF((U410-NOW())&lt;0,-(U410-NOW()),0))</f>
        <v/>
      </c>
      <c r="Y410" s="2" t="str">
        <f>IF(R410=0,"Đã thanh toán",IF(X410="","",IF(X410&lt;=0,"Chưa đến hạn thanh toán",IF(X410&lt;=30,"Nợ quá hạn 30 ngày",IF(X410&lt;=60,"Nợ quá hạn từ 30 ngày đến 60 ngày",IF(X410&lt;=90,"Nợ quá hạn từ 60 ngày đến 90 ngày",IF(X410&lt;=120,"Nợ quá hạn từ 90 ngày đến 120 ngày","Nợ quá hạn hơn 120 ngày có khả năng mất thanh toán")))))))</f>
        <v>Đã thanh toán</v>
      </c>
      <c r="Z410" s="42">
        <f>IF(S410="","",S410)</f>
        <v>46053</v>
      </c>
      <c r="AA410" s="42">
        <f>IF(M410="","",M410)</f>
        <v>46091</v>
      </c>
      <c r="AD410" s="2" t="str">
        <f>VLOOKUP($A410,MA_KH!$A:$Q,MA_KH!O$1,0)</f>
        <v>MEGA</v>
      </c>
      <c r="AE410" s="2" t="str">
        <f>VLOOKUP($A410,MA_KH!$A:$Q,MA_KH!P$1,0)</f>
        <v>CÔNG TY TNHH MM MEGA MARKET (VIỆT NAM)</v>
      </c>
    </row>
    <row r="411" spans="1:31" ht="25.5" customHeight="1">
      <c r="A411" s="54" t="s">
        <v>16291</v>
      </c>
      <c r="B411" s="54" t="s">
        <v>200</v>
      </c>
      <c r="C411" s="55">
        <v>46051</v>
      </c>
      <c r="D411" s="54" t="s">
        <v>17211</v>
      </c>
      <c r="E411" s="55">
        <v>46053</v>
      </c>
      <c r="F411" s="54" t="s">
        <v>19301</v>
      </c>
      <c r="G411" s="54" t="s">
        <v>17212</v>
      </c>
      <c r="H411" s="56">
        <v>19508290</v>
      </c>
      <c r="I411" s="63">
        <v>0</v>
      </c>
      <c r="J411" s="56">
        <v>1560663</v>
      </c>
      <c r="K411" s="56">
        <v>21068953</v>
      </c>
      <c r="L411" s="64" t="s">
        <v>17236</v>
      </c>
      <c r="M411" s="6">
        <v>46091</v>
      </c>
      <c r="O411" s="32">
        <f>IF(Table1[[#This Row],[Phân loại]]="Tồn đầu kỳ",Table1[[#This Row],[Tổng giá trị]],0)</f>
        <v>0</v>
      </c>
      <c r="P411" s="7">
        <f>IF(Table1[[#This Row],[Số còn phải thu ĐK]]&lt;&gt;0,0,IF(Table1[[#This Row],[Phân loại]]="Bán hàng",Table1[[#This Row],[Tổng giá trị]],-Table1[[#This Row],[Tổng giá trị]]))</f>
        <v>21068953</v>
      </c>
      <c r="Q411" s="32">
        <f>IF(M411&lt;&gt;"",IF(O411&lt;&gt;0,O411,P411),0)</f>
        <v>21068953</v>
      </c>
      <c r="R411" s="7">
        <f>Table1[[#This Row],[Số còn phải thu ĐK]]+Table1[[#This Row],[Giá Trị HD sau CK]]-Table1[[#This Row],[Số tiền đã thu]]</f>
        <v>0</v>
      </c>
      <c r="S411" s="6">
        <f>IF(Table1[[#This Row],[Ngày hóa đơn]]&lt;&gt;"",Table1[[#This Row],[Ngày hóa đơn]],IF(Table1[[#This Row],[Ngày hạch toán]]&lt;&gt;"",Table1[[#This Row],[Ngày hạch toán]],""))</f>
        <v>46053</v>
      </c>
      <c r="T411" s="7"/>
      <c r="U411" s="6">
        <f>IF(Table1[[#This Row],[Ngày tính CN]]="","",S411+T411)</f>
        <v>46053</v>
      </c>
      <c r="V411" s="32">
        <f ca="1">IF(Table1[[#This Row],[Hạn thanh toán]]="","",IF((U411-NOW())&lt;0,0,(U411-NOW())))</f>
        <v>0</v>
      </c>
      <c r="W411" s="32"/>
      <c r="X411" s="32" t="str">
        <f ca="1">IF(OR(U411="",R411=0),"",IF((U411-NOW())&lt;0,-(U411-NOW()),0))</f>
        <v/>
      </c>
      <c r="Y411" s="2" t="str">
        <f>IF(R411=0,"Đã thanh toán",IF(X411="","",IF(X411&lt;=0,"Chưa đến hạn thanh toán",IF(X411&lt;=30,"Nợ quá hạn 30 ngày",IF(X411&lt;=60,"Nợ quá hạn từ 30 ngày đến 60 ngày",IF(X411&lt;=90,"Nợ quá hạn từ 60 ngày đến 90 ngày",IF(X411&lt;=120,"Nợ quá hạn từ 90 ngày đến 120 ngày","Nợ quá hạn hơn 120 ngày có khả năng mất thanh toán")))))))</f>
        <v>Đã thanh toán</v>
      </c>
      <c r="Z411" s="42">
        <f>IF(S411="","",S411)</f>
        <v>46053</v>
      </c>
      <c r="AA411" s="42">
        <f>IF(M411="","",M411)</f>
        <v>46091</v>
      </c>
      <c r="AD411" s="2" t="str">
        <f>VLOOKUP($A411,MA_KH!$A:$Q,MA_KH!O$1,0)</f>
        <v>MEGA</v>
      </c>
      <c r="AE411" s="2" t="str">
        <f>VLOOKUP($A411,MA_KH!$A:$Q,MA_KH!P$1,0)</f>
        <v>CÔNG TY TNHH MM MEGA MARKET (VIỆT NAM)</v>
      </c>
    </row>
    <row r="412" spans="1:31" ht="25.5" customHeight="1">
      <c r="A412" s="54" t="s">
        <v>16307</v>
      </c>
      <c r="B412" s="54" t="s">
        <v>202</v>
      </c>
      <c r="C412" s="55">
        <v>46051</v>
      </c>
      <c r="D412" s="54" t="s">
        <v>17213</v>
      </c>
      <c r="E412" s="55">
        <v>46053</v>
      </c>
      <c r="F412" s="54" t="s">
        <v>19302</v>
      </c>
      <c r="G412" s="54" t="s">
        <v>17214</v>
      </c>
      <c r="H412" s="56">
        <v>7220870</v>
      </c>
      <c r="I412" s="63">
        <v>0</v>
      </c>
      <c r="J412" s="56">
        <v>577670</v>
      </c>
      <c r="K412" s="56">
        <v>7798540</v>
      </c>
      <c r="L412" s="64" t="s">
        <v>17236</v>
      </c>
      <c r="M412" s="6">
        <v>46091</v>
      </c>
      <c r="O412" s="32">
        <f>IF(Table1[[#This Row],[Phân loại]]="Tồn đầu kỳ",Table1[[#This Row],[Tổng giá trị]],0)</f>
        <v>0</v>
      </c>
      <c r="P412" s="7">
        <f>IF(Table1[[#This Row],[Số còn phải thu ĐK]]&lt;&gt;0,0,IF(Table1[[#This Row],[Phân loại]]="Bán hàng",Table1[[#This Row],[Tổng giá trị]],-Table1[[#This Row],[Tổng giá trị]]))</f>
        <v>7798540</v>
      </c>
      <c r="Q412" s="32">
        <f>IF(M412&lt;&gt;"",IF(O412&lt;&gt;0,O412,P412),0)</f>
        <v>7798540</v>
      </c>
      <c r="R412" s="7">
        <f>Table1[[#This Row],[Số còn phải thu ĐK]]+Table1[[#This Row],[Giá Trị HD sau CK]]-Table1[[#This Row],[Số tiền đã thu]]</f>
        <v>0</v>
      </c>
      <c r="S412" s="6">
        <f>IF(Table1[[#This Row],[Ngày hóa đơn]]&lt;&gt;"",Table1[[#This Row],[Ngày hóa đơn]],IF(Table1[[#This Row],[Ngày hạch toán]]&lt;&gt;"",Table1[[#This Row],[Ngày hạch toán]],""))</f>
        <v>46053</v>
      </c>
      <c r="T412" s="7"/>
      <c r="U412" s="6">
        <f>IF(Table1[[#This Row],[Ngày tính CN]]="","",S412+T412)</f>
        <v>46053</v>
      </c>
      <c r="V412" s="32">
        <f ca="1">IF(Table1[[#This Row],[Hạn thanh toán]]="","",IF((U412-NOW())&lt;0,0,(U412-NOW())))</f>
        <v>0</v>
      </c>
      <c r="W412" s="32"/>
      <c r="X412" s="32" t="str">
        <f ca="1">IF(OR(U412="",R412=0),"",IF((U412-NOW())&lt;0,-(U412-NOW()),0))</f>
        <v/>
      </c>
      <c r="Y412" s="2" t="str">
        <f>IF(R412=0,"Đã thanh toán",IF(X412="","",IF(X412&lt;=0,"Chưa đến hạn thanh toán",IF(X412&lt;=30,"Nợ quá hạn 30 ngày",IF(X412&lt;=60,"Nợ quá hạn từ 30 ngày đến 60 ngày",IF(X412&lt;=90,"Nợ quá hạn từ 60 ngày đến 90 ngày",IF(X412&lt;=120,"Nợ quá hạn từ 90 ngày đến 120 ngày","Nợ quá hạn hơn 120 ngày có khả năng mất thanh toán")))))))</f>
        <v>Đã thanh toán</v>
      </c>
      <c r="Z412" s="42">
        <f>IF(S412="","",S412)</f>
        <v>46053</v>
      </c>
      <c r="AA412" s="42">
        <f>IF(M412="","",M412)</f>
        <v>46091</v>
      </c>
      <c r="AD412" s="2" t="str">
        <f>VLOOKUP($A412,MA_KH!$A:$Q,MA_KH!O$1,0)</f>
        <v>MEGA</v>
      </c>
      <c r="AE412" s="2" t="str">
        <f>VLOOKUP($A412,MA_KH!$A:$Q,MA_KH!P$1,0)</f>
        <v>CÔNG TY TNHH MM MEGA MARKET (VIỆT NAM)</v>
      </c>
    </row>
    <row r="413" spans="1:31" ht="25.5" customHeight="1">
      <c r="A413" s="54" t="s">
        <v>16307</v>
      </c>
      <c r="B413" s="54" t="s">
        <v>202</v>
      </c>
      <c r="C413" s="55">
        <v>46051</v>
      </c>
      <c r="D413" s="54" t="s">
        <v>17215</v>
      </c>
      <c r="E413" s="55">
        <v>46053</v>
      </c>
      <c r="F413" s="54" t="s">
        <v>19303</v>
      </c>
      <c r="G413" s="54" t="s">
        <v>17216</v>
      </c>
      <c r="H413" s="56">
        <v>4695970</v>
      </c>
      <c r="I413" s="63">
        <v>0</v>
      </c>
      <c r="J413" s="56">
        <v>375678</v>
      </c>
      <c r="K413" s="56">
        <v>5071648</v>
      </c>
      <c r="L413" s="64" t="s">
        <v>17236</v>
      </c>
      <c r="M413" s="6">
        <v>46091</v>
      </c>
      <c r="O413" s="32">
        <f>IF(Table1[[#This Row],[Phân loại]]="Tồn đầu kỳ",Table1[[#This Row],[Tổng giá trị]],0)</f>
        <v>0</v>
      </c>
      <c r="P413" s="7">
        <f>IF(Table1[[#This Row],[Số còn phải thu ĐK]]&lt;&gt;0,0,IF(Table1[[#This Row],[Phân loại]]="Bán hàng",Table1[[#This Row],[Tổng giá trị]],-Table1[[#This Row],[Tổng giá trị]]))</f>
        <v>5071648</v>
      </c>
      <c r="Q413" s="32">
        <f>IF(M413&lt;&gt;"",IF(O413&lt;&gt;0,O413,P413),0)</f>
        <v>5071648</v>
      </c>
      <c r="R413" s="7">
        <f>Table1[[#This Row],[Số còn phải thu ĐK]]+Table1[[#This Row],[Giá Trị HD sau CK]]-Table1[[#This Row],[Số tiền đã thu]]</f>
        <v>0</v>
      </c>
      <c r="S413" s="6">
        <f>IF(Table1[[#This Row],[Ngày hóa đơn]]&lt;&gt;"",Table1[[#This Row],[Ngày hóa đơn]],IF(Table1[[#This Row],[Ngày hạch toán]]&lt;&gt;"",Table1[[#This Row],[Ngày hạch toán]],""))</f>
        <v>46053</v>
      </c>
      <c r="T413" s="7"/>
      <c r="U413" s="6">
        <f>IF(Table1[[#This Row],[Ngày tính CN]]="","",S413+T413)</f>
        <v>46053</v>
      </c>
      <c r="V413" s="32">
        <f ca="1">IF(Table1[[#This Row],[Hạn thanh toán]]="","",IF((U413-NOW())&lt;0,0,(U413-NOW())))</f>
        <v>0</v>
      </c>
      <c r="W413" s="32"/>
      <c r="X413" s="32" t="str">
        <f ca="1">IF(OR(U413="",R413=0),"",IF((U413-NOW())&lt;0,-(U413-NOW()),0))</f>
        <v/>
      </c>
      <c r="Y413" s="2" t="str">
        <f>IF(R413=0,"Đã thanh toán",IF(X413="","",IF(X413&lt;=0,"Chưa đến hạn thanh toán",IF(X413&lt;=30,"Nợ quá hạn 30 ngày",IF(X413&lt;=60,"Nợ quá hạn từ 30 ngày đến 60 ngày",IF(X413&lt;=90,"Nợ quá hạn từ 60 ngày đến 90 ngày",IF(X413&lt;=120,"Nợ quá hạn từ 90 ngày đến 120 ngày","Nợ quá hạn hơn 120 ngày có khả năng mất thanh toán")))))))</f>
        <v>Đã thanh toán</v>
      </c>
      <c r="Z413" s="42">
        <f>IF(S413="","",S413)</f>
        <v>46053</v>
      </c>
      <c r="AA413" s="42">
        <f>IF(M413="","",M413)</f>
        <v>46091</v>
      </c>
      <c r="AD413" s="2" t="str">
        <f>VLOOKUP($A413,MA_KH!$A:$Q,MA_KH!O$1,0)</f>
        <v>MEGA</v>
      </c>
      <c r="AE413" s="2" t="str">
        <f>VLOOKUP($A413,MA_KH!$A:$Q,MA_KH!P$1,0)</f>
        <v>CÔNG TY TNHH MM MEGA MARKET (VIỆT NAM)</v>
      </c>
    </row>
    <row r="414" spans="1:31" ht="25.5" customHeight="1">
      <c r="A414" s="54" t="s">
        <v>16303</v>
      </c>
      <c r="B414" s="54" t="s">
        <v>102</v>
      </c>
      <c r="C414" s="55">
        <v>46051</v>
      </c>
      <c r="D414" s="54" t="s">
        <v>17217</v>
      </c>
      <c r="E414" s="55">
        <v>46053</v>
      </c>
      <c r="F414" s="54" t="s">
        <v>19304</v>
      </c>
      <c r="G414" s="54" t="s">
        <v>17218</v>
      </c>
      <c r="H414" s="56">
        <v>964440</v>
      </c>
      <c r="I414" s="63">
        <v>0</v>
      </c>
      <c r="J414" s="56">
        <v>77155</v>
      </c>
      <c r="K414" s="56">
        <v>1041595</v>
      </c>
      <c r="L414" s="64" t="s">
        <v>17236</v>
      </c>
      <c r="M414" s="6">
        <v>46091</v>
      </c>
      <c r="O414" s="32">
        <f>IF(Table1[[#This Row],[Phân loại]]="Tồn đầu kỳ",Table1[[#This Row],[Tổng giá trị]],0)</f>
        <v>0</v>
      </c>
      <c r="P414" s="7">
        <f>IF(Table1[[#This Row],[Số còn phải thu ĐK]]&lt;&gt;0,0,IF(Table1[[#This Row],[Phân loại]]="Bán hàng",Table1[[#This Row],[Tổng giá trị]],-Table1[[#This Row],[Tổng giá trị]]))</f>
        <v>1041595</v>
      </c>
      <c r="Q414" s="32">
        <f>IF(M414&lt;&gt;"",IF(O414&lt;&gt;0,O414,P414),0)</f>
        <v>1041595</v>
      </c>
      <c r="R414" s="7">
        <f>Table1[[#This Row],[Số còn phải thu ĐK]]+Table1[[#This Row],[Giá Trị HD sau CK]]-Table1[[#This Row],[Số tiền đã thu]]</f>
        <v>0</v>
      </c>
      <c r="S414" s="6">
        <f>IF(Table1[[#This Row],[Ngày hóa đơn]]&lt;&gt;"",Table1[[#This Row],[Ngày hóa đơn]],IF(Table1[[#This Row],[Ngày hạch toán]]&lt;&gt;"",Table1[[#This Row],[Ngày hạch toán]],""))</f>
        <v>46053</v>
      </c>
      <c r="T414" s="7"/>
      <c r="U414" s="6">
        <f>IF(Table1[[#This Row],[Ngày tính CN]]="","",S414+T414)</f>
        <v>46053</v>
      </c>
      <c r="V414" s="32">
        <f ca="1">IF(Table1[[#This Row],[Hạn thanh toán]]="","",IF((U414-NOW())&lt;0,0,(U414-NOW())))</f>
        <v>0</v>
      </c>
      <c r="W414" s="32"/>
      <c r="X414" s="32" t="str">
        <f ca="1">IF(OR(U414="",R414=0),"",IF((U414-NOW())&lt;0,-(U414-NOW()),0))</f>
        <v/>
      </c>
      <c r="Y414" s="2" t="str">
        <f>IF(R414=0,"Đã thanh toán",IF(X414="","",IF(X414&lt;=0,"Chưa đến hạn thanh toán",IF(X414&lt;=30,"Nợ quá hạn 30 ngày",IF(X414&lt;=60,"Nợ quá hạn từ 30 ngày đến 60 ngày",IF(X414&lt;=90,"Nợ quá hạn từ 60 ngày đến 90 ngày",IF(X414&lt;=120,"Nợ quá hạn từ 90 ngày đến 120 ngày","Nợ quá hạn hơn 120 ngày có khả năng mất thanh toán")))))))</f>
        <v>Đã thanh toán</v>
      </c>
      <c r="Z414" s="42">
        <f>IF(S414="","",S414)</f>
        <v>46053</v>
      </c>
      <c r="AA414" s="42">
        <f>IF(M414="","",M414)</f>
        <v>46091</v>
      </c>
      <c r="AD414" s="2" t="str">
        <f>VLOOKUP($A414,MA_KH!$A:$Q,MA_KH!O$1,0)</f>
        <v>MEGA</v>
      </c>
      <c r="AE414" s="2" t="str">
        <f>VLOOKUP($A414,MA_KH!$A:$Q,MA_KH!P$1,0)</f>
        <v>CÔNG TY TNHH MM MEGA MARKET (VIỆT NAM)</v>
      </c>
    </row>
    <row r="415" spans="1:31" ht="25.5" customHeight="1">
      <c r="A415" s="54" t="s">
        <v>16303</v>
      </c>
      <c r="B415" s="54" t="s">
        <v>102</v>
      </c>
      <c r="C415" s="55">
        <v>46051</v>
      </c>
      <c r="D415" s="54" t="s">
        <v>17219</v>
      </c>
      <c r="E415" s="55">
        <v>46053</v>
      </c>
      <c r="F415" s="54" t="s">
        <v>19305</v>
      </c>
      <c r="G415" s="54" t="s">
        <v>17220</v>
      </c>
      <c r="H415" s="56">
        <v>10724089</v>
      </c>
      <c r="I415" s="63">
        <v>0</v>
      </c>
      <c r="J415" s="56">
        <v>857927</v>
      </c>
      <c r="K415" s="56">
        <v>11582016</v>
      </c>
      <c r="L415" s="64" t="s">
        <v>17236</v>
      </c>
      <c r="M415" s="6">
        <v>46091</v>
      </c>
      <c r="O415" s="32">
        <f>IF(Table1[[#This Row],[Phân loại]]="Tồn đầu kỳ",Table1[[#This Row],[Tổng giá trị]],0)</f>
        <v>0</v>
      </c>
      <c r="P415" s="7">
        <f>IF(Table1[[#This Row],[Số còn phải thu ĐK]]&lt;&gt;0,0,IF(Table1[[#This Row],[Phân loại]]="Bán hàng",Table1[[#This Row],[Tổng giá trị]],-Table1[[#This Row],[Tổng giá trị]]))</f>
        <v>11582016</v>
      </c>
      <c r="Q415" s="32">
        <f>IF(M415&lt;&gt;"",IF(O415&lt;&gt;0,O415,P415),0)</f>
        <v>11582016</v>
      </c>
      <c r="R415" s="7">
        <f>Table1[[#This Row],[Số còn phải thu ĐK]]+Table1[[#This Row],[Giá Trị HD sau CK]]-Table1[[#This Row],[Số tiền đã thu]]</f>
        <v>0</v>
      </c>
      <c r="S415" s="6">
        <f>IF(Table1[[#This Row],[Ngày hóa đơn]]&lt;&gt;"",Table1[[#This Row],[Ngày hóa đơn]],IF(Table1[[#This Row],[Ngày hạch toán]]&lt;&gt;"",Table1[[#This Row],[Ngày hạch toán]],""))</f>
        <v>46053</v>
      </c>
      <c r="T415" s="7"/>
      <c r="U415" s="6">
        <f>IF(Table1[[#This Row],[Ngày tính CN]]="","",S415+T415)</f>
        <v>46053</v>
      </c>
      <c r="V415" s="32">
        <f ca="1">IF(Table1[[#This Row],[Hạn thanh toán]]="","",IF((U415-NOW())&lt;0,0,(U415-NOW())))</f>
        <v>0</v>
      </c>
      <c r="W415" s="32"/>
      <c r="X415" s="32" t="str">
        <f ca="1">IF(OR(U415="",R415=0),"",IF((U415-NOW())&lt;0,-(U415-NOW()),0))</f>
        <v/>
      </c>
      <c r="Y415" s="2" t="str">
        <f>IF(R415=0,"Đã thanh toán",IF(X415="","",IF(X415&lt;=0,"Chưa đến hạn thanh toán",IF(X415&lt;=30,"Nợ quá hạn 30 ngày",IF(X415&lt;=60,"Nợ quá hạn từ 30 ngày đến 60 ngày",IF(X415&lt;=90,"Nợ quá hạn từ 60 ngày đến 90 ngày",IF(X415&lt;=120,"Nợ quá hạn từ 90 ngày đến 120 ngày","Nợ quá hạn hơn 120 ngày có khả năng mất thanh toán")))))))</f>
        <v>Đã thanh toán</v>
      </c>
      <c r="Z415" s="42">
        <f>IF(S415="","",S415)</f>
        <v>46053</v>
      </c>
      <c r="AA415" s="42">
        <f>IF(M415="","",M415)</f>
        <v>46091</v>
      </c>
      <c r="AD415" s="2" t="str">
        <f>VLOOKUP($A415,MA_KH!$A:$Q,MA_KH!O$1,0)</f>
        <v>MEGA</v>
      </c>
      <c r="AE415" s="2" t="str">
        <f>VLOOKUP($A415,MA_KH!$A:$Q,MA_KH!P$1,0)</f>
        <v>CÔNG TY TNHH MM MEGA MARKET (VIỆT NAM)</v>
      </c>
    </row>
    <row r="416" spans="1:31" ht="25.5" customHeight="1">
      <c r="A416" s="54" t="s">
        <v>16299</v>
      </c>
      <c r="B416" s="54" t="s">
        <v>190</v>
      </c>
      <c r="C416" s="55">
        <v>46051</v>
      </c>
      <c r="D416" s="54" t="s">
        <v>17221</v>
      </c>
      <c r="E416" s="55">
        <v>46051</v>
      </c>
      <c r="F416" s="54" t="s">
        <v>19306</v>
      </c>
      <c r="G416" s="54" t="s">
        <v>17222</v>
      </c>
      <c r="H416" s="56">
        <v>1196644</v>
      </c>
      <c r="I416" s="63">
        <v>0</v>
      </c>
      <c r="J416" s="56">
        <v>95731</v>
      </c>
      <c r="K416" s="56">
        <v>1292375</v>
      </c>
      <c r="L416" s="64" t="s">
        <v>17238</v>
      </c>
      <c r="M416" s="6">
        <v>46063</v>
      </c>
      <c r="O416" s="32">
        <f>IF(Table1[[#This Row],[Phân loại]]="Tồn đầu kỳ",Table1[[#This Row],[Tổng giá trị]],0)</f>
        <v>0</v>
      </c>
      <c r="P416" s="7">
        <f>IF(Table1[[#This Row],[Số còn phải thu ĐK]]&lt;&gt;0,0,IF(Table1[[#This Row],[Phân loại]]="Bán hàng",Table1[[#This Row],[Tổng giá trị]],-Table1[[#This Row],[Tổng giá trị]]))</f>
        <v>-1292375</v>
      </c>
      <c r="Q416" s="32">
        <f>IF(M416&lt;&gt;"",IF(O416&lt;&gt;0,O416,P416),0)</f>
        <v>-1292375</v>
      </c>
      <c r="R416" s="7">
        <f>Table1[[#This Row],[Số còn phải thu ĐK]]+Table1[[#This Row],[Giá Trị HD sau CK]]-Table1[[#This Row],[Số tiền đã thu]]</f>
        <v>0</v>
      </c>
      <c r="S416" s="6">
        <f>IF(Table1[[#This Row],[Ngày hóa đơn]]&lt;&gt;"",Table1[[#This Row],[Ngày hóa đơn]],IF(Table1[[#This Row],[Ngày hạch toán]]&lt;&gt;"",Table1[[#This Row],[Ngày hạch toán]],""))</f>
        <v>46051</v>
      </c>
      <c r="T416" s="7"/>
      <c r="U416" s="6">
        <f>IF(Table1[[#This Row],[Ngày tính CN]]="","",S416+T416)</f>
        <v>46051</v>
      </c>
      <c r="V416" s="32">
        <f ca="1">IF(Table1[[#This Row],[Hạn thanh toán]]="","",IF((U416-NOW())&lt;0,0,(U416-NOW())))</f>
        <v>0</v>
      </c>
      <c r="W416" s="32"/>
      <c r="X416" s="32" t="str">
        <f ca="1">IF(OR(U416="",R416=0),"",IF((U416-NOW())&lt;0,-(U416-NOW()),0))</f>
        <v/>
      </c>
      <c r="Y416" s="2" t="str">
        <f>IF(R416=0,"Đã thanh toán",IF(X416="","",IF(X416&lt;=0,"Chưa đến hạn thanh toán",IF(X416&lt;=30,"Nợ quá hạn 30 ngày",IF(X416&lt;=60,"Nợ quá hạn từ 30 ngày đến 60 ngày",IF(X416&lt;=90,"Nợ quá hạn từ 60 ngày đến 90 ngày",IF(X416&lt;=120,"Nợ quá hạn từ 90 ngày đến 120 ngày","Nợ quá hạn hơn 120 ngày có khả năng mất thanh toán")))))))</f>
        <v>Đã thanh toán</v>
      </c>
      <c r="Z416" s="42">
        <f>IF(S416="","",S416)</f>
        <v>46051</v>
      </c>
      <c r="AA416" s="42">
        <f>IF(M416="","",M416)</f>
        <v>46063</v>
      </c>
      <c r="AD416" s="2" t="str">
        <f>VLOOKUP($A416,MA_KH!$A:$Q,MA_KH!O$1,0)</f>
        <v>MEGA</v>
      </c>
      <c r="AE416" s="2" t="str">
        <f>VLOOKUP($A416,MA_KH!$A:$Q,MA_KH!P$1,0)</f>
        <v>CÔNG TY TNHH MM MEGA MARKET (VIỆT NAM)</v>
      </c>
    </row>
    <row r="417" spans="1:31" ht="25.5" customHeight="1">
      <c r="A417" s="54" t="s">
        <v>16299</v>
      </c>
      <c r="B417" s="54" t="s">
        <v>190</v>
      </c>
      <c r="C417" s="55">
        <v>46051</v>
      </c>
      <c r="D417" s="54" t="s">
        <v>17223</v>
      </c>
      <c r="E417" s="55">
        <v>46051</v>
      </c>
      <c r="F417" s="54" t="s">
        <v>19307</v>
      </c>
      <c r="G417" s="54" t="s">
        <v>17224</v>
      </c>
      <c r="H417" s="56">
        <v>1457175</v>
      </c>
      <c r="I417" s="63">
        <v>0</v>
      </c>
      <c r="J417" s="56">
        <v>116574</v>
      </c>
      <c r="K417" s="56">
        <v>1573749</v>
      </c>
      <c r="L417" s="64" t="s">
        <v>17238</v>
      </c>
      <c r="M417" s="6">
        <v>46063</v>
      </c>
      <c r="O417" s="32">
        <f>IF(Table1[[#This Row],[Phân loại]]="Tồn đầu kỳ",Table1[[#This Row],[Tổng giá trị]],0)</f>
        <v>0</v>
      </c>
      <c r="P417" s="7">
        <f>IF(Table1[[#This Row],[Số còn phải thu ĐK]]&lt;&gt;0,0,IF(Table1[[#This Row],[Phân loại]]="Bán hàng",Table1[[#This Row],[Tổng giá trị]],-Table1[[#This Row],[Tổng giá trị]]))</f>
        <v>-1573749</v>
      </c>
      <c r="Q417" s="32">
        <f>IF(M417&lt;&gt;"",IF(O417&lt;&gt;0,O417,P417),0)</f>
        <v>-1573749</v>
      </c>
      <c r="R417" s="7">
        <f>Table1[[#This Row],[Số còn phải thu ĐK]]+Table1[[#This Row],[Giá Trị HD sau CK]]-Table1[[#This Row],[Số tiền đã thu]]</f>
        <v>0</v>
      </c>
      <c r="S417" s="6">
        <f>IF(Table1[[#This Row],[Ngày hóa đơn]]&lt;&gt;"",Table1[[#This Row],[Ngày hóa đơn]],IF(Table1[[#This Row],[Ngày hạch toán]]&lt;&gt;"",Table1[[#This Row],[Ngày hạch toán]],""))</f>
        <v>46051</v>
      </c>
      <c r="T417" s="7"/>
      <c r="U417" s="6">
        <f>IF(Table1[[#This Row],[Ngày tính CN]]="","",S417+T417)</f>
        <v>46051</v>
      </c>
      <c r="V417" s="32">
        <f ca="1">IF(Table1[[#This Row],[Hạn thanh toán]]="","",IF((U417-NOW())&lt;0,0,(U417-NOW())))</f>
        <v>0</v>
      </c>
      <c r="W417" s="32"/>
      <c r="X417" s="32" t="str">
        <f ca="1">IF(OR(U417="",R417=0),"",IF((U417-NOW())&lt;0,-(U417-NOW()),0))</f>
        <v/>
      </c>
      <c r="Y417" s="2" t="str">
        <f>IF(R417=0,"Đã thanh toán",IF(X417="","",IF(X417&lt;=0,"Chưa đến hạn thanh toán",IF(X417&lt;=30,"Nợ quá hạn 30 ngày",IF(X417&lt;=60,"Nợ quá hạn từ 30 ngày đến 60 ngày",IF(X417&lt;=90,"Nợ quá hạn từ 60 ngày đến 90 ngày",IF(X417&lt;=120,"Nợ quá hạn từ 90 ngày đến 120 ngày","Nợ quá hạn hơn 120 ngày có khả năng mất thanh toán")))))))</f>
        <v>Đã thanh toán</v>
      </c>
      <c r="Z417" s="42">
        <f>IF(S417="","",S417)</f>
        <v>46051</v>
      </c>
      <c r="AA417" s="42">
        <f>IF(M417="","",M417)</f>
        <v>46063</v>
      </c>
      <c r="AD417" s="2" t="str">
        <f>VLOOKUP($A417,MA_KH!$A:$Q,MA_KH!O$1,0)</f>
        <v>MEGA</v>
      </c>
      <c r="AE417" s="2" t="str">
        <f>VLOOKUP($A417,MA_KH!$A:$Q,MA_KH!P$1,0)</f>
        <v>CÔNG TY TNHH MM MEGA MARKET (VIỆT NAM)</v>
      </c>
    </row>
    <row r="418" spans="1:31" ht="25.5" customHeight="1">
      <c r="A418" s="54" t="s">
        <v>16300</v>
      </c>
      <c r="B418" s="54" t="s">
        <v>7238</v>
      </c>
      <c r="C418" s="55">
        <v>46052</v>
      </c>
      <c r="D418" s="54" t="s">
        <v>17225</v>
      </c>
      <c r="E418" s="55">
        <v>46053</v>
      </c>
      <c r="F418" s="54" t="s">
        <v>19308</v>
      </c>
      <c r="G418" s="54" t="s">
        <v>17226</v>
      </c>
      <c r="H418" s="56">
        <v>27838630</v>
      </c>
      <c r="I418" s="63">
        <v>0</v>
      </c>
      <c r="J418" s="56">
        <v>2227090</v>
      </c>
      <c r="K418" s="56">
        <v>30065720</v>
      </c>
      <c r="L418" s="64" t="s">
        <v>17236</v>
      </c>
      <c r="M418" s="6">
        <v>46091</v>
      </c>
      <c r="O418" s="32">
        <f>IF(Table1[[#This Row],[Phân loại]]="Tồn đầu kỳ",Table1[[#This Row],[Tổng giá trị]],0)</f>
        <v>0</v>
      </c>
      <c r="P418" s="7">
        <f>IF(Table1[[#This Row],[Số còn phải thu ĐK]]&lt;&gt;0,0,IF(Table1[[#This Row],[Phân loại]]="Bán hàng",Table1[[#This Row],[Tổng giá trị]],-Table1[[#This Row],[Tổng giá trị]]))</f>
        <v>30065720</v>
      </c>
      <c r="Q418" s="32">
        <f>IF(M418&lt;&gt;"",IF(O418&lt;&gt;0,O418,P418),0)</f>
        <v>30065720</v>
      </c>
      <c r="R418" s="7">
        <f>Table1[[#This Row],[Số còn phải thu ĐK]]+Table1[[#This Row],[Giá Trị HD sau CK]]-Table1[[#This Row],[Số tiền đã thu]]</f>
        <v>0</v>
      </c>
      <c r="S418" s="6">
        <f>IF(Table1[[#This Row],[Ngày hóa đơn]]&lt;&gt;"",Table1[[#This Row],[Ngày hóa đơn]],IF(Table1[[#This Row],[Ngày hạch toán]]&lt;&gt;"",Table1[[#This Row],[Ngày hạch toán]],""))</f>
        <v>46053</v>
      </c>
      <c r="T418" s="7"/>
      <c r="U418" s="6">
        <f>IF(Table1[[#This Row],[Ngày tính CN]]="","",S418+T418)</f>
        <v>46053</v>
      </c>
      <c r="V418" s="32">
        <f ca="1">IF(Table1[[#This Row],[Hạn thanh toán]]="","",IF((U418-NOW())&lt;0,0,(U418-NOW())))</f>
        <v>0</v>
      </c>
      <c r="W418" s="32"/>
      <c r="X418" s="32" t="str">
        <f ca="1">IF(OR(U418="",R418=0),"",IF((U418-NOW())&lt;0,-(U418-NOW()),0))</f>
        <v/>
      </c>
      <c r="Y418" s="2" t="str">
        <f>IF(R418=0,"Đã thanh toán",IF(X418="","",IF(X418&lt;=0,"Chưa đến hạn thanh toán",IF(X418&lt;=30,"Nợ quá hạn 30 ngày",IF(X418&lt;=60,"Nợ quá hạn từ 30 ngày đến 60 ngày",IF(X418&lt;=90,"Nợ quá hạn từ 60 ngày đến 90 ngày",IF(X418&lt;=120,"Nợ quá hạn từ 90 ngày đến 120 ngày","Nợ quá hạn hơn 120 ngày có khả năng mất thanh toán")))))))</f>
        <v>Đã thanh toán</v>
      </c>
      <c r="Z418" s="42">
        <f>IF(S418="","",S418)</f>
        <v>46053</v>
      </c>
      <c r="AA418" s="42">
        <f>IF(M418="","",M418)</f>
        <v>46091</v>
      </c>
      <c r="AD418" s="2" t="str">
        <f>VLOOKUP($A418,MA_KH!$A:$Q,MA_KH!O$1,0)</f>
        <v>MEGA</v>
      </c>
      <c r="AE418" s="2" t="str">
        <f>VLOOKUP($A418,MA_KH!$A:$Q,MA_KH!P$1,0)</f>
        <v>CÔNG TY TNHH MM MEGA MARKET (VIỆT NAM)</v>
      </c>
    </row>
    <row r="419" spans="1:31" ht="25.5" customHeight="1">
      <c r="A419" s="54" t="s">
        <v>16296</v>
      </c>
      <c r="B419" s="54" t="s">
        <v>7244</v>
      </c>
      <c r="C419" s="55">
        <v>46052</v>
      </c>
      <c r="D419" s="54" t="s">
        <v>17227</v>
      </c>
      <c r="E419" s="55">
        <v>46053</v>
      </c>
      <c r="F419" s="54" t="s">
        <v>19309</v>
      </c>
      <c r="G419" s="54" t="s">
        <v>17228</v>
      </c>
      <c r="H419" s="56">
        <v>28485311</v>
      </c>
      <c r="I419" s="63">
        <v>0</v>
      </c>
      <c r="J419" s="56">
        <v>2278825</v>
      </c>
      <c r="K419" s="56">
        <v>30764136</v>
      </c>
      <c r="L419" s="64" t="s">
        <v>17236</v>
      </c>
      <c r="M419" s="6">
        <v>46091</v>
      </c>
      <c r="O419" s="32">
        <f>IF(Table1[[#This Row],[Phân loại]]="Tồn đầu kỳ",Table1[[#This Row],[Tổng giá trị]],0)</f>
        <v>0</v>
      </c>
      <c r="P419" s="7">
        <f>IF(Table1[[#This Row],[Số còn phải thu ĐK]]&lt;&gt;0,0,IF(Table1[[#This Row],[Phân loại]]="Bán hàng",Table1[[#This Row],[Tổng giá trị]],-Table1[[#This Row],[Tổng giá trị]]))</f>
        <v>30764136</v>
      </c>
      <c r="Q419" s="32">
        <f>IF(M419&lt;&gt;"",IF(O419&lt;&gt;0,O419,P419),0)</f>
        <v>30764136</v>
      </c>
      <c r="R419" s="7">
        <f>Table1[[#This Row],[Số còn phải thu ĐK]]+Table1[[#This Row],[Giá Trị HD sau CK]]-Table1[[#This Row],[Số tiền đã thu]]</f>
        <v>0</v>
      </c>
      <c r="S419" s="6">
        <f>IF(Table1[[#This Row],[Ngày hóa đơn]]&lt;&gt;"",Table1[[#This Row],[Ngày hóa đơn]],IF(Table1[[#This Row],[Ngày hạch toán]]&lt;&gt;"",Table1[[#This Row],[Ngày hạch toán]],""))</f>
        <v>46053</v>
      </c>
      <c r="T419" s="7"/>
      <c r="U419" s="6">
        <f>IF(Table1[[#This Row],[Ngày tính CN]]="","",S419+T419)</f>
        <v>46053</v>
      </c>
      <c r="V419" s="32">
        <f ca="1">IF(Table1[[#This Row],[Hạn thanh toán]]="","",IF((U419-NOW())&lt;0,0,(U419-NOW())))</f>
        <v>0</v>
      </c>
      <c r="W419" s="32"/>
      <c r="X419" s="32" t="str">
        <f ca="1">IF(OR(U419="",R419=0),"",IF((U419-NOW())&lt;0,-(U419-NOW()),0))</f>
        <v/>
      </c>
      <c r="Y419" s="2" t="str">
        <f>IF(R419=0,"Đã thanh toán",IF(X419="","",IF(X419&lt;=0,"Chưa đến hạn thanh toán",IF(X419&lt;=30,"Nợ quá hạn 30 ngày",IF(X419&lt;=60,"Nợ quá hạn từ 30 ngày đến 60 ngày",IF(X419&lt;=90,"Nợ quá hạn từ 60 ngày đến 90 ngày",IF(X419&lt;=120,"Nợ quá hạn từ 90 ngày đến 120 ngày","Nợ quá hạn hơn 120 ngày có khả năng mất thanh toán")))))))</f>
        <v>Đã thanh toán</v>
      </c>
      <c r="Z419" s="42">
        <f>IF(S419="","",S419)</f>
        <v>46053</v>
      </c>
      <c r="AA419" s="42">
        <f>IF(M419="","",M419)</f>
        <v>46091</v>
      </c>
      <c r="AD419" s="2" t="str">
        <f>VLOOKUP($A419,MA_KH!$A:$Q,MA_KH!O$1,0)</f>
        <v>MEGA</v>
      </c>
      <c r="AE419" s="2" t="str">
        <f>VLOOKUP($A419,MA_KH!$A:$Q,MA_KH!P$1,0)</f>
        <v>CÔNG TY TNHH MM MEGA MARKET (VIỆT NAM)</v>
      </c>
    </row>
    <row r="420" spans="1:31" ht="25.5" customHeight="1">
      <c r="A420" s="54" t="s">
        <v>16296</v>
      </c>
      <c r="B420" s="54" t="s">
        <v>7244</v>
      </c>
      <c r="C420" s="55">
        <v>46052</v>
      </c>
      <c r="D420" s="54" t="s">
        <v>17229</v>
      </c>
      <c r="E420" s="55">
        <v>46053</v>
      </c>
      <c r="F420" s="54" t="s">
        <v>19310</v>
      </c>
      <c r="G420" s="54" t="s">
        <v>17230</v>
      </c>
      <c r="H420" s="56">
        <v>725000</v>
      </c>
      <c r="I420" s="63">
        <v>0</v>
      </c>
      <c r="J420" s="56">
        <v>58000</v>
      </c>
      <c r="K420" s="56">
        <v>783000</v>
      </c>
      <c r="L420" s="64" t="s">
        <v>17236</v>
      </c>
      <c r="M420" s="6">
        <v>46091</v>
      </c>
      <c r="O420" s="32">
        <f>IF(Table1[[#This Row],[Phân loại]]="Tồn đầu kỳ",Table1[[#This Row],[Tổng giá trị]],0)</f>
        <v>0</v>
      </c>
      <c r="P420" s="7">
        <f>IF(Table1[[#This Row],[Số còn phải thu ĐK]]&lt;&gt;0,0,IF(Table1[[#This Row],[Phân loại]]="Bán hàng",Table1[[#This Row],[Tổng giá trị]],-Table1[[#This Row],[Tổng giá trị]]))</f>
        <v>783000</v>
      </c>
      <c r="Q420" s="32">
        <f>IF(M420&lt;&gt;"",IF(O420&lt;&gt;0,O420,P420),0)</f>
        <v>783000</v>
      </c>
      <c r="R420" s="7">
        <f>Table1[[#This Row],[Số còn phải thu ĐK]]+Table1[[#This Row],[Giá Trị HD sau CK]]-Table1[[#This Row],[Số tiền đã thu]]</f>
        <v>0</v>
      </c>
      <c r="S420" s="6">
        <f>IF(Table1[[#This Row],[Ngày hóa đơn]]&lt;&gt;"",Table1[[#This Row],[Ngày hóa đơn]],IF(Table1[[#This Row],[Ngày hạch toán]]&lt;&gt;"",Table1[[#This Row],[Ngày hạch toán]],""))</f>
        <v>46053</v>
      </c>
      <c r="T420" s="7"/>
      <c r="U420" s="6">
        <f>IF(Table1[[#This Row],[Ngày tính CN]]="","",S420+T420)</f>
        <v>46053</v>
      </c>
      <c r="V420" s="32">
        <f ca="1">IF(Table1[[#This Row],[Hạn thanh toán]]="","",IF((U420-NOW())&lt;0,0,(U420-NOW())))</f>
        <v>0</v>
      </c>
      <c r="W420" s="32"/>
      <c r="X420" s="32" t="str">
        <f ca="1">IF(OR(U420="",R420=0),"",IF((U420-NOW())&lt;0,-(U420-NOW()),0))</f>
        <v/>
      </c>
      <c r="Y420" s="2" t="str">
        <f>IF(R420=0,"Đã thanh toán",IF(X420="","",IF(X420&lt;=0,"Chưa đến hạn thanh toán",IF(X420&lt;=30,"Nợ quá hạn 30 ngày",IF(X420&lt;=60,"Nợ quá hạn từ 30 ngày đến 60 ngày",IF(X420&lt;=90,"Nợ quá hạn từ 60 ngày đến 90 ngày",IF(X420&lt;=120,"Nợ quá hạn từ 90 ngày đến 120 ngày","Nợ quá hạn hơn 120 ngày có khả năng mất thanh toán")))))))</f>
        <v>Đã thanh toán</v>
      </c>
      <c r="Z420" s="42">
        <f>IF(S420="","",S420)</f>
        <v>46053</v>
      </c>
      <c r="AA420" s="42">
        <f>IF(M420="","",M420)</f>
        <v>46091</v>
      </c>
      <c r="AD420" s="2" t="str">
        <f>VLOOKUP($A420,MA_KH!$A:$Q,MA_KH!O$1,0)</f>
        <v>MEGA</v>
      </c>
      <c r="AE420" s="2" t="str">
        <f>VLOOKUP($A420,MA_KH!$A:$Q,MA_KH!P$1,0)</f>
        <v>CÔNG TY TNHH MM MEGA MARKET (VIỆT NAM)</v>
      </c>
    </row>
    <row r="421" spans="1:31" ht="25.5" customHeight="1">
      <c r="A421" s="54" t="s">
        <v>16307</v>
      </c>
      <c r="B421" s="54" t="s">
        <v>202</v>
      </c>
      <c r="C421" s="55">
        <v>46052</v>
      </c>
      <c r="D421" s="54" t="s">
        <v>17231</v>
      </c>
      <c r="E421" s="55">
        <v>46052</v>
      </c>
      <c r="F421" s="54" t="s">
        <v>19280</v>
      </c>
      <c r="G421" s="54" t="s">
        <v>17174</v>
      </c>
      <c r="H421" s="56">
        <v>373156</v>
      </c>
      <c r="I421" s="63">
        <v>0</v>
      </c>
      <c r="J421" s="56">
        <v>29852</v>
      </c>
      <c r="K421" s="56">
        <v>403008</v>
      </c>
      <c r="L421" s="64" t="s">
        <v>17238</v>
      </c>
      <c r="M421" s="6">
        <v>46063</v>
      </c>
      <c r="O421" s="32">
        <f>IF(Table1[[#This Row],[Phân loại]]="Tồn đầu kỳ",Table1[[#This Row],[Tổng giá trị]],0)</f>
        <v>0</v>
      </c>
      <c r="P421" s="7">
        <f>IF(Table1[[#This Row],[Số còn phải thu ĐK]]&lt;&gt;0,0,IF(Table1[[#This Row],[Phân loại]]="Bán hàng",Table1[[#This Row],[Tổng giá trị]],-Table1[[#This Row],[Tổng giá trị]]))</f>
        <v>-403008</v>
      </c>
      <c r="Q421" s="32">
        <f>IF(M421&lt;&gt;"",IF(O421&lt;&gt;0,O421,P421),0)</f>
        <v>-403008</v>
      </c>
      <c r="R421" s="7">
        <f>Table1[[#This Row],[Số còn phải thu ĐK]]+Table1[[#This Row],[Giá Trị HD sau CK]]-Table1[[#This Row],[Số tiền đã thu]]</f>
        <v>0</v>
      </c>
      <c r="S421" s="6">
        <f>IF(Table1[[#This Row],[Ngày hóa đơn]]&lt;&gt;"",Table1[[#This Row],[Ngày hóa đơn]],IF(Table1[[#This Row],[Ngày hạch toán]]&lt;&gt;"",Table1[[#This Row],[Ngày hạch toán]],""))</f>
        <v>46052</v>
      </c>
      <c r="T421" s="7"/>
      <c r="U421" s="6">
        <f>IF(Table1[[#This Row],[Ngày tính CN]]="","",S421+T421)</f>
        <v>46052</v>
      </c>
      <c r="V421" s="32">
        <f ca="1">IF(Table1[[#This Row],[Hạn thanh toán]]="","",IF((U421-NOW())&lt;0,0,(U421-NOW())))</f>
        <v>0</v>
      </c>
      <c r="W421" s="32"/>
      <c r="X421" s="32" t="str">
        <f ca="1">IF(OR(U421="",R421=0),"",IF((U421-NOW())&lt;0,-(U421-NOW()),0))</f>
        <v/>
      </c>
      <c r="Y421" s="2" t="str">
        <f>IF(R421=0,"Đã thanh toán",IF(X421="","",IF(X421&lt;=0,"Chưa đến hạn thanh toán",IF(X421&lt;=30,"Nợ quá hạn 30 ngày",IF(X421&lt;=60,"Nợ quá hạn từ 30 ngày đến 60 ngày",IF(X421&lt;=90,"Nợ quá hạn từ 60 ngày đến 90 ngày",IF(X421&lt;=120,"Nợ quá hạn từ 90 ngày đến 120 ngày","Nợ quá hạn hơn 120 ngày có khả năng mất thanh toán")))))))</f>
        <v>Đã thanh toán</v>
      </c>
      <c r="Z421" s="42">
        <f>IF(S421="","",S421)</f>
        <v>46052</v>
      </c>
      <c r="AA421" s="42">
        <f>IF(M421="","",M421)</f>
        <v>46063</v>
      </c>
      <c r="AD421" s="2" t="str">
        <f>VLOOKUP($A421,MA_KH!$A:$Q,MA_KH!O$1,0)</f>
        <v>MEGA</v>
      </c>
      <c r="AE421" s="2" t="str">
        <f>VLOOKUP($A421,MA_KH!$A:$Q,MA_KH!P$1,0)</f>
        <v>CÔNG TY TNHH MM MEGA MARKET (VIỆT NAM)</v>
      </c>
    </row>
    <row r="422" spans="1:31" ht="25.5" customHeight="1">
      <c r="A422" s="54" t="s">
        <v>16297</v>
      </c>
      <c r="B422" s="54" t="s">
        <v>7260</v>
      </c>
      <c r="C422" s="55">
        <v>46053</v>
      </c>
      <c r="D422" s="54" t="s">
        <v>17232</v>
      </c>
      <c r="E422" s="55">
        <v>46053</v>
      </c>
      <c r="F422" s="54" t="s">
        <v>19311</v>
      </c>
      <c r="G422" s="54" t="s">
        <v>17233</v>
      </c>
      <c r="H422" s="56">
        <v>12394279</v>
      </c>
      <c r="I422" s="63">
        <v>0</v>
      </c>
      <c r="J422" s="56">
        <v>991542</v>
      </c>
      <c r="K422" s="56">
        <v>13385821</v>
      </c>
      <c r="L422" s="64" t="s">
        <v>17236</v>
      </c>
      <c r="M422" s="6">
        <v>46091</v>
      </c>
      <c r="O422" s="32">
        <f>IF(Table1[[#This Row],[Phân loại]]="Tồn đầu kỳ",Table1[[#This Row],[Tổng giá trị]],0)</f>
        <v>0</v>
      </c>
      <c r="P422" s="7">
        <f>IF(Table1[[#This Row],[Số còn phải thu ĐK]]&lt;&gt;0,0,IF(Table1[[#This Row],[Phân loại]]="Bán hàng",Table1[[#This Row],[Tổng giá trị]],-Table1[[#This Row],[Tổng giá trị]]))</f>
        <v>13385821</v>
      </c>
      <c r="Q422" s="32">
        <f>IF(M422&lt;&gt;"",IF(O422&lt;&gt;0,O422,P422),0)</f>
        <v>13385821</v>
      </c>
      <c r="R422" s="7">
        <f>Table1[[#This Row],[Số còn phải thu ĐK]]+Table1[[#This Row],[Giá Trị HD sau CK]]-Table1[[#This Row],[Số tiền đã thu]]</f>
        <v>0</v>
      </c>
      <c r="S422" s="6">
        <f>IF(Table1[[#This Row],[Ngày hóa đơn]]&lt;&gt;"",Table1[[#This Row],[Ngày hóa đơn]],IF(Table1[[#This Row],[Ngày hạch toán]]&lt;&gt;"",Table1[[#This Row],[Ngày hạch toán]],""))</f>
        <v>46053</v>
      </c>
      <c r="T422" s="7"/>
      <c r="U422" s="6">
        <f>IF(Table1[[#This Row],[Ngày tính CN]]="","",S422+T422)</f>
        <v>46053</v>
      </c>
      <c r="V422" s="32">
        <f ca="1">IF(Table1[[#This Row],[Hạn thanh toán]]="","",IF((U422-NOW())&lt;0,0,(U422-NOW())))</f>
        <v>0</v>
      </c>
      <c r="W422" s="32"/>
      <c r="X422" s="32" t="str">
        <f ca="1">IF(OR(U422="",R422=0),"",IF((U422-NOW())&lt;0,-(U422-NOW()),0))</f>
        <v/>
      </c>
      <c r="Y422" s="2" t="str">
        <f>IF(R422=0,"Đã thanh toán",IF(X422="","",IF(X422&lt;=0,"Chưa đến hạn thanh toán",IF(X422&lt;=30,"Nợ quá hạn 30 ngày",IF(X422&lt;=60,"Nợ quá hạn từ 30 ngày đến 60 ngày",IF(X422&lt;=90,"Nợ quá hạn từ 60 ngày đến 90 ngày",IF(X422&lt;=120,"Nợ quá hạn từ 90 ngày đến 120 ngày","Nợ quá hạn hơn 120 ngày có khả năng mất thanh toán")))))))</f>
        <v>Đã thanh toán</v>
      </c>
      <c r="Z422" s="42">
        <f>IF(S422="","",S422)</f>
        <v>46053</v>
      </c>
      <c r="AA422" s="42">
        <f>IF(M422="","",M422)</f>
        <v>46091</v>
      </c>
      <c r="AD422" s="2" t="str">
        <f>VLOOKUP($A422,MA_KH!$A:$Q,MA_KH!O$1,0)</f>
        <v>MEGA</v>
      </c>
      <c r="AE422" s="2" t="str">
        <f>VLOOKUP($A422,MA_KH!$A:$Q,MA_KH!P$1,0)</f>
        <v>CÔNG TY TNHH MM MEGA MARKET (VIỆT NAM)</v>
      </c>
    </row>
    <row r="423" spans="1:31" ht="25.5" customHeight="1">
      <c r="A423" s="58" t="s">
        <v>16294</v>
      </c>
      <c r="B423" s="58" t="s">
        <v>259</v>
      </c>
      <c r="C423" s="59">
        <v>46053</v>
      </c>
      <c r="D423" s="58" t="s">
        <v>17234</v>
      </c>
      <c r="E423" s="55">
        <v>46053</v>
      </c>
      <c r="F423" s="58" t="s">
        <v>19312</v>
      </c>
      <c r="G423" s="58" t="s">
        <v>17235</v>
      </c>
      <c r="H423" s="60">
        <v>4013820</v>
      </c>
      <c r="I423" s="63">
        <v>0</v>
      </c>
      <c r="J423" s="60">
        <v>321106</v>
      </c>
      <c r="K423" s="60">
        <v>4334926</v>
      </c>
      <c r="L423" s="64" t="s">
        <v>17236</v>
      </c>
      <c r="M423" s="6">
        <v>46091</v>
      </c>
      <c r="O423" s="32">
        <f>IF(Table1[[#This Row],[Phân loại]]="Tồn đầu kỳ",Table1[[#This Row],[Tổng giá trị]],0)</f>
        <v>0</v>
      </c>
      <c r="P423" s="7">
        <f>IF(Table1[[#This Row],[Số còn phải thu ĐK]]&lt;&gt;0,0,IF(Table1[[#This Row],[Phân loại]]="Bán hàng",Table1[[#This Row],[Tổng giá trị]],-Table1[[#This Row],[Tổng giá trị]]))</f>
        <v>4334926</v>
      </c>
      <c r="Q423" s="32">
        <f>IF(M423&lt;&gt;"",IF(O423&lt;&gt;0,O423,P423),0)</f>
        <v>4334926</v>
      </c>
      <c r="R423" s="7">
        <f>Table1[[#This Row],[Số còn phải thu ĐK]]+Table1[[#This Row],[Giá Trị HD sau CK]]-Table1[[#This Row],[Số tiền đã thu]]</f>
        <v>0</v>
      </c>
      <c r="S423" s="6">
        <f>IF(Table1[[#This Row],[Ngày hóa đơn]]&lt;&gt;"",Table1[[#This Row],[Ngày hóa đơn]],IF(Table1[[#This Row],[Ngày hạch toán]]&lt;&gt;"",Table1[[#This Row],[Ngày hạch toán]],""))</f>
        <v>46053</v>
      </c>
      <c r="T423" s="7"/>
      <c r="U423" s="6">
        <f>IF(Table1[[#This Row],[Ngày tính CN]]="","",S423+T423)</f>
        <v>46053</v>
      </c>
      <c r="V423" s="32">
        <f ca="1">IF(Table1[[#This Row],[Hạn thanh toán]]="","",IF((U423-NOW())&lt;0,0,(U423-NOW())))</f>
        <v>0</v>
      </c>
      <c r="W423" s="32"/>
      <c r="X423" s="32" t="str">
        <f ca="1">IF(OR(U423="",R423=0),"",IF((U423-NOW())&lt;0,-(U423-NOW()),0))</f>
        <v/>
      </c>
      <c r="Y423" s="2" t="str">
        <f>IF(R423=0,"Đã thanh toán",IF(X423="","",IF(X423&lt;=0,"Chưa đến hạn thanh toán",IF(X423&lt;=30,"Nợ quá hạn 30 ngày",IF(X423&lt;=60,"Nợ quá hạn từ 30 ngày đến 60 ngày",IF(X423&lt;=90,"Nợ quá hạn từ 60 ngày đến 90 ngày",IF(X423&lt;=120,"Nợ quá hạn từ 90 ngày đến 120 ngày","Nợ quá hạn hơn 120 ngày có khả năng mất thanh toán")))))))</f>
        <v>Đã thanh toán</v>
      </c>
      <c r="Z423" s="42">
        <f>IF(S423="","",S423)</f>
        <v>46053</v>
      </c>
      <c r="AA423" s="42">
        <f>IF(M423="","",M423)</f>
        <v>46091</v>
      </c>
      <c r="AD423" s="2" t="str">
        <f>VLOOKUP($A423,MA_KH!$A:$Q,MA_KH!O$1,0)</f>
        <v>MEGA</v>
      </c>
      <c r="AE423" s="2" t="str">
        <f>VLOOKUP($A423,MA_KH!$A:$Q,MA_KH!P$1,0)</f>
        <v>CÔNG TY TNHH MM MEGA MARKET (VIỆT NAM)</v>
      </c>
    </row>
    <row r="424" spans="1:31" ht="25.5" customHeight="1">
      <c r="A424" s="54" t="s">
        <v>16303</v>
      </c>
      <c r="B424" s="54" t="s">
        <v>102</v>
      </c>
      <c r="C424" s="55">
        <v>46054</v>
      </c>
      <c r="D424" s="54" t="s">
        <v>17241</v>
      </c>
      <c r="E424" s="55">
        <v>46059</v>
      </c>
      <c r="F424" s="54" t="s">
        <v>19313</v>
      </c>
      <c r="G424" s="54" t="s">
        <v>17242</v>
      </c>
      <c r="H424" s="56">
        <v>1865780</v>
      </c>
      <c r="I424" s="63">
        <v>0</v>
      </c>
      <c r="J424" s="56">
        <v>149262</v>
      </c>
      <c r="K424" s="65">
        <v>2015042</v>
      </c>
      <c r="L424" s="64" t="s">
        <v>17236</v>
      </c>
      <c r="M424" s="6">
        <v>46091</v>
      </c>
      <c r="O424" s="32">
        <f>IF(Table1[[#This Row],[Phân loại]]="Tồn đầu kỳ",Table1[[#This Row],[Tổng giá trị]],0)</f>
        <v>0</v>
      </c>
      <c r="P424" s="7">
        <f>IF(Table1[[#This Row],[Số còn phải thu ĐK]]&lt;&gt;0,0,IF(Table1[[#This Row],[Phân loại]]="Bán hàng",Table1[[#This Row],[Tổng giá trị]],-Table1[[#This Row],[Tổng giá trị]]))</f>
        <v>2015042</v>
      </c>
      <c r="Q424" s="32">
        <f>IF(M424&lt;&gt;"",IF(O424&lt;&gt;0,O424,P424),0)</f>
        <v>2015042</v>
      </c>
      <c r="R424" s="7">
        <f>Table1[[#This Row],[Số còn phải thu ĐK]]+Table1[[#This Row],[Giá Trị HD sau CK]]-Table1[[#This Row],[Số tiền đã thu]]</f>
        <v>0</v>
      </c>
      <c r="S424" s="6">
        <f>IF(Table1[[#This Row],[Ngày hóa đơn]]&lt;&gt;"",Table1[[#This Row],[Ngày hóa đơn]],IF(Table1[[#This Row],[Ngày hạch toán]]&lt;&gt;"",Table1[[#This Row],[Ngày hạch toán]],""))</f>
        <v>46059</v>
      </c>
      <c r="T424" s="7"/>
      <c r="U424" s="6">
        <f>IF(Table1[[#This Row],[Ngày tính CN]]="","",S424+T424)</f>
        <v>46059</v>
      </c>
      <c r="V424" s="32">
        <f ca="1">IF(Table1[[#This Row],[Hạn thanh toán]]="","",IF((U424-NOW())&lt;0,0,(U424-NOW())))</f>
        <v>0</v>
      </c>
      <c r="W424" s="32"/>
      <c r="X424" s="32" t="str">
        <f ca="1">IF(OR(U424="",R424=0),"",IF((U424-NOW())&lt;0,-(U424-NOW()),0))</f>
        <v/>
      </c>
      <c r="Y424" s="2" t="str">
        <f>IF(R424=0,"Đã thanh toán",IF(X424="","",IF(X424&lt;=0,"Chưa đến hạn thanh toán",IF(X424&lt;=30,"Nợ quá hạn 30 ngày",IF(X424&lt;=60,"Nợ quá hạn từ 30 ngày đến 60 ngày",IF(X424&lt;=90,"Nợ quá hạn từ 60 ngày đến 90 ngày",IF(X424&lt;=120,"Nợ quá hạn từ 90 ngày đến 120 ngày","Nợ quá hạn hơn 120 ngày có khả năng mất thanh toán")))))))</f>
        <v>Đã thanh toán</v>
      </c>
      <c r="Z424" s="42">
        <f>IF(S424="","",S424)</f>
        <v>46059</v>
      </c>
      <c r="AA424" s="42">
        <f>IF(M424="","",M424)</f>
        <v>46091</v>
      </c>
      <c r="AD424" s="2" t="str">
        <f>VLOOKUP($A424,MA_KH!$A:$Q,MA_KH!O$1,0)</f>
        <v>MEGA</v>
      </c>
      <c r="AE424" s="2" t="str">
        <f>VLOOKUP($A424,MA_KH!$A:$Q,MA_KH!P$1,0)</f>
        <v>CÔNG TY TNHH MM MEGA MARKET (VIỆT NAM)</v>
      </c>
    </row>
    <row r="425" spans="1:31" ht="25.5" customHeight="1">
      <c r="A425" s="54" t="s">
        <v>16308</v>
      </c>
      <c r="B425" s="54" t="s">
        <v>194</v>
      </c>
      <c r="C425" s="55">
        <v>46055</v>
      </c>
      <c r="D425" s="54" t="s">
        <v>17243</v>
      </c>
      <c r="E425" s="55">
        <v>46059</v>
      </c>
      <c r="F425" s="54" t="s">
        <v>19314</v>
      </c>
      <c r="G425" s="54" t="s">
        <v>17244</v>
      </c>
      <c r="H425" s="56">
        <v>23317850</v>
      </c>
      <c r="I425" s="63">
        <v>0</v>
      </c>
      <c r="J425" s="56">
        <v>1865428</v>
      </c>
      <c r="K425" s="65">
        <v>25183278</v>
      </c>
      <c r="L425" s="64" t="s">
        <v>17236</v>
      </c>
      <c r="M425" s="6">
        <v>46105</v>
      </c>
      <c r="O425" s="32">
        <f>IF(Table1[[#This Row],[Phân loại]]="Tồn đầu kỳ",Table1[[#This Row],[Tổng giá trị]],0)</f>
        <v>0</v>
      </c>
      <c r="P425" s="7">
        <f>IF(Table1[[#This Row],[Số còn phải thu ĐK]]&lt;&gt;0,0,IF(Table1[[#This Row],[Phân loại]]="Bán hàng",Table1[[#This Row],[Tổng giá trị]],-Table1[[#This Row],[Tổng giá trị]]))</f>
        <v>25183278</v>
      </c>
      <c r="Q425" s="32">
        <f>IF(M425&lt;&gt;"",IF(O425&lt;&gt;0,O425,P425),0)</f>
        <v>25183278</v>
      </c>
      <c r="R425" s="7">
        <f>Table1[[#This Row],[Số còn phải thu ĐK]]+Table1[[#This Row],[Giá Trị HD sau CK]]-Table1[[#This Row],[Số tiền đã thu]]</f>
        <v>0</v>
      </c>
      <c r="S425" s="6">
        <f>IF(Table1[[#This Row],[Ngày hóa đơn]]&lt;&gt;"",Table1[[#This Row],[Ngày hóa đơn]],IF(Table1[[#This Row],[Ngày hạch toán]]&lt;&gt;"",Table1[[#This Row],[Ngày hạch toán]],""))</f>
        <v>46059</v>
      </c>
      <c r="T425" s="7"/>
      <c r="U425" s="6">
        <f>IF(Table1[[#This Row],[Ngày tính CN]]="","",S425+T425)</f>
        <v>46059</v>
      </c>
      <c r="V425" s="32">
        <f ca="1">IF(Table1[[#This Row],[Hạn thanh toán]]="","",IF((U425-NOW())&lt;0,0,(U425-NOW())))</f>
        <v>0</v>
      </c>
      <c r="W425" s="32"/>
      <c r="X425" s="32" t="str">
        <f ca="1">IF(OR(U425="",R425=0),"",IF((U425-NOW())&lt;0,-(U425-NOW()),0))</f>
        <v/>
      </c>
      <c r="Y425" s="2" t="str">
        <f>IF(R425=0,"Đã thanh toán",IF(X425="","",IF(X425&lt;=0,"Chưa đến hạn thanh toán",IF(X425&lt;=30,"Nợ quá hạn 30 ngày",IF(X425&lt;=60,"Nợ quá hạn từ 30 ngày đến 60 ngày",IF(X425&lt;=90,"Nợ quá hạn từ 60 ngày đến 90 ngày",IF(X425&lt;=120,"Nợ quá hạn từ 90 ngày đến 120 ngày","Nợ quá hạn hơn 120 ngày có khả năng mất thanh toán")))))))</f>
        <v>Đã thanh toán</v>
      </c>
      <c r="Z425" s="42">
        <f>IF(S425="","",S425)</f>
        <v>46059</v>
      </c>
      <c r="AA425" s="42">
        <f>IF(M425="","",M425)</f>
        <v>46105</v>
      </c>
      <c r="AD425" s="2" t="str">
        <f>VLOOKUP($A425,MA_KH!$A:$Q,MA_KH!O$1,0)</f>
        <v>MEGA</v>
      </c>
      <c r="AE425" s="2" t="str">
        <f>VLOOKUP($A425,MA_KH!$A:$Q,MA_KH!P$1,0)</f>
        <v>CÔNG TY TNHH MM MEGA MARKET (VIỆT NAM)</v>
      </c>
    </row>
    <row r="426" spans="1:31" ht="25.5" customHeight="1">
      <c r="A426" s="54" t="s">
        <v>16310</v>
      </c>
      <c r="B426" s="54" t="s">
        <v>196</v>
      </c>
      <c r="C426" s="55">
        <v>46055</v>
      </c>
      <c r="D426" s="54" t="s">
        <v>17245</v>
      </c>
      <c r="E426" s="55">
        <v>46059</v>
      </c>
      <c r="F426" s="54" t="s">
        <v>19315</v>
      </c>
      <c r="G426" s="54" t="s">
        <v>17246</v>
      </c>
      <c r="H426" s="56">
        <v>1407215</v>
      </c>
      <c r="I426" s="63">
        <v>0</v>
      </c>
      <c r="J426" s="56">
        <v>112577</v>
      </c>
      <c r="K426" s="65">
        <v>1519792</v>
      </c>
      <c r="L426" s="64" t="s">
        <v>17236</v>
      </c>
      <c r="M426" s="6">
        <v>46105</v>
      </c>
      <c r="O426" s="32">
        <f>IF(Table1[[#This Row],[Phân loại]]="Tồn đầu kỳ",Table1[[#This Row],[Tổng giá trị]],0)</f>
        <v>0</v>
      </c>
      <c r="P426" s="7">
        <f>IF(Table1[[#This Row],[Số còn phải thu ĐK]]&lt;&gt;0,0,IF(Table1[[#This Row],[Phân loại]]="Bán hàng",Table1[[#This Row],[Tổng giá trị]],-Table1[[#This Row],[Tổng giá trị]]))</f>
        <v>1519792</v>
      </c>
      <c r="Q426" s="32">
        <f>IF(M426&lt;&gt;"",IF(O426&lt;&gt;0,O426,P426),0)</f>
        <v>1519792</v>
      </c>
      <c r="R426" s="7">
        <f>Table1[[#This Row],[Số còn phải thu ĐK]]+Table1[[#This Row],[Giá Trị HD sau CK]]-Table1[[#This Row],[Số tiền đã thu]]</f>
        <v>0</v>
      </c>
      <c r="S426" s="6">
        <f>IF(Table1[[#This Row],[Ngày hóa đơn]]&lt;&gt;"",Table1[[#This Row],[Ngày hóa đơn]],IF(Table1[[#This Row],[Ngày hạch toán]]&lt;&gt;"",Table1[[#This Row],[Ngày hạch toán]],""))</f>
        <v>46059</v>
      </c>
      <c r="T426" s="7"/>
      <c r="U426" s="6">
        <f>IF(Table1[[#This Row],[Ngày tính CN]]="","",S426+T426)</f>
        <v>46059</v>
      </c>
      <c r="V426" s="32">
        <f ca="1">IF(Table1[[#This Row],[Hạn thanh toán]]="","",IF((U426-NOW())&lt;0,0,(U426-NOW())))</f>
        <v>0</v>
      </c>
      <c r="W426" s="32"/>
      <c r="X426" s="32" t="str">
        <f ca="1">IF(OR(U426="",R426=0),"",IF((U426-NOW())&lt;0,-(U426-NOW()),0))</f>
        <v/>
      </c>
      <c r="Y426" s="2" t="str">
        <f>IF(R426=0,"Đã thanh toán",IF(X426="","",IF(X426&lt;=0,"Chưa đến hạn thanh toán",IF(X426&lt;=30,"Nợ quá hạn 30 ngày",IF(X426&lt;=60,"Nợ quá hạn từ 30 ngày đến 60 ngày",IF(X426&lt;=90,"Nợ quá hạn từ 60 ngày đến 90 ngày",IF(X426&lt;=120,"Nợ quá hạn từ 90 ngày đến 120 ngày","Nợ quá hạn hơn 120 ngày có khả năng mất thanh toán")))))))</f>
        <v>Đã thanh toán</v>
      </c>
      <c r="Z426" s="42">
        <f>IF(S426="","",S426)</f>
        <v>46059</v>
      </c>
      <c r="AA426" s="42">
        <f>IF(M426="","",M426)</f>
        <v>46105</v>
      </c>
      <c r="AD426" s="2" t="str">
        <f>VLOOKUP($A426,MA_KH!$A:$Q,MA_KH!O$1,0)</f>
        <v>MEGA</v>
      </c>
      <c r="AE426" s="2" t="str">
        <f>VLOOKUP($A426,MA_KH!$A:$Q,MA_KH!P$1,0)</f>
        <v>CÔNG TY TNHH MM MEGA MARKET (VIỆT NAM)</v>
      </c>
    </row>
    <row r="427" spans="1:31" ht="25.5" customHeight="1">
      <c r="A427" s="54" t="s">
        <v>16310</v>
      </c>
      <c r="B427" s="54" t="s">
        <v>196</v>
      </c>
      <c r="C427" s="55">
        <v>46055</v>
      </c>
      <c r="D427" s="54" t="s">
        <v>17247</v>
      </c>
      <c r="E427" s="55">
        <v>46059</v>
      </c>
      <c r="F427" s="54" t="s">
        <v>19316</v>
      </c>
      <c r="G427" s="54" t="s">
        <v>17248</v>
      </c>
      <c r="H427" s="56">
        <v>474325</v>
      </c>
      <c r="I427" s="63">
        <v>0</v>
      </c>
      <c r="J427" s="56">
        <v>37946</v>
      </c>
      <c r="K427" s="65">
        <v>512271</v>
      </c>
      <c r="L427" s="64" t="s">
        <v>17236</v>
      </c>
      <c r="M427" s="6">
        <v>46105</v>
      </c>
      <c r="O427" s="32">
        <f>IF(Table1[[#This Row],[Phân loại]]="Tồn đầu kỳ",Table1[[#This Row],[Tổng giá trị]],0)</f>
        <v>0</v>
      </c>
      <c r="P427" s="7">
        <f>IF(Table1[[#This Row],[Số còn phải thu ĐK]]&lt;&gt;0,0,IF(Table1[[#This Row],[Phân loại]]="Bán hàng",Table1[[#This Row],[Tổng giá trị]],-Table1[[#This Row],[Tổng giá trị]]))</f>
        <v>512271</v>
      </c>
      <c r="Q427" s="32">
        <f>IF(M427&lt;&gt;"",IF(O427&lt;&gt;0,O427,P427),0)</f>
        <v>512271</v>
      </c>
      <c r="R427" s="7">
        <f>Table1[[#This Row],[Số còn phải thu ĐK]]+Table1[[#This Row],[Giá Trị HD sau CK]]-Table1[[#This Row],[Số tiền đã thu]]</f>
        <v>0</v>
      </c>
      <c r="S427" s="6">
        <f>IF(Table1[[#This Row],[Ngày hóa đơn]]&lt;&gt;"",Table1[[#This Row],[Ngày hóa đơn]],IF(Table1[[#This Row],[Ngày hạch toán]]&lt;&gt;"",Table1[[#This Row],[Ngày hạch toán]],""))</f>
        <v>46059</v>
      </c>
      <c r="T427" s="7"/>
      <c r="U427" s="6">
        <f>IF(Table1[[#This Row],[Ngày tính CN]]="","",S427+T427)</f>
        <v>46059</v>
      </c>
      <c r="V427" s="32">
        <f ca="1">IF(Table1[[#This Row],[Hạn thanh toán]]="","",IF((U427-NOW())&lt;0,0,(U427-NOW())))</f>
        <v>0</v>
      </c>
      <c r="W427" s="32"/>
      <c r="X427" s="32" t="str">
        <f ca="1">IF(OR(U427="",R427=0),"",IF((U427-NOW())&lt;0,-(U427-NOW()),0))</f>
        <v/>
      </c>
      <c r="Y427" s="2" t="str">
        <f>IF(R427=0,"Đã thanh toán",IF(X427="","",IF(X427&lt;=0,"Chưa đến hạn thanh toán",IF(X427&lt;=30,"Nợ quá hạn 30 ngày",IF(X427&lt;=60,"Nợ quá hạn từ 30 ngày đến 60 ngày",IF(X427&lt;=90,"Nợ quá hạn từ 60 ngày đến 90 ngày",IF(X427&lt;=120,"Nợ quá hạn từ 90 ngày đến 120 ngày","Nợ quá hạn hơn 120 ngày có khả năng mất thanh toán")))))))</f>
        <v>Đã thanh toán</v>
      </c>
      <c r="Z427" s="42">
        <f>IF(S427="","",S427)</f>
        <v>46059</v>
      </c>
      <c r="AA427" s="42">
        <f>IF(M427="","",M427)</f>
        <v>46105</v>
      </c>
      <c r="AD427" s="2" t="str">
        <f>VLOOKUP($A427,MA_KH!$A:$Q,MA_KH!O$1,0)</f>
        <v>MEGA</v>
      </c>
      <c r="AE427" s="2" t="str">
        <f>VLOOKUP($A427,MA_KH!$A:$Q,MA_KH!P$1,0)</f>
        <v>CÔNG TY TNHH MM MEGA MARKET (VIỆT NAM)</v>
      </c>
    </row>
    <row r="428" spans="1:31" ht="25.5" customHeight="1">
      <c r="A428" s="54" t="s">
        <v>16287</v>
      </c>
      <c r="B428" s="54" t="s">
        <v>253</v>
      </c>
      <c r="C428" s="55">
        <v>46055</v>
      </c>
      <c r="D428" s="54" t="s">
        <v>17249</v>
      </c>
      <c r="E428" s="55">
        <v>46059</v>
      </c>
      <c r="F428" s="54" t="s">
        <v>19317</v>
      </c>
      <c r="G428" s="54" t="s">
        <v>17250</v>
      </c>
      <c r="H428" s="56">
        <v>1840000</v>
      </c>
      <c r="I428" s="63">
        <v>0</v>
      </c>
      <c r="J428" s="56">
        <v>147200</v>
      </c>
      <c r="K428" s="65">
        <v>1987200</v>
      </c>
      <c r="L428" s="64" t="s">
        <v>17236</v>
      </c>
      <c r="M428" s="6">
        <v>46091</v>
      </c>
      <c r="O428" s="32">
        <f>IF(Table1[[#This Row],[Phân loại]]="Tồn đầu kỳ",Table1[[#This Row],[Tổng giá trị]],0)</f>
        <v>0</v>
      </c>
      <c r="P428" s="7">
        <f>IF(Table1[[#This Row],[Số còn phải thu ĐK]]&lt;&gt;0,0,IF(Table1[[#This Row],[Phân loại]]="Bán hàng",Table1[[#This Row],[Tổng giá trị]],-Table1[[#This Row],[Tổng giá trị]]))</f>
        <v>1987200</v>
      </c>
      <c r="Q428" s="32">
        <f>IF(M428&lt;&gt;"",IF(O428&lt;&gt;0,O428,P428),0)</f>
        <v>1987200</v>
      </c>
      <c r="R428" s="7">
        <f>Table1[[#This Row],[Số còn phải thu ĐK]]+Table1[[#This Row],[Giá Trị HD sau CK]]-Table1[[#This Row],[Số tiền đã thu]]</f>
        <v>0</v>
      </c>
      <c r="S428" s="6">
        <f>IF(Table1[[#This Row],[Ngày hóa đơn]]&lt;&gt;"",Table1[[#This Row],[Ngày hóa đơn]],IF(Table1[[#This Row],[Ngày hạch toán]]&lt;&gt;"",Table1[[#This Row],[Ngày hạch toán]],""))</f>
        <v>46059</v>
      </c>
      <c r="T428" s="7"/>
      <c r="U428" s="6">
        <f>IF(Table1[[#This Row],[Ngày tính CN]]="","",S428+T428)</f>
        <v>46059</v>
      </c>
      <c r="V428" s="32">
        <f ca="1">IF(Table1[[#This Row],[Hạn thanh toán]]="","",IF((U428-NOW())&lt;0,0,(U428-NOW())))</f>
        <v>0</v>
      </c>
      <c r="W428" s="32"/>
      <c r="X428" s="32" t="str">
        <f ca="1">IF(OR(U428="",R428=0),"",IF((U428-NOW())&lt;0,-(U428-NOW()),0))</f>
        <v/>
      </c>
      <c r="Y428" s="2" t="str">
        <f>IF(R428=0,"Đã thanh toán",IF(X428="","",IF(X428&lt;=0,"Chưa đến hạn thanh toán",IF(X428&lt;=30,"Nợ quá hạn 30 ngày",IF(X428&lt;=60,"Nợ quá hạn từ 30 ngày đến 60 ngày",IF(X428&lt;=90,"Nợ quá hạn từ 60 ngày đến 90 ngày",IF(X428&lt;=120,"Nợ quá hạn từ 90 ngày đến 120 ngày","Nợ quá hạn hơn 120 ngày có khả năng mất thanh toán")))))))</f>
        <v>Đã thanh toán</v>
      </c>
      <c r="Z428" s="42">
        <f>IF(S428="","",S428)</f>
        <v>46059</v>
      </c>
      <c r="AA428" s="42">
        <f>IF(M428="","",M428)</f>
        <v>46091</v>
      </c>
      <c r="AD428" s="2" t="str">
        <f>VLOOKUP($A428,MA_KH!$A:$Q,MA_KH!O$1,0)</f>
        <v>MEGA</v>
      </c>
      <c r="AE428" s="2" t="str">
        <f>VLOOKUP($A428,MA_KH!$A:$Q,MA_KH!P$1,0)</f>
        <v>CÔNG TY TNHH MM MEGA MARKET (VIỆT NAM)</v>
      </c>
    </row>
    <row r="429" spans="1:31" ht="25.5" customHeight="1">
      <c r="A429" s="54" t="s">
        <v>16291</v>
      </c>
      <c r="B429" s="54" t="s">
        <v>200</v>
      </c>
      <c r="C429" s="55">
        <v>46055</v>
      </c>
      <c r="D429" s="54" t="s">
        <v>17251</v>
      </c>
      <c r="E429" s="55">
        <v>46059</v>
      </c>
      <c r="F429" s="54" t="s">
        <v>19318</v>
      </c>
      <c r="G429" s="54" t="s">
        <v>17252</v>
      </c>
      <c r="H429" s="56">
        <v>700000</v>
      </c>
      <c r="I429" s="63">
        <v>0</v>
      </c>
      <c r="J429" s="56">
        <v>56000</v>
      </c>
      <c r="K429" s="65">
        <v>756000</v>
      </c>
      <c r="L429" s="64" t="s">
        <v>17236</v>
      </c>
      <c r="M429" s="6">
        <v>46105</v>
      </c>
      <c r="O429" s="32">
        <f>IF(Table1[[#This Row],[Phân loại]]="Tồn đầu kỳ",Table1[[#This Row],[Tổng giá trị]],0)</f>
        <v>0</v>
      </c>
      <c r="P429" s="7">
        <f>IF(Table1[[#This Row],[Số còn phải thu ĐK]]&lt;&gt;0,0,IF(Table1[[#This Row],[Phân loại]]="Bán hàng",Table1[[#This Row],[Tổng giá trị]],-Table1[[#This Row],[Tổng giá trị]]))</f>
        <v>756000</v>
      </c>
      <c r="Q429" s="32">
        <f>IF(M429&lt;&gt;"",IF(O429&lt;&gt;0,O429,P429),0)</f>
        <v>756000</v>
      </c>
      <c r="R429" s="7">
        <f>Table1[[#This Row],[Số còn phải thu ĐK]]+Table1[[#This Row],[Giá Trị HD sau CK]]-Table1[[#This Row],[Số tiền đã thu]]</f>
        <v>0</v>
      </c>
      <c r="S429" s="6">
        <f>IF(Table1[[#This Row],[Ngày hóa đơn]]&lt;&gt;"",Table1[[#This Row],[Ngày hóa đơn]],IF(Table1[[#This Row],[Ngày hạch toán]]&lt;&gt;"",Table1[[#This Row],[Ngày hạch toán]],""))</f>
        <v>46059</v>
      </c>
      <c r="T429" s="7"/>
      <c r="U429" s="6">
        <f>IF(Table1[[#This Row],[Ngày tính CN]]="","",S429+T429)</f>
        <v>46059</v>
      </c>
      <c r="V429" s="32">
        <f ca="1">IF(Table1[[#This Row],[Hạn thanh toán]]="","",IF((U429-NOW())&lt;0,0,(U429-NOW())))</f>
        <v>0</v>
      </c>
      <c r="W429" s="32"/>
      <c r="X429" s="32" t="str">
        <f ca="1">IF(OR(U429="",R429=0),"",IF((U429-NOW())&lt;0,-(U429-NOW()),0))</f>
        <v/>
      </c>
      <c r="Y429" s="2" t="str">
        <f>IF(R429=0,"Đã thanh toán",IF(X429="","",IF(X429&lt;=0,"Chưa đến hạn thanh toán",IF(X429&lt;=30,"Nợ quá hạn 30 ngày",IF(X429&lt;=60,"Nợ quá hạn từ 30 ngày đến 60 ngày",IF(X429&lt;=90,"Nợ quá hạn từ 60 ngày đến 90 ngày",IF(X429&lt;=120,"Nợ quá hạn từ 90 ngày đến 120 ngày","Nợ quá hạn hơn 120 ngày có khả năng mất thanh toán")))))))</f>
        <v>Đã thanh toán</v>
      </c>
      <c r="Z429" s="42">
        <f>IF(S429="","",S429)</f>
        <v>46059</v>
      </c>
      <c r="AA429" s="42">
        <f>IF(M429="","",M429)</f>
        <v>46105</v>
      </c>
      <c r="AD429" s="2" t="str">
        <f>VLOOKUP($A429,MA_KH!$A:$Q,MA_KH!O$1,0)</f>
        <v>MEGA</v>
      </c>
      <c r="AE429" s="2" t="str">
        <f>VLOOKUP($A429,MA_KH!$A:$Q,MA_KH!P$1,0)</f>
        <v>CÔNG TY TNHH MM MEGA MARKET (VIỆT NAM)</v>
      </c>
    </row>
    <row r="430" spans="1:31" ht="25.5" customHeight="1">
      <c r="A430" s="54" t="s">
        <v>16291</v>
      </c>
      <c r="B430" s="54" t="s">
        <v>200</v>
      </c>
      <c r="C430" s="55">
        <v>46055</v>
      </c>
      <c r="D430" s="54" t="s">
        <v>17253</v>
      </c>
      <c r="E430" s="55">
        <v>46059</v>
      </c>
      <c r="F430" s="54" t="s">
        <v>19319</v>
      </c>
      <c r="G430" s="54" t="s">
        <v>17254</v>
      </c>
      <c r="H430" s="56">
        <v>13344500</v>
      </c>
      <c r="I430" s="63">
        <v>0</v>
      </c>
      <c r="J430" s="56">
        <v>1067560</v>
      </c>
      <c r="K430" s="65">
        <v>14412060</v>
      </c>
      <c r="L430" s="64" t="s">
        <v>17236</v>
      </c>
      <c r="M430" s="6">
        <v>46105</v>
      </c>
      <c r="O430" s="32">
        <f>IF(Table1[[#This Row],[Phân loại]]="Tồn đầu kỳ",Table1[[#This Row],[Tổng giá trị]],0)</f>
        <v>0</v>
      </c>
      <c r="P430" s="7">
        <f>IF(Table1[[#This Row],[Số còn phải thu ĐK]]&lt;&gt;0,0,IF(Table1[[#This Row],[Phân loại]]="Bán hàng",Table1[[#This Row],[Tổng giá trị]],-Table1[[#This Row],[Tổng giá trị]]))</f>
        <v>14412060</v>
      </c>
      <c r="Q430" s="32">
        <f>IF(M430&lt;&gt;"",IF(O430&lt;&gt;0,O430,P430),0)</f>
        <v>14412060</v>
      </c>
      <c r="R430" s="7">
        <f>Table1[[#This Row],[Số còn phải thu ĐK]]+Table1[[#This Row],[Giá Trị HD sau CK]]-Table1[[#This Row],[Số tiền đã thu]]</f>
        <v>0</v>
      </c>
      <c r="S430" s="6">
        <f>IF(Table1[[#This Row],[Ngày hóa đơn]]&lt;&gt;"",Table1[[#This Row],[Ngày hóa đơn]],IF(Table1[[#This Row],[Ngày hạch toán]]&lt;&gt;"",Table1[[#This Row],[Ngày hạch toán]],""))</f>
        <v>46059</v>
      </c>
      <c r="T430" s="7"/>
      <c r="U430" s="6">
        <f>IF(Table1[[#This Row],[Ngày tính CN]]="","",S430+T430)</f>
        <v>46059</v>
      </c>
      <c r="V430" s="32">
        <f ca="1">IF(Table1[[#This Row],[Hạn thanh toán]]="","",IF((U430-NOW())&lt;0,0,(U430-NOW())))</f>
        <v>0</v>
      </c>
      <c r="W430" s="32"/>
      <c r="X430" s="32" t="str">
        <f ca="1">IF(OR(U430="",R430=0),"",IF((U430-NOW())&lt;0,-(U430-NOW()),0))</f>
        <v/>
      </c>
      <c r="Y430" s="2" t="str">
        <f>IF(R430=0,"Đã thanh toán",IF(X430="","",IF(X430&lt;=0,"Chưa đến hạn thanh toán",IF(X430&lt;=30,"Nợ quá hạn 30 ngày",IF(X430&lt;=60,"Nợ quá hạn từ 30 ngày đến 60 ngày",IF(X430&lt;=90,"Nợ quá hạn từ 60 ngày đến 90 ngày",IF(X430&lt;=120,"Nợ quá hạn từ 90 ngày đến 120 ngày","Nợ quá hạn hơn 120 ngày có khả năng mất thanh toán")))))))</f>
        <v>Đã thanh toán</v>
      </c>
      <c r="Z430" s="42">
        <f>IF(S430="","",S430)</f>
        <v>46059</v>
      </c>
      <c r="AA430" s="42">
        <f>IF(M430="","",M430)</f>
        <v>46105</v>
      </c>
      <c r="AD430" s="2" t="str">
        <f>VLOOKUP($A430,MA_KH!$A:$Q,MA_KH!O$1,0)</f>
        <v>MEGA</v>
      </c>
      <c r="AE430" s="2" t="str">
        <f>VLOOKUP($A430,MA_KH!$A:$Q,MA_KH!P$1,0)</f>
        <v>CÔNG TY TNHH MM MEGA MARKET (VIỆT NAM)</v>
      </c>
    </row>
    <row r="431" spans="1:31" ht="25.5" customHeight="1">
      <c r="A431" s="54" t="s">
        <v>16307</v>
      </c>
      <c r="B431" s="54" t="s">
        <v>202</v>
      </c>
      <c r="C431" s="55">
        <v>46055</v>
      </c>
      <c r="D431" s="54" t="s">
        <v>17255</v>
      </c>
      <c r="E431" s="55">
        <v>46059</v>
      </c>
      <c r="F431" s="54" t="s">
        <v>19320</v>
      </c>
      <c r="G431" s="54" t="s">
        <v>17256</v>
      </c>
      <c r="H431" s="56">
        <v>19249700</v>
      </c>
      <c r="I431" s="63">
        <v>0</v>
      </c>
      <c r="J431" s="56">
        <v>1539976</v>
      </c>
      <c r="K431" s="65">
        <v>20789676</v>
      </c>
      <c r="L431" s="64" t="s">
        <v>17236</v>
      </c>
      <c r="M431" s="6">
        <v>46105</v>
      </c>
      <c r="O431" s="32">
        <f>IF(Table1[[#This Row],[Phân loại]]="Tồn đầu kỳ",Table1[[#This Row],[Tổng giá trị]],0)</f>
        <v>0</v>
      </c>
      <c r="P431" s="7">
        <f>IF(Table1[[#This Row],[Số còn phải thu ĐK]]&lt;&gt;0,0,IF(Table1[[#This Row],[Phân loại]]="Bán hàng",Table1[[#This Row],[Tổng giá trị]],-Table1[[#This Row],[Tổng giá trị]]))</f>
        <v>20789676</v>
      </c>
      <c r="Q431" s="32">
        <f>IF(M431&lt;&gt;"",IF(O431&lt;&gt;0,O431,P431),0)</f>
        <v>20789676</v>
      </c>
      <c r="R431" s="7">
        <f>Table1[[#This Row],[Số còn phải thu ĐK]]+Table1[[#This Row],[Giá Trị HD sau CK]]-Table1[[#This Row],[Số tiền đã thu]]</f>
        <v>0</v>
      </c>
      <c r="S431" s="6">
        <f>IF(Table1[[#This Row],[Ngày hóa đơn]]&lt;&gt;"",Table1[[#This Row],[Ngày hóa đơn]],IF(Table1[[#This Row],[Ngày hạch toán]]&lt;&gt;"",Table1[[#This Row],[Ngày hạch toán]],""))</f>
        <v>46059</v>
      </c>
      <c r="T431" s="7"/>
      <c r="U431" s="6">
        <f>IF(Table1[[#This Row],[Ngày tính CN]]="","",S431+T431)</f>
        <v>46059</v>
      </c>
      <c r="V431" s="32">
        <f ca="1">IF(Table1[[#This Row],[Hạn thanh toán]]="","",IF((U431-NOW())&lt;0,0,(U431-NOW())))</f>
        <v>0</v>
      </c>
      <c r="W431" s="32"/>
      <c r="X431" s="32" t="str">
        <f ca="1">IF(OR(U431="",R431=0),"",IF((U431-NOW())&lt;0,-(U431-NOW()),0))</f>
        <v/>
      </c>
      <c r="Y431" s="2" t="str">
        <f>IF(R431=0,"Đã thanh toán",IF(X431="","",IF(X431&lt;=0,"Chưa đến hạn thanh toán",IF(X431&lt;=30,"Nợ quá hạn 30 ngày",IF(X431&lt;=60,"Nợ quá hạn từ 30 ngày đến 60 ngày",IF(X431&lt;=90,"Nợ quá hạn từ 60 ngày đến 90 ngày",IF(X431&lt;=120,"Nợ quá hạn từ 90 ngày đến 120 ngày","Nợ quá hạn hơn 120 ngày có khả năng mất thanh toán")))))))</f>
        <v>Đã thanh toán</v>
      </c>
      <c r="Z431" s="42">
        <f>IF(S431="","",S431)</f>
        <v>46059</v>
      </c>
      <c r="AA431" s="42">
        <f>IF(M431="","",M431)</f>
        <v>46105</v>
      </c>
      <c r="AD431" s="2" t="str">
        <f>VLOOKUP($A431,MA_KH!$A:$Q,MA_KH!O$1,0)</f>
        <v>MEGA</v>
      </c>
      <c r="AE431" s="2" t="str">
        <f>VLOOKUP($A431,MA_KH!$A:$Q,MA_KH!P$1,0)</f>
        <v>CÔNG TY TNHH MM MEGA MARKET (VIỆT NAM)</v>
      </c>
    </row>
    <row r="432" spans="1:31" ht="25.5" customHeight="1">
      <c r="A432" s="54" t="s">
        <v>16307</v>
      </c>
      <c r="B432" s="54" t="s">
        <v>202</v>
      </c>
      <c r="C432" s="55">
        <v>46055</v>
      </c>
      <c r="D432" s="54" t="s">
        <v>17257</v>
      </c>
      <c r="E432" s="55">
        <v>46059</v>
      </c>
      <c r="F432" s="54" t="s">
        <v>19321</v>
      </c>
      <c r="G432" s="54" t="s">
        <v>17258</v>
      </c>
      <c r="H432" s="56">
        <v>12253650</v>
      </c>
      <c r="I432" s="63">
        <v>0</v>
      </c>
      <c r="J432" s="56">
        <v>980292</v>
      </c>
      <c r="K432" s="65">
        <v>13233942</v>
      </c>
      <c r="L432" s="64" t="s">
        <v>17236</v>
      </c>
      <c r="M432" s="6">
        <v>46105</v>
      </c>
      <c r="O432" s="32">
        <f>IF(Table1[[#This Row],[Phân loại]]="Tồn đầu kỳ",Table1[[#This Row],[Tổng giá trị]],0)</f>
        <v>0</v>
      </c>
      <c r="P432" s="7">
        <f>IF(Table1[[#This Row],[Số còn phải thu ĐK]]&lt;&gt;0,0,IF(Table1[[#This Row],[Phân loại]]="Bán hàng",Table1[[#This Row],[Tổng giá trị]],-Table1[[#This Row],[Tổng giá trị]]))</f>
        <v>13233942</v>
      </c>
      <c r="Q432" s="32">
        <f>IF(M432&lt;&gt;"",IF(O432&lt;&gt;0,O432,P432),0)</f>
        <v>13233942</v>
      </c>
      <c r="R432" s="7">
        <f>Table1[[#This Row],[Số còn phải thu ĐK]]+Table1[[#This Row],[Giá Trị HD sau CK]]-Table1[[#This Row],[Số tiền đã thu]]</f>
        <v>0</v>
      </c>
      <c r="S432" s="6">
        <f>IF(Table1[[#This Row],[Ngày hóa đơn]]&lt;&gt;"",Table1[[#This Row],[Ngày hóa đơn]],IF(Table1[[#This Row],[Ngày hạch toán]]&lt;&gt;"",Table1[[#This Row],[Ngày hạch toán]],""))</f>
        <v>46059</v>
      </c>
      <c r="T432" s="7"/>
      <c r="U432" s="6">
        <f>IF(Table1[[#This Row],[Ngày tính CN]]="","",S432+T432)</f>
        <v>46059</v>
      </c>
      <c r="V432" s="32">
        <f ca="1">IF(Table1[[#This Row],[Hạn thanh toán]]="","",IF((U432-NOW())&lt;0,0,(U432-NOW())))</f>
        <v>0</v>
      </c>
      <c r="W432" s="32"/>
      <c r="X432" s="32" t="str">
        <f ca="1">IF(OR(U432="",R432=0),"",IF((U432-NOW())&lt;0,-(U432-NOW()),0))</f>
        <v/>
      </c>
      <c r="Y432" s="2" t="str">
        <f>IF(R432=0,"Đã thanh toán",IF(X432="","",IF(X432&lt;=0,"Chưa đến hạn thanh toán",IF(X432&lt;=30,"Nợ quá hạn 30 ngày",IF(X432&lt;=60,"Nợ quá hạn từ 30 ngày đến 60 ngày",IF(X432&lt;=90,"Nợ quá hạn từ 60 ngày đến 90 ngày",IF(X432&lt;=120,"Nợ quá hạn từ 90 ngày đến 120 ngày","Nợ quá hạn hơn 120 ngày có khả năng mất thanh toán")))))))</f>
        <v>Đã thanh toán</v>
      </c>
      <c r="Z432" s="42">
        <f>IF(S432="","",S432)</f>
        <v>46059</v>
      </c>
      <c r="AA432" s="42">
        <f>IF(M432="","",M432)</f>
        <v>46105</v>
      </c>
      <c r="AD432" s="2" t="str">
        <f>VLOOKUP($A432,MA_KH!$A:$Q,MA_KH!O$1,0)</f>
        <v>MEGA</v>
      </c>
      <c r="AE432" s="2" t="str">
        <f>VLOOKUP($A432,MA_KH!$A:$Q,MA_KH!P$1,0)</f>
        <v>CÔNG TY TNHH MM MEGA MARKET (VIỆT NAM)</v>
      </c>
    </row>
    <row r="433" spans="1:31" ht="25.5" customHeight="1">
      <c r="A433" s="54" t="s">
        <v>16289</v>
      </c>
      <c r="B433" s="54" t="s">
        <v>296</v>
      </c>
      <c r="C433" s="55">
        <v>46055</v>
      </c>
      <c r="D433" s="54" t="s">
        <v>17259</v>
      </c>
      <c r="E433" s="55">
        <v>46059</v>
      </c>
      <c r="F433" s="54" t="s">
        <v>19322</v>
      </c>
      <c r="G433" s="54" t="s">
        <v>17260</v>
      </c>
      <c r="H433" s="56">
        <v>15079100</v>
      </c>
      <c r="I433" s="63">
        <v>0</v>
      </c>
      <c r="J433" s="56">
        <v>1206328</v>
      </c>
      <c r="K433" s="65">
        <v>16285428</v>
      </c>
      <c r="L433" s="64" t="s">
        <v>17236</v>
      </c>
      <c r="M433" s="6">
        <v>46091</v>
      </c>
      <c r="O433" s="32">
        <f>IF(Table1[[#This Row],[Phân loại]]="Tồn đầu kỳ",Table1[[#This Row],[Tổng giá trị]],0)</f>
        <v>0</v>
      </c>
      <c r="P433" s="7">
        <f>IF(Table1[[#This Row],[Số còn phải thu ĐK]]&lt;&gt;0,0,IF(Table1[[#This Row],[Phân loại]]="Bán hàng",Table1[[#This Row],[Tổng giá trị]],-Table1[[#This Row],[Tổng giá trị]]))</f>
        <v>16285428</v>
      </c>
      <c r="Q433" s="32">
        <f>IF(M433&lt;&gt;"",IF(O433&lt;&gt;0,O433,P433),0)</f>
        <v>16285428</v>
      </c>
      <c r="R433" s="7">
        <f>Table1[[#This Row],[Số còn phải thu ĐK]]+Table1[[#This Row],[Giá Trị HD sau CK]]-Table1[[#This Row],[Số tiền đã thu]]</f>
        <v>0</v>
      </c>
      <c r="S433" s="6">
        <f>IF(Table1[[#This Row],[Ngày hóa đơn]]&lt;&gt;"",Table1[[#This Row],[Ngày hóa đơn]],IF(Table1[[#This Row],[Ngày hạch toán]]&lt;&gt;"",Table1[[#This Row],[Ngày hạch toán]],""))</f>
        <v>46059</v>
      </c>
      <c r="T433" s="7"/>
      <c r="U433" s="6">
        <f>IF(Table1[[#This Row],[Ngày tính CN]]="","",S433+T433)</f>
        <v>46059</v>
      </c>
      <c r="V433" s="32">
        <f ca="1">IF(Table1[[#This Row],[Hạn thanh toán]]="","",IF((U433-NOW())&lt;0,0,(U433-NOW())))</f>
        <v>0</v>
      </c>
      <c r="W433" s="32"/>
      <c r="X433" s="32" t="str">
        <f ca="1">IF(OR(U433="",R433=0),"",IF((U433-NOW())&lt;0,-(U433-NOW()),0))</f>
        <v/>
      </c>
      <c r="Y433" s="2" t="str">
        <f>IF(R433=0,"Đã thanh toán",IF(X433="","",IF(X433&lt;=0,"Chưa đến hạn thanh toán",IF(X433&lt;=30,"Nợ quá hạn 30 ngày",IF(X433&lt;=60,"Nợ quá hạn từ 30 ngày đến 60 ngày",IF(X433&lt;=90,"Nợ quá hạn từ 60 ngày đến 90 ngày",IF(X433&lt;=120,"Nợ quá hạn từ 90 ngày đến 120 ngày","Nợ quá hạn hơn 120 ngày có khả năng mất thanh toán")))))))</f>
        <v>Đã thanh toán</v>
      </c>
      <c r="Z433" s="42">
        <f>IF(S433="","",S433)</f>
        <v>46059</v>
      </c>
      <c r="AA433" s="42">
        <f>IF(M433="","",M433)</f>
        <v>46091</v>
      </c>
      <c r="AD433" s="2" t="str">
        <f>VLOOKUP($A433,MA_KH!$A:$Q,MA_KH!O$1,0)</f>
        <v>MEGA</v>
      </c>
      <c r="AE433" s="2" t="str">
        <f>VLOOKUP($A433,MA_KH!$A:$Q,MA_KH!P$1,0)</f>
        <v>CÔNG TY TNHH MM MEGA MARKET (VIỆT NAM)</v>
      </c>
    </row>
    <row r="434" spans="1:31" ht="25.5" customHeight="1">
      <c r="A434" s="54" t="s">
        <v>16289</v>
      </c>
      <c r="B434" s="54" t="s">
        <v>296</v>
      </c>
      <c r="C434" s="55">
        <v>46055</v>
      </c>
      <c r="D434" s="54" t="s">
        <v>17261</v>
      </c>
      <c r="E434" s="55">
        <v>46059</v>
      </c>
      <c r="F434" s="54" t="s">
        <v>19323</v>
      </c>
      <c r="G434" s="54" t="s">
        <v>17262</v>
      </c>
      <c r="H434" s="56">
        <v>2381320</v>
      </c>
      <c r="I434" s="63">
        <v>0</v>
      </c>
      <c r="J434" s="56">
        <v>190506</v>
      </c>
      <c r="K434" s="65">
        <v>2571826</v>
      </c>
      <c r="L434" s="64" t="s">
        <v>17236</v>
      </c>
      <c r="M434" s="6">
        <v>46091</v>
      </c>
      <c r="O434" s="32">
        <f>IF(Table1[[#This Row],[Phân loại]]="Tồn đầu kỳ",Table1[[#This Row],[Tổng giá trị]],0)</f>
        <v>0</v>
      </c>
      <c r="P434" s="7">
        <f>IF(Table1[[#This Row],[Số còn phải thu ĐK]]&lt;&gt;0,0,IF(Table1[[#This Row],[Phân loại]]="Bán hàng",Table1[[#This Row],[Tổng giá trị]],-Table1[[#This Row],[Tổng giá trị]]))</f>
        <v>2571826</v>
      </c>
      <c r="Q434" s="32">
        <f>IF(M434&lt;&gt;"",IF(O434&lt;&gt;0,O434,P434),0)</f>
        <v>2571826</v>
      </c>
      <c r="R434" s="7">
        <f>Table1[[#This Row],[Số còn phải thu ĐK]]+Table1[[#This Row],[Giá Trị HD sau CK]]-Table1[[#This Row],[Số tiền đã thu]]</f>
        <v>0</v>
      </c>
      <c r="S434" s="6">
        <f>IF(Table1[[#This Row],[Ngày hóa đơn]]&lt;&gt;"",Table1[[#This Row],[Ngày hóa đơn]],IF(Table1[[#This Row],[Ngày hạch toán]]&lt;&gt;"",Table1[[#This Row],[Ngày hạch toán]],""))</f>
        <v>46059</v>
      </c>
      <c r="T434" s="7"/>
      <c r="U434" s="6">
        <f>IF(Table1[[#This Row],[Ngày tính CN]]="","",S434+T434)</f>
        <v>46059</v>
      </c>
      <c r="V434" s="32">
        <f ca="1">IF(Table1[[#This Row],[Hạn thanh toán]]="","",IF((U434-NOW())&lt;0,0,(U434-NOW())))</f>
        <v>0</v>
      </c>
      <c r="W434" s="32"/>
      <c r="X434" s="32" t="str">
        <f ca="1">IF(OR(U434="",R434=0),"",IF((U434-NOW())&lt;0,-(U434-NOW()),0))</f>
        <v/>
      </c>
      <c r="Y434" s="2" t="str">
        <f>IF(R434=0,"Đã thanh toán",IF(X434="","",IF(X434&lt;=0,"Chưa đến hạn thanh toán",IF(X434&lt;=30,"Nợ quá hạn 30 ngày",IF(X434&lt;=60,"Nợ quá hạn từ 30 ngày đến 60 ngày",IF(X434&lt;=90,"Nợ quá hạn từ 60 ngày đến 90 ngày",IF(X434&lt;=120,"Nợ quá hạn từ 90 ngày đến 120 ngày","Nợ quá hạn hơn 120 ngày có khả năng mất thanh toán")))))))</f>
        <v>Đã thanh toán</v>
      </c>
      <c r="Z434" s="42">
        <f>IF(S434="","",S434)</f>
        <v>46059</v>
      </c>
      <c r="AA434" s="42">
        <f>IF(M434="","",M434)</f>
        <v>46091</v>
      </c>
      <c r="AD434" s="2" t="str">
        <f>VLOOKUP($A434,MA_KH!$A:$Q,MA_KH!O$1,0)</f>
        <v>MEGA</v>
      </c>
      <c r="AE434" s="2" t="str">
        <f>VLOOKUP($A434,MA_KH!$A:$Q,MA_KH!P$1,0)</f>
        <v>CÔNG TY TNHH MM MEGA MARKET (VIỆT NAM)</v>
      </c>
    </row>
    <row r="435" spans="1:31" ht="25.5" customHeight="1">
      <c r="A435" s="54" t="s">
        <v>16289</v>
      </c>
      <c r="B435" s="54" t="s">
        <v>296</v>
      </c>
      <c r="C435" s="55">
        <v>46055</v>
      </c>
      <c r="D435" s="54" t="s">
        <v>17263</v>
      </c>
      <c r="E435" s="55">
        <v>46059</v>
      </c>
      <c r="F435" s="54" t="s">
        <v>19324</v>
      </c>
      <c r="G435" s="54" t="s">
        <v>17264</v>
      </c>
      <c r="H435" s="56">
        <v>948650</v>
      </c>
      <c r="I435" s="63">
        <v>0</v>
      </c>
      <c r="J435" s="56">
        <v>75892</v>
      </c>
      <c r="K435" s="65">
        <v>1024542</v>
      </c>
      <c r="L435" s="64" t="s">
        <v>17236</v>
      </c>
      <c r="M435" s="6">
        <v>46091</v>
      </c>
      <c r="O435" s="32">
        <f>IF(Table1[[#This Row],[Phân loại]]="Tồn đầu kỳ",Table1[[#This Row],[Tổng giá trị]],0)</f>
        <v>0</v>
      </c>
      <c r="P435" s="7">
        <f>IF(Table1[[#This Row],[Số còn phải thu ĐK]]&lt;&gt;0,0,IF(Table1[[#This Row],[Phân loại]]="Bán hàng",Table1[[#This Row],[Tổng giá trị]],-Table1[[#This Row],[Tổng giá trị]]))</f>
        <v>1024542</v>
      </c>
      <c r="Q435" s="32">
        <f>IF(M435&lt;&gt;"",IF(O435&lt;&gt;0,O435,P435),0)</f>
        <v>1024542</v>
      </c>
      <c r="R435" s="7">
        <f>Table1[[#This Row],[Số còn phải thu ĐK]]+Table1[[#This Row],[Giá Trị HD sau CK]]-Table1[[#This Row],[Số tiền đã thu]]</f>
        <v>0</v>
      </c>
      <c r="S435" s="6">
        <f>IF(Table1[[#This Row],[Ngày hóa đơn]]&lt;&gt;"",Table1[[#This Row],[Ngày hóa đơn]],IF(Table1[[#This Row],[Ngày hạch toán]]&lt;&gt;"",Table1[[#This Row],[Ngày hạch toán]],""))</f>
        <v>46059</v>
      </c>
      <c r="T435" s="7"/>
      <c r="U435" s="6">
        <f>IF(Table1[[#This Row],[Ngày tính CN]]="","",S435+T435)</f>
        <v>46059</v>
      </c>
      <c r="V435" s="32">
        <f ca="1">IF(Table1[[#This Row],[Hạn thanh toán]]="","",IF((U435-NOW())&lt;0,0,(U435-NOW())))</f>
        <v>0</v>
      </c>
      <c r="W435" s="32"/>
      <c r="X435" s="32" t="str">
        <f ca="1">IF(OR(U435="",R435=0),"",IF((U435-NOW())&lt;0,-(U435-NOW()),0))</f>
        <v/>
      </c>
      <c r="Y435" s="2" t="str">
        <f>IF(R435=0,"Đã thanh toán",IF(X435="","",IF(X435&lt;=0,"Chưa đến hạn thanh toán",IF(X435&lt;=30,"Nợ quá hạn 30 ngày",IF(X435&lt;=60,"Nợ quá hạn từ 30 ngày đến 60 ngày",IF(X435&lt;=90,"Nợ quá hạn từ 60 ngày đến 90 ngày",IF(X435&lt;=120,"Nợ quá hạn từ 90 ngày đến 120 ngày","Nợ quá hạn hơn 120 ngày có khả năng mất thanh toán")))))))</f>
        <v>Đã thanh toán</v>
      </c>
      <c r="Z435" s="42">
        <f>IF(S435="","",S435)</f>
        <v>46059</v>
      </c>
      <c r="AA435" s="42">
        <f>IF(M435="","",M435)</f>
        <v>46091</v>
      </c>
      <c r="AD435" s="2" t="str">
        <f>VLOOKUP($A435,MA_KH!$A:$Q,MA_KH!O$1,0)</f>
        <v>MEGA</v>
      </c>
      <c r="AE435" s="2" t="str">
        <f>VLOOKUP($A435,MA_KH!$A:$Q,MA_KH!P$1,0)</f>
        <v>CÔNG TY TNHH MM MEGA MARKET (VIỆT NAM)</v>
      </c>
    </row>
    <row r="436" spans="1:31" ht="25.5" customHeight="1">
      <c r="A436" s="54" t="s">
        <v>16289</v>
      </c>
      <c r="B436" s="54" t="s">
        <v>296</v>
      </c>
      <c r="C436" s="55">
        <v>46055</v>
      </c>
      <c r="D436" s="54" t="s">
        <v>17265</v>
      </c>
      <c r="E436" s="55">
        <v>46059</v>
      </c>
      <c r="F436" s="54" t="s">
        <v>19325</v>
      </c>
      <c r="G436" s="54" t="s">
        <v>17266</v>
      </c>
      <c r="H436" s="56">
        <v>501830</v>
      </c>
      <c r="I436" s="63">
        <v>0</v>
      </c>
      <c r="J436" s="56">
        <v>40146</v>
      </c>
      <c r="K436" s="65">
        <v>541976</v>
      </c>
      <c r="L436" s="64" t="s">
        <v>17236</v>
      </c>
      <c r="M436" s="6">
        <v>46091</v>
      </c>
      <c r="O436" s="32">
        <f>IF(Table1[[#This Row],[Phân loại]]="Tồn đầu kỳ",Table1[[#This Row],[Tổng giá trị]],0)</f>
        <v>0</v>
      </c>
      <c r="P436" s="7">
        <f>IF(Table1[[#This Row],[Số còn phải thu ĐK]]&lt;&gt;0,0,IF(Table1[[#This Row],[Phân loại]]="Bán hàng",Table1[[#This Row],[Tổng giá trị]],-Table1[[#This Row],[Tổng giá trị]]))</f>
        <v>541976</v>
      </c>
      <c r="Q436" s="32">
        <f>IF(M436&lt;&gt;"",IF(O436&lt;&gt;0,O436,P436),0)</f>
        <v>541976</v>
      </c>
      <c r="R436" s="7">
        <f>Table1[[#This Row],[Số còn phải thu ĐK]]+Table1[[#This Row],[Giá Trị HD sau CK]]-Table1[[#This Row],[Số tiền đã thu]]</f>
        <v>0</v>
      </c>
      <c r="S436" s="6">
        <f>IF(Table1[[#This Row],[Ngày hóa đơn]]&lt;&gt;"",Table1[[#This Row],[Ngày hóa đơn]],IF(Table1[[#This Row],[Ngày hạch toán]]&lt;&gt;"",Table1[[#This Row],[Ngày hạch toán]],""))</f>
        <v>46059</v>
      </c>
      <c r="T436" s="7"/>
      <c r="U436" s="6">
        <f>IF(Table1[[#This Row],[Ngày tính CN]]="","",S436+T436)</f>
        <v>46059</v>
      </c>
      <c r="V436" s="32">
        <f ca="1">IF(Table1[[#This Row],[Hạn thanh toán]]="","",IF((U436-NOW())&lt;0,0,(U436-NOW())))</f>
        <v>0</v>
      </c>
      <c r="W436" s="32"/>
      <c r="X436" s="32" t="str">
        <f ca="1">IF(OR(U436="",R436=0),"",IF((U436-NOW())&lt;0,-(U436-NOW()),0))</f>
        <v/>
      </c>
      <c r="Y436" s="2" t="str">
        <f>IF(R436=0,"Đã thanh toán",IF(X436="","",IF(X436&lt;=0,"Chưa đến hạn thanh toán",IF(X436&lt;=30,"Nợ quá hạn 30 ngày",IF(X436&lt;=60,"Nợ quá hạn từ 30 ngày đến 60 ngày",IF(X436&lt;=90,"Nợ quá hạn từ 60 ngày đến 90 ngày",IF(X436&lt;=120,"Nợ quá hạn từ 90 ngày đến 120 ngày","Nợ quá hạn hơn 120 ngày có khả năng mất thanh toán")))))))</f>
        <v>Đã thanh toán</v>
      </c>
      <c r="Z436" s="42">
        <f>IF(S436="","",S436)</f>
        <v>46059</v>
      </c>
      <c r="AA436" s="42">
        <f>IF(M436="","",M436)</f>
        <v>46091</v>
      </c>
      <c r="AD436" s="2" t="str">
        <f>VLOOKUP($A436,MA_KH!$A:$Q,MA_KH!O$1,0)</f>
        <v>MEGA</v>
      </c>
      <c r="AE436" s="2" t="str">
        <f>VLOOKUP($A436,MA_KH!$A:$Q,MA_KH!P$1,0)</f>
        <v>CÔNG TY TNHH MM MEGA MARKET (VIỆT NAM)</v>
      </c>
    </row>
    <row r="437" spans="1:31" ht="25.5" customHeight="1">
      <c r="A437" s="54" t="s">
        <v>16303</v>
      </c>
      <c r="B437" s="54" t="s">
        <v>102</v>
      </c>
      <c r="C437" s="55">
        <v>46055</v>
      </c>
      <c r="D437" s="54" t="s">
        <v>17267</v>
      </c>
      <c r="E437" s="55">
        <v>46060</v>
      </c>
      <c r="F437" s="54" t="s">
        <v>19326</v>
      </c>
      <c r="G437" s="54" t="s">
        <v>17268</v>
      </c>
      <c r="H437" s="56">
        <v>18815400</v>
      </c>
      <c r="I437" s="63">
        <v>0</v>
      </c>
      <c r="J437" s="56">
        <v>1505232</v>
      </c>
      <c r="K437" s="65">
        <v>20320632</v>
      </c>
      <c r="L437" s="64" t="s">
        <v>17236</v>
      </c>
      <c r="M437" s="6">
        <v>46091</v>
      </c>
      <c r="O437" s="32">
        <f>IF(Table1[[#This Row],[Phân loại]]="Tồn đầu kỳ",Table1[[#This Row],[Tổng giá trị]],0)</f>
        <v>0</v>
      </c>
      <c r="P437" s="7">
        <f>IF(Table1[[#This Row],[Số còn phải thu ĐK]]&lt;&gt;0,0,IF(Table1[[#This Row],[Phân loại]]="Bán hàng",Table1[[#This Row],[Tổng giá trị]],-Table1[[#This Row],[Tổng giá trị]]))</f>
        <v>20320632</v>
      </c>
      <c r="Q437" s="32">
        <f>IF(M437&lt;&gt;"",IF(O437&lt;&gt;0,O437,P437),0)</f>
        <v>20320632</v>
      </c>
      <c r="R437" s="7">
        <f>Table1[[#This Row],[Số còn phải thu ĐK]]+Table1[[#This Row],[Giá Trị HD sau CK]]-Table1[[#This Row],[Số tiền đã thu]]</f>
        <v>0</v>
      </c>
      <c r="S437" s="6">
        <f>IF(Table1[[#This Row],[Ngày hóa đơn]]&lt;&gt;"",Table1[[#This Row],[Ngày hóa đơn]],IF(Table1[[#This Row],[Ngày hạch toán]]&lt;&gt;"",Table1[[#This Row],[Ngày hạch toán]],""))</f>
        <v>46060</v>
      </c>
      <c r="T437" s="7"/>
      <c r="U437" s="6">
        <f>IF(Table1[[#This Row],[Ngày tính CN]]="","",S437+T437)</f>
        <v>46060</v>
      </c>
      <c r="V437" s="32">
        <f ca="1">IF(Table1[[#This Row],[Hạn thanh toán]]="","",IF((U437-NOW())&lt;0,0,(U437-NOW())))</f>
        <v>0</v>
      </c>
      <c r="W437" s="32"/>
      <c r="X437" s="32" t="str">
        <f ca="1">IF(OR(U437="",R437=0),"",IF((U437-NOW())&lt;0,-(U437-NOW()),0))</f>
        <v/>
      </c>
      <c r="Y437" s="2" t="str">
        <f>IF(R437=0,"Đã thanh toán",IF(X437="","",IF(X437&lt;=0,"Chưa đến hạn thanh toán",IF(X437&lt;=30,"Nợ quá hạn 30 ngày",IF(X437&lt;=60,"Nợ quá hạn từ 30 ngày đến 60 ngày",IF(X437&lt;=90,"Nợ quá hạn từ 60 ngày đến 90 ngày",IF(X437&lt;=120,"Nợ quá hạn từ 90 ngày đến 120 ngày","Nợ quá hạn hơn 120 ngày có khả năng mất thanh toán")))))))</f>
        <v>Đã thanh toán</v>
      </c>
      <c r="Z437" s="42">
        <f>IF(S437="","",S437)</f>
        <v>46060</v>
      </c>
      <c r="AA437" s="42">
        <f>IF(M437="","",M437)</f>
        <v>46091</v>
      </c>
      <c r="AD437" s="2" t="str">
        <f>VLOOKUP($A437,MA_KH!$A:$Q,MA_KH!O$1,0)</f>
        <v>MEGA</v>
      </c>
      <c r="AE437" s="2" t="str">
        <f>VLOOKUP($A437,MA_KH!$A:$Q,MA_KH!P$1,0)</f>
        <v>CÔNG TY TNHH MM MEGA MARKET (VIỆT NAM)</v>
      </c>
    </row>
    <row r="438" spans="1:31" ht="25.5" customHeight="1">
      <c r="A438" s="54" t="s">
        <v>16303</v>
      </c>
      <c r="B438" s="54" t="s">
        <v>102</v>
      </c>
      <c r="C438" s="55">
        <v>46055</v>
      </c>
      <c r="D438" s="54" t="s">
        <v>17269</v>
      </c>
      <c r="E438" s="55">
        <v>46063</v>
      </c>
      <c r="F438" s="54" t="s">
        <v>19327</v>
      </c>
      <c r="G438" s="54" t="s">
        <v>17270</v>
      </c>
      <c r="H438" s="56">
        <v>31358200</v>
      </c>
      <c r="I438" s="63">
        <v>0</v>
      </c>
      <c r="J438" s="56">
        <v>2508656</v>
      </c>
      <c r="K438" s="65">
        <v>33866856</v>
      </c>
      <c r="L438" s="64" t="s">
        <v>17236</v>
      </c>
      <c r="M438" s="6">
        <v>46091</v>
      </c>
      <c r="O438" s="32">
        <f>IF(Table1[[#This Row],[Phân loại]]="Tồn đầu kỳ",Table1[[#This Row],[Tổng giá trị]],0)</f>
        <v>0</v>
      </c>
      <c r="P438" s="7">
        <f>IF(Table1[[#This Row],[Số còn phải thu ĐK]]&lt;&gt;0,0,IF(Table1[[#This Row],[Phân loại]]="Bán hàng",Table1[[#This Row],[Tổng giá trị]],-Table1[[#This Row],[Tổng giá trị]]))</f>
        <v>33866856</v>
      </c>
      <c r="Q438" s="32">
        <f>IF(M438&lt;&gt;"",IF(O438&lt;&gt;0,O438,P438),0)</f>
        <v>33866856</v>
      </c>
      <c r="R438" s="7">
        <f>Table1[[#This Row],[Số còn phải thu ĐK]]+Table1[[#This Row],[Giá Trị HD sau CK]]-Table1[[#This Row],[Số tiền đã thu]]</f>
        <v>0</v>
      </c>
      <c r="S438" s="6">
        <f>IF(Table1[[#This Row],[Ngày hóa đơn]]&lt;&gt;"",Table1[[#This Row],[Ngày hóa đơn]],IF(Table1[[#This Row],[Ngày hạch toán]]&lt;&gt;"",Table1[[#This Row],[Ngày hạch toán]],""))</f>
        <v>46063</v>
      </c>
      <c r="T438" s="7"/>
      <c r="U438" s="6">
        <f>IF(Table1[[#This Row],[Ngày tính CN]]="","",S438+T438)</f>
        <v>46063</v>
      </c>
      <c r="V438" s="32">
        <f ca="1">IF(Table1[[#This Row],[Hạn thanh toán]]="","",IF((U438-NOW())&lt;0,0,(U438-NOW())))</f>
        <v>0</v>
      </c>
      <c r="W438" s="32"/>
      <c r="X438" s="32" t="str">
        <f ca="1">IF(OR(U438="",R438=0),"",IF((U438-NOW())&lt;0,-(U438-NOW()),0))</f>
        <v/>
      </c>
      <c r="Y438" s="2" t="str">
        <f>IF(R438=0,"Đã thanh toán",IF(X438="","",IF(X438&lt;=0,"Chưa đến hạn thanh toán",IF(X438&lt;=30,"Nợ quá hạn 30 ngày",IF(X438&lt;=60,"Nợ quá hạn từ 30 ngày đến 60 ngày",IF(X438&lt;=90,"Nợ quá hạn từ 60 ngày đến 90 ngày",IF(X438&lt;=120,"Nợ quá hạn từ 90 ngày đến 120 ngày","Nợ quá hạn hơn 120 ngày có khả năng mất thanh toán")))))))</f>
        <v>Đã thanh toán</v>
      </c>
      <c r="Z438" s="42">
        <f>IF(S438="","",S438)</f>
        <v>46063</v>
      </c>
      <c r="AA438" s="42">
        <f>IF(M438="","",M438)</f>
        <v>46091</v>
      </c>
      <c r="AD438" s="2" t="str">
        <f>VLOOKUP($A438,MA_KH!$A:$Q,MA_KH!O$1,0)</f>
        <v>MEGA</v>
      </c>
      <c r="AE438" s="2" t="str">
        <f>VLOOKUP($A438,MA_KH!$A:$Q,MA_KH!P$1,0)</f>
        <v>CÔNG TY TNHH MM MEGA MARKET (VIỆT NAM)</v>
      </c>
    </row>
    <row r="439" spans="1:31" ht="25.5" customHeight="1">
      <c r="A439" s="54" t="s">
        <v>16303</v>
      </c>
      <c r="B439" s="54" t="s">
        <v>102</v>
      </c>
      <c r="C439" s="55">
        <v>46055</v>
      </c>
      <c r="D439" s="54" t="s">
        <v>17271</v>
      </c>
      <c r="E439" s="55">
        <v>46063</v>
      </c>
      <c r="F439" s="54" t="s">
        <v>19328</v>
      </c>
      <c r="G439" s="54" t="s">
        <v>17272</v>
      </c>
      <c r="H439" s="56">
        <v>200732</v>
      </c>
      <c r="I439" s="63">
        <v>0</v>
      </c>
      <c r="J439" s="56">
        <v>16059</v>
      </c>
      <c r="K439" s="65">
        <v>216791</v>
      </c>
      <c r="L439" s="64" t="s">
        <v>17236</v>
      </c>
      <c r="M439" s="6">
        <v>46091</v>
      </c>
      <c r="O439" s="32">
        <f>IF(Table1[[#This Row],[Phân loại]]="Tồn đầu kỳ",Table1[[#This Row],[Tổng giá trị]],0)</f>
        <v>0</v>
      </c>
      <c r="P439" s="7">
        <f>IF(Table1[[#This Row],[Số còn phải thu ĐK]]&lt;&gt;0,0,IF(Table1[[#This Row],[Phân loại]]="Bán hàng",Table1[[#This Row],[Tổng giá trị]],-Table1[[#This Row],[Tổng giá trị]]))</f>
        <v>216791</v>
      </c>
      <c r="Q439" s="32">
        <f>IF(M439&lt;&gt;"",IF(O439&lt;&gt;0,O439,P439),0)</f>
        <v>216791</v>
      </c>
      <c r="R439" s="7">
        <f>Table1[[#This Row],[Số còn phải thu ĐK]]+Table1[[#This Row],[Giá Trị HD sau CK]]-Table1[[#This Row],[Số tiền đã thu]]</f>
        <v>0</v>
      </c>
      <c r="S439" s="6">
        <f>IF(Table1[[#This Row],[Ngày hóa đơn]]&lt;&gt;"",Table1[[#This Row],[Ngày hóa đơn]],IF(Table1[[#This Row],[Ngày hạch toán]]&lt;&gt;"",Table1[[#This Row],[Ngày hạch toán]],""))</f>
        <v>46063</v>
      </c>
      <c r="T439" s="7"/>
      <c r="U439" s="6">
        <f>IF(Table1[[#This Row],[Ngày tính CN]]="","",S439+T439)</f>
        <v>46063</v>
      </c>
      <c r="V439" s="32">
        <f ca="1">IF(Table1[[#This Row],[Hạn thanh toán]]="","",IF((U439-NOW())&lt;0,0,(U439-NOW())))</f>
        <v>0</v>
      </c>
      <c r="W439" s="32"/>
      <c r="X439" s="32" t="str">
        <f ca="1">IF(OR(U439="",R439=0),"",IF((U439-NOW())&lt;0,-(U439-NOW()),0))</f>
        <v/>
      </c>
      <c r="Y439" s="2" t="str">
        <f>IF(R439=0,"Đã thanh toán",IF(X439="","",IF(X439&lt;=0,"Chưa đến hạn thanh toán",IF(X439&lt;=30,"Nợ quá hạn 30 ngày",IF(X439&lt;=60,"Nợ quá hạn từ 30 ngày đến 60 ngày",IF(X439&lt;=90,"Nợ quá hạn từ 60 ngày đến 90 ngày",IF(X439&lt;=120,"Nợ quá hạn từ 90 ngày đến 120 ngày","Nợ quá hạn hơn 120 ngày có khả năng mất thanh toán")))))))</f>
        <v>Đã thanh toán</v>
      </c>
      <c r="Z439" s="42">
        <f>IF(S439="","",S439)</f>
        <v>46063</v>
      </c>
      <c r="AA439" s="42">
        <f>IF(M439="","",M439)</f>
        <v>46091</v>
      </c>
      <c r="AD439" s="2" t="str">
        <f>VLOOKUP($A439,MA_KH!$A:$Q,MA_KH!O$1,0)</f>
        <v>MEGA</v>
      </c>
      <c r="AE439" s="2" t="str">
        <f>VLOOKUP($A439,MA_KH!$A:$Q,MA_KH!P$1,0)</f>
        <v>CÔNG TY TNHH MM MEGA MARKET (VIỆT NAM)</v>
      </c>
    </row>
    <row r="440" spans="1:31" ht="25.5" customHeight="1">
      <c r="A440" s="54" t="s">
        <v>16287</v>
      </c>
      <c r="B440" s="54" t="s">
        <v>253</v>
      </c>
      <c r="C440" s="55">
        <v>46055</v>
      </c>
      <c r="D440" s="54" t="s">
        <v>17273</v>
      </c>
      <c r="E440" s="55">
        <v>46055</v>
      </c>
      <c r="F440" s="54" t="s">
        <v>19329</v>
      </c>
      <c r="G440" s="54" t="s">
        <v>17274</v>
      </c>
      <c r="H440" s="56">
        <v>1496500</v>
      </c>
      <c r="I440" s="63">
        <v>0</v>
      </c>
      <c r="J440" s="56">
        <v>119720</v>
      </c>
      <c r="K440" s="65">
        <v>1616220</v>
      </c>
      <c r="L440" s="64" t="s">
        <v>17238</v>
      </c>
      <c r="M440" s="6">
        <v>46063</v>
      </c>
      <c r="O440" s="32">
        <f>IF(Table1[[#This Row],[Phân loại]]="Tồn đầu kỳ",Table1[[#This Row],[Tổng giá trị]],0)</f>
        <v>0</v>
      </c>
      <c r="P440" s="7">
        <f>IF(Table1[[#This Row],[Số còn phải thu ĐK]]&lt;&gt;0,0,IF(Table1[[#This Row],[Phân loại]]="Bán hàng",Table1[[#This Row],[Tổng giá trị]],-Table1[[#This Row],[Tổng giá trị]]))</f>
        <v>-1616220</v>
      </c>
      <c r="Q440" s="32">
        <f>IF(M440&lt;&gt;"",IF(O440&lt;&gt;0,O440,P440),0)</f>
        <v>-1616220</v>
      </c>
      <c r="R440" s="7">
        <f>Table1[[#This Row],[Số còn phải thu ĐK]]+Table1[[#This Row],[Giá Trị HD sau CK]]-Table1[[#This Row],[Số tiền đã thu]]</f>
        <v>0</v>
      </c>
      <c r="S440" s="6">
        <f>IF(Table1[[#This Row],[Ngày hóa đơn]]&lt;&gt;"",Table1[[#This Row],[Ngày hóa đơn]],IF(Table1[[#This Row],[Ngày hạch toán]]&lt;&gt;"",Table1[[#This Row],[Ngày hạch toán]],""))</f>
        <v>46055</v>
      </c>
      <c r="T440" s="7"/>
      <c r="U440" s="6">
        <f>IF(Table1[[#This Row],[Ngày tính CN]]="","",S440+T440)</f>
        <v>46055</v>
      </c>
      <c r="V440" s="32">
        <f ca="1">IF(Table1[[#This Row],[Hạn thanh toán]]="","",IF((U440-NOW())&lt;0,0,(U440-NOW())))</f>
        <v>0</v>
      </c>
      <c r="W440" s="32"/>
      <c r="X440" s="32" t="str">
        <f ca="1">IF(OR(U440="",R440=0),"",IF((U440-NOW())&lt;0,-(U440-NOW()),0))</f>
        <v/>
      </c>
      <c r="Y440" s="2" t="str">
        <f>IF(R440=0,"Đã thanh toán",IF(X440="","",IF(X440&lt;=0,"Chưa đến hạn thanh toán",IF(X440&lt;=30,"Nợ quá hạn 30 ngày",IF(X440&lt;=60,"Nợ quá hạn từ 30 ngày đến 60 ngày",IF(X440&lt;=90,"Nợ quá hạn từ 60 ngày đến 90 ngày",IF(X440&lt;=120,"Nợ quá hạn từ 90 ngày đến 120 ngày","Nợ quá hạn hơn 120 ngày có khả năng mất thanh toán")))))))</f>
        <v>Đã thanh toán</v>
      </c>
      <c r="Z440" s="42">
        <f>IF(S440="","",S440)</f>
        <v>46055</v>
      </c>
      <c r="AA440" s="42">
        <f>IF(M440="","",M440)</f>
        <v>46063</v>
      </c>
      <c r="AD440" s="2" t="str">
        <f>VLOOKUP($A440,MA_KH!$A:$Q,MA_KH!O$1,0)</f>
        <v>MEGA</v>
      </c>
      <c r="AE440" s="2" t="str">
        <f>VLOOKUP($A440,MA_KH!$A:$Q,MA_KH!P$1,0)</f>
        <v>CÔNG TY TNHH MM MEGA MARKET (VIỆT NAM)</v>
      </c>
    </row>
    <row r="441" spans="1:31" ht="25.5" customHeight="1">
      <c r="A441" s="54" t="s">
        <v>16294</v>
      </c>
      <c r="B441" s="54" t="s">
        <v>259</v>
      </c>
      <c r="C441" s="55">
        <v>46055</v>
      </c>
      <c r="D441" s="54" t="s">
        <v>17275</v>
      </c>
      <c r="E441" s="55">
        <v>46055</v>
      </c>
      <c r="F441" s="54" t="s">
        <v>19330</v>
      </c>
      <c r="G441" s="54" t="s">
        <v>16821</v>
      </c>
      <c r="H441" s="56">
        <v>920000</v>
      </c>
      <c r="I441" s="63">
        <v>0</v>
      </c>
      <c r="J441" s="56">
        <v>73600</v>
      </c>
      <c r="K441" s="65">
        <v>993600</v>
      </c>
      <c r="L441" s="64" t="s">
        <v>17238</v>
      </c>
      <c r="M441" s="6">
        <v>46063</v>
      </c>
      <c r="O441" s="32">
        <f>IF(Table1[[#This Row],[Phân loại]]="Tồn đầu kỳ",Table1[[#This Row],[Tổng giá trị]],0)</f>
        <v>0</v>
      </c>
      <c r="P441" s="7">
        <f>IF(Table1[[#This Row],[Số còn phải thu ĐK]]&lt;&gt;0,0,IF(Table1[[#This Row],[Phân loại]]="Bán hàng",Table1[[#This Row],[Tổng giá trị]],-Table1[[#This Row],[Tổng giá trị]]))</f>
        <v>-993600</v>
      </c>
      <c r="Q441" s="32">
        <f>IF(M441&lt;&gt;"",IF(O441&lt;&gt;0,O441,P441),0)</f>
        <v>-993600</v>
      </c>
      <c r="R441" s="7">
        <f>Table1[[#This Row],[Số còn phải thu ĐK]]+Table1[[#This Row],[Giá Trị HD sau CK]]-Table1[[#This Row],[Số tiền đã thu]]</f>
        <v>0</v>
      </c>
      <c r="S441" s="6">
        <f>IF(Table1[[#This Row],[Ngày hóa đơn]]&lt;&gt;"",Table1[[#This Row],[Ngày hóa đơn]],IF(Table1[[#This Row],[Ngày hạch toán]]&lt;&gt;"",Table1[[#This Row],[Ngày hạch toán]],""))</f>
        <v>46055</v>
      </c>
      <c r="T441" s="7"/>
      <c r="U441" s="6">
        <f>IF(Table1[[#This Row],[Ngày tính CN]]="","",S441+T441)</f>
        <v>46055</v>
      </c>
      <c r="V441" s="32">
        <f ca="1">IF(Table1[[#This Row],[Hạn thanh toán]]="","",IF((U441-NOW())&lt;0,0,(U441-NOW())))</f>
        <v>0</v>
      </c>
      <c r="W441" s="32"/>
      <c r="X441" s="32" t="str">
        <f ca="1">IF(OR(U441="",R441=0),"",IF((U441-NOW())&lt;0,-(U441-NOW()),0))</f>
        <v/>
      </c>
      <c r="Y441" s="2" t="str">
        <f>IF(R441=0,"Đã thanh toán",IF(X441="","",IF(X441&lt;=0,"Chưa đến hạn thanh toán",IF(X441&lt;=30,"Nợ quá hạn 30 ngày",IF(X441&lt;=60,"Nợ quá hạn từ 30 ngày đến 60 ngày",IF(X441&lt;=90,"Nợ quá hạn từ 60 ngày đến 90 ngày",IF(X441&lt;=120,"Nợ quá hạn từ 90 ngày đến 120 ngày","Nợ quá hạn hơn 120 ngày có khả năng mất thanh toán")))))))</f>
        <v>Đã thanh toán</v>
      </c>
      <c r="Z441" s="42">
        <f>IF(S441="","",S441)</f>
        <v>46055</v>
      </c>
      <c r="AA441" s="42">
        <f>IF(M441="","",M441)</f>
        <v>46063</v>
      </c>
      <c r="AD441" s="2" t="str">
        <f>VLOOKUP($A441,MA_KH!$A:$Q,MA_KH!O$1,0)</f>
        <v>MEGA</v>
      </c>
      <c r="AE441" s="2" t="str">
        <f>VLOOKUP($A441,MA_KH!$A:$Q,MA_KH!P$1,0)</f>
        <v>CÔNG TY TNHH MM MEGA MARKET (VIỆT NAM)</v>
      </c>
    </row>
    <row r="442" spans="1:31" ht="25.5" customHeight="1">
      <c r="A442" s="54" t="s">
        <v>16294</v>
      </c>
      <c r="B442" s="54" t="s">
        <v>259</v>
      </c>
      <c r="C442" s="55">
        <v>46055</v>
      </c>
      <c r="D442" s="54" t="s">
        <v>17276</v>
      </c>
      <c r="E442" s="55">
        <v>46055</v>
      </c>
      <c r="F442" s="54" t="s">
        <v>19331</v>
      </c>
      <c r="G442" s="54" t="s">
        <v>16821</v>
      </c>
      <c r="H442" s="56">
        <v>1541606</v>
      </c>
      <c r="I442" s="63">
        <v>0</v>
      </c>
      <c r="J442" s="56">
        <v>123328</v>
      </c>
      <c r="K442" s="65">
        <v>1664934</v>
      </c>
      <c r="L442" s="64" t="s">
        <v>17238</v>
      </c>
      <c r="M442" s="6">
        <v>46063</v>
      </c>
      <c r="O442" s="32">
        <f>IF(Table1[[#This Row],[Phân loại]]="Tồn đầu kỳ",Table1[[#This Row],[Tổng giá trị]],0)</f>
        <v>0</v>
      </c>
      <c r="P442" s="7">
        <f>IF(Table1[[#This Row],[Số còn phải thu ĐK]]&lt;&gt;0,0,IF(Table1[[#This Row],[Phân loại]]="Bán hàng",Table1[[#This Row],[Tổng giá trị]],-Table1[[#This Row],[Tổng giá trị]]))</f>
        <v>-1664934</v>
      </c>
      <c r="Q442" s="32">
        <f>IF(M442&lt;&gt;"",IF(O442&lt;&gt;0,O442,P442),0)</f>
        <v>-1664934</v>
      </c>
      <c r="R442" s="7">
        <f>Table1[[#This Row],[Số còn phải thu ĐK]]+Table1[[#This Row],[Giá Trị HD sau CK]]-Table1[[#This Row],[Số tiền đã thu]]</f>
        <v>0</v>
      </c>
      <c r="S442" s="6">
        <f>IF(Table1[[#This Row],[Ngày hóa đơn]]&lt;&gt;"",Table1[[#This Row],[Ngày hóa đơn]],IF(Table1[[#This Row],[Ngày hạch toán]]&lt;&gt;"",Table1[[#This Row],[Ngày hạch toán]],""))</f>
        <v>46055</v>
      </c>
      <c r="T442" s="7"/>
      <c r="U442" s="6">
        <f>IF(Table1[[#This Row],[Ngày tính CN]]="","",S442+T442)</f>
        <v>46055</v>
      </c>
      <c r="V442" s="32">
        <f ca="1">IF(Table1[[#This Row],[Hạn thanh toán]]="","",IF((U442-NOW())&lt;0,0,(U442-NOW())))</f>
        <v>0</v>
      </c>
      <c r="W442" s="32"/>
      <c r="X442" s="32" t="str">
        <f ca="1">IF(OR(U442="",R442=0),"",IF((U442-NOW())&lt;0,-(U442-NOW()),0))</f>
        <v/>
      </c>
      <c r="Y442" s="2" t="str">
        <f>IF(R442=0,"Đã thanh toán",IF(X442="","",IF(X442&lt;=0,"Chưa đến hạn thanh toán",IF(X442&lt;=30,"Nợ quá hạn 30 ngày",IF(X442&lt;=60,"Nợ quá hạn từ 30 ngày đến 60 ngày",IF(X442&lt;=90,"Nợ quá hạn từ 60 ngày đến 90 ngày",IF(X442&lt;=120,"Nợ quá hạn từ 90 ngày đến 120 ngày","Nợ quá hạn hơn 120 ngày có khả năng mất thanh toán")))))))</f>
        <v>Đã thanh toán</v>
      </c>
      <c r="Z442" s="42">
        <f>IF(S442="","",S442)</f>
        <v>46055</v>
      </c>
      <c r="AA442" s="42">
        <f>IF(M442="","",M442)</f>
        <v>46063</v>
      </c>
      <c r="AD442" s="2" t="str">
        <f>VLOOKUP($A442,MA_KH!$A:$Q,MA_KH!O$1,0)</f>
        <v>MEGA</v>
      </c>
      <c r="AE442" s="2" t="str">
        <f>VLOOKUP($A442,MA_KH!$A:$Q,MA_KH!P$1,0)</f>
        <v>CÔNG TY TNHH MM MEGA MARKET (VIỆT NAM)</v>
      </c>
    </row>
    <row r="443" spans="1:31" ht="25.5" customHeight="1">
      <c r="A443" s="54" t="s">
        <v>16293</v>
      </c>
      <c r="B443" s="54" t="s">
        <v>386</v>
      </c>
      <c r="C443" s="55">
        <v>46055</v>
      </c>
      <c r="D443" s="54" t="s">
        <v>17277</v>
      </c>
      <c r="E443" s="55">
        <v>46055</v>
      </c>
      <c r="F443" s="54" t="s">
        <v>19192</v>
      </c>
      <c r="G443" s="54" t="s">
        <v>16859</v>
      </c>
      <c r="H443" s="56">
        <v>712500</v>
      </c>
      <c r="I443" s="63">
        <v>0</v>
      </c>
      <c r="J443" s="56">
        <v>57000</v>
      </c>
      <c r="K443" s="65">
        <v>769500</v>
      </c>
      <c r="L443" s="64" t="s">
        <v>17238</v>
      </c>
      <c r="M443" s="6">
        <v>46063</v>
      </c>
      <c r="O443" s="32">
        <f>IF(Table1[[#This Row],[Phân loại]]="Tồn đầu kỳ",Table1[[#This Row],[Tổng giá trị]],0)</f>
        <v>0</v>
      </c>
      <c r="P443" s="7">
        <f>IF(Table1[[#This Row],[Số còn phải thu ĐK]]&lt;&gt;0,0,IF(Table1[[#This Row],[Phân loại]]="Bán hàng",Table1[[#This Row],[Tổng giá trị]],-Table1[[#This Row],[Tổng giá trị]]))</f>
        <v>-769500</v>
      </c>
      <c r="Q443" s="32">
        <f>IF(M443&lt;&gt;"",IF(O443&lt;&gt;0,O443,P443),0)</f>
        <v>-769500</v>
      </c>
      <c r="R443" s="7">
        <f>Table1[[#This Row],[Số còn phải thu ĐK]]+Table1[[#This Row],[Giá Trị HD sau CK]]-Table1[[#This Row],[Số tiền đã thu]]</f>
        <v>0</v>
      </c>
      <c r="S443" s="6">
        <f>IF(Table1[[#This Row],[Ngày hóa đơn]]&lt;&gt;"",Table1[[#This Row],[Ngày hóa đơn]],IF(Table1[[#This Row],[Ngày hạch toán]]&lt;&gt;"",Table1[[#This Row],[Ngày hạch toán]],""))</f>
        <v>46055</v>
      </c>
      <c r="T443" s="7"/>
      <c r="U443" s="6">
        <f>IF(Table1[[#This Row],[Ngày tính CN]]="","",S443+T443)</f>
        <v>46055</v>
      </c>
      <c r="V443" s="32">
        <f ca="1">IF(Table1[[#This Row],[Hạn thanh toán]]="","",IF((U443-NOW())&lt;0,0,(U443-NOW())))</f>
        <v>0</v>
      </c>
      <c r="W443" s="32"/>
      <c r="X443" s="32" t="str">
        <f ca="1">IF(OR(U443="",R443=0),"",IF((U443-NOW())&lt;0,-(U443-NOW()),0))</f>
        <v/>
      </c>
      <c r="Y443" s="2" t="str">
        <f>IF(R443=0,"Đã thanh toán",IF(X443="","",IF(X443&lt;=0,"Chưa đến hạn thanh toán",IF(X443&lt;=30,"Nợ quá hạn 30 ngày",IF(X443&lt;=60,"Nợ quá hạn từ 30 ngày đến 60 ngày",IF(X443&lt;=90,"Nợ quá hạn từ 60 ngày đến 90 ngày",IF(X443&lt;=120,"Nợ quá hạn từ 90 ngày đến 120 ngày","Nợ quá hạn hơn 120 ngày có khả năng mất thanh toán")))))))</f>
        <v>Đã thanh toán</v>
      </c>
      <c r="Z443" s="42">
        <f>IF(S443="","",S443)</f>
        <v>46055</v>
      </c>
      <c r="AA443" s="42">
        <f>IF(M443="","",M443)</f>
        <v>46063</v>
      </c>
      <c r="AD443" s="2" t="str">
        <f>VLOOKUP($A443,MA_KH!$A:$Q,MA_KH!O$1,0)</f>
        <v>MEGA</v>
      </c>
      <c r="AE443" s="2" t="str">
        <f>VLOOKUP($A443,MA_KH!$A:$Q,MA_KH!P$1,0)</f>
        <v>CÔNG TY TNHH MM MEGA MARKET (VIỆT NAM)</v>
      </c>
    </row>
    <row r="444" spans="1:31" ht="25.5" customHeight="1">
      <c r="A444" s="54" t="s">
        <v>16294</v>
      </c>
      <c r="B444" s="54" t="s">
        <v>259</v>
      </c>
      <c r="C444" s="55">
        <v>46056</v>
      </c>
      <c r="D444" s="54" t="s">
        <v>17278</v>
      </c>
      <c r="E444" s="55">
        <v>46059</v>
      </c>
      <c r="F444" s="54" t="s">
        <v>19332</v>
      </c>
      <c r="G444" s="54" t="s">
        <v>17279</v>
      </c>
      <c r="H444" s="56">
        <v>1452745</v>
      </c>
      <c r="I444" s="63">
        <v>0</v>
      </c>
      <c r="J444" s="56">
        <v>116220</v>
      </c>
      <c r="K444" s="65">
        <v>1568965</v>
      </c>
      <c r="L444" s="64" t="s">
        <v>17236</v>
      </c>
      <c r="M444" s="6">
        <v>46091</v>
      </c>
      <c r="O444" s="32">
        <f>IF(Table1[[#This Row],[Phân loại]]="Tồn đầu kỳ",Table1[[#This Row],[Tổng giá trị]],0)</f>
        <v>0</v>
      </c>
      <c r="P444" s="7">
        <f>IF(Table1[[#This Row],[Số còn phải thu ĐK]]&lt;&gt;0,0,IF(Table1[[#This Row],[Phân loại]]="Bán hàng",Table1[[#This Row],[Tổng giá trị]],-Table1[[#This Row],[Tổng giá trị]]))</f>
        <v>1568965</v>
      </c>
      <c r="Q444" s="32">
        <f>IF(M444&lt;&gt;"",IF(O444&lt;&gt;0,O444,P444),0)</f>
        <v>1568965</v>
      </c>
      <c r="R444" s="7">
        <f>Table1[[#This Row],[Số còn phải thu ĐK]]+Table1[[#This Row],[Giá Trị HD sau CK]]-Table1[[#This Row],[Số tiền đã thu]]</f>
        <v>0</v>
      </c>
      <c r="S444" s="6">
        <f>IF(Table1[[#This Row],[Ngày hóa đơn]]&lt;&gt;"",Table1[[#This Row],[Ngày hóa đơn]],IF(Table1[[#This Row],[Ngày hạch toán]]&lt;&gt;"",Table1[[#This Row],[Ngày hạch toán]],""))</f>
        <v>46059</v>
      </c>
      <c r="T444" s="7"/>
      <c r="U444" s="6">
        <f>IF(Table1[[#This Row],[Ngày tính CN]]="","",S444+T444)</f>
        <v>46059</v>
      </c>
      <c r="V444" s="32">
        <f ca="1">IF(Table1[[#This Row],[Hạn thanh toán]]="","",IF((U444-NOW())&lt;0,0,(U444-NOW())))</f>
        <v>0</v>
      </c>
      <c r="W444" s="32"/>
      <c r="X444" s="32" t="str">
        <f ca="1">IF(OR(U444="",R444=0),"",IF((U444-NOW())&lt;0,-(U444-NOW()),0))</f>
        <v/>
      </c>
      <c r="Y444" s="2" t="str">
        <f>IF(R444=0,"Đã thanh toán",IF(X444="","",IF(X444&lt;=0,"Chưa đến hạn thanh toán",IF(X444&lt;=30,"Nợ quá hạn 30 ngày",IF(X444&lt;=60,"Nợ quá hạn từ 30 ngày đến 60 ngày",IF(X444&lt;=90,"Nợ quá hạn từ 60 ngày đến 90 ngày",IF(X444&lt;=120,"Nợ quá hạn từ 90 ngày đến 120 ngày","Nợ quá hạn hơn 120 ngày có khả năng mất thanh toán")))))))</f>
        <v>Đã thanh toán</v>
      </c>
      <c r="Z444" s="42">
        <f>IF(S444="","",S444)</f>
        <v>46059</v>
      </c>
      <c r="AA444" s="42">
        <f>IF(M444="","",M444)</f>
        <v>46091</v>
      </c>
      <c r="AD444" s="2" t="str">
        <f>VLOOKUP($A444,MA_KH!$A:$Q,MA_KH!O$1,0)</f>
        <v>MEGA</v>
      </c>
      <c r="AE444" s="2" t="str">
        <f>VLOOKUP($A444,MA_KH!$A:$Q,MA_KH!P$1,0)</f>
        <v>CÔNG TY TNHH MM MEGA MARKET (VIỆT NAM)</v>
      </c>
    </row>
    <row r="445" spans="1:31" ht="25.5" customHeight="1">
      <c r="A445" s="54" t="s">
        <v>16294</v>
      </c>
      <c r="B445" s="54" t="s">
        <v>259</v>
      </c>
      <c r="C445" s="55">
        <v>46056</v>
      </c>
      <c r="D445" s="54" t="s">
        <v>17280</v>
      </c>
      <c r="E445" s="55">
        <v>46059</v>
      </c>
      <c r="F445" s="54" t="s">
        <v>19333</v>
      </c>
      <c r="G445" s="54" t="s">
        <v>17281</v>
      </c>
      <c r="H445" s="56">
        <v>948650</v>
      </c>
      <c r="I445" s="63">
        <v>0</v>
      </c>
      <c r="J445" s="56">
        <v>75892</v>
      </c>
      <c r="K445" s="65">
        <v>1024542</v>
      </c>
      <c r="L445" s="64" t="s">
        <v>17236</v>
      </c>
      <c r="M445" s="6">
        <v>46091</v>
      </c>
      <c r="O445" s="32">
        <f>IF(Table1[[#This Row],[Phân loại]]="Tồn đầu kỳ",Table1[[#This Row],[Tổng giá trị]],0)</f>
        <v>0</v>
      </c>
      <c r="P445" s="7">
        <f>IF(Table1[[#This Row],[Số còn phải thu ĐK]]&lt;&gt;0,0,IF(Table1[[#This Row],[Phân loại]]="Bán hàng",Table1[[#This Row],[Tổng giá trị]],-Table1[[#This Row],[Tổng giá trị]]))</f>
        <v>1024542</v>
      </c>
      <c r="Q445" s="32">
        <f>IF(M445&lt;&gt;"",IF(O445&lt;&gt;0,O445,P445),0)</f>
        <v>1024542</v>
      </c>
      <c r="R445" s="7">
        <f>Table1[[#This Row],[Số còn phải thu ĐK]]+Table1[[#This Row],[Giá Trị HD sau CK]]-Table1[[#This Row],[Số tiền đã thu]]</f>
        <v>0</v>
      </c>
      <c r="S445" s="6">
        <f>IF(Table1[[#This Row],[Ngày hóa đơn]]&lt;&gt;"",Table1[[#This Row],[Ngày hóa đơn]],IF(Table1[[#This Row],[Ngày hạch toán]]&lt;&gt;"",Table1[[#This Row],[Ngày hạch toán]],""))</f>
        <v>46059</v>
      </c>
      <c r="T445" s="7"/>
      <c r="U445" s="6">
        <f>IF(Table1[[#This Row],[Ngày tính CN]]="","",S445+T445)</f>
        <v>46059</v>
      </c>
      <c r="V445" s="32">
        <f ca="1">IF(Table1[[#This Row],[Hạn thanh toán]]="","",IF((U445-NOW())&lt;0,0,(U445-NOW())))</f>
        <v>0</v>
      </c>
      <c r="W445" s="32"/>
      <c r="X445" s="32" t="str">
        <f ca="1">IF(OR(U445="",R445=0),"",IF((U445-NOW())&lt;0,-(U445-NOW()),0))</f>
        <v/>
      </c>
      <c r="Y445" s="2" t="str">
        <f>IF(R445=0,"Đã thanh toán",IF(X445="","",IF(X445&lt;=0,"Chưa đến hạn thanh toán",IF(X445&lt;=30,"Nợ quá hạn 30 ngày",IF(X445&lt;=60,"Nợ quá hạn từ 30 ngày đến 60 ngày",IF(X445&lt;=90,"Nợ quá hạn từ 60 ngày đến 90 ngày",IF(X445&lt;=120,"Nợ quá hạn từ 90 ngày đến 120 ngày","Nợ quá hạn hơn 120 ngày có khả năng mất thanh toán")))))))</f>
        <v>Đã thanh toán</v>
      </c>
      <c r="Z445" s="42">
        <f>IF(S445="","",S445)</f>
        <v>46059</v>
      </c>
      <c r="AA445" s="42">
        <f>IF(M445="","",M445)</f>
        <v>46091</v>
      </c>
      <c r="AD445" s="2" t="str">
        <f>VLOOKUP($A445,MA_KH!$A:$Q,MA_KH!O$1,0)</f>
        <v>MEGA</v>
      </c>
      <c r="AE445" s="2" t="str">
        <f>VLOOKUP($A445,MA_KH!$A:$Q,MA_KH!P$1,0)</f>
        <v>CÔNG TY TNHH MM MEGA MARKET (VIỆT NAM)</v>
      </c>
    </row>
    <row r="446" spans="1:31" ht="25.5" customHeight="1">
      <c r="A446" s="54" t="s">
        <v>16299</v>
      </c>
      <c r="B446" s="54" t="s">
        <v>190</v>
      </c>
      <c r="C446" s="55">
        <v>46056</v>
      </c>
      <c r="D446" s="54" t="s">
        <v>17282</v>
      </c>
      <c r="E446" s="55">
        <v>46059</v>
      </c>
      <c r="F446" s="54" t="s">
        <v>19334</v>
      </c>
      <c r="G446" s="54" t="s">
        <v>17283</v>
      </c>
      <c r="H446" s="56">
        <v>13734760</v>
      </c>
      <c r="I446" s="63">
        <v>0</v>
      </c>
      <c r="J446" s="56">
        <v>1098781</v>
      </c>
      <c r="K446" s="65">
        <v>14833541</v>
      </c>
      <c r="L446" s="64" t="s">
        <v>17236</v>
      </c>
      <c r="M446" s="6">
        <v>46091</v>
      </c>
      <c r="O446" s="32">
        <f>IF(Table1[[#This Row],[Phân loại]]="Tồn đầu kỳ",Table1[[#This Row],[Tổng giá trị]],0)</f>
        <v>0</v>
      </c>
      <c r="P446" s="7">
        <f>IF(Table1[[#This Row],[Số còn phải thu ĐK]]&lt;&gt;0,0,IF(Table1[[#This Row],[Phân loại]]="Bán hàng",Table1[[#This Row],[Tổng giá trị]],-Table1[[#This Row],[Tổng giá trị]]))</f>
        <v>14833541</v>
      </c>
      <c r="Q446" s="32">
        <f>IF(M446&lt;&gt;"",IF(O446&lt;&gt;0,O446,P446),0)</f>
        <v>14833541</v>
      </c>
      <c r="R446" s="7">
        <f>Table1[[#This Row],[Số còn phải thu ĐK]]+Table1[[#This Row],[Giá Trị HD sau CK]]-Table1[[#This Row],[Số tiền đã thu]]</f>
        <v>0</v>
      </c>
      <c r="S446" s="6">
        <f>IF(Table1[[#This Row],[Ngày hóa đơn]]&lt;&gt;"",Table1[[#This Row],[Ngày hóa đơn]],IF(Table1[[#This Row],[Ngày hạch toán]]&lt;&gt;"",Table1[[#This Row],[Ngày hạch toán]],""))</f>
        <v>46059</v>
      </c>
      <c r="T446" s="7"/>
      <c r="U446" s="6">
        <f>IF(Table1[[#This Row],[Ngày tính CN]]="","",S446+T446)</f>
        <v>46059</v>
      </c>
      <c r="V446" s="32">
        <f ca="1">IF(Table1[[#This Row],[Hạn thanh toán]]="","",IF((U446-NOW())&lt;0,0,(U446-NOW())))</f>
        <v>0</v>
      </c>
      <c r="W446" s="32"/>
      <c r="X446" s="32" t="str">
        <f ca="1">IF(OR(U446="",R446=0),"",IF((U446-NOW())&lt;0,-(U446-NOW()),0))</f>
        <v/>
      </c>
      <c r="Y446" s="2" t="str">
        <f>IF(R446=0,"Đã thanh toán",IF(X446="","",IF(X446&lt;=0,"Chưa đến hạn thanh toán",IF(X446&lt;=30,"Nợ quá hạn 30 ngày",IF(X446&lt;=60,"Nợ quá hạn từ 30 ngày đến 60 ngày",IF(X446&lt;=90,"Nợ quá hạn từ 60 ngày đến 90 ngày",IF(X446&lt;=120,"Nợ quá hạn từ 90 ngày đến 120 ngày","Nợ quá hạn hơn 120 ngày có khả năng mất thanh toán")))))))</f>
        <v>Đã thanh toán</v>
      </c>
      <c r="Z446" s="42">
        <f>IF(S446="","",S446)</f>
        <v>46059</v>
      </c>
      <c r="AA446" s="42">
        <f>IF(M446="","",M446)</f>
        <v>46091</v>
      </c>
      <c r="AD446" s="2" t="str">
        <f>VLOOKUP($A446,MA_KH!$A:$Q,MA_KH!O$1,0)</f>
        <v>MEGA</v>
      </c>
      <c r="AE446" s="2" t="str">
        <f>VLOOKUP($A446,MA_KH!$A:$Q,MA_KH!P$1,0)</f>
        <v>CÔNG TY TNHH MM MEGA MARKET (VIỆT NAM)</v>
      </c>
    </row>
    <row r="447" spans="1:31" ht="25.5" customHeight="1">
      <c r="A447" s="54" t="s">
        <v>16299</v>
      </c>
      <c r="B447" s="54" t="s">
        <v>190</v>
      </c>
      <c r="C447" s="55">
        <v>46056</v>
      </c>
      <c r="D447" s="54" t="s">
        <v>17284</v>
      </c>
      <c r="E447" s="55">
        <v>46059</v>
      </c>
      <c r="F447" s="54" t="s">
        <v>19335</v>
      </c>
      <c r="G447" s="54" t="s">
        <v>17285</v>
      </c>
      <c r="H447" s="56">
        <v>14072150</v>
      </c>
      <c r="I447" s="63">
        <v>0</v>
      </c>
      <c r="J447" s="56">
        <v>1125772</v>
      </c>
      <c r="K447" s="65">
        <v>15197922</v>
      </c>
      <c r="L447" s="64" t="s">
        <v>17236</v>
      </c>
      <c r="M447" s="6">
        <v>46091</v>
      </c>
      <c r="O447" s="32">
        <f>IF(Table1[[#This Row],[Phân loại]]="Tồn đầu kỳ",Table1[[#This Row],[Tổng giá trị]],0)</f>
        <v>0</v>
      </c>
      <c r="P447" s="7">
        <f>IF(Table1[[#This Row],[Số còn phải thu ĐK]]&lt;&gt;0,0,IF(Table1[[#This Row],[Phân loại]]="Bán hàng",Table1[[#This Row],[Tổng giá trị]],-Table1[[#This Row],[Tổng giá trị]]))</f>
        <v>15197922</v>
      </c>
      <c r="Q447" s="32">
        <f>IF(M447&lt;&gt;"",IF(O447&lt;&gt;0,O447,P447),0)</f>
        <v>15197922</v>
      </c>
      <c r="R447" s="7">
        <f>Table1[[#This Row],[Số còn phải thu ĐK]]+Table1[[#This Row],[Giá Trị HD sau CK]]-Table1[[#This Row],[Số tiền đã thu]]</f>
        <v>0</v>
      </c>
      <c r="S447" s="6">
        <f>IF(Table1[[#This Row],[Ngày hóa đơn]]&lt;&gt;"",Table1[[#This Row],[Ngày hóa đơn]],IF(Table1[[#This Row],[Ngày hạch toán]]&lt;&gt;"",Table1[[#This Row],[Ngày hạch toán]],""))</f>
        <v>46059</v>
      </c>
      <c r="T447" s="7"/>
      <c r="U447" s="6">
        <f>IF(Table1[[#This Row],[Ngày tính CN]]="","",S447+T447)</f>
        <v>46059</v>
      </c>
      <c r="V447" s="32">
        <f ca="1">IF(Table1[[#This Row],[Hạn thanh toán]]="","",IF((U447-NOW())&lt;0,0,(U447-NOW())))</f>
        <v>0</v>
      </c>
      <c r="W447" s="32"/>
      <c r="X447" s="32" t="str">
        <f ca="1">IF(OR(U447="",R447=0),"",IF((U447-NOW())&lt;0,-(U447-NOW()),0))</f>
        <v/>
      </c>
      <c r="Y447" s="2" t="str">
        <f>IF(R447=0,"Đã thanh toán",IF(X447="","",IF(X447&lt;=0,"Chưa đến hạn thanh toán",IF(X447&lt;=30,"Nợ quá hạn 30 ngày",IF(X447&lt;=60,"Nợ quá hạn từ 30 ngày đến 60 ngày",IF(X447&lt;=90,"Nợ quá hạn từ 60 ngày đến 90 ngày",IF(X447&lt;=120,"Nợ quá hạn từ 90 ngày đến 120 ngày","Nợ quá hạn hơn 120 ngày có khả năng mất thanh toán")))))))</f>
        <v>Đã thanh toán</v>
      </c>
      <c r="Z447" s="42">
        <f>IF(S447="","",S447)</f>
        <v>46059</v>
      </c>
      <c r="AA447" s="42">
        <f>IF(M447="","",M447)</f>
        <v>46091</v>
      </c>
      <c r="AD447" s="2" t="str">
        <f>VLOOKUP($A447,MA_KH!$A:$Q,MA_KH!O$1,0)</f>
        <v>MEGA</v>
      </c>
      <c r="AE447" s="2" t="str">
        <f>VLOOKUP($A447,MA_KH!$A:$Q,MA_KH!P$1,0)</f>
        <v>CÔNG TY TNHH MM MEGA MARKET (VIỆT NAM)</v>
      </c>
    </row>
    <row r="448" spans="1:31" ht="25.5" customHeight="1">
      <c r="A448" s="54" t="s">
        <v>16303</v>
      </c>
      <c r="B448" s="54" t="s">
        <v>102</v>
      </c>
      <c r="C448" s="55">
        <v>46056</v>
      </c>
      <c r="D448" s="54" t="s">
        <v>17286</v>
      </c>
      <c r="E448" s="55">
        <v>46059</v>
      </c>
      <c r="F448" s="54" t="s">
        <v>19336</v>
      </c>
      <c r="G448" s="54" t="s">
        <v>17287</v>
      </c>
      <c r="H448" s="56">
        <v>3763080</v>
      </c>
      <c r="I448" s="63">
        <v>0</v>
      </c>
      <c r="J448" s="56">
        <v>301046</v>
      </c>
      <c r="K448" s="65">
        <v>4064126</v>
      </c>
      <c r="L448" s="64" t="s">
        <v>17236</v>
      </c>
      <c r="M448" s="6">
        <v>46091</v>
      </c>
      <c r="O448" s="32">
        <f>IF(Table1[[#This Row],[Phân loại]]="Tồn đầu kỳ",Table1[[#This Row],[Tổng giá trị]],0)</f>
        <v>0</v>
      </c>
      <c r="P448" s="7">
        <f>IF(Table1[[#This Row],[Số còn phải thu ĐK]]&lt;&gt;0,0,IF(Table1[[#This Row],[Phân loại]]="Bán hàng",Table1[[#This Row],[Tổng giá trị]],-Table1[[#This Row],[Tổng giá trị]]))</f>
        <v>4064126</v>
      </c>
      <c r="Q448" s="32">
        <f>IF(M448&lt;&gt;"",IF(O448&lt;&gt;0,O448,P448),0)</f>
        <v>4064126</v>
      </c>
      <c r="R448" s="7">
        <f>Table1[[#This Row],[Số còn phải thu ĐK]]+Table1[[#This Row],[Giá Trị HD sau CK]]-Table1[[#This Row],[Số tiền đã thu]]</f>
        <v>0</v>
      </c>
      <c r="S448" s="6">
        <f>IF(Table1[[#This Row],[Ngày hóa đơn]]&lt;&gt;"",Table1[[#This Row],[Ngày hóa đơn]],IF(Table1[[#This Row],[Ngày hạch toán]]&lt;&gt;"",Table1[[#This Row],[Ngày hạch toán]],""))</f>
        <v>46059</v>
      </c>
      <c r="T448" s="7"/>
      <c r="U448" s="6">
        <f>IF(Table1[[#This Row],[Ngày tính CN]]="","",S448+T448)</f>
        <v>46059</v>
      </c>
      <c r="V448" s="32">
        <f ca="1">IF(Table1[[#This Row],[Hạn thanh toán]]="","",IF((U448-NOW())&lt;0,0,(U448-NOW())))</f>
        <v>0</v>
      </c>
      <c r="W448" s="32"/>
      <c r="X448" s="32" t="str">
        <f ca="1">IF(OR(U448="",R448=0),"",IF((U448-NOW())&lt;0,-(U448-NOW()),0))</f>
        <v/>
      </c>
      <c r="Y448" s="2" t="str">
        <f>IF(R448=0,"Đã thanh toán",IF(X448="","",IF(X448&lt;=0,"Chưa đến hạn thanh toán",IF(X448&lt;=30,"Nợ quá hạn 30 ngày",IF(X448&lt;=60,"Nợ quá hạn từ 30 ngày đến 60 ngày",IF(X448&lt;=90,"Nợ quá hạn từ 60 ngày đến 90 ngày",IF(X448&lt;=120,"Nợ quá hạn từ 90 ngày đến 120 ngày","Nợ quá hạn hơn 120 ngày có khả năng mất thanh toán")))))))</f>
        <v>Đã thanh toán</v>
      </c>
      <c r="Z448" s="42">
        <f>IF(S448="","",S448)</f>
        <v>46059</v>
      </c>
      <c r="AA448" s="42">
        <f>IF(M448="","",M448)</f>
        <v>46091</v>
      </c>
      <c r="AD448" s="2" t="str">
        <f>VLOOKUP($A448,MA_KH!$A:$Q,MA_KH!O$1,0)</f>
        <v>MEGA</v>
      </c>
      <c r="AE448" s="2" t="str">
        <f>VLOOKUP($A448,MA_KH!$A:$Q,MA_KH!P$1,0)</f>
        <v>CÔNG TY TNHH MM MEGA MARKET (VIỆT NAM)</v>
      </c>
    </row>
    <row r="449" spans="1:31" ht="25.5" customHeight="1">
      <c r="A449" s="54" t="s">
        <v>16299</v>
      </c>
      <c r="B449" s="54" t="s">
        <v>190</v>
      </c>
      <c r="C449" s="55">
        <v>46057</v>
      </c>
      <c r="D449" s="54" t="s">
        <v>17288</v>
      </c>
      <c r="E449" s="55">
        <v>46065</v>
      </c>
      <c r="F449" s="54" t="s">
        <v>19337</v>
      </c>
      <c r="G449" s="54" t="s">
        <v>17289</v>
      </c>
      <c r="H449" s="56">
        <v>948650</v>
      </c>
      <c r="I449" s="63">
        <v>0</v>
      </c>
      <c r="J449" s="56">
        <v>75892</v>
      </c>
      <c r="K449" s="65">
        <v>1024542</v>
      </c>
      <c r="L449" s="64" t="s">
        <v>17236</v>
      </c>
      <c r="M449" s="6">
        <v>46105</v>
      </c>
      <c r="O449" s="32">
        <f>IF(Table1[[#This Row],[Phân loại]]="Tồn đầu kỳ",Table1[[#This Row],[Tổng giá trị]],0)</f>
        <v>0</v>
      </c>
      <c r="P449" s="7">
        <f>IF(Table1[[#This Row],[Số còn phải thu ĐK]]&lt;&gt;0,0,IF(Table1[[#This Row],[Phân loại]]="Bán hàng",Table1[[#This Row],[Tổng giá trị]],-Table1[[#This Row],[Tổng giá trị]]))</f>
        <v>1024542</v>
      </c>
      <c r="Q449" s="32">
        <f>IF(M449&lt;&gt;"",IF(O449&lt;&gt;0,O449,P449),0)</f>
        <v>1024542</v>
      </c>
      <c r="R449" s="7">
        <f>Table1[[#This Row],[Số còn phải thu ĐK]]+Table1[[#This Row],[Giá Trị HD sau CK]]-Table1[[#This Row],[Số tiền đã thu]]</f>
        <v>0</v>
      </c>
      <c r="S449" s="6">
        <f>IF(Table1[[#This Row],[Ngày hóa đơn]]&lt;&gt;"",Table1[[#This Row],[Ngày hóa đơn]],IF(Table1[[#This Row],[Ngày hạch toán]]&lt;&gt;"",Table1[[#This Row],[Ngày hạch toán]],""))</f>
        <v>46065</v>
      </c>
      <c r="T449" s="7"/>
      <c r="U449" s="6">
        <f>IF(Table1[[#This Row],[Ngày tính CN]]="","",S449+T449)</f>
        <v>46065</v>
      </c>
      <c r="V449" s="32">
        <f ca="1">IF(Table1[[#This Row],[Hạn thanh toán]]="","",IF((U449-NOW())&lt;0,0,(U449-NOW())))</f>
        <v>0</v>
      </c>
      <c r="W449" s="32"/>
      <c r="X449" s="32" t="str">
        <f ca="1">IF(OR(U449="",R449=0),"",IF((U449-NOW())&lt;0,-(U449-NOW()),0))</f>
        <v/>
      </c>
      <c r="Y449" s="2" t="str">
        <f>IF(R449=0,"Đã thanh toán",IF(X449="","",IF(X449&lt;=0,"Chưa đến hạn thanh toán",IF(X449&lt;=30,"Nợ quá hạn 30 ngày",IF(X449&lt;=60,"Nợ quá hạn từ 30 ngày đến 60 ngày",IF(X449&lt;=90,"Nợ quá hạn từ 60 ngày đến 90 ngày",IF(X449&lt;=120,"Nợ quá hạn từ 90 ngày đến 120 ngày","Nợ quá hạn hơn 120 ngày có khả năng mất thanh toán")))))))</f>
        <v>Đã thanh toán</v>
      </c>
      <c r="Z449" s="42">
        <f>IF(S449="","",S449)</f>
        <v>46065</v>
      </c>
      <c r="AA449" s="42">
        <f>IF(M449="","",M449)</f>
        <v>46105</v>
      </c>
      <c r="AD449" s="2" t="str">
        <f>VLOOKUP($A449,MA_KH!$A:$Q,MA_KH!O$1,0)</f>
        <v>MEGA</v>
      </c>
      <c r="AE449" s="2" t="str">
        <f>VLOOKUP($A449,MA_KH!$A:$Q,MA_KH!P$1,0)</f>
        <v>CÔNG TY TNHH MM MEGA MARKET (VIỆT NAM)</v>
      </c>
    </row>
    <row r="450" spans="1:31" ht="25.5" customHeight="1">
      <c r="A450" s="54" t="s">
        <v>16299</v>
      </c>
      <c r="B450" s="54" t="s">
        <v>190</v>
      </c>
      <c r="C450" s="55">
        <v>46057</v>
      </c>
      <c r="D450" s="54" t="s">
        <v>17463</v>
      </c>
      <c r="E450" s="55">
        <v>46057</v>
      </c>
      <c r="F450" s="138" t="s">
        <v>20284</v>
      </c>
      <c r="G450" s="54" t="s">
        <v>16916</v>
      </c>
      <c r="H450" s="56">
        <v>20284843</v>
      </c>
      <c r="I450" s="63">
        <v>0</v>
      </c>
      <c r="J450" s="56">
        <v>0</v>
      </c>
      <c r="K450" s="65">
        <v>20284843</v>
      </c>
      <c r="L450" s="64" t="s">
        <v>17237</v>
      </c>
      <c r="M450" s="6">
        <v>46077</v>
      </c>
      <c r="O450" s="32">
        <f>IF(Table1[[#This Row],[Phân loại]]="Tồn đầu kỳ",Table1[[#This Row],[Tổng giá trị]],0)</f>
        <v>0</v>
      </c>
      <c r="P450" s="7">
        <f>IF(Table1[[#This Row],[Số còn phải thu ĐK]]&lt;&gt;0,0,IF(Table1[[#This Row],[Phân loại]]="Bán hàng",Table1[[#This Row],[Tổng giá trị]],-Table1[[#This Row],[Tổng giá trị]]))</f>
        <v>-20284843</v>
      </c>
      <c r="Q450" s="32">
        <f>IF(M450&lt;&gt;"",IF(O450&lt;&gt;0,O450,P450),0)</f>
        <v>-20284843</v>
      </c>
      <c r="R450" s="7">
        <f>Table1[[#This Row],[Số còn phải thu ĐK]]+Table1[[#This Row],[Giá Trị HD sau CK]]-Table1[[#This Row],[Số tiền đã thu]]</f>
        <v>0</v>
      </c>
      <c r="S450" s="6">
        <f>IF(Table1[[#This Row],[Ngày hóa đơn]]&lt;&gt;"",Table1[[#This Row],[Ngày hóa đơn]],IF(Table1[[#This Row],[Ngày hạch toán]]&lt;&gt;"",Table1[[#This Row],[Ngày hạch toán]],""))</f>
        <v>46057</v>
      </c>
      <c r="T450" s="7"/>
      <c r="U450" s="6">
        <f>IF(Table1[[#This Row],[Ngày tính CN]]="","",S450+T450)</f>
        <v>46057</v>
      </c>
      <c r="V450" s="32">
        <f ca="1">IF(Table1[[#This Row],[Hạn thanh toán]]="","",IF((U450-NOW())&lt;0,0,(U450-NOW())))</f>
        <v>0</v>
      </c>
      <c r="W450" s="32"/>
      <c r="X450" s="32" t="str">
        <f ca="1">IF(OR(U450="",R450=0),"",IF((U450-NOW())&lt;0,-(U450-NOW()),0))</f>
        <v/>
      </c>
      <c r="Y450" s="2" t="str">
        <f>IF(R450=0,"Đã thanh toán",IF(X450="","",IF(X450&lt;=0,"Chưa đến hạn thanh toán",IF(X450&lt;=30,"Nợ quá hạn 30 ngày",IF(X450&lt;=60,"Nợ quá hạn từ 30 ngày đến 60 ngày",IF(X450&lt;=90,"Nợ quá hạn từ 60 ngày đến 90 ngày",IF(X450&lt;=120,"Nợ quá hạn từ 90 ngày đến 120 ngày","Nợ quá hạn hơn 120 ngày có khả năng mất thanh toán")))))))</f>
        <v>Đã thanh toán</v>
      </c>
      <c r="Z450" s="42">
        <f>IF(S450="","",S450)</f>
        <v>46057</v>
      </c>
      <c r="AA450" s="42">
        <f>IF(M450="","",M450)</f>
        <v>46077</v>
      </c>
      <c r="AD450" s="2" t="str">
        <f>VLOOKUP($A450,MA_KH!$A:$Q,MA_KH!O$1,0)</f>
        <v>MEGA</v>
      </c>
      <c r="AE450" s="2" t="str">
        <f>VLOOKUP($A450,MA_KH!$A:$Q,MA_KH!P$1,0)</f>
        <v>CÔNG TY TNHH MM MEGA MARKET (VIỆT NAM)</v>
      </c>
    </row>
    <row r="451" spans="1:31" ht="25.5" customHeight="1">
      <c r="A451" s="54" t="s">
        <v>16294</v>
      </c>
      <c r="B451" s="54" t="s">
        <v>259</v>
      </c>
      <c r="C451" s="55">
        <v>46058</v>
      </c>
      <c r="D451" s="54" t="s">
        <v>17290</v>
      </c>
      <c r="E451" s="55">
        <v>46065</v>
      </c>
      <c r="F451" s="54" t="s">
        <v>19338</v>
      </c>
      <c r="G451" s="54" t="s">
        <v>17291</v>
      </c>
      <c r="H451" s="56">
        <v>474325</v>
      </c>
      <c r="I451" s="63">
        <v>0</v>
      </c>
      <c r="J451" s="56">
        <v>37946</v>
      </c>
      <c r="K451" s="65">
        <v>512271</v>
      </c>
      <c r="L451" s="64" t="s">
        <v>17236</v>
      </c>
      <c r="M451" s="6">
        <v>46105</v>
      </c>
      <c r="O451" s="32">
        <f>IF(Table1[[#This Row],[Phân loại]]="Tồn đầu kỳ",Table1[[#This Row],[Tổng giá trị]],0)</f>
        <v>0</v>
      </c>
      <c r="P451" s="7">
        <f>IF(Table1[[#This Row],[Số còn phải thu ĐK]]&lt;&gt;0,0,IF(Table1[[#This Row],[Phân loại]]="Bán hàng",Table1[[#This Row],[Tổng giá trị]],-Table1[[#This Row],[Tổng giá trị]]))</f>
        <v>512271</v>
      </c>
      <c r="Q451" s="32">
        <f>IF(M451&lt;&gt;"",IF(O451&lt;&gt;0,O451,P451),0)</f>
        <v>512271</v>
      </c>
      <c r="R451" s="7">
        <f>Table1[[#This Row],[Số còn phải thu ĐK]]+Table1[[#This Row],[Giá Trị HD sau CK]]-Table1[[#This Row],[Số tiền đã thu]]</f>
        <v>0</v>
      </c>
      <c r="S451" s="6">
        <f>IF(Table1[[#This Row],[Ngày hóa đơn]]&lt;&gt;"",Table1[[#This Row],[Ngày hóa đơn]],IF(Table1[[#This Row],[Ngày hạch toán]]&lt;&gt;"",Table1[[#This Row],[Ngày hạch toán]],""))</f>
        <v>46065</v>
      </c>
      <c r="T451" s="7"/>
      <c r="U451" s="6">
        <f>IF(Table1[[#This Row],[Ngày tính CN]]="","",S451+T451)</f>
        <v>46065</v>
      </c>
      <c r="V451" s="32">
        <f ca="1">IF(Table1[[#This Row],[Hạn thanh toán]]="","",IF((U451-NOW())&lt;0,0,(U451-NOW())))</f>
        <v>0</v>
      </c>
      <c r="W451" s="32"/>
      <c r="X451" s="32" t="str">
        <f ca="1">IF(OR(U451="",R451=0),"",IF((U451-NOW())&lt;0,-(U451-NOW()),0))</f>
        <v/>
      </c>
      <c r="Y451" s="2" t="str">
        <f>IF(R451=0,"Đã thanh toán",IF(X451="","",IF(X451&lt;=0,"Chưa đến hạn thanh toán",IF(X451&lt;=30,"Nợ quá hạn 30 ngày",IF(X451&lt;=60,"Nợ quá hạn từ 30 ngày đến 60 ngày",IF(X451&lt;=90,"Nợ quá hạn từ 60 ngày đến 90 ngày",IF(X451&lt;=120,"Nợ quá hạn từ 90 ngày đến 120 ngày","Nợ quá hạn hơn 120 ngày có khả năng mất thanh toán")))))))</f>
        <v>Đã thanh toán</v>
      </c>
      <c r="Z451" s="42">
        <f>IF(S451="","",S451)</f>
        <v>46065</v>
      </c>
      <c r="AA451" s="42">
        <f>IF(M451="","",M451)</f>
        <v>46105</v>
      </c>
      <c r="AD451" s="2" t="str">
        <f>VLOOKUP($A451,MA_KH!$A:$Q,MA_KH!O$1,0)</f>
        <v>MEGA</v>
      </c>
      <c r="AE451" s="2" t="str">
        <f>VLOOKUP($A451,MA_KH!$A:$Q,MA_KH!P$1,0)</f>
        <v>CÔNG TY TNHH MM MEGA MARKET (VIỆT NAM)</v>
      </c>
    </row>
    <row r="452" spans="1:31" ht="25.5" customHeight="1">
      <c r="A452" s="54" t="s">
        <v>16288</v>
      </c>
      <c r="B452" s="54" t="s">
        <v>294</v>
      </c>
      <c r="C452" s="55">
        <v>46058</v>
      </c>
      <c r="D452" s="54" t="s">
        <v>17292</v>
      </c>
      <c r="E452" s="55">
        <v>46065</v>
      </c>
      <c r="F452" s="54" t="s">
        <v>19339</v>
      </c>
      <c r="G452" s="54" t="s">
        <v>17293</v>
      </c>
      <c r="H452" s="56">
        <v>4290365</v>
      </c>
      <c r="I452" s="63">
        <v>0</v>
      </c>
      <c r="J452" s="56">
        <v>343229</v>
      </c>
      <c r="K452" s="65">
        <v>4633594</v>
      </c>
      <c r="L452" s="64" t="s">
        <v>17236</v>
      </c>
      <c r="M452" s="6">
        <v>46105</v>
      </c>
      <c r="O452" s="32">
        <f>IF(Table1[[#This Row],[Phân loại]]="Tồn đầu kỳ",Table1[[#This Row],[Tổng giá trị]],0)</f>
        <v>0</v>
      </c>
      <c r="P452" s="7">
        <f>IF(Table1[[#This Row],[Số còn phải thu ĐK]]&lt;&gt;0,0,IF(Table1[[#This Row],[Phân loại]]="Bán hàng",Table1[[#This Row],[Tổng giá trị]],-Table1[[#This Row],[Tổng giá trị]]))</f>
        <v>4633594</v>
      </c>
      <c r="Q452" s="32">
        <f>IF(M452&lt;&gt;"",IF(O452&lt;&gt;0,O452,P452),0)</f>
        <v>4633594</v>
      </c>
      <c r="R452" s="7">
        <f>Table1[[#This Row],[Số còn phải thu ĐK]]+Table1[[#This Row],[Giá Trị HD sau CK]]-Table1[[#This Row],[Số tiền đã thu]]</f>
        <v>0</v>
      </c>
      <c r="S452" s="6">
        <f>IF(Table1[[#This Row],[Ngày hóa đơn]]&lt;&gt;"",Table1[[#This Row],[Ngày hóa đơn]],IF(Table1[[#This Row],[Ngày hạch toán]]&lt;&gt;"",Table1[[#This Row],[Ngày hạch toán]],""))</f>
        <v>46065</v>
      </c>
      <c r="T452" s="7"/>
      <c r="U452" s="6">
        <f>IF(Table1[[#This Row],[Ngày tính CN]]="","",S452+T452)</f>
        <v>46065</v>
      </c>
      <c r="V452" s="32">
        <f ca="1">IF(Table1[[#This Row],[Hạn thanh toán]]="","",IF((U452-NOW())&lt;0,0,(U452-NOW())))</f>
        <v>0</v>
      </c>
      <c r="W452" s="32"/>
      <c r="X452" s="32" t="str">
        <f ca="1">IF(OR(U452="",R452=0),"",IF((U452-NOW())&lt;0,-(U452-NOW()),0))</f>
        <v/>
      </c>
      <c r="Y452" s="2" t="str">
        <f>IF(R452=0,"Đã thanh toán",IF(X452="","",IF(X452&lt;=0,"Chưa đến hạn thanh toán",IF(X452&lt;=30,"Nợ quá hạn 30 ngày",IF(X452&lt;=60,"Nợ quá hạn từ 30 ngày đến 60 ngày",IF(X452&lt;=90,"Nợ quá hạn từ 60 ngày đến 90 ngày",IF(X452&lt;=120,"Nợ quá hạn từ 90 ngày đến 120 ngày","Nợ quá hạn hơn 120 ngày có khả năng mất thanh toán")))))))</f>
        <v>Đã thanh toán</v>
      </c>
      <c r="Z452" s="42">
        <f>IF(S452="","",S452)</f>
        <v>46065</v>
      </c>
      <c r="AA452" s="42">
        <f>IF(M452="","",M452)</f>
        <v>46105</v>
      </c>
      <c r="AD452" s="2" t="str">
        <f>VLOOKUP($A452,MA_KH!$A:$Q,MA_KH!O$1,0)</f>
        <v>MEGA</v>
      </c>
      <c r="AE452" s="2" t="str">
        <f>VLOOKUP($A452,MA_KH!$A:$Q,MA_KH!P$1,0)</f>
        <v>CÔNG TY TNHH MM MEGA MARKET (VIỆT NAM)</v>
      </c>
    </row>
    <row r="453" spans="1:31" ht="25.5" customHeight="1">
      <c r="A453" s="54" t="s">
        <v>16288</v>
      </c>
      <c r="B453" s="54" t="s">
        <v>294</v>
      </c>
      <c r="C453" s="55">
        <v>46058</v>
      </c>
      <c r="D453" s="54" t="s">
        <v>17294</v>
      </c>
      <c r="E453" s="55">
        <v>46065</v>
      </c>
      <c r="F453" s="54" t="s">
        <v>19340</v>
      </c>
      <c r="G453" s="54" t="s">
        <v>17295</v>
      </c>
      <c r="H453" s="56">
        <v>6901220</v>
      </c>
      <c r="I453" s="63">
        <v>0</v>
      </c>
      <c r="J453" s="56">
        <v>552098</v>
      </c>
      <c r="K453" s="65">
        <v>7453318</v>
      </c>
      <c r="L453" s="64" t="s">
        <v>17236</v>
      </c>
      <c r="M453" s="6">
        <v>46105</v>
      </c>
      <c r="O453" s="32">
        <f>IF(Table1[[#This Row],[Phân loại]]="Tồn đầu kỳ",Table1[[#This Row],[Tổng giá trị]],0)</f>
        <v>0</v>
      </c>
      <c r="P453" s="7">
        <f>IF(Table1[[#This Row],[Số còn phải thu ĐK]]&lt;&gt;0,0,IF(Table1[[#This Row],[Phân loại]]="Bán hàng",Table1[[#This Row],[Tổng giá trị]],-Table1[[#This Row],[Tổng giá trị]]))</f>
        <v>7453318</v>
      </c>
      <c r="Q453" s="32">
        <f>IF(M453&lt;&gt;"",IF(O453&lt;&gt;0,O453,P453),0)</f>
        <v>7453318</v>
      </c>
      <c r="R453" s="7">
        <f>Table1[[#This Row],[Số còn phải thu ĐK]]+Table1[[#This Row],[Giá Trị HD sau CK]]-Table1[[#This Row],[Số tiền đã thu]]</f>
        <v>0</v>
      </c>
      <c r="S453" s="6">
        <f>IF(Table1[[#This Row],[Ngày hóa đơn]]&lt;&gt;"",Table1[[#This Row],[Ngày hóa đơn]],IF(Table1[[#This Row],[Ngày hạch toán]]&lt;&gt;"",Table1[[#This Row],[Ngày hạch toán]],""))</f>
        <v>46065</v>
      </c>
      <c r="T453" s="7"/>
      <c r="U453" s="6">
        <f>IF(Table1[[#This Row],[Ngày tính CN]]="","",S453+T453)</f>
        <v>46065</v>
      </c>
      <c r="V453" s="32">
        <f ca="1">IF(Table1[[#This Row],[Hạn thanh toán]]="","",IF((U453-NOW())&lt;0,0,(U453-NOW())))</f>
        <v>0</v>
      </c>
      <c r="W453" s="32"/>
      <c r="X453" s="32" t="str">
        <f ca="1">IF(OR(U453="",R453=0),"",IF((U453-NOW())&lt;0,-(U453-NOW()),0))</f>
        <v/>
      </c>
      <c r="Y453" s="2" t="str">
        <f>IF(R453=0,"Đã thanh toán",IF(X453="","",IF(X453&lt;=0,"Chưa đến hạn thanh toán",IF(X453&lt;=30,"Nợ quá hạn 30 ngày",IF(X453&lt;=60,"Nợ quá hạn từ 30 ngày đến 60 ngày",IF(X453&lt;=90,"Nợ quá hạn từ 60 ngày đến 90 ngày",IF(X453&lt;=120,"Nợ quá hạn từ 90 ngày đến 120 ngày","Nợ quá hạn hơn 120 ngày có khả năng mất thanh toán")))))))</f>
        <v>Đã thanh toán</v>
      </c>
      <c r="Z453" s="42">
        <f>IF(S453="","",S453)</f>
        <v>46065</v>
      </c>
      <c r="AA453" s="42">
        <f>IF(M453="","",M453)</f>
        <v>46105</v>
      </c>
      <c r="AD453" s="2" t="str">
        <f>VLOOKUP($A453,MA_KH!$A:$Q,MA_KH!O$1,0)</f>
        <v>MEGA</v>
      </c>
      <c r="AE453" s="2" t="str">
        <f>VLOOKUP($A453,MA_KH!$A:$Q,MA_KH!P$1,0)</f>
        <v>CÔNG TY TNHH MM MEGA MARKET (VIỆT NAM)</v>
      </c>
    </row>
    <row r="454" spans="1:31" ht="25.5" customHeight="1">
      <c r="A454" s="54" t="s">
        <v>16308</v>
      </c>
      <c r="B454" s="54" t="s">
        <v>194</v>
      </c>
      <c r="C454" s="55">
        <v>46058</v>
      </c>
      <c r="D454" s="54" t="s">
        <v>17296</v>
      </c>
      <c r="E454" s="55">
        <v>46065</v>
      </c>
      <c r="F454" s="54" t="s">
        <v>19341</v>
      </c>
      <c r="G454" s="54" t="s">
        <v>17297</v>
      </c>
      <c r="H454" s="56">
        <v>13375220</v>
      </c>
      <c r="I454" s="63">
        <v>0</v>
      </c>
      <c r="J454" s="56">
        <v>1070018</v>
      </c>
      <c r="K454" s="65">
        <v>14445238</v>
      </c>
      <c r="L454" s="64" t="s">
        <v>17236</v>
      </c>
      <c r="M454" s="6">
        <v>46105</v>
      </c>
      <c r="O454" s="32">
        <f>IF(Table1[[#This Row],[Phân loại]]="Tồn đầu kỳ",Table1[[#This Row],[Tổng giá trị]],0)</f>
        <v>0</v>
      </c>
      <c r="P454" s="7">
        <f>IF(Table1[[#This Row],[Số còn phải thu ĐK]]&lt;&gt;0,0,IF(Table1[[#This Row],[Phân loại]]="Bán hàng",Table1[[#This Row],[Tổng giá trị]],-Table1[[#This Row],[Tổng giá trị]]))</f>
        <v>14445238</v>
      </c>
      <c r="Q454" s="32">
        <f>IF(M454&lt;&gt;"",IF(O454&lt;&gt;0,O454,P454),0)</f>
        <v>14445238</v>
      </c>
      <c r="R454" s="7">
        <f>Table1[[#This Row],[Số còn phải thu ĐK]]+Table1[[#This Row],[Giá Trị HD sau CK]]-Table1[[#This Row],[Số tiền đã thu]]</f>
        <v>0</v>
      </c>
      <c r="S454" s="6">
        <f>IF(Table1[[#This Row],[Ngày hóa đơn]]&lt;&gt;"",Table1[[#This Row],[Ngày hóa đơn]],IF(Table1[[#This Row],[Ngày hạch toán]]&lt;&gt;"",Table1[[#This Row],[Ngày hạch toán]],""))</f>
        <v>46065</v>
      </c>
      <c r="T454" s="7"/>
      <c r="U454" s="6">
        <f>IF(Table1[[#This Row],[Ngày tính CN]]="","",S454+T454)</f>
        <v>46065</v>
      </c>
      <c r="V454" s="32">
        <f ca="1">IF(Table1[[#This Row],[Hạn thanh toán]]="","",IF((U454-NOW())&lt;0,0,(U454-NOW())))</f>
        <v>0</v>
      </c>
      <c r="W454" s="32"/>
      <c r="X454" s="32" t="str">
        <f ca="1">IF(OR(U454="",R454=0),"",IF((U454-NOW())&lt;0,-(U454-NOW()),0))</f>
        <v/>
      </c>
      <c r="Y454" s="2" t="str">
        <f>IF(R454=0,"Đã thanh toán",IF(X454="","",IF(X454&lt;=0,"Chưa đến hạn thanh toán",IF(X454&lt;=30,"Nợ quá hạn 30 ngày",IF(X454&lt;=60,"Nợ quá hạn từ 30 ngày đến 60 ngày",IF(X454&lt;=90,"Nợ quá hạn từ 60 ngày đến 90 ngày",IF(X454&lt;=120,"Nợ quá hạn từ 90 ngày đến 120 ngày","Nợ quá hạn hơn 120 ngày có khả năng mất thanh toán")))))))</f>
        <v>Đã thanh toán</v>
      </c>
      <c r="Z454" s="42">
        <f>IF(S454="","",S454)</f>
        <v>46065</v>
      </c>
      <c r="AA454" s="42">
        <f>IF(M454="","",M454)</f>
        <v>46105</v>
      </c>
      <c r="AD454" s="2" t="str">
        <f>VLOOKUP($A454,MA_KH!$A:$Q,MA_KH!O$1,0)</f>
        <v>MEGA</v>
      </c>
      <c r="AE454" s="2" t="str">
        <f>VLOOKUP($A454,MA_KH!$A:$Q,MA_KH!P$1,0)</f>
        <v>CÔNG TY TNHH MM MEGA MARKET (VIỆT NAM)</v>
      </c>
    </row>
    <row r="455" spans="1:31" ht="25.5" customHeight="1">
      <c r="A455" s="54" t="s">
        <v>16290</v>
      </c>
      <c r="B455" s="54" t="s">
        <v>192</v>
      </c>
      <c r="C455" s="55">
        <v>46058</v>
      </c>
      <c r="D455" s="54" t="s">
        <v>17298</v>
      </c>
      <c r="E455" s="55">
        <v>46065</v>
      </c>
      <c r="F455" s="54" t="s">
        <v>19342</v>
      </c>
      <c r="G455" s="54" t="s">
        <v>17299</v>
      </c>
      <c r="H455" s="56">
        <v>33606445</v>
      </c>
      <c r="I455" s="63">
        <v>0</v>
      </c>
      <c r="J455" s="56">
        <v>2688516</v>
      </c>
      <c r="K455" s="65">
        <v>36294961</v>
      </c>
      <c r="L455" s="64" t="s">
        <v>17236</v>
      </c>
      <c r="M455" s="6">
        <v>46105</v>
      </c>
      <c r="O455" s="32">
        <f>IF(Table1[[#This Row],[Phân loại]]="Tồn đầu kỳ",Table1[[#This Row],[Tổng giá trị]],0)</f>
        <v>0</v>
      </c>
      <c r="P455" s="7">
        <f>IF(Table1[[#This Row],[Số còn phải thu ĐK]]&lt;&gt;0,0,IF(Table1[[#This Row],[Phân loại]]="Bán hàng",Table1[[#This Row],[Tổng giá trị]],-Table1[[#This Row],[Tổng giá trị]]))</f>
        <v>36294961</v>
      </c>
      <c r="Q455" s="32">
        <f>IF(M455&lt;&gt;"",IF(O455&lt;&gt;0,O455,P455),0)</f>
        <v>36294961</v>
      </c>
      <c r="R455" s="7">
        <f>Table1[[#This Row],[Số còn phải thu ĐK]]+Table1[[#This Row],[Giá Trị HD sau CK]]-Table1[[#This Row],[Số tiền đã thu]]</f>
        <v>0</v>
      </c>
      <c r="S455" s="6">
        <f>IF(Table1[[#This Row],[Ngày hóa đơn]]&lt;&gt;"",Table1[[#This Row],[Ngày hóa đơn]],IF(Table1[[#This Row],[Ngày hạch toán]]&lt;&gt;"",Table1[[#This Row],[Ngày hạch toán]],""))</f>
        <v>46065</v>
      </c>
      <c r="T455" s="7"/>
      <c r="U455" s="6">
        <f>IF(Table1[[#This Row],[Ngày tính CN]]="","",S455+T455)</f>
        <v>46065</v>
      </c>
      <c r="V455" s="32">
        <f ca="1">IF(Table1[[#This Row],[Hạn thanh toán]]="","",IF((U455-NOW())&lt;0,0,(U455-NOW())))</f>
        <v>0</v>
      </c>
      <c r="W455" s="32"/>
      <c r="X455" s="32" t="str">
        <f ca="1">IF(OR(U455="",R455=0),"",IF((U455-NOW())&lt;0,-(U455-NOW()),0))</f>
        <v/>
      </c>
      <c r="Y455" s="2" t="str">
        <f>IF(R455=0,"Đã thanh toán",IF(X455="","",IF(X455&lt;=0,"Chưa đến hạn thanh toán",IF(X455&lt;=30,"Nợ quá hạn 30 ngày",IF(X455&lt;=60,"Nợ quá hạn từ 30 ngày đến 60 ngày",IF(X455&lt;=90,"Nợ quá hạn từ 60 ngày đến 90 ngày",IF(X455&lt;=120,"Nợ quá hạn từ 90 ngày đến 120 ngày","Nợ quá hạn hơn 120 ngày có khả năng mất thanh toán")))))))</f>
        <v>Đã thanh toán</v>
      </c>
      <c r="Z455" s="42">
        <f>IF(S455="","",S455)</f>
        <v>46065</v>
      </c>
      <c r="AA455" s="42">
        <f>IF(M455="","",M455)</f>
        <v>46105</v>
      </c>
      <c r="AD455" s="2" t="str">
        <f>VLOOKUP($A455,MA_KH!$A:$Q,MA_KH!O$1,0)</f>
        <v>MEGA</v>
      </c>
      <c r="AE455" s="2" t="str">
        <f>VLOOKUP($A455,MA_KH!$A:$Q,MA_KH!P$1,0)</f>
        <v>CÔNG TY TNHH MM MEGA MARKET (VIỆT NAM)</v>
      </c>
    </row>
    <row r="456" spans="1:31" ht="25.5" customHeight="1">
      <c r="A456" s="54" t="s">
        <v>16290</v>
      </c>
      <c r="B456" s="54" t="s">
        <v>192</v>
      </c>
      <c r="C456" s="55">
        <v>46058</v>
      </c>
      <c r="D456" s="54" t="s">
        <v>17300</v>
      </c>
      <c r="E456" s="55">
        <v>46065</v>
      </c>
      <c r="F456" s="54" t="s">
        <v>19343</v>
      </c>
      <c r="G456" s="54" t="s">
        <v>17301</v>
      </c>
      <c r="H456" s="56">
        <v>9992710</v>
      </c>
      <c r="I456" s="63">
        <v>0</v>
      </c>
      <c r="J456" s="56">
        <v>799417</v>
      </c>
      <c r="K456" s="65">
        <v>10792127</v>
      </c>
      <c r="L456" s="64" t="s">
        <v>17236</v>
      </c>
      <c r="M456" s="6">
        <v>46105</v>
      </c>
      <c r="O456" s="32">
        <f>IF(Table1[[#This Row],[Phân loại]]="Tồn đầu kỳ",Table1[[#This Row],[Tổng giá trị]],0)</f>
        <v>0</v>
      </c>
      <c r="P456" s="7">
        <f>IF(Table1[[#This Row],[Số còn phải thu ĐK]]&lt;&gt;0,0,IF(Table1[[#This Row],[Phân loại]]="Bán hàng",Table1[[#This Row],[Tổng giá trị]],-Table1[[#This Row],[Tổng giá trị]]))</f>
        <v>10792127</v>
      </c>
      <c r="Q456" s="32">
        <f>IF(M456&lt;&gt;"",IF(O456&lt;&gt;0,O456,P456),0)</f>
        <v>10792127</v>
      </c>
      <c r="R456" s="7">
        <f>Table1[[#This Row],[Số còn phải thu ĐK]]+Table1[[#This Row],[Giá Trị HD sau CK]]-Table1[[#This Row],[Số tiền đã thu]]</f>
        <v>0</v>
      </c>
      <c r="S456" s="6">
        <f>IF(Table1[[#This Row],[Ngày hóa đơn]]&lt;&gt;"",Table1[[#This Row],[Ngày hóa đơn]],IF(Table1[[#This Row],[Ngày hạch toán]]&lt;&gt;"",Table1[[#This Row],[Ngày hạch toán]],""))</f>
        <v>46065</v>
      </c>
      <c r="T456" s="7"/>
      <c r="U456" s="6">
        <f>IF(Table1[[#This Row],[Ngày tính CN]]="","",S456+T456)</f>
        <v>46065</v>
      </c>
      <c r="V456" s="32">
        <f ca="1">IF(Table1[[#This Row],[Hạn thanh toán]]="","",IF((U456-NOW())&lt;0,0,(U456-NOW())))</f>
        <v>0</v>
      </c>
      <c r="W456" s="32"/>
      <c r="X456" s="32" t="str">
        <f ca="1">IF(OR(U456="",R456=0),"",IF((U456-NOW())&lt;0,-(U456-NOW()),0))</f>
        <v/>
      </c>
      <c r="Y456" s="2" t="str">
        <f>IF(R456=0,"Đã thanh toán",IF(X456="","",IF(X456&lt;=0,"Chưa đến hạn thanh toán",IF(X456&lt;=30,"Nợ quá hạn 30 ngày",IF(X456&lt;=60,"Nợ quá hạn từ 30 ngày đến 60 ngày",IF(X456&lt;=90,"Nợ quá hạn từ 60 ngày đến 90 ngày",IF(X456&lt;=120,"Nợ quá hạn từ 90 ngày đến 120 ngày","Nợ quá hạn hơn 120 ngày có khả năng mất thanh toán")))))))</f>
        <v>Đã thanh toán</v>
      </c>
      <c r="Z456" s="42">
        <f>IF(S456="","",S456)</f>
        <v>46065</v>
      </c>
      <c r="AA456" s="42">
        <f>IF(M456="","",M456)</f>
        <v>46105</v>
      </c>
      <c r="AD456" s="2" t="str">
        <f>VLOOKUP($A456,MA_KH!$A:$Q,MA_KH!O$1,0)</f>
        <v>MEGA</v>
      </c>
      <c r="AE456" s="2" t="str">
        <f>VLOOKUP($A456,MA_KH!$A:$Q,MA_KH!P$1,0)</f>
        <v>CÔNG TY TNHH MM MEGA MARKET (VIỆT NAM)</v>
      </c>
    </row>
    <row r="457" spans="1:31" ht="25.5" customHeight="1">
      <c r="A457" s="54" t="s">
        <v>16310</v>
      </c>
      <c r="B457" s="54" t="s">
        <v>196</v>
      </c>
      <c r="C457" s="55">
        <v>46058</v>
      </c>
      <c r="D457" s="54" t="s">
        <v>17302</v>
      </c>
      <c r="E457" s="55">
        <v>46065</v>
      </c>
      <c r="F457" s="54" t="s">
        <v>19344</v>
      </c>
      <c r="G457" s="54" t="s">
        <v>17303</v>
      </c>
      <c r="H457" s="56">
        <v>474325</v>
      </c>
      <c r="I457" s="63">
        <v>0</v>
      </c>
      <c r="J457" s="56">
        <v>37946</v>
      </c>
      <c r="K457" s="65">
        <v>512271</v>
      </c>
      <c r="L457" s="64" t="s">
        <v>17236</v>
      </c>
      <c r="M457" s="6">
        <v>46105</v>
      </c>
      <c r="O457" s="32">
        <f>IF(Table1[[#This Row],[Phân loại]]="Tồn đầu kỳ",Table1[[#This Row],[Tổng giá trị]],0)</f>
        <v>0</v>
      </c>
      <c r="P457" s="7">
        <f>IF(Table1[[#This Row],[Số còn phải thu ĐK]]&lt;&gt;0,0,IF(Table1[[#This Row],[Phân loại]]="Bán hàng",Table1[[#This Row],[Tổng giá trị]],-Table1[[#This Row],[Tổng giá trị]]))</f>
        <v>512271</v>
      </c>
      <c r="Q457" s="32">
        <f>IF(M457&lt;&gt;"",IF(O457&lt;&gt;0,O457,P457),0)</f>
        <v>512271</v>
      </c>
      <c r="R457" s="7">
        <f>Table1[[#This Row],[Số còn phải thu ĐK]]+Table1[[#This Row],[Giá Trị HD sau CK]]-Table1[[#This Row],[Số tiền đã thu]]</f>
        <v>0</v>
      </c>
      <c r="S457" s="6">
        <f>IF(Table1[[#This Row],[Ngày hóa đơn]]&lt;&gt;"",Table1[[#This Row],[Ngày hóa đơn]],IF(Table1[[#This Row],[Ngày hạch toán]]&lt;&gt;"",Table1[[#This Row],[Ngày hạch toán]],""))</f>
        <v>46065</v>
      </c>
      <c r="T457" s="7"/>
      <c r="U457" s="6">
        <f>IF(Table1[[#This Row],[Ngày tính CN]]="","",S457+T457)</f>
        <v>46065</v>
      </c>
      <c r="V457" s="32">
        <f ca="1">IF(Table1[[#This Row],[Hạn thanh toán]]="","",IF((U457-NOW())&lt;0,0,(U457-NOW())))</f>
        <v>0</v>
      </c>
      <c r="W457" s="32"/>
      <c r="X457" s="32" t="str">
        <f ca="1">IF(OR(U457="",R457=0),"",IF((U457-NOW())&lt;0,-(U457-NOW()),0))</f>
        <v/>
      </c>
      <c r="Y457" s="2" t="str">
        <f>IF(R457=0,"Đã thanh toán",IF(X457="","",IF(X457&lt;=0,"Chưa đến hạn thanh toán",IF(X457&lt;=30,"Nợ quá hạn 30 ngày",IF(X457&lt;=60,"Nợ quá hạn từ 30 ngày đến 60 ngày",IF(X457&lt;=90,"Nợ quá hạn từ 60 ngày đến 90 ngày",IF(X457&lt;=120,"Nợ quá hạn từ 90 ngày đến 120 ngày","Nợ quá hạn hơn 120 ngày có khả năng mất thanh toán")))))))</f>
        <v>Đã thanh toán</v>
      </c>
      <c r="Z457" s="42">
        <f>IF(S457="","",S457)</f>
        <v>46065</v>
      </c>
      <c r="AA457" s="42">
        <f>IF(M457="","",M457)</f>
        <v>46105</v>
      </c>
      <c r="AD457" s="2" t="str">
        <f>VLOOKUP($A457,MA_KH!$A:$Q,MA_KH!O$1,0)</f>
        <v>MEGA</v>
      </c>
      <c r="AE457" s="2" t="str">
        <f>VLOOKUP($A457,MA_KH!$A:$Q,MA_KH!P$1,0)</f>
        <v>CÔNG TY TNHH MM MEGA MARKET (VIỆT NAM)</v>
      </c>
    </row>
    <row r="458" spans="1:31" ht="25.5" customHeight="1">
      <c r="A458" s="54" t="s">
        <v>16309</v>
      </c>
      <c r="B458" s="54" t="s">
        <v>255</v>
      </c>
      <c r="C458" s="55">
        <v>46058</v>
      </c>
      <c r="D458" s="54" t="s">
        <v>17304</v>
      </c>
      <c r="E458" s="55">
        <v>46065</v>
      </c>
      <c r="F458" s="54" t="s">
        <v>19345</v>
      </c>
      <c r="G458" s="54" t="s">
        <v>17305</v>
      </c>
      <c r="H458" s="56">
        <v>2937240</v>
      </c>
      <c r="I458" s="63">
        <v>0</v>
      </c>
      <c r="J458" s="56">
        <v>234979</v>
      </c>
      <c r="K458" s="65">
        <v>3172219</v>
      </c>
      <c r="L458" s="64" t="s">
        <v>17236</v>
      </c>
      <c r="M458" s="6">
        <v>46105</v>
      </c>
      <c r="O458" s="32">
        <f>IF(Table1[[#This Row],[Phân loại]]="Tồn đầu kỳ",Table1[[#This Row],[Tổng giá trị]],0)</f>
        <v>0</v>
      </c>
      <c r="P458" s="7">
        <f>IF(Table1[[#This Row],[Số còn phải thu ĐK]]&lt;&gt;0,0,IF(Table1[[#This Row],[Phân loại]]="Bán hàng",Table1[[#This Row],[Tổng giá trị]],-Table1[[#This Row],[Tổng giá trị]]))</f>
        <v>3172219</v>
      </c>
      <c r="Q458" s="32">
        <f>IF(M458&lt;&gt;"",IF(O458&lt;&gt;0,O458,P458),0)</f>
        <v>3172219</v>
      </c>
      <c r="R458" s="7">
        <f>Table1[[#This Row],[Số còn phải thu ĐK]]+Table1[[#This Row],[Giá Trị HD sau CK]]-Table1[[#This Row],[Số tiền đã thu]]</f>
        <v>0</v>
      </c>
      <c r="S458" s="6">
        <f>IF(Table1[[#This Row],[Ngày hóa đơn]]&lt;&gt;"",Table1[[#This Row],[Ngày hóa đơn]],IF(Table1[[#This Row],[Ngày hạch toán]]&lt;&gt;"",Table1[[#This Row],[Ngày hạch toán]],""))</f>
        <v>46065</v>
      </c>
      <c r="T458" s="7"/>
      <c r="U458" s="6">
        <f>IF(Table1[[#This Row],[Ngày tính CN]]="","",S458+T458)</f>
        <v>46065</v>
      </c>
      <c r="V458" s="32">
        <f ca="1">IF(Table1[[#This Row],[Hạn thanh toán]]="","",IF((U458-NOW())&lt;0,0,(U458-NOW())))</f>
        <v>0</v>
      </c>
      <c r="W458" s="32"/>
      <c r="X458" s="32" t="str">
        <f ca="1">IF(OR(U458="",R458=0),"",IF((U458-NOW())&lt;0,-(U458-NOW()),0))</f>
        <v/>
      </c>
      <c r="Y458" s="2" t="str">
        <f>IF(R458=0,"Đã thanh toán",IF(X458="","",IF(X458&lt;=0,"Chưa đến hạn thanh toán",IF(X458&lt;=30,"Nợ quá hạn 30 ngày",IF(X458&lt;=60,"Nợ quá hạn từ 30 ngày đến 60 ngày",IF(X458&lt;=90,"Nợ quá hạn từ 60 ngày đến 90 ngày",IF(X458&lt;=120,"Nợ quá hạn từ 90 ngày đến 120 ngày","Nợ quá hạn hơn 120 ngày có khả năng mất thanh toán")))))))</f>
        <v>Đã thanh toán</v>
      </c>
      <c r="Z458" s="42">
        <f>IF(S458="","",S458)</f>
        <v>46065</v>
      </c>
      <c r="AA458" s="42">
        <f>IF(M458="","",M458)</f>
        <v>46105</v>
      </c>
      <c r="AD458" s="2" t="str">
        <f>VLOOKUP($A458,MA_KH!$A:$Q,MA_KH!O$1,0)</f>
        <v>MEGA</v>
      </c>
      <c r="AE458" s="2" t="str">
        <f>VLOOKUP($A458,MA_KH!$A:$Q,MA_KH!P$1,0)</f>
        <v>CÔNG TY TNHH MM MEGA MARKET (VIỆT NAM)</v>
      </c>
    </row>
    <row r="459" spans="1:31" ht="25.5" customHeight="1">
      <c r="A459" s="54" t="s">
        <v>16287</v>
      </c>
      <c r="B459" s="54" t="s">
        <v>253</v>
      </c>
      <c r="C459" s="55">
        <v>46058</v>
      </c>
      <c r="D459" s="54" t="s">
        <v>17306</v>
      </c>
      <c r="E459" s="55">
        <v>46065</v>
      </c>
      <c r="F459" s="54" t="s">
        <v>19346</v>
      </c>
      <c r="G459" s="54" t="s">
        <v>17307</v>
      </c>
      <c r="H459" s="56">
        <v>3849940</v>
      </c>
      <c r="I459" s="63">
        <v>0</v>
      </c>
      <c r="J459" s="56">
        <v>307995</v>
      </c>
      <c r="K459" s="65">
        <v>4157935</v>
      </c>
      <c r="L459" s="64" t="s">
        <v>17236</v>
      </c>
      <c r="M459" s="6">
        <v>46105</v>
      </c>
      <c r="O459" s="32">
        <f>IF(Table1[[#This Row],[Phân loại]]="Tồn đầu kỳ",Table1[[#This Row],[Tổng giá trị]],0)</f>
        <v>0</v>
      </c>
      <c r="P459" s="7">
        <f>IF(Table1[[#This Row],[Số còn phải thu ĐK]]&lt;&gt;0,0,IF(Table1[[#This Row],[Phân loại]]="Bán hàng",Table1[[#This Row],[Tổng giá trị]],-Table1[[#This Row],[Tổng giá trị]]))</f>
        <v>4157935</v>
      </c>
      <c r="Q459" s="32">
        <f>IF(M459&lt;&gt;"",IF(O459&lt;&gt;0,O459,P459),0)</f>
        <v>4157935</v>
      </c>
      <c r="R459" s="7">
        <f>Table1[[#This Row],[Số còn phải thu ĐK]]+Table1[[#This Row],[Giá Trị HD sau CK]]-Table1[[#This Row],[Số tiền đã thu]]</f>
        <v>0</v>
      </c>
      <c r="S459" s="6">
        <f>IF(Table1[[#This Row],[Ngày hóa đơn]]&lt;&gt;"",Table1[[#This Row],[Ngày hóa đơn]],IF(Table1[[#This Row],[Ngày hạch toán]]&lt;&gt;"",Table1[[#This Row],[Ngày hạch toán]],""))</f>
        <v>46065</v>
      </c>
      <c r="T459" s="7"/>
      <c r="U459" s="6">
        <f>IF(Table1[[#This Row],[Ngày tính CN]]="","",S459+T459)</f>
        <v>46065</v>
      </c>
      <c r="V459" s="32">
        <f ca="1">IF(Table1[[#This Row],[Hạn thanh toán]]="","",IF((U459-NOW())&lt;0,0,(U459-NOW())))</f>
        <v>0</v>
      </c>
      <c r="W459" s="32"/>
      <c r="X459" s="32" t="str">
        <f ca="1">IF(OR(U459="",R459=0),"",IF((U459-NOW())&lt;0,-(U459-NOW()),0))</f>
        <v/>
      </c>
      <c r="Y459" s="2" t="str">
        <f>IF(R459=0,"Đã thanh toán",IF(X459="","",IF(X459&lt;=0,"Chưa đến hạn thanh toán",IF(X459&lt;=30,"Nợ quá hạn 30 ngày",IF(X459&lt;=60,"Nợ quá hạn từ 30 ngày đến 60 ngày",IF(X459&lt;=90,"Nợ quá hạn từ 60 ngày đến 90 ngày",IF(X459&lt;=120,"Nợ quá hạn từ 90 ngày đến 120 ngày","Nợ quá hạn hơn 120 ngày có khả năng mất thanh toán")))))))</f>
        <v>Đã thanh toán</v>
      </c>
      <c r="Z459" s="42">
        <f>IF(S459="","",S459)</f>
        <v>46065</v>
      </c>
      <c r="AA459" s="42">
        <f>IF(M459="","",M459)</f>
        <v>46105</v>
      </c>
      <c r="AD459" s="2" t="str">
        <f>VLOOKUP($A459,MA_KH!$A:$Q,MA_KH!O$1,0)</f>
        <v>MEGA</v>
      </c>
      <c r="AE459" s="2" t="str">
        <f>VLOOKUP($A459,MA_KH!$A:$Q,MA_KH!P$1,0)</f>
        <v>CÔNG TY TNHH MM MEGA MARKET (VIỆT NAM)</v>
      </c>
    </row>
    <row r="460" spans="1:31" ht="25.5" customHeight="1">
      <c r="A460" s="54" t="s">
        <v>16291</v>
      </c>
      <c r="B460" s="54" t="s">
        <v>200</v>
      </c>
      <c r="C460" s="55">
        <v>46058</v>
      </c>
      <c r="D460" s="54" t="s">
        <v>17308</v>
      </c>
      <c r="E460" s="55">
        <v>46065</v>
      </c>
      <c r="F460" s="54" t="s">
        <v>19347</v>
      </c>
      <c r="G460" s="54" t="s">
        <v>17309</v>
      </c>
      <c r="H460" s="56">
        <v>4405860</v>
      </c>
      <c r="I460" s="63">
        <v>0</v>
      </c>
      <c r="J460" s="56">
        <v>352469</v>
      </c>
      <c r="K460" s="65">
        <v>4758329</v>
      </c>
      <c r="L460" s="64" t="s">
        <v>17236</v>
      </c>
      <c r="M460" s="6">
        <v>46105</v>
      </c>
      <c r="O460" s="32">
        <f>IF(Table1[[#This Row],[Phân loại]]="Tồn đầu kỳ",Table1[[#This Row],[Tổng giá trị]],0)</f>
        <v>0</v>
      </c>
      <c r="P460" s="7">
        <f>IF(Table1[[#This Row],[Số còn phải thu ĐK]]&lt;&gt;0,0,IF(Table1[[#This Row],[Phân loại]]="Bán hàng",Table1[[#This Row],[Tổng giá trị]],-Table1[[#This Row],[Tổng giá trị]]))</f>
        <v>4758329</v>
      </c>
      <c r="Q460" s="32">
        <f>IF(M460&lt;&gt;"",IF(O460&lt;&gt;0,O460,P460),0)</f>
        <v>4758329</v>
      </c>
      <c r="R460" s="7">
        <f>Table1[[#This Row],[Số còn phải thu ĐK]]+Table1[[#This Row],[Giá Trị HD sau CK]]-Table1[[#This Row],[Số tiền đã thu]]</f>
        <v>0</v>
      </c>
      <c r="S460" s="6">
        <f>IF(Table1[[#This Row],[Ngày hóa đơn]]&lt;&gt;"",Table1[[#This Row],[Ngày hóa đơn]],IF(Table1[[#This Row],[Ngày hạch toán]]&lt;&gt;"",Table1[[#This Row],[Ngày hạch toán]],""))</f>
        <v>46065</v>
      </c>
      <c r="T460" s="7"/>
      <c r="U460" s="6">
        <f>IF(Table1[[#This Row],[Ngày tính CN]]="","",S460+T460)</f>
        <v>46065</v>
      </c>
      <c r="V460" s="32">
        <f ca="1">IF(Table1[[#This Row],[Hạn thanh toán]]="","",IF((U460-NOW())&lt;0,0,(U460-NOW())))</f>
        <v>0</v>
      </c>
      <c r="W460" s="32"/>
      <c r="X460" s="32" t="str">
        <f ca="1">IF(OR(U460="",R460=0),"",IF((U460-NOW())&lt;0,-(U460-NOW()),0))</f>
        <v/>
      </c>
      <c r="Y460" s="2" t="str">
        <f>IF(R460=0,"Đã thanh toán",IF(X460="","",IF(X460&lt;=0,"Chưa đến hạn thanh toán",IF(X460&lt;=30,"Nợ quá hạn 30 ngày",IF(X460&lt;=60,"Nợ quá hạn từ 30 ngày đến 60 ngày",IF(X460&lt;=90,"Nợ quá hạn từ 60 ngày đến 90 ngày",IF(X460&lt;=120,"Nợ quá hạn từ 90 ngày đến 120 ngày","Nợ quá hạn hơn 120 ngày có khả năng mất thanh toán")))))))</f>
        <v>Đã thanh toán</v>
      </c>
      <c r="Z460" s="42">
        <f>IF(S460="","",S460)</f>
        <v>46065</v>
      </c>
      <c r="AA460" s="42">
        <f>IF(M460="","",M460)</f>
        <v>46105</v>
      </c>
      <c r="AD460" s="2" t="str">
        <f>VLOOKUP($A460,MA_KH!$A:$Q,MA_KH!O$1,0)</f>
        <v>MEGA</v>
      </c>
      <c r="AE460" s="2" t="str">
        <f>VLOOKUP($A460,MA_KH!$A:$Q,MA_KH!P$1,0)</f>
        <v>CÔNG TY TNHH MM MEGA MARKET (VIỆT NAM)</v>
      </c>
    </row>
    <row r="461" spans="1:31" ht="25.5" customHeight="1">
      <c r="A461" s="54" t="s">
        <v>16307</v>
      </c>
      <c r="B461" s="54" t="s">
        <v>202</v>
      </c>
      <c r="C461" s="55">
        <v>46058</v>
      </c>
      <c r="D461" s="54" t="s">
        <v>17310</v>
      </c>
      <c r="E461" s="55">
        <v>46065</v>
      </c>
      <c r="F461" s="54" t="s">
        <v>19348</v>
      </c>
      <c r="G461" s="54" t="s">
        <v>17311</v>
      </c>
      <c r="H461" s="56">
        <v>12866160</v>
      </c>
      <c r="I461" s="63">
        <v>0</v>
      </c>
      <c r="J461" s="56">
        <v>1029293</v>
      </c>
      <c r="K461" s="65">
        <v>13895453</v>
      </c>
      <c r="L461" s="64" t="s">
        <v>17236</v>
      </c>
      <c r="M461" s="6">
        <v>46105</v>
      </c>
      <c r="O461" s="32">
        <f>IF(Table1[[#This Row],[Phân loại]]="Tồn đầu kỳ",Table1[[#This Row],[Tổng giá trị]],0)</f>
        <v>0</v>
      </c>
      <c r="P461" s="7">
        <f>IF(Table1[[#This Row],[Số còn phải thu ĐK]]&lt;&gt;0,0,IF(Table1[[#This Row],[Phân loại]]="Bán hàng",Table1[[#This Row],[Tổng giá trị]],-Table1[[#This Row],[Tổng giá trị]]))</f>
        <v>13895453</v>
      </c>
      <c r="Q461" s="32">
        <f>IF(M461&lt;&gt;"",IF(O461&lt;&gt;0,O461,P461),0)</f>
        <v>13895453</v>
      </c>
      <c r="R461" s="7">
        <f>Table1[[#This Row],[Số còn phải thu ĐK]]+Table1[[#This Row],[Giá Trị HD sau CK]]-Table1[[#This Row],[Số tiền đã thu]]</f>
        <v>0</v>
      </c>
      <c r="S461" s="6">
        <f>IF(Table1[[#This Row],[Ngày hóa đơn]]&lt;&gt;"",Table1[[#This Row],[Ngày hóa đơn]],IF(Table1[[#This Row],[Ngày hạch toán]]&lt;&gt;"",Table1[[#This Row],[Ngày hạch toán]],""))</f>
        <v>46065</v>
      </c>
      <c r="T461" s="7"/>
      <c r="U461" s="6">
        <f>IF(Table1[[#This Row],[Ngày tính CN]]="","",S461+T461)</f>
        <v>46065</v>
      </c>
      <c r="V461" s="32">
        <f ca="1">IF(Table1[[#This Row],[Hạn thanh toán]]="","",IF((U461-NOW())&lt;0,0,(U461-NOW())))</f>
        <v>0</v>
      </c>
      <c r="W461" s="32"/>
      <c r="X461" s="32" t="str">
        <f ca="1">IF(OR(U461="",R461=0),"",IF((U461-NOW())&lt;0,-(U461-NOW()),0))</f>
        <v/>
      </c>
      <c r="Y461" s="2" t="str">
        <f>IF(R461=0,"Đã thanh toán",IF(X461="","",IF(X461&lt;=0,"Chưa đến hạn thanh toán",IF(X461&lt;=30,"Nợ quá hạn 30 ngày",IF(X461&lt;=60,"Nợ quá hạn từ 30 ngày đến 60 ngày",IF(X461&lt;=90,"Nợ quá hạn từ 60 ngày đến 90 ngày",IF(X461&lt;=120,"Nợ quá hạn từ 90 ngày đến 120 ngày","Nợ quá hạn hơn 120 ngày có khả năng mất thanh toán")))))))</f>
        <v>Đã thanh toán</v>
      </c>
      <c r="Z461" s="42">
        <f>IF(S461="","",S461)</f>
        <v>46065</v>
      </c>
      <c r="AA461" s="42">
        <f>IF(M461="","",M461)</f>
        <v>46105</v>
      </c>
      <c r="AD461" s="2" t="str">
        <f>VLOOKUP($A461,MA_KH!$A:$Q,MA_KH!O$1,0)</f>
        <v>MEGA</v>
      </c>
      <c r="AE461" s="2" t="str">
        <f>VLOOKUP($A461,MA_KH!$A:$Q,MA_KH!P$1,0)</f>
        <v>CÔNG TY TNHH MM MEGA MARKET (VIỆT NAM)</v>
      </c>
    </row>
    <row r="462" spans="1:31" ht="25.5" customHeight="1">
      <c r="A462" s="54" t="s">
        <v>16307</v>
      </c>
      <c r="B462" s="54" t="s">
        <v>202</v>
      </c>
      <c r="C462" s="55">
        <v>46058</v>
      </c>
      <c r="D462" s="54" t="s">
        <v>17312</v>
      </c>
      <c r="E462" s="55">
        <v>46065</v>
      </c>
      <c r="F462" s="54" t="s">
        <v>19349</v>
      </c>
      <c r="G462" s="54" t="s">
        <v>17313</v>
      </c>
      <c r="H462" s="56">
        <v>2190000</v>
      </c>
      <c r="I462" s="63">
        <v>0</v>
      </c>
      <c r="J462" s="56">
        <v>175200</v>
      </c>
      <c r="K462" s="65">
        <v>2365200</v>
      </c>
      <c r="L462" s="64" t="s">
        <v>17236</v>
      </c>
      <c r="M462" s="6">
        <v>46105</v>
      </c>
      <c r="O462" s="32">
        <f>IF(Table1[[#This Row],[Phân loại]]="Tồn đầu kỳ",Table1[[#This Row],[Tổng giá trị]],0)</f>
        <v>0</v>
      </c>
      <c r="P462" s="7">
        <f>IF(Table1[[#This Row],[Số còn phải thu ĐK]]&lt;&gt;0,0,IF(Table1[[#This Row],[Phân loại]]="Bán hàng",Table1[[#This Row],[Tổng giá trị]],-Table1[[#This Row],[Tổng giá trị]]))</f>
        <v>2365200</v>
      </c>
      <c r="Q462" s="32">
        <f>IF(M462&lt;&gt;"",IF(O462&lt;&gt;0,O462,P462),0)</f>
        <v>2365200</v>
      </c>
      <c r="R462" s="7">
        <f>Table1[[#This Row],[Số còn phải thu ĐK]]+Table1[[#This Row],[Giá Trị HD sau CK]]-Table1[[#This Row],[Số tiền đã thu]]</f>
        <v>0</v>
      </c>
      <c r="S462" s="6">
        <f>IF(Table1[[#This Row],[Ngày hóa đơn]]&lt;&gt;"",Table1[[#This Row],[Ngày hóa đơn]],IF(Table1[[#This Row],[Ngày hạch toán]]&lt;&gt;"",Table1[[#This Row],[Ngày hạch toán]],""))</f>
        <v>46065</v>
      </c>
      <c r="T462" s="7"/>
      <c r="U462" s="6">
        <f>IF(Table1[[#This Row],[Ngày tính CN]]="","",S462+T462)</f>
        <v>46065</v>
      </c>
      <c r="V462" s="32">
        <f ca="1">IF(Table1[[#This Row],[Hạn thanh toán]]="","",IF((U462-NOW())&lt;0,0,(U462-NOW())))</f>
        <v>0</v>
      </c>
      <c r="W462" s="32"/>
      <c r="X462" s="32" t="str">
        <f ca="1">IF(OR(U462="",R462=0),"",IF((U462-NOW())&lt;0,-(U462-NOW()),0))</f>
        <v/>
      </c>
      <c r="Y462" s="2" t="str">
        <f>IF(R462=0,"Đã thanh toán",IF(X462="","",IF(X462&lt;=0,"Chưa đến hạn thanh toán",IF(X462&lt;=30,"Nợ quá hạn 30 ngày",IF(X462&lt;=60,"Nợ quá hạn từ 30 ngày đến 60 ngày",IF(X462&lt;=90,"Nợ quá hạn từ 60 ngày đến 90 ngày",IF(X462&lt;=120,"Nợ quá hạn từ 90 ngày đến 120 ngày","Nợ quá hạn hơn 120 ngày có khả năng mất thanh toán")))))))</f>
        <v>Đã thanh toán</v>
      </c>
      <c r="Z462" s="42">
        <f>IF(S462="","",S462)</f>
        <v>46065</v>
      </c>
      <c r="AA462" s="42">
        <f>IF(M462="","",M462)</f>
        <v>46105</v>
      </c>
      <c r="AD462" s="2" t="str">
        <f>VLOOKUP($A462,MA_KH!$A:$Q,MA_KH!O$1,0)</f>
        <v>MEGA</v>
      </c>
      <c r="AE462" s="2" t="str">
        <f>VLOOKUP($A462,MA_KH!$A:$Q,MA_KH!P$1,0)</f>
        <v>CÔNG TY TNHH MM MEGA MARKET (VIỆT NAM)</v>
      </c>
    </row>
    <row r="463" spans="1:31" ht="25.5" customHeight="1">
      <c r="A463" s="54" t="s">
        <v>16307</v>
      </c>
      <c r="B463" s="54" t="s">
        <v>202</v>
      </c>
      <c r="C463" s="55">
        <v>46058</v>
      </c>
      <c r="D463" s="54" t="s">
        <v>17314</v>
      </c>
      <c r="E463" s="55">
        <v>46065</v>
      </c>
      <c r="F463" s="54" t="s">
        <v>19350</v>
      </c>
      <c r="G463" s="54" t="s">
        <v>17315</v>
      </c>
      <c r="H463" s="56">
        <v>7463120</v>
      </c>
      <c r="I463" s="63">
        <v>0</v>
      </c>
      <c r="J463" s="56">
        <v>597050</v>
      </c>
      <c r="K463" s="65">
        <v>8060170</v>
      </c>
      <c r="L463" s="64" t="s">
        <v>17236</v>
      </c>
      <c r="M463" s="6">
        <v>46105</v>
      </c>
      <c r="O463" s="32">
        <f>IF(Table1[[#This Row],[Phân loại]]="Tồn đầu kỳ",Table1[[#This Row],[Tổng giá trị]],0)</f>
        <v>0</v>
      </c>
      <c r="P463" s="7">
        <f>IF(Table1[[#This Row],[Số còn phải thu ĐK]]&lt;&gt;0,0,IF(Table1[[#This Row],[Phân loại]]="Bán hàng",Table1[[#This Row],[Tổng giá trị]],-Table1[[#This Row],[Tổng giá trị]]))</f>
        <v>8060170</v>
      </c>
      <c r="Q463" s="32">
        <f>IF(M463&lt;&gt;"",IF(O463&lt;&gt;0,O463,P463),0)</f>
        <v>8060170</v>
      </c>
      <c r="R463" s="7">
        <f>Table1[[#This Row],[Số còn phải thu ĐK]]+Table1[[#This Row],[Giá Trị HD sau CK]]-Table1[[#This Row],[Số tiền đã thu]]</f>
        <v>0</v>
      </c>
      <c r="S463" s="6">
        <f>IF(Table1[[#This Row],[Ngày hóa đơn]]&lt;&gt;"",Table1[[#This Row],[Ngày hóa đơn]],IF(Table1[[#This Row],[Ngày hạch toán]]&lt;&gt;"",Table1[[#This Row],[Ngày hạch toán]],""))</f>
        <v>46065</v>
      </c>
      <c r="T463" s="7"/>
      <c r="U463" s="6">
        <f>IF(Table1[[#This Row],[Ngày tính CN]]="","",S463+T463)</f>
        <v>46065</v>
      </c>
      <c r="V463" s="32">
        <f ca="1">IF(Table1[[#This Row],[Hạn thanh toán]]="","",IF((U463-NOW())&lt;0,0,(U463-NOW())))</f>
        <v>0</v>
      </c>
      <c r="W463" s="32"/>
      <c r="X463" s="32" t="str">
        <f ca="1">IF(OR(U463="",R463=0),"",IF((U463-NOW())&lt;0,-(U463-NOW()),0))</f>
        <v/>
      </c>
      <c r="Y463" s="2" t="str">
        <f>IF(R463=0,"Đã thanh toán",IF(X463="","",IF(X463&lt;=0,"Chưa đến hạn thanh toán",IF(X463&lt;=30,"Nợ quá hạn 30 ngày",IF(X463&lt;=60,"Nợ quá hạn từ 30 ngày đến 60 ngày",IF(X463&lt;=90,"Nợ quá hạn từ 60 ngày đến 90 ngày",IF(X463&lt;=120,"Nợ quá hạn từ 90 ngày đến 120 ngày","Nợ quá hạn hơn 120 ngày có khả năng mất thanh toán")))))))</f>
        <v>Đã thanh toán</v>
      </c>
      <c r="Z463" s="42">
        <f>IF(S463="","",S463)</f>
        <v>46065</v>
      </c>
      <c r="AA463" s="42">
        <f>IF(M463="","",M463)</f>
        <v>46105</v>
      </c>
      <c r="AD463" s="2" t="str">
        <f>VLOOKUP($A463,MA_KH!$A:$Q,MA_KH!O$1,0)</f>
        <v>MEGA</v>
      </c>
      <c r="AE463" s="2" t="str">
        <f>VLOOKUP($A463,MA_KH!$A:$Q,MA_KH!P$1,0)</f>
        <v>CÔNG TY TNHH MM MEGA MARKET (VIỆT NAM)</v>
      </c>
    </row>
    <row r="464" spans="1:31" ht="25.5" customHeight="1">
      <c r="A464" s="54" t="s">
        <v>16303</v>
      </c>
      <c r="B464" s="54" t="s">
        <v>102</v>
      </c>
      <c r="C464" s="55">
        <v>46058</v>
      </c>
      <c r="D464" s="54" t="s">
        <v>17316</v>
      </c>
      <c r="E464" s="55">
        <v>46060</v>
      </c>
      <c r="F464" s="54" t="s">
        <v>19351</v>
      </c>
      <c r="G464" s="54" t="s">
        <v>17317</v>
      </c>
      <c r="H464" s="56">
        <v>11084860</v>
      </c>
      <c r="I464" s="63">
        <v>0</v>
      </c>
      <c r="J464" s="56">
        <v>886789</v>
      </c>
      <c r="K464" s="65">
        <v>11971649</v>
      </c>
      <c r="L464" s="64" t="s">
        <v>17236</v>
      </c>
      <c r="M464" s="6">
        <v>46105</v>
      </c>
      <c r="O464" s="32">
        <f>IF(Table1[[#This Row],[Phân loại]]="Tồn đầu kỳ",Table1[[#This Row],[Tổng giá trị]],0)</f>
        <v>0</v>
      </c>
      <c r="P464" s="7">
        <f>IF(Table1[[#This Row],[Số còn phải thu ĐK]]&lt;&gt;0,0,IF(Table1[[#This Row],[Phân loại]]="Bán hàng",Table1[[#This Row],[Tổng giá trị]],-Table1[[#This Row],[Tổng giá trị]]))</f>
        <v>11971649</v>
      </c>
      <c r="Q464" s="32">
        <f>IF(M464&lt;&gt;"",IF(O464&lt;&gt;0,O464,P464),0)</f>
        <v>11971649</v>
      </c>
      <c r="R464" s="7">
        <f>Table1[[#This Row],[Số còn phải thu ĐK]]+Table1[[#This Row],[Giá Trị HD sau CK]]-Table1[[#This Row],[Số tiền đã thu]]</f>
        <v>0</v>
      </c>
      <c r="S464" s="6">
        <f>IF(Table1[[#This Row],[Ngày hóa đơn]]&lt;&gt;"",Table1[[#This Row],[Ngày hóa đơn]],IF(Table1[[#This Row],[Ngày hạch toán]]&lt;&gt;"",Table1[[#This Row],[Ngày hạch toán]],""))</f>
        <v>46060</v>
      </c>
      <c r="T464" s="7"/>
      <c r="U464" s="6">
        <f>IF(Table1[[#This Row],[Ngày tính CN]]="","",S464+T464)</f>
        <v>46060</v>
      </c>
      <c r="V464" s="32">
        <f ca="1">IF(Table1[[#This Row],[Hạn thanh toán]]="","",IF((U464-NOW())&lt;0,0,(U464-NOW())))</f>
        <v>0</v>
      </c>
      <c r="W464" s="32"/>
      <c r="X464" s="32" t="str">
        <f ca="1">IF(OR(U464="",R464=0),"",IF((U464-NOW())&lt;0,-(U464-NOW()),0))</f>
        <v/>
      </c>
      <c r="Y464" s="2" t="str">
        <f>IF(R464=0,"Đã thanh toán",IF(X464="","",IF(X464&lt;=0,"Chưa đến hạn thanh toán",IF(X464&lt;=30,"Nợ quá hạn 30 ngày",IF(X464&lt;=60,"Nợ quá hạn từ 30 ngày đến 60 ngày",IF(X464&lt;=90,"Nợ quá hạn từ 60 ngày đến 90 ngày",IF(X464&lt;=120,"Nợ quá hạn từ 90 ngày đến 120 ngày","Nợ quá hạn hơn 120 ngày có khả năng mất thanh toán")))))))</f>
        <v>Đã thanh toán</v>
      </c>
      <c r="Z464" s="42">
        <f>IF(S464="","",S464)</f>
        <v>46060</v>
      </c>
      <c r="AA464" s="42">
        <f>IF(M464="","",M464)</f>
        <v>46105</v>
      </c>
      <c r="AD464" s="2" t="str">
        <f>VLOOKUP($A464,MA_KH!$A:$Q,MA_KH!O$1,0)</f>
        <v>MEGA</v>
      </c>
      <c r="AE464" s="2" t="str">
        <f>VLOOKUP($A464,MA_KH!$A:$Q,MA_KH!P$1,0)</f>
        <v>CÔNG TY TNHH MM MEGA MARKET (VIỆT NAM)</v>
      </c>
    </row>
    <row r="465" spans="1:31" ht="25.5" customHeight="1">
      <c r="A465" s="54" t="s">
        <v>16303</v>
      </c>
      <c r="B465" s="54" t="s">
        <v>102</v>
      </c>
      <c r="C465" s="55">
        <v>46058</v>
      </c>
      <c r="D465" s="54" t="s">
        <v>17318</v>
      </c>
      <c r="E465" s="55">
        <v>46063</v>
      </c>
      <c r="F465" s="54" t="s">
        <v>19352</v>
      </c>
      <c r="G465" s="54" t="s">
        <v>17319</v>
      </c>
      <c r="H465" s="56">
        <v>474325</v>
      </c>
      <c r="I465" s="63">
        <v>0</v>
      </c>
      <c r="J465" s="56">
        <v>37946</v>
      </c>
      <c r="K465" s="65">
        <v>512271</v>
      </c>
      <c r="L465" s="64" t="s">
        <v>17236</v>
      </c>
      <c r="M465" s="6">
        <v>46105</v>
      </c>
      <c r="O465" s="32">
        <f>IF(Table1[[#This Row],[Phân loại]]="Tồn đầu kỳ",Table1[[#This Row],[Tổng giá trị]],0)</f>
        <v>0</v>
      </c>
      <c r="P465" s="7">
        <f>IF(Table1[[#This Row],[Số còn phải thu ĐK]]&lt;&gt;0,0,IF(Table1[[#This Row],[Phân loại]]="Bán hàng",Table1[[#This Row],[Tổng giá trị]],-Table1[[#This Row],[Tổng giá trị]]))</f>
        <v>512271</v>
      </c>
      <c r="Q465" s="32">
        <f>IF(M465&lt;&gt;"",IF(O465&lt;&gt;0,O465,P465),0)</f>
        <v>512271</v>
      </c>
      <c r="R465" s="7">
        <f>Table1[[#This Row],[Số còn phải thu ĐK]]+Table1[[#This Row],[Giá Trị HD sau CK]]-Table1[[#This Row],[Số tiền đã thu]]</f>
        <v>0</v>
      </c>
      <c r="S465" s="6">
        <f>IF(Table1[[#This Row],[Ngày hóa đơn]]&lt;&gt;"",Table1[[#This Row],[Ngày hóa đơn]],IF(Table1[[#This Row],[Ngày hạch toán]]&lt;&gt;"",Table1[[#This Row],[Ngày hạch toán]],""))</f>
        <v>46063</v>
      </c>
      <c r="T465" s="7"/>
      <c r="U465" s="6">
        <f>IF(Table1[[#This Row],[Ngày tính CN]]="","",S465+T465)</f>
        <v>46063</v>
      </c>
      <c r="V465" s="32">
        <f ca="1">IF(Table1[[#This Row],[Hạn thanh toán]]="","",IF((U465-NOW())&lt;0,0,(U465-NOW())))</f>
        <v>0</v>
      </c>
      <c r="W465" s="32"/>
      <c r="X465" s="32" t="str">
        <f ca="1">IF(OR(U465="",R465=0),"",IF((U465-NOW())&lt;0,-(U465-NOW()),0))</f>
        <v/>
      </c>
      <c r="Y465" s="2" t="str">
        <f>IF(R465=0,"Đã thanh toán",IF(X465="","",IF(X465&lt;=0,"Chưa đến hạn thanh toán",IF(X465&lt;=30,"Nợ quá hạn 30 ngày",IF(X465&lt;=60,"Nợ quá hạn từ 30 ngày đến 60 ngày",IF(X465&lt;=90,"Nợ quá hạn từ 60 ngày đến 90 ngày",IF(X465&lt;=120,"Nợ quá hạn từ 90 ngày đến 120 ngày","Nợ quá hạn hơn 120 ngày có khả năng mất thanh toán")))))))</f>
        <v>Đã thanh toán</v>
      </c>
      <c r="Z465" s="42">
        <f>IF(S465="","",S465)</f>
        <v>46063</v>
      </c>
      <c r="AA465" s="42">
        <f>IF(M465="","",M465)</f>
        <v>46105</v>
      </c>
      <c r="AD465" s="2" t="str">
        <f>VLOOKUP($A465,MA_KH!$A:$Q,MA_KH!O$1,0)</f>
        <v>MEGA</v>
      </c>
      <c r="AE465" s="2" t="str">
        <f>VLOOKUP($A465,MA_KH!$A:$Q,MA_KH!P$1,0)</f>
        <v>CÔNG TY TNHH MM MEGA MARKET (VIỆT NAM)</v>
      </c>
    </row>
    <row r="466" spans="1:31" ht="25.5" customHeight="1">
      <c r="A466" s="54" t="s">
        <v>16303</v>
      </c>
      <c r="B466" s="54" t="s">
        <v>102</v>
      </c>
      <c r="C466" s="55">
        <v>46058</v>
      </c>
      <c r="D466" s="54" t="s">
        <v>17320</v>
      </c>
      <c r="E466" s="55">
        <v>46063</v>
      </c>
      <c r="F466" s="54" t="s">
        <v>19353</v>
      </c>
      <c r="G466" s="54" t="s">
        <v>17321</v>
      </c>
      <c r="H466" s="56">
        <v>4743250</v>
      </c>
      <c r="I466" s="63">
        <v>0</v>
      </c>
      <c r="J466" s="56">
        <v>379460</v>
      </c>
      <c r="K466" s="65">
        <v>5122710</v>
      </c>
      <c r="L466" s="64" t="s">
        <v>17236</v>
      </c>
      <c r="M466" s="6">
        <v>46105</v>
      </c>
      <c r="O466" s="32">
        <f>IF(Table1[[#This Row],[Phân loại]]="Tồn đầu kỳ",Table1[[#This Row],[Tổng giá trị]],0)</f>
        <v>0</v>
      </c>
      <c r="P466" s="7">
        <f>IF(Table1[[#This Row],[Số còn phải thu ĐK]]&lt;&gt;0,0,IF(Table1[[#This Row],[Phân loại]]="Bán hàng",Table1[[#This Row],[Tổng giá trị]],-Table1[[#This Row],[Tổng giá trị]]))</f>
        <v>5122710</v>
      </c>
      <c r="Q466" s="32">
        <f>IF(M466&lt;&gt;"",IF(O466&lt;&gt;0,O466,P466),0)</f>
        <v>5122710</v>
      </c>
      <c r="R466" s="7">
        <f>Table1[[#This Row],[Số còn phải thu ĐK]]+Table1[[#This Row],[Giá Trị HD sau CK]]-Table1[[#This Row],[Số tiền đã thu]]</f>
        <v>0</v>
      </c>
      <c r="S466" s="6">
        <f>IF(Table1[[#This Row],[Ngày hóa đơn]]&lt;&gt;"",Table1[[#This Row],[Ngày hóa đơn]],IF(Table1[[#This Row],[Ngày hạch toán]]&lt;&gt;"",Table1[[#This Row],[Ngày hạch toán]],""))</f>
        <v>46063</v>
      </c>
      <c r="T466" s="7"/>
      <c r="U466" s="6">
        <f>IF(Table1[[#This Row],[Ngày tính CN]]="","",S466+T466)</f>
        <v>46063</v>
      </c>
      <c r="V466" s="32">
        <f ca="1">IF(Table1[[#This Row],[Hạn thanh toán]]="","",IF((U466-NOW())&lt;0,0,(U466-NOW())))</f>
        <v>0</v>
      </c>
      <c r="W466" s="32"/>
      <c r="X466" s="32" t="str">
        <f ca="1">IF(OR(U466="",R466=0),"",IF((U466-NOW())&lt;0,-(U466-NOW()),0))</f>
        <v/>
      </c>
      <c r="Y466" s="2" t="str">
        <f>IF(R466=0,"Đã thanh toán",IF(X466="","",IF(X466&lt;=0,"Chưa đến hạn thanh toán",IF(X466&lt;=30,"Nợ quá hạn 30 ngày",IF(X466&lt;=60,"Nợ quá hạn từ 30 ngày đến 60 ngày",IF(X466&lt;=90,"Nợ quá hạn từ 60 ngày đến 90 ngày",IF(X466&lt;=120,"Nợ quá hạn từ 90 ngày đến 120 ngày","Nợ quá hạn hơn 120 ngày có khả năng mất thanh toán")))))))</f>
        <v>Đã thanh toán</v>
      </c>
      <c r="Z466" s="42">
        <f>IF(S466="","",S466)</f>
        <v>46063</v>
      </c>
      <c r="AA466" s="42">
        <f>IF(M466="","",M466)</f>
        <v>46105</v>
      </c>
      <c r="AD466" s="2" t="str">
        <f>VLOOKUP($A466,MA_KH!$A:$Q,MA_KH!O$1,0)</f>
        <v>MEGA</v>
      </c>
      <c r="AE466" s="2" t="str">
        <f>VLOOKUP($A466,MA_KH!$A:$Q,MA_KH!P$1,0)</f>
        <v>CÔNG TY TNHH MM MEGA MARKET (VIỆT NAM)</v>
      </c>
    </row>
    <row r="467" spans="1:31" ht="25.5" customHeight="1">
      <c r="A467" s="54" t="s">
        <v>16303</v>
      </c>
      <c r="B467" s="54" t="s">
        <v>102</v>
      </c>
      <c r="C467" s="55">
        <v>46058</v>
      </c>
      <c r="D467" s="54" t="s">
        <v>17322</v>
      </c>
      <c r="E467" s="55">
        <v>46063</v>
      </c>
      <c r="F467" s="54" t="s">
        <v>19354</v>
      </c>
      <c r="G467" s="54" t="s">
        <v>17323</v>
      </c>
      <c r="H467" s="56">
        <v>23902880</v>
      </c>
      <c r="I467" s="63">
        <v>0</v>
      </c>
      <c r="J467" s="56">
        <v>1912230</v>
      </c>
      <c r="K467" s="65">
        <v>25815110</v>
      </c>
      <c r="L467" s="64" t="s">
        <v>17236</v>
      </c>
      <c r="M467" s="6">
        <v>46105</v>
      </c>
      <c r="O467" s="32">
        <f>IF(Table1[[#This Row],[Phân loại]]="Tồn đầu kỳ",Table1[[#This Row],[Tổng giá trị]],0)</f>
        <v>0</v>
      </c>
      <c r="P467" s="7">
        <f>IF(Table1[[#This Row],[Số còn phải thu ĐK]]&lt;&gt;0,0,IF(Table1[[#This Row],[Phân loại]]="Bán hàng",Table1[[#This Row],[Tổng giá trị]],-Table1[[#This Row],[Tổng giá trị]]))</f>
        <v>25815110</v>
      </c>
      <c r="Q467" s="32">
        <f>IF(M467&lt;&gt;"",IF(O467&lt;&gt;0,O467,P467),0)</f>
        <v>25815110</v>
      </c>
      <c r="R467" s="7">
        <f>Table1[[#This Row],[Số còn phải thu ĐK]]+Table1[[#This Row],[Giá Trị HD sau CK]]-Table1[[#This Row],[Số tiền đã thu]]</f>
        <v>0</v>
      </c>
      <c r="S467" s="6">
        <f>IF(Table1[[#This Row],[Ngày hóa đơn]]&lt;&gt;"",Table1[[#This Row],[Ngày hóa đơn]],IF(Table1[[#This Row],[Ngày hạch toán]]&lt;&gt;"",Table1[[#This Row],[Ngày hạch toán]],""))</f>
        <v>46063</v>
      </c>
      <c r="T467" s="7"/>
      <c r="U467" s="6">
        <f>IF(Table1[[#This Row],[Ngày tính CN]]="","",S467+T467)</f>
        <v>46063</v>
      </c>
      <c r="V467" s="32">
        <f ca="1">IF(Table1[[#This Row],[Hạn thanh toán]]="","",IF((U467-NOW())&lt;0,0,(U467-NOW())))</f>
        <v>0</v>
      </c>
      <c r="W467" s="32"/>
      <c r="X467" s="32" t="str">
        <f ca="1">IF(OR(U467="",R467=0),"",IF((U467-NOW())&lt;0,-(U467-NOW()),0))</f>
        <v/>
      </c>
      <c r="Y467" s="2" t="str">
        <f>IF(R467=0,"Đã thanh toán",IF(X467="","",IF(X467&lt;=0,"Chưa đến hạn thanh toán",IF(X467&lt;=30,"Nợ quá hạn 30 ngày",IF(X467&lt;=60,"Nợ quá hạn từ 30 ngày đến 60 ngày",IF(X467&lt;=90,"Nợ quá hạn từ 60 ngày đến 90 ngày",IF(X467&lt;=120,"Nợ quá hạn từ 90 ngày đến 120 ngày","Nợ quá hạn hơn 120 ngày có khả năng mất thanh toán")))))))</f>
        <v>Đã thanh toán</v>
      </c>
      <c r="Z467" s="42">
        <f>IF(S467="","",S467)</f>
        <v>46063</v>
      </c>
      <c r="AA467" s="42">
        <f>IF(M467="","",M467)</f>
        <v>46105</v>
      </c>
      <c r="AD467" s="2" t="str">
        <f>VLOOKUP($A467,MA_KH!$A:$Q,MA_KH!O$1,0)</f>
        <v>MEGA</v>
      </c>
      <c r="AE467" s="2" t="str">
        <f>VLOOKUP($A467,MA_KH!$A:$Q,MA_KH!P$1,0)</f>
        <v>CÔNG TY TNHH MM MEGA MARKET (VIỆT NAM)</v>
      </c>
    </row>
    <row r="468" spans="1:31" ht="25.5" customHeight="1">
      <c r="A468" s="54" t="s">
        <v>16303</v>
      </c>
      <c r="B468" s="54" t="s">
        <v>102</v>
      </c>
      <c r="C468" s="55">
        <v>46058</v>
      </c>
      <c r="D468" s="54" t="s">
        <v>17324</v>
      </c>
      <c r="E468" s="55">
        <v>46058</v>
      </c>
      <c r="F468" s="139" t="s">
        <v>19355</v>
      </c>
      <c r="G468" s="54" t="s">
        <v>17325</v>
      </c>
      <c r="H468" s="56">
        <v>234183</v>
      </c>
      <c r="I468" s="63">
        <v>0</v>
      </c>
      <c r="J468" s="56">
        <v>18735</v>
      </c>
      <c r="K468" s="65">
        <v>252918</v>
      </c>
      <c r="L468" s="64" t="s">
        <v>17238</v>
      </c>
      <c r="M468" s="6">
        <v>46063</v>
      </c>
      <c r="O468" s="32">
        <f>IF(Table1[[#This Row],[Phân loại]]="Tồn đầu kỳ",Table1[[#This Row],[Tổng giá trị]],0)</f>
        <v>0</v>
      </c>
      <c r="P468" s="7">
        <f>IF(Table1[[#This Row],[Số còn phải thu ĐK]]&lt;&gt;0,0,IF(Table1[[#This Row],[Phân loại]]="Bán hàng",Table1[[#This Row],[Tổng giá trị]],-Table1[[#This Row],[Tổng giá trị]]))</f>
        <v>-252918</v>
      </c>
      <c r="Q468" s="32">
        <f>IF(M468&lt;&gt;"",IF(O468&lt;&gt;0,O468,P468),0)</f>
        <v>-252918</v>
      </c>
      <c r="R468" s="7">
        <f>Table1[[#This Row],[Số còn phải thu ĐK]]+Table1[[#This Row],[Giá Trị HD sau CK]]-Table1[[#This Row],[Số tiền đã thu]]</f>
        <v>0</v>
      </c>
      <c r="S468" s="6">
        <f>IF(Table1[[#This Row],[Ngày hóa đơn]]&lt;&gt;"",Table1[[#This Row],[Ngày hóa đơn]],IF(Table1[[#This Row],[Ngày hạch toán]]&lt;&gt;"",Table1[[#This Row],[Ngày hạch toán]],""))</f>
        <v>46058</v>
      </c>
      <c r="T468" s="7"/>
      <c r="U468" s="6">
        <f>IF(Table1[[#This Row],[Ngày tính CN]]="","",S468+T468)</f>
        <v>46058</v>
      </c>
      <c r="V468" s="32">
        <f ca="1">IF(Table1[[#This Row],[Hạn thanh toán]]="","",IF((U468-NOW())&lt;0,0,(U468-NOW())))</f>
        <v>0</v>
      </c>
      <c r="W468" s="32"/>
      <c r="X468" s="32" t="str">
        <f ca="1">IF(OR(U468="",R468=0),"",IF((U468-NOW())&lt;0,-(U468-NOW()),0))</f>
        <v/>
      </c>
      <c r="Y468" s="2" t="str">
        <f>IF(R468=0,"Đã thanh toán",IF(X468="","",IF(X468&lt;=0,"Chưa đến hạn thanh toán",IF(X468&lt;=30,"Nợ quá hạn 30 ngày",IF(X468&lt;=60,"Nợ quá hạn từ 30 ngày đến 60 ngày",IF(X468&lt;=90,"Nợ quá hạn từ 60 ngày đến 90 ngày",IF(X468&lt;=120,"Nợ quá hạn từ 90 ngày đến 120 ngày","Nợ quá hạn hơn 120 ngày có khả năng mất thanh toán")))))))</f>
        <v>Đã thanh toán</v>
      </c>
      <c r="Z468" s="42">
        <f>IF(S468="","",S468)</f>
        <v>46058</v>
      </c>
      <c r="AA468" s="42">
        <f>IF(M468="","",M468)</f>
        <v>46063</v>
      </c>
      <c r="AD468" s="2" t="str">
        <f>VLOOKUP($A468,MA_KH!$A:$Q,MA_KH!O$1,0)</f>
        <v>MEGA</v>
      </c>
      <c r="AE468" s="2" t="str">
        <f>VLOOKUP($A468,MA_KH!$A:$Q,MA_KH!P$1,0)</f>
        <v>CÔNG TY TNHH MM MEGA MARKET (VIỆT NAM)</v>
      </c>
    </row>
    <row r="469" spans="1:31" ht="25.5" customHeight="1">
      <c r="A469" s="54" t="s">
        <v>16299</v>
      </c>
      <c r="B469" s="54" t="s">
        <v>190</v>
      </c>
      <c r="C469" s="55">
        <v>46058</v>
      </c>
      <c r="D469" s="54" t="s">
        <v>17326</v>
      </c>
      <c r="E469" s="55">
        <v>46058</v>
      </c>
      <c r="F469" s="54" t="s">
        <v>19356</v>
      </c>
      <c r="G469" s="54" t="s">
        <v>16912</v>
      </c>
      <c r="H469" s="56">
        <v>12293845</v>
      </c>
      <c r="I469" s="63">
        <v>0</v>
      </c>
      <c r="J469" s="56">
        <v>983508</v>
      </c>
      <c r="K469" s="65">
        <v>13277353</v>
      </c>
      <c r="L469" s="64" t="s">
        <v>17237</v>
      </c>
      <c r="M469" s="6">
        <v>46077</v>
      </c>
      <c r="O469" s="32">
        <f>IF(Table1[[#This Row],[Phân loại]]="Tồn đầu kỳ",Table1[[#This Row],[Tổng giá trị]],0)</f>
        <v>0</v>
      </c>
      <c r="P469" s="7">
        <f>IF(Table1[[#This Row],[Số còn phải thu ĐK]]&lt;&gt;0,0,IF(Table1[[#This Row],[Phân loại]]="Bán hàng",Table1[[#This Row],[Tổng giá trị]],-Table1[[#This Row],[Tổng giá trị]]))</f>
        <v>-13277353</v>
      </c>
      <c r="Q469" s="32">
        <f>IF(M469&lt;&gt;"",IF(O469&lt;&gt;0,O469,P469),0)</f>
        <v>-13277353</v>
      </c>
      <c r="R469" s="7">
        <f>Table1[[#This Row],[Số còn phải thu ĐK]]+Table1[[#This Row],[Giá Trị HD sau CK]]-Table1[[#This Row],[Số tiền đã thu]]</f>
        <v>0</v>
      </c>
      <c r="S469" s="6">
        <f>IF(Table1[[#This Row],[Ngày hóa đơn]]&lt;&gt;"",Table1[[#This Row],[Ngày hóa đơn]],IF(Table1[[#This Row],[Ngày hạch toán]]&lt;&gt;"",Table1[[#This Row],[Ngày hạch toán]],""))</f>
        <v>46058</v>
      </c>
      <c r="T469" s="7"/>
      <c r="U469" s="6">
        <f>IF(Table1[[#This Row],[Ngày tính CN]]="","",S469+T469)</f>
        <v>46058</v>
      </c>
      <c r="V469" s="32">
        <f ca="1">IF(Table1[[#This Row],[Hạn thanh toán]]="","",IF((U469-NOW())&lt;0,0,(U469-NOW())))</f>
        <v>0</v>
      </c>
      <c r="W469" s="32"/>
      <c r="X469" s="32" t="str">
        <f ca="1">IF(OR(U469="",R469=0),"",IF((U469-NOW())&lt;0,-(U469-NOW()),0))</f>
        <v/>
      </c>
      <c r="Y469" s="2" t="str">
        <f>IF(R469=0,"Đã thanh toán",IF(X469="","",IF(X469&lt;=0,"Chưa đến hạn thanh toán",IF(X469&lt;=30,"Nợ quá hạn 30 ngày",IF(X469&lt;=60,"Nợ quá hạn từ 30 ngày đến 60 ngày",IF(X469&lt;=90,"Nợ quá hạn từ 60 ngày đến 90 ngày",IF(X469&lt;=120,"Nợ quá hạn từ 90 ngày đến 120 ngày","Nợ quá hạn hơn 120 ngày có khả năng mất thanh toán")))))))</f>
        <v>Đã thanh toán</v>
      </c>
      <c r="Z469" s="42">
        <f>IF(S469="","",S469)</f>
        <v>46058</v>
      </c>
      <c r="AA469" s="42">
        <f>IF(M469="","",M469)</f>
        <v>46077</v>
      </c>
      <c r="AD469" s="2" t="str">
        <f>VLOOKUP($A469,MA_KH!$A:$Q,MA_KH!O$1,0)</f>
        <v>MEGA</v>
      </c>
      <c r="AE469" s="2" t="str">
        <f>VLOOKUP($A469,MA_KH!$A:$Q,MA_KH!P$1,0)</f>
        <v>CÔNG TY TNHH MM MEGA MARKET (VIỆT NAM)</v>
      </c>
    </row>
    <row r="470" spans="1:31" ht="25.5" customHeight="1">
      <c r="A470" s="54" t="s">
        <v>16299</v>
      </c>
      <c r="B470" s="54" t="s">
        <v>190</v>
      </c>
      <c r="C470" s="55">
        <v>46058</v>
      </c>
      <c r="D470" s="54" t="s">
        <v>17326</v>
      </c>
      <c r="E470" s="55">
        <v>46058</v>
      </c>
      <c r="F470" s="54" t="s">
        <v>19357</v>
      </c>
      <c r="G470" s="54" t="s">
        <v>16911</v>
      </c>
      <c r="H470" s="56">
        <v>24587689</v>
      </c>
      <c r="I470" s="63">
        <v>0</v>
      </c>
      <c r="J470" s="56">
        <v>1967015</v>
      </c>
      <c r="K470" s="65">
        <v>26554704</v>
      </c>
      <c r="L470" s="64" t="s">
        <v>17237</v>
      </c>
      <c r="M470" s="6">
        <v>46077</v>
      </c>
      <c r="O470" s="32">
        <f>IF(Table1[[#This Row],[Phân loại]]="Tồn đầu kỳ",Table1[[#This Row],[Tổng giá trị]],0)</f>
        <v>0</v>
      </c>
      <c r="P470" s="7">
        <f>IF(Table1[[#This Row],[Số còn phải thu ĐK]]&lt;&gt;0,0,IF(Table1[[#This Row],[Phân loại]]="Bán hàng",Table1[[#This Row],[Tổng giá trị]],-Table1[[#This Row],[Tổng giá trị]]))</f>
        <v>-26554704</v>
      </c>
      <c r="Q470" s="32">
        <f>IF(M470&lt;&gt;"",IF(O470&lt;&gt;0,O470,P470),0)</f>
        <v>-26554704</v>
      </c>
      <c r="R470" s="7">
        <f>Table1[[#This Row],[Số còn phải thu ĐK]]+Table1[[#This Row],[Giá Trị HD sau CK]]-Table1[[#This Row],[Số tiền đã thu]]</f>
        <v>0</v>
      </c>
      <c r="S470" s="6">
        <f>IF(Table1[[#This Row],[Ngày hóa đơn]]&lt;&gt;"",Table1[[#This Row],[Ngày hóa đơn]],IF(Table1[[#This Row],[Ngày hạch toán]]&lt;&gt;"",Table1[[#This Row],[Ngày hạch toán]],""))</f>
        <v>46058</v>
      </c>
      <c r="T470" s="7"/>
      <c r="U470" s="6">
        <f>IF(Table1[[#This Row],[Ngày tính CN]]="","",S470+T470)</f>
        <v>46058</v>
      </c>
      <c r="V470" s="32">
        <f ca="1">IF(Table1[[#This Row],[Hạn thanh toán]]="","",IF((U470-NOW())&lt;0,0,(U470-NOW())))</f>
        <v>0</v>
      </c>
      <c r="W470" s="32"/>
      <c r="X470" s="32" t="str">
        <f ca="1">IF(OR(U470="",R470=0),"",IF((U470-NOW())&lt;0,-(U470-NOW()),0))</f>
        <v/>
      </c>
      <c r="Y470" s="2" t="str">
        <f>IF(R470=0,"Đã thanh toán",IF(X470="","",IF(X470&lt;=0,"Chưa đến hạn thanh toán",IF(X470&lt;=30,"Nợ quá hạn 30 ngày",IF(X470&lt;=60,"Nợ quá hạn từ 30 ngày đến 60 ngày",IF(X470&lt;=90,"Nợ quá hạn từ 60 ngày đến 90 ngày",IF(X470&lt;=120,"Nợ quá hạn từ 90 ngày đến 120 ngày","Nợ quá hạn hơn 120 ngày có khả năng mất thanh toán")))))))</f>
        <v>Đã thanh toán</v>
      </c>
      <c r="Z470" s="42">
        <f>IF(S470="","",S470)</f>
        <v>46058</v>
      </c>
      <c r="AA470" s="42">
        <f>IF(M470="","",M470)</f>
        <v>46077</v>
      </c>
      <c r="AD470" s="2" t="str">
        <f>VLOOKUP($A470,MA_KH!$A:$Q,MA_KH!O$1,0)</f>
        <v>MEGA</v>
      </c>
      <c r="AE470" s="2" t="str">
        <f>VLOOKUP($A470,MA_KH!$A:$Q,MA_KH!P$1,0)</f>
        <v>CÔNG TY TNHH MM MEGA MARKET (VIỆT NAM)</v>
      </c>
    </row>
    <row r="471" spans="1:31" ht="25.5" customHeight="1">
      <c r="A471" s="54" t="s">
        <v>16299</v>
      </c>
      <c r="B471" s="54" t="s">
        <v>190</v>
      </c>
      <c r="C471" s="55">
        <v>46058</v>
      </c>
      <c r="D471" s="54" t="s">
        <v>17326</v>
      </c>
      <c r="E471" s="55">
        <v>46058</v>
      </c>
      <c r="F471" s="54" t="s">
        <v>19358</v>
      </c>
      <c r="G471" s="54" t="s">
        <v>16910</v>
      </c>
      <c r="H471" s="56">
        <v>14137921</v>
      </c>
      <c r="I471" s="63">
        <v>0</v>
      </c>
      <c r="J471" s="56">
        <v>1131034</v>
      </c>
      <c r="K471" s="65">
        <v>15268955</v>
      </c>
      <c r="L471" s="64" t="s">
        <v>17237</v>
      </c>
      <c r="M471" s="6">
        <v>46077</v>
      </c>
      <c r="O471" s="32">
        <f>IF(Table1[[#This Row],[Phân loại]]="Tồn đầu kỳ",Table1[[#This Row],[Tổng giá trị]],0)</f>
        <v>0</v>
      </c>
      <c r="P471" s="7">
        <f>IF(Table1[[#This Row],[Số còn phải thu ĐK]]&lt;&gt;0,0,IF(Table1[[#This Row],[Phân loại]]="Bán hàng",Table1[[#This Row],[Tổng giá trị]],-Table1[[#This Row],[Tổng giá trị]]))</f>
        <v>-15268955</v>
      </c>
      <c r="Q471" s="32">
        <f>IF(M471&lt;&gt;"",IF(O471&lt;&gt;0,O471,P471),0)</f>
        <v>-15268955</v>
      </c>
      <c r="R471" s="7">
        <f>Table1[[#This Row],[Số còn phải thu ĐK]]+Table1[[#This Row],[Giá Trị HD sau CK]]-Table1[[#This Row],[Số tiền đã thu]]</f>
        <v>0</v>
      </c>
      <c r="S471" s="6">
        <f>IF(Table1[[#This Row],[Ngày hóa đơn]]&lt;&gt;"",Table1[[#This Row],[Ngày hóa đơn]],IF(Table1[[#This Row],[Ngày hạch toán]]&lt;&gt;"",Table1[[#This Row],[Ngày hạch toán]],""))</f>
        <v>46058</v>
      </c>
      <c r="T471" s="7"/>
      <c r="U471" s="6">
        <f>IF(Table1[[#This Row],[Ngày tính CN]]="","",S471+T471)</f>
        <v>46058</v>
      </c>
      <c r="V471" s="32">
        <f ca="1">IF(Table1[[#This Row],[Hạn thanh toán]]="","",IF((U471-NOW())&lt;0,0,(U471-NOW())))</f>
        <v>0</v>
      </c>
      <c r="W471" s="32"/>
      <c r="X471" s="32" t="str">
        <f ca="1">IF(OR(U471="",R471=0),"",IF((U471-NOW())&lt;0,-(U471-NOW()),0))</f>
        <v/>
      </c>
      <c r="Y471" s="2" t="str">
        <f>IF(R471=0,"Đã thanh toán",IF(X471="","",IF(X471&lt;=0,"Chưa đến hạn thanh toán",IF(X471&lt;=30,"Nợ quá hạn 30 ngày",IF(X471&lt;=60,"Nợ quá hạn từ 30 ngày đến 60 ngày",IF(X471&lt;=90,"Nợ quá hạn từ 60 ngày đến 90 ngày",IF(X471&lt;=120,"Nợ quá hạn từ 90 ngày đến 120 ngày","Nợ quá hạn hơn 120 ngày có khả năng mất thanh toán")))))))</f>
        <v>Đã thanh toán</v>
      </c>
      <c r="Z471" s="42">
        <f>IF(S471="","",S471)</f>
        <v>46058</v>
      </c>
      <c r="AA471" s="42">
        <f>IF(M471="","",M471)</f>
        <v>46077</v>
      </c>
      <c r="AD471" s="2" t="str">
        <f>VLOOKUP($A471,MA_KH!$A:$Q,MA_KH!O$1,0)</f>
        <v>MEGA</v>
      </c>
      <c r="AE471" s="2" t="str">
        <f>VLOOKUP($A471,MA_KH!$A:$Q,MA_KH!P$1,0)</f>
        <v>CÔNG TY TNHH MM MEGA MARKET (VIỆT NAM)</v>
      </c>
    </row>
    <row r="472" spans="1:31" ht="25.5" customHeight="1">
      <c r="A472" s="54" t="s">
        <v>16299</v>
      </c>
      <c r="B472" s="54" t="s">
        <v>190</v>
      </c>
      <c r="C472" s="55">
        <v>46058</v>
      </c>
      <c r="D472" s="54" t="s">
        <v>17326</v>
      </c>
      <c r="E472" s="55">
        <v>46058</v>
      </c>
      <c r="F472" s="54" t="s">
        <v>19359</v>
      </c>
      <c r="G472" s="54" t="s">
        <v>16909</v>
      </c>
      <c r="H472" s="56">
        <v>3073461</v>
      </c>
      <c r="I472" s="63">
        <v>0</v>
      </c>
      <c r="J472" s="56">
        <v>245877</v>
      </c>
      <c r="K472" s="65">
        <v>3319338</v>
      </c>
      <c r="L472" s="64" t="s">
        <v>17237</v>
      </c>
      <c r="M472" s="6">
        <v>46077</v>
      </c>
      <c r="O472" s="32">
        <f>IF(Table1[[#This Row],[Phân loại]]="Tồn đầu kỳ",Table1[[#This Row],[Tổng giá trị]],0)</f>
        <v>0</v>
      </c>
      <c r="P472" s="7">
        <f>IF(Table1[[#This Row],[Số còn phải thu ĐK]]&lt;&gt;0,0,IF(Table1[[#This Row],[Phân loại]]="Bán hàng",Table1[[#This Row],[Tổng giá trị]],-Table1[[#This Row],[Tổng giá trị]]))</f>
        <v>-3319338</v>
      </c>
      <c r="Q472" s="32">
        <f>IF(M472&lt;&gt;"",IF(O472&lt;&gt;0,O472,P472),0)</f>
        <v>-3319338</v>
      </c>
      <c r="R472" s="7">
        <f>Table1[[#This Row],[Số còn phải thu ĐK]]+Table1[[#This Row],[Giá Trị HD sau CK]]-Table1[[#This Row],[Số tiền đã thu]]</f>
        <v>0</v>
      </c>
      <c r="S472" s="6">
        <f>IF(Table1[[#This Row],[Ngày hóa đơn]]&lt;&gt;"",Table1[[#This Row],[Ngày hóa đơn]],IF(Table1[[#This Row],[Ngày hạch toán]]&lt;&gt;"",Table1[[#This Row],[Ngày hạch toán]],""))</f>
        <v>46058</v>
      </c>
      <c r="T472" s="7"/>
      <c r="U472" s="6">
        <f>IF(Table1[[#This Row],[Ngày tính CN]]="","",S472+T472)</f>
        <v>46058</v>
      </c>
      <c r="V472" s="32">
        <f ca="1">IF(Table1[[#This Row],[Hạn thanh toán]]="","",IF((U472-NOW())&lt;0,0,(U472-NOW())))</f>
        <v>0</v>
      </c>
      <c r="W472" s="32"/>
      <c r="X472" s="32" t="str">
        <f ca="1">IF(OR(U472="",R472=0),"",IF((U472-NOW())&lt;0,-(U472-NOW()),0))</f>
        <v/>
      </c>
      <c r="Y472" s="2" t="str">
        <f>IF(R472=0,"Đã thanh toán",IF(X472="","",IF(X472&lt;=0,"Chưa đến hạn thanh toán",IF(X472&lt;=30,"Nợ quá hạn 30 ngày",IF(X472&lt;=60,"Nợ quá hạn từ 30 ngày đến 60 ngày",IF(X472&lt;=90,"Nợ quá hạn từ 60 ngày đến 90 ngày",IF(X472&lt;=120,"Nợ quá hạn từ 90 ngày đến 120 ngày","Nợ quá hạn hơn 120 ngày có khả năng mất thanh toán")))))))</f>
        <v>Đã thanh toán</v>
      </c>
      <c r="Z472" s="42">
        <f>IF(S472="","",S472)</f>
        <v>46058</v>
      </c>
      <c r="AA472" s="42">
        <f>IF(M472="","",M472)</f>
        <v>46077</v>
      </c>
      <c r="AD472" s="2" t="str">
        <f>VLOOKUP($A472,MA_KH!$A:$Q,MA_KH!O$1,0)</f>
        <v>MEGA</v>
      </c>
      <c r="AE472" s="2" t="str">
        <f>VLOOKUP($A472,MA_KH!$A:$Q,MA_KH!P$1,0)</f>
        <v>CÔNG TY TNHH MM MEGA MARKET (VIỆT NAM)</v>
      </c>
    </row>
    <row r="473" spans="1:31" ht="25.5" customHeight="1">
      <c r="A473" s="54" t="s">
        <v>16299</v>
      </c>
      <c r="B473" s="54" t="s">
        <v>190</v>
      </c>
      <c r="C473" s="55">
        <v>46058</v>
      </c>
      <c r="D473" s="54" t="s">
        <v>17326</v>
      </c>
      <c r="E473" s="55">
        <v>46058</v>
      </c>
      <c r="F473" s="54" t="s">
        <v>19360</v>
      </c>
      <c r="G473" s="54" t="s">
        <v>16908</v>
      </c>
      <c r="H473" s="56">
        <v>13830575</v>
      </c>
      <c r="I473" s="63">
        <v>0</v>
      </c>
      <c r="J473" s="56">
        <v>1106446</v>
      </c>
      <c r="K473" s="65">
        <v>14937021</v>
      </c>
      <c r="L473" s="64" t="s">
        <v>17237</v>
      </c>
      <c r="M473" s="6">
        <v>46077</v>
      </c>
      <c r="O473" s="32">
        <f>IF(Table1[[#This Row],[Phân loại]]="Tồn đầu kỳ",Table1[[#This Row],[Tổng giá trị]],0)</f>
        <v>0</v>
      </c>
      <c r="P473" s="7">
        <f>IF(Table1[[#This Row],[Số còn phải thu ĐK]]&lt;&gt;0,0,IF(Table1[[#This Row],[Phân loại]]="Bán hàng",Table1[[#This Row],[Tổng giá trị]],-Table1[[#This Row],[Tổng giá trị]]))</f>
        <v>-14937021</v>
      </c>
      <c r="Q473" s="32">
        <f>IF(M473&lt;&gt;"",IF(O473&lt;&gt;0,O473,P473),0)</f>
        <v>-14937021</v>
      </c>
      <c r="R473" s="7">
        <f>Table1[[#This Row],[Số còn phải thu ĐK]]+Table1[[#This Row],[Giá Trị HD sau CK]]-Table1[[#This Row],[Số tiền đã thu]]</f>
        <v>0</v>
      </c>
      <c r="S473" s="6">
        <f>IF(Table1[[#This Row],[Ngày hóa đơn]]&lt;&gt;"",Table1[[#This Row],[Ngày hóa đơn]],IF(Table1[[#This Row],[Ngày hạch toán]]&lt;&gt;"",Table1[[#This Row],[Ngày hạch toán]],""))</f>
        <v>46058</v>
      </c>
      <c r="T473" s="7"/>
      <c r="U473" s="6">
        <f>IF(Table1[[#This Row],[Ngày tính CN]]="","",S473+T473)</f>
        <v>46058</v>
      </c>
      <c r="V473" s="32">
        <f ca="1">IF(Table1[[#This Row],[Hạn thanh toán]]="","",IF((U473-NOW())&lt;0,0,(U473-NOW())))</f>
        <v>0</v>
      </c>
      <c r="W473" s="32"/>
      <c r="X473" s="32" t="str">
        <f ca="1">IF(OR(U473="",R473=0),"",IF((U473-NOW())&lt;0,-(U473-NOW()),0))</f>
        <v/>
      </c>
      <c r="Y473" s="2" t="str">
        <f>IF(R473=0,"Đã thanh toán",IF(X473="","",IF(X473&lt;=0,"Chưa đến hạn thanh toán",IF(X473&lt;=30,"Nợ quá hạn 30 ngày",IF(X473&lt;=60,"Nợ quá hạn từ 30 ngày đến 60 ngày",IF(X473&lt;=90,"Nợ quá hạn từ 60 ngày đến 90 ngày",IF(X473&lt;=120,"Nợ quá hạn từ 90 ngày đến 120 ngày","Nợ quá hạn hơn 120 ngày có khả năng mất thanh toán")))))))</f>
        <v>Đã thanh toán</v>
      </c>
      <c r="Z473" s="42">
        <f>IF(S473="","",S473)</f>
        <v>46058</v>
      </c>
      <c r="AA473" s="42">
        <f>IF(M473="","",M473)</f>
        <v>46077</v>
      </c>
      <c r="AD473" s="2" t="str">
        <f>VLOOKUP($A473,MA_KH!$A:$Q,MA_KH!O$1,0)</f>
        <v>MEGA</v>
      </c>
      <c r="AE473" s="2" t="str">
        <f>VLOOKUP($A473,MA_KH!$A:$Q,MA_KH!P$1,0)</f>
        <v>CÔNG TY TNHH MM MEGA MARKET (VIỆT NAM)</v>
      </c>
    </row>
    <row r="474" spans="1:31" ht="25.5" customHeight="1">
      <c r="A474" s="54" t="s">
        <v>16299</v>
      </c>
      <c r="B474" s="54" t="s">
        <v>190</v>
      </c>
      <c r="C474" s="55">
        <v>46058</v>
      </c>
      <c r="D474" s="54" t="s">
        <v>17326</v>
      </c>
      <c r="E474" s="55">
        <v>46058</v>
      </c>
      <c r="F474" s="54" t="s">
        <v>19361</v>
      </c>
      <c r="G474" s="54" t="s">
        <v>16907</v>
      </c>
      <c r="H474" s="56">
        <v>6146922</v>
      </c>
      <c r="I474" s="63">
        <v>0</v>
      </c>
      <c r="J474" s="56">
        <v>491754</v>
      </c>
      <c r="K474" s="65">
        <v>6638676</v>
      </c>
      <c r="L474" s="64" t="s">
        <v>17237</v>
      </c>
      <c r="M474" s="6">
        <v>46077</v>
      </c>
      <c r="O474" s="32">
        <f>IF(Table1[[#This Row],[Phân loại]]="Tồn đầu kỳ",Table1[[#This Row],[Tổng giá trị]],0)</f>
        <v>0</v>
      </c>
      <c r="P474" s="7">
        <f>IF(Table1[[#This Row],[Số còn phải thu ĐK]]&lt;&gt;0,0,IF(Table1[[#This Row],[Phân loại]]="Bán hàng",Table1[[#This Row],[Tổng giá trị]],-Table1[[#This Row],[Tổng giá trị]]))</f>
        <v>-6638676</v>
      </c>
      <c r="Q474" s="32">
        <f>IF(M474&lt;&gt;"",IF(O474&lt;&gt;0,O474,P474),0)</f>
        <v>-6638676</v>
      </c>
      <c r="R474" s="7">
        <f>Table1[[#This Row],[Số còn phải thu ĐK]]+Table1[[#This Row],[Giá Trị HD sau CK]]-Table1[[#This Row],[Số tiền đã thu]]</f>
        <v>0</v>
      </c>
      <c r="S474" s="6">
        <f>IF(Table1[[#This Row],[Ngày hóa đơn]]&lt;&gt;"",Table1[[#This Row],[Ngày hóa đơn]],IF(Table1[[#This Row],[Ngày hạch toán]]&lt;&gt;"",Table1[[#This Row],[Ngày hạch toán]],""))</f>
        <v>46058</v>
      </c>
      <c r="T474" s="7"/>
      <c r="U474" s="6">
        <f>IF(Table1[[#This Row],[Ngày tính CN]]="","",S474+T474)</f>
        <v>46058</v>
      </c>
      <c r="V474" s="32">
        <f ca="1">IF(Table1[[#This Row],[Hạn thanh toán]]="","",IF((U474-NOW())&lt;0,0,(U474-NOW())))</f>
        <v>0</v>
      </c>
      <c r="W474" s="32"/>
      <c r="X474" s="32" t="str">
        <f ca="1">IF(OR(U474="",R474=0),"",IF((U474-NOW())&lt;0,-(U474-NOW()),0))</f>
        <v/>
      </c>
      <c r="Y474" s="2" t="str">
        <f>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Đã thanh toán</v>
      </c>
      <c r="Z474" s="42">
        <f>IF(S474="","",S474)</f>
        <v>46058</v>
      </c>
      <c r="AA474" s="42">
        <f>IF(M474="","",M474)</f>
        <v>46077</v>
      </c>
      <c r="AD474" s="2" t="str">
        <f>VLOOKUP($A474,MA_KH!$A:$Q,MA_KH!O$1,0)</f>
        <v>MEGA</v>
      </c>
      <c r="AE474" s="2" t="str">
        <f>VLOOKUP($A474,MA_KH!$A:$Q,MA_KH!P$1,0)</f>
        <v>CÔNG TY TNHH MM MEGA MARKET (VIỆT NAM)</v>
      </c>
    </row>
    <row r="475" spans="1:31" ht="25.5" customHeight="1">
      <c r="A475" s="54" t="s">
        <v>16298</v>
      </c>
      <c r="B475" s="54" t="s">
        <v>7235</v>
      </c>
      <c r="C475" s="55">
        <v>46059</v>
      </c>
      <c r="D475" s="54" t="s">
        <v>17327</v>
      </c>
      <c r="E475" s="55">
        <v>46065</v>
      </c>
      <c r="F475" s="54" t="s">
        <v>19362</v>
      </c>
      <c r="G475" s="54" t="s">
        <v>17328</v>
      </c>
      <c r="H475" s="56">
        <v>29970200</v>
      </c>
      <c r="I475" s="63">
        <v>0</v>
      </c>
      <c r="J475" s="56">
        <v>2397616</v>
      </c>
      <c r="K475" s="65">
        <v>32367816</v>
      </c>
      <c r="L475" s="64" t="s">
        <v>17236</v>
      </c>
      <c r="M475" s="6">
        <v>46105</v>
      </c>
      <c r="O475" s="32">
        <f>IF(Table1[[#This Row],[Phân loại]]="Tồn đầu kỳ",Table1[[#This Row],[Tổng giá trị]],0)</f>
        <v>0</v>
      </c>
      <c r="P475" s="7">
        <f>IF(Table1[[#This Row],[Số còn phải thu ĐK]]&lt;&gt;0,0,IF(Table1[[#This Row],[Phân loại]]="Bán hàng",Table1[[#This Row],[Tổng giá trị]],-Table1[[#This Row],[Tổng giá trị]]))</f>
        <v>32367816</v>
      </c>
      <c r="Q475" s="32">
        <f>IF(M475&lt;&gt;"",IF(O475&lt;&gt;0,O475,P475),0)</f>
        <v>32367816</v>
      </c>
      <c r="R475" s="7">
        <f>Table1[[#This Row],[Số còn phải thu ĐK]]+Table1[[#This Row],[Giá Trị HD sau CK]]-Table1[[#This Row],[Số tiền đã thu]]</f>
        <v>0</v>
      </c>
      <c r="S475" s="6">
        <f>IF(Table1[[#This Row],[Ngày hóa đơn]]&lt;&gt;"",Table1[[#This Row],[Ngày hóa đơn]],IF(Table1[[#This Row],[Ngày hạch toán]]&lt;&gt;"",Table1[[#This Row],[Ngày hạch toán]],""))</f>
        <v>46065</v>
      </c>
      <c r="T475" s="7"/>
      <c r="U475" s="6">
        <f>IF(Table1[[#This Row],[Ngày tính CN]]="","",S475+T475)</f>
        <v>46065</v>
      </c>
      <c r="V475" s="32">
        <f ca="1">IF(Table1[[#This Row],[Hạn thanh toán]]="","",IF((U475-NOW())&lt;0,0,(U475-NOW())))</f>
        <v>0</v>
      </c>
      <c r="W475" s="32"/>
      <c r="X475" s="32" t="str">
        <f ca="1">IF(OR(U475="",R475=0),"",IF((U475-NOW())&lt;0,-(U475-NOW()),0))</f>
        <v/>
      </c>
      <c r="Y475" s="2" t="str">
        <f>IF(R475=0,"Đã thanh toán",IF(X475="","",IF(X475&lt;=0,"Chưa đến hạn thanh toán",IF(X475&lt;=30,"Nợ quá hạn 30 ngày",IF(X475&lt;=60,"Nợ quá hạn từ 30 ngày đến 60 ngày",IF(X475&lt;=90,"Nợ quá hạn từ 60 ngày đến 90 ngày",IF(X475&lt;=120,"Nợ quá hạn từ 90 ngày đến 120 ngày","Nợ quá hạn hơn 120 ngày có khả năng mất thanh toán")))))))</f>
        <v>Đã thanh toán</v>
      </c>
      <c r="Z475" s="42">
        <f>IF(S475="","",S475)</f>
        <v>46065</v>
      </c>
      <c r="AA475" s="42">
        <f>IF(M475="","",M475)</f>
        <v>46105</v>
      </c>
      <c r="AD475" s="2" t="str">
        <f>VLOOKUP($A475,MA_KH!$A:$Q,MA_KH!O$1,0)</f>
        <v>MEGA</v>
      </c>
      <c r="AE475" s="2" t="str">
        <f>VLOOKUP($A475,MA_KH!$A:$Q,MA_KH!P$1,0)</f>
        <v>CÔNG TY TNHH MM MEGA MARKET (VIỆT NAM)</v>
      </c>
    </row>
    <row r="476" spans="1:31" ht="25.5" customHeight="1">
      <c r="A476" s="54" t="s">
        <v>16292</v>
      </c>
      <c r="B476" s="54" t="s">
        <v>251</v>
      </c>
      <c r="C476" s="55">
        <v>46059</v>
      </c>
      <c r="D476" s="54" t="s">
        <v>17329</v>
      </c>
      <c r="E476" s="55">
        <v>46065</v>
      </c>
      <c r="F476" s="54" t="s">
        <v>19363</v>
      </c>
      <c r="G476" s="54" t="s">
        <v>17330</v>
      </c>
      <c r="H476" s="56">
        <v>1468620</v>
      </c>
      <c r="I476" s="63">
        <v>0</v>
      </c>
      <c r="J476" s="56">
        <v>117490</v>
      </c>
      <c r="K476" s="65">
        <v>1586110</v>
      </c>
      <c r="L476" s="64" t="s">
        <v>17236</v>
      </c>
      <c r="M476" s="6">
        <v>46105</v>
      </c>
      <c r="O476" s="32">
        <f>IF(Table1[[#This Row],[Phân loại]]="Tồn đầu kỳ",Table1[[#This Row],[Tổng giá trị]],0)</f>
        <v>0</v>
      </c>
      <c r="P476" s="7">
        <f>IF(Table1[[#This Row],[Số còn phải thu ĐK]]&lt;&gt;0,0,IF(Table1[[#This Row],[Phân loại]]="Bán hàng",Table1[[#This Row],[Tổng giá trị]],-Table1[[#This Row],[Tổng giá trị]]))</f>
        <v>1586110</v>
      </c>
      <c r="Q476" s="32">
        <f>IF(M476&lt;&gt;"",IF(O476&lt;&gt;0,O476,P476),0)</f>
        <v>1586110</v>
      </c>
      <c r="R476" s="7">
        <f>Table1[[#This Row],[Số còn phải thu ĐK]]+Table1[[#This Row],[Giá Trị HD sau CK]]-Table1[[#This Row],[Số tiền đã thu]]</f>
        <v>0</v>
      </c>
      <c r="S476" s="6">
        <f>IF(Table1[[#This Row],[Ngày hóa đơn]]&lt;&gt;"",Table1[[#This Row],[Ngày hóa đơn]],IF(Table1[[#This Row],[Ngày hạch toán]]&lt;&gt;"",Table1[[#This Row],[Ngày hạch toán]],""))</f>
        <v>46065</v>
      </c>
      <c r="T476" s="7"/>
      <c r="U476" s="6">
        <f>IF(Table1[[#This Row],[Ngày tính CN]]="","",S476+T476)</f>
        <v>46065</v>
      </c>
      <c r="V476" s="32">
        <f ca="1">IF(Table1[[#This Row],[Hạn thanh toán]]="","",IF((U476-NOW())&lt;0,0,(U476-NOW())))</f>
        <v>0</v>
      </c>
      <c r="W476" s="32"/>
      <c r="X476" s="32" t="str">
        <f ca="1">IF(OR(U476="",R476=0),"",IF((U476-NOW())&lt;0,-(U476-NOW()),0))</f>
        <v/>
      </c>
      <c r="Y476" s="2" t="str">
        <f>IF(R476=0,"Đã thanh toán",IF(X476="","",IF(X476&lt;=0,"Chưa đến hạn thanh toán",IF(X476&lt;=30,"Nợ quá hạn 30 ngày",IF(X476&lt;=60,"Nợ quá hạn từ 30 ngày đến 60 ngày",IF(X476&lt;=90,"Nợ quá hạn từ 60 ngày đến 90 ngày",IF(X476&lt;=120,"Nợ quá hạn từ 90 ngày đến 120 ngày","Nợ quá hạn hơn 120 ngày có khả năng mất thanh toán")))))))</f>
        <v>Đã thanh toán</v>
      </c>
      <c r="Z476" s="42">
        <f>IF(S476="","",S476)</f>
        <v>46065</v>
      </c>
      <c r="AA476" s="42">
        <f>IF(M476="","",M476)</f>
        <v>46105</v>
      </c>
      <c r="AD476" s="2" t="str">
        <f>VLOOKUP($A476,MA_KH!$A:$Q,MA_KH!O$1,0)</f>
        <v>MEGA</v>
      </c>
      <c r="AE476" s="2" t="str">
        <f>VLOOKUP($A476,MA_KH!$A:$Q,MA_KH!P$1,0)</f>
        <v>CÔNG TY TNHH MM MEGA MARKET (VIỆT NAM)</v>
      </c>
    </row>
    <row r="477" spans="1:31" ht="25.5" customHeight="1">
      <c r="A477" s="54" t="s">
        <v>16292</v>
      </c>
      <c r="B477" s="54" t="s">
        <v>251</v>
      </c>
      <c r="C477" s="55">
        <v>46059</v>
      </c>
      <c r="D477" s="54" t="s">
        <v>17331</v>
      </c>
      <c r="E477" s="55">
        <v>46065</v>
      </c>
      <c r="F477" s="54" t="s">
        <v>19364</v>
      </c>
      <c r="G477" s="54" t="s">
        <v>17332</v>
      </c>
      <c r="H477" s="56">
        <v>474325</v>
      </c>
      <c r="I477" s="63">
        <v>0</v>
      </c>
      <c r="J477" s="56">
        <v>37946</v>
      </c>
      <c r="K477" s="65">
        <v>512271</v>
      </c>
      <c r="L477" s="64" t="s">
        <v>17236</v>
      </c>
      <c r="M477" s="6">
        <v>46105</v>
      </c>
      <c r="O477" s="32">
        <f>IF(Table1[[#This Row],[Phân loại]]="Tồn đầu kỳ",Table1[[#This Row],[Tổng giá trị]],0)</f>
        <v>0</v>
      </c>
      <c r="P477" s="7">
        <f>IF(Table1[[#This Row],[Số còn phải thu ĐK]]&lt;&gt;0,0,IF(Table1[[#This Row],[Phân loại]]="Bán hàng",Table1[[#This Row],[Tổng giá trị]],-Table1[[#This Row],[Tổng giá trị]]))</f>
        <v>512271</v>
      </c>
      <c r="Q477" s="32">
        <f>IF(M477&lt;&gt;"",IF(O477&lt;&gt;0,O477,P477),0)</f>
        <v>512271</v>
      </c>
      <c r="R477" s="7">
        <f>Table1[[#This Row],[Số còn phải thu ĐK]]+Table1[[#This Row],[Giá Trị HD sau CK]]-Table1[[#This Row],[Số tiền đã thu]]</f>
        <v>0</v>
      </c>
      <c r="S477" s="6">
        <f>IF(Table1[[#This Row],[Ngày hóa đơn]]&lt;&gt;"",Table1[[#This Row],[Ngày hóa đơn]],IF(Table1[[#This Row],[Ngày hạch toán]]&lt;&gt;"",Table1[[#This Row],[Ngày hạch toán]],""))</f>
        <v>46065</v>
      </c>
      <c r="T477" s="7"/>
      <c r="U477" s="6">
        <f>IF(Table1[[#This Row],[Ngày tính CN]]="","",S477+T477)</f>
        <v>46065</v>
      </c>
      <c r="V477" s="32">
        <f ca="1">IF(Table1[[#This Row],[Hạn thanh toán]]="","",IF((U477-NOW())&lt;0,0,(U477-NOW())))</f>
        <v>0</v>
      </c>
      <c r="W477" s="32"/>
      <c r="X477" s="32" t="str">
        <f ca="1">IF(OR(U477="",R477=0),"",IF((U477-NOW())&lt;0,-(U477-NOW()),0))</f>
        <v/>
      </c>
      <c r="Y477" s="2" t="str">
        <f>IF(R477=0,"Đã thanh toán",IF(X477="","",IF(X477&lt;=0,"Chưa đến hạn thanh toán",IF(X477&lt;=30,"Nợ quá hạn 30 ngày",IF(X477&lt;=60,"Nợ quá hạn từ 30 ngày đến 60 ngày",IF(X477&lt;=90,"Nợ quá hạn từ 60 ngày đến 90 ngày",IF(X477&lt;=120,"Nợ quá hạn từ 90 ngày đến 120 ngày","Nợ quá hạn hơn 120 ngày có khả năng mất thanh toán")))))))</f>
        <v>Đã thanh toán</v>
      </c>
      <c r="Z477" s="42">
        <f>IF(S477="","",S477)</f>
        <v>46065</v>
      </c>
      <c r="AA477" s="42">
        <f>IF(M477="","",M477)</f>
        <v>46105</v>
      </c>
      <c r="AD477" s="2" t="str">
        <f>VLOOKUP($A477,MA_KH!$A:$Q,MA_KH!O$1,0)</f>
        <v>MEGA</v>
      </c>
      <c r="AE477" s="2" t="str">
        <f>VLOOKUP($A477,MA_KH!$A:$Q,MA_KH!P$1,0)</f>
        <v>CÔNG TY TNHH MM MEGA MARKET (VIỆT NAM)</v>
      </c>
    </row>
    <row r="478" spans="1:31" ht="25.5" customHeight="1">
      <c r="A478" s="54" t="s">
        <v>16292</v>
      </c>
      <c r="B478" s="54" t="s">
        <v>251</v>
      </c>
      <c r="C478" s="55">
        <v>46059</v>
      </c>
      <c r="D478" s="54" t="s">
        <v>17333</v>
      </c>
      <c r="E478" s="55">
        <v>46065</v>
      </c>
      <c r="F478" s="54" t="s">
        <v>19365</v>
      </c>
      <c r="G478" s="54" t="s">
        <v>17334</v>
      </c>
      <c r="H478" s="56">
        <v>11689570</v>
      </c>
      <c r="I478" s="63">
        <v>0</v>
      </c>
      <c r="J478" s="56">
        <v>935166</v>
      </c>
      <c r="K478" s="65">
        <v>12624736</v>
      </c>
      <c r="L478" s="64" t="s">
        <v>17236</v>
      </c>
      <c r="M478" s="6">
        <v>46105</v>
      </c>
      <c r="O478" s="32">
        <f>IF(Table1[[#This Row],[Phân loại]]="Tồn đầu kỳ",Table1[[#This Row],[Tổng giá trị]],0)</f>
        <v>0</v>
      </c>
      <c r="P478" s="7">
        <f>IF(Table1[[#This Row],[Số còn phải thu ĐK]]&lt;&gt;0,0,IF(Table1[[#This Row],[Phân loại]]="Bán hàng",Table1[[#This Row],[Tổng giá trị]],-Table1[[#This Row],[Tổng giá trị]]))</f>
        <v>12624736</v>
      </c>
      <c r="Q478" s="32">
        <f>IF(M478&lt;&gt;"",IF(O478&lt;&gt;0,O478,P478),0)</f>
        <v>12624736</v>
      </c>
      <c r="R478" s="7">
        <f>Table1[[#This Row],[Số còn phải thu ĐK]]+Table1[[#This Row],[Giá Trị HD sau CK]]-Table1[[#This Row],[Số tiền đã thu]]</f>
        <v>0</v>
      </c>
      <c r="S478" s="6">
        <f>IF(Table1[[#This Row],[Ngày hóa đơn]]&lt;&gt;"",Table1[[#This Row],[Ngày hóa đơn]],IF(Table1[[#This Row],[Ngày hạch toán]]&lt;&gt;"",Table1[[#This Row],[Ngày hạch toán]],""))</f>
        <v>46065</v>
      </c>
      <c r="T478" s="7"/>
      <c r="U478" s="6">
        <f>IF(Table1[[#This Row],[Ngày tính CN]]="","",S478+T478)</f>
        <v>46065</v>
      </c>
      <c r="V478" s="32">
        <f ca="1">IF(Table1[[#This Row],[Hạn thanh toán]]="","",IF((U478-NOW())&lt;0,0,(U478-NOW())))</f>
        <v>0</v>
      </c>
      <c r="W478" s="32"/>
      <c r="X478" s="32" t="str">
        <f ca="1">IF(OR(U478="",R478=0),"",IF((U478-NOW())&lt;0,-(U478-NOW()),0))</f>
        <v/>
      </c>
      <c r="Y478" s="2" t="str">
        <f>IF(R478=0,"Đã thanh toán",IF(X478="","",IF(X478&lt;=0,"Chưa đến hạn thanh toán",IF(X478&lt;=30,"Nợ quá hạn 30 ngày",IF(X478&lt;=60,"Nợ quá hạn từ 30 ngày đến 60 ngày",IF(X478&lt;=90,"Nợ quá hạn từ 60 ngày đến 90 ngày",IF(X478&lt;=120,"Nợ quá hạn từ 90 ngày đến 120 ngày","Nợ quá hạn hơn 120 ngày có khả năng mất thanh toán")))))))</f>
        <v>Đã thanh toán</v>
      </c>
      <c r="Z478" s="42">
        <f>IF(S478="","",S478)</f>
        <v>46065</v>
      </c>
      <c r="AA478" s="42">
        <f>IF(M478="","",M478)</f>
        <v>46105</v>
      </c>
      <c r="AD478" s="2" t="str">
        <f>VLOOKUP($A478,MA_KH!$A:$Q,MA_KH!O$1,0)</f>
        <v>MEGA</v>
      </c>
      <c r="AE478" s="2" t="str">
        <f>VLOOKUP($A478,MA_KH!$A:$Q,MA_KH!P$1,0)</f>
        <v>CÔNG TY TNHH MM MEGA MARKET (VIỆT NAM)</v>
      </c>
    </row>
    <row r="479" spans="1:31" ht="25.5" customHeight="1">
      <c r="A479" s="54" t="s">
        <v>16303</v>
      </c>
      <c r="B479" s="54" t="s">
        <v>102</v>
      </c>
      <c r="C479" s="55">
        <v>46059</v>
      </c>
      <c r="D479" s="54" t="s">
        <v>17335</v>
      </c>
      <c r="E479" s="55">
        <v>46059</v>
      </c>
      <c r="F479" s="54" t="s">
        <v>19366</v>
      </c>
      <c r="G479" s="54" t="s">
        <v>17336</v>
      </c>
      <c r="H479" s="56">
        <v>2496640</v>
      </c>
      <c r="I479" s="63">
        <v>0</v>
      </c>
      <c r="J479" s="56">
        <v>199731</v>
      </c>
      <c r="K479" s="65">
        <v>2696371</v>
      </c>
      <c r="L479" s="64" t="s">
        <v>17236</v>
      </c>
      <c r="M479" s="6">
        <v>46063</v>
      </c>
      <c r="O479" s="32">
        <f>IF(Table1[[#This Row],[Phân loại]]="Tồn đầu kỳ",Table1[[#This Row],[Tổng giá trị]],0)</f>
        <v>0</v>
      </c>
      <c r="P479" s="7">
        <f>IF(Table1[[#This Row],[Số còn phải thu ĐK]]&lt;&gt;0,0,IF(Table1[[#This Row],[Phân loại]]="Bán hàng",Table1[[#This Row],[Tổng giá trị]],-Table1[[#This Row],[Tổng giá trị]]))</f>
        <v>2696371</v>
      </c>
      <c r="Q479" s="32">
        <f>IF(M479&lt;&gt;"",IF(O479&lt;&gt;0,O479,P479),0)</f>
        <v>2696371</v>
      </c>
      <c r="R479" s="7">
        <f>Table1[[#This Row],[Số còn phải thu ĐK]]+Table1[[#This Row],[Giá Trị HD sau CK]]-Table1[[#This Row],[Số tiền đã thu]]</f>
        <v>0</v>
      </c>
      <c r="S479" s="6">
        <f>IF(Table1[[#This Row],[Ngày hóa đơn]]&lt;&gt;"",Table1[[#This Row],[Ngày hóa đơn]],IF(Table1[[#This Row],[Ngày hạch toán]]&lt;&gt;"",Table1[[#This Row],[Ngày hạch toán]],""))</f>
        <v>46059</v>
      </c>
      <c r="T479" s="7"/>
      <c r="U479" s="6">
        <f>IF(Table1[[#This Row],[Ngày tính CN]]="","",S479+T479)</f>
        <v>46059</v>
      </c>
      <c r="V479" s="32">
        <f ca="1">IF(Table1[[#This Row],[Hạn thanh toán]]="","",IF((U479-NOW())&lt;0,0,(U479-NOW())))</f>
        <v>0</v>
      </c>
      <c r="W479" s="32"/>
      <c r="X479" s="32" t="str">
        <f ca="1">IF(OR(U479="",R479=0),"",IF((U479-NOW())&lt;0,-(U479-NOW()),0))</f>
        <v/>
      </c>
      <c r="Y479" s="2" t="str">
        <f>IF(R479=0,"Đã thanh toán",IF(X479="","",IF(X479&lt;=0,"Chưa đến hạn thanh toán",IF(X479&lt;=30,"Nợ quá hạn 30 ngày",IF(X479&lt;=60,"Nợ quá hạn từ 30 ngày đến 60 ngày",IF(X479&lt;=90,"Nợ quá hạn từ 60 ngày đến 90 ngày",IF(X479&lt;=120,"Nợ quá hạn từ 90 ngày đến 120 ngày","Nợ quá hạn hơn 120 ngày có khả năng mất thanh toán")))))))</f>
        <v>Đã thanh toán</v>
      </c>
      <c r="Z479" s="42">
        <f>IF(S479="","",S479)</f>
        <v>46059</v>
      </c>
      <c r="AA479" s="42">
        <f>IF(M479="","",M479)</f>
        <v>46063</v>
      </c>
      <c r="AD479" s="2" t="str">
        <f>VLOOKUP($A479,MA_KH!$A:$Q,MA_KH!O$1,0)</f>
        <v>MEGA</v>
      </c>
      <c r="AE479" s="2" t="str">
        <f>VLOOKUP($A479,MA_KH!$A:$Q,MA_KH!P$1,0)</f>
        <v>CÔNG TY TNHH MM MEGA MARKET (VIỆT NAM)</v>
      </c>
    </row>
    <row r="480" spans="1:31" ht="25.5" customHeight="1">
      <c r="A480" s="54" t="s">
        <v>16303</v>
      </c>
      <c r="B480" s="54" t="s">
        <v>102</v>
      </c>
      <c r="C480" s="55">
        <v>46059</v>
      </c>
      <c r="D480" s="54" t="s">
        <v>17337</v>
      </c>
      <c r="E480" s="55">
        <v>46059</v>
      </c>
      <c r="F480" s="54" t="s">
        <v>19367</v>
      </c>
      <c r="G480" s="54" t="s">
        <v>17338</v>
      </c>
      <c r="H480" s="56">
        <v>1116060</v>
      </c>
      <c r="I480" s="63">
        <v>0</v>
      </c>
      <c r="J480" s="56">
        <v>89285</v>
      </c>
      <c r="K480" s="65">
        <v>1205345</v>
      </c>
      <c r="L480" s="64" t="s">
        <v>17236</v>
      </c>
      <c r="M480" s="6">
        <v>46063</v>
      </c>
      <c r="O480" s="32">
        <f>IF(Table1[[#This Row],[Phân loại]]="Tồn đầu kỳ",Table1[[#This Row],[Tổng giá trị]],0)</f>
        <v>0</v>
      </c>
      <c r="P480" s="7">
        <f>IF(Table1[[#This Row],[Số còn phải thu ĐK]]&lt;&gt;0,0,IF(Table1[[#This Row],[Phân loại]]="Bán hàng",Table1[[#This Row],[Tổng giá trị]],-Table1[[#This Row],[Tổng giá trị]]))</f>
        <v>1205345</v>
      </c>
      <c r="Q480" s="32">
        <f>IF(M480&lt;&gt;"",IF(O480&lt;&gt;0,O480,P480),0)</f>
        <v>1205345</v>
      </c>
      <c r="R480" s="7">
        <f>Table1[[#This Row],[Số còn phải thu ĐK]]+Table1[[#This Row],[Giá Trị HD sau CK]]-Table1[[#This Row],[Số tiền đã thu]]</f>
        <v>0</v>
      </c>
      <c r="S480" s="6">
        <f>IF(Table1[[#This Row],[Ngày hóa đơn]]&lt;&gt;"",Table1[[#This Row],[Ngày hóa đơn]],IF(Table1[[#This Row],[Ngày hạch toán]]&lt;&gt;"",Table1[[#This Row],[Ngày hạch toán]],""))</f>
        <v>46059</v>
      </c>
      <c r="T480" s="7"/>
      <c r="U480" s="6">
        <f>IF(Table1[[#This Row],[Ngày tính CN]]="","",S480+T480)</f>
        <v>46059</v>
      </c>
      <c r="V480" s="32">
        <f ca="1">IF(Table1[[#This Row],[Hạn thanh toán]]="","",IF((U480-NOW())&lt;0,0,(U480-NOW())))</f>
        <v>0</v>
      </c>
      <c r="W480" s="32"/>
      <c r="X480" s="32" t="str">
        <f ca="1">IF(OR(U480="",R480=0),"",IF((U480-NOW())&lt;0,-(U480-NOW()),0))</f>
        <v/>
      </c>
      <c r="Y480" s="2" t="str">
        <f>IF(R480=0,"Đã thanh toán",IF(X480="","",IF(X480&lt;=0,"Chưa đến hạn thanh toán",IF(X480&lt;=30,"Nợ quá hạn 30 ngày",IF(X480&lt;=60,"Nợ quá hạn từ 30 ngày đến 60 ngày",IF(X480&lt;=90,"Nợ quá hạn từ 60 ngày đến 90 ngày",IF(X480&lt;=120,"Nợ quá hạn từ 90 ngày đến 120 ngày","Nợ quá hạn hơn 120 ngày có khả năng mất thanh toán")))))))</f>
        <v>Đã thanh toán</v>
      </c>
      <c r="Z480" s="42">
        <f>IF(S480="","",S480)</f>
        <v>46059</v>
      </c>
      <c r="AA480" s="42">
        <f>IF(M480="","",M480)</f>
        <v>46063</v>
      </c>
      <c r="AD480" s="2" t="str">
        <f>VLOOKUP($A480,MA_KH!$A:$Q,MA_KH!O$1,0)</f>
        <v>MEGA</v>
      </c>
      <c r="AE480" s="2" t="str">
        <f>VLOOKUP($A480,MA_KH!$A:$Q,MA_KH!P$1,0)</f>
        <v>CÔNG TY TNHH MM MEGA MARKET (VIỆT NAM)</v>
      </c>
    </row>
    <row r="481" spans="1:31" ht="25.5" customHeight="1">
      <c r="A481" s="54" t="s">
        <v>16303</v>
      </c>
      <c r="B481" s="54" t="s">
        <v>102</v>
      </c>
      <c r="C481" s="55">
        <v>46059</v>
      </c>
      <c r="D481" s="54" t="s">
        <v>17339</v>
      </c>
      <c r="E481" s="55">
        <v>46066</v>
      </c>
      <c r="F481" s="54" t="s">
        <v>19368</v>
      </c>
      <c r="G481" s="54" t="s">
        <v>17340</v>
      </c>
      <c r="H481" s="56">
        <v>16868380</v>
      </c>
      <c r="I481" s="63">
        <v>0</v>
      </c>
      <c r="J481" s="56">
        <v>1349470</v>
      </c>
      <c r="K481" s="65">
        <v>18217850</v>
      </c>
      <c r="L481" s="64" t="s">
        <v>17236</v>
      </c>
      <c r="M481" s="6">
        <v>46105</v>
      </c>
      <c r="O481" s="32">
        <f>IF(Table1[[#This Row],[Phân loại]]="Tồn đầu kỳ",Table1[[#This Row],[Tổng giá trị]],0)</f>
        <v>0</v>
      </c>
      <c r="P481" s="7">
        <f>IF(Table1[[#This Row],[Số còn phải thu ĐK]]&lt;&gt;0,0,IF(Table1[[#This Row],[Phân loại]]="Bán hàng",Table1[[#This Row],[Tổng giá trị]],-Table1[[#This Row],[Tổng giá trị]]))</f>
        <v>18217850</v>
      </c>
      <c r="Q481" s="32">
        <f>IF(M481&lt;&gt;"",IF(O481&lt;&gt;0,O481,P481),0)</f>
        <v>18217850</v>
      </c>
      <c r="R481" s="7">
        <f>Table1[[#This Row],[Số còn phải thu ĐK]]+Table1[[#This Row],[Giá Trị HD sau CK]]-Table1[[#This Row],[Số tiền đã thu]]</f>
        <v>0</v>
      </c>
      <c r="S481" s="6">
        <f>IF(Table1[[#This Row],[Ngày hóa đơn]]&lt;&gt;"",Table1[[#This Row],[Ngày hóa đơn]],IF(Table1[[#This Row],[Ngày hạch toán]]&lt;&gt;"",Table1[[#This Row],[Ngày hạch toán]],""))</f>
        <v>46066</v>
      </c>
      <c r="T481" s="7"/>
      <c r="U481" s="6">
        <f>IF(Table1[[#This Row],[Ngày tính CN]]="","",S481+T481)</f>
        <v>46066</v>
      </c>
      <c r="V481" s="32">
        <f ca="1">IF(Table1[[#This Row],[Hạn thanh toán]]="","",IF((U481-NOW())&lt;0,0,(U481-NOW())))</f>
        <v>0</v>
      </c>
      <c r="W481" s="32"/>
      <c r="X481" s="32" t="str">
        <f ca="1">IF(OR(U481="",R481=0),"",IF((U481-NOW())&lt;0,-(U481-NOW()),0))</f>
        <v/>
      </c>
      <c r="Y481" s="2" t="str">
        <f>IF(R481=0,"Đã thanh toán",IF(X481="","",IF(X481&lt;=0,"Chưa đến hạn thanh toán",IF(X481&lt;=30,"Nợ quá hạn 30 ngày",IF(X481&lt;=60,"Nợ quá hạn từ 30 ngày đến 60 ngày",IF(X481&lt;=90,"Nợ quá hạn từ 60 ngày đến 90 ngày",IF(X481&lt;=120,"Nợ quá hạn từ 90 ngày đến 120 ngày","Nợ quá hạn hơn 120 ngày có khả năng mất thanh toán")))))))</f>
        <v>Đã thanh toán</v>
      </c>
      <c r="Z481" s="42">
        <f>IF(S481="","",S481)</f>
        <v>46066</v>
      </c>
      <c r="AA481" s="42">
        <f>IF(M481="","",M481)</f>
        <v>46105</v>
      </c>
      <c r="AD481" s="2" t="str">
        <f>VLOOKUP($A481,MA_KH!$A:$Q,MA_KH!O$1,0)</f>
        <v>MEGA</v>
      </c>
      <c r="AE481" s="2" t="str">
        <f>VLOOKUP($A481,MA_KH!$A:$Q,MA_KH!P$1,0)</f>
        <v>CÔNG TY TNHH MM MEGA MARKET (VIỆT NAM)</v>
      </c>
    </row>
    <row r="482" spans="1:31" ht="25.5" customHeight="1">
      <c r="A482" s="54" t="s">
        <v>16294</v>
      </c>
      <c r="B482" s="54" t="s">
        <v>259</v>
      </c>
      <c r="C482" s="55">
        <v>46059</v>
      </c>
      <c r="D482" s="54" t="s">
        <v>17341</v>
      </c>
      <c r="E482" s="55">
        <v>46059</v>
      </c>
      <c r="F482" s="54" t="s">
        <v>19369</v>
      </c>
      <c r="G482" s="54" t="s">
        <v>16821</v>
      </c>
      <c r="H482" s="56">
        <v>2724170</v>
      </c>
      <c r="I482" s="63">
        <v>0</v>
      </c>
      <c r="J482" s="56">
        <v>217934</v>
      </c>
      <c r="K482" s="65">
        <v>2942104</v>
      </c>
      <c r="L482" s="64" t="s">
        <v>17238</v>
      </c>
      <c r="M482" s="6">
        <v>46063</v>
      </c>
      <c r="O482" s="32">
        <f>IF(Table1[[#This Row],[Phân loại]]="Tồn đầu kỳ",Table1[[#This Row],[Tổng giá trị]],0)</f>
        <v>0</v>
      </c>
      <c r="P482" s="7">
        <f>IF(Table1[[#This Row],[Số còn phải thu ĐK]]&lt;&gt;0,0,IF(Table1[[#This Row],[Phân loại]]="Bán hàng",Table1[[#This Row],[Tổng giá trị]],-Table1[[#This Row],[Tổng giá trị]]))</f>
        <v>-2942104</v>
      </c>
      <c r="Q482" s="32">
        <f>IF(M482&lt;&gt;"",IF(O482&lt;&gt;0,O482,P482),0)</f>
        <v>-2942104</v>
      </c>
      <c r="R482" s="7">
        <f>Table1[[#This Row],[Số còn phải thu ĐK]]+Table1[[#This Row],[Giá Trị HD sau CK]]-Table1[[#This Row],[Số tiền đã thu]]</f>
        <v>0</v>
      </c>
      <c r="S482" s="6">
        <f>IF(Table1[[#This Row],[Ngày hóa đơn]]&lt;&gt;"",Table1[[#This Row],[Ngày hóa đơn]],IF(Table1[[#This Row],[Ngày hạch toán]]&lt;&gt;"",Table1[[#This Row],[Ngày hạch toán]],""))</f>
        <v>46059</v>
      </c>
      <c r="T482" s="7"/>
      <c r="U482" s="6">
        <f>IF(Table1[[#This Row],[Ngày tính CN]]="","",S482+T482)</f>
        <v>46059</v>
      </c>
      <c r="V482" s="32">
        <f ca="1">IF(Table1[[#This Row],[Hạn thanh toán]]="","",IF((U482-NOW())&lt;0,0,(U482-NOW())))</f>
        <v>0</v>
      </c>
      <c r="W482" s="32"/>
      <c r="X482" s="32" t="str">
        <f ca="1">IF(OR(U482="",R482=0),"",IF((U482-NOW())&lt;0,-(U482-NOW()),0))</f>
        <v/>
      </c>
      <c r="Y482" s="2" t="str">
        <f>IF(R482=0,"Đã thanh toán",IF(X482="","",IF(X482&lt;=0,"Chưa đến hạn thanh toán",IF(X482&lt;=30,"Nợ quá hạn 30 ngày",IF(X482&lt;=60,"Nợ quá hạn từ 30 ngày đến 60 ngày",IF(X482&lt;=90,"Nợ quá hạn từ 60 ngày đến 90 ngày",IF(X482&lt;=120,"Nợ quá hạn từ 90 ngày đến 120 ngày","Nợ quá hạn hơn 120 ngày có khả năng mất thanh toán")))))))</f>
        <v>Đã thanh toán</v>
      </c>
      <c r="Z482" s="42">
        <f>IF(S482="","",S482)</f>
        <v>46059</v>
      </c>
      <c r="AA482" s="42">
        <f>IF(M482="","",M482)</f>
        <v>46063</v>
      </c>
      <c r="AD482" s="2" t="str">
        <f>VLOOKUP($A482,MA_KH!$A:$Q,MA_KH!O$1,0)</f>
        <v>MEGA</v>
      </c>
      <c r="AE482" s="2" t="str">
        <f>VLOOKUP($A482,MA_KH!$A:$Q,MA_KH!P$1,0)</f>
        <v>CÔNG TY TNHH MM MEGA MARKET (VIỆT NAM)</v>
      </c>
    </row>
    <row r="483" spans="1:31" ht="25.5" customHeight="1">
      <c r="A483" s="54" t="s">
        <v>16289</v>
      </c>
      <c r="B483" s="54" t="s">
        <v>296</v>
      </c>
      <c r="C483" s="55">
        <v>46059</v>
      </c>
      <c r="D483" s="54" t="s">
        <v>17342</v>
      </c>
      <c r="E483" s="55">
        <v>46059</v>
      </c>
      <c r="F483" s="54" t="s">
        <v>19370</v>
      </c>
      <c r="G483" s="54" t="s">
        <v>16824</v>
      </c>
      <c r="H483" s="56">
        <v>2486561</v>
      </c>
      <c r="I483" s="63">
        <v>0</v>
      </c>
      <c r="J483" s="56">
        <v>198924</v>
      </c>
      <c r="K483" s="65">
        <v>2685485</v>
      </c>
      <c r="L483" s="64" t="s">
        <v>17238</v>
      </c>
      <c r="M483" s="6">
        <v>46063</v>
      </c>
      <c r="O483" s="32">
        <f>IF(Table1[[#This Row],[Phân loại]]="Tồn đầu kỳ",Table1[[#This Row],[Tổng giá trị]],0)</f>
        <v>0</v>
      </c>
      <c r="P483" s="7">
        <f>IF(Table1[[#This Row],[Số còn phải thu ĐK]]&lt;&gt;0,0,IF(Table1[[#This Row],[Phân loại]]="Bán hàng",Table1[[#This Row],[Tổng giá trị]],-Table1[[#This Row],[Tổng giá trị]]))</f>
        <v>-2685485</v>
      </c>
      <c r="Q483" s="32">
        <f>IF(M483&lt;&gt;"",IF(O483&lt;&gt;0,O483,P483),0)</f>
        <v>-2685485</v>
      </c>
      <c r="R483" s="7">
        <f>Table1[[#This Row],[Số còn phải thu ĐK]]+Table1[[#This Row],[Giá Trị HD sau CK]]-Table1[[#This Row],[Số tiền đã thu]]</f>
        <v>0</v>
      </c>
      <c r="S483" s="6">
        <f>IF(Table1[[#This Row],[Ngày hóa đơn]]&lt;&gt;"",Table1[[#This Row],[Ngày hóa đơn]],IF(Table1[[#This Row],[Ngày hạch toán]]&lt;&gt;"",Table1[[#This Row],[Ngày hạch toán]],""))</f>
        <v>46059</v>
      </c>
      <c r="T483" s="7"/>
      <c r="U483" s="6">
        <f>IF(Table1[[#This Row],[Ngày tính CN]]="","",S483+T483)</f>
        <v>46059</v>
      </c>
      <c r="V483" s="32">
        <f ca="1">IF(Table1[[#This Row],[Hạn thanh toán]]="","",IF((U483-NOW())&lt;0,0,(U483-NOW())))</f>
        <v>0</v>
      </c>
      <c r="W483" s="32"/>
      <c r="X483" s="32" t="str">
        <f ca="1">IF(OR(U483="",R483=0),"",IF((U483-NOW())&lt;0,-(U483-NOW()),0))</f>
        <v/>
      </c>
      <c r="Y483" s="2" t="str">
        <f>IF(R483=0,"Đã thanh toán",IF(X483="","",IF(X483&lt;=0,"Chưa đến hạn thanh toán",IF(X483&lt;=30,"Nợ quá hạn 30 ngày",IF(X483&lt;=60,"Nợ quá hạn từ 30 ngày đến 60 ngày",IF(X483&lt;=90,"Nợ quá hạn từ 60 ngày đến 90 ngày",IF(X483&lt;=120,"Nợ quá hạn từ 90 ngày đến 120 ngày","Nợ quá hạn hơn 120 ngày có khả năng mất thanh toán")))))))</f>
        <v>Đã thanh toán</v>
      </c>
      <c r="Z483" s="42">
        <f>IF(S483="","",S483)</f>
        <v>46059</v>
      </c>
      <c r="AA483" s="42">
        <f>IF(M483="","",M483)</f>
        <v>46063</v>
      </c>
      <c r="AD483" s="2" t="str">
        <f>VLOOKUP($A483,MA_KH!$A:$Q,MA_KH!O$1,0)</f>
        <v>MEGA</v>
      </c>
      <c r="AE483" s="2" t="str">
        <f>VLOOKUP($A483,MA_KH!$A:$Q,MA_KH!P$1,0)</f>
        <v>CÔNG TY TNHH MM MEGA MARKET (VIỆT NAM)</v>
      </c>
    </row>
    <row r="484" spans="1:31" ht="25.5" customHeight="1">
      <c r="A484" s="54" t="s">
        <v>16288</v>
      </c>
      <c r="B484" s="54" t="s">
        <v>294</v>
      </c>
      <c r="C484" s="55">
        <v>46059</v>
      </c>
      <c r="D484" s="54" t="s">
        <v>17343</v>
      </c>
      <c r="E484" s="55">
        <v>46059</v>
      </c>
      <c r="F484" s="54" t="s">
        <v>19371</v>
      </c>
      <c r="G484" s="54" t="s">
        <v>17177</v>
      </c>
      <c r="H484" s="56">
        <v>1196000</v>
      </c>
      <c r="I484" s="63">
        <v>0</v>
      </c>
      <c r="J484" s="56">
        <v>95680</v>
      </c>
      <c r="K484" s="65">
        <v>1291680</v>
      </c>
      <c r="L484" s="64" t="s">
        <v>17238</v>
      </c>
      <c r="M484" s="6">
        <v>46063</v>
      </c>
      <c r="O484" s="32">
        <f>IF(Table1[[#This Row],[Phân loại]]="Tồn đầu kỳ",Table1[[#This Row],[Tổng giá trị]],0)</f>
        <v>0</v>
      </c>
      <c r="P484" s="7">
        <f>IF(Table1[[#This Row],[Số còn phải thu ĐK]]&lt;&gt;0,0,IF(Table1[[#This Row],[Phân loại]]="Bán hàng",Table1[[#This Row],[Tổng giá trị]],-Table1[[#This Row],[Tổng giá trị]]))</f>
        <v>-1291680</v>
      </c>
      <c r="Q484" s="32">
        <f>IF(M484&lt;&gt;"",IF(O484&lt;&gt;0,O484,P484),0)</f>
        <v>-1291680</v>
      </c>
      <c r="R484" s="7">
        <f>Table1[[#This Row],[Số còn phải thu ĐK]]+Table1[[#This Row],[Giá Trị HD sau CK]]-Table1[[#This Row],[Số tiền đã thu]]</f>
        <v>0</v>
      </c>
      <c r="S484" s="6">
        <f>IF(Table1[[#This Row],[Ngày hóa đơn]]&lt;&gt;"",Table1[[#This Row],[Ngày hóa đơn]],IF(Table1[[#This Row],[Ngày hạch toán]]&lt;&gt;"",Table1[[#This Row],[Ngày hạch toán]],""))</f>
        <v>46059</v>
      </c>
      <c r="T484" s="7"/>
      <c r="U484" s="6">
        <f>IF(Table1[[#This Row],[Ngày tính CN]]="","",S484+T484)</f>
        <v>46059</v>
      </c>
      <c r="V484" s="32">
        <f ca="1">IF(Table1[[#This Row],[Hạn thanh toán]]="","",IF((U484-NOW())&lt;0,0,(U484-NOW())))</f>
        <v>0</v>
      </c>
      <c r="W484" s="32"/>
      <c r="X484" s="32" t="str">
        <f ca="1">IF(OR(U484="",R484=0),"",IF((U484-NOW())&lt;0,-(U484-NOW()),0))</f>
        <v/>
      </c>
      <c r="Y484" s="2" t="str">
        <f>IF(R484=0,"Đã thanh toán",IF(X484="","",IF(X484&lt;=0,"Chưa đến hạn thanh toán",IF(X484&lt;=30,"Nợ quá hạn 30 ngày",IF(X484&lt;=60,"Nợ quá hạn từ 30 ngày đến 60 ngày",IF(X484&lt;=90,"Nợ quá hạn từ 60 ngày đến 90 ngày",IF(X484&lt;=120,"Nợ quá hạn từ 90 ngày đến 120 ngày","Nợ quá hạn hơn 120 ngày có khả năng mất thanh toán")))))))</f>
        <v>Đã thanh toán</v>
      </c>
      <c r="Z484" s="42">
        <f>IF(S484="","",S484)</f>
        <v>46059</v>
      </c>
      <c r="AA484" s="42">
        <f>IF(M484="","",M484)</f>
        <v>46063</v>
      </c>
      <c r="AD484" s="2" t="str">
        <f>VLOOKUP($A484,MA_KH!$A:$Q,MA_KH!O$1,0)</f>
        <v>MEGA</v>
      </c>
      <c r="AE484" s="2" t="str">
        <f>VLOOKUP($A484,MA_KH!$A:$Q,MA_KH!P$1,0)</f>
        <v>CÔNG TY TNHH MM MEGA MARKET (VIỆT NAM)</v>
      </c>
    </row>
    <row r="485" spans="1:31" ht="25.5" customHeight="1">
      <c r="A485" s="54" t="s">
        <v>16291</v>
      </c>
      <c r="B485" s="54" t="s">
        <v>200</v>
      </c>
      <c r="C485" s="55">
        <v>46059</v>
      </c>
      <c r="D485" s="54" t="s">
        <v>17344</v>
      </c>
      <c r="E485" s="55">
        <v>46059</v>
      </c>
      <c r="F485" s="54" t="s">
        <v>19372</v>
      </c>
      <c r="G485" s="54" t="s">
        <v>17345</v>
      </c>
      <c r="H485" s="56">
        <v>2172278</v>
      </c>
      <c r="I485" s="63">
        <v>0</v>
      </c>
      <c r="J485" s="56">
        <v>173782</v>
      </c>
      <c r="K485" s="65">
        <v>2346060</v>
      </c>
      <c r="L485" s="64" t="s">
        <v>17238</v>
      </c>
      <c r="M485" s="6">
        <v>46063</v>
      </c>
      <c r="O485" s="32">
        <f>IF(Table1[[#This Row],[Phân loại]]="Tồn đầu kỳ",Table1[[#This Row],[Tổng giá trị]],0)</f>
        <v>0</v>
      </c>
      <c r="P485" s="7">
        <f>IF(Table1[[#This Row],[Số còn phải thu ĐK]]&lt;&gt;0,0,IF(Table1[[#This Row],[Phân loại]]="Bán hàng",Table1[[#This Row],[Tổng giá trị]],-Table1[[#This Row],[Tổng giá trị]]))</f>
        <v>-2346060</v>
      </c>
      <c r="Q485" s="32">
        <f>IF(M485&lt;&gt;"",IF(O485&lt;&gt;0,O485,P485),0)</f>
        <v>-2346060</v>
      </c>
      <c r="R485" s="7">
        <f>Table1[[#This Row],[Số còn phải thu ĐK]]+Table1[[#This Row],[Giá Trị HD sau CK]]-Table1[[#This Row],[Số tiền đã thu]]</f>
        <v>0</v>
      </c>
      <c r="S485" s="6">
        <f>IF(Table1[[#This Row],[Ngày hóa đơn]]&lt;&gt;"",Table1[[#This Row],[Ngày hóa đơn]],IF(Table1[[#This Row],[Ngày hạch toán]]&lt;&gt;"",Table1[[#This Row],[Ngày hạch toán]],""))</f>
        <v>46059</v>
      </c>
      <c r="T485" s="7"/>
      <c r="U485" s="6">
        <f>IF(Table1[[#This Row],[Ngày tính CN]]="","",S485+T485)</f>
        <v>46059</v>
      </c>
      <c r="V485" s="32">
        <f ca="1">IF(Table1[[#This Row],[Hạn thanh toán]]="","",IF((U485-NOW())&lt;0,0,(U485-NOW())))</f>
        <v>0</v>
      </c>
      <c r="W485" s="32"/>
      <c r="X485" s="32" t="str">
        <f ca="1">IF(OR(U485="",R485=0),"",IF((U485-NOW())&lt;0,-(U485-NOW()),0))</f>
        <v/>
      </c>
      <c r="Y485" s="2" t="str">
        <f>IF(R485=0,"Đã thanh toán",IF(X485="","",IF(X485&lt;=0,"Chưa đến hạn thanh toán",IF(X485&lt;=30,"Nợ quá hạn 30 ngày",IF(X485&lt;=60,"Nợ quá hạn từ 30 ngày đến 60 ngày",IF(X485&lt;=90,"Nợ quá hạn từ 60 ngày đến 90 ngày",IF(X485&lt;=120,"Nợ quá hạn từ 90 ngày đến 120 ngày","Nợ quá hạn hơn 120 ngày có khả năng mất thanh toán")))))))</f>
        <v>Đã thanh toán</v>
      </c>
      <c r="Z485" s="42">
        <f>IF(S485="","",S485)</f>
        <v>46059</v>
      </c>
      <c r="AA485" s="42">
        <f>IF(M485="","",M485)</f>
        <v>46063</v>
      </c>
      <c r="AD485" s="2" t="str">
        <f>VLOOKUP($A485,MA_KH!$A:$Q,MA_KH!O$1,0)</f>
        <v>MEGA</v>
      </c>
      <c r="AE485" s="2" t="str">
        <f>VLOOKUP($A485,MA_KH!$A:$Q,MA_KH!P$1,0)</f>
        <v>CÔNG TY TNHH MM MEGA MARKET (VIỆT NAM)</v>
      </c>
    </row>
    <row r="486" spans="1:31" ht="25.5" customHeight="1">
      <c r="A486" s="54" t="s">
        <v>16297</v>
      </c>
      <c r="B486" s="54" t="s">
        <v>7260</v>
      </c>
      <c r="C486" s="55">
        <v>46060</v>
      </c>
      <c r="D486" s="54" t="s">
        <v>17346</v>
      </c>
      <c r="E486" s="55">
        <v>46067</v>
      </c>
      <c r="F486" s="54" t="s">
        <v>19373</v>
      </c>
      <c r="G486" s="54" t="s">
        <v>17347</v>
      </c>
      <c r="H486" s="56">
        <v>702562</v>
      </c>
      <c r="I486" s="63">
        <v>0</v>
      </c>
      <c r="J486" s="56">
        <v>56205</v>
      </c>
      <c r="K486" s="65">
        <v>758767</v>
      </c>
      <c r="L486" s="64" t="s">
        <v>17236</v>
      </c>
      <c r="M486" s="6">
        <v>46105</v>
      </c>
      <c r="O486" s="32">
        <f>IF(Table1[[#This Row],[Phân loại]]="Tồn đầu kỳ",Table1[[#This Row],[Tổng giá trị]],0)</f>
        <v>0</v>
      </c>
      <c r="P486" s="7">
        <f>IF(Table1[[#This Row],[Số còn phải thu ĐK]]&lt;&gt;0,0,IF(Table1[[#This Row],[Phân loại]]="Bán hàng",Table1[[#This Row],[Tổng giá trị]],-Table1[[#This Row],[Tổng giá trị]]))</f>
        <v>758767</v>
      </c>
      <c r="Q486" s="32">
        <f>IF(M486&lt;&gt;"",IF(O486&lt;&gt;0,O486,P486),0)</f>
        <v>758767</v>
      </c>
      <c r="R486" s="7">
        <f>Table1[[#This Row],[Số còn phải thu ĐK]]+Table1[[#This Row],[Giá Trị HD sau CK]]-Table1[[#This Row],[Số tiền đã thu]]</f>
        <v>0</v>
      </c>
      <c r="S486" s="6">
        <f>IF(Table1[[#This Row],[Ngày hóa đơn]]&lt;&gt;"",Table1[[#This Row],[Ngày hóa đơn]],IF(Table1[[#This Row],[Ngày hạch toán]]&lt;&gt;"",Table1[[#This Row],[Ngày hạch toán]],""))</f>
        <v>46067</v>
      </c>
      <c r="T486" s="7"/>
      <c r="U486" s="6">
        <f>IF(Table1[[#This Row],[Ngày tính CN]]="","",S486+T486)</f>
        <v>46067</v>
      </c>
      <c r="V486" s="32">
        <f ca="1">IF(Table1[[#This Row],[Hạn thanh toán]]="","",IF((U486-NOW())&lt;0,0,(U486-NOW())))</f>
        <v>0</v>
      </c>
      <c r="W486" s="32"/>
      <c r="X486" s="32" t="str">
        <f ca="1">IF(OR(U486="",R486=0),"",IF((U486-NOW())&lt;0,-(U486-NOW()),0))</f>
        <v/>
      </c>
      <c r="Y486" s="2" t="str">
        <f>IF(R486=0,"Đã thanh toán",IF(X486="","",IF(X486&lt;=0,"Chưa đến hạn thanh toán",IF(X486&lt;=30,"Nợ quá hạn 30 ngày",IF(X486&lt;=60,"Nợ quá hạn từ 30 ngày đến 60 ngày",IF(X486&lt;=90,"Nợ quá hạn từ 60 ngày đến 90 ngày",IF(X486&lt;=120,"Nợ quá hạn từ 90 ngày đến 120 ngày","Nợ quá hạn hơn 120 ngày có khả năng mất thanh toán")))))))</f>
        <v>Đã thanh toán</v>
      </c>
      <c r="Z486" s="42">
        <f>IF(S486="","",S486)</f>
        <v>46067</v>
      </c>
      <c r="AA486" s="42">
        <f>IF(M486="","",M486)</f>
        <v>46105</v>
      </c>
      <c r="AD486" s="2" t="str">
        <f>VLOOKUP($A486,MA_KH!$A:$Q,MA_KH!O$1,0)</f>
        <v>MEGA</v>
      </c>
      <c r="AE486" s="2" t="str">
        <f>VLOOKUP($A486,MA_KH!$A:$Q,MA_KH!P$1,0)</f>
        <v>CÔNG TY TNHH MM MEGA MARKET (VIỆT NAM)</v>
      </c>
    </row>
    <row r="487" spans="1:31" ht="25.5" customHeight="1">
      <c r="A487" s="54" t="s">
        <v>16299</v>
      </c>
      <c r="B487" s="54" t="s">
        <v>190</v>
      </c>
      <c r="C487" s="55">
        <v>46060</v>
      </c>
      <c r="D487" s="54" t="s">
        <v>17348</v>
      </c>
      <c r="E487" s="55">
        <v>46067</v>
      </c>
      <c r="F487" s="54" t="s">
        <v>19374</v>
      </c>
      <c r="G487" s="54" t="s">
        <v>17349</v>
      </c>
      <c r="H487" s="56">
        <v>1166110</v>
      </c>
      <c r="I487" s="63">
        <v>0</v>
      </c>
      <c r="J487" s="56">
        <v>93289</v>
      </c>
      <c r="K487" s="65">
        <v>1259399</v>
      </c>
      <c r="L487" s="64" t="s">
        <v>17236</v>
      </c>
      <c r="M487" s="6">
        <v>46105</v>
      </c>
      <c r="O487" s="32">
        <f>IF(Table1[[#This Row],[Phân loại]]="Tồn đầu kỳ",Table1[[#This Row],[Tổng giá trị]],0)</f>
        <v>0</v>
      </c>
      <c r="P487" s="7">
        <f>IF(Table1[[#This Row],[Số còn phải thu ĐK]]&lt;&gt;0,0,IF(Table1[[#This Row],[Phân loại]]="Bán hàng",Table1[[#This Row],[Tổng giá trị]],-Table1[[#This Row],[Tổng giá trị]]))</f>
        <v>1259399</v>
      </c>
      <c r="Q487" s="32">
        <f>IF(M487&lt;&gt;"",IF(O487&lt;&gt;0,O487,P487),0)</f>
        <v>1259399</v>
      </c>
      <c r="R487" s="7">
        <f>Table1[[#This Row],[Số còn phải thu ĐK]]+Table1[[#This Row],[Giá Trị HD sau CK]]-Table1[[#This Row],[Số tiền đã thu]]</f>
        <v>0</v>
      </c>
      <c r="S487" s="6">
        <f>IF(Table1[[#This Row],[Ngày hóa đơn]]&lt;&gt;"",Table1[[#This Row],[Ngày hóa đơn]],IF(Table1[[#This Row],[Ngày hạch toán]]&lt;&gt;"",Table1[[#This Row],[Ngày hạch toán]],""))</f>
        <v>46067</v>
      </c>
      <c r="T487" s="7"/>
      <c r="U487" s="6">
        <f>IF(Table1[[#This Row],[Ngày tính CN]]="","",S487+T487)</f>
        <v>46067</v>
      </c>
      <c r="V487" s="32">
        <f ca="1">IF(Table1[[#This Row],[Hạn thanh toán]]="","",IF((U487-NOW())&lt;0,0,(U487-NOW())))</f>
        <v>0</v>
      </c>
      <c r="W487" s="32"/>
      <c r="X487" s="32" t="str">
        <f ca="1">IF(OR(U487="",R487=0),"",IF((U487-NOW())&lt;0,-(U487-NOW()),0))</f>
        <v/>
      </c>
      <c r="Y487" s="2" t="str">
        <f>IF(R487=0,"Đã thanh toán",IF(X487="","",IF(X487&lt;=0,"Chưa đến hạn thanh toán",IF(X487&lt;=30,"Nợ quá hạn 30 ngày",IF(X487&lt;=60,"Nợ quá hạn từ 30 ngày đến 60 ngày",IF(X487&lt;=90,"Nợ quá hạn từ 60 ngày đến 90 ngày",IF(X487&lt;=120,"Nợ quá hạn từ 90 ngày đến 120 ngày","Nợ quá hạn hơn 120 ngày có khả năng mất thanh toán")))))))</f>
        <v>Đã thanh toán</v>
      </c>
      <c r="Z487" s="42">
        <f>IF(S487="","",S487)</f>
        <v>46067</v>
      </c>
      <c r="AA487" s="42">
        <f>IF(M487="","",M487)</f>
        <v>46105</v>
      </c>
      <c r="AD487" s="2" t="str">
        <f>VLOOKUP($A487,MA_KH!$A:$Q,MA_KH!O$1,0)</f>
        <v>MEGA</v>
      </c>
      <c r="AE487" s="2" t="str">
        <f>VLOOKUP($A487,MA_KH!$A:$Q,MA_KH!P$1,0)</f>
        <v>CÔNG TY TNHH MM MEGA MARKET (VIỆT NAM)</v>
      </c>
    </row>
    <row r="488" spans="1:31" ht="25.5" customHeight="1">
      <c r="A488" s="54" t="s">
        <v>16303</v>
      </c>
      <c r="B488" s="54" t="s">
        <v>102</v>
      </c>
      <c r="C488" s="55">
        <v>46060</v>
      </c>
      <c r="D488" s="54" t="s">
        <v>17350</v>
      </c>
      <c r="E488" s="55">
        <v>46066</v>
      </c>
      <c r="F488" s="54" t="s">
        <v>19375</v>
      </c>
      <c r="G488" s="54" t="s">
        <v>17351</v>
      </c>
      <c r="H488" s="56">
        <v>28657400</v>
      </c>
      <c r="I488" s="63">
        <v>0</v>
      </c>
      <c r="J488" s="56">
        <v>2292592</v>
      </c>
      <c r="K488" s="65">
        <v>30949992</v>
      </c>
      <c r="L488" s="64" t="s">
        <v>17236</v>
      </c>
      <c r="M488" s="6">
        <v>46105</v>
      </c>
      <c r="O488" s="32">
        <f>IF(Table1[[#This Row],[Phân loại]]="Tồn đầu kỳ",Table1[[#This Row],[Tổng giá trị]],0)</f>
        <v>0</v>
      </c>
      <c r="P488" s="7">
        <f>IF(Table1[[#This Row],[Số còn phải thu ĐK]]&lt;&gt;0,0,IF(Table1[[#This Row],[Phân loại]]="Bán hàng",Table1[[#This Row],[Tổng giá trị]],-Table1[[#This Row],[Tổng giá trị]]))</f>
        <v>30949992</v>
      </c>
      <c r="Q488" s="32">
        <f>IF(M488&lt;&gt;"",IF(O488&lt;&gt;0,O488,P488),0)</f>
        <v>30949992</v>
      </c>
      <c r="R488" s="7">
        <f>Table1[[#This Row],[Số còn phải thu ĐK]]+Table1[[#This Row],[Giá Trị HD sau CK]]-Table1[[#This Row],[Số tiền đã thu]]</f>
        <v>0</v>
      </c>
      <c r="S488" s="6">
        <f>IF(Table1[[#This Row],[Ngày hóa đơn]]&lt;&gt;"",Table1[[#This Row],[Ngày hóa đơn]],IF(Table1[[#This Row],[Ngày hạch toán]]&lt;&gt;"",Table1[[#This Row],[Ngày hạch toán]],""))</f>
        <v>46066</v>
      </c>
      <c r="T488" s="7"/>
      <c r="U488" s="6">
        <f>IF(Table1[[#This Row],[Ngày tính CN]]="","",S488+T488)</f>
        <v>46066</v>
      </c>
      <c r="V488" s="32">
        <f ca="1">IF(Table1[[#This Row],[Hạn thanh toán]]="","",IF((U488-NOW())&lt;0,0,(U488-NOW())))</f>
        <v>0</v>
      </c>
      <c r="W488" s="32"/>
      <c r="X488" s="32" t="str">
        <f ca="1">IF(OR(U488="",R488=0),"",IF((U488-NOW())&lt;0,-(U488-NOW()),0))</f>
        <v/>
      </c>
      <c r="Y488" s="2" t="str">
        <f>IF(R488=0,"Đã thanh toán",IF(X488="","",IF(X488&lt;=0,"Chưa đến hạn thanh toán",IF(X488&lt;=30,"Nợ quá hạn 30 ngày",IF(X488&lt;=60,"Nợ quá hạn từ 30 ngày đến 60 ngày",IF(X488&lt;=90,"Nợ quá hạn từ 60 ngày đến 90 ngày",IF(X488&lt;=120,"Nợ quá hạn từ 90 ngày đến 120 ngày","Nợ quá hạn hơn 120 ngày có khả năng mất thanh toán")))))))</f>
        <v>Đã thanh toán</v>
      </c>
      <c r="Z488" s="42">
        <f>IF(S488="","",S488)</f>
        <v>46066</v>
      </c>
      <c r="AA488" s="42">
        <f>IF(M488="","",M488)</f>
        <v>46105</v>
      </c>
      <c r="AD488" s="2" t="str">
        <f>VLOOKUP($A488,MA_KH!$A:$Q,MA_KH!O$1,0)</f>
        <v>MEGA</v>
      </c>
      <c r="AE488" s="2" t="str">
        <f>VLOOKUP($A488,MA_KH!$A:$Q,MA_KH!P$1,0)</f>
        <v>CÔNG TY TNHH MM MEGA MARKET (VIỆT NAM)</v>
      </c>
    </row>
    <row r="489" spans="1:31" ht="25.5" customHeight="1">
      <c r="A489" s="54" t="s">
        <v>16291</v>
      </c>
      <c r="B489" s="54" t="s">
        <v>200</v>
      </c>
      <c r="C489" s="55">
        <v>46062</v>
      </c>
      <c r="D489" s="54" t="s">
        <v>17352</v>
      </c>
      <c r="E489" s="55">
        <v>46067</v>
      </c>
      <c r="F489" s="54" t="s">
        <v>19376</v>
      </c>
      <c r="G489" s="54" t="s">
        <v>17353</v>
      </c>
      <c r="H489" s="56">
        <v>1468620</v>
      </c>
      <c r="I489" s="63">
        <v>0</v>
      </c>
      <c r="J489" s="56">
        <v>117490</v>
      </c>
      <c r="K489" s="65">
        <v>1586110</v>
      </c>
      <c r="L489" s="64" t="s">
        <v>17236</v>
      </c>
      <c r="M489" s="6">
        <v>46105</v>
      </c>
      <c r="O489" s="32">
        <f>IF(Table1[[#This Row],[Phân loại]]="Tồn đầu kỳ",Table1[[#This Row],[Tổng giá trị]],0)</f>
        <v>0</v>
      </c>
      <c r="P489" s="7">
        <f>IF(Table1[[#This Row],[Số còn phải thu ĐK]]&lt;&gt;0,0,IF(Table1[[#This Row],[Phân loại]]="Bán hàng",Table1[[#This Row],[Tổng giá trị]],-Table1[[#This Row],[Tổng giá trị]]))</f>
        <v>1586110</v>
      </c>
      <c r="Q489" s="32">
        <f>IF(M489&lt;&gt;"",IF(O489&lt;&gt;0,O489,P489),0)</f>
        <v>1586110</v>
      </c>
      <c r="R489" s="7">
        <f>Table1[[#This Row],[Số còn phải thu ĐK]]+Table1[[#This Row],[Giá Trị HD sau CK]]-Table1[[#This Row],[Số tiền đã thu]]</f>
        <v>0</v>
      </c>
      <c r="S489" s="6">
        <f>IF(Table1[[#This Row],[Ngày hóa đơn]]&lt;&gt;"",Table1[[#This Row],[Ngày hóa đơn]],IF(Table1[[#This Row],[Ngày hạch toán]]&lt;&gt;"",Table1[[#This Row],[Ngày hạch toán]],""))</f>
        <v>46067</v>
      </c>
      <c r="T489" s="7"/>
      <c r="U489" s="6">
        <f>IF(Table1[[#This Row],[Ngày tính CN]]="","",S489+T489)</f>
        <v>46067</v>
      </c>
      <c r="V489" s="32">
        <f ca="1">IF(Table1[[#This Row],[Hạn thanh toán]]="","",IF((U489-NOW())&lt;0,0,(U489-NOW())))</f>
        <v>0</v>
      </c>
      <c r="W489" s="32"/>
      <c r="X489" s="32" t="str">
        <f ca="1">IF(OR(U489="",R489=0),"",IF((U489-NOW())&lt;0,-(U489-NOW()),0))</f>
        <v/>
      </c>
      <c r="Y489" s="2" t="str">
        <f>IF(R489=0,"Đã thanh toán",IF(X489="","",IF(X489&lt;=0,"Chưa đến hạn thanh toán",IF(X489&lt;=30,"Nợ quá hạn 30 ngày",IF(X489&lt;=60,"Nợ quá hạn từ 30 ngày đến 60 ngày",IF(X489&lt;=90,"Nợ quá hạn từ 60 ngày đến 90 ngày",IF(X489&lt;=120,"Nợ quá hạn từ 90 ngày đến 120 ngày","Nợ quá hạn hơn 120 ngày có khả năng mất thanh toán")))))))</f>
        <v>Đã thanh toán</v>
      </c>
      <c r="Z489" s="42">
        <f>IF(S489="","",S489)</f>
        <v>46067</v>
      </c>
      <c r="AA489" s="42">
        <f>IF(M489="","",M489)</f>
        <v>46105</v>
      </c>
      <c r="AD489" s="2" t="str">
        <f>VLOOKUP($A489,MA_KH!$A:$Q,MA_KH!O$1,0)</f>
        <v>MEGA</v>
      </c>
      <c r="AE489" s="2" t="str">
        <f>VLOOKUP($A489,MA_KH!$A:$Q,MA_KH!P$1,0)</f>
        <v>CÔNG TY TNHH MM MEGA MARKET (VIỆT NAM)</v>
      </c>
    </row>
    <row r="490" spans="1:31" ht="25.5" customHeight="1">
      <c r="A490" s="54" t="s">
        <v>16288</v>
      </c>
      <c r="B490" s="54" t="s">
        <v>294</v>
      </c>
      <c r="C490" s="55">
        <v>46062</v>
      </c>
      <c r="D490" s="54" t="s">
        <v>17354</v>
      </c>
      <c r="E490" s="55">
        <v>46067</v>
      </c>
      <c r="F490" s="54" t="s">
        <v>19377</v>
      </c>
      <c r="G490" s="54" t="s">
        <v>17355</v>
      </c>
      <c r="H490" s="56">
        <v>1840000</v>
      </c>
      <c r="I490" s="63">
        <v>0</v>
      </c>
      <c r="J490" s="56">
        <v>147200</v>
      </c>
      <c r="K490" s="65">
        <v>1987200</v>
      </c>
      <c r="L490" s="64" t="s">
        <v>17236</v>
      </c>
      <c r="M490" s="6">
        <v>46105</v>
      </c>
      <c r="O490" s="32">
        <f>IF(Table1[[#This Row],[Phân loại]]="Tồn đầu kỳ",Table1[[#This Row],[Tổng giá trị]],0)</f>
        <v>0</v>
      </c>
      <c r="P490" s="7">
        <f>IF(Table1[[#This Row],[Số còn phải thu ĐK]]&lt;&gt;0,0,IF(Table1[[#This Row],[Phân loại]]="Bán hàng",Table1[[#This Row],[Tổng giá trị]],-Table1[[#This Row],[Tổng giá trị]]))</f>
        <v>1987200</v>
      </c>
      <c r="Q490" s="32">
        <f>IF(M490&lt;&gt;"",IF(O490&lt;&gt;0,O490,P490),0)</f>
        <v>1987200</v>
      </c>
      <c r="R490" s="7">
        <f>Table1[[#This Row],[Số còn phải thu ĐK]]+Table1[[#This Row],[Giá Trị HD sau CK]]-Table1[[#This Row],[Số tiền đã thu]]</f>
        <v>0</v>
      </c>
      <c r="S490" s="6">
        <f>IF(Table1[[#This Row],[Ngày hóa đơn]]&lt;&gt;"",Table1[[#This Row],[Ngày hóa đơn]],IF(Table1[[#This Row],[Ngày hạch toán]]&lt;&gt;"",Table1[[#This Row],[Ngày hạch toán]],""))</f>
        <v>46067</v>
      </c>
      <c r="T490" s="7"/>
      <c r="U490" s="6">
        <f>IF(Table1[[#This Row],[Ngày tính CN]]="","",S490+T490)</f>
        <v>46067</v>
      </c>
      <c r="V490" s="32">
        <f ca="1">IF(Table1[[#This Row],[Hạn thanh toán]]="","",IF((U490-NOW())&lt;0,0,(U490-NOW())))</f>
        <v>0</v>
      </c>
      <c r="W490" s="32"/>
      <c r="X490" s="32" t="str">
        <f ca="1">IF(OR(U490="",R490=0),"",IF((U490-NOW())&lt;0,-(U490-NOW()),0))</f>
        <v/>
      </c>
      <c r="Y490" s="2" t="str">
        <f>IF(R490=0,"Đã thanh toán",IF(X490="","",IF(X490&lt;=0,"Chưa đến hạn thanh toán",IF(X490&lt;=30,"Nợ quá hạn 30 ngày",IF(X490&lt;=60,"Nợ quá hạn từ 30 ngày đến 60 ngày",IF(X490&lt;=90,"Nợ quá hạn từ 60 ngày đến 90 ngày",IF(X490&lt;=120,"Nợ quá hạn từ 90 ngày đến 120 ngày","Nợ quá hạn hơn 120 ngày có khả năng mất thanh toán")))))))</f>
        <v>Đã thanh toán</v>
      </c>
      <c r="Z490" s="42">
        <f>IF(S490="","",S490)</f>
        <v>46067</v>
      </c>
      <c r="AA490" s="42">
        <f>IF(M490="","",M490)</f>
        <v>46105</v>
      </c>
      <c r="AD490" s="2" t="str">
        <f>VLOOKUP($A490,MA_KH!$A:$Q,MA_KH!O$1,0)</f>
        <v>MEGA</v>
      </c>
      <c r="AE490" s="2" t="str">
        <f>VLOOKUP($A490,MA_KH!$A:$Q,MA_KH!P$1,0)</f>
        <v>CÔNG TY TNHH MM MEGA MARKET (VIỆT NAM)</v>
      </c>
    </row>
    <row r="491" spans="1:31" ht="25.5" customHeight="1">
      <c r="A491" s="54" t="s">
        <v>16295</v>
      </c>
      <c r="B491" s="54" t="s">
        <v>198</v>
      </c>
      <c r="C491" s="55">
        <v>46062</v>
      </c>
      <c r="D491" s="54" t="s">
        <v>17356</v>
      </c>
      <c r="E491" s="55">
        <v>46067</v>
      </c>
      <c r="F491" s="54" t="s">
        <v>19378</v>
      </c>
      <c r="G491" s="54" t="s">
        <v>17357</v>
      </c>
      <c r="H491" s="56">
        <v>932890</v>
      </c>
      <c r="I491" s="63">
        <v>0</v>
      </c>
      <c r="J491" s="56">
        <v>74631</v>
      </c>
      <c r="K491" s="65">
        <v>1007521</v>
      </c>
      <c r="L491" s="64" t="s">
        <v>17236</v>
      </c>
      <c r="M491" s="6">
        <v>46105</v>
      </c>
      <c r="O491" s="32">
        <f>IF(Table1[[#This Row],[Phân loại]]="Tồn đầu kỳ",Table1[[#This Row],[Tổng giá trị]],0)</f>
        <v>0</v>
      </c>
      <c r="P491" s="7">
        <f>IF(Table1[[#This Row],[Số còn phải thu ĐK]]&lt;&gt;0,0,IF(Table1[[#This Row],[Phân loại]]="Bán hàng",Table1[[#This Row],[Tổng giá trị]],-Table1[[#This Row],[Tổng giá trị]]))</f>
        <v>1007521</v>
      </c>
      <c r="Q491" s="32">
        <f>IF(M491&lt;&gt;"",IF(O491&lt;&gt;0,O491,P491),0)</f>
        <v>1007521</v>
      </c>
      <c r="R491" s="7">
        <f>Table1[[#This Row],[Số còn phải thu ĐK]]+Table1[[#This Row],[Giá Trị HD sau CK]]-Table1[[#This Row],[Số tiền đã thu]]</f>
        <v>0</v>
      </c>
      <c r="S491" s="6">
        <f>IF(Table1[[#This Row],[Ngày hóa đơn]]&lt;&gt;"",Table1[[#This Row],[Ngày hóa đơn]],IF(Table1[[#This Row],[Ngày hạch toán]]&lt;&gt;"",Table1[[#This Row],[Ngày hạch toán]],""))</f>
        <v>46067</v>
      </c>
      <c r="T491" s="7"/>
      <c r="U491" s="6">
        <f>IF(Table1[[#This Row],[Ngày tính CN]]="","",S491+T491)</f>
        <v>46067</v>
      </c>
      <c r="V491" s="32">
        <f ca="1">IF(Table1[[#This Row],[Hạn thanh toán]]="","",IF((U491-NOW())&lt;0,0,(U491-NOW())))</f>
        <v>0</v>
      </c>
      <c r="W491" s="32"/>
      <c r="X491" s="32" t="str">
        <f ca="1">IF(OR(U491="",R491=0),"",IF((U491-NOW())&lt;0,-(U491-NOW()),0))</f>
        <v/>
      </c>
      <c r="Y491" s="2" t="str">
        <f>IF(R491=0,"Đã thanh toán",IF(X491="","",IF(X491&lt;=0,"Chưa đến hạn thanh toán",IF(X491&lt;=30,"Nợ quá hạn 30 ngày",IF(X491&lt;=60,"Nợ quá hạn từ 30 ngày đến 60 ngày",IF(X491&lt;=90,"Nợ quá hạn từ 60 ngày đến 90 ngày",IF(X491&lt;=120,"Nợ quá hạn từ 90 ngày đến 120 ngày","Nợ quá hạn hơn 120 ngày có khả năng mất thanh toán")))))))</f>
        <v>Đã thanh toán</v>
      </c>
      <c r="Z491" s="42">
        <f>IF(S491="","",S491)</f>
        <v>46067</v>
      </c>
      <c r="AA491" s="42">
        <f>IF(M491="","",M491)</f>
        <v>46105</v>
      </c>
      <c r="AD491" s="2" t="str">
        <f>VLOOKUP($A491,MA_KH!$A:$Q,MA_KH!O$1,0)</f>
        <v>MEGA</v>
      </c>
      <c r="AE491" s="2" t="str">
        <f>VLOOKUP($A491,MA_KH!$A:$Q,MA_KH!P$1,0)</f>
        <v>CÔNG TY TNHH MM MEGA MARKET (VIỆT NAM)</v>
      </c>
    </row>
    <row r="492" spans="1:31" ht="25.5" customHeight="1">
      <c r="A492" s="54" t="s">
        <v>16295</v>
      </c>
      <c r="B492" s="54" t="s">
        <v>198</v>
      </c>
      <c r="C492" s="55">
        <v>46062</v>
      </c>
      <c r="D492" s="54" t="s">
        <v>17358</v>
      </c>
      <c r="E492" s="55">
        <v>46067</v>
      </c>
      <c r="F492" s="54" t="s">
        <v>19379</v>
      </c>
      <c r="G492" s="54" t="s">
        <v>17359</v>
      </c>
      <c r="H492" s="56">
        <v>9525280</v>
      </c>
      <c r="I492" s="63">
        <v>0</v>
      </c>
      <c r="J492" s="56">
        <v>762022</v>
      </c>
      <c r="K492" s="65">
        <v>10287302</v>
      </c>
      <c r="L492" s="64" t="s">
        <v>17236</v>
      </c>
      <c r="M492" s="6">
        <v>46105</v>
      </c>
      <c r="O492" s="32">
        <f>IF(Table1[[#This Row],[Phân loại]]="Tồn đầu kỳ",Table1[[#This Row],[Tổng giá trị]],0)</f>
        <v>0</v>
      </c>
      <c r="P492" s="7">
        <f>IF(Table1[[#This Row],[Số còn phải thu ĐK]]&lt;&gt;0,0,IF(Table1[[#This Row],[Phân loại]]="Bán hàng",Table1[[#This Row],[Tổng giá trị]],-Table1[[#This Row],[Tổng giá trị]]))</f>
        <v>10287302</v>
      </c>
      <c r="Q492" s="32">
        <f>IF(M492&lt;&gt;"",IF(O492&lt;&gt;0,O492,P492),0)</f>
        <v>10287302</v>
      </c>
      <c r="R492" s="7">
        <f>Table1[[#This Row],[Số còn phải thu ĐK]]+Table1[[#This Row],[Giá Trị HD sau CK]]-Table1[[#This Row],[Số tiền đã thu]]</f>
        <v>0</v>
      </c>
      <c r="S492" s="6">
        <f>IF(Table1[[#This Row],[Ngày hóa đơn]]&lt;&gt;"",Table1[[#This Row],[Ngày hóa đơn]],IF(Table1[[#This Row],[Ngày hạch toán]]&lt;&gt;"",Table1[[#This Row],[Ngày hạch toán]],""))</f>
        <v>46067</v>
      </c>
      <c r="T492" s="7"/>
      <c r="U492" s="6">
        <f>IF(Table1[[#This Row],[Ngày tính CN]]="","",S492+T492)</f>
        <v>46067</v>
      </c>
      <c r="V492" s="32">
        <f ca="1">IF(Table1[[#This Row],[Hạn thanh toán]]="","",IF((U492-NOW())&lt;0,0,(U492-NOW())))</f>
        <v>0</v>
      </c>
      <c r="W492" s="32"/>
      <c r="X492" s="32" t="str">
        <f ca="1">IF(OR(U492="",R492=0),"",IF((U492-NOW())&lt;0,-(U492-NOW()),0))</f>
        <v/>
      </c>
      <c r="Y492" s="2" t="str">
        <f>IF(R492=0,"Đã thanh toán",IF(X492="","",IF(X492&lt;=0,"Chưa đến hạn thanh toán",IF(X492&lt;=30,"Nợ quá hạn 30 ngày",IF(X492&lt;=60,"Nợ quá hạn từ 30 ngày đến 60 ngày",IF(X492&lt;=90,"Nợ quá hạn từ 60 ngày đến 90 ngày",IF(X492&lt;=120,"Nợ quá hạn từ 90 ngày đến 120 ngày","Nợ quá hạn hơn 120 ngày có khả năng mất thanh toán")))))))</f>
        <v>Đã thanh toán</v>
      </c>
      <c r="Z492" s="42">
        <f>IF(S492="","",S492)</f>
        <v>46067</v>
      </c>
      <c r="AA492" s="42">
        <f>IF(M492="","",M492)</f>
        <v>46105</v>
      </c>
      <c r="AD492" s="2" t="str">
        <f>VLOOKUP($A492,MA_KH!$A:$Q,MA_KH!O$1,0)</f>
        <v>MEGA</v>
      </c>
      <c r="AE492" s="2" t="str">
        <f>VLOOKUP($A492,MA_KH!$A:$Q,MA_KH!P$1,0)</f>
        <v>CÔNG TY TNHH MM MEGA MARKET (VIỆT NAM)</v>
      </c>
    </row>
    <row r="493" spans="1:31" ht="25.5" customHeight="1">
      <c r="A493" s="54" t="s">
        <v>16295</v>
      </c>
      <c r="B493" s="54" t="s">
        <v>198</v>
      </c>
      <c r="C493" s="55">
        <v>46062</v>
      </c>
      <c r="D493" s="54" t="s">
        <v>17360</v>
      </c>
      <c r="E493" s="55">
        <v>46067</v>
      </c>
      <c r="F493" s="54" t="s">
        <v>19380</v>
      </c>
      <c r="G493" s="54" t="s">
        <v>17361</v>
      </c>
      <c r="H493" s="56">
        <v>501830</v>
      </c>
      <c r="I493" s="63">
        <v>0</v>
      </c>
      <c r="J493" s="56">
        <v>40146</v>
      </c>
      <c r="K493" s="65">
        <v>541976</v>
      </c>
      <c r="L493" s="64" t="s">
        <v>17236</v>
      </c>
      <c r="M493" s="6">
        <v>46105</v>
      </c>
      <c r="O493" s="32">
        <f>IF(Table1[[#This Row],[Phân loại]]="Tồn đầu kỳ",Table1[[#This Row],[Tổng giá trị]],0)</f>
        <v>0</v>
      </c>
      <c r="P493" s="7">
        <f>IF(Table1[[#This Row],[Số còn phải thu ĐK]]&lt;&gt;0,0,IF(Table1[[#This Row],[Phân loại]]="Bán hàng",Table1[[#This Row],[Tổng giá trị]],-Table1[[#This Row],[Tổng giá trị]]))</f>
        <v>541976</v>
      </c>
      <c r="Q493" s="32">
        <f>IF(M493&lt;&gt;"",IF(O493&lt;&gt;0,O493,P493),0)</f>
        <v>541976</v>
      </c>
      <c r="R493" s="7">
        <f>Table1[[#This Row],[Số còn phải thu ĐK]]+Table1[[#This Row],[Giá Trị HD sau CK]]-Table1[[#This Row],[Số tiền đã thu]]</f>
        <v>0</v>
      </c>
      <c r="S493" s="6">
        <f>IF(Table1[[#This Row],[Ngày hóa đơn]]&lt;&gt;"",Table1[[#This Row],[Ngày hóa đơn]],IF(Table1[[#This Row],[Ngày hạch toán]]&lt;&gt;"",Table1[[#This Row],[Ngày hạch toán]],""))</f>
        <v>46067</v>
      </c>
      <c r="T493" s="7"/>
      <c r="U493" s="6">
        <f>IF(Table1[[#This Row],[Ngày tính CN]]="","",S493+T493)</f>
        <v>46067</v>
      </c>
      <c r="V493" s="32">
        <f ca="1">IF(Table1[[#This Row],[Hạn thanh toán]]="","",IF((U493-NOW())&lt;0,0,(U493-NOW())))</f>
        <v>0</v>
      </c>
      <c r="W493" s="32"/>
      <c r="X493" s="32" t="str">
        <f ca="1">IF(OR(U493="",R493=0),"",IF((U493-NOW())&lt;0,-(U493-NOW()),0))</f>
        <v/>
      </c>
      <c r="Y493" s="2" t="str">
        <f>IF(R493=0,"Đã thanh toán",IF(X493="","",IF(X493&lt;=0,"Chưa đến hạn thanh toán",IF(X493&lt;=30,"Nợ quá hạn 30 ngày",IF(X493&lt;=60,"Nợ quá hạn từ 30 ngày đến 60 ngày",IF(X493&lt;=90,"Nợ quá hạn từ 60 ngày đến 90 ngày",IF(X493&lt;=120,"Nợ quá hạn từ 90 ngày đến 120 ngày","Nợ quá hạn hơn 120 ngày có khả năng mất thanh toán")))))))</f>
        <v>Đã thanh toán</v>
      </c>
      <c r="Z493" s="42">
        <f>IF(S493="","",S493)</f>
        <v>46067</v>
      </c>
      <c r="AA493" s="42">
        <f>IF(M493="","",M493)</f>
        <v>46105</v>
      </c>
      <c r="AD493" s="2" t="str">
        <f>VLOOKUP($A493,MA_KH!$A:$Q,MA_KH!O$1,0)</f>
        <v>MEGA</v>
      </c>
      <c r="AE493" s="2" t="str">
        <f>VLOOKUP($A493,MA_KH!$A:$Q,MA_KH!P$1,0)</f>
        <v>CÔNG TY TNHH MM MEGA MARKET (VIỆT NAM)</v>
      </c>
    </row>
    <row r="494" spans="1:31" ht="25.5" customHeight="1">
      <c r="A494" s="54" t="s">
        <v>16287</v>
      </c>
      <c r="B494" s="54" t="s">
        <v>253</v>
      </c>
      <c r="C494" s="55">
        <v>46062</v>
      </c>
      <c r="D494" s="54" t="s">
        <v>17362</v>
      </c>
      <c r="E494" s="55">
        <v>46067</v>
      </c>
      <c r="F494" s="54" t="s">
        <v>19381</v>
      </c>
      <c r="G494" s="54" t="s">
        <v>17363</v>
      </c>
      <c r="H494" s="56">
        <v>932890</v>
      </c>
      <c r="I494" s="63">
        <v>0</v>
      </c>
      <c r="J494" s="56">
        <v>74631</v>
      </c>
      <c r="K494" s="65">
        <v>1007521</v>
      </c>
      <c r="L494" s="64" t="s">
        <v>17236</v>
      </c>
      <c r="M494" s="6">
        <v>46105</v>
      </c>
      <c r="O494" s="32">
        <f>IF(Table1[[#This Row],[Phân loại]]="Tồn đầu kỳ",Table1[[#This Row],[Tổng giá trị]],0)</f>
        <v>0</v>
      </c>
      <c r="P494" s="7">
        <f>IF(Table1[[#This Row],[Số còn phải thu ĐK]]&lt;&gt;0,0,IF(Table1[[#This Row],[Phân loại]]="Bán hàng",Table1[[#This Row],[Tổng giá trị]],-Table1[[#This Row],[Tổng giá trị]]))</f>
        <v>1007521</v>
      </c>
      <c r="Q494" s="32">
        <f>IF(M494&lt;&gt;"",IF(O494&lt;&gt;0,O494,P494),0)</f>
        <v>1007521</v>
      </c>
      <c r="R494" s="7">
        <f>Table1[[#This Row],[Số còn phải thu ĐK]]+Table1[[#This Row],[Giá Trị HD sau CK]]-Table1[[#This Row],[Số tiền đã thu]]</f>
        <v>0</v>
      </c>
      <c r="S494" s="6">
        <f>IF(Table1[[#This Row],[Ngày hóa đơn]]&lt;&gt;"",Table1[[#This Row],[Ngày hóa đơn]],IF(Table1[[#This Row],[Ngày hạch toán]]&lt;&gt;"",Table1[[#This Row],[Ngày hạch toán]],""))</f>
        <v>46067</v>
      </c>
      <c r="T494" s="7"/>
      <c r="U494" s="6">
        <f>IF(Table1[[#This Row],[Ngày tính CN]]="","",S494+T494)</f>
        <v>46067</v>
      </c>
      <c r="V494" s="32">
        <f ca="1">IF(Table1[[#This Row],[Hạn thanh toán]]="","",IF((U494-NOW())&lt;0,0,(U494-NOW())))</f>
        <v>0</v>
      </c>
      <c r="W494" s="32"/>
      <c r="X494" s="32" t="str">
        <f ca="1">IF(OR(U494="",R494=0),"",IF((U494-NOW())&lt;0,-(U494-NOW()),0))</f>
        <v/>
      </c>
      <c r="Y494" s="2" t="str">
        <f>IF(R494=0,"Đã thanh toán",IF(X494="","",IF(X494&lt;=0,"Chưa đến hạn thanh toán",IF(X494&lt;=30,"Nợ quá hạn 30 ngày",IF(X494&lt;=60,"Nợ quá hạn từ 30 ngày đến 60 ngày",IF(X494&lt;=90,"Nợ quá hạn từ 60 ngày đến 90 ngày",IF(X494&lt;=120,"Nợ quá hạn từ 90 ngày đến 120 ngày","Nợ quá hạn hơn 120 ngày có khả năng mất thanh toán")))))))</f>
        <v>Đã thanh toán</v>
      </c>
      <c r="Z494" s="42">
        <f>IF(S494="","",S494)</f>
        <v>46067</v>
      </c>
      <c r="AA494" s="42">
        <f>IF(M494="","",M494)</f>
        <v>46105</v>
      </c>
      <c r="AD494" s="2" t="str">
        <f>VLOOKUP($A494,MA_KH!$A:$Q,MA_KH!O$1,0)</f>
        <v>MEGA</v>
      </c>
      <c r="AE494" s="2" t="str">
        <f>VLOOKUP($A494,MA_KH!$A:$Q,MA_KH!P$1,0)</f>
        <v>CÔNG TY TNHH MM MEGA MARKET (VIỆT NAM)</v>
      </c>
    </row>
    <row r="495" spans="1:31" ht="25.5" customHeight="1">
      <c r="A495" s="54" t="s">
        <v>16287</v>
      </c>
      <c r="B495" s="54" t="s">
        <v>253</v>
      </c>
      <c r="C495" s="55">
        <v>46062</v>
      </c>
      <c r="D495" s="54" t="s">
        <v>17364</v>
      </c>
      <c r="E495" s="55">
        <v>46067</v>
      </c>
      <c r="F495" s="54" t="s">
        <v>19382</v>
      </c>
      <c r="G495" s="54" t="s">
        <v>17365</v>
      </c>
      <c r="H495" s="56">
        <v>6782480</v>
      </c>
      <c r="I495" s="63">
        <v>0</v>
      </c>
      <c r="J495" s="56">
        <v>542598</v>
      </c>
      <c r="K495" s="65">
        <v>7325078</v>
      </c>
      <c r="L495" s="64" t="s">
        <v>17236</v>
      </c>
      <c r="M495" s="6">
        <v>46105</v>
      </c>
      <c r="O495" s="32">
        <f>IF(Table1[[#This Row],[Phân loại]]="Tồn đầu kỳ",Table1[[#This Row],[Tổng giá trị]],0)</f>
        <v>0</v>
      </c>
      <c r="P495" s="7">
        <f>IF(Table1[[#This Row],[Số còn phải thu ĐK]]&lt;&gt;0,0,IF(Table1[[#This Row],[Phân loại]]="Bán hàng",Table1[[#This Row],[Tổng giá trị]],-Table1[[#This Row],[Tổng giá trị]]))</f>
        <v>7325078</v>
      </c>
      <c r="Q495" s="32">
        <f>IF(M495&lt;&gt;"",IF(O495&lt;&gt;0,O495,P495),0)</f>
        <v>7325078</v>
      </c>
      <c r="R495" s="7">
        <f>Table1[[#This Row],[Số còn phải thu ĐK]]+Table1[[#This Row],[Giá Trị HD sau CK]]-Table1[[#This Row],[Số tiền đã thu]]</f>
        <v>0</v>
      </c>
      <c r="S495" s="6">
        <f>IF(Table1[[#This Row],[Ngày hóa đơn]]&lt;&gt;"",Table1[[#This Row],[Ngày hóa đơn]],IF(Table1[[#This Row],[Ngày hạch toán]]&lt;&gt;"",Table1[[#This Row],[Ngày hạch toán]],""))</f>
        <v>46067</v>
      </c>
      <c r="T495" s="7"/>
      <c r="U495" s="6">
        <f>IF(Table1[[#This Row],[Ngày tính CN]]="","",S495+T495)</f>
        <v>46067</v>
      </c>
      <c r="V495" s="32">
        <f ca="1">IF(Table1[[#This Row],[Hạn thanh toán]]="","",IF((U495-NOW())&lt;0,0,(U495-NOW())))</f>
        <v>0</v>
      </c>
      <c r="W495" s="32"/>
      <c r="X495" s="32" t="str">
        <f ca="1">IF(OR(U495="",R495=0),"",IF((U495-NOW())&lt;0,-(U495-NOW()),0))</f>
        <v/>
      </c>
      <c r="Y495" s="2" t="str">
        <f>IF(R495=0,"Đã thanh toán",IF(X495="","",IF(X495&lt;=0,"Chưa đến hạn thanh toán",IF(X495&lt;=30,"Nợ quá hạn 30 ngày",IF(X495&lt;=60,"Nợ quá hạn từ 30 ngày đến 60 ngày",IF(X495&lt;=90,"Nợ quá hạn từ 60 ngày đến 90 ngày",IF(X495&lt;=120,"Nợ quá hạn từ 90 ngày đến 120 ngày","Nợ quá hạn hơn 120 ngày có khả năng mất thanh toán")))))))</f>
        <v>Đã thanh toán</v>
      </c>
      <c r="Z495" s="42">
        <f>IF(S495="","",S495)</f>
        <v>46067</v>
      </c>
      <c r="AA495" s="42">
        <f>IF(M495="","",M495)</f>
        <v>46105</v>
      </c>
      <c r="AD495" s="2" t="str">
        <f>VLOOKUP($A495,MA_KH!$A:$Q,MA_KH!O$1,0)</f>
        <v>MEGA</v>
      </c>
      <c r="AE495" s="2" t="str">
        <f>VLOOKUP($A495,MA_KH!$A:$Q,MA_KH!P$1,0)</f>
        <v>CÔNG TY TNHH MM MEGA MARKET (VIỆT NAM)</v>
      </c>
    </row>
    <row r="496" spans="1:31" ht="25.5" customHeight="1">
      <c r="A496" s="54" t="s">
        <v>16291</v>
      </c>
      <c r="B496" s="54" t="s">
        <v>200</v>
      </c>
      <c r="C496" s="55">
        <v>46062</v>
      </c>
      <c r="D496" s="54" t="s">
        <v>17366</v>
      </c>
      <c r="E496" s="55">
        <v>46067</v>
      </c>
      <c r="F496" s="54" t="s">
        <v>19383</v>
      </c>
      <c r="G496" s="54" t="s">
        <v>17367</v>
      </c>
      <c r="H496" s="56">
        <v>8286310</v>
      </c>
      <c r="I496" s="63">
        <v>0</v>
      </c>
      <c r="J496" s="56">
        <v>662905</v>
      </c>
      <c r="K496" s="65">
        <v>8949215</v>
      </c>
      <c r="L496" s="64" t="s">
        <v>17236</v>
      </c>
      <c r="M496" s="6">
        <v>46105</v>
      </c>
      <c r="O496" s="32">
        <f>IF(Table1[[#This Row],[Phân loại]]="Tồn đầu kỳ",Table1[[#This Row],[Tổng giá trị]],0)</f>
        <v>0</v>
      </c>
      <c r="P496" s="7">
        <f>IF(Table1[[#This Row],[Số còn phải thu ĐK]]&lt;&gt;0,0,IF(Table1[[#This Row],[Phân loại]]="Bán hàng",Table1[[#This Row],[Tổng giá trị]],-Table1[[#This Row],[Tổng giá trị]]))</f>
        <v>8949215</v>
      </c>
      <c r="Q496" s="32">
        <f>IF(M496&lt;&gt;"",IF(O496&lt;&gt;0,O496,P496),0)</f>
        <v>8949215</v>
      </c>
      <c r="R496" s="7">
        <f>Table1[[#This Row],[Số còn phải thu ĐK]]+Table1[[#This Row],[Giá Trị HD sau CK]]-Table1[[#This Row],[Số tiền đã thu]]</f>
        <v>0</v>
      </c>
      <c r="S496" s="6">
        <f>IF(Table1[[#This Row],[Ngày hóa đơn]]&lt;&gt;"",Table1[[#This Row],[Ngày hóa đơn]],IF(Table1[[#This Row],[Ngày hạch toán]]&lt;&gt;"",Table1[[#This Row],[Ngày hạch toán]],""))</f>
        <v>46067</v>
      </c>
      <c r="T496" s="7"/>
      <c r="U496" s="6">
        <f>IF(Table1[[#This Row],[Ngày tính CN]]="","",S496+T496)</f>
        <v>46067</v>
      </c>
      <c r="V496" s="32">
        <f ca="1">IF(Table1[[#This Row],[Hạn thanh toán]]="","",IF((U496-NOW())&lt;0,0,(U496-NOW())))</f>
        <v>0</v>
      </c>
      <c r="W496" s="32"/>
      <c r="X496" s="32" t="str">
        <f ca="1">IF(OR(U496="",R496=0),"",IF((U496-NOW())&lt;0,-(U496-NOW()),0))</f>
        <v/>
      </c>
      <c r="Y496" s="2" t="str">
        <f>IF(R496=0,"Đã thanh toán",IF(X496="","",IF(X496&lt;=0,"Chưa đến hạn thanh toán",IF(X496&lt;=30,"Nợ quá hạn 30 ngày",IF(X496&lt;=60,"Nợ quá hạn từ 30 ngày đến 60 ngày",IF(X496&lt;=90,"Nợ quá hạn từ 60 ngày đến 90 ngày",IF(X496&lt;=120,"Nợ quá hạn từ 90 ngày đến 120 ngày","Nợ quá hạn hơn 120 ngày có khả năng mất thanh toán")))))))</f>
        <v>Đã thanh toán</v>
      </c>
      <c r="Z496" s="42">
        <f>IF(S496="","",S496)</f>
        <v>46067</v>
      </c>
      <c r="AA496" s="42">
        <f>IF(M496="","",M496)</f>
        <v>46105</v>
      </c>
      <c r="AD496" s="2" t="str">
        <f>VLOOKUP($A496,MA_KH!$A:$Q,MA_KH!O$1,0)</f>
        <v>MEGA</v>
      </c>
      <c r="AE496" s="2" t="str">
        <f>VLOOKUP($A496,MA_KH!$A:$Q,MA_KH!P$1,0)</f>
        <v>CÔNG TY TNHH MM MEGA MARKET (VIỆT NAM)</v>
      </c>
    </row>
    <row r="497" spans="1:31" ht="25.5" customHeight="1">
      <c r="A497" s="54" t="s">
        <v>16307</v>
      </c>
      <c r="B497" s="54" t="s">
        <v>202</v>
      </c>
      <c r="C497" s="55">
        <v>46062</v>
      </c>
      <c r="D497" s="54" t="s">
        <v>17368</v>
      </c>
      <c r="E497" s="55">
        <v>46067</v>
      </c>
      <c r="F497" s="54" t="s">
        <v>19384</v>
      </c>
      <c r="G497" s="54" t="s">
        <v>17369</v>
      </c>
      <c r="H497" s="56">
        <v>7699880</v>
      </c>
      <c r="I497" s="63">
        <v>0</v>
      </c>
      <c r="J497" s="56">
        <v>615990</v>
      </c>
      <c r="K497" s="65">
        <v>8315870</v>
      </c>
      <c r="L497" s="64" t="s">
        <v>17236</v>
      </c>
      <c r="M497" s="6">
        <v>46105</v>
      </c>
      <c r="O497" s="32">
        <f>IF(Table1[[#This Row],[Phân loại]]="Tồn đầu kỳ",Table1[[#This Row],[Tổng giá trị]],0)</f>
        <v>0</v>
      </c>
      <c r="P497" s="7">
        <f>IF(Table1[[#This Row],[Số còn phải thu ĐK]]&lt;&gt;0,0,IF(Table1[[#This Row],[Phân loại]]="Bán hàng",Table1[[#This Row],[Tổng giá trị]],-Table1[[#This Row],[Tổng giá trị]]))</f>
        <v>8315870</v>
      </c>
      <c r="Q497" s="32">
        <f>IF(M497&lt;&gt;"",IF(O497&lt;&gt;0,O497,P497),0)</f>
        <v>8315870</v>
      </c>
      <c r="R497" s="7">
        <f>Table1[[#This Row],[Số còn phải thu ĐK]]+Table1[[#This Row],[Giá Trị HD sau CK]]-Table1[[#This Row],[Số tiền đã thu]]</f>
        <v>0</v>
      </c>
      <c r="S497" s="6">
        <f>IF(Table1[[#This Row],[Ngày hóa đơn]]&lt;&gt;"",Table1[[#This Row],[Ngày hóa đơn]],IF(Table1[[#This Row],[Ngày hạch toán]]&lt;&gt;"",Table1[[#This Row],[Ngày hạch toán]],""))</f>
        <v>46067</v>
      </c>
      <c r="T497" s="7"/>
      <c r="U497" s="6">
        <f>IF(Table1[[#This Row],[Ngày tính CN]]="","",S497+T497)</f>
        <v>46067</v>
      </c>
      <c r="V497" s="32">
        <f ca="1">IF(Table1[[#This Row],[Hạn thanh toán]]="","",IF((U497-NOW())&lt;0,0,(U497-NOW())))</f>
        <v>0</v>
      </c>
      <c r="W497" s="32"/>
      <c r="X497" s="32" t="str">
        <f ca="1">IF(OR(U497="",R497=0),"",IF((U497-NOW())&lt;0,-(U497-NOW()),0))</f>
        <v/>
      </c>
      <c r="Y497" s="2" t="str">
        <f>IF(R497=0,"Đã thanh toán",IF(X497="","",IF(X497&lt;=0,"Chưa đến hạn thanh toán",IF(X497&lt;=30,"Nợ quá hạn 30 ngày",IF(X497&lt;=60,"Nợ quá hạn từ 30 ngày đến 60 ngày",IF(X497&lt;=90,"Nợ quá hạn từ 60 ngày đến 90 ngày",IF(X497&lt;=120,"Nợ quá hạn từ 90 ngày đến 120 ngày","Nợ quá hạn hơn 120 ngày có khả năng mất thanh toán")))))))</f>
        <v>Đã thanh toán</v>
      </c>
      <c r="Z497" s="42">
        <f>IF(S497="","",S497)</f>
        <v>46067</v>
      </c>
      <c r="AA497" s="42">
        <f>IF(M497="","",M497)</f>
        <v>46105</v>
      </c>
      <c r="AD497" s="2" t="str">
        <f>VLOOKUP($A497,MA_KH!$A:$Q,MA_KH!O$1,0)</f>
        <v>MEGA</v>
      </c>
      <c r="AE497" s="2" t="str">
        <f>VLOOKUP($A497,MA_KH!$A:$Q,MA_KH!P$1,0)</f>
        <v>CÔNG TY TNHH MM MEGA MARKET (VIỆT NAM)</v>
      </c>
    </row>
    <row r="498" spans="1:31" ht="25.5" customHeight="1">
      <c r="A498" s="54" t="s">
        <v>16289</v>
      </c>
      <c r="B498" s="54" t="s">
        <v>296</v>
      </c>
      <c r="C498" s="55">
        <v>46062</v>
      </c>
      <c r="D498" s="54" t="s">
        <v>17370</v>
      </c>
      <c r="E498" s="55">
        <v>46067</v>
      </c>
      <c r="F498" s="54" t="s">
        <v>19385</v>
      </c>
      <c r="G498" s="54" t="s">
        <v>17371</v>
      </c>
      <c r="H498" s="56">
        <v>5941500</v>
      </c>
      <c r="I498" s="63">
        <v>0</v>
      </c>
      <c r="J498" s="56">
        <v>475320</v>
      </c>
      <c r="K498" s="65">
        <v>6416820</v>
      </c>
      <c r="L498" s="64" t="s">
        <v>17236</v>
      </c>
      <c r="M498" s="6">
        <v>46105</v>
      </c>
      <c r="O498" s="32">
        <f>IF(Table1[[#This Row],[Phân loại]]="Tồn đầu kỳ",Table1[[#This Row],[Tổng giá trị]],0)</f>
        <v>0</v>
      </c>
      <c r="P498" s="7">
        <f>IF(Table1[[#This Row],[Số còn phải thu ĐK]]&lt;&gt;0,0,IF(Table1[[#This Row],[Phân loại]]="Bán hàng",Table1[[#This Row],[Tổng giá trị]],-Table1[[#This Row],[Tổng giá trị]]))</f>
        <v>6416820</v>
      </c>
      <c r="Q498" s="32">
        <f>IF(M498&lt;&gt;"",IF(O498&lt;&gt;0,O498,P498),0)</f>
        <v>6416820</v>
      </c>
      <c r="R498" s="7">
        <f>Table1[[#This Row],[Số còn phải thu ĐK]]+Table1[[#This Row],[Giá Trị HD sau CK]]-Table1[[#This Row],[Số tiền đã thu]]</f>
        <v>0</v>
      </c>
      <c r="S498" s="6">
        <f>IF(Table1[[#This Row],[Ngày hóa đơn]]&lt;&gt;"",Table1[[#This Row],[Ngày hóa đơn]],IF(Table1[[#This Row],[Ngày hạch toán]]&lt;&gt;"",Table1[[#This Row],[Ngày hạch toán]],""))</f>
        <v>46067</v>
      </c>
      <c r="T498" s="7"/>
      <c r="U498" s="6">
        <f>IF(Table1[[#This Row],[Ngày tính CN]]="","",S498+T498)</f>
        <v>46067</v>
      </c>
      <c r="V498" s="32">
        <f ca="1">IF(Table1[[#This Row],[Hạn thanh toán]]="","",IF((U498-NOW())&lt;0,0,(U498-NOW())))</f>
        <v>0</v>
      </c>
      <c r="W498" s="32"/>
      <c r="X498" s="32" t="str">
        <f ca="1">IF(OR(U498="",R498=0),"",IF((U498-NOW())&lt;0,-(U498-NOW()),0))</f>
        <v/>
      </c>
      <c r="Y498" s="2" t="str">
        <f>IF(R498=0,"Đã thanh toán",IF(X498="","",IF(X498&lt;=0,"Chưa đến hạn thanh toán",IF(X498&lt;=30,"Nợ quá hạn 30 ngày",IF(X498&lt;=60,"Nợ quá hạn từ 30 ngày đến 60 ngày",IF(X498&lt;=90,"Nợ quá hạn từ 60 ngày đến 90 ngày",IF(X498&lt;=120,"Nợ quá hạn từ 90 ngày đến 120 ngày","Nợ quá hạn hơn 120 ngày có khả năng mất thanh toán")))))))</f>
        <v>Đã thanh toán</v>
      </c>
      <c r="Z498" s="42">
        <f>IF(S498="","",S498)</f>
        <v>46067</v>
      </c>
      <c r="AA498" s="42">
        <f>IF(M498="","",M498)</f>
        <v>46105</v>
      </c>
      <c r="AD498" s="2" t="str">
        <f>VLOOKUP($A498,MA_KH!$A:$Q,MA_KH!O$1,0)</f>
        <v>MEGA</v>
      </c>
      <c r="AE498" s="2" t="str">
        <f>VLOOKUP($A498,MA_KH!$A:$Q,MA_KH!P$1,0)</f>
        <v>CÔNG TY TNHH MM MEGA MARKET (VIỆT NAM)</v>
      </c>
    </row>
    <row r="499" spans="1:31" ht="25.5" customHeight="1">
      <c r="A499" s="54" t="s">
        <v>16303</v>
      </c>
      <c r="B499" s="54" t="s">
        <v>102</v>
      </c>
      <c r="C499" s="55">
        <v>46062</v>
      </c>
      <c r="D499" s="54" t="s">
        <v>17372</v>
      </c>
      <c r="E499" s="55">
        <v>46065</v>
      </c>
      <c r="F499" s="54" t="s">
        <v>19386</v>
      </c>
      <c r="G499" s="54" t="s">
        <v>17373</v>
      </c>
      <c r="H499" s="56">
        <v>12206370</v>
      </c>
      <c r="I499" s="63">
        <v>0</v>
      </c>
      <c r="J499" s="56">
        <v>976510</v>
      </c>
      <c r="K499" s="65">
        <v>13182880</v>
      </c>
      <c r="L499" s="64" t="s">
        <v>17236</v>
      </c>
      <c r="M499" s="6">
        <v>46105</v>
      </c>
      <c r="O499" s="32">
        <f>IF(Table1[[#This Row],[Phân loại]]="Tồn đầu kỳ",Table1[[#This Row],[Tổng giá trị]],0)</f>
        <v>0</v>
      </c>
      <c r="P499" s="7">
        <f>IF(Table1[[#This Row],[Số còn phải thu ĐK]]&lt;&gt;0,0,IF(Table1[[#This Row],[Phân loại]]="Bán hàng",Table1[[#This Row],[Tổng giá trị]],-Table1[[#This Row],[Tổng giá trị]]))</f>
        <v>13182880</v>
      </c>
      <c r="Q499" s="32">
        <f>IF(M499&lt;&gt;"",IF(O499&lt;&gt;0,O499,P499),0)</f>
        <v>13182880</v>
      </c>
      <c r="R499" s="7">
        <f>Table1[[#This Row],[Số còn phải thu ĐK]]+Table1[[#This Row],[Giá Trị HD sau CK]]-Table1[[#This Row],[Số tiền đã thu]]</f>
        <v>0</v>
      </c>
      <c r="S499" s="6">
        <f>IF(Table1[[#This Row],[Ngày hóa đơn]]&lt;&gt;"",Table1[[#This Row],[Ngày hóa đơn]],IF(Table1[[#This Row],[Ngày hạch toán]]&lt;&gt;"",Table1[[#This Row],[Ngày hạch toán]],""))</f>
        <v>46065</v>
      </c>
      <c r="T499" s="7"/>
      <c r="U499" s="6">
        <f>IF(Table1[[#This Row],[Ngày tính CN]]="","",S499+T499)</f>
        <v>46065</v>
      </c>
      <c r="V499" s="32">
        <f ca="1">IF(Table1[[#This Row],[Hạn thanh toán]]="","",IF((U499-NOW())&lt;0,0,(U499-NOW())))</f>
        <v>0</v>
      </c>
      <c r="W499" s="32"/>
      <c r="X499" s="32" t="str">
        <f ca="1">IF(OR(U499="",R499=0),"",IF((U499-NOW())&lt;0,-(U499-NOW()),0))</f>
        <v/>
      </c>
      <c r="Y499" s="2" t="str">
        <f>IF(R499=0,"Đã thanh toán",IF(X499="","",IF(X499&lt;=0,"Chưa đến hạn thanh toán",IF(X499&lt;=30,"Nợ quá hạn 30 ngày",IF(X499&lt;=60,"Nợ quá hạn từ 30 ngày đến 60 ngày",IF(X499&lt;=90,"Nợ quá hạn từ 60 ngày đến 90 ngày",IF(X499&lt;=120,"Nợ quá hạn từ 90 ngày đến 120 ngày","Nợ quá hạn hơn 120 ngày có khả năng mất thanh toán")))))))</f>
        <v>Đã thanh toán</v>
      </c>
      <c r="Z499" s="42">
        <f>IF(S499="","",S499)</f>
        <v>46065</v>
      </c>
      <c r="AA499" s="42">
        <f>IF(M499="","",M499)</f>
        <v>46105</v>
      </c>
      <c r="AD499" s="2" t="str">
        <f>VLOOKUP($A499,MA_KH!$A:$Q,MA_KH!O$1,0)</f>
        <v>MEGA</v>
      </c>
      <c r="AE499" s="2" t="str">
        <f>VLOOKUP($A499,MA_KH!$A:$Q,MA_KH!P$1,0)</f>
        <v>CÔNG TY TNHH MM MEGA MARKET (VIỆT NAM)</v>
      </c>
    </row>
    <row r="500" spans="1:31" ht="25.5" customHeight="1">
      <c r="A500" s="54" t="s">
        <v>16303</v>
      </c>
      <c r="B500" s="54" t="s">
        <v>102</v>
      </c>
      <c r="C500" s="55">
        <v>46062</v>
      </c>
      <c r="D500" s="54" t="s">
        <v>17374</v>
      </c>
      <c r="E500" s="55">
        <v>46065</v>
      </c>
      <c r="F500" s="54" t="s">
        <v>19387</v>
      </c>
      <c r="G500" s="54" t="s">
        <v>17375</v>
      </c>
      <c r="H500" s="56">
        <v>61054060</v>
      </c>
      <c r="I500" s="63">
        <v>0</v>
      </c>
      <c r="J500" s="56">
        <v>4884325</v>
      </c>
      <c r="K500" s="65">
        <v>65938385</v>
      </c>
      <c r="L500" s="64" t="s">
        <v>17236</v>
      </c>
      <c r="M500" s="6">
        <v>46105</v>
      </c>
      <c r="O500" s="32">
        <f>IF(Table1[[#This Row],[Phân loại]]="Tồn đầu kỳ",Table1[[#This Row],[Tổng giá trị]],0)</f>
        <v>0</v>
      </c>
      <c r="P500" s="7">
        <f>IF(Table1[[#This Row],[Số còn phải thu ĐK]]&lt;&gt;0,0,IF(Table1[[#This Row],[Phân loại]]="Bán hàng",Table1[[#This Row],[Tổng giá trị]],-Table1[[#This Row],[Tổng giá trị]]))</f>
        <v>65938385</v>
      </c>
      <c r="Q500" s="32">
        <f>IF(M500&lt;&gt;"",IF(O500&lt;&gt;0,O500,P500),0)</f>
        <v>65938385</v>
      </c>
      <c r="R500" s="7">
        <f>Table1[[#This Row],[Số còn phải thu ĐK]]+Table1[[#This Row],[Giá Trị HD sau CK]]-Table1[[#This Row],[Số tiền đã thu]]</f>
        <v>0</v>
      </c>
      <c r="S500" s="6">
        <f>IF(Table1[[#This Row],[Ngày hóa đơn]]&lt;&gt;"",Table1[[#This Row],[Ngày hóa đơn]],IF(Table1[[#This Row],[Ngày hạch toán]]&lt;&gt;"",Table1[[#This Row],[Ngày hạch toán]],""))</f>
        <v>46065</v>
      </c>
      <c r="T500" s="7"/>
      <c r="U500" s="6">
        <f>IF(Table1[[#This Row],[Ngày tính CN]]="","",S500+T500)</f>
        <v>46065</v>
      </c>
      <c r="V500" s="32">
        <f ca="1">IF(Table1[[#This Row],[Hạn thanh toán]]="","",IF((U500-NOW())&lt;0,0,(U500-NOW())))</f>
        <v>0</v>
      </c>
      <c r="W500" s="32"/>
      <c r="X500" s="32" t="str">
        <f ca="1">IF(OR(U500="",R500=0),"",IF((U500-NOW())&lt;0,-(U500-NOW()),0))</f>
        <v/>
      </c>
      <c r="Y500" s="2" t="str">
        <f>IF(R500=0,"Đã thanh toán",IF(X500="","",IF(X500&lt;=0,"Chưa đến hạn thanh toán",IF(X500&lt;=30,"Nợ quá hạn 30 ngày",IF(X500&lt;=60,"Nợ quá hạn từ 30 ngày đến 60 ngày",IF(X500&lt;=90,"Nợ quá hạn từ 60 ngày đến 90 ngày",IF(X500&lt;=120,"Nợ quá hạn từ 90 ngày đến 120 ngày","Nợ quá hạn hơn 120 ngày có khả năng mất thanh toán")))))))</f>
        <v>Đã thanh toán</v>
      </c>
      <c r="Z500" s="42">
        <f>IF(S500="","",S500)</f>
        <v>46065</v>
      </c>
      <c r="AA500" s="42">
        <f>IF(M500="","",M500)</f>
        <v>46105</v>
      </c>
      <c r="AD500" s="2" t="str">
        <f>VLOOKUP($A500,MA_KH!$A:$Q,MA_KH!O$1,0)</f>
        <v>MEGA</v>
      </c>
      <c r="AE500" s="2" t="str">
        <f>VLOOKUP($A500,MA_KH!$A:$Q,MA_KH!P$1,0)</f>
        <v>CÔNG TY TNHH MM MEGA MARKET (VIỆT NAM)</v>
      </c>
    </row>
    <row r="501" spans="1:31" ht="25.5" customHeight="1">
      <c r="A501" s="54" t="s">
        <v>16299</v>
      </c>
      <c r="B501" s="54" t="s">
        <v>190</v>
      </c>
      <c r="C501" s="55">
        <v>46063</v>
      </c>
      <c r="D501" s="54" t="s">
        <v>17376</v>
      </c>
      <c r="E501" s="55">
        <v>46067</v>
      </c>
      <c r="F501" s="54" t="s">
        <v>19388</v>
      </c>
      <c r="G501" s="54" t="s">
        <v>17377</v>
      </c>
      <c r="H501" s="56">
        <v>4743250</v>
      </c>
      <c r="I501" s="63">
        <v>0</v>
      </c>
      <c r="J501" s="56">
        <v>379460</v>
      </c>
      <c r="K501" s="65">
        <v>5122710</v>
      </c>
      <c r="L501" s="64" t="s">
        <v>17236</v>
      </c>
      <c r="M501" s="6">
        <v>46105</v>
      </c>
      <c r="O501" s="32">
        <f>IF(Table1[[#This Row],[Phân loại]]="Tồn đầu kỳ",Table1[[#This Row],[Tổng giá trị]],0)</f>
        <v>0</v>
      </c>
      <c r="P501" s="7">
        <f>IF(Table1[[#This Row],[Số còn phải thu ĐK]]&lt;&gt;0,0,IF(Table1[[#This Row],[Phân loại]]="Bán hàng",Table1[[#This Row],[Tổng giá trị]],-Table1[[#This Row],[Tổng giá trị]]))</f>
        <v>5122710</v>
      </c>
      <c r="Q501" s="32">
        <f>IF(M501&lt;&gt;"",IF(O501&lt;&gt;0,O501,P501),0)</f>
        <v>5122710</v>
      </c>
      <c r="R501" s="7">
        <f>Table1[[#This Row],[Số còn phải thu ĐK]]+Table1[[#This Row],[Giá Trị HD sau CK]]-Table1[[#This Row],[Số tiền đã thu]]</f>
        <v>0</v>
      </c>
      <c r="S501" s="6">
        <f>IF(Table1[[#This Row],[Ngày hóa đơn]]&lt;&gt;"",Table1[[#This Row],[Ngày hóa đơn]],IF(Table1[[#This Row],[Ngày hạch toán]]&lt;&gt;"",Table1[[#This Row],[Ngày hạch toán]],""))</f>
        <v>46067</v>
      </c>
      <c r="T501" s="7"/>
      <c r="U501" s="6">
        <f>IF(Table1[[#This Row],[Ngày tính CN]]="","",S501+T501)</f>
        <v>46067</v>
      </c>
      <c r="V501" s="32">
        <f ca="1">IF(Table1[[#This Row],[Hạn thanh toán]]="","",IF((U501-NOW())&lt;0,0,(U501-NOW())))</f>
        <v>0</v>
      </c>
      <c r="W501" s="32"/>
      <c r="X501" s="32" t="str">
        <f ca="1">IF(OR(U501="",R501=0),"",IF((U501-NOW())&lt;0,-(U501-NOW()),0))</f>
        <v/>
      </c>
      <c r="Y501" s="2" t="str">
        <f>IF(R501=0,"Đã thanh toán",IF(X501="","",IF(X501&lt;=0,"Chưa đến hạn thanh toán",IF(X501&lt;=30,"Nợ quá hạn 30 ngày",IF(X501&lt;=60,"Nợ quá hạn từ 30 ngày đến 60 ngày",IF(X501&lt;=90,"Nợ quá hạn từ 60 ngày đến 90 ngày",IF(X501&lt;=120,"Nợ quá hạn từ 90 ngày đến 120 ngày","Nợ quá hạn hơn 120 ngày có khả năng mất thanh toán")))))))</f>
        <v>Đã thanh toán</v>
      </c>
      <c r="Z501" s="42">
        <f>IF(S501="","",S501)</f>
        <v>46067</v>
      </c>
      <c r="AA501" s="42">
        <f>IF(M501="","",M501)</f>
        <v>46105</v>
      </c>
      <c r="AD501" s="2" t="str">
        <f>VLOOKUP($A501,MA_KH!$A:$Q,MA_KH!O$1,0)</f>
        <v>MEGA</v>
      </c>
      <c r="AE501" s="2" t="str">
        <f>VLOOKUP($A501,MA_KH!$A:$Q,MA_KH!P$1,0)</f>
        <v>CÔNG TY TNHH MM MEGA MARKET (VIỆT NAM)</v>
      </c>
    </row>
    <row r="502" spans="1:31" ht="25.5" customHeight="1">
      <c r="A502" s="54" t="s">
        <v>16299</v>
      </c>
      <c r="B502" s="54" t="s">
        <v>190</v>
      </c>
      <c r="C502" s="55">
        <v>46063</v>
      </c>
      <c r="D502" s="54" t="s">
        <v>17378</v>
      </c>
      <c r="E502" s="55">
        <v>46067</v>
      </c>
      <c r="F502" s="54" t="s">
        <v>19389</v>
      </c>
      <c r="G502" s="54" t="s">
        <v>17379</v>
      </c>
      <c r="H502" s="56">
        <v>54408380</v>
      </c>
      <c r="I502" s="63">
        <v>0</v>
      </c>
      <c r="J502" s="56">
        <v>4352670</v>
      </c>
      <c r="K502" s="65">
        <v>58761050</v>
      </c>
      <c r="L502" s="64" t="s">
        <v>17236</v>
      </c>
      <c r="M502" s="6">
        <v>46105</v>
      </c>
      <c r="O502" s="32">
        <f>IF(Table1[[#This Row],[Phân loại]]="Tồn đầu kỳ",Table1[[#This Row],[Tổng giá trị]],0)</f>
        <v>0</v>
      </c>
      <c r="P502" s="7">
        <f>IF(Table1[[#This Row],[Số còn phải thu ĐK]]&lt;&gt;0,0,IF(Table1[[#This Row],[Phân loại]]="Bán hàng",Table1[[#This Row],[Tổng giá trị]],-Table1[[#This Row],[Tổng giá trị]]))</f>
        <v>58761050</v>
      </c>
      <c r="Q502" s="32">
        <f>IF(M502&lt;&gt;"",IF(O502&lt;&gt;0,O502,P502),0)</f>
        <v>58761050</v>
      </c>
      <c r="R502" s="7">
        <f>Table1[[#This Row],[Số còn phải thu ĐK]]+Table1[[#This Row],[Giá Trị HD sau CK]]-Table1[[#This Row],[Số tiền đã thu]]</f>
        <v>0</v>
      </c>
      <c r="S502" s="6">
        <f>IF(Table1[[#This Row],[Ngày hóa đơn]]&lt;&gt;"",Table1[[#This Row],[Ngày hóa đơn]],IF(Table1[[#This Row],[Ngày hạch toán]]&lt;&gt;"",Table1[[#This Row],[Ngày hạch toán]],""))</f>
        <v>46067</v>
      </c>
      <c r="T502" s="7"/>
      <c r="U502" s="6">
        <f>IF(Table1[[#This Row],[Ngày tính CN]]="","",S502+T502)</f>
        <v>46067</v>
      </c>
      <c r="V502" s="32">
        <f ca="1">IF(Table1[[#This Row],[Hạn thanh toán]]="","",IF((U502-NOW())&lt;0,0,(U502-NOW())))</f>
        <v>0</v>
      </c>
      <c r="W502" s="32"/>
      <c r="X502" s="32" t="str">
        <f ca="1">IF(OR(U502="",R502=0),"",IF((U502-NOW())&lt;0,-(U502-NOW()),0))</f>
        <v/>
      </c>
      <c r="Y502" s="2" t="str">
        <f>IF(R502=0,"Đã thanh toán",IF(X502="","",IF(X502&lt;=0,"Chưa đến hạn thanh toán",IF(X502&lt;=30,"Nợ quá hạn 30 ngày",IF(X502&lt;=60,"Nợ quá hạn từ 30 ngày đến 60 ngày",IF(X502&lt;=90,"Nợ quá hạn từ 60 ngày đến 90 ngày",IF(X502&lt;=120,"Nợ quá hạn từ 90 ngày đến 120 ngày","Nợ quá hạn hơn 120 ngày có khả năng mất thanh toán")))))))</f>
        <v>Đã thanh toán</v>
      </c>
      <c r="Z502" s="42">
        <f>IF(S502="","",S502)</f>
        <v>46067</v>
      </c>
      <c r="AA502" s="42">
        <f>IF(M502="","",M502)</f>
        <v>46105</v>
      </c>
      <c r="AD502" s="2" t="str">
        <f>VLOOKUP($A502,MA_KH!$A:$Q,MA_KH!O$1,0)</f>
        <v>MEGA</v>
      </c>
      <c r="AE502" s="2" t="str">
        <f>VLOOKUP($A502,MA_KH!$A:$Q,MA_KH!P$1,0)</f>
        <v>CÔNG TY TNHH MM MEGA MARKET (VIỆT NAM)</v>
      </c>
    </row>
    <row r="503" spans="1:31" ht="25.5" customHeight="1">
      <c r="A503" s="54" t="s">
        <v>16299</v>
      </c>
      <c r="B503" s="54" t="s">
        <v>190</v>
      </c>
      <c r="C503" s="55">
        <v>46063</v>
      </c>
      <c r="D503" s="54" t="s">
        <v>17380</v>
      </c>
      <c r="E503" s="55">
        <v>46067</v>
      </c>
      <c r="F503" s="54" t="s">
        <v>19390</v>
      </c>
      <c r="G503" s="54" t="s">
        <v>17381</v>
      </c>
      <c r="H503" s="56">
        <v>73172730</v>
      </c>
      <c r="I503" s="63">
        <v>0</v>
      </c>
      <c r="J503" s="56">
        <v>5853818</v>
      </c>
      <c r="K503" s="65">
        <v>79026548</v>
      </c>
      <c r="L503" s="64" t="s">
        <v>17236</v>
      </c>
      <c r="M503" s="6">
        <v>46105</v>
      </c>
      <c r="O503" s="32">
        <f>IF(Table1[[#This Row],[Phân loại]]="Tồn đầu kỳ",Table1[[#This Row],[Tổng giá trị]],0)</f>
        <v>0</v>
      </c>
      <c r="P503" s="7">
        <f>IF(Table1[[#This Row],[Số còn phải thu ĐK]]&lt;&gt;0,0,IF(Table1[[#This Row],[Phân loại]]="Bán hàng",Table1[[#This Row],[Tổng giá trị]],-Table1[[#This Row],[Tổng giá trị]]))</f>
        <v>79026548</v>
      </c>
      <c r="Q503" s="32">
        <f>IF(M503&lt;&gt;"",IF(O503&lt;&gt;0,O503,P503),0)</f>
        <v>79026548</v>
      </c>
      <c r="R503" s="7">
        <f>Table1[[#This Row],[Số còn phải thu ĐK]]+Table1[[#This Row],[Giá Trị HD sau CK]]-Table1[[#This Row],[Số tiền đã thu]]</f>
        <v>0</v>
      </c>
      <c r="S503" s="6">
        <f>IF(Table1[[#This Row],[Ngày hóa đơn]]&lt;&gt;"",Table1[[#This Row],[Ngày hóa đơn]],IF(Table1[[#This Row],[Ngày hạch toán]]&lt;&gt;"",Table1[[#This Row],[Ngày hạch toán]],""))</f>
        <v>46067</v>
      </c>
      <c r="T503" s="7"/>
      <c r="U503" s="6">
        <f>IF(Table1[[#This Row],[Ngày tính CN]]="","",S503+T503)</f>
        <v>46067</v>
      </c>
      <c r="V503" s="32">
        <f ca="1">IF(Table1[[#This Row],[Hạn thanh toán]]="","",IF((U503-NOW())&lt;0,0,(U503-NOW())))</f>
        <v>0</v>
      </c>
      <c r="W503" s="32"/>
      <c r="X503" s="32" t="str">
        <f ca="1">IF(OR(U503="",R503=0),"",IF((U503-NOW())&lt;0,-(U503-NOW()),0))</f>
        <v/>
      </c>
      <c r="Y503" s="2" t="str">
        <f>IF(R503=0,"Đã thanh toán",IF(X503="","",IF(X503&lt;=0,"Chưa đến hạn thanh toán",IF(X503&lt;=30,"Nợ quá hạn 30 ngày",IF(X503&lt;=60,"Nợ quá hạn từ 30 ngày đến 60 ngày",IF(X503&lt;=90,"Nợ quá hạn từ 60 ngày đến 90 ngày",IF(X503&lt;=120,"Nợ quá hạn từ 90 ngày đến 120 ngày","Nợ quá hạn hơn 120 ngày có khả năng mất thanh toán")))))))</f>
        <v>Đã thanh toán</v>
      </c>
      <c r="Z503" s="42">
        <f>IF(S503="","",S503)</f>
        <v>46067</v>
      </c>
      <c r="AA503" s="42">
        <f>IF(M503="","",M503)</f>
        <v>46105</v>
      </c>
      <c r="AD503" s="2" t="str">
        <f>VLOOKUP($A503,MA_KH!$A:$Q,MA_KH!O$1,0)</f>
        <v>MEGA</v>
      </c>
      <c r="AE503" s="2" t="str">
        <f>VLOOKUP($A503,MA_KH!$A:$Q,MA_KH!P$1,0)</f>
        <v>CÔNG TY TNHH MM MEGA MARKET (VIỆT NAM)</v>
      </c>
    </row>
    <row r="504" spans="1:31" ht="25.5" customHeight="1">
      <c r="A504" s="54" t="s">
        <v>16299</v>
      </c>
      <c r="B504" s="54" t="s">
        <v>190</v>
      </c>
      <c r="C504" s="55">
        <v>46063</v>
      </c>
      <c r="D504" s="54" t="s">
        <v>17382</v>
      </c>
      <c r="E504" s="55">
        <v>46067</v>
      </c>
      <c r="F504" s="54" t="s">
        <v>19391</v>
      </c>
      <c r="G504" s="54" t="s">
        <v>17383</v>
      </c>
      <c r="H504" s="56">
        <v>9486500</v>
      </c>
      <c r="I504" s="63">
        <v>0</v>
      </c>
      <c r="J504" s="56">
        <v>758920</v>
      </c>
      <c r="K504" s="65">
        <v>10245420</v>
      </c>
      <c r="L504" s="64" t="s">
        <v>17236</v>
      </c>
      <c r="M504" s="6">
        <v>46105</v>
      </c>
      <c r="O504" s="32">
        <f>IF(Table1[[#This Row],[Phân loại]]="Tồn đầu kỳ",Table1[[#This Row],[Tổng giá trị]],0)</f>
        <v>0</v>
      </c>
      <c r="P504" s="7">
        <f>IF(Table1[[#This Row],[Số còn phải thu ĐK]]&lt;&gt;0,0,IF(Table1[[#This Row],[Phân loại]]="Bán hàng",Table1[[#This Row],[Tổng giá trị]],-Table1[[#This Row],[Tổng giá trị]]))</f>
        <v>10245420</v>
      </c>
      <c r="Q504" s="32">
        <f>IF(M504&lt;&gt;"",IF(O504&lt;&gt;0,O504,P504),0)</f>
        <v>10245420</v>
      </c>
      <c r="R504" s="7">
        <f>Table1[[#This Row],[Số còn phải thu ĐK]]+Table1[[#This Row],[Giá Trị HD sau CK]]-Table1[[#This Row],[Số tiền đã thu]]</f>
        <v>0</v>
      </c>
      <c r="S504" s="6">
        <f>IF(Table1[[#This Row],[Ngày hóa đơn]]&lt;&gt;"",Table1[[#This Row],[Ngày hóa đơn]],IF(Table1[[#This Row],[Ngày hạch toán]]&lt;&gt;"",Table1[[#This Row],[Ngày hạch toán]],""))</f>
        <v>46067</v>
      </c>
      <c r="T504" s="7"/>
      <c r="U504" s="6">
        <f>IF(Table1[[#This Row],[Ngày tính CN]]="","",S504+T504)</f>
        <v>46067</v>
      </c>
      <c r="V504" s="32">
        <f ca="1">IF(Table1[[#This Row],[Hạn thanh toán]]="","",IF((U504-NOW())&lt;0,0,(U504-NOW())))</f>
        <v>0</v>
      </c>
      <c r="W504" s="32"/>
      <c r="X504" s="32" t="str">
        <f ca="1">IF(OR(U504="",R504=0),"",IF((U504-NOW())&lt;0,-(U504-NOW()),0))</f>
        <v/>
      </c>
      <c r="Y504" s="2" t="str">
        <f>IF(R504=0,"Đã thanh toán",IF(X504="","",IF(X504&lt;=0,"Chưa đến hạn thanh toán",IF(X504&lt;=30,"Nợ quá hạn 30 ngày",IF(X504&lt;=60,"Nợ quá hạn từ 30 ngày đến 60 ngày",IF(X504&lt;=90,"Nợ quá hạn từ 60 ngày đến 90 ngày",IF(X504&lt;=120,"Nợ quá hạn từ 90 ngày đến 120 ngày","Nợ quá hạn hơn 120 ngày có khả năng mất thanh toán")))))))</f>
        <v>Đã thanh toán</v>
      </c>
      <c r="Z504" s="42">
        <f>IF(S504="","",S504)</f>
        <v>46067</v>
      </c>
      <c r="AA504" s="42">
        <f>IF(M504="","",M504)</f>
        <v>46105</v>
      </c>
      <c r="AD504" s="2" t="str">
        <f>VLOOKUP($A504,MA_KH!$A:$Q,MA_KH!O$1,0)</f>
        <v>MEGA</v>
      </c>
      <c r="AE504" s="2" t="str">
        <f>VLOOKUP($A504,MA_KH!$A:$Q,MA_KH!P$1,0)</f>
        <v>CÔNG TY TNHH MM MEGA MARKET (VIỆT NAM)</v>
      </c>
    </row>
    <row r="505" spans="1:31" ht="25.5" customHeight="1">
      <c r="A505" s="54" t="s">
        <v>16303</v>
      </c>
      <c r="B505" s="54" t="s">
        <v>102</v>
      </c>
      <c r="C505" s="55">
        <v>46063</v>
      </c>
      <c r="D505" s="54" t="s">
        <v>17384</v>
      </c>
      <c r="E505" s="55">
        <v>46065</v>
      </c>
      <c r="F505" s="54" t="s">
        <v>19392</v>
      </c>
      <c r="G505" s="54" t="s">
        <v>17385</v>
      </c>
      <c r="H505" s="56">
        <v>4743250</v>
      </c>
      <c r="I505" s="63">
        <v>0</v>
      </c>
      <c r="J505" s="56">
        <v>379460</v>
      </c>
      <c r="K505" s="65">
        <v>5122710</v>
      </c>
      <c r="L505" s="64" t="s">
        <v>17236</v>
      </c>
      <c r="M505" s="6">
        <v>46105</v>
      </c>
      <c r="O505" s="32">
        <f>IF(Table1[[#This Row],[Phân loại]]="Tồn đầu kỳ",Table1[[#This Row],[Tổng giá trị]],0)</f>
        <v>0</v>
      </c>
      <c r="P505" s="7">
        <f>IF(Table1[[#This Row],[Số còn phải thu ĐK]]&lt;&gt;0,0,IF(Table1[[#This Row],[Phân loại]]="Bán hàng",Table1[[#This Row],[Tổng giá trị]],-Table1[[#This Row],[Tổng giá trị]]))</f>
        <v>5122710</v>
      </c>
      <c r="Q505" s="32">
        <f>IF(M505&lt;&gt;"",IF(O505&lt;&gt;0,O505,P505),0)</f>
        <v>5122710</v>
      </c>
      <c r="R505" s="7">
        <f>Table1[[#This Row],[Số còn phải thu ĐK]]+Table1[[#This Row],[Giá Trị HD sau CK]]-Table1[[#This Row],[Số tiền đã thu]]</f>
        <v>0</v>
      </c>
      <c r="S505" s="6">
        <f>IF(Table1[[#This Row],[Ngày hóa đơn]]&lt;&gt;"",Table1[[#This Row],[Ngày hóa đơn]],IF(Table1[[#This Row],[Ngày hạch toán]]&lt;&gt;"",Table1[[#This Row],[Ngày hạch toán]],""))</f>
        <v>46065</v>
      </c>
      <c r="T505" s="7"/>
      <c r="U505" s="6">
        <f>IF(Table1[[#This Row],[Ngày tính CN]]="","",S505+T505)</f>
        <v>46065</v>
      </c>
      <c r="V505" s="32">
        <f ca="1">IF(Table1[[#This Row],[Hạn thanh toán]]="","",IF((U505-NOW())&lt;0,0,(U505-NOW())))</f>
        <v>0</v>
      </c>
      <c r="W505" s="32"/>
      <c r="X505" s="32" t="str">
        <f ca="1">IF(OR(U505="",R505=0),"",IF((U505-NOW())&lt;0,-(U505-NOW()),0))</f>
        <v/>
      </c>
      <c r="Y505" s="2" t="str">
        <f>IF(R505=0,"Đã thanh toán",IF(X505="","",IF(X505&lt;=0,"Chưa đến hạn thanh toán",IF(X505&lt;=30,"Nợ quá hạn 30 ngày",IF(X505&lt;=60,"Nợ quá hạn từ 30 ngày đến 60 ngày",IF(X505&lt;=90,"Nợ quá hạn từ 60 ngày đến 90 ngày",IF(X505&lt;=120,"Nợ quá hạn từ 90 ngày đến 120 ngày","Nợ quá hạn hơn 120 ngày có khả năng mất thanh toán")))))))</f>
        <v>Đã thanh toán</v>
      </c>
      <c r="Z505" s="42">
        <f>IF(S505="","",S505)</f>
        <v>46065</v>
      </c>
      <c r="AA505" s="42">
        <f>IF(M505="","",M505)</f>
        <v>46105</v>
      </c>
      <c r="AD505" s="2" t="str">
        <f>VLOOKUP($A505,MA_KH!$A:$Q,MA_KH!O$1,0)</f>
        <v>MEGA</v>
      </c>
      <c r="AE505" s="2" t="str">
        <f>VLOOKUP($A505,MA_KH!$A:$Q,MA_KH!P$1,0)</f>
        <v>CÔNG TY TNHH MM MEGA MARKET (VIỆT NAM)</v>
      </c>
    </row>
    <row r="506" spans="1:31" ht="25.5" customHeight="1">
      <c r="A506" s="54" t="s">
        <v>16303</v>
      </c>
      <c r="B506" s="54" t="s">
        <v>102</v>
      </c>
      <c r="C506" s="55">
        <v>46063</v>
      </c>
      <c r="D506" s="54" t="s">
        <v>17386</v>
      </c>
      <c r="E506" s="55">
        <v>46065</v>
      </c>
      <c r="F506" s="54" t="s">
        <v>19393</v>
      </c>
      <c r="G506" s="54" t="s">
        <v>17387</v>
      </c>
      <c r="H506" s="56">
        <v>10340590</v>
      </c>
      <c r="I506" s="63">
        <v>0</v>
      </c>
      <c r="J506" s="56">
        <v>827247</v>
      </c>
      <c r="K506" s="65">
        <v>11167837</v>
      </c>
      <c r="L506" s="64" t="s">
        <v>17236</v>
      </c>
      <c r="M506" s="6">
        <v>46105</v>
      </c>
      <c r="O506" s="32">
        <f>IF(Table1[[#This Row],[Phân loại]]="Tồn đầu kỳ",Table1[[#This Row],[Tổng giá trị]],0)</f>
        <v>0</v>
      </c>
      <c r="P506" s="7">
        <f>IF(Table1[[#This Row],[Số còn phải thu ĐK]]&lt;&gt;0,0,IF(Table1[[#This Row],[Phân loại]]="Bán hàng",Table1[[#This Row],[Tổng giá trị]],-Table1[[#This Row],[Tổng giá trị]]))</f>
        <v>11167837</v>
      </c>
      <c r="Q506" s="32">
        <f>IF(M506&lt;&gt;"",IF(O506&lt;&gt;0,O506,P506),0)</f>
        <v>11167837</v>
      </c>
      <c r="R506" s="7">
        <f>Table1[[#This Row],[Số còn phải thu ĐK]]+Table1[[#This Row],[Giá Trị HD sau CK]]-Table1[[#This Row],[Số tiền đã thu]]</f>
        <v>0</v>
      </c>
      <c r="S506" s="6">
        <f>IF(Table1[[#This Row],[Ngày hóa đơn]]&lt;&gt;"",Table1[[#This Row],[Ngày hóa đơn]],IF(Table1[[#This Row],[Ngày hạch toán]]&lt;&gt;"",Table1[[#This Row],[Ngày hạch toán]],""))</f>
        <v>46065</v>
      </c>
      <c r="T506" s="7"/>
      <c r="U506" s="6">
        <f>IF(Table1[[#This Row],[Ngày tính CN]]="","",S506+T506)</f>
        <v>46065</v>
      </c>
      <c r="V506" s="32">
        <f ca="1">IF(Table1[[#This Row],[Hạn thanh toán]]="","",IF((U506-NOW())&lt;0,0,(U506-NOW())))</f>
        <v>0</v>
      </c>
      <c r="W506" s="32"/>
      <c r="X506" s="32" t="str">
        <f ca="1">IF(OR(U506="",R506=0),"",IF((U506-NOW())&lt;0,-(U506-NOW()),0))</f>
        <v/>
      </c>
      <c r="Y506" s="2" t="str">
        <f>IF(R506=0,"Đã thanh toán",IF(X506="","",IF(X506&lt;=0,"Chưa đến hạn thanh toán",IF(X506&lt;=30,"Nợ quá hạn 30 ngày",IF(X506&lt;=60,"Nợ quá hạn từ 30 ngày đến 60 ngày",IF(X506&lt;=90,"Nợ quá hạn từ 60 ngày đến 90 ngày",IF(X506&lt;=120,"Nợ quá hạn từ 90 ngày đến 120 ngày","Nợ quá hạn hơn 120 ngày có khả năng mất thanh toán")))))))</f>
        <v>Đã thanh toán</v>
      </c>
      <c r="Z506" s="42">
        <f>IF(S506="","",S506)</f>
        <v>46065</v>
      </c>
      <c r="AA506" s="42">
        <f>IF(M506="","",M506)</f>
        <v>46105</v>
      </c>
      <c r="AD506" s="2" t="str">
        <f>VLOOKUP($A506,MA_KH!$A:$Q,MA_KH!O$1,0)</f>
        <v>MEGA</v>
      </c>
      <c r="AE506" s="2" t="str">
        <f>VLOOKUP($A506,MA_KH!$A:$Q,MA_KH!P$1,0)</f>
        <v>CÔNG TY TNHH MM MEGA MARKET (VIỆT NAM)</v>
      </c>
    </row>
    <row r="507" spans="1:31" s="112" customFormat="1" ht="25.5" customHeight="1">
      <c r="A507" s="103" t="s">
        <v>16303</v>
      </c>
      <c r="B507" s="103" t="s">
        <v>102</v>
      </c>
      <c r="C507" s="104">
        <v>46063</v>
      </c>
      <c r="D507" s="103" t="s">
        <v>17388</v>
      </c>
      <c r="E507" s="55">
        <v>46065</v>
      </c>
      <c r="F507" s="103" t="s">
        <v>19394</v>
      </c>
      <c r="G507" s="103" t="s">
        <v>17389</v>
      </c>
      <c r="H507" s="105">
        <v>11878250</v>
      </c>
      <c r="I507" s="106">
        <v>0</v>
      </c>
      <c r="J507" s="105">
        <v>950260</v>
      </c>
      <c r="K507" s="107">
        <v>12828510</v>
      </c>
      <c r="L507" s="108" t="s">
        <v>17236</v>
      </c>
      <c r="M507" s="109">
        <v>46099</v>
      </c>
      <c r="N507" s="110" t="s">
        <v>21113</v>
      </c>
      <c r="O507" s="111">
        <f>IF(Table1[[#This Row],[Phân loại]]="Tồn đầu kỳ",Table1[[#This Row],[Tổng giá trị]],0)</f>
        <v>0</v>
      </c>
      <c r="P507" s="110">
        <f>IF(Table1[[#This Row],[Số còn phải thu ĐK]]&lt;&gt;0,0,IF(Table1[[#This Row],[Phân loại]]="Bán hàng",Table1[[#This Row],[Tổng giá trị]],-Table1[[#This Row],[Tổng giá trị]]))</f>
        <v>12828510</v>
      </c>
      <c r="Q507" s="111">
        <f>IF(M507&lt;&gt;"",IF(O507&lt;&gt;0,O507,P507),0)</f>
        <v>12828510</v>
      </c>
      <c r="R507" s="110">
        <f>Table1[[#This Row],[Số còn phải thu ĐK]]+Table1[[#This Row],[Giá Trị HD sau CK]]-Table1[[#This Row],[Số tiền đã thu]]</f>
        <v>0</v>
      </c>
      <c r="S507" s="109">
        <f>IF(Table1[[#This Row],[Ngày hóa đơn]]&lt;&gt;"",Table1[[#This Row],[Ngày hóa đơn]],IF(Table1[[#This Row],[Ngày hạch toán]]&lt;&gt;"",Table1[[#This Row],[Ngày hạch toán]],""))</f>
        <v>46065</v>
      </c>
      <c r="T507" s="110"/>
      <c r="U507" s="109">
        <f>IF(Table1[[#This Row],[Ngày tính CN]]="","",S507+T507)</f>
        <v>46065</v>
      </c>
      <c r="V507" s="111">
        <f ca="1">IF(Table1[[#This Row],[Hạn thanh toán]]="","",IF((U507-NOW())&lt;0,0,(U507-NOW())))</f>
        <v>0</v>
      </c>
      <c r="W507" s="111"/>
      <c r="X507" s="111" t="str">
        <f ca="1">IF(OR(U507="",R507=0),"",IF((U507-NOW())&lt;0,-(U507-NOW()),0))</f>
        <v/>
      </c>
      <c r="Y507" s="112" t="str">
        <f>IF(R507=0,"Đã thanh toán",IF(X507="","",IF(X507&lt;=0,"Chưa đến hạn thanh toán",IF(X507&lt;=30,"Nợ quá hạn 30 ngày",IF(X507&lt;=60,"Nợ quá hạn từ 30 ngày đến 60 ngày",IF(X507&lt;=90,"Nợ quá hạn từ 60 ngày đến 90 ngày",IF(X507&lt;=120,"Nợ quá hạn từ 90 ngày đến 120 ngày","Nợ quá hạn hơn 120 ngày có khả năng mất thanh toán")))))))</f>
        <v>Đã thanh toán</v>
      </c>
      <c r="Z507" s="113">
        <f>IF(S507="","",S507)</f>
        <v>46065</v>
      </c>
      <c r="AA507" s="113">
        <f>IF(M507="","",M507)</f>
        <v>46099</v>
      </c>
      <c r="AB507" s="110" t="s">
        <v>21113</v>
      </c>
      <c r="AD507" s="112" t="str">
        <f>VLOOKUP($A507,MA_KH!$A:$Q,MA_KH!O$1,0)</f>
        <v>MEGA</v>
      </c>
      <c r="AE507" s="112" t="str">
        <f>VLOOKUP($A507,MA_KH!$A:$Q,MA_KH!P$1,0)</f>
        <v>CÔNG TY TNHH MM MEGA MARKET (VIỆT NAM)</v>
      </c>
    </row>
    <row r="508" spans="1:31" ht="25.5" customHeight="1">
      <c r="A508" s="54" t="s">
        <v>16303</v>
      </c>
      <c r="B508" s="54" t="s">
        <v>102</v>
      </c>
      <c r="C508" s="55">
        <v>46063</v>
      </c>
      <c r="D508" s="54" t="s">
        <v>17390</v>
      </c>
      <c r="E508" s="55">
        <v>46065</v>
      </c>
      <c r="F508" s="54" t="s">
        <v>19395</v>
      </c>
      <c r="G508" s="54" t="s">
        <v>17391</v>
      </c>
      <c r="H508" s="56">
        <v>12162930</v>
      </c>
      <c r="I508" s="63">
        <v>0</v>
      </c>
      <c r="J508" s="56">
        <v>973034</v>
      </c>
      <c r="K508" s="65">
        <v>13135964</v>
      </c>
      <c r="L508" s="64" t="s">
        <v>17236</v>
      </c>
      <c r="M508" s="6">
        <v>46105</v>
      </c>
      <c r="O508" s="32">
        <f>IF(Table1[[#This Row],[Phân loại]]="Tồn đầu kỳ",Table1[[#This Row],[Tổng giá trị]],0)</f>
        <v>0</v>
      </c>
      <c r="P508" s="7">
        <f>IF(Table1[[#This Row],[Số còn phải thu ĐK]]&lt;&gt;0,0,IF(Table1[[#This Row],[Phân loại]]="Bán hàng",Table1[[#This Row],[Tổng giá trị]],-Table1[[#This Row],[Tổng giá trị]]))</f>
        <v>13135964</v>
      </c>
      <c r="Q508" s="32">
        <f>IF(M508&lt;&gt;"",IF(O508&lt;&gt;0,O508,P508),0)</f>
        <v>13135964</v>
      </c>
      <c r="R508" s="7">
        <f>Table1[[#This Row],[Số còn phải thu ĐK]]+Table1[[#This Row],[Giá Trị HD sau CK]]-Table1[[#This Row],[Số tiền đã thu]]</f>
        <v>0</v>
      </c>
      <c r="S508" s="6">
        <f>IF(Table1[[#This Row],[Ngày hóa đơn]]&lt;&gt;"",Table1[[#This Row],[Ngày hóa đơn]],IF(Table1[[#This Row],[Ngày hạch toán]]&lt;&gt;"",Table1[[#This Row],[Ngày hạch toán]],""))</f>
        <v>46065</v>
      </c>
      <c r="T508" s="7"/>
      <c r="U508" s="6">
        <f>IF(Table1[[#This Row],[Ngày tính CN]]="","",S508+T508)</f>
        <v>46065</v>
      </c>
      <c r="V508" s="32">
        <f ca="1">IF(Table1[[#This Row],[Hạn thanh toán]]="","",IF((U508-NOW())&lt;0,0,(U508-NOW())))</f>
        <v>0</v>
      </c>
      <c r="W508" s="32"/>
      <c r="X508" s="32" t="str">
        <f ca="1">IF(OR(U508="",R508=0),"",IF((U508-NOW())&lt;0,-(U508-NOW()),0))</f>
        <v/>
      </c>
      <c r="Y508" s="2" t="str">
        <f>IF(R508=0,"Đã thanh toán",IF(X508="","",IF(X508&lt;=0,"Chưa đến hạn thanh toán",IF(X508&lt;=30,"Nợ quá hạn 30 ngày",IF(X508&lt;=60,"Nợ quá hạn từ 30 ngày đến 60 ngày",IF(X508&lt;=90,"Nợ quá hạn từ 60 ngày đến 90 ngày",IF(X508&lt;=120,"Nợ quá hạn từ 90 ngày đến 120 ngày","Nợ quá hạn hơn 120 ngày có khả năng mất thanh toán")))))))</f>
        <v>Đã thanh toán</v>
      </c>
      <c r="Z508" s="42">
        <f>IF(S508="","",S508)</f>
        <v>46065</v>
      </c>
      <c r="AA508" s="42">
        <f>IF(M508="","",M508)</f>
        <v>46105</v>
      </c>
      <c r="AD508" s="2" t="str">
        <f>VLOOKUP($A508,MA_KH!$A:$Q,MA_KH!O$1,0)</f>
        <v>MEGA</v>
      </c>
      <c r="AE508" s="2" t="str">
        <f>VLOOKUP($A508,MA_KH!$A:$Q,MA_KH!P$1,0)</f>
        <v>CÔNG TY TNHH MM MEGA MARKET (VIỆT NAM)</v>
      </c>
    </row>
    <row r="509" spans="1:31" ht="25.5" customHeight="1">
      <c r="A509" s="54" t="s">
        <v>16303</v>
      </c>
      <c r="B509" s="54" t="s">
        <v>102</v>
      </c>
      <c r="C509" s="55">
        <v>46063</v>
      </c>
      <c r="D509" s="54" t="s">
        <v>17392</v>
      </c>
      <c r="E509" s="55">
        <v>46065</v>
      </c>
      <c r="F509" s="54" t="s">
        <v>19396</v>
      </c>
      <c r="G509" s="54" t="s">
        <v>17393</v>
      </c>
      <c r="H509" s="56">
        <v>32162600</v>
      </c>
      <c r="I509" s="63">
        <v>0</v>
      </c>
      <c r="J509" s="56">
        <v>2573008</v>
      </c>
      <c r="K509" s="65">
        <v>34735608</v>
      </c>
      <c r="L509" s="64" t="s">
        <v>17236</v>
      </c>
      <c r="M509" s="6">
        <v>46105</v>
      </c>
      <c r="O509" s="32">
        <f>IF(Table1[[#This Row],[Phân loại]]="Tồn đầu kỳ",Table1[[#This Row],[Tổng giá trị]],0)</f>
        <v>0</v>
      </c>
      <c r="P509" s="7">
        <f>IF(Table1[[#This Row],[Số còn phải thu ĐK]]&lt;&gt;0,0,IF(Table1[[#This Row],[Phân loại]]="Bán hàng",Table1[[#This Row],[Tổng giá trị]],-Table1[[#This Row],[Tổng giá trị]]))</f>
        <v>34735608</v>
      </c>
      <c r="Q509" s="32">
        <f>IF(M509&lt;&gt;"",IF(O509&lt;&gt;0,O509,P509),0)</f>
        <v>34735608</v>
      </c>
      <c r="R509" s="7">
        <f>Table1[[#This Row],[Số còn phải thu ĐK]]+Table1[[#This Row],[Giá Trị HD sau CK]]-Table1[[#This Row],[Số tiền đã thu]]</f>
        <v>0</v>
      </c>
      <c r="S509" s="6">
        <f>IF(Table1[[#This Row],[Ngày hóa đơn]]&lt;&gt;"",Table1[[#This Row],[Ngày hóa đơn]],IF(Table1[[#This Row],[Ngày hạch toán]]&lt;&gt;"",Table1[[#This Row],[Ngày hạch toán]],""))</f>
        <v>46065</v>
      </c>
      <c r="T509" s="7"/>
      <c r="U509" s="6">
        <f>IF(Table1[[#This Row],[Ngày tính CN]]="","",S509+T509)</f>
        <v>46065</v>
      </c>
      <c r="V509" s="32">
        <f ca="1">IF(Table1[[#This Row],[Hạn thanh toán]]="","",IF((U509-NOW())&lt;0,0,(U509-NOW())))</f>
        <v>0</v>
      </c>
      <c r="W509" s="32"/>
      <c r="X509" s="32" t="str">
        <f ca="1">IF(OR(U509="",R509=0),"",IF((U509-NOW())&lt;0,-(U509-NOW()),0))</f>
        <v/>
      </c>
      <c r="Y509" s="2" t="str">
        <f>IF(R509=0,"Đã thanh toán",IF(X509="","",IF(X509&lt;=0,"Chưa đến hạn thanh toán",IF(X509&lt;=30,"Nợ quá hạn 30 ngày",IF(X509&lt;=60,"Nợ quá hạn từ 30 ngày đến 60 ngày",IF(X509&lt;=90,"Nợ quá hạn từ 60 ngày đến 90 ngày",IF(X509&lt;=120,"Nợ quá hạn từ 90 ngày đến 120 ngày","Nợ quá hạn hơn 120 ngày có khả năng mất thanh toán")))))))</f>
        <v>Đã thanh toán</v>
      </c>
      <c r="Z509" s="42">
        <f>IF(S509="","",S509)</f>
        <v>46065</v>
      </c>
      <c r="AA509" s="42">
        <f>IF(M509="","",M509)</f>
        <v>46105</v>
      </c>
      <c r="AD509" s="2" t="str">
        <f>VLOOKUP($A509,MA_KH!$A:$Q,MA_KH!O$1,0)</f>
        <v>MEGA</v>
      </c>
      <c r="AE509" s="2" t="str">
        <f>VLOOKUP($A509,MA_KH!$A:$Q,MA_KH!P$1,0)</f>
        <v>CÔNG TY TNHH MM MEGA MARKET (VIỆT NAM)</v>
      </c>
    </row>
    <row r="510" spans="1:31" ht="25.5" customHeight="1">
      <c r="A510" s="54" t="s">
        <v>16292</v>
      </c>
      <c r="B510" s="54" t="s">
        <v>251</v>
      </c>
      <c r="C510" s="55">
        <v>46064</v>
      </c>
      <c r="D510" s="54" t="s">
        <v>17394</v>
      </c>
      <c r="E510" s="55">
        <v>46077</v>
      </c>
      <c r="F510" s="54" t="s">
        <v>19397</v>
      </c>
      <c r="G510" s="54" t="s">
        <v>17395</v>
      </c>
      <c r="H510" s="56">
        <v>10707580</v>
      </c>
      <c r="I510" s="63">
        <v>0</v>
      </c>
      <c r="J510" s="56">
        <v>856606</v>
      </c>
      <c r="K510" s="65">
        <v>11564186</v>
      </c>
      <c r="L510" s="64" t="s">
        <v>17236</v>
      </c>
      <c r="M510" s="6">
        <v>46105</v>
      </c>
      <c r="O510" s="32">
        <f>IF(Table1[[#This Row],[Phân loại]]="Tồn đầu kỳ",Table1[[#This Row],[Tổng giá trị]],0)</f>
        <v>0</v>
      </c>
      <c r="P510" s="7">
        <f>IF(Table1[[#This Row],[Số còn phải thu ĐK]]&lt;&gt;0,0,IF(Table1[[#This Row],[Phân loại]]="Bán hàng",Table1[[#This Row],[Tổng giá trị]],-Table1[[#This Row],[Tổng giá trị]]))</f>
        <v>11564186</v>
      </c>
      <c r="Q510" s="32">
        <f>IF(M510&lt;&gt;"",IF(O510&lt;&gt;0,O510,P510),0)</f>
        <v>11564186</v>
      </c>
      <c r="R510" s="7">
        <f>Table1[[#This Row],[Số còn phải thu ĐK]]+Table1[[#This Row],[Giá Trị HD sau CK]]-Table1[[#This Row],[Số tiền đã thu]]</f>
        <v>0</v>
      </c>
      <c r="S510" s="6">
        <f>IF(Table1[[#This Row],[Ngày hóa đơn]]&lt;&gt;"",Table1[[#This Row],[Ngày hóa đơn]],IF(Table1[[#This Row],[Ngày hạch toán]]&lt;&gt;"",Table1[[#This Row],[Ngày hạch toán]],""))</f>
        <v>46077</v>
      </c>
      <c r="T510" s="7"/>
      <c r="U510" s="6">
        <f>IF(Table1[[#This Row],[Ngày tính CN]]="","",S510+T510)</f>
        <v>46077</v>
      </c>
      <c r="V510" s="32">
        <f ca="1">IF(Table1[[#This Row],[Hạn thanh toán]]="","",IF((U510-NOW())&lt;0,0,(U510-NOW())))</f>
        <v>0</v>
      </c>
      <c r="W510" s="32"/>
      <c r="X510" s="32" t="str">
        <f ca="1">IF(OR(U510="",R510=0),"",IF((U510-NOW())&lt;0,-(U510-NOW()),0))</f>
        <v/>
      </c>
      <c r="Y510" s="2" t="str">
        <f>IF(R510=0,"Đã thanh toán",IF(X510="","",IF(X510&lt;=0,"Chưa đến hạn thanh toán",IF(X510&lt;=30,"Nợ quá hạn 30 ngày",IF(X510&lt;=60,"Nợ quá hạn từ 30 ngày đến 60 ngày",IF(X510&lt;=90,"Nợ quá hạn từ 60 ngày đến 90 ngày",IF(X510&lt;=120,"Nợ quá hạn từ 90 ngày đến 120 ngày","Nợ quá hạn hơn 120 ngày có khả năng mất thanh toán")))))))</f>
        <v>Đã thanh toán</v>
      </c>
      <c r="Z510" s="42">
        <f>IF(S510="","",S510)</f>
        <v>46077</v>
      </c>
      <c r="AA510" s="42">
        <f>IF(M510="","",M510)</f>
        <v>46105</v>
      </c>
      <c r="AD510" s="2" t="str">
        <f>VLOOKUP($A510,MA_KH!$A:$Q,MA_KH!O$1,0)</f>
        <v>MEGA</v>
      </c>
      <c r="AE510" s="2" t="str">
        <f>VLOOKUP($A510,MA_KH!$A:$Q,MA_KH!P$1,0)</f>
        <v>CÔNG TY TNHH MM MEGA MARKET (VIỆT NAM)</v>
      </c>
    </row>
    <row r="511" spans="1:31" ht="25.5" customHeight="1">
      <c r="A511" s="54" t="s">
        <v>16299</v>
      </c>
      <c r="B511" s="54" t="s">
        <v>190</v>
      </c>
      <c r="C511" s="55">
        <v>46064</v>
      </c>
      <c r="D511" s="54" t="s">
        <v>17396</v>
      </c>
      <c r="E511" s="55">
        <v>46064</v>
      </c>
      <c r="F511" s="54" t="s">
        <v>19398</v>
      </c>
      <c r="G511" s="54" t="s">
        <v>17077</v>
      </c>
      <c r="H511" s="56">
        <v>9667501</v>
      </c>
      <c r="I511" s="63">
        <v>0</v>
      </c>
      <c r="J511" s="56">
        <v>773400</v>
      </c>
      <c r="K511" s="65">
        <v>10440901</v>
      </c>
      <c r="L511" s="64" t="s">
        <v>17237</v>
      </c>
      <c r="M511" s="6">
        <v>46077</v>
      </c>
      <c r="O511" s="32">
        <f>IF(Table1[[#This Row],[Phân loại]]="Tồn đầu kỳ",Table1[[#This Row],[Tổng giá trị]],0)</f>
        <v>0</v>
      </c>
      <c r="P511" s="7">
        <f>IF(Table1[[#This Row],[Số còn phải thu ĐK]]&lt;&gt;0,0,IF(Table1[[#This Row],[Phân loại]]="Bán hàng",Table1[[#This Row],[Tổng giá trị]],-Table1[[#This Row],[Tổng giá trị]]))</f>
        <v>-10440901</v>
      </c>
      <c r="Q511" s="32">
        <f>IF(M511&lt;&gt;"",IF(O511&lt;&gt;0,O511,P511),0)</f>
        <v>-10440901</v>
      </c>
      <c r="R511" s="7">
        <f>Table1[[#This Row],[Số còn phải thu ĐK]]+Table1[[#This Row],[Giá Trị HD sau CK]]-Table1[[#This Row],[Số tiền đã thu]]</f>
        <v>0</v>
      </c>
      <c r="S511" s="6">
        <f>IF(Table1[[#This Row],[Ngày hóa đơn]]&lt;&gt;"",Table1[[#This Row],[Ngày hóa đơn]],IF(Table1[[#This Row],[Ngày hạch toán]]&lt;&gt;"",Table1[[#This Row],[Ngày hạch toán]],""))</f>
        <v>46064</v>
      </c>
      <c r="T511" s="7"/>
      <c r="U511" s="6">
        <f>IF(Table1[[#This Row],[Ngày tính CN]]="","",S511+T511)</f>
        <v>46064</v>
      </c>
      <c r="V511" s="32">
        <f ca="1">IF(Table1[[#This Row],[Hạn thanh toán]]="","",IF((U511-NOW())&lt;0,0,(U511-NOW())))</f>
        <v>0</v>
      </c>
      <c r="W511" s="32"/>
      <c r="X511" s="32" t="str">
        <f ca="1">IF(OR(U511="",R511=0),"",IF((U511-NOW())&lt;0,-(U511-NOW()),0))</f>
        <v/>
      </c>
      <c r="Y511" s="2" t="str">
        <f>IF(R511=0,"Đã thanh toán",IF(X511="","",IF(X511&lt;=0,"Chưa đến hạn thanh toán",IF(X511&lt;=30,"Nợ quá hạn 30 ngày",IF(X511&lt;=60,"Nợ quá hạn từ 30 ngày đến 60 ngày",IF(X511&lt;=90,"Nợ quá hạn từ 60 ngày đến 90 ngày",IF(X511&lt;=120,"Nợ quá hạn từ 90 ngày đến 120 ngày","Nợ quá hạn hơn 120 ngày có khả năng mất thanh toán")))))))</f>
        <v>Đã thanh toán</v>
      </c>
      <c r="Z511" s="42">
        <f>IF(S511="","",S511)</f>
        <v>46064</v>
      </c>
      <c r="AA511" s="42">
        <f>IF(M511="","",M511)</f>
        <v>46077</v>
      </c>
      <c r="AD511" s="2" t="str">
        <f>VLOOKUP($A511,MA_KH!$A:$Q,MA_KH!O$1,0)</f>
        <v>MEGA</v>
      </c>
      <c r="AE511" s="2" t="str">
        <f>VLOOKUP($A511,MA_KH!$A:$Q,MA_KH!P$1,0)</f>
        <v>CÔNG TY TNHH MM MEGA MARKET (VIỆT NAM)</v>
      </c>
    </row>
    <row r="512" spans="1:31" ht="25.5" customHeight="1">
      <c r="A512" s="54" t="s">
        <v>16292</v>
      </c>
      <c r="B512" s="54" t="s">
        <v>251</v>
      </c>
      <c r="C512" s="55">
        <v>46065</v>
      </c>
      <c r="D512" s="54" t="s">
        <v>17397</v>
      </c>
      <c r="E512" s="55">
        <v>46077</v>
      </c>
      <c r="F512" s="54" t="s">
        <v>19399</v>
      </c>
      <c r="G512" s="54" t="s">
        <v>17398</v>
      </c>
      <c r="H512" s="56">
        <v>14497230</v>
      </c>
      <c r="I512" s="63">
        <v>0</v>
      </c>
      <c r="J512" s="56">
        <v>1159778</v>
      </c>
      <c r="K512" s="65">
        <v>15657008</v>
      </c>
      <c r="L512" s="64" t="s">
        <v>17236</v>
      </c>
      <c r="M512" s="6">
        <v>46105</v>
      </c>
      <c r="O512" s="32">
        <f>IF(Table1[[#This Row],[Phân loại]]="Tồn đầu kỳ",Table1[[#This Row],[Tổng giá trị]],0)</f>
        <v>0</v>
      </c>
      <c r="P512" s="7">
        <f>IF(Table1[[#This Row],[Số còn phải thu ĐK]]&lt;&gt;0,0,IF(Table1[[#This Row],[Phân loại]]="Bán hàng",Table1[[#This Row],[Tổng giá trị]],-Table1[[#This Row],[Tổng giá trị]]))</f>
        <v>15657008</v>
      </c>
      <c r="Q512" s="32">
        <f>IF(M512&lt;&gt;"",IF(O512&lt;&gt;0,O512,P512),0)</f>
        <v>15657008</v>
      </c>
      <c r="R512" s="7">
        <f>Table1[[#This Row],[Số còn phải thu ĐK]]+Table1[[#This Row],[Giá Trị HD sau CK]]-Table1[[#This Row],[Số tiền đã thu]]</f>
        <v>0</v>
      </c>
      <c r="S512" s="6">
        <f>IF(Table1[[#This Row],[Ngày hóa đơn]]&lt;&gt;"",Table1[[#This Row],[Ngày hóa đơn]],IF(Table1[[#This Row],[Ngày hạch toán]]&lt;&gt;"",Table1[[#This Row],[Ngày hạch toán]],""))</f>
        <v>46077</v>
      </c>
      <c r="T512" s="7"/>
      <c r="U512" s="6">
        <f>IF(Table1[[#This Row],[Ngày tính CN]]="","",S512+T512)</f>
        <v>46077</v>
      </c>
      <c r="V512" s="32">
        <f ca="1">IF(Table1[[#This Row],[Hạn thanh toán]]="","",IF((U512-NOW())&lt;0,0,(U512-NOW())))</f>
        <v>0</v>
      </c>
      <c r="W512" s="32"/>
      <c r="X512" s="32" t="str">
        <f ca="1">IF(OR(U512="",R512=0),"",IF((U512-NOW())&lt;0,-(U512-NOW()),0))</f>
        <v/>
      </c>
      <c r="Y512" s="2" t="str">
        <f>IF(R512=0,"Đã thanh toán",IF(X512="","",IF(X512&lt;=0,"Chưa đến hạn thanh toán",IF(X512&lt;=30,"Nợ quá hạn 30 ngày",IF(X512&lt;=60,"Nợ quá hạn từ 30 ngày đến 60 ngày",IF(X512&lt;=90,"Nợ quá hạn từ 60 ngày đến 90 ngày",IF(X512&lt;=120,"Nợ quá hạn từ 90 ngày đến 120 ngày","Nợ quá hạn hơn 120 ngày có khả năng mất thanh toán")))))))</f>
        <v>Đã thanh toán</v>
      </c>
      <c r="Z512" s="42">
        <f>IF(S512="","",S512)</f>
        <v>46077</v>
      </c>
      <c r="AA512" s="42">
        <f>IF(M512="","",M512)</f>
        <v>46105</v>
      </c>
      <c r="AD512" s="2" t="str">
        <f>VLOOKUP($A512,MA_KH!$A:$Q,MA_KH!O$1,0)</f>
        <v>MEGA</v>
      </c>
      <c r="AE512" s="2" t="str">
        <f>VLOOKUP($A512,MA_KH!$A:$Q,MA_KH!P$1,0)</f>
        <v>CÔNG TY TNHH MM MEGA MARKET (VIỆT NAM)</v>
      </c>
    </row>
    <row r="513" spans="1:31" ht="25.5" customHeight="1">
      <c r="A513" s="54" t="s">
        <v>16299</v>
      </c>
      <c r="B513" s="54" t="s">
        <v>190</v>
      </c>
      <c r="C513" s="55">
        <v>46065</v>
      </c>
      <c r="D513" s="54" t="s">
        <v>17399</v>
      </c>
      <c r="E513" s="55">
        <v>46077</v>
      </c>
      <c r="F513" s="54" t="s">
        <v>19400</v>
      </c>
      <c r="G513" s="54" t="s">
        <v>17400</v>
      </c>
      <c r="H513" s="56">
        <v>2144100</v>
      </c>
      <c r="I513" s="63">
        <v>0</v>
      </c>
      <c r="J513" s="56">
        <v>171528</v>
      </c>
      <c r="K513" s="65">
        <v>2315628</v>
      </c>
      <c r="L513" s="64" t="s">
        <v>17236</v>
      </c>
      <c r="M513" s="6">
        <v>46105</v>
      </c>
      <c r="O513" s="32">
        <f>IF(Table1[[#This Row],[Phân loại]]="Tồn đầu kỳ",Table1[[#This Row],[Tổng giá trị]],0)</f>
        <v>0</v>
      </c>
      <c r="P513" s="7">
        <f>IF(Table1[[#This Row],[Số còn phải thu ĐK]]&lt;&gt;0,0,IF(Table1[[#This Row],[Phân loại]]="Bán hàng",Table1[[#This Row],[Tổng giá trị]],-Table1[[#This Row],[Tổng giá trị]]))</f>
        <v>2315628</v>
      </c>
      <c r="Q513" s="32">
        <f>IF(M513&lt;&gt;"",IF(O513&lt;&gt;0,O513,P513),0)</f>
        <v>2315628</v>
      </c>
      <c r="R513" s="7">
        <f>Table1[[#This Row],[Số còn phải thu ĐK]]+Table1[[#This Row],[Giá Trị HD sau CK]]-Table1[[#This Row],[Số tiền đã thu]]</f>
        <v>0</v>
      </c>
      <c r="S513" s="6">
        <f>IF(Table1[[#This Row],[Ngày hóa đơn]]&lt;&gt;"",Table1[[#This Row],[Ngày hóa đơn]],IF(Table1[[#This Row],[Ngày hạch toán]]&lt;&gt;"",Table1[[#This Row],[Ngày hạch toán]],""))</f>
        <v>46077</v>
      </c>
      <c r="T513" s="7"/>
      <c r="U513" s="6">
        <f>IF(Table1[[#This Row],[Ngày tính CN]]="","",S513+T513)</f>
        <v>46077</v>
      </c>
      <c r="V513" s="32">
        <f ca="1">IF(Table1[[#This Row],[Hạn thanh toán]]="","",IF((U513-NOW())&lt;0,0,(U513-NOW())))</f>
        <v>0</v>
      </c>
      <c r="W513" s="32"/>
      <c r="X513" s="32" t="str">
        <f ca="1">IF(OR(U513="",R513=0),"",IF((U513-NOW())&lt;0,-(U513-NOW()),0))</f>
        <v/>
      </c>
      <c r="Y513" s="2" t="str">
        <f>IF(R513=0,"Đã thanh toán",IF(X513="","",IF(X513&lt;=0,"Chưa đến hạn thanh toán",IF(X513&lt;=30,"Nợ quá hạn 30 ngày",IF(X513&lt;=60,"Nợ quá hạn từ 30 ngày đến 60 ngày",IF(X513&lt;=90,"Nợ quá hạn từ 60 ngày đến 90 ngày",IF(X513&lt;=120,"Nợ quá hạn từ 90 ngày đến 120 ngày","Nợ quá hạn hơn 120 ngày có khả năng mất thanh toán")))))))</f>
        <v>Đã thanh toán</v>
      </c>
      <c r="Z513" s="42">
        <f>IF(S513="","",S513)</f>
        <v>46077</v>
      </c>
      <c r="AA513" s="42">
        <f>IF(M513="","",M513)</f>
        <v>46105</v>
      </c>
      <c r="AD513" s="2" t="str">
        <f>VLOOKUP($A513,MA_KH!$A:$Q,MA_KH!O$1,0)</f>
        <v>MEGA</v>
      </c>
      <c r="AE513" s="2" t="str">
        <f>VLOOKUP($A513,MA_KH!$A:$Q,MA_KH!P$1,0)</f>
        <v>CÔNG TY TNHH MM MEGA MARKET (VIỆT NAM)</v>
      </c>
    </row>
    <row r="514" spans="1:31" ht="25.5" customHeight="1">
      <c r="A514" s="54" t="s">
        <v>16291</v>
      </c>
      <c r="B514" s="54" t="s">
        <v>200</v>
      </c>
      <c r="C514" s="55">
        <v>46065</v>
      </c>
      <c r="D514" s="54" t="s">
        <v>17401</v>
      </c>
      <c r="E514" s="55">
        <v>46077</v>
      </c>
      <c r="F514" s="54" t="s">
        <v>19401</v>
      </c>
      <c r="G514" s="54" t="s">
        <v>17402</v>
      </c>
      <c r="H514" s="56">
        <v>44595500</v>
      </c>
      <c r="I514" s="63">
        <v>0</v>
      </c>
      <c r="J514" s="56">
        <v>3567640</v>
      </c>
      <c r="K514" s="65">
        <v>48163140</v>
      </c>
      <c r="L514" s="64" t="s">
        <v>17236</v>
      </c>
      <c r="M514" s="6">
        <v>46105</v>
      </c>
      <c r="O514" s="32">
        <f>IF(Table1[[#This Row],[Phân loại]]="Tồn đầu kỳ",Table1[[#This Row],[Tổng giá trị]],0)</f>
        <v>0</v>
      </c>
      <c r="P514" s="7">
        <f>IF(Table1[[#This Row],[Số còn phải thu ĐK]]&lt;&gt;0,0,IF(Table1[[#This Row],[Phân loại]]="Bán hàng",Table1[[#This Row],[Tổng giá trị]],-Table1[[#This Row],[Tổng giá trị]]))</f>
        <v>48163140</v>
      </c>
      <c r="Q514" s="32">
        <f>IF(M514&lt;&gt;"",IF(O514&lt;&gt;0,O514,P514),0)</f>
        <v>48163140</v>
      </c>
      <c r="R514" s="7">
        <f>Table1[[#This Row],[Số còn phải thu ĐK]]+Table1[[#This Row],[Giá Trị HD sau CK]]-Table1[[#This Row],[Số tiền đã thu]]</f>
        <v>0</v>
      </c>
      <c r="S514" s="6">
        <f>IF(Table1[[#This Row],[Ngày hóa đơn]]&lt;&gt;"",Table1[[#This Row],[Ngày hóa đơn]],IF(Table1[[#This Row],[Ngày hạch toán]]&lt;&gt;"",Table1[[#This Row],[Ngày hạch toán]],""))</f>
        <v>46077</v>
      </c>
      <c r="T514" s="7"/>
      <c r="U514" s="6">
        <f>IF(Table1[[#This Row],[Ngày tính CN]]="","",S514+T514)</f>
        <v>46077</v>
      </c>
      <c r="V514" s="32">
        <f ca="1">IF(Table1[[#This Row],[Hạn thanh toán]]="","",IF((U514-NOW())&lt;0,0,(U514-NOW())))</f>
        <v>0</v>
      </c>
      <c r="W514" s="32"/>
      <c r="X514" s="32" t="str">
        <f ca="1">IF(OR(U514="",R514=0),"",IF((U514-NOW())&lt;0,-(U514-NOW()),0))</f>
        <v/>
      </c>
      <c r="Y514" s="2" t="str">
        <f>IF(R514=0,"Đã thanh toán",IF(X514="","",IF(X514&lt;=0,"Chưa đến hạn thanh toán",IF(X514&lt;=30,"Nợ quá hạn 30 ngày",IF(X514&lt;=60,"Nợ quá hạn từ 30 ngày đến 60 ngày",IF(X514&lt;=90,"Nợ quá hạn từ 60 ngày đến 90 ngày",IF(X514&lt;=120,"Nợ quá hạn từ 90 ngày đến 120 ngày","Nợ quá hạn hơn 120 ngày có khả năng mất thanh toán")))))))</f>
        <v>Đã thanh toán</v>
      </c>
      <c r="Z514" s="42">
        <f>IF(S514="","",S514)</f>
        <v>46077</v>
      </c>
      <c r="AA514" s="42">
        <f>IF(M514="","",M514)</f>
        <v>46105</v>
      </c>
      <c r="AD514" s="2" t="str">
        <f>VLOOKUP($A514,MA_KH!$A:$Q,MA_KH!O$1,0)</f>
        <v>MEGA</v>
      </c>
      <c r="AE514" s="2" t="str">
        <f>VLOOKUP($A514,MA_KH!$A:$Q,MA_KH!P$1,0)</f>
        <v>CÔNG TY TNHH MM MEGA MARKET (VIỆT NAM)</v>
      </c>
    </row>
    <row r="515" spans="1:31" ht="25.5" customHeight="1">
      <c r="A515" s="54" t="s">
        <v>16293</v>
      </c>
      <c r="B515" s="54" t="s">
        <v>386</v>
      </c>
      <c r="C515" s="55">
        <v>46065</v>
      </c>
      <c r="D515" s="54" t="s">
        <v>17403</v>
      </c>
      <c r="E515" s="55">
        <v>46077</v>
      </c>
      <c r="F515" s="54" t="s">
        <v>19402</v>
      </c>
      <c r="G515" s="54" t="s">
        <v>17404</v>
      </c>
      <c r="H515" s="56">
        <v>1468620</v>
      </c>
      <c r="I515" s="63">
        <v>0</v>
      </c>
      <c r="J515" s="56">
        <v>117490</v>
      </c>
      <c r="K515" s="65">
        <v>1586110</v>
      </c>
      <c r="L515" s="64" t="s">
        <v>17236</v>
      </c>
      <c r="M515" s="6">
        <v>46105</v>
      </c>
      <c r="O515" s="32">
        <f>IF(Table1[[#This Row],[Phân loại]]="Tồn đầu kỳ",Table1[[#This Row],[Tổng giá trị]],0)</f>
        <v>0</v>
      </c>
      <c r="P515" s="7">
        <f>IF(Table1[[#This Row],[Số còn phải thu ĐK]]&lt;&gt;0,0,IF(Table1[[#This Row],[Phân loại]]="Bán hàng",Table1[[#This Row],[Tổng giá trị]],-Table1[[#This Row],[Tổng giá trị]]))</f>
        <v>1586110</v>
      </c>
      <c r="Q515" s="32">
        <f>IF(M515&lt;&gt;"",IF(O515&lt;&gt;0,O515,P515),0)</f>
        <v>1586110</v>
      </c>
      <c r="R515" s="7">
        <f>Table1[[#This Row],[Số còn phải thu ĐK]]+Table1[[#This Row],[Giá Trị HD sau CK]]-Table1[[#This Row],[Số tiền đã thu]]</f>
        <v>0</v>
      </c>
      <c r="S515" s="6">
        <f>IF(Table1[[#This Row],[Ngày hóa đơn]]&lt;&gt;"",Table1[[#This Row],[Ngày hóa đơn]],IF(Table1[[#This Row],[Ngày hạch toán]]&lt;&gt;"",Table1[[#This Row],[Ngày hạch toán]],""))</f>
        <v>46077</v>
      </c>
      <c r="T515" s="7"/>
      <c r="U515" s="6">
        <f>IF(Table1[[#This Row],[Ngày tính CN]]="","",S515+T515)</f>
        <v>46077</v>
      </c>
      <c r="V515" s="32">
        <f ca="1">IF(Table1[[#This Row],[Hạn thanh toán]]="","",IF((U515-NOW())&lt;0,0,(U515-NOW())))</f>
        <v>0</v>
      </c>
      <c r="W515" s="32"/>
      <c r="X515" s="32" t="str">
        <f ca="1">IF(OR(U515="",R515=0),"",IF((U515-NOW())&lt;0,-(U515-NOW()),0))</f>
        <v/>
      </c>
      <c r="Y515" s="2" t="str">
        <f>IF(R515=0,"Đã thanh toán",IF(X515="","",IF(X515&lt;=0,"Chưa đến hạn thanh toán",IF(X515&lt;=30,"Nợ quá hạn 30 ngày",IF(X515&lt;=60,"Nợ quá hạn từ 30 ngày đến 60 ngày",IF(X515&lt;=90,"Nợ quá hạn từ 60 ngày đến 90 ngày",IF(X515&lt;=120,"Nợ quá hạn từ 90 ngày đến 120 ngày","Nợ quá hạn hơn 120 ngày có khả năng mất thanh toán")))))))</f>
        <v>Đã thanh toán</v>
      </c>
      <c r="Z515" s="42">
        <f>IF(S515="","",S515)</f>
        <v>46077</v>
      </c>
      <c r="AA515" s="42">
        <f>IF(M515="","",M515)</f>
        <v>46105</v>
      </c>
      <c r="AD515" s="2" t="str">
        <f>VLOOKUP($A515,MA_KH!$A:$Q,MA_KH!O$1,0)</f>
        <v>MEGA</v>
      </c>
      <c r="AE515" s="2" t="str">
        <f>VLOOKUP($A515,MA_KH!$A:$Q,MA_KH!P$1,0)</f>
        <v>CÔNG TY TNHH MM MEGA MARKET (VIỆT NAM)</v>
      </c>
    </row>
    <row r="516" spans="1:31" ht="25.5" customHeight="1">
      <c r="A516" s="54" t="s">
        <v>16291</v>
      </c>
      <c r="B516" s="54" t="s">
        <v>200</v>
      </c>
      <c r="C516" s="55">
        <v>46065</v>
      </c>
      <c r="D516" s="54" t="s">
        <v>17405</v>
      </c>
      <c r="E516" s="55">
        <v>46077</v>
      </c>
      <c r="F516" s="54" t="s">
        <v>19403</v>
      </c>
      <c r="G516" s="54" t="s">
        <v>17406</v>
      </c>
      <c r="H516" s="56">
        <v>2144100</v>
      </c>
      <c r="I516" s="63">
        <v>0</v>
      </c>
      <c r="J516" s="56">
        <v>171528</v>
      </c>
      <c r="K516" s="65">
        <v>2315628</v>
      </c>
      <c r="L516" s="64" t="s">
        <v>17236</v>
      </c>
      <c r="M516" s="6">
        <v>46105</v>
      </c>
      <c r="O516" s="32">
        <f>IF(Table1[[#This Row],[Phân loại]]="Tồn đầu kỳ",Table1[[#This Row],[Tổng giá trị]],0)</f>
        <v>0</v>
      </c>
      <c r="P516" s="7">
        <f>IF(Table1[[#This Row],[Số còn phải thu ĐK]]&lt;&gt;0,0,IF(Table1[[#This Row],[Phân loại]]="Bán hàng",Table1[[#This Row],[Tổng giá trị]],-Table1[[#This Row],[Tổng giá trị]]))</f>
        <v>2315628</v>
      </c>
      <c r="Q516" s="32">
        <f>IF(M516&lt;&gt;"",IF(O516&lt;&gt;0,O516,P516),0)</f>
        <v>2315628</v>
      </c>
      <c r="R516" s="7">
        <f>Table1[[#This Row],[Số còn phải thu ĐK]]+Table1[[#This Row],[Giá Trị HD sau CK]]-Table1[[#This Row],[Số tiền đã thu]]</f>
        <v>0</v>
      </c>
      <c r="S516" s="6">
        <f>IF(Table1[[#This Row],[Ngày hóa đơn]]&lt;&gt;"",Table1[[#This Row],[Ngày hóa đơn]],IF(Table1[[#This Row],[Ngày hạch toán]]&lt;&gt;"",Table1[[#This Row],[Ngày hạch toán]],""))</f>
        <v>46077</v>
      </c>
      <c r="T516" s="7"/>
      <c r="U516" s="6">
        <f>IF(Table1[[#This Row],[Ngày tính CN]]="","",S516+T516)</f>
        <v>46077</v>
      </c>
      <c r="V516" s="32">
        <f ca="1">IF(Table1[[#This Row],[Hạn thanh toán]]="","",IF((U516-NOW())&lt;0,0,(U516-NOW())))</f>
        <v>0</v>
      </c>
      <c r="W516" s="32"/>
      <c r="X516" s="32" t="str">
        <f ca="1">IF(OR(U516="",R516=0),"",IF((U516-NOW())&lt;0,-(U516-NOW()),0))</f>
        <v/>
      </c>
      <c r="Y516" s="2" t="str">
        <f>IF(R516=0,"Đã thanh toán",IF(X516="","",IF(X516&lt;=0,"Chưa đến hạn thanh toán",IF(X516&lt;=30,"Nợ quá hạn 30 ngày",IF(X516&lt;=60,"Nợ quá hạn từ 30 ngày đến 60 ngày",IF(X516&lt;=90,"Nợ quá hạn từ 60 ngày đến 90 ngày",IF(X516&lt;=120,"Nợ quá hạn từ 90 ngày đến 120 ngày","Nợ quá hạn hơn 120 ngày có khả năng mất thanh toán")))))))</f>
        <v>Đã thanh toán</v>
      </c>
      <c r="Z516" s="42">
        <f>IF(S516="","",S516)</f>
        <v>46077</v>
      </c>
      <c r="AA516" s="42">
        <f>IF(M516="","",M516)</f>
        <v>46105</v>
      </c>
      <c r="AD516" s="2" t="str">
        <f>VLOOKUP($A516,MA_KH!$A:$Q,MA_KH!O$1,0)</f>
        <v>MEGA</v>
      </c>
      <c r="AE516" s="2" t="str">
        <f>VLOOKUP($A516,MA_KH!$A:$Q,MA_KH!P$1,0)</f>
        <v>CÔNG TY TNHH MM MEGA MARKET (VIỆT NAM)</v>
      </c>
    </row>
    <row r="517" spans="1:31" ht="25.5" customHeight="1">
      <c r="A517" s="54" t="s">
        <v>16303</v>
      </c>
      <c r="B517" s="54" t="s">
        <v>102</v>
      </c>
      <c r="C517" s="55">
        <v>46065</v>
      </c>
      <c r="D517" s="54" t="s">
        <v>17407</v>
      </c>
      <c r="E517" s="55">
        <v>46065</v>
      </c>
      <c r="F517" s="54" t="s">
        <v>19279</v>
      </c>
      <c r="G517" s="54" t="s">
        <v>17408</v>
      </c>
      <c r="H517" s="56">
        <v>222380</v>
      </c>
      <c r="I517" s="63">
        <v>0</v>
      </c>
      <c r="J517" s="56">
        <v>17790</v>
      </c>
      <c r="K517" s="65">
        <v>240170</v>
      </c>
      <c r="L517" s="64" t="s">
        <v>17238</v>
      </c>
      <c r="M517" s="6">
        <v>46077</v>
      </c>
      <c r="O517" s="32">
        <f>IF(Table1[[#This Row],[Phân loại]]="Tồn đầu kỳ",Table1[[#This Row],[Tổng giá trị]],0)</f>
        <v>0</v>
      </c>
      <c r="P517" s="7">
        <f>IF(Table1[[#This Row],[Số còn phải thu ĐK]]&lt;&gt;0,0,IF(Table1[[#This Row],[Phân loại]]="Bán hàng",Table1[[#This Row],[Tổng giá trị]],-Table1[[#This Row],[Tổng giá trị]]))</f>
        <v>-240170</v>
      </c>
      <c r="Q517" s="32">
        <f>IF(M517&lt;&gt;"",IF(O517&lt;&gt;0,O517,P517),0)</f>
        <v>-240170</v>
      </c>
      <c r="R517" s="7">
        <f>Table1[[#This Row],[Số còn phải thu ĐK]]+Table1[[#This Row],[Giá Trị HD sau CK]]-Table1[[#This Row],[Số tiền đã thu]]</f>
        <v>0</v>
      </c>
      <c r="S517" s="6">
        <f>IF(Table1[[#This Row],[Ngày hóa đơn]]&lt;&gt;"",Table1[[#This Row],[Ngày hóa đơn]],IF(Table1[[#This Row],[Ngày hạch toán]]&lt;&gt;"",Table1[[#This Row],[Ngày hạch toán]],""))</f>
        <v>46065</v>
      </c>
      <c r="T517" s="7"/>
      <c r="U517" s="6">
        <f>IF(Table1[[#This Row],[Ngày tính CN]]="","",S517+T517)</f>
        <v>46065</v>
      </c>
      <c r="V517" s="32">
        <f ca="1">IF(Table1[[#This Row],[Hạn thanh toán]]="","",IF((U517-NOW())&lt;0,0,(U517-NOW())))</f>
        <v>0</v>
      </c>
      <c r="W517" s="32"/>
      <c r="X517" s="32" t="str">
        <f ca="1">IF(OR(U517="",R517=0),"",IF((U517-NOW())&lt;0,-(U517-NOW()),0))</f>
        <v/>
      </c>
      <c r="Y517" s="2" t="str">
        <f>IF(R517=0,"Đã thanh toán",IF(X517="","",IF(X517&lt;=0,"Chưa đến hạn thanh toán",IF(X517&lt;=30,"Nợ quá hạn 30 ngày",IF(X517&lt;=60,"Nợ quá hạn từ 30 ngày đến 60 ngày",IF(X517&lt;=90,"Nợ quá hạn từ 60 ngày đến 90 ngày",IF(X517&lt;=120,"Nợ quá hạn từ 90 ngày đến 120 ngày","Nợ quá hạn hơn 120 ngày có khả năng mất thanh toán")))))))</f>
        <v>Đã thanh toán</v>
      </c>
      <c r="Z517" s="42">
        <f>IF(S517="","",S517)</f>
        <v>46065</v>
      </c>
      <c r="AA517" s="42">
        <f>IF(M517="","",M517)</f>
        <v>46077</v>
      </c>
      <c r="AD517" s="2" t="str">
        <f>VLOOKUP($A517,MA_KH!$A:$Q,MA_KH!O$1,0)</f>
        <v>MEGA</v>
      </c>
      <c r="AE517" s="2" t="str">
        <f>VLOOKUP($A517,MA_KH!$A:$Q,MA_KH!P$1,0)</f>
        <v>CÔNG TY TNHH MM MEGA MARKET (VIỆT NAM)</v>
      </c>
    </row>
    <row r="518" spans="1:31" ht="25.5" customHeight="1">
      <c r="A518" s="54" t="s">
        <v>16299</v>
      </c>
      <c r="B518" s="54" t="s">
        <v>190</v>
      </c>
      <c r="C518" s="55">
        <v>46065</v>
      </c>
      <c r="D518" s="54" t="s">
        <v>17409</v>
      </c>
      <c r="E518" s="55">
        <v>46065</v>
      </c>
      <c r="F518" s="54" t="s">
        <v>19404</v>
      </c>
      <c r="G518" s="54" t="s">
        <v>17224</v>
      </c>
      <c r="H518" s="56">
        <v>3117767</v>
      </c>
      <c r="I518" s="63">
        <v>0</v>
      </c>
      <c r="J518" s="56">
        <v>249422</v>
      </c>
      <c r="K518" s="65">
        <v>3367189</v>
      </c>
      <c r="L518" s="64" t="s">
        <v>17238</v>
      </c>
      <c r="M518" s="6">
        <v>46077</v>
      </c>
      <c r="O518" s="32">
        <f>IF(Table1[[#This Row],[Phân loại]]="Tồn đầu kỳ",Table1[[#This Row],[Tổng giá trị]],0)</f>
        <v>0</v>
      </c>
      <c r="P518" s="7">
        <f>IF(Table1[[#This Row],[Số còn phải thu ĐK]]&lt;&gt;0,0,IF(Table1[[#This Row],[Phân loại]]="Bán hàng",Table1[[#This Row],[Tổng giá trị]],-Table1[[#This Row],[Tổng giá trị]]))</f>
        <v>-3367189</v>
      </c>
      <c r="Q518" s="32">
        <f>IF(M518&lt;&gt;"",IF(O518&lt;&gt;0,O518,P518),0)</f>
        <v>-3367189</v>
      </c>
      <c r="R518" s="7">
        <f>Table1[[#This Row],[Số còn phải thu ĐK]]+Table1[[#This Row],[Giá Trị HD sau CK]]-Table1[[#This Row],[Số tiền đã thu]]</f>
        <v>0</v>
      </c>
      <c r="S518" s="6">
        <f>IF(Table1[[#This Row],[Ngày hóa đơn]]&lt;&gt;"",Table1[[#This Row],[Ngày hóa đơn]],IF(Table1[[#This Row],[Ngày hạch toán]]&lt;&gt;"",Table1[[#This Row],[Ngày hạch toán]],""))</f>
        <v>46065</v>
      </c>
      <c r="T518" s="7"/>
      <c r="U518" s="6">
        <f>IF(Table1[[#This Row],[Ngày tính CN]]="","",S518+T518)</f>
        <v>46065</v>
      </c>
      <c r="V518" s="32">
        <f ca="1">IF(Table1[[#This Row],[Hạn thanh toán]]="","",IF((U518-NOW())&lt;0,0,(U518-NOW())))</f>
        <v>0</v>
      </c>
      <c r="W518" s="32"/>
      <c r="X518" s="32" t="str">
        <f ca="1">IF(OR(U518="",R518=0),"",IF((U518-NOW())&lt;0,-(U518-NOW()),0))</f>
        <v/>
      </c>
      <c r="Y518" s="2" t="str">
        <f>IF(R518=0,"Đã thanh toán",IF(X518="","",IF(X518&lt;=0,"Chưa đến hạn thanh toán",IF(X518&lt;=30,"Nợ quá hạn 30 ngày",IF(X518&lt;=60,"Nợ quá hạn từ 30 ngày đến 60 ngày",IF(X518&lt;=90,"Nợ quá hạn từ 60 ngày đến 90 ngày",IF(X518&lt;=120,"Nợ quá hạn từ 90 ngày đến 120 ngày","Nợ quá hạn hơn 120 ngày có khả năng mất thanh toán")))))))</f>
        <v>Đã thanh toán</v>
      </c>
      <c r="Z518" s="42">
        <f>IF(S518="","",S518)</f>
        <v>46065</v>
      </c>
      <c r="AA518" s="42">
        <f>IF(M518="","",M518)</f>
        <v>46077</v>
      </c>
      <c r="AD518" s="2" t="str">
        <f>VLOOKUP($A518,MA_KH!$A:$Q,MA_KH!O$1,0)</f>
        <v>MEGA</v>
      </c>
      <c r="AE518" s="2" t="str">
        <f>VLOOKUP($A518,MA_KH!$A:$Q,MA_KH!P$1,0)</f>
        <v>CÔNG TY TNHH MM MEGA MARKET (VIỆT NAM)</v>
      </c>
    </row>
    <row r="519" spans="1:31" ht="25.5" customHeight="1">
      <c r="A519" s="54" t="s">
        <v>16292</v>
      </c>
      <c r="B519" s="54" t="s">
        <v>251</v>
      </c>
      <c r="C519" s="55">
        <v>46066</v>
      </c>
      <c r="D519" s="54" t="s">
        <v>17410</v>
      </c>
      <c r="E519" s="55">
        <v>46077</v>
      </c>
      <c r="F519" s="54" t="s">
        <v>19405</v>
      </c>
      <c r="G519" s="54" t="s">
        <v>17411</v>
      </c>
      <c r="H519" s="56">
        <v>4743250</v>
      </c>
      <c r="I519" s="63">
        <v>0</v>
      </c>
      <c r="J519" s="56">
        <v>379460</v>
      </c>
      <c r="K519" s="65">
        <v>5122710</v>
      </c>
      <c r="L519" s="64" t="s">
        <v>17236</v>
      </c>
      <c r="M519" s="6">
        <v>46105</v>
      </c>
      <c r="O519" s="32">
        <f>IF(Table1[[#This Row],[Phân loại]]="Tồn đầu kỳ",Table1[[#This Row],[Tổng giá trị]],0)</f>
        <v>0</v>
      </c>
      <c r="P519" s="7">
        <f>IF(Table1[[#This Row],[Số còn phải thu ĐK]]&lt;&gt;0,0,IF(Table1[[#This Row],[Phân loại]]="Bán hàng",Table1[[#This Row],[Tổng giá trị]],-Table1[[#This Row],[Tổng giá trị]]))</f>
        <v>5122710</v>
      </c>
      <c r="Q519" s="32">
        <f>IF(M519&lt;&gt;"",IF(O519&lt;&gt;0,O519,P519),0)</f>
        <v>5122710</v>
      </c>
      <c r="R519" s="7">
        <f>Table1[[#This Row],[Số còn phải thu ĐK]]+Table1[[#This Row],[Giá Trị HD sau CK]]-Table1[[#This Row],[Số tiền đã thu]]</f>
        <v>0</v>
      </c>
      <c r="S519" s="6">
        <f>IF(Table1[[#This Row],[Ngày hóa đơn]]&lt;&gt;"",Table1[[#This Row],[Ngày hóa đơn]],IF(Table1[[#This Row],[Ngày hạch toán]]&lt;&gt;"",Table1[[#This Row],[Ngày hạch toán]],""))</f>
        <v>46077</v>
      </c>
      <c r="T519" s="7"/>
      <c r="U519" s="6">
        <f>IF(Table1[[#This Row],[Ngày tính CN]]="","",S519+T519)</f>
        <v>46077</v>
      </c>
      <c r="V519" s="32">
        <f ca="1">IF(Table1[[#This Row],[Hạn thanh toán]]="","",IF((U519-NOW())&lt;0,0,(U519-NOW())))</f>
        <v>0</v>
      </c>
      <c r="W519" s="32"/>
      <c r="X519" s="32" t="str">
        <f ca="1">IF(OR(U519="",R519=0),"",IF((U519-NOW())&lt;0,-(U519-NOW()),0))</f>
        <v/>
      </c>
      <c r="Y519" s="2" t="str">
        <f>IF(R519=0,"Đã thanh toán",IF(X519="","",IF(X519&lt;=0,"Chưa đến hạn thanh toán",IF(X519&lt;=30,"Nợ quá hạn 30 ngày",IF(X519&lt;=60,"Nợ quá hạn từ 30 ngày đến 60 ngày",IF(X519&lt;=90,"Nợ quá hạn từ 60 ngày đến 90 ngày",IF(X519&lt;=120,"Nợ quá hạn từ 90 ngày đến 120 ngày","Nợ quá hạn hơn 120 ngày có khả năng mất thanh toán")))))))</f>
        <v>Đã thanh toán</v>
      </c>
      <c r="Z519" s="42">
        <f>IF(S519="","",S519)</f>
        <v>46077</v>
      </c>
      <c r="AA519" s="42">
        <f>IF(M519="","",M519)</f>
        <v>46105</v>
      </c>
      <c r="AD519" s="2" t="str">
        <f>VLOOKUP($A519,MA_KH!$A:$Q,MA_KH!O$1,0)</f>
        <v>MEGA</v>
      </c>
      <c r="AE519" s="2" t="str">
        <f>VLOOKUP($A519,MA_KH!$A:$Q,MA_KH!P$1,0)</f>
        <v>CÔNG TY TNHH MM MEGA MARKET (VIỆT NAM)</v>
      </c>
    </row>
    <row r="520" spans="1:31" ht="25.5" customHeight="1">
      <c r="A520" s="54" t="s">
        <v>16299</v>
      </c>
      <c r="B520" s="54" t="s">
        <v>190</v>
      </c>
      <c r="C520" s="55">
        <v>46066</v>
      </c>
      <c r="D520" s="54" t="s">
        <v>17412</v>
      </c>
      <c r="E520" s="55">
        <v>46077</v>
      </c>
      <c r="F520" s="54" t="s">
        <v>19406</v>
      </c>
      <c r="G520" s="54" t="s">
        <v>17413</v>
      </c>
      <c r="H520" s="56">
        <v>27470490</v>
      </c>
      <c r="I520" s="63">
        <v>0</v>
      </c>
      <c r="J520" s="56">
        <v>2197639</v>
      </c>
      <c r="K520" s="65">
        <v>29668129</v>
      </c>
      <c r="L520" s="64" t="s">
        <v>17236</v>
      </c>
      <c r="M520" s="6">
        <v>46105</v>
      </c>
      <c r="O520" s="32">
        <f>IF(Table1[[#This Row],[Phân loại]]="Tồn đầu kỳ",Table1[[#This Row],[Tổng giá trị]],0)</f>
        <v>0</v>
      </c>
      <c r="P520" s="7">
        <f>IF(Table1[[#This Row],[Số còn phải thu ĐK]]&lt;&gt;0,0,IF(Table1[[#This Row],[Phân loại]]="Bán hàng",Table1[[#This Row],[Tổng giá trị]],-Table1[[#This Row],[Tổng giá trị]]))</f>
        <v>29668129</v>
      </c>
      <c r="Q520" s="32">
        <f>IF(M520&lt;&gt;"",IF(O520&lt;&gt;0,O520,P520),0)</f>
        <v>29668129</v>
      </c>
      <c r="R520" s="7">
        <f>Table1[[#This Row],[Số còn phải thu ĐK]]+Table1[[#This Row],[Giá Trị HD sau CK]]-Table1[[#This Row],[Số tiền đã thu]]</f>
        <v>0</v>
      </c>
      <c r="S520" s="6">
        <f>IF(Table1[[#This Row],[Ngày hóa đơn]]&lt;&gt;"",Table1[[#This Row],[Ngày hóa đơn]],IF(Table1[[#This Row],[Ngày hạch toán]]&lt;&gt;"",Table1[[#This Row],[Ngày hạch toán]],""))</f>
        <v>46077</v>
      </c>
      <c r="T520" s="7"/>
      <c r="U520" s="6">
        <f>IF(Table1[[#This Row],[Ngày tính CN]]="","",S520+T520)</f>
        <v>46077</v>
      </c>
      <c r="V520" s="32">
        <f ca="1">IF(Table1[[#This Row],[Hạn thanh toán]]="","",IF((U520-NOW())&lt;0,0,(U520-NOW())))</f>
        <v>0</v>
      </c>
      <c r="W520" s="32"/>
      <c r="X520" s="32" t="str">
        <f ca="1">IF(OR(U520="",R520=0),"",IF((U520-NOW())&lt;0,-(U520-NOW()),0))</f>
        <v/>
      </c>
      <c r="Y520" s="2" t="str">
        <f>IF(R520=0,"Đã thanh toán",IF(X520="","",IF(X520&lt;=0,"Chưa đến hạn thanh toán",IF(X520&lt;=30,"Nợ quá hạn 30 ngày",IF(X520&lt;=60,"Nợ quá hạn từ 30 ngày đến 60 ngày",IF(X520&lt;=90,"Nợ quá hạn từ 60 ngày đến 90 ngày",IF(X520&lt;=120,"Nợ quá hạn từ 90 ngày đến 120 ngày","Nợ quá hạn hơn 120 ngày có khả năng mất thanh toán")))))))</f>
        <v>Đã thanh toán</v>
      </c>
      <c r="Z520" s="42">
        <f>IF(S520="","",S520)</f>
        <v>46077</v>
      </c>
      <c r="AA520" s="42">
        <f>IF(M520="","",M520)</f>
        <v>46105</v>
      </c>
      <c r="AD520" s="2" t="str">
        <f>VLOOKUP($A520,MA_KH!$A:$Q,MA_KH!O$1,0)</f>
        <v>MEGA</v>
      </c>
      <c r="AE520" s="2" t="str">
        <f>VLOOKUP($A520,MA_KH!$A:$Q,MA_KH!P$1,0)</f>
        <v>CÔNG TY TNHH MM MEGA MARKET (VIỆT NAM)</v>
      </c>
    </row>
    <row r="521" spans="1:31" ht="25.5" customHeight="1">
      <c r="A521" s="54" t="s">
        <v>16299</v>
      </c>
      <c r="B521" s="54" t="s">
        <v>190</v>
      </c>
      <c r="C521" s="55">
        <v>46066</v>
      </c>
      <c r="D521" s="54" t="s">
        <v>17414</v>
      </c>
      <c r="E521" s="55">
        <v>46077</v>
      </c>
      <c r="F521" s="54" t="s">
        <v>19407</v>
      </c>
      <c r="G521" s="54" t="s">
        <v>17415</v>
      </c>
      <c r="H521" s="56">
        <v>26432357</v>
      </c>
      <c r="I521" s="63">
        <v>0</v>
      </c>
      <c r="J521" s="56">
        <v>2114589</v>
      </c>
      <c r="K521" s="65">
        <v>28546946</v>
      </c>
      <c r="L521" s="64" t="s">
        <v>17236</v>
      </c>
      <c r="M521" s="6">
        <v>46105</v>
      </c>
      <c r="O521" s="32">
        <f>IF(Table1[[#This Row],[Phân loại]]="Tồn đầu kỳ",Table1[[#This Row],[Tổng giá trị]],0)</f>
        <v>0</v>
      </c>
      <c r="P521" s="7">
        <f>IF(Table1[[#This Row],[Số còn phải thu ĐK]]&lt;&gt;0,0,IF(Table1[[#This Row],[Phân loại]]="Bán hàng",Table1[[#This Row],[Tổng giá trị]],-Table1[[#This Row],[Tổng giá trị]]))</f>
        <v>28546946</v>
      </c>
      <c r="Q521" s="32">
        <f>IF(M521&lt;&gt;"",IF(O521&lt;&gt;0,O521,P521),0)</f>
        <v>28546946</v>
      </c>
      <c r="R521" s="7">
        <f>Table1[[#This Row],[Số còn phải thu ĐK]]+Table1[[#This Row],[Giá Trị HD sau CK]]-Table1[[#This Row],[Số tiền đã thu]]</f>
        <v>0</v>
      </c>
      <c r="S521" s="6">
        <f>IF(Table1[[#This Row],[Ngày hóa đơn]]&lt;&gt;"",Table1[[#This Row],[Ngày hóa đơn]],IF(Table1[[#This Row],[Ngày hạch toán]]&lt;&gt;"",Table1[[#This Row],[Ngày hạch toán]],""))</f>
        <v>46077</v>
      </c>
      <c r="T521" s="7"/>
      <c r="U521" s="6">
        <f>IF(Table1[[#This Row],[Ngày tính CN]]="","",S521+T521)</f>
        <v>46077</v>
      </c>
      <c r="V521" s="32">
        <f ca="1">IF(Table1[[#This Row],[Hạn thanh toán]]="","",IF((U521-NOW())&lt;0,0,(U521-NOW())))</f>
        <v>0</v>
      </c>
      <c r="W521" s="32"/>
      <c r="X521" s="32" t="str">
        <f ca="1">IF(OR(U521="",R521=0),"",IF((U521-NOW())&lt;0,-(U521-NOW()),0))</f>
        <v/>
      </c>
      <c r="Y521" s="2" t="str">
        <f>IF(R521=0,"Đã thanh toán",IF(X521="","",IF(X521&lt;=0,"Chưa đến hạn thanh toán",IF(X521&lt;=30,"Nợ quá hạn 30 ngày",IF(X521&lt;=60,"Nợ quá hạn từ 30 ngày đến 60 ngày",IF(X521&lt;=90,"Nợ quá hạn từ 60 ngày đến 90 ngày",IF(X521&lt;=120,"Nợ quá hạn từ 90 ngày đến 120 ngày","Nợ quá hạn hơn 120 ngày có khả năng mất thanh toán")))))))</f>
        <v>Đã thanh toán</v>
      </c>
      <c r="Z521" s="42">
        <f>IF(S521="","",S521)</f>
        <v>46077</v>
      </c>
      <c r="AA521" s="42">
        <f>IF(M521="","",M521)</f>
        <v>46105</v>
      </c>
      <c r="AD521" s="2" t="str">
        <f>VLOOKUP($A521,MA_KH!$A:$Q,MA_KH!O$1,0)</f>
        <v>MEGA</v>
      </c>
      <c r="AE521" s="2" t="str">
        <f>VLOOKUP($A521,MA_KH!$A:$Q,MA_KH!P$1,0)</f>
        <v>CÔNG TY TNHH MM MEGA MARKET (VIỆT NAM)</v>
      </c>
    </row>
    <row r="522" spans="1:31" ht="25.5" customHeight="1">
      <c r="A522" s="54" t="s">
        <v>16290</v>
      </c>
      <c r="B522" s="54" t="s">
        <v>192</v>
      </c>
      <c r="C522" s="55">
        <v>46066</v>
      </c>
      <c r="D522" s="54" t="s">
        <v>17416</v>
      </c>
      <c r="E522" s="55">
        <v>46066</v>
      </c>
      <c r="F522" s="54" t="s">
        <v>19408</v>
      </c>
      <c r="G522" s="54" t="s">
        <v>17172</v>
      </c>
      <c r="H522" s="56">
        <v>837655</v>
      </c>
      <c r="I522" s="63">
        <v>0</v>
      </c>
      <c r="J522" s="56">
        <v>67012</v>
      </c>
      <c r="K522" s="65">
        <v>904667</v>
      </c>
      <c r="L522" s="64" t="s">
        <v>17238</v>
      </c>
      <c r="M522" s="6">
        <v>46077</v>
      </c>
      <c r="O522" s="32">
        <f>IF(Table1[[#This Row],[Phân loại]]="Tồn đầu kỳ",Table1[[#This Row],[Tổng giá trị]],0)</f>
        <v>0</v>
      </c>
      <c r="P522" s="7">
        <f>IF(Table1[[#This Row],[Số còn phải thu ĐK]]&lt;&gt;0,0,IF(Table1[[#This Row],[Phân loại]]="Bán hàng",Table1[[#This Row],[Tổng giá trị]],-Table1[[#This Row],[Tổng giá trị]]))</f>
        <v>-904667</v>
      </c>
      <c r="Q522" s="32">
        <f>IF(M522&lt;&gt;"",IF(O522&lt;&gt;0,O522,P522),0)</f>
        <v>-904667</v>
      </c>
      <c r="R522" s="7">
        <f>Table1[[#This Row],[Số còn phải thu ĐK]]+Table1[[#This Row],[Giá Trị HD sau CK]]-Table1[[#This Row],[Số tiền đã thu]]</f>
        <v>0</v>
      </c>
      <c r="S522" s="6">
        <f>IF(Table1[[#This Row],[Ngày hóa đơn]]&lt;&gt;"",Table1[[#This Row],[Ngày hóa đơn]],IF(Table1[[#This Row],[Ngày hạch toán]]&lt;&gt;"",Table1[[#This Row],[Ngày hạch toán]],""))</f>
        <v>46066</v>
      </c>
      <c r="T522" s="7"/>
      <c r="U522" s="6">
        <f>IF(Table1[[#This Row],[Ngày tính CN]]="","",S522+T522)</f>
        <v>46066</v>
      </c>
      <c r="V522" s="32">
        <f ca="1">IF(Table1[[#This Row],[Hạn thanh toán]]="","",IF((U522-NOW())&lt;0,0,(U522-NOW())))</f>
        <v>0</v>
      </c>
      <c r="W522" s="32"/>
      <c r="X522" s="32" t="str">
        <f ca="1">IF(OR(U522="",R522=0),"",IF((U522-NOW())&lt;0,-(U522-NOW()),0))</f>
        <v/>
      </c>
      <c r="Y522" s="2" t="str">
        <f>IF(R522=0,"Đã thanh toán",IF(X522="","",IF(X522&lt;=0,"Chưa đến hạn thanh toán",IF(X522&lt;=30,"Nợ quá hạn 30 ngày",IF(X522&lt;=60,"Nợ quá hạn từ 30 ngày đến 60 ngày",IF(X522&lt;=90,"Nợ quá hạn từ 60 ngày đến 90 ngày",IF(X522&lt;=120,"Nợ quá hạn từ 90 ngày đến 120 ngày","Nợ quá hạn hơn 120 ngày có khả năng mất thanh toán")))))))</f>
        <v>Đã thanh toán</v>
      </c>
      <c r="Z522" s="42">
        <f>IF(S522="","",S522)</f>
        <v>46066</v>
      </c>
      <c r="AA522" s="42">
        <f>IF(M522="","",M522)</f>
        <v>46077</v>
      </c>
      <c r="AD522" s="2" t="str">
        <f>VLOOKUP($A522,MA_KH!$A:$Q,MA_KH!O$1,0)</f>
        <v>MEGA</v>
      </c>
      <c r="AE522" s="2" t="str">
        <f>VLOOKUP($A522,MA_KH!$A:$Q,MA_KH!P$1,0)</f>
        <v>CÔNG TY TNHH MM MEGA MARKET (VIỆT NAM)</v>
      </c>
    </row>
    <row r="523" spans="1:31" ht="25.5" customHeight="1">
      <c r="A523" s="54" t="s">
        <v>16308</v>
      </c>
      <c r="B523" s="54" t="s">
        <v>194</v>
      </c>
      <c r="C523" s="55">
        <v>46066</v>
      </c>
      <c r="D523" s="54" t="s">
        <v>17417</v>
      </c>
      <c r="E523" s="55">
        <v>46066</v>
      </c>
      <c r="F523" s="54" t="s">
        <v>19409</v>
      </c>
      <c r="G523" s="54" t="s">
        <v>16886</v>
      </c>
      <c r="H523" s="56">
        <v>3520000</v>
      </c>
      <c r="I523" s="63">
        <v>0</v>
      </c>
      <c r="J523" s="56">
        <v>281600</v>
      </c>
      <c r="K523" s="65">
        <v>3801600</v>
      </c>
      <c r="L523" s="64" t="s">
        <v>17238</v>
      </c>
      <c r="M523" s="6">
        <v>46077</v>
      </c>
      <c r="O523" s="32">
        <f>IF(Table1[[#This Row],[Phân loại]]="Tồn đầu kỳ",Table1[[#This Row],[Tổng giá trị]],0)</f>
        <v>0</v>
      </c>
      <c r="P523" s="7">
        <f>IF(Table1[[#This Row],[Số còn phải thu ĐK]]&lt;&gt;0,0,IF(Table1[[#This Row],[Phân loại]]="Bán hàng",Table1[[#This Row],[Tổng giá trị]],-Table1[[#This Row],[Tổng giá trị]]))</f>
        <v>-3801600</v>
      </c>
      <c r="Q523" s="32">
        <f>IF(M523&lt;&gt;"",IF(O523&lt;&gt;0,O523,P523),0)</f>
        <v>-3801600</v>
      </c>
      <c r="R523" s="7">
        <f>Table1[[#This Row],[Số còn phải thu ĐK]]+Table1[[#This Row],[Giá Trị HD sau CK]]-Table1[[#This Row],[Số tiền đã thu]]</f>
        <v>0</v>
      </c>
      <c r="S523" s="6">
        <f>IF(Table1[[#This Row],[Ngày hóa đơn]]&lt;&gt;"",Table1[[#This Row],[Ngày hóa đơn]],IF(Table1[[#This Row],[Ngày hạch toán]]&lt;&gt;"",Table1[[#This Row],[Ngày hạch toán]],""))</f>
        <v>46066</v>
      </c>
      <c r="T523" s="7"/>
      <c r="U523" s="6">
        <f>IF(Table1[[#This Row],[Ngày tính CN]]="","",S523+T523)</f>
        <v>46066</v>
      </c>
      <c r="V523" s="32">
        <f ca="1">IF(Table1[[#This Row],[Hạn thanh toán]]="","",IF((U523-NOW())&lt;0,0,(U523-NOW())))</f>
        <v>0</v>
      </c>
      <c r="W523" s="32"/>
      <c r="X523" s="32" t="str">
        <f ca="1">IF(OR(U523="",R523=0),"",IF((U523-NOW())&lt;0,-(U523-NOW()),0))</f>
        <v/>
      </c>
      <c r="Y523" s="2" t="str">
        <f>IF(R523=0,"Đã thanh toán",IF(X523="","",IF(X523&lt;=0,"Chưa đến hạn thanh toán",IF(X523&lt;=30,"Nợ quá hạn 30 ngày",IF(X523&lt;=60,"Nợ quá hạn từ 30 ngày đến 60 ngày",IF(X523&lt;=90,"Nợ quá hạn từ 60 ngày đến 90 ngày",IF(X523&lt;=120,"Nợ quá hạn từ 90 ngày đến 120 ngày","Nợ quá hạn hơn 120 ngày có khả năng mất thanh toán")))))))</f>
        <v>Đã thanh toán</v>
      </c>
      <c r="Z523" s="42">
        <f>IF(S523="","",S523)</f>
        <v>46066</v>
      </c>
      <c r="AA523" s="42">
        <f>IF(M523="","",M523)</f>
        <v>46077</v>
      </c>
      <c r="AD523" s="2" t="str">
        <f>VLOOKUP($A523,MA_KH!$A:$Q,MA_KH!O$1,0)</f>
        <v>MEGA</v>
      </c>
      <c r="AE523" s="2" t="str">
        <f>VLOOKUP($A523,MA_KH!$A:$Q,MA_KH!P$1,0)</f>
        <v>CÔNG TY TNHH MM MEGA MARKET (VIỆT NAM)</v>
      </c>
    </row>
    <row r="524" spans="1:31" ht="25.5" customHeight="1">
      <c r="A524" s="54" t="s">
        <v>16291</v>
      </c>
      <c r="B524" s="54" t="s">
        <v>200</v>
      </c>
      <c r="C524" s="55">
        <v>46066</v>
      </c>
      <c r="D524" s="54" t="s">
        <v>17418</v>
      </c>
      <c r="E524" s="55">
        <v>46066</v>
      </c>
      <c r="F524" s="54" t="s">
        <v>19410</v>
      </c>
      <c r="G524" s="54" t="s">
        <v>17345</v>
      </c>
      <c r="H524" s="56">
        <v>9172576</v>
      </c>
      <c r="I524" s="63">
        <v>0</v>
      </c>
      <c r="J524" s="56">
        <v>733806</v>
      </c>
      <c r="K524" s="65">
        <v>9906382</v>
      </c>
      <c r="L524" s="64" t="s">
        <v>17238</v>
      </c>
      <c r="M524" s="6">
        <v>46077</v>
      </c>
      <c r="O524" s="32">
        <f>IF(Table1[[#This Row],[Phân loại]]="Tồn đầu kỳ",Table1[[#This Row],[Tổng giá trị]],0)</f>
        <v>0</v>
      </c>
      <c r="P524" s="7">
        <f>IF(Table1[[#This Row],[Số còn phải thu ĐK]]&lt;&gt;0,0,IF(Table1[[#This Row],[Phân loại]]="Bán hàng",Table1[[#This Row],[Tổng giá trị]],-Table1[[#This Row],[Tổng giá trị]]))</f>
        <v>-9906382</v>
      </c>
      <c r="Q524" s="32">
        <f>IF(M524&lt;&gt;"",IF(O524&lt;&gt;0,O524,P524),0)</f>
        <v>-9906382</v>
      </c>
      <c r="R524" s="7">
        <f>Table1[[#This Row],[Số còn phải thu ĐK]]+Table1[[#This Row],[Giá Trị HD sau CK]]-Table1[[#This Row],[Số tiền đã thu]]</f>
        <v>0</v>
      </c>
      <c r="S524" s="6">
        <f>IF(Table1[[#This Row],[Ngày hóa đơn]]&lt;&gt;"",Table1[[#This Row],[Ngày hóa đơn]],IF(Table1[[#This Row],[Ngày hạch toán]]&lt;&gt;"",Table1[[#This Row],[Ngày hạch toán]],""))</f>
        <v>46066</v>
      </c>
      <c r="T524" s="7"/>
      <c r="U524" s="6">
        <f>IF(Table1[[#This Row],[Ngày tính CN]]="","",S524+T524)</f>
        <v>46066</v>
      </c>
      <c r="V524" s="32">
        <f ca="1">IF(Table1[[#This Row],[Hạn thanh toán]]="","",IF((U524-NOW())&lt;0,0,(U524-NOW())))</f>
        <v>0</v>
      </c>
      <c r="W524" s="32"/>
      <c r="X524" s="32" t="str">
        <f ca="1">IF(OR(U524="",R524=0),"",IF((U524-NOW())&lt;0,-(U524-NOW()),0))</f>
        <v/>
      </c>
      <c r="Y524" s="2" t="str">
        <f>IF(R524=0,"Đã thanh toán",IF(X524="","",IF(X524&lt;=0,"Chưa đến hạn thanh toán",IF(X524&lt;=30,"Nợ quá hạn 30 ngày",IF(X524&lt;=60,"Nợ quá hạn từ 30 ngày đến 60 ngày",IF(X524&lt;=90,"Nợ quá hạn từ 60 ngày đến 90 ngày",IF(X524&lt;=120,"Nợ quá hạn từ 90 ngày đến 120 ngày","Nợ quá hạn hơn 120 ngày có khả năng mất thanh toán")))))))</f>
        <v>Đã thanh toán</v>
      </c>
      <c r="Z524" s="42">
        <f>IF(S524="","",S524)</f>
        <v>46066</v>
      </c>
      <c r="AA524" s="42">
        <f>IF(M524="","",M524)</f>
        <v>46077</v>
      </c>
      <c r="AD524" s="2" t="str">
        <f>VLOOKUP($A524,MA_KH!$A:$Q,MA_KH!O$1,0)</f>
        <v>MEGA</v>
      </c>
      <c r="AE524" s="2" t="str">
        <f>VLOOKUP($A524,MA_KH!$A:$Q,MA_KH!P$1,0)</f>
        <v>CÔNG TY TNHH MM MEGA MARKET (VIỆT NAM)</v>
      </c>
    </row>
    <row r="525" spans="1:31" ht="25.5" customHeight="1">
      <c r="A525" s="54" t="s">
        <v>16299</v>
      </c>
      <c r="B525" s="54" t="s">
        <v>190</v>
      </c>
      <c r="C525" s="55">
        <v>46067</v>
      </c>
      <c r="D525" s="54" t="s">
        <v>17419</v>
      </c>
      <c r="E525" s="55">
        <v>46080</v>
      </c>
      <c r="F525" s="54" t="s">
        <v>19411</v>
      </c>
      <c r="G525" s="54" t="s">
        <v>17420</v>
      </c>
      <c r="H525" s="56">
        <v>4743250</v>
      </c>
      <c r="I525" s="63">
        <v>0</v>
      </c>
      <c r="J525" s="56">
        <v>379460</v>
      </c>
      <c r="K525" s="65">
        <v>5122710</v>
      </c>
      <c r="L525" s="64" t="s">
        <v>17236</v>
      </c>
      <c r="M525" s="6">
        <v>46105</v>
      </c>
      <c r="O525" s="32">
        <f>IF(Table1[[#This Row],[Phân loại]]="Tồn đầu kỳ",Table1[[#This Row],[Tổng giá trị]],0)</f>
        <v>0</v>
      </c>
      <c r="P525" s="7">
        <f>IF(Table1[[#This Row],[Số còn phải thu ĐK]]&lt;&gt;0,0,IF(Table1[[#This Row],[Phân loại]]="Bán hàng",Table1[[#This Row],[Tổng giá trị]],-Table1[[#This Row],[Tổng giá trị]]))</f>
        <v>5122710</v>
      </c>
      <c r="Q525" s="32">
        <f>IF(M525&lt;&gt;"",IF(O525&lt;&gt;0,O525,P525),0)</f>
        <v>5122710</v>
      </c>
      <c r="R525" s="7">
        <f>Table1[[#This Row],[Số còn phải thu ĐK]]+Table1[[#This Row],[Giá Trị HD sau CK]]-Table1[[#This Row],[Số tiền đã thu]]</f>
        <v>0</v>
      </c>
      <c r="S525" s="6">
        <f>IF(Table1[[#This Row],[Ngày hóa đơn]]&lt;&gt;"",Table1[[#This Row],[Ngày hóa đơn]],IF(Table1[[#This Row],[Ngày hạch toán]]&lt;&gt;"",Table1[[#This Row],[Ngày hạch toán]],""))</f>
        <v>46080</v>
      </c>
      <c r="T525" s="7"/>
      <c r="U525" s="6">
        <f>IF(Table1[[#This Row],[Ngày tính CN]]="","",S525+T525)</f>
        <v>46080</v>
      </c>
      <c r="V525" s="32">
        <f ca="1">IF(Table1[[#This Row],[Hạn thanh toán]]="","",IF((U525-NOW())&lt;0,0,(U525-NOW())))</f>
        <v>0</v>
      </c>
      <c r="W525" s="32"/>
      <c r="X525" s="32" t="str">
        <f ca="1">IF(OR(U525="",R525=0),"",IF((U525-NOW())&lt;0,-(U525-NOW()),0))</f>
        <v/>
      </c>
      <c r="Y525" s="2" t="str">
        <f>IF(R525=0,"Đã thanh toán",IF(X525="","",IF(X525&lt;=0,"Chưa đến hạn thanh toán",IF(X525&lt;=30,"Nợ quá hạn 30 ngày",IF(X525&lt;=60,"Nợ quá hạn từ 30 ngày đến 60 ngày",IF(X525&lt;=90,"Nợ quá hạn từ 60 ngày đến 90 ngày",IF(X525&lt;=120,"Nợ quá hạn từ 90 ngày đến 120 ngày","Nợ quá hạn hơn 120 ngày có khả năng mất thanh toán")))))))</f>
        <v>Đã thanh toán</v>
      </c>
      <c r="Z525" s="42">
        <f>IF(S525="","",S525)</f>
        <v>46080</v>
      </c>
      <c r="AA525" s="42">
        <f>IF(M525="","",M525)</f>
        <v>46105</v>
      </c>
      <c r="AD525" s="2" t="str">
        <f>VLOOKUP($A525,MA_KH!$A:$Q,MA_KH!O$1,0)</f>
        <v>MEGA</v>
      </c>
      <c r="AE525" s="2" t="str">
        <f>VLOOKUP($A525,MA_KH!$A:$Q,MA_KH!P$1,0)</f>
        <v>CÔNG TY TNHH MM MEGA MARKET (VIỆT NAM)</v>
      </c>
    </row>
    <row r="526" spans="1:31" ht="25.5" customHeight="1">
      <c r="A526" s="54" t="s">
        <v>16299</v>
      </c>
      <c r="B526" s="54" t="s">
        <v>190</v>
      </c>
      <c r="C526" s="55">
        <v>46067</v>
      </c>
      <c r="D526" s="54" t="s">
        <v>17421</v>
      </c>
      <c r="E526" s="55">
        <v>46081</v>
      </c>
      <c r="F526" s="54" t="s">
        <v>19412</v>
      </c>
      <c r="G526" s="54" t="s">
        <v>17422</v>
      </c>
      <c r="H526" s="56">
        <v>3794600</v>
      </c>
      <c r="I526" s="63">
        <v>0</v>
      </c>
      <c r="J526" s="56">
        <v>303568</v>
      </c>
      <c r="K526" s="65">
        <v>4098168</v>
      </c>
      <c r="L526" s="64" t="s">
        <v>17236</v>
      </c>
      <c r="M526" s="6">
        <v>46105</v>
      </c>
      <c r="O526" s="32">
        <f>IF(Table1[[#This Row],[Phân loại]]="Tồn đầu kỳ",Table1[[#This Row],[Tổng giá trị]],0)</f>
        <v>0</v>
      </c>
      <c r="P526" s="7">
        <f>IF(Table1[[#This Row],[Số còn phải thu ĐK]]&lt;&gt;0,0,IF(Table1[[#This Row],[Phân loại]]="Bán hàng",Table1[[#This Row],[Tổng giá trị]],-Table1[[#This Row],[Tổng giá trị]]))</f>
        <v>4098168</v>
      </c>
      <c r="Q526" s="32">
        <f>IF(M526&lt;&gt;"",IF(O526&lt;&gt;0,O526,P526),0)</f>
        <v>4098168</v>
      </c>
      <c r="R526" s="7">
        <f>Table1[[#This Row],[Số còn phải thu ĐK]]+Table1[[#This Row],[Giá Trị HD sau CK]]-Table1[[#This Row],[Số tiền đã thu]]</f>
        <v>0</v>
      </c>
      <c r="S526" s="6">
        <f>IF(Table1[[#This Row],[Ngày hóa đơn]]&lt;&gt;"",Table1[[#This Row],[Ngày hóa đơn]],IF(Table1[[#This Row],[Ngày hạch toán]]&lt;&gt;"",Table1[[#This Row],[Ngày hạch toán]],""))</f>
        <v>46081</v>
      </c>
      <c r="T526" s="7"/>
      <c r="U526" s="6">
        <f>IF(Table1[[#This Row],[Ngày tính CN]]="","",S526+T526)</f>
        <v>46081</v>
      </c>
      <c r="V526" s="32">
        <f ca="1">IF(Table1[[#This Row],[Hạn thanh toán]]="","",IF((U526-NOW())&lt;0,0,(U526-NOW())))</f>
        <v>0</v>
      </c>
      <c r="W526" s="32"/>
      <c r="X526" s="32" t="str">
        <f ca="1">IF(OR(U526="",R526=0),"",IF((U526-NOW())&lt;0,-(U526-NOW()),0))</f>
        <v/>
      </c>
      <c r="Y526" s="2" t="str">
        <f>IF(R526=0,"Đã thanh toán",IF(X526="","",IF(X526&lt;=0,"Chưa đến hạn thanh toán",IF(X526&lt;=30,"Nợ quá hạn 30 ngày",IF(X526&lt;=60,"Nợ quá hạn từ 30 ngày đến 60 ngày",IF(X526&lt;=90,"Nợ quá hạn từ 60 ngày đến 90 ngày",IF(X526&lt;=120,"Nợ quá hạn từ 90 ngày đến 120 ngày","Nợ quá hạn hơn 120 ngày có khả năng mất thanh toán")))))))</f>
        <v>Đã thanh toán</v>
      </c>
      <c r="Z526" s="42">
        <f>IF(S526="","",S526)</f>
        <v>46081</v>
      </c>
      <c r="AA526" s="42">
        <f>IF(M526="","",M526)</f>
        <v>46105</v>
      </c>
      <c r="AD526" s="2" t="str">
        <f>VLOOKUP($A526,MA_KH!$A:$Q,MA_KH!O$1,0)</f>
        <v>MEGA</v>
      </c>
      <c r="AE526" s="2" t="str">
        <f>VLOOKUP($A526,MA_KH!$A:$Q,MA_KH!P$1,0)</f>
        <v>CÔNG TY TNHH MM MEGA MARKET (VIỆT NAM)</v>
      </c>
    </row>
    <row r="527" spans="1:31" ht="25.5" customHeight="1">
      <c r="A527" s="54" t="s">
        <v>16291</v>
      </c>
      <c r="B527" s="54" t="s">
        <v>200</v>
      </c>
      <c r="C527" s="55">
        <v>46079</v>
      </c>
      <c r="D527" s="54" t="s">
        <v>17423</v>
      </c>
      <c r="E527" s="55">
        <v>46081</v>
      </c>
      <c r="F527" s="54" t="s">
        <v>19413</v>
      </c>
      <c r="G527" s="54" t="s">
        <v>17424</v>
      </c>
      <c r="H527" s="56">
        <v>9958490</v>
      </c>
      <c r="I527" s="63">
        <v>0</v>
      </c>
      <c r="J527" s="56">
        <v>796679</v>
      </c>
      <c r="K527" s="65">
        <v>10755169</v>
      </c>
      <c r="L527" s="64" t="s">
        <v>17236</v>
      </c>
      <c r="M527" s="6">
        <v>46122</v>
      </c>
      <c r="O527" s="32">
        <f>IF(Table1[[#This Row],[Phân loại]]="Tồn đầu kỳ",Table1[[#This Row],[Tổng giá trị]],0)</f>
        <v>0</v>
      </c>
      <c r="P527" s="7">
        <f>IF(Table1[[#This Row],[Số còn phải thu ĐK]]&lt;&gt;0,0,IF(Table1[[#This Row],[Phân loại]]="Bán hàng",Table1[[#This Row],[Tổng giá trị]],-Table1[[#This Row],[Tổng giá trị]]))</f>
        <v>10755169</v>
      </c>
      <c r="Q527" s="32">
        <f>IF(M527&lt;&gt;"",IF(O527&lt;&gt;0,O527,P527),0)</f>
        <v>10755169</v>
      </c>
      <c r="R527" s="7">
        <f>Table1[[#This Row],[Số còn phải thu ĐK]]+Table1[[#This Row],[Giá Trị HD sau CK]]-Table1[[#This Row],[Số tiền đã thu]]</f>
        <v>0</v>
      </c>
      <c r="S527" s="6">
        <f>IF(Table1[[#This Row],[Ngày hóa đơn]]&lt;&gt;"",Table1[[#This Row],[Ngày hóa đơn]],IF(Table1[[#This Row],[Ngày hạch toán]]&lt;&gt;"",Table1[[#This Row],[Ngày hạch toán]],""))</f>
        <v>46081</v>
      </c>
      <c r="T527" s="7"/>
      <c r="U527" s="6">
        <f>IF(Table1[[#This Row],[Ngày tính CN]]="","",S527+T527)</f>
        <v>46081</v>
      </c>
      <c r="V527" s="32">
        <f ca="1">IF(Table1[[#This Row],[Hạn thanh toán]]="","",IF((U527-NOW())&lt;0,0,(U527-NOW())))</f>
        <v>0</v>
      </c>
      <c r="W527" s="32"/>
      <c r="X527" s="32" t="str">
        <f ca="1">IF(OR(U527="",R527=0),"",IF((U527-NOW())&lt;0,-(U527-NOW()),0))</f>
        <v/>
      </c>
      <c r="Y527" s="2" t="str">
        <f>IF(R527=0,"Đã thanh toán",IF(X527="","",IF(X527&lt;=0,"Chưa đến hạn thanh toán",IF(X527&lt;=30,"Nợ quá hạn 30 ngày",IF(X527&lt;=60,"Nợ quá hạn từ 30 ngày đến 60 ngày",IF(X527&lt;=90,"Nợ quá hạn từ 60 ngày đến 90 ngày",IF(X527&lt;=120,"Nợ quá hạn từ 90 ngày đến 120 ngày","Nợ quá hạn hơn 120 ngày có khả năng mất thanh toán")))))))</f>
        <v>Đã thanh toán</v>
      </c>
      <c r="Z527" s="42">
        <f>IF(S527="","",S527)</f>
        <v>46081</v>
      </c>
      <c r="AA527" s="42">
        <f>IF(M527="","",M527)</f>
        <v>46122</v>
      </c>
      <c r="AD527" s="2" t="str">
        <f>VLOOKUP($A527,MA_KH!$A:$Q,MA_KH!O$1,0)</f>
        <v>MEGA</v>
      </c>
      <c r="AE527" s="2" t="str">
        <f>VLOOKUP($A527,MA_KH!$A:$Q,MA_KH!P$1,0)</f>
        <v>CÔNG TY TNHH MM MEGA MARKET (VIỆT NAM)</v>
      </c>
    </row>
    <row r="528" spans="1:31" ht="25.5" customHeight="1">
      <c r="A528" s="54" t="s">
        <v>16288</v>
      </c>
      <c r="B528" s="54" t="s">
        <v>294</v>
      </c>
      <c r="C528" s="55">
        <v>46079</v>
      </c>
      <c r="D528" s="54" t="s">
        <v>17425</v>
      </c>
      <c r="E528" s="55">
        <v>46081</v>
      </c>
      <c r="F528" s="54" t="s">
        <v>19414</v>
      </c>
      <c r="G528" s="54" t="s">
        <v>17426</v>
      </c>
      <c r="H528" s="56">
        <v>2381320</v>
      </c>
      <c r="I528" s="63">
        <v>0</v>
      </c>
      <c r="J528" s="56">
        <v>190506</v>
      </c>
      <c r="K528" s="65">
        <v>2571826</v>
      </c>
      <c r="L528" s="64" t="s">
        <v>17236</v>
      </c>
      <c r="M528" s="6">
        <v>46122</v>
      </c>
      <c r="O528" s="32">
        <f>IF(Table1[[#This Row],[Phân loại]]="Tồn đầu kỳ",Table1[[#This Row],[Tổng giá trị]],0)</f>
        <v>0</v>
      </c>
      <c r="P528" s="7">
        <f>IF(Table1[[#This Row],[Số còn phải thu ĐK]]&lt;&gt;0,0,IF(Table1[[#This Row],[Phân loại]]="Bán hàng",Table1[[#This Row],[Tổng giá trị]],-Table1[[#This Row],[Tổng giá trị]]))</f>
        <v>2571826</v>
      </c>
      <c r="Q528" s="32">
        <f>IF(M528&lt;&gt;"",IF(O528&lt;&gt;0,O528,P528),0)</f>
        <v>2571826</v>
      </c>
      <c r="R528" s="7">
        <f>Table1[[#This Row],[Số còn phải thu ĐK]]+Table1[[#This Row],[Giá Trị HD sau CK]]-Table1[[#This Row],[Số tiền đã thu]]</f>
        <v>0</v>
      </c>
      <c r="S528" s="6">
        <f>IF(Table1[[#This Row],[Ngày hóa đơn]]&lt;&gt;"",Table1[[#This Row],[Ngày hóa đơn]],IF(Table1[[#This Row],[Ngày hạch toán]]&lt;&gt;"",Table1[[#This Row],[Ngày hạch toán]],""))</f>
        <v>46081</v>
      </c>
      <c r="T528" s="7"/>
      <c r="U528" s="6">
        <f>IF(Table1[[#This Row],[Ngày tính CN]]="","",S528+T528)</f>
        <v>46081</v>
      </c>
      <c r="V528" s="32">
        <f ca="1">IF(Table1[[#This Row],[Hạn thanh toán]]="","",IF((U528-NOW())&lt;0,0,(U528-NOW())))</f>
        <v>0</v>
      </c>
      <c r="W528" s="32"/>
      <c r="X528" s="32" t="str">
        <f ca="1">IF(OR(U528="",R528=0),"",IF((U528-NOW())&lt;0,-(U528-NOW()),0))</f>
        <v/>
      </c>
      <c r="Y528" s="2" t="str">
        <f>IF(R528=0,"Đã thanh toán",IF(X528="","",IF(X528&lt;=0,"Chưa đến hạn thanh toán",IF(X528&lt;=30,"Nợ quá hạn 30 ngày",IF(X528&lt;=60,"Nợ quá hạn từ 30 ngày đến 60 ngày",IF(X528&lt;=90,"Nợ quá hạn từ 60 ngày đến 90 ngày",IF(X528&lt;=120,"Nợ quá hạn từ 90 ngày đến 120 ngày","Nợ quá hạn hơn 120 ngày có khả năng mất thanh toán")))))))</f>
        <v>Đã thanh toán</v>
      </c>
      <c r="Z528" s="42">
        <f>IF(S528="","",S528)</f>
        <v>46081</v>
      </c>
      <c r="AA528" s="42">
        <f>IF(M528="","",M528)</f>
        <v>46122</v>
      </c>
      <c r="AD528" s="2" t="str">
        <f>VLOOKUP($A528,MA_KH!$A:$Q,MA_KH!O$1,0)</f>
        <v>MEGA</v>
      </c>
      <c r="AE528" s="2" t="str">
        <f>VLOOKUP($A528,MA_KH!$A:$Q,MA_KH!P$1,0)</f>
        <v>CÔNG TY TNHH MM MEGA MARKET (VIỆT NAM)</v>
      </c>
    </row>
    <row r="529" spans="1:31" ht="25.5" customHeight="1">
      <c r="A529" s="54" t="s">
        <v>16290</v>
      </c>
      <c r="B529" s="54" t="s">
        <v>192</v>
      </c>
      <c r="C529" s="55">
        <v>46079</v>
      </c>
      <c r="D529" s="54" t="s">
        <v>17427</v>
      </c>
      <c r="E529" s="55">
        <v>46081</v>
      </c>
      <c r="F529" s="54" t="s">
        <v>19415</v>
      </c>
      <c r="G529" s="54" t="s">
        <v>17428</v>
      </c>
      <c r="H529" s="56">
        <v>5994040</v>
      </c>
      <c r="I529" s="63">
        <v>0</v>
      </c>
      <c r="J529" s="56">
        <v>479523</v>
      </c>
      <c r="K529" s="65">
        <v>6473563</v>
      </c>
      <c r="L529" s="64" t="s">
        <v>17236</v>
      </c>
      <c r="M529" s="6">
        <v>46122</v>
      </c>
      <c r="O529" s="32">
        <f>IF(Table1[[#This Row],[Phân loại]]="Tồn đầu kỳ",Table1[[#This Row],[Tổng giá trị]],0)</f>
        <v>0</v>
      </c>
      <c r="P529" s="7">
        <f>IF(Table1[[#This Row],[Số còn phải thu ĐK]]&lt;&gt;0,0,IF(Table1[[#This Row],[Phân loại]]="Bán hàng",Table1[[#This Row],[Tổng giá trị]],-Table1[[#This Row],[Tổng giá trị]]))</f>
        <v>6473563</v>
      </c>
      <c r="Q529" s="32">
        <f>IF(M529&lt;&gt;"",IF(O529&lt;&gt;0,O529,P529),0)</f>
        <v>6473563</v>
      </c>
      <c r="R529" s="7">
        <f>Table1[[#This Row],[Số còn phải thu ĐK]]+Table1[[#This Row],[Giá Trị HD sau CK]]-Table1[[#This Row],[Số tiền đã thu]]</f>
        <v>0</v>
      </c>
      <c r="S529" s="6">
        <f>IF(Table1[[#This Row],[Ngày hóa đơn]]&lt;&gt;"",Table1[[#This Row],[Ngày hóa đơn]],IF(Table1[[#This Row],[Ngày hạch toán]]&lt;&gt;"",Table1[[#This Row],[Ngày hạch toán]],""))</f>
        <v>46081</v>
      </c>
      <c r="T529" s="7"/>
      <c r="U529" s="6">
        <f>IF(Table1[[#This Row],[Ngày tính CN]]="","",S529+T529)</f>
        <v>46081</v>
      </c>
      <c r="V529" s="32">
        <f ca="1">IF(Table1[[#This Row],[Hạn thanh toán]]="","",IF((U529-NOW())&lt;0,0,(U529-NOW())))</f>
        <v>0</v>
      </c>
      <c r="W529" s="32"/>
      <c r="X529" s="32" t="str">
        <f ca="1">IF(OR(U529="",R529=0),"",IF((U529-NOW())&lt;0,-(U529-NOW()),0))</f>
        <v/>
      </c>
      <c r="Y529" s="2" t="str">
        <f>IF(R529=0,"Đã thanh toán",IF(X529="","",IF(X529&lt;=0,"Chưa đến hạn thanh toán",IF(X529&lt;=30,"Nợ quá hạn 30 ngày",IF(X529&lt;=60,"Nợ quá hạn từ 30 ngày đến 60 ngày",IF(X529&lt;=90,"Nợ quá hạn từ 60 ngày đến 90 ngày",IF(X529&lt;=120,"Nợ quá hạn từ 90 ngày đến 120 ngày","Nợ quá hạn hơn 120 ngày có khả năng mất thanh toán")))))))</f>
        <v>Đã thanh toán</v>
      </c>
      <c r="Z529" s="42">
        <f>IF(S529="","",S529)</f>
        <v>46081</v>
      </c>
      <c r="AA529" s="42">
        <f>IF(M529="","",M529)</f>
        <v>46122</v>
      </c>
      <c r="AD529" s="2" t="str">
        <f>VLOOKUP($A529,MA_KH!$A:$Q,MA_KH!O$1,0)</f>
        <v>MEGA</v>
      </c>
      <c r="AE529" s="2" t="str">
        <f>VLOOKUP($A529,MA_KH!$A:$Q,MA_KH!P$1,0)</f>
        <v>CÔNG TY TNHH MM MEGA MARKET (VIỆT NAM)</v>
      </c>
    </row>
    <row r="530" spans="1:31" ht="25.5" customHeight="1">
      <c r="A530" s="54" t="s">
        <v>16308</v>
      </c>
      <c r="B530" s="54" t="s">
        <v>194</v>
      </c>
      <c r="C530" s="55">
        <v>46079</v>
      </c>
      <c r="D530" s="54" t="s">
        <v>17429</v>
      </c>
      <c r="E530" s="55">
        <v>46081</v>
      </c>
      <c r="F530" s="54" t="s">
        <v>19416</v>
      </c>
      <c r="G530" s="54" t="s">
        <v>17430</v>
      </c>
      <c r="H530" s="56">
        <v>12056255</v>
      </c>
      <c r="I530" s="63">
        <v>0</v>
      </c>
      <c r="J530" s="56">
        <v>964500</v>
      </c>
      <c r="K530" s="65">
        <v>13020755</v>
      </c>
      <c r="L530" s="64" t="s">
        <v>17236</v>
      </c>
      <c r="M530" s="6">
        <v>46122</v>
      </c>
      <c r="O530" s="32">
        <f>IF(Table1[[#This Row],[Phân loại]]="Tồn đầu kỳ",Table1[[#This Row],[Tổng giá trị]],0)</f>
        <v>0</v>
      </c>
      <c r="P530" s="7">
        <f>IF(Table1[[#This Row],[Số còn phải thu ĐK]]&lt;&gt;0,0,IF(Table1[[#This Row],[Phân loại]]="Bán hàng",Table1[[#This Row],[Tổng giá trị]],-Table1[[#This Row],[Tổng giá trị]]))</f>
        <v>13020755</v>
      </c>
      <c r="Q530" s="32">
        <f>IF(M530&lt;&gt;"",IF(O530&lt;&gt;0,O530,P530),0)</f>
        <v>13020755</v>
      </c>
      <c r="R530" s="7">
        <f>Table1[[#This Row],[Số còn phải thu ĐK]]+Table1[[#This Row],[Giá Trị HD sau CK]]-Table1[[#This Row],[Số tiền đã thu]]</f>
        <v>0</v>
      </c>
      <c r="S530" s="6">
        <f>IF(Table1[[#This Row],[Ngày hóa đơn]]&lt;&gt;"",Table1[[#This Row],[Ngày hóa đơn]],IF(Table1[[#This Row],[Ngày hạch toán]]&lt;&gt;"",Table1[[#This Row],[Ngày hạch toán]],""))</f>
        <v>46081</v>
      </c>
      <c r="T530" s="7"/>
      <c r="U530" s="6">
        <f>IF(Table1[[#This Row],[Ngày tính CN]]="","",S530+T530)</f>
        <v>46081</v>
      </c>
      <c r="V530" s="32">
        <f ca="1">IF(Table1[[#This Row],[Hạn thanh toán]]="","",IF((U530-NOW())&lt;0,0,(U530-NOW())))</f>
        <v>0</v>
      </c>
      <c r="W530" s="32"/>
      <c r="X530" s="32" t="str">
        <f ca="1">IF(OR(U530="",R530=0),"",IF((U530-NOW())&lt;0,-(U530-NOW()),0))</f>
        <v/>
      </c>
      <c r="Y530" s="2" t="str">
        <f>IF(R530=0,"Đã thanh toán",IF(X530="","",IF(X530&lt;=0,"Chưa đến hạn thanh toán",IF(X530&lt;=30,"Nợ quá hạn 30 ngày",IF(X530&lt;=60,"Nợ quá hạn từ 30 ngày đến 60 ngày",IF(X530&lt;=90,"Nợ quá hạn từ 60 ngày đến 90 ngày",IF(X530&lt;=120,"Nợ quá hạn từ 90 ngày đến 120 ngày","Nợ quá hạn hơn 120 ngày có khả năng mất thanh toán")))))))</f>
        <v>Đã thanh toán</v>
      </c>
      <c r="Z530" s="42">
        <f>IF(S530="","",S530)</f>
        <v>46081</v>
      </c>
      <c r="AA530" s="42">
        <f>IF(M530="","",M530)</f>
        <v>46122</v>
      </c>
      <c r="AD530" s="2" t="str">
        <f>VLOOKUP($A530,MA_KH!$A:$Q,MA_KH!O$1,0)</f>
        <v>MEGA</v>
      </c>
      <c r="AE530" s="2" t="str">
        <f>VLOOKUP($A530,MA_KH!$A:$Q,MA_KH!P$1,0)</f>
        <v>CÔNG TY TNHH MM MEGA MARKET (VIỆT NAM)</v>
      </c>
    </row>
    <row r="531" spans="1:31" ht="25.5" customHeight="1">
      <c r="A531" s="54" t="s">
        <v>16310</v>
      </c>
      <c r="B531" s="54" t="s">
        <v>196</v>
      </c>
      <c r="C531" s="55">
        <v>46079</v>
      </c>
      <c r="D531" s="54" t="s">
        <v>17431</v>
      </c>
      <c r="E531" s="55">
        <v>46081</v>
      </c>
      <c r="F531" s="54" t="s">
        <v>19417</v>
      </c>
      <c r="G531" s="54" t="s">
        <v>17432</v>
      </c>
      <c r="H531" s="56">
        <v>3547430</v>
      </c>
      <c r="I531" s="63">
        <v>0</v>
      </c>
      <c r="J531" s="56">
        <v>283794</v>
      </c>
      <c r="K531" s="65">
        <v>3831224</v>
      </c>
      <c r="L531" s="64" t="s">
        <v>17236</v>
      </c>
      <c r="M531" s="6">
        <v>46122</v>
      </c>
      <c r="O531" s="32">
        <f>IF(Table1[[#This Row],[Phân loại]]="Tồn đầu kỳ",Table1[[#This Row],[Tổng giá trị]],0)</f>
        <v>0</v>
      </c>
      <c r="P531" s="7">
        <f>IF(Table1[[#This Row],[Số còn phải thu ĐK]]&lt;&gt;0,0,IF(Table1[[#This Row],[Phân loại]]="Bán hàng",Table1[[#This Row],[Tổng giá trị]],-Table1[[#This Row],[Tổng giá trị]]))</f>
        <v>3831224</v>
      </c>
      <c r="Q531" s="32">
        <f>IF(M531&lt;&gt;"",IF(O531&lt;&gt;0,O531,P531),0)</f>
        <v>3831224</v>
      </c>
      <c r="R531" s="7">
        <f>Table1[[#This Row],[Số còn phải thu ĐK]]+Table1[[#This Row],[Giá Trị HD sau CK]]-Table1[[#This Row],[Số tiền đã thu]]</f>
        <v>0</v>
      </c>
      <c r="S531" s="6">
        <f>IF(Table1[[#This Row],[Ngày hóa đơn]]&lt;&gt;"",Table1[[#This Row],[Ngày hóa đơn]],IF(Table1[[#This Row],[Ngày hạch toán]]&lt;&gt;"",Table1[[#This Row],[Ngày hạch toán]],""))</f>
        <v>46081</v>
      </c>
      <c r="T531" s="7"/>
      <c r="U531" s="6">
        <f>IF(Table1[[#This Row],[Ngày tính CN]]="","",S531+T531)</f>
        <v>46081</v>
      </c>
      <c r="V531" s="32">
        <f ca="1">IF(Table1[[#This Row],[Hạn thanh toán]]="","",IF((U531-NOW())&lt;0,0,(U531-NOW())))</f>
        <v>0</v>
      </c>
      <c r="W531" s="32"/>
      <c r="X531" s="32" t="str">
        <f ca="1">IF(OR(U531="",R531=0),"",IF((U531-NOW())&lt;0,-(U531-NOW()),0))</f>
        <v/>
      </c>
      <c r="Y531" s="2" t="str">
        <f>IF(R531=0,"Đã thanh toán",IF(X531="","",IF(X531&lt;=0,"Chưa đến hạn thanh toán",IF(X531&lt;=30,"Nợ quá hạn 30 ngày",IF(X531&lt;=60,"Nợ quá hạn từ 30 ngày đến 60 ngày",IF(X531&lt;=90,"Nợ quá hạn từ 60 ngày đến 90 ngày",IF(X531&lt;=120,"Nợ quá hạn từ 90 ngày đến 120 ngày","Nợ quá hạn hơn 120 ngày có khả năng mất thanh toán")))))))</f>
        <v>Đã thanh toán</v>
      </c>
      <c r="Z531" s="42">
        <f>IF(S531="","",S531)</f>
        <v>46081</v>
      </c>
      <c r="AA531" s="42">
        <f>IF(M531="","",M531)</f>
        <v>46122</v>
      </c>
      <c r="AD531" s="2" t="str">
        <f>VLOOKUP($A531,MA_KH!$A:$Q,MA_KH!O$1,0)</f>
        <v>MEGA</v>
      </c>
      <c r="AE531" s="2" t="str">
        <f>VLOOKUP($A531,MA_KH!$A:$Q,MA_KH!P$1,0)</f>
        <v>CÔNG TY TNHH MM MEGA MARKET (VIỆT NAM)</v>
      </c>
    </row>
    <row r="532" spans="1:31" ht="25.5" customHeight="1">
      <c r="A532" s="54" t="s">
        <v>16309</v>
      </c>
      <c r="B532" s="54" t="s">
        <v>255</v>
      </c>
      <c r="C532" s="55">
        <v>46079</v>
      </c>
      <c r="D532" s="54" t="s">
        <v>17433</v>
      </c>
      <c r="E532" s="55">
        <v>46081</v>
      </c>
      <c r="F532" s="54" t="s">
        <v>19418</v>
      </c>
      <c r="G532" s="54" t="s">
        <v>17434</v>
      </c>
      <c r="H532" s="56">
        <v>1468620</v>
      </c>
      <c r="I532" s="63">
        <v>0</v>
      </c>
      <c r="J532" s="56">
        <v>117490</v>
      </c>
      <c r="K532" s="65">
        <v>1586110</v>
      </c>
      <c r="L532" s="64" t="s">
        <v>17236</v>
      </c>
      <c r="M532" s="6">
        <v>46122</v>
      </c>
      <c r="O532" s="32">
        <f>IF(Table1[[#This Row],[Phân loại]]="Tồn đầu kỳ",Table1[[#This Row],[Tổng giá trị]],0)</f>
        <v>0</v>
      </c>
      <c r="P532" s="7">
        <f>IF(Table1[[#This Row],[Số còn phải thu ĐK]]&lt;&gt;0,0,IF(Table1[[#This Row],[Phân loại]]="Bán hàng",Table1[[#This Row],[Tổng giá trị]],-Table1[[#This Row],[Tổng giá trị]]))</f>
        <v>1586110</v>
      </c>
      <c r="Q532" s="32">
        <f>IF(M532&lt;&gt;"",IF(O532&lt;&gt;0,O532,P532),0)</f>
        <v>1586110</v>
      </c>
      <c r="R532" s="7">
        <f>Table1[[#This Row],[Số còn phải thu ĐK]]+Table1[[#This Row],[Giá Trị HD sau CK]]-Table1[[#This Row],[Số tiền đã thu]]</f>
        <v>0</v>
      </c>
      <c r="S532" s="6">
        <f>IF(Table1[[#This Row],[Ngày hóa đơn]]&lt;&gt;"",Table1[[#This Row],[Ngày hóa đơn]],IF(Table1[[#This Row],[Ngày hạch toán]]&lt;&gt;"",Table1[[#This Row],[Ngày hạch toán]],""))</f>
        <v>46081</v>
      </c>
      <c r="T532" s="7"/>
      <c r="U532" s="6">
        <f>IF(Table1[[#This Row],[Ngày tính CN]]="","",S532+T532)</f>
        <v>46081</v>
      </c>
      <c r="V532" s="32">
        <f ca="1">IF(Table1[[#This Row],[Hạn thanh toán]]="","",IF((U532-NOW())&lt;0,0,(U532-NOW())))</f>
        <v>0</v>
      </c>
      <c r="W532" s="32"/>
      <c r="X532" s="32" t="str">
        <f ca="1">IF(OR(U532="",R532=0),"",IF((U532-NOW())&lt;0,-(U532-NOW()),0))</f>
        <v/>
      </c>
      <c r="Y532" s="2" t="str">
        <f>IF(R532=0,"Đã thanh toán",IF(X532="","",IF(X532&lt;=0,"Chưa đến hạn thanh toán",IF(X532&lt;=30,"Nợ quá hạn 30 ngày",IF(X532&lt;=60,"Nợ quá hạn từ 30 ngày đến 60 ngày",IF(X532&lt;=90,"Nợ quá hạn từ 60 ngày đến 90 ngày",IF(X532&lt;=120,"Nợ quá hạn từ 90 ngày đến 120 ngày","Nợ quá hạn hơn 120 ngày có khả năng mất thanh toán")))))))</f>
        <v>Đã thanh toán</v>
      </c>
      <c r="Z532" s="42">
        <f>IF(S532="","",S532)</f>
        <v>46081</v>
      </c>
      <c r="AA532" s="42">
        <f>IF(M532="","",M532)</f>
        <v>46122</v>
      </c>
      <c r="AD532" s="2" t="str">
        <f>VLOOKUP($A532,MA_KH!$A:$Q,MA_KH!O$1,0)</f>
        <v>MEGA</v>
      </c>
      <c r="AE532" s="2" t="str">
        <f>VLOOKUP($A532,MA_KH!$A:$Q,MA_KH!P$1,0)</f>
        <v>CÔNG TY TNHH MM MEGA MARKET (VIỆT NAM)</v>
      </c>
    </row>
    <row r="533" spans="1:31" ht="25.5" customHeight="1">
      <c r="A533" s="54" t="s">
        <v>16295</v>
      </c>
      <c r="B533" s="54" t="s">
        <v>198</v>
      </c>
      <c r="C533" s="55">
        <v>46079</v>
      </c>
      <c r="D533" s="54" t="s">
        <v>17435</v>
      </c>
      <c r="E533" s="55">
        <v>46081</v>
      </c>
      <c r="F533" s="54" t="s">
        <v>19419</v>
      </c>
      <c r="G533" s="54" t="s">
        <v>17436</v>
      </c>
      <c r="H533" s="56">
        <v>3849940</v>
      </c>
      <c r="I533" s="63">
        <v>0</v>
      </c>
      <c r="J533" s="56">
        <v>307995</v>
      </c>
      <c r="K533" s="65">
        <v>4157935</v>
      </c>
      <c r="L533" s="64" t="s">
        <v>17236</v>
      </c>
      <c r="M533" s="6">
        <v>46122</v>
      </c>
      <c r="O533" s="32">
        <f>IF(Table1[[#This Row],[Phân loại]]="Tồn đầu kỳ",Table1[[#This Row],[Tổng giá trị]],0)</f>
        <v>0</v>
      </c>
      <c r="P533" s="7">
        <f>IF(Table1[[#This Row],[Số còn phải thu ĐK]]&lt;&gt;0,0,IF(Table1[[#This Row],[Phân loại]]="Bán hàng",Table1[[#This Row],[Tổng giá trị]],-Table1[[#This Row],[Tổng giá trị]]))</f>
        <v>4157935</v>
      </c>
      <c r="Q533" s="32">
        <f>IF(M533&lt;&gt;"",IF(O533&lt;&gt;0,O533,P533),0)</f>
        <v>4157935</v>
      </c>
      <c r="R533" s="7">
        <f>Table1[[#This Row],[Số còn phải thu ĐK]]+Table1[[#This Row],[Giá Trị HD sau CK]]-Table1[[#This Row],[Số tiền đã thu]]</f>
        <v>0</v>
      </c>
      <c r="S533" s="6">
        <f>IF(Table1[[#This Row],[Ngày hóa đơn]]&lt;&gt;"",Table1[[#This Row],[Ngày hóa đơn]],IF(Table1[[#This Row],[Ngày hạch toán]]&lt;&gt;"",Table1[[#This Row],[Ngày hạch toán]],""))</f>
        <v>46081</v>
      </c>
      <c r="T533" s="7"/>
      <c r="U533" s="6">
        <f>IF(Table1[[#This Row],[Ngày tính CN]]="","",S533+T533)</f>
        <v>46081</v>
      </c>
      <c r="V533" s="32">
        <f ca="1">IF(Table1[[#This Row],[Hạn thanh toán]]="","",IF((U533-NOW())&lt;0,0,(U533-NOW())))</f>
        <v>0</v>
      </c>
      <c r="W533" s="32"/>
      <c r="X533" s="32" t="str">
        <f ca="1">IF(OR(U533="",R533=0),"",IF((U533-NOW())&lt;0,-(U533-NOW()),0))</f>
        <v/>
      </c>
      <c r="Y533" s="2" t="str">
        <f>IF(R533=0,"Đã thanh toán",IF(X533="","",IF(X533&lt;=0,"Chưa đến hạn thanh toán",IF(X533&lt;=30,"Nợ quá hạn 30 ngày",IF(X533&lt;=60,"Nợ quá hạn từ 30 ngày đến 60 ngày",IF(X533&lt;=90,"Nợ quá hạn từ 60 ngày đến 90 ngày",IF(X533&lt;=120,"Nợ quá hạn từ 90 ngày đến 120 ngày","Nợ quá hạn hơn 120 ngày có khả năng mất thanh toán")))))))</f>
        <v>Đã thanh toán</v>
      </c>
      <c r="Z533" s="42">
        <f>IF(S533="","",S533)</f>
        <v>46081</v>
      </c>
      <c r="AA533" s="42">
        <f>IF(M533="","",M533)</f>
        <v>46122</v>
      </c>
      <c r="AD533" s="2" t="str">
        <f>VLOOKUP($A533,MA_KH!$A:$Q,MA_KH!O$1,0)</f>
        <v>MEGA</v>
      </c>
      <c r="AE533" s="2" t="str">
        <f>VLOOKUP($A533,MA_KH!$A:$Q,MA_KH!P$1,0)</f>
        <v>CÔNG TY TNHH MM MEGA MARKET (VIỆT NAM)</v>
      </c>
    </row>
    <row r="534" spans="1:31" ht="25.5" customHeight="1">
      <c r="A534" s="54" t="s">
        <v>16295</v>
      </c>
      <c r="B534" s="54" t="s">
        <v>198</v>
      </c>
      <c r="C534" s="55">
        <v>46079</v>
      </c>
      <c r="D534" s="54" t="s">
        <v>17437</v>
      </c>
      <c r="E534" s="55">
        <v>46081</v>
      </c>
      <c r="F534" s="54" t="s">
        <v>19420</v>
      </c>
      <c r="G534" s="54" t="s">
        <v>17438</v>
      </c>
      <c r="H534" s="56">
        <v>5266965</v>
      </c>
      <c r="I534" s="63">
        <v>0</v>
      </c>
      <c r="J534" s="56">
        <v>421357</v>
      </c>
      <c r="K534" s="65">
        <v>5688322</v>
      </c>
      <c r="L534" s="64" t="s">
        <v>17236</v>
      </c>
      <c r="M534" s="6">
        <v>46122</v>
      </c>
      <c r="O534" s="32">
        <f>IF(Table1[[#This Row],[Phân loại]]="Tồn đầu kỳ",Table1[[#This Row],[Tổng giá trị]],0)</f>
        <v>0</v>
      </c>
      <c r="P534" s="7">
        <f>IF(Table1[[#This Row],[Số còn phải thu ĐK]]&lt;&gt;0,0,IF(Table1[[#This Row],[Phân loại]]="Bán hàng",Table1[[#This Row],[Tổng giá trị]],-Table1[[#This Row],[Tổng giá trị]]))</f>
        <v>5688322</v>
      </c>
      <c r="Q534" s="32">
        <f>IF(M534&lt;&gt;"",IF(O534&lt;&gt;0,O534,P534),0)</f>
        <v>5688322</v>
      </c>
      <c r="R534" s="7">
        <f>Table1[[#This Row],[Số còn phải thu ĐK]]+Table1[[#This Row],[Giá Trị HD sau CK]]-Table1[[#This Row],[Số tiền đã thu]]</f>
        <v>0</v>
      </c>
      <c r="S534" s="6">
        <f>IF(Table1[[#This Row],[Ngày hóa đơn]]&lt;&gt;"",Table1[[#This Row],[Ngày hóa đơn]],IF(Table1[[#This Row],[Ngày hạch toán]]&lt;&gt;"",Table1[[#This Row],[Ngày hạch toán]],""))</f>
        <v>46081</v>
      </c>
      <c r="T534" s="7"/>
      <c r="U534" s="6">
        <f>IF(Table1[[#This Row],[Ngày tính CN]]="","",S534+T534)</f>
        <v>46081</v>
      </c>
      <c r="V534" s="32">
        <f ca="1">IF(Table1[[#This Row],[Hạn thanh toán]]="","",IF((U534-NOW())&lt;0,0,(U534-NOW())))</f>
        <v>0</v>
      </c>
      <c r="W534" s="32"/>
      <c r="X534" s="32" t="str">
        <f ca="1">IF(OR(U534="",R534=0),"",IF((U534-NOW())&lt;0,-(U534-NOW()),0))</f>
        <v/>
      </c>
      <c r="Y534" s="2" t="str">
        <f>IF(R534=0,"Đã thanh toán",IF(X534="","",IF(X534&lt;=0,"Chưa đến hạn thanh toán",IF(X534&lt;=30,"Nợ quá hạn 30 ngày",IF(X534&lt;=60,"Nợ quá hạn từ 30 ngày đến 60 ngày",IF(X534&lt;=90,"Nợ quá hạn từ 60 ngày đến 90 ngày",IF(X534&lt;=120,"Nợ quá hạn từ 90 ngày đến 120 ngày","Nợ quá hạn hơn 120 ngày có khả năng mất thanh toán")))))))</f>
        <v>Đã thanh toán</v>
      </c>
      <c r="Z534" s="42">
        <f>IF(S534="","",S534)</f>
        <v>46081</v>
      </c>
      <c r="AA534" s="42">
        <f>IF(M534="","",M534)</f>
        <v>46122</v>
      </c>
      <c r="AD534" s="2" t="str">
        <f>VLOOKUP($A534,MA_KH!$A:$Q,MA_KH!O$1,0)</f>
        <v>MEGA</v>
      </c>
      <c r="AE534" s="2" t="str">
        <f>VLOOKUP($A534,MA_KH!$A:$Q,MA_KH!P$1,0)</f>
        <v>CÔNG TY TNHH MM MEGA MARKET (VIỆT NAM)</v>
      </c>
    </row>
    <row r="535" spans="1:31" ht="25.5" customHeight="1">
      <c r="A535" s="54" t="s">
        <v>16291</v>
      </c>
      <c r="B535" s="54" t="s">
        <v>200</v>
      </c>
      <c r="C535" s="55">
        <v>46079</v>
      </c>
      <c r="D535" s="54" t="s">
        <v>17439</v>
      </c>
      <c r="E535" s="55">
        <v>46081</v>
      </c>
      <c r="F535" s="54" t="s">
        <v>19421</v>
      </c>
      <c r="G535" s="54" t="s">
        <v>17440</v>
      </c>
      <c r="H535" s="56">
        <v>2282170</v>
      </c>
      <c r="I535" s="63">
        <v>0</v>
      </c>
      <c r="J535" s="56">
        <v>182574</v>
      </c>
      <c r="K535" s="65">
        <v>2464744</v>
      </c>
      <c r="L535" s="64" t="s">
        <v>17236</v>
      </c>
      <c r="M535" s="6">
        <v>46122</v>
      </c>
      <c r="O535" s="32">
        <f>IF(Table1[[#This Row],[Phân loại]]="Tồn đầu kỳ",Table1[[#This Row],[Tổng giá trị]],0)</f>
        <v>0</v>
      </c>
      <c r="P535" s="7">
        <f>IF(Table1[[#This Row],[Số còn phải thu ĐK]]&lt;&gt;0,0,IF(Table1[[#This Row],[Phân loại]]="Bán hàng",Table1[[#This Row],[Tổng giá trị]],-Table1[[#This Row],[Tổng giá trị]]))</f>
        <v>2464744</v>
      </c>
      <c r="Q535" s="32">
        <f>IF(M535&lt;&gt;"",IF(O535&lt;&gt;0,O535,P535),0)</f>
        <v>2464744</v>
      </c>
      <c r="R535" s="7">
        <f>Table1[[#This Row],[Số còn phải thu ĐK]]+Table1[[#This Row],[Giá Trị HD sau CK]]-Table1[[#This Row],[Số tiền đã thu]]</f>
        <v>0</v>
      </c>
      <c r="S535" s="6">
        <f>IF(Table1[[#This Row],[Ngày hóa đơn]]&lt;&gt;"",Table1[[#This Row],[Ngày hóa đơn]],IF(Table1[[#This Row],[Ngày hạch toán]]&lt;&gt;"",Table1[[#This Row],[Ngày hạch toán]],""))</f>
        <v>46081</v>
      </c>
      <c r="T535" s="7"/>
      <c r="U535" s="6">
        <f>IF(Table1[[#This Row],[Ngày tính CN]]="","",S535+T535)</f>
        <v>46081</v>
      </c>
      <c r="V535" s="32">
        <f ca="1">IF(Table1[[#This Row],[Hạn thanh toán]]="","",IF((U535-NOW())&lt;0,0,(U535-NOW())))</f>
        <v>0</v>
      </c>
      <c r="W535" s="32"/>
      <c r="X535" s="32" t="str">
        <f ca="1">IF(OR(U535="",R535=0),"",IF((U535-NOW())&lt;0,-(U535-NOW()),0))</f>
        <v/>
      </c>
      <c r="Y535" s="2" t="str">
        <f>IF(R535=0,"Đã thanh toán",IF(X535="","",IF(X535&lt;=0,"Chưa đến hạn thanh toán",IF(X535&lt;=30,"Nợ quá hạn 30 ngày",IF(X535&lt;=60,"Nợ quá hạn từ 30 ngày đến 60 ngày",IF(X535&lt;=90,"Nợ quá hạn từ 60 ngày đến 90 ngày",IF(X535&lt;=120,"Nợ quá hạn từ 90 ngày đến 120 ngày","Nợ quá hạn hơn 120 ngày có khả năng mất thanh toán")))))))</f>
        <v>Đã thanh toán</v>
      </c>
      <c r="Z535" s="42">
        <f>IF(S535="","",S535)</f>
        <v>46081</v>
      </c>
      <c r="AA535" s="42">
        <f>IF(M535="","",M535)</f>
        <v>46122</v>
      </c>
      <c r="AD535" s="2" t="str">
        <f>VLOOKUP($A535,MA_KH!$A:$Q,MA_KH!O$1,0)</f>
        <v>MEGA</v>
      </c>
      <c r="AE535" s="2" t="str">
        <f>VLOOKUP($A535,MA_KH!$A:$Q,MA_KH!P$1,0)</f>
        <v>CÔNG TY TNHH MM MEGA MARKET (VIỆT NAM)</v>
      </c>
    </row>
    <row r="536" spans="1:31" ht="25.5" customHeight="1">
      <c r="A536" s="54" t="s">
        <v>16307</v>
      </c>
      <c r="B536" s="54" t="s">
        <v>202</v>
      </c>
      <c r="C536" s="55">
        <v>46079</v>
      </c>
      <c r="D536" s="54" t="s">
        <v>17441</v>
      </c>
      <c r="E536" s="55">
        <v>46081</v>
      </c>
      <c r="F536" s="54" t="s">
        <v>19422</v>
      </c>
      <c r="G536" s="54" t="s">
        <v>17442</v>
      </c>
      <c r="H536" s="56">
        <v>14690985</v>
      </c>
      <c r="I536" s="63">
        <v>0</v>
      </c>
      <c r="J536" s="56">
        <v>1175279</v>
      </c>
      <c r="K536" s="65">
        <v>15866264</v>
      </c>
      <c r="L536" s="64" t="s">
        <v>17236</v>
      </c>
      <c r="M536" s="6">
        <v>46122</v>
      </c>
      <c r="O536" s="32">
        <f>IF(Table1[[#This Row],[Phân loại]]="Tồn đầu kỳ",Table1[[#This Row],[Tổng giá trị]],0)</f>
        <v>0</v>
      </c>
      <c r="P536" s="7">
        <f>IF(Table1[[#This Row],[Số còn phải thu ĐK]]&lt;&gt;0,0,IF(Table1[[#This Row],[Phân loại]]="Bán hàng",Table1[[#This Row],[Tổng giá trị]],-Table1[[#This Row],[Tổng giá trị]]))</f>
        <v>15866264</v>
      </c>
      <c r="Q536" s="32">
        <f>IF(M536&lt;&gt;"",IF(O536&lt;&gt;0,O536,P536),0)</f>
        <v>15866264</v>
      </c>
      <c r="R536" s="7">
        <f>Table1[[#This Row],[Số còn phải thu ĐK]]+Table1[[#This Row],[Giá Trị HD sau CK]]-Table1[[#This Row],[Số tiền đã thu]]</f>
        <v>0</v>
      </c>
      <c r="S536" s="6">
        <f>IF(Table1[[#This Row],[Ngày hóa đơn]]&lt;&gt;"",Table1[[#This Row],[Ngày hóa đơn]],IF(Table1[[#This Row],[Ngày hạch toán]]&lt;&gt;"",Table1[[#This Row],[Ngày hạch toán]],""))</f>
        <v>46081</v>
      </c>
      <c r="T536" s="7"/>
      <c r="U536" s="6">
        <f>IF(Table1[[#This Row],[Ngày tính CN]]="","",S536+T536)</f>
        <v>46081</v>
      </c>
      <c r="V536" s="32">
        <f ca="1">IF(Table1[[#This Row],[Hạn thanh toán]]="","",IF((U536-NOW())&lt;0,0,(U536-NOW())))</f>
        <v>0</v>
      </c>
      <c r="W536" s="32"/>
      <c r="X536" s="32" t="str">
        <f ca="1">IF(OR(U536="",R536=0),"",IF((U536-NOW())&lt;0,-(U536-NOW()),0))</f>
        <v/>
      </c>
      <c r="Y536" s="2" t="str">
        <f>IF(R536=0,"Đã thanh toán",IF(X536="","",IF(X536&lt;=0,"Chưa đến hạn thanh toán",IF(X536&lt;=30,"Nợ quá hạn 30 ngày",IF(X536&lt;=60,"Nợ quá hạn từ 30 ngày đến 60 ngày",IF(X536&lt;=90,"Nợ quá hạn từ 60 ngày đến 90 ngày",IF(X536&lt;=120,"Nợ quá hạn từ 90 ngày đến 120 ngày","Nợ quá hạn hơn 120 ngày có khả năng mất thanh toán")))))))</f>
        <v>Đã thanh toán</v>
      </c>
      <c r="Z536" s="42">
        <f>IF(S536="","",S536)</f>
        <v>46081</v>
      </c>
      <c r="AA536" s="42">
        <f>IF(M536="","",M536)</f>
        <v>46122</v>
      </c>
      <c r="AD536" s="2" t="str">
        <f>VLOOKUP($A536,MA_KH!$A:$Q,MA_KH!O$1,0)</f>
        <v>MEGA</v>
      </c>
      <c r="AE536" s="2" t="str">
        <f>VLOOKUP($A536,MA_KH!$A:$Q,MA_KH!P$1,0)</f>
        <v>CÔNG TY TNHH MM MEGA MARKET (VIỆT NAM)</v>
      </c>
    </row>
    <row r="537" spans="1:31" ht="25.5" customHeight="1">
      <c r="A537" s="54" t="s">
        <v>16307</v>
      </c>
      <c r="B537" s="54" t="s">
        <v>202</v>
      </c>
      <c r="C537" s="55">
        <v>46079</v>
      </c>
      <c r="D537" s="54" t="s">
        <v>17443</v>
      </c>
      <c r="E537" s="55">
        <v>46081</v>
      </c>
      <c r="F537" s="54" t="s">
        <v>19423</v>
      </c>
      <c r="G537" s="54" t="s">
        <v>17444</v>
      </c>
      <c r="H537" s="56">
        <v>10417175</v>
      </c>
      <c r="I537" s="63">
        <v>0</v>
      </c>
      <c r="J537" s="56">
        <v>833374</v>
      </c>
      <c r="K537" s="65">
        <v>11250549</v>
      </c>
      <c r="L537" s="64" t="s">
        <v>17236</v>
      </c>
      <c r="M537" s="6">
        <v>46122</v>
      </c>
      <c r="O537" s="32">
        <f>IF(Table1[[#This Row],[Phân loại]]="Tồn đầu kỳ",Table1[[#This Row],[Tổng giá trị]],0)</f>
        <v>0</v>
      </c>
      <c r="P537" s="7">
        <f>IF(Table1[[#This Row],[Số còn phải thu ĐK]]&lt;&gt;0,0,IF(Table1[[#This Row],[Phân loại]]="Bán hàng",Table1[[#This Row],[Tổng giá trị]],-Table1[[#This Row],[Tổng giá trị]]))</f>
        <v>11250549</v>
      </c>
      <c r="Q537" s="32">
        <f>IF(M537&lt;&gt;"",IF(O537&lt;&gt;0,O537,P537),0)</f>
        <v>11250549</v>
      </c>
      <c r="R537" s="7">
        <f>Table1[[#This Row],[Số còn phải thu ĐK]]+Table1[[#This Row],[Giá Trị HD sau CK]]-Table1[[#This Row],[Số tiền đã thu]]</f>
        <v>0</v>
      </c>
      <c r="S537" s="6">
        <f>IF(Table1[[#This Row],[Ngày hóa đơn]]&lt;&gt;"",Table1[[#This Row],[Ngày hóa đơn]],IF(Table1[[#This Row],[Ngày hạch toán]]&lt;&gt;"",Table1[[#This Row],[Ngày hạch toán]],""))</f>
        <v>46081</v>
      </c>
      <c r="T537" s="7"/>
      <c r="U537" s="6">
        <f>IF(Table1[[#This Row],[Ngày tính CN]]="","",S537+T537)</f>
        <v>46081</v>
      </c>
      <c r="V537" s="32">
        <f ca="1">IF(Table1[[#This Row],[Hạn thanh toán]]="","",IF((U537-NOW())&lt;0,0,(U537-NOW())))</f>
        <v>0</v>
      </c>
      <c r="W537" s="32"/>
      <c r="X537" s="32" t="str">
        <f ca="1">IF(OR(U537="",R537=0),"",IF((U537-NOW())&lt;0,-(U537-NOW()),0))</f>
        <v/>
      </c>
      <c r="Y537" s="2" t="str">
        <f>IF(R537=0,"Đã thanh toán",IF(X537="","",IF(X537&lt;=0,"Chưa đến hạn thanh toán",IF(X537&lt;=30,"Nợ quá hạn 30 ngày",IF(X537&lt;=60,"Nợ quá hạn từ 30 ngày đến 60 ngày",IF(X537&lt;=90,"Nợ quá hạn từ 60 ngày đến 90 ngày",IF(X537&lt;=120,"Nợ quá hạn từ 90 ngày đến 120 ngày","Nợ quá hạn hơn 120 ngày có khả năng mất thanh toán")))))))</f>
        <v>Đã thanh toán</v>
      </c>
      <c r="Z537" s="42">
        <f>IF(S537="","",S537)</f>
        <v>46081</v>
      </c>
      <c r="AA537" s="42">
        <f>IF(M537="","",M537)</f>
        <v>46122</v>
      </c>
      <c r="AD537" s="2" t="str">
        <f>VLOOKUP($A537,MA_KH!$A:$Q,MA_KH!O$1,0)</f>
        <v>MEGA</v>
      </c>
      <c r="AE537" s="2" t="str">
        <f>VLOOKUP($A537,MA_KH!$A:$Q,MA_KH!P$1,0)</f>
        <v>CÔNG TY TNHH MM MEGA MARKET (VIỆT NAM)</v>
      </c>
    </row>
    <row r="538" spans="1:31" ht="25.5" customHeight="1">
      <c r="A538" s="54" t="s">
        <v>16299</v>
      </c>
      <c r="B538" s="54" t="s">
        <v>190</v>
      </c>
      <c r="C538" s="55">
        <v>46079</v>
      </c>
      <c r="D538" s="54" t="s">
        <v>17445</v>
      </c>
      <c r="E538" s="55">
        <v>46081</v>
      </c>
      <c r="F538" s="54" t="s">
        <v>19424</v>
      </c>
      <c r="G538" s="54" t="s">
        <v>17446</v>
      </c>
      <c r="H538" s="56">
        <v>19998010</v>
      </c>
      <c r="I538" s="63">
        <v>0</v>
      </c>
      <c r="J538" s="56">
        <v>1599841</v>
      </c>
      <c r="K538" s="65">
        <v>21597851</v>
      </c>
      <c r="L538" s="64" t="s">
        <v>17236</v>
      </c>
      <c r="M538" s="6">
        <v>46122</v>
      </c>
      <c r="O538" s="32">
        <f>IF(Table1[[#This Row],[Phân loại]]="Tồn đầu kỳ",Table1[[#This Row],[Tổng giá trị]],0)</f>
        <v>0</v>
      </c>
      <c r="P538" s="7">
        <f>IF(Table1[[#This Row],[Số còn phải thu ĐK]]&lt;&gt;0,0,IF(Table1[[#This Row],[Phân loại]]="Bán hàng",Table1[[#This Row],[Tổng giá trị]],-Table1[[#This Row],[Tổng giá trị]]))</f>
        <v>21597851</v>
      </c>
      <c r="Q538" s="32">
        <f>IF(M538&lt;&gt;"",IF(O538&lt;&gt;0,O538,P538),0)</f>
        <v>21597851</v>
      </c>
      <c r="R538" s="7">
        <f>Table1[[#This Row],[Số còn phải thu ĐK]]+Table1[[#This Row],[Giá Trị HD sau CK]]-Table1[[#This Row],[Số tiền đã thu]]</f>
        <v>0</v>
      </c>
      <c r="S538" s="6">
        <f>IF(Table1[[#This Row],[Ngày hóa đơn]]&lt;&gt;"",Table1[[#This Row],[Ngày hóa đơn]],IF(Table1[[#This Row],[Ngày hạch toán]]&lt;&gt;"",Table1[[#This Row],[Ngày hạch toán]],""))</f>
        <v>46081</v>
      </c>
      <c r="T538" s="7"/>
      <c r="U538" s="6">
        <f>IF(Table1[[#This Row],[Ngày tính CN]]="","",S538+T538)</f>
        <v>46081</v>
      </c>
      <c r="V538" s="32">
        <f ca="1">IF(Table1[[#This Row],[Hạn thanh toán]]="","",IF((U538-NOW())&lt;0,0,(U538-NOW())))</f>
        <v>0</v>
      </c>
      <c r="W538" s="32"/>
      <c r="X538" s="32" t="str">
        <f ca="1">IF(OR(U538="",R538=0),"",IF((U538-NOW())&lt;0,-(U538-NOW()),0))</f>
        <v/>
      </c>
      <c r="Y538" s="2" t="str">
        <f>IF(R538=0,"Đã thanh toán",IF(X538="","",IF(X538&lt;=0,"Chưa đến hạn thanh toán",IF(X538&lt;=30,"Nợ quá hạn 30 ngày",IF(X538&lt;=60,"Nợ quá hạn từ 30 ngày đến 60 ngày",IF(X538&lt;=90,"Nợ quá hạn từ 60 ngày đến 90 ngày",IF(X538&lt;=120,"Nợ quá hạn từ 90 ngày đến 120 ngày","Nợ quá hạn hơn 120 ngày có khả năng mất thanh toán")))))))</f>
        <v>Đã thanh toán</v>
      </c>
      <c r="Z538" s="42">
        <f>IF(S538="","",S538)</f>
        <v>46081</v>
      </c>
      <c r="AA538" s="42">
        <f>IF(M538="","",M538)</f>
        <v>46122</v>
      </c>
      <c r="AD538" s="2" t="str">
        <f>VLOOKUP($A538,MA_KH!$A:$Q,MA_KH!O$1,0)</f>
        <v>MEGA</v>
      </c>
      <c r="AE538" s="2" t="str">
        <f>VLOOKUP($A538,MA_KH!$A:$Q,MA_KH!P$1,0)</f>
        <v>CÔNG TY TNHH MM MEGA MARKET (VIỆT NAM)</v>
      </c>
    </row>
    <row r="539" spans="1:31" ht="25.5" customHeight="1">
      <c r="A539" s="54" t="s">
        <v>16303</v>
      </c>
      <c r="B539" s="54" t="s">
        <v>102</v>
      </c>
      <c r="C539" s="55">
        <v>46079</v>
      </c>
      <c r="D539" s="54" t="s">
        <v>17447</v>
      </c>
      <c r="E539" s="55">
        <v>46079</v>
      </c>
      <c r="F539" s="54" t="s">
        <v>19425</v>
      </c>
      <c r="G539" s="54" t="s">
        <v>16988</v>
      </c>
      <c r="H539" s="56">
        <v>964078</v>
      </c>
      <c r="I539" s="63">
        <v>0</v>
      </c>
      <c r="J539" s="56">
        <v>77126</v>
      </c>
      <c r="K539" s="65">
        <v>1041204</v>
      </c>
      <c r="L539" s="64" t="s">
        <v>17238</v>
      </c>
      <c r="M539" s="6">
        <v>46091</v>
      </c>
      <c r="O539" s="32">
        <f>IF(Table1[[#This Row],[Phân loại]]="Tồn đầu kỳ",Table1[[#This Row],[Tổng giá trị]],0)</f>
        <v>0</v>
      </c>
      <c r="P539" s="7">
        <f>IF(Table1[[#This Row],[Số còn phải thu ĐK]]&lt;&gt;0,0,IF(Table1[[#This Row],[Phân loại]]="Bán hàng",Table1[[#This Row],[Tổng giá trị]],-Table1[[#This Row],[Tổng giá trị]]))</f>
        <v>-1041204</v>
      </c>
      <c r="Q539" s="32">
        <f>IF(M539&lt;&gt;"",IF(O539&lt;&gt;0,O539,P539),0)</f>
        <v>-1041204</v>
      </c>
      <c r="R539" s="7">
        <f>Table1[[#This Row],[Số còn phải thu ĐK]]+Table1[[#This Row],[Giá Trị HD sau CK]]-Table1[[#This Row],[Số tiền đã thu]]</f>
        <v>0</v>
      </c>
      <c r="S539" s="6">
        <f>IF(Table1[[#This Row],[Ngày hóa đơn]]&lt;&gt;"",Table1[[#This Row],[Ngày hóa đơn]],IF(Table1[[#This Row],[Ngày hạch toán]]&lt;&gt;"",Table1[[#This Row],[Ngày hạch toán]],""))</f>
        <v>46079</v>
      </c>
      <c r="T539" s="7"/>
      <c r="U539" s="6">
        <f>IF(Table1[[#This Row],[Ngày tính CN]]="","",S539+T539)</f>
        <v>46079</v>
      </c>
      <c r="V539" s="32">
        <f ca="1">IF(Table1[[#This Row],[Hạn thanh toán]]="","",IF((U539-NOW())&lt;0,0,(U539-NOW())))</f>
        <v>0</v>
      </c>
      <c r="W539" s="32"/>
      <c r="X539" s="32" t="str">
        <f ca="1">IF(OR(U539="",R539=0),"",IF((U539-NOW())&lt;0,-(U539-NOW()),0))</f>
        <v/>
      </c>
      <c r="Y539" s="2" t="str">
        <f>IF(R539=0,"Đã thanh toán",IF(X539="","",IF(X539&lt;=0,"Chưa đến hạn thanh toán",IF(X539&lt;=30,"Nợ quá hạn 30 ngày",IF(X539&lt;=60,"Nợ quá hạn từ 30 ngày đến 60 ngày",IF(X539&lt;=90,"Nợ quá hạn từ 60 ngày đến 90 ngày",IF(X539&lt;=120,"Nợ quá hạn từ 90 ngày đến 120 ngày","Nợ quá hạn hơn 120 ngày có khả năng mất thanh toán")))))))</f>
        <v>Đã thanh toán</v>
      </c>
      <c r="Z539" s="42">
        <f>IF(S539="","",S539)</f>
        <v>46079</v>
      </c>
      <c r="AA539" s="42">
        <f>IF(M539="","",M539)</f>
        <v>46091</v>
      </c>
      <c r="AD539" s="2" t="str">
        <f>VLOOKUP($A539,MA_KH!$A:$Q,MA_KH!O$1,0)</f>
        <v>MEGA</v>
      </c>
      <c r="AE539" s="2" t="str">
        <f>VLOOKUP($A539,MA_KH!$A:$Q,MA_KH!P$1,0)</f>
        <v>CÔNG TY TNHH MM MEGA MARKET (VIỆT NAM)</v>
      </c>
    </row>
    <row r="540" spans="1:31" ht="25.5" customHeight="1">
      <c r="A540" s="54" t="s">
        <v>16303</v>
      </c>
      <c r="B540" s="54" t="s">
        <v>102</v>
      </c>
      <c r="C540" s="55">
        <v>46079</v>
      </c>
      <c r="D540" s="54" t="s">
        <v>17448</v>
      </c>
      <c r="E540" s="55">
        <v>46079</v>
      </c>
      <c r="F540" s="54" t="s">
        <v>19284</v>
      </c>
      <c r="G540" s="54" t="s">
        <v>17408</v>
      </c>
      <c r="H540" s="56">
        <v>290000</v>
      </c>
      <c r="I540" s="63">
        <v>0</v>
      </c>
      <c r="J540" s="56">
        <v>23200</v>
      </c>
      <c r="K540" s="65">
        <v>313200</v>
      </c>
      <c r="L540" s="64" t="s">
        <v>17238</v>
      </c>
      <c r="M540" s="6">
        <v>46091</v>
      </c>
      <c r="O540" s="32">
        <f>IF(Table1[[#This Row],[Phân loại]]="Tồn đầu kỳ",Table1[[#This Row],[Tổng giá trị]],0)</f>
        <v>0</v>
      </c>
      <c r="P540" s="7">
        <f>IF(Table1[[#This Row],[Số còn phải thu ĐK]]&lt;&gt;0,0,IF(Table1[[#This Row],[Phân loại]]="Bán hàng",Table1[[#This Row],[Tổng giá trị]],-Table1[[#This Row],[Tổng giá trị]]))</f>
        <v>-313200</v>
      </c>
      <c r="Q540" s="32">
        <f>IF(M540&lt;&gt;"",IF(O540&lt;&gt;0,O540,P540),0)</f>
        <v>-313200</v>
      </c>
      <c r="R540" s="7">
        <f>Table1[[#This Row],[Số còn phải thu ĐK]]+Table1[[#This Row],[Giá Trị HD sau CK]]-Table1[[#This Row],[Số tiền đã thu]]</f>
        <v>0</v>
      </c>
      <c r="S540" s="6">
        <f>IF(Table1[[#This Row],[Ngày hóa đơn]]&lt;&gt;"",Table1[[#This Row],[Ngày hóa đơn]],IF(Table1[[#This Row],[Ngày hạch toán]]&lt;&gt;"",Table1[[#This Row],[Ngày hạch toán]],""))</f>
        <v>46079</v>
      </c>
      <c r="T540" s="7"/>
      <c r="U540" s="6">
        <f>IF(Table1[[#This Row],[Ngày tính CN]]="","",S540+T540)</f>
        <v>46079</v>
      </c>
      <c r="V540" s="32">
        <f ca="1">IF(Table1[[#This Row],[Hạn thanh toán]]="","",IF((U540-NOW())&lt;0,0,(U540-NOW())))</f>
        <v>0</v>
      </c>
      <c r="W540" s="32"/>
      <c r="X540" s="32" t="str">
        <f ca="1">IF(OR(U540="",R540=0),"",IF((U540-NOW())&lt;0,-(U540-NOW()),0))</f>
        <v/>
      </c>
      <c r="Y540" s="2" t="str">
        <f>IF(R540=0,"Đã thanh toán",IF(X540="","",IF(X540&lt;=0,"Chưa đến hạn thanh toán",IF(X540&lt;=30,"Nợ quá hạn 30 ngày",IF(X540&lt;=60,"Nợ quá hạn từ 30 ngày đến 60 ngày",IF(X540&lt;=90,"Nợ quá hạn từ 60 ngày đến 90 ngày",IF(X540&lt;=120,"Nợ quá hạn từ 90 ngày đến 120 ngày","Nợ quá hạn hơn 120 ngày có khả năng mất thanh toán")))))))</f>
        <v>Đã thanh toán</v>
      </c>
      <c r="Z540" s="42">
        <f>IF(S540="","",S540)</f>
        <v>46079</v>
      </c>
      <c r="AA540" s="42">
        <f>IF(M540="","",M540)</f>
        <v>46091</v>
      </c>
      <c r="AD540" s="2" t="str">
        <f>VLOOKUP($A540,MA_KH!$A:$Q,MA_KH!O$1,0)</f>
        <v>MEGA</v>
      </c>
      <c r="AE540" s="2" t="str">
        <f>VLOOKUP($A540,MA_KH!$A:$Q,MA_KH!P$1,0)</f>
        <v>CÔNG TY TNHH MM MEGA MARKET (VIỆT NAM)</v>
      </c>
    </row>
    <row r="541" spans="1:31" ht="25.5" customHeight="1">
      <c r="A541" s="54" t="s">
        <v>16295</v>
      </c>
      <c r="B541" s="54" t="s">
        <v>198</v>
      </c>
      <c r="C541" s="55">
        <v>46079</v>
      </c>
      <c r="D541" s="54" t="s">
        <v>17449</v>
      </c>
      <c r="E541" s="55">
        <v>46079</v>
      </c>
      <c r="F541" s="54" t="s">
        <v>19426</v>
      </c>
      <c r="G541" s="54" t="s">
        <v>16990</v>
      </c>
      <c r="H541" s="56">
        <v>1547500</v>
      </c>
      <c r="I541" s="63">
        <v>0</v>
      </c>
      <c r="J541" s="56">
        <v>123800</v>
      </c>
      <c r="K541" s="65">
        <v>1671300</v>
      </c>
      <c r="L541" s="64" t="s">
        <v>17238</v>
      </c>
      <c r="M541" s="6">
        <v>46091</v>
      </c>
      <c r="O541" s="32">
        <f>IF(Table1[[#This Row],[Phân loại]]="Tồn đầu kỳ",Table1[[#This Row],[Tổng giá trị]],0)</f>
        <v>0</v>
      </c>
      <c r="P541" s="7">
        <f>IF(Table1[[#This Row],[Số còn phải thu ĐK]]&lt;&gt;0,0,IF(Table1[[#This Row],[Phân loại]]="Bán hàng",Table1[[#This Row],[Tổng giá trị]],-Table1[[#This Row],[Tổng giá trị]]))</f>
        <v>-1671300</v>
      </c>
      <c r="Q541" s="32">
        <f>IF(M541&lt;&gt;"",IF(O541&lt;&gt;0,O541,P541),0)</f>
        <v>-1671300</v>
      </c>
      <c r="R541" s="7">
        <f>Table1[[#This Row],[Số còn phải thu ĐK]]+Table1[[#This Row],[Giá Trị HD sau CK]]-Table1[[#This Row],[Số tiền đã thu]]</f>
        <v>0</v>
      </c>
      <c r="S541" s="6">
        <f>IF(Table1[[#This Row],[Ngày hóa đơn]]&lt;&gt;"",Table1[[#This Row],[Ngày hóa đơn]],IF(Table1[[#This Row],[Ngày hạch toán]]&lt;&gt;"",Table1[[#This Row],[Ngày hạch toán]],""))</f>
        <v>46079</v>
      </c>
      <c r="T541" s="7"/>
      <c r="U541" s="6">
        <f>IF(Table1[[#This Row],[Ngày tính CN]]="","",S541+T541)</f>
        <v>46079</v>
      </c>
      <c r="V541" s="32">
        <f ca="1">IF(Table1[[#This Row],[Hạn thanh toán]]="","",IF((U541-NOW())&lt;0,0,(U541-NOW())))</f>
        <v>0</v>
      </c>
      <c r="W541" s="32"/>
      <c r="X541" s="32" t="str">
        <f ca="1">IF(OR(U541="",R541=0),"",IF((U541-NOW())&lt;0,-(U541-NOW()),0))</f>
        <v/>
      </c>
      <c r="Y541" s="2" t="str">
        <f>IF(R541=0,"Đã thanh toán",IF(X541="","",IF(X541&lt;=0,"Chưa đến hạn thanh toán",IF(X541&lt;=30,"Nợ quá hạn 30 ngày",IF(X541&lt;=60,"Nợ quá hạn từ 30 ngày đến 60 ngày",IF(X541&lt;=90,"Nợ quá hạn từ 60 ngày đến 90 ngày",IF(X541&lt;=120,"Nợ quá hạn từ 90 ngày đến 120 ngày","Nợ quá hạn hơn 120 ngày có khả năng mất thanh toán")))))))</f>
        <v>Đã thanh toán</v>
      </c>
      <c r="Z541" s="42">
        <f>IF(S541="","",S541)</f>
        <v>46079</v>
      </c>
      <c r="AA541" s="42">
        <f>IF(M541="","",M541)</f>
        <v>46091</v>
      </c>
      <c r="AD541" s="2" t="str">
        <f>VLOOKUP($A541,MA_KH!$A:$Q,MA_KH!O$1,0)</f>
        <v>MEGA</v>
      </c>
      <c r="AE541" s="2" t="str">
        <f>VLOOKUP($A541,MA_KH!$A:$Q,MA_KH!P$1,0)</f>
        <v>CÔNG TY TNHH MM MEGA MARKET (VIỆT NAM)</v>
      </c>
    </row>
    <row r="542" spans="1:31" ht="25.5" customHeight="1">
      <c r="A542" s="54" t="s">
        <v>16290</v>
      </c>
      <c r="B542" s="54" t="s">
        <v>192</v>
      </c>
      <c r="C542" s="55">
        <v>46079</v>
      </c>
      <c r="D542" s="54" t="s">
        <v>17450</v>
      </c>
      <c r="E542" s="55">
        <v>46079</v>
      </c>
      <c r="F542" s="54" t="s">
        <v>18896</v>
      </c>
      <c r="G542" s="54" t="s">
        <v>17172</v>
      </c>
      <c r="H542" s="56">
        <v>1024270</v>
      </c>
      <c r="I542" s="63">
        <v>0</v>
      </c>
      <c r="J542" s="56">
        <v>81941</v>
      </c>
      <c r="K542" s="65">
        <v>1106211</v>
      </c>
      <c r="L542" s="64" t="s">
        <v>17238</v>
      </c>
      <c r="M542" s="6">
        <v>46091</v>
      </c>
      <c r="O542" s="32">
        <f>IF(Table1[[#This Row],[Phân loại]]="Tồn đầu kỳ",Table1[[#This Row],[Tổng giá trị]],0)</f>
        <v>0</v>
      </c>
      <c r="P542" s="7">
        <f>IF(Table1[[#This Row],[Số còn phải thu ĐK]]&lt;&gt;0,0,IF(Table1[[#This Row],[Phân loại]]="Bán hàng",Table1[[#This Row],[Tổng giá trị]],-Table1[[#This Row],[Tổng giá trị]]))</f>
        <v>-1106211</v>
      </c>
      <c r="Q542" s="32">
        <f>IF(M542&lt;&gt;"",IF(O542&lt;&gt;0,O542,P542),0)</f>
        <v>-1106211</v>
      </c>
      <c r="R542" s="7">
        <f>Table1[[#This Row],[Số còn phải thu ĐK]]+Table1[[#This Row],[Giá Trị HD sau CK]]-Table1[[#This Row],[Số tiền đã thu]]</f>
        <v>0</v>
      </c>
      <c r="S542" s="6">
        <f>IF(Table1[[#This Row],[Ngày hóa đơn]]&lt;&gt;"",Table1[[#This Row],[Ngày hóa đơn]],IF(Table1[[#This Row],[Ngày hạch toán]]&lt;&gt;"",Table1[[#This Row],[Ngày hạch toán]],""))</f>
        <v>46079</v>
      </c>
      <c r="T542" s="7"/>
      <c r="U542" s="6">
        <f>IF(Table1[[#This Row],[Ngày tính CN]]="","",S542+T542)</f>
        <v>46079</v>
      </c>
      <c r="V542" s="32">
        <f ca="1">IF(Table1[[#This Row],[Hạn thanh toán]]="","",IF((U542-NOW())&lt;0,0,(U542-NOW())))</f>
        <v>0</v>
      </c>
      <c r="W542" s="32"/>
      <c r="X542" s="32" t="str">
        <f ca="1">IF(OR(U542="",R542=0),"",IF((U542-NOW())&lt;0,-(U542-NOW()),0))</f>
        <v/>
      </c>
      <c r="Y542" s="2" t="str">
        <f>IF(R542=0,"Đã thanh toán",IF(X542="","",IF(X542&lt;=0,"Chưa đến hạn thanh toán",IF(X542&lt;=30,"Nợ quá hạn 30 ngày",IF(X542&lt;=60,"Nợ quá hạn từ 30 ngày đến 60 ngày",IF(X542&lt;=90,"Nợ quá hạn từ 60 ngày đến 90 ngày",IF(X542&lt;=120,"Nợ quá hạn từ 90 ngày đến 120 ngày","Nợ quá hạn hơn 120 ngày có khả năng mất thanh toán")))))))</f>
        <v>Đã thanh toán</v>
      </c>
      <c r="Z542" s="42">
        <f>IF(S542="","",S542)</f>
        <v>46079</v>
      </c>
      <c r="AA542" s="42">
        <f>IF(M542="","",M542)</f>
        <v>46091</v>
      </c>
      <c r="AD542" s="2" t="str">
        <f>VLOOKUP($A542,MA_KH!$A:$Q,MA_KH!O$1,0)</f>
        <v>MEGA</v>
      </c>
      <c r="AE542" s="2" t="str">
        <f>VLOOKUP($A542,MA_KH!$A:$Q,MA_KH!P$1,0)</f>
        <v>CÔNG TY TNHH MM MEGA MARKET (VIỆT NAM)</v>
      </c>
    </row>
    <row r="543" spans="1:31" ht="25.5" customHeight="1">
      <c r="A543" s="54" t="s">
        <v>16307</v>
      </c>
      <c r="B543" s="54" t="s">
        <v>202</v>
      </c>
      <c r="C543" s="55">
        <v>46079</v>
      </c>
      <c r="D543" s="54" t="s">
        <v>17451</v>
      </c>
      <c r="E543" s="55">
        <v>46079</v>
      </c>
      <c r="F543" s="54" t="s">
        <v>19427</v>
      </c>
      <c r="G543" s="54" t="s">
        <v>17174</v>
      </c>
      <c r="H543" s="56">
        <v>820509</v>
      </c>
      <c r="I543" s="63">
        <v>0</v>
      </c>
      <c r="J543" s="56">
        <v>65640</v>
      </c>
      <c r="K543" s="65">
        <v>886149</v>
      </c>
      <c r="L543" s="64" t="s">
        <v>17238</v>
      </c>
      <c r="M543" s="6">
        <v>46091</v>
      </c>
      <c r="O543" s="32">
        <f>IF(Table1[[#This Row],[Phân loại]]="Tồn đầu kỳ",Table1[[#This Row],[Tổng giá trị]],0)</f>
        <v>0</v>
      </c>
      <c r="P543" s="7">
        <f>IF(Table1[[#This Row],[Số còn phải thu ĐK]]&lt;&gt;0,0,IF(Table1[[#This Row],[Phân loại]]="Bán hàng",Table1[[#This Row],[Tổng giá trị]],-Table1[[#This Row],[Tổng giá trị]]))</f>
        <v>-886149</v>
      </c>
      <c r="Q543" s="32">
        <f>IF(M543&lt;&gt;"",IF(O543&lt;&gt;0,O543,P543),0)</f>
        <v>-886149</v>
      </c>
      <c r="R543" s="7">
        <f>Table1[[#This Row],[Số còn phải thu ĐK]]+Table1[[#This Row],[Giá Trị HD sau CK]]-Table1[[#This Row],[Số tiền đã thu]]</f>
        <v>0</v>
      </c>
      <c r="S543" s="6">
        <f>IF(Table1[[#This Row],[Ngày hóa đơn]]&lt;&gt;"",Table1[[#This Row],[Ngày hóa đơn]],IF(Table1[[#This Row],[Ngày hạch toán]]&lt;&gt;"",Table1[[#This Row],[Ngày hạch toán]],""))</f>
        <v>46079</v>
      </c>
      <c r="T543" s="7"/>
      <c r="U543" s="6">
        <f>IF(Table1[[#This Row],[Ngày tính CN]]="","",S543+T543)</f>
        <v>46079</v>
      </c>
      <c r="V543" s="32">
        <f ca="1">IF(Table1[[#This Row],[Hạn thanh toán]]="","",IF((U543-NOW())&lt;0,0,(U543-NOW())))</f>
        <v>0</v>
      </c>
      <c r="W543" s="32"/>
      <c r="X543" s="32" t="str">
        <f ca="1">IF(OR(U543="",R543=0),"",IF((U543-NOW())&lt;0,-(U543-NOW()),0))</f>
        <v/>
      </c>
      <c r="Y543" s="2" t="str">
        <f>IF(R543=0,"Đã thanh toán",IF(X543="","",IF(X543&lt;=0,"Chưa đến hạn thanh toán",IF(X543&lt;=30,"Nợ quá hạn 30 ngày",IF(X543&lt;=60,"Nợ quá hạn từ 30 ngày đến 60 ngày",IF(X543&lt;=90,"Nợ quá hạn từ 60 ngày đến 90 ngày",IF(X543&lt;=120,"Nợ quá hạn từ 90 ngày đến 120 ngày","Nợ quá hạn hơn 120 ngày có khả năng mất thanh toán")))))))</f>
        <v>Đã thanh toán</v>
      </c>
      <c r="Z543" s="42">
        <f>IF(S543="","",S543)</f>
        <v>46079</v>
      </c>
      <c r="AA543" s="42">
        <f>IF(M543="","",M543)</f>
        <v>46091</v>
      </c>
      <c r="AD543" s="2" t="str">
        <f>VLOOKUP($A543,MA_KH!$A:$Q,MA_KH!O$1,0)</f>
        <v>MEGA</v>
      </c>
      <c r="AE543" s="2" t="str">
        <f>VLOOKUP($A543,MA_KH!$A:$Q,MA_KH!P$1,0)</f>
        <v>CÔNG TY TNHH MM MEGA MARKET (VIỆT NAM)</v>
      </c>
    </row>
    <row r="544" spans="1:31" ht="25.5" customHeight="1">
      <c r="A544" s="54" t="s">
        <v>16309</v>
      </c>
      <c r="B544" s="54" t="s">
        <v>255</v>
      </c>
      <c r="C544" s="55">
        <v>46079</v>
      </c>
      <c r="D544" s="54" t="s">
        <v>17452</v>
      </c>
      <c r="E544" s="55">
        <v>46079</v>
      </c>
      <c r="F544" s="54" t="s">
        <v>19428</v>
      </c>
      <c r="G544" s="54" t="s">
        <v>16884</v>
      </c>
      <c r="H544" s="56">
        <v>430000</v>
      </c>
      <c r="I544" s="63">
        <v>0</v>
      </c>
      <c r="J544" s="56">
        <v>34400</v>
      </c>
      <c r="K544" s="65">
        <v>464400</v>
      </c>
      <c r="L544" s="64" t="s">
        <v>17238</v>
      </c>
      <c r="M544" s="6">
        <v>46091</v>
      </c>
      <c r="O544" s="32">
        <f>IF(Table1[[#This Row],[Phân loại]]="Tồn đầu kỳ",Table1[[#This Row],[Tổng giá trị]],0)</f>
        <v>0</v>
      </c>
      <c r="P544" s="7">
        <f>IF(Table1[[#This Row],[Số còn phải thu ĐK]]&lt;&gt;0,0,IF(Table1[[#This Row],[Phân loại]]="Bán hàng",Table1[[#This Row],[Tổng giá trị]],-Table1[[#This Row],[Tổng giá trị]]))</f>
        <v>-464400</v>
      </c>
      <c r="Q544" s="32">
        <f>IF(M544&lt;&gt;"",IF(O544&lt;&gt;0,O544,P544),0)</f>
        <v>-464400</v>
      </c>
      <c r="R544" s="7">
        <f>Table1[[#This Row],[Số còn phải thu ĐK]]+Table1[[#This Row],[Giá Trị HD sau CK]]-Table1[[#This Row],[Số tiền đã thu]]</f>
        <v>0</v>
      </c>
      <c r="S544" s="6">
        <f>IF(Table1[[#This Row],[Ngày hóa đơn]]&lt;&gt;"",Table1[[#This Row],[Ngày hóa đơn]],IF(Table1[[#This Row],[Ngày hạch toán]]&lt;&gt;"",Table1[[#This Row],[Ngày hạch toán]],""))</f>
        <v>46079</v>
      </c>
      <c r="T544" s="7"/>
      <c r="U544" s="6">
        <f>IF(Table1[[#This Row],[Ngày tính CN]]="","",S544+T544)</f>
        <v>46079</v>
      </c>
      <c r="V544" s="32">
        <f ca="1">IF(Table1[[#This Row],[Hạn thanh toán]]="","",IF((U544-NOW())&lt;0,0,(U544-NOW())))</f>
        <v>0</v>
      </c>
      <c r="W544" s="32"/>
      <c r="X544" s="32" t="str">
        <f ca="1">IF(OR(U544="",R544=0),"",IF((U544-NOW())&lt;0,-(U544-NOW()),0))</f>
        <v/>
      </c>
      <c r="Y544" s="2" t="str">
        <f>IF(R544=0,"Đã thanh toán",IF(X544="","",IF(X544&lt;=0,"Chưa đến hạn thanh toán",IF(X544&lt;=30,"Nợ quá hạn 30 ngày",IF(X544&lt;=60,"Nợ quá hạn từ 30 ngày đến 60 ngày",IF(X544&lt;=90,"Nợ quá hạn từ 60 ngày đến 90 ngày",IF(X544&lt;=120,"Nợ quá hạn từ 90 ngày đến 120 ngày","Nợ quá hạn hơn 120 ngày có khả năng mất thanh toán")))))))</f>
        <v>Đã thanh toán</v>
      </c>
      <c r="Z544" s="42">
        <f>IF(S544="","",S544)</f>
        <v>46079</v>
      </c>
      <c r="AA544" s="42">
        <f>IF(M544="","",M544)</f>
        <v>46091</v>
      </c>
      <c r="AD544" s="2" t="str">
        <f>VLOOKUP($A544,MA_KH!$A:$Q,MA_KH!O$1,0)</f>
        <v>MEGA</v>
      </c>
      <c r="AE544" s="2" t="str">
        <f>VLOOKUP($A544,MA_KH!$A:$Q,MA_KH!P$1,0)</f>
        <v>CÔNG TY TNHH MM MEGA MARKET (VIỆT NAM)</v>
      </c>
    </row>
    <row r="545" spans="1:31" ht="25.5" customHeight="1">
      <c r="A545" s="54" t="s">
        <v>16309</v>
      </c>
      <c r="B545" s="54" t="s">
        <v>255</v>
      </c>
      <c r="C545" s="55">
        <v>46079</v>
      </c>
      <c r="D545" s="54" t="s">
        <v>17453</v>
      </c>
      <c r="E545" s="55">
        <v>46079</v>
      </c>
      <c r="F545" s="54" t="s">
        <v>19282</v>
      </c>
      <c r="G545" s="54" t="s">
        <v>16884</v>
      </c>
      <c r="H545" s="56">
        <v>293724</v>
      </c>
      <c r="I545" s="63">
        <v>0</v>
      </c>
      <c r="J545" s="56">
        <v>23498</v>
      </c>
      <c r="K545" s="65">
        <v>317222</v>
      </c>
      <c r="L545" s="64" t="s">
        <v>17238</v>
      </c>
      <c r="M545" s="6">
        <v>46091</v>
      </c>
      <c r="O545" s="32">
        <f>IF(Table1[[#This Row],[Phân loại]]="Tồn đầu kỳ",Table1[[#This Row],[Tổng giá trị]],0)</f>
        <v>0</v>
      </c>
      <c r="P545" s="7">
        <f>IF(Table1[[#This Row],[Số còn phải thu ĐK]]&lt;&gt;0,0,IF(Table1[[#This Row],[Phân loại]]="Bán hàng",Table1[[#This Row],[Tổng giá trị]],-Table1[[#This Row],[Tổng giá trị]]))</f>
        <v>-317222</v>
      </c>
      <c r="Q545" s="32">
        <f>IF(M545&lt;&gt;"",IF(O545&lt;&gt;0,O545,P545),0)</f>
        <v>-317222</v>
      </c>
      <c r="R545" s="7">
        <f>Table1[[#This Row],[Số còn phải thu ĐK]]+Table1[[#This Row],[Giá Trị HD sau CK]]-Table1[[#This Row],[Số tiền đã thu]]</f>
        <v>0</v>
      </c>
      <c r="S545" s="6">
        <f>IF(Table1[[#This Row],[Ngày hóa đơn]]&lt;&gt;"",Table1[[#This Row],[Ngày hóa đơn]],IF(Table1[[#This Row],[Ngày hạch toán]]&lt;&gt;"",Table1[[#This Row],[Ngày hạch toán]],""))</f>
        <v>46079</v>
      </c>
      <c r="T545" s="7"/>
      <c r="U545" s="6">
        <f>IF(Table1[[#This Row],[Ngày tính CN]]="","",S545+T545)</f>
        <v>46079</v>
      </c>
      <c r="V545" s="32">
        <f ca="1">IF(Table1[[#This Row],[Hạn thanh toán]]="","",IF((U545-NOW())&lt;0,0,(U545-NOW())))</f>
        <v>0</v>
      </c>
      <c r="W545" s="32"/>
      <c r="X545" s="32" t="str">
        <f ca="1">IF(OR(U545="",R545=0),"",IF((U545-NOW())&lt;0,-(U545-NOW()),0))</f>
        <v/>
      </c>
      <c r="Y545" s="2" t="str">
        <f>IF(R545=0,"Đã thanh toán",IF(X545="","",IF(X545&lt;=0,"Chưa đến hạn thanh toán",IF(X545&lt;=30,"Nợ quá hạn 30 ngày",IF(X545&lt;=60,"Nợ quá hạn từ 30 ngày đến 60 ngày",IF(X545&lt;=90,"Nợ quá hạn từ 60 ngày đến 90 ngày",IF(X545&lt;=120,"Nợ quá hạn từ 90 ngày đến 120 ngày","Nợ quá hạn hơn 120 ngày có khả năng mất thanh toán")))))))</f>
        <v>Đã thanh toán</v>
      </c>
      <c r="Z545" s="42">
        <f>IF(S545="","",S545)</f>
        <v>46079</v>
      </c>
      <c r="AA545" s="42">
        <f>IF(M545="","",M545)</f>
        <v>46091</v>
      </c>
      <c r="AD545" s="2" t="str">
        <f>VLOOKUP($A545,MA_KH!$A:$Q,MA_KH!O$1,0)</f>
        <v>MEGA</v>
      </c>
      <c r="AE545" s="2" t="str">
        <f>VLOOKUP($A545,MA_KH!$A:$Q,MA_KH!P$1,0)</f>
        <v>CÔNG TY TNHH MM MEGA MARKET (VIỆT NAM)</v>
      </c>
    </row>
    <row r="546" spans="1:31" ht="25.5" customHeight="1">
      <c r="A546" s="54" t="s">
        <v>16308</v>
      </c>
      <c r="B546" s="54" t="s">
        <v>194</v>
      </c>
      <c r="C546" s="55">
        <v>46079</v>
      </c>
      <c r="D546" s="54" t="s">
        <v>17454</v>
      </c>
      <c r="E546" s="55">
        <v>46079</v>
      </c>
      <c r="F546" s="54" t="s">
        <v>19429</v>
      </c>
      <c r="G546" s="54" t="s">
        <v>16886</v>
      </c>
      <c r="H546" s="56">
        <v>3085000</v>
      </c>
      <c r="I546" s="63">
        <v>0</v>
      </c>
      <c r="J546" s="56">
        <v>246800</v>
      </c>
      <c r="K546" s="65">
        <v>3331800</v>
      </c>
      <c r="L546" s="64" t="s">
        <v>17238</v>
      </c>
      <c r="M546" s="6">
        <v>46091</v>
      </c>
      <c r="O546" s="32">
        <f>IF(Table1[[#This Row],[Phân loại]]="Tồn đầu kỳ",Table1[[#This Row],[Tổng giá trị]],0)</f>
        <v>0</v>
      </c>
      <c r="P546" s="7">
        <f>IF(Table1[[#This Row],[Số còn phải thu ĐK]]&lt;&gt;0,0,IF(Table1[[#This Row],[Phân loại]]="Bán hàng",Table1[[#This Row],[Tổng giá trị]],-Table1[[#This Row],[Tổng giá trị]]))</f>
        <v>-3331800</v>
      </c>
      <c r="Q546" s="32">
        <f>IF(M546&lt;&gt;"",IF(O546&lt;&gt;0,O546,P546),0)</f>
        <v>-3331800</v>
      </c>
      <c r="R546" s="7">
        <f>Table1[[#This Row],[Số còn phải thu ĐK]]+Table1[[#This Row],[Giá Trị HD sau CK]]-Table1[[#This Row],[Số tiền đã thu]]</f>
        <v>0</v>
      </c>
      <c r="S546" s="6">
        <f>IF(Table1[[#This Row],[Ngày hóa đơn]]&lt;&gt;"",Table1[[#This Row],[Ngày hóa đơn]],IF(Table1[[#This Row],[Ngày hạch toán]]&lt;&gt;"",Table1[[#This Row],[Ngày hạch toán]],""))</f>
        <v>46079</v>
      </c>
      <c r="T546" s="7"/>
      <c r="U546" s="6">
        <f>IF(Table1[[#This Row],[Ngày tính CN]]="","",S546+T546)</f>
        <v>46079</v>
      </c>
      <c r="V546" s="32">
        <f ca="1">IF(Table1[[#This Row],[Hạn thanh toán]]="","",IF((U546-NOW())&lt;0,0,(U546-NOW())))</f>
        <v>0</v>
      </c>
      <c r="W546" s="32"/>
      <c r="X546" s="32" t="str">
        <f ca="1">IF(OR(U546="",R546=0),"",IF((U546-NOW())&lt;0,-(U546-NOW()),0))</f>
        <v/>
      </c>
      <c r="Y546" s="2" t="str">
        <f>IF(R546=0,"Đã thanh toán",IF(X546="","",IF(X546&lt;=0,"Chưa đến hạn thanh toán",IF(X546&lt;=30,"Nợ quá hạn 30 ngày",IF(X546&lt;=60,"Nợ quá hạn từ 30 ngày đến 60 ngày",IF(X546&lt;=90,"Nợ quá hạn từ 60 ngày đến 90 ngày",IF(X546&lt;=120,"Nợ quá hạn từ 90 ngày đến 120 ngày","Nợ quá hạn hơn 120 ngày có khả năng mất thanh toán")))))))</f>
        <v>Đã thanh toán</v>
      </c>
      <c r="Z546" s="42">
        <f>IF(S546="","",S546)</f>
        <v>46079</v>
      </c>
      <c r="AA546" s="42">
        <f>IF(M546="","",M546)</f>
        <v>46091</v>
      </c>
      <c r="AD546" s="2" t="str">
        <f>VLOOKUP($A546,MA_KH!$A:$Q,MA_KH!O$1,0)</f>
        <v>MEGA</v>
      </c>
      <c r="AE546" s="2" t="str">
        <f>VLOOKUP($A546,MA_KH!$A:$Q,MA_KH!P$1,0)</f>
        <v>CÔNG TY TNHH MM MEGA MARKET (VIỆT NAM)</v>
      </c>
    </row>
    <row r="547" spans="1:31" ht="25.5" customHeight="1">
      <c r="A547" s="54" t="s">
        <v>16294</v>
      </c>
      <c r="B547" s="54" t="s">
        <v>259</v>
      </c>
      <c r="C547" s="55">
        <v>46080</v>
      </c>
      <c r="D547" s="54" t="s">
        <v>17455</v>
      </c>
      <c r="E547" s="55">
        <v>46081</v>
      </c>
      <c r="F547" s="54" t="s">
        <v>19430</v>
      </c>
      <c r="G547" s="54" t="s">
        <v>17456</v>
      </c>
      <c r="H547" s="56">
        <v>10449280</v>
      </c>
      <c r="I547" s="63">
        <v>0</v>
      </c>
      <c r="J547" s="56">
        <v>835942</v>
      </c>
      <c r="K547" s="65">
        <v>11285222</v>
      </c>
      <c r="L547" s="64" t="s">
        <v>17236</v>
      </c>
      <c r="M547" s="6">
        <v>46122</v>
      </c>
      <c r="O547" s="32">
        <f>IF(Table1[[#This Row],[Phân loại]]="Tồn đầu kỳ",Table1[[#This Row],[Tổng giá trị]],0)</f>
        <v>0</v>
      </c>
      <c r="P547" s="7">
        <f>IF(Table1[[#This Row],[Số còn phải thu ĐK]]&lt;&gt;0,0,IF(Table1[[#This Row],[Phân loại]]="Bán hàng",Table1[[#This Row],[Tổng giá trị]],-Table1[[#This Row],[Tổng giá trị]]))</f>
        <v>11285222</v>
      </c>
      <c r="Q547" s="32">
        <f>IF(M547&lt;&gt;"",IF(O547&lt;&gt;0,O547,P547),0)</f>
        <v>11285222</v>
      </c>
      <c r="R547" s="7">
        <f>Table1[[#This Row],[Số còn phải thu ĐK]]+Table1[[#This Row],[Giá Trị HD sau CK]]-Table1[[#This Row],[Số tiền đã thu]]</f>
        <v>0</v>
      </c>
      <c r="S547" s="6">
        <f>IF(Table1[[#This Row],[Ngày hóa đơn]]&lt;&gt;"",Table1[[#This Row],[Ngày hóa đơn]],IF(Table1[[#This Row],[Ngày hạch toán]]&lt;&gt;"",Table1[[#This Row],[Ngày hạch toán]],""))</f>
        <v>46081</v>
      </c>
      <c r="T547" s="7"/>
      <c r="U547" s="6">
        <f>IF(Table1[[#This Row],[Ngày tính CN]]="","",S547+T547)</f>
        <v>46081</v>
      </c>
      <c r="V547" s="32">
        <f ca="1">IF(Table1[[#This Row],[Hạn thanh toán]]="","",IF((U547-NOW())&lt;0,0,(U547-NOW())))</f>
        <v>0</v>
      </c>
      <c r="W547" s="32"/>
      <c r="X547" s="32" t="str">
        <f ca="1">IF(OR(U547="",R547=0),"",IF((U547-NOW())&lt;0,-(U547-NOW()),0))</f>
        <v/>
      </c>
      <c r="Y547" s="2" t="str">
        <f>IF(R547=0,"Đã thanh toán",IF(X547="","",IF(X547&lt;=0,"Chưa đến hạn thanh toán",IF(X547&lt;=30,"Nợ quá hạn 30 ngày",IF(X547&lt;=60,"Nợ quá hạn từ 30 ngày đến 60 ngày",IF(X547&lt;=90,"Nợ quá hạn từ 60 ngày đến 90 ngày",IF(X547&lt;=120,"Nợ quá hạn từ 90 ngày đến 120 ngày","Nợ quá hạn hơn 120 ngày có khả năng mất thanh toán")))))))</f>
        <v>Đã thanh toán</v>
      </c>
      <c r="Z547" s="42">
        <f>IF(S547="","",S547)</f>
        <v>46081</v>
      </c>
      <c r="AA547" s="42">
        <f>IF(M547="","",M547)</f>
        <v>46122</v>
      </c>
      <c r="AD547" s="2" t="str">
        <f>VLOOKUP($A547,MA_KH!$A:$Q,MA_KH!O$1,0)</f>
        <v>MEGA</v>
      </c>
      <c r="AE547" s="2" t="str">
        <f>VLOOKUP($A547,MA_KH!$A:$Q,MA_KH!P$1,0)</f>
        <v>CÔNG TY TNHH MM MEGA MARKET (VIỆT NAM)</v>
      </c>
    </row>
    <row r="548" spans="1:31" ht="25.5" customHeight="1">
      <c r="A548" s="54" t="s">
        <v>16299</v>
      </c>
      <c r="B548" s="54" t="s">
        <v>190</v>
      </c>
      <c r="C548" s="55">
        <v>46081</v>
      </c>
      <c r="D548" s="54" t="s">
        <v>17457</v>
      </c>
      <c r="E548" s="55">
        <v>46081</v>
      </c>
      <c r="F548" s="54" t="s">
        <v>19431</v>
      </c>
      <c r="G548" s="54" t="s">
        <v>17458</v>
      </c>
      <c r="H548" s="56">
        <v>1003660</v>
      </c>
      <c r="I548" s="63">
        <v>0</v>
      </c>
      <c r="J548" s="56">
        <v>80293</v>
      </c>
      <c r="K548" s="65">
        <v>1083953</v>
      </c>
      <c r="L548" s="64" t="s">
        <v>17236</v>
      </c>
      <c r="M548" s="6">
        <v>46122</v>
      </c>
      <c r="O548" s="32">
        <f>IF(Table1[[#This Row],[Phân loại]]="Tồn đầu kỳ",Table1[[#This Row],[Tổng giá trị]],0)</f>
        <v>0</v>
      </c>
      <c r="P548" s="7">
        <f>IF(Table1[[#This Row],[Số còn phải thu ĐK]]&lt;&gt;0,0,IF(Table1[[#This Row],[Phân loại]]="Bán hàng",Table1[[#This Row],[Tổng giá trị]],-Table1[[#This Row],[Tổng giá trị]]))</f>
        <v>1083953</v>
      </c>
      <c r="Q548" s="32">
        <f>IF(M548&lt;&gt;"",IF(O548&lt;&gt;0,O548,P548),0)</f>
        <v>1083953</v>
      </c>
      <c r="R548" s="7">
        <f>Table1[[#This Row],[Số còn phải thu ĐK]]+Table1[[#This Row],[Giá Trị HD sau CK]]-Table1[[#This Row],[Số tiền đã thu]]</f>
        <v>0</v>
      </c>
      <c r="S548" s="6">
        <f>IF(Table1[[#This Row],[Ngày hóa đơn]]&lt;&gt;"",Table1[[#This Row],[Ngày hóa đơn]],IF(Table1[[#This Row],[Ngày hạch toán]]&lt;&gt;"",Table1[[#This Row],[Ngày hạch toán]],""))</f>
        <v>46081</v>
      </c>
      <c r="T548" s="7"/>
      <c r="U548" s="6">
        <f>IF(Table1[[#This Row],[Ngày tính CN]]="","",S548+T548)</f>
        <v>46081</v>
      </c>
      <c r="V548" s="32">
        <f ca="1">IF(Table1[[#This Row],[Hạn thanh toán]]="","",IF((U548-NOW())&lt;0,0,(U548-NOW())))</f>
        <v>0</v>
      </c>
      <c r="W548" s="32"/>
      <c r="X548" s="32" t="str">
        <f ca="1">IF(OR(U548="",R548=0),"",IF((U548-NOW())&lt;0,-(U548-NOW()),0))</f>
        <v/>
      </c>
      <c r="Y548" s="2" t="str">
        <f>IF(R548=0,"Đã thanh toán",IF(X548="","",IF(X548&lt;=0,"Chưa đến hạn thanh toán",IF(X548&lt;=30,"Nợ quá hạn 30 ngày",IF(X548&lt;=60,"Nợ quá hạn từ 30 ngày đến 60 ngày",IF(X548&lt;=90,"Nợ quá hạn từ 60 ngày đến 90 ngày",IF(X548&lt;=120,"Nợ quá hạn từ 90 ngày đến 120 ngày","Nợ quá hạn hơn 120 ngày có khả năng mất thanh toán")))))))</f>
        <v>Đã thanh toán</v>
      </c>
      <c r="Z548" s="42">
        <f>IF(S548="","",S548)</f>
        <v>46081</v>
      </c>
      <c r="AA548" s="42">
        <f>IF(M548="","",M548)</f>
        <v>46122</v>
      </c>
      <c r="AD548" s="2" t="str">
        <f>VLOOKUP($A548,MA_KH!$A:$Q,MA_KH!O$1,0)</f>
        <v>MEGA</v>
      </c>
      <c r="AE548" s="2" t="str">
        <f>VLOOKUP($A548,MA_KH!$A:$Q,MA_KH!P$1,0)</f>
        <v>CÔNG TY TNHH MM MEGA MARKET (VIỆT NAM)</v>
      </c>
    </row>
    <row r="549" spans="1:31" ht="25.5" customHeight="1">
      <c r="A549" s="54" t="s">
        <v>16292</v>
      </c>
      <c r="B549" s="54" t="s">
        <v>251</v>
      </c>
      <c r="C549" s="55">
        <v>46081</v>
      </c>
      <c r="D549" s="54" t="s">
        <v>17459</v>
      </c>
      <c r="E549" s="55">
        <v>46081</v>
      </c>
      <c r="F549" s="54" t="s">
        <v>19432</v>
      </c>
      <c r="G549" s="54" t="s">
        <v>17460</v>
      </c>
      <c r="H549" s="56">
        <v>3147760</v>
      </c>
      <c r="I549" s="63">
        <v>0</v>
      </c>
      <c r="J549" s="56">
        <v>251821</v>
      </c>
      <c r="K549" s="65">
        <v>3399581</v>
      </c>
      <c r="L549" s="64" t="s">
        <v>17236</v>
      </c>
      <c r="M549" s="6">
        <v>46122</v>
      </c>
      <c r="O549" s="32">
        <f>IF(Table1[[#This Row],[Phân loại]]="Tồn đầu kỳ",Table1[[#This Row],[Tổng giá trị]],0)</f>
        <v>0</v>
      </c>
      <c r="P549" s="7">
        <f>IF(Table1[[#This Row],[Số còn phải thu ĐK]]&lt;&gt;0,0,IF(Table1[[#This Row],[Phân loại]]="Bán hàng",Table1[[#This Row],[Tổng giá trị]],-Table1[[#This Row],[Tổng giá trị]]))</f>
        <v>3399581</v>
      </c>
      <c r="Q549" s="32">
        <f>IF(M549&lt;&gt;"",IF(O549&lt;&gt;0,O549,P549),0)</f>
        <v>3399581</v>
      </c>
      <c r="R549" s="7">
        <f>Table1[[#This Row],[Số còn phải thu ĐK]]+Table1[[#This Row],[Giá Trị HD sau CK]]-Table1[[#This Row],[Số tiền đã thu]]</f>
        <v>0</v>
      </c>
      <c r="S549" s="6">
        <f>IF(Table1[[#This Row],[Ngày hóa đơn]]&lt;&gt;"",Table1[[#This Row],[Ngày hóa đơn]],IF(Table1[[#This Row],[Ngày hạch toán]]&lt;&gt;"",Table1[[#This Row],[Ngày hạch toán]],""))</f>
        <v>46081</v>
      </c>
      <c r="T549" s="7"/>
      <c r="U549" s="6">
        <f>IF(Table1[[#This Row],[Ngày tính CN]]="","",S549+T549)</f>
        <v>46081</v>
      </c>
      <c r="V549" s="32">
        <f ca="1">IF(Table1[[#This Row],[Hạn thanh toán]]="","",IF((U549-NOW())&lt;0,0,(U549-NOW())))</f>
        <v>0</v>
      </c>
      <c r="W549" s="32"/>
      <c r="X549" s="32" t="str">
        <f ca="1">IF(OR(U549="",R549=0),"",IF((U549-NOW())&lt;0,-(U549-NOW()),0))</f>
        <v/>
      </c>
      <c r="Y549" s="2" t="str">
        <f>IF(R549=0,"Đã thanh toán",IF(X549="","",IF(X549&lt;=0,"Chưa đến hạn thanh toán",IF(X549&lt;=30,"Nợ quá hạn 30 ngày",IF(X549&lt;=60,"Nợ quá hạn từ 30 ngày đến 60 ngày",IF(X549&lt;=90,"Nợ quá hạn từ 60 ngày đến 90 ngày",IF(X549&lt;=120,"Nợ quá hạn từ 90 ngày đến 120 ngày","Nợ quá hạn hơn 120 ngày có khả năng mất thanh toán")))))))</f>
        <v>Đã thanh toán</v>
      </c>
      <c r="Z549" s="42">
        <f>IF(S549="","",S549)</f>
        <v>46081</v>
      </c>
      <c r="AA549" s="42">
        <f>IF(M549="","",M549)</f>
        <v>46122</v>
      </c>
      <c r="AD549" s="2" t="str">
        <f>VLOOKUP($A549,MA_KH!$A:$Q,MA_KH!O$1,0)</f>
        <v>MEGA</v>
      </c>
      <c r="AE549" s="2" t="str">
        <f>VLOOKUP($A549,MA_KH!$A:$Q,MA_KH!P$1,0)</f>
        <v>CÔNG TY TNHH MM MEGA MARKET (VIỆT NAM)</v>
      </c>
    </row>
    <row r="550" spans="1:31" ht="25.5" customHeight="1">
      <c r="A550" s="54" t="s">
        <v>16292</v>
      </c>
      <c r="B550" s="54" t="s">
        <v>251</v>
      </c>
      <c r="C550" s="55">
        <v>46081</v>
      </c>
      <c r="D550" s="54" t="s">
        <v>17461</v>
      </c>
      <c r="E550" s="55">
        <v>46081</v>
      </c>
      <c r="F550" s="54" t="s">
        <v>19433</v>
      </c>
      <c r="G550" s="54" t="s">
        <v>17462</v>
      </c>
      <c r="H550" s="56">
        <v>3849940</v>
      </c>
      <c r="I550" s="63">
        <v>0</v>
      </c>
      <c r="J550" s="56">
        <v>307995</v>
      </c>
      <c r="K550" s="65">
        <v>4157935</v>
      </c>
      <c r="L550" s="64" t="s">
        <v>17236</v>
      </c>
      <c r="M550" s="6">
        <v>46122</v>
      </c>
      <c r="O550" s="32">
        <f>IF(Table1[[#This Row],[Phân loại]]="Tồn đầu kỳ",Table1[[#This Row],[Tổng giá trị]],0)</f>
        <v>0</v>
      </c>
      <c r="P550" s="7">
        <f>IF(Table1[[#This Row],[Số còn phải thu ĐK]]&lt;&gt;0,0,IF(Table1[[#This Row],[Phân loại]]="Bán hàng",Table1[[#This Row],[Tổng giá trị]],-Table1[[#This Row],[Tổng giá trị]]))</f>
        <v>4157935</v>
      </c>
      <c r="Q550" s="32">
        <f>IF(M550&lt;&gt;"",IF(O550&lt;&gt;0,O550,P550),0)</f>
        <v>4157935</v>
      </c>
      <c r="R550" s="7">
        <f>Table1[[#This Row],[Số còn phải thu ĐK]]+Table1[[#This Row],[Giá Trị HD sau CK]]-Table1[[#This Row],[Số tiền đã thu]]</f>
        <v>0</v>
      </c>
      <c r="S550" s="6">
        <f>IF(Table1[[#This Row],[Ngày hóa đơn]]&lt;&gt;"",Table1[[#This Row],[Ngày hóa đơn]],IF(Table1[[#This Row],[Ngày hạch toán]]&lt;&gt;"",Table1[[#This Row],[Ngày hạch toán]],""))</f>
        <v>46081</v>
      </c>
      <c r="T550" s="7"/>
      <c r="U550" s="6">
        <f>IF(Table1[[#This Row],[Ngày tính CN]]="","",S550+T550)</f>
        <v>46081</v>
      </c>
      <c r="V550" s="32">
        <f ca="1">IF(Table1[[#This Row],[Hạn thanh toán]]="","",IF((U550-NOW())&lt;0,0,(U550-NOW())))</f>
        <v>0</v>
      </c>
      <c r="W550" s="32"/>
      <c r="X550" s="32" t="str">
        <f ca="1">IF(OR(U550="",R550=0),"",IF((U550-NOW())&lt;0,-(U550-NOW()),0))</f>
        <v/>
      </c>
      <c r="Y550" s="2" t="str">
        <f>IF(R550=0,"Đã thanh toán",IF(X550="","",IF(X550&lt;=0,"Chưa đến hạn thanh toán",IF(X550&lt;=30,"Nợ quá hạn 30 ngày",IF(X550&lt;=60,"Nợ quá hạn từ 30 ngày đến 60 ngày",IF(X550&lt;=90,"Nợ quá hạn từ 60 ngày đến 90 ngày",IF(X550&lt;=120,"Nợ quá hạn từ 90 ngày đến 120 ngày","Nợ quá hạn hơn 120 ngày có khả năng mất thanh toán")))))))</f>
        <v>Đã thanh toán</v>
      </c>
      <c r="Z550" s="42">
        <f>IF(S550="","",S550)</f>
        <v>46081</v>
      </c>
      <c r="AA550" s="42">
        <f>IF(M550="","",M550)</f>
        <v>46122</v>
      </c>
      <c r="AD550" s="2" t="str">
        <f>VLOOKUP($A550,MA_KH!$A:$Q,MA_KH!O$1,0)</f>
        <v>MEGA</v>
      </c>
      <c r="AE550" s="2" t="str">
        <f>VLOOKUP($A550,MA_KH!$A:$Q,MA_KH!P$1,0)</f>
        <v>CÔNG TY TNHH MM MEGA MARKET (VIỆT NAM)</v>
      </c>
    </row>
    <row r="551" spans="1:31" ht="25.5" customHeight="1">
      <c r="A551" s="54" t="s">
        <v>16299</v>
      </c>
      <c r="B551" s="54" t="s">
        <v>190</v>
      </c>
      <c r="C551" s="55">
        <v>46082</v>
      </c>
      <c r="D551" s="54" t="s">
        <v>17464</v>
      </c>
      <c r="E551" s="55">
        <v>46084</v>
      </c>
      <c r="F551" s="54" t="s">
        <v>19434</v>
      </c>
      <c r="G551" s="54" t="s">
        <v>17465</v>
      </c>
      <c r="H551" s="56">
        <v>9168500</v>
      </c>
      <c r="I551" s="63">
        <v>0</v>
      </c>
      <c r="J551" s="56">
        <v>733480</v>
      </c>
      <c r="K551" s="65">
        <v>9901980</v>
      </c>
      <c r="L551" s="64" t="s">
        <v>17236</v>
      </c>
      <c r="M551" s="6">
        <v>46122</v>
      </c>
      <c r="O551" s="32">
        <f>IF(Table1[[#This Row],[Phân loại]]="Tồn đầu kỳ",Table1[[#This Row],[Tổng giá trị]],0)</f>
        <v>0</v>
      </c>
      <c r="P551" s="7">
        <f>IF(Table1[[#This Row],[Số còn phải thu ĐK]]&lt;&gt;0,0,IF(Table1[[#This Row],[Phân loại]]="Bán hàng",Table1[[#This Row],[Tổng giá trị]],-Table1[[#This Row],[Tổng giá trị]]))</f>
        <v>9901980</v>
      </c>
      <c r="Q551" s="32">
        <f>IF(M551&lt;&gt;"",IF(O551&lt;&gt;0,O551,P551),0)</f>
        <v>9901980</v>
      </c>
      <c r="R551" s="7">
        <f>Table1[[#This Row],[Số còn phải thu ĐK]]+Table1[[#This Row],[Giá Trị HD sau CK]]-Table1[[#This Row],[Số tiền đã thu]]</f>
        <v>0</v>
      </c>
      <c r="S551" s="6">
        <f>IF(Table1[[#This Row],[Ngày hóa đơn]]&lt;&gt;"",Table1[[#This Row],[Ngày hóa đơn]],IF(Table1[[#This Row],[Ngày hạch toán]]&lt;&gt;"",Table1[[#This Row],[Ngày hạch toán]],""))</f>
        <v>46084</v>
      </c>
      <c r="T551" s="7"/>
      <c r="U551" s="6">
        <f>IF(Table1[[#This Row],[Ngày tính CN]]="","",S551+T551)</f>
        <v>46084</v>
      </c>
      <c r="V551" s="32">
        <f ca="1">IF(Table1[[#This Row],[Hạn thanh toán]]="","",IF((U551-NOW())&lt;0,0,(U551-NOW())))</f>
        <v>0</v>
      </c>
      <c r="W551" s="32"/>
      <c r="X551" s="32" t="str">
        <f ca="1">IF(OR(U551="",R551=0),"",IF((U551-NOW())&lt;0,-(U551-NOW()),0))</f>
        <v/>
      </c>
      <c r="Y551" s="2" t="str">
        <f>IF(R551=0,"Đã thanh toán",IF(X551="","",IF(X551&lt;=0,"Chưa đến hạn thanh toán",IF(X551&lt;=30,"Nợ quá hạn 30 ngày",IF(X551&lt;=60,"Nợ quá hạn từ 30 ngày đến 60 ngày",IF(X551&lt;=90,"Nợ quá hạn từ 60 ngày đến 90 ngày",IF(X551&lt;=120,"Nợ quá hạn từ 90 ngày đến 120 ngày","Nợ quá hạn hơn 120 ngày có khả năng mất thanh toán")))))))</f>
        <v>Đã thanh toán</v>
      </c>
      <c r="Z551" s="42">
        <f>IF(S551="","",S551)</f>
        <v>46084</v>
      </c>
      <c r="AA551" s="42">
        <f>IF(M551="","",M551)</f>
        <v>46122</v>
      </c>
      <c r="AD551" s="2" t="str">
        <f>VLOOKUP($A551,MA_KH!$A:$Q,MA_KH!O$1,0)</f>
        <v>MEGA</v>
      </c>
      <c r="AE551" s="2" t="str">
        <f>VLOOKUP($A551,MA_KH!$A:$Q,MA_KH!P$1,0)</f>
        <v>CÔNG TY TNHH MM MEGA MARKET (VIỆT NAM)</v>
      </c>
    </row>
    <row r="552" spans="1:31" ht="25.5" customHeight="1">
      <c r="A552" s="54" t="s">
        <v>16299</v>
      </c>
      <c r="B552" s="54" t="s">
        <v>190</v>
      </c>
      <c r="C552" s="55">
        <v>46082</v>
      </c>
      <c r="D552" s="54" t="s">
        <v>17466</v>
      </c>
      <c r="E552" s="55">
        <v>46084</v>
      </c>
      <c r="F552" s="54" t="s">
        <v>19435</v>
      </c>
      <c r="G552" s="54" t="s">
        <v>17467</v>
      </c>
      <c r="H552" s="56">
        <v>1003660</v>
      </c>
      <c r="I552" s="63">
        <v>0</v>
      </c>
      <c r="J552" s="56">
        <v>80293</v>
      </c>
      <c r="K552" s="65">
        <v>1083953</v>
      </c>
      <c r="L552" s="64" t="s">
        <v>17236</v>
      </c>
      <c r="M552" s="6">
        <v>46122</v>
      </c>
      <c r="O552" s="32">
        <f>IF(Table1[[#This Row],[Phân loại]]="Tồn đầu kỳ",Table1[[#This Row],[Tổng giá trị]],0)</f>
        <v>0</v>
      </c>
      <c r="P552" s="7">
        <f>IF(Table1[[#This Row],[Số còn phải thu ĐK]]&lt;&gt;0,0,IF(Table1[[#This Row],[Phân loại]]="Bán hàng",Table1[[#This Row],[Tổng giá trị]],-Table1[[#This Row],[Tổng giá trị]]))</f>
        <v>1083953</v>
      </c>
      <c r="Q552" s="32">
        <f>IF(M552&lt;&gt;"",IF(O552&lt;&gt;0,O552,P552),0)</f>
        <v>1083953</v>
      </c>
      <c r="R552" s="7">
        <f>Table1[[#This Row],[Số còn phải thu ĐK]]+Table1[[#This Row],[Giá Trị HD sau CK]]-Table1[[#This Row],[Số tiền đã thu]]</f>
        <v>0</v>
      </c>
      <c r="S552" s="6">
        <f>IF(Table1[[#This Row],[Ngày hóa đơn]]&lt;&gt;"",Table1[[#This Row],[Ngày hóa đơn]],IF(Table1[[#This Row],[Ngày hạch toán]]&lt;&gt;"",Table1[[#This Row],[Ngày hạch toán]],""))</f>
        <v>46084</v>
      </c>
      <c r="T552" s="7"/>
      <c r="U552" s="6">
        <f>IF(Table1[[#This Row],[Ngày tính CN]]="","",S552+T552)</f>
        <v>46084</v>
      </c>
      <c r="V552" s="32">
        <f ca="1">IF(Table1[[#This Row],[Hạn thanh toán]]="","",IF((U552-NOW())&lt;0,0,(U552-NOW())))</f>
        <v>0</v>
      </c>
      <c r="W552" s="32"/>
      <c r="X552" s="32" t="str">
        <f ca="1">IF(OR(U552="",R552=0),"",IF((U552-NOW())&lt;0,-(U552-NOW()),0))</f>
        <v/>
      </c>
      <c r="Y552" s="2" t="str">
        <f>IF(R552=0,"Đã thanh toán",IF(X552="","",IF(X552&lt;=0,"Chưa đến hạn thanh toán",IF(X552&lt;=30,"Nợ quá hạn 30 ngày",IF(X552&lt;=60,"Nợ quá hạn từ 30 ngày đến 60 ngày",IF(X552&lt;=90,"Nợ quá hạn từ 60 ngày đến 90 ngày",IF(X552&lt;=120,"Nợ quá hạn từ 90 ngày đến 120 ngày","Nợ quá hạn hơn 120 ngày có khả năng mất thanh toán")))))))</f>
        <v>Đã thanh toán</v>
      </c>
      <c r="Z552" s="42">
        <f>IF(S552="","",S552)</f>
        <v>46084</v>
      </c>
      <c r="AA552" s="42">
        <f>IF(M552="","",M552)</f>
        <v>46122</v>
      </c>
      <c r="AD552" s="2" t="str">
        <f>VLOOKUP($A552,MA_KH!$A:$Q,MA_KH!O$1,0)</f>
        <v>MEGA</v>
      </c>
      <c r="AE552" s="2" t="str">
        <f>VLOOKUP($A552,MA_KH!$A:$Q,MA_KH!P$1,0)</f>
        <v>CÔNG TY TNHH MM MEGA MARKET (VIỆT NAM)</v>
      </c>
    </row>
    <row r="553" spans="1:31" ht="25.5" customHeight="1">
      <c r="A553" s="54" t="s">
        <v>16299</v>
      </c>
      <c r="B553" s="54" t="s">
        <v>190</v>
      </c>
      <c r="C553" s="55">
        <v>46082</v>
      </c>
      <c r="D553" s="54" t="s">
        <v>17468</v>
      </c>
      <c r="E553" s="55">
        <v>46084</v>
      </c>
      <c r="F553" s="54" t="s">
        <v>19436</v>
      </c>
      <c r="G553" s="54" t="s">
        <v>17469</v>
      </c>
      <c r="H553" s="56">
        <v>6495870</v>
      </c>
      <c r="I553" s="63">
        <v>0</v>
      </c>
      <c r="J553" s="56">
        <v>519670</v>
      </c>
      <c r="K553" s="65">
        <v>7015540</v>
      </c>
      <c r="L553" s="64" t="s">
        <v>17236</v>
      </c>
      <c r="M553" s="6">
        <v>46122</v>
      </c>
      <c r="O553" s="32">
        <f>IF(Table1[[#This Row],[Phân loại]]="Tồn đầu kỳ",Table1[[#This Row],[Tổng giá trị]],0)</f>
        <v>0</v>
      </c>
      <c r="P553" s="7">
        <f>IF(Table1[[#This Row],[Số còn phải thu ĐK]]&lt;&gt;0,0,IF(Table1[[#This Row],[Phân loại]]="Bán hàng",Table1[[#This Row],[Tổng giá trị]],-Table1[[#This Row],[Tổng giá trị]]))</f>
        <v>7015540</v>
      </c>
      <c r="Q553" s="32">
        <f>IF(M553&lt;&gt;"",IF(O553&lt;&gt;0,O553,P553),0)</f>
        <v>7015540</v>
      </c>
      <c r="R553" s="7">
        <f>Table1[[#This Row],[Số còn phải thu ĐK]]+Table1[[#This Row],[Giá Trị HD sau CK]]-Table1[[#This Row],[Số tiền đã thu]]</f>
        <v>0</v>
      </c>
      <c r="S553" s="6">
        <f>IF(Table1[[#This Row],[Ngày hóa đơn]]&lt;&gt;"",Table1[[#This Row],[Ngày hóa đơn]],IF(Table1[[#This Row],[Ngày hạch toán]]&lt;&gt;"",Table1[[#This Row],[Ngày hạch toán]],""))</f>
        <v>46084</v>
      </c>
      <c r="T553" s="7"/>
      <c r="U553" s="6">
        <f>IF(Table1[[#This Row],[Ngày tính CN]]="","",S553+T553)</f>
        <v>46084</v>
      </c>
      <c r="V553" s="32">
        <f ca="1">IF(Table1[[#This Row],[Hạn thanh toán]]="","",IF((U553-NOW())&lt;0,0,(U553-NOW())))</f>
        <v>0</v>
      </c>
      <c r="W553" s="32"/>
      <c r="X553" s="32" t="str">
        <f ca="1">IF(OR(U553="",R553=0),"",IF((U553-NOW())&lt;0,-(U553-NOW()),0))</f>
        <v/>
      </c>
      <c r="Y553" s="2" t="str">
        <f>IF(R553=0,"Đã thanh toán",IF(X553="","",IF(X553&lt;=0,"Chưa đến hạn thanh toán",IF(X553&lt;=30,"Nợ quá hạn 30 ngày",IF(X553&lt;=60,"Nợ quá hạn từ 30 ngày đến 60 ngày",IF(X553&lt;=90,"Nợ quá hạn từ 60 ngày đến 90 ngày",IF(X553&lt;=120,"Nợ quá hạn từ 90 ngày đến 120 ngày","Nợ quá hạn hơn 120 ngày có khả năng mất thanh toán")))))))</f>
        <v>Đã thanh toán</v>
      </c>
      <c r="Z553" s="42">
        <f>IF(S553="","",S553)</f>
        <v>46084</v>
      </c>
      <c r="AA553" s="42">
        <f>IF(M553="","",M553)</f>
        <v>46122</v>
      </c>
      <c r="AD553" s="2" t="str">
        <f>VLOOKUP($A553,MA_KH!$A:$Q,MA_KH!O$1,0)</f>
        <v>MEGA</v>
      </c>
      <c r="AE553" s="2" t="str">
        <f>VLOOKUP($A553,MA_KH!$A:$Q,MA_KH!P$1,0)</f>
        <v>CÔNG TY TNHH MM MEGA MARKET (VIỆT NAM)</v>
      </c>
    </row>
    <row r="554" spans="1:31" ht="25.5" customHeight="1">
      <c r="A554" s="54" t="s">
        <v>16299</v>
      </c>
      <c r="B554" s="54" t="s">
        <v>190</v>
      </c>
      <c r="C554" s="55">
        <v>46082</v>
      </c>
      <c r="D554" s="54" t="s">
        <v>17470</v>
      </c>
      <c r="E554" s="55">
        <v>46090</v>
      </c>
      <c r="F554" s="54" t="s">
        <v>19437</v>
      </c>
      <c r="G554" s="54" t="s">
        <v>17471</v>
      </c>
      <c r="H554" s="56">
        <v>10596870</v>
      </c>
      <c r="I554" s="63">
        <v>0</v>
      </c>
      <c r="J554" s="56">
        <v>847750</v>
      </c>
      <c r="K554" s="65">
        <v>11444620</v>
      </c>
      <c r="L554" s="64" t="s">
        <v>17236</v>
      </c>
      <c r="M554" s="6">
        <v>46122</v>
      </c>
      <c r="O554" s="32">
        <f>IF(Table1[[#This Row],[Phân loại]]="Tồn đầu kỳ",Table1[[#This Row],[Tổng giá trị]],0)</f>
        <v>0</v>
      </c>
      <c r="P554" s="7">
        <f>IF(Table1[[#This Row],[Số còn phải thu ĐK]]&lt;&gt;0,0,IF(Table1[[#This Row],[Phân loại]]="Bán hàng",Table1[[#This Row],[Tổng giá trị]],-Table1[[#This Row],[Tổng giá trị]]))</f>
        <v>11444620</v>
      </c>
      <c r="Q554" s="32">
        <f>IF(M554&lt;&gt;"",IF(O554&lt;&gt;0,O554,P554),0)</f>
        <v>11444620</v>
      </c>
      <c r="R554" s="7">
        <f>Table1[[#This Row],[Số còn phải thu ĐK]]+Table1[[#This Row],[Giá Trị HD sau CK]]-Table1[[#This Row],[Số tiền đã thu]]</f>
        <v>0</v>
      </c>
      <c r="S554" s="6">
        <f>IF(Table1[[#This Row],[Ngày hóa đơn]]&lt;&gt;"",Table1[[#This Row],[Ngày hóa đơn]],IF(Table1[[#This Row],[Ngày hạch toán]]&lt;&gt;"",Table1[[#This Row],[Ngày hạch toán]],""))</f>
        <v>46090</v>
      </c>
      <c r="T554" s="7"/>
      <c r="U554" s="6">
        <f>IF(Table1[[#This Row],[Ngày tính CN]]="","",S554+T554)</f>
        <v>46090</v>
      </c>
      <c r="V554" s="32">
        <f ca="1">IF(Table1[[#This Row],[Hạn thanh toán]]="","",IF((U554-NOW())&lt;0,0,(U554-NOW())))</f>
        <v>0</v>
      </c>
      <c r="W554" s="32"/>
      <c r="X554" s="32" t="str">
        <f ca="1">IF(OR(U554="",R554=0),"",IF((U554-NOW())&lt;0,-(U554-NOW()),0))</f>
        <v/>
      </c>
      <c r="Y554" s="2" t="str">
        <f>IF(R554=0,"Đã thanh toán",IF(X554="","",IF(X554&lt;=0,"Chưa đến hạn thanh toán",IF(X554&lt;=30,"Nợ quá hạn 30 ngày",IF(X554&lt;=60,"Nợ quá hạn từ 30 ngày đến 60 ngày",IF(X554&lt;=90,"Nợ quá hạn từ 60 ngày đến 90 ngày",IF(X554&lt;=120,"Nợ quá hạn từ 90 ngày đến 120 ngày","Nợ quá hạn hơn 120 ngày có khả năng mất thanh toán")))))))</f>
        <v>Đã thanh toán</v>
      </c>
      <c r="Z554" s="42">
        <f>IF(S554="","",S554)</f>
        <v>46090</v>
      </c>
      <c r="AA554" s="42">
        <f>IF(M554="","",M554)</f>
        <v>46122</v>
      </c>
      <c r="AD554" s="2" t="str">
        <f>VLOOKUP($A554,MA_KH!$A:$Q,MA_KH!O$1,0)</f>
        <v>MEGA</v>
      </c>
      <c r="AE554" s="2" t="str">
        <f>VLOOKUP($A554,MA_KH!$A:$Q,MA_KH!P$1,0)</f>
        <v>CÔNG TY TNHH MM MEGA MARKET (VIỆT NAM)</v>
      </c>
    </row>
    <row r="555" spans="1:31" ht="25.5" customHeight="1">
      <c r="A555" s="54" t="s">
        <v>16303</v>
      </c>
      <c r="B555" s="54" t="s">
        <v>102</v>
      </c>
      <c r="C555" s="55">
        <v>46082</v>
      </c>
      <c r="D555" s="54" t="s">
        <v>17472</v>
      </c>
      <c r="E555" s="55">
        <v>46084</v>
      </c>
      <c r="F555" s="54" t="s">
        <v>19438</v>
      </c>
      <c r="G555" s="54" t="s">
        <v>17473</v>
      </c>
      <c r="H555" s="56">
        <v>9372810</v>
      </c>
      <c r="I555" s="63">
        <v>0</v>
      </c>
      <c r="J555" s="56">
        <v>749825</v>
      </c>
      <c r="K555" s="65">
        <v>10122635</v>
      </c>
      <c r="L555" s="64" t="s">
        <v>17236</v>
      </c>
      <c r="M555" s="6">
        <v>46105</v>
      </c>
      <c r="O555" s="32">
        <f>IF(Table1[[#This Row],[Phân loại]]="Tồn đầu kỳ",Table1[[#This Row],[Tổng giá trị]],0)</f>
        <v>0</v>
      </c>
      <c r="P555" s="7">
        <f>IF(Table1[[#This Row],[Số còn phải thu ĐK]]&lt;&gt;0,0,IF(Table1[[#This Row],[Phân loại]]="Bán hàng",Table1[[#This Row],[Tổng giá trị]],-Table1[[#This Row],[Tổng giá trị]]))</f>
        <v>10122635</v>
      </c>
      <c r="Q555" s="32">
        <f>IF(M555&lt;&gt;"",IF(O555&lt;&gt;0,O555,P555),0)</f>
        <v>10122635</v>
      </c>
      <c r="R555" s="7">
        <f>Table1[[#This Row],[Số còn phải thu ĐK]]+Table1[[#This Row],[Giá Trị HD sau CK]]-Table1[[#This Row],[Số tiền đã thu]]</f>
        <v>0</v>
      </c>
      <c r="S555" s="6">
        <f>IF(Table1[[#This Row],[Ngày hóa đơn]]&lt;&gt;"",Table1[[#This Row],[Ngày hóa đơn]],IF(Table1[[#This Row],[Ngày hạch toán]]&lt;&gt;"",Table1[[#This Row],[Ngày hạch toán]],""))</f>
        <v>46084</v>
      </c>
      <c r="T555" s="7"/>
      <c r="U555" s="6">
        <f>IF(Table1[[#This Row],[Ngày tính CN]]="","",S555+T555)</f>
        <v>46084</v>
      </c>
      <c r="V555" s="32">
        <f ca="1">IF(Table1[[#This Row],[Hạn thanh toán]]="","",IF((U555-NOW())&lt;0,0,(U555-NOW())))</f>
        <v>0</v>
      </c>
      <c r="W555" s="32"/>
      <c r="X555" s="32" t="str">
        <f ca="1">IF(OR(U555="",R555=0),"",IF((U555-NOW())&lt;0,-(U555-NOW()),0))</f>
        <v/>
      </c>
      <c r="Y555" s="2" t="str">
        <f>IF(R555=0,"Đã thanh toán",IF(X555="","",IF(X555&lt;=0,"Chưa đến hạn thanh toán",IF(X555&lt;=30,"Nợ quá hạn 30 ngày",IF(X555&lt;=60,"Nợ quá hạn từ 30 ngày đến 60 ngày",IF(X555&lt;=90,"Nợ quá hạn từ 60 ngày đến 90 ngày",IF(X555&lt;=120,"Nợ quá hạn từ 90 ngày đến 120 ngày","Nợ quá hạn hơn 120 ngày có khả năng mất thanh toán")))))))</f>
        <v>Đã thanh toán</v>
      </c>
      <c r="Z555" s="42">
        <f>IF(S555="","",S555)</f>
        <v>46084</v>
      </c>
      <c r="AA555" s="42">
        <f>IF(M555="","",M555)</f>
        <v>46105</v>
      </c>
      <c r="AD555" s="2" t="str">
        <f>VLOOKUP($A555,MA_KH!$A:$Q,MA_KH!O$1,0)</f>
        <v>MEGA</v>
      </c>
      <c r="AE555" s="2" t="str">
        <f>VLOOKUP($A555,MA_KH!$A:$Q,MA_KH!P$1,0)</f>
        <v>CÔNG TY TNHH MM MEGA MARKET (VIỆT NAM)</v>
      </c>
    </row>
    <row r="556" spans="1:31" ht="25.5" customHeight="1">
      <c r="A556" s="54" t="s">
        <v>16303</v>
      </c>
      <c r="B556" s="54" t="s">
        <v>102</v>
      </c>
      <c r="C556" s="55">
        <v>46082</v>
      </c>
      <c r="D556" s="54" t="s">
        <v>17474</v>
      </c>
      <c r="E556" s="55">
        <v>46092</v>
      </c>
      <c r="F556" s="54" t="s">
        <v>19439</v>
      </c>
      <c r="G556" s="54" t="s">
        <v>17475</v>
      </c>
      <c r="H556" s="56">
        <v>2484570</v>
      </c>
      <c r="I556" s="63">
        <v>0</v>
      </c>
      <c r="J556" s="56">
        <v>198766</v>
      </c>
      <c r="K556" s="65">
        <v>2683336</v>
      </c>
      <c r="L556" s="64" t="s">
        <v>17236</v>
      </c>
      <c r="M556" s="6">
        <v>46122</v>
      </c>
      <c r="O556" s="32">
        <f>IF(Table1[[#This Row],[Phân loại]]="Tồn đầu kỳ",Table1[[#This Row],[Tổng giá trị]],0)</f>
        <v>0</v>
      </c>
      <c r="P556" s="7">
        <f>IF(Table1[[#This Row],[Số còn phải thu ĐK]]&lt;&gt;0,0,IF(Table1[[#This Row],[Phân loại]]="Bán hàng",Table1[[#This Row],[Tổng giá trị]],-Table1[[#This Row],[Tổng giá trị]]))</f>
        <v>2683336</v>
      </c>
      <c r="Q556" s="32">
        <f>IF(M556&lt;&gt;"",IF(O556&lt;&gt;0,O556,P556),0)</f>
        <v>2683336</v>
      </c>
      <c r="R556" s="7">
        <f>Table1[[#This Row],[Số còn phải thu ĐK]]+Table1[[#This Row],[Giá Trị HD sau CK]]-Table1[[#This Row],[Số tiền đã thu]]</f>
        <v>0</v>
      </c>
      <c r="S556" s="6">
        <f>IF(Table1[[#This Row],[Ngày hóa đơn]]&lt;&gt;"",Table1[[#This Row],[Ngày hóa đơn]],IF(Table1[[#This Row],[Ngày hạch toán]]&lt;&gt;"",Table1[[#This Row],[Ngày hạch toán]],""))</f>
        <v>46092</v>
      </c>
      <c r="T556" s="7"/>
      <c r="U556" s="6">
        <f>IF(Table1[[#This Row],[Ngày tính CN]]="","",S556+T556)</f>
        <v>46092</v>
      </c>
      <c r="V556" s="32">
        <f ca="1">IF(Table1[[#This Row],[Hạn thanh toán]]="","",IF((U556-NOW())&lt;0,0,(U556-NOW())))</f>
        <v>0</v>
      </c>
      <c r="W556" s="32"/>
      <c r="X556" s="32" t="str">
        <f ca="1">IF(OR(U556="",R556=0),"",IF((U556-NOW())&lt;0,-(U556-NOW()),0))</f>
        <v/>
      </c>
      <c r="Y556" s="2" t="str">
        <f>IF(R556=0,"Đã thanh toán",IF(X556="","",IF(X556&lt;=0,"Chưa đến hạn thanh toán",IF(X556&lt;=30,"Nợ quá hạn 30 ngày",IF(X556&lt;=60,"Nợ quá hạn từ 30 ngày đến 60 ngày",IF(X556&lt;=90,"Nợ quá hạn từ 60 ngày đến 90 ngày",IF(X556&lt;=120,"Nợ quá hạn từ 90 ngày đến 120 ngày","Nợ quá hạn hơn 120 ngày có khả năng mất thanh toán")))))))</f>
        <v>Đã thanh toán</v>
      </c>
      <c r="Z556" s="42">
        <f>IF(S556="","",S556)</f>
        <v>46092</v>
      </c>
      <c r="AA556" s="42">
        <f>IF(M556="","",M556)</f>
        <v>46122</v>
      </c>
      <c r="AD556" s="2" t="str">
        <f>VLOOKUP($A556,MA_KH!$A:$Q,MA_KH!O$1,0)</f>
        <v>MEGA</v>
      </c>
      <c r="AE556" s="2" t="str">
        <f>VLOOKUP($A556,MA_KH!$A:$Q,MA_KH!P$1,0)</f>
        <v>CÔNG TY TNHH MM MEGA MARKET (VIỆT NAM)</v>
      </c>
    </row>
    <row r="557" spans="1:31" ht="25.5" customHeight="1">
      <c r="A557" s="54" t="s">
        <v>16303</v>
      </c>
      <c r="B557" s="54" t="s">
        <v>102</v>
      </c>
      <c r="C557" s="55">
        <v>46082</v>
      </c>
      <c r="D557" s="54" t="s">
        <v>17476</v>
      </c>
      <c r="E557" s="55">
        <v>46092</v>
      </c>
      <c r="F557" s="54" t="s">
        <v>19440</v>
      </c>
      <c r="G557" s="54" t="s">
        <v>17477</v>
      </c>
      <c r="H557" s="56">
        <v>5247500</v>
      </c>
      <c r="I557" s="63">
        <v>0</v>
      </c>
      <c r="J557" s="56">
        <v>419800</v>
      </c>
      <c r="K557" s="65">
        <v>5667300</v>
      </c>
      <c r="L557" s="64" t="s">
        <v>17236</v>
      </c>
      <c r="M557" s="6">
        <v>46122</v>
      </c>
      <c r="O557" s="32">
        <f>IF(Table1[[#This Row],[Phân loại]]="Tồn đầu kỳ",Table1[[#This Row],[Tổng giá trị]],0)</f>
        <v>0</v>
      </c>
      <c r="P557" s="7">
        <f>IF(Table1[[#This Row],[Số còn phải thu ĐK]]&lt;&gt;0,0,IF(Table1[[#This Row],[Phân loại]]="Bán hàng",Table1[[#This Row],[Tổng giá trị]],-Table1[[#This Row],[Tổng giá trị]]))</f>
        <v>5667300</v>
      </c>
      <c r="Q557" s="32">
        <f>IF(M557&lt;&gt;"",IF(O557&lt;&gt;0,O557,P557),0)</f>
        <v>5667300</v>
      </c>
      <c r="R557" s="7">
        <f>Table1[[#This Row],[Số còn phải thu ĐK]]+Table1[[#This Row],[Giá Trị HD sau CK]]-Table1[[#This Row],[Số tiền đã thu]]</f>
        <v>0</v>
      </c>
      <c r="S557" s="6">
        <f>IF(Table1[[#This Row],[Ngày hóa đơn]]&lt;&gt;"",Table1[[#This Row],[Ngày hóa đơn]],IF(Table1[[#This Row],[Ngày hạch toán]]&lt;&gt;"",Table1[[#This Row],[Ngày hạch toán]],""))</f>
        <v>46092</v>
      </c>
      <c r="T557" s="7"/>
      <c r="U557" s="6">
        <f>IF(Table1[[#This Row],[Ngày tính CN]]="","",S557+T557)</f>
        <v>46092</v>
      </c>
      <c r="V557" s="32">
        <f ca="1">IF(Table1[[#This Row],[Hạn thanh toán]]="","",IF((U557-NOW())&lt;0,0,(U557-NOW())))</f>
        <v>0</v>
      </c>
      <c r="W557" s="32"/>
      <c r="X557" s="32" t="str">
        <f ca="1">IF(OR(U557="",R557=0),"",IF((U557-NOW())&lt;0,-(U557-NOW()),0))</f>
        <v/>
      </c>
      <c r="Y557" s="2" t="str">
        <f>IF(R557=0,"Đã thanh toán",IF(X557="","",IF(X557&lt;=0,"Chưa đến hạn thanh toán",IF(X557&lt;=30,"Nợ quá hạn 30 ngày",IF(X557&lt;=60,"Nợ quá hạn từ 30 ngày đến 60 ngày",IF(X557&lt;=90,"Nợ quá hạn từ 60 ngày đến 90 ngày",IF(X557&lt;=120,"Nợ quá hạn từ 90 ngày đến 120 ngày","Nợ quá hạn hơn 120 ngày có khả năng mất thanh toán")))))))</f>
        <v>Đã thanh toán</v>
      </c>
      <c r="Z557" s="42">
        <f>IF(S557="","",S557)</f>
        <v>46092</v>
      </c>
      <c r="AA557" s="42">
        <f>IF(M557="","",M557)</f>
        <v>46122</v>
      </c>
      <c r="AD557" s="2" t="str">
        <f>VLOOKUP($A557,MA_KH!$A:$Q,MA_KH!O$1,0)</f>
        <v>MEGA</v>
      </c>
      <c r="AE557" s="2" t="str">
        <f>VLOOKUP($A557,MA_KH!$A:$Q,MA_KH!P$1,0)</f>
        <v>CÔNG TY TNHH MM MEGA MARKET (VIỆT NAM)</v>
      </c>
    </row>
    <row r="558" spans="1:31" ht="25.5" customHeight="1">
      <c r="A558" s="54" t="s">
        <v>16303</v>
      </c>
      <c r="B558" s="54" t="s">
        <v>102</v>
      </c>
      <c r="C558" s="55">
        <v>46082</v>
      </c>
      <c r="D558" s="54" t="s">
        <v>17478</v>
      </c>
      <c r="E558" s="55">
        <v>46092</v>
      </c>
      <c r="F558" s="54" t="s">
        <v>19441</v>
      </c>
      <c r="G558" s="54" t="s">
        <v>17479</v>
      </c>
      <c r="H558" s="56">
        <v>2332220</v>
      </c>
      <c r="I558" s="63">
        <v>0</v>
      </c>
      <c r="J558" s="56">
        <v>186578</v>
      </c>
      <c r="K558" s="65">
        <v>2518798</v>
      </c>
      <c r="L558" s="64" t="s">
        <v>17236</v>
      </c>
      <c r="M558" s="6">
        <v>46122</v>
      </c>
      <c r="O558" s="32">
        <f>IF(Table1[[#This Row],[Phân loại]]="Tồn đầu kỳ",Table1[[#This Row],[Tổng giá trị]],0)</f>
        <v>0</v>
      </c>
      <c r="P558" s="7">
        <f>IF(Table1[[#This Row],[Số còn phải thu ĐK]]&lt;&gt;0,0,IF(Table1[[#This Row],[Phân loại]]="Bán hàng",Table1[[#This Row],[Tổng giá trị]],-Table1[[#This Row],[Tổng giá trị]]))</f>
        <v>2518798</v>
      </c>
      <c r="Q558" s="32">
        <f>IF(M558&lt;&gt;"",IF(O558&lt;&gt;0,O558,P558),0)</f>
        <v>2518798</v>
      </c>
      <c r="R558" s="7">
        <f>Table1[[#This Row],[Số còn phải thu ĐK]]+Table1[[#This Row],[Giá Trị HD sau CK]]-Table1[[#This Row],[Số tiền đã thu]]</f>
        <v>0</v>
      </c>
      <c r="S558" s="6">
        <f>IF(Table1[[#This Row],[Ngày hóa đơn]]&lt;&gt;"",Table1[[#This Row],[Ngày hóa đơn]],IF(Table1[[#This Row],[Ngày hạch toán]]&lt;&gt;"",Table1[[#This Row],[Ngày hạch toán]],""))</f>
        <v>46092</v>
      </c>
      <c r="T558" s="7"/>
      <c r="U558" s="6">
        <f>IF(Table1[[#This Row],[Ngày tính CN]]="","",S558+T558)</f>
        <v>46092</v>
      </c>
      <c r="V558" s="32">
        <f ca="1">IF(Table1[[#This Row],[Hạn thanh toán]]="","",IF((U558-NOW())&lt;0,0,(U558-NOW())))</f>
        <v>0</v>
      </c>
      <c r="W558" s="32"/>
      <c r="X558" s="32" t="str">
        <f ca="1">IF(OR(U558="",R558=0),"",IF((U558-NOW())&lt;0,-(U558-NOW()),0))</f>
        <v/>
      </c>
      <c r="Y558" s="2" t="str">
        <f>IF(R558=0,"Đã thanh toán",IF(X558="","",IF(X558&lt;=0,"Chưa đến hạn thanh toán",IF(X558&lt;=30,"Nợ quá hạn 30 ngày",IF(X558&lt;=60,"Nợ quá hạn từ 30 ngày đến 60 ngày",IF(X558&lt;=90,"Nợ quá hạn từ 60 ngày đến 90 ngày",IF(X558&lt;=120,"Nợ quá hạn từ 90 ngày đến 120 ngày","Nợ quá hạn hơn 120 ngày có khả năng mất thanh toán")))))))</f>
        <v>Đã thanh toán</v>
      </c>
      <c r="Z558" s="42">
        <f>IF(S558="","",S558)</f>
        <v>46092</v>
      </c>
      <c r="AA558" s="42">
        <f>IF(M558="","",M558)</f>
        <v>46122</v>
      </c>
      <c r="AD558" s="2" t="str">
        <f>VLOOKUP($A558,MA_KH!$A:$Q,MA_KH!O$1,0)</f>
        <v>MEGA</v>
      </c>
      <c r="AE558" s="2" t="str">
        <f>VLOOKUP($A558,MA_KH!$A:$Q,MA_KH!P$1,0)</f>
        <v>CÔNG TY TNHH MM MEGA MARKET (VIỆT NAM)</v>
      </c>
    </row>
    <row r="559" spans="1:31" ht="25.5" customHeight="1">
      <c r="A559" s="54" t="s">
        <v>16303</v>
      </c>
      <c r="B559" s="54" t="s">
        <v>102</v>
      </c>
      <c r="C559" s="55">
        <v>46082</v>
      </c>
      <c r="D559" s="54" t="s">
        <v>17480</v>
      </c>
      <c r="E559" s="55">
        <v>46092</v>
      </c>
      <c r="F559" s="54" t="s">
        <v>19442</v>
      </c>
      <c r="G559" s="54" t="s">
        <v>17481</v>
      </c>
      <c r="H559" s="56">
        <v>4661300</v>
      </c>
      <c r="I559" s="63">
        <v>0</v>
      </c>
      <c r="J559" s="56">
        <v>372904</v>
      </c>
      <c r="K559" s="65">
        <v>5034204</v>
      </c>
      <c r="L559" s="64" t="s">
        <v>17236</v>
      </c>
      <c r="M559" s="6">
        <v>46122</v>
      </c>
      <c r="O559" s="32">
        <f>IF(Table1[[#This Row],[Phân loại]]="Tồn đầu kỳ",Table1[[#This Row],[Tổng giá trị]],0)</f>
        <v>0</v>
      </c>
      <c r="P559" s="7">
        <f>IF(Table1[[#This Row],[Số còn phải thu ĐK]]&lt;&gt;0,0,IF(Table1[[#This Row],[Phân loại]]="Bán hàng",Table1[[#This Row],[Tổng giá trị]],-Table1[[#This Row],[Tổng giá trị]]))</f>
        <v>5034204</v>
      </c>
      <c r="Q559" s="32">
        <f>IF(M559&lt;&gt;"",IF(O559&lt;&gt;0,O559,P559),0)</f>
        <v>5034204</v>
      </c>
      <c r="R559" s="7">
        <f>Table1[[#This Row],[Số còn phải thu ĐK]]+Table1[[#This Row],[Giá Trị HD sau CK]]-Table1[[#This Row],[Số tiền đã thu]]</f>
        <v>0</v>
      </c>
      <c r="S559" s="6">
        <f>IF(Table1[[#This Row],[Ngày hóa đơn]]&lt;&gt;"",Table1[[#This Row],[Ngày hóa đơn]],IF(Table1[[#This Row],[Ngày hạch toán]]&lt;&gt;"",Table1[[#This Row],[Ngày hạch toán]],""))</f>
        <v>46092</v>
      </c>
      <c r="T559" s="7"/>
      <c r="U559" s="6">
        <f>IF(Table1[[#This Row],[Ngày tính CN]]="","",S559+T559)</f>
        <v>46092</v>
      </c>
      <c r="V559" s="32">
        <f ca="1">IF(Table1[[#This Row],[Hạn thanh toán]]="","",IF((U559-NOW())&lt;0,0,(U559-NOW())))</f>
        <v>0</v>
      </c>
      <c r="W559" s="32"/>
      <c r="X559" s="32" t="str">
        <f ca="1">IF(OR(U559="",R559=0),"",IF((U559-NOW())&lt;0,-(U559-NOW()),0))</f>
        <v/>
      </c>
      <c r="Y559" s="2" t="str">
        <f>IF(R559=0,"Đã thanh toán",IF(X559="","",IF(X559&lt;=0,"Chưa đến hạn thanh toán",IF(X559&lt;=30,"Nợ quá hạn 30 ngày",IF(X559&lt;=60,"Nợ quá hạn từ 30 ngày đến 60 ngày",IF(X559&lt;=90,"Nợ quá hạn từ 60 ngày đến 90 ngày",IF(X559&lt;=120,"Nợ quá hạn từ 90 ngày đến 120 ngày","Nợ quá hạn hơn 120 ngày có khả năng mất thanh toán")))))))</f>
        <v>Đã thanh toán</v>
      </c>
      <c r="Z559" s="42">
        <f>IF(S559="","",S559)</f>
        <v>46092</v>
      </c>
      <c r="AA559" s="42">
        <f>IF(M559="","",M559)</f>
        <v>46122</v>
      </c>
      <c r="AD559" s="2" t="str">
        <f>VLOOKUP($A559,MA_KH!$A:$Q,MA_KH!O$1,0)</f>
        <v>MEGA</v>
      </c>
      <c r="AE559" s="2" t="str">
        <f>VLOOKUP($A559,MA_KH!$A:$Q,MA_KH!P$1,0)</f>
        <v>CÔNG TY TNHH MM MEGA MARKET (VIỆT NAM)</v>
      </c>
    </row>
    <row r="560" spans="1:31" ht="25.5" customHeight="1">
      <c r="A560" s="54" t="s">
        <v>16303</v>
      </c>
      <c r="B560" s="54" t="s">
        <v>102</v>
      </c>
      <c r="C560" s="55">
        <v>46082</v>
      </c>
      <c r="D560" s="54" t="s">
        <v>17482</v>
      </c>
      <c r="E560" s="55">
        <v>46092</v>
      </c>
      <c r="F560" s="54" t="s">
        <v>19443</v>
      </c>
      <c r="G560" s="54" t="s">
        <v>17483</v>
      </c>
      <c r="H560" s="56">
        <v>4113630</v>
      </c>
      <c r="I560" s="63">
        <v>0</v>
      </c>
      <c r="J560" s="56">
        <v>329090</v>
      </c>
      <c r="K560" s="65">
        <v>4442720</v>
      </c>
      <c r="L560" s="64" t="s">
        <v>17236</v>
      </c>
      <c r="M560" s="6">
        <v>46122</v>
      </c>
      <c r="O560" s="32">
        <f>IF(Table1[[#This Row],[Phân loại]]="Tồn đầu kỳ",Table1[[#This Row],[Tổng giá trị]],0)</f>
        <v>0</v>
      </c>
      <c r="P560" s="7">
        <f>IF(Table1[[#This Row],[Số còn phải thu ĐK]]&lt;&gt;0,0,IF(Table1[[#This Row],[Phân loại]]="Bán hàng",Table1[[#This Row],[Tổng giá trị]],-Table1[[#This Row],[Tổng giá trị]]))</f>
        <v>4442720</v>
      </c>
      <c r="Q560" s="32">
        <f>IF(M560&lt;&gt;"",IF(O560&lt;&gt;0,O560,P560),0)</f>
        <v>4442720</v>
      </c>
      <c r="R560" s="7">
        <f>Table1[[#This Row],[Số còn phải thu ĐK]]+Table1[[#This Row],[Giá Trị HD sau CK]]-Table1[[#This Row],[Số tiền đã thu]]</f>
        <v>0</v>
      </c>
      <c r="S560" s="6">
        <f>IF(Table1[[#This Row],[Ngày hóa đơn]]&lt;&gt;"",Table1[[#This Row],[Ngày hóa đơn]],IF(Table1[[#This Row],[Ngày hạch toán]]&lt;&gt;"",Table1[[#This Row],[Ngày hạch toán]],""))</f>
        <v>46092</v>
      </c>
      <c r="T560" s="7"/>
      <c r="U560" s="6">
        <f>IF(Table1[[#This Row],[Ngày tính CN]]="","",S560+T560)</f>
        <v>46092</v>
      </c>
      <c r="V560" s="32">
        <f ca="1">IF(Table1[[#This Row],[Hạn thanh toán]]="","",IF((U560-NOW())&lt;0,0,(U560-NOW())))</f>
        <v>0</v>
      </c>
      <c r="W560" s="32"/>
      <c r="X560" s="32" t="str">
        <f ca="1">IF(OR(U560="",R560=0),"",IF((U560-NOW())&lt;0,-(U560-NOW()),0))</f>
        <v/>
      </c>
      <c r="Y560" s="2" t="str">
        <f>IF(R560=0,"Đã thanh toán",IF(X560="","",IF(X560&lt;=0,"Chưa đến hạn thanh toán",IF(X560&lt;=30,"Nợ quá hạn 30 ngày",IF(X560&lt;=60,"Nợ quá hạn từ 30 ngày đến 60 ngày",IF(X560&lt;=90,"Nợ quá hạn từ 60 ngày đến 90 ngày",IF(X560&lt;=120,"Nợ quá hạn từ 90 ngày đến 120 ngày","Nợ quá hạn hơn 120 ngày có khả năng mất thanh toán")))))))</f>
        <v>Đã thanh toán</v>
      </c>
      <c r="Z560" s="42">
        <f>IF(S560="","",S560)</f>
        <v>46092</v>
      </c>
      <c r="AA560" s="42">
        <f>IF(M560="","",M560)</f>
        <v>46122</v>
      </c>
      <c r="AD560" s="2" t="str">
        <f>VLOOKUP($A560,MA_KH!$A:$Q,MA_KH!O$1,0)</f>
        <v>MEGA</v>
      </c>
      <c r="AE560" s="2" t="str">
        <f>VLOOKUP($A560,MA_KH!$A:$Q,MA_KH!P$1,0)</f>
        <v>CÔNG TY TNHH MM MEGA MARKET (VIỆT NAM)</v>
      </c>
    </row>
    <row r="561" spans="1:31" ht="25.5" customHeight="1">
      <c r="A561" s="54" t="s">
        <v>16303</v>
      </c>
      <c r="B561" s="54" t="s">
        <v>102</v>
      </c>
      <c r="C561" s="55">
        <v>46082</v>
      </c>
      <c r="D561" s="54" t="s">
        <v>17484</v>
      </c>
      <c r="E561" s="55">
        <v>46092</v>
      </c>
      <c r="F561" s="54" t="s">
        <v>19444</v>
      </c>
      <c r="G561" s="54" t="s">
        <v>17485</v>
      </c>
      <c r="H561" s="56">
        <v>5830550</v>
      </c>
      <c r="I561" s="63">
        <v>0</v>
      </c>
      <c r="J561" s="56">
        <v>466444</v>
      </c>
      <c r="K561" s="65">
        <v>6296994</v>
      </c>
      <c r="L561" s="64" t="s">
        <v>17236</v>
      </c>
      <c r="M561" s="6">
        <v>46122</v>
      </c>
      <c r="O561" s="32">
        <f>IF(Table1[[#This Row],[Phân loại]]="Tồn đầu kỳ",Table1[[#This Row],[Tổng giá trị]],0)</f>
        <v>0</v>
      </c>
      <c r="P561" s="7">
        <f>IF(Table1[[#This Row],[Số còn phải thu ĐK]]&lt;&gt;0,0,IF(Table1[[#This Row],[Phân loại]]="Bán hàng",Table1[[#This Row],[Tổng giá trị]],-Table1[[#This Row],[Tổng giá trị]]))</f>
        <v>6296994</v>
      </c>
      <c r="Q561" s="32">
        <f>IF(M561&lt;&gt;"",IF(O561&lt;&gt;0,O561,P561),0)</f>
        <v>6296994</v>
      </c>
      <c r="R561" s="7">
        <f>Table1[[#This Row],[Số còn phải thu ĐK]]+Table1[[#This Row],[Giá Trị HD sau CK]]-Table1[[#This Row],[Số tiền đã thu]]</f>
        <v>0</v>
      </c>
      <c r="S561" s="6">
        <f>IF(Table1[[#This Row],[Ngày hóa đơn]]&lt;&gt;"",Table1[[#This Row],[Ngày hóa đơn]],IF(Table1[[#This Row],[Ngày hạch toán]]&lt;&gt;"",Table1[[#This Row],[Ngày hạch toán]],""))</f>
        <v>46092</v>
      </c>
      <c r="T561" s="7"/>
      <c r="U561" s="6">
        <f>IF(Table1[[#This Row],[Ngày tính CN]]="","",S561+T561)</f>
        <v>46092</v>
      </c>
      <c r="V561" s="32">
        <f ca="1">IF(Table1[[#This Row],[Hạn thanh toán]]="","",IF((U561-NOW())&lt;0,0,(U561-NOW())))</f>
        <v>0</v>
      </c>
      <c r="W561" s="32"/>
      <c r="X561" s="32" t="str">
        <f ca="1">IF(OR(U561="",R561=0),"",IF((U561-NOW())&lt;0,-(U561-NOW()),0))</f>
        <v/>
      </c>
      <c r="Y561" s="2" t="str">
        <f>IF(R561=0,"Đã thanh toán",IF(X561="","",IF(X561&lt;=0,"Chưa đến hạn thanh toán",IF(X561&lt;=30,"Nợ quá hạn 30 ngày",IF(X561&lt;=60,"Nợ quá hạn từ 30 ngày đến 60 ngày",IF(X561&lt;=90,"Nợ quá hạn từ 60 ngày đến 90 ngày",IF(X561&lt;=120,"Nợ quá hạn từ 90 ngày đến 120 ngày","Nợ quá hạn hơn 120 ngày có khả năng mất thanh toán")))))))</f>
        <v>Đã thanh toán</v>
      </c>
      <c r="Z561" s="42">
        <f>IF(S561="","",S561)</f>
        <v>46092</v>
      </c>
      <c r="AA561" s="42">
        <f>IF(M561="","",M561)</f>
        <v>46122</v>
      </c>
      <c r="AD561" s="2" t="str">
        <f>VLOOKUP($A561,MA_KH!$A:$Q,MA_KH!O$1,0)</f>
        <v>MEGA</v>
      </c>
      <c r="AE561" s="2" t="str">
        <f>VLOOKUP($A561,MA_KH!$A:$Q,MA_KH!P$1,0)</f>
        <v>CÔNG TY TNHH MM MEGA MARKET (VIỆT NAM)</v>
      </c>
    </row>
    <row r="562" spans="1:31" ht="25.5" customHeight="1">
      <c r="A562" s="54" t="s">
        <v>16303</v>
      </c>
      <c r="B562" s="54" t="s">
        <v>102</v>
      </c>
      <c r="C562" s="55">
        <v>46082</v>
      </c>
      <c r="D562" s="54" t="s">
        <v>17486</v>
      </c>
      <c r="E562" s="55">
        <v>46092</v>
      </c>
      <c r="F562" s="54" t="s">
        <v>19445</v>
      </c>
      <c r="G562" s="54" t="s">
        <v>17487</v>
      </c>
      <c r="H562" s="56">
        <v>8004904</v>
      </c>
      <c r="I562" s="63">
        <v>0</v>
      </c>
      <c r="J562" s="56">
        <v>640392</v>
      </c>
      <c r="K562" s="65">
        <v>8645296</v>
      </c>
      <c r="L562" s="64" t="s">
        <v>17236</v>
      </c>
      <c r="M562" s="6">
        <v>46122</v>
      </c>
      <c r="O562" s="32">
        <f>IF(Table1[[#This Row],[Phân loại]]="Tồn đầu kỳ",Table1[[#This Row],[Tổng giá trị]],0)</f>
        <v>0</v>
      </c>
      <c r="P562" s="7">
        <f>IF(Table1[[#This Row],[Số còn phải thu ĐK]]&lt;&gt;0,0,IF(Table1[[#This Row],[Phân loại]]="Bán hàng",Table1[[#This Row],[Tổng giá trị]],-Table1[[#This Row],[Tổng giá trị]]))</f>
        <v>8645296</v>
      </c>
      <c r="Q562" s="32">
        <f>IF(M562&lt;&gt;"",IF(O562&lt;&gt;0,O562,P562),0)</f>
        <v>8645296</v>
      </c>
      <c r="R562" s="7">
        <f>Table1[[#This Row],[Số còn phải thu ĐK]]+Table1[[#This Row],[Giá Trị HD sau CK]]-Table1[[#This Row],[Số tiền đã thu]]</f>
        <v>0</v>
      </c>
      <c r="S562" s="6">
        <f>IF(Table1[[#This Row],[Ngày hóa đơn]]&lt;&gt;"",Table1[[#This Row],[Ngày hóa đơn]],IF(Table1[[#This Row],[Ngày hạch toán]]&lt;&gt;"",Table1[[#This Row],[Ngày hạch toán]],""))</f>
        <v>46092</v>
      </c>
      <c r="T562" s="7"/>
      <c r="U562" s="6">
        <f>IF(Table1[[#This Row],[Ngày tính CN]]="","",S562+T562)</f>
        <v>46092</v>
      </c>
      <c r="V562" s="32">
        <f ca="1">IF(Table1[[#This Row],[Hạn thanh toán]]="","",IF((U562-NOW())&lt;0,0,(U562-NOW())))</f>
        <v>0</v>
      </c>
      <c r="W562" s="32"/>
      <c r="X562" s="32" t="str">
        <f ca="1">IF(OR(U562="",R562=0),"",IF((U562-NOW())&lt;0,-(U562-NOW()),0))</f>
        <v/>
      </c>
      <c r="Y562" s="2" t="str">
        <f>IF(R562=0,"Đã thanh toán",IF(X562="","",IF(X562&lt;=0,"Chưa đến hạn thanh toán",IF(X562&lt;=30,"Nợ quá hạn 30 ngày",IF(X562&lt;=60,"Nợ quá hạn từ 30 ngày đến 60 ngày",IF(X562&lt;=90,"Nợ quá hạn từ 60 ngày đến 90 ngày",IF(X562&lt;=120,"Nợ quá hạn từ 90 ngày đến 120 ngày","Nợ quá hạn hơn 120 ngày có khả năng mất thanh toán")))))))</f>
        <v>Đã thanh toán</v>
      </c>
      <c r="Z562" s="42">
        <f>IF(S562="","",S562)</f>
        <v>46092</v>
      </c>
      <c r="AA562" s="42">
        <f>IF(M562="","",M562)</f>
        <v>46122</v>
      </c>
      <c r="AD562" s="2" t="str">
        <f>VLOOKUP($A562,MA_KH!$A:$Q,MA_KH!O$1,0)</f>
        <v>MEGA</v>
      </c>
      <c r="AE562" s="2" t="str">
        <f>VLOOKUP($A562,MA_KH!$A:$Q,MA_KH!P$1,0)</f>
        <v>CÔNG TY TNHH MM MEGA MARKET (VIỆT NAM)</v>
      </c>
    </row>
    <row r="563" spans="1:31" ht="25.5" customHeight="1">
      <c r="A563" s="54" t="s">
        <v>16291</v>
      </c>
      <c r="B563" s="54" t="s">
        <v>200</v>
      </c>
      <c r="C563" s="55">
        <v>46083</v>
      </c>
      <c r="D563" s="54" t="s">
        <v>17488</v>
      </c>
      <c r="E563" s="55">
        <v>46087</v>
      </c>
      <c r="F563" s="54" t="s">
        <v>19446</v>
      </c>
      <c r="G563" s="54" t="s">
        <v>17489</v>
      </c>
      <c r="H563" s="56">
        <v>3881341</v>
      </c>
      <c r="I563" s="63">
        <v>0</v>
      </c>
      <c r="J563" s="56">
        <v>310507</v>
      </c>
      <c r="K563" s="65">
        <v>4191848</v>
      </c>
      <c r="L563" s="64" t="s">
        <v>17236</v>
      </c>
      <c r="M563" s="6">
        <v>46122</v>
      </c>
      <c r="O563" s="32">
        <f>IF(Table1[[#This Row],[Phân loại]]="Tồn đầu kỳ",Table1[[#This Row],[Tổng giá trị]],0)</f>
        <v>0</v>
      </c>
      <c r="P563" s="7">
        <f>IF(Table1[[#This Row],[Số còn phải thu ĐK]]&lt;&gt;0,0,IF(Table1[[#This Row],[Phân loại]]="Bán hàng",Table1[[#This Row],[Tổng giá trị]],-Table1[[#This Row],[Tổng giá trị]]))</f>
        <v>4191848</v>
      </c>
      <c r="Q563" s="32">
        <f>IF(M563&lt;&gt;"",IF(O563&lt;&gt;0,O563,P563),0)</f>
        <v>4191848</v>
      </c>
      <c r="R563" s="7">
        <f>Table1[[#This Row],[Số còn phải thu ĐK]]+Table1[[#This Row],[Giá Trị HD sau CK]]-Table1[[#This Row],[Số tiền đã thu]]</f>
        <v>0</v>
      </c>
      <c r="S563" s="6">
        <f>IF(Table1[[#This Row],[Ngày hóa đơn]]&lt;&gt;"",Table1[[#This Row],[Ngày hóa đơn]],IF(Table1[[#This Row],[Ngày hạch toán]]&lt;&gt;"",Table1[[#This Row],[Ngày hạch toán]],""))</f>
        <v>46087</v>
      </c>
      <c r="T563" s="7"/>
      <c r="U563" s="6">
        <f>IF(Table1[[#This Row],[Ngày tính CN]]="","",S563+T563)</f>
        <v>46087</v>
      </c>
      <c r="V563" s="32">
        <f ca="1">IF(Table1[[#This Row],[Hạn thanh toán]]="","",IF((U563-NOW())&lt;0,0,(U563-NOW())))</f>
        <v>0</v>
      </c>
      <c r="W563" s="32"/>
      <c r="X563" s="32" t="str">
        <f ca="1">IF(OR(U563="",R563=0),"",IF((U563-NOW())&lt;0,-(U563-NOW()),0))</f>
        <v/>
      </c>
      <c r="Y563" s="2" t="str">
        <f>IF(R563=0,"Đã thanh toán",IF(X563="","",IF(X563&lt;=0,"Chưa đến hạn thanh toán",IF(X563&lt;=30,"Nợ quá hạn 30 ngày",IF(X563&lt;=60,"Nợ quá hạn từ 30 ngày đến 60 ngày",IF(X563&lt;=90,"Nợ quá hạn từ 60 ngày đến 90 ngày",IF(X563&lt;=120,"Nợ quá hạn từ 90 ngày đến 120 ngày","Nợ quá hạn hơn 120 ngày có khả năng mất thanh toán")))))))</f>
        <v>Đã thanh toán</v>
      </c>
      <c r="Z563" s="42">
        <f>IF(S563="","",S563)</f>
        <v>46087</v>
      </c>
      <c r="AA563" s="42">
        <f>IF(M563="","",M563)</f>
        <v>46122</v>
      </c>
      <c r="AD563" s="2" t="str">
        <f>VLOOKUP($A563,MA_KH!$A:$Q,MA_KH!O$1,0)</f>
        <v>MEGA</v>
      </c>
      <c r="AE563" s="2" t="str">
        <f>VLOOKUP($A563,MA_KH!$A:$Q,MA_KH!P$1,0)</f>
        <v>CÔNG TY TNHH MM MEGA MARKET (VIỆT NAM)</v>
      </c>
    </row>
    <row r="564" spans="1:31" ht="25.5" customHeight="1">
      <c r="A564" s="54" t="s">
        <v>16288</v>
      </c>
      <c r="B564" s="54" t="s">
        <v>294</v>
      </c>
      <c r="C564" s="55">
        <v>46083</v>
      </c>
      <c r="D564" s="54" t="s">
        <v>17490</v>
      </c>
      <c r="E564" s="55">
        <v>46087</v>
      </c>
      <c r="F564" s="54" t="s">
        <v>19447</v>
      </c>
      <c r="G564" s="54" t="s">
        <v>17491</v>
      </c>
      <c r="H564" s="56">
        <v>1468620</v>
      </c>
      <c r="I564" s="63">
        <v>0</v>
      </c>
      <c r="J564" s="56">
        <v>117490</v>
      </c>
      <c r="K564" s="65">
        <v>1586110</v>
      </c>
      <c r="L564" s="64" t="s">
        <v>17236</v>
      </c>
      <c r="M564" s="6">
        <v>46122</v>
      </c>
      <c r="O564" s="32">
        <f>IF(Table1[[#This Row],[Phân loại]]="Tồn đầu kỳ",Table1[[#This Row],[Tổng giá trị]],0)</f>
        <v>0</v>
      </c>
      <c r="P564" s="7">
        <f>IF(Table1[[#This Row],[Số còn phải thu ĐK]]&lt;&gt;0,0,IF(Table1[[#This Row],[Phân loại]]="Bán hàng",Table1[[#This Row],[Tổng giá trị]],-Table1[[#This Row],[Tổng giá trị]]))</f>
        <v>1586110</v>
      </c>
      <c r="Q564" s="32">
        <f>IF(M564&lt;&gt;"",IF(O564&lt;&gt;0,O564,P564),0)</f>
        <v>1586110</v>
      </c>
      <c r="R564" s="7">
        <f>Table1[[#This Row],[Số còn phải thu ĐK]]+Table1[[#This Row],[Giá Trị HD sau CK]]-Table1[[#This Row],[Số tiền đã thu]]</f>
        <v>0</v>
      </c>
      <c r="S564" s="6">
        <f>IF(Table1[[#This Row],[Ngày hóa đơn]]&lt;&gt;"",Table1[[#This Row],[Ngày hóa đơn]],IF(Table1[[#This Row],[Ngày hạch toán]]&lt;&gt;"",Table1[[#This Row],[Ngày hạch toán]],""))</f>
        <v>46087</v>
      </c>
      <c r="T564" s="7"/>
      <c r="U564" s="6">
        <f>IF(Table1[[#This Row],[Ngày tính CN]]="","",S564+T564)</f>
        <v>46087</v>
      </c>
      <c r="V564" s="32">
        <f ca="1">IF(Table1[[#This Row],[Hạn thanh toán]]="","",IF((U564-NOW())&lt;0,0,(U564-NOW())))</f>
        <v>0</v>
      </c>
      <c r="W564" s="32"/>
      <c r="X564" s="32" t="str">
        <f ca="1">IF(OR(U564="",R564=0),"",IF((U564-NOW())&lt;0,-(U564-NOW()),0))</f>
        <v/>
      </c>
      <c r="Y564" s="2" t="str">
        <f>IF(R564=0,"Đã thanh toán",IF(X564="","",IF(X564&lt;=0,"Chưa đến hạn thanh toán",IF(X564&lt;=30,"Nợ quá hạn 30 ngày",IF(X564&lt;=60,"Nợ quá hạn từ 30 ngày đến 60 ngày",IF(X564&lt;=90,"Nợ quá hạn từ 60 ngày đến 90 ngày",IF(X564&lt;=120,"Nợ quá hạn từ 90 ngày đến 120 ngày","Nợ quá hạn hơn 120 ngày có khả năng mất thanh toán")))))))</f>
        <v>Đã thanh toán</v>
      </c>
      <c r="Z564" s="42">
        <f>IF(S564="","",S564)</f>
        <v>46087</v>
      </c>
      <c r="AA564" s="42">
        <f>IF(M564="","",M564)</f>
        <v>46122</v>
      </c>
      <c r="AD564" s="2" t="str">
        <f>VLOOKUP($A564,MA_KH!$A:$Q,MA_KH!O$1,0)</f>
        <v>MEGA</v>
      </c>
      <c r="AE564" s="2" t="str">
        <f>VLOOKUP($A564,MA_KH!$A:$Q,MA_KH!P$1,0)</f>
        <v>CÔNG TY TNHH MM MEGA MARKET (VIỆT NAM)</v>
      </c>
    </row>
    <row r="565" spans="1:31" ht="25.5" customHeight="1">
      <c r="A565" s="54" t="s">
        <v>16290</v>
      </c>
      <c r="B565" s="54" t="s">
        <v>192</v>
      </c>
      <c r="C565" s="55">
        <v>46083</v>
      </c>
      <c r="D565" s="54" t="s">
        <v>17492</v>
      </c>
      <c r="E565" s="55">
        <v>46087</v>
      </c>
      <c r="F565" s="54" t="s">
        <v>19448</v>
      </c>
      <c r="G565" s="54" t="s">
        <v>17493</v>
      </c>
      <c r="H565" s="56">
        <v>3611800</v>
      </c>
      <c r="I565" s="63">
        <v>0</v>
      </c>
      <c r="J565" s="56">
        <v>288944</v>
      </c>
      <c r="K565" s="65">
        <v>3900744</v>
      </c>
      <c r="L565" s="64" t="s">
        <v>17236</v>
      </c>
      <c r="M565" s="6">
        <v>46122</v>
      </c>
      <c r="O565" s="32">
        <f>IF(Table1[[#This Row],[Phân loại]]="Tồn đầu kỳ",Table1[[#This Row],[Tổng giá trị]],0)</f>
        <v>0</v>
      </c>
      <c r="P565" s="7">
        <f>IF(Table1[[#This Row],[Số còn phải thu ĐK]]&lt;&gt;0,0,IF(Table1[[#This Row],[Phân loại]]="Bán hàng",Table1[[#This Row],[Tổng giá trị]],-Table1[[#This Row],[Tổng giá trị]]))</f>
        <v>3900744</v>
      </c>
      <c r="Q565" s="32">
        <f>IF(M565&lt;&gt;"",IF(O565&lt;&gt;0,O565,P565),0)</f>
        <v>3900744</v>
      </c>
      <c r="R565" s="7">
        <f>Table1[[#This Row],[Số còn phải thu ĐK]]+Table1[[#This Row],[Giá Trị HD sau CK]]-Table1[[#This Row],[Số tiền đã thu]]</f>
        <v>0</v>
      </c>
      <c r="S565" s="6">
        <f>IF(Table1[[#This Row],[Ngày hóa đơn]]&lt;&gt;"",Table1[[#This Row],[Ngày hóa đơn]],IF(Table1[[#This Row],[Ngày hạch toán]]&lt;&gt;"",Table1[[#This Row],[Ngày hạch toán]],""))</f>
        <v>46087</v>
      </c>
      <c r="T565" s="7"/>
      <c r="U565" s="6">
        <f>IF(Table1[[#This Row],[Ngày tính CN]]="","",S565+T565)</f>
        <v>46087</v>
      </c>
      <c r="V565" s="32">
        <f ca="1">IF(Table1[[#This Row],[Hạn thanh toán]]="","",IF((U565-NOW())&lt;0,0,(U565-NOW())))</f>
        <v>0</v>
      </c>
      <c r="W565" s="32"/>
      <c r="X565" s="32" t="str">
        <f ca="1">IF(OR(U565="",R565=0),"",IF((U565-NOW())&lt;0,-(U565-NOW()),0))</f>
        <v/>
      </c>
      <c r="Y565" s="2" t="str">
        <f>IF(R565=0,"Đã thanh toán",IF(X565="","",IF(X565&lt;=0,"Chưa đến hạn thanh toán",IF(X565&lt;=30,"Nợ quá hạn 30 ngày",IF(X565&lt;=60,"Nợ quá hạn từ 30 ngày đến 60 ngày",IF(X565&lt;=90,"Nợ quá hạn từ 60 ngày đến 90 ngày",IF(X565&lt;=120,"Nợ quá hạn từ 90 ngày đến 120 ngày","Nợ quá hạn hơn 120 ngày có khả năng mất thanh toán")))))))</f>
        <v>Đã thanh toán</v>
      </c>
      <c r="Z565" s="42">
        <f>IF(S565="","",S565)</f>
        <v>46087</v>
      </c>
      <c r="AA565" s="42">
        <f>IF(M565="","",M565)</f>
        <v>46122</v>
      </c>
      <c r="AD565" s="2" t="str">
        <f>VLOOKUP($A565,MA_KH!$A:$Q,MA_KH!O$1,0)</f>
        <v>MEGA</v>
      </c>
      <c r="AE565" s="2" t="str">
        <f>VLOOKUP($A565,MA_KH!$A:$Q,MA_KH!P$1,0)</f>
        <v>CÔNG TY TNHH MM MEGA MARKET (VIỆT NAM)</v>
      </c>
    </row>
    <row r="566" spans="1:31" ht="25.5" customHeight="1">
      <c r="A566" s="54" t="s">
        <v>16310</v>
      </c>
      <c r="B566" s="54" t="s">
        <v>196</v>
      </c>
      <c r="C566" s="55">
        <v>46083</v>
      </c>
      <c r="D566" s="54" t="s">
        <v>17494</v>
      </c>
      <c r="E566" s="55">
        <v>46087</v>
      </c>
      <c r="F566" s="54" t="s">
        <v>19449</v>
      </c>
      <c r="G566" s="54" t="s">
        <v>17495</v>
      </c>
      <c r="H566" s="56">
        <v>558030</v>
      </c>
      <c r="I566" s="63">
        <v>0</v>
      </c>
      <c r="J566" s="56">
        <v>44642</v>
      </c>
      <c r="K566" s="65">
        <v>602672</v>
      </c>
      <c r="L566" s="64" t="s">
        <v>17236</v>
      </c>
      <c r="M566" s="6">
        <v>46136</v>
      </c>
      <c r="O566" s="32">
        <f>IF(Table1[[#This Row],[Phân loại]]="Tồn đầu kỳ",Table1[[#This Row],[Tổng giá trị]],0)</f>
        <v>0</v>
      </c>
      <c r="P566" s="7">
        <f>IF(Table1[[#This Row],[Số còn phải thu ĐK]]&lt;&gt;0,0,IF(Table1[[#This Row],[Phân loại]]="Bán hàng",Table1[[#This Row],[Tổng giá trị]],-Table1[[#This Row],[Tổng giá trị]]))</f>
        <v>602672</v>
      </c>
      <c r="Q566" s="32">
        <f>IF(M566&lt;&gt;"",IF(O566&lt;&gt;0,O566,P566),0)</f>
        <v>602672</v>
      </c>
      <c r="R566" s="7">
        <f>Table1[[#This Row],[Số còn phải thu ĐK]]+Table1[[#This Row],[Giá Trị HD sau CK]]-Table1[[#This Row],[Số tiền đã thu]]</f>
        <v>0</v>
      </c>
      <c r="S566" s="6">
        <f>IF(Table1[[#This Row],[Ngày hóa đơn]]&lt;&gt;"",Table1[[#This Row],[Ngày hóa đơn]],IF(Table1[[#This Row],[Ngày hạch toán]]&lt;&gt;"",Table1[[#This Row],[Ngày hạch toán]],""))</f>
        <v>46087</v>
      </c>
      <c r="T566" s="7"/>
      <c r="U566" s="6">
        <f>IF(Table1[[#This Row],[Ngày tính CN]]="","",S566+T566)</f>
        <v>46087</v>
      </c>
      <c r="V566" s="32">
        <f ca="1">IF(Table1[[#This Row],[Hạn thanh toán]]="","",IF((U566-NOW())&lt;0,0,(U566-NOW())))</f>
        <v>0</v>
      </c>
      <c r="W566" s="32"/>
      <c r="X566" s="32" t="str">
        <f ca="1">IF(OR(U566="",R566=0),"",IF((U566-NOW())&lt;0,-(U566-NOW()),0))</f>
        <v/>
      </c>
      <c r="Y566" s="2" t="str">
        <f>IF(R566=0,"Đã thanh toán",IF(X566="","",IF(X566&lt;=0,"Chưa đến hạn thanh toán",IF(X566&lt;=30,"Nợ quá hạn 30 ngày",IF(X566&lt;=60,"Nợ quá hạn từ 30 ngày đến 60 ngày",IF(X566&lt;=90,"Nợ quá hạn từ 60 ngày đến 90 ngày",IF(X566&lt;=120,"Nợ quá hạn từ 90 ngày đến 120 ngày","Nợ quá hạn hơn 120 ngày có khả năng mất thanh toán")))))))</f>
        <v>Đã thanh toán</v>
      </c>
      <c r="Z566" s="42">
        <f>IF(S566="","",S566)</f>
        <v>46087</v>
      </c>
      <c r="AA566" s="42">
        <f>IF(M566="","",M566)</f>
        <v>46136</v>
      </c>
      <c r="AD566" s="2" t="str">
        <f>VLOOKUP($A566,MA_KH!$A:$Q,MA_KH!O$1,0)</f>
        <v>MEGA</v>
      </c>
      <c r="AE566" s="2" t="str">
        <f>VLOOKUP($A566,MA_KH!$A:$Q,MA_KH!P$1,0)</f>
        <v>CÔNG TY TNHH MM MEGA MARKET (VIỆT NAM)</v>
      </c>
    </row>
    <row r="567" spans="1:31" ht="25.5" customHeight="1">
      <c r="A567" s="54" t="s">
        <v>16295</v>
      </c>
      <c r="B567" s="54" t="s">
        <v>198</v>
      </c>
      <c r="C567" s="55">
        <v>46083</v>
      </c>
      <c r="D567" s="54" t="s">
        <v>17496</v>
      </c>
      <c r="E567" s="55">
        <v>46087</v>
      </c>
      <c r="F567" s="54" t="s">
        <v>19450</v>
      </c>
      <c r="G567" s="54" t="s">
        <v>17497</v>
      </c>
      <c r="H567" s="56">
        <v>1468620</v>
      </c>
      <c r="I567" s="63">
        <v>0</v>
      </c>
      <c r="J567" s="56">
        <v>117490</v>
      </c>
      <c r="K567" s="65">
        <v>1586110</v>
      </c>
      <c r="L567" s="64" t="s">
        <v>17236</v>
      </c>
      <c r="M567" s="6">
        <v>46122</v>
      </c>
      <c r="O567" s="32">
        <f>IF(Table1[[#This Row],[Phân loại]]="Tồn đầu kỳ",Table1[[#This Row],[Tổng giá trị]],0)</f>
        <v>0</v>
      </c>
      <c r="P567" s="7">
        <f>IF(Table1[[#This Row],[Số còn phải thu ĐK]]&lt;&gt;0,0,IF(Table1[[#This Row],[Phân loại]]="Bán hàng",Table1[[#This Row],[Tổng giá trị]],-Table1[[#This Row],[Tổng giá trị]]))</f>
        <v>1586110</v>
      </c>
      <c r="Q567" s="32">
        <f>IF(M567&lt;&gt;"",IF(O567&lt;&gt;0,O567,P567),0)</f>
        <v>1586110</v>
      </c>
      <c r="R567" s="7">
        <f>Table1[[#This Row],[Số còn phải thu ĐK]]+Table1[[#This Row],[Giá Trị HD sau CK]]-Table1[[#This Row],[Số tiền đã thu]]</f>
        <v>0</v>
      </c>
      <c r="S567" s="6">
        <f>IF(Table1[[#This Row],[Ngày hóa đơn]]&lt;&gt;"",Table1[[#This Row],[Ngày hóa đơn]],IF(Table1[[#This Row],[Ngày hạch toán]]&lt;&gt;"",Table1[[#This Row],[Ngày hạch toán]],""))</f>
        <v>46087</v>
      </c>
      <c r="T567" s="7"/>
      <c r="U567" s="6">
        <f>IF(Table1[[#This Row],[Ngày tính CN]]="","",S567+T567)</f>
        <v>46087</v>
      </c>
      <c r="V567" s="32">
        <f ca="1">IF(Table1[[#This Row],[Hạn thanh toán]]="","",IF((U567-NOW())&lt;0,0,(U567-NOW())))</f>
        <v>0</v>
      </c>
      <c r="W567" s="32"/>
      <c r="X567" s="32" t="str">
        <f ca="1">IF(OR(U567="",R567=0),"",IF((U567-NOW())&lt;0,-(U567-NOW()),0))</f>
        <v/>
      </c>
      <c r="Y567" s="2" t="str">
        <f>IF(R567=0,"Đã thanh toán",IF(X567="","",IF(X567&lt;=0,"Chưa đến hạn thanh toán",IF(X567&lt;=30,"Nợ quá hạn 30 ngày",IF(X567&lt;=60,"Nợ quá hạn từ 30 ngày đến 60 ngày",IF(X567&lt;=90,"Nợ quá hạn từ 60 ngày đến 90 ngày",IF(X567&lt;=120,"Nợ quá hạn từ 90 ngày đến 120 ngày","Nợ quá hạn hơn 120 ngày có khả năng mất thanh toán")))))))</f>
        <v>Đã thanh toán</v>
      </c>
      <c r="Z567" s="42">
        <f>IF(S567="","",S567)</f>
        <v>46087</v>
      </c>
      <c r="AA567" s="42">
        <f>IF(M567="","",M567)</f>
        <v>46122</v>
      </c>
      <c r="AD567" s="2" t="str">
        <f>VLOOKUP($A567,MA_KH!$A:$Q,MA_KH!O$1,0)</f>
        <v>MEGA</v>
      </c>
      <c r="AE567" s="2" t="str">
        <f>VLOOKUP($A567,MA_KH!$A:$Q,MA_KH!P$1,0)</f>
        <v>CÔNG TY TNHH MM MEGA MARKET (VIỆT NAM)</v>
      </c>
    </row>
    <row r="568" spans="1:31" ht="25.5" customHeight="1">
      <c r="A568" s="54" t="s">
        <v>16293</v>
      </c>
      <c r="B568" s="54" t="s">
        <v>386</v>
      </c>
      <c r="C568" s="55">
        <v>46083</v>
      </c>
      <c r="D568" s="54" t="s">
        <v>17498</v>
      </c>
      <c r="E568" s="55">
        <v>46087</v>
      </c>
      <c r="F568" s="54" t="s">
        <v>19451</v>
      </c>
      <c r="G568" s="54" t="s">
        <v>17499</v>
      </c>
      <c r="H568" s="56">
        <v>3612720</v>
      </c>
      <c r="I568" s="63">
        <v>0</v>
      </c>
      <c r="J568" s="56">
        <v>289018</v>
      </c>
      <c r="K568" s="65">
        <v>3901738</v>
      </c>
      <c r="L568" s="64" t="s">
        <v>17236</v>
      </c>
      <c r="M568" s="6">
        <v>46122</v>
      </c>
      <c r="O568" s="32">
        <f>IF(Table1[[#This Row],[Phân loại]]="Tồn đầu kỳ",Table1[[#This Row],[Tổng giá trị]],0)</f>
        <v>0</v>
      </c>
      <c r="P568" s="7">
        <f>IF(Table1[[#This Row],[Số còn phải thu ĐK]]&lt;&gt;0,0,IF(Table1[[#This Row],[Phân loại]]="Bán hàng",Table1[[#This Row],[Tổng giá trị]],-Table1[[#This Row],[Tổng giá trị]]))</f>
        <v>3901738</v>
      </c>
      <c r="Q568" s="32">
        <f>IF(M568&lt;&gt;"",IF(O568&lt;&gt;0,O568,P568),0)</f>
        <v>3901738</v>
      </c>
      <c r="R568" s="7">
        <f>Table1[[#This Row],[Số còn phải thu ĐK]]+Table1[[#This Row],[Giá Trị HD sau CK]]-Table1[[#This Row],[Số tiền đã thu]]</f>
        <v>0</v>
      </c>
      <c r="S568" s="6">
        <f>IF(Table1[[#This Row],[Ngày hóa đơn]]&lt;&gt;"",Table1[[#This Row],[Ngày hóa đơn]],IF(Table1[[#This Row],[Ngày hạch toán]]&lt;&gt;"",Table1[[#This Row],[Ngày hạch toán]],""))</f>
        <v>46087</v>
      </c>
      <c r="T568" s="7"/>
      <c r="U568" s="6">
        <f>IF(Table1[[#This Row],[Ngày tính CN]]="","",S568+T568)</f>
        <v>46087</v>
      </c>
      <c r="V568" s="32">
        <f ca="1">IF(Table1[[#This Row],[Hạn thanh toán]]="","",IF((U568-NOW())&lt;0,0,(U568-NOW())))</f>
        <v>0</v>
      </c>
      <c r="W568" s="32"/>
      <c r="X568" s="32" t="str">
        <f ca="1">IF(OR(U568="",R568=0),"",IF((U568-NOW())&lt;0,-(U568-NOW()),0))</f>
        <v/>
      </c>
      <c r="Y568" s="2" t="str">
        <f>IF(R568=0,"Đã thanh toán",IF(X568="","",IF(X568&lt;=0,"Chưa đến hạn thanh toán",IF(X568&lt;=30,"Nợ quá hạn 30 ngày",IF(X568&lt;=60,"Nợ quá hạn từ 30 ngày đến 60 ngày",IF(X568&lt;=90,"Nợ quá hạn từ 60 ngày đến 90 ngày",IF(X568&lt;=120,"Nợ quá hạn từ 90 ngày đến 120 ngày","Nợ quá hạn hơn 120 ngày có khả năng mất thanh toán")))))))</f>
        <v>Đã thanh toán</v>
      </c>
      <c r="Z568" s="42">
        <f>IF(S568="","",S568)</f>
        <v>46087</v>
      </c>
      <c r="AA568" s="42">
        <f>IF(M568="","",M568)</f>
        <v>46122</v>
      </c>
      <c r="AD568" s="2" t="str">
        <f>VLOOKUP($A568,MA_KH!$A:$Q,MA_KH!O$1,0)</f>
        <v>MEGA</v>
      </c>
      <c r="AE568" s="2" t="str">
        <f>VLOOKUP($A568,MA_KH!$A:$Q,MA_KH!P$1,0)</f>
        <v>CÔNG TY TNHH MM MEGA MARKET (VIỆT NAM)</v>
      </c>
    </row>
    <row r="569" spans="1:31" ht="25.5" customHeight="1">
      <c r="A569" s="54" t="s">
        <v>16287</v>
      </c>
      <c r="B569" s="54" t="s">
        <v>253</v>
      </c>
      <c r="C569" s="55">
        <v>46083</v>
      </c>
      <c r="D569" s="54" t="s">
        <v>17500</v>
      </c>
      <c r="E569" s="55">
        <v>46087</v>
      </c>
      <c r="F569" s="54" t="s">
        <v>19452</v>
      </c>
      <c r="G569" s="54" t="s">
        <v>17501</v>
      </c>
      <c r="H569" s="56">
        <v>2144100</v>
      </c>
      <c r="I569" s="63">
        <v>0</v>
      </c>
      <c r="J569" s="56">
        <v>171528</v>
      </c>
      <c r="K569" s="65">
        <v>2315628</v>
      </c>
      <c r="L569" s="64" t="s">
        <v>17236</v>
      </c>
      <c r="M569" s="6">
        <v>46122</v>
      </c>
      <c r="O569" s="32">
        <f>IF(Table1[[#This Row],[Phân loại]]="Tồn đầu kỳ",Table1[[#This Row],[Tổng giá trị]],0)</f>
        <v>0</v>
      </c>
      <c r="P569" s="7">
        <f>IF(Table1[[#This Row],[Số còn phải thu ĐK]]&lt;&gt;0,0,IF(Table1[[#This Row],[Phân loại]]="Bán hàng",Table1[[#This Row],[Tổng giá trị]],-Table1[[#This Row],[Tổng giá trị]]))</f>
        <v>2315628</v>
      </c>
      <c r="Q569" s="32">
        <f>IF(M569&lt;&gt;"",IF(O569&lt;&gt;0,O569,P569),0)</f>
        <v>2315628</v>
      </c>
      <c r="R569" s="7">
        <f>Table1[[#This Row],[Số còn phải thu ĐK]]+Table1[[#This Row],[Giá Trị HD sau CK]]-Table1[[#This Row],[Số tiền đã thu]]</f>
        <v>0</v>
      </c>
      <c r="S569" s="6">
        <f>IF(Table1[[#This Row],[Ngày hóa đơn]]&lt;&gt;"",Table1[[#This Row],[Ngày hóa đơn]],IF(Table1[[#This Row],[Ngày hạch toán]]&lt;&gt;"",Table1[[#This Row],[Ngày hạch toán]],""))</f>
        <v>46087</v>
      </c>
      <c r="T569" s="7"/>
      <c r="U569" s="6">
        <f>IF(Table1[[#This Row],[Ngày tính CN]]="","",S569+T569)</f>
        <v>46087</v>
      </c>
      <c r="V569" s="32">
        <f ca="1">IF(Table1[[#This Row],[Hạn thanh toán]]="","",IF((U569-NOW())&lt;0,0,(U569-NOW())))</f>
        <v>0</v>
      </c>
      <c r="W569" s="32"/>
      <c r="X569" s="32" t="str">
        <f ca="1">IF(OR(U569="",R569=0),"",IF((U569-NOW())&lt;0,-(U569-NOW()),0))</f>
        <v/>
      </c>
      <c r="Y569" s="2" t="str">
        <f>IF(R569=0,"Đã thanh toán",IF(X569="","",IF(X569&lt;=0,"Chưa đến hạn thanh toán",IF(X569&lt;=30,"Nợ quá hạn 30 ngày",IF(X569&lt;=60,"Nợ quá hạn từ 30 ngày đến 60 ngày",IF(X569&lt;=90,"Nợ quá hạn từ 60 ngày đến 90 ngày",IF(X569&lt;=120,"Nợ quá hạn từ 90 ngày đến 120 ngày","Nợ quá hạn hơn 120 ngày có khả năng mất thanh toán")))))))</f>
        <v>Đã thanh toán</v>
      </c>
      <c r="Z569" s="42">
        <f>IF(S569="","",S569)</f>
        <v>46087</v>
      </c>
      <c r="AA569" s="42">
        <f>IF(M569="","",M569)</f>
        <v>46122</v>
      </c>
      <c r="AD569" s="2" t="str">
        <f>VLOOKUP($A569,MA_KH!$A:$Q,MA_KH!O$1,0)</f>
        <v>MEGA</v>
      </c>
      <c r="AE569" s="2" t="str">
        <f>VLOOKUP($A569,MA_KH!$A:$Q,MA_KH!P$1,0)</f>
        <v>CÔNG TY TNHH MM MEGA MARKET (VIỆT NAM)</v>
      </c>
    </row>
    <row r="570" spans="1:31" ht="25.5" customHeight="1">
      <c r="A570" s="54" t="s">
        <v>16291</v>
      </c>
      <c r="B570" s="54" t="s">
        <v>200</v>
      </c>
      <c r="C570" s="55">
        <v>46083</v>
      </c>
      <c r="D570" s="54" t="s">
        <v>17502</v>
      </c>
      <c r="E570" s="55">
        <v>46087</v>
      </c>
      <c r="F570" s="54" t="s">
        <v>19453</v>
      </c>
      <c r="G570" s="54" t="s">
        <v>17503</v>
      </c>
      <c r="H570" s="56">
        <v>6429540</v>
      </c>
      <c r="I570" s="63">
        <v>0</v>
      </c>
      <c r="J570" s="56">
        <v>514363</v>
      </c>
      <c r="K570" s="65">
        <v>6943903</v>
      </c>
      <c r="L570" s="64" t="s">
        <v>17236</v>
      </c>
      <c r="M570" s="6">
        <v>46122</v>
      </c>
      <c r="O570" s="32">
        <f>IF(Table1[[#This Row],[Phân loại]]="Tồn đầu kỳ",Table1[[#This Row],[Tổng giá trị]],0)</f>
        <v>0</v>
      </c>
      <c r="P570" s="7">
        <f>IF(Table1[[#This Row],[Số còn phải thu ĐK]]&lt;&gt;0,0,IF(Table1[[#This Row],[Phân loại]]="Bán hàng",Table1[[#This Row],[Tổng giá trị]],-Table1[[#This Row],[Tổng giá trị]]))</f>
        <v>6943903</v>
      </c>
      <c r="Q570" s="32">
        <f>IF(M570&lt;&gt;"",IF(O570&lt;&gt;0,O570,P570),0)</f>
        <v>6943903</v>
      </c>
      <c r="R570" s="7">
        <f>Table1[[#This Row],[Số còn phải thu ĐK]]+Table1[[#This Row],[Giá Trị HD sau CK]]-Table1[[#This Row],[Số tiền đã thu]]</f>
        <v>0</v>
      </c>
      <c r="S570" s="6">
        <f>IF(Table1[[#This Row],[Ngày hóa đơn]]&lt;&gt;"",Table1[[#This Row],[Ngày hóa đơn]],IF(Table1[[#This Row],[Ngày hạch toán]]&lt;&gt;"",Table1[[#This Row],[Ngày hạch toán]],""))</f>
        <v>46087</v>
      </c>
      <c r="T570" s="7"/>
      <c r="U570" s="6">
        <f>IF(Table1[[#This Row],[Ngày tính CN]]="","",S570+T570)</f>
        <v>46087</v>
      </c>
      <c r="V570" s="32">
        <f ca="1">IF(Table1[[#This Row],[Hạn thanh toán]]="","",IF((U570-NOW())&lt;0,0,(U570-NOW())))</f>
        <v>0</v>
      </c>
      <c r="W570" s="32"/>
      <c r="X570" s="32" t="str">
        <f ca="1">IF(OR(U570="",R570=0),"",IF((U570-NOW())&lt;0,-(U570-NOW()),0))</f>
        <v/>
      </c>
      <c r="Y570" s="2" t="str">
        <f>IF(R570=0,"Đã thanh toán",IF(X570="","",IF(X570&lt;=0,"Chưa đến hạn thanh toán",IF(X570&lt;=30,"Nợ quá hạn 30 ngày",IF(X570&lt;=60,"Nợ quá hạn từ 30 ngày đến 60 ngày",IF(X570&lt;=90,"Nợ quá hạn từ 60 ngày đến 90 ngày",IF(X570&lt;=120,"Nợ quá hạn từ 90 ngày đến 120 ngày","Nợ quá hạn hơn 120 ngày có khả năng mất thanh toán")))))))</f>
        <v>Đã thanh toán</v>
      </c>
      <c r="Z570" s="42">
        <f>IF(S570="","",S570)</f>
        <v>46087</v>
      </c>
      <c r="AA570" s="42">
        <f>IF(M570="","",M570)</f>
        <v>46122</v>
      </c>
      <c r="AD570" s="2" t="str">
        <f>VLOOKUP($A570,MA_KH!$A:$Q,MA_KH!O$1,0)</f>
        <v>MEGA</v>
      </c>
      <c r="AE570" s="2" t="str">
        <f>VLOOKUP($A570,MA_KH!$A:$Q,MA_KH!P$1,0)</f>
        <v>CÔNG TY TNHH MM MEGA MARKET (VIỆT NAM)</v>
      </c>
    </row>
    <row r="571" spans="1:31" ht="25.5" customHeight="1">
      <c r="A571" s="54" t="s">
        <v>16307</v>
      </c>
      <c r="B571" s="54" t="s">
        <v>202</v>
      </c>
      <c r="C571" s="55">
        <v>46083</v>
      </c>
      <c r="D571" s="54" t="s">
        <v>17504</v>
      </c>
      <c r="E571" s="55">
        <v>46087</v>
      </c>
      <c r="F571" s="54" t="s">
        <v>19454</v>
      </c>
      <c r="G571" s="54" t="s">
        <v>17505</v>
      </c>
      <c r="H571" s="56">
        <v>558030</v>
      </c>
      <c r="I571" s="63">
        <v>0</v>
      </c>
      <c r="J571" s="56">
        <v>44642</v>
      </c>
      <c r="K571" s="65">
        <v>602672</v>
      </c>
      <c r="L571" s="64" t="s">
        <v>17236</v>
      </c>
      <c r="M571" s="6">
        <v>46136</v>
      </c>
      <c r="O571" s="32">
        <f>IF(Table1[[#This Row],[Phân loại]]="Tồn đầu kỳ",Table1[[#This Row],[Tổng giá trị]],0)</f>
        <v>0</v>
      </c>
      <c r="P571" s="7">
        <f>IF(Table1[[#This Row],[Số còn phải thu ĐK]]&lt;&gt;0,0,IF(Table1[[#This Row],[Phân loại]]="Bán hàng",Table1[[#This Row],[Tổng giá trị]],-Table1[[#This Row],[Tổng giá trị]]))</f>
        <v>602672</v>
      </c>
      <c r="Q571" s="32">
        <f>IF(M571&lt;&gt;"",IF(O571&lt;&gt;0,O571,P571),0)</f>
        <v>602672</v>
      </c>
      <c r="R571" s="7">
        <f>Table1[[#This Row],[Số còn phải thu ĐK]]+Table1[[#This Row],[Giá Trị HD sau CK]]-Table1[[#This Row],[Số tiền đã thu]]</f>
        <v>0</v>
      </c>
      <c r="S571" s="6">
        <f>IF(Table1[[#This Row],[Ngày hóa đơn]]&lt;&gt;"",Table1[[#This Row],[Ngày hóa đơn]],IF(Table1[[#This Row],[Ngày hạch toán]]&lt;&gt;"",Table1[[#This Row],[Ngày hạch toán]],""))</f>
        <v>46087</v>
      </c>
      <c r="T571" s="7"/>
      <c r="U571" s="6">
        <f>IF(Table1[[#This Row],[Ngày tính CN]]="","",S571+T571)</f>
        <v>46087</v>
      </c>
      <c r="V571" s="32">
        <f ca="1">IF(Table1[[#This Row],[Hạn thanh toán]]="","",IF((U571-NOW())&lt;0,0,(U571-NOW())))</f>
        <v>0</v>
      </c>
      <c r="W571" s="32"/>
      <c r="X571" s="32" t="str">
        <f ca="1">IF(OR(U571="",R571=0),"",IF((U571-NOW())&lt;0,-(U571-NOW()),0))</f>
        <v/>
      </c>
      <c r="Y571" s="2" t="str">
        <f>IF(R571=0,"Đã thanh toán",IF(X571="","",IF(X571&lt;=0,"Chưa đến hạn thanh toán",IF(X571&lt;=30,"Nợ quá hạn 30 ngày",IF(X571&lt;=60,"Nợ quá hạn từ 30 ngày đến 60 ngày",IF(X571&lt;=90,"Nợ quá hạn từ 60 ngày đến 90 ngày",IF(X571&lt;=120,"Nợ quá hạn từ 90 ngày đến 120 ngày","Nợ quá hạn hơn 120 ngày có khả năng mất thanh toán")))))))</f>
        <v>Đã thanh toán</v>
      </c>
      <c r="Z571" s="42">
        <f>IF(S571="","",S571)</f>
        <v>46087</v>
      </c>
      <c r="AA571" s="42">
        <f>IF(M571="","",M571)</f>
        <v>46136</v>
      </c>
      <c r="AD571" s="2" t="str">
        <f>VLOOKUP($A571,MA_KH!$A:$Q,MA_KH!O$1,0)</f>
        <v>MEGA</v>
      </c>
      <c r="AE571" s="2" t="str">
        <f>VLOOKUP($A571,MA_KH!$A:$Q,MA_KH!P$1,0)</f>
        <v>CÔNG TY TNHH MM MEGA MARKET (VIỆT NAM)</v>
      </c>
    </row>
    <row r="572" spans="1:31" ht="25.5" customHeight="1">
      <c r="A572" s="54" t="s">
        <v>16292</v>
      </c>
      <c r="B572" s="54" t="s">
        <v>251</v>
      </c>
      <c r="C572" s="55">
        <v>46084</v>
      </c>
      <c r="D572" s="54" t="s">
        <v>17506</v>
      </c>
      <c r="E572" s="55">
        <v>46087</v>
      </c>
      <c r="F572" s="54" t="s">
        <v>19455</v>
      </c>
      <c r="G572" s="54" t="s">
        <v>17507</v>
      </c>
      <c r="H572" s="56">
        <v>4270196</v>
      </c>
      <c r="I572" s="63">
        <v>0</v>
      </c>
      <c r="J572" s="56">
        <v>341616</v>
      </c>
      <c r="K572" s="65">
        <v>4611812</v>
      </c>
      <c r="L572" s="64" t="s">
        <v>17236</v>
      </c>
      <c r="O572" s="32">
        <f>IF(Table1[[#This Row],[Phân loại]]="Tồn đầu kỳ",Table1[[#This Row],[Tổng giá trị]],0)</f>
        <v>0</v>
      </c>
      <c r="P572" s="7">
        <f>IF(Table1[[#This Row],[Số còn phải thu ĐK]]&lt;&gt;0,0,IF(Table1[[#This Row],[Phân loại]]="Bán hàng",Table1[[#This Row],[Tổng giá trị]],-Table1[[#This Row],[Tổng giá trị]]))</f>
        <v>4611812</v>
      </c>
      <c r="Q572" s="32">
        <f>IF(M572&lt;&gt;"",IF(O572&lt;&gt;0,O572,P572),0)</f>
        <v>0</v>
      </c>
      <c r="R572" s="7">
        <f>Table1[[#This Row],[Số còn phải thu ĐK]]+Table1[[#This Row],[Giá Trị HD sau CK]]-Table1[[#This Row],[Số tiền đã thu]]</f>
        <v>4611812</v>
      </c>
      <c r="S572" s="6">
        <f>IF(Table1[[#This Row],[Ngày hóa đơn]]&lt;&gt;"",Table1[[#This Row],[Ngày hóa đơn]],IF(Table1[[#This Row],[Ngày hạch toán]]&lt;&gt;"",Table1[[#This Row],[Ngày hạch toán]],""))</f>
        <v>46087</v>
      </c>
      <c r="T572" s="7"/>
      <c r="U572" s="6">
        <f>IF(Table1[[#This Row],[Ngày tính CN]]="","",S572+T572)</f>
        <v>46087</v>
      </c>
      <c r="V572" s="32">
        <f ca="1">IF(Table1[[#This Row],[Hạn thanh toán]]="","",IF((U572-NOW())&lt;0,0,(U572-NOW())))</f>
        <v>0</v>
      </c>
      <c r="W572" s="32"/>
      <c r="X572" s="32">
        <f ca="1">IF(OR(U572="",R572=0),"",IF((U572-NOW())&lt;0,-(U572-NOW()),0))</f>
        <v>140.96461631944112</v>
      </c>
      <c r="Y572" s="2" t="str">
        <f ca="1">IF(R572=0,"Đã thanh toán",IF(X572="","",IF(X572&lt;=0,"Chưa đến hạn thanh toán",IF(X572&lt;=30,"Nợ quá hạn 30 ngày",IF(X572&lt;=60,"Nợ quá hạn từ 30 ngày đến 60 ngày",IF(X572&lt;=90,"Nợ quá hạn từ 60 ngày đến 90 ngày",IF(X572&lt;=120,"Nợ quá hạn từ 90 ngày đến 120 ngày","Nợ quá hạn hơn 120 ngày có khả năng mất thanh toán")))))))</f>
        <v>Nợ quá hạn hơn 120 ngày có khả năng mất thanh toán</v>
      </c>
      <c r="Z572" s="42">
        <f>IF(S572="","",S572)</f>
        <v>46087</v>
      </c>
      <c r="AA572" s="42" t="str">
        <f>IF(M572="","",M572)</f>
        <v/>
      </c>
      <c r="AD572" s="2" t="str">
        <f>VLOOKUP($A572,MA_KH!$A:$Q,MA_KH!O$1,0)</f>
        <v>MEGA</v>
      </c>
      <c r="AE572" s="2" t="str">
        <f>VLOOKUP($A572,MA_KH!$A:$Q,MA_KH!P$1,0)</f>
        <v>CÔNG TY TNHH MM MEGA MARKET (VIỆT NAM)</v>
      </c>
    </row>
    <row r="573" spans="1:31" ht="25.5" customHeight="1">
      <c r="A573" s="54" t="s">
        <v>16299</v>
      </c>
      <c r="B573" s="54" t="s">
        <v>190</v>
      </c>
      <c r="C573" s="55">
        <v>46084</v>
      </c>
      <c r="D573" s="54" t="s">
        <v>17508</v>
      </c>
      <c r="E573" s="55">
        <v>46084</v>
      </c>
      <c r="F573" s="54" t="s">
        <v>19456</v>
      </c>
      <c r="G573" s="54" t="s">
        <v>16912</v>
      </c>
      <c r="H573" s="56">
        <v>16619007</v>
      </c>
      <c r="I573" s="63">
        <v>0</v>
      </c>
      <c r="J573" s="56">
        <v>1329521</v>
      </c>
      <c r="K573" s="65">
        <v>17948528</v>
      </c>
      <c r="L573" s="64" t="s">
        <v>17237</v>
      </c>
      <c r="M573" s="6">
        <v>46105</v>
      </c>
      <c r="O573" s="32">
        <f>IF(Table1[[#This Row],[Phân loại]]="Tồn đầu kỳ",Table1[[#This Row],[Tổng giá trị]],0)</f>
        <v>0</v>
      </c>
      <c r="P573" s="7">
        <f>IF(Table1[[#This Row],[Số còn phải thu ĐK]]&lt;&gt;0,0,IF(Table1[[#This Row],[Phân loại]]="Bán hàng",Table1[[#This Row],[Tổng giá trị]],-Table1[[#This Row],[Tổng giá trị]]))</f>
        <v>-17948528</v>
      </c>
      <c r="Q573" s="32">
        <f>IF(M573&lt;&gt;"",IF(O573&lt;&gt;0,O573,P573),0)</f>
        <v>-17948528</v>
      </c>
      <c r="R573" s="7">
        <f>Table1[[#This Row],[Số còn phải thu ĐK]]+Table1[[#This Row],[Giá Trị HD sau CK]]-Table1[[#This Row],[Số tiền đã thu]]</f>
        <v>0</v>
      </c>
      <c r="S573" s="6">
        <f>IF(Table1[[#This Row],[Ngày hóa đơn]]&lt;&gt;"",Table1[[#This Row],[Ngày hóa đơn]],IF(Table1[[#This Row],[Ngày hạch toán]]&lt;&gt;"",Table1[[#This Row],[Ngày hạch toán]],""))</f>
        <v>46084</v>
      </c>
      <c r="T573" s="7"/>
      <c r="U573" s="6">
        <f>IF(Table1[[#This Row],[Ngày tính CN]]="","",S573+T573)</f>
        <v>46084</v>
      </c>
      <c r="V573" s="32">
        <f ca="1">IF(Table1[[#This Row],[Hạn thanh toán]]="","",IF((U573-NOW())&lt;0,0,(U573-NOW())))</f>
        <v>0</v>
      </c>
      <c r="W573" s="32"/>
      <c r="X573" s="32" t="str">
        <f ca="1">IF(OR(U573="",R573=0),"",IF((U573-NOW())&lt;0,-(U573-NOW()),0))</f>
        <v/>
      </c>
      <c r="Y573" s="2" t="str">
        <f>IF(R573=0,"Đã thanh toán",IF(X573="","",IF(X573&lt;=0,"Chưa đến hạn thanh toán",IF(X573&lt;=30,"Nợ quá hạn 30 ngày",IF(X573&lt;=60,"Nợ quá hạn từ 30 ngày đến 60 ngày",IF(X573&lt;=90,"Nợ quá hạn từ 60 ngày đến 90 ngày",IF(X573&lt;=120,"Nợ quá hạn từ 90 ngày đến 120 ngày","Nợ quá hạn hơn 120 ngày có khả năng mất thanh toán")))))))</f>
        <v>Đã thanh toán</v>
      </c>
      <c r="Z573" s="42">
        <f>IF(S573="","",S573)</f>
        <v>46084</v>
      </c>
      <c r="AA573" s="42">
        <f>IF(M573="","",M573)</f>
        <v>46105</v>
      </c>
      <c r="AD573" s="2" t="str">
        <f>VLOOKUP($A573,MA_KH!$A:$Q,MA_KH!O$1,0)</f>
        <v>MEGA</v>
      </c>
      <c r="AE573" s="2" t="str">
        <f>VLOOKUP($A573,MA_KH!$A:$Q,MA_KH!P$1,0)</f>
        <v>CÔNG TY TNHH MM MEGA MARKET (VIỆT NAM)</v>
      </c>
    </row>
    <row r="574" spans="1:31" ht="25.5" customHeight="1">
      <c r="A574" s="54" t="s">
        <v>16299</v>
      </c>
      <c r="B574" s="54" t="s">
        <v>190</v>
      </c>
      <c r="C574" s="55">
        <v>46084</v>
      </c>
      <c r="D574" s="54" t="s">
        <v>17508</v>
      </c>
      <c r="E574" s="55">
        <v>46084</v>
      </c>
      <c r="F574" s="54" t="s">
        <v>19457</v>
      </c>
      <c r="G574" s="54" t="s">
        <v>16911</v>
      </c>
      <c r="H574" s="56">
        <v>33238014</v>
      </c>
      <c r="I574" s="63">
        <v>0</v>
      </c>
      <c r="J574" s="56">
        <v>2659041</v>
      </c>
      <c r="K574" s="65">
        <v>35897055</v>
      </c>
      <c r="L574" s="64" t="s">
        <v>17237</v>
      </c>
      <c r="M574" s="6">
        <v>46105</v>
      </c>
      <c r="O574" s="32">
        <f>IF(Table1[[#This Row],[Phân loại]]="Tồn đầu kỳ",Table1[[#This Row],[Tổng giá trị]],0)</f>
        <v>0</v>
      </c>
      <c r="P574" s="7">
        <f>IF(Table1[[#This Row],[Số còn phải thu ĐK]]&lt;&gt;0,0,IF(Table1[[#This Row],[Phân loại]]="Bán hàng",Table1[[#This Row],[Tổng giá trị]],-Table1[[#This Row],[Tổng giá trị]]))</f>
        <v>-35897055</v>
      </c>
      <c r="Q574" s="32">
        <f>IF(M574&lt;&gt;"",IF(O574&lt;&gt;0,O574,P574),0)</f>
        <v>-35897055</v>
      </c>
      <c r="R574" s="7">
        <f>Table1[[#This Row],[Số còn phải thu ĐK]]+Table1[[#This Row],[Giá Trị HD sau CK]]-Table1[[#This Row],[Số tiền đã thu]]</f>
        <v>0</v>
      </c>
      <c r="S574" s="6">
        <f>IF(Table1[[#This Row],[Ngày hóa đơn]]&lt;&gt;"",Table1[[#This Row],[Ngày hóa đơn]],IF(Table1[[#This Row],[Ngày hạch toán]]&lt;&gt;"",Table1[[#This Row],[Ngày hạch toán]],""))</f>
        <v>46084</v>
      </c>
      <c r="T574" s="7"/>
      <c r="U574" s="6">
        <f>IF(Table1[[#This Row],[Ngày tính CN]]="","",S574+T574)</f>
        <v>46084</v>
      </c>
      <c r="V574" s="32">
        <f ca="1">IF(Table1[[#This Row],[Hạn thanh toán]]="","",IF((U574-NOW())&lt;0,0,(U574-NOW())))</f>
        <v>0</v>
      </c>
      <c r="W574" s="32"/>
      <c r="X574" s="32" t="str">
        <f ca="1">IF(OR(U574="",R574=0),"",IF((U574-NOW())&lt;0,-(U574-NOW()),0))</f>
        <v/>
      </c>
      <c r="Y574" s="2" t="str">
        <f>IF(R574=0,"Đã thanh toán",IF(X574="","",IF(X574&lt;=0,"Chưa đến hạn thanh toán",IF(X574&lt;=30,"Nợ quá hạn 30 ngày",IF(X574&lt;=60,"Nợ quá hạn từ 30 ngày đến 60 ngày",IF(X574&lt;=90,"Nợ quá hạn từ 60 ngày đến 90 ngày",IF(X574&lt;=120,"Nợ quá hạn từ 90 ngày đến 120 ngày","Nợ quá hạn hơn 120 ngày có khả năng mất thanh toán")))))))</f>
        <v>Đã thanh toán</v>
      </c>
      <c r="Z574" s="42">
        <f>IF(S574="","",S574)</f>
        <v>46084</v>
      </c>
      <c r="AA574" s="42">
        <f>IF(M574="","",M574)</f>
        <v>46105</v>
      </c>
      <c r="AD574" s="2" t="str">
        <f>VLOOKUP($A574,MA_KH!$A:$Q,MA_KH!O$1,0)</f>
        <v>MEGA</v>
      </c>
      <c r="AE574" s="2" t="str">
        <f>VLOOKUP($A574,MA_KH!$A:$Q,MA_KH!P$1,0)</f>
        <v>CÔNG TY TNHH MM MEGA MARKET (VIỆT NAM)</v>
      </c>
    </row>
    <row r="575" spans="1:31" ht="25.5" customHeight="1">
      <c r="A575" s="54" t="s">
        <v>16299</v>
      </c>
      <c r="B575" s="54" t="s">
        <v>190</v>
      </c>
      <c r="C575" s="55">
        <v>46084</v>
      </c>
      <c r="D575" s="54" t="s">
        <v>17508</v>
      </c>
      <c r="E575" s="55">
        <v>46084</v>
      </c>
      <c r="F575" s="54" t="s">
        <v>19458</v>
      </c>
      <c r="G575" s="54" t="s">
        <v>16910</v>
      </c>
      <c r="H575" s="56">
        <v>19111858</v>
      </c>
      <c r="I575" s="63">
        <v>0</v>
      </c>
      <c r="J575" s="56">
        <v>1528949</v>
      </c>
      <c r="K575" s="65">
        <v>20640807</v>
      </c>
      <c r="L575" s="64" t="s">
        <v>17237</v>
      </c>
      <c r="M575" s="6">
        <v>46105</v>
      </c>
      <c r="O575" s="32">
        <f>IF(Table1[[#This Row],[Phân loại]]="Tồn đầu kỳ",Table1[[#This Row],[Tổng giá trị]],0)</f>
        <v>0</v>
      </c>
      <c r="P575" s="7">
        <f>IF(Table1[[#This Row],[Số còn phải thu ĐK]]&lt;&gt;0,0,IF(Table1[[#This Row],[Phân loại]]="Bán hàng",Table1[[#This Row],[Tổng giá trị]],-Table1[[#This Row],[Tổng giá trị]]))</f>
        <v>-20640807</v>
      </c>
      <c r="Q575" s="32">
        <f>IF(M575&lt;&gt;"",IF(O575&lt;&gt;0,O575,P575),0)</f>
        <v>-20640807</v>
      </c>
      <c r="R575" s="7">
        <f>Table1[[#This Row],[Số còn phải thu ĐK]]+Table1[[#This Row],[Giá Trị HD sau CK]]-Table1[[#This Row],[Số tiền đã thu]]</f>
        <v>0</v>
      </c>
      <c r="S575" s="6">
        <f>IF(Table1[[#This Row],[Ngày hóa đơn]]&lt;&gt;"",Table1[[#This Row],[Ngày hóa đơn]],IF(Table1[[#This Row],[Ngày hạch toán]]&lt;&gt;"",Table1[[#This Row],[Ngày hạch toán]],""))</f>
        <v>46084</v>
      </c>
      <c r="T575" s="7"/>
      <c r="U575" s="6">
        <f>IF(Table1[[#This Row],[Ngày tính CN]]="","",S575+T575)</f>
        <v>46084</v>
      </c>
      <c r="V575" s="32">
        <f ca="1">IF(Table1[[#This Row],[Hạn thanh toán]]="","",IF((U575-NOW())&lt;0,0,(U575-NOW())))</f>
        <v>0</v>
      </c>
      <c r="W575" s="32"/>
      <c r="X575" s="32" t="str">
        <f ca="1">IF(OR(U575="",R575=0),"",IF((U575-NOW())&lt;0,-(U575-NOW()),0))</f>
        <v/>
      </c>
      <c r="Y575" s="2" t="str">
        <f>IF(R575=0,"Đã thanh toán",IF(X575="","",IF(X575&lt;=0,"Chưa đến hạn thanh toán",IF(X575&lt;=30,"Nợ quá hạn 30 ngày",IF(X575&lt;=60,"Nợ quá hạn từ 30 ngày đến 60 ngày",IF(X575&lt;=90,"Nợ quá hạn từ 60 ngày đến 90 ngày",IF(X575&lt;=120,"Nợ quá hạn từ 90 ngày đến 120 ngày","Nợ quá hạn hơn 120 ngày có khả năng mất thanh toán")))))))</f>
        <v>Đã thanh toán</v>
      </c>
      <c r="Z575" s="42">
        <f>IF(S575="","",S575)</f>
        <v>46084</v>
      </c>
      <c r="AA575" s="42">
        <f>IF(M575="","",M575)</f>
        <v>46105</v>
      </c>
      <c r="AD575" s="2" t="str">
        <f>VLOOKUP($A575,MA_KH!$A:$Q,MA_KH!O$1,0)</f>
        <v>MEGA</v>
      </c>
      <c r="AE575" s="2" t="str">
        <f>VLOOKUP($A575,MA_KH!$A:$Q,MA_KH!P$1,0)</f>
        <v>CÔNG TY TNHH MM MEGA MARKET (VIỆT NAM)</v>
      </c>
    </row>
    <row r="576" spans="1:31" ht="25.5" customHeight="1">
      <c r="A576" s="54" t="s">
        <v>16299</v>
      </c>
      <c r="B576" s="54" t="s">
        <v>190</v>
      </c>
      <c r="C576" s="55">
        <v>46084</v>
      </c>
      <c r="D576" s="54" t="s">
        <v>17508</v>
      </c>
      <c r="E576" s="55">
        <v>46084</v>
      </c>
      <c r="F576" s="54" t="s">
        <v>19459</v>
      </c>
      <c r="G576" s="54" t="s">
        <v>16909</v>
      </c>
      <c r="H576" s="56">
        <v>4154752</v>
      </c>
      <c r="I576" s="63">
        <v>0</v>
      </c>
      <c r="J576" s="56">
        <v>332380</v>
      </c>
      <c r="K576" s="65">
        <v>4487132</v>
      </c>
      <c r="L576" s="64" t="s">
        <v>17237</v>
      </c>
      <c r="M576" s="6">
        <v>46105</v>
      </c>
      <c r="O576" s="32">
        <f>IF(Table1[[#This Row],[Phân loại]]="Tồn đầu kỳ",Table1[[#This Row],[Tổng giá trị]],0)</f>
        <v>0</v>
      </c>
      <c r="P576" s="7">
        <f>IF(Table1[[#This Row],[Số còn phải thu ĐK]]&lt;&gt;0,0,IF(Table1[[#This Row],[Phân loại]]="Bán hàng",Table1[[#This Row],[Tổng giá trị]],-Table1[[#This Row],[Tổng giá trị]]))</f>
        <v>-4487132</v>
      </c>
      <c r="Q576" s="32">
        <f>IF(M576&lt;&gt;"",IF(O576&lt;&gt;0,O576,P576),0)</f>
        <v>-4487132</v>
      </c>
      <c r="R576" s="7">
        <f>Table1[[#This Row],[Số còn phải thu ĐK]]+Table1[[#This Row],[Giá Trị HD sau CK]]-Table1[[#This Row],[Số tiền đã thu]]</f>
        <v>0</v>
      </c>
      <c r="S576" s="6">
        <f>IF(Table1[[#This Row],[Ngày hóa đơn]]&lt;&gt;"",Table1[[#This Row],[Ngày hóa đơn]],IF(Table1[[#This Row],[Ngày hạch toán]]&lt;&gt;"",Table1[[#This Row],[Ngày hạch toán]],""))</f>
        <v>46084</v>
      </c>
      <c r="T576" s="7"/>
      <c r="U576" s="6">
        <f>IF(Table1[[#This Row],[Ngày tính CN]]="","",S576+T576)</f>
        <v>46084</v>
      </c>
      <c r="V576" s="32">
        <f ca="1">IF(Table1[[#This Row],[Hạn thanh toán]]="","",IF((U576-NOW())&lt;0,0,(U576-NOW())))</f>
        <v>0</v>
      </c>
      <c r="W576" s="32"/>
      <c r="X576" s="32" t="str">
        <f ca="1">IF(OR(U576="",R576=0),"",IF((U576-NOW())&lt;0,-(U576-NOW()),0))</f>
        <v/>
      </c>
      <c r="Y576" s="2" t="str">
        <f>IF(R576=0,"Đã thanh toán",IF(X576="","",IF(X576&lt;=0,"Chưa đến hạn thanh toán",IF(X576&lt;=30,"Nợ quá hạn 30 ngày",IF(X576&lt;=60,"Nợ quá hạn từ 30 ngày đến 60 ngày",IF(X576&lt;=90,"Nợ quá hạn từ 60 ngày đến 90 ngày",IF(X576&lt;=120,"Nợ quá hạn từ 90 ngày đến 120 ngày","Nợ quá hạn hơn 120 ngày có khả năng mất thanh toán")))))))</f>
        <v>Đã thanh toán</v>
      </c>
      <c r="Z576" s="42">
        <f>IF(S576="","",S576)</f>
        <v>46084</v>
      </c>
      <c r="AA576" s="42">
        <f>IF(M576="","",M576)</f>
        <v>46105</v>
      </c>
      <c r="AD576" s="2" t="str">
        <f>VLOOKUP($A576,MA_KH!$A:$Q,MA_KH!O$1,0)</f>
        <v>MEGA</v>
      </c>
      <c r="AE576" s="2" t="str">
        <f>VLOOKUP($A576,MA_KH!$A:$Q,MA_KH!P$1,0)</f>
        <v>CÔNG TY TNHH MM MEGA MARKET (VIỆT NAM)</v>
      </c>
    </row>
    <row r="577" spans="1:31" ht="25.5" customHeight="1">
      <c r="A577" s="54" t="s">
        <v>16299</v>
      </c>
      <c r="B577" s="54" t="s">
        <v>190</v>
      </c>
      <c r="C577" s="55">
        <v>46084</v>
      </c>
      <c r="D577" s="54" t="s">
        <v>17508</v>
      </c>
      <c r="E577" s="55">
        <v>46084</v>
      </c>
      <c r="F577" s="54" t="s">
        <v>19460</v>
      </c>
      <c r="G577" s="54" t="s">
        <v>16908</v>
      </c>
      <c r="H577" s="56">
        <v>18696383</v>
      </c>
      <c r="I577" s="63">
        <v>0</v>
      </c>
      <c r="J577" s="56">
        <v>1495711</v>
      </c>
      <c r="K577" s="65">
        <v>20192094</v>
      </c>
      <c r="L577" s="64" t="s">
        <v>17237</v>
      </c>
      <c r="M577" s="6">
        <v>46105</v>
      </c>
      <c r="O577" s="32">
        <f>IF(Table1[[#This Row],[Phân loại]]="Tồn đầu kỳ",Table1[[#This Row],[Tổng giá trị]],0)</f>
        <v>0</v>
      </c>
      <c r="P577" s="7">
        <f>IF(Table1[[#This Row],[Số còn phải thu ĐK]]&lt;&gt;0,0,IF(Table1[[#This Row],[Phân loại]]="Bán hàng",Table1[[#This Row],[Tổng giá trị]],-Table1[[#This Row],[Tổng giá trị]]))</f>
        <v>-20192094</v>
      </c>
      <c r="Q577" s="32">
        <f>IF(M577&lt;&gt;"",IF(O577&lt;&gt;0,O577,P577),0)</f>
        <v>-20192094</v>
      </c>
      <c r="R577" s="7">
        <f>Table1[[#This Row],[Số còn phải thu ĐK]]+Table1[[#This Row],[Giá Trị HD sau CK]]-Table1[[#This Row],[Số tiền đã thu]]</f>
        <v>0</v>
      </c>
      <c r="S577" s="6">
        <f>IF(Table1[[#This Row],[Ngày hóa đơn]]&lt;&gt;"",Table1[[#This Row],[Ngày hóa đơn]],IF(Table1[[#This Row],[Ngày hạch toán]]&lt;&gt;"",Table1[[#This Row],[Ngày hạch toán]],""))</f>
        <v>46084</v>
      </c>
      <c r="T577" s="7"/>
      <c r="U577" s="6">
        <f>IF(Table1[[#This Row],[Ngày tính CN]]="","",S577+T577)</f>
        <v>46084</v>
      </c>
      <c r="V577" s="32">
        <f ca="1">IF(Table1[[#This Row],[Hạn thanh toán]]="","",IF((U577-NOW())&lt;0,0,(U577-NOW())))</f>
        <v>0</v>
      </c>
      <c r="W577" s="32"/>
      <c r="X577" s="32" t="str">
        <f ca="1">IF(OR(U577="",R577=0),"",IF((U577-NOW())&lt;0,-(U577-NOW()),0))</f>
        <v/>
      </c>
      <c r="Y577" s="2" t="str">
        <f>IF(R577=0,"Đã thanh toán",IF(X577="","",IF(X577&lt;=0,"Chưa đến hạn thanh toán",IF(X577&lt;=30,"Nợ quá hạn 30 ngày",IF(X577&lt;=60,"Nợ quá hạn từ 30 ngày đến 60 ngày",IF(X577&lt;=90,"Nợ quá hạn từ 60 ngày đến 90 ngày",IF(X577&lt;=120,"Nợ quá hạn từ 90 ngày đến 120 ngày","Nợ quá hạn hơn 120 ngày có khả năng mất thanh toán")))))))</f>
        <v>Đã thanh toán</v>
      </c>
      <c r="Z577" s="42">
        <f>IF(S577="","",S577)</f>
        <v>46084</v>
      </c>
      <c r="AA577" s="42">
        <f>IF(M577="","",M577)</f>
        <v>46105</v>
      </c>
      <c r="AD577" s="2" t="str">
        <f>VLOOKUP($A577,MA_KH!$A:$Q,MA_KH!O$1,0)</f>
        <v>MEGA</v>
      </c>
      <c r="AE577" s="2" t="str">
        <f>VLOOKUP($A577,MA_KH!$A:$Q,MA_KH!P$1,0)</f>
        <v>CÔNG TY TNHH MM MEGA MARKET (VIỆT NAM)</v>
      </c>
    </row>
    <row r="578" spans="1:31" ht="25.5" customHeight="1">
      <c r="A578" s="54" t="s">
        <v>16299</v>
      </c>
      <c r="B578" s="54" t="s">
        <v>190</v>
      </c>
      <c r="C578" s="55">
        <v>46084</v>
      </c>
      <c r="D578" s="54" t="s">
        <v>17508</v>
      </c>
      <c r="E578" s="55">
        <v>46084</v>
      </c>
      <c r="F578" s="54" t="s">
        <v>19461</v>
      </c>
      <c r="G578" s="54" t="s">
        <v>16907</v>
      </c>
      <c r="H578" s="56">
        <v>8309504</v>
      </c>
      <c r="I578" s="63">
        <v>0</v>
      </c>
      <c r="J578" s="56">
        <v>664760</v>
      </c>
      <c r="K578" s="65">
        <v>8974264</v>
      </c>
      <c r="L578" s="64" t="s">
        <v>17237</v>
      </c>
      <c r="M578" s="6">
        <v>46105</v>
      </c>
      <c r="O578" s="32">
        <f>IF(Table1[[#This Row],[Phân loại]]="Tồn đầu kỳ",Table1[[#This Row],[Tổng giá trị]],0)</f>
        <v>0</v>
      </c>
      <c r="P578" s="7">
        <f>IF(Table1[[#This Row],[Số còn phải thu ĐK]]&lt;&gt;0,0,IF(Table1[[#This Row],[Phân loại]]="Bán hàng",Table1[[#This Row],[Tổng giá trị]],-Table1[[#This Row],[Tổng giá trị]]))</f>
        <v>-8974264</v>
      </c>
      <c r="Q578" s="32">
        <f>IF(M578&lt;&gt;"",IF(O578&lt;&gt;0,O578,P578),0)</f>
        <v>-8974264</v>
      </c>
      <c r="R578" s="7">
        <f>Table1[[#This Row],[Số còn phải thu ĐK]]+Table1[[#This Row],[Giá Trị HD sau CK]]-Table1[[#This Row],[Số tiền đã thu]]</f>
        <v>0</v>
      </c>
      <c r="S578" s="6">
        <f>IF(Table1[[#This Row],[Ngày hóa đơn]]&lt;&gt;"",Table1[[#This Row],[Ngày hóa đơn]],IF(Table1[[#This Row],[Ngày hạch toán]]&lt;&gt;"",Table1[[#This Row],[Ngày hạch toán]],""))</f>
        <v>46084</v>
      </c>
      <c r="T578" s="7"/>
      <c r="U578" s="6">
        <f>IF(Table1[[#This Row],[Ngày tính CN]]="","",S578+T578)</f>
        <v>46084</v>
      </c>
      <c r="V578" s="32">
        <f ca="1">IF(Table1[[#This Row],[Hạn thanh toán]]="","",IF((U578-NOW())&lt;0,0,(U578-NOW())))</f>
        <v>0</v>
      </c>
      <c r="W578" s="32"/>
      <c r="X578" s="32" t="str">
        <f ca="1">IF(OR(U578="",R578=0),"",IF((U578-NOW())&lt;0,-(U578-NOW()),0))</f>
        <v/>
      </c>
      <c r="Y578" s="2" t="str">
        <f>IF(R578=0,"Đã thanh toán",IF(X578="","",IF(X578&lt;=0,"Chưa đến hạn thanh toán",IF(X578&lt;=30,"Nợ quá hạn 30 ngày",IF(X578&lt;=60,"Nợ quá hạn từ 30 ngày đến 60 ngày",IF(X578&lt;=90,"Nợ quá hạn từ 60 ngày đến 90 ngày",IF(X578&lt;=120,"Nợ quá hạn từ 90 ngày đến 120 ngày","Nợ quá hạn hơn 120 ngày có khả năng mất thanh toán")))))))</f>
        <v>Đã thanh toán</v>
      </c>
      <c r="Z578" s="42">
        <f>IF(S578="","",S578)</f>
        <v>46084</v>
      </c>
      <c r="AA578" s="42">
        <f>IF(M578="","",M578)</f>
        <v>46105</v>
      </c>
      <c r="AD578" s="2" t="str">
        <f>VLOOKUP($A578,MA_KH!$A:$Q,MA_KH!O$1,0)</f>
        <v>MEGA</v>
      </c>
      <c r="AE578" s="2" t="str">
        <f>VLOOKUP($A578,MA_KH!$A:$Q,MA_KH!P$1,0)</f>
        <v>CÔNG TY TNHH MM MEGA MARKET (VIỆT NAM)</v>
      </c>
    </row>
    <row r="579" spans="1:31" ht="25.5" customHeight="1">
      <c r="A579" s="54" t="s">
        <v>16299</v>
      </c>
      <c r="B579" s="54" t="s">
        <v>190</v>
      </c>
      <c r="C579" s="55">
        <v>46084</v>
      </c>
      <c r="D579" s="54" t="s">
        <v>17754</v>
      </c>
      <c r="E579" s="55">
        <v>46084</v>
      </c>
      <c r="F579" t="s">
        <v>20645</v>
      </c>
      <c r="G579" s="54" t="s">
        <v>16916</v>
      </c>
      <c r="H579" s="56">
        <v>27421362</v>
      </c>
      <c r="I579" s="63">
        <v>0</v>
      </c>
      <c r="J579" s="56">
        <v>0</v>
      </c>
      <c r="K579" s="65">
        <v>27421362</v>
      </c>
      <c r="L579" s="64" t="s">
        <v>17237</v>
      </c>
      <c r="M579" s="6">
        <v>46105</v>
      </c>
      <c r="O579" s="32">
        <f>IF(Table1[[#This Row],[Phân loại]]="Tồn đầu kỳ",Table1[[#This Row],[Tổng giá trị]],0)</f>
        <v>0</v>
      </c>
      <c r="P579" s="7">
        <f>IF(Table1[[#This Row],[Số còn phải thu ĐK]]&lt;&gt;0,0,IF(Table1[[#This Row],[Phân loại]]="Bán hàng",Table1[[#This Row],[Tổng giá trị]],-Table1[[#This Row],[Tổng giá trị]]))</f>
        <v>-27421362</v>
      </c>
      <c r="Q579" s="32">
        <f>IF(M579&lt;&gt;"",IF(O579&lt;&gt;0,O579,P579),0)</f>
        <v>-27421362</v>
      </c>
      <c r="R579" s="7">
        <f>Table1[[#This Row],[Số còn phải thu ĐK]]+Table1[[#This Row],[Giá Trị HD sau CK]]-Table1[[#This Row],[Số tiền đã thu]]</f>
        <v>0</v>
      </c>
      <c r="S579" s="6">
        <f>IF(Table1[[#This Row],[Ngày hóa đơn]]&lt;&gt;"",Table1[[#This Row],[Ngày hóa đơn]],IF(Table1[[#This Row],[Ngày hạch toán]]&lt;&gt;"",Table1[[#This Row],[Ngày hạch toán]],""))</f>
        <v>46084</v>
      </c>
      <c r="T579" s="7"/>
      <c r="U579" s="6">
        <f>IF(Table1[[#This Row],[Ngày tính CN]]="","",S579+T579)</f>
        <v>46084</v>
      </c>
      <c r="V579" s="32">
        <f ca="1">IF(Table1[[#This Row],[Hạn thanh toán]]="","",IF((U579-NOW())&lt;0,0,(U579-NOW())))</f>
        <v>0</v>
      </c>
      <c r="W579" s="32"/>
      <c r="X579" s="32" t="str">
        <f ca="1">IF(OR(U579="",R579=0),"",IF((U579-NOW())&lt;0,-(U579-NOW()),0))</f>
        <v/>
      </c>
      <c r="Y579" s="2" t="str">
        <f>IF(R579=0,"Đã thanh toán",IF(X579="","",IF(X579&lt;=0,"Chưa đến hạn thanh toán",IF(X579&lt;=30,"Nợ quá hạn 30 ngày",IF(X579&lt;=60,"Nợ quá hạn từ 30 ngày đến 60 ngày",IF(X579&lt;=90,"Nợ quá hạn từ 60 ngày đến 90 ngày",IF(X579&lt;=120,"Nợ quá hạn từ 90 ngày đến 120 ngày","Nợ quá hạn hơn 120 ngày có khả năng mất thanh toán")))))))</f>
        <v>Đã thanh toán</v>
      </c>
      <c r="Z579" s="42">
        <f>IF(S579="","",S579)</f>
        <v>46084</v>
      </c>
      <c r="AA579" s="42">
        <f>IF(M579="","",M579)</f>
        <v>46105</v>
      </c>
      <c r="AD579" s="2" t="str">
        <f>VLOOKUP($A579,MA_KH!$A:$Q,MA_KH!O$1,0)</f>
        <v>MEGA</v>
      </c>
      <c r="AE579" s="2" t="str">
        <f>VLOOKUP($A579,MA_KH!$A:$Q,MA_KH!P$1,0)</f>
        <v>CÔNG TY TNHH MM MEGA MARKET (VIỆT NAM)</v>
      </c>
    </row>
    <row r="580" spans="1:31" ht="25.5" customHeight="1">
      <c r="A580" s="54" t="s">
        <v>16294</v>
      </c>
      <c r="B580" s="54" t="s">
        <v>259</v>
      </c>
      <c r="C580" s="55">
        <v>46085</v>
      </c>
      <c r="D580" s="54" t="s">
        <v>17509</v>
      </c>
      <c r="E580" s="55">
        <v>46090</v>
      </c>
      <c r="F580" s="54" t="s">
        <v>19462</v>
      </c>
      <c r="G580" s="54" t="s">
        <v>17510</v>
      </c>
      <c r="H580" s="56">
        <v>3600530</v>
      </c>
      <c r="I580" s="63">
        <v>0</v>
      </c>
      <c r="J580" s="56">
        <v>288042</v>
      </c>
      <c r="K580" s="65">
        <v>3888572</v>
      </c>
      <c r="L580" s="64" t="s">
        <v>17236</v>
      </c>
      <c r="M580" s="6">
        <v>46122</v>
      </c>
      <c r="O580" s="32">
        <f>IF(Table1[[#This Row],[Phân loại]]="Tồn đầu kỳ",Table1[[#This Row],[Tổng giá trị]],0)</f>
        <v>0</v>
      </c>
      <c r="P580" s="7">
        <f>IF(Table1[[#This Row],[Số còn phải thu ĐK]]&lt;&gt;0,0,IF(Table1[[#This Row],[Phân loại]]="Bán hàng",Table1[[#This Row],[Tổng giá trị]],-Table1[[#This Row],[Tổng giá trị]]))</f>
        <v>3888572</v>
      </c>
      <c r="Q580" s="32">
        <f>IF(M580&lt;&gt;"",IF(O580&lt;&gt;0,O580,P580),0)</f>
        <v>3888572</v>
      </c>
      <c r="R580" s="7">
        <f>Table1[[#This Row],[Số còn phải thu ĐK]]+Table1[[#This Row],[Giá Trị HD sau CK]]-Table1[[#This Row],[Số tiền đã thu]]</f>
        <v>0</v>
      </c>
      <c r="S580" s="6">
        <f>IF(Table1[[#This Row],[Ngày hóa đơn]]&lt;&gt;"",Table1[[#This Row],[Ngày hóa đơn]],IF(Table1[[#This Row],[Ngày hạch toán]]&lt;&gt;"",Table1[[#This Row],[Ngày hạch toán]],""))</f>
        <v>46090</v>
      </c>
      <c r="T580" s="7"/>
      <c r="U580" s="6">
        <f>IF(Table1[[#This Row],[Ngày tính CN]]="","",S580+T580)</f>
        <v>46090</v>
      </c>
      <c r="V580" s="32">
        <f ca="1">IF(Table1[[#This Row],[Hạn thanh toán]]="","",IF((U580-NOW())&lt;0,0,(U580-NOW())))</f>
        <v>0</v>
      </c>
      <c r="W580" s="32"/>
      <c r="X580" s="32" t="str">
        <f ca="1">IF(OR(U580="",R580=0),"",IF((U580-NOW())&lt;0,-(U580-NOW()),0))</f>
        <v/>
      </c>
      <c r="Y580" s="2" t="str">
        <f>IF(R580=0,"Đã thanh toán",IF(X580="","",IF(X580&lt;=0,"Chưa đến hạn thanh toán",IF(X580&lt;=30,"Nợ quá hạn 30 ngày",IF(X580&lt;=60,"Nợ quá hạn từ 30 ngày đến 60 ngày",IF(X580&lt;=90,"Nợ quá hạn từ 60 ngày đến 90 ngày",IF(X580&lt;=120,"Nợ quá hạn từ 90 ngày đến 120 ngày","Nợ quá hạn hơn 120 ngày có khả năng mất thanh toán")))))))</f>
        <v>Đã thanh toán</v>
      </c>
      <c r="Z580" s="42">
        <f>IF(S580="","",S580)</f>
        <v>46090</v>
      </c>
      <c r="AA580" s="42">
        <f>IF(M580="","",M580)</f>
        <v>46122</v>
      </c>
      <c r="AD580" s="2" t="str">
        <f>VLOOKUP($A580,MA_KH!$A:$Q,MA_KH!O$1,0)</f>
        <v>MEGA</v>
      </c>
      <c r="AE580" s="2" t="str">
        <f>VLOOKUP($A580,MA_KH!$A:$Q,MA_KH!P$1,0)</f>
        <v>CÔNG TY TNHH MM MEGA MARKET (VIỆT NAM)</v>
      </c>
    </row>
    <row r="581" spans="1:31" ht="25.5" customHeight="1">
      <c r="A581" s="54" t="s">
        <v>16299</v>
      </c>
      <c r="B581" s="54" t="s">
        <v>190</v>
      </c>
      <c r="C581" s="55">
        <v>46085</v>
      </c>
      <c r="D581" s="54" t="s">
        <v>17511</v>
      </c>
      <c r="E581" s="55">
        <v>46090</v>
      </c>
      <c r="F581" s="54" t="s">
        <v>19463</v>
      </c>
      <c r="G581" s="54" t="s">
        <v>17512</v>
      </c>
      <c r="H581" s="56">
        <v>12386628</v>
      </c>
      <c r="I581" s="63">
        <v>0</v>
      </c>
      <c r="J581" s="56">
        <v>990930</v>
      </c>
      <c r="K581" s="65">
        <v>13377558</v>
      </c>
      <c r="L581" s="64" t="s">
        <v>17236</v>
      </c>
      <c r="M581" s="6">
        <v>46122</v>
      </c>
      <c r="O581" s="32">
        <f>IF(Table1[[#This Row],[Phân loại]]="Tồn đầu kỳ",Table1[[#This Row],[Tổng giá trị]],0)</f>
        <v>0</v>
      </c>
      <c r="P581" s="7">
        <f>IF(Table1[[#This Row],[Số còn phải thu ĐK]]&lt;&gt;0,0,IF(Table1[[#This Row],[Phân loại]]="Bán hàng",Table1[[#This Row],[Tổng giá trị]],-Table1[[#This Row],[Tổng giá trị]]))</f>
        <v>13377558</v>
      </c>
      <c r="Q581" s="32">
        <f>IF(M581&lt;&gt;"",IF(O581&lt;&gt;0,O581,P581),0)</f>
        <v>13377558</v>
      </c>
      <c r="R581" s="7">
        <f>Table1[[#This Row],[Số còn phải thu ĐK]]+Table1[[#This Row],[Giá Trị HD sau CK]]-Table1[[#This Row],[Số tiền đã thu]]</f>
        <v>0</v>
      </c>
      <c r="S581" s="6">
        <f>IF(Table1[[#This Row],[Ngày hóa đơn]]&lt;&gt;"",Table1[[#This Row],[Ngày hóa đơn]],IF(Table1[[#This Row],[Ngày hạch toán]]&lt;&gt;"",Table1[[#This Row],[Ngày hạch toán]],""))</f>
        <v>46090</v>
      </c>
      <c r="T581" s="7"/>
      <c r="U581" s="6">
        <f>IF(Table1[[#This Row],[Ngày tính CN]]="","",S581+T581)</f>
        <v>46090</v>
      </c>
      <c r="V581" s="32">
        <f ca="1">IF(Table1[[#This Row],[Hạn thanh toán]]="","",IF((U581-NOW())&lt;0,0,(U581-NOW())))</f>
        <v>0</v>
      </c>
      <c r="W581" s="32"/>
      <c r="X581" s="32" t="str">
        <f ca="1">IF(OR(U581="",R581=0),"",IF((U581-NOW())&lt;0,-(U581-NOW()),0))</f>
        <v/>
      </c>
      <c r="Y581" s="2" t="str">
        <f>IF(R581=0,"Đã thanh toán",IF(X581="","",IF(X581&lt;=0,"Chưa đến hạn thanh toán",IF(X581&lt;=30,"Nợ quá hạn 30 ngày",IF(X581&lt;=60,"Nợ quá hạn từ 30 ngày đến 60 ngày",IF(X581&lt;=90,"Nợ quá hạn từ 60 ngày đến 90 ngày",IF(X581&lt;=120,"Nợ quá hạn từ 90 ngày đến 120 ngày","Nợ quá hạn hơn 120 ngày có khả năng mất thanh toán")))))))</f>
        <v>Đã thanh toán</v>
      </c>
      <c r="Z581" s="42">
        <f>IF(S581="","",S581)</f>
        <v>46090</v>
      </c>
      <c r="AA581" s="42">
        <f>IF(M581="","",M581)</f>
        <v>46122</v>
      </c>
      <c r="AD581" s="2" t="str">
        <f>VLOOKUP($A581,MA_KH!$A:$Q,MA_KH!O$1,0)</f>
        <v>MEGA</v>
      </c>
      <c r="AE581" s="2" t="str">
        <f>VLOOKUP($A581,MA_KH!$A:$Q,MA_KH!P$1,0)</f>
        <v>CÔNG TY TNHH MM MEGA MARKET (VIỆT NAM)</v>
      </c>
    </row>
    <row r="582" spans="1:31" ht="25.5" customHeight="1">
      <c r="A582" s="54" t="s">
        <v>16299</v>
      </c>
      <c r="B582" s="54" t="s">
        <v>190</v>
      </c>
      <c r="C582" s="55">
        <v>46085</v>
      </c>
      <c r="D582" s="54" t="s">
        <v>17513</v>
      </c>
      <c r="E582" s="55">
        <v>46090</v>
      </c>
      <c r="F582" s="54" t="s">
        <v>19464</v>
      </c>
      <c r="G582" s="54" t="s">
        <v>17514</v>
      </c>
      <c r="H582" s="56">
        <v>2243546</v>
      </c>
      <c r="I582" s="63">
        <v>0</v>
      </c>
      <c r="J582" s="56">
        <v>179484</v>
      </c>
      <c r="K582" s="65">
        <v>2423030</v>
      </c>
      <c r="L582" s="64" t="s">
        <v>17236</v>
      </c>
      <c r="M582" s="6">
        <v>46122</v>
      </c>
      <c r="O582" s="32">
        <f>IF(Table1[[#This Row],[Phân loại]]="Tồn đầu kỳ",Table1[[#This Row],[Tổng giá trị]],0)</f>
        <v>0</v>
      </c>
      <c r="P582" s="7">
        <f>IF(Table1[[#This Row],[Số còn phải thu ĐK]]&lt;&gt;0,0,IF(Table1[[#This Row],[Phân loại]]="Bán hàng",Table1[[#This Row],[Tổng giá trị]],-Table1[[#This Row],[Tổng giá trị]]))</f>
        <v>2423030</v>
      </c>
      <c r="Q582" s="32">
        <f>IF(M582&lt;&gt;"",IF(O582&lt;&gt;0,O582,P582),0)</f>
        <v>2423030</v>
      </c>
      <c r="R582" s="7">
        <f>Table1[[#This Row],[Số còn phải thu ĐK]]+Table1[[#This Row],[Giá Trị HD sau CK]]-Table1[[#This Row],[Số tiền đã thu]]</f>
        <v>0</v>
      </c>
      <c r="S582" s="6">
        <f>IF(Table1[[#This Row],[Ngày hóa đơn]]&lt;&gt;"",Table1[[#This Row],[Ngày hóa đơn]],IF(Table1[[#This Row],[Ngày hạch toán]]&lt;&gt;"",Table1[[#This Row],[Ngày hạch toán]],""))</f>
        <v>46090</v>
      </c>
      <c r="T582" s="7"/>
      <c r="U582" s="6">
        <f>IF(Table1[[#This Row],[Ngày tính CN]]="","",S582+T582)</f>
        <v>46090</v>
      </c>
      <c r="V582" s="32">
        <f ca="1">IF(Table1[[#This Row],[Hạn thanh toán]]="","",IF((U582-NOW())&lt;0,0,(U582-NOW())))</f>
        <v>0</v>
      </c>
      <c r="W582" s="32"/>
      <c r="X582" s="32" t="str">
        <f ca="1">IF(OR(U582="",R582=0),"",IF((U582-NOW())&lt;0,-(U582-NOW()),0))</f>
        <v/>
      </c>
      <c r="Y582" s="2" t="str">
        <f>IF(R582=0,"Đã thanh toán",IF(X582="","",IF(X582&lt;=0,"Chưa đến hạn thanh toán",IF(X582&lt;=30,"Nợ quá hạn 30 ngày",IF(X582&lt;=60,"Nợ quá hạn từ 30 ngày đến 60 ngày",IF(X582&lt;=90,"Nợ quá hạn từ 60 ngày đến 90 ngày",IF(X582&lt;=120,"Nợ quá hạn từ 90 ngày đến 120 ngày","Nợ quá hạn hơn 120 ngày có khả năng mất thanh toán")))))))</f>
        <v>Đã thanh toán</v>
      </c>
      <c r="Z582" s="42">
        <f>IF(S582="","",S582)</f>
        <v>46090</v>
      </c>
      <c r="AA582" s="42">
        <f>IF(M582="","",M582)</f>
        <v>46122</v>
      </c>
      <c r="AD582" s="2" t="str">
        <f>VLOOKUP($A582,MA_KH!$A:$Q,MA_KH!O$1,0)</f>
        <v>MEGA</v>
      </c>
      <c r="AE582" s="2" t="str">
        <f>VLOOKUP($A582,MA_KH!$A:$Q,MA_KH!P$1,0)</f>
        <v>CÔNG TY TNHH MM MEGA MARKET (VIỆT NAM)</v>
      </c>
    </row>
    <row r="583" spans="1:31" ht="25.5" customHeight="1">
      <c r="A583" s="54" t="s">
        <v>16299</v>
      </c>
      <c r="B583" s="54" t="s">
        <v>190</v>
      </c>
      <c r="C583" s="55">
        <v>46085</v>
      </c>
      <c r="D583" s="54" t="s">
        <v>17515</v>
      </c>
      <c r="E583" s="55">
        <v>46090</v>
      </c>
      <c r="F583" s="54" t="s">
        <v>19465</v>
      </c>
      <c r="G583" s="54" t="s">
        <v>17516</v>
      </c>
      <c r="H583" s="56">
        <v>4113630</v>
      </c>
      <c r="I583" s="63">
        <v>0</v>
      </c>
      <c r="J583" s="56">
        <v>329090</v>
      </c>
      <c r="K583" s="65">
        <v>4442720</v>
      </c>
      <c r="L583" s="64" t="s">
        <v>17236</v>
      </c>
      <c r="M583" s="6">
        <v>46122</v>
      </c>
      <c r="O583" s="32">
        <f>IF(Table1[[#This Row],[Phân loại]]="Tồn đầu kỳ",Table1[[#This Row],[Tổng giá trị]],0)</f>
        <v>0</v>
      </c>
      <c r="P583" s="7">
        <f>IF(Table1[[#This Row],[Số còn phải thu ĐK]]&lt;&gt;0,0,IF(Table1[[#This Row],[Phân loại]]="Bán hàng",Table1[[#This Row],[Tổng giá trị]],-Table1[[#This Row],[Tổng giá trị]]))</f>
        <v>4442720</v>
      </c>
      <c r="Q583" s="32">
        <f>IF(M583&lt;&gt;"",IF(O583&lt;&gt;0,O583,P583),0)</f>
        <v>4442720</v>
      </c>
      <c r="R583" s="7">
        <f>Table1[[#This Row],[Số còn phải thu ĐK]]+Table1[[#This Row],[Giá Trị HD sau CK]]-Table1[[#This Row],[Số tiền đã thu]]</f>
        <v>0</v>
      </c>
      <c r="S583" s="6">
        <f>IF(Table1[[#This Row],[Ngày hóa đơn]]&lt;&gt;"",Table1[[#This Row],[Ngày hóa đơn]],IF(Table1[[#This Row],[Ngày hạch toán]]&lt;&gt;"",Table1[[#This Row],[Ngày hạch toán]],""))</f>
        <v>46090</v>
      </c>
      <c r="T583" s="7"/>
      <c r="U583" s="6">
        <f>IF(Table1[[#This Row],[Ngày tính CN]]="","",S583+T583)</f>
        <v>46090</v>
      </c>
      <c r="V583" s="32">
        <f ca="1">IF(Table1[[#This Row],[Hạn thanh toán]]="","",IF((U583-NOW())&lt;0,0,(U583-NOW())))</f>
        <v>0</v>
      </c>
      <c r="W583" s="32"/>
      <c r="X583" s="32" t="str">
        <f ca="1">IF(OR(U583="",R583=0),"",IF((U583-NOW())&lt;0,-(U583-NOW()),0))</f>
        <v/>
      </c>
      <c r="Y583" s="2" t="str">
        <f>IF(R583=0,"Đã thanh toán",IF(X583="","",IF(X583&lt;=0,"Chưa đến hạn thanh toán",IF(X583&lt;=30,"Nợ quá hạn 30 ngày",IF(X583&lt;=60,"Nợ quá hạn từ 30 ngày đến 60 ngày",IF(X583&lt;=90,"Nợ quá hạn từ 60 ngày đến 90 ngày",IF(X583&lt;=120,"Nợ quá hạn từ 90 ngày đến 120 ngày","Nợ quá hạn hơn 120 ngày có khả năng mất thanh toán")))))))</f>
        <v>Đã thanh toán</v>
      </c>
      <c r="Z583" s="42">
        <f>IF(S583="","",S583)</f>
        <v>46090</v>
      </c>
      <c r="AA583" s="42">
        <f>IF(M583="","",M583)</f>
        <v>46122</v>
      </c>
      <c r="AD583" s="2" t="str">
        <f>VLOOKUP($A583,MA_KH!$A:$Q,MA_KH!O$1,0)</f>
        <v>MEGA</v>
      </c>
      <c r="AE583" s="2" t="str">
        <f>VLOOKUP($A583,MA_KH!$A:$Q,MA_KH!P$1,0)</f>
        <v>CÔNG TY TNHH MM MEGA MARKET (VIỆT NAM)</v>
      </c>
    </row>
    <row r="584" spans="1:31" ht="25.5" customHeight="1">
      <c r="A584" s="54" t="s">
        <v>16303</v>
      </c>
      <c r="B584" s="54" t="s">
        <v>102</v>
      </c>
      <c r="C584" s="55">
        <v>46085</v>
      </c>
      <c r="D584" s="54" t="s">
        <v>17517</v>
      </c>
      <c r="E584" s="55">
        <v>46092</v>
      </c>
      <c r="F584" s="54" t="s">
        <v>19466</v>
      </c>
      <c r="G584" s="54" t="s">
        <v>17518</v>
      </c>
      <c r="H584" s="56">
        <v>10495000</v>
      </c>
      <c r="I584" s="63">
        <v>0</v>
      </c>
      <c r="J584" s="56">
        <v>839600</v>
      </c>
      <c r="K584" s="65">
        <v>11334600</v>
      </c>
      <c r="L584" s="64" t="s">
        <v>17236</v>
      </c>
      <c r="M584" s="6">
        <v>46122</v>
      </c>
      <c r="O584" s="32">
        <f>IF(Table1[[#This Row],[Phân loại]]="Tồn đầu kỳ",Table1[[#This Row],[Tổng giá trị]],0)</f>
        <v>0</v>
      </c>
      <c r="P584" s="7">
        <f>IF(Table1[[#This Row],[Số còn phải thu ĐK]]&lt;&gt;0,0,IF(Table1[[#This Row],[Phân loại]]="Bán hàng",Table1[[#This Row],[Tổng giá trị]],-Table1[[#This Row],[Tổng giá trị]]))</f>
        <v>11334600</v>
      </c>
      <c r="Q584" s="32">
        <f>IF(M584&lt;&gt;"",IF(O584&lt;&gt;0,O584,P584),0)</f>
        <v>11334600</v>
      </c>
      <c r="R584" s="7">
        <f>Table1[[#This Row],[Số còn phải thu ĐK]]+Table1[[#This Row],[Giá Trị HD sau CK]]-Table1[[#This Row],[Số tiền đã thu]]</f>
        <v>0</v>
      </c>
      <c r="S584" s="6">
        <f>IF(Table1[[#This Row],[Ngày hóa đơn]]&lt;&gt;"",Table1[[#This Row],[Ngày hóa đơn]],IF(Table1[[#This Row],[Ngày hạch toán]]&lt;&gt;"",Table1[[#This Row],[Ngày hạch toán]],""))</f>
        <v>46092</v>
      </c>
      <c r="T584" s="7"/>
      <c r="U584" s="6">
        <f>IF(Table1[[#This Row],[Ngày tính CN]]="","",S584+T584)</f>
        <v>46092</v>
      </c>
      <c r="V584" s="32">
        <f ca="1">IF(Table1[[#This Row],[Hạn thanh toán]]="","",IF((U584-NOW())&lt;0,0,(U584-NOW())))</f>
        <v>0</v>
      </c>
      <c r="W584" s="32"/>
      <c r="X584" s="32" t="str">
        <f ca="1">IF(OR(U584="",R584=0),"",IF((U584-NOW())&lt;0,-(U584-NOW()),0))</f>
        <v/>
      </c>
      <c r="Y584" s="2" t="str">
        <f>IF(R584=0,"Đã thanh toán",IF(X584="","",IF(X584&lt;=0,"Chưa đến hạn thanh toán",IF(X584&lt;=30,"Nợ quá hạn 30 ngày",IF(X584&lt;=60,"Nợ quá hạn từ 30 ngày đến 60 ngày",IF(X584&lt;=90,"Nợ quá hạn từ 60 ngày đến 90 ngày",IF(X584&lt;=120,"Nợ quá hạn từ 90 ngày đến 120 ngày","Nợ quá hạn hơn 120 ngày có khả năng mất thanh toán")))))))</f>
        <v>Đã thanh toán</v>
      </c>
      <c r="Z584" s="42">
        <f>IF(S584="","",S584)</f>
        <v>46092</v>
      </c>
      <c r="AA584" s="42">
        <f>IF(M584="","",M584)</f>
        <v>46122</v>
      </c>
      <c r="AD584" s="2" t="str">
        <f>VLOOKUP($A584,MA_KH!$A:$Q,MA_KH!O$1,0)</f>
        <v>MEGA</v>
      </c>
      <c r="AE584" s="2" t="str">
        <f>VLOOKUP($A584,MA_KH!$A:$Q,MA_KH!P$1,0)</f>
        <v>CÔNG TY TNHH MM MEGA MARKET (VIỆT NAM)</v>
      </c>
    </row>
    <row r="585" spans="1:31" ht="25.5" customHeight="1">
      <c r="A585" s="54" t="s">
        <v>16303</v>
      </c>
      <c r="B585" s="54" t="s">
        <v>102</v>
      </c>
      <c r="C585" s="55">
        <v>46085</v>
      </c>
      <c r="D585" s="54" t="s">
        <v>17519</v>
      </c>
      <c r="E585" s="55">
        <v>46092</v>
      </c>
      <c r="F585" s="54" t="s">
        <v>19467</v>
      </c>
      <c r="G585" s="54" t="s">
        <v>17520</v>
      </c>
      <c r="H585" s="56">
        <v>3812532</v>
      </c>
      <c r="I585" s="63">
        <v>0</v>
      </c>
      <c r="J585" s="56">
        <v>305003</v>
      </c>
      <c r="K585" s="65">
        <v>4117535</v>
      </c>
      <c r="L585" s="64" t="s">
        <v>17236</v>
      </c>
      <c r="O585" s="32">
        <f>IF(Table1[[#This Row],[Phân loại]]="Tồn đầu kỳ",Table1[[#This Row],[Tổng giá trị]],0)</f>
        <v>0</v>
      </c>
      <c r="P585" s="7">
        <f>IF(Table1[[#This Row],[Số còn phải thu ĐK]]&lt;&gt;0,0,IF(Table1[[#This Row],[Phân loại]]="Bán hàng",Table1[[#This Row],[Tổng giá trị]],-Table1[[#This Row],[Tổng giá trị]]))</f>
        <v>4117535</v>
      </c>
      <c r="Q585" s="32">
        <f>IF(M585&lt;&gt;"",IF(O585&lt;&gt;0,O585,P585),0)</f>
        <v>0</v>
      </c>
      <c r="R585" s="7">
        <f>Table1[[#This Row],[Số còn phải thu ĐK]]+Table1[[#This Row],[Giá Trị HD sau CK]]-Table1[[#This Row],[Số tiền đã thu]]</f>
        <v>4117535</v>
      </c>
      <c r="S585" s="6">
        <f>IF(Table1[[#This Row],[Ngày hóa đơn]]&lt;&gt;"",Table1[[#This Row],[Ngày hóa đơn]],IF(Table1[[#This Row],[Ngày hạch toán]]&lt;&gt;"",Table1[[#This Row],[Ngày hạch toán]],""))</f>
        <v>46092</v>
      </c>
      <c r="T585" s="7"/>
      <c r="U585" s="6">
        <f>IF(Table1[[#This Row],[Ngày tính CN]]="","",S585+T585)</f>
        <v>46092</v>
      </c>
      <c r="V585" s="32">
        <f ca="1">IF(Table1[[#This Row],[Hạn thanh toán]]="","",IF((U585-NOW())&lt;0,0,(U585-NOW())))</f>
        <v>0</v>
      </c>
      <c r="W585" s="32"/>
      <c r="X585" s="32">
        <f ca="1">IF(OR(U585="",R585=0),"",IF((U585-NOW())&lt;0,-(U585-NOW()),0))</f>
        <v>135.96461631944112</v>
      </c>
      <c r="Y585" s="2" t="str">
        <f ca="1">IF(R585=0,"Đã thanh toán",IF(X585="","",IF(X585&lt;=0,"Chưa đến hạn thanh toán",IF(X585&lt;=30,"Nợ quá hạn 30 ngày",IF(X585&lt;=60,"Nợ quá hạn từ 30 ngày đến 60 ngày",IF(X585&lt;=90,"Nợ quá hạn từ 60 ngày đến 90 ngày",IF(X585&lt;=120,"Nợ quá hạn từ 90 ngày đến 120 ngày","Nợ quá hạn hơn 120 ngày có khả năng mất thanh toán")))))))</f>
        <v>Nợ quá hạn hơn 120 ngày có khả năng mất thanh toán</v>
      </c>
      <c r="Z585" s="42">
        <f>IF(S585="","",S585)</f>
        <v>46092</v>
      </c>
      <c r="AA585" s="42" t="str">
        <f>IF(M585="","",M585)</f>
        <v/>
      </c>
      <c r="AD585" s="2" t="str">
        <f>VLOOKUP($A585,MA_KH!$A:$Q,MA_KH!O$1,0)</f>
        <v>MEGA</v>
      </c>
      <c r="AE585" s="2" t="str">
        <f>VLOOKUP($A585,MA_KH!$A:$Q,MA_KH!P$1,0)</f>
        <v>CÔNG TY TNHH MM MEGA MARKET (VIỆT NAM)</v>
      </c>
    </row>
    <row r="586" spans="1:31" ht="25.5" customHeight="1">
      <c r="A586" s="54" t="s">
        <v>16303</v>
      </c>
      <c r="B586" s="54" t="s">
        <v>102</v>
      </c>
      <c r="C586" s="55">
        <v>46085</v>
      </c>
      <c r="D586" s="54" t="s">
        <v>17521</v>
      </c>
      <c r="E586" s="55">
        <v>46097</v>
      </c>
      <c r="F586" s="54" t="s">
        <v>18707</v>
      </c>
      <c r="G586" s="54" t="s">
        <v>17522</v>
      </c>
      <c r="H586" s="56">
        <v>4758400</v>
      </c>
      <c r="I586" s="63">
        <v>0</v>
      </c>
      <c r="J586" s="56">
        <v>380672</v>
      </c>
      <c r="K586" s="65">
        <v>5139072</v>
      </c>
      <c r="L586" s="64" t="s">
        <v>17236</v>
      </c>
      <c r="M586" s="6">
        <v>46153</v>
      </c>
      <c r="O586" s="32">
        <f>IF(Table1[[#This Row],[Phân loại]]="Tồn đầu kỳ",Table1[[#This Row],[Tổng giá trị]],0)</f>
        <v>0</v>
      </c>
      <c r="P586" s="7">
        <f>IF(Table1[[#This Row],[Số còn phải thu ĐK]]&lt;&gt;0,0,IF(Table1[[#This Row],[Phân loại]]="Bán hàng",Table1[[#This Row],[Tổng giá trị]],-Table1[[#This Row],[Tổng giá trị]]))</f>
        <v>5139072</v>
      </c>
      <c r="Q586" s="32">
        <f>IF(M586&lt;&gt;"",IF(O586&lt;&gt;0,O586,P586),0)</f>
        <v>5139072</v>
      </c>
      <c r="R586" s="7">
        <f>Table1[[#This Row],[Số còn phải thu ĐK]]+Table1[[#This Row],[Giá Trị HD sau CK]]-Table1[[#This Row],[Số tiền đã thu]]</f>
        <v>0</v>
      </c>
      <c r="S586" s="6">
        <f>IF(Table1[[#This Row],[Ngày hóa đơn]]&lt;&gt;"",Table1[[#This Row],[Ngày hóa đơn]],IF(Table1[[#This Row],[Ngày hạch toán]]&lt;&gt;"",Table1[[#This Row],[Ngày hạch toán]],""))</f>
        <v>46097</v>
      </c>
      <c r="T586" s="7"/>
      <c r="U586" s="6">
        <f>IF(Table1[[#This Row],[Ngày tính CN]]="","",S586+T586)</f>
        <v>46097</v>
      </c>
      <c r="V586" s="32">
        <f ca="1">IF(Table1[[#This Row],[Hạn thanh toán]]="","",IF((U586-NOW())&lt;0,0,(U586-NOW())))</f>
        <v>0</v>
      </c>
      <c r="W586" s="32"/>
      <c r="X586" s="32" t="str">
        <f ca="1">IF(OR(U586="",R586=0),"",IF((U586-NOW())&lt;0,-(U586-NOW()),0))</f>
        <v/>
      </c>
      <c r="Y586" s="2" t="str">
        <f>IF(R586=0,"Đã thanh toán",IF(X586="","",IF(X586&lt;=0,"Chưa đến hạn thanh toán",IF(X586&lt;=30,"Nợ quá hạn 30 ngày",IF(X586&lt;=60,"Nợ quá hạn từ 30 ngày đến 60 ngày",IF(X586&lt;=90,"Nợ quá hạn từ 60 ngày đến 90 ngày",IF(X586&lt;=120,"Nợ quá hạn từ 90 ngày đến 120 ngày","Nợ quá hạn hơn 120 ngày có khả năng mất thanh toán")))))))</f>
        <v>Đã thanh toán</v>
      </c>
      <c r="Z586" s="42">
        <f>IF(S586="","",S586)</f>
        <v>46097</v>
      </c>
      <c r="AA586" s="42">
        <f>IF(M586="","",M586)</f>
        <v>46153</v>
      </c>
      <c r="AD586" s="2" t="str">
        <f>VLOOKUP($A586,MA_KH!$A:$Q,MA_KH!O$1,0)</f>
        <v>MEGA</v>
      </c>
      <c r="AE586" s="2" t="str">
        <f>VLOOKUP($A586,MA_KH!$A:$Q,MA_KH!P$1,0)</f>
        <v>CÔNG TY TNHH MM MEGA MARKET (VIỆT NAM)</v>
      </c>
    </row>
    <row r="587" spans="1:31" ht="25.5" customHeight="1">
      <c r="A587" s="54" t="s">
        <v>16299</v>
      </c>
      <c r="B587" s="54" t="s">
        <v>190</v>
      </c>
      <c r="C587" s="55">
        <v>46086</v>
      </c>
      <c r="D587" s="54" t="s">
        <v>17523</v>
      </c>
      <c r="E587" s="55">
        <v>46090</v>
      </c>
      <c r="F587" s="54" t="s">
        <v>19468</v>
      </c>
      <c r="G587" s="54" t="s">
        <v>17524</v>
      </c>
      <c r="H587" s="56">
        <v>4804500</v>
      </c>
      <c r="I587" s="63">
        <v>0</v>
      </c>
      <c r="J587" s="56">
        <v>384360</v>
      </c>
      <c r="K587" s="65">
        <v>5188860</v>
      </c>
      <c r="L587" s="64" t="s">
        <v>17236</v>
      </c>
      <c r="M587" s="6">
        <v>46122</v>
      </c>
      <c r="O587" s="32">
        <f>IF(Table1[[#This Row],[Phân loại]]="Tồn đầu kỳ",Table1[[#This Row],[Tổng giá trị]],0)</f>
        <v>0</v>
      </c>
      <c r="P587" s="7">
        <f>IF(Table1[[#This Row],[Số còn phải thu ĐK]]&lt;&gt;0,0,IF(Table1[[#This Row],[Phân loại]]="Bán hàng",Table1[[#This Row],[Tổng giá trị]],-Table1[[#This Row],[Tổng giá trị]]))</f>
        <v>5188860</v>
      </c>
      <c r="Q587" s="32">
        <f>IF(M587&lt;&gt;"",IF(O587&lt;&gt;0,O587,P587),0)</f>
        <v>5188860</v>
      </c>
      <c r="R587" s="7">
        <f>Table1[[#This Row],[Số còn phải thu ĐK]]+Table1[[#This Row],[Giá Trị HD sau CK]]-Table1[[#This Row],[Số tiền đã thu]]</f>
        <v>0</v>
      </c>
      <c r="S587" s="6">
        <f>IF(Table1[[#This Row],[Ngày hóa đơn]]&lt;&gt;"",Table1[[#This Row],[Ngày hóa đơn]],IF(Table1[[#This Row],[Ngày hạch toán]]&lt;&gt;"",Table1[[#This Row],[Ngày hạch toán]],""))</f>
        <v>46090</v>
      </c>
      <c r="T587" s="7"/>
      <c r="U587" s="6">
        <f>IF(Table1[[#This Row],[Ngày tính CN]]="","",S587+T587)</f>
        <v>46090</v>
      </c>
      <c r="V587" s="32">
        <f ca="1">IF(Table1[[#This Row],[Hạn thanh toán]]="","",IF((U587-NOW())&lt;0,0,(U587-NOW())))</f>
        <v>0</v>
      </c>
      <c r="W587" s="32"/>
      <c r="X587" s="32" t="str">
        <f ca="1">IF(OR(U587="",R587=0),"",IF((U587-NOW())&lt;0,-(U587-NOW()),0))</f>
        <v/>
      </c>
      <c r="Y587" s="2" t="str">
        <f>IF(R587=0,"Đã thanh toán",IF(X587="","",IF(X587&lt;=0,"Chưa đến hạn thanh toán",IF(X587&lt;=30,"Nợ quá hạn 30 ngày",IF(X587&lt;=60,"Nợ quá hạn từ 30 ngày đến 60 ngày",IF(X587&lt;=90,"Nợ quá hạn từ 60 ngày đến 90 ngày",IF(X587&lt;=120,"Nợ quá hạn từ 90 ngày đến 120 ngày","Nợ quá hạn hơn 120 ngày có khả năng mất thanh toán")))))))</f>
        <v>Đã thanh toán</v>
      </c>
      <c r="Z587" s="42">
        <f>IF(S587="","",S587)</f>
        <v>46090</v>
      </c>
      <c r="AA587" s="42">
        <f>IF(M587="","",M587)</f>
        <v>46122</v>
      </c>
      <c r="AD587" s="2" t="str">
        <f>VLOOKUP($A587,MA_KH!$A:$Q,MA_KH!O$1,0)</f>
        <v>MEGA</v>
      </c>
      <c r="AE587" s="2" t="str">
        <f>VLOOKUP($A587,MA_KH!$A:$Q,MA_KH!P$1,0)</f>
        <v>CÔNG TY TNHH MM MEGA MARKET (VIỆT NAM)</v>
      </c>
    </row>
    <row r="588" spans="1:31" ht="25.5" customHeight="1">
      <c r="A588" s="54" t="s">
        <v>16289</v>
      </c>
      <c r="B588" s="54" t="s">
        <v>296</v>
      </c>
      <c r="C588" s="55">
        <v>46086</v>
      </c>
      <c r="D588" s="54" t="s">
        <v>17525</v>
      </c>
      <c r="E588" s="55">
        <v>46090</v>
      </c>
      <c r="F588" s="54" t="s">
        <v>19469</v>
      </c>
      <c r="G588" s="54" t="s">
        <v>17526</v>
      </c>
      <c r="H588" s="56">
        <v>4113630</v>
      </c>
      <c r="I588" s="63">
        <v>0</v>
      </c>
      <c r="J588" s="56">
        <v>329090</v>
      </c>
      <c r="K588" s="65">
        <v>4442720</v>
      </c>
      <c r="L588" s="64" t="s">
        <v>17236</v>
      </c>
      <c r="M588" s="6">
        <v>46122</v>
      </c>
      <c r="O588" s="32">
        <f>IF(Table1[[#This Row],[Phân loại]]="Tồn đầu kỳ",Table1[[#This Row],[Tổng giá trị]],0)</f>
        <v>0</v>
      </c>
      <c r="P588" s="7">
        <f>IF(Table1[[#This Row],[Số còn phải thu ĐK]]&lt;&gt;0,0,IF(Table1[[#This Row],[Phân loại]]="Bán hàng",Table1[[#This Row],[Tổng giá trị]],-Table1[[#This Row],[Tổng giá trị]]))</f>
        <v>4442720</v>
      </c>
      <c r="Q588" s="32">
        <f>IF(M588&lt;&gt;"",IF(O588&lt;&gt;0,O588,P588),0)</f>
        <v>4442720</v>
      </c>
      <c r="R588" s="7">
        <f>Table1[[#This Row],[Số còn phải thu ĐK]]+Table1[[#This Row],[Giá Trị HD sau CK]]-Table1[[#This Row],[Số tiền đã thu]]</f>
        <v>0</v>
      </c>
      <c r="S588" s="6">
        <f>IF(Table1[[#This Row],[Ngày hóa đơn]]&lt;&gt;"",Table1[[#This Row],[Ngày hóa đơn]],IF(Table1[[#This Row],[Ngày hạch toán]]&lt;&gt;"",Table1[[#This Row],[Ngày hạch toán]],""))</f>
        <v>46090</v>
      </c>
      <c r="T588" s="7"/>
      <c r="U588" s="6">
        <f>IF(Table1[[#This Row],[Ngày tính CN]]="","",S588+T588)</f>
        <v>46090</v>
      </c>
      <c r="V588" s="32">
        <f ca="1">IF(Table1[[#This Row],[Hạn thanh toán]]="","",IF((U588-NOW())&lt;0,0,(U588-NOW())))</f>
        <v>0</v>
      </c>
      <c r="W588" s="32"/>
      <c r="X588" s="32" t="str">
        <f ca="1">IF(OR(U588="",R588=0),"",IF((U588-NOW())&lt;0,-(U588-NOW()),0))</f>
        <v/>
      </c>
      <c r="Y588" s="2" t="str">
        <f>IF(R588=0,"Đã thanh toán",IF(X588="","",IF(X588&lt;=0,"Chưa đến hạn thanh toán",IF(X588&lt;=30,"Nợ quá hạn 30 ngày",IF(X588&lt;=60,"Nợ quá hạn từ 30 ngày đến 60 ngày",IF(X588&lt;=90,"Nợ quá hạn từ 60 ngày đến 90 ngày",IF(X588&lt;=120,"Nợ quá hạn từ 90 ngày đến 120 ngày","Nợ quá hạn hơn 120 ngày có khả năng mất thanh toán")))))))</f>
        <v>Đã thanh toán</v>
      </c>
      <c r="Z588" s="42">
        <f>IF(S588="","",S588)</f>
        <v>46090</v>
      </c>
      <c r="AA588" s="42">
        <f>IF(M588="","",M588)</f>
        <v>46122</v>
      </c>
      <c r="AD588" s="2" t="str">
        <f>VLOOKUP($A588,MA_KH!$A:$Q,MA_KH!O$1,0)</f>
        <v>MEGA</v>
      </c>
      <c r="AE588" s="2" t="str">
        <f>VLOOKUP($A588,MA_KH!$A:$Q,MA_KH!P$1,0)</f>
        <v>CÔNG TY TNHH MM MEGA MARKET (VIỆT NAM)</v>
      </c>
    </row>
    <row r="589" spans="1:31" ht="25.5" customHeight="1">
      <c r="A589" s="54" t="s">
        <v>16289</v>
      </c>
      <c r="B589" s="54" t="s">
        <v>296</v>
      </c>
      <c r="C589" s="55">
        <v>46086</v>
      </c>
      <c r="D589" s="54" t="s">
        <v>17527</v>
      </c>
      <c r="E589" s="55">
        <v>46090</v>
      </c>
      <c r="F589" s="54" t="s">
        <v>19470</v>
      </c>
      <c r="G589" s="54" t="s">
        <v>17528</v>
      </c>
      <c r="H589" s="56">
        <v>2099000</v>
      </c>
      <c r="I589" s="63">
        <v>0</v>
      </c>
      <c r="J589" s="56">
        <v>167920</v>
      </c>
      <c r="K589" s="65">
        <v>2266920</v>
      </c>
      <c r="L589" s="64" t="s">
        <v>17236</v>
      </c>
      <c r="M589" s="6">
        <v>46122</v>
      </c>
      <c r="O589" s="32">
        <f>IF(Table1[[#This Row],[Phân loại]]="Tồn đầu kỳ",Table1[[#This Row],[Tổng giá trị]],0)</f>
        <v>0</v>
      </c>
      <c r="P589" s="7">
        <f>IF(Table1[[#This Row],[Số còn phải thu ĐK]]&lt;&gt;0,0,IF(Table1[[#This Row],[Phân loại]]="Bán hàng",Table1[[#This Row],[Tổng giá trị]],-Table1[[#This Row],[Tổng giá trị]]))</f>
        <v>2266920</v>
      </c>
      <c r="Q589" s="32">
        <f>IF(M589&lt;&gt;"",IF(O589&lt;&gt;0,O589,P589),0)</f>
        <v>2266920</v>
      </c>
      <c r="R589" s="7">
        <f>Table1[[#This Row],[Số còn phải thu ĐK]]+Table1[[#This Row],[Giá Trị HD sau CK]]-Table1[[#This Row],[Số tiền đã thu]]</f>
        <v>0</v>
      </c>
      <c r="S589" s="6">
        <f>IF(Table1[[#This Row],[Ngày hóa đơn]]&lt;&gt;"",Table1[[#This Row],[Ngày hóa đơn]],IF(Table1[[#This Row],[Ngày hạch toán]]&lt;&gt;"",Table1[[#This Row],[Ngày hạch toán]],""))</f>
        <v>46090</v>
      </c>
      <c r="T589" s="7"/>
      <c r="U589" s="6">
        <f>IF(Table1[[#This Row],[Ngày tính CN]]="","",S589+T589)</f>
        <v>46090</v>
      </c>
      <c r="V589" s="32">
        <f ca="1">IF(Table1[[#This Row],[Hạn thanh toán]]="","",IF((U589-NOW())&lt;0,0,(U589-NOW())))</f>
        <v>0</v>
      </c>
      <c r="W589" s="32"/>
      <c r="X589" s="32" t="str">
        <f ca="1">IF(OR(U589="",R589=0),"",IF((U589-NOW())&lt;0,-(U589-NOW()),0))</f>
        <v/>
      </c>
      <c r="Y589" s="2" t="str">
        <f>IF(R589=0,"Đã thanh toán",IF(X589="","",IF(X589&lt;=0,"Chưa đến hạn thanh toán",IF(X589&lt;=30,"Nợ quá hạn 30 ngày",IF(X589&lt;=60,"Nợ quá hạn từ 30 ngày đến 60 ngày",IF(X589&lt;=90,"Nợ quá hạn từ 60 ngày đến 90 ngày",IF(X589&lt;=120,"Nợ quá hạn từ 90 ngày đến 120 ngày","Nợ quá hạn hơn 120 ngày có khả năng mất thanh toán")))))))</f>
        <v>Đã thanh toán</v>
      </c>
      <c r="Z589" s="42">
        <f>IF(S589="","",S589)</f>
        <v>46090</v>
      </c>
      <c r="AA589" s="42">
        <f>IF(M589="","",M589)</f>
        <v>46122</v>
      </c>
      <c r="AD589" s="2" t="str">
        <f>VLOOKUP($A589,MA_KH!$A:$Q,MA_KH!O$1,0)</f>
        <v>MEGA</v>
      </c>
      <c r="AE589" s="2" t="str">
        <f>VLOOKUP($A589,MA_KH!$A:$Q,MA_KH!P$1,0)</f>
        <v>CÔNG TY TNHH MM MEGA MARKET (VIỆT NAM)</v>
      </c>
    </row>
    <row r="590" spans="1:31" ht="25.5" customHeight="1">
      <c r="A590" s="54" t="s">
        <v>16291</v>
      </c>
      <c r="B590" s="54" t="s">
        <v>200</v>
      </c>
      <c r="C590" s="55">
        <v>46086</v>
      </c>
      <c r="D590" s="54" t="s">
        <v>17529</v>
      </c>
      <c r="E590" s="55">
        <v>46093</v>
      </c>
      <c r="F590" s="54" t="s">
        <v>19471</v>
      </c>
      <c r="G590" s="54" t="s">
        <v>17530</v>
      </c>
      <c r="H590" s="56">
        <v>1746839</v>
      </c>
      <c r="I590" s="63">
        <v>0</v>
      </c>
      <c r="J590" s="56">
        <v>139747</v>
      </c>
      <c r="K590" s="65">
        <v>1886586</v>
      </c>
      <c r="L590" s="64" t="s">
        <v>17236</v>
      </c>
      <c r="M590" s="6">
        <v>46136</v>
      </c>
      <c r="O590" s="32">
        <f>IF(Table1[[#This Row],[Phân loại]]="Tồn đầu kỳ",Table1[[#This Row],[Tổng giá trị]],0)</f>
        <v>0</v>
      </c>
      <c r="P590" s="7">
        <f>IF(Table1[[#This Row],[Số còn phải thu ĐK]]&lt;&gt;0,0,IF(Table1[[#This Row],[Phân loại]]="Bán hàng",Table1[[#This Row],[Tổng giá trị]],-Table1[[#This Row],[Tổng giá trị]]))</f>
        <v>1886586</v>
      </c>
      <c r="Q590" s="32">
        <f>IF(M590&lt;&gt;"",IF(O590&lt;&gt;0,O590,P590),0)</f>
        <v>1886586</v>
      </c>
      <c r="R590" s="7">
        <f>Table1[[#This Row],[Số còn phải thu ĐK]]+Table1[[#This Row],[Giá Trị HD sau CK]]-Table1[[#This Row],[Số tiền đã thu]]</f>
        <v>0</v>
      </c>
      <c r="S590" s="6">
        <f>IF(Table1[[#This Row],[Ngày hóa đơn]]&lt;&gt;"",Table1[[#This Row],[Ngày hóa đơn]],IF(Table1[[#This Row],[Ngày hạch toán]]&lt;&gt;"",Table1[[#This Row],[Ngày hạch toán]],""))</f>
        <v>46093</v>
      </c>
      <c r="T590" s="7"/>
      <c r="U590" s="6">
        <f>IF(Table1[[#This Row],[Ngày tính CN]]="","",S590+T590)</f>
        <v>46093</v>
      </c>
      <c r="V590" s="32">
        <f ca="1">IF(Table1[[#This Row],[Hạn thanh toán]]="","",IF((U590-NOW())&lt;0,0,(U590-NOW())))</f>
        <v>0</v>
      </c>
      <c r="W590" s="32"/>
      <c r="X590" s="32" t="str">
        <f ca="1">IF(OR(U590="",R590=0),"",IF((U590-NOW())&lt;0,-(U590-NOW()),0))</f>
        <v/>
      </c>
      <c r="Y590" s="2" t="str">
        <f>IF(R590=0,"Đã thanh toán",IF(X590="","",IF(X590&lt;=0,"Chưa đến hạn thanh toán",IF(X590&lt;=30,"Nợ quá hạn 30 ngày",IF(X590&lt;=60,"Nợ quá hạn từ 30 ngày đến 60 ngày",IF(X590&lt;=90,"Nợ quá hạn từ 60 ngày đến 90 ngày",IF(X590&lt;=120,"Nợ quá hạn từ 90 ngày đến 120 ngày","Nợ quá hạn hơn 120 ngày có khả năng mất thanh toán")))))))</f>
        <v>Đã thanh toán</v>
      </c>
      <c r="Z590" s="42">
        <f>IF(S590="","",S590)</f>
        <v>46093</v>
      </c>
      <c r="AA590" s="42">
        <f>IF(M590="","",M590)</f>
        <v>46136</v>
      </c>
      <c r="AD590" s="2" t="str">
        <f>VLOOKUP($A590,MA_KH!$A:$Q,MA_KH!O$1,0)</f>
        <v>MEGA</v>
      </c>
      <c r="AE590" s="2" t="str">
        <f>VLOOKUP($A590,MA_KH!$A:$Q,MA_KH!P$1,0)</f>
        <v>CÔNG TY TNHH MM MEGA MARKET (VIỆT NAM)</v>
      </c>
    </row>
    <row r="591" spans="1:31" ht="25.5" customHeight="1">
      <c r="A591" s="54" t="s">
        <v>16287</v>
      </c>
      <c r="B591" s="54" t="s">
        <v>253</v>
      </c>
      <c r="C591" s="55">
        <v>46086</v>
      </c>
      <c r="D591" s="54" t="s">
        <v>17531</v>
      </c>
      <c r="E591" s="55">
        <v>46090</v>
      </c>
      <c r="F591" s="54" t="s">
        <v>19472</v>
      </c>
      <c r="G591" s="54" t="s">
        <v>17532</v>
      </c>
      <c r="H591" s="56">
        <v>2143180</v>
      </c>
      <c r="I591" s="63">
        <v>0</v>
      </c>
      <c r="J591" s="56">
        <v>171454</v>
      </c>
      <c r="K591" s="65">
        <v>2314634</v>
      </c>
      <c r="L591" s="64" t="s">
        <v>17236</v>
      </c>
      <c r="M591" s="6">
        <v>46136</v>
      </c>
      <c r="O591" s="32">
        <f>IF(Table1[[#This Row],[Phân loại]]="Tồn đầu kỳ",Table1[[#This Row],[Tổng giá trị]],0)</f>
        <v>0</v>
      </c>
      <c r="P591" s="7">
        <f>IF(Table1[[#This Row],[Số còn phải thu ĐK]]&lt;&gt;0,0,IF(Table1[[#This Row],[Phân loại]]="Bán hàng",Table1[[#This Row],[Tổng giá trị]],-Table1[[#This Row],[Tổng giá trị]]))</f>
        <v>2314634</v>
      </c>
      <c r="Q591" s="32">
        <f>IF(M591&lt;&gt;"",IF(O591&lt;&gt;0,O591,P591),0)</f>
        <v>2314634</v>
      </c>
      <c r="R591" s="7">
        <f>Table1[[#This Row],[Số còn phải thu ĐK]]+Table1[[#This Row],[Giá Trị HD sau CK]]-Table1[[#This Row],[Số tiền đã thu]]</f>
        <v>0</v>
      </c>
      <c r="S591" s="6">
        <f>IF(Table1[[#This Row],[Ngày hóa đơn]]&lt;&gt;"",Table1[[#This Row],[Ngày hóa đơn]],IF(Table1[[#This Row],[Ngày hạch toán]]&lt;&gt;"",Table1[[#This Row],[Ngày hạch toán]],""))</f>
        <v>46090</v>
      </c>
      <c r="T591" s="7"/>
      <c r="U591" s="6">
        <f>IF(Table1[[#This Row],[Ngày tính CN]]="","",S591+T591)</f>
        <v>46090</v>
      </c>
      <c r="V591" s="32">
        <f ca="1">IF(Table1[[#This Row],[Hạn thanh toán]]="","",IF((U591-NOW())&lt;0,0,(U591-NOW())))</f>
        <v>0</v>
      </c>
      <c r="W591" s="32"/>
      <c r="X591" s="32" t="str">
        <f ca="1">IF(OR(U591="",R591=0),"",IF((U591-NOW())&lt;0,-(U591-NOW()),0))</f>
        <v/>
      </c>
      <c r="Y591" s="2" t="str">
        <f>IF(R591=0,"Đã thanh toán",IF(X591="","",IF(X591&lt;=0,"Chưa đến hạn thanh toán",IF(X591&lt;=30,"Nợ quá hạn 30 ngày",IF(X591&lt;=60,"Nợ quá hạn từ 30 ngày đến 60 ngày",IF(X591&lt;=90,"Nợ quá hạn từ 60 ngày đến 90 ngày",IF(X591&lt;=120,"Nợ quá hạn từ 90 ngày đến 120 ngày","Nợ quá hạn hơn 120 ngày có khả năng mất thanh toán")))))))</f>
        <v>Đã thanh toán</v>
      </c>
      <c r="Z591" s="42">
        <f>IF(S591="","",S591)</f>
        <v>46090</v>
      </c>
      <c r="AA591" s="42">
        <f>IF(M591="","",M591)</f>
        <v>46136</v>
      </c>
      <c r="AD591" s="2" t="str">
        <f>VLOOKUP($A591,MA_KH!$A:$Q,MA_KH!O$1,0)</f>
        <v>MEGA</v>
      </c>
      <c r="AE591" s="2" t="str">
        <f>VLOOKUP($A591,MA_KH!$A:$Q,MA_KH!P$1,0)</f>
        <v>CÔNG TY TNHH MM MEGA MARKET (VIỆT NAM)</v>
      </c>
    </row>
    <row r="592" spans="1:31" ht="25.5" customHeight="1">
      <c r="A592" s="54" t="s">
        <v>16295</v>
      </c>
      <c r="B592" s="54" t="s">
        <v>198</v>
      </c>
      <c r="C592" s="55">
        <v>46086</v>
      </c>
      <c r="D592" s="54" t="s">
        <v>17533</v>
      </c>
      <c r="E592" s="55">
        <v>46090</v>
      </c>
      <c r="F592" s="54" t="s">
        <v>19473</v>
      </c>
      <c r="G592" s="54" t="s">
        <v>17534</v>
      </c>
      <c r="H592" s="56">
        <v>558030</v>
      </c>
      <c r="I592" s="63">
        <v>0</v>
      </c>
      <c r="J592" s="56">
        <v>44642</v>
      </c>
      <c r="K592" s="65">
        <v>602672</v>
      </c>
      <c r="L592" s="64" t="s">
        <v>17236</v>
      </c>
      <c r="M592" s="6">
        <v>46136</v>
      </c>
      <c r="O592" s="32">
        <f>IF(Table1[[#This Row],[Phân loại]]="Tồn đầu kỳ",Table1[[#This Row],[Tổng giá trị]],0)</f>
        <v>0</v>
      </c>
      <c r="P592" s="7">
        <f>IF(Table1[[#This Row],[Số còn phải thu ĐK]]&lt;&gt;0,0,IF(Table1[[#This Row],[Phân loại]]="Bán hàng",Table1[[#This Row],[Tổng giá trị]],-Table1[[#This Row],[Tổng giá trị]]))</f>
        <v>602672</v>
      </c>
      <c r="Q592" s="32">
        <f>IF(M592&lt;&gt;"",IF(O592&lt;&gt;0,O592,P592),0)</f>
        <v>602672</v>
      </c>
      <c r="R592" s="7">
        <f>Table1[[#This Row],[Số còn phải thu ĐK]]+Table1[[#This Row],[Giá Trị HD sau CK]]-Table1[[#This Row],[Số tiền đã thu]]</f>
        <v>0</v>
      </c>
      <c r="S592" s="6">
        <f>IF(Table1[[#This Row],[Ngày hóa đơn]]&lt;&gt;"",Table1[[#This Row],[Ngày hóa đơn]],IF(Table1[[#This Row],[Ngày hạch toán]]&lt;&gt;"",Table1[[#This Row],[Ngày hạch toán]],""))</f>
        <v>46090</v>
      </c>
      <c r="T592" s="7"/>
      <c r="U592" s="6">
        <f>IF(Table1[[#This Row],[Ngày tính CN]]="","",S592+T592)</f>
        <v>46090</v>
      </c>
      <c r="V592" s="32">
        <f ca="1">IF(Table1[[#This Row],[Hạn thanh toán]]="","",IF((U592-NOW())&lt;0,0,(U592-NOW())))</f>
        <v>0</v>
      </c>
      <c r="W592" s="32"/>
      <c r="X592" s="32" t="str">
        <f ca="1">IF(OR(U592="",R592=0),"",IF((U592-NOW())&lt;0,-(U592-NOW()),0))</f>
        <v/>
      </c>
      <c r="Y592" s="2" t="str">
        <f>IF(R592=0,"Đã thanh toán",IF(X592="","",IF(X592&lt;=0,"Chưa đến hạn thanh toán",IF(X592&lt;=30,"Nợ quá hạn 30 ngày",IF(X592&lt;=60,"Nợ quá hạn từ 30 ngày đến 60 ngày",IF(X592&lt;=90,"Nợ quá hạn từ 60 ngày đến 90 ngày",IF(X592&lt;=120,"Nợ quá hạn từ 90 ngày đến 120 ngày","Nợ quá hạn hơn 120 ngày có khả năng mất thanh toán")))))))</f>
        <v>Đã thanh toán</v>
      </c>
      <c r="Z592" s="42">
        <f>IF(S592="","",S592)</f>
        <v>46090</v>
      </c>
      <c r="AA592" s="42">
        <f>IF(M592="","",M592)</f>
        <v>46136</v>
      </c>
      <c r="AD592" s="2" t="str">
        <f>VLOOKUP($A592,MA_KH!$A:$Q,MA_KH!O$1,0)</f>
        <v>MEGA</v>
      </c>
      <c r="AE592" s="2" t="str">
        <f>VLOOKUP($A592,MA_KH!$A:$Q,MA_KH!P$1,0)</f>
        <v>CÔNG TY TNHH MM MEGA MARKET (VIỆT NAM)</v>
      </c>
    </row>
    <row r="593" spans="1:31" ht="25.5" customHeight="1">
      <c r="A593" s="54" t="s">
        <v>16310</v>
      </c>
      <c r="B593" s="54" t="s">
        <v>196</v>
      </c>
      <c r="C593" s="55">
        <v>46086</v>
      </c>
      <c r="D593" s="54" t="s">
        <v>17535</v>
      </c>
      <c r="E593" s="55">
        <v>46090</v>
      </c>
      <c r="F593" s="54" t="s">
        <v>19474</v>
      </c>
      <c r="G593" s="54" t="s">
        <v>17536</v>
      </c>
      <c r="H593" s="56">
        <v>1468620</v>
      </c>
      <c r="I593" s="63">
        <v>0</v>
      </c>
      <c r="J593" s="56">
        <v>117490</v>
      </c>
      <c r="K593" s="65">
        <v>1586110</v>
      </c>
      <c r="L593" s="64" t="s">
        <v>17236</v>
      </c>
      <c r="M593" s="6">
        <v>46136</v>
      </c>
      <c r="O593" s="32">
        <f>IF(Table1[[#This Row],[Phân loại]]="Tồn đầu kỳ",Table1[[#This Row],[Tổng giá trị]],0)</f>
        <v>0</v>
      </c>
      <c r="P593" s="7">
        <f>IF(Table1[[#This Row],[Số còn phải thu ĐK]]&lt;&gt;0,0,IF(Table1[[#This Row],[Phân loại]]="Bán hàng",Table1[[#This Row],[Tổng giá trị]],-Table1[[#This Row],[Tổng giá trị]]))</f>
        <v>1586110</v>
      </c>
      <c r="Q593" s="32">
        <f>IF(M593&lt;&gt;"",IF(O593&lt;&gt;0,O593,P593),0)</f>
        <v>1586110</v>
      </c>
      <c r="R593" s="7">
        <f>Table1[[#This Row],[Số còn phải thu ĐK]]+Table1[[#This Row],[Giá Trị HD sau CK]]-Table1[[#This Row],[Số tiền đã thu]]</f>
        <v>0</v>
      </c>
      <c r="S593" s="6">
        <f>IF(Table1[[#This Row],[Ngày hóa đơn]]&lt;&gt;"",Table1[[#This Row],[Ngày hóa đơn]],IF(Table1[[#This Row],[Ngày hạch toán]]&lt;&gt;"",Table1[[#This Row],[Ngày hạch toán]],""))</f>
        <v>46090</v>
      </c>
      <c r="T593" s="7"/>
      <c r="U593" s="6">
        <f>IF(Table1[[#This Row],[Ngày tính CN]]="","",S593+T593)</f>
        <v>46090</v>
      </c>
      <c r="V593" s="32">
        <f ca="1">IF(Table1[[#This Row],[Hạn thanh toán]]="","",IF((U593-NOW())&lt;0,0,(U593-NOW())))</f>
        <v>0</v>
      </c>
      <c r="W593" s="32"/>
      <c r="X593" s="32" t="str">
        <f ca="1">IF(OR(U593="",R593=0),"",IF((U593-NOW())&lt;0,-(U593-NOW()),0))</f>
        <v/>
      </c>
      <c r="Y593" s="2" t="str">
        <f>IF(R593=0,"Đã thanh toán",IF(X593="","",IF(X593&lt;=0,"Chưa đến hạn thanh toán",IF(X593&lt;=30,"Nợ quá hạn 30 ngày",IF(X593&lt;=60,"Nợ quá hạn từ 30 ngày đến 60 ngày",IF(X593&lt;=90,"Nợ quá hạn từ 60 ngày đến 90 ngày",IF(X593&lt;=120,"Nợ quá hạn từ 90 ngày đến 120 ngày","Nợ quá hạn hơn 120 ngày có khả năng mất thanh toán")))))))</f>
        <v>Đã thanh toán</v>
      </c>
      <c r="Z593" s="42">
        <f>IF(S593="","",S593)</f>
        <v>46090</v>
      </c>
      <c r="AA593" s="42">
        <f>IF(M593="","",M593)</f>
        <v>46136</v>
      </c>
      <c r="AD593" s="2" t="str">
        <f>VLOOKUP($A593,MA_KH!$A:$Q,MA_KH!O$1,0)</f>
        <v>MEGA</v>
      </c>
      <c r="AE593" s="2" t="str">
        <f>VLOOKUP($A593,MA_KH!$A:$Q,MA_KH!P$1,0)</f>
        <v>CÔNG TY TNHH MM MEGA MARKET (VIỆT NAM)</v>
      </c>
    </row>
    <row r="594" spans="1:31" ht="25.5" customHeight="1">
      <c r="A594" s="54" t="s">
        <v>16291</v>
      </c>
      <c r="B594" s="54" t="s">
        <v>200</v>
      </c>
      <c r="C594" s="55">
        <v>46086</v>
      </c>
      <c r="D594" s="54" t="s">
        <v>17537</v>
      </c>
      <c r="E594" s="55">
        <v>46100</v>
      </c>
      <c r="F594" s="54" t="s">
        <v>19475</v>
      </c>
      <c r="G594" s="54" t="s">
        <v>17538</v>
      </c>
      <c r="H594" s="56">
        <v>6126862</v>
      </c>
      <c r="I594" s="63">
        <v>0</v>
      </c>
      <c r="J594" s="56">
        <v>490149</v>
      </c>
      <c r="K594" s="65">
        <v>6617011</v>
      </c>
      <c r="L594" s="64" t="s">
        <v>17236</v>
      </c>
      <c r="M594" s="6">
        <v>46136</v>
      </c>
      <c r="O594" s="32">
        <f>IF(Table1[[#This Row],[Phân loại]]="Tồn đầu kỳ",Table1[[#This Row],[Tổng giá trị]],0)</f>
        <v>0</v>
      </c>
      <c r="P594" s="7">
        <f>IF(Table1[[#This Row],[Số còn phải thu ĐK]]&lt;&gt;0,0,IF(Table1[[#This Row],[Phân loại]]="Bán hàng",Table1[[#This Row],[Tổng giá trị]],-Table1[[#This Row],[Tổng giá trị]]))</f>
        <v>6617011</v>
      </c>
      <c r="Q594" s="32">
        <f>IF(M594&lt;&gt;"",IF(O594&lt;&gt;0,O594,P594),0)</f>
        <v>6617011</v>
      </c>
      <c r="R594" s="7">
        <f>Table1[[#This Row],[Số còn phải thu ĐK]]+Table1[[#This Row],[Giá Trị HD sau CK]]-Table1[[#This Row],[Số tiền đã thu]]</f>
        <v>0</v>
      </c>
      <c r="S594" s="6">
        <f>IF(Table1[[#This Row],[Ngày hóa đơn]]&lt;&gt;"",Table1[[#This Row],[Ngày hóa đơn]],IF(Table1[[#This Row],[Ngày hạch toán]]&lt;&gt;"",Table1[[#This Row],[Ngày hạch toán]],""))</f>
        <v>46100</v>
      </c>
      <c r="T594" s="7"/>
      <c r="U594" s="6">
        <f>IF(Table1[[#This Row],[Ngày tính CN]]="","",S594+T594)</f>
        <v>46100</v>
      </c>
      <c r="V594" s="32">
        <f ca="1">IF(Table1[[#This Row],[Hạn thanh toán]]="","",IF((U594-NOW())&lt;0,0,(U594-NOW())))</f>
        <v>0</v>
      </c>
      <c r="W594" s="32"/>
      <c r="X594" s="32" t="str">
        <f ca="1">IF(OR(U594="",R594=0),"",IF((U594-NOW())&lt;0,-(U594-NOW()),0))</f>
        <v/>
      </c>
      <c r="Y594" s="2" t="str">
        <f>IF(R594=0,"Đã thanh toán",IF(X594="","",IF(X594&lt;=0,"Chưa đến hạn thanh toán",IF(X594&lt;=30,"Nợ quá hạn 30 ngày",IF(X594&lt;=60,"Nợ quá hạn từ 30 ngày đến 60 ngày",IF(X594&lt;=90,"Nợ quá hạn từ 60 ngày đến 90 ngày",IF(X594&lt;=120,"Nợ quá hạn từ 90 ngày đến 120 ngày","Nợ quá hạn hơn 120 ngày có khả năng mất thanh toán")))))))</f>
        <v>Đã thanh toán</v>
      </c>
      <c r="Z594" s="42">
        <f>IF(S594="","",S594)</f>
        <v>46100</v>
      </c>
      <c r="AA594" s="42">
        <f>IF(M594="","",M594)</f>
        <v>46136</v>
      </c>
      <c r="AD594" s="2" t="str">
        <f>VLOOKUP($A594,MA_KH!$A:$Q,MA_KH!O$1,0)</f>
        <v>MEGA</v>
      </c>
      <c r="AE594" s="2" t="str">
        <f>VLOOKUP($A594,MA_KH!$A:$Q,MA_KH!P$1,0)</f>
        <v>CÔNG TY TNHH MM MEGA MARKET (VIỆT NAM)</v>
      </c>
    </row>
    <row r="595" spans="1:31" ht="25.5" customHeight="1">
      <c r="A595" s="54" t="s">
        <v>16299</v>
      </c>
      <c r="B595" s="54" t="s">
        <v>190</v>
      </c>
      <c r="C595" s="55">
        <v>46087</v>
      </c>
      <c r="D595" s="54" t="s">
        <v>17539</v>
      </c>
      <c r="E595" s="55">
        <v>46090</v>
      </c>
      <c r="F595" s="54" t="s">
        <v>19476</v>
      </c>
      <c r="G595" s="54" t="s">
        <v>17540</v>
      </c>
      <c r="H595" s="56">
        <v>3147760</v>
      </c>
      <c r="I595" s="63">
        <v>0</v>
      </c>
      <c r="J595" s="56">
        <v>251821</v>
      </c>
      <c r="K595" s="65">
        <v>3399581</v>
      </c>
      <c r="L595" s="64" t="s">
        <v>17236</v>
      </c>
      <c r="M595" s="6">
        <v>46122</v>
      </c>
      <c r="O595" s="32">
        <f>IF(Table1[[#This Row],[Phân loại]]="Tồn đầu kỳ",Table1[[#This Row],[Tổng giá trị]],0)</f>
        <v>0</v>
      </c>
      <c r="P595" s="7">
        <f>IF(Table1[[#This Row],[Số còn phải thu ĐK]]&lt;&gt;0,0,IF(Table1[[#This Row],[Phân loại]]="Bán hàng",Table1[[#This Row],[Tổng giá trị]],-Table1[[#This Row],[Tổng giá trị]]))</f>
        <v>3399581</v>
      </c>
      <c r="Q595" s="32">
        <f>IF(M595&lt;&gt;"",IF(O595&lt;&gt;0,O595,P595),0)</f>
        <v>3399581</v>
      </c>
      <c r="R595" s="7">
        <f>Table1[[#This Row],[Số còn phải thu ĐK]]+Table1[[#This Row],[Giá Trị HD sau CK]]-Table1[[#This Row],[Số tiền đã thu]]</f>
        <v>0</v>
      </c>
      <c r="S595" s="6">
        <f>IF(Table1[[#This Row],[Ngày hóa đơn]]&lt;&gt;"",Table1[[#This Row],[Ngày hóa đơn]],IF(Table1[[#This Row],[Ngày hạch toán]]&lt;&gt;"",Table1[[#This Row],[Ngày hạch toán]],""))</f>
        <v>46090</v>
      </c>
      <c r="T595" s="7"/>
      <c r="U595" s="6">
        <f>IF(Table1[[#This Row],[Ngày tính CN]]="","",S595+T595)</f>
        <v>46090</v>
      </c>
      <c r="V595" s="32">
        <f ca="1">IF(Table1[[#This Row],[Hạn thanh toán]]="","",IF((U595-NOW())&lt;0,0,(U595-NOW())))</f>
        <v>0</v>
      </c>
      <c r="W595" s="32"/>
      <c r="X595" s="32" t="str">
        <f ca="1">IF(OR(U595="",R595=0),"",IF((U595-NOW())&lt;0,-(U595-NOW()),0))</f>
        <v/>
      </c>
      <c r="Y595" s="2" t="str">
        <f>IF(R595=0,"Đã thanh toán",IF(X595="","",IF(X595&lt;=0,"Chưa đến hạn thanh toán",IF(X595&lt;=30,"Nợ quá hạn 30 ngày",IF(X595&lt;=60,"Nợ quá hạn từ 30 ngày đến 60 ngày",IF(X595&lt;=90,"Nợ quá hạn từ 60 ngày đến 90 ngày",IF(X595&lt;=120,"Nợ quá hạn từ 90 ngày đến 120 ngày","Nợ quá hạn hơn 120 ngày có khả năng mất thanh toán")))))))</f>
        <v>Đã thanh toán</v>
      </c>
      <c r="Z595" s="42">
        <f>IF(S595="","",S595)</f>
        <v>46090</v>
      </c>
      <c r="AA595" s="42">
        <f>IF(M595="","",M595)</f>
        <v>46122</v>
      </c>
      <c r="AD595" s="2" t="str">
        <f>VLOOKUP($A595,MA_KH!$A:$Q,MA_KH!O$1,0)</f>
        <v>MEGA</v>
      </c>
      <c r="AE595" s="2" t="str">
        <f>VLOOKUP($A595,MA_KH!$A:$Q,MA_KH!P$1,0)</f>
        <v>CÔNG TY TNHH MM MEGA MARKET (VIỆT NAM)</v>
      </c>
    </row>
    <row r="596" spans="1:31" ht="25.5" customHeight="1">
      <c r="A596" s="54" t="s">
        <v>16303</v>
      </c>
      <c r="B596" s="54" t="s">
        <v>102</v>
      </c>
      <c r="C596" s="55">
        <v>46087</v>
      </c>
      <c r="D596" s="54" t="s">
        <v>17541</v>
      </c>
      <c r="E596" s="55">
        <v>46097</v>
      </c>
      <c r="F596" s="54" t="s">
        <v>18844</v>
      </c>
      <c r="G596" s="54" t="s">
        <v>17542</v>
      </c>
      <c r="H596" s="56">
        <v>4286360</v>
      </c>
      <c r="I596" s="63">
        <v>0</v>
      </c>
      <c r="J596" s="56">
        <v>342909</v>
      </c>
      <c r="K596" s="65">
        <v>4629269</v>
      </c>
      <c r="L596" s="64" t="s">
        <v>17236</v>
      </c>
      <c r="M596" s="6">
        <v>46153</v>
      </c>
      <c r="O596" s="32">
        <f>IF(Table1[[#This Row],[Phân loại]]="Tồn đầu kỳ",Table1[[#This Row],[Tổng giá trị]],0)</f>
        <v>0</v>
      </c>
      <c r="P596" s="7">
        <f>IF(Table1[[#This Row],[Số còn phải thu ĐK]]&lt;&gt;0,0,IF(Table1[[#This Row],[Phân loại]]="Bán hàng",Table1[[#This Row],[Tổng giá trị]],-Table1[[#This Row],[Tổng giá trị]]))</f>
        <v>4629269</v>
      </c>
      <c r="Q596" s="32">
        <f>IF(M596&lt;&gt;"",IF(O596&lt;&gt;0,O596,P596),0)</f>
        <v>4629269</v>
      </c>
      <c r="R596" s="7">
        <f>Table1[[#This Row],[Số còn phải thu ĐK]]+Table1[[#This Row],[Giá Trị HD sau CK]]-Table1[[#This Row],[Số tiền đã thu]]</f>
        <v>0</v>
      </c>
      <c r="S596" s="6">
        <f>IF(Table1[[#This Row],[Ngày hóa đơn]]&lt;&gt;"",Table1[[#This Row],[Ngày hóa đơn]],IF(Table1[[#This Row],[Ngày hạch toán]]&lt;&gt;"",Table1[[#This Row],[Ngày hạch toán]],""))</f>
        <v>46097</v>
      </c>
      <c r="T596" s="7"/>
      <c r="U596" s="6">
        <f>IF(Table1[[#This Row],[Ngày tính CN]]="","",S596+T596)</f>
        <v>46097</v>
      </c>
      <c r="V596" s="32">
        <f ca="1">IF(Table1[[#This Row],[Hạn thanh toán]]="","",IF((U596-NOW())&lt;0,0,(U596-NOW())))</f>
        <v>0</v>
      </c>
      <c r="W596" s="32"/>
      <c r="X596" s="32" t="str">
        <f ca="1">IF(OR(U596="",R596=0),"",IF((U596-NOW())&lt;0,-(U596-NOW()),0))</f>
        <v/>
      </c>
      <c r="Y596" s="2" t="str">
        <f>IF(R596=0,"Đã thanh toán",IF(X596="","",IF(X596&lt;=0,"Chưa đến hạn thanh toán",IF(X596&lt;=30,"Nợ quá hạn 30 ngày",IF(X596&lt;=60,"Nợ quá hạn từ 30 ngày đến 60 ngày",IF(X596&lt;=90,"Nợ quá hạn từ 60 ngày đến 90 ngày",IF(X596&lt;=120,"Nợ quá hạn từ 90 ngày đến 120 ngày","Nợ quá hạn hơn 120 ngày có khả năng mất thanh toán")))))))</f>
        <v>Đã thanh toán</v>
      </c>
      <c r="Z596" s="42">
        <f>IF(S596="","",S596)</f>
        <v>46097</v>
      </c>
      <c r="AA596" s="42">
        <f>IF(M596="","",M596)</f>
        <v>46153</v>
      </c>
      <c r="AD596" s="2" t="str">
        <f>VLOOKUP($A596,MA_KH!$A:$Q,MA_KH!O$1,0)</f>
        <v>MEGA</v>
      </c>
      <c r="AE596" s="2" t="str">
        <f>VLOOKUP($A596,MA_KH!$A:$Q,MA_KH!P$1,0)</f>
        <v>CÔNG TY TNHH MM MEGA MARKET (VIỆT NAM)</v>
      </c>
    </row>
    <row r="597" spans="1:31" ht="25.5" customHeight="1">
      <c r="A597" s="54" t="s">
        <v>16303</v>
      </c>
      <c r="B597" s="54" t="s">
        <v>102</v>
      </c>
      <c r="C597" s="55">
        <v>46087</v>
      </c>
      <c r="D597" s="54" t="s">
        <v>17543</v>
      </c>
      <c r="E597" s="55">
        <v>46097</v>
      </c>
      <c r="F597" s="54" t="s">
        <v>18847</v>
      </c>
      <c r="G597" s="54" t="s">
        <v>17544</v>
      </c>
      <c r="H597" s="56">
        <v>1049500</v>
      </c>
      <c r="I597" s="63">
        <v>0</v>
      </c>
      <c r="J597" s="56">
        <v>83960</v>
      </c>
      <c r="K597" s="65">
        <v>1133460</v>
      </c>
      <c r="L597" s="64" t="s">
        <v>17236</v>
      </c>
      <c r="M597" s="6">
        <v>46153</v>
      </c>
      <c r="O597" s="32">
        <f>IF(Table1[[#This Row],[Phân loại]]="Tồn đầu kỳ",Table1[[#This Row],[Tổng giá trị]],0)</f>
        <v>0</v>
      </c>
      <c r="P597" s="7">
        <f>IF(Table1[[#This Row],[Số còn phải thu ĐK]]&lt;&gt;0,0,IF(Table1[[#This Row],[Phân loại]]="Bán hàng",Table1[[#This Row],[Tổng giá trị]],-Table1[[#This Row],[Tổng giá trị]]))</f>
        <v>1133460</v>
      </c>
      <c r="Q597" s="32">
        <f>IF(M597&lt;&gt;"",IF(O597&lt;&gt;0,O597,P597),0)</f>
        <v>1133460</v>
      </c>
      <c r="R597" s="7">
        <f>Table1[[#This Row],[Số còn phải thu ĐK]]+Table1[[#This Row],[Giá Trị HD sau CK]]-Table1[[#This Row],[Số tiền đã thu]]</f>
        <v>0</v>
      </c>
      <c r="S597" s="6">
        <f>IF(Table1[[#This Row],[Ngày hóa đơn]]&lt;&gt;"",Table1[[#This Row],[Ngày hóa đơn]],IF(Table1[[#This Row],[Ngày hạch toán]]&lt;&gt;"",Table1[[#This Row],[Ngày hạch toán]],""))</f>
        <v>46097</v>
      </c>
      <c r="T597" s="7"/>
      <c r="U597" s="6">
        <f>IF(Table1[[#This Row],[Ngày tính CN]]="","",S597+T597)</f>
        <v>46097</v>
      </c>
      <c r="V597" s="32">
        <f ca="1">IF(Table1[[#This Row],[Hạn thanh toán]]="","",IF((U597-NOW())&lt;0,0,(U597-NOW())))</f>
        <v>0</v>
      </c>
      <c r="W597" s="32"/>
      <c r="X597" s="32" t="str">
        <f ca="1">IF(OR(U597="",R597=0),"",IF((U597-NOW())&lt;0,-(U597-NOW()),0))</f>
        <v/>
      </c>
      <c r="Y597" s="2" t="str">
        <f>IF(R597=0,"Đã thanh toán",IF(X597="","",IF(X597&lt;=0,"Chưa đến hạn thanh toán",IF(X597&lt;=30,"Nợ quá hạn 30 ngày",IF(X597&lt;=60,"Nợ quá hạn từ 30 ngày đến 60 ngày",IF(X597&lt;=90,"Nợ quá hạn từ 60 ngày đến 90 ngày",IF(X597&lt;=120,"Nợ quá hạn từ 90 ngày đến 120 ngày","Nợ quá hạn hơn 120 ngày có khả năng mất thanh toán")))))))</f>
        <v>Đã thanh toán</v>
      </c>
      <c r="Z597" s="42">
        <f>IF(S597="","",S597)</f>
        <v>46097</v>
      </c>
      <c r="AA597" s="42">
        <f>IF(M597="","",M597)</f>
        <v>46153</v>
      </c>
      <c r="AD597" s="2" t="str">
        <f>VLOOKUP($A597,MA_KH!$A:$Q,MA_KH!O$1,0)</f>
        <v>MEGA</v>
      </c>
      <c r="AE597" s="2" t="str">
        <f>VLOOKUP($A597,MA_KH!$A:$Q,MA_KH!P$1,0)</f>
        <v>CÔNG TY TNHH MM MEGA MARKET (VIỆT NAM)</v>
      </c>
    </row>
    <row r="598" spans="1:31" ht="25.5" customHeight="1">
      <c r="A598" s="54" t="s">
        <v>16303</v>
      </c>
      <c r="B598" s="54" t="s">
        <v>102</v>
      </c>
      <c r="C598" s="55">
        <v>46087</v>
      </c>
      <c r="D598" s="54" t="s">
        <v>17545</v>
      </c>
      <c r="E598" s="55">
        <v>46097</v>
      </c>
      <c r="F598" s="54" t="s">
        <v>18710</v>
      </c>
      <c r="G598" s="54" t="s">
        <v>17546</v>
      </c>
      <c r="H598" s="56">
        <v>1049500</v>
      </c>
      <c r="I598" s="63">
        <v>0</v>
      </c>
      <c r="J598" s="56">
        <v>83960</v>
      </c>
      <c r="K598" s="65">
        <v>1133460</v>
      </c>
      <c r="L598" s="64" t="s">
        <v>17236</v>
      </c>
      <c r="M598" s="6">
        <v>46153</v>
      </c>
      <c r="O598" s="32">
        <f>IF(Table1[[#This Row],[Phân loại]]="Tồn đầu kỳ",Table1[[#This Row],[Tổng giá trị]],0)</f>
        <v>0</v>
      </c>
      <c r="P598" s="7">
        <f>IF(Table1[[#This Row],[Số còn phải thu ĐK]]&lt;&gt;0,0,IF(Table1[[#This Row],[Phân loại]]="Bán hàng",Table1[[#This Row],[Tổng giá trị]],-Table1[[#This Row],[Tổng giá trị]]))</f>
        <v>1133460</v>
      </c>
      <c r="Q598" s="32">
        <f>IF(M598&lt;&gt;"",IF(O598&lt;&gt;0,O598,P598),0)</f>
        <v>1133460</v>
      </c>
      <c r="R598" s="7">
        <f>Table1[[#This Row],[Số còn phải thu ĐK]]+Table1[[#This Row],[Giá Trị HD sau CK]]-Table1[[#This Row],[Số tiền đã thu]]</f>
        <v>0</v>
      </c>
      <c r="S598" s="6">
        <f>IF(Table1[[#This Row],[Ngày hóa đơn]]&lt;&gt;"",Table1[[#This Row],[Ngày hóa đơn]],IF(Table1[[#This Row],[Ngày hạch toán]]&lt;&gt;"",Table1[[#This Row],[Ngày hạch toán]],""))</f>
        <v>46097</v>
      </c>
      <c r="T598" s="7"/>
      <c r="U598" s="6">
        <f>IF(Table1[[#This Row],[Ngày tính CN]]="","",S598+T598)</f>
        <v>46097</v>
      </c>
      <c r="V598" s="32">
        <f ca="1">IF(Table1[[#This Row],[Hạn thanh toán]]="","",IF((U598-NOW())&lt;0,0,(U598-NOW())))</f>
        <v>0</v>
      </c>
      <c r="W598" s="32"/>
      <c r="X598" s="32" t="str">
        <f ca="1">IF(OR(U598="",R598=0),"",IF((U598-NOW())&lt;0,-(U598-NOW()),0))</f>
        <v/>
      </c>
      <c r="Y598" s="2" t="str">
        <f>IF(R598=0,"Đã thanh toán",IF(X598="","",IF(X598&lt;=0,"Chưa đến hạn thanh toán",IF(X598&lt;=30,"Nợ quá hạn 30 ngày",IF(X598&lt;=60,"Nợ quá hạn từ 30 ngày đến 60 ngày",IF(X598&lt;=90,"Nợ quá hạn từ 60 ngày đến 90 ngày",IF(X598&lt;=120,"Nợ quá hạn từ 90 ngày đến 120 ngày","Nợ quá hạn hơn 120 ngày có khả năng mất thanh toán")))))))</f>
        <v>Đã thanh toán</v>
      </c>
      <c r="Z598" s="42">
        <f>IF(S598="","",S598)</f>
        <v>46097</v>
      </c>
      <c r="AA598" s="42">
        <f>IF(M598="","",M598)</f>
        <v>46153</v>
      </c>
      <c r="AD598" s="2" t="str">
        <f>VLOOKUP($A598,MA_KH!$A:$Q,MA_KH!O$1,0)</f>
        <v>MEGA</v>
      </c>
      <c r="AE598" s="2" t="str">
        <f>VLOOKUP($A598,MA_KH!$A:$Q,MA_KH!P$1,0)</f>
        <v>CÔNG TY TNHH MM MEGA MARKET (VIỆT NAM)</v>
      </c>
    </row>
    <row r="599" spans="1:31" ht="25.5" customHeight="1">
      <c r="A599" s="54" t="s">
        <v>16294</v>
      </c>
      <c r="B599" s="54" t="s">
        <v>259</v>
      </c>
      <c r="C599" s="55">
        <v>46088</v>
      </c>
      <c r="D599" s="54" t="s">
        <v>17547</v>
      </c>
      <c r="E599" s="55">
        <v>46092</v>
      </c>
      <c r="F599" s="54" t="s">
        <v>19477</v>
      </c>
      <c r="G599" s="54" t="s">
        <v>17548</v>
      </c>
      <c r="H599" s="56">
        <v>2143180</v>
      </c>
      <c r="I599" s="63">
        <v>0</v>
      </c>
      <c r="J599" s="56">
        <v>171454</v>
      </c>
      <c r="K599" s="65">
        <v>2314634</v>
      </c>
      <c r="L599" s="64" t="s">
        <v>17236</v>
      </c>
      <c r="M599" s="6">
        <v>46136</v>
      </c>
      <c r="O599" s="32">
        <f>IF(Table1[[#This Row],[Phân loại]]="Tồn đầu kỳ",Table1[[#This Row],[Tổng giá trị]],0)</f>
        <v>0</v>
      </c>
      <c r="P599" s="7">
        <f>IF(Table1[[#This Row],[Số còn phải thu ĐK]]&lt;&gt;0,0,IF(Table1[[#This Row],[Phân loại]]="Bán hàng",Table1[[#This Row],[Tổng giá trị]],-Table1[[#This Row],[Tổng giá trị]]))</f>
        <v>2314634</v>
      </c>
      <c r="Q599" s="32">
        <f>IF(M599&lt;&gt;"",IF(O599&lt;&gt;0,O599,P599),0)</f>
        <v>2314634</v>
      </c>
      <c r="R599" s="7">
        <f>Table1[[#This Row],[Số còn phải thu ĐK]]+Table1[[#This Row],[Giá Trị HD sau CK]]-Table1[[#This Row],[Số tiền đã thu]]</f>
        <v>0</v>
      </c>
      <c r="S599" s="6">
        <f>IF(Table1[[#This Row],[Ngày hóa đơn]]&lt;&gt;"",Table1[[#This Row],[Ngày hóa đơn]],IF(Table1[[#This Row],[Ngày hạch toán]]&lt;&gt;"",Table1[[#This Row],[Ngày hạch toán]],""))</f>
        <v>46092</v>
      </c>
      <c r="T599" s="7"/>
      <c r="U599" s="6">
        <f>IF(Table1[[#This Row],[Ngày tính CN]]="","",S599+T599)</f>
        <v>46092</v>
      </c>
      <c r="V599" s="32">
        <f ca="1">IF(Table1[[#This Row],[Hạn thanh toán]]="","",IF((U599-NOW())&lt;0,0,(U599-NOW())))</f>
        <v>0</v>
      </c>
      <c r="W599" s="32"/>
      <c r="X599" s="32" t="str">
        <f ca="1">IF(OR(U599="",R599=0),"",IF((U599-NOW())&lt;0,-(U599-NOW()),0))</f>
        <v/>
      </c>
      <c r="Y599" s="2" t="str">
        <f>IF(R599=0,"Đã thanh toán",IF(X599="","",IF(X599&lt;=0,"Chưa đến hạn thanh toán",IF(X599&lt;=30,"Nợ quá hạn 30 ngày",IF(X599&lt;=60,"Nợ quá hạn từ 30 ngày đến 60 ngày",IF(X599&lt;=90,"Nợ quá hạn từ 60 ngày đến 90 ngày",IF(X599&lt;=120,"Nợ quá hạn từ 90 ngày đến 120 ngày","Nợ quá hạn hơn 120 ngày có khả năng mất thanh toán")))))))</f>
        <v>Đã thanh toán</v>
      </c>
      <c r="Z599" s="42">
        <f>IF(S599="","",S599)</f>
        <v>46092</v>
      </c>
      <c r="AA599" s="42">
        <f>IF(M599="","",M599)</f>
        <v>46136</v>
      </c>
      <c r="AD599" s="2" t="str">
        <f>VLOOKUP($A599,MA_KH!$A:$Q,MA_KH!O$1,0)</f>
        <v>MEGA</v>
      </c>
      <c r="AE599" s="2" t="str">
        <f>VLOOKUP($A599,MA_KH!$A:$Q,MA_KH!P$1,0)</f>
        <v>CÔNG TY TNHH MM MEGA MARKET (VIỆT NAM)</v>
      </c>
    </row>
    <row r="600" spans="1:31" ht="25.5" customHeight="1">
      <c r="A600" s="54" t="s">
        <v>16294</v>
      </c>
      <c r="B600" s="54" t="s">
        <v>259</v>
      </c>
      <c r="C600" s="55">
        <v>46088</v>
      </c>
      <c r="D600" s="54" t="s">
        <v>17549</v>
      </c>
      <c r="E600" s="55">
        <v>46092</v>
      </c>
      <c r="F600" s="54" t="s">
        <v>19478</v>
      </c>
      <c r="G600" s="54" t="s">
        <v>17550</v>
      </c>
      <c r="H600" s="56">
        <v>1049500</v>
      </c>
      <c r="I600" s="63">
        <v>0</v>
      </c>
      <c r="J600" s="56">
        <v>83960</v>
      </c>
      <c r="K600" s="65">
        <v>1133460</v>
      </c>
      <c r="L600" s="64" t="s">
        <v>17236</v>
      </c>
      <c r="M600" s="6">
        <v>46136</v>
      </c>
      <c r="O600" s="32">
        <f>IF(Table1[[#This Row],[Phân loại]]="Tồn đầu kỳ",Table1[[#This Row],[Tổng giá trị]],0)</f>
        <v>0</v>
      </c>
      <c r="P600" s="7">
        <f>IF(Table1[[#This Row],[Số còn phải thu ĐK]]&lt;&gt;0,0,IF(Table1[[#This Row],[Phân loại]]="Bán hàng",Table1[[#This Row],[Tổng giá trị]],-Table1[[#This Row],[Tổng giá trị]]))</f>
        <v>1133460</v>
      </c>
      <c r="Q600" s="32">
        <f>IF(M600&lt;&gt;"",IF(O600&lt;&gt;0,O600,P600),0)</f>
        <v>1133460</v>
      </c>
      <c r="R600" s="7">
        <f>Table1[[#This Row],[Số còn phải thu ĐK]]+Table1[[#This Row],[Giá Trị HD sau CK]]-Table1[[#This Row],[Số tiền đã thu]]</f>
        <v>0</v>
      </c>
      <c r="S600" s="6">
        <f>IF(Table1[[#This Row],[Ngày hóa đơn]]&lt;&gt;"",Table1[[#This Row],[Ngày hóa đơn]],IF(Table1[[#This Row],[Ngày hạch toán]]&lt;&gt;"",Table1[[#This Row],[Ngày hạch toán]],""))</f>
        <v>46092</v>
      </c>
      <c r="T600" s="7"/>
      <c r="U600" s="6">
        <f>IF(Table1[[#This Row],[Ngày tính CN]]="","",S600+T600)</f>
        <v>46092</v>
      </c>
      <c r="V600" s="32">
        <f ca="1">IF(Table1[[#This Row],[Hạn thanh toán]]="","",IF((U600-NOW())&lt;0,0,(U600-NOW())))</f>
        <v>0</v>
      </c>
      <c r="W600" s="32"/>
      <c r="X600" s="32" t="str">
        <f ca="1">IF(OR(U600="",R600=0),"",IF((U600-NOW())&lt;0,-(U600-NOW()),0))</f>
        <v/>
      </c>
      <c r="Y600" s="2" t="str">
        <f>IF(R600=0,"Đã thanh toán",IF(X600="","",IF(X600&lt;=0,"Chưa đến hạn thanh toán",IF(X600&lt;=30,"Nợ quá hạn 30 ngày",IF(X600&lt;=60,"Nợ quá hạn từ 30 ngày đến 60 ngày",IF(X600&lt;=90,"Nợ quá hạn từ 60 ngày đến 90 ngày",IF(X600&lt;=120,"Nợ quá hạn từ 90 ngày đến 120 ngày","Nợ quá hạn hơn 120 ngày có khả năng mất thanh toán")))))))</f>
        <v>Đã thanh toán</v>
      </c>
      <c r="Z600" s="42">
        <f>IF(S600="","",S600)</f>
        <v>46092</v>
      </c>
      <c r="AA600" s="42">
        <f>IF(M600="","",M600)</f>
        <v>46136</v>
      </c>
      <c r="AD600" s="2" t="str">
        <f>VLOOKUP($A600,MA_KH!$A:$Q,MA_KH!O$1,0)</f>
        <v>MEGA</v>
      </c>
      <c r="AE600" s="2" t="str">
        <f>VLOOKUP($A600,MA_KH!$A:$Q,MA_KH!P$1,0)</f>
        <v>CÔNG TY TNHH MM MEGA MARKET (VIỆT NAM)</v>
      </c>
    </row>
    <row r="601" spans="1:31" ht="25.5" customHeight="1">
      <c r="A601" s="54" t="s">
        <v>16299</v>
      </c>
      <c r="B601" s="54" t="s">
        <v>190</v>
      </c>
      <c r="C601" s="55">
        <v>46088</v>
      </c>
      <c r="D601" s="54" t="s">
        <v>17551</v>
      </c>
      <c r="E601" s="55">
        <v>46092</v>
      </c>
      <c r="F601" s="54" t="s">
        <v>19479</v>
      </c>
      <c r="G601" s="54" t="s">
        <v>17552</v>
      </c>
      <c r="H601" s="56">
        <v>6549960</v>
      </c>
      <c r="I601" s="63">
        <v>0</v>
      </c>
      <c r="J601" s="56">
        <v>523997</v>
      </c>
      <c r="K601" s="65">
        <v>7073957</v>
      </c>
      <c r="L601" s="64" t="s">
        <v>17236</v>
      </c>
      <c r="M601" s="6">
        <v>46136</v>
      </c>
      <c r="O601" s="32">
        <f>IF(Table1[[#This Row],[Phân loại]]="Tồn đầu kỳ",Table1[[#This Row],[Tổng giá trị]],0)</f>
        <v>0</v>
      </c>
      <c r="P601" s="7">
        <f>IF(Table1[[#This Row],[Số còn phải thu ĐK]]&lt;&gt;0,0,IF(Table1[[#This Row],[Phân loại]]="Bán hàng",Table1[[#This Row],[Tổng giá trị]],-Table1[[#This Row],[Tổng giá trị]]))</f>
        <v>7073957</v>
      </c>
      <c r="Q601" s="32">
        <f>IF(M601&lt;&gt;"",IF(O601&lt;&gt;0,O601,P601),0)</f>
        <v>7073957</v>
      </c>
      <c r="R601" s="7">
        <f>Table1[[#This Row],[Số còn phải thu ĐK]]+Table1[[#This Row],[Giá Trị HD sau CK]]-Table1[[#This Row],[Số tiền đã thu]]</f>
        <v>0</v>
      </c>
      <c r="S601" s="6">
        <f>IF(Table1[[#This Row],[Ngày hóa đơn]]&lt;&gt;"",Table1[[#This Row],[Ngày hóa đơn]],IF(Table1[[#This Row],[Ngày hạch toán]]&lt;&gt;"",Table1[[#This Row],[Ngày hạch toán]],""))</f>
        <v>46092</v>
      </c>
      <c r="T601" s="7"/>
      <c r="U601" s="6">
        <f>IF(Table1[[#This Row],[Ngày tính CN]]="","",S601+T601)</f>
        <v>46092</v>
      </c>
      <c r="V601" s="32">
        <f ca="1">IF(Table1[[#This Row],[Hạn thanh toán]]="","",IF((U601-NOW())&lt;0,0,(U601-NOW())))</f>
        <v>0</v>
      </c>
      <c r="W601" s="32"/>
      <c r="X601" s="32" t="str">
        <f ca="1">IF(OR(U601="",R601=0),"",IF((U601-NOW())&lt;0,-(U601-NOW()),0))</f>
        <v/>
      </c>
      <c r="Y601" s="2" t="str">
        <f>IF(R601=0,"Đã thanh toán",IF(X601="","",IF(X601&lt;=0,"Chưa đến hạn thanh toán",IF(X601&lt;=30,"Nợ quá hạn 30 ngày",IF(X601&lt;=60,"Nợ quá hạn từ 30 ngày đến 60 ngày",IF(X601&lt;=90,"Nợ quá hạn từ 60 ngày đến 90 ngày",IF(X601&lt;=120,"Nợ quá hạn từ 90 ngày đến 120 ngày","Nợ quá hạn hơn 120 ngày có khả năng mất thanh toán")))))))</f>
        <v>Đã thanh toán</v>
      </c>
      <c r="Z601" s="42">
        <f>IF(S601="","",S601)</f>
        <v>46092</v>
      </c>
      <c r="AA601" s="42">
        <f>IF(M601="","",M601)</f>
        <v>46136</v>
      </c>
      <c r="AD601" s="2" t="str">
        <f>VLOOKUP($A601,MA_KH!$A:$Q,MA_KH!O$1,0)</f>
        <v>MEGA</v>
      </c>
      <c r="AE601" s="2" t="str">
        <f>VLOOKUP($A601,MA_KH!$A:$Q,MA_KH!P$1,0)</f>
        <v>CÔNG TY TNHH MM MEGA MARKET (VIỆT NAM)</v>
      </c>
    </row>
    <row r="602" spans="1:31" ht="25.5" customHeight="1">
      <c r="A602" s="54" t="s">
        <v>16299</v>
      </c>
      <c r="B602" s="54" t="s">
        <v>190</v>
      </c>
      <c r="C602" s="55">
        <v>46088</v>
      </c>
      <c r="D602" s="54" t="s">
        <v>17553</v>
      </c>
      <c r="E602" s="55">
        <v>46092</v>
      </c>
      <c r="F602" s="54" t="s">
        <v>19480</v>
      </c>
      <c r="G602" s="54" t="s">
        <v>17554</v>
      </c>
      <c r="H602" s="56">
        <v>11189860</v>
      </c>
      <c r="I602" s="63">
        <v>0</v>
      </c>
      <c r="J602" s="56">
        <v>895189</v>
      </c>
      <c r="K602" s="65">
        <v>12085049</v>
      </c>
      <c r="L602" s="64" t="s">
        <v>17236</v>
      </c>
      <c r="M602" s="6">
        <v>46136</v>
      </c>
      <c r="O602" s="32">
        <f>IF(Table1[[#This Row],[Phân loại]]="Tồn đầu kỳ",Table1[[#This Row],[Tổng giá trị]],0)</f>
        <v>0</v>
      </c>
      <c r="P602" s="7">
        <f>IF(Table1[[#This Row],[Số còn phải thu ĐK]]&lt;&gt;0,0,IF(Table1[[#This Row],[Phân loại]]="Bán hàng",Table1[[#This Row],[Tổng giá trị]],-Table1[[#This Row],[Tổng giá trị]]))</f>
        <v>12085049</v>
      </c>
      <c r="Q602" s="32">
        <f>IF(M602&lt;&gt;"",IF(O602&lt;&gt;0,O602,P602),0)</f>
        <v>12085049</v>
      </c>
      <c r="R602" s="7">
        <f>Table1[[#This Row],[Số còn phải thu ĐK]]+Table1[[#This Row],[Giá Trị HD sau CK]]-Table1[[#This Row],[Số tiền đã thu]]</f>
        <v>0</v>
      </c>
      <c r="S602" s="6">
        <f>IF(Table1[[#This Row],[Ngày hóa đơn]]&lt;&gt;"",Table1[[#This Row],[Ngày hóa đơn]],IF(Table1[[#This Row],[Ngày hạch toán]]&lt;&gt;"",Table1[[#This Row],[Ngày hạch toán]],""))</f>
        <v>46092</v>
      </c>
      <c r="T602" s="7"/>
      <c r="U602" s="6">
        <f>IF(Table1[[#This Row],[Ngày tính CN]]="","",S602+T602)</f>
        <v>46092</v>
      </c>
      <c r="V602" s="32">
        <f ca="1">IF(Table1[[#This Row],[Hạn thanh toán]]="","",IF((U602-NOW())&lt;0,0,(U602-NOW())))</f>
        <v>0</v>
      </c>
      <c r="W602" s="32"/>
      <c r="X602" s="32" t="str">
        <f ca="1">IF(OR(U602="",R602=0),"",IF((U602-NOW())&lt;0,-(U602-NOW()),0))</f>
        <v/>
      </c>
      <c r="Y602" s="2" t="str">
        <f>IF(R602=0,"Đã thanh toán",IF(X602="","",IF(X602&lt;=0,"Chưa đến hạn thanh toán",IF(X602&lt;=30,"Nợ quá hạn 30 ngày",IF(X602&lt;=60,"Nợ quá hạn từ 30 ngày đến 60 ngày",IF(X602&lt;=90,"Nợ quá hạn từ 60 ngày đến 90 ngày",IF(X602&lt;=120,"Nợ quá hạn từ 90 ngày đến 120 ngày","Nợ quá hạn hơn 120 ngày có khả năng mất thanh toán")))))))</f>
        <v>Đã thanh toán</v>
      </c>
      <c r="Z602" s="42">
        <f>IF(S602="","",S602)</f>
        <v>46092</v>
      </c>
      <c r="AA602" s="42">
        <f>IF(M602="","",M602)</f>
        <v>46136</v>
      </c>
      <c r="AD602" s="2" t="str">
        <f>VLOOKUP($A602,MA_KH!$A:$Q,MA_KH!O$1,0)</f>
        <v>MEGA</v>
      </c>
      <c r="AE602" s="2" t="str">
        <f>VLOOKUP($A602,MA_KH!$A:$Q,MA_KH!P$1,0)</f>
        <v>CÔNG TY TNHH MM MEGA MARKET (VIỆT NAM)</v>
      </c>
    </row>
    <row r="603" spans="1:31" ht="25.5" customHeight="1">
      <c r="A603" s="54" t="s">
        <v>16292</v>
      </c>
      <c r="B603" s="54" t="s">
        <v>251</v>
      </c>
      <c r="C603" s="55">
        <v>46090</v>
      </c>
      <c r="D603" s="54" t="s">
        <v>17555</v>
      </c>
      <c r="E603" s="55">
        <v>46092</v>
      </c>
      <c r="F603" s="54" t="s">
        <v>19481</v>
      </c>
      <c r="G603" s="54" t="s">
        <v>17556</v>
      </c>
      <c r="H603" s="56">
        <v>1049500</v>
      </c>
      <c r="I603" s="63">
        <v>0</v>
      </c>
      <c r="J603" s="56">
        <v>83960</v>
      </c>
      <c r="K603" s="65">
        <v>1133460</v>
      </c>
      <c r="L603" s="64" t="s">
        <v>17236</v>
      </c>
      <c r="M603" s="6">
        <v>46136</v>
      </c>
      <c r="O603" s="32">
        <f>IF(Table1[[#This Row],[Phân loại]]="Tồn đầu kỳ",Table1[[#This Row],[Tổng giá trị]],0)</f>
        <v>0</v>
      </c>
      <c r="P603" s="7">
        <f>IF(Table1[[#This Row],[Số còn phải thu ĐK]]&lt;&gt;0,0,IF(Table1[[#This Row],[Phân loại]]="Bán hàng",Table1[[#This Row],[Tổng giá trị]],-Table1[[#This Row],[Tổng giá trị]]))</f>
        <v>1133460</v>
      </c>
      <c r="Q603" s="32">
        <f>IF(M603&lt;&gt;"",IF(O603&lt;&gt;0,O603,P603),0)</f>
        <v>1133460</v>
      </c>
      <c r="R603" s="7">
        <f>Table1[[#This Row],[Số còn phải thu ĐK]]+Table1[[#This Row],[Giá Trị HD sau CK]]-Table1[[#This Row],[Số tiền đã thu]]</f>
        <v>0</v>
      </c>
      <c r="S603" s="6">
        <f>IF(Table1[[#This Row],[Ngày hóa đơn]]&lt;&gt;"",Table1[[#This Row],[Ngày hóa đơn]],IF(Table1[[#This Row],[Ngày hạch toán]]&lt;&gt;"",Table1[[#This Row],[Ngày hạch toán]],""))</f>
        <v>46092</v>
      </c>
      <c r="T603" s="7"/>
      <c r="U603" s="6">
        <f>IF(Table1[[#This Row],[Ngày tính CN]]="","",S603+T603)</f>
        <v>46092</v>
      </c>
      <c r="V603" s="32">
        <f ca="1">IF(Table1[[#This Row],[Hạn thanh toán]]="","",IF((U603-NOW())&lt;0,0,(U603-NOW())))</f>
        <v>0</v>
      </c>
      <c r="W603" s="32"/>
      <c r="X603" s="32" t="str">
        <f ca="1">IF(OR(U603="",R603=0),"",IF((U603-NOW())&lt;0,-(U603-NOW()),0))</f>
        <v/>
      </c>
      <c r="Y603" s="2" t="str">
        <f>IF(R603=0,"Đã thanh toán",IF(X603="","",IF(X603&lt;=0,"Chưa đến hạn thanh toán",IF(X603&lt;=30,"Nợ quá hạn 30 ngày",IF(X603&lt;=60,"Nợ quá hạn từ 30 ngày đến 60 ngày",IF(X603&lt;=90,"Nợ quá hạn từ 60 ngày đến 90 ngày",IF(X603&lt;=120,"Nợ quá hạn từ 90 ngày đến 120 ngày","Nợ quá hạn hơn 120 ngày có khả năng mất thanh toán")))))))</f>
        <v>Đã thanh toán</v>
      </c>
      <c r="Z603" s="42">
        <f>IF(S603="","",S603)</f>
        <v>46092</v>
      </c>
      <c r="AA603" s="42">
        <f>IF(M603="","",M603)</f>
        <v>46136</v>
      </c>
      <c r="AD603" s="2" t="str">
        <f>VLOOKUP($A603,MA_KH!$A:$Q,MA_KH!O$1,0)</f>
        <v>MEGA</v>
      </c>
      <c r="AE603" s="2" t="str">
        <f>VLOOKUP($A603,MA_KH!$A:$Q,MA_KH!P$1,0)</f>
        <v>CÔNG TY TNHH MM MEGA MARKET (VIỆT NAM)</v>
      </c>
    </row>
    <row r="604" spans="1:31" ht="25.5" customHeight="1">
      <c r="A604" s="54" t="s">
        <v>16291</v>
      </c>
      <c r="B604" s="54" t="s">
        <v>200</v>
      </c>
      <c r="C604" s="55">
        <v>46090</v>
      </c>
      <c r="D604" s="54" t="s">
        <v>17557</v>
      </c>
      <c r="E604" s="55">
        <v>46093</v>
      </c>
      <c r="F604" s="54" t="s">
        <v>19482</v>
      </c>
      <c r="G604" s="54" t="s">
        <v>17558</v>
      </c>
      <c r="H604" s="56">
        <v>2099000</v>
      </c>
      <c r="I604" s="63">
        <v>0</v>
      </c>
      <c r="J604" s="56">
        <v>167920</v>
      </c>
      <c r="K604" s="65">
        <v>2266920</v>
      </c>
      <c r="L604" s="64" t="s">
        <v>17236</v>
      </c>
      <c r="M604" s="6">
        <v>46136</v>
      </c>
      <c r="O604" s="32">
        <f>IF(Table1[[#This Row],[Phân loại]]="Tồn đầu kỳ",Table1[[#This Row],[Tổng giá trị]],0)</f>
        <v>0</v>
      </c>
      <c r="P604" s="7">
        <f>IF(Table1[[#This Row],[Số còn phải thu ĐK]]&lt;&gt;0,0,IF(Table1[[#This Row],[Phân loại]]="Bán hàng",Table1[[#This Row],[Tổng giá trị]],-Table1[[#This Row],[Tổng giá trị]]))</f>
        <v>2266920</v>
      </c>
      <c r="Q604" s="32">
        <f>IF(M604&lt;&gt;"",IF(O604&lt;&gt;0,O604,P604),0)</f>
        <v>2266920</v>
      </c>
      <c r="R604" s="7">
        <f>Table1[[#This Row],[Số còn phải thu ĐK]]+Table1[[#This Row],[Giá Trị HD sau CK]]-Table1[[#This Row],[Số tiền đã thu]]</f>
        <v>0</v>
      </c>
      <c r="S604" s="6">
        <f>IF(Table1[[#This Row],[Ngày hóa đơn]]&lt;&gt;"",Table1[[#This Row],[Ngày hóa đơn]],IF(Table1[[#This Row],[Ngày hạch toán]]&lt;&gt;"",Table1[[#This Row],[Ngày hạch toán]],""))</f>
        <v>46093</v>
      </c>
      <c r="T604" s="7"/>
      <c r="U604" s="6">
        <f>IF(Table1[[#This Row],[Ngày tính CN]]="","",S604+T604)</f>
        <v>46093</v>
      </c>
      <c r="V604" s="32">
        <f ca="1">IF(Table1[[#This Row],[Hạn thanh toán]]="","",IF((U604-NOW())&lt;0,0,(U604-NOW())))</f>
        <v>0</v>
      </c>
      <c r="W604" s="32"/>
      <c r="X604" s="32" t="str">
        <f ca="1">IF(OR(U604="",R604=0),"",IF((U604-NOW())&lt;0,-(U604-NOW()),0))</f>
        <v/>
      </c>
      <c r="Y604" s="2" t="str">
        <f>IF(R604=0,"Đã thanh toán",IF(X604="","",IF(X604&lt;=0,"Chưa đến hạn thanh toán",IF(X604&lt;=30,"Nợ quá hạn 30 ngày",IF(X604&lt;=60,"Nợ quá hạn từ 30 ngày đến 60 ngày",IF(X604&lt;=90,"Nợ quá hạn từ 60 ngày đến 90 ngày",IF(X604&lt;=120,"Nợ quá hạn từ 90 ngày đến 120 ngày","Nợ quá hạn hơn 120 ngày có khả năng mất thanh toán")))))))</f>
        <v>Đã thanh toán</v>
      </c>
      <c r="Z604" s="42">
        <f>IF(S604="","",S604)</f>
        <v>46093</v>
      </c>
      <c r="AA604" s="42">
        <f>IF(M604="","",M604)</f>
        <v>46136</v>
      </c>
      <c r="AD604" s="2" t="str">
        <f>VLOOKUP($A604,MA_KH!$A:$Q,MA_KH!O$1,0)</f>
        <v>MEGA</v>
      </c>
      <c r="AE604" s="2" t="str">
        <f>VLOOKUP($A604,MA_KH!$A:$Q,MA_KH!P$1,0)</f>
        <v>CÔNG TY TNHH MM MEGA MARKET (VIỆT NAM)</v>
      </c>
    </row>
    <row r="605" spans="1:31" ht="25.5" customHeight="1">
      <c r="A605" s="54" t="s">
        <v>16291</v>
      </c>
      <c r="B605" s="54" t="s">
        <v>200</v>
      </c>
      <c r="C605" s="55">
        <v>46090</v>
      </c>
      <c r="D605" s="54" t="s">
        <v>17559</v>
      </c>
      <c r="E605" s="55">
        <v>46093</v>
      </c>
      <c r="F605" s="54" t="s">
        <v>19483</v>
      </c>
      <c r="G605" s="54" t="s">
        <v>17560</v>
      </c>
      <c r="H605" s="56">
        <v>2464945</v>
      </c>
      <c r="I605" s="63">
        <v>0</v>
      </c>
      <c r="J605" s="56">
        <v>197196</v>
      </c>
      <c r="K605" s="65">
        <v>2662141</v>
      </c>
      <c r="L605" s="64" t="s">
        <v>17236</v>
      </c>
      <c r="M605" s="6">
        <v>46136</v>
      </c>
      <c r="O605" s="32">
        <f>IF(Table1[[#This Row],[Phân loại]]="Tồn đầu kỳ",Table1[[#This Row],[Tổng giá trị]],0)</f>
        <v>0</v>
      </c>
      <c r="P605" s="7">
        <f>IF(Table1[[#This Row],[Số còn phải thu ĐK]]&lt;&gt;0,0,IF(Table1[[#This Row],[Phân loại]]="Bán hàng",Table1[[#This Row],[Tổng giá trị]],-Table1[[#This Row],[Tổng giá trị]]))</f>
        <v>2662141</v>
      </c>
      <c r="Q605" s="32">
        <f>IF(M605&lt;&gt;"",IF(O605&lt;&gt;0,O605,P605),0)</f>
        <v>2662141</v>
      </c>
      <c r="R605" s="7">
        <f>Table1[[#This Row],[Số còn phải thu ĐK]]+Table1[[#This Row],[Giá Trị HD sau CK]]-Table1[[#This Row],[Số tiền đã thu]]</f>
        <v>0</v>
      </c>
      <c r="S605" s="6">
        <f>IF(Table1[[#This Row],[Ngày hóa đơn]]&lt;&gt;"",Table1[[#This Row],[Ngày hóa đơn]],IF(Table1[[#This Row],[Ngày hạch toán]]&lt;&gt;"",Table1[[#This Row],[Ngày hạch toán]],""))</f>
        <v>46093</v>
      </c>
      <c r="T605" s="7"/>
      <c r="U605" s="6">
        <f>IF(Table1[[#This Row],[Ngày tính CN]]="","",S605+T605)</f>
        <v>46093</v>
      </c>
      <c r="V605" s="32">
        <f ca="1">IF(Table1[[#This Row],[Hạn thanh toán]]="","",IF((U605-NOW())&lt;0,0,(U605-NOW())))</f>
        <v>0</v>
      </c>
      <c r="W605" s="32"/>
      <c r="X605" s="32" t="str">
        <f ca="1">IF(OR(U605="",R605=0),"",IF((U605-NOW())&lt;0,-(U605-NOW()),0))</f>
        <v/>
      </c>
      <c r="Y605" s="2" t="str">
        <f>IF(R605=0,"Đã thanh toán",IF(X605="","",IF(X605&lt;=0,"Chưa đến hạn thanh toán",IF(X605&lt;=30,"Nợ quá hạn 30 ngày",IF(X605&lt;=60,"Nợ quá hạn từ 30 ngày đến 60 ngày",IF(X605&lt;=90,"Nợ quá hạn từ 60 ngày đến 90 ngày",IF(X605&lt;=120,"Nợ quá hạn từ 90 ngày đến 120 ngày","Nợ quá hạn hơn 120 ngày có khả năng mất thanh toán")))))))</f>
        <v>Đã thanh toán</v>
      </c>
      <c r="Z605" s="42">
        <f>IF(S605="","",S605)</f>
        <v>46093</v>
      </c>
      <c r="AA605" s="42">
        <f>IF(M605="","",M605)</f>
        <v>46136</v>
      </c>
      <c r="AD605" s="2" t="str">
        <f>VLOOKUP($A605,MA_KH!$A:$Q,MA_KH!O$1,0)</f>
        <v>MEGA</v>
      </c>
      <c r="AE605" s="2" t="str">
        <f>VLOOKUP($A605,MA_KH!$A:$Q,MA_KH!P$1,0)</f>
        <v>CÔNG TY TNHH MM MEGA MARKET (VIỆT NAM)</v>
      </c>
    </row>
    <row r="606" spans="1:31" ht="25.5" customHeight="1">
      <c r="A606" s="54" t="s">
        <v>16310</v>
      </c>
      <c r="B606" s="54" t="s">
        <v>196</v>
      </c>
      <c r="C606" s="55">
        <v>46090</v>
      </c>
      <c r="D606" s="54" t="s">
        <v>17561</v>
      </c>
      <c r="E606" s="55">
        <v>46093</v>
      </c>
      <c r="F606" s="54" t="s">
        <v>19484</v>
      </c>
      <c r="G606" s="54" t="s">
        <v>17562</v>
      </c>
      <c r="H606" s="56">
        <v>2701210</v>
      </c>
      <c r="I606" s="63">
        <v>0</v>
      </c>
      <c r="J606" s="56">
        <v>216097</v>
      </c>
      <c r="K606" s="65">
        <v>2917307</v>
      </c>
      <c r="L606" s="64" t="s">
        <v>17236</v>
      </c>
      <c r="M606" s="6">
        <v>46136</v>
      </c>
      <c r="O606" s="32">
        <f>IF(Table1[[#This Row],[Phân loại]]="Tồn đầu kỳ",Table1[[#This Row],[Tổng giá trị]],0)</f>
        <v>0</v>
      </c>
      <c r="P606" s="7">
        <f>IF(Table1[[#This Row],[Số còn phải thu ĐK]]&lt;&gt;0,0,IF(Table1[[#This Row],[Phân loại]]="Bán hàng",Table1[[#This Row],[Tổng giá trị]],-Table1[[#This Row],[Tổng giá trị]]))</f>
        <v>2917307</v>
      </c>
      <c r="Q606" s="32">
        <f>IF(M606&lt;&gt;"",IF(O606&lt;&gt;0,O606,P606),0)</f>
        <v>2917307</v>
      </c>
      <c r="R606" s="7">
        <f>Table1[[#This Row],[Số còn phải thu ĐK]]+Table1[[#This Row],[Giá Trị HD sau CK]]-Table1[[#This Row],[Số tiền đã thu]]</f>
        <v>0</v>
      </c>
      <c r="S606" s="6">
        <f>IF(Table1[[#This Row],[Ngày hóa đơn]]&lt;&gt;"",Table1[[#This Row],[Ngày hóa đơn]],IF(Table1[[#This Row],[Ngày hạch toán]]&lt;&gt;"",Table1[[#This Row],[Ngày hạch toán]],""))</f>
        <v>46093</v>
      </c>
      <c r="T606" s="7"/>
      <c r="U606" s="6">
        <f>IF(Table1[[#This Row],[Ngày tính CN]]="","",S606+T606)</f>
        <v>46093</v>
      </c>
      <c r="V606" s="32">
        <f ca="1">IF(Table1[[#This Row],[Hạn thanh toán]]="","",IF((U606-NOW())&lt;0,0,(U606-NOW())))</f>
        <v>0</v>
      </c>
      <c r="W606" s="32"/>
      <c r="X606" s="32" t="str">
        <f ca="1">IF(OR(U606="",R606=0),"",IF((U606-NOW())&lt;0,-(U606-NOW()),0))</f>
        <v/>
      </c>
      <c r="Y606" s="2" t="str">
        <f>IF(R606=0,"Đã thanh toán",IF(X606="","",IF(X606&lt;=0,"Chưa đến hạn thanh toán",IF(X606&lt;=30,"Nợ quá hạn 30 ngày",IF(X606&lt;=60,"Nợ quá hạn từ 30 ngày đến 60 ngày",IF(X606&lt;=90,"Nợ quá hạn từ 60 ngày đến 90 ngày",IF(X606&lt;=120,"Nợ quá hạn từ 90 ngày đến 120 ngày","Nợ quá hạn hơn 120 ngày có khả năng mất thanh toán")))))))</f>
        <v>Đã thanh toán</v>
      </c>
      <c r="Z606" s="42">
        <f>IF(S606="","",S606)</f>
        <v>46093</v>
      </c>
      <c r="AA606" s="42">
        <f>IF(M606="","",M606)</f>
        <v>46136</v>
      </c>
      <c r="AD606" s="2" t="str">
        <f>VLOOKUP($A606,MA_KH!$A:$Q,MA_KH!O$1,0)</f>
        <v>MEGA</v>
      </c>
      <c r="AE606" s="2" t="str">
        <f>VLOOKUP($A606,MA_KH!$A:$Q,MA_KH!P$1,0)</f>
        <v>CÔNG TY TNHH MM MEGA MARKET (VIỆT NAM)</v>
      </c>
    </row>
    <row r="607" spans="1:31" ht="25.5" customHeight="1">
      <c r="A607" s="54" t="s">
        <v>16310</v>
      </c>
      <c r="B607" s="54" t="s">
        <v>196</v>
      </c>
      <c r="C607" s="55">
        <v>46090</v>
      </c>
      <c r="D607" s="54" t="s">
        <v>17563</v>
      </c>
      <c r="E607" s="55">
        <v>46093</v>
      </c>
      <c r="F607" s="54" t="s">
        <v>19485</v>
      </c>
      <c r="G607" s="54" t="s">
        <v>17564</v>
      </c>
      <c r="H607" s="56">
        <v>1049500</v>
      </c>
      <c r="I607" s="63">
        <v>0</v>
      </c>
      <c r="J607" s="56">
        <v>83960</v>
      </c>
      <c r="K607" s="65">
        <v>1133460</v>
      </c>
      <c r="L607" s="64" t="s">
        <v>17236</v>
      </c>
      <c r="M607" s="6">
        <v>46136</v>
      </c>
      <c r="O607" s="32">
        <f>IF(Table1[[#This Row],[Phân loại]]="Tồn đầu kỳ",Table1[[#This Row],[Tổng giá trị]],0)</f>
        <v>0</v>
      </c>
      <c r="P607" s="7">
        <f>IF(Table1[[#This Row],[Số còn phải thu ĐK]]&lt;&gt;0,0,IF(Table1[[#This Row],[Phân loại]]="Bán hàng",Table1[[#This Row],[Tổng giá trị]],-Table1[[#This Row],[Tổng giá trị]]))</f>
        <v>1133460</v>
      </c>
      <c r="Q607" s="32">
        <f>IF(M607&lt;&gt;"",IF(O607&lt;&gt;0,O607,P607),0)</f>
        <v>1133460</v>
      </c>
      <c r="R607" s="7">
        <f>Table1[[#This Row],[Số còn phải thu ĐK]]+Table1[[#This Row],[Giá Trị HD sau CK]]-Table1[[#This Row],[Số tiền đã thu]]</f>
        <v>0</v>
      </c>
      <c r="S607" s="6">
        <f>IF(Table1[[#This Row],[Ngày hóa đơn]]&lt;&gt;"",Table1[[#This Row],[Ngày hóa đơn]],IF(Table1[[#This Row],[Ngày hạch toán]]&lt;&gt;"",Table1[[#This Row],[Ngày hạch toán]],""))</f>
        <v>46093</v>
      </c>
      <c r="T607" s="7"/>
      <c r="U607" s="6">
        <f>IF(Table1[[#This Row],[Ngày tính CN]]="","",S607+T607)</f>
        <v>46093</v>
      </c>
      <c r="V607" s="32">
        <f ca="1">IF(Table1[[#This Row],[Hạn thanh toán]]="","",IF((U607-NOW())&lt;0,0,(U607-NOW())))</f>
        <v>0</v>
      </c>
      <c r="W607" s="32"/>
      <c r="X607" s="32" t="str">
        <f ca="1">IF(OR(U607="",R607=0),"",IF((U607-NOW())&lt;0,-(U607-NOW()),0))</f>
        <v/>
      </c>
      <c r="Y607" s="2" t="str">
        <f>IF(R607=0,"Đã thanh toán",IF(X607="","",IF(X607&lt;=0,"Chưa đến hạn thanh toán",IF(X607&lt;=30,"Nợ quá hạn 30 ngày",IF(X607&lt;=60,"Nợ quá hạn từ 30 ngày đến 60 ngày",IF(X607&lt;=90,"Nợ quá hạn từ 60 ngày đến 90 ngày",IF(X607&lt;=120,"Nợ quá hạn từ 90 ngày đến 120 ngày","Nợ quá hạn hơn 120 ngày có khả năng mất thanh toán")))))))</f>
        <v>Đã thanh toán</v>
      </c>
      <c r="Z607" s="42">
        <f>IF(S607="","",S607)</f>
        <v>46093</v>
      </c>
      <c r="AA607" s="42">
        <f>IF(M607="","",M607)</f>
        <v>46136</v>
      </c>
      <c r="AD607" s="2" t="str">
        <f>VLOOKUP($A607,MA_KH!$A:$Q,MA_KH!O$1,0)</f>
        <v>MEGA</v>
      </c>
      <c r="AE607" s="2" t="str">
        <f>VLOOKUP($A607,MA_KH!$A:$Q,MA_KH!P$1,0)</f>
        <v>CÔNG TY TNHH MM MEGA MARKET (VIỆT NAM)</v>
      </c>
    </row>
    <row r="608" spans="1:31" ht="25.5" customHeight="1">
      <c r="A608" s="54" t="s">
        <v>16299</v>
      </c>
      <c r="B608" s="54" t="s">
        <v>190</v>
      </c>
      <c r="C608" s="55">
        <v>46091</v>
      </c>
      <c r="D608" s="54" t="s">
        <v>17565</v>
      </c>
      <c r="E608" s="55">
        <v>46093</v>
      </c>
      <c r="F608" s="54" t="s">
        <v>19486</v>
      </c>
      <c r="G608" s="54" t="s">
        <v>17566</v>
      </c>
      <c r="H608" s="56">
        <v>4405860</v>
      </c>
      <c r="I608" s="63">
        <v>0</v>
      </c>
      <c r="J608" s="56">
        <v>352469</v>
      </c>
      <c r="K608" s="65">
        <v>4758329</v>
      </c>
      <c r="L608" s="64" t="s">
        <v>17236</v>
      </c>
      <c r="M608" s="6">
        <v>46136</v>
      </c>
      <c r="O608" s="32">
        <f>IF(Table1[[#This Row],[Phân loại]]="Tồn đầu kỳ",Table1[[#This Row],[Tổng giá trị]],0)</f>
        <v>0</v>
      </c>
      <c r="P608" s="7">
        <f>IF(Table1[[#This Row],[Số còn phải thu ĐK]]&lt;&gt;0,0,IF(Table1[[#This Row],[Phân loại]]="Bán hàng",Table1[[#This Row],[Tổng giá trị]],-Table1[[#This Row],[Tổng giá trị]]))</f>
        <v>4758329</v>
      </c>
      <c r="Q608" s="32">
        <f>IF(M608&lt;&gt;"",IF(O608&lt;&gt;0,O608,P608),0)</f>
        <v>4758329</v>
      </c>
      <c r="R608" s="7">
        <f>Table1[[#This Row],[Số còn phải thu ĐK]]+Table1[[#This Row],[Giá Trị HD sau CK]]-Table1[[#This Row],[Số tiền đã thu]]</f>
        <v>0</v>
      </c>
      <c r="S608" s="6">
        <f>IF(Table1[[#This Row],[Ngày hóa đơn]]&lt;&gt;"",Table1[[#This Row],[Ngày hóa đơn]],IF(Table1[[#This Row],[Ngày hạch toán]]&lt;&gt;"",Table1[[#This Row],[Ngày hạch toán]],""))</f>
        <v>46093</v>
      </c>
      <c r="T608" s="7"/>
      <c r="U608" s="6">
        <f>IF(Table1[[#This Row],[Ngày tính CN]]="","",S608+T608)</f>
        <v>46093</v>
      </c>
      <c r="V608" s="32">
        <f ca="1">IF(Table1[[#This Row],[Hạn thanh toán]]="","",IF((U608-NOW())&lt;0,0,(U608-NOW())))</f>
        <v>0</v>
      </c>
      <c r="W608" s="32"/>
      <c r="X608" s="32" t="str">
        <f ca="1">IF(OR(U608="",R608=0),"",IF((U608-NOW())&lt;0,-(U608-NOW()),0))</f>
        <v/>
      </c>
      <c r="Y608" s="2" t="str">
        <f>IF(R608=0,"Đã thanh toán",IF(X608="","",IF(X608&lt;=0,"Chưa đến hạn thanh toán",IF(X608&lt;=30,"Nợ quá hạn 30 ngày",IF(X608&lt;=60,"Nợ quá hạn từ 30 ngày đến 60 ngày",IF(X608&lt;=90,"Nợ quá hạn từ 60 ngày đến 90 ngày",IF(X608&lt;=120,"Nợ quá hạn từ 90 ngày đến 120 ngày","Nợ quá hạn hơn 120 ngày có khả năng mất thanh toán")))))))</f>
        <v>Đã thanh toán</v>
      </c>
      <c r="Z608" s="42">
        <f>IF(S608="","",S608)</f>
        <v>46093</v>
      </c>
      <c r="AA608" s="42">
        <f>IF(M608="","",M608)</f>
        <v>46136</v>
      </c>
      <c r="AD608" s="2" t="str">
        <f>VLOOKUP($A608,MA_KH!$A:$Q,MA_KH!O$1,0)</f>
        <v>MEGA</v>
      </c>
      <c r="AE608" s="2" t="str">
        <f>VLOOKUP($A608,MA_KH!$A:$Q,MA_KH!P$1,0)</f>
        <v>CÔNG TY TNHH MM MEGA MARKET (VIỆT NAM)</v>
      </c>
    </row>
    <row r="609" spans="1:31" ht="25.5" customHeight="1">
      <c r="A609" s="54" t="s">
        <v>16299</v>
      </c>
      <c r="B609" s="54" t="s">
        <v>190</v>
      </c>
      <c r="C609" s="55">
        <v>46091</v>
      </c>
      <c r="D609" s="54" t="s">
        <v>17567</v>
      </c>
      <c r="E609" s="55">
        <v>46093</v>
      </c>
      <c r="F609" s="54" t="s">
        <v>19487</v>
      </c>
      <c r="G609" s="54" t="s">
        <v>17568</v>
      </c>
      <c r="H609" s="56">
        <v>4286360</v>
      </c>
      <c r="I609" s="63">
        <v>0</v>
      </c>
      <c r="J609" s="56">
        <v>342909</v>
      </c>
      <c r="K609" s="65">
        <v>4629269</v>
      </c>
      <c r="L609" s="64" t="s">
        <v>17236</v>
      </c>
      <c r="M609" s="6">
        <v>46136</v>
      </c>
      <c r="O609" s="32">
        <f>IF(Table1[[#This Row],[Phân loại]]="Tồn đầu kỳ",Table1[[#This Row],[Tổng giá trị]],0)</f>
        <v>0</v>
      </c>
      <c r="P609" s="7">
        <f>IF(Table1[[#This Row],[Số còn phải thu ĐK]]&lt;&gt;0,0,IF(Table1[[#This Row],[Phân loại]]="Bán hàng",Table1[[#This Row],[Tổng giá trị]],-Table1[[#This Row],[Tổng giá trị]]))</f>
        <v>4629269</v>
      </c>
      <c r="Q609" s="32">
        <f>IF(M609&lt;&gt;"",IF(O609&lt;&gt;0,O609,P609),0)</f>
        <v>4629269</v>
      </c>
      <c r="R609" s="7">
        <f>Table1[[#This Row],[Số còn phải thu ĐK]]+Table1[[#This Row],[Giá Trị HD sau CK]]-Table1[[#This Row],[Số tiền đã thu]]</f>
        <v>0</v>
      </c>
      <c r="S609" s="6">
        <f>IF(Table1[[#This Row],[Ngày hóa đơn]]&lt;&gt;"",Table1[[#This Row],[Ngày hóa đơn]],IF(Table1[[#This Row],[Ngày hạch toán]]&lt;&gt;"",Table1[[#This Row],[Ngày hạch toán]],""))</f>
        <v>46093</v>
      </c>
      <c r="T609" s="7"/>
      <c r="U609" s="6">
        <f>IF(Table1[[#This Row],[Ngày tính CN]]="","",S609+T609)</f>
        <v>46093</v>
      </c>
      <c r="V609" s="32">
        <f ca="1">IF(Table1[[#This Row],[Hạn thanh toán]]="","",IF((U609-NOW())&lt;0,0,(U609-NOW())))</f>
        <v>0</v>
      </c>
      <c r="W609" s="32"/>
      <c r="X609" s="32" t="str">
        <f ca="1">IF(OR(U609="",R609=0),"",IF((U609-NOW())&lt;0,-(U609-NOW()),0))</f>
        <v/>
      </c>
      <c r="Y609" s="2" t="str">
        <f>IF(R609=0,"Đã thanh toán",IF(X609="","",IF(X609&lt;=0,"Chưa đến hạn thanh toán",IF(X609&lt;=30,"Nợ quá hạn 30 ngày",IF(X609&lt;=60,"Nợ quá hạn từ 30 ngày đến 60 ngày",IF(X609&lt;=90,"Nợ quá hạn từ 60 ngày đến 90 ngày",IF(X609&lt;=120,"Nợ quá hạn từ 90 ngày đến 120 ngày","Nợ quá hạn hơn 120 ngày có khả năng mất thanh toán")))))))</f>
        <v>Đã thanh toán</v>
      </c>
      <c r="Z609" s="42">
        <f>IF(S609="","",S609)</f>
        <v>46093</v>
      </c>
      <c r="AA609" s="42">
        <f>IF(M609="","",M609)</f>
        <v>46136</v>
      </c>
      <c r="AD609" s="2" t="str">
        <f>VLOOKUP($A609,MA_KH!$A:$Q,MA_KH!O$1,0)</f>
        <v>MEGA</v>
      </c>
      <c r="AE609" s="2" t="str">
        <f>VLOOKUP($A609,MA_KH!$A:$Q,MA_KH!P$1,0)</f>
        <v>CÔNG TY TNHH MM MEGA MARKET (VIỆT NAM)</v>
      </c>
    </row>
    <row r="610" spans="1:31" ht="25.5" customHeight="1">
      <c r="A610" s="54" t="s">
        <v>16303</v>
      </c>
      <c r="B610" s="54" t="s">
        <v>102</v>
      </c>
      <c r="C610" s="55">
        <v>46092</v>
      </c>
      <c r="D610" s="54" t="s">
        <v>17569</v>
      </c>
      <c r="E610" s="55">
        <v>46098</v>
      </c>
      <c r="F610" s="54" t="s">
        <v>19488</v>
      </c>
      <c r="G610" s="54" t="s">
        <v>17570</v>
      </c>
      <c r="H610" s="56">
        <v>1877500</v>
      </c>
      <c r="I610" s="63">
        <v>0</v>
      </c>
      <c r="J610" s="56">
        <v>150200</v>
      </c>
      <c r="K610" s="65">
        <v>2027700</v>
      </c>
      <c r="L610" s="64" t="s">
        <v>17236</v>
      </c>
      <c r="M610" s="6">
        <v>46136</v>
      </c>
      <c r="O610" s="32">
        <f>IF(Table1[[#This Row],[Phân loại]]="Tồn đầu kỳ",Table1[[#This Row],[Tổng giá trị]],0)</f>
        <v>0</v>
      </c>
      <c r="P610" s="7">
        <f>IF(Table1[[#This Row],[Số còn phải thu ĐK]]&lt;&gt;0,0,IF(Table1[[#This Row],[Phân loại]]="Bán hàng",Table1[[#This Row],[Tổng giá trị]],-Table1[[#This Row],[Tổng giá trị]]))</f>
        <v>2027700</v>
      </c>
      <c r="Q610" s="32">
        <f>IF(M610&lt;&gt;"",IF(O610&lt;&gt;0,O610,P610),0)</f>
        <v>2027700</v>
      </c>
      <c r="R610" s="7">
        <f>Table1[[#This Row],[Số còn phải thu ĐK]]+Table1[[#This Row],[Giá Trị HD sau CK]]-Table1[[#This Row],[Số tiền đã thu]]</f>
        <v>0</v>
      </c>
      <c r="S610" s="6">
        <f>IF(Table1[[#This Row],[Ngày hóa đơn]]&lt;&gt;"",Table1[[#This Row],[Ngày hóa đơn]],IF(Table1[[#This Row],[Ngày hạch toán]]&lt;&gt;"",Table1[[#This Row],[Ngày hạch toán]],""))</f>
        <v>46098</v>
      </c>
      <c r="T610" s="7"/>
      <c r="U610" s="6">
        <f>IF(Table1[[#This Row],[Ngày tính CN]]="","",S610+T610)</f>
        <v>46098</v>
      </c>
      <c r="V610" s="32">
        <f ca="1">IF(Table1[[#This Row],[Hạn thanh toán]]="","",IF((U610-NOW())&lt;0,0,(U610-NOW())))</f>
        <v>0</v>
      </c>
      <c r="W610" s="32"/>
      <c r="X610" s="32" t="str">
        <f ca="1">IF(OR(U610="",R610=0),"",IF((U610-NOW())&lt;0,-(U610-NOW()),0))</f>
        <v/>
      </c>
      <c r="Y610" s="2" t="str">
        <f>IF(R610=0,"Đã thanh toán",IF(X610="","",IF(X610&lt;=0,"Chưa đến hạn thanh toán",IF(X610&lt;=30,"Nợ quá hạn 30 ngày",IF(X610&lt;=60,"Nợ quá hạn từ 30 ngày đến 60 ngày",IF(X610&lt;=90,"Nợ quá hạn từ 60 ngày đến 90 ngày",IF(X610&lt;=120,"Nợ quá hạn từ 90 ngày đến 120 ngày","Nợ quá hạn hơn 120 ngày có khả năng mất thanh toán")))))))</f>
        <v>Đã thanh toán</v>
      </c>
      <c r="Z610" s="42">
        <f>IF(S610="","",S610)</f>
        <v>46098</v>
      </c>
      <c r="AA610" s="42">
        <f>IF(M610="","",M610)</f>
        <v>46136</v>
      </c>
      <c r="AD610" s="2" t="str">
        <f>VLOOKUP($A610,MA_KH!$A:$Q,MA_KH!O$1,0)</f>
        <v>MEGA</v>
      </c>
      <c r="AE610" s="2" t="str">
        <f>VLOOKUP($A610,MA_KH!$A:$Q,MA_KH!P$1,0)</f>
        <v>CÔNG TY TNHH MM MEGA MARKET (VIỆT NAM)</v>
      </c>
    </row>
    <row r="611" spans="1:31" ht="25.5" customHeight="1">
      <c r="A611" s="54" t="s">
        <v>16299</v>
      </c>
      <c r="B611" s="54" t="s">
        <v>190</v>
      </c>
      <c r="C611" s="55">
        <v>46093</v>
      </c>
      <c r="D611" s="54" t="s">
        <v>17571</v>
      </c>
      <c r="E611" s="55">
        <v>46095</v>
      </c>
      <c r="F611" s="54" t="s">
        <v>19489</v>
      </c>
      <c r="G611" s="54" t="s">
        <v>17572</v>
      </c>
      <c r="H611" s="56">
        <v>3569100</v>
      </c>
      <c r="I611" s="63">
        <v>0</v>
      </c>
      <c r="J611" s="56">
        <v>285528</v>
      </c>
      <c r="K611" s="65">
        <v>3854628</v>
      </c>
      <c r="L611" s="64" t="s">
        <v>17236</v>
      </c>
      <c r="M611" s="6">
        <v>46136</v>
      </c>
      <c r="O611" s="32">
        <f>IF(Table1[[#This Row],[Phân loại]]="Tồn đầu kỳ",Table1[[#This Row],[Tổng giá trị]],0)</f>
        <v>0</v>
      </c>
      <c r="P611" s="7">
        <f>IF(Table1[[#This Row],[Số còn phải thu ĐK]]&lt;&gt;0,0,IF(Table1[[#This Row],[Phân loại]]="Bán hàng",Table1[[#This Row],[Tổng giá trị]],-Table1[[#This Row],[Tổng giá trị]]))</f>
        <v>3854628</v>
      </c>
      <c r="Q611" s="32">
        <f>IF(M611&lt;&gt;"",IF(O611&lt;&gt;0,O611,P611),0)</f>
        <v>3854628</v>
      </c>
      <c r="R611" s="7">
        <f>Table1[[#This Row],[Số còn phải thu ĐK]]+Table1[[#This Row],[Giá Trị HD sau CK]]-Table1[[#This Row],[Số tiền đã thu]]</f>
        <v>0</v>
      </c>
      <c r="S611" s="6">
        <f>IF(Table1[[#This Row],[Ngày hóa đơn]]&lt;&gt;"",Table1[[#This Row],[Ngày hóa đơn]],IF(Table1[[#This Row],[Ngày hạch toán]]&lt;&gt;"",Table1[[#This Row],[Ngày hạch toán]],""))</f>
        <v>46095</v>
      </c>
      <c r="T611" s="7"/>
      <c r="U611" s="6">
        <f>IF(Table1[[#This Row],[Ngày tính CN]]="","",S611+T611)</f>
        <v>46095</v>
      </c>
      <c r="V611" s="32">
        <f ca="1">IF(Table1[[#This Row],[Hạn thanh toán]]="","",IF((U611-NOW())&lt;0,0,(U611-NOW())))</f>
        <v>0</v>
      </c>
      <c r="W611" s="32"/>
      <c r="X611" s="32" t="str">
        <f ca="1">IF(OR(U611="",R611=0),"",IF((U611-NOW())&lt;0,-(U611-NOW()),0))</f>
        <v/>
      </c>
      <c r="Y611" s="2" t="str">
        <f>IF(R611=0,"Đã thanh toán",IF(X611="","",IF(X611&lt;=0,"Chưa đến hạn thanh toán",IF(X611&lt;=30,"Nợ quá hạn 30 ngày",IF(X611&lt;=60,"Nợ quá hạn từ 30 ngày đến 60 ngày",IF(X611&lt;=90,"Nợ quá hạn từ 60 ngày đến 90 ngày",IF(X611&lt;=120,"Nợ quá hạn từ 90 ngày đến 120 ngày","Nợ quá hạn hơn 120 ngày có khả năng mất thanh toán")))))))</f>
        <v>Đã thanh toán</v>
      </c>
      <c r="Z611" s="42">
        <f>IF(S611="","",S611)</f>
        <v>46095</v>
      </c>
      <c r="AA611" s="42">
        <f>IF(M611="","",M611)</f>
        <v>46136</v>
      </c>
      <c r="AD611" s="2" t="str">
        <f>VLOOKUP($A611,MA_KH!$A:$Q,MA_KH!O$1,0)</f>
        <v>MEGA</v>
      </c>
      <c r="AE611" s="2" t="str">
        <f>VLOOKUP($A611,MA_KH!$A:$Q,MA_KH!P$1,0)</f>
        <v>CÔNG TY TNHH MM MEGA MARKET (VIỆT NAM)</v>
      </c>
    </row>
    <row r="612" spans="1:31" ht="25.5" customHeight="1">
      <c r="A612" s="54" t="s">
        <v>16299</v>
      </c>
      <c r="B612" s="54" t="s">
        <v>190</v>
      </c>
      <c r="C612" s="55">
        <v>46093</v>
      </c>
      <c r="D612" s="54" t="s">
        <v>17573</v>
      </c>
      <c r="E612" s="55">
        <v>46095</v>
      </c>
      <c r="F612" s="54" t="s">
        <v>19490</v>
      </c>
      <c r="G612" s="54" t="s">
        <v>17574</v>
      </c>
      <c r="H612" s="56">
        <v>9533860</v>
      </c>
      <c r="I612" s="63">
        <v>0</v>
      </c>
      <c r="J612" s="56">
        <v>762709</v>
      </c>
      <c r="K612" s="65">
        <v>10296569</v>
      </c>
      <c r="L612" s="64" t="s">
        <v>17236</v>
      </c>
      <c r="M612" s="6">
        <v>46136</v>
      </c>
      <c r="O612" s="32">
        <f>IF(Table1[[#This Row],[Phân loại]]="Tồn đầu kỳ",Table1[[#This Row],[Tổng giá trị]],0)</f>
        <v>0</v>
      </c>
      <c r="P612" s="7">
        <f>IF(Table1[[#This Row],[Số còn phải thu ĐK]]&lt;&gt;0,0,IF(Table1[[#This Row],[Phân loại]]="Bán hàng",Table1[[#This Row],[Tổng giá trị]],-Table1[[#This Row],[Tổng giá trị]]))</f>
        <v>10296569</v>
      </c>
      <c r="Q612" s="32">
        <f>IF(M612&lt;&gt;"",IF(O612&lt;&gt;0,O612,P612),0)</f>
        <v>10296569</v>
      </c>
      <c r="R612" s="7">
        <f>Table1[[#This Row],[Số còn phải thu ĐK]]+Table1[[#This Row],[Giá Trị HD sau CK]]-Table1[[#This Row],[Số tiền đã thu]]</f>
        <v>0</v>
      </c>
      <c r="S612" s="6">
        <f>IF(Table1[[#This Row],[Ngày hóa đơn]]&lt;&gt;"",Table1[[#This Row],[Ngày hóa đơn]],IF(Table1[[#This Row],[Ngày hạch toán]]&lt;&gt;"",Table1[[#This Row],[Ngày hạch toán]],""))</f>
        <v>46095</v>
      </c>
      <c r="T612" s="7"/>
      <c r="U612" s="6">
        <f>IF(Table1[[#This Row],[Ngày tính CN]]="","",S612+T612)</f>
        <v>46095</v>
      </c>
      <c r="V612" s="32">
        <f ca="1">IF(Table1[[#This Row],[Hạn thanh toán]]="","",IF((U612-NOW())&lt;0,0,(U612-NOW())))</f>
        <v>0</v>
      </c>
      <c r="W612" s="32"/>
      <c r="X612" s="32" t="str">
        <f ca="1">IF(OR(U612="",R612=0),"",IF((U612-NOW())&lt;0,-(U612-NOW()),0))</f>
        <v/>
      </c>
      <c r="Y612" s="2" t="str">
        <f>IF(R612=0,"Đã thanh toán",IF(X612="","",IF(X612&lt;=0,"Chưa đến hạn thanh toán",IF(X612&lt;=30,"Nợ quá hạn 30 ngày",IF(X612&lt;=60,"Nợ quá hạn từ 30 ngày đến 60 ngày",IF(X612&lt;=90,"Nợ quá hạn từ 60 ngày đến 90 ngày",IF(X612&lt;=120,"Nợ quá hạn từ 90 ngày đến 120 ngày","Nợ quá hạn hơn 120 ngày có khả năng mất thanh toán")))))))</f>
        <v>Đã thanh toán</v>
      </c>
      <c r="Z612" s="42">
        <f>IF(S612="","",S612)</f>
        <v>46095</v>
      </c>
      <c r="AA612" s="42">
        <f>IF(M612="","",M612)</f>
        <v>46136</v>
      </c>
      <c r="AD612" s="2" t="str">
        <f>VLOOKUP($A612,MA_KH!$A:$Q,MA_KH!O$1,0)</f>
        <v>MEGA</v>
      </c>
      <c r="AE612" s="2" t="str">
        <f>VLOOKUP($A612,MA_KH!$A:$Q,MA_KH!P$1,0)</f>
        <v>CÔNG TY TNHH MM MEGA MARKET (VIỆT NAM)</v>
      </c>
    </row>
    <row r="613" spans="1:31" ht="25.5" customHeight="1">
      <c r="A613" s="54" t="s">
        <v>16299</v>
      </c>
      <c r="B613" s="54" t="s">
        <v>190</v>
      </c>
      <c r="C613" s="55">
        <v>46093</v>
      </c>
      <c r="D613" s="54" t="s">
        <v>17575</v>
      </c>
      <c r="E613" s="55">
        <v>46095</v>
      </c>
      <c r="F613" s="54" t="s">
        <v>19491</v>
      </c>
      <c r="G613" s="54" t="s">
        <v>17576</v>
      </c>
      <c r="H613" s="56">
        <v>5874480</v>
      </c>
      <c r="I613" s="63">
        <v>0</v>
      </c>
      <c r="J613" s="56">
        <v>469958</v>
      </c>
      <c r="K613" s="65">
        <v>6344438</v>
      </c>
      <c r="L613" s="64" t="s">
        <v>17236</v>
      </c>
      <c r="M613" s="6">
        <v>46136</v>
      </c>
      <c r="O613" s="32">
        <f>IF(Table1[[#This Row],[Phân loại]]="Tồn đầu kỳ",Table1[[#This Row],[Tổng giá trị]],0)</f>
        <v>0</v>
      </c>
      <c r="P613" s="7">
        <f>IF(Table1[[#This Row],[Số còn phải thu ĐK]]&lt;&gt;0,0,IF(Table1[[#This Row],[Phân loại]]="Bán hàng",Table1[[#This Row],[Tổng giá trị]],-Table1[[#This Row],[Tổng giá trị]]))</f>
        <v>6344438</v>
      </c>
      <c r="Q613" s="32">
        <f>IF(M613&lt;&gt;"",IF(O613&lt;&gt;0,O613,P613),0)</f>
        <v>6344438</v>
      </c>
      <c r="R613" s="7">
        <f>Table1[[#This Row],[Số còn phải thu ĐK]]+Table1[[#This Row],[Giá Trị HD sau CK]]-Table1[[#This Row],[Số tiền đã thu]]</f>
        <v>0</v>
      </c>
      <c r="S613" s="6">
        <f>IF(Table1[[#This Row],[Ngày hóa đơn]]&lt;&gt;"",Table1[[#This Row],[Ngày hóa đơn]],IF(Table1[[#This Row],[Ngày hạch toán]]&lt;&gt;"",Table1[[#This Row],[Ngày hạch toán]],""))</f>
        <v>46095</v>
      </c>
      <c r="T613" s="7"/>
      <c r="U613" s="6">
        <f>IF(Table1[[#This Row],[Ngày tính CN]]="","",S613+T613)</f>
        <v>46095</v>
      </c>
      <c r="V613" s="32">
        <f ca="1">IF(Table1[[#This Row],[Hạn thanh toán]]="","",IF((U613-NOW())&lt;0,0,(U613-NOW())))</f>
        <v>0</v>
      </c>
      <c r="W613" s="32"/>
      <c r="X613" s="32" t="str">
        <f ca="1">IF(OR(U613="",R613=0),"",IF((U613-NOW())&lt;0,-(U613-NOW()),0))</f>
        <v/>
      </c>
      <c r="Y613" s="2" t="str">
        <f>IF(R613=0,"Đã thanh toán",IF(X613="","",IF(X613&lt;=0,"Chưa đến hạn thanh toán",IF(X613&lt;=30,"Nợ quá hạn 30 ngày",IF(X613&lt;=60,"Nợ quá hạn từ 30 ngày đến 60 ngày",IF(X613&lt;=90,"Nợ quá hạn từ 60 ngày đến 90 ngày",IF(X613&lt;=120,"Nợ quá hạn từ 90 ngày đến 120 ngày","Nợ quá hạn hơn 120 ngày có khả năng mất thanh toán")))))))</f>
        <v>Đã thanh toán</v>
      </c>
      <c r="Z613" s="42">
        <f>IF(S613="","",S613)</f>
        <v>46095</v>
      </c>
      <c r="AA613" s="42">
        <f>IF(M613="","",M613)</f>
        <v>46136</v>
      </c>
      <c r="AD613" s="2" t="str">
        <f>VLOOKUP($A613,MA_KH!$A:$Q,MA_KH!O$1,0)</f>
        <v>MEGA</v>
      </c>
      <c r="AE613" s="2" t="str">
        <f>VLOOKUP($A613,MA_KH!$A:$Q,MA_KH!P$1,0)</f>
        <v>CÔNG TY TNHH MM MEGA MARKET (VIỆT NAM)</v>
      </c>
    </row>
    <row r="614" spans="1:31" ht="25.5" customHeight="1">
      <c r="A614" s="54" t="s">
        <v>16308</v>
      </c>
      <c r="B614" s="54" t="s">
        <v>194</v>
      </c>
      <c r="C614" s="55">
        <v>46093</v>
      </c>
      <c r="D614" s="54" t="s">
        <v>17577</v>
      </c>
      <c r="E614" s="55">
        <v>46098</v>
      </c>
      <c r="F614" s="54" t="s">
        <v>19492</v>
      </c>
      <c r="G614" s="54" t="s">
        <v>17578</v>
      </c>
      <c r="H614" s="56">
        <v>7011775</v>
      </c>
      <c r="I614" s="63">
        <v>0</v>
      </c>
      <c r="J614" s="56">
        <v>560942</v>
      </c>
      <c r="K614" s="65">
        <v>7572717</v>
      </c>
      <c r="L614" s="64" t="s">
        <v>17236</v>
      </c>
      <c r="M614" s="6">
        <v>46136</v>
      </c>
      <c r="O614" s="32">
        <f>IF(Table1[[#This Row],[Phân loại]]="Tồn đầu kỳ",Table1[[#This Row],[Tổng giá trị]],0)</f>
        <v>0</v>
      </c>
      <c r="P614" s="7">
        <f>IF(Table1[[#This Row],[Số còn phải thu ĐK]]&lt;&gt;0,0,IF(Table1[[#This Row],[Phân loại]]="Bán hàng",Table1[[#This Row],[Tổng giá trị]],-Table1[[#This Row],[Tổng giá trị]]))</f>
        <v>7572717</v>
      </c>
      <c r="Q614" s="32">
        <f>IF(M614&lt;&gt;"",IF(O614&lt;&gt;0,O614,P614),0)</f>
        <v>7572717</v>
      </c>
      <c r="R614" s="7">
        <f>Table1[[#This Row],[Số còn phải thu ĐK]]+Table1[[#This Row],[Giá Trị HD sau CK]]-Table1[[#This Row],[Số tiền đã thu]]</f>
        <v>0</v>
      </c>
      <c r="S614" s="6">
        <f>IF(Table1[[#This Row],[Ngày hóa đơn]]&lt;&gt;"",Table1[[#This Row],[Ngày hóa đơn]],IF(Table1[[#This Row],[Ngày hạch toán]]&lt;&gt;"",Table1[[#This Row],[Ngày hạch toán]],""))</f>
        <v>46098</v>
      </c>
      <c r="T614" s="7"/>
      <c r="U614" s="6">
        <f>IF(Table1[[#This Row],[Ngày tính CN]]="","",S614+T614)</f>
        <v>46098</v>
      </c>
      <c r="V614" s="32">
        <f ca="1">IF(Table1[[#This Row],[Hạn thanh toán]]="","",IF((U614-NOW())&lt;0,0,(U614-NOW())))</f>
        <v>0</v>
      </c>
      <c r="W614" s="32"/>
      <c r="X614" s="32" t="str">
        <f ca="1">IF(OR(U614="",R614=0),"",IF((U614-NOW())&lt;0,-(U614-NOW()),0))</f>
        <v/>
      </c>
      <c r="Y614" s="2" t="str">
        <f>IF(R614=0,"Đã thanh toán",IF(X614="","",IF(X614&lt;=0,"Chưa đến hạn thanh toán",IF(X614&lt;=30,"Nợ quá hạn 30 ngày",IF(X614&lt;=60,"Nợ quá hạn từ 30 ngày đến 60 ngày",IF(X614&lt;=90,"Nợ quá hạn từ 60 ngày đến 90 ngày",IF(X614&lt;=120,"Nợ quá hạn từ 90 ngày đến 120 ngày","Nợ quá hạn hơn 120 ngày có khả năng mất thanh toán")))))))</f>
        <v>Đã thanh toán</v>
      </c>
      <c r="Z614" s="42">
        <f>IF(S614="","",S614)</f>
        <v>46098</v>
      </c>
      <c r="AA614" s="42">
        <f>IF(M614="","",M614)</f>
        <v>46136</v>
      </c>
      <c r="AD614" s="2" t="str">
        <f>VLOOKUP($A614,MA_KH!$A:$Q,MA_KH!O$1,0)</f>
        <v>MEGA</v>
      </c>
      <c r="AE614" s="2" t="str">
        <f>VLOOKUP($A614,MA_KH!$A:$Q,MA_KH!P$1,0)</f>
        <v>CÔNG TY TNHH MM MEGA MARKET (VIỆT NAM)</v>
      </c>
    </row>
    <row r="615" spans="1:31" ht="25.5" customHeight="1">
      <c r="A615" s="54" t="s">
        <v>16310</v>
      </c>
      <c r="B615" s="54" t="s">
        <v>196</v>
      </c>
      <c r="C615" s="55">
        <v>46093</v>
      </c>
      <c r="D615" s="54" t="s">
        <v>17579</v>
      </c>
      <c r="E615" s="55">
        <v>46098</v>
      </c>
      <c r="F615" s="54" t="s">
        <v>19493</v>
      </c>
      <c r="G615" s="54" t="s">
        <v>17580</v>
      </c>
      <c r="H615" s="56">
        <v>700000</v>
      </c>
      <c r="I615" s="63">
        <v>0</v>
      </c>
      <c r="J615" s="56">
        <v>56000</v>
      </c>
      <c r="K615" s="65">
        <v>756000</v>
      </c>
      <c r="L615" s="64" t="s">
        <v>17236</v>
      </c>
      <c r="M615" s="6">
        <v>46136</v>
      </c>
      <c r="O615" s="32">
        <f>IF(Table1[[#This Row],[Phân loại]]="Tồn đầu kỳ",Table1[[#This Row],[Tổng giá trị]],0)</f>
        <v>0</v>
      </c>
      <c r="P615" s="7">
        <f>IF(Table1[[#This Row],[Số còn phải thu ĐK]]&lt;&gt;0,0,IF(Table1[[#This Row],[Phân loại]]="Bán hàng",Table1[[#This Row],[Tổng giá trị]],-Table1[[#This Row],[Tổng giá trị]]))</f>
        <v>756000</v>
      </c>
      <c r="Q615" s="32">
        <f>IF(M615&lt;&gt;"",IF(O615&lt;&gt;0,O615,P615),0)</f>
        <v>756000</v>
      </c>
      <c r="R615" s="7">
        <f>Table1[[#This Row],[Số còn phải thu ĐK]]+Table1[[#This Row],[Giá Trị HD sau CK]]-Table1[[#This Row],[Số tiền đã thu]]</f>
        <v>0</v>
      </c>
      <c r="S615" s="6">
        <f>IF(Table1[[#This Row],[Ngày hóa đơn]]&lt;&gt;"",Table1[[#This Row],[Ngày hóa đơn]],IF(Table1[[#This Row],[Ngày hạch toán]]&lt;&gt;"",Table1[[#This Row],[Ngày hạch toán]],""))</f>
        <v>46098</v>
      </c>
      <c r="T615" s="7"/>
      <c r="U615" s="6">
        <f>IF(Table1[[#This Row],[Ngày tính CN]]="","",S615+T615)</f>
        <v>46098</v>
      </c>
      <c r="V615" s="32">
        <f ca="1">IF(Table1[[#This Row],[Hạn thanh toán]]="","",IF((U615-NOW())&lt;0,0,(U615-NOW())))</f>
        <v>0</v>
      </c>
      <c r="W615" s="32"/>
      <c r="X615" s="32" t="str">
        <f ca="1">IF(OR(U615="",R615=0),"",IF((U615-NOW())&lt;0,-(U615-NOW()),0))</f>
        <v/>
      </c>
      <c r="Y615" s="2" t="str">
        <f>IF(R615=0,"Đã thanh toán",IF(X615="","",IF(X615&lt;=0,"Chưa đến hạn thanh toán",IF(X615&lt;=30,"Nợ quá hạn 30 ngày",IF(X615&lt;=60,"Nợ quá hạn từ 30 ngày đến 60 ngày",IF(X615&lt;=90,"Nợ quá hạn từ 60 ngày đến 90 ngày",IF(X615&lt;=120,"Nợ quá hạn từ 90 ngày đến 120 ngày","Nợ quá hạn hơn 120 ngày có khả năng mất thanh toán")))))))</f>
        <v>Đã thanh toán</v>
      </c>
      <c r="Z615" s="42">
        <f>IF(S615="","",S615)</f>
        <v>46098</v>
      </c>
      <c r="AA615" s="42">
        <f>IF(M615="","",M615)</f>
        <v>46136</v>
      </c>
      <c r="AD615" s="2" t="str">
        <f>VLOOKUP($A615,MA_KH!$A:$Q,MA_KH!O$1,0)</f>
        <v>MEGA</v>
      </c>
      <c r="AE615" s="2" t="str">
        <f>VLOOKUP($A615,MA_KH!$A:$Q,MA_KH!P$1,0)</f>
        <v>CÔNG TY TNHH MM MEGA MARKET (VIỆT NAM)</v>
      </c>
    </row>
    <row r="616" spans="1:31" ht="25.5" customHeight="1">
      <c r="A616" s="54" t="s">
        <v>16295</v>
      </c>
      <c r="B616" s="54" t="s">
        <v>198</v>
      </c>
      <c r="C616" s="55">
        <v>46093</v>
      </c>
      <c r="D616" s="54" t="s">
        <v>17581</v>
      </c>
      <c r="E616" s="55">
        <v>46098</v>
      </c>
      <c r="F616" s="54" t="s">
        <v>19494</v>
      </c>
      <c r="G616" s="54" t="s">
        <v>17582</v>
      </c>
      <c r="H616" s="56">
        <v>2143180</v>
      </c>
      <c r="I616" s="63">
        <v>0</v>
      </c>
      <c r="J616" s="56">
        <v>171454</v>
      </c>
      <c r="K616" s="65">
        <v>2314634</v>
      </c>
      <c r="L616" s="64" t="s">
        <v>17236</v>
      </c>
      <c r="M616" s="6">
        <v>46136</v>
      </c>
      <c r="O616" s="32">
        <f>IF(Table1[[#This Row],[Phân loại]]="Tồn đầu kỳ",Table1[[#This Row],[Tổng giá trị]],0)</f>
        <v>0</v>
      </c>
      <c r="P616" s="7">
        <f>IF(Table1[[#This Row],[Số còn phải thu ĐK]]&lt;&gt;0,0,IF(Table1[[#This Row],[Phân loại]]="Bán hàng",Table1[[#This Row],[Tổng giá trị]],-Table1[[#This Row],[Tổng giá trị]]))</f>
        <v>2314634</v>
      </c>
      <c r="Q616" s="32">
        <f>IF(M616&lt;&gt;"",IF(O616&lt;&gt;0,O616,P616),0)</f>
        <v>2314634</v>
      </c>
      <c r="R616" s="7">
        <f>Table1[[#This Row],[Số còn phải thu ĐK]]+Table1[[#This Row],[Giá Trị HD sau CK]]-Table1[[#This Row],[Số tiền đã thu]]</f>
        <v>0</v>
      </c>
      <c r="S616" s="6">
        <f>IF(Table1[[#This Row],[Ngày hóa đơn]]&lt;&gt;"",Table1[[#This Row],[Ngày hóa đơn]],IF(Table1[[#This Row],[Ngày hạch toán]]&lt;&gt;"",Table1[[#This Row],[Ngày hạch toán]],""))</f>
        <v>46098</v>
      </c>
      <c r="T616" s="7"/>
      <c r="U616" s="6">
        <f>IF(Table1[[#This Row],[Ngày tính CN]]="","",S616+T616)</f>
        <v>46098</v>
      </c>
      <c r="V616" s="32">
        <f ca="1">IF(Table1[[#This Row],[Hạn thanh toán]]="","",IF((U616-NOW())&lt;0,0,(U616-NOW())))</f>
        <v>0</v>
      </c>
      <c r="W616" s="32"/>
      <c r="X616" s="32" t="str">
        <f ca="1">IF(OR(U616="",R616=0),"",IF((U616-NOW())&lt;0,-(U616-NOW()),0))</f>
        <v/>
      </c>
      <c r="Y616" s="2" t="str">
        <f>IF(R616=0,"Đã thanh toán",IF(X616="","",IF(X616&lt;=0,"Chưa đến hạn thanh toán",IF(X616&lt;=30,"Nợ quá hạn 30 ngày",IF(X616&lt;=60,"Nợ quá hạn từ 30 ngày đến 60 ngày",IF(X616&lt;=90,"Nợ quá hạn từ 60 ngày đến 90 ngày",IF(X616&lt;=120,"Nợ quá hạn từ 90 ngày đến 120 ngày","Nợ quá hạn hơn 120 ngày có khả năng mất thanh toán")))))))</f>
        <v>Đã thanh toán</v>
      </c>
      <c r="Z616" s="42">
        <f>IF(S616="","",S616)</f>
        <v>46098</v>
      </c>
      <c r="AA616" s="42">
        <f>IF(M616="","",M616)</f>
        <v>46136</v>
      </c>
      <c r="AD616" s="2" t="str">
        <f>VLOOKUP($A616,MA_KH!$A:$Q,MA_KH!O$1,0)</f>
        <v>MEGA</v>
      </c>
      <c r="AE616" s="2" t="str">
        <f>VLOOKUP($A616,MA_KH!$A:$Q,MA_KH!P$1,0)</f>
        <v>CÔNG TY TNHH MM MEGA MARKET (VIỆT NAM)</v>
      </c>
    </row>
    <row r="617" spans="1:31" ht="25.5" customHeight="1">
      <c r="A617" s="54" t="s">
        <v>16291</v>
      </c>
      <c r="B617" s="54" t="s">
        <v>200</v>
      </c>
      <c r="C617" s="55">
        <v>46093</v>
      </c>
      <c r="D617" s="54" t="s">
        <v>17583</v>
      </c>
      <c r="E617" s="55">
        <v>46098</v>
      </c>
      <c r="F617" s="54" t="s">
        <v>19495</v>
      </c>
      <c r="G617" s="54" t="s">
        <v>17584</v>
      </c>
      <c r="H617" s="56">
        <v>3260160</v>
      </c>
      <c r="I617" s="63">
        <v>0</v>
      </c>
      <c r="J617" s="56">
        <v>260813</v>
      </c>
      <c r="K617" s="65">
        <v>3520973</v>
      </c>
      <c r="L617" s="64" t="s">
        <v>17236</v>
      </c>
      <c r="M617" s="6">
        <v>46136</v>
      </c>
      <c r="O617" s="32">
        <f>IF(Table1[[#This Row],[Phân loại]]="Tồn đầu kỳ",Table1[[#This Row],[Tổng giá trị]],0)</f>
        <v>0</v>
      </c>
      <c r="P617" s="7">
        <f>IF(Table1[[#This Row],[Số còn phải thu ĐK]]&lt;&gt;0,0,IF(Table1[[#This Row],[Phân loại]]="Bán hàng",Table1[[#This Row],[Tổng giá trị]],-Table1[[#This Row],[Tổng giá trị]]))</f>
        <v>3520973</v>
      </c>
      <c r="Q617" s="32">
        <f>IF(M617&lt;&gt;"",IF(O617&lt;&gt;0,O617,P617),0)</f>
        <v>3520973</v>
      </c>
      <c r="R617" s="7">
        <f>Table1[[#This Row],[Số còn phải thu ĐK]]+Table1[[#This Row],[Giá Trị HD sau CK]]-Table1[[#This Row],[Số tiền đã thu]]</f>
        <v>0</v>
      </c>
      <c r="S617" s="6">
        <f>IF(Table1[[#This Row],[Ngày hóa đơn]]&lt;&gt;"",Table1[[#This Row],[Ngày hóa đơn]],IF(Table1[[#This Row],[Ngày hạch toán]]&lt;&gt;"",Table1[[#This Row],[Ngày hạch toán]],""))</f>
        <v>46098</v>
      </c>
      <c r="T617" s="7"/>
      <c r="U617" s="6">
        <f>IF(Table1[[#This Row],[Ngày tính CN]]="","",S617+T617)</f>
        <v>46098</v>
      </c>
      <c r="V617" s="32">
        <f ca="1">IF(Table1[[#This Row],[Hạn thanh toán]]="","",IF((U617-NOW())&lt;0,0,(U617-NOW())))</f>
        <v>0</v>
      </c>
      <c r="W617" s="32"/>
      <c r="X617" s="32" t="str">
        <f ca="1">IF(OR(U617="",R617=0),"",IF((U617-NOW())&lt;0,-(U617-NOW()),0))</f>
        <v/>
      </c>
      <c r="Y617" s="2" t="str">
        <f>IF(R617=0,"Đã thanh toán",IF(X617="","",IF(X617&lt;=0,"Chưa đến hạn thanh toán",IF(X617&lt;=30,"Nợ quá hạn 30 ngày",IF(X617&lt;=60,"Nợ quá hạn từ 30 ngày đến 60 ngày",IF(X617&lt;=90,"Nợ quá hạn từ 60 ngày đến 90 ngày",IF(X617&lt;=120,"Nợ quá hạn từ 90 ngày đến 120 ngày","Nợ quá hạn hơn 120 ngày có khả năng mất thanh toán")))))))</f>
        <v>Đã thanh toán</v>
      </c>
      <c r="Z617" s="42">
        <f>IF(S617="","",S617)</f>
        <v>46098</v>
      </c>
      <c r="AA617" s="42">
        <f>IF(M617="","",M617)</f>
        <v>46136</v>
      </c>
      <c r="AD617" s="2" t="str">
        <f>VLOOKUP($A617,MA_KH!$A:$Q,MA_KH!O$1,0)</f>
        <v>MEGA</v>
      </c>
      <c r="AE617" s="2" t="str">
        <f>VLOOKUP($A617,MA_KH!$A:$Q,MA_KH!P$1,0)</f>
        <v>CÔNG TY TNHH MM MEGA MARKET (VIỆT NAM)</v>
      </c>
    </row>
    <row r="618" spans="1:31" ht="25.5" customHeight="1">
      <c r="A618" s="54" t="s">
        <v>16303</v>
      </c>
      <c r="B618" s="54" t="s">
        <v>102</v>
      </c>
      <c r="C618" s="55">
        <v>46093</v>
      </c>
      <c r="D618" s="54" t="s">
        <v>17585</v>
      </c>
      <c r="E618" s="55">
        <v>46098</v>
      </c>
      <c r="F618" s="54" t="s">
        <v>19496</v>
      </c>
      <c r="G618" s="54" t="s">
        <v>17586</v>
      </c>
      <c r="H618" s="56">
        <v>1736965</v>
      </c>
      <c r="I618" s="63">
        <v>0</v>
      </c>
      <c r="J618" s="56">
        <v>138957</v>
      </c>
      <c r="K618" s="65">
        <v>1875922</v>
      </c>
      <c r="L618" s="64" t="s">
        <v>17236</v>
      </c>
      <c r="M618" s="6">
        <v>46136</v>
      </c>
      <c r="O618" s="32">
        <f>IF(Table1[[#This Row],[Phân loại]]="Tồn đầu kỳ",Table1[[#This Row],[Tổng giá trị]],0)</f>
        <v>0</v>
      </c>
      <c r="P618" s="7">
        <f>IF(Table1[[#This Row],[Số còn phải thu ĐK]]&lt;&gt;0,0,IF(Table1[[#This Row],[Phân loại]]="Bán hàng",Table1[[#This Row],[Tổng giá trị]],-Table1[[#This Row],[Tổng giá trị]]))</f>
        <v>1875922</v>
      </c>
      <c r="Q618" s="32">
        <f>IF(M618&lt;&gt;"",IF(O618&lt;&gt;0,O618,P618),0)</f>
        <v>1875922</v>
      </c>
      <c r="R618" s="7">
        <f>Table1[[#This Row],[Số còn phải thu ĐK]]+Table1[[#This Row],[Giá Trị HD sau CK]]-Table1[[#This Row],[Số tiền đã thu]]</f>
        <v>0</v>
      </c>
      <c r="S618" s="6">
        <f>IF(Table1[[#This Row],[Ngày hóa đơn]]&lt;&gt;"",Table1[[#This Row],[Ngày hóa đơn]],IF(Table1[[#This Row],[Ngày hạch toán]]&lt;&gt;"",Table1[[#This Row],[Ngày hạch toán]],""))</f>
        <v>46098</v>
      </c>
      <c r="T618" s="7"/>
      <c r="U618" s="6">
        <f>IF(Table1[[#This Row],[Ngày tính CN]]="","",S618+T618)</f>
        <v>46098</v>
      </c>
      <c r="V618" s="32">
        <f ca="1">IF(Table1[[#This Row],[Hạn thanh toán]]="","",IF((U618-NOW())&lt;0,0,(U618-NOW())))</f>
        <v>0</v>
      </c>
      <c r="W618" s="32"/>
      <c r="X618" s="32" t="str">
        <f ca="1">IF(OR(U618="",R618=0),"",IF((U618-NOW())&lt;0,-(U618-NOW()),0))</f>
        <v/>
      </c>
      <c r="Y618" s="2" t="str">
        <f>IF(R618=0,"Đã thanh toán",IF(X618="","",IF(X618&lt;=0,"Chưa đến hạn thanh toán",IF(X618&lt;=30,"Nợ quá hạn 30 ngày",IF(X618&lt;=60,"Nợ quá hạn từ 30 ngày đến 60 ngày",IF(X618&lt;=90,"Nợ quá hạn từ 60 ngày đến 90 ngày",IF(X618&lt;=120,"Nợ quá hạn từ 90 ngày đến 120 ngày","Nợ quá hạn hơn 120 ngày có khả năng mất thanh toán")))))))</f>
        <v>Đã thanh toán</v>
      </c>
      <c r="Z618" s="42">
        <f>IF(S618="","",S618)</f>
        <v>46098</v>
      </c>
      <c r="AA618" s="42">
        <f>IF(M618="","",M618)</f>
        <v>46136</v>
      </c>
      <c r="AD618" s="2" t="str">
        <f>VLOOKUP($A618,MA_KH!$A:$Q,MA_KH!O$1,0)</f>
        <v>MEGA</v>
      </c>
      <c r="AE618" s="2" t="str">
        <f>VLOOKUP($A618,MA_KH!$A:$Q,MA_KH!P$1,0)</f>
        <v>CÔNG TY TNHH MM MEGA MARKET (VIỆT NAM)</v>
      </c>
    </row>
    <row r="619" spans="1:31" ht="25.5" customHeight="1">
      <c r="A619" s="54" t="s">
        <v>16291</v>
      </c>
      <c r="B619" s="54" t="s">
        <v>200</v>
      </c>
      <c r="C619" s="55">
        <v>46097</v>
      </c>
      <c r="D619" s="54" t="s">
        <v>17587</v>
      </c>
      <c r="E619" s="55">
        <v>46101</v>
      </c>
      <c r="F619" s="54" t="s">
        <v>19497</v>
      </c>
      <c r="G619" s="54" t="s">
        <v>17588</v>
      </c>
      <c r="H619" s="56">
        <v>725000</v>
      </c>
      <c r="I619" s="63">
        <v>0</v>
      </c>
      <c r="J619" s="56">
        <v>58000</v>
      </c>
      <c r="K619" s="65">
        <v>783000</v>
      </c>
      <c r="L619" s="64" t="s">
        <v>17236</v>
      </c>
      <c r="M619" s="6">
        <v>46136</v>
      </c>
      <c r="O619" s="32">
        <f>IF(Table1[[#This Row],[Phân loại]]="Tồn đầu kỳ",Table1[[#This Row],[Tổng giá trị]],0)</f>
        <v>0</v>
      </c>
      <c r="P619" s="7">
        <f>IF(Table1[[#This Row],[Số còn phải thu ĐK]]&lt;&gt;0,0,IF(Table1[[#This Row],[Phân loại]]="Bán hàng",Table1[[#This Row],[Tổng giá trị]],-Table1[[#This Row],[Tổng giá trị]]))</f>
        <v>783000</v>
      </c>
      <c r="Q619" s="32">
        <f>IF(M619&lt;&gt;"",IF(O619&lt;&gt;0,O619,P619),0)</f>
        <v>783000</v>
      </c>
      <c r="R619" s="7">
        <f>Table1[[#This Row],[Số còn phải thu ĐK]]+Table1[[#This Row],[Giá Trị HD sau CK]]-Table1[[#This Row],[Số tiền đã thu]]</f>
        <v>0</v>
      </c>
      <c r="S619" s="6">
        <f>IF(Table1[[#This Row],[Ngày hóa đơn]]&lt;&gt;"",Table1[[#This Row],[Ngày hóa đơn]],IF(Table1[[#This Row],[Ngày hạch toán]]&lt;&gt;"",Table1[[#This Row],[Ngày hạch toán]],""))</f>
        <v>46101</v>
      </c>
      <c r="T619" s="7"/>
      <c r="U619" s="6">
        <f>IF(Table1[[#This Row],[Ngày tính CN]]="","",S619+T619)</f>
        <v>46101</v>
      </c>
      <c r="V619" s="32">
        <f ca="1">IF(Table1[[#This Row],[Hạn thanh toán]]="","",IF((U619-NOW())&lt;0,0,(U619-NOW())))</f>
        <v>0</v>
      </c>
      <c r="W619" s="32"/>
      <c r="X619" s="32" t="str">
        <f ca="1">IF(OR(U619="",R619=0),"",IF((U619-NOW())&lt;0,-(U619-NOW()),0))</f>
        <v/>
      </c>
      <c r="Y619" s="2" t="str">
        <f>IF(R619=0,"Đã thanh toán",IF(X619="","",IF(X619&lt;=0,"Chưa đến hạn thanh toán",IF(X619&lt;=30,"Nợ quá hạn 30 ngày",IF(X619&lt;=60,"Nợ quá hạn từ 30 ngày đến 60 ngày",IF(X619&lt;=90,"Nợ quá hạn từ 60 ngày đến 90 ngày",IF(X619&lt;=120,"Nợ quá hạn từ 90 ngày đến 120 ngày","Nợ quá hạn hơn 120 ngày có khả năng mất thanh toán")))))))</f>
        <v>Đã thanh toán</v>
      </c>
      <c r="Z619" s="42">
        <f>IF(S619="","",S619)</f>
        <v>46101</v>
      </c>
      <c r="AA619" s="42">
        <f>IF(M619="","",M619)</f>
        <v>46136</v>
      </c>
      <c r="AD619" s="2" t="str">
        <f>VLOOKUP($A619,MA_KH!$A:$Q,MA_KH!O$1,0)</f>
        <v>MEGA</v>
      </c>
      <c r="AE619" s="2" t="str">
        <f>VLOOKUP($A619,MA_KH!$A:$Q,MA_KH!P$1,0)</f>
        <v>CÔNG TY TNHH MM MEGA MARKET (VIỆT NAM)</v>
      </c>
    </row>
    <row r="620" spans="1:31" ht="25.5" customHeight="1">
      <c r="A620" s="54" t="s">
        <v>16295</v>
      </c>
      <c r="B620" s="54" t="s">
        <v>198</v>
      </c>
      <c r="C620" s="55">
        <v>46097</v>
      </c>
      <c r="D620" s="54" t="s">
        <v>17589</v>
      </c>
      <c r="E620" s="55">
        <v>46101</v>
      </c>
      <c r="F620" s="54" t="s">
        <v>19498</v>
      </c>
      <c r="G620" s="54" t="s">
        <v>17590</v>
      </c>
      <c r="H620" s="56">
        <v>2645010</v>
      </c>
      <c r="I620" s="63">
        <v>0</v>
      </c>
      <c r="J620" s="56">
        <v>211601</v>
      </c>
      <c r="K620" s="65">
        <v>2856611</v>
      </c>
      <c r="L620" s="64" t="s">
        <v>17236</v>
      </c>
      <c r="M620" s="6">
        <v>46136</v>
      </c>
      <c r="O620" s="32">
        <f>IF(Table1[[#This Row],[Phân loại]]="Tồn đầu kỳ",Table1[[#This Row],[Tổng giá trị]],0)</f>
        <v>0</v>
      </c>
      <c r="P620" s="7">
        <f>IF(Table1[[#This Row],[Số còn phải thu ĐK]]&lt;&gt;0,0,IF(Table1[[#This Row],[Phân loại]]="Bán hàng",Table1[[#This Row],[Tổng giá trị]],-Table1[[#This Row],[Tổng giá trị]]))</f>
        <v>2856611</v>
      </c>
      <c r="Q620" s="32">
        <f>IF(M620&lt;&gt;"",IF(O620&lt;&gt;0,O620,P620),0)</f>
        <v>2856611</v>
      </c>
      <c r="R620" s="7">
        <f>Table1[[#This Row],[Số còn phải thu ĐK]]+Table1[[#This Row],[Giá Trị HD sau CK]]-Table1[[#This Row],[Số tiền đã thu]]</f>
        <v>0</v>
      </c>
      <c r="S620" s="6">
        <f>IF(Table1[[#This Row],[Ngày hóa đơn]]&lt;&gt;"",Table1[[#This Row],[Ngày hóa đơn]],IF(Table1[[#This Row],[Ngày hạch toán]]&lt;&gt;"",Table1[[#This Row],[Ngày hạch toán]],""))</f>
        <v>46101</v>
      </c>
      <c r="T620" s="7"/>
      <c r="U620" s="6">
        <f>IF(Table1[[#This Row],[Ngày tính CN]]="","",S620+T620)</f>
        <v>46101</v>
      </c>
      <c r="V620" s="32">
        <f ca="1">IF(Table1[[#This Row],[Hạn thanh toán]]="","",IF((U620-NOW())&lt;0,0,(U620-NOW())))</f>
        <v>0</v>
      </c>
      <c r="W620" s="32"/>
      <c r="X620" s="32" t="str">
        <f ca="1">IF(OR(U620="",R620=0),"",IF((U620-NOW())&lt;0,-(U620-NOW()),0))</f>
        <v/>
      </c>
      <c r="Y620" s="2" t="str">
        <f>IF(R620=0,"Đã thanh toán",IF(X620="","",IF(X620&lt;=0,"Chưa đến hạn thanh toán",IF(X620&lt;=30,"Nợ quá hạn 30 ngày",IF(X620&lt;=60,"Nợ quá hạn từ 30 ngày đến 60 ngày",IF(X620&lt;=90,"Nợ quá hạn từ 60 ngày đến 90 ngày",IF(X620&lt;=120,"Nợ quá hạn từ 90 ngày đến 120 ngày","Nợ quá hạn hơn 120 ngày có khả năng mất thanh toán")))))))</f>
        <v>Đã thanh toán</v>
      </c>
      <c r="Z620" s="42">
        <f>IF(S620="","",S620)</f>
        <v>46101</v>
      </c>
      <c r="AA620" s="42">
        <f>IF(M620="","",M620)</f>
        <v>46136</v>
      </c>
      <c r="AD620" s="2" t="str">
        <f>VLOOKUP($A620,MA_KH!$A:$Q,MA_KH!O$1,0)</f>
        <v>MEGA</v>
      </c>
      <c r="AE620" s="2" t="str">
        <f>VLOOKUP($A620,MA_KH!$A:$Q,MA_KH!P$1,0)</f>
        <v>CÔNG TY TNHH MM MEGA MARKET (VIỆT NAM)</v>
      </c>
    </row>
    <row r="621" spans="1:31" ht="25.5" customHeight="1">
      <c r="A621" s="54" t="s">
        <v>16303</v>
      </c>
      <c r="B621" s="54" t="s">
        <v>102</v>
      </c>
      <c r="C621" s="55">
        <v>46097</v>
      </c>
      <c r="D621" s="54" t="s">
        <v>17591</v>
      </c>
      <c r="E621" s="55">
        <v>46104</v>
      </c>
      <c r="F621" s="54" t="s">
        <v>19499</v>
      </c>
      <c r="G621" s="54" t="s">
        <v>17592</v>
      </c>
      <c r="H621" s="56">
        <v>11577496</v>
      </c>
      <c r="I621" s="63">
        <v>0</v>
      </c>
      <c r="J621" s="56">
        <v>926200</v>
      </c>
      <c r="K621" s="65">
        <v>12503696</v>
      </c>
      <c r="L621" s="64" t="s">
        <v>17236</v>
      </c>
      <c r="M621" s="6">
        <v>46136</v>
      </c>
      <c r="O621" s="32">
        <f>IF(Table1[[#This Row],[Phân loại]]="Tồn đầu kỳ",Table1[[#This Row],[Tổng giá trị]],0)</f>
        <v>0</v>
      </c>
      <c r="P621" s="7">
        <f>IF(Table1[[#This Row],[Số còn phải thu ĐK]]&lt;&gt;0,0,IF(Table1[[#This Row],[Phân loại]]="Bán hàng",Table1[[#This Row],[Tổng giá trị]],-Table1[[#This Row],[Tổng giá trị]]))</f>
        <v>12503696</v>
      </c>
      <c r="Q621" s="32">
        <f>IF(M621&lt;&gt;"",IF(O621&lt;&gt;0,O621,P621),0)</f>
        <v>12503696</v>
      </c>
      <c r="R621" s="7">
        <f>Table1[[#This Row],[Số còn phải thu ĐK]]+Table1[[#This Row],[Giá Trị HD sau CK]]-Table1[[#This Row],[Số tiền đã thu]]</f>
        <v>0</v>
      </c>
      <c r="S621" s="6">
        <f>IF(Table1[[#This Row],[Ngày hóa đơn]]&lt;&gt;"",Table1[[#This Row],[Ngày hóa đơn]],IF(Table1[[#This Row],[Ngày hạch toán]]&lt;&gt;"",Table1[[#This Row],[Ngày hạch toán]],""))</f>
        <v>46104</v>
      </c>
      <c r="T621" s="7"/>
      <c r="U621" s="6">
        <f>IF(Table1[[#This Row],[Ngày tính CN]]="","",S621+T621)</f>
        <v>46104</v>
      </c>
      <c r="V621" s="32">
        <f ca="1">IF(Table1[[#This Row],[Hạn thanh toán]]="","",IF((U621-NOW())&lt;0,0,(U621-NOW())))</f>
        <v>0</v>
      </c>
      <c r="W621" s="32"/>
      <c r="X621" s="32" t="str">
        <f ca="1">IF(OR(U621="",R621=0),"",IF((U621-NOW())&lt;0,-(U621-NOW()),0))</f>
        <v/>
      </c>
      <c r="Y621" s="2" t="str">
        <f>IF(R621=0,"Đã thanh toán",IF(X621="","",IF(X621&lt;=0,"Chưa đến hạn thanh toán",IF(X621&lt;=30,"Nợ quá hạn 30 ngày",IF(X621&lt;=60,"Nợ quá hạn từ 30 ngày đến 60 ngày",IF(X621&lt;=90,"Nợ quá hạn từ 60 ngày đến 90 ngày",IF(X621&lt;=120,"Nợ quá hạn từ 90 ngày đến 120 ngày","Nợ quá hạn hơn 120 ngày có khả năng mất thanh toán")))))))</f>
        <v>Đã thanh toán</v>
      </c>
      <c r="Z621" s="42">
        <f>IF(S621="","",S621)</f>
        <v>46104</v>
      </c>
      <c r="AA621" s="42">
        <f>IF(M621="","",M621)</f>
        <v>46136</v>
      </c>
      <c r="AD621" s="2" t="str">
        <f>VLOOKUP($A621,MA_KH!$A:$Q,MA_KH!O$1,0)</f>
        <v>MEGA</v>
      </c>
      <c r="AE621" s="2" t="str">
        <f>VLOOKUP($A621,MA_KH!$A:$Q,MA_KH!P$1,0)</f>
        <v>CÔNG TY TNHH MM MEGA MARKET (VIỆT NAM)</v>
      </c>
    </row>
    <row r="622" spans="1:31" ht="25.5" customHeight="1">
      <c r="A622" s="54" t="s">
        <v>16299</v>
      </c>
      <c r="B622" s="54" t="s">
        <v>190</v>
      </c>
      <c r="C622" s="55">
        <v>46097</v>
      </c>
      <c r="D622" s="54" t="s">
        <v>17593</v>
      </c>
      <c r="E622" s="55">
        <v>46097</v>
      </c>
      <c r="F622" s="54" t="s">
        <v>19500</v>
      </c>
      <c r="G622" s="54" t="s">
        <v>17222</v>
      </c>
      <c r="H622" s="56">
        <v>4402315</v>
      </c>
      <c r="I622" s="63">
        <v>0</v>
      </c>
      <c r="J622" s="56">
        <v>352184</v>
      </c>
      <c r="K622" s="65">
        <v>4754499</v>
      </c>
      <c r="L622" s="64" t="s">
        <v>17238</v>
      </c>
      <c r="M622" s="6">
        <v>46105</v>
      </c>
      <c r="O622" s="32">
        <f>IF(Table1[[#This Row],[Phân loại]]="Tồn đầu kỳ",Table1[[#This Row],[Tổng giá trị]],0)</f>
        <v>0</v>
      </c>
      <c r="P622" s="7">
        <f>IF(Table1[[#This Row],[Số còn phải thu ĐK]]&lt;&gt;0,0,IF(Table1[[#This Row],[Phân loại]]="Bán hàng",Table1[[#This Row],[Tổng giá trị]],-Table1[[#This Row],[Tổng giá trị]]))</f>
        <v>-4754499</v>
      </c>
      <c r="Q622" s="32">
        <f>IF(M622&lt;&gt;"",IF(O622&lt;&gt;0,O622,P622),0)</f>
        <v>-4754499</v>
      </c>
      <c r="R622" s="7">
        <f>Table1[[#This Row],[Số còn phải thu ĐK]]+Table1[[#This Row],[Giá Trị HD sau CK]]-Table1[[#This Row],[Số tiền đã thu]]</f>
        <v>0</v>
      </c>
      <c r="S622" s="6">
        <f>IF(Table1[[#This Row],[Ngày hóa đơn]]&lt;&gt;"",Table1[[#This Row],[Ngày hóa đơn]],IF(Table1[[#This Row],[Ngày hạch toán]]&lt;&gt;"",Table1[[#This Row],[Ngày hạch toán]],""))</f>
        <v>46097</v>
      </c>
      <c r="T622" s="7"/>
      <c r="U622" s="6">
        <f>IF(Table1[[#This Row],[Ngày tính CN]]="","",S622+T622)</f>
        <v>46097</v>
      </c>
      <c r="V622" s="32">
        <f ca="1">IF(Table1[[#This Row],[Hạn thanh toán]]="","",IF((U622-NOW())&lt;0,0,(U622-NOW())))</f>
        <v>0</v>
      </c>
      <c r="W622" s="32"/>
      <c r="X622" s="32" t="str">
        <f ca="1">IF(OR(U622="",R622=0),"",IF((U622-NOW())&lt;0,-(U622-NOW()),0))</f>
        <v/>
      </c>
      <c r="Y622" s="2" t="str">
        <f>IF(R622=0,"Đã thanh toán",IF(X622="","",IF(X622&lt;=0,"Chưa đến hạn thanh toán",IF(X622&lt;=30,"Nợ quá hạn 30 ngày",IF(X622&lt;=60,"Nợ quá hạn từ 30 ngày đến 60 ngày",IF(X622&lt;=90,"Nợ quá hạn từ 60 ngày đến 90 ngày",IF(X622&lt;=120,"Nợ quá hạn từ 90 ngày đến 120 ngày","Nợ quá hạn hơn 120 ngày có khả năng mất thanh toán")))))))</f>
        <v>Đã thanh toán</v>
      </c>
      <c r="Z622" s="42">
        <f>IF(S622="","",S622)</f>
        <v>46097</v>
      </c>
      <c r="AA622" s="42">
        <f>IF(M622="","",M622)</f>
        <v>46105</v>
      </c>
      <c r="AD622" s="2" t="str">
        <f>VLOOKUP($A622,MA_KH!$A:$Q,MA_KH!O$1,0)</f>
        <v>MEGA</v>
      </c>
      <c r="AE622" s="2" t="str">
        <f>VLOOKUP($A622,MA_KH!$A:$Q,MA_KH!P$1,0)</f>
        <v>CÔNG TY TNHH MM MEGA MARKET (VIỆT NAM)</v>
      </c>
    </row>
    <row r="623" spans="1:31" ht="25.5" customHeight="1">
      <c r="A623" s="54" t="s">
        <v>16299</v>
      </c>
      <c r="B623" s="54" t="s">
        <v>190</v>
      </c>
      <c r="C623" s="55">
        <v>46098</v>
      </c>
      <c r="D623" s="54" t="s">
        <v>17594</v>
      </c>
      <c r="E623" s="55">
        <v>46101</v>
      </c>
      <c r="F623" s="54" t="s">
        <v>19501</v>
      </c>
      <c r="G623" s="54" t="s">
        <v>17595</v>
      </c>
      <c r="H623" s="56">
        <v>6429540</v>
      </c>
      <c r="I623" s="63">
        <v>0</v>
      </c>
      <c r="J623" s="56">
        <v>514363</v>
      </c>
      <c r="K623" s="65">
        <v>6943903</v>
      </c>
      <c r="L623" s="64" t="s">
        <v>17236</v>
      </c>
      <c r="M623" s="6">
        <v>46136</v>
      </c>
      <c r="O623" s="32">
        <f>IF(Table1[[#This Row],[Phân loại]]="Tồn đầu kỳ",Table1[[#This Row],[Tổng giá trị]],0)</f>
        <v>0</v>
      </c>
      <c r="P623" s="7">
        <f>IF(Table1[[#This Row],[Số còn phải thu ĐK]]&lt;&gt;0,0,IF(Table1[[#This Row],[Phân loại]]="Bán hàng",Table1[[#This Row],[Tổng giá trị]],-Table1[[#This Row],[Tổng giá trị]]))</f>
        <v>6943903</v>
      </c>
      <c r="Q623" s="32">
        <f>IF(M623&lt;&gt;"",IF(O623&lt;&gt;0,O623,P623),0)</f>
        <v>6943903</v>
      </c>
      <c r="R623" s="7">
        <f>Table1[[#This Row],[Số còn phải thu ĐK]]+Table1[[#This Row],[Giá Trị HD sau CK]]-Table1[[#This Row],[Số tiền đã thu]]</f>
        <v>0</v>
      </c>
      <c r="S623" s="6">
        <f>IF(Table1[[#This Row],[Ngày hóa đơn]]&lt;&gt;"",Table1[[#This Row],[Ngày hóa đơn]],IF(Table1[[#This Row],[Ngày hạch toán]]&lt;&gt;"",Table1[[#This Row],[Ngày hạch toán]],""))</f>
        <v>46101</v>
      </c>
      <c r="T623" s="7"/>
      <c r="U623" s="6">
        <f>IF(Table1[[#This Row],[Ngày tính CN]]="","",S623+T623)</f>
        <v>46101</v>
      </c>
      <c r="V623" s="32">
        <f ca="1">IF(Table1[[#This Row],[Hạn thanh toán]]="","",IF((U623-NOW())&lt;0,0,(U623-NOW())))</f>
        <v>0</v>
      </c>
      <c r="W623" s="32"/>
      <c r="X623" s="32" t="str">
        <f ca="1">IF(OR(U623="",R623=0),"",IF((U623-NOW())&lt;0,-(U623-NOW()),0))</f>
        <v/>
      </c>
      <c r="Y623" s="2" t="str">
        <f>IF(R623=0,"Đã thanh toán",IF(X623="","",IF(X623&lt;=0,"Chưa đến hạn thanh toán",IF(X623&lt;=30,"Nợ quá hạn 30 ngày",IF(X623&lt;=60,"Nợ quá hạn từ 30 ngày đến 60 ngày",IF(X623&lt;=90,"Nợ quá hạn từ 60 ngày đến 90 ngày",IF(X623&lt;=120,"Nợ quá hạn từ 90 ngày đến 120 ngày","Nợ quá hạn hơn 120 ngày có khả năng mất thanh toán")))))))</f>
        <v>Đã thanh toán</v>
      </c>
      <c r="Z623" s="42">
        <f>IF(S623="","",S623)</f>
        <v>46101</v>
      </c>
      <c r="AA623" s="42">
        <f>IF(M623="","",M623)</f>
        <v>46136</v>
      </c>
      <c r="AD623" s="2" t="str">
        <f>VLOOKUP($A623,MA_KH!$A:$Q,MA_KH!O$1,0)</f>
        <v>MEGA</v>
      </c>
      <c r="AE623" s="2" t="str">
        <f>VLOOKUP($A623,MA_KH!$A:$Q,MA_KH!P$1,0)</f>
        <v>CÔNG TY TNHH MM MEGA MARKET (VIỆT NAM)</v>
      </c>
    </row>
    <row r="624" spans="1:31" ht="25.5" customHeight="1">
      <c r="A624" s="54" t="s">
        <v>16299</v>
      </c>
      <c r="B624" s="54" t="s">
        <v>190</v>
      </c>
      <c r="C624" s="55">
        <v>46098</v>
      </c>
      <c r="D624" s="54" t="s">
        <v>17596</v>
      </c>
      <c r="E624" s="55">
        <v>46101</v>
      </c>
      <c r="F624" s="54" t="s">
        <v>19502</v>
      </c>
      <c r="G624" s="54" t="s">
        <v>17597</v>
      </c>
      <c r="H624" s="56">
        <v>725000</v>
      </c>
      <c r="I624" s="63">
        <v>0</v>
      </c>
      <c r="J624" s="56">
        <v>58000</v>
      </c>
      <c r="K624" s="65">
        <v>783000</v>
      </c>
      <c r="L624" s="64" t="s">
        <v>17236</v>
      </c>
      <c r="M624" s="6">
        <v>46136</v>
      </c>
      <c r="O624" s="32">
        <f>IF(Table1[[#This Row],[Phân loại]]="Tồn đầu kỳ",Table1[[#This Row],[Tổng giá trị]],0)</f>
        <v>0</v>
      </c>
      <c r="P624" s="7">
        <f>IF(Table1[[#This Row],[Số còn phải thu ĐK]]&lt;&gt;0,0,IF(Table1[[#This Row],[Phân loại]]="Bán hàng",Table1[[#This Row],[Tổng giá trị]],-Table1[[#This Row],[Tổng giá trị]]))</f>
        <v>783000</v>
      </c>
      <c r="Q624" s="32">
        <f>IF(M624&lt;&gt;"",IF(O624&lt;&gt;0,O624,P624),0)</f>
        <v>783000</v>
      </c>
      <c r="R624" s="7">
        <f>Table1[[#This Row],[Số còn phải thu ĐK]]+Table1[[#This Row],[Giá Trị HD sau CK]]-Table1[[#This Row],[Số tiền đã thu]]</f>
        <v>0</v>
      </c>
      <c r="S624" s="6">
        <f>IF(Table1[[#This Row],[Ngày hóa đơn]]&lt;&gt;"",Table1[[#This Row],[Ngày hóa đơn]],IF(Table1[[#This Row],[Ngày hạch toán]]&lt;&gt;"",Table1[[#This Row],[Ngày hạch toán]],""))</f>
        <v>46101</v>
      </c>
      <c r="T624" s="7"/>
      <c r="U624" s="6">
        <f>IF(Table1[[#This Row],[Ngày tính CN]]="","",S624+T624)</f>
        <v>46101</v>
      </c>
      <c r="V624" s="32">
        <f ca="1">IF(Table1[[#This Row],[Hạn thanh toán]]="","",IF((U624-NOW())&lt;0,0,(U624-NOW())))</f>
        <v>0</v>
      </c>
      <c r="W624" s="32"/>
      <c r="X624" s="32" t="str">
        <f ca="1">IF(OR(U624="",R624=0),"",IF((U624-NOW())&lt;0,-(U624-NOW()),0))</f>
        <v/>
      </c>
      <c r="Y624" s="2" t="str">
        <f>IF(R624=0,"Đã thanh toán",IF(X624="","",IF(X624&lt;=0,"Chưa đến hạn thanh toán",IF(X624&lt;=30,"Nợ quá hạn 30 ngày",IF(X624&lt;=60,"Nợ quá hạn từ 30 ngày đến 60 ngày",IF(X624&lt;=90,"Nợ quá hạn từ 60 ngày đến 90 ngày",IF(X624&lt;=120,"Nợ quá hạn từ 90 ngày đến 120 ngày","Nợ quá hạn hơn 120 ngày có khả năng mất thanh toán")))))))</f>
        <v>Đã thanh toán</v>
      </c>
      <c r="Z624" s="42">
        <f>IF(S624="","",S624)</f>
        <v>46101</v>
      </c>
      <c r="AA624" s="42">
        <f>IF(M624="","",M624)</f>
        <v>46136</v>
      </c>
      <c r="AD624" s="2" t="str">
        <f>VLOOKUP($A624,MA_KH!$A:$Q,MA_KH!O$1,0)</f>
        <v>MEGA</v>
      </c>
      <c r="AE624" s="2" t="str">
        <f>VLOOKUP($A624,MA_KH!$A:$Q,MA_KH!P$1,0)</f>
        <v>CÔNG TY TNHH MM MEGA MARKET (VIỆT NAM)</v>
      </c>
    </row>
    <row r="625" spans="1:31" ht="25.5" customHeight="1">
      <c r="A625" s="54" t="s">
        <v>16294</v>
      </c>
      <c r="B625" s="54" t="s">
        <v>259</v>
      </c>
      <c r="C625" s="55">
        <v>46098</v>
      </c>
      <c r="D625" s="54" t="s">
        <v>17598</v>
      </c>
      <c r="E625" s="55">
        <v>46101</v>
      </c>
      <c r="F625" s="54" t="s">
        <v>19503</v>
      </c>
      <c r="G625" s="54" t="s">
        <v>17599</v>
      </c>
      <c r="H625" s="56">
        <v>2143180</v>
      </c>
      <c r="I625" s="63">
        <v>0</v>
      </c>
      <c r="J625" s="56">
        <v>171454</v>
      </c>
      <c r="K625" s="65">
        <v>2314634</v>
      </c>
      <c r="L625" s="64" t="s">
        <v>17236</v>
      </c>
      <c r="M625" s="6">
        <v>46136</v>
      </c>
      <c r="O625" s="32">
        <f>IF(Table1[[#This Row],[Phân loại]]="Tồn đầu kỳ",Table1[[#This Row],[Tổng giá trị]],0)</f>
        <v>0</v>
      </c>
      <c r="P625" s="7">
        <f>IF(Table1[[#This Row],[Số còn phải thu ĐK]]&lt;&gt;0,0,IF(Table1[[#This Row],[Phân loại]]="Bán hàng",Table1[[#This Row],[Tổng giá trị]],-Table1[[#This Row],[Tổng giá trị]]))</f>
        <v>2314634</v>
      </c>
      <c r="Q625" s="32">
        <f>IF(M625&lt;&gt;"",IF(O625&lt;&gt;0,O625,P625),0)</f>
        <v>2314634</v>
      </c>
      <c r="R625" s="7">
        <f>Table1[[#This Row],[Số còn phải thu ĐK]]+Table1[[#This Row],[Giá Trị HD sau CK]]-Table1[[#This Row],[Số tiền đã thu]]</f>
        <v>0</v>
      </c>
      <c r="S625" s="6">
        <f>IF(Table1[[#This Row],[Ngày hóa đơn]]&lt;&gt;"",Table1[[#This Row],[Ngày hóa đơn]],IF(Table1[[#This Row],[Ngày hạch toán]]&lt;&gt;"",Table1[[#This Row],[Ngày hạch toán]],""))</f>
        <v>46101</v>
      </c>
      <c r="T625" s="7"/>
      <c r="U625" s="6">
        <f>IF(Table1[[#This Row],[Ngày tính CN]]="","",S625+T625)</f>
        <v>46101</v>
      </c>
      <c r="V625" s="32">
        <f ca="1">IF(Table1[[#This Row],[Hạn thanh toán]]="","",IF((U625-NOW())&lt;0,0,(U625-NOW())))</f>
        <v>0</v>
      </c>
      <c r="W625" s="32"/>
      <c r="X625" s="32" t="str">
        <f ca="1">IF(OR(U625="",R625=0),"",IF((U625-NOW())&lt;0,-(U625-NOW()),0))</f>
        <v/>
      </c>
      <c r="Y625" s="2" t="str">
        <f>IF(R625=0,"Đã thanh toán",IF(X625="","",IF(X625&lt;=0,"Chưa đến hạn thanh toán",IF(X625&lt;=30,"Nợ quá hạn 30 ngày",IF(X625&lt;=60,"Nợ quá hạn từ 30 ngày đến 60 ngày",IF(X625&lt;=90,"Nợ quá hạn từ 60 ngày đến 90 ngày",IF(X625&lt;=120,"Nợ quá hạn từ 90 ngày đến 120 ngày","Nợ quá hạn hơn 120 ngày có khả năng mất thanh toán")))))))</f>
        <v>Đã thanh toán</v>
      </c>
      <c r="Z625" s="42">
        <f>IF(S625="","",S625)</f>
        <v>46101</v>
      </c>
      <c r="AA625" s="42">
        <f>IF(M625="","",M625)</f>
        <v>46136</v>
      </c>
      <c r="AD625" s="2" t="str">
        <f>VLOOKUP($A625,MA_KH!$A:$Q,MA_KH!O$1,0)</f>
        <v>MEGA</v>
      </c>
      <c r="AE625" s="2" t="str">
        <f>VLOOKUP($A625,MA_KH!$A:$Q,MA_KH!P$1,0)</f>
        <v>CÔNG TY TNHH MM MEGA MARKET (VIỆT NAM)</v>
      </c>
    </row>
    <row r="626" spans="1:31" ht="25.5" customHeight="1">
      <c r="A626" s="54" t="s">
        <v>16303</v>
      </c>
      <c r="B626" s="54" t="s">
        <v>102</v>
      </c>
      <c r="C626" s="55">
        <v>46098</v>
      </c>
      <c r="D626" s="54" t="s">
        <v>17600</v>
      </c>
      <c r="E626" s="55">
        <v>46104</v>
      </c>
      <c r="F626" s="54" t="s">
        <v>19504</v>
      </c>
      <c r="G626" s="54" t="s">
        <v>17601</v>
      </c>
      <c r="H626" s="56">
        <v>1916065</v>
      </c>
      <c r="I626" s="63">
        <v>0</v>
      </c>
      <c r="J626" s="56">
        <v>153285</v>
      </c>
      <c r="K626" s="65">
        <v>2069350</v>
      </c>
      <c r="L626" s="64" t="s">
        <v>17236</v>
      </c>
      <c r="M626" s="6">
        <v>46136</v>
      </c>
      <c r="O626" s="32">
        <f>IF(Table1[[#This Row],[Phân loại]]="Tồn đầu kỳ",Table1[[#This Row],[Tổng giá trị]],0)</f>
        <v>0</v>
      </c>
      <c r="P626" s="7">
        <f>IF(Table1[[#This Row],[Số còn phải thu ĐK]]&lt;&gt;0,0,IF(Table1[[#This Row],[Phân loại]]="Bán hàng",Table1[[#This Row],[Tổng giá trị]],-Table1[[#This Row],[Tổng giá trị]]))</f>
        <v>2069350</v>
      </c>
      <c r="Q626" s="32">
        <f>IF(M626&lt;&gt;"",IF(O626&lt;&gt;0,O626,P626),0)</f>
        <v>2069350</v>
      </c>
      <c r="R626" s="7">
        <f>Table1[[#This Row],[Số còn phải thu ĐK]]+Table1[[#This Row],[Giá Trị HD sau CK]]-Table1[[#This Row],[Số tiền đã thu]]</f>
        <v>0</v>
      </c>
      <c r="S626" s="6">
        <f>IF(Table1[[#This Row],[Ngày hóa đơn]]&lt;&gt;"",Table1[[#This Row],[Ngày hóa đơn]],IF(Table1[[#This Row],[Ngày hạch toán]]&lt;&gt;"",Table1[[#This Row],[Ngày hạch toán]],""))</f>
        <v>46104</v>
      </c>
      <c r="T626" s="7"/>
      <c r="U626" s="6">
        <f>IF(Table1[[#This Row],[Ngày tính CN]]="","",S626+T626)</f>
        <v>46104</v>
      </c>
      <c r="V626" s="32">
        <f ca="1">IF(Table1[[#This Row],[Hạn thanh toán]]="","",IF((U626-NOW())&lt;0,0,(U626-NOW())))</f>
        <v>0</v>
      </c>
      <c r="W626" s="32"/>
      <c r="X626" s="32" t="str">
        <f ca="1">IF(OR(U626="",R626=0),"",IF((U626-NOW())&lt;0,-(U626-NOW()),0))</f>
        <v/>
      </c>
      <c r="Y626" s="2" t="str">
        <f>IF(R626=0,"Đã thanh toán",IF(X626="","",IF(X626&lt;=0,"Chưa đến hạn thanh toán",IF(X626&lt;=30,"Nợ quá hạn 30 ngày",IF(X626&lt;=60,"Nợ quá hạn từ 30 ngày đến 60 ngày",IF(X626&lt;=90,"Nợ quá hạn từ 60 ngày đến 90 ngày",IF(X626&lt;=120,"Nợ quá hạn từ 90 ngày đến 120 ngày","Nợ quá hạn hơn 120 ngày có khả năng mất thanh toán")))))))</f>
        <v>Đã thanh toán</v>
      </c>
      <c r="Z626" s="42">
        <f>IF(S626="","",S626)</f>
        <v>46104</v>
      </c>
      <c r="AA626" s="42">
        <f>IF(M626="","",M626)</f>
        <v>46136</v>
      </c>
      <c r="AD626" s="2" t="str">
        <f>VLOOKUP($A626,MA_KH!$A:$Q,MA_KH!O$1,0)</f>
        <v>MEGA</v>
      </c>
      <c r="AE626" s="2" t="str">
        <f>VLOOKUP($A626,MA_KH!$A:$Q,MA_KH!P$1,0)</f>
        <v>CÔNG TY TNHH MM MEGA MARKET (VIỆT NAM)</v>
      </c>
    </row>
    <row r="627" spans="1:31" ht="25.5" customHeight="1">
      <c r="A627" s="54" t="s">
        <v>16303</v>
      </c>
      <c r="B627" s="54" t="s">
        <v>102</v>
      </c>
      <c r="C627" s="55">
        <v>46098</v>
      </c>
      <c r="D627" s="54" t="s">
        <v>17602</v>
      </c>
      <c r="E627" s="55">
        <v>46104</v>
      </c>
      <c r="F627" s="54" t="s">
        <v>19505</v>
      </c>
      <c r="G627" s="54" t="s">
        <v>17603</v>
      </c>
      <c r="H627" s="56">
        <v>3683745</v>
      </c>
      <c r="I627" s="63">
        <v>0</v>
      </c>
      <c r="J627" s="56">
        <v>294700</v>
      </c>
      <c r="K627" s="65">
        <v>3978445</v>
      </c>
      <c r="L627" s="64" t="s">
        <v>17236</v>
      </c>
      <c r="M627" s="6">
        <v>46136</v>
      </c>
      <c r="O627" s="32">
        <f>IF(Table1[[#This Row],[Phân loại]]="Tồn đầu kỳ",Table1[[#This Row],[Tổng giá trị]],0)</f>
        <v>0</v>
      </c>
      <c r="P627" s="7">
        <f>IF(Table1[[#This Row],[Số còn phải thu ĐK]]&lt;&gt;0,0,IF(Table1[[#This Row],[Phân loại]]="Bán hàng",Table1[[#This Row],[Tổng giá trị]],-Table1[[#This Row],[Tổng giá trị]]))</f>
        <v>3978445</v>
      </c>
      <c r="Q627" s="32">
        <f>IF(M627&lt;&gt;"",IF(O627&lt;&gt;0,O627,P627),0)</f>
        <v>3978445</v>
      </c>
      <c r="R627" s="7">
        <f>Table1[[#This Row],[Số còn phải thu ĐK]]+Table1[[#This Row],[Giá Trị HD sau CK]]-Table1[[#This Row],[Số tiền đã thu]]</f>
        <v>0</v>
      </c>
      <c r="S627" s="6">
        <f>IF(Table1[[#This Row],[Ngày hóa đơn]]&lt;&gt;"",Table1[[#This Row],[Ngày hóa đơn]],IF(Table1[[#This Row],[Ngày hạch toán]]&lt;&gt;"",Table1[[#This Row],[Ngày hạch toán]],""))</f>
        <v>46104</v>
      </c>
      <c r="T627" s="7"/>
      <c r="U627" s="6">
        <f>IF(Table1[[#This Row],[Ngày tính CN]]="","",S627+T627)</f>
        <v>46104</v>
      </c>
      <c r="V627" s="32">
        <f ca="1">IF(Table1[[#This Row],[Hạn thanh toán]]="","",IF((U627-NOW())&lt;0,0,(U627-NOW())))</f>
        <v>0</v>
      </c>
      <c r="W627" s="32"/>
      <c r="X627" s="32" t="str">
        <f ca="1">IF(OR(U627="",R627=0),"",IF((U627-NOW())&lt;0,-(U627-NOW()),0))</f>
        <v/>
      </c>
      <c r="Y627" s="2" t="str">
        <f>IF(R627=0,"Đã thanh toán",IF(X627="","",IF(X627&lt;=0,"Chưa đến hạn thanh toán",IF(X627&lt;=30,"Nợ quá hạn 30 ngày",IF(X627&lt;=60,"Nợ quá hạn từ 30 ngày đến 60 ngày",IF(X627&lt;=90,"Nợ quá hạn từ 60 ngày đến 90 ngày",IF(X627&lt;=120,"Nợ quá hạn từ 90 ngày đến 120 ngày","Nợ quá hạn hơn 120 ngày có khả năng mất thanh toán")))))))</f>
        <v>Đã thanh toán</v>
      </c>
      <c r="Z627" s="42">
        <f>IF(S627="","",S627)</f>
        <v>46104</v>
      </c>
      <c r="AA627" s="42">
        <f>IF(M627="","",M627)</f>
        <v>46136</v>
      </c>
      <c r="AD627" s="2" t="str">
        <f>VLOOKUP($A627,MA_KH!$A:$Q,MA_KH!O$1,0)</f>
        <v>MEGA</v>
      </c>
      <c r="AE627" s="2" t="str">
        <f>VLOOKUP($A627,MA_KH!$A:$Q,MA_KH!P$1,0)</f>
        <v>CÔNG TY TNHH MM MEGA MARKET (VIỆT NAM)</v>
      </c>
    </row>
    <row r="628" spans="1:31" ht="25.5" customHeight="1">
      <c r="A628" s="54" t="s">
        <v>16303</v>
      </c>
      <c r="B628" s="54" t="s">
        <v>102</v>
      </c>
      <c r="C628" s="55">
        <v>46098</v>
      </c>
      <c r="D628" s="54" t="s">
        <v>17604</v>
      </c>
      <c r="E628" s="55">
        <v>46104</v>
      </c>
      <c r="F628" s="54" t="s">
        <v>19506</v>
      </c>
      <c r="G628" s="54" t="s">
        <v>17605</v>
      </c>
      <c r="H628" s="56">
        <v>1719535</v>
      </c>
      <c r="I628" s="63">
        <v>0</v>
      </c>
      <c r="J628" s="56">
        <v>137563</v>
      </c>
      <c r="K628" s="65">
        <v>1857098</v>
      </c>
      <c r="L628" s="64" t="s">
        <v>17236</v>
      </c>
      <c r="M628" s="6">
        <v>46136</v>
      </c>
      <c r="O628" s="32">
        <f>IF(Table1[[#This Row],[Phân loại]]="Tồn đầu kỳ",Table1[[#This Row],[Tổng giá trị]],0)</f>
        <v>0</v>
      </c>
      <c r="P628" s="7">
        <f>IF(Table1[[#This Row],[Số còn phải thu ĐK]]&lt;&gt;0,0,IF(Table1[[#This Row],[Phân loại]]="Bán hàng",Table1[[#This Row],[Tổng giá trị]],-Table1[[#This Row],[Tổng giá trị]]))</f>
        <v>1857098</v>
      </c>
      <c r="Q628" s="32">
        <f>IF(M628&lt;&gt;"",IF(O628&lt;&gt;0,O628,P628),0)</f>
        <v>1857098</v>
      </c>
      <c r="R628" s="7">
        <f>Table1[[#This Row],[Số còn phải thu ĐK]]+Table1[[#This Row],[Giá Trị HD sau CK]]-Table1[[#This Row],[Số tiền đã thu]]</f>
        <v>0</v>
      </c>
      <c r="S628" s="6">
        <f>IF(Table1[[#This Row],[Ngày hóa đơn]]&lt;&gt;"",Table1[[#This Row],[Ngày hóa đơn]],IF(Table1[[#This Row],[Ngày hạch toán]]&lt;&gt;"",Table1[[#This Row],[Ngày hạch toán]],""))</f>
        <v>46104</v>
      </c>
      <c r="T628" s="7"/>
      <c r="U628" s="6">
        <f>IF(Table1[[#This Row],[Ngày tính CN]]="","",S628+T628)</f>
        <v>46104</v>
      </c>
      <c r="V628" s="32">
        <f ca="1">IF(Table1[[#This Row],[Hạn thanh toán]]="","",IF((U628-NOW())&lt;0,0,(U628-NOW())))</f>
        <v>0</v>
      </c>
      <c r="W628" s="32"/>
      <c r="X628" s="32" t="str">
        <f ca="1">IF(OR(U628="",R628=0),"",IF((U628-NOW())&lt;0,-(U628-NOW()),0))</f>
        <v/>
      </c>
      <c r="Y628" s="2" t="str">
        <f>IF(R628=0,"Đã thanh toán",IF(X628="","",IF(X628&lt;=0,"Chưa đến hạn thanh toán",IF(X628&lt;=30,"Nợ quá hạn 30 ngày",IF(X628&lt;=60,"Nợ quá hạn từ 30 ngày đến 60 ngày",IF(X628&lt;=90,"Nợ quá hạn từ 60 ngày đến 90 ngày",IF(X628&lt;=120,"Nợ quá hạn từ 90 ngày đến 120 ngày","Nợ quá hạn hơn 120 ngày có khả năng mất thanh toán")))))))</f>
        <v>Đã thanh toán</v>
      </c>
      <c r="Z628" s="42">
        <f>IF(S628="","",S628)</f>
        <v>46104</v>
      </c>
      <c r="AA628" s="42">
        <f>IF(M628="","",M628)</f>
        <v>46136</v>
      </c>
      <c r="AD628" s="2" t="str">
        <f>VLOOKUP($A628,MA_KH!$A:$Q,MA_KH!O$1,0)</f>
        <v>MEGA</v>
      </c>
      <c r="AE628" s="2" t="str">
        <f>VLOOKUP($A628,MA_KH!$A:$Q,MA_KH!P$1,0)</f>
        <v>CÔNG TY TNHH MM MEGA MARKET (VIỆT NAM)</v>
      </c>
    </row>
    <row r="629" spans="1:31" ht="25.5" customHeight="1">
      <c r="A629" s="54" t="s">
        <v>16303</v>
      </c>
      <c r="B629" s="54" t="s">
        <v>102</v>
      </c>
      <c r="C629" s="55">
        <v>46098</v>
      </c>
      <c r="D629" s="54" t="s">
        <v>17606</v>
      </c>
      <c r="E629" s="55">
        <v>46104</v>
      </c>
      <c r="F629" s="54" t="s">
        <v>19507</v>
      </c>
      <c r="G629" s="54" t="s">
        <v>17607</v>
      </c>
      <c r="H629" s="56">
        <v>3568180</v>
      </c>
      <c r="I629" s="63">
        <v>0</v>
      </c>
      <c r="J629" s="56">
        <v>285454</v>
      </c>
      <c r="K629" s="65">
        <v>3853634</v>
      </c>
      <c r="L629" s="64" t="s">
        <v>17236</v>
      </c>
      <c r="M629" s="6">
        <v>46136</v>
      </c>
      <c r="O629" s="32">
        <f>IF(Table1[[#This Row],[Phân loại]]="Tồn đầu kỳ",Table1[[#This Row],[Tổng giá trị]],0)</f>
        <v>0</v>
      </c>
      <c r="P629" s="7">
        <f>IF(Table1[[#This Row],[Số còn phải thu ĐK]]&lt;&gt;0,0,IF(Table1[[#This Row],[Phân loại]]="Bán hàng",Table1[[#This Row],[Tổng giá trị]],-Table1[[#This Row],[Tổng giá trị]]))</f>
        <v>3853634</v>
      </c>
      <c r="Q629" s="32">
        <f>IF(M629&lt;&gt;"",IF(O629&lt;&gt;0,O629,P629),0)</f>
        <v>3853634</v>
      </c>
      <c r="R629" s="7">
        <f>Table1[[#This Row],[Số còn phải thu ĐK]]+Table1[[#This Row],[Giá Trị HD sau CK]]-Table1[[#This Row],[Số tiền đã thu]]</f>
        <v>0</v>
      </c>
      <c r="S629" s="6">
        <f>IF(Table1[[#This Row],[Ngày hóa đơn]]&lt;&gt;"",Table1[[#This Row],[Ngày hóa đơn]],IF(Table1[[#This Row],[Ngày hạch toán]]&lt;&gt;"",Table1[[#This Row],[Ngày hạch toán]],""))</f>
        <v>46104</v>
      </c>
      <c r="T629" s="7"/>
      <c r="U629" s="6">
        <f>IF(Table1[[#This Row],[Ngày tính CN]]="","",S629+T629)</f>
        <v>46104</v>
      </c>
      <c r="V629" s="32">
        <f ca="1">IF(Table1[[#This Row],[Hạn thanh toán]]="","",IF((U629-NOW())&lt;0,0,(U629-NOW())))</f>
        <v>0</v>
      </c>
      <c r="W629" s="32"/>
      <c r="X629" s="32" t="str">
        <f ca="1">IF(OR(U629="",R629=0),"",IF((U629-NOW())&lt;0,-(U629-NOW()),0))</f>
        <v/>
      </c>
      <c r="Y629" s="2" t="str">
        <f>IF(R629=0,"Đã thanh toán",IF(X629="","",IF(X629&lt;=0,"Chưa đến hạn thanh toán",IF(X629&lt;=30,"Nợ quá hạn 30 ngày",IF(X629&lt;=60,"Nợ quá hạn từ 30 ngày đến 60 ngày",IF(X629&lt;=90,"Nợ quá hạn từ 60 ngày đến 90 ngày",IF(X629&lt;=120,"Nợ quá hạn từ 90 ngày đến 120 ngày","Nợ quá hạn hơn 120 ngày có khả năng mất thanh toán")))))))</f>
        <v>Đã thanh toán</v>
      </c>
      <c r="Z629" s="42">
        <f>IF(S629="","",S629)</f>
        <v>46104</v>
      </c>
      <c r="AA629" s="42">
        <f>IF(M629="","",M629)</f>
        <v>46136</v>
      </c>
      <c r="AD629" s="2" t="str">
        <f>VLOOKUP($A629,MA_KH!$A:$Q,MA_KH!O$1,0)</f>
        <v>MEGA</v>
      </c>
      <c r="AE629" s="2" t="str">
        <f>VLOOKUP($A629,MA_KH!$A:$Q,MA_KH!P$1,0)</f>
        <v>CÔNG TY TNHH MM MEGA MARKET (VIỆT NAM)</v>
      </c>
    </row>
    <row r="630" spans="1:31" ht="25.5" customHeight="1">
      <c r="A630" s="54" t="s">
        <v>16303</v>
      </c>
      <c r="B630" s="54" t="s">
        <v>102</v>
      </c>
      <c r="C630" s="55">
        <v>46098</v>
      </c>
      <c r="D630" s="54" t="s">
        <v>17608</v>
      </c>
      <c r="E630" s="55">
        <v>46104</v>
      </c>
      <c r="F630" s="54" t="s">
        <v>19508</v>
      </c>
      <c r="G630" s="54" t="s">
        <v>17609</v>
      </c>
      <c r="H630" s="56">
        <v>1970450</v>
      </c>
      <c r="I630" s="63">
        <v>0</v>
      </c>
      <c r="J630" s="56">
        <v>157636</v>
      </c>
      <c r="K630" s="65">
        <v>2128086</v>
      </c>
      <c r="L630" s="64" t="s">
        <v>17236</v>
      </c>
      <c r="M630" s="6">
        <v>46136</v>
      </c>
      <c r="O630" s="32">
        <f>IF(Table1[[#This Row],[Phân loại]]="Tồn đầu kỳ",Table1[[#This Row],[Tổng giá trị]],0)</f>
        <v>0</v>
      </c>
      <c r="P630" s="7">
        <f>IF(Table1[[#This Row],[Số còn phải thu ĐK]]&lt;&gt;0,0,IF(Table1[[#This Row],[Phân loại]]="Bán hàng",Table1[[#This Row],[Tổng giá trị]],-Table1[[#This Row],[Tổng giá trị]]))</f>
        <v>2128086</v>
      </c>
      <c r="Q630" s="32">
        <f>IF(M630&lt;&gt;"",IF(O630&lt;&gt;0,O630,P630),0)</f>
        <v>2128086</v>
      </c>
      <c r="R630" s="7">
        <f>Table1[[#This Row],[Số còn phải thu ĐK]]+Table1[[#This Row],[Giá Trị HD sau CK]]-Table1[[#This Row],[Số tiền đã thu]]</f>
        <v>0</v>
      </c>
      <c r="S630" s="6">
        <f>IF(Table1[[#This Row],[Ngày hóa đơn]]&lt;&gt;"",Table1[[#This Row],[Ngày hóa đơn]],IF(Table1[[#This Row],[Ngày hạch toán]]&lt;&gt;"",Table1[[#This Row],[Ngày hạch toán]],""))</f>
        <v>46104</v>
      </c>
      <c r="T630" s="7"/>
      <c r="U630" s="6">
        <f>IF(Table1[[#This Row],[Ngày tính CN]]="","",S630+T630)</f>
        <v>46104</v>
      </c>
      <c r="V630" s="32">
        <f ca="1">IF(Table1[[#This Row],[Hạn thanh toán]]="","",IF((U630-NOW())&lt;0,0,(U630-NOW())))</f>
        <v>0</v>
      </c>
      <c r="W630" s="32"/>
      <c r="X630" s="32" t="str">
        <f ca="1">IF(OR(U630="",R630=0),"",IF((U630-NOW())&lt;0,-(U630-NOW()),0))</f>
        <v/>
      </c>
      <c r="Y630" s="2" t="str">
        <f>IF(R630=0,"Đã thanh toán",IF(X630="","",IF(X630&lt;=0,"Chưa đến hạn thanh toán",IF(X630&lt;=30,"Nợ quá hạn 30 ngày",IF(X630&lt;=60,"Nợ quá hạn từ 30 ngày đến 60 ngày",IF(X630&lt;=90,"Nợ quá hạn từ 60 ngày đến 90 ngày",IF(X630&lt;=120,"Nợ quá hạn từ 90 ngày đến 120 ngày","Nợ quá hạn hơn 120 ngày có khả năng mất thanh toán")))))))</f>
        <v>Đã thanh toán</v>
      </c>
      <c r="Z630" s="42">
        <f>IF(S630="","",S630)</f>
        <v>46104</v>
      </c>
      <c r="AA630" s="42">
        <f>IF(M630="","",M630)</f>
        <v>46136</v>
      </c>
      <c r="AD630" s="2" t="str">
        <f>VLOOKUP($A630,MA_KH!$A:$Q,MA_KH!O$1,0)</f>
        <v>MEGA</v>
      </c>
      <c r="AE630" s="2" t="str">
        <f>VLOOKUP($A630,MA_KH!$A:$Q,MA_KH!P$1,0)</f>
        <v>CÔNG TY TNHH MM MEGA MARKET (VIỆT NAM)</v>
      </c>
    </row>
    <row r="631" spans="1:31" ht="25.5" customHeight="1">
      <c r="A631" s="54" t="s">
        <v>16303</v>
      </c>
      <c r="B631" s="54" t="s">
        <v>102</v>
      </c>
      <c r="C631" s="55">
        <v>46098</v>
      </c>
      <c r="D631" s="54" t="s">
        <v>17610</v>
      </c>
      <c r="E631" s="55">
        <v>46104</v>
      </c>
      <c r="F631" s="54" t="s">
        <v>19509</v>
      </c>
      <c r="G631" s="54" t="s">
        <v>17611</v>
      </c>
      <c r="H631" s="56">
        <v>1049500</v>
      </c>
      <c r="I631" s="63">
        <v>0</v>
      </c>
      <c r="J631" s="56">
        <v>83960</v>
      </c>
      <c r="K631" s="65">
        <v>1133460</v>
      </c>
      <c r="L631" s="64" t="s">
        <v>17236</v>
      </c>
      <c r="M631" s="6">
        <v>46136</v>
      </c>
      <c r="O631" s="32">
        <f>IF(Table1[[#This Row],[Phân loại]]="Tồn đầu kỳ",Table1[[#This Row],[Tổng giá trị]],0)</f>
        <v>0</v>
      </c>
      <c r="P631" s="7">
        <f>IF(Table1[[#This Row],[Số còn phải thu ĐK]]&lt;&gt;0,0,IF(Table1[[#This Row],[Phân loại]]="Bán hàng",Table1[[#This Row],[Tổng giá trị]],-Table1[[#This Row],[Tổng giá trị]]))</f>
        <v>1133460</v>
      </c>
      <c r="Q631" s="32">
        <f>IF(M631&lt;&gt;"",IF(O631&lt;&gt;0,O631,P631),0)</f>
        <v>1133460</v>
      </c>
      <c r="R631" s="7">
        <f>Table1[[#This Row],[Số còn phải thu ĐK]]+Table1[[#This Row],[Giá Trị HD sau CK]]-Table1[[#This Row],[Số tiền đã thu]]</f>
        <v>0</v>
      </c>
      <c r="S631" s="6">
        <f>IF(Table1[[#This Row],[Ngày hóa đơn]]&lt;&gt;"",Table1[[#This Row],[Ngày hóa đơn]],IF(Table1[[#This Row],[Ngày hạch toán]]&lt;&gt;"",Table1[[#This Row],[Ngày hạch toán]],""))</f>
        <v>46104</v>
      </c>
      <c r="T631" s="7"/>
      <c r="U631" s="6">
        <f>IF(Table1[[#This Row],[Ngày tính CN]]="","",S631+T631)</f>
        <v>46104</v>
      </c>
      <c r="V631" s="32">
        <f ca="1">IF(Table1[[#This Row],[Hạn thanh toán]]="","",IF((U631-NOW())&lt;0,0,(U631-NOW())))</f>
        <v>0</v>
      </c>
      <c r="W631" s="32"/>
      <c r="X631" s="32" t="str">
        <f ca="1">IF(OR(U631="",R631=0),"",IF((U631-NOW())&lt;0,-(U631-NOW()),0))</f>
        <v/>
      </c>
      <c r="Y631" s="2" t="str">
        <f>IF(R631=0,"Đã thanh toán",IF(X631="","",IF(X631&lt;=0,"Chưa đến hạn thanh toán",IF(X631&lt;=30,"Nợ quá hạn 30 ngày",IF(X631&lt;=60,"Nợ quá hạn từ 30 ngày đến 60 ngày",IF(X631&lt;=90,"Nợ quá hạn từ 60 ngày đến 90 ngày",IF(X631&lt;=120,"Nợ quá hạn từ 90 ngày đến 120 ngày","Nợ quá hạn hơn 120 ngày có khả năng mất thanh toán")))))))</f>
        <v>Đã thanh toán</v>
      </c>
      <c r="Z631" s="42">
        <f>IF(S631="","",S631)</f>
        <v>46104</v>
      </c>
      <c r="AA631" s="42">
        <f>IF(M631="","",M631)</f>
        <v>46136</v>
      </c>
      <c r="AD631" s="2" t="str">
        <f>VLOOKUP($A631,MA_KH!$A:$Q,MA_KH!O$1,0)</f>
        <v>MEGA</v>
      </c>
      <c r="AE631" s="2" t="str">
        <f>VLOOKUP($A631,MA_KH!$A:$Q,MA_KH!P$1,0)</f>
        <v>CÔNG TY TNHH MM MEGA MARKET (VIỆT NAM)</v>
      </c>
    </row>
    <row r="632" spans="1:31" ht="25.5" customHeight="1">
      <c r="A632" s="54" t="s">
        <v>16303</v>
      </c>
      <c r="B632" s="54" t="s">
        <v>102</v>
      </c>
      <c r="C632" s="55">
        <v>46098</v>
      </c>
      <c r="D632" s="54" t="s">
        <v>17612</v>
      </c>
      <c r="E632" s="55">
        <v>46098</v>
      </c>
      <c r="F632" s="54" t="s">
        <v>18159</v>
      </c>
      <c r="G632" s="54" t="s">
        <v>17325</v>
      </c>
      <c r="H632" s="56">
        <v>460000</v>
      </c>
      <c r="I632" s="63">
        <v>0</v>
      </c>
      <c r="J632" s="56">
        <v>36800</v>
      </c>
      <c r="K632" s="65">
        <v>496800</v>
      </c>
      <c r="L632" s="64" t="s">
        <v>17238</v>
      </c>
      <c r="M632" s="6">
        <v>46105</v>
      </c>
      <c r="O632" s="32">
        <f>IF(Table1[[#This Row],[Phân loại]]="Tồn đầu kỳ",Table1[[#This Row],[Tổng giá trị]],0)</f>
        <v>0</v>
      </c>
      <c r="P632" s="7">
        <f>IF(Table1[[#This Row],[Số còn phải thu ĐK]]&lt;&gt;0,0,IF(Table1[[#This Row],[Phân loại]]="Bán hàng",Table1[[#This Row],[Tổng giá trị]],-Table1[[#This Row],[Tổng giá trị]]))</f>
        <v>-496800</v>
      </c>
      <c r="Q632" s="32">
        <f>IF(M632&lt;&gt;"",IF(O632&lt;&gt;0,O632,P632),0)</f>
        <v>-496800</v>
      </c>
      <c r="R632" s="7">
        <f>Table1[[#This Row],[Số còn phải thu ĐK]]+Table1[[#This Row],[Giá Trị HD sau CK]]-Table1[[#This Row],[Số tiền đã thu]]</f>
        <v>0</v>
      </c>
      <c r="S632" s="6">
        <f>IF(Table1[[#This Row],[Ngày hóa đơn]]&lt;&gt;"",Table1[[#This Row],[Ngày hóa đơn]],IF(Table1[[#This Row],[Ngày hạch toán]]&lt;&gt;"",Table1[[#This Row],[Ngày hạch toán]],""))</f>
        <v>46098</v>
      </c>
      <c r="T632" s="7"/>
      <c r="U632" s="6">
        <f>IF(Table1[[#This Row],[Ngày tính CN]]="","",S632+T632)</f>
        <v>46098</v>
      </c>
      <c r="V632" s="32">
        <f ca="1">IF(Table1[[#This Row],[Hạn thanh toán]]="","",IF((U632-NOW())&lt;0,0,(U632-NOW())))</f>
        <v>0</v>
      </c>
      <c r="W632" s="32"/>
      <c r="X632" s="32" t="str">
        <f ca="1">IF(OR(U632="",R632=0),"",IF((U632-NOW())&lt;0,-(U632-NOW()),0))</f>
        <v/>
      </c>
      <c r="Y632" s="2" t="str">
        <f>IF(R632=0,"Đã thanh toán",IF(X632="","",IF(X632&lt;=0,"Chưa đến hạn thanh toán",IF(X632&lt;=30,"Nợ quá hạn 30 ngày",IF(X632&lt;=60,"Nợ quá hạn từ 30 ngày đến 60 ngày",IF(X632&lt;=90,"Nợ quá hạn từ 60 ngày đến 90 ngày",IF(X632&lt;=120,"Nợ quá hạn từ 90 ngày đến 120 ngày","Nợ quá hạn hơn 120 ngày có khả năng mất thanh toán")))))))</f>
        <v>Đã thanh toán</v>
      </c>
      <c r="Z632" s="42">
        <f>IF(S632="","",S632)</f>
        <v>46098</v>
      </c>
      <c r="AA632" s="42">
        <f>IF(M632="","",M632)</f>
        <v>46105</v>
      </c>
      <c r="AD632" s="2" t="str">
        <f>VLOOKUP($A632,MA_KH!$A:$Q,MA_KH!O$1,0)</f>
        <v>MEGA</v>
      </c>
      <c r="AE632" s="2" t="str">
        <f>VLOOKUP($A632,MA_KH!$A:$Q,MA_KH!P$1,0)</f>
        <v>CÔNG TY TNHH MM MEGA MARKET (VIỆT NAM)</v>
      </c>
    </row>
    <row r="633" spans="1:31" ht="25.5" customHeight="1">
      <c r="A633" s="54" t="s">
        <v>16303</v>
      </c>
      <c r="B633" s="54" t="s">
        <v>102</v>
      </c>
      <c r="C633" s="55">
        <v>46098</v>
      </c>
      <c r="D633" s="54" t="s">
        <v>17613</v>
      </c>
      <c r="E633" s="55">
        <v>46098</v>
      </c>
      <c r="F633" s="54" t="s">
        <v>18134</v>
      </c>
      <c r="G633" s="54" t="s">
        <v>16988</v>
      </c>
      <c r="H633" s="56">
        <v>767930</v>
      </c>
      <c r="I633" s="63">
        <v>0</v>
      </c>
      <c r="J633" s="56">
        <v>61434</v>
      </c>
      <c r="K633" s="65">
        <v>829364</v>
      </c>
      <c r="L633" s="64" t="s">
        <v>17238</v>
      </c>
      <c r="M633" s="6">
        <v>46105</v>
      </c>
      <c r="O633" s="32">
        <f>IF(Table1[[#This Row],[Phân loại]]="Tồn đầu kỳ",Table1[[#This Row],[Tổng giá trị]],0)</f>
        <v>0</v>
      </c>
      <c r="P633" s="7">
        <f>IF(Table1[[#This Row],[Số còn phải thu ĐK]]&lt;&gt;0,0,IF(Table1[[#This Row],[Phân loại]]="Bán hàng",Table1[[#This Row],[Tổng giá trị]],-Table1[[#This Row],[Tổng giá trị]]))</f>
        <v>-829364</v>
      </c>
      <c r="Q633" s="32">
        <f>IF(M633&lt;&gt;"",IF(O633&lt;&gt;0,O633,P633),0)</f>
        <v>-829364</v>
      </c>
      <c r="R633" s="7">
        <f>Table1[[#This Row],[Số còn phải thu ĐK]]+Table1[[#This Row],[Giá Trị HD sau CK]]-Table1[[#This Row],[Số tiền đã thu]]</f>
        <v>0</v>
      </c>
      <c r="S633" s="6">
        <f>IF(Table1[[#This Row],[Ngày hóa đơn]]&lt;&gt;"",Table1[[#This Row],[Ngày hóa đơn]],IF(Table1[[#This Row],[Ngày hạch toán]]&lt;&gt;"",Table1[[#This Row],[Ngày hạch toán]],""))</f>
        <v>46098</v>
      </c>
      <c r="T633" s="7"/>
      <c r="U633" s="6">
        <f>IF(Table1[[#This Row],[Ngày tính CN]]="","",S633+T633)</f>
        <v>46098</v>
      </c>
      <c r="V633" s="32">
        <f ca="1">IF(Table1[[#This Row],[Hạn thanh toán]]="","",IF((U633-NOW())&lt;0,0,(U633-NOW())))</f>
        <v>0</v>
      </c>
      <c r="W633" s="32"/>
      <c r="X633" s="32" t="str">
        <f ca="1">IF(OR(U633="",R633=0),"",IF((U633-NOW())&lt;0,-(U633-NOW()),0))</f>
        <v/>
      </c>
      <c r="Y633" s="2" t="str">
        <f>IF(R633=0,"Đã thanh toán",IF(X633="","",IF(X633&lt;=0,"Chưa đến hạn thanh toán",IF(X633&lt;=30,"Nợ quá hạn 30 ngày",IF(X633&lt;=60,"Nợ quá hạn từ 30 ngày đến 60 ngày",IF(X633&lt;=90,"Nợ quá hạn từ 60 ngày đến 90 ngày",IF(X633&lt;=120,"Nợ quá hạn từ 90 ngày đến 120 ngày","Nợ quá hạn hơn 120 ngày có khả năng mất thanh toán")))))))</f>
        <v>Đã thanh toán</v>
      </c>
      <c r="Z633" s="42">
        <f>IF(S633="","",S633)</f>
        <v>46098</v>
      </c>
      <c r="AA633" s="42">
        <f>IF(M633="","",M633)</f>
        <v>46105</v>
      </c>
      <c r="AD633" s="2" t="str">
        <f>VLOOKUP($A633,MA_KH!$A:$Q,MA_KH!O$1,0)</f>
        <v>MEGA</v>
      </c>
      <c r="AE633" s="2" t="str">
        <f>VLOOKUP($A633,MA_KH!$A:$Q,MA_KH!P$1,0)</f>
        <v>CÔNG TY TNHH MM MEGA MARKET (VIỆT NAM)</v>
      </c>
    </row>
    <row r="634" spans="1:31" ht="25.5" customHeight="1">
      <c r="A634" s="54" t="s">
        <v>16295</v>
      </c>
      <c r="B634" s="54" t="s">
        <v>198</v>
      </c>
      <c r="C634" s="55">
        <v>46098</v>
      </c>
      <c r="D634" s="54" t="s">
        <v>17614</v>
      </c>
      <c r="E634" s="55">
        <v>46098</v>
      </c>
      <c r="F634" s="54" t="s">
        <v>19425</v>
      </c>
      <c r="G634" s="54" t="s">
        <v>16990</v>
      </c>
      <c r="H634" s="56">
        <v>474325</v>
      </c>
      <c r="I634" s="63">
        <v>0</v>
      </c>
      <c r="J634" s="56">
        <v>37946</v>
      </c>
      <c r="K634" s="65">
        <v>512271</v>
      </c>
      <c r="L634" s="64" t="s">
        <v>17238</v>
      </c>
      <c r="M634" s="6">
        <v>46105</v>
      </c>
      <c r="O634" s="32">
        <f>IF(Table1[[#This Row],[Phân loại]]="Tồn đầu kỳ",Table1[[#This Row],[Tổng giá trị]],0)</f>
        <v>0</v>
      </c>
      <c r="P634" s="7">
        <f>IF(Table1[[#This Row],[Số còn phải thu ĐK]]&lt;&gt;0,0,IF(Table1[[#This Row],[Phân loại]]="Bán hàng",Table1[[#This Row],[Tổng giá trị]],-Table1[[#This Row],[Tổng giá trị]]))</f>
        <v>-512271</v>
      </c>
      <c r="Q634" s="32">
        <f>IF(M634&lt;&gt;"",IF(O634&lt;&gt;0,O634,P634),0)</f>
        <v>-512271</v>
      </c>
      <c r="R634" s="7">
        <f>Table1[[#This Row],[Số còn phải thu ĐK]]+Table1[[#This Row],[Giá Trị HD sau CK]]-Table1[[#This Row],[Số tiền đã thu]]</f>
        <v>0</v>
      </c>
      <c r="S634" s="6">
        <f>IF(Table1[[#This Row],[Ngày hóa đơn]]&lt;&gt;"",Table1[[#This Row],[Ngày hóa đơn]],IF(Table1[[#This Row],[Ngày hạch toán]]&lt;&gt;"",Table1[[#This Row],[Ngày hạch toán]],""))</f>
        <v>46098</v>
      </c>
      <c r="T634" s="7"/>
      <c r="U634" s="6">
        <f>IF(Table1[[#This Row],[Ngày tính CN]]="","",S634+T634)</f>
        <v>46098</v>
      </c>
      <c r="V634" s="32">
        <f ca="1">IF(Table1[[#This Row],[Hạn thanh toán]]="","",IF((U634-NOW())&lt;0,0,(U634-NOW())))</f>
        <v>0</v>
      </c>
      <c r="W634" s="32"/>
      <c r="X634" s="32" t="str">
        <f ca="1">IF(OR(U634="",R634=0),"",IF((U634-NOW())&lt;0,-(U634-NOW()),0))</f>
        <v/>
      </c>
      <c r="Y634" s="2" t="str">
        <f>IF(R634=0,"Đã thanh toán",IF(X634="","",IF(X634&lt;=0,"Chưa đến hạn thanh toán",IF(X634&lt;=30,"Nợ quá hạn 30 ngày",IF(X634&lt;=60,"Nợ quá hạn từ 30 ngày đến 60 ngày",IF(X634&lt;=90,"Nợ quá hạn từ 60 ngày đến 90 ngày",IF(X634&lt;=120,"Nợ quá hạn từ 90 ngày đến 120 ngày","Nợ quá hạn hơn 120 ngày có khả năng mất thanh toán")))))))</f>
        <v>Đã thanh toán</v>
      </c>
      <c r="Z634" s="42">
        <f>IF(S634="","",S634)</f>
        <v>46098</v>
      </c>
      <c r="AA634" s="42">
        <f>IF(M634="","",M634)</f>
        <v>46105</v>
      </c>
      <c r="AD634" s="2" t="str">
        <f>VLOOKUP($A634,MA_KH!$A:$Q,MA_KH!O$1,0)</f>
        <v>MEGA</v>
      </c>
      <c r="AE634" s="2" t="str">
        <f>VLOOKUP($A634,MA_KH!$A:$Q,MA_KH!P$1,0)</f>
        <v>CÔNG TY TNHH MM MEGA MARKET (VIỆT NAM)</v>
      </c>
    </row>
    <row r="635" spans="1:31" ht="25.5" customHeight="1">
      <c r="A635" s="54" t="s">
        <v>16294</v>
      </c>
      <c r="B635" s="54" t="s">
        <v>259</v>
      </c>
      <c r="C635" s="55">
        <v>46098</v>
      </c>
      <c r="D635" s="54" t="s">
        <v>17615</v>
      </c>
      <c r="E635" s="55">
        <v>46098</v>
      </c>
      <c r="F635" s="54" t="s">
        <v>19510</v>
      </c>
      <c r="G635" s="54" t="s">
        <v>16821</v>
      </c>
      <c r="H635" s="56">
        <v>307000</v>
      </c>
      <c r="I635" s="63">
        <v>0</v>
      </c>
      <c r="J635" s="56">
        <v>24560</v>
      </c>
      <c r="K635" s="65">
        <v>331560</v>
      </c>
      <c r="L635" s="64" t="s">
        <v>17238</v>
      </c>
      <c r="M635" s="6">
        <v>46105</v>
      </c>
      <c r="O635" s="32">
        <f>IF(Table1[[#This Row],[Phân loại]]="Tồn đầu kỳ",Table1[[#This Row],[Tổng giá trị]],0)</f>
        <v>0</v>
      </c>
      <c r="P635" s="7">
        <f>IF(Table1[[#This Row],[Số còn phải thu ĐK]]&lt;&gt;0,0,IF(Table1[[#This Row],[Phân loại]]="Bán hàng",Table1[[#This Row],[Tổng giá trị]],-Table1[[#This Row],[Tổng giá trị]]))</f>
        <v>-331560</v>
      </c>
      <c r="Q635" s="32">
        <f>IF(M635&lt;&gt;"",IF(O635&lt;&gt;0,O635,P635),0)</f>
        <v>-331560</v>
      </c>
      <c r="R635" s="7">
        <f>Table1[[#This Row],[Số còn phải thu ĐK]]+Table1[[#This Row],[Giá Trị HD sau CK]]-Table1[[#This Row],[Số tiền đã thu]]</f>
        <v>0</v>
      </c>
      <c r="S635" s="6">
        <f>IF(Table1[[#This Row],[Ngày hóa đơn]]&lt;&gt;"",Table1[[#This Row],[Ngày hóa đơn]],IF(Table1[[#This Row],[Ngày hạch toán]]&lt;&gt;"",Table1[[#This Row],[Ngày hạch toán]],""))</f>
        <v>46098</v>
      </c>
      <c r="T635" s="7"/>
      <c r="U635" s="6">
        <f>IF(Table1[[#This Row],[Ngày tính CN]]="","",S635+T635)</f>
        <v>46098</v>
      </c>
      <c r="V635" s="32">
        <f ca="1">IF(Table1[[#This Row],[Hạn thanh toán]]="","",IF((U635-NOW())&lt;0,0,(U635-NOW())))</f>
        <v>0</v>
      </c>
      <c r="W635" s="32"/>
      <c r="X635" s="32" t="str">
        <f ca="1">IF(OR(U635="",R635=0),"",IF((U635-NOW())&lt;0,-(U635-NOW()),0))</f>
        <v/>
      </c>
      <c r="Y635" s="2" t="str">
        <f>IF(R635=0,"Đã thanh toán",IF(X635="","",IF(X635&lt;=0,"Chưa đến hạn thanh toán",IF(X635&lt;=30,"Nợ quá hạn 30 ngày",IF(X635&lt;=60,"Nợ quá hạn từ 30 ngày đến 60 ngày",IF(X635&lt;=90,"Nợ quá hạn từ 60 ngày đến 90 ngày",IF(X635&lt;=120,"Nợ quá hạn từ 90 ngày đến 120 ngày","Nợ quá hạn hơn 120 ngày có khả năng mất thanh toán")))))))</f>
        <v>Đã thanh toán</v>
      </c>
      <c r="Z635" s="42">
        <f>IF(S635="","",S635)</f>
        <v>46098</v>
      </c>
      <c r="AA635" s="42">
        <f>IF(M635="","",M635)</f>
        <v>46105</v>
      </c>
      <c r="AD635" s="2" t="str">
        <f>VLOOKUP($A635,MA_KH!$A:$Q,MA_KH!O$1,0)</f>
        <v>MEGA</v>
      </c>
      <c r="AE635" s="2" t="str">
        <f>VLOOKUP($A635,MA_KH!$A:$Q,MA_KH!P$1,0)</f>
        <v>CÔNG TY TNHH MM MEGA MARKET (VIỆT NAM)</v>
      </c>
    </row>
    <row r="636" spans="1:31" ht="25.5" customHeight="1">
      <c r="A636" s="54" t="s">
        <v>16289</v>
      </c>
      <c r="B636" s="54" t="s">
        <v>296</v>
      </c>
      <c r="C636" s="55">
        <v>46098</v>
      </c>
      <c r="D636" s="54" t="s">
        <v>17616</v>
      </c>
      <c r="E636" s="55">
        <v>46098</v>
      </c>
      <c r="F636" s="54" t="s">
        <v>18139</v>
      </c>
      <c r="G636" s="54" t="s">
        <v>16824</v>
      </c>
      <c r="H636" s="56">
        <v>1926830</v>
      </c>
      <c r="I636" s="63">
        <v>0</v>
      </c>
      <c r="J636" s="56">
        <v>154146</v>
      </c>
      <c r="K636" s="65">
        <v>2080976</v>
      </c>
      <c r="L636" s="64" t="s">
        <v>17238</v>
      </c>
      <c r="M636" s="6">
        <v>46105</v>
      </c>
      <c r="O636" s="32">
        <f>IF(Table1[[#This Row],[Phân loại]]="Tồn đầu kỳ",Table1[[#This Row],[Tổng giá trị]],0)</f>
        <v>0</v>
      </c>
      <c r="P636" s="7">
        <f>IF(Table1[[#This Row],[Số còn phải thu ĐK]]&lt;&gt;0,0,IF(Table1[[#This Row],[Phân loại]]="Bán hàng",Table1[[#This Row],[Tổng giá trị]],-Table1[[#This Row],[Tổng giá trị]]))</f>
        <v>-2080976</v>
      </c>
      <c r="Q636" s="32">
        <f>IF(M636&lt;&gt;"",IF(O636&lt;&gt;0,O636,P636),0)</f>
        <v>-2080976</v>
      </c>
      <c r="R636" s="7">
        <f>Table1[[#This Row],[Số còn phải thu ĐK]]+Table1[[#This Row],[Giá Trị HD sau CK]]-Table1[[#This Row],[Số tiền đã thu]]</f>
        <v>0</v>
      </c>
      <c r="S636" s="6">
        <f>IF(Table1[[#This Row],[Ngày hóa đơn]]&lt;&gt;"",Table1[[#This Row],[Ngày hóa đơn]],IF(Table1[[#This Row],[Ngày hạch toán]]&lt;&gt;"",Table1[[#This Row],[Ngày hạch toán]],""))</f>
        <v>46098</v>
      </c>
      <c r="T636" s="7"/>
      <c r="U636" s="6">
        <f>IF(Table1[[#This Row],[Ngày tính CN]]="","",S636+T636)</f>
        <v>46098</v>
      </c>
      <c r="V636" s="32">
        <f ca="1">IF(Table1[[#This Row],[Hạn thanh toán]]="","",IF((U636-NOW())&lt;0,0,(U636-NOW())))</f>
        <v>0</v>
      </c>
      <c r="W636" s="32"/>
      <c r="X636" s="32" t="str">
        <f ca="1">IF(OR(U636="",R636=0),"",IF((U636-NOW())&lt;0,-(U636-NOW()),0))</f>
        <v/>
      </c>
      <c r="Y636" s="2" t="str">
        <f>IF(R636=0,"Đã thanh toán",IF(X636="","",IF(X636&lt;=0,"Chưa đến hạn thanh toán",IF(X636&lt;=30,"Nợ quá hạn 30 ngày",IF(X636&lt;=60,"Nợ quá hạn từ 30 ngày đến 60 ngày",IF(X636&lt;=90,"Nợ quá hạn từ 60 ngày đến 90 ngày",IF(X636&lt;=120,"Nợ quá hạn từ 90 ngày đến 120 ngày","Nợ quá hạn hơn 120 ngày có khả năng mất thanh toán")))))))</f>
        <v>Đã thanh toán</v>
      </c>
      <c r="Z636" s="42">
        <f>IF(S636="","",S636)</f>
        <v>46098</v>
      </c>
      <c r="AA636" s="42">
        <f>IF(M636="","",M636)</f>
        <v>46105</v>
      </c>
      <c r="AD636" s="2" t="str">
        <f>VLOOKUP($A636,MA_KH!$A:$Q,MA_KH!O$1,0)</f>
        <v>MEGA</v>
      </c>
      <c r="AE636" s="2" t="str">
        <f>VLOOKUP($A636,MA_KH!$A:$Q,MA_KH!P$1,0)</f>
        <v>CÔNG TY TNHH MM MEGA MARKET (VIỆT NAM)</v>
      </c>
    </row>
    <row r="637" spans="1:31" ht="25.5" customHeight="1">
      <c r="A637" s="54" t="s">
        <v>16289</v>
      </c>
      <c r="B637" s="54" t="s">
        <v>296</v>
      </c>
      <c r="C637" s="55">
        <v>46098</v>
      </c>
      <c r="D637" s="54" t="s">
        <v>17617</v>
      </c>
      <c r="E637" s="55">
        <v>46098</v>
      </c>
      <c r="F637" s="54" t="s">
        <v>19511</v>
      </c>
      <c r="G637" s="54" t="s">
        <v>16824</v>
      </c>
      <c r="H637" s="56">
        <v>3721734</v>
      </c>
      <c r="I637" s="63">
        <v>0</v>
      </c>
      <c r="J637" s="56">
        <v>297738</v>
      </c>
      <c r="K637" s="65">
        <v>4019472</v>
      </c>
      <c r="L637" s="64" t="s">
        <v>17238</v>
      </c>
      <c r="M637" s="6">
        <v>46105</v>
      </c>
      <c r="O637" s="32">
        <f>IF(Table1[[#This Row],[Phân loại]]="Tồn đầu kỳ",Table1[[#This Row],[Tổng giá trị]],0)</f>
        <v>0</v>
      </c>
      <c r="P637" s="7">
        <f>IF(Table1[[#This Row],[Số còn phải thu ĐK]]&lt;&gt;0,0,IF(Table1[[#This Row],[Phân loại]]="Bán hàng",Table1[[#This Row],[Tổng giá trị]],-Table1[[#This Row],[Tổng giá trị]]))</f>
        <v>-4019472</v>
      </c>
      <c r="Q637" s="32">
        <f>IF(M637&lt;&gt;"",IF(O637&lt;&gt;0,O637,P637),0)</f>
        <v>-4019472</v>
      </c>
      <c r="R637" s="7">
        <f>Table1[[#This Row],[Số còn phải thu ĐK]]+Table1[[#This Row],[Giá Trị HD sau CK]]-Table1[[#This Row],[Số tiền đã thu]]</f>
        <v>0</v>
      </c>
      <c r="S637" s="6">
        <f>IF(Table1[[#This Row],[Ngày hóa đơn]]&lt;&gt;"",Table1[[#This Row],[Ngày hóa đơn]],IF(Table1[[#This Row],[Ngày hạch toán]]&lt;&gt;"",Table1[[#This Row],[Ngày hạch toán]],""))</f>
        <v>46098</v>
      </c>
      <c r="T637" s="7"/>
      <c r="U637" s="6">
        <f>IF(Table1[[#This Row],[Ngày tính CN]]="","",S637+T637)</f>
        <v>46098</v>
      </c>
      <c r="V637" s="32">
        <f ca="1">IF(Table1[[#This Row],[Hạn thanh toán]]="","",IF((U637-NOW())&lt;0,0,(U637-NOW())))</f>
        <v>0</v>
      </c>
      <c r="W637" s="32"/>
      <c r="X637" s="32" t="str">
        <f ca="1">IF(OR(U637="",R637=0),"",IF((U637-NOW())&lt;0,-(U637-NOW()),0))</f>
        <v/>
      </c>
      <c r="Y637" s="2" t="str">
        <f>IF(R637=0,"Đã thanh toán",IF(X637="","",IF(X637&lt;=0,"Chưa đến hạn thanh toán",IF(X637&lt;=30,"Nợ quá hạn 30 ngày",IF(X637&lt;=60,"Nợ quá hạn từ 30 ngày đến 60 ngày",IF(X637&lt;=90,"Nợ quá hạn từ 60 ngày đến 90 ngày",IF(X637&lt;=120,"Nợ quá hạn từ 90 ngày đến 120 ngày","Nợ quá hạn hơn 120 ngày có khả năng mất thanh toán")))))))</f>
        <v>Đã thanh toán</v>
      </c>
      <c r="Z637" s="42">
        <f>IF(S637="","",S637)</f>
        <v>46098</v>
      </c>
      <c r="AA637" s="42">
        <f>IF(M637="","",M637)</f>
        <v>46105</v>
      </c>
      <c r="AD637" s="2" t="str">
        <f>VLOOKUP($A637,MA_KH!$A:$Q,MA_KH!O$1,0)</f>
        <v>MEGA</v>
      </c>
      <c r="AE637" s="2" t="str">
        <f>VLOOKUP($A637,MA_KH!$A:$Q,MA_KH!P$1,0)</f>
        <v>CÔNG TY TNHH MM MEGA MARKET (VIỆT NAM)</v>
      </c>
    </row>
    <row r="638" spans="1:31" ht="25.5" customHeight="1">
      <c r="A638" s="54" t="s">
        <v>16289</v>
      </c>
      <c r="B638" s="54" t="s">
        <v>296</v>
      </c>
      <c r="C638" s="55">
        <v>46098</v>
      </c>
      <c r="D638" s="54" t="s">
        <v>17618</v>
      </c>
      <c r="E638" s="55">
        <v>46098</v>
      </c>
      <c r="F638" s="54" t="s">
        <v>19512</v>
      </c>
      <c r="G638" s="54" t="s">
        <v>16824</v>
      </c>
      <c r="H638" s="56">
        <v>2075216</v>
      </c>
      <c r="I638" s="63">
        <v>0</v>
      </c>
      <c r="J638" s="56">
        <v>166017</v>
      </c>
      <c r="K638" s="65">
        <v>2241233</v>
      </c>
      <c r="L638" s="64" t="s">
        <v>17238</v>
      </c>
      <c r="M638" s="6">
        <v>46105</v>
      </c>
      <c r="O638" s="32">
        <f>IF(Table1[[#This Row],[Phân loại]]="Tồn đầu kỳ",Table1[[#This Row],[Tổng giá trị]],0)</f>
        <v>0</v>
      </c>
      <c r="P638" s="7">
        <f>IF(Table1[[#This Row],[Số còn phải thu ĐK]]&lt;&gt;0,0,IF(Table1[[#This Row],[Phân loại]]="Bán hàng",Table1[[#This Row],[Tổng giá trị]],-Table1[[#This Row],[Tổng giá trị]]))</f>
        <v>-2241233</v>
      </c>
      <c r="Q638" s="32">
        <f>IF(M638&lt;&gt;"",IF(O638&lt;&gt;0,O638,P638),0)</f>
        <v>-2241233</v>
      </c>
      <c r="R638" s="7">
        <f>Table1[[#This Row],[Số còn phải thu ĐK]]+Table1[[#This Row],[Giá Trị HD sau CK]]-Table1[[#This Row],[Số tiền đã thu]]</f>
        <v>0</v>
      </c>
      <c r="S638" s="6">
        <f>IF(Table1[[#This Row],[Ngày hóa đơn]]&lt;&gt;"",Table1[[#This Row],[Ngày hóa đơn]],IF(Table1[[#This Row],[Ngày hạch toán]]&lt;&gt;"",Table1[[#This Row],[Ngày hạch toán]],""))</f>
        <v>46098</v>
      </c>
      <c r="T638" s="7"/>
      <c r="U638" s="6">
        <f>IF(Table1[[#This Row],[Ngày tính CN]]="","",S638+T638)</f>
        <v>46098</v>
      </c>
      <c r="V638" s="32">
        <f ca="1">IF(Table1[[#This Row],[Hạn thanh toán]]="","",IF((U638-NOW())&lt;0,0,(U638-NOW())))</f>
        <v>0</v>
      </c>
      <c r="W638" s="32"/>
      <c r="X638" s="32" t="str">
        <f ca="1">IF(OR(U638="",R638=0),"",IF((U638-NOW())&lt;0,-(U638-NOW()),0))</f>
        <v/>
      </c>
      <c r="Y638" s="2" t="str">
        <f>IF(R638=0,"Đã thanh toán",IF(X638="","",IF(X638&lt;=0,"Chưa đến hạn thanh toán",IF(X638&lt;=30,"Nợ quá hạn 30 ngày",IF(X638&lt;=60,"Nợ quá hạn từ 30 ngày đến 60 ngày",IF(X638&lt;=90,"Nợ quá hạn từ 60 ngày đến 90 ngày",IF(X638&lt;=120,"Nợ quá hạn từ 90 ngày đến 120 ngày","Nợ quá hạn hơn 120 ngày có khả năng mất thanh toán")))))))</f>
        <v>Đã thanh toán</v>
      </c>
      <c r="Z638" s="42">
        <f>IF(S638="","",S638)</f>
        <v>46098</v>
      </c>
      <c r="AA638" s="42">
        <f>IF(M638="","",M638)</f>
        <v>46105</v>
      </c>
      <c r="AD638" s="2" t="str">
        <f>VLOOKUP($A638,MA_KH!$A:$Q,MA_KH!O$1,0)</f>
        <v>MEGA</v>
      </c>
      <c r="AE638" s="2" t="str">
        <f>VLOOKUP($A638,MA_KH!$A:$Q,MA_KH!P$1,0)</f>
        <v>CÔNG TY TNHH MM MEGA MARKET (VIỆT NAM)</v>
      </c>
    </row>
    <row r="639" spans="1:31" ht="25.5" customHeight="1">
      <c r="A639" s="54" t="s">
        <v>16291</v>
      </c>
      <c r="B639" s="54" t="s">
        <v>200</v>
      </c>
      <c r="C639" s="55">
        <v>46098</v>
      </c>
      <c r="D639" s="54" t="s">
        <v>17619</v>
      </c>
      <c r="E639" s="55">
        <v>46098</v>
      </c>
      <c r="F639" s="54" t="s">
        <v>19513</v>
      </c>
      <c r="G639" s="54" t="s">
        <v>17345</v>
      </c>
      <c r="H639" s="56">
        <v>1258508</v>
      </c>
      <c r="I639" s="63">
        <v>0</v>
      </c>
      <c r="J639" s="56">
        <v>100679</v>
      </c>
      <c r="K639" s="65">
        <v>1359187</v>
      </c>
      <c r="L639" s="64" t="s">
        <v>17238</v>
      </c>
      <c r="M639" s="6">
        <v>46105</v>
      </c>
      <c r="O639" s="32">
        <f>IF(Table1[[#This Row],[Phân loại]]="Tồn đầu kỳ",Table1[[#This Row],[Tổng giá trị]],0)</f>
        <v>0</v>
      </c>
      <c r="P639" s="7">
        <f>IF(Table1[[#This Row],[Số còn phải thu ĐK]]&lt;&gt;0,0,IF(Table1[[#This Row],[Phân loại]]="Bán hàng",Table1[[#This Row],[Tổng giá trị]],-Table1[[#This Row],[Tổng giá trị]]))</f>
        <v>-1359187</v>
      </c>
      <c r="Q639" s="32">
        <f>IF(M639&lt;&gt;"",IF(O639&lt;&gt;0,O639,P639),0)</f>
        <v>-1359187</v>
      </c>
      <c r="R639" s="7">
        <f>Table1[[#This Row],[Số còn phải thu ĐK]]+Table1[[#This Row],[Giá Trị HD sau CK]]-Table1[[#This Row],[Số tiền đã thu]]</f>
        <v>0</v>
      </c>
      <c r="S639" s="6">
        <f>IF(Table1[[#This Row],[Ngày hóa đơn]]&lt;&gt;"",Table1[[#This Row],[Ngày hóa đơn]],IF(Table1[[#This Row],[Ngày hạch toán]]&lt;&gt;"",Table1[[#This Row],[Ngày hạch toán]],""))</f>
        <v>46098</v>
      </c>
      <c r="T639" s="7"/>
      <c r="U639" s="6">
        <f>IF(Table1[[#This Row],[Ngày tính CN]]="","",S639+T639)</f>
        <v>46098</v>
      </c>
      <c r="V639" s="32">
        <f ca="1">IF(Table1[[#This Row],[Hạn thanh toán]]="","",IF((U639-NOW())&lt;0,0,(U639-NOW())))</f>
        <v>0</v>
      </c>
      <c r="W639" s="32"/>
      <c r="X639" s="32" t="str">
        <f ca="1">IF(OR(U639="",R639=0),"",IF((U639-NOW())&lt;0,-(U639-NOW()),0))</f>
        <v/>
      </c>
      <c r="Y639" s="2" t="str">
        <f>IF(R639=0,"Đã thanh toán",IF(X639="","",IF(X639&lt;=0,"Chưa đến hạn thanh toán",IF(X639&lt;=30,"Nợ quá hạn 30 ngày",IF(X639&lt;=60,"Nợ quá hạn từ 30 ngày đến 60 ngày",IF(X639&lt;=90,"Nợ quá hạn từ 60 ngày đến 90 ngày",IF(X639&lt;=120,"Nợ quá hạn từ 90 ngày đến 120 ngày","Nợ quá hạn hơn 120 ngày có khả năng mất thanh toán")))))))</f>
        <v>Đã thanh toán</v>
      </c>
      <c r="Z639" s="42">
        <f>IF(S639="","",S639)</f>
        <v>46098</v>
      </c>
      <c r="AA639" s="42">
        <f>IF(M639="","",M639)</f>
        <v>46105</v>
      </c>
      <c r="AD639" s="2" t="str">
        <f>VLOOKUP($A639,MA_KH!$A:$Q,MA_KH!O$1,0)</f>
        <v>MEGA</v>
      </c>
      <c r="AE639" s="2" t="str">
        <f>VLOOKUP($A639,MA_KH!$A:$Q,MA_KH!P$1,0)</f>
        <v>CÔNG TY TNHH MM MEGA MARKET (VIỆT NAM)</v>
      </c>
    </row>
    <row r="640" spans="1:31" ht="25.5" customHeight="1">
      <c r="A640" s="54" t="s">
        <v>16288</v>
      </c>
      <c r="B640" s="54" t="s">
        <v>294</v>
      </c>
      <c r="C640" s="55">
        <v>46098</v>
      </c>
      <c r="D640" s="54" t="s">
        <v>17620</v>
      </c>
      <c r="E640" s="55">
        <v>46098</v>
      </c>
      <c r="F640" s="54" t="s">
        <v>19514</v>
      </c>
      <c r="G640" s="54" t="s">
        <v>17177</v>
      </c>
      <c r="H640" s="56">
        <v>507500</v>
      </c>
      <c r="I640" s="63">
        <v>0</v>
      </c>
      <c r="J640" s="56">
        <v>40600</v>
      </c>
      <c r="K640" s="65">
        <v>548100</v>
      </c>
      <c r="L640" s="64" t="s">
        <v>17238</v>
      </c>
      <c r="M640" s="6">
        <v>46105</v>
      </c>
      <c r="O640" s="32">
        <f>IF(Table1[[#This Row],[Phân loại]]="Tồn đầu kỳ",Table1[[#This Row],[Tổng giá trị]],0)</f>
        <v>0</v>
      </c>
      <c r="P640" s="7">
        <f>IF(Table1[[#This Row],[Số còn phải thu ĐK]]&lt;&gt;0,0,IF(Table1[[#This Row],[Phân loại]]="Bán hàng",Table1[[#This Row],[Tổng giá trị]],-Table1[[#This Row],[Tổng giá trị]]))</f>
        <v>-548100</v>
      </c>
      <c r="Q640" s="32">
        <f>IF(M640&lt;&gt;"",IF(O640&lt;&gt;0,O640,P640),0)</f>
        <v>-548100</v>
      </c>
      <c r="R640" s="7">
        <f>Table1[[#This Row],[Số còn phải thu ĐK]]+Table1[[#This Row],[Giá Trị HD sau CK]]-Table1[[#This Row],[Số tiền đã thu]]</f>
        <v>0</v>
      </c>
      <c r="S640" s="6">
        <f>IF(Table1[[#This Row],[Ngày hóa đơn]]&lt;&gt;"",Table1[[#This Row],[Ngày hóa đơn]],IF(Table1[[#This Row],[Ngày hạch toán]]&lt;&gt;"",Table1[[#This Row],[Ngày hạch toán]],""))</f>
        <v>46098</v>
      </c>
      <c r="T640" s="7"/>
      <c r="U640" s="6">
        <f>IF(Table1[[#This Row],[Ngày tính CN]]="","",S640+T640)</f>
        <v>46098</v>
      </c>
      <c r="V640" s="32">
        <f ca="1">IF(Table1[[#This Row],[Hạn thanh toán]]="","",IF((U640-NOW())&lt;0,0,(U640-NOW())))</f>
        <v>0</v>
      </c>
      <c r="W640" s="32"/>
      <c r="X640" s="32" t="str">
        <f ca="1">IF(OR(U640="",R640=0),"",IF((U640-NOW())&lt;0,-(U640-NOW()),0))</f>
        <v/>
      </c>
      <c r="Y640" s="2" t="str">
        <f>IF(R640=0,"Đã thanh toán",IF(X640="","",IF(X640&lt;=0,"Chưa đến hạn thanh toán",IF(X640&lt;=30,"Nợ quá hạn 30 ngày",IF(X640&lt;=60,"Nợ quá hạn từ 30 ngày đến 60 ngày",IF(X640&lt;=90,"Nợ quá hạn từ 60 ngày đến 90 ngày",IF(X640&lt;=120,"Nợ quá hạn từ 90 ngày đến 120 ngày","Nợ quá hạn hơn 120 ngày có khả năng mất thanh toán")))))))</f>
        <v>Đã thanh toán</v>
      </c>
      <c r="Z640" s="42">
        <f>IF(S640="","",S640)</f>
        <v>46098</v>
      </c>
      <c r="AA640" s="42">
        <f>IF(M640="","",M640)</f>
        <v>46105</v>
      </c>
      <c r="AD640" s="2" t="str">
        <f>VLOOKUP($A640,MA_KH!$A:$Q,MA_KH!O$1,0)</f>
        <v>MEGA</v>
      </c>
      <c r="AE640" s="2" t="str">
        <f>VLOOKUP($A640,MA_KH!$A:$Q,MA_KH!P$1,0)</f>
        <v>CÔNG TY TNHH MM MEGA MARKET (VIỆT NAM)</v>
      </c>
    </row>
    <row r="641" spans="1:31" ht="25.5" customHeight="1">
      <c r="A641" s="54" t="s">
        <v>16309</v>
      </c>
      <c r="B641" s="54" t="s">
        <v>255</v>
      </c>
      <c r="C641" s="55">
        <v>46098</v>
      </c>
      <c r="D641" s="54" t="s">
        <v>17621</v>
      </c>
      <c r="E641" s="55">
        <v>46098</v>
      </c>
      <c r="F641" s="54" t="s">
        <v>19515</v>
      </c>
      <c r="G641" s="54" t="s">
        <v>16884</v>
      </c>
      <c r="H641" s="56">
        <v>771552</v>
      </c>
      <c r="I641" s="63">
        <v>0</v>
      </c>
      <c r="J641" s="56">
        <v>61724</v>
      </c>
      <c r="K641" s="65">
        <v>833276</v>
      </c>
      <c r="L641" s="64" t="s">
        <v>17238</v>
      </c>
      <c r="M641" s="6">
        <v>46105</v>
      </c>
      <c r="O641" s="32">
        <f>IF(Table1[[#This Row],[Phân loại]]="Tồn đầu kỳ",Table1[[#This Row],[Tổng giá trị]],0)</f>
        <v>0</v>
      </c>
      <c r="P641" s="7">
        <f>IF(Table1[[#This Row],[Số còn phải thu ĐK]]&lt;&gt;0,0,IF(Table1[[#This Row],[Phân loại]]="Bán hàng",Table1[[#This Row],[Tổng giá trị]],-Table1[[#This Row],[Tổng giá trị]]))</f>
        <v>-833276</v>
      </c>
      <c r="Q641" s="32">
        <f>IF(M641&lt;&gt;"",IF(O641&lt;&gt;0,O641,P641),0)</f>
        <v>-833276</v>
      </c>
      <c r="R641" s="7">
        <f>Table1[[#This Row],[Số còn phải thu ĐK]]+Table1[[#This Row],[Giá Trị HD sau CK]]-Table1[[#This Row],[Số tiền đã thu]]</f>
        <v>0</v>
      </c>
      <c r="S641" s="6">
        <f>IF(Table1[[#This Row],[Ngày hóa đơn]]&lt;&gt;"",Table1[[#This Row],[Ngày hóa đơn]],IF(Table1[[#This Row],[Ngày hạch toán]]&lt;&gt;"",Table1[[#This Row],[Ngày hạch toán]],""))</f>
        <v>46098</v>
      </c>
      <c r="T641" s="7"/>
      <c r="U641" s="6">
        <f>IF(Table1[[#This Row],[Ngày tính CN]]="","",S641+T641)</f>
        <v>46098</v>
      </c>
      <c r="V641" s="32">
        <f ca="1">IF(Table1[[#This Row],[Hạn thanh toán]]="","",IF((U641-NOW())&lt;0,0,(U641-NOW())))</f>
        <v>0</v>
      </c>
      <c r="W641" s="32"/>
      <c r="X641" s="32" t="str">
        <f ca="1">IF(OR(U641="",R641=0),"",IF((U641-NOW())&lt;0,-(U641-NOW()),0))</f>
        <v/>
      </c>
      <c r="Y641" s="2" t="str">
        <f>IF(R641=0,"Đã thanh toán",IF(X641="","",IF(X641&lt;=0,"Chưa đến hạn thanh toán",IF(X641&lt;=30,"Nợ quá hạn 30 ngày",IF(X641&lt;=60,"Nợ quá hạn từ 30 ngày đến 60 ngày",IF(X641&lt;=90,"Nợ quá hạn từ 60 ngày đến 90 ngày",IF(X641&lt;=120,"Nợ quá hạn từ 90 ngày đến 120 ngày","Nợ quá hạn hơn 120 ngày có khả năng mất thanh toán")))))))</f>
        <v>Đã thanh toán</v>
      </c>
      <c r="Z641" s="42">
        <f>IF(S641="","",S641)</f>
        <v>46098</v>
      </c>
      <c r="AA641" s="42">
        <f>IF(M641="","",M641)</f>
        <v>46105</v>
      </c>
      <c r="AD641" s="2" t="str">
        <f>VLOOKUP($A641,MA_KH!$A:$Q,MA_KH!O$1,0)</f>
        <v>MEGA</v>
      </c>
      <c r="AE641" s="2" t="str">
        <f>VLOOKUP($A641,MA_KH!$A:$Q,MA_KH!P$1,0)</f>
        <v>CÔNG TY TNHH MM MEGA MARKET (VIỆT NAM)</v>
      </c>
    </row>
    <row r="642" spans="1:31" ht="25.5" customHeight="1">
      <c r="A642" s="54" t="s">
        <v>16308</v>
      </c>
      <c r="B642" s="54" t="s">
        <v>194</v>
      </c>
      <c r="C642" s="55">
        <v>46098</v>
      </c>
      <c r="D642" s="54" t="s">
        <v>17622</v>
      </c>
      <c r="E642" s="55">
        <v>46098</v>
      </c>
      <c r="F642" s="54" t="s">
        <v>18896</v>
      </c>
      <c r="G642" s="54" t="s">
        <v>16886</v>
      </c>
      <c r="H642" s="56">
        <v>892848</v>
      </c>
      <c r="I642" s="63">
        <v>0</v>
      </c>
      <c r="J642" s="56">
        <v>71428</v>
      </c>
      <c r="K642" s="65">
        <v>964276</v>
      </c>
      <c r="L642" s="64" t="s">
        <v>17238</v>
      </c>
      <c r="M642" s="6">
        <v>46105</v>
      </c>
      <c r="O642" s="32">
        <f>IF(Table1[[#This Row],[Phân loại]]="Tồn đầu kỳ",Table1[[#This Row],[Tổng giá trị]],0)</f>
        <v>0</v>
      </c>
      <c r="P642" s="7">
        <f>IF(Table1[[#This Row],[Số còn phải thu ĐK]]&lt;&gt;0,0,IF(Table1[[#This Row],[Phân loại]]="Bán hàng",Table1[[#This Row],[Tổng giá trị]],-Table1[[#This Row],[Tổng giá trị]]))</f>
        <v>-964276</v>
      </c>
      <c r="Q642" s="32">
        <f>IF(M642&lt;&gt;"",IF(O642&lt;&gt;0,O642,P642),0)</f>
        <v>-964276</v>
      </c>
      <c r="R642" s="7">
        <f>Table1[[#This Row],[Số còn phải thu ĐK]]+Table1[[#This Row],[Giá Trị HD sau CK]]-Table1[[#This Row],[Số tiền đã thu]]</f>
        <v>0</v>
      </c>
      <c r="S642" s="6">
        <f>IF(Table1[[#This Row],[Ngày hóa đơn]]&lt;&gt;"",Table1[[#This Row],[Ngày hóa đơn]],IF(Table1[[#This Row],[Ngày hạch toán]]&lt;&gt;"",Table1[[#This Row],[Ngày hạch toán]],""))</f>
        <v>46098</v>
      </c>
      <c r="T642" s="7"/>
      <c r="U642" s="6">
        <f>IF(Table1[[#This Row],[Ngày tính CN]]="","",S642+T642)</f>
        <v>46098</v>
      </c>
      <c r="V642" s="32">
        <f ca="1">IF(Table1[[#This Row],[Hạn thanh toán]]="","",IF((U642-NOW())&lt;0,0,(U642-NOW())))</f>
        <v>0</v>
      </c>
      <c r="W642" s="32"/>
      <c r="X642" s="32" t="str">
        <f ca="1">IF(OR(U642="",R642=0),"",IF((U642-NOW())&lt;0,-(U642-NOW()),0))</f>
        <v/>
      </c>
      <c r="Y642" s="2" t="str">
        <f>IF(R642=0,"Đã thanh toán",IF(X642="","",IF(X642&lt;=0,"Chưa đến hạn thanh toán",IF(X642&lt;=30,"Nợ quá hạn 30 ngày",IF(X642&lt;=60,"Nợ quá hạn từ 30 ngày đến 60 ngày",IF(X642&lt;=90,"Nợ quá hạn từ 60 ngày đến 90 ngày",IF(X642&lt;=120,"Nợ quá hạn từ 90 ngày đến 120 ngày","Nợ quá hạn hơn 120 ngày có khả năng mất thanh toán")))))))</f>
        <v>Đã thanh toán</v>
      </c>
      <c r="Z642" s="42">
        <f>IF(S642="","",S642)</f>
        <v>46098</v>
      </c>
      <c r="AA642" s="42">
        <f>IF(M642="","",M642)</f>
        <v>46105</v>
      </c>
      <c r="AD642" s="2" t="str">
        <f>VLOOKUP($A642,MA_KH!$A:$Q,MA_KH!O$1,0)</f>
        <v>MEGA</v>
      </c>
      <c r="AE642" s="2" t="str">
        <f>VLOOKUP($A642,MA_KH!$A:$Q,MA_KH!P$1,0)</f>
        <v>CÔNG TY TNHH MM MEGA MARKET (VIỆT NAM)</v>
      </c>
    </row>
    <row r="643" spans="1:31" ht="25.5" customHeight="1">
      <c r="A643" s="54" t="s">
        <v>16308</v>
      </c>
      <c r="B643" s="54" t="s">
        <v>194</v>
      </c>
      <c r="C643" s="55">
        <v>46098</v>
      </c>
      <c r="D643" s="54" t="s">
        <v>17623</v>
      </c>
      <c r="E643" s="55">
        <v>46098</v>
      </c>
      <c r="F643" s="54" t="s">
        <v>19331</v>
      </c>
      <c r="G643" s="54" t="s">
        <v>16886</v>
      </c>
      <c r="H643" s="56">
        <v>2327385</v>
      </c>
      <c r="I643" s="63">
        <v>0</v>
      </c>
      <c r="J643" s="56">
        <v>186191</v>
      </c>
      <c r="K643" s="65">
        <v>2513576</v>
      </c>
      <c r="L643" s="64" t="s">
        <v>17238</v>
      </c>
      <c r="M643" s="6">
        <v>46105</v>
      </c>
      <c r="O643" s="32">
        <f>IF(Table1[[#This Row],[Phân loại]]="Tồn đầu kỳ",Table1[[#This Row],[Tổng giá trị]],0)</f>
        <v>0</v>
      </c>
      <c r="P643" s="7">
        <f>IF(Table1[[#This Row],[Số còn phải thu ĐK]]&lt;&gt;0,0,IF(Table1[[#This Row],[Phân loại]]="Bán hàng",Table1[[#This Row],[Tổng giá trị]],-Table1[[#This Row],[Tổng giá trị]]))</f>
        <v>-2513576</v>
      </c>
      <c r="Q643" s="32">
        <f>IF(M643&lt;&gt;"",IF(O643&lt;&gt;0,O643,P643),0)</f>
        <v>-2513576</v>
      </c>
      <c r="R643" s="7">
        <f>Table1[[#This Row],[Số còn phải thu ĐK]]+Table1[[#This Row],[Giá Trị HD sau CK]]-Table1[[#This Row],[Số tiền đã thu]]</f>
        <v>0</v>
      </c>
      <c r="S643" s="6">
        <f>IF(Table1[[#This Row],[Ngày hóa đơn]]&lt;&gt;"",Table1[[#This Row],[Ngày hóa đơn]],IF(Table1[[#This Row],[Ngày hạch toán]]&lt;&gt;"",Table1[[#This Row],[Ngày hạch toán]],""))</f>
        <v>46098</v>
      </c>
      <c r="T643" s="7"/>
      <c r="U643" s="6">
        <f>IF(Table1[[#This Row],[Ngày tính CN]]="","",S643+T643)</f>
        <v>46098</v>
      </c>
      <c r="V643" s="32">
        <f ca="1">IF(Table1[[#This Row],[Hạn thanh toán]]="","",IF((U643-NOW())&lt;0,0,(U643-NOW())))</f>
        <v>0</v>
      </c>
      <c r="W643" s="32"/>
      <c r="X643" s="32" t="str">
        <f ca="1">IF(OR(U643="",R643=0),"",IF((U643-NOW())&lt;0,-(U643-NOW()),0))</f>
        <v/>
      </c>
      <c r="Y643" s="2" t="str">
        <f>IF(R643=0,"Đã thanh toán",IF(X643="","",IF(X643&lt;=0,"Chưa đến hạn thanh toán",IF(X643&lt;=30,"Nợ quá hạn 30 ngày",IF(X643&lt;=60,"Nợ quá hạn từ 30 ngày đến 60 ngày",IF(X643&lt;=90,"Nợ quá hạn từ 60 ngày đến 90 ngày",IF(X643&lt;=120,"Nợ quá hạn từ 90 ngày đến 120 ngày","Nợ quá hạn hơn 120 ngày có khả năng mất thanh toán")))))))</f>
        <v>Đã thanh toán</v>
      </c>
      <c r="Z643" s="42">
        <f>IF(S643="","",S643)</f>
        <v>46098</v>
      </c>
      <c r="AA643" s="42">
        <f>IF(M643="","",M643)</f>
        <v>46105</v>
      </c>
      <c r="AD643" s="2" t="str">
        <f>VLOOKUP($A643,MA_KH!$A:$Q,MA_KH!O$1,0)</f>
        <v>MEGA</v>
      </c>
      <c r="AE643" s="2" t="str">
        <f>VLOOKUP($A643,MA_KH!$A:$Q,MA_KH!P$1,0)</f>
        <v>CÔNG TY TNHH MM MEGA MARKET (VIỆT NAM)</v>
      </c>
    </row>
    <row r="644" spans="1:31" ht="25.5" customHeight="1">
      <c r="A644" s="54" t="s">
        <v>16308</v>
      </c>
      <c r="B644" s="54" t="s">
        <v>194</v>
      </c>
      <c r="C644" s="55">
        <v>46098</v>
      </c>
      <c r="D644" s="54" t="s">
        <v>17624</v>
      </c>
      <c r="E644" s="55">
        <v>46098</v>
      </c>
      <c r="F644" s="54" t="s">
        <v>19516</v>
      </c>
      <c r="G644" s="54" t="s">
        <v>16886</v>
      </c>
      <c r="H644" s="56">
        <v>1513755</v>
      </c>
      <c r="I644" s="63">
        <v>0</v>
      </c>
      <c r="J644" s="56">
        <v>121100</v>
      </c>
      <c r="K644" s="65">
        <v>1634855</v>
      </c>
      <c r="L644" s="64" t="s">
        <v>17238</v>
      </c>
      <c r="M644" s="6">
        <v>46105</v>
      </c>
      <c r="O644" s="32">
        <f>IF(Table1[[#This Row],[Phân loại]]="Tồn đầu kỳ",Table1[[#This Row],[Tổng giá trị]],0)</f>
        <v>0</v>
      </c>
      <c r="P644" s="7">
        <f>IF(Table1[[#This Row],[Số còn phải thu ĐK]]&lt;&gt;0,0,IF(Table1[[#This Row],[Phân loại]]="Bán hàng",Table1[[#This Row],[Tổng giá trị]],-Table1[[#This Row],[Tổng giá trị]]))</f>
        <v>-1634855</v>
      </c>
      <c r="Q644" s="32">
        <f>IF(M644&lt;&gt;"",IF(O644&lt;&gt;0,O644,P644),0)</f>
        <v>-1634855</v>
      </c>
      <c r="R644" s="7">
        <f>Table1[[#This Row],[Số còn phải thu ĐK]]+Table1[[#This Row],[Giá Trị HD sau CK]]-Table1[[#This Row],[Số tiền đã thu]]</f>
        <v>0</v>
      </c>
      <c r="S644" s="6">
        <f>IF(Table1[[#This Row],[Ngày hóa đơn]]&lt;&gt;"",Table1[[#This Row],[Ngày hóa đơn]],IF(Table1[[#This Row],[Ngày hạch toán]]&lt;&gt;"",Table1[[#This Row],[Ngày hạch toán]],""))</f>
        <v>46098</v>
      </c>
      <c r="T644" s="7"/>
      <c r="U644" s="6">
        <f>IF(Table1[[#This Row],[Ngày tính CN]]="","",S644+T644)</f>
        <v>46098</v>
      </c>
      <c r="V644" s="32">
        <f ca="1">IF(Table1[[#This Row],[Hạn thanh toán]]="","",IF((U644-NOW())&lt;0,0,(U644-NOW())))</f>
        <v>0</v>
      </c>
      <c r="W644" s="32"/>
      <c r="X644" s="32" t="str">
        <f ca="1">IF(OR(U644="",R644=0),"",IF((U644-NOW())&lt;0,-(U644-NOW()),0))</f>
        <v/>
      </c>
      <c r="Y644" s="2" t="str">
        <f>IF(R644=0,"Đã thanh toán",IF(X644="","",IF(X644&lt;=0,"Chưa đến hạn thanh toán",IF(X644&lt;=30,"Nợ quá hạn 30 ngày",IF(X644&lt;=60,"Nợ quá hạn từ 30 ngày đến 60 ngày",IF(X644&lt;=90,"Nợ quá hạn từ 60 ngày đến 90 ngày",IF(X644&lt;=120,"Nợ quá hạn từ 90 ngày đến 120 ngày","Nợ quá hạn hơn 120 ngày có khả năng mất thanh toán")))))))</f>
        <v>Đã thanh toán</v>
      </c>
      <c r="Z644" s="42">
        <f>IF(S644="","",S644)</f>
        <v>46098</v>
      </c>
      <c r="AA644" s="42">
        <f>IF(M644="","",M644)</f>
        <v>46105</v>
      </c>
      <c r="AD644" s="2" t="str">
        <f>VLOOKUP($A644,MA_KH!$A:$Q,MA_KH!O$1,0)</f>
        <v>MEGA</v>
      </c>
      <c r="AE644" s="2" t="str">
        <f>VLOOKUP($A644,MA_KH!$A:$Q,MA_KH!P$1,0)</f>
        <v>CÔNG TY TNHH MM MEGA MARKET (VIỆT NAM)</v>
      </c>
    </row>
    <row r="645" spans="1:31" s="112" customFormat="1" ht="25.5" customHeight="1">
      <c r="A645" s="103" t="s">
        <v>16303</v>
      </c>
      <c r="B645" s="103" t="s">
        <v>102</v>
      </c>
      <c r="C645" s="104">
        <v>46099</v>
      </c>
      <c r="D645" s="103" t="s">
        <v>17625</v>
      </c>
      <c r="E645" s="55">
        <v>46099</v>
      </c>
      <c r="F645" s="103" t="s">
        <v>19517</v>
      </c>
      <c r="G645" s="103" t="s">
        <v>17626</v>
      </c>
      <c r="H645" s="105">
        <v>-11878250</v>
      </c>
      <c r="I645" s="106">
        <v>0</v>
      </c>
      <c r="J645" s="105">
        <v>-950260</v>
      </c>
      <c r="K645" s="107">
        <v>-12828510</v>
      </c>
      <c r="L645" s="108" t="s">
        <v>17236</v>
      </c>
      <c r="M645" s="109">
        <v>46099</v>
      </c>
      <c r="N645" s="110" t="s">
        <v>21112</v>
      </c>
      <c r="O645" s="111">
        <f>IF(Table1[[#This Row],[Phân loại]]="Tồn đầu kỳ",Table1[[#This Row],[Tổng giá trị]],0)</f>
        <v>0</v>
      </c>
      <c r="P645" s="110">
        <f>IF(Table1[[#This Row],[Số còn phải thu ĐK]]&lt;&gt;0,0,IF(Table1[[#This Row],[Phân loại]]="Bán hàng",Table1[[#This Row],[Tổng giá trị]],-Table1[[#This Row],[Tổng giá trị]]))</f>
        <v>-12828510</v>
      </c>
      <c r="Q645" s="111">
        <f>IF(M645&lt;&gt;"",IF(O645&lt;&gt;0,O645,P645),0)</f>
        <v>-12828510</v>
      </c>
      <c r="R645" s="110">
        <f>Table1[[#This Row],[Số còn phải thu ĐK]]+Table1[[#This Row],[Giá Trị HD sau CK]]-Table1[[#This Row],[Số tiền đã thu]]</f>
        <v>0</v>
      </c>
      <c r="S645" s="109">
        <f>IF(Table1[[#This Row],[Ngày hóa đơn]]&lt;&gt;"",Table1[[#This Row],[Ngày hóa đơn]],IF(Table1[[#This Row],[Ngày hạch toán]]&lt;&gt;"",Table1[[#This Row],[Ngày hạch toán]],""))</f>
        <v>46099</v>
      </c>
      <c r="T645" s="110"/>
      <c r="U645" s="109">
        <f>IF(Table1[[#This Row],[Ngày tính CN]]="","",S645+T645)</f>
        <v>46099</v>
      </c>
      <c r="V645" s="111">
        <f ca="1">IF(Table1[[#This Row],[Hạn thanh toán]]="","",IF((U645-NOW())&lt;0,0,(U645-NOW())))</f>
        <v>0</v>
      </c>
      <c r="W645" s="111"/>
      <c r="X645" s="111" t="str">
        <f ca="1">IF(OR(U645="",R645=0),"",IF((U645-NOW())&lt;0,-(U645-NOW()),0))</f>
        <v/>
      </c>
      <c r="Y645" s="112" t="str">
        <f>IF(R645=0,"Đã thanh toán",IF(X645="","",IF(X645&lt;=0,"Chưa đến hạn thanh toán",IF(X645&lt;=30,"Nợ quá hạn 30 ngày",IF(X645&lt;=60,"Nợ quá hạn từ 30 ngày đến 60 ngày",IF(X645&lt;=90,"Nợ quá hạn từ 60 ngày đến 90 ngày",IF(X645&lt;=120,"Nợ quá hạn từ 90 ngày đến 120 ngày","Nợ quá hạn hơn 120 ngày có khả năng mất thanh toán")))))))</f>
        <v>Đã thanh toán</v>
      </c>
      <c r="Z645" s="113">
        <f>IF(S645="","",S645)</f>
        <v>46099</v>
      </c>
      <c r="AA645" s="113">
        <f>IF(M645="","",M645)</f>
        <v>46099</v>
      </c>
      <c r="AB645" s="110" t="s">
        <v>21112</v>
      </c>
      <c r="AD645" s="112" t="str">
        <f>VLOOKUP($A645,MA_KH!$A:$Q,MA_KH!O$1,0)</f>
        <v>MEGA</v>
      </c>
      <c r="AE645" s="112" t="str">
        <f>VLOOKUP($A645,MA_KH!$A:$Q,MA_KH!P$1,0)</f>
        <v>CÔNG TY TNHH MM MEGA MARKET (VIỆT NAM)</v>
      </c>
    </row>
    <row r="646" spans="1:31" ht="25.5" customHeight="1">
      <c r="A646" s="54" t="s">
        <v>16303</v>
      </c>
      <c r="B646" s="54" t="s">
        <v>102</v>
      </c>
      <c r="C646" s="55">
        <v>46099</v>
      </c>
      <c r="D646" s="54" t="s">
        <v>17627</v>
      </c>
      <c r="E646" s="55">
        <v>46099</v>
      </c>
      <c r="F646" s="54" t="s">
        <v>19518</v>
      </c>
      <c r="G646" s="54" t="s">
        <v>17389</v>
      </c>
      <c r="H646" s="56">
        <v>11153250</v>
      </c>
      <c r="I646" s="63">
        <v>0</v>
      </c>
      <c r="J646" s="56">
        <v>892260</v>
      </c>
      <c r="K646" s="65">
        <v>12045510</v>
      </c>
      <c r="L646" s="64" t="s">
        <v>17236</v>
      </c>
      <c r="M646" s="6">
        <v>46136</v>
      </c>
      <c r="O646" s="32">
        <f>IF(Table1[[#This Row],[Phân loại]]="Tồn đầu kỳ",Table1[[#This Row],[Tổng giá trị]],0)</f>
        <v>0</v>
      </c>
      <c r="P646" s="7">
        <f>IF(Table1[[#This Row],[Số còn phải thu ĐK]]&lt;&gt;0,0,IF(Table1[[#This Row],[Phân loại]]="Bán hàng",Table1[[#This Row],[Tổng giá trị]],-Table1[[#This Row],[Tổng giá trị]]))</f>
        <v>12045510</v>
      </c>
      <c r="Q646" s="32">
        <f>IF(M646&lt;&gt;"",IF(O646&lt;&gt;0,O646,P646),0)</f>
        <v>12045510</v>
      </c>
      <c r="R646" s="7">
        <f>Table1[[#This Row],[Số còn phải thu ĐK]]+Table1[[#This Row],[Giá Trị HD sau CK]]-Table1[[#This Row],[Số tiền đã thu]]</f>
        <v>0</v>
      </c>
      <c r="S646" s="6">
        <f>IF(Table1[[#This Row],[Ngày hóa đơn]]&lt;&gt;"",Table1[[#This Row],[Ngày hóa đơn]],IF(Table1[[#This Row],[Ngày hạch toán]]&lt;&gt;"",Table1[[#This Row],[Ngày hạch toán]],""))</f>
        <v>46099</v>
      </c>
      <c r="T646" s="7"/>
      <c r="U646" s="6">
        <f>IF(Table1[[#This Row],[Ngày tính CN]]="","",S646+T646)</f>
        <v>46099</v>
      </c>
      <c r="V646" s="32">
        <f ca="1">IF(Table1[[#This Row],[Hạn thanh toán]]="","",IF((U646-NOW())&lt;0,0,(U646-NOW())))</f>
        <v>0</v>
      </c>
      <c r="W646" s="32"/>
      <c r="X646" s="32" t="str">
        <f ca="1">IF(OR(U646="",R646=0),"",IF((U646-NOW())&lt;0,-(U646-NOW()),0))</f>
        <v/>
      </c>
      <c r="Y646" s="2" t="str">
        <f>IF(R646=0,"Đã thanh toán",IF(X646="","",IF(X646&lt;=0,"Chưa đến hạn thanh toán",IF(X646&lt;=30,"Nợ quá hạn 30 ngày",IF(X646&lt;=60,"Nợ quá hạn từ 30 ngày đến 60 ngày",IF(X646&lt;=90,"Nợ quá hạn từ 60 ngày đến 90 ngày",IF(X646&lt;=120,"Nợ quá hạn từ 90 ngày đến 120 ngày","Nợ quá hạn hơn 120 ngày có khả năng mất thanh toán")))))))</f>
        <v>Đã thanh toán</v>
      </c>
      <c r="Z646" s="42">
        <f>IF(S646="","",S646)</f>
        <v>46099</v>
      </c>
      <c r="AA646" s="42">
        <f>IF(M646="","",M646)</f>
        <v>46136</v>
      </c>
      <c r="AD646" s="2" t="str">
        <f>VLOOKUP($A646,MA_KH!$A:$Q,MA_KH!O$1,0)</f>
        <v>MEGA</v>
      </c>
      <c r="AE646" s="2" t="str">
        <f>VLOOKUP($A646,MA_KH!$A:$Q,MA_KH!P$1,0)</f>
        <v>CÔNG TY TNHH MM MEGA MARKET (VIỆT NAM)</v>
      </c>
    </row>
    <row r="647" spans="1:31" ht="25.5" customHeight="1">
      <c r="A647" s="54" t="s">
        <v>16291</v>
      </c>
      <c r="B647" s="54" t="s">
        <v>200</v>
      </c>
      <c r="C647" s="55">
        <v>46100</v>
      </c>
      <c r="D647" s="54" t="s">
        <v>17628</v>
      </c>
      <c r="E647" s="55">
        <v>46104</v>
      </c>
      <c r="F647" s="54" t="s">
        <v>18877</v>
      </c>
      <c r="G647" s="54" t="s">
        <v>17629</v>
      </c>
      <c r="H647" s="56">
        <v>1425000</v>
      </c>
      <c r="I647" s="63">
        <v>0</v>
      </c>
      <c r="J647" s="56">
        <v>114000</v>
      </c>
      <c r="K647" s="65">
        <v>1539000</v>
      </c>
      <c r="L647" s="64" t="s">
        <v>17236</v>
      </c>
      <c r="M647" s="6">
        <v>46153</v>
      </c>
      <c r="O647" s="32">
        <f>IF(Table1[[#This Row],[Phân loại]]="Tồn đầu kỳ",Table1[[#This Row],[Tổng giá trị]],0)</f>
        <v>0</v>
      </c>
      <c r="P647" s="7">
        <f>IF(Table1[[#This Row],[Số còn phải thu ĐK]]&lt;&gt;0,0,IF(Table1[[#This Row],[Phân loại]]="Bán hàng",Table1[[#This Row],[Tổng giá trị]],-Table1[[#This Row],[Tổng giá trị]]))</f>
        <v>1539000</v>
      </c>
      <c r="Q647" s="32">
        <f>IF(M647&lt;&gt;"",IF(O647&lt;&gt;0,O647,P647),0)</f>
        <v>1539000</v>
      </c>
      <c r="R647" s="7">
        <f>Table1[[#This Row],[Số còn phải thu ĐK]]+Table1[[#This Row],[Giá Trị HD sau CK]]-Table1[[#This Row],[Số tiền đã thu]]</f>
        <v>0</v>
      </c>
      <c r="S647" s="6">
        <f>IF(Table1[[#This Row],[Ngày hóa đơn]]&lt;&gt;"",Table1[[#This Row],[Ngày hóa đơn]],IF(Table1[[#This Row],[Ngày hạch toán]]&lt;&gt;"",Table1[[#This Row],[Ngày hạch toán]],""))</f>
        <v>46104</v>
      </c>
      <c r="T647" s="7"/>
      <c r="U647" s="6">
        <f>IF(Table1[[#This Row],[Ngày tính CN]]="","",S647+T647)</f>
        <v>46104</v>
      </c>
      <c r="V647" s="32">
        <f ca="1">IF(Table1[[#This Row],[Hạn thanh toán]]="","",IF((U647-NOW())&lt;0,0,(U647-NOW())))</f>
        <v>0</v>
      </c>
      <c r="W647" s="32"/>
      <c r="X647" s="32" t="str">
        <f ca="1">IF(OR(U647="",R647=0),"",IF((U647-NOW())&lt;0,-(U647-NOW()),0))</f>
        <v/>
      </c>
      <c r="Y647" s="2" t="str">
        <f>IF(R647=0,"Đã thanh toán",IF(X647="","",IF(X647&lt;=0,"Chưa đến hạn thanh toán",IF(X647&lt;=30,"Nợ quá hạn 30 ngày",IF(X647&lt;=60,"Nợ quá hạn từ 30 ngày đến 60 ngày",IF(X647&lt;=90,"Nợ quá hạn từ 60 ngày đến 90 ngày",IF(X647&lt;=120,"Nợ quá hạn từ 90 ngày đến 120 ngày","Nợ quá hạn hơn 120 ngày có khả năng mất thanh toán")))))))</f>
        <v>Đã thanh toán</v>
      </c>
      <c r="Z647" s="42">
        <f>IF(S647="","",S647)</f>
        <v>46104</v>
      </c>
      <c r="AA647" s="42">
        <f>IF(M647="","",M647)</f>
        <v>46153</v>
      </c>
      <c r="AD647" s="2" t="str">
        <f>VLOOKUP($A647,MA_KH!$A:$Q,MA_KH!O$1,0)</f>
        <v>MEGA</v>
      </c>
      <c r="AE647" s="2" t="str">
        <f>VLOOKUP($A647,MA_KH!$A:$Q,MA_KH!P$1,0)</f>
        <v>CÔNG TY TNHH MM MEGA MARKET (VIỆT NAM)</v>
      </c>
    </row>
    <row r="648" spans="1:31" ht="25.5" customHeight="1">
      <c r="A648" s="54" t="s">
        <v>16291</v>
      </c>
      <c r="B648" s="54" t="s">
        <v>200</v>
      </c>
      <c r="C648" s="55">
        <v>46100</v>
      </c>
      <c r="D648" s="54" t="s">
        <v>17630</v>
      </c>
      <c r="E648" s="55">
        <v>46104</v>
      </c>
      <c r="F648" s="54" t="s">
        <v>18868</v>
      </c>
      <c r="G648" s="54" t="s">
        <v>17631</v>
      </c>
      <c r="H648" s="56">
        <v>1425000</v>
      </c>
      <c r="I648" s="63">
        <v>0</v>
      </c>
      <c r="J648" s="56">
        <v>114000</v>
      </c>
      <c r="K648" s="65">
        <v>1539000</v>
      </c>
      <c r="L648" s="64" t="s">
        <v>17236</v>
      </c>
      <c r="M648" s="6">
        <v>46153</v>
      </c>
      <c r="O648" s="32">
        <f>IF(Table1[[#This Row],[Phân loại]]="Tồn đầu kỳ",Table1[[#This Row],[Tổng giá trị]],0)</f>
        <v>0</v>
      </c>
      <c r="P648" s="7">
        <f>IF(Table1[[#This Row],[Số còn phải thu ĐK]]&lt;&gt;0,0,IF(Table1[[#This Row],[Phân loại]]="Bán hàng",Table1[[#This Row],[Tổng giá trị]],-Table1[[#This Row],[Tổng giá trị]]))</f>
        <v>1539000</v>
      </c>
      <c r="Q648" s="32">
        <f>IF(M648&lt;&gt;"",IF(O648&lt;&gt;0,O648,P648),0)</f>
        <v>1539000</v>
      </c>
      <c r="R648" s="7">
        <f>Table1[[#This Row],[Số còn phải thu ĐK]]+Table1[[#This Row],[Giá Trị HD sau CK]]-Table1[[#This Row],[Số tiền đã thu]]</f>
        <v>0</v>
      </c>
      <c r="S648" s="6">
        <f>IF(Table1[[#This Row],[Ngày hóa đơn]]&lt;&gt;"",Table1[[#This Row],[Ngày hóa đơn]],IF(Table1[[#This Row],[Ngày hạch toán]]&lt;&gt;"",Table1[[#This Row],[Ngày hạch toán]],""))</f>
        <v>46104</v>
      </c>
      <c r="T648" s="7"/>
      <c r="U648" s="6">
        <f>IF(Table1[[#This Row],[Ngày tính CN]]="","",S648+T648)</f>
        <v>46104</v>
      </c>
      <c r="V648" s="32">
        <f ca="1">IF(Table1[[#This Row],[Hạn thanh toán]]="","",IF((U648-NOW())&lt;0,0,(U648-NOW())))</f>
        <v>0</v>
      </c>
      <c r="W648" s="32"/>
      <c r="X648" s="32" t="str">
        <f ca="1">IF(OR(U648="",R648=0),"",IF((U648-NOW())&lt;0,-(U648-NOW()),0))</f>
        <v/>
      </c>
      <c r="Y648" s="2" t="str">
        <f>IF(R648=0,"Đã thanh toán",IF(X648="","",IF(X648&lt;=0,"Chưa đến hạn thanh toán",IF(X648&lt;=30,"Nợ quá hạn 30 ngày",IF(X648&lt;=60,"Nợ quá hạn từ 30 ngày đến 60 ngày",IF(X648&lt;=90,"Nợ quá hạn từ 60 ngày đến 90 ngày",IF(X648&lt;=120,"Nợ quá hạn từ 90 ngày đến 120 ngày","Nợ quá hạn hơn 120 ngày có khả năng mất thanh toán")))))))</f>
        <v>Đã thanh toán</v>
      </c>
      <c r="Z648" s="42">
        <f>IF(S648="","",S648)</f>
        <v>46104</v>
      </c>
      <c r="AA648" s="42">
        <f>IF(M648="","",M648)</f>
        <v>46153</v>
      </c>
      <c r="AD648" s="2" t="str">
        <f>VLOOKUP($A648,MA_KH!$A:$Q,MA_KH!O$1,0)</f>
        <v>MEGA</v>
      </c>
      <c r="AE648" s="2" t="str">
        <f>VLOOKUP($A648,MA_KH!$A:$Q,MA_KH!P$1,0)</f>
        <v>CÔNG TY TNHH MM MEGA MARKET (VIỆT NAM)</v>
      </c>
    </row>
    <row r="649" spans="1:31" ht="25.5" customHeight="1">
      <c r="A649" s="54" t="s">
        <v>16291</v>
      </c>
      <c r="B649" s="54" t="s">
        <v>200</v>
      </c>
      <c r="C649" s="55">
        <v>46100</v>
      </c>
      <c r="D649" s="54" t="s">
        <v>17632</v>
      </c>
      <c r="E649" s="55">
        <v>46104</v>
      </c>
      <c r="F649" s="54" t="s">
        <v>18871</v>
      </c>
      <c r="G649" s="54" t="s">
        <v>17633</v>
      </c>
      <c r="H649" s="56">
        <v>2099000</v>
      </c>
      <c r="I649" s="63">
        <v>0</v>
      </c>
      <c r="J649" s="56">
        <v>167920</v>
      </c>
      <c r="K649" s="65">
        <v>2266920</v>
      </c>
      <c r="L649" s="64" t="s">
        <v>17236</v>
      </c>
      <c r="M649" s="6">
        <v>46153</v>
      </c>
      <c r="O649" s="32">
        <f>IF(Table1[[#This Row],[Phân loại]]="Tồn đầu kỳ",Table1[[#This Row],[Tổng giá trị]],0)</f>
        <v>0</v>
      </c>
      <c r="P649" s="7">
        <f>IF(Table1[[#This Row],[Số còn phải thu ĐK]]&lt;&gt;0,0,IF(Table1[[#This Row],[Phân loại]]="Bán hàng",Table1[[#This Row],[Tổng giá trị]],-Table1[[#This Row],[Tổng giá trị]]))</f>
        <v>2266920</v>
      </c>
      <c r="Q649" s="32">
        <f>IF(M649&lt;&gt;"",IF(O649&lt;&gt;0,O649,P649),0)</f>
        <v>2266920</v>
      </c>
      <c r="R649" s="7">
        <f>Table1[[#This Row],[Số còn phải thu ĐK]]+Table1[[#This Row],[Giá Trị HD sau CK]]-Table1[[#This Row],[Số tiền đã thu]]</f>
        <v>0</v>
      </c>
      <c r="S649" s="6">
        <f>IF(Table1[[#This Row],[Ngày hóa đơn]]&lt;&gt;"",Table1[[#This Row],[Ngày hóa đơn]],IF(Table1[[#This Row],[Ngày hạch toán]]&lt;&gt;"",Table1[[#This Row],[Ngày hạch toán]],""))</f>
        <v>46104</v>
      </c>
      <c r="T649" s="7"/>
      <c r="U649" s="6">
        <f>IF(Table1[[#This Row],[Ngày tính CN]]="","",S649+T649)</f>
        <v>46104</v>
      </c>
      <c r="V649" s="32">
        <f ca="1">IF(Table1[[#This Row],[Hạn thanh toán]]="","",IF((U649-NOW())&lt;0,0,(U649-NOW())))</f>
        <v>0</v>
      </c>
      <c r="W649" s="32"/>
      <c r="X649" s="32" t="str">
        <f ca="1">IF(OR(U649="",R649=0),"",IF((U649-NOW())&lt;0,-(U649-NOW()),0))</f>
        <v/>
      </c>
      <c r="Y649" s="2" t="str">
        <f>IF(R649=0,"Đã thanh toán",IF(X649="","",IF(X649&lt;=0,"Chưa đến hạn thanh toán",IF(X649&lt;=30,"Nợ quá hạn 30 ngày",IF(X649&lt;=60,"Nợ quá hạn từ 30 ngày đến 60 ngày",IF(X649&lt;=90,"Nợ quá hạn từ 60 ngày đến 90 ngày",IF(X649&lt;=120,"Nợ quá hạn từ 90 ngày đến 120 ngày","Nợ quá hạn hơn 120 ngày có khả năng mất thanh toán")))))))</f>
        <v>Đã thanh toán</v>
      </c>
      <c r="Z649" s="42">
        <f>IF(S649="","",S649)</f>
        <v>46104</v>
      </c>
      <c r="AA649" s="42">
        <f>IF(M649="","",M649)</f>
        <v>46153</v>
      </c>
      <c r="AD649" s="2" t="str">
        <f>VLOOKUP($A649,MA_KH!$A:$Q,MA_KH!O$1,0)</f>
        <v>MEGA</v>
      </c>
      <c r="AE649" s="2" t="str">
        <f>VLOOKUP($A649,MA_KH!$A:$Q,MA_KH!P$1,0)</f>
        <v>CÔNG TY TNHH MM MEGA MARKET (VIỆT NAM)</v>
      </c>
    </row>
    <row r="650" spans="1:31" ht="25.5" customHeight="1">
      <c r="A650" s="54" t="s">
        <v>16288</v>
      </c>
      <c r="B650" s="54" t="s">
        <v>294</v>
      </c>
      <c r="C650" s="55">
        <v>46100</v>
      </c>
      <c r="D650" s="54" t="s">
        <v>17634</v>
      </c>
      <c r="E650" s="55">
        <v>46104</v>
      </c>
      <c r="F650" s="54" t="s">
        <v>18862</v>
      </c>
      <c r="G650" s="54" t="s">
        <v>17635</v>
      </c>
      <c r="H650" s="56">
        <v>1216065</v>
      </c>
      <c r="I650" s="63">
        <v>0</v>
      </c>
      <c r="J650" s="56">
        <v>97285</v>
      </c>
      <c r="K650" s="65">
        <v>1313350</v>
      </c>
      <c r="L650" s="64" t="s">
        <v>17236</v>
      </c>
      <c r="M650" s="6">
        <v>46153</v>
      </c>
      <c r="O650" s="32">
        <f>IF(Table1[[#This Row],[Phân loại]]="Tồn đầu kỳ",Table1[[#This Row],[Tổng giá trị]],0)</f>
        <v>0</v>
      </c>
      <c r="P650" s="7">
        <f>IF(Table1[[#This Row],[Số còn phải thu ĐK]]&lt;&gt;0,0,IF(Table1[[#This Row],[Phân loại]]="Bán hàng",Table1[[#This Row],[Tổng giá trị]],-Table1[[#This Row],[Tổng giá trị]]))</f>
        <v>1313350</v>
      </c>
      <c r="Q650" s="32">
        <f>IF(M650&lt;&gt;"",IF(O650&lt;&gt;0,O650,P650),0)</f>
        <v>1313350</v>
      </c>
      <c r="R650" s="7">
        <f>Table1[[#This Row],[Số còn phải thu ĐK]]+Table1[[#This Row],[Giá Trị HD sau CK]]-Table1[[#This Row],[Số tiền đã thu]]</f>
        <v>0</v>
      </c>
      <c r="S650" s="6">
        <f>IF(Table1[[#This Row],[Ngày hóa đơn]]&lt;&gt;"",Table1[[#This Row],[Ngày hóa đơn]],IF(Table1[[#This Row],[Ngày hạch toán]]&lt;&gt;"",Table1[[#This Row],[Ngày hạch toán]],""))</f>
        <v>46104</v>
      </c>
      <c r="T650" s="7"/>
      <c r="U650" s="6">
        <f>IF(Table1[[#This Row],[Ngày tính CN]]="","",S650+T650)</f>
        <v>46104</v>
      </c>
      <c r="V650" s="32">
        <f ca="1">IF(Table1[[#This Row],[Hạn thanh toán]]="","",IF((U650-NOW())&lt;0,0,(U650-NOW())))</f>
        <v>0</v>
      </c>
      <c r="W650" s="32"/>
      <c r="X650" s="32" t="str">
        <f ca="1">IF(OR(U650="",R650=0),"",IF((U650-NOW())&lt;0,-(U650-NOW()),0))</f>
        <v/>
      </c>
      <c r="Y650" s="2" t="str">
        <f>IF(R650=0,"Đã thanh toán",IF(X650="","",IF(X650&lt;=0,"Chưa đến hạn thanh toán",IF(X650&lt;=30,"Nợ quá hạn 30 ngày",IF(X650&lt;=60,"Nợ quá hạn từ 30 ngày đến 60 ngày",IF(X650&lt;=90,"Nợ quá hạn từ 60 ngày đến 90 ngày",IF(X650&lt;=120,"Nợ quá hạn từ 90 ngày đến 120 ngày","Nợ quá hạn hơn 120 ngày có khả năng mất thanh toán")))))))</f>
        <v>Đã thanh toán</v>
      </c>
      <c r="Z650" s="42">
        <f>IF(S650="","",S650)</f>
        <v>46104</v>
      </c>
      <c r="AA650" s="42">
        <f>IF(M650="","",M650)</f>
        <v>46153</v>
      </c>
      <c r="AD650" s="2" t="str">
        <f>VLOOKUP($A650,MA_KH!$A:$Q,MA_KH!O$1,0)</f>
        <v>MEGA</v>
      </c>
      <c r="AE650" s="2" t="str">
        <f>VLOOKUP($A650,MA_KH!$A:$Q,MA_KH!P$1,0)</f>
        <v>CÔNG TY TNHH MM MEGA MARKET (VIỆT NAM)</v>
      </c>
    </row>
    <row r="651" spans="1:31" ht="25.5" customHeight="1">
      <c r="A651" s="54" t="s">
        <v>16290</v>
      </c>
      <c r="B651" s="54" t="s">
        <v>192</v>
      </c>
      <c r="C651" s="55">
        <v>46100</v>
      </c>
      <c r="D651" s="54" t="s">
        <v>17636</v>
      </c>
      <c r="E651" s="55">
        <v>46104</v>
      </c>
      <c r="F651" s="54" t="s">
        <v>18859</v>
      </c>
      <c r="G651" s="54" t="s">
        <v>17637</v>
      </c>
      <c r="H651" s="56">
        <v>3081000</v>
      </c>
      <c r="I651" s="63">
        <v>0</v>
      </c>
      <c r="J651" s="56">
        <v>246480</v>
      </c>
      <c r="K651" s="65">
        <v>3327480</v>
      </c>
      <c r="L651" s="64" t="s">
        <v>17236</v>
      </c>
      <c r="M651" s="6">
        <v>46153</v>
      </c>
      <c r="O651" s="32">
        <f>IF(Table1[[#This Row],[Phân loại]]="Tồn đầu kỳ",Table1[[#This Row],[Tổng giá trị]],0)</f>
        <v>0</v>
      </c>
      <c r="P651" s="7">
        <f>IF(Table1[[#This Row],[Số còn phải thu ĐK]]&lt;&gt;0,0,IF(Table1[[#This Row],[Phân loại]]="Bán hàng",Table1[[#This Row],[Tổng giá trị]],-Table1[[#This Row],[Tổng giá trị]]))</f>
        <v>3327480</v>
      </c>
      <c r="Q651" s="32">
        <f>IF(M651&lt;&gt;"",IF(O651&lt;&gt;0,O651,P651),0)</f>
        <v>3327480</v>
      </c>
      <c r="R651" s="7">
        <f>Table1[[#This Row],[Số còn phải thu ĐK]]+Table1[[#This Row],[Giá Trị HD sau CK]]-Table1[[#This Row],[Số tiền đã thu]]</f>
        <v>0</v>
      </c>
      <c r="S651" s="6">
        <f>IF(Table1[[#This Row],[Ngày hóa đơn]]&lt;&gt;"",Table1[[#This Row],[Ngày hóa đơn]],IF(Table1[[#This Row],[Ngày hạch toán]]&lt;&gt;"",Table1[[#This Row],[Ngày hạch toán]],""))</f>
        <v>46104</v>
      </c>
      <c r="T651" s="7"/>
      <c r="U651" s="6">
        <f>IF(Table1[[#This Row],[Ngày tính CN]]="","",S651+T651)</f>
        <v>46104</v>
      </c>
      <c r="V651" s="32">
        <f ca="1">IF(Table1[[#This Row],[Hạn thanh toán]]="","",IF((U651-NOW())&lt;0,0,(U651-NOW())))</f>
        <v>0</v>
      </c>
      <c r="W651" s="32"/>
      <c r="X651" s="32" t="str">
        <f ca="1">IF(OR(U651="",R651=0),"",IF((U651-NOW())&lt;0,-(U651-NOW()),0))</f>
        <v/>
      </c>
      <c r="Y651" s="2" t="str">
        <f>IF(R651=0,"Đã thanh toán",IF(X651="","",IF(X651&lt;=0,"Chưa đến hạn thanh toán",IF(X651&lt;=30,"Nợ quá hạn 30 ngày",IF(X651&lt;=60,"Nợ quá hạn từ 30 ngày đến 60 ngày",IF(X651&lt;=90,"Nợ quá hạn từ 60 ngày đến 90 ngày",IF(X651&lt;=120,"Nợ quá hạn từ 90 ngày đến 120 ngày","Nợ quá hạn hơn 120 ngày có khả năng mất thanh toán")))))))</f>
        <v>Đã thanh toán</v>
      </c>
      <c r="Z651" s="42">
        <f>IF(S651="","",S651)</f>
        <v>46104</v>
      </c>
      <c r="AA651" s="42">
        <f>IF(M651="","",M651)</f>
        <v>46153</v>
      </c>
      <c r="AD651" s="2" t="str">
        <f>VLOOKUP($A651,MA_KH!$A:$Q,MA_KH!O$1,0)</f>
        <v>MEGA</v>
      </c>
      <c r="AE651" s="2" t="str">
        <f>VLOOKUP($A651,MA_KH!$A:$Q,MA_KH!P$1,0)</f>
        <v>CÔNG TY TNHH MM MEGA MARKET (VIỆT NAM)</v>
      </c>
    </row>
    <row r="652" spans="1:31" ht="25.5" customHeight="1">
      <c r="A652" s="54" t="s">
        <v>16310</v>
      </c>
      <c r="B652" s="54" t="s">
        <v>196</v>
      </c>
      <c r="C652" s="55">
        <v>46100</v>
      </c>
      <c r="D652" s="54" t="s">
        <v>17638</v>
      </c>
      <c r="E652" s="55">
        <v>46104</v>
      </c>
      <c r="F652" s="54" t="s">
        <v>18825</v>
      </c>
      <c r="G652" s="54" t="s">
        <v>17639</v>
      </c>
      <c r="H652" s="56">
        <v>3192680</v>
      </c>
      <c r="I652" s="63">
        <v>0</v>
      </c>
      <c r="J652" s="56">
        <v>255414</v>
      </c>
      <c r="K652" s="65">
        <v>3448094</v>
      </c>
      <c r="L652" s="64" t="s">
        <v>17236</v>
      </c>
      <c r="M652" s="6">
        <v>46153</v>
      </c>
      <c r="O652" s="32">
        <f>IF(Table1[[#This Row],[Phân loại]]="Tồn đầu kỳ",Table1[[#This Row],[Tổng giá trị]],0)</f>
        <v>0</v>
      </c>
      <c r="P652" s="7">
        <f>IF(Table1[[#This Row],[Số còn phải thu ĐK]]&lt;&gt;0,0,IF(Table1[[#This Row],[Phân loại]]="Bán hàng",Table1[[#This Row],[Tổng giá trị]],-Table1[[#This Row],[Tổng giá trị]]))</f>
        <v>3448094</v>
      </c>
      <c r="Q652" s="32">
        <f>IF(M652&lt;&gt;"",IF(O652&lt;&gt;0,O652,P652),0)</f>
        <v>3448094</v>
      </c>
      <c r="R652" s="7">
        <f>Table1[[#This Row],[Số còn phải thu ĐK]]+Table1[[#This Row],[Giá Trị HD sau CK]]-Table1[[#This Row],[Số tiền đã thu]]</f>
        <v>0</v>
      </c>
      <c r="S652" s="6">
        <f>IF(Table1[[#This Row],[Ngày hóa đơn]]&lt;&gt;"",Table1[[#This Row],[Ngày hóa đơn]],IF(Table1[[#This Row],[Ngày hạch toán]]&lt;&gt;"",Table1[[#This Row],[Ngày hạch toán]],""))</f>
        <v>46104</v>
      </c>
      <c r="T652" s="7"/>
      <c r="U652" s="6">
        <f>IF(Table1[[#This Row],[Ngày tính CN]]="","",S652+T652)</f>
        <v>46104</v>
      </c>
      <c r="V652" s="32">
        <f ca="1">IF(Table1[[#This Row],[Hạn thanh toán]]="","",IF((U652-NOW())&lt;0,0,(U652-NOW())))</f>
        <v>0</v>
      </c>
      <c r="W652" s="32"/>
      <c r="X652" s="32" t="str">
        <f ca="1">IF(OR(U652="",R652=0),"",IF((U652-NOW())&lt;0,-(U652-NOW()),0))</f>
        <v/>
      </c>
      <c r="Y652" s="2" t="str">
        <f>IF(R652=0,"Đã thanh toán",IF(X652="","",IF(X652&lt;=0,"Chưa đến hạn thanh toán",IF(X652&lt;=30,"Nợ quá hạn 30 ngày",IF(X652&lt;=60,"Nợ quá hạn từ 30 ngày đến 60 ngày",IF(X652&lt;=90,"Nợ quá hạn từ 60 ngày đến 90 ngày",IF(X652&lt;=120,"Nợ quá hạn từ 90 ngày đến 120 ngày","Nợ quá hạn hơn 120 ngày có khả năng mất thanh toán")))))))</f>
        <v>Đã thanh toán</v>
      </c>
      <c r="Z652" s="42">
        <f>IF(S652="","",S652)</f>
        <v>46104</v>
      </c>
      <c r="AA652" s="42">
        <f>IF(M652="","",M652)</f>
        <v>46153</v>
      </c>
      <c r="AD652" s="2" t="str">
        <f>VLOOKUP($A652,MA_KH!$A:$Q,MA_KH!O$1,0)</f>
        <v>MEGA</v>
      </c>
      <c r="AE652" s="2" t="str">
        <f>VLOOKUP($A652,MA_KH!$A:$Q,MA_KH!P$1,0)</f>
        <v>CÔNG TY TNHH MM MEGA MARKET (VIỆT NAM)</v>
      </c>
    </row>
    <row r="653" spans="1:31" ht="25.5" customHeight="1">
      <c r="A653" s="54" t="s">
        <v>16307</v>
      </c>
      <c r="B653" s="54" t="s">
        <v>202</v>
      </c>
      <c r="C653" s="55">
        <v>46100</v>
      </c>
      <c r="D653" s="54" t="s">
        <v>17640</v>
      </c>
      <c r="E653" s="55">
        <v>46104</v>
      </c>
      <c r="F653" s="54" t="s">
        <v>18737</v>
      </c>
      <c r="G653" s="54" t="s">
        <v>17641</v>
      </c>
      <c r="H653" s="56">
        <v>4246065</v>
      </c>
      <c r="I653" s="63">
        <v>0</v>
      </c>
      <c r="J653" s="56">
        <v>339685</v>
      </c>
      <c r="K653" s="65">
        <v>4585750</v>
      </c>
      <c r="L653" s="64" t="s">
        <v>17236</v>
      </c>
      <c r="M653" s="6">
        <v>46153</v>
      </c>
      <c r="O653" s="32">
        <f>IF(Table1[[#This Row],[Phân loại]]="Tồn đầu kỳ",Table1[[#This Row],[Tổng giá trị]],0)</f>
        <v>0</v>
      </c>
      <c r="P653" s="7">
        <f>IF(Table1[[#This Row],[Số còn phải thu ĐK]]&lt;&gt;0,0,IF(Table1[[#This Row],[Phân loại]]="Bán hàng",Table1[[#This Row],[Tổng giá trị]],-Table1[[#This Row],[Tổng giá trị]]))</f>
        <v>4585750</v>
      </c>
      <c r="Q653" s="32">
        <f>IF(M653&lt;&gt;"",IF(O653&lt;&gt;0,O653,P653),0)</f>
        <v>4585750</v>
      </c>
      <c r="R653" s="7">
        <f>Table1[[#This Row],[Số còn phải thu ĐK]]+Table1[[#This Row],[Giá Trị HD sau CK]]-Table1[[#This Row],[Số tiền đã thu]]</f>
        <v>0</v>
      </c>
      <c r="S653" s="6">
        <f>IF(Table1[[#This Row],[Ngày hóa đơn]]&lt;&gt;"",Table1[[#This Row],[Ngày hóa đơn]],IF(Table1[[#This Row],[Ngày hạch toán]]&lt;&gt;"",Table1[[#This Row],[Ngày hạch toán]],""))</f>
        <v>46104</v>
      </c>
      <c r="T653" s="7"/>
      <c r="U653" s="6">
        <f>IF(Table1[[#This Row],[Ngày tính CN]]="","",S653+T653)</f>
        <v>46104</v>
      </c>
      <c r="V653" s="32">
        <f ca="1">IF(Table1[[#This Row],[Hạn thanh toán]]="","",IF((U653-NOW())&lt;0,0,(U653-NOW())))</f>
        <v>0</v>
      </c>
      <c r="W653" s="32"/>
      <c r="X653" s="32" t="str">
        <f ca="1">IF(OR(U653="",R653=0),"",IF((U653-NOW())&lt;0,-(U653-NOW()),0))</f>
        <v/>
      </c>
      <c r="Y653" s="2" t="str">
        <f>IF(R653=0,"Đã thanh toán",IF(X653="","",IF(X653&lt;=0,"Chưa đến hạn thanh toán",IF(X653&lt;=30,"Nợ quá hạn 30 ngày",IF(X653&lt;=60,"Nợ quá hạn từ 30 ngày đến 60 ngày",IF(X653&lt;=90,"Nợ quá hạn từ 60 ngày đến 90 ngày",IF(X653&lt;=120,"Nợ quá hạn từ 90 ngày đến 120 ngày","Nợ quá hạn hơn 120 ngày có khả năng mất thanh toán")))))))</f>
        <v>Đã thanh toán</v>
      </c>
      <c r="Z653" s="42">
        <f>IF(S653="","",S653)</f>
        <v>46104</v>
      </c>
      <c r="AA653" s="42">
        <f>IF(M653="","",M653)</f>
        <v>46153</v>
      </c>
      <c r="AD653" s="2" t="str">
        <f>VLOOKUP($A653,MA_KH!$A:$Q,MA_KH!O$1,0)</f>
        <v>MEGA</v>
      </c>
      <c r="AE653" s="2" t="str">
        <f>VLOOKUP($A653,MA_KH!$A:$Q,MA_KH!P$1,0)</f>
        <v>CÔNG TY TNHH MM MEGA MARKET (VIỆT NAM)</v>
      </c>
    </row>
    <row r="654" spans="1:31" ht="25.5" customHeight="1">
      <c r="A654" s="54" t="s">
        <v>16289</v>
      </c>
      <c r="B654" s="54" t="s">
        <v>296</v>
      </c>
      <c r="C654" s="55">
        <v>46100</v>
      </c>
      <c r="D654" s="54" t="s">
        <v>17642</v>
      </c>
      <c r="E654" s="55">
        <v>46104</v>
      </c>
      <c r="F654" s="54" t="s">
        <v>19519</v>
      </c>
      <c r="G654" s="54" t="s">
        <v>17643</v>
      </c>
      <c r="H654" s="56">
        <v>1926830</v>
      </c>
      <c r="I654" s="63">
        <v>0</v>
      </c>
      <c r="J654" s="56">
        <v>154146</v>
      </c>
      <c r="K654" s="65">
        <v>2080976</v>
      </c>
      <c r="L654" s="64" t="s">
        <v>17236</v>
      </c>
      <c r="M654" s="6">
        <v>46136</v>
      </c>
      <c r="O654" s="32">
        <f>IF(Table1[[#This Row],[Phân loại]]="Tồn đầu kỳ",Table1[[#This Row],[Tổng giá trị]],0)</f>
        <v>0</v>
      </c>
      <c r="P654" s="7">
        <f>IF(Table1[[#This Row],[Số còn phải thu ĐK]]&lt;&gt;0,0,IF(Table1[[#This Row],[Phân loại]]="Bán hàng",Table1[[#This Row],[Tổng giá trị]],-Table1[[#This Row],[Tổng giá trị]]))</f>
        <v>2080976</v>
      </c>
      <c r="Q654" s="32">
        <f>IF(M654&lt;&gt;"",IF(O654&lt;&gt;0,O654,P654),0)</f>
        <v>2080976</v>
      </c>
      <c r="R654" s="7">
        <f>Table1[[#This Row],[Số còn phải thu ĐK]]+Table1[[#This Row],[Giá Trị HD sau CK]]-Table1[[#This Row],[Số tiền đã thu]]</f>
        <v>0</v>
      </c>
      <c r="S654" s="6">
        <f>IF(Table1[[#This Row],[Ngày hóa đơn]]&lt;&gt;"",Table1[[#This Row],[Ngày hóa đơn]],IF(Table1[[#This Row],[Ngày hạch toán]]&lt;&gt;"",Table1[[#This Row],[Ngày hạch toán]],""))</f>
        <v>46104</v>
      </c>
      <c r="T654" s="7"/>
      <c r="U654" s="6">
        <f>IF(Table1[[#This Row],[Ngày tính CN]]="","",S654+T654)</f>
        <v>46104</v>
      </c>
      <c r="V654" s="32">
        <f ca="1">IF(Table1[[#This Row],[Hạn thanh toán]]="","",IF((U654-NOW())&lt;0,0,(U654-NOW())))</f>
        <v>0</v>
      </c>
      <c r="W654" s="32"/>
      <c r="X654" s="32" t="str">
        <f ca="1">IF(OR(U654="",R654=0),"",IF((U654-NOW())&lt;0,-(U654-NOW()),0))</f>
        <v/>
      </c>
      <c r="Y654" s="2" t="str">
        <f>IF(R654=0,"Đã thanh toán",IF(X654="","",IF(X654&lt;=0,"Chưa đến hạn thanh toán",IF(X654&lt;=30,"Nợ quá hạn 30 ngày",IF(X654&lt;=60,"Nợ quá hạn từ 30 ngày đến 60 ngày",IF(X654&lt;=90,"Nợ quá hạn từ 60 ngày đến 90 ngày",IF(X654&lt;=120,"Nợ quá hạn từ 90 ngày đến 120 ngày","Nợ quá hạn hơn 120 ngày có khả năng mất thanh toán")))))))</f>
        <v>Đã thanh toán</v>
      </c>
      <c r="Z654" s="42">
        <f>IF(S654="","",S654)</f>
        <v>46104</v>
      </c>
      <c r="AA654" s="42">
        <f>IF(M654="","",M654)</f>
        <v>46136</v>
      </c>
      <c r="AD654" s="2" t="str">
        <f>VLOOKUP($A654,MA_KH!$A:$Q,MA_KH!O$1,0)</f>
        <v>MEGA</v>
      </c>
      <c r="AE654" s="2" t="str">
        <f>VLOOKUP($A654,MA_KH!$A:$Q,MA_KH!P$1,0)</f>
        <v>CÔNG TY TNHH MM MEGA MARKET (VIỆT NAM)</v>
      </c>
    </row>
    <row r="655" spans="1:31" ht="25.5" customHeight="1">
      <c r="A655" s="54" t="s">
        <v>16299</v>
      </c>
      <c r="B655" s="54" t="s">
        <v>190</v>
      </c>
      <c r="C655" s="55">
        <v>46100</v>
      </c>
      <c r="D655" s="54" t="s">
        <v>17644</v>
      </c>
      <c r="E655" s="55">
        <v>46104</v>
      </c>
      <c r="F655" s="54" t="s">
        <v>19520</v>
      </c>
      <c r="G655" s="54" t="s">
        <v>17645</v>
      </c>
      <c r="H655" s="56">
        <v>11543220</v>
      </c>
      <c r="I655" s="63">
        <v>0</v>
      </c>
      <c r="J655" s="56">
        <v>923458</v>
      </c>
      <c r="K655" s="65">
        <v>12466678</v>
      </c>
      <c r="L655" s="64" t="s">
        <v>17236</v>
      </c>
      <c r="M655" s="6">
        <v>46136</v>
      </c>
      <c r="O655" s="32">
        <f>IF(Table1[[#This Row],[Phân loại]]="Tồn đầu kỳ",Table1[[#This Row],[Tổng giá trị]],0)</f>
        <v>0</v>
      </c>
      <c r="P655" s="7">
        <f>IF(Table1[[#This Row],[Số còn phải thu ĐK]]&lt;&gt;0,0,IF(Table1[[#This Row],[Phân loại]]="Bán hàng",Table1[[#This Row],[Tổng giá trị]],-Table1[[#This Row],[Tổng giá trị]]))</f>
        <v>12466678</v>
      </c>
      <c r="Q655" s="32">
        <f>IF(M655&lt;&gt;"",IF(O655&lt;&gt;0,O655,P655),0)</f>
        <v>12466678</v>
      </c>
      <c r="R655" s="7">
        <f>Table1[[#This Row],[Số còn phải thu ĐK]]+Table1[[#This Row],[Giá Trị HD sau CK]]-Table1[[#This Row],[Số tiền đã thu]]</f>
        <v>0</v>
      </c>
      <c r="S655" s="6">
        <f>IF(Table1[[#This Row],[Ngày hóa đơn]]&lt;&gt;"",Table1[[#This Row],[Ngày hóa đơn]],IF(Table1[[#This Row],[Ngày hạch toán]]&lt;&gt;"",Table1[[#This Row],[Ngày hạch toán]],""))</f>
        <v>46104</v>
      </c>
      <c r="T655" s="7"/>
      <c r="U655" s="6">
        <f>IF(Table1[[#This Row],[Ngày tính CN]]="","",S655+T655)</f>
        <v>46104</v>
      </c>
      <c r="V655" s="32">
        <f ca="1">IF(Table1[[#This Row],[Hạn thanh toán]]="","",IF((U655-NOW())&lt;0,0,(U655-NOW())))</f>
        <v>0</v>
      </c>
      <c r="W655" s="32"/>
      <c r="X655" s="32" t="str">
        <f ca="1">IF(OR(U655="",R655=0),"",IF((U655-NOW())&lt;0,-(U655-NOW()),0))</f>
        <v/>
      </c>
      <c r="Y655" s="2" t="str">
        <f>IF(R655=0,"Đã thanh toán",IF(X655="","",IF(X655&lt;=0,"Chưa đến hạn thanh toán",IF(X655&lt;=30,"Nợ quá hạn 30 ngày",IF(X655&lt;=60,"Nợ quá hạn từ 30 ngày đến 60 ngày",IF(X655&lt;=90,"Nợ quá hạn từ 60 ngày đến 90 ngày",IF(X655&lt;=120,"Nợ quá hạn từ 90 ngày đến 120 ngày","Nợ quá hạn hơn 120 ngày có khả năng mất thanh toán")))))))</f>
        <v>Đã thanh toán</v>
      </c>
      <c r="Z655" s="42">
        <f>IF(S655="","",S655)</f>
        <v>46104</v>
      </c>
      <c r="AA655" s="42">
        <f>IF(M655="","",M655)</f>
        <v>46136</v>
      </c>
      <c r="AD655" s="2" t="str">
        <f>VLOOKUP($A655,MA_KH!$A:$Q,MA_KH!O$1,0)</f>
        <v>MEGA</v>
      </c>
      <c r="AE655" s="2" t="str">
        <f>VLOOKUP($A655,MA_KH!$A:$Q,MA_KH!P$1,0)</f>
        <v>CÔNG TY TNHH MM MEGA MARKET (VIỆT NAM)</v>
      </c>
    </row>
    <row r="656" spans="1:31" ht="25.5" customHeight="1">
      <c r="A656" s="54" t="s">
        <v>16299</v>
      </c>
      <c r="B656" s="54" t="s">
        <v>190</v>
      </c>
      <c r="C656" s="55">
        <v>46100</v>
      </c>
      <c r="D656" s="54" t="s">
        <v>17646</v>
      </c>
      <c r="E656" s="55">
        <v>46104</v>
      </c>
      <c r="F656" s="54" t="s">
        <v>19521</v>
      </c>
      <c r="G656" s="54" t="s">
        <v>17647</v>
      </c>
      <c r="H656" s="56">
        <v>1951830</v>
      </c>
      <c r="I656" s="63">
        <v>0</v>
      </c>
      <c r="J656" s="56">
        <v>156146</v>
      </c>
      <c r="K656" s="65">
        <v>2107976</v>
      </c>
      <c r="L656" s="64" t="s">
        <v>17236</v>
      </c>
      <c r="M656" s="6">
        <v>46136</v>
      </c>
      <c r="O656" s="32">
        <f>IF(Table1[[#This Row],[Phân loại]]="Tồn đầu kỳ",Table1[[#This Row],[Tổng giá trị]],0)</f>
        <v>0</v>
      </c>
      <c r="P656" s="7">
        <f>IF(Table1[[#This Row],[Số còn phải thu ĐK]]&lt;&gt;0,0,IF(Table1[[#This Row],[Phân loại]]="Bán hàng",Table1[[#This Row],[Tổng giá trị]],-Table1[[#This Row],[Tổng giá trị]]))</f>
        <v>2107976</v>
      </c>
      <c r="Q656" s="32">
        <f>IF(M656&lt;&gt;"",IF(O656&lt;&gt;0,O656,P656),0)</f>
        <v>2107976</v>
      </c>
      <c r="R656" s="7">
        <f>Table1[[#This Row],[Số còn phải thu ĐK]]+Table1[[#This Row],[Giá Trị HD sau CK]]-Table1[[#This Row],[Số tiền đã thu]]</f>
        <v>0</v>
      </c>
      <c r="S656" s="6">
        <f>IF(Table1[[#This Row],[Ngày hóa đơn]]&lt;&gt;"",Table1[[#This Row],[Ngày hóa đơn]],IF(Table1[[#This Row],[Ngày hạch toán]]&lt;&gt;"",Table1[[#This Row],[Ngày hạch toán]],""))</f>
        <v>46104</v>
      </c>
      <c r="T656" s="7"/>
      <c r="U656" s="6">
        <f>IF(Table1[[#This Row],[Ngày tính CN]]="","",S656+T656)</f>
        <v>46104</v>
      </c>
      <c r="V656" s="32">
        <f ca="1">IF(Table1[[#This Row],[Hạn thanh toán]]="","",IF((U656-NOW())&lt;0,0,(U656-NOW())))</f>
        <v>0</v>
      </c>
      <c r="W656" s="32"/>
      <c r="X656" s="32" t="str">
        <f ca="1">IF(OR(U656="",R656=0),"",IF((U656-NOW())&lt;0,-(U656-NOW()),0))</f>
        <v/>
      </c>
      <c r="Y656" s="2" t="str">
        <f>IF(R656=0,"Đã thanh toán",IF(X656="","",IF(X656&lt;=0,"Chưa đến hạn thanh toán",IF(X656&lt;=30,"Nợ quá hạn 30 ngày",IF(X656&lt;=60,"Nợ quá hạn từ 30 ngày đến 60 ngày",IF(X656&lt;=90,"Nợ quá hạn từ 60 ngày đến 90 ngày",IF(X656&lt;=120,"Nợ quá hạn từ 90 ngày đến 120 ngày","Nợ quá hạn hơn 120 ngày có khả năng mất thanh toán")))))))</f>
        <v>Đã thanh toán</v>
      </c>
      <c r="Z656" s="42">
        <f>IF(S656="","",S656)</f>
        <v>46104</v>
      </c>
      <c r="AA656" s="42">
        <f>IF(M656="","",M656)</f>
        <v>46136</v>
      </c>
      <c r="AD656" s="2" t="str">
        <f>VLOOKUP($A656,MA_KH!$A:$Q,MA_KH!O$1,0)</f>
        <v>MEGA</v>
      </c>
      <c r="AE656" s="2" t="str">
        <f>VLOOKUP($A656,MA_KH!$A:$Q,MA_KH!P$1,0)</f>
        <v>CÔNG TY TNHH MM MEGA MARKET (VIỆT NAM)</v>
      </c>
    </row>
    <row r="657" spans="1:31" ht="25.5" customHeight="1">
      <c r="A657" s="54" t="s">
        <v>16292</v>
      </c>
      <c r="B657" s="54" t="s">
        <v>251</v>
      </c>
      <c r="C657" s="55">
        <v>46100</v>
      </c>
      <c r="D657" s="54" t="s">
        <v>17648</v>
      </c>
      <c r="E657" s="55">
        <v>46104</v>
      </c>
      <c r="F657" s="54" t="s">
        <v>19522</v>
      </c>
      <c r="G657" s="54" t="s">
        <v>17649</v>
      </c>
      <c r="H657" s="56">
        <v>5328880</v>
      </c>
      <c r="I657" s="63">
        <v>0</v>
      </c>
      <c r="J657" s="56">
        <v>426310</v>
      </c>
      <c r="K657" s="65">
        <v>5755190</v>
      </c>
      <c r="L657" s="64" t="s">
        <v>17236</v>
      </c>
      <c r="M657" s="6">
        <v>46136</v>
      </c>
      <c r="O657" s="32">
        <f>IF(Table1[[#This Row],[Phân loại]]="Tồn đầu kỳ",Table1[[#This Row],[Tổng giá trị]],0)</f>
        <v>0</v>
      </c>
      <c r="P657" s="7">
        <f>IF(Table1[[#This Row],[Số còn phải thu ĐK]]&lt;&gt;0,0,IF(Table1[[#This Row],[Phân loại]]="Bán hàng",Table1[[#This Row],[Tổng giá trị]],-Table1[[#This Row],[Tổng giá trị]]))</f>
        <v>5755190</v>
      </c>
      <c r="Q657" s="32">
        <f>IF(M657&lt;&gt;"",IF(O657&lt;&gt;0,O657,P657),0)</f>
        <v>5755190</v>
      </c>
      <c r="R657" s="7">
        <f>Table1[[#This Row],[Số còn phải thu ĐK]]+Table1[[#This Row],[Giá Trị HD sau CK]]-Table1[[#This Row],[Số tiền đã thu]]</f>
        <v>0</v>
      </c>
      <c r="S657" s="6">
        <f>IF(Table1[[#This Row],[Ngày hóa đơn]]&lt;&gt;"",Table1[[#This Row],[Ngày hóa đơn]],IF(Table1[[#This Row],[Ngày hạch toán]]&lt;&gt;"",Table1[[#This Row],[Ngày hạch toán]],""))</f>
        <v>46104</v>
      </c>
      <c r="T657" s="7"/>
      <c r="U657" s="6">
        <f>IF(Table1[[#This Row],[Ngày tính CN]]="","",S657+T657)</f>
        <v>46104</v>
      </c>
      <c r="V657" s="32">
        <f ca="1">IF(Table1[[#This Row],[Hạn thanh toán]]="","",IF((U657-NOW())&lt;0,0,(U657-NOW())))</f>
        <v>0</v>
      </c>
      <c r="W657" s="32"/>
      <c r="X657" s="32" t="str">
        <f ca="1">IF(OR(U657="",R657=0),"",IF((U657-NOW())&lt;0,-(U657-NOW()),0))</f>
        <v/>
      </c>
      <c r="Y657" s="2" t="str">
        <f>IF(R657=0,"Đã thanh toán",IF(X657="","",IF(X657&lt;=0,"Chưa đến hạn thanh toán",IF(X657&lt;=30,"Nợ quá hạn 30 ngày",IF(X657&lt;=60,"Nợ quá hạn từ 30 ngày đến 60 ngày",IF(X657&lt;=90,"Nợ quá hạn từ 60 ngày đến 90 ngày",IF(X657&lt;=120,"Nợ quá hạn từ 90 ngày đến 120 ngày","Nợ quá hạn hơn 120 ngày có khả năng mất thanh toán")))))))</f>
        <v>Đã thanh toán</v>
      </c>
      <c r="Z657" s="42">
        <f>IF(S657="","",S657)</f>
        <v>46104</v>
      </c>
      <c r="AA657" s="42">
        <f>IF(M657="","",M657)</f>
        <v>46136</v>
      </c>
      <c r="AD657" s="2" t="str">
        <f>VLOOKUP($A657,MA_KH!$A:$Q,MA_KH!O$1,0)</f>
        <v>MEGA</v>
      </c>
      <c r="AE657" s="2" t="str">
        <f>VLOOKUP($A657,MA_KH!$A:$Q,MA_KH!P$1,0)</f>
        <v>CÔNG TY TNHH MM MEGA MARKET (VIỆT NAM)</v>
      </c>
    </row>
    <row r="658" spans="1:31" ht="25.5" customHeight="1">
      <c r="A658" s="54" t="s">
        <v>16303</v>
      </c>
      <c r="B658" s="54" t="s">
        <v>102</v>
      </c>
      <c r="C658" s="55">
        <v>46100</v>
      </c>
      <c r="D658" s="54" t="s">
        <v>17650</v>
      </c>
      <c r="E658" s="55">
        <v>46106</v>
      </c>
      <c r="F658" s="54" t="s">
        <v>19523</v>
      </c>
      <c r="G658" s="54" t="s">
        <v>17651</v>
      </c>
      <c r="H658" s="56">
        <v>700000</v>
      </c>
      <c r="I658" s="63">
        <v>0</v>
      </c>
      <c r="J658" s="56">
        <v>56000</v>
      </c>
      <c r="K658" s="65">
        <v>756000</v>
      </c>
      <c r="L658" s="64" t="s">
        <v>17236</v>
      </c>
      <c r="M658" s="6">
        <v>46136</v>
      </c>
      <c r="O658" s="32">
        <f>IF(Table1[[#This Row],[Phân loại]]="Tồn đầu kỳ",Table1[[#This Row],[Tổng giá trị]],0)</f>
        <v>0</v>
      </c>
      <c r="P658" s="7">
        <f>IF(Table1[[#This Row],[Số còn phải thu ĐK]]&lt;&gt;0,0,IF(Table1[[#This Row],[Phân loại]]="Bán hàng",Table1[[#This Row],[Tổng giá trị]],-Table1[[#This Row],[Tổng giá trị]]))</f>
        <v>756000</v>
      </c>
      <c r="Q658" s="32">
        <f>IF(M658&lt;&gt;"",IF(O658&lt;&gt;0,O658,P658),0)</f>
        <v>756000</v>
      </c>
      <c r="R658" s="7">
        <f>Table1[[#This Row],[Số còn phải thu ĐK]]+Table1[[#This Row],[Giá Trị HD sau CK]]-Table1[[#This Row],[Số tiền đã thu]]</f>
        <v>0</v>
      </c>
      <c r="S658" s="6">
        <f>IF(Table1[[#This Row],[Ngày hóa đơn]]&lt;&gt;"",Table1[[#This Row],[Ngày hóa đơn]],IF(Table1[[#This Row],[Ngày hạch toán]]&lt;&gt;"",Table1[[#This Row],[Ngày hạch toán]],""))</f>
        <v>46106</v>
      </c>
      <c r="T658" s="7"/>
      <c r="U658" s="6">
        <f>IF(Table1[[#This Row],[Ngày tính CN]]="","",S658+T658)</f>
        <v>46106</v>
      </c>
      <c r="V658" s="32">
        <f ca="1">IF(Table1[[#This Row],[Hạn thanh toán]]="","",IF((U658-NOW())&lt;0,0,(U658-NOW())))</f>
        <v>0</v>
      </c>
      <c r="W658" s="32"/>
      <c r="X658" s="32" t="str">
        <f ca="1">IF(OR(U658="",R658=0),"",IF((U658-NOW())&lt;0,-(U658-NOW()),0))</f>
        <v/>
      </c>
      <c r="Y658" s="2" t="str">
        <f>IF(R658=0,"Đã thanh toán",IF(X658="","",IF(X658&lt;=0,"Chưa đến hạn thanh toán",IF(X658&lt;=30,"Nợ quá hạn 30 ngày",IF(X658&lt;=60,"Nợ quá hạn từ 30 ngày đến 60 ngày",IF(X658&lt;=90,"Nợ quá hạn từ 60 ngày đến 90 ngày",IF(X658&lt;=120,"Nợ quá hạn từ 90 ngày đến 120 ngày","Nợ quá hạn hơn 120 ngày có khả năng mất thanh toán")))))))</f>
        <v>Đã thanh toán</v>
      </c>
      <c r="Z658" s="42">
        <f>IF(S658="","",S658)</f>
        <v>46106</v>
      </c>
      <c r="AA658" s="42">
        <f>IF(M658="","",M658)</f>
        <v>46136</v>
      </c>
      <c r="AD658" s="2" t="str">
        <f>VLOOKUP($A658,MA_KH!$A:$Q,MA_KH!O$1,0)</f>
        <v>MEGA</v>
      </c>
      <c r="AE658" s="2" t="str">
        <f>VLOOKUP($A658,MA_KH!$A:$Q,MA_KH!P$1,0)</f>
        <v>CÔNG TY TNHH MM MEGA MARKET (VIỆT NAM)</v>
      </c>
    </row>
    <row r="659" spans="1:31" ht="25.5" customHeight="1">
      <c r="A659" s="54" t="s">
        <v>16299</v>
      </c>
      <c r="B659" s="54" t="s">
        <v>190</v>
      </c>
      <c r="C659" s="55">
        <v>46100</v>
      </c>
      <c r="D659" s="54" t="s">
        <v>17652</v>
      </c>
      <c r="E659" s="55">
        <v>46100</v>
      </c>
      <c r="F659" s="54" t="s">
        <v>19524</v>
      </c>
      <c r="G659" s="54" t="s">
        <v>17653</v>
      </c>
      <c r="H659" s="56">
        <v>11670928</v>
      </c>
      <c r="I659" s="63">
        <v>0</v>
      </c>
      <c r="J659" s="56">
        <v>933674</v>
      </c>
      <c r="K659" s="65">
        <v>12604602</v>
      </c>
      <c r="L659" s="64" t="s">
        <v>17237</v>
      </c>
      <c r="M659" s="6">
        <v>46105</v>
      </c>
      <c r="O659" s="32">
        <f>IF(Table1[[#This Row],[Phân loại]]="Tồn đầu kỳ",Table1[[#This Row],[Tổng giá trị]],0)</f>
        <v>0</v>
      </c>
      <c r="P659" s="7">
        <f>IF(Table1[[#This Row],[Số còn phải thu ĐK]]&lt;&gt;0,0,IF(Table1[[#This Row],[Phân loại]]="Bán hàng",Table1[[#This Row],[Tổng giá trị]],-Table1[[#This Row],[Tổng giá trị]]))</f>
        <v>-12604602</v>
      </c>
      <c r="Q659" s="32">
        <f>IF(M659&lt;&gt;"",IF(O659&lt;&gt;0,O659,P659),0)</f>
        <v>-12604602</v>
      </c>
      <c r="R659" s="7">
        <f>Table1[[#This Row],[Số còn phải thu ĐK]]+Table1[[#This Row],[Giá Trị HD sau CK]]-Table1[[#This Row],[Số tiền đã thu]]</f>
        <v>0</v>
      </c>
      <c r="S659" s="6">
        <f>IF(Table1[[#This Row],[Ngày hóa đơn]]&lt;&gt;"",Table1[[#This Row],[Ngày hóa đơn]],IF(Table1[[#This Row],[Ngày hạch toán]]&lt;&gt;"",Table1[[#This Row],[Ngày hạch toán]],""))</f>
        <v>46100</v>
      </c>
      <c r="T659" s="7"/>
      <c r="U659" s="6">
        <f>IF(Table1[[#This Row],[Ngày tính CN]]="","",S659+T659)</f>
        <v>46100</v>
      </c>
      <c r="V659" s="32">
        <f ca="1">IF(Table1[[#This Row],[Hạn thanh toán]]="","",IF((U659-NOW())&lt;0,0,(U659-NOW())))</f>
        <v>0</v>
      </c>
      <c r="W659" s="32"/>
      <c r="X659" s="32" t="str">
        <f ca="1">IF(OR(U659="",R659=0),"",IF((U659-NOW())&lt;0,-(U659-NOW()),0))</f>
        <v/>
      </c>
      <c r="Y659" s="2" t="str">
        <f>IF(R659=0,"Đã thanh toán",IF(X659="","",IF(X659&lt;=0,"Chưa đến hạn thanh toán",IF(X659&lt;=30,"Nợ quá hạn 30 ngày",IF(X659&lt;=60,"Nợ quá hạn từ 30 ngày đến 60 ngày",IF(X659&lt;=90,"Nợ quá hạn từ 60 ngày đến 90 ngày",IF(X659&lt;=120,"Nợ quá hạn từ 90 ngày đến 120 ngày","Nợ quá hạn hơn 120 ngày có khả năng mất thanh toán")))))))</f>
        <v>Đã thanh toán</v>
      </c>
      <c r="Z659" s="42">
        <f>IF(S659="","",S659)</f>
        <v>46100</v>
      </c>
      <c r="AA659" s="42">
        <f>IF(M659="","",M659)</f>
        <v>46105</v>
      </c>
      <c r="AD659" s="2" t="str">
        <f>VLOOKUP($A659,MA_KH!$A:$Q,MA_KH!O$1,0)</f>
        <v>MEGA</v>
      </c>
      <c r="AE659" s="2" t="str">
        <f>VLOOKUP($A659,MA_KH!$A:$Q,MA_KH!P$1,0)</f>
        <v>CÔNG TY TNHH MM MEGA MARKET (VIỆT NAM)</v>
      </c>
    </row>
    <row r="660" spans="1:31" ht="25.5" customHeight="1">
      <c r="A660" s="54" t="s">
        <v>16299</v>
      </c>
      <c r="B660" s="54" t="s">
        <v>190</v>
      </c>
      <c r="C660" s="55">
        <v>46102</v>
      </c>
      <c r="D660" s="54" t="s">
        <v>17654</v>
      </c>
      <c r="E660" s="55">
        <v>46105</v>
      </c>
      <c r="F660" s="54" t="s">
        <v>18672</v>
      </c>
      <c r="G660" s="54" t="s">
        <v>17655</v>
      </c>
      <c r="H660" s="56">
        <v>7434860</v>
      </c>
      <c r="I660" s="63">
        <v>0</v>
      </c>
      <c r="J660" s="56">
        <v>594789</v>
      </c>
      <c r="K660" s="65">
        <v>8029649</v>
      </c>
      <c r="L660" s="64" t="s">
        <v>17236</v>
      </c>
      <c r="M660" s="6">
        <v>46153</v>
      </c>
      <c r="O660" s="32">
        <f>IF(Table1[[#This Row],[Phân loại]]="Tồn đầu kỳ",Table1[[#This Row],[Tổng giá trị]],0)</f>
        <v>0</v>
      </c>
      <c r="P660" s="7">
        <f>IF(Table1[[#This Row],[Số còn phải thu ĐK]]&lt;&gt;0,0,IF(Table1[[#This Row],[Phân loại]]="Bán hàng",Table1[[#This Row],[Tổng giá trị]],-Table1[[#This Row],[Tổng giá trị]]))</f>
        <v>8029649</v>
      </c>
      <c r="Q660" s="32">
        <f>IF(M660&lt;&gt;"",IF(O660&lt;&gt;0,O660,P660),0)</f>
        <v>8029649</v>
      </c>
      <c r="R660" s="7">
        <f>Table1[[#This Row],[Số còn phải thu ĐK]]+Table1[[#This Row],[Giá Trị HD sau CK]]-Table1[[#This Row],[Số tiền đã thu]]</f>
        <v>0</v>
      </c>
      <c r="S660" s="6">
        <f>IF(Table1[[#This Row],[Ngày hóa đơn]]&lt;&gt;"",Table1[[#This Row],[Ngày hóa đơn]],IF(Table1[[#This Row],[Ngày hạch toán]]&lt;&gt;"",Table1[[#This Row],[Ngày hạch toán]],""))</f>
        <v>46105</v>
      </c>
      <c r="T660" s="7"/>
      <c r="U660" s="6">
        <f>IF(Table1[[#This Row],[Ngày tính CN]]="","",S660+T660)</f>
        <v>46105</v>
      </c>
      <c r="V660" s="32">
        <f ca="1">IF(Table1[[#This Row],[Hạn thanh toán]]="","",IF((U660-NOW())&lt;0,0,(U660-NOW())))</f>
        <v>0</v>
      </c>
      <c r="W660" s="32"/>
      <c r="X660" s="32" t="str">
        <f ca="1">IF(OR(U660="",R660=0),"",IF((U660-NOW())&lt;0,-(U660-NOW()),0))</f>
        <v/>
      </c>
      <c r="Y660" s="2" t="str">
        <f>IF(R660=0,"Đã thanh toán",IF(X660="","",IF(X660&lt;=0,"Chưa đến hạn thanh toán",IF(X660&lt;=30,"Nợ quá hạn 30 ngày",IF(X660&lt;=60,"Nợ quá hạn từ 30 ngày đến 60 ngày",IF(X660&lt;=90,"Nợ quá hạn từ 60 ngày đến 90 ngày",IF(X660&lt;=120,"Nợ quá hạn từ 90 ngày đến 120 ngày","Nợ quá hạn hơn 120 ngày có khả năng mất thanh toán")))))))</f>
        <v>Đã thanh toán</v>
      </c>
      <c r="Z660" s="42">
        <f>IF(S660="","",S660)</f>
        <v>46105</v>
      </c>
      <c r="AA660" s="42">
        <f>IF(M660="","",M660)</f>
        <v>46153</v>
      </c>
      <c r="AD660" s="2" t="str">
        <f>VLOOKUP($A660,MA_KH!$A:$Q,MA_KH!O$1,0)</f>
        <v>MEGA</v>
      </c>
      <c r="AE660" s="2" t="str">
        <f>VLOOKUP($A660,MA_KH!$A:$Q,MA_KH!P$1,0)</f>
        <v>CÔNG TY TNHH MM MEGA MARKET (VIỆT NAM)</v>
      </c>
    </row>
    <row r="661" spans="1:31" ht="25.5" customHeight="1">
      <c r="A661" s="54" t="s">
        <v>16299</v>
      </c>
      <c r="B661" s="54" t="s">
        <v>190</v>
      </c>
      <c r="C661" s="55">
        <v>46102</v>
      </c>
      <c r="D661" s="54" t="s">
        <v>17656</v>
      </c>
      <c r="E661" s="55">
        <v>46105</v>
      </c>
      <c r="F661" s="54" t="s">
        <v>18669</v>
      </c>
      <c r="G661" s="54" t="s">
        <v>17657</v>
      </c>
      <c r="H661" s="56">
        <v>725000</v>
      </c>
      <c r="I661" s="63">
        <v>0</v>
      </c>
      <c r="J661" s="56">
        <v>58000</v>
      </c>
      <c r="K661" s="65">
        <v>783000</v>
      </c>
      <c r="L661" s="64" t="s">
        <v>17236</v>
      </c>
      <c r="M661" s="6">
        <v>46153</v>
      </c>
      <c r="O661" s="32">
        <f>IF(Table1[[#This Row],[Phân loại]]="Tồn đầu kỳ",Table1[[#This Row],[Tổng giá trị]],0)</f>
        <v>0</v>
      </c>
      <c r="P661" s="7">
        <f>IF(Table1[[#This Row],[Số còn phải thu ĐK]]&lt;&gt;0,0,IF(Table1[[#This Row],[Phân loại]]="Bán hàng",Table1[[#This Row],[Tổng giá trị]],-Table1[[#This Row],[Tổng giá trị]]))</f>
        <v>783000</v>
      </c>
      <c r="Q661" s="32">
        <f>IF(M661&lt;&gt;"",IF(O661&lt;&gt;0,O661,P661),0)</f>
        <v>783000</v>
      </c>
      <c r="R661" s="7">
        <f>Table1[[#This Row],[Số còn phải thu ĐK]]+Table1[[#This Row],[Giá Trị HD sau CK]]-Table1[[#This Row],[Số tiền đã thu]]</f>
        <v>0</v>
      </c>
      <c r="S661" s="6">
        <f>IF(Table1[[#This Row],[Ngày hóa đơn]]&lt;&gt;"",Table1[[#This Row],[Ngày hóa đơn]],IF(Table1[[#This Row],[Ngày hạch toán]]&lt;&gt;"",Table1[[#This Row],[Ngày hạch toán]],""))</f>
        <v>46105</v>
      </c>
      <c r="T661" s="7"/>
      <c r="U661" s="6">
        <f>IF(Table1[[#This Row],[Ngày tính CN]]="","",S661+T661)</f>
        <v>46105</v>
      </c>
      <c r="V661" s="32">
        <f ca="1">IF(Table1[[#This Row],[Hạn thanh toán]]="","",IF((U661-NOW())&lt;0,0,(U661-NOW())))</f>
        <v>0</v>
      </c>
      <c r="W661" s="32"/>
      <c r="X661" s="32" t="str">
        <f ca="1">IF(OR(U661="",R661=0),"",IF((U661-NOW())&lt;0,-(U661-NOW()),0))</f>
        <v/>
      </c>
      <c r="Y661" s="2" t="str">
        <f>IF(R661=0,"Đã thanh toán",IF(X661="","",IF(X661&lt;=0,"Chưa đến hạn thanh toán",IF(X661&lt;=30,"Nợ quá hạn 30 ngày",IF(X661&lt;=60,"Nợ quá hạn từ 30 ngày đến 60 ngày",IF(X661&lt;=90,"Nợ quá hạn từ 60 ngày đến 90 ngày",IF(X661&lt;=120,"Nợ quá hạn từ 90 ngày đến 120 ngày","Nợ quá hạn hơn 120 ngày có khả năng mất thanh toán")))))))</f>
        <v>Đã thanh toán</v>
      </c>
      <c r="Z661" s="42">
        <f>IF(S661="","",S661)</f>
        <v>46105</v>
      </c>
      <c r="AA661" s="42">
        <f>IF(M661="","",M661)</f>
        <v>46153</v>
      </c>
      <c r="AD661" s="2" t="str">
        <f>VLOOKUP($A661,MA_KH!$A:$Q,MA_KH!O$1,0)</f>
        <v>MEGA</v>
      </c>
      <c r="AE661" s="2" t="str">
        <f>VLOOKUP($A661,MA_KH!$A:$Q,MA_KH!P$1,0)</f>
        <v>CÔNG TY TNHH MM MEGA MARKET (VIỆT NAM)</v>
      </c>
    </row>
    <row r="662" spans="1:31" ht="25.5" customHeight="1">
      <c r="A662" s="54" t="s">
        <v>16308</v>
      </c>
      <c r="B662" s="54" t="s">
        <v>194</v>
      </c>
      <c r="C662" s="55">
        <v>46104</v>
      </c>
      <c r="D662" s="54" t="s">
        <v>17658</v>
      </c>
      <c r="E662" s="55">
        <v>46107</v>
      </c>
      <c r="F662" s="54" t="s">
        <v>18834</v>
      </c>
      <c r="G662" s="54" t="s">
        <v>17659</v>
      </c>
      <c r="H662" s="56">
        <v>4353780</v>
      </c>
      <c r="I662" s="63">
        <v>0</v>
      </c>
      <c r="J662" s="56">
        <v>348302</v>
      </c>
      <c r="K662" s="65">
        <v>4702082</v>
      </c>
      <c r="L662" s="64" t="s">
        <v>17236</v>
      </c>
      <c r="M662" s="6">
        <v>46153</v>
      </c>
      <c r="O662" s="32">
        <f>IF(Table1[[#This Row],[Phân loại]]="Tồn đầu kỳ",Table1[[#This Row],[Tổng giá trị]],0)</f>
        <v>0</v>
      </c>
      <c r="P662" s="7">
        <f>IF(Table1[[#This Row],[Số còn phải thu ĐK]]&lt;&gt;0,0,IF(Table1[[#This Row],[Phân loại]]="Bán hàng",Table1[[#This Row],[Tổng giá trị]],-Table1[[#This Row],[Tổng giá trị]]))</f>
        <v>4702082</v>
      </c>
      <c r="Q662" s="32">
        <f>IF(M662&lt;&gt;"",IF(O662&lt;&gt;0,O662,P662),0)</f>
        <v>4702082</v>
      </c>
      <c r="R662" s="7">
        <f>Table1[[#This Row],[Số còn phải thu ĐK]]+Table1[[#This Row],[Giá Trị HD sau CK]]-Table1[[#This Row],[Số tiền đã thu]]</f>
        <v>0</v>
      </c>
      <c r="S662" s="6">
        <f>IF(Table1[[#This Row],[Ngày hóa đơn]]&lt;&gt;"",Table1[[#This Row],[Ngày hóa đơn]],IF(Table1[[#This Row],[Ngày hạch toán]]&lt;&gt;"",Table1[[#This Row],[Ngày hạch toán]],""))</f>
        <v>46107</v>
      </c>
      <c r="T662" s="7"/>
      <c r="U662" s="6">
        <f>IF(Table1[[#This Row],[Ngày tính CN]]="","",S662+T662)</f>
        <v>46107</v>
      </c>
      <c r="V662" s="32">
        <f ca="1">IF(Table1[[#This Row],[Hạn thanh toán]]="","",IF((U662-NOW())&lt;0,0,(U662-NOW())))</f>
        <v>0</v>
      </c>
      <c r="W662" s="32"/>
      <c r="X662" s="32" t="str">
        <f ca="1">IF(OR(U662="",R662=0),"",IF((U662-NOW())&lt;0,-(U662-NOW()),0))</f>
        <v/>
      </c>
      <c r="Y662" s="2" t="str">
        <f>IF(R662=0,"Đã thanh toán",IF(X662="","",IF(X662&lt;=0,"Chưa đến hạn thanh toán",IF(X662&lt;=30,"Nợ quá hạn 30 ngày",IF(X662&lt;=60,"Nợ quá hạn từ 30 ngày đến 60 ngày",IF(X662&lt;=90,"Nợ quá hạn từ 60 ngày đến 90 ngày",IF(X662&lt;=120,"Nợ quá hạn từ 90 ngày đến 120 ngày","Nợ quá hạn hơn 120 ngày có khả năng mất thanh toán")))))))</f>
        <v>Đã thanh toán</v>
      </c>
      <c r="Z662" s="42">
        <f>IF(S662="","",S662)</f>
        <v>46107</v>
      </c>
      <c r="AA662" s="42">
        <f>IF(M662="","",M662)</f>
        <v>46153</v>
      </c>
      <c r="AD662" s="2" t="str">
        <f>VLOOKUP($A662,MA_KH!$A:$Q,MA_KH!O$1,0)</f>
        <v>MEGA</v>
      </c>
      <c r="AE662" s="2" t="str">
        <f>VLOOKUP($A662,MA_KH!$A:$Q,MA_KH!P$1,0)</f>
        <v>CÔNG TY TNHH MM MEGA MARKET (VIỆT NAM)</v>
      </c>
    </row>
    <row r="663" spans="1:31" ht="25.5" customHeight="1">
      <c r="A663" s="54" t="s">
        <v>16295</v>
      </c>
      <c r="B663" s="54" t="s">
        <v>198</v>
      </c>
      <c r="C663" s="55">
        <v>46104</v>
      </c>
      <c r="D663" s="54" t="s">
        <v>17660</v>
      </c>
      <c r="E663" s="55">
        <v>46107</v>
      </c>
      <c r="F663" s="54" t="s">
        <v>18811</v>
      </c>
      <c r="G663" s="54" t="s">
        <v>17661</v>
      </c>
      <c r="H663" s="56">
        <v>2143180</v>
      </c>
      <c r="I663" s="63">
        <v>0</v>
      </c>
      <c r="J663" s="56">
        <v>171454</v>
      </c>
      <c r="K663" s="65">
        <v>2314634</v>
      </c>
      <c r="L663" s="64" t="s">
        <v>17236</v>
      </c>
      <c r="M663" s="6">
        <v>46153</v>
      </c>
      <c r="O663" s="32">
        <f>IF(Table1[[#This Row],[Phân loại]]="Tồn đầu kỳ",Table1[[#This Row],[Tổng giá trị]],0)</f>
        <v>0</v>
      </c>
      <c r="P663" s="7">
        <f>IF(Table1[[#This Row],[Số còn phải thu ĐK]]&lt;&gt;0,0,IF(Table1[[#This Row],[Phân loại]]="Bán hàng",Table1[[#This Row],[Tổng giá trị]],-Table1[[#This Row],[Tổng giá trị]]))</f>
        <v>2314634</v>
      </c>
      <c r="Q663" s="32">
        <f>IF(M663&lt;&gt;"",IF(O663&lt;&gt;0,O663,P663),0)</f>
        <v>2314634</v>
      </c>
      <c r="R663" s="7">
        <f>Table1[[#This Row],[Số còn phải thu ĐK]]+Table1[[#This Row],[Giá Trị HD sau CK]]-Table1[[#This Row],[Số tiền đã thu]]</f>
        <v>0</v>
      </c>
      <c r="S663" s="6">
        <f>IF(Table1[[#This Row],[Ngày hóa đơn]]&lt;&gt;"",Table1[[#This Row],[Ngày hóa đơn]],IF(Table1[[#This Row],[Ngày hạch toán]]&lt;&gt;"",Table1[[#This Row],[Ngày hạch toán]],""))</f>
        <v>46107</v>
      </c>
      <c r="T663" s="7"/>
      <c r="U663" s="6">
        <f>IF(Table1[[#This Row],[Ngày tính CN]]="","",S663+T663)</f>
        <v>46107</v>
      </c>
      <c r="V663" s="32">
        <f ca="1">IF(Table1[[#This Row],[Hạn thanh toán]]="","",IF((U663-NOW())&lt;0,0,(U663-NOW())))</f>
        <v>0</v>
      </c>
      <c r="W663" s="32"/>
      <c r="X663" s="32" t="str">
        <f ca="1">IF(OR(U663="",R663=0),"",IF((U663-NOW())&lt;0,-(U663-NOW()),0))</f>
        <v/>
      </c>
      <c r="Y663" s="2" t="str">
        <f>IF(R663=0,"Đã thanh toán",IF(X663="","",IF(X663&lt;=0,"Chưa đến hạn thanh toán",IF(X663&lt;=30,"Nợ quá hạn 30 ngày",IF(X663&lt;=60,"Nợ quá hạn từ 30 ngày đến 60 ngày",IF(X663&lt;=90,"Nợ quá hạn từ 60 ngày đến 90 ngày",IF(X663&lt;=120,"Nợ quá hạn từ 90 ngày đến 120 ngày","Nợ quá hạn hơn 120 ngày có khả năng mất thanh toán")))))))</f>
        <v>Đã thanh toán</v>
      </c>
      <c r="Z663" s="42">
        <f>IF(S663="","",S663)</f>
        <v>46107</v>
      </c>
      <c r="AA663" s="42">
        <f>IF(M663="","",M663)</f>
        <v>46153</v>
      </c>
      <c r="AD663" s="2" t="str">
        <f>VLOOKUP($A663,MA_KH!$A:$Q,MA_KH!O$1,0)</f>
        <v>MEGA</v>
      </c>
      <c r="AE663" s="2" t="str">
        <f>VLOOKUP($A663,MA_KH!$A:$Q,MA_KH!P$1,0)</f>
        <v>CÔNG TY TNHH MM MEGA MARKET (VIỆT NAM)</v>
      </c>
    </row>
    <row r="664" spans="1:31" ht="25.5" customHeight="1">
      <c r="A664" s="54" t="s">
        <v>16287</v>
      </c>
      <c r="B664" s="54" t="s">
        <v>253</v>
      </c>
      <c r="C664" s="55">
        <v>46104</v>
      </c>
      <c r="D664" s="54" t="s">
        <v>17662</v>
      </c>
      <c r="E664" s="55">
        <v>46107</v>
      </c>
      <c r="F664" s="54" t="s">
        <v>18801</v>
      </c>
      <c r="G664" s="54" t="s">
        <v>17663</v>
      </c>
      <c r="H664" s="56">
        <v>2143180</v>
      </c>
      <c r="I664" s="63">
        <v>0</v>
      </c>
      <c r="J664" s="56">
        <v>171454</v>
      </c>
      <c r="K664" s="65">
        <v>2314634</v>
      </c>
      <c r="L664" s="64" t="s">
        <v>17236</v>
      </c>
      <c r="M664" s="6">
        <v>46153</v>
      </c>
      <c r="O664" s="32">
        <f>IF(Table1[[#This Row],[Phân loại]]="Tồn đầu kỳ",Table1[[#This Row],[Tổng giá trị]],0)</f>
        <v>0</v>
      </c>
      <c r="P664" s="7">
        <f>IF(Table1[[#This Row],[Số còn phải thu ĐK]]&lt;&gt;0,0,IF(Table1[[#This Row],[Phân loại]]="Bán hàng",Table1[[#This Row],[Tổng giá trị]],-Table1[[#This Row],[Tổng giá trị]]))</f>
        <v>2314634</v>
      </c>
      <c r="Q664" s="32">
        <f>IF(M664&lt;&gt;"",IF(O664&lt;&gt;0,O664,P664),0)</f>
        <v>2314634</v>
      </c>
      <c r="R664" s="7">
        <f>Table1[[#This Row],[Số còn phải thu ĐK]]+Table1[[#This Row],[Giá Trị HD sau CK]]-Table1[[#This Row],[Số tiền đã thu]]</f>
        <v>0</v>
      </c>
      <c r="S664" s="6">
        <f>IF(Table1[[#This Row],[Ngày hóa đơn]]&lt;&gt;"",Table1[[#This Row],[Ngày hóa đơn]],IF(Table1[[#This Row],[Ngày hạch toán]]&lt;&gt;"",Table1[[#This Row],[Ngày hạch toán]],""))</f>
        <v>46107</v>
      </c>
      <c r="T664" s="7"/>
      <c r="U664" s="6">
        <f>IF(Table1[[#This Row],[Ngày tính CN]]="","",S664+T664)</f>
        <v>46107</v>
      </c>
      <c r="V664" s="32">
        <f ca="1">IF(Table1[[#This Row],[Hạn thanh toán]]="","",IF((U664-NOW())&lt;0,0,(U664-NOW())))</f>
        <v>0</v>
      </c>
      <c r="W664" s="32"/>
      <c r="X664" s="32" t="str">
        <f ca="1">IF(OR(U664="",R664=0),"",IF((U664-NOW())&lt;0,-(U664-NOW()),0))</f>
        <v/>
      </c>
      <c r="Y664" s="2" t="str">
        <f>IF(R664=0,"Đã thanh toán",IF(X664="","",IF(X664&lt;=0,"Chưa đến hạn thanh toán",IF(X664&lt;=30,"Nợ quá hạn 30 ngày",IF(X664&lt;=60,"Nợ quá hạn từ 30 ngày đến 60 ngày",IF(X664&lt;=90,"Nợ quá hạn từ 60 ngày đến 90 ngày",IF(X664&lt;=120,"Nợ quá hạn từ 90 ngày đến 120 ngày","Nợ quá hạn hơn 120 ngày có khả năng mất thanh toán")))))))</f>
        <v>Đã thanh toán</v>
      </c>
      <c r="Z664" s="42">
        <f>IF(S664="","",S664)</f>
        <v>46107</v>
      </c>
      <c r="AA664" s="42">
        <f>IF(M664="","",M664)</f>
        <v>46153</v>
      </c>
      <c r="AD664" s="2" t="str">
        <f>VLOOKUP($A664,MA_KH!$A:$Q,MA_KH!O$1,0)</f>
        <v>MEGA</v>
      </c>
      <c r="AE664" s="2" t="str">
        <f>VLOOKUP($A664,MA_KH!$A:$Q,MA_KH!P$1,0)</f>
        <v>CÔNG TY TNHH MM MEGA MARKET (VIỆT NAM)</v>
      </c>
    </row>
    <row r="665" spans="1:31" ht="25.5" customHeight="1">
      <c r="A665" s="54" t="s">
        <v>16303</v>
      </c>
      <c r="B665" s="54" t="s">
        <v>102</v>
      </c>
      <c r="C665" s="55">
        <v>46104</v>
      </c>
      <c r="D665" s="54" t="s">
        <v>17664</v>
      </c>
      <c r="E665" s="55">
        <v>46112</v>
      </c>
      <c r="F665" s="54" t="s">
        <v>18841</v>
      </c>
      <c r="G665" s="54" t="s">
        <v>17665</v>
      </c>
      <c r="H665" s="56">
        <v>725000</v>
      </c>
      <c r="I665" s="63">
        <v>0</v>
      </c>
      <c r="J665" s="56">
        <v>58000</v>
      </c>
      <c r="K665" s="65">
        <v>783000</v>
      </c>
      <c r="L665" s="64" t="s">
        <v>17236</v>
      </c>
      <c r="M665" s="6">
        <v>46153</v>
      </c>
      <c r="O665" s="32">
        <f>IF(Table1[[#This Row],[Phân loại]]="Tồn đầu kỳ",Table1[[#This Row],[Tổng giá trị]],0)</f>
        <v>0</v>
      </c>
      <c r="P665" s="7">
        <f>IF(Table1[[#This Row],[Số còn phải thu ĐK]]&lt;&gt;0,0,IF(Table1[[#This Row],[Phân loại]]="Bán hàng",Table1[[#This Row],[Tổng giá trị]],-Table1[[#This Row],[Tổng giá trị]]))</f>
        <v>783000</v>
      </c>
      <c r="Q665" s="32">
        <f>IF(M665&lt;&gt;"",IF(O665&lt;&gt;0,O665,P665),0)</f>
        <v>783000</v>
      </c>
      <c r="R665" s="7">
        <f>Table1[[#This Row],[Số còn phải thu ĐK]]+Table1[[#This Row],[Giá Trị HD sau CK]]-Table1[[#This Row],[Số tiền đã thu]]</f>
        <v>0</v>
      </c>
      <c r="S665" s="6">
        <f>IF(Table1[[#This Row],[Ngày hóa đơn]]&lt;&gt;"",Table1[[#This Row],[Ngày hóa đơn]],IF(Table1[[#This Row],[Ngày hạch toán]]&lt;&gt;"",Table1[[#This Row],[Ngày hạch toán]],""))</f>
        <v>46112</v>
      </c>
      <c r="T665" s="7"/>
      <c r="U665" s="6">
        <f>IF(Table1[[#This Row],[Ngày tính CN]]="","",S665+T665)</f>
        <v>46112</v>
      </c>
      <c r="V665" s="32">
        <f ca="1">IF(Table1[[#This Row],[Hạn thanh toán]]="","",IF((U665-NOW())&lt;0,0,(U665-NOW())))</f>
        <v>0</v>
      </c>
      <c r="W665" s="32"/>
      <c r="X665" s="32" t="str">
        <f ca="1">IF(OR(U665="",R665=0),"",IF((U665-NOW())&lt;0,-(U665-NOW()),0))</f>
        <v/>
      </c>
      <c r="Y665" s="2" t="str">
        <f>IF(R665=0,"Đã thanh toán",IF(X665="","",IF(X665&lt;=0,"Chưa đến hạn thanh toán",IF(X665&lt;=30,"Nợ quá hạn 30 ngày",IF(X665&lt;=60,"Nợ quá hạn từ 30 ngày đến 60 ngày",IF(X665&lt;=90,"Nợ quá hạn từ 60 ngày đến 90 ngày",IF(X665&lt;=120,"Nợ quá hạn từ 90 ngày đến 120 ngày","Nợ quá hạn hơn 120 ngày có khả năng mất thanh toán")))))))</f>
        <v>Đã thanh toán</v>
      </c>
      <c r="Z665" s="42">
        <f>IF(S665="","",S665)</f>
        <v>46112</v>
      </c>
      <c r="AA665" s="42">
        <f>IF(M665="","",M665)</f>
        <v>46153</v>
      </c>
      <c r="AD665" s="2" t="str">
        <f>VLOOKUP($A665,MA_KH!$A:$Q,MA_KH!O$1,0)</f>
        <v>MEGA</v>
      </c>
      <c r="AE665" s="2" t="str">
        <f>VLOOKUP($A665,MA_KH!$A:$Q,MA_KH!P$1,0)</f>
        <v>CÔNG TY TNHH MM MEGA MARKET (VIỆT NAM)</v>
      </c>
    </row>
    <row r="666" spans="1:31" ht="25.5" customHeight="1">
      <c r="A666" s="54" t="s">
        <v>16303</v>
      </c>
      <c r="B666" s="54" t="s">
        <v>102</v>
      </c>
      <c r="C666" s="55">
        <v>46104</v>
      </c>
      <c r="D666" s="54" t="s">
        <v>17666</v>
      </c>
      <c r="E666" s="55">
        <v>46112</v>
      </c>
      <c r="F666" s="54" t="s">
        <v>18850</v>
      </c>
      <c r="G666" s="54" t="s">
        <v>17667</v>
      </c>
      <c r="H666" s="56">
        <v>2143180</v>
      </c>
      <c r="I666" s="63">
        <v>0</v>
      </c>
      <c r="J666" s="56">
        <v>171454</v>
      </c>
      <c r="K666" s="65">
        <v>2314634</v>
      </c>
      <c r="L666" s="64" t="s">
        <v>17236</v>
      </c>
      <c r="M666" s="6">
        <v>46153</v>
      </c>
      <c r="O666" s="32">
        <f>IF(Table1[[#This Row],[Phân loại]]="Tồn đầu kỳ",Table1[[#This Row],[Tổng giá trị]],0)</f>
        <v>0</v>
      </c>
      <c r="P666" s="7">
        <f>IF(Table1[[#This Row],[Số còn phải thu ĐK]]&lt;&gt;0,0,IF(Table1[[#This Row],[Phân loại]]="Bán hàng",Table1[[#This Row],[Tổng giá trị]],-Table1[[#This Row],[Tổng giá trị]]))</f>
        <v>2314634</v>
      </c>
      <c r="Q666" s="32">
        <f>IF(M666&lt;&gt;"",IF(O666&lt;&gt;0,O666,P666),0)</f>
        <v>2314634</v>
      </c>
      <c r="R666" s="7">
        <f>Table1[[#This Row],[Số còn phải thu ĐK]]+Table1[[#This Row],[Giá Trị HD sau CK]]-Table1[[#This Row],[Số tiền đã thu]]</f>
        <v>0</v>
      </c>
      <c r="S666" s="6">
        <f>IF(Table1[[#This Row],[Ngày hóa đơn]]&lt;&gt;"",Table1[[#This Row],[Ngày hóa đơn]],IF(Table1[[#This Row],[Ngày hạch toán]]&lt;&gt;"",Table1[[#This Row],[Ngày hạch toán]],""))</f>
        <v>46112</v>
      </c>
      <c r="T666" s="7"/>
      <c r="U666" s="6">
        <f>IF(Table1[[#This Row],[Ngày tính CN]]="","",S666+T666)</f>
        <v>46112</v>
      </c>
      <c r="V666" s="32">
        <f ca="1">IF(Table1[[#This Row],[Hạn thanh toán]]="","",IF((U666-NOW())&lt;0,0,(U666-NOW())))</f>
        <v>0</v>
      </c>
      <c r="W666" s="32"/>
      <c r="X666" s="32" t="str">
        <f ca="1">IF(OR(U666="",R666=0),"",IF((U666-NOW())&lt;0,-(U666-NOW()),0))</f>
        <v/>
      </c>
      <c r="Y666" s="2" t="str">
        <f>IF(R666=0,"Đã thanh toán",IF(X666="","",IF(X666&lt;=0,"Chưa đến hạn thanh toán",IF(X666&lt;=30,"Nợ quá hạn 30 ngày",IF(X666&lt;=60,"Nợ quá hạn từ 30 ngày đến 60 ngày",IF(X666&lt;=90,"Nợ quá hạn từ 60 ngày đến 90 ngày",IF(X666&lt;=120,"Nợ quá hạn từ 90 ngày đến 120 ngày","Nợ quá hạn hơn 120 ngày có khả năng mất thanh toán")))))))</f>
        <v>Đã thanh toán</v>
      </c>
      <c r="Z666" s="42">
        <f>IF(S666="","",S666)</f>
        <v>46112</v>
      </c>
      <c r="AA666" s="42">
        <f>IF(M666="","",M666)</f>
        <v>46153</v>
      </c>
      <c r="AD666" s="2" t="str">
        <f>VLOOKUP($A666,MA_KH!$A:$Q,MA_KH!O$1,0)</f>
        <v>MEGA</v>
      </c>
      <c r="AE666" s="2" t="str">
        <f>VLOOKUP($A666,MA_KH!$A:$Q,MA_KH!P$1,0)</f>
        <v>CÔNG TY TNHH MM MEGA MARKET (VIỆT NAM)</v>
      </c>
    </row>
    <row r="667" spans="1:31" ht="25.5" customHeight="1">
      <c r="A667" s="54" t="s">
        <v>16299</v>
      </c>
      <c r="B667" s="54" t="s">
        <v>190</v>
      </c>
      <c r="C667" s="55">
        <v>46104</v>
      </c>
      <c r="D667" s="54" t="s">
        <v>17668</v>
      </c>
      <c r="E667" s="55">
        <v>46104</v>
      </c>
      <c r="F667" s="54" t="s">
        <v>19525</v>
      </c>
      <c r="G667" s="54" t="s">
        <v>17669</v>
      </c>
      <c r="H667" s="56">
        <v>1992165</v>
      </c>
      <c r="I667" s="63">
        <v>0</v>
      </c>
      <c r="J667" s="56">
        <v>159373</v>
      </c>
      <c r="K667" s="65">
        <v>2151538</v>
      </c>
      <c r="L667" s="64" t="s">
        <v>17238</v>
      </c>
      <c r="M667" s="6">
        <v>46122</v>
      </c>
      <c r="O667" s="32">
        <f>IF(Table1[[#This Row],[Phân loại]]="Tồn đầu kỳ",Table1[[#This Row],[Tổng giá trị]],0)</f>
        <v>0</v>
      </c>
      <c r="P667" s="7">
        <f>IF(Table1[[#This Row],[Số còn phải thu ĐK]]&lt;&gt;0,0,IF(Table1[[#This Row],[Phân loại]]="Bán hàng",Table1[[#This Row],[Tổng giá trị]],-Table1[[#This Row],[Tổng giá trị]]))</f>
        <v>-2151538</v>
      </c>
      <c r="Q667" s="32">
        <f>IF(M667&lt;&gt;"",IF(O667&lt;&gt;0,O667,P667),0)</f>
        <v>-2151538</v>
      </c>
      <c r="R667" s="7">
        <f>Table1[[#This Row],[Số còn phải thu ĐK]]+Table1[[#This Row],[Giá Trị HD sau CK]]-Table1[[#This Row],[Số tiền đã thu]]</f>
        <v>0</v>
      </c>
      <c r="S667" s="6">
        <f>IF(Table1[[#This Row],[Ngày hóa đơn]]&lt;&gt;"",Table1[[#This Row],[Ngày hóa đơn]],IF(Table1[[#This Row],[Ngày hạch toán]]&lt;&gt;"",Table1[[#This Row],[Ngày hạch toán]],""))</f>
        <v>46104</v>
      </c>
      <c r="T667" s="7"/>
      <c r="U667" s="6">
        <f>IF(Table1[[#This Row],[Ngày tính CN]]="","",S667+T667)</f>
        <v>46104</v>
      </c>
      <c r="V667" s="32">
        <f ca="1">IF(Table1[[#This Row],[Hạn thanh toán]]="","",IF((U667-NOW())&lt;0,0,(U667-NOW())))</f>
        <v>0</v>
      </c>
      <c r="W667" s="32"/>
      <c r="X667" s="32" t="str">
        <f ca="1">IF(OR(U667="",R667=0),"",IF((U667-NOW())&lt;0,-(U667-NOW()),0))</f>
        <v/>
      </c>
      <c r="Y667" s="2" t="str">
        <f>IF(R667=0,"Đã thanh toán",IF(X667="","",IF(X667&lt;=0,"Chưa đến hạn thanh toán",IF(X667&lt;=30,"Nợ quá hạn 30 ngày",IF(X667&lt;=60,"Nợ quá hạn từ 30 ngày đến 60 ngày",IF(X667&lt;=90,"Nợ quá hạn từ 60 ngày đến 90 ngày",IF(X667&lt;=120,"Nợ quá hạn từ 90 ngày đến 120 ngày","Nợ quá hạn hơn 120 ngày có khả năng mất thanh toán")))))))</f>
        <v>Đã thanh toán</v>
      </c>
      <c r="Z667" s="42">
        <f>IF(S667="","",S667)</f>
        <v>46104</v>
      </c>
      <c r="AA667" s="42">
        <f>IF(M667="","",M667)</f>
        <v>46122</v>
      </c>
      <c r="AD667" s="2" t="str">
        <f>VLOOKUP($A667,MA_KH!$A:$Q,MA_KH!O$1,0)</f>
        <v>MEGA</v>
      </c>
      <c r="AE667" s="2" t="str">
        <f>VLOOKUP($A667,MA_KH!$A:$Q,MA_KH!P$1,0)</f>
        <v>CÔNG TY TNHH MM MEGA MARKET (VIỆT NAM)</v>
      </c>
    </row>
    <row r="668" spans="1:31" ht="25.5" customHeight="1">
      <c r="A668" s="54" t="s">
        <v>16299</v>
      </c>
      <c r="B668" s="54" t="s">
        <v>190</v>
      </c>
      <c r="C668" s="55">
        <v>46104</v>
      </c>
      <c r="D668" s="54" t="s">
        <v>17670</v>
      </c>
      <c r="E668" s="55">
        <v>46104</v>
      </c>
      <c r="F668" s="54" t="s">
        <v>19526</v>
      </c>
      <c r="G668" s="54" t="s">
        <v>17669</v>
      </c>
      <c r="H668" s="56">
        <v>3449343</v>
      </c>
      <c r="I668" s="63">
        <v>0</v>
      </c>
      <c r="J668" s="56">
        <v>275948</v>
      </c>
      <c r="K668" s="65">
        <v>3725291</v>
      </c>
      <c r="L668" s="64" t="s">
        <v>17238</v>
      </c>
      <c r="M668" s="6">
        <v>46122</v>
      </c>
      <c r="O668" s="32">
        <f>IF(Table1[[#This Row],[Phân loại]]="Tồn đầu kỳ",Table1[[#This Row],[Tổng giá trị]],0)</f>
        <v>0</v>
      </c>
      <c r="P668" s="7">
        <f>IF(Table1[[#This Row],[Số còn phải thu ĐK]]&lt;&gt;0,0,IF(Table1[[#This Row],[Phân loại]]="Bán hàng",Table1[[#This Row],[Tổng giá trị]],-Table1[[#This Row],[Tổng giá trị]]))</f>
        <v>-3725291</v>
      </c>
      <c r="Q668" s="32">
        <f>IF(M668&lt;&gt;"",IF(O668&lt;&gt;0,O668,P668),0)</f>
        <v>-3725291</v>
      </c>
      <c r="R668" s="7">
        <f>Table1[[#This Row],[Số còn phải thu ĐK]]+Table1[[#This Row],[Giá Trị HD sau CK]]-Table1[[#This Row],[Số tiền đã thu]]</f>
        <v>0</v>
      </c>
      <c r="S668" s="6">
        <f>IF(Table1[[#This Row],[Ngày hóa đơn]]&lt;&gt;"",Table1[[#This Row],[Ngày hóa đơn]],IF(Table1[[#This Row],[Ngày hạch toán]]&lt;&gt;"",Table1[[#This Row],[Ngày hạch toán]],""))</f>
        <v>46104</v>
      </c>
      <c r="T668" s="7"/>
      <c r="U668" s="6">
        <f>IF(Table1[[#This Row],[Ngày tính CN]]="","",S668+T668)</f>
        <v>46104</v>
      </c>
      <c r="V668" s="32">
        <f ca="1">IF(Table1[[#This Row],[Hạn thanh toán]]="","",IF((U668-NOW())&lt;0,0,(U668-NOW())))</f>
        <v>0</v>
      </c>
      <c r="W668" s="32"/>
      <c r="X668" s="32" t="str">
        <f ca="1">IF(OR(U668="",R668=0),"",IF((U668-NOW())&lt;0,-(U668-NOW()),0))</f>
        <v/>
      </c>
      <c r="Y668" s="2" t="str">
        <f>IF(R668=0,"Đã thanh toán",IF(X668="","",IF(X668&lt;=0,"Chưa đến hạn thanh toán",IF(X668&lt;=30,"Nợ quá hạn 30 ngày",IF(X668&lt;=60,"Nợ quá hạn từ 30 ngày đến 60 ngày",IF(X668&lt;=90,"Nợ quá hạn từ 60 ngày đến 90 ngày",IF(X668&lt;=120,"Nợ quá hạn từ 90 ngày đến 120 ngày","Nợ quá hạn hơn 120 ngày có khả năng mất thanh toán")))))))</f>
        <v>Đã thanh toán</v>
      </c>
      <c r="Z668" s="42">
        <f>IF(S668="","",S668)</f>
        <v>46104</v>
      </c>
      <c r="AA668" s="42">
        <f>IF(M668="","",M668)</f>
        <v>46122</v>
      </c>
      <c r="AD668" s="2" t="str">
        <f>VLOOKUP($A668,MA_KH!$A:$Q,MA_KH!O$1,0)</f>
        <v>MEGA</v>
      </c>
      <c r="AE668" s="2" t="str">
        <f>VLOOKUP($A668,MA_KH!$A:$Q,MA_KH!P$1,0)</f>
        <v>CÔNG TY TNHH MM MEGA MARKET (VIỆT NAM)</v>
      </c>
    </row>
    <row r="669" spans="1:31" ht="25.5" customHeight="1">
      <c r="A669" s="54" t="s">
        <v>16299</v>
      </c>
      <c r="B669" s="54" t="s">
        <v>190</v>
      </c>
      <c r="C669" s="55">
        <v>46104</v>
      </c>
      <c r="D669" s="54" t="s">
        <v>17671</v>
      </c>
      <c r="E669" s="55">
        <v>46104</v>
      </c>
      <c r="F669" s="54" t="s">
        <v>18096</v>
      </c>
      <c r="G669" s="54" t="s">
        <v>17224</v>
      </c>
      <c r="H669" s="56">
        <v>1559874</v>
      </c>
      <c r="I669" s="63">
        <v>0</v>
      </c>
      <c r="J669" s="56">
        <v>124790</v>
      </c>
      <c r="K669" s="65">
        <v>1684664</v>
      </c>
      <c r="L669" s="64" t="s">
        <v>17238</v>
      </c>
      <c r="M669" s="6">
        <v>46122</v>
      </c>
      <c r="O669" s="32">
        <f>IF(Table1[[#This Row],[Phân loại]]="Tồn đầu kỳ",Table1[[#This Row],[Tổng giá trị]],0)</f>
        <v>0</v>
      </c>
      <c r="P669" s="7">
        <f>IF(Table1[[#This Row],[Số còn phải thu ĐK]]&lt;&gt;0,0,IF(Table1[[#This Row],[Phân loại]]="Bán hàng",Table1[[#This Row],[Tổng giá trị]],-Table1[[#This Row],[Tổng giá trị]]))</f>
        <v>-1684664</v>
      </c>
      <c r="Q669" s="32">
        <f>IF(M669&lt;&gt;"",IF(O669&lt;&gt;0,O669,P669),0)</f>
        <v>-1684664</v>
      </c>
      <c r="R669" s="7">
        <f>Table1[[#This Row],[Số còn phải thu ĐK]]+Table1[[#This Row],[Giá Trị HD sau CK]]-Table1[[#This Row],[Số tiền đã thu]]</f>
        <v>0</v>
      </c>
      <c r="S669" s="6">
        <f>IF(Table1[[#This Row],[Ngày hóa đơn]]&lt;&gt;"",Table1[[#This Row],[Ngày hóa đơn]],IF(Table1[[#This Row],[Ngày hạch toán]]&lt;&gt;"",Table1[[#This Row],[Ngày hạch toán]],""))</f>
        <v>46104</v>
      </c>
      <c r="T669" s="7"/>
      <c r="U669" s="6">
        <f>IF(Table1[[#This Row],[Ngày tính CN]]="","",S669+T669)</f>
        <v>46104</v>
      </c>
      <c r="V669" s="32">
        <f ca="1">IF(Table1[[#This Row],[Hạn thanh toán]]="","",IF((U669-NOW())&lt;0,0,(U669-NOW())))</f>
        <v>0</v>
      </c>
      <c r="W669" s="32"/>
      <c r="X669" s="32" t="str">
        <f ca="1">IF(OR(U669="",R669=0),"",IF((U669-NOW())&lt;0,-(U669-NOW()),0))</f>
        <v/>
      </c>
      <c r="Y669" s="2" t="str">
        <f>IF(R669=0,"Đã thanh toán",IF(X669="","",IF(X669&lt;=0,"Chưa đến hạn thanh toán",IF(X669&lt;=30,"Nợ quá hạn 30 ngày",IF(X669&lt;=60,"Nợ quá hạn từ 30 ngày đến 60 ngày",IF(X669&lt;=90,"Nợ quá hạn từ 60 ngày đến 90 ngày",IF(X669&lt;=120,"Nợ quá hạn từ 90 ngày đến 120 ngày","Nợ quá hạn hơn 120 ngày có khả năng mất thanh toán")))))))</f>
        <v>Đã thanh toán</v>
      </c>
      <c r="Z669" s="42">
        <f>IF(S669="","",S669)</f>
        <v>46104</v>
      </c>
      <c r="AA669" s="42">
        <f>IF(M669="","",M669)</f>
        <v>46122</v>
      </c>
      <c r="AD669" s="2" t="str">
        <f>VLOOKUP($A669,MA_KH!$A:$Q,MA_KH!O$1,0)</f>
        <v>MEGA</v>
      </c>
      <c r="AE669" s="2" t="str">
        <f>VLOOKUP($A669,MA_KH!$A:$Q,MA_KH!P$1,0)</f>
        <v>CÔNG TY TNHH MM MEGA MARKET (VIỆT NAM)</v>
      </c>
    </row>
    <row r="670" spans="1:31" ht="25.5" customHeight="1">
      <c r="A670" s="54" t="s">
        <v>16294</v>
      </c>
      <c r="B670" s="54" t="s">
        <v>259</v>
      </c>
      <c r="C670" s="55">
        <v>46105</v>
      </c>
      <c r="D670" s="54" t="s">
        <v>17672</v>
      </c>
      <c r="E670" s="55">
        <v>46107</v>
      </c>
      <c r="F670" s="54" t="s">
        <v>18790</v>
      </c>
      <c r="G670" s="54" t="s">
        <v>17673</v>
      </c>
      <c r="H670" s="56">
        <v>1425000</v>
      </c>
      <c r="I670" s="63">
        <v>0</v>
      </c>
      <c r="J670" s="56">
        <v>114000</v>
      </c>
      <c r="K670" s="65">
        <v>1539000</v>
      </c>
      <c r="L670" s="64" t="s">
        <v>17236</v>
      </c>
      <c r="M670" s="6">
        <v>46153</v>
      </c>
      <c r="O670" s="32">
        <f>IF(Table1[[#This Row],[Phân loại]]="Tồn đầu kỳ",Table1[[#This Row],[Tổng giá trị]],0)</f>
        <v>0</v>
      </c>
      <c r="P670" s="7">
        <f>IF(Table1[[#This Row],[Số còn phải thu ĐK]]&lt;&gt;0,0,IF(Table1[[#This Row],[Phân loại]]="Bán hàng",Table1[[#This Row],[Tổng giá trị]],-Table1[[#This Row],[Tổng giá trị]]))</f>
        <v>1539000</v>
      </c>
      <c r="Q670" s="32">
        <f>IF(M670&lt;&gt;"",IF(O670&lt;&gt;0,O670,P670),0)</f>
        <v>1539000</v>
      </c>
      <c r="R670" s="7">
        <f>Table1[[#This Row],[Số còn phải thu ĐK]]+Table1[[#This Row],[Giá Trị HD sau CK]]-Table1[[#This Row],[Số tiền đã thu]]</f>
        <v>0</v>
      </c>
      <c r="S670" s="6">
        <f>IF(Table1[[#This Row],[Ngày hóa đơn]]&lt;&gt;"",Table1[[#This Row],[Ngày hóa đơn]],IF(Table1[[#This Row],[Ngày hạch toán]]&lt;&gt;"",Table1[[#This Row],[Ngày hạch toán]],""))</f>
        <v>46107</v>
      </c>
      <c r="T670" s="7"/>
      <c r="U670" s="6">
        <f>IF(Table1[[#This Row],[Ngày tính CN]]="","",S670+T670)</f>
        <v>46107</v>
      </c>
      <c r="V670" s="32">
        <f ca="1">IF(Table1[[#This Row],[Hạn thanh toán]]="","",IF((U670-NOW())&lt;0,0,(U670-NOW())))</f>
        <v>0</v>
      </c>
      <c r="W670" s="32"/>
      <c r="X670" s="32" t="str">
        <f ca="1">IF(OR(U670="",R670=0),"",IF((U670-NOW())&lt;0,-(U670-NOW()),0))</f>
        <v/>
      </c>
      <c r="Y670" s="2" t="str">
        <f>IF(R670=0,"Đã thanh toán",IF(X670="","",IF(X670&lt;=0,"Chưa đến hạn thanh toán",IF(X670&lt;=30,"Nợ quá hạn 30 ngày",IF(X670&lt;=60,"Nợ quá hạn từ 30 ngày đến 60 ngày",IF(X670&lt;=90,"Nợ quá hạn từ 60 ngày đến 90 ngày",IF(X670&lt;=120,"Nợ quá hạn từ 90 ngày đến 120 ngày","Nợ quá hạn hơn 120 ngày có khả năng mất thanh toán")))))))</f>
        <v>Đã thanh toán</v>
      </c>
      <c r="Z670" s="42">
        <f>IF(S670="","",S670)</f>
        <v>46107</v>
      </c>
      <c r="AA670" s="42">
        <f>IF(M670="","",M670)</f>
        <v>46153</v>
      </c>
      <c r="AD670" s="2" t="str">
        <f>VLOOKUP($A670,MA_KH!$A:$Q,MA_KH!O$1,0)</f>
        <v>MEGA</v>
      </c>
      <c r="AE670" s="2" t="str">
        <f>VLOOKUP($A670,MA_KH!$A:$Q,MA_KH!P$1,0)</f>
        <v>CÔNG TY TNHH MM MEGA MARKET (VIỆT NAM)</v>
      </c>
    </row>
    <row r="671" spans="1:31" ht="25.5" customHeight="1">
      <c r="A671" s="54" t="s">
        <v>16299</v>
      </c>
      <c r="B671" s="54" t="s">
        <v>190</v>
      </c>
      <c r="C671" s="55">
        <v>46105</v>
      </c>
      <c r="D671" s="54" t="s">
        <v>17674</v>
      </c>
      <c r="E671" s="55">
        <v>46112</v>
      </c>
      <c r="F671" s="54" t="s">
        <v>18687</v>
      </c>
      <c r="G671" s="54" t="s">
        <v>17675</v>
      </c>
      <c r="H671" s="56">
        <v>851830</v>
      </c>
      <c r="I671" s="63">
        <v>0</v>
      </c>
      <c r="J671" s="56">
        <v>68146</v>
      </c>
      <c r="K671" s="65">
        <v>919976</v>
      </c>
      <c r="L671" s="64" t="s">
        <v>17236</v>
      </c>
      <c r="M671" s="6">
        <v>46153</v>
      </c>
      <c r="O671" s="32">
        <f>IF(Table1[[#This Row],[Phân loại]]="Tồn đầu kỳ",Table1[[#This Row],[Tổng giá trị]],0)</f>
        <v>0</v>
      </c>
      <c r="P671" s="7">
        <f>IF(Table1[[#This Row],[Số còn phải thu ĐK]]&lt;&gt;0,0,IF(Table1[[#This Row],[Phân loại]]="Bán hàng",Table1[[#This Row],[Tổng giá trị]],-Table1[[#This Row],[Tổng giá trị]]))</f>
        <v>919976</v>
      </c>
      <c r="Q671" s="32">
        <f>IF(M671&lt;&gt;"",IF(O671&lt;&gt;0,O671,P671),0)</f>
        <v>919976</v>
      </c>
      <c r="R671" s="7">
        <f>Table1[[#This Row],[Số còn phải thu ĐK]]+Table1[[#This Row],[Giá Trị HD sau CK]]-Table1[[#This Row],[Số tiền đã thu]]</f>
        <v>0</v>
      </c>
      <c r="S671" s="6">
        <f>IF(Table1[[#This Row],[Ngày hóa đơn]]&lt;&gt;"",Table1[[#This Row],[Ngày hóa đơn]],IF(Table1[[#This Row],[Ngày hạch toán]]&lt;&gt;"",Table1[[#This Row],[Ngày hạch toán]],""))</f>
        <v>46112</v>
      </c>
      <c r="T671" s="7"/>
      <c r="U671" s="6">
        <f>IF(Table1[[#This Row],[Ngày tính CN]]="","",S671+T671)</f>
        <v>46112</v>
      </c>
      <c r="V671" s="32">
        <f ca="1">IF(Table1[[#This Row],[Hạn thanh toán]]="","",IF((U671-NOW())&lt;0,0,(U671-NOW())))</f>
        <v>0</v>
      </c>
      <c r="W671" s="32"/>
      <c r="X671" s="32" t="str">
        <f ca="1">IF(OR(U671="",R671=0),"",IF((U671-NOW())&lt;0,-(U671-NOW()),0))</f>
        <v/>
      </c>
      <c r="Y671" s="2" t="str">
        <f>IF(R671=0,"Đã thanh toán",IF(X671="","",IF(X671&lt;=0,"Chưa đến hạn thanh toán",IF(X671&lt;=30,"Nợ quá hạn 30 ngày",IF(X671&lt;=60,"Nợ quá hạn từ 30 ngày đến 60 ngày",IF(X671&lt;=90,"Nợ quá hạn từ 60 ngày đến 90 ngày",IF(X671&lt;=120,"Nợ quá hạn từ 90 ngày đến 120 ngày","Nợ quá hạn hơn 120 ngày có khả năng mất thanh toán")))))))</f>
        <v>Đã thanh toán</v>
      </c>
      <c r="Z671" s="42">
        <f>IF(S671="","",S671)</f>
        <v>46112</v>
      </c>
      <c r="AA671" s="42">
        <f>IF(M671="","",M671)</f>
        <v>46153</v>
      </c>
      <c r="AD671" s="2" t="str">
        <f>VLOOKUP($A671,MA_KH!$A:$Q,MA_KH!O$1,0)</f>
        <v>MEGA</v>
      </c>
      <c r="AE671" s="2" t="str">
        <f>VLOOKUP($A671,MA_KH!$A:$Q,MA_KH!P$1,0)</f>
        <v>CÔNG TY TNHH MM MEGA MARKET (VIỆT NAM)</v>
      </c>
    </row>
    <row r="672" spans="1:31" ht="25.5" customHeight="1">
      <c r="A672" s="54" t="s">
        <v>16299</v>
      </c>
      <c r="B672" s="54" t="s">
        <v>190</v>
      </c>
      <c r="C672" s="55">
        <v>46105</v>
      </c>
      <c r="D672" s="54" t="s">
        <v>17676</v>
      </c>
      <c r="E672" s="55">
        <v>46112</v>
      </c>
      <c r="F672" s="54" t="s">
        <v>18690</v>
      </c>
      <c r="G672" s="54" t="s">
        <v>17677</v>
      </c>
      <c r="H672" s="56">
        <v>2099000</v>
      </c>
      <c r="I672" s="63">
        <v>0</v>
      </c>
      <c r="J672" s="56">
        <v>167920</v>
      </c>
      <c r="K672" s="65">
        <v>2266920</v>
      </c>
      <c r="L672" s="64" t="s">
        <v>17236</v>
      </c>
      <c r="M672" s="6">
        <v>46153</v>
      </c>
      <c r="O672" s="32">
        <f>IF(Table1[[#This Row],[Phân loại]]="Tồn đầu kỳ",Table1[[#This Row],[Tổng giá trị]],0)</f>
        <v>0</v>
      </c>
      <c r="P672" s="7">
        <f>IF(Table1[[#This Row],[Số còn phải thu ĐK]]&lt;&gt;0,0,IF(Table1[[#This Row],[Phân loại]]="Bán hàng",Table1[[#This Row],[Tổng giá trị]],-Table1[[#This Row],[Tổng giá trị]]))</f>
        <v>2266920</v>
      </c>
      <c r="Q672" s="32">
        <f>IF(M672&lt;&gt;"",IF(O672&lt;&gt;0,O672,P672),0)</f>
        <v>2266920</v>
      </c>
      <c r="R672" s="7">
        <f>Table1[[#This Row],[Số còn phải thu ĐK]]+Table1[[#This Row],[Giá Trị HD sau CK]]-Table1[[#This Row],[Số tiền đã thu]]</f>
        <v>0</v>
      </c>
      <c r="S672" s="6">
        <f>IF(Table1[[#This Row],[Ngày hóa đơn]]&lt;&gt;"",Table1[[#This Row],[Ngày hóa đơn]],IF(Table1[[#This Row],[Ngày hạch toán]]&lt;&gt;"",Table1[[#This Row],[Ngày hạch toán]],""))</f>
        <v>46112</v>
      </c>
      <c r="T672" s="7"/>
      <c r="U672" s="6">
        <f>IF(Table1[[#This Row],[Ngày tính CN]]="","",S672+T672)</f>
        <v>46112</v>
      </c>
      <c r="V672" s="32">
        <f ca="1">IF(Table1[[#This Row],[Hạn thanh toán]]="","",IF((U672-NOW())&lt;0,0,(U672-NOW())))</f>
        <v>0</v>
      </c>
      <c r="W672" s="32"/>
      <c r="X672" s="32" t="str">
        <f ca="1">IF(OR(U672="",R672=0),"",IF((U672-NOW())&lt;0,-(U672-NOW()),0))</f>
        <v/>
      </c>
      <c r="Y672" s="2" t="str">
        <f>IF(R672=0,"Đã thanh toán",IF(X672="","",IF(X672&lt;=0,"Chưa đến hạn thanh toán",IF(X672&lt;=30,"Nợ quá hạn 30 ngày",IF(X672&lt;=60,"Nợ quá hạn từ 30 ngày đến 60 ngày",IF(X672&lt;=90,"Nợ quá hạn từ 60 ngày đến 90 ngày",IF(X672&lt;=120,"Nợ quá hạn từ 90 ngày đến 120 ngày","Nợ quá hạn hơn 120 ngày có khả năng mất thanh toán")))))))</f>
        <v>Đã thanh toán</v>
      </c>
      <c r="Z672" s="42">
        <f>IF(S672="","",S672)</f>
        <v>46112</v>
      </c>
      <c r="AA672" s="42">
        <f>IF(M672="","",M672)</f>
        <v>46153</v>
      </c>
      <c r="AD672" s="2" t="str">
        <f>VLOOKUP($A672,MA_KH!$A:$Q,MA_KH!O$1,0)</f>
        <v>MEGA</v>
      </c>
      <c r="AE672" s="2" t="str">
        <f>VLOOKUP($A672,MA_KH!$A:$Q,MA_KH!P$1,0)</f>
        <v>CÔNG TY TNHH MM MEGA MARKET (VIỆT NAM)</v>
      </c>
    </row>
    <row r="673" spans="1:31" ht="25.5" customHeight="1">
      <c r="A673" s="54" t="s">
        <v>16303</v>
      </c>
      <c r="B673" s="54" t="s">
        <v>102</v>
      </c>
      <c r="C673" s="55">
        <v>46105</v>
      </c>
      <c r="D673" s="54" t="s">
        <v>17678</v>
      </c>
      <c r="E673" s="55">
        <v>46112</v>
      </c>
      <c r="F673" s="54" t="s">
        <v>18722</v>
      </c>
      <c r="G673" s="54" t="s">
        <v>17679</v>
      </c>
      <c r="H673" s="56">
        <v>850801</v>
      </c>
      <c r="I673" s="63">
        <v>0</v>
      </c>
      <c r="J673" s="56">
        <v>68064</v>
      </c>
      <c r="K673" s="65">
        <v>918865</v>
      </c>
      <c r="L673" s="64" t="s">
        <v>17236</v>
      </c>
      <c r="M673" s="6">
        <v>46153</v>
      </c>
      <c r="O673" s="32">
        <f>IF(Table1[[#This Row],[Phân loại]]="Tồn đầu kỳ",Table1[[#This Row],[Tổng giá trị]],0)</f>
        <v>0</v>
      </c>
      <c r="P673" s="7">
        <f>IF(Table1[[#This Row],[Số còn phải thu ĐK]]&lt;&gt;0,0,IF(Table1[[#This Row],[Phân loại]]="Bán hàng",Table1[[#This Row],[Tổng giá trị]],-Table1[[#This Row],[Tổng giá trị]]))</f>
        <v>918865</v>
      </c>
      <c r="Q673" s="32">
        <f>IF(M673&lt;&gt;"",IF(O673&lt;&gt;0,O673,P673),0)</f>
        <v>918865</v>
      </c>
      <c r="R673" s="7">
        <f>Table1[[#This Row],[Số còn phải thu ĐK]]+Table1[[#This Row],[Giá Trị HD sau CK]]-Table1[[#This Row],[Số tiền đã thu]]</f>
        <v>0</v>
      </c>
      <c r="S673" s="6">
        <f>IF(Table1[[#This Row],[Ngày hóa đơn]]&lt;&gt;"",Table1[[#This Row],[Ngày hóa đơn]],IF(Table1[[#This Row],[Ngày hạch toán]]&lt;&gt;"",Table1[[#This Row],[Ngày hạch toán]],""))</f>
        <v>46112</v>
      </c>
      <c r="T673" s="7"/>
      <c r="U673" s="6">
        <f>IF(Table1[[#This Row],[Ngày tính CN]]="","",S673+T673)</f>
        <v>46112</v>
      </c>
      <c r="V673" s="32">
        <f ca="1">IF(Table1[[#This Row],[Hạn thanh toán]]="","",IF((U673-NOW())&lt;0,0,(U673-NOW())))</f>
        <v>0</v>
      </c>
      <c r="W673" s="32"/>
      <c r="X673" s="32" t="str">
        <f ca="1">IF(OR(U673="",R673=0),"",IF((U673-NOW())&lt;0,-(U673-NOW()),0))</f>
        <v/>
      </c>
      <c r="Y673" s="2" t="str">
        <f>IF(R673=0,"Đã thanh toán",IF(X673="","",IF(X673&lt;=0,"Chưa đến hạn thanh toán",IF(X673&lt;=30,"Nợ quá hạn 30 ngày",IF(X673&lt;=60,"Nợ quá hạn từ 30 ngày đến 60 ngày",IF(X673&lt;=90,"Nợ quá hạn từ 60 ngày đến 90 ngày",IF(X673&lt;=120,"Nợ quá hạn từ 90 ngày đến 120 ngày","Nợ quá hạn hơn 120 ngày có khả năng mất thanh toán")))))))</f>
        <v>Đã thanh toán</v>
      </c>
      <c r="Z673" s="42">
        <f>IF(S673="","",S673)</f>
        <v>46112</v>
      </c>
      <c r="AA673" s="42">
        <f>IF(M673="","",M673)</f>
        <v>46153</v>
      </c>
      <c r="AD673" s="2" t="str">
        <f>VLOOKUP($A673,MA_KH!$A:$Q,MA_KH!O$1,0)</f>
        <v>MEGA</v>
      </c>
      <c r="AE673" s="2" t="str">
        <f>VLOOKUP($A673,MA_KH!$A:$Q,MA_KH!P$1,0)</f>
        <v>CÔNG TY TNHH MM MEGA MARKET (VIỆT NAM)</v>
      </c>
    </row>
    <row r="674" spans="1:31" ht="25.5" customHeight="1">
      <c r="A674" s="54" t="s">
        <v>16303</v>
      </c>
      <c r="B674" s="54" t="s">
        <v>102</v>
      </c>
      <c r="C674" s="55">
        <v>46105</v>
      </c>
      <c r="D674" s="54" t="s">
        <v>17680</v>
      </c>
      <c r="E674" s="55">
        <v>46112</v>
      </c>
      <c r="F674" s="54" t="s">
        <v>18713</v>
      </c>
      <c r="G674" s="54" t="s">
        <v>17681</v>
      </c>
      <c r="H674" s="56">
        <v>1939366</v>
      </c>
      <c r="I674" s="63">
        <v>0</v>
      </c>
      <c r="J674" s="56">
        <v>155149</v>
      </c>
      <c r="K674" s="65">
        <v>2094515</v>
      </c>
      <c r="L674" s="64" t="s">
        <v>17236</v>
      </c>
      <c r="M674" s="6">
        <v>46153</v>
      </c>
      <c r="O674" s="32">
        <f>IF(Table1[[#This Row],[Phân loại]]="Tồn đầu kỳ",Table1[[#This Row],[Tổng giá trị]],0)</f>
        <v>0</v>
      </c>
      <c r="P674" s="7">
        <f>IF(Table1[[#This Row],[Số còn phải thu ĐK]]&lt;&gt;0,0,IF(Table1[[#This Row],[Phân loại]]="Bán hàng",Table1[[#This Row],[Tổng giá trị]],-Table1[[#This Row],[Tổng giá trị]]))</f>
        <v>2094515</v>
      </c>
      <c r="Q674" s="32">
        <f>IF(M674&lt;&gt;"",IF(O674&lt;&gt;0,O674,P674),0)</f>
        <v>2094515</v>
      </c>
      <c r="R674" s="7">
        <f>Table1[[#This Row],[Số còn phải thu ĐK]]+Table1[[#This Row],[Giá Trị HD sau CK]]-Table1[[#This Row],[Số tiền đã thu]]</f>
        <v>0</v>
      </c>
      <c r="S674" s="6">
        <f>IF(Table1[[#This Row],[Ngày hóa đơn]]&lt;&gt;"",Table1[[#This Row],[Ngày hóa đơn]],IF(Table1[[#This Row],[Ngày hạch toán]]&lt;&gt;"",Table1[[#This Row],[Ngày hạch toán]],""))</f>
        <v>46112</v>
      </c>
      <c r="T674" s="7"/>
      <c r="U674" s="6">
        <f>IF(Table1[[#This Row],[Ngày tính CN]]="","",S674+T674)</f>
        <v>46112</v>
      </c>
      <c r="V674" s="32">
        <f ca="1">IF(Table1[[#This Row],[Hạn thanh toán]]="","",IF((U674-NOW())&lt;0,0,(U674-NOW())))</f>
        <v>0</v>
      </c>
      <c r="W674" s="32"/>
      <c r="X674" s="32" t="str">
        <f ca="1">IF(OR(U674="",R674=0),"",IF((U674-NOW())&lt;0,-(U674-NOW()),0))</f>
        <v/>
      </c>
      <c r="Y674" s="2" t="str">
        <f>IF(R674=0,"Đã thanh toán",IF(X674="","",IF(X674&lt;=0,"Chưa đến hạn thanh toán",IF(X674&lt;=30,"Nợ quá hạn 30 ngày",IF(X674&lt;=60,"Nợ quá hạn từ 30 ngày đến 60 ngày",IF(X674&lt;=90,"Nợ quá hạn từ 60 ngày đến 90 ngày",IF(X674&lt;=120,"Nợ quá hạn từ 90 ngày đến 120 ngày","Nợ quá hạn hơn 120 ngày có khả năng mất thanh toán")))))))</f>
        <v>Đã thanh toán</v>
      </c>
      <c r="Z674" s="42">
        <f>IF(S674="","",S674)</f>
        <v>46112</v>
      </c>
      <c r="AA674" s="42">
        <f>IF(M674="","",M674)</f>
        <v>46153</v>
      </c>
      <c r="AD674" s="2" t="str">
        <f>VLOOKUP($A674,MA_KH!$A:$Q,MA_KH!O$1,0)</f>
        <v>MEGA</v>
      </c>
      <c r="AE674" s="2" t="str">
        <f>VLOOKUP($A674,MA_KH!$A:$Q,MA_KH!P$1,0)</f>
        <v>CÔNG TY TNHH MM MEGA MARKET (VIỆT NAM)</v>
      </c>
    </row>
    <row r="675" spans="1:31" ht="25.5" customHeight="1">
      <c r="A675" s="54" t="s">
        <v>16303</v>
      </c>
      <c r="B675" s="54" t="s">
        <v>102</v>
      </c>
      <c r="C675" s="55">
        <v>46105</v>
      </c>
      <c r="D675" s="54" t="s">
        <v>17682</v>
      </c>
      <c r="E675" s="55">
        <v>46112</v>
      </c>
      <c r="F675" s="54" t="s">
        <v>18728</v>
      </c>
      <c r="G675" s="54" t="s">
        <v>17683</v>
      </c>
      <c r="H675" s="56">
        <v>5247500</v>
      </c>
      <c r="I675" s="63">
        <v>0</v>
      </c>
      <c r="J675" s="56">
        <v>419800</v>
      </c>
      <c r="K675" s="65">
        <v>5667300</v>
      </c>
      <c r="L675" s="64" t="s">
        <v>17236</v>
      </c>
      <c r="M675" s="6">
        <v>46153</v>
      </c>
      <c r="O675" s="32">
        <f>IF(Table1[[#This Row],[Phân loại]]="Tồn đầu kỳ",Table1[[#This Row],[Tổng giá trị]],0)</f>
        <v>0</v>
      </c>
      <c r="P675" s="7">
        <f>IF(Table1[[#This Row],[Số còn phải thu ĐK]]&lt;&gt;0,0,IF(Table1[[#This Row],[Phân loại]]="Bán hàng",Table1[[#This Row],[Tổng giá trị]],-Table1[[#This Row],[Tổng giá trị]]))</f>
        <v>5667300</v>
      </c>
      <c r="Q675" s="32">
        <f>IF(M675&lt;&gt;"",IF(O675&lt;&gt;0,O675,P675),0)</f>
        <v>5667300</v>
      </c>
      <c r="R675" s="7">
        <f>Table1[[#This Row],[Số còn phải thu ĐK]]+Table1[[#This Row],[Giá Trị HD sau CK]]-Table1[[#This Row],[Số tiền đã thu]]</f>
        <v>0</v>
      </c>
      <c r="S675" s="6">
        <f>IF(Table1[[#This Row],[Ngày hóa đơn]]&lt;&gt;"",Table1[[#This Row],[Ngày hóa đơn]],IF(Table1[[#This Row],[Ngày hạch toán]]&lt;&gt;"",Table1[[#This Row],[Ngày hạch toán]],""))</f>
        <v>46112</v>
      </c>
      <c r="T675" s="7"/>
      <c r="U675" s="6">
        <f>IF(Table1[[#This Row],[Ngày tính CN]]="","",S675+T675)</f>
        <v>46112</v>
      </c>
      <c r="V675" s="32">
        <f ca="1">IF(Table1[[#This Row],[Hạn thanh toán]]="","",IF((U675-NOW())&lt;0,0,(U675-NOW())))</f>
        <v>0</v>
      </c>
      <c r="W675" s="32"/>
      <c r="X675" s="32" t="str">
        <f ca="1">IF(OR(U675="",R675=0),"",IF((U675-NOW())&lt;0,-(U675-NOW()),0))</f>
        <v/>
      </c>
      <c r="Y675" s="2" t="str">
        <f>IF(R675=0,"Đã thanh toán",IF(X675="","",IF(X675&lt;=0,"Chưa đến hạn thanh toán",IF(X675&lt;=30,"Nợ quá hạn 30 ngày",IF(X675&lt;=60,"Nợ quá hạn từ 30 ngày đến 60 ngày",IF(X675&lt;=90,"Nợ quá hạn từ 60 ngày đến 90 ngày",IF(X675&lt;=120,"Nợ quá hạn từ 90 ngày đến 120 ngày","Nợ quá hạn hơn 120 ngày có khả năng mất thanh toán")))))))</f>
        <v>Đã thanh toán</v>
      </c>
      <c r="Z675" s="42">
        <f>IF(S675="","",S675)</f>
        <v>46112</v>
      </c>
      <c r="AA675" s="42">
        <f>IF(M675="","",M675)</f>
        <v>46153</v>
      </c>
      <c r="AD675" s="2" t="str">
        <f>VLOOKUP($A675,MA_KH!$A:$Q,MA_KH!O$1,0)</f>
        <v>MEGA</v>
      </c>
      <c r="AE675" s="2" t="str">
        <f>VLOOKUP($A675,MA_KH!$A:$Q,MA_KH!P$1,0)</f>
        <v>CÔNG TY TNHH MM MEGA MARKET (VIỆT NAM)</v>
      </c>
    </row>
    <row r="676" spans="1:31" ht="25.5" customHeight="1">
      <c r="A676" s="54" t="s">
        <v>16303</v>
      </c>
      <c r="B676" s="54" t="s">
        <v>102</v>
      </c>
      <c r="C676" s="55">
        <v>46106</v>
      </c>
      <c r="D676" s="54" t="s">
        <v>17684</v>
      </c>
      <c r="E676" s="55">
        <v>46112</v>
      </c>
      <c r="F676" s="54" t="s">
        <v>18725</v>
      </c>
      <c r="G676" s="54" t="s">
        <v>17685</v>
      </c>
      <c r="H676" s="56">
        <v>5247500</v>
      </c>
      <c r="I676" s="63">
        <v>0</v>
      </c>
      <c r="J676" s="56">
        <v>419800</v>
      </c>
      <c r="K676" s="65">
        <v>5667300</v>
      </c>
      <c r="L676" s="64" t="s">
        <v>17236</v>
      </c>
      <c r="M676" s="6">
        <v>46153</v>
      </c>
      <c r="O676" s="32">
        <f>IF(Table1[[#This Row],[Phân loại]]="Tồn đầu kỳ",Table1[[#This Row],[Tổng giá trị]],0)</f>
        <v>0</v>
      </c>
      <c r="P676" s="7">
        <f>IF(Table1[[#This Row],[Số còn phải thu ĐK]]&lt;&gt;0,0,IF(Table1[[#This Row],[Phân loại]]="Bán hàng",Table1[[#This Row],[Tổng giá trị]],-Table1[[#This Row],[Tổng giá trị]]))</f>
        <v>5667300</v>
      </c>
      <c r="Q676" s="32">
        <f>IF(M676&lt;&gt;"",IF(O676&lt;&gt;0,O676,P676),0)</f>
        <v>5667300</v>
      </c>
      <c r="R676" s="7">
        <f>Table1[[#This Row],[Số còn phải thu ĐK]]+Table1[[#This Row],[Giá Trị HD sau CK]]-Table1[[#This Row],[Số tiền đã thu]]</f>
        <v>0</v>
      </c>
      <c r="S676" s="6">
        <f>IF(Table1[[#This Row],[Ngày hóa đơn]]&lt;&gt;"",Table1[[#This Row],[Ngày hóa đơn]],IF(Table1[[#This Row],[Ngày hạch toán]]&lt;&gt;"",Table1[[#This Row],[Ngày hạch toán]],""))</f>
        <v>46112</v>
      </c>
      <c r="T676" s="7"/>
      <c r="U676" s="6">
        <f>IF(Table1[[#This Row],[Ngày tính CN]]="","",S676+T676)</f>
        <v>46112</v>
      </c>
      <c r="V676" s="32">
        <f ca="1">IF(Table1[[#This Row],[Hạn thanh toán]]="","",IF((U676-NOW())&lt;0,0,(U676-NOW())))</f>
        <v>0</v>
      </c>
      <c r="W676" s="32"/>
      <c r="X676" s="32" t="str">
        <f ca="1">IF(OR(U676="",R676=0),"",IF((U676-NOW())&lt;0,-(U676-NOW()),0))</f>
        <v/>
      </c>
      <c r="Y676" s="2" t="str">
        <f>IF(R676=0,"Đã thanh toán",IF(X676="","",IF(X676&lt;=0,"Chưa đến hạn thanh toán",IF(X676&lt;=30,"Nợ quá hạn 30 ngày",IF(X676&lt;=60,"Nợ quá hạn từ 30 ngày đến 60 ngày",IF(X676&lt;=90,"Nợ quá hạn từ 60 ngày đến 90 ngày",IF(X676&lt;=120,"Nợ quá hạn từ 90 ngày đến 120 ngày","Nợ quá hạn hơn 120 ngày có khả năng mất thanh toán")))))))</f>
        <v>Đã thanh toán</v>
      </c>
      <c r="Z676" s="42">
        <f>IF(S676="","",S676)</f>
        <v>46112</v>
      </c>
      <c r="AA676" s="42">
        <f>IF(M676="","",M676)</f>
        <v>46153</v>
      </c>
      <c r="AD676" s="2" t="str">
        <f>VLOOKUP($A676,MA_KH!$A:$Q,MA_KH!O$1,0)</f>
        <v>MEGA</v>
      </c>
      <c r="AE676" s="2" t="str">
        <f>VLOOKUP($A676,MA_KH!$A:$Q,MA_KH!P$1,0)</f>
        <v>CÔNG TY TNHH MM MEGA MARKET (VIỆT NAM)</v>
      </c>
    </row>
    <row r="677" spans="1:31" ht="25.5" customHeight="1">
      <c r="A677" s="54" t="s">
        <v>16299</v>
      </c>
      <c r="B677" s="54" t="s">
        <v>190</v>
      </c>
      <c r="C677" s="55">
        <v>46106</v>
      </c>
      <c r="D677" s="54" t="s">
        <v>17686</v>
      </c>
      <c r="E677" s="55">
        <v>46106</v>
      </c>
      <c r="F677" s="54" t="s">
        <v>19409</v>
      </c>
      <c r="G677" s="54" t="s">
        <v>17222</v>
      </c>
      <c r="H677" s="56">
        <v>1648226</v>
      </c>
      <c r="I677" s="63">
        <v>0</v>
      </c>
      <c r="J677" s="56">
        <v>131858</v>
      </c>
      <c r="K677" s="65">
        <v>1780084</v>
      </c>
      <c r="L677" s="64" t="s">
        <v>17238</v>
      </c>
      <c r="M677" s="6">
        <v>46122</v>
      </c>
      <c r="O677" s="32">
        <f>IF(Table1[[#This Row],[Phân loại]]="Tồn đầu kỳ",Table1[[#This Row],[Tổng giá trị]],0)</f>
        <v>0</v>
      </c>
      <c r="P677" s="7">
        <f>IF(Table1[[#This Row],[Số còn phải thu ĐK]]&lt;&gt;0,0,IF(Table1[[#This Row],[Phân loại]]="Bán hàng",Table1[[#This Row],[Tổng giá trị]],-Table1[[#This Row],[Tổng giá trị]]))</f>
        <v>-1780084</v>
      </c>
      <c r="Q677" s="32">
        <f>IF(M677&lt;&gt;"",IF(O677&lt;&gt;0,O677,P677),0)</f>
        <v>-1780084</v>
      </c>
      <c r="R677" s="7">
        <f>Table1[[#This Row],[Số còn phải thu ĐK]]+Table1[[#This Row],[Giá Trị HD sau CK]]-Table1[[#This Row],[Số tiền đã thu]]</f>
        <v>0</v>
      </c>
      <c r="S677" s="6">
        <f>IF(Table1[[#This Row],[Ngày hóa đơn]]&lt;&gt;"",Table1[[#This Row],[Ngày hóa đơn]],IF(Table1[[#This Row],[Ngày hạch toán]]&lt;&gt;"",Table1[[#This Row],[Ngày hạch toán]],""))</f>
        <v>46106</v>
      </c>
      <c r="T677" s="7"/>
      <c r="U677" s="6">
        <f>IF(Table1[[#This Row],[Ngày tính CN]]="","",S677+T677)</f>
        <v>46106</v>
      </c>
      <c r="V677" s="32">
        <f ca="1">IF(Table1[[#This Row],[Hạn thanh toán]]="","",IF((U677-NOW())&lt;0,0,(U677-NOW())))</f>
        <v>0</v>
      </c>
      <c r="W677" s="32"/>
      <c r="X677" s="32" t="str">
        <f ca="1">IF(OR(U677="",R677=0),"",IF((U677-NOW())&lt;0,-(U677-NOW()),0))</f>
        <v/>
      </c>
      <c r="Y677" s="2" t="str">
        <f>IF(R677=0,"Đã thanh toán",IF(X677="","",IF(X677&lt;=0,"Chưa đến hạn thanh toán",IF(X677&lt;=30,"Nợ quá hạn 30 ngày",IF(X677&lt;=60,"Nợ quá hạn từ 30 ngày đến 60 ngày",IF(X677&lt;=90,"Nợ quá hạn từ 60 ngày đến 90 ngày",IF(X677&lt;=120,"Nợ quá hạn từ 90 ngày đến 120 ngày","Nợ quá hạn hơn 120 ngày có khả năng mất thanh toán")))))))</f>
        <v>Đã thanh toán</v>
      </c>
      <c r="Z677" s="42">
        <f>IF(S677="","",S677)</f>
        <v>46106</v>
      </c>
      <c r="AA677" s="42">
        <f>IF(M677="","",M677)</f>
        <v>46122</v>
      </c>
      <c r="AD677" s="2" t="str">
        <f>VLOOKUP($A677,MA_KH!$A:$Q,MA_KH!O$1,0)</f>
        <v>MEGA</v>
      </c>
      <c r="AE677" s="2" t="str">
        <f>VLOOKUP($A677,MA_KH!$A:$Q,MA_KH!P$1,0)</f>
        <v>CÔNG TY TNHH MM MEGA MARKET (VIỆT NAM)</v>
      </c>
    </row>
    <row r="678" spans="1:31" ht="25.5" customHeight="1">
      <c r="A678" s="54" t="s">
        <v>16307</v>
      </c>
      <c r="B678" s="54" t="s">
        <v>202</v>
      </c>
      <c r="C678" s="55">
        <v>46106</v>
      </c>
      <c r="D678" s="54" t="s">
        <v>17687</v>
      </c>
      <c r="E678" s="55">
        <v>46106</v>
      </c>
      <c r="F678" s="54" t="s">
        <v>18132</v>
      </c>
      <c r="G678" s="54" t="s">
        <v>17174</v>
      </c>
      <c r="H678" s="56">
        <v>675108</v>
      </c>
      <c r="I678" s="63">
        <v>0</v>
      </c>
      <c r="J678" s="56">
        <v>54009</v>
      </c>
      <c r="K678" s="65">
        <v>729117</v>
      </c>
      <c r="L678" s="64" t="s">
        <v>17238</v>
      </c>
      <c r="M678" s="6">
        <v>46122</v>
      </c>
      <c r="O678" s="32">
        <f>IF(Table1[[#This Row],[Phân loại]]="Tồn đầu kỳ",Table1[[#This Row],[Tổng giá trị]],0)</f>
        <v>0</v>
      </c>
      <c r="P678" s="7">
        <f>IF(Table1[[#This Row],[Số còn phải thu ĐK]]&lt;&gt;0,0,IF(Table1[[#This Row],[Phân loại]]="Bán hàng",Table1[[#This Row],[Tổng giá trị]],-Table1[[#This Row],[Tổng giá trị]]))</f>
        <v>-729117</v>
      </c>
      <c r="Q678" s="32">
        <f>IF(M678&lt;&gt;"",IF(O678&lt;&gt;0,O678,P678),0)</f>
        <v>-729117</v>
      </c>
      <c r="R678" s="7">
        <f>Table1[[#This Row],[Số còn phải thu ĐK]]+Table1[[#This Row],[Giá Trị HD sau CK]]-Table1[[#This Row],[Số tiền đã thu]]</f>
        <v>0</v>
      </c>
      <c r="S678" s="6">
        <f>IF(Table1[[#This Row],[Ngày hóa đơn]]&lt;&gt;"",Table1[[#This Row],[Ngày hóa đơn]],IF(Table1[[#This Row],[Ngày hạch toán]]&lt;&gt;"",Table1[[#This Row],[Ngày hạch toán]],""))</f>
        <v>46106</v>
      </c>
      <c r="T678" s="7"/>
      <c r="U678" s="6">
        <f>IF(Table1[[#This Row],[Ngày tính CN]]="","",S678+T678)</f>
        <v>46106</v>
      </c>
      <c r="V678" s="32">
        <f ca="1">IF(Table1[[#This Row],[Hạn thanh toán]]="","",IF((U678-NOW())&lt;0,0,(U678-NOW())))</f>
        <v>0</v>
      </c>
      <c r="W678" s="32"/>
      <c r="X678" s="32" t="str">
        <f ca="1">IF(OR(U678="",R678=0),"",IF((U678-NOW())&lt;0,-(U678-NOW()),0))</f>
        <v/>
      </c>
      <c r="Y678" s="2" t="str">
        <f>IF(R678=0,"Đã thanh toán",IF(X678="","",IF(X678&lt;=0,"Chưa đến hạn thanh toán",IF(X678&lt;=30,"Nợ quá hạn 30 ngày",IF(X678&lt;=60,"Nợ quá hạn từ 30 ngày đến 60 ngày",IF(X678&lt;=90,"Nợ quá hạn từ 60 ngày đến 90 ngày",IF(X678&lt;=120,"Nợ quá hạn từ 90 ngày đến 120 ngày","Nợ quá hạn hơn 120 ngày có khả năng mất thanh toán")))))))</f>
        <v>Đã thanh toán</v>
      </c>
      <c r="Z678" s="42">
        <f>IF(S678="","",S678)</f>
        <v>46106</v>
      </c>
      <c r="AA678" s="42">
        <f>IF(M678="","",M678)</f>
        <v>46122</v>
      </c>
      <c r="AD678" s="2" t="str">
        <f>VLOOKUP($A678,MA_KH!$A:$Q,MA_KH!O$1,0)</f>
        <v>MEGA</v>
      </c>
      <c r="AE678" s="2" t="str">
        <f>VLOOKUP($A678,MA_KH!$A:$Q,MA_KH!P$1,0)</f>
        <v>CÔNG TY TNHH MM MEGA MARKET (VIỆT NAM)</v>
      </c>
    </row>
    <row r="679" spans="1:31" ht="25.5" customHeight="1">
      <c r="A679" s="54" t="s">
        <v>16307</v>
      </c>
      <c r="B679" s="54" t="s">
        <v>202</v>
      </c>
      <c r="C679" s="55">
        <v>46106</v>
      </c>
      <c r="D679" s="54" t="s">
        <v>17688</v>
      </c>
      <c r="E679" s="55">
        <v>46106</v>
      </c>
      <c r="F679" s="54" t="s">
        <v>18134</v>
      </c>
      <c r="G679" s="54" t="s">
        <v>17174</v>
      </c>
      <c r="H679" s="56">
        <v>228217</v>
      </c>
      <c r="I679" s="63">
        <v>0</v>
      </c>
      <c r="J679" s="56">
        <v>18257</v>
      </c>
      <c r="K679" s="65">
        <v>246474</v>
      </c>
      <c r="L679" s="64" t="s">
        <v>17238</v>
      </c>
      <c r="M679" s="6">
        <v>46122</v>
      </c>
      <c r="O679" s="32">
        <f>IF(Table1[[#This Row],[Phân loại]]="Tồn đầu kỳ",Table1[[#This Row],[Tổng giá trị]],0)</f>
        <v>0</v>
      </c>
      <c r="P679" s="7">
        <f>IF(Table1[[#This Row],[Số còn phải thu ĐK]]&lt;&gt;0,0,IF(Table1[[#This Row],[Phân loại]]="Bán hàng",Table1[[#This Row],[Tổng giá trị]],-Table1[[#This Row],[Tổng giá trị]]))</f>
        <v>-246474</v>
      </c>
      <c r="Q679" s="32">
        <f>IF(M679&lt;&gt;"",IF(O679&lt;&gt;0,O679,P679),0)</f>
        <v>-246474</v>
      </c>
      <c r="R679" s="7">
        <f>Table1[[#This Row],[Số còn phải thu ĐK]]+Table1[[#This Row],[Giá Trị HD sau CK]]-Table1[[#This Row],[Số tiền đã thu]]</f>
        <v>0</v>
      </c>
      <c r="S679" s="6">
        <f>IF(Table1[[#This Row],[Ngày hóa đơn]]&lt;&gt;"",Table1[[#This Row],[Ngày hóa đơn]],IF(Table1[[#This Row],[Ngày hạch toán]]&lt;&gt;"",Table1[[#This Row],[Ngày hạch toán]],""))</f>
        <v>46106</v>
      </c>
      <c r="T679" s="7"/>
      <c r="U679" s="6">
        <f>IF(Table1[[#This Row],[Ngày tính CN]]="","",S679+T679)</f>
        <v>46106</v>
      </c>
      <c r="V679" s="32">
        <f ca="1">IF(Table1[[#This Row],[Hạn thanh toán]]="","",IF((U679-NOW())&lt;0,0,(U679-NOW())))</f>
        <v>0</v>
      </c>
      <c r="W679" s="32"/>
      <c r="X679" s="32" t="str">
        <f ca="1">IF(OR(U679="",R679=0),"",IF((U679-NOW())&lt;0,-(U679-NOW()),0))</f>
        <v/>
      </c>
      <c r="Y679" s="2" t="str">
        <f>IF(R679=0,"Đã thanh toán",IF(X679="","",IF(X679&lt;=0,"Chưa đến hạn thanh toán",IF(X679&lt;=30,"Nợ quá hạn 30 ngày",IF(X679&lt;=60,"Nợ quá hạn từ 30 ngày đến 60 ngày",IF(X679&lt;=90,"Nợ quá hạn từ 60 ngày đến 90 ngày",IF(X679&lt;=120,"Nợ quá hạn từ 90 ngày đến 120 ngày","Nợ quá hạn hơn 120 ngày có khả năng mất thanh toán")))))))</f>
        <v>Đã thanh toán</v>
      </c>
      <c r="Z679" s="42">
        <f>IF(S679="","",S679)</f>
        <v>46106</v>
      </c>
      <c r="AA679" s="42">
        <f>IF(M679="","",M679)</f>
        <v>46122</v>
      </c>
      <c r="AD679" s="2" t="str">
        <f>VLOOKUP($A679,MA_KH!$A:$Q,MA_KH!O$1,0)</f>
        <v>MEGA</v>
      </c>
      <c r="AE679" s="2" t="str">
        <f>VLOOKUP($A679,MA_KH!$A:$Q,MA_KH!P$1,0)</f>
        <v>CÔNG TY TNHH MM MEGA MARKET (VIỆT NAM)</v>
      </c>
    </row>
    <row r="680" spans="1:31" ht="25.5" customHeight="1">
      <c r="A680" s="54" t="s">
        <v>16310</v>
      </c>
      <c r="B680" s="54" t="s">
        <v>196</v>
      </c>
      <c r="C680" s="55">
        <v>46107</v>
      </c>
      <c r="D680" s="54" t="s">
        <v>17689</v>
      </c>
      <c r="E680" s="55">
        <v>46112</v>
      </c>
      <c r="F680" s="54" t="s">
        <v>18831</v>
      </c>
      <c r="G680" s="54" t="s">
        <v>17690</v>
      </c>
      <c r="H680" s="56">
        <v>1870084</v>
      </c>
      <c r="I680" s="63">
        <v>0</v>
      </c>
      <c r="J680" s="56">
        <v>149607</v>
      </c>
      <c r="K680" s="65">
        <v>2019691</v>
      </c>
      <c r="L680" s="64" t="s">
        <v>17236</v>
      </c>
      <c r="M680" s="6">
        <v>46153</v>
      </c>
      <c r="O680" s="32">
        <f>IF(Table1[[#This Row],[Phân loại]]="Tồn đầu kỳ",Table1[[#This Row],[Tổng giá trị]],0)</f>
        <v>0</v>
      </c>
      <c r="P680" s="7">
        <f>IF(Table1[[#This Row],[Số còn phải thu ĐK]]&lt;&gt;0,0,IF(Table1[[#This Row],[Phân loại]]="Bán hàng",Table1[[#This Row],[Tổng giá trị]],-Table1[[#This Row],[Tổng giá trị]]))</f>
        <v>2019691</v>
      </c>
      <c r="Q680" s="32">
        <f>IF(M680&lt;&gt;"",IF(O680&lt;&gt;0,O680,P680),0)</f>
        <v>2019691</v>
      </c>
      <c r="R680" s="7">
        <f>Table1[[#This Row],[Số còn phải thu ĐK]]+Table1[[#This Row],[Giá Trị HD sau CK]]-Table1[[#This Row],[Số tiền đã thu]]</f>
        <v>0</v>
      </c>
      <c r="S680" s="6">
        <f>IF(Table1[[#This Row],[Ngày hóa đơn]]&lt;&gt;"",Table1[[#This Row],[Ngày hóa đơn]],IF(Table1[[#This Row],[Ngày hạch toán]]&lt;&gt;"",Table1[[#This Row],[Ngày hạch toán]],""))</f>
        <v>46112</v>
      </c>
      <c r="T680" s="7"/>
      <c r="U680" s="6">
        <f>IF(Table1[[#This Row],[Ngày tính CN]]="","",S680+T680)</f>
        <v>46112</v>
      </c>
      <c r="V680" s="32">
        <f ca="1">IF(Table1[[#This Row],[Hạn thanh toán]]="","",IF((U680-NOW())&lt;0,0,(U680-NOW())))</f>
        <v>0</v>
      </c>
      <c r="W680" s="32"/>
      <c r="X680" s="32" t="str">
        <f ca="1">IF(OR(U680="",R680=0),"",IF((U680-NOW())&lt;0,-(U680-NOW()),0))</f>
        <v/>
      </c>
      <c r="Y680" s="2" t="str">
        <f>IF(R680=0,"Đã thanh toán",IF(X680="","",IF(X680&lt;=0,"Chưa đến hạn thanh toán",IF(X680&lt;=30,"Nợ quá hạn 30 ngày",IF(X680&lt;=60,"Nợ quá hạn từ 30 ngày đến 60 ngày",IF(X680&lt;=90,"Nợ quá hạn từ 60 ngày đến 90 ngày",IF(X680&lt;=120,"Nợ quá hạn từ 90 ngày đến 120 ngày","Nợ quá hạn hơn 120 ngày có khả năng mất thanh toán")))))))</f>
        <v>Đã thanh toán</v>
      </c>
      <c r="Z680" s="42">
        <f>IF(S680="","",S680)</f>
        <v>46112</v>
      </c>
      <c r="AA680" s="42">
        <f>IF(M680="","",M680)</f>
        <v>46153</v>
      </c>
      <c r="AD680" s="2" t="str">
        <f>VLOOKUP($A680,MA_KH!$A:$Q,MA_KH!O$1,0)</f>
        <v>MEGA</v>
      </c>
      <c r="AE680" s="2" t="str">
        <f>VLOOKUP($A680,MA_KH!$A:$Q,MA_KH!P$1,0)</f>
        <v>CÔNG TY TNHH MM MEGA MARKET (VIỆT NAM)</v>
      </c>
    </row>
    <row r="681" spans="1:31" ht="25.5" customHeight="1">
      <c r="A681" s="54" t="s">
        <v>16291</v>
      </c>
      <c r="B681" s="54" t="s">
        <v>200</v>
      </c>
      <c r="C681" s="55">
        <v>46107</v>
      </c>
      <c r="D681" s="54" t="s">
        <v>17691</v>
      </c>
      <c r="E681" s="55">
        <v>46112</v>
      </c>
      <c r="F681" s="54" t="s">
        <v>18874</v>
      </c>
      <c r="G681" s="54" t="s">
        <v>17692</v>
      </c>
      <c r="H681" s="56">
        <v>2705500</v>
      </c>
      <c r="I681" s="63">
        <v>0</v>
      </c>
      <c r="J681" s="56">
        <v>216440</v>
      </c>
      <c r="K681" s="65">
        <v>2921940</v>
      </c>
      <c r="L681" s="64" t="s">
        <v>17236</v>
      </c>
      <c r="M681" s="6">
        <v>46153</v>
      </c>
      <c r="O681" s="32">
        <f>IF(Table1[[#This Row],[Phân loại]]="Tồn đầu kỳ",Table1[[#This Row],[Tổng giá trị]],0)</f>
        <v>0</v>
      </c>
      <c r="P681" s="7">
        <f>IF(Table1[[#This Row],[Số còn phải thu ĐK]]&lt;&gt;0,0,IF(Table1[[#This Row],[Phân loại]]="Bán hàng",Table1[[#This Row],[Tổng giá trị]],-Table1[[#This Row],[Tổng giá trị]]))</f>
        <v>2921940</v>
      </c>
      <c r="Q681" s="32">
        <f>IF(M681&lt;&gt;"",IF(O681&lt;&gt;0,O681,P681),0)</f>
        <v>2921940</v>
      </c>
      <c r="R681" s="7">
        <f>Table1[[#This Row],[Số còn phải thu ĐK]]+Table1[[#This Row],[Giá Trị HD sau CK]]-Table1[[#This Row],[Số tiền đã thu]]</f>
        <v>0</v>
      </c>
      <c r="S681" s="6">
        <f>IF(Table1[[#This Row],[Ngày hóa đơn]]&lt;&gt;"",Table1[[#This Row],[Ngày hóa đơn]],IF(Table1[[#This Row],[Ngày hạch toán]]&lt;&gt;"",Table1[[#This Row],[Ngày hạch toán]],""))</f>
        <v>46112</v>
      </c>
      <c r="T681" s="7"/>
      <c r="U681" s="6">
        <f>IF(Table1[[#This Row],[Ngày tính CN]]="","",S681+T681)</f>
        <v>46112</v>
      </c>
      <c r="V681" s="32">
        <f ca="1">IF(Table1[[#This Row],[Hạn thanh toán]]="","",IF((U681-NOW())&lt;0,0,(U681-NOW())))</f>
        <v>0</v>
      </c>
      <c r="W681" s="32"/>
      <c r="X681" s="32" t="str">
        <f ca="1">IF(OR(U681="",R681=0),"",IF((U681-NOW())&lt;0,-(U681-NOW()),0))</f>
        <v/>
      </c>
      <c r="Y681" s="2" t="str">
        <f>IF(R681=0,"Đã thanh toán",IF(X681="","",IF(X681&lt;=0,"Chưa đến hạn thanh toán",IF(X681&lt;=30,"Nợ quá hạn 30 ngày",IF(X681&lt;=60,"Nợ quá hạn từ 30 ngày đến 60 ngày",IF(X681&lt;=90,"Nợ quá hạn từ 60 ngày đến 90 ngày",IF(X681&lt;=120,"Nợ quá hạn từ 90 ngày đến 120 ngày","Nợ quá hạn hơn 120 ngày có khả năng mất thanh toán")))))))</f>
        <v>Đã thanh toán</v>
      </c>
      <c r="Z681" s="42">
        <f>IF(S681="","",S681)</f>
        <v>46112</v>
      </c>
      <c r="AA681" s="42">
        <f>IF(M681="","",M681)</f>
        <v>46153</v>
      </c>
      <c r="AD681" s="2" t="str">
        <f>VLOOKUP($A681,MA_KH!$A:$Q,MA_KH!O$1,0)</f>
        <v>MEGA</v>
      </c>
      <c r="AE681" s="2" t="str">
        <f>VLOOKUP($A681,MA_KH!$A:$Q,MA_KH!P$1,0)</f>
        <v>CÔNG TY TNHH MM MEGA MARKET (VIỆT NAM)</v>
      </c>
    </row>
    <row r="682" spans="1:31" ht="25.5" customHeight="1">
      <c r="A682" s="54" t="s">
        <v>16288</v>
      </c>
      <c r="B682" s="54" t="s">
        <v>294</v>
      </c>
      <c r="C682" s="55">
        <v>46107</v>
      </c>
      <c r="D682" s="54" t="s">
        <v>17693</v>
      </c>
      <c r="E682" s="55">
        <v>46112</v>
      </c>
      <c r="F682" s="54" t="s">
        <v>18865</v>
      </c>
      <c r="G682" s="54" t="s">
        <v>17694</v>
      </c>
      <c r="H682" s="56">
        <v>700000</v>
      </c>
      <c r="I682" s="63">
        <v>0</v>
      </c>
      <c r="J682" s="56">
        <v>56000</v>
      </c>
      <c r="K682" s="65">
        <v>756000</v>
      </c>
      <c r="L682" s="64" t="s">
        <v>17236</v>
      </c>
      <c r="M682" s="6">
        <v>46153</v>
      </c>
      <c r="O682" s="32">
        <f>IF(Table1[[#This Row],[Phân loại]]="Tồn đầu kỳ",Table1[[#This Row],[Tổng giá trị]],0)</f>
        <v>0</v>
      </c>
      <c r="P682" s="7">
        <f>IF(Table1[[#This Row],[Số còn phải thu ĐK]]&lt;&gt;0,0,IF(Table1[[#This Row],[Phân loại]]="Bán hàng",Table1[[#This Row],[Tổng giá trị]],-Table1[[#This Row],[Tổng giá trị]]))</f>
        <v>756000</v>
      </c>
      <c r="Q682" s="32">
        <f>IF(M682&lt;&gt;"",IF(O682&lt;&gt;0,O682,P682),0)</f>
        <v>756000</v>
      </c>
      <c r="R682" s="7">
        <f>Table1[[#This Row],[Số còn phải thu ĐK]]+Table1[[#This Row],[Giá Trị HD sau CK]]-Table1[[#This Row],[Số tiền đã thu]]</f>
        <v>0</v>
      </c>
      <c r="S682" s="6">
        <f>IF(Table1[[#This Row],[Ngày hóa đơn]]&lt;&gt;"",Table1[[#This Row],[Ngày hóa đơn]],IF(Table1[[#This Row],[Ngày hạch toán]]&lt;&gt;"",Table1[[#This Row],[Ngày hạch toán]],""))</f>
        <v>46112</v>
      </c>
      <c r="T682" s="7"/>
      <c r="U682" s="6">
        <f>IF(Table1[[#This Row],[Ngày tính CN]]="","",S682+T682)</f>
        <v>46112</v>
      </c>
      <c r="V682" s="32">
        <f ca="1">IF(Table1[[#This Row],[Hạn thanh toán]]="","",IF((U682-NOW())&lt;0,0,(U682-NOW())))</f>
        <v>0</v>
      </c>
      <c r="W682" s="32"/>
      <c r="X682" s="32" t="str">
        <f ca="1">IF(OR(U682="",R682=0),"",IF((U682-NOW())&lt;0,-(U682-NOW()),0))</f>
        <v/>
      </c>
      <c r="Y682" s="2" t="str">
        <f>IF(R682=0,"Đã thanh toán",IF(X682="","",IF(X682&lt;=0,"Chưa đến hạn thanh toán",IF(X682&lt;=30,"Nợ quá hạn 30 ngày",IF(X682&lt;=60,"Nợ quá hạn từ 30 ngày đến 60 ngày",IF(X682&lt;=90,"Nợ quá hạn từ 60 ngày đến 90 ngày",IF(X682&lt;=120,"Nợ quá hạn từ 90 ngày đến 120 ngày","Nợ quá hạn hơn 120 ngày có khả năng mất thanh toán")))))))</f>
        <v>Đã thanh toán</v>
      </c>
      <c r="Z682" s="42">
        <f>IF(S682="","",S682)</f>
        <v>46112</v>
      </c>
      <c r="AA682" s="42">
        <f>IF(M682="","",M682)</f>
        <v>46153</v>
      </c>
      <c r="AD682" s="2" t="str">
        <f>VLOOKUP($A682,MA_KH!$A:$Q,MA_KH!O$1,0)</f>
        <v>MEGA</v>
      </c>
      <c r="AE682" s="2" t="str">
        <f>VLOOKUP($A682,MA_KH!$A:$Q,MA_KH!P$1,0)</f>
        <v>CÔNG TY TNHH MM MEGA MARKET (VIỆT NAM)</v>
      </c>
    </row>
    <row r="683" spans="1:31" ht="25.5" customHeight="1">
      <c r="A683" s="54" t="s">
        <v>16290</v>
      </c>
      <c r="B683" s="54" t="s">
        <v>192</v>
      </c>
      <c r="C683" s="55">
        <v>46107</v>
      </c>
      <c r="D683" s="54" t="s">
        <v>17695</v>
      </c>
      <c r="E683" s="55">
        <v>46112</v>
      </c>
      <c r="F683" s="54" t="s">
        <v>18856</v>
      </c>
      <c r="G683" s="54" t="s">
        <v>17696</v>
      </c>
      <c r="H683" s="56">
        <v>1551330</v>
      </c>
      <c r="I683" s="63">
        <v>0</v>
      </c>
      <c r="J683" s="56">
        <v>124106</v>
      </c>
      <c r="K683" s="65">
        <v>1675436</v>
      </c>
      <c r="L683" s="64" t="s">
        <v>17236</v>
      </c>
      <c r="M683" s="6">
        <v>46153</v>
      </c>
      <c r="O683" s="32">
        <f>IF(Table1[[#This Row],[Phân loại]]="Tồn đầu kỳ",Table1[[#This Row],[Tổng giá trị]],0)</f>
        <v>0</v>
      </c>
      <c r="P683" s="7">
        <f>IF(Table1[[#This Row],[Số còn phải thu ĐK]]&lt;&gt;0,0,IF(Table1[[#This Row],[Phân loại]]="Bán hàng",Table1[[#This Row],[Tổng giá trị]],-Table1[[#This Row],[Tổng giá trị]]))</f>
        <v>1675436</v>
      </c>
      <c r="Q683" s="32">
        <f>IF(M683&lt;&gt;"",IF(O683&lt;&gt;0,O683,P683),0)</f>
        <v>1675436</v>
      </c>
      <c r="R683" s="7">
        <f>Table1[[#This Row],[Số còn phải thu ĐK]]+Table1[[#This Row],[Giá Trị HD sau CK]]-Table1[[#This Row],[Số tiền đã thu]]</f>
        <v>0</v>
      </c>
      <c r="S683" s="6">
        <f>IF(Table1[[#This Row],[Ngày hóa đơn]]&lt;&gt;"",Table1[[#This Row],[Ngày hóa đơn]],IF(Table1[[#This Row],[Ngày hạch toán]]&lt;&gt;"",Table1[[#This Row],[Ngày hạch toán]],""))</f>
        <v>46112</v>
      </c>
      <c r="T683" s="7"/>
      <c r="U683" s="6">
        <f>IF(Table1[[#This Row],[Ngày tính CN]]="","",S683+T683)</f>
        <v>46112</v>
      </c>
      <c r="V683" s="32">
        <f ca="1">IF(Table1[[#This Row],[Hạn thanh toán]]="","",IF((U683-NOW())&lt;0,0,(U683-NOW())))</f>
        <v>0</v>
      </c>
      <c r="W683" s="32"/>
      <c r="X683" s="32" t="str">
        <f ca="1">IF(OR(U683="",R683=0),"",IF((U683-NOW())&lt;0,-(U683-NOW()),0))</f>
        <v/>
      </c>
      <c r="Y683" s="2" t="str">
        <f>IF(R683=0,"Đã thanh toán",IF(X683="","",IF(X683&lt;=0,"Chưa đến hạn thanh toán",IF(X683&lt;=30,"Nợ quá hạn 30 ngày",IF(X683&lt;=60,"Nợ quá hạn từ 30 ngày đến 60 ngày",IF(X683&lt;=90,"Nợ quá hạn từ 60 ngày đến 90 ngày",IF(X683&lt;=120,"Nợ quá hạn từ 90 ngày đến 120 ngày","Nợ quá hạn hơn 120 ngày có khả năng mất thanh toán")))))))</f>
        <v>Đã thanh toán</v>
      </c>
      <c r="Z683" s="42">
        <f>IF(S683="","",S683)</f>
        <v>46112</v>
      </c>
      <c r="AA683" s="42">
        <f>IF(M683="","",M683)</f>
        <v>46153</v>
      </c>
      <c r="AD683" s="2" t="str">
        <f>VLOOKUP($A683,MA_KH!$A:$Q,MA_KH!O$1,0)</f>
        <v>MEGA</v>
      </c>
      <c r="AE683" s="2" t="str">
        <f>VLOOKUP($A683,MA_KH!$A:$Q,MA_KH!P$1,0)</f>
        <v>CÔNG TY TNHH MM MEGA MARKET (VIỆT NAM)</v>
      </c>
    </row>
    <row r="684" spans="1:31" ht="25.5" customHeight="1">
      <c r="A684" s="54" t="s">
        <v>16310</v>
      </c>
      <c r="B684" s="54" t="s">
        <v>196</v>
      </c>
      <c r="C684" s="55">
        <v>46107</v>
      </c>
      <c r="D684" s="54" t="s">
        <v>17697</v>
      </c>
      <c r="E684" s="55">
        <v>46112</v>
      </c>
      <c r="F684" s="54" t="s">
        <v>18828</v>
      </c>
      <c r="G684" s="54" t="s">
        <v>17698</v>
      </c>
      <c r="H684" s="56">
        <v>1049500</v>
      </c>
      <c r="I684" s="63">
        <v>0</v>
      </c>
      <c r="J684" s="56">
        <v>83960</v>
      </c>
      <c r="K684" s="65">
        <v>1133460</v>
      </c>
      <c r="L684" s="64" t="s">
        <v>17236</v>
      </c>
      <c r="M684" s="6">
        <v>46153</v>
      </c>
      <c r="O684" s="32">
        <f>IF(Table1[[#This Row],[Phân loại]]="Tồn đầu kỳ",Table1[[#This Row],[Tổng giá trị]],0)</f>
        <v>0</v>
      </c>
      <c r="P684" s="7">
        <f>IF(Table1[[#This Row],[Số còn phải thu ĐK]]&lt;&gt;0,0,IF(Table1[[#This Row],[Phân loại]]="Bán hàng",Table1[[#This Row],[Tổng giá trị]],-Table1[[#This Row],[Tổng giá trị]]))</f>
        <v>1133460</v>
      </c>
      <c r="Q684" s="32">
        <f>IF(M684&lt;&gt;"",IF(O684&lt;&gt;0,O684,P684),0)</f>
        <v>1133460</v>
      </c>
      <c r="R684" s="7">
        <f>Table1[[#This Row],[Số còn phải thu ĐK]]+Table1[[#This Row],[Giá Trị HD sau CK]]-Table1[[#This Row],[Số tiền đã thu]]</f>
        <v>0</v>
      </c>
      <c r="S684" s="6">
        <f>IF(Table1[[#This Row],[Ngày hóa đơn]]&lt;&gt;"",Table1[[#This Row],[Ngày hóa đơn]],IF(Table1[[#This Row],[Ngày hạch toán]]&lt;&gt;"",Table1[[#This Row],[Ngày hạch toán]],""))</f>
        <v>46112</v>
      </c>
      <c r="T684" s="7"/>
      <c r="U684" s="6">
        <f>IF(Table1[[#This Row],[Ngày tính CN]]="","",S684+T684)</f>
        <v>46112</v>
      </c>
      <c r="V684" s="32">
        <f ca="1">IF(Table1[[#This Row],[Hạn thanh toán]]="","",IF((U684-NOW())&lt;0,0,(U684-NOW())))</f>
        <v>0</v>
      </c>
      <c r="W684" s="32"/>
      <c r="X684" s="32" t="str">
        <f ca="1">IF(OR(U684="",R684=0),"",IF((U684-NOW())&lt;0,-(U684-NOW()),0))</f>
        <v/>
      </c>
      <c r="Y684" s="2" t="str">
        <f>IF(R684=0,"Đã thanh toán",IF(X684="","",IF(X684&lt;=0,"Chưa đến hạn thanh toán",IF(X684&lt;=30,"Nợ quá hạn 30 ngày",IF(X684&lt;=60,"Nợ quá hạn từ 30 ngày đến 60 ngày",IF(X684&lt;=90,"Nợ quá hạn từ 60 ngày đến 90 ngày",IF(X684&lt;=120,"Nợ quá hạn từ 90 ngày đến 120 ngày","Nợ quá hạn hơn 120 ngày có khả năng mất thanh toán")))))))</f>
        <v>Đã thanh toán</v>
      </c>
      <c r="Z684" s="42">
        <f>IF(S684="","",S684)</f>
        <v>46112</v>
      </c>
      <c r="AA684" s="42">
        <f>IF(M684="","",M684)</f>
        <v>46153</v>
      </c>
      <c r="AD684" s="2" t="str">
        <f>VLOOKUP($A684,MA_KH!$A:$Q,MA_KH!O$1,0)</f>
        <v>MEGA</v>
      </c>
      <c r="AE684" s="2" t="str">
        <f>VLOOKUP($A684,MA_KH!$A:$Q,MA_KH!P$1,0)</f>
        <v>CÔNG TY TNHH MM MEGA MARKET (VIỆT NAM)</v>
      </c>
    </row>
    <row r="685" spans="1:31" ht="25.5" customHeight="1">
      <c r="A685" s="54" t="s">
        <v>16309</v>
      </c>
      <c r="B685" s="54" t="s">
        <v>255</v>
      </c>
      <c r="C685" s="55">
        <v>46107</v>
      </c>
      <c r="D685" s="54" t="s">
        <v>17699</v>
      </c>
      <c r="E685" s="55">
        <v>46112</v>
      </c>
      <c r="F685" s="54" t="s">
        <v>18822</v>
      </c>
      <c r="G685" s="54" t="s">
        <v>17700</v>
      </c>
      <c r="H685" s="56">
        <v>2893620</v>
      </c>
      <c r="I685" s="63">
        <v>0</v>
      </c>
      <c r="J685" s="56">
        <v>231490</v>
      </c>
      <c r="K685" s="65">
        <v>3125110</v>
      </c>
      <c r="L685" s="64" t="s">
        <v>17236</v>
      </c>
      <c r="M685" s="6">
        <v>46153</v>
      </c>
      <c r="O685" s="32">
        <f>IF(Table1[[#This Row],[Phân loại]]="Tồn đầu kỳ",Table1[[#This Row],[Tổng giá trị]],0)</f>
        <v>0</v>
      </c>
      <c r="P685" s="7">
        <f>IF(Table1[[#This Row],[Số còn phải thu ĐK]]&lt;&gt;0,0,IF(Table1[[#This Row],[Phân loại]]="Bán hàng",Table1[[#This Row],[Tổng giá trị]],-Table1[[#This Row],[Tổng giá trị]]))</f>
        <v>3125110</v>
      </c>
      <c r="Q685" s="32">
        <f>IF(M685&lt;&gt;"",IF(O685&lt;&gt;0,O685,P685),0)</f>
        <v>3125110</v>
      </c>
      <c r="R685" s="7">
        <f>Table1[[#This Row],[Số còn phải thu ĐK]]+Table1[[#This Row],[Giá Trị HD sau CK]]-Table1[[#This Row],[Số tiền đã thu]]</f>
        <v>0</v>
      </c>
      <c r="S685" s="6">
        <f>IF(Table1[[#This Row],[Ngày hóa đơn]]&lt;&gt;"",Table1[[#This Row],[Ngày hóa đơn]],IF(Table1[[#This Row],[Ngày hạch toán]]&lt;&gt;"",Table1[[#This Row],[Ngày hạch toán]],""))</f>
        <v>46112</v>
      </c>
      <c r="T685" s="7"/>
      <c r="U685" s="6">
        <f>IF(Table1[[#This Row],[Ngày tính CN]]="","",S685+T685)</f>
        <v>46112</v>
      </c>
      <c r="V685" s="32">
        <f ca="1">IF(Table1[[#This Row],[Hạn thanh toán]]="","",IF((U685-NOW())&lt;0,0,(U685-NOW())))</f>
        <v>0</v>
      </c>
      <c r="W685" s="32"/>
      <c r="X685" s="32" t="str">
        <f ca="1">IF(OR(U685="",R685=0),"",IF((U685-NOW())&lt;0,-(U685-NOW()),0))</f>
        <v/>
      </c>
      <c r="Y685" s="2" t="str">
        <f>IF(R685=0,"Đã thanh toán",IF(X685="","",IF(X685&lt;=0,"Chưa đến hạn thanh toán",IF(X685&lt;=30,"Nợ quá hạn 30 ngày",IF(X685&lt;=60,"Nợ quá hạn từ 30 ngày đến 60 ngày",IF(X685&lt;=90,"Nợ quá hạn từ 60 ngày đến 90 ngày",IF(X685&lt;=120,"Nợ quá hạn từ 90 ngày đến 120 ngày","Nợ quá hạn hơn 120 ngày có khả năng mất thanh toán")))))))</f>
        <v>Đã thanh toán</v>
      </c>
      <c r="Z685" s="42">
        <f>IF(S685="","",S685)</f>
        <v>46112</v>
      </c>
      <c r="AA685" s="42">
        <f>IF(M685="","",M685)</f>
        <v>46153</v>
      </c>
      <c r="AD685" s="2" t="str">
        <f>VLOOKUP($A685,MA_KH!$A:$Q,MA_KH!O$1,0)</f>
        <v>MEGA</v>
      </c>
      <c r="AE685" s="2" t="str">
        <f>VLOOKUP($A685,MA_KH!$A:$Q,MA_KH!P$1,0)</f>
        <v>CÔNG TY TNHH MM MEGA MARKET (VIỆT NAM)</v>
      </c>
    </row>
    <row r="686" spans="1:31" ht="25.5" customHeight="1">
      <c r="A686" s="54" t="s">
        <v>16295</v>
      </c>
      <c r="B686" s="54" t="s">
        <v>198</v>
      </c>
      <c r="C686" s="55">
        <v>46107</v>
      </c>
      <c r="D686" s="54" t="s">
        <v>17701</v>
      </c>
      <c r="E686" s="55">
        <v>46112</v>
      </c>
      <c r="F686" s="54" t="s">
        <v>18817</v>
      </c>
      <c r="G686" s="54" t="s">
        <v>17702</v>
      </c>
      <c r="H686" s="56">
        <v>4246950</v>
      </c>
      <c r="I686" s="63">
        <v>0</v>
      </c>
      <c r="J686" s="56">
        <v>339756</v>
      </c>
      <c r="K686" s="65">
        <v>4586706</v>
      </c>
      <c r="L686" s="64" t="s">
        <v>17236</v>
      </c>
      <c r="M686" s="6">
        <v>46153</v>
      </c>
      <c r="O686" s="32">
        <f>IF(Table1[[#This Row],[Phân loại]]="Tồn đầu kỳ",Table1[[#This Row],[Tổng giá trị]],0)</f>
        <v>0</v>
      </c>
      <c r="P686" s="7">
        <f>IF(Table1[[#This Row],[Số còn phải thu ĐK]]&lt;&gt;0,0,IF(Table1[[#This Row],[Phân loại]]="Bán hàng",Table1[[#This Row],[Tổng giá trị]],-Table1[[#This Row],[Tổng giá trị]]))</f>
        <v>4586706</v>
      </c>
      <c r="Q686" s="32">
        <f>IF(M686&lt;&gt;"",IF(O686&lt;&gt;0,O686,P686),0)</f>
        <v>4586706</v>
      </c>
      <c r="R686" s="7">
        <f>Table1[[#This Row],[Số còn phải thu ĐK]]+Table1[[#This Row],[Giá Trị HD sau CK]]-Table1[[#This Row],[Số tiền đã thu]]</f>
        <v>0</v>
      </c>
      <c r="S686" s="6">
        <f>IF(Table1[[#This Row],[Ngày hóa đơn]]&lt;&gt;"",Table1[[#This Row],[Ngày hóa đơn]],IF(Table1[[#This Row],[Ngày hạch toán]]&lt;&gt;"",Table1[[#This Row],[Ngày hạch toán]],""))</f>
        <v>46112</v>
      </c>
      <c r="T686" s="7"/>
      <c r="U686" s="6">
        <f>IF(Table1[[#This Row],[Ngày tính CN]]="","",S686+T686)</f>
        <v>46112</v>
      </c>
      <c r="V686" s="32">
        <f ca="1">IF(Table1[[#This Row],[Hạn thanh toán]]="","",IF((U686-NOW())&lt;0,0,(U686-NOW())))</f>
        <v>0</v>
      </c>
      <c r="W686" s="32"/>
      <c r="X686" s="32" t="str">
        <f ca="1">IF(OR(U686="",R686=0),"",IF((U686-NOW())&lt;0,-(U686-NOW()),0))</f>
        <v/>
      </c>
      <c r="Y686" s="2" t="str">
        <f>IF(R686=0,"Đã thanh toán",IF(X686="","",IF(X686&lt;=0,"Chưa đến hạn thanh toán",IF(X686&lt;=30,"Nợ quá hạn 30 ngày",IF(X686&lt;=60,"Nợ quá hạn từ 30 ngày đến 60 ngày",IF(X686&lt;=90,"Nợ quá hạn từ 60 ngày đến 90 ngày",IF(X686&lt;=120,"Nợ quá hạn từ 90 ngày đến 120 ngày","Nợ quá hạn hơn 120 ngày có khả năng mất thanh toán")))))))</f>
        <v>Đã thanh toán</v>
      </c>
      <c r="Z686" s="42">
        <f>IF(S686="","",S686)</f>
        <v>46112</v>
      </c>
      <c r="AA686" s="42">
        <f>IF(M686="","",M686)</f>
        <v>46153</v>
      </c>
      <c r="AD686" s="2" t="str">
        <f>VLOOKUP($A686,MA_KH!$A:$Q,MA_KH!O$1,0)</f>
        <v>MEGA</v>
      </c>
      <c r="AE686" s="2" t="str">
        <f>VLOOKUP($A686,MA_KH!$A:$Q,MA_KH!P$1,0)</f>
        <v>CÔNG TY TNHH MM MEGA MARKET (VIỆT NAM)</v>
      </c>
    </row>
    <row r="687" spans="1:31" ht="25.5" customHeight="1">
      <c r="A687" s="54" t="s">
        <v>16287</v>
      </c>
      <c r="B687" s="54" t="s">
        <v>253</v>
      </c>
      <c r="C687" s="55">
        <v>46107</v>
      </c>
      <c r="D687" s="54" t="s">
        <v>17703</v>
      </c>
      <c r="E687" s="55">
        <v>46112</v>
      </c>
      <c r="F687" s="54" t="s">
        <v>18793</v>
      </c>
      <c r="G687" s="54" t="s">
        <v>17704</v>
      </c>
      <c r="H687" s="56">
        <v>1719535</v>
      </c>
      <c r="I687" s="63">
        <v>0</v>
      </c>
      <c r="J687" s="56">
        <v>137563</v>
      </c>
      <c r="K687" s="65">
        <v>1857098</v>
      </c>
      <c r="L687" s="64" t="s">
        <v>17236</v>
      </c>
      <c r="M687" s="6">
        <v>46153</v>
      </c>
      <c r="O687" s="32">
        <f>IF(Table1[[#This Row],[Phân loại]]="Tồn đầu kỳ",Table1[[#This Row],[Tổng giá trị]],0)</f>
        <v>0</v>
      </c>
      <c r="P687" s="7">
        <f>IF(Table1[[#This Row],[Số còn phải thu ĐK]]&lt;&gt;0,0,IF(Table1[[#This Row],[Phân loại]]="Bán hàng",Table1[[#This Row],[Tổng giá trị]],-Table1[[#This Row],[Tổng giá trị]]))</f>
        <v>1857098</v>
      </c>
      <c r="Q687" s="32">
        <f>IF(M687&lt;&gt;"",IF(O687&lt;&gt;0,O687,P687),0)</f>
        <v>1857098</v>
      </c>
      <c r="R687" s="7">
        <f>Table1[[#This Row],[Số còn phải thu ĐK]]+Table1[[#This Row],[Giá Trị HD sau CK]]-Table1[[#This Row],[Số tiền đã thu]]</f>
        <v>0</v>
      </c>
      <c r="S687" s="6">
        <f>IF(Table1[[#This Row],[Ngày hóa đơn]]&lt;&gt;"",Table1[[#This Row],[Ngày hóa đơn]],IF(Table1[[#This Row],[Ngày hạch toán]]&lt;&gt;"",Table1[[#This Row],[Ngày hạch toán]],""))</f>
        <v>46112</v>
      </c>
      <c r="T687" s="7"/>
      <c r="U687" s="6">
        <f>IF(Table1[[#This Row],[Ngày tính CN]]="","",S687+T687)</f>
        <v>46112</v>
      </c>
      <c r="V687" s="32">
        <f ca="1">IF(Table1[[#This Row],[Hạn thanh toán]]="","",IF((U687-NOW())&lt;0,0,(U687-NOW())))</f>
        <v>0</v>
      </c>
      <c r="W687" s="32"/>
      <c r="X687" s="32" t="str">
        <f ca="1">IF(OR(U687="",R687=0),"",IF((U687-NOW())&lt;0,-(U687-NOW()),0))</f>
        <v/>
      </c>
      <c r="Y687" s="2" t="str">
        <f>IF(R687=0,"Đã thanh toán",IF(X687="","",IF(X687&lt;=0,"Chưa đến hạn thanh toán",IF(X687&lt;=30,"Nợ quá hạn 30 ngày",IF(X687&lt;=60,"Nợ quá hạn từ 30 ngày đến 60 ngày",IF(X687&lt;=90,"Nợ quá hạn từ 60 ngày đến 90 ngày",IF(X687&lt;=120,"Nợ quá hạn từ 90 ngày đến 120 ngày","Nợ quá hạn hơn 120 ngày có khả năng mất thanh toán")))))))</f>
        <v>Đã thanh toán</v>
      </c>
      <c r="Z687" s="42">
        <f>IF(S687="","",S687)</f>
        <v>46112</v>
      </c>
      <c r="AA687" s="42">
        <f>IF(M687="","",M687)</f>
        <v>46153</v>
      </c>
      <c r="AD687" s="2" t="str">
        <f>VLOOKUP($A687,MA_KH!$A:$Q,MA_KH!O$1,0)</f>
        <v>MEGA</v>
      </c>
      <c r="AE687" s="2" t="str">
        <f>VLOOKUP($A687,MA_KH!$A:$Q,MA_KH!P$1,0)</f>
        <v>CÔNG TY TNHH MM MEGA MARKET (VIỆT NAM)</v>
      </c>
    </row>
    <row r="688" spans="1:31" ht="25.5" customHeight="1">
      <c r="A688" s="54" t="s">
        <v>16287</v>
      </c>
      <c r="B688" s="54" t="s">
        <v>253</v>
      </c>
      <c r="C688" s="55">
        <v>46107</v>
      </c>
      <c r="D688" s="54" t="s">
        <v>17705</v>
      </c>
      <c r="E688" s="55">
        <v>46112</v>
      </c>
      <c r="F688" s="54" t="s">
        <v>18796</v>
      </c>
      <c r="G688" s="54" t="s">
        <v>17706</v>
      </c>
      <c r="H688" s="56">
        <v>1540565</v>
      </c>
      <c r="I688" s="63">
        <v>0</v>
      </c>
      <c r="J688" s="56">
        <v>123245</v>
      </c>
      <c r="K688" s="65">
        <v>1663810</v>
      </c>
      <c r="L688" s="64" t="s">
        <v>17236</v>
      </c>
      <c r="M688" s="6">
        <v>46153</v>
      </c>
      <c r="O688" s="32">
        <f>IF(Table1[[#This Row],[Phân loại]]="Tồn đầu kỳ",Table1[[#This Row],[Tổng giá trị]],0)</f>
        <v>0</v>
      </c>
      <c r="P688" s="7">
        <f>IF(Table1[[#This Row],[Số còn phải thu ĐK]]&lt;&gt;0,0,IF(Table1[[#This Row],[Phân loại]]="Bán hàng",Table1[[#This Row],[Tổng giá trị]],-Table1[[#This Row],[Tổng giá trị]]))</f>
        <v>1663810</v>
      </c>
      <c r="Q688" s="32">
        <f>IF(M688&lt;&gt;"",IF(O688&lt;&gt;0,O688,P688),0)</f>
        <v>1663810</v>
      </c>
      <c r="R688" s="7">
        <f>Table1[[#This Row],[Số còn phải thu ĐK]]+Table1[[#This Row],[Giá Trị HD sau CK]]-Table1[[#This Row],[Số tiền đã thu]]</f>
        <v>0</v>
      </c>
      <c r="S688" s="6">
        <f>IF(Table1[[#This Row],[Ngày hóa đơn]]&lt;&gt;"",Table1[[#This Row],[Ngày hóa đơn]],IF(Table1[[#This Row],[Ngày hạch toán]]&lt;&gt;"",Table1[[#This Row],[Ngày hạch toán]],""))</f>
        <v>46112</v>
      </c>
      <c r="T688" s="7"/>
      <c r="U688" s="6">
        <f>IF(Table1[[#This Row],[Ngày tính CN]]="","",S688+T688)</f>
        <v>46112</v>
      </c>
      <c r="V688" s="32">
        <f ca="1">IF(Table1[[#This Row],[Hạn thanh toán]]="","",IF((U688-NOW())&lt;0,0,(U688-NOW())))</f>
        <v>0</v>
      </c>
      <c r="W688" s="32"/>
      <c r="X688" s="32" t="str">
        <f ca="1">IF(OR(U688="",R688=0),"",IF((U688-NOW())&lt;0,-(U688-NOW()),0))</f>
        <v/>
      </c>
      <c r="Y688" s="2" t="str">
        <f>IF(R688=0,"Đã thanh toán",IF(X688="","",IF(X688&lt;=0,"Chưa đến hạn thanh toán",IF(X688&lt;=30,"Nợ quá hạn 30 ngày",IF(X688&lt;=60,"Nợ quá hạn từ 30 ngày đến 60 ngày",IF(X688&lt;=90,"Nợ quá hạn từ 60 ngày đến 90 ngày",IF(X688&lt;=120,"Nợ quá hạn từ 90 ngày đến 120 ngày","Nợ quá hạn hơn 120 ngày có khả năng mất thanh toán")))))))</f>
        <v>Đã thanh toán</v>
      </c>
      <c r="Z688" s="42">
        <f>IF(S688="","",S688)</f>
        <v>46112</v>
      </c>
      <c r="AA688" s="42">
        <f>IF(M688="","",M688)</f>
        <v>46153</v>
      </c>
      <c r="AD688" s="2" t="str">
        <f>VLOOKUP($A688,MA_KH!$A:$Q,MA_KH!O$1,0)</f>
        <v>MEGA</v>
      </c>
      <c r="AE688" s="2" t="str">
        <f>VLOOKUP($A688,MA_KH!$A:$Q,MA_KH!P$1,0)</f>
        <v>CÔNG TY TNHH MM MEGA MARKET (VIỆT NAM)</v>
      </c>
    </row>
    <row r="689" spans="1:31" ht="25.5" customHeight="1">
      <c r="A689" s="54" t="s">
        <v>16307</v>
      </c>
      <c r="B689" s="54" t="s">
        <v>202</v>
      </c>
      <c r="C689" s="55">
        <v>46107</v>
      </c>
      <c r="D689" s="54" t="s">
        <v>17707</v>
      </c>
      <c r="E689" s="55">
        <v>46112</v>
      </c>
      <c r="F689" s="54" t="s">
        <v>18743</v>
      </c>
      <c r="G689" s="54" t="s">
        <v>17708</v>
      </c>
      <c r="H689" s="56">
        <v>700000</v>
      </c>
      <c r="I689" s="63">
        <v>0</v>
      </c>
      <c r="J689" s="56">
        <v>56000</v>
      </c>
      <c r="K689" s="65">
        <v>756000</v>
      </c>
      <c r="L689" s="64" t="s">
        <v>17236</v>
      </c>
      <c r="M689" s="6">
        <v>46153</v>
      </c>
      <c r="O689" s="32">
        <f>IF(Table1[[#This Row],[Phân loại]]="Tồn đầu kỳ",Table1[[#This Row],[Tổng giá trị]],0)</f>
        <v>0</v>
      </c>
      <c r="P689" s="7">
        <f>IF(Table1[[#This Row],[Số còn phải thu ĐK]]&lt;&gt;0,0,IF(Table1[[#This Row],[Phân loại]]="Bán hàng",Table1[[#This Row],[Tổng giá trị]],-Table1[[#This Row],[Tổng giá trị]]))</f>
        <v>756000</v>
      </c>
      <c r="Q689" s="32">
        <f>IF(M689&lt;&gt;"",IF(O689&lt;&gt;0,O689,P689),0)</f>
        <v>756000</v>
      </c>
      <c r="R689" s="7">
        <f>Table1[[#This Row],[Số còn phải thu ĐK]]+Table1[[#This Row],[Giá Trị HD sau CK]]-Table1[[#This Row],[Số tiền đã thu]]</f>
        <v>0</v>
      </c>
      <c r="S689" s="6">
        <f>IF(Table1[[#This Row],[Ngày hóa đơn]]&lt;&gt;"",Table1[[#This Row],[Ngày hóa đơn]],IF(Table1[[#This Row],[Ngày hạch toán]]&lt;&gt;"",Table1[[#This Row],[Ngày hạch toán]],""))</f>
        <v>46112</v>
      </c>
      <c r="T689" s="7"/>
      <c r="U689" s="6">
        <f>IF(Table1[[#This Row],[Ngày tính CN]]="","",S689+T689)</f>
        <v>46112</v>
      </c>
      <c r="V689" s="32">
        <f ca="1">IF(Table1[[#This Row],[Hạn thanh toán]]="","",IF((U689-NOW())&lt;0,0,(U689-NOW())))</f>
        <v>0</v>
      </c>
      <c r="W689" s="32"/>
      <c r="X689" s="32" t="str">
        <f ca="1">IF(OR(U689="",R689=0),"",IF((U689-NOW())&lt;0,-(U689-NOW()),0))</f>
        <v/>
      </c>
      <c r="Y689" s="2" t="str">
        <f>IF(R689=0,"Đã thanh toán",IF(X689="","",IF(X689&lt;=0,"Chưa đến hạn thanh toán",IF(X689&lt;=30,"Nợ quá hạn 30 ngày",IF(X689&lt;=60,"Nợ quá hạn từ 30 ngày đến 60 ngày",IF(X689&lt;=90,"Nợ quá hạn từ 60 ngày đến 90 ngày",IF(X689&lt;=120,"Nợ quá hạn từ 90 ngày đến 120 ngày","Nợ quá hạn hơn 120 ngày có khả năng mất thanh toán")))))))</f>
        <v>Đã thanh toán</v>
      </c>
      <c r="Z689" s="42">
        <f>IF(S689="","",S689)</f>
        <v>46112</v>
      </c>
      <c r="AA689" s="42">
        <f>IF(M689="","",M689)</f>
        <v>46153</v>
      </c>
      <c r="AD689" s="2" t="str">
        <f>VLOOKUP($A689,MA_KH!$A:$Q,MA_KH!O$1,0)</f>
        <v>MEGA</v>
      </c>
      <c r="AE689" s="2" t="str">
        <f>VLOOKUP($A689,MA_KH!$A:$Q,MA_KH!P$1,0)</f>
        <v>CÔNG TY TNHH MM MEGA MARKET (VIỆT NAM)</v>
      </c>
    </row>
    <row r="690" spans="1:31" ht="25.5" customHeight="1">
      <c r="A690" s="54" t="s">
        <v>16307</v>
      </c>
      <c r="B690" s="54" t="s">
        <v>202</v>
      </c>
      <c r="C690" s="55">
        <v>46107</v>
      </c>
      <c r="D690" s="54" t="s">
        <v>17709</v>
      </c>
      <c r="E690" s="55">
        <v>46112</v>
      </c>
      <c r="F690" s="54" t="s">
        <v>18740</v>
      </c>
      <c r="G690" s="54" t="s">
        <v>17710</v>
      </c>
      <c r="H690" s="56">
        <v>2143180</v>
      </c>
      <c r="I690" s="63">
        <v>0</v>
      </c>
      <c r="J690" s="56">
        <v>171454</v>
      </c>
      <c r="K690" s="65">
        <v>2314634</v>
      </c>
      <c r="L690" s="64" t="s">
        <v>17236</v>
      </c>
      <c r="M690" s="6">
        <v>46153</v>
      </c>
      <c r="O690" s="32">
        <f>IF(Table1[[#This Row],[Phân loại]]="Tồn đầu kỳ",Table1[[#This Row],[Tổng giá trị]],0)</f>
        <v>0</v>
      </c>
      <c r="P690" s="7">
        <f>IF(Table1[[#This Row],[Số còn phải thu ĐK]]&lt;&gt;0,0,IF(Table1[[#This Row],[Phân loại]]="Bán hàng",Table1[[#This Row],[Tổng giá trị]],-Table1[[#This Row],[Tổng giá trị]]))</f>
        <v>2314634</v>
      </c>
      <c r="Q690" s="32">
        <f>IF(M690&lt;&gt;"",IF(O690&lt;&gt;0,O690,P690),0)</f>
        <v>2314634</v>
      </c>
      <c r="R690" s="7">
        <f>Table1[[#This Row],[Số còn phải thu ĐK]]+Table1[[#This Row],[Giá Trị HD sau CK]]-Table1[[#This Row],[Số tiền đã thu]]</f>
        <v>0</v>
      </c>
      <c r="S690" s="6">
        <f>IF(Table1[[#This Row],[Ngày hóa đơn]]&lt;&gt;"",Table1[[#This Row],[Ngày hóa đơn]],IF(Table1[[#This Row],[Ngày hạch toán]]&lt;&gt;"",Table1[[#This Row],[Ngày hạch toán]],""))</f>
        <v>46112</v>
      </c>
      <c r="T690" s="7"/>
      <c r="U690" s="6">
        <f>IF(Table1[[#This Row],[Ngày tính CN]]="","",S690+T690)</f>
        <v>46112</v>
      </c>
      <c r="V690" s="32">
        <f ca="1">IF(Table1[[#This Row],[Hạn thanh toán]]="","",IF((U690-NOW())&lt;0,0,(U690-NOW())))</f>
        <v>0</v>
      </c>
      <c r="W690" s="32"/>
      <c r="X690" s="32" t="str">
        <f ca="1">IF(OR(U690="",R690=0),"",IF((U690-NOW())&lt;0,-(U690-NOW()),0))</f>
        <v/>
      </c>
      <c r="Y690" s="2" t="str">
        <f>IF(R690=0,"Đã thanh toán",IF(X690="","",IF(X690&lt;=0,"Chưa đến hạn thanh toán",IF(X690&lt;=30,"Nợ quá hạn 30 ngày",IF(X690&lt;=60,"Nợ quá hạn từ 30 ngày đến 60 ngày",IF(X690&lt;=90,"Nợ quá hạn từ 60 ngày đến 90 ngày",IF(X690&lt;=120,"Nợ quá hạn từ 90 ngày đến 120 ngày","Nợ quá hạn hơn 120 ngày có khả năng mất thanh toán")))))))</f>
        <v>Đã thanh toán</v>
      </c>
      <c r="Z690" s="42">
        <f>IF(S690="","",S690)</f>
        <v>46112</v>
      </c>
      <c r="AA690" s="42">
        <f>IF(M690="","",M690)</f>
        <v>46153</v>
      </c>
      <c r="AD690" s="2" t="str">
        <f>VLOOKUP($A690,MA_KH!$A:$Q,MA_KH!O$1,0)</f>
        <v>MEGA</v>
      </c>
      <c r="AE690" s="2" t="str">
        <f>VLOOKUP($A690,MA_KH!$A:$Q,MA_KH!P$1,0)</f>
        <v>CÔNG TY TNHH MM MEGA MARKET (VIỆT NAM)</v>
      </c>
    </row>
    <row r="691" spans="1:31" ht="25.5" customHeight="1">
      <c r="A691" s="54" t="s">
        <v>16291</v>
      </c>
      <c r="B691" s="54" t="s">
        <v>200</v>
      </c>
      <c r="C691" s="55">
        <v>46107</v>
      </c>
      <c r="D691" s="54" t="s">
        <v>17711</v>
      </c>
      <c r="E691" s="55">
        <v>46112</v>
      </c>
      <c r="F691" s="54" t="s">
        <v>18756</v>
      </c>
      <c r="G691" s="54" t="s">
        <v>17712</v>
      </c>
      <c r="H691" s="56">
        <v>2099000</v>
      </c>
      <c r="I691" s="63">
        <v>0</v>
      </c>
      <c r="J691" s="56">
        <v>167920</v>
      </c>
      <c r="K691" s="65">
        <v>2266920</v>
      </c>
      <c r="L691" s="64" t="s">
        <v>17236</v>
      </c>
      <c r="M691" s="6">
        <v>46153</v>
      </c>
      <c r="O691" s="32">
        <f>IF(Table1[[#This Row],[Phân loại]]="Tồn đầu kỳ",Table1[[#This Row],[Tổng giá trị]],0)</f>
        <v>0</v>
      </c>
      <c r="P691" s="7">
        <f>IF(Table1[[#This Row],[Số còn phải thu ĐK]]&lt;&gt;0,0,IF(Table1[[#This Row],[Phân loại]]="Bán hàng",Table1[[#This Row],[Tổng giá trị]],-Table1[[#This Row],[Tổng giá trị]]))</f>
        <v>2266920</v>
      </c>
      <c r="Q691" s="32">
        <f>IF(M691&lt;&gt;"",IF(O691&lt;&gt;0,O691,P691),0)</f>
        <v>2266920</v>
      </c>
      <c r="R691" s="7">
        <f>Table1[[#This Row],[Số còn phải thu ĐK]]+Table1[[#This Row],[Giá Trị HD sau CK]]-Table1[[#This Row],[Số tiền đã thu]]</f>
        <v>0</v>
      </c>
      <c r="S691" s="6">
        <f>IF(Table1[[#This Row],[Ngày hóa đơn]]&lt;&gt;"",Table1[[#This Row],[Ngày hóa đơn]],IF(Table1[[#This Row],[Ngày hạch toán]]&lt;&gt;"",Table1[[#This Row],[Ngày hạch toán]],""))</f>
        <v>46112</v>
      </c>
      <c r="T691" s="7"/>
      <c r="U691" s="6">
        <f>IF(Table1[[#This Row],[Ngày tính CN]]="","",S691+T691)</f>
        <v>46112</v>
      </c>
      <c r="V691" s="32">
        <f ca="1">IF(Table1[[#This Row],[Hạn thanh toán]]="","",IF((U691-NOW())&lt;0,0,(U691-NOW())))</f>
        <v>0</v>
      </c>
      <c r="W691" s="32"/>
      <c r="X691" s="32" t="str">
        <f ca="1">IF(OR(U691="",R691=0),"",IF((U691-NOW())&lt;0,-(U691-NOW()),0))</f>
        <v/>
      </c>
      <c r="Y691" s="2" t="str">
        <f>IF(R691=0,"Đã thanh toán",IF(X691="","",IF(X691&lt;=0,"Chưa đến hạn thanh toán",IF(X691&lt;=30,"Nợ quá hạn 30 ngày",IF(X691&lt;=60,"Nợ quá hạn từ 30 ngày đến 60 ngày",IF(X691&lt;=90,"Nợ quá hạn từ 60 ngày đến 90 ngày",IF(X691&lt;=120,"Nợ quá hạn từ 90 ngày đến 120 ngày","Nợ quá hạn hơn 120 ngày có khả năng mất thanh toán")))))))</f>
        <v>Đã thanh toán</v>
      </c>
      <c r="Z691" s="42">
        <f>IF(S691="","",S691)</f>
        <v>46112</v>
      </c>
      <c r="AA691" s="42">
        <f>IF(M691="","",M691)</f>
        <v>46153</v>
      </c>
      <c r="AD691" s="2" t="str">
        <f>VLOOKUP($A691,MA_KH!$A:$Q,MA_KH!O$1,0)</f>
        <v>MEGA</v>
      </c>
      <c r="AE691" s="2" t="str">
        <f>VLOOKUP($A691,MA_KH!$A:$Q,MA_KH!P$1,0)</f>
        <v>CÔNG TY TNHH MM MEGA MARKET (VIỆT NAM)</v>
      </c>
    </row>
    <row r="692" spans="1:31" ht="25.5" customHeight="1">
      <c r="A692" s="54" t="s">
        <v>16291</v>
      </c>
      <c r="B692" s="54" t="s">
        <v>200</v>
      </c>
      <c r="C692" s="55">
        <v>46107</v>
      </c>
      <c r="D692" s="54" t="s">
        <v>17713</v>
      </c>
      <c r="E692" s="55">
        <v>46112</v>
      </c>
      <c r="F692" s="54" t="s">
        <v>18759</v>
      </c>
      <c r="G692" s="54" t="s">
        <v>17714</v>
      </c>
      <c r="H692" s="56">
        <v>700000</v>
      </c>
      <c r="I692" s="63">
        <v>0</v>
      </c>
      <c r="J692" s="56">
        <v>56000</v>
      </c>
      <c r="K692" s="65">
        <v>756000</v>
      </c>
      <c r="L692" s="64" t="s">
        <v>17236</v>
      </c>
      <c r="M692" s="6">
        <v>46153</v>
      </c>
      <c r="O692" s="32">
        <f>IF(Table1[[#This Row],[Phân loại]]="Tồn đầu kỳ",Table1[[#This Row],[Tổng giá trị]],0)</f>
        <v>0</v>
      </c>
      <c r="P692" s="7">
        <f>IF(Table1[[#This Row],[Số còn phải thu ĐK]]&lt;&gt;0,0,IF(Table1[[#This Row],[Phân loại]]="Bán hàng",Table1[[#This Row],[Tổng giá trị]],-Table1[[#This Row],[Tổng giá trị]]))</f>
        <v>756000</v>
      </c>
      <c r="Q692" s="32">
        <f>IF(M692&lt;&gt;"",IF(O692&lt;&gt;0,O692,P692),0)</f>
        <v>756000</v>
      </c>
      <c r="R692" s="7">
        <f>Table1[[#This Row],[Số còn phải thu ĐK]]+Table1[[#This Row],[Giá Trị HD sau CK]]-Table1[[#This Row],[Số tiền đã thu]]</f>
        <v>0</v>
      </c>
      <c r="S692" s="6">
        <f>IF(Table1[[#This Row],[Ngày hóa đơn]]&lt;&gt;"",Table1[[#This Row],[Ngày hóa đơn]],IF(Table1[[#This Row],[Ngày hạch toán]]&lt;&gt;"",Table1[[#This Row],[Ngày hạch toán]],""))</f>
        <v>46112</v>
      </c>
      <c r="T692" s="7"/>
      <c r="U692" s="6">
        <f>IF(Table1[[#This Row],[Ngày tính CN]]="","",S692+T692)</f>
        <v>46112</v>
      </c>
      <c r="V692" s="32">
        <f ca="1">IF(Table1[[#This Row],[Hạn thanh toán]]="","",IF((U692-NOW())&lt;0,0,(U692-NOW())))</f>
        <v>0</v>
      </c>
      <c r="W692" s="32"/>
      <c r="X692" s="32" t="str">
        <f ca="1">IF(OR(U692="",R692=0),"",IF((U692-NOW())&lt;0,-(U692-NOW()),0))</f>
        <v/>
      </c>
      <c r="Y692" s="2" t="str">
        <f>IF(R692=0,"Đã thanh toán",IF(X692="","",IF(X692&lt;=0,"Chưa đến hạn thanh toán",IF(X692&lt;=30,"Nợ quá hạn 30 ngày",IF(X692&lt;=60,"Nợ quá hạn từ 30 ngày đến 60 ngày",IF(X692&lt;=90,"Nợ quá hạn từ 60 ngày đến 90 ngày",IF(X692&lt;=120,"Nợ quá hạn từ 90 ngày đến 120 ngày","Nợ quá hạn hơn 120 ngày có khả năng mất thanh toán")))))))</f>
        <v>Đã thanh toán</v>
      </c>
      <c r="Z692" s="42">
        <f>IF(S692="","",S692)</f>
        <v>46112</v>
      </c>
      <c r="AA692" s="42">
        <f>IF(M692="","",M692)</f>
        <v>46153</v>
      </c>
      <c r="AD692" s="2" t="str">
        <f>VLOOKUP($A692,MA_KH!$A:$Q,MA_KH!O$1,0)</f>
        <v>MEGA</v>
      </c>
      <c r="AE692" s="2" t="str">
        <f>VLOOKUP($A692,MA_KH!$A:$Q,MA_KH!P$1,0)</f>
        <v>CÔNG TY TNHH MM MEGA MARKET (VIỆT NAM)</v>
      </c>
    </row>
    <row r="693" spans="1:31" ht="25.5" customHeight="1">
      <c r="A693" s="54" t="s">
        <v>16299</v>
      </c>
      <c r="B693" s="54" t="s">
        <v>190</v>
      </c>
      <c r="C693" s="55">
        <v>46107</v>
      </c>
      <c r="D693" s="54" t="s">
        <v>17715</v>
      </c>
      <c r="E693" s="55">
        <v>46112</v>
      </c>
      <c r="F693" s="54" t="s">
        <v>18702</v>
      </c>
      <c r="G693" s="54" t="s">
        <v>17716</v>
      </c>
      <c r="H693" s="56">
        <v>700000</v>
      </c>
      <c r="I693" s="63">
        <v>0</v>
      </c>
      <c r="J693" s="56">
        <v>56000</v>
      </c>
      <c r="K693" s="65">
        <v>756000</v>
      </c>
      <c r="L693" s="64" t="s">
        <v>17236</v>
      </c>
      <c r="M693" s="6">
        <v>46153</v>
      </c>
      <c r="O693" s="32">
        <f>IF(Table1[[#This Row],[Phân loại]]="Tồn đầu kỳ",Table1[[#This Row],[Tổng giá trị]],0)</f>
        <v>0</v>
      </c>
      <c r="P693" s="7">
        <f>IF(Table1[[#This Row],[Số còn phải thu ĐK]]&lt;&gt;0,0,IF(Table1[[#This Row],[Phân loại]]="Bán hàng",Table1[[#This Row],[Tổng giá trị]],-Table1[[#This Row],[Tổng giá trị]]))</f>
        <v>756000</v>
      </c>
      <c r="Q693" s="32">
        <f>IF(M693&lt;&gt;"",IF(O693&lt;&gt;0,O693,P693),0)</f>
        <v>756000</v>
      </c>
      <c r="R693" s="7">
        <f>Table1[[#This Row],[Số còn phải thu ĐK]]+Table1[[#This Row],[Giá Trị HD sau CK]]-Table1[[#This Row],[Số tiền đã thu]]</f>
        <v>0</v>
      </c>
      <c r="S693" s="6">
        <f>IF(Table1[[#This Row],[Ngày hóa đơn]]&lt;&gt;"",Table1[[#This Row],[Ngày hóa đơn]],IF(Table1[[#This Row],[Ngày hạch toán]]&lt;&gt;"",Table1[[#This Row],[Ngày hạch toán]],""))</f>
        <v>46112</v>
      </c>
      <c r="T693" s="7"/>
      <c r="U693" s="6">
        <f>IF(Table1[[#This Row],[Ngày tính CN]]="","",S693+T693)</f>
        <v>46112</v>
      </c>
      <c r="V693" s="32">
        <f ca="1">IF(Table1[[#This Row],[Hạn thanh toán]]="","",IF((U693-NOW())&lt;0,0,(U693-NOW())))</f>
        <v>0</v>
      </c>
      <c r="W693" s="32"/>
      <c r="X693" s="32" t="str">
        <f ca="1">IF(OR(U693="",R693=0),"",IF((U693-NOW())&lt;0,-(U693-NOW()),0))</f>
        <v/>
      </c>
      <c r="Y693" s="2" t="str">
        <f>IF(R693=0,"Đã thanh toán",IF(X693="","",IF(X693&lt;=0,"Chưa đến hạn thanh toán",IF(X693&lt;=30,"Nợ quá hạn 30 ngày",IF(X693&lt;=60,"Nợ quá hạn từ 30 ngày đến 60 ngày",IF(X693&lt;=90,"Nợ quá hạn từ 60 ngày đến 90 ngày",IF(X693&lt;=120,"Nợ quá hạn từ 90 ngày đến 120 ngày","Nợ quá hạn hơn 120 ngày có khả năng mất thanh toán")))))))</f>
        <v>Đã thanh toán</v>
      </c>
      <c r="Z693" s="42">
        <f>IF(S693="","",S693)</f>
        <v>46112</v>
      </c>
      <c r="AA693" s="42">
        <f>IF(M693="","",M693)</f>
        <v>46153</v>
      </c>
      <c r="AD693" s="2" t="str">
        <f>VLOOKUP($A693,MA_KH!$A:$Q,MA_KH!O$1,0)</f>
        <v>MEGA</v>
      </c>
      <c r="AE693" s="2" t="str">
        <f>VLOOKUP($A693,MA_KH!$A:$Q,MA_KH!P$1,0)</f>
        <v>CÔNG TY TNHH MM MEGA MARKET (VIỆT NAM)</v>
      </c>
    </row>
    <row r="694" spans="1:31" ht="25.5" customHeight="1">
      <c r="A694" s="54" t="s">
        <v>16299</v>
      </c>
      <c r="B694" s="54" t="s">
        <v>190</v>
      </c>
      <c r="C694" s="55">
        <v>46107</v>
      </c>
      <c r="D694" s="54" t="s">
        <v>17717</v>
      </c>
      <c r="E694" s="55">
        <v>46112</v>
      </c>
      <c r="F694" s="54" t="s">
        <v>18696</v>
      </c>
      <c r="G694" s="54" t="s">
        <v>17718</v>
      </c>
      <c r="H694" s="56">
        <v>1656000</v>
      </c>
      <c r="I694" s="63">
        <v>0</v>
      </c>
      <c r="J694" s="56">
        <v>132480</v>
      </c>
      <c r="K694" s="65">
        <v>1788480</v>
      </c>
      <c r="L694" s="64" t="s">
        <v>17236</v>
      </c>
      <c r="M694" s="6">
        <v>46153</v>
      </c>
      <c r="O694" s="32">
        <f>IF(Table1[[#This Row],[Phân loại]]="Tồn đầu kỳ",Table1[[#This Row],[Tổng giá trị]],0)</f>
        <v>0</v>
      </c>
      <c r="P694" s="7">
        <f>IF(Table1[[#This Row],[Số còn phải thu ĐK]]&lt;&gt;0,0,IF(Table1[[#This Row],[Phân loại]]="Bán hàng",Table1[[#This Row],[Tổng giá trị]],-Table1[[#This Row],[Tổng giá trị]]))</f>
        <v>1788480</v>
      </c>
      <c r="Q694" s="32">
        <f>IF(M694&lt;&gt;"",IF(O694&lt;&gt;0,O694,P694),0)</f>
        <v>1788480</v>
      </c>
      <c r="R694" s="7">
        <f>Table1[[#This Row],[Số còn phải thu ĐK]]+Table1[[#This Row],[Giá Trị HD sau CK]]-Table1[[#This Row],[Số tiền đã thu]]</f>
        <v>0</v>
      </c>
      <c r="S694" s="6">
        <f>IF(Table1[[#This Row],[Ngày hóa đơn]]&lt;&gt;"",Table1[[#This Row],[Ngày hóa đơn]],IF(Table1[[#This Row],[Ngày hạch toán]]&lt;&gt;"",Table1[[#This Row],[Ngày hạch toán]],""))</f>
        <v>46112</v>
      </c>
      <c r="T694" s="7"/>
      <c r="U694" s="6">
        <f>IF(Table1[[#This Row],[Ngày tính CN]]="","",S694+T694)</f>
        <v>46112</v>
      </c>
      <c r="V694" s="32">
        <f ca="1">IF(Table1[[#This Row],[Hạn thanh toán]]="","",IF((U694-NOW())&lt;0,0,(U694-NOW())))</f>
        <v>0</v>
      </c>
      <c r="W694" s="32"/>
      <c r="X694" s="32" t="str">
        <f ca="1">IF(OR(U694="",R694=0),"",IF((U694-NOW())&lt;0,-(U694-NOW()),0))</f>
        <v/>
      </c>
      <c r="Y694" s="2" t="str">
        <f>IF(R694=0,"Đã thanh toán",IF(X694="","",IF(X694&lt;=0,"Chưa đến hạn thanh toán",IF(X694&lt;=30,"Nợ quá hạn 30 ngày",IF(X694&lt;=60,"Nợ quá hạn từ 30 ngày đến 60 ngày",IF(X694&lt;=90,"Nợ quá hạn từ 60 ngày đến 90 ngày",IF(X694&lt;=120,"Nợ quá hạn từ 90 ngày đến 120 ngày","Nợ quá hạn hơn 120 ngày có khả năng mất thanh toán")))))))</f>
        <v>Đã thanh toán</v>
      </c>
      <c r="Z694" s="42">
        <f>IF(S694="","",S694)</f>
        <v>46112</v>
      </c>
      <c r="AA694" s="42">
        <f>IF(M694="","",M694)</f>
        <v>46153</v>
      </c>
      <c r="AD694" s="2" t="str">
        <f>VLOOKUP($A694,MA_KH!$A:$Q,MA_KH!O$1,0)</f>
        <v>MEGA</v>
      </c>
      <c r="AE694" s="2" t="str">
        <f>VLOOKUP($A694,MA_KH!$A:$Q,MA_KH!P$1,0)</f>
        <v>CÔNG TY TNHH MM MEGA MARKET (VIỆT NAM)</v>
      </c>
    </row>
    <row r="695" spans="1:31" ht="25.5" customHeight="1">
      <c r="A695" s="54" t="s">
        <v>16287</v>
      </c>
      <c r="B695" s="54" t="s">
        <v>253</v>
      </c>
      <c r="C695" s="55">
        <v>46107</v>
      </c>
      <c r="D695" s="54" t="s">
        <v>17719</v>
      </c>
      <c r="E695" s="55">
        <v>46107</v>
      </c>
      <c r="F695" s="54" t="s">
        <v>19527</v>
      </c>
      <c r="G695" s="54" t="s">
        <v>17274</v>
      </c>
      <c r="H695" s="56">
        <v>2386643</v>
      </c>
      <c r="I695" s="63">
        <v>0</v>
      </c>
      <c r="J695" s="56">
        <v>190931</v>
      </c>
      <c r="K695" s="65">
        <v>2577574</v>
      </c>
      <c r="L695" s="64" t="s">
        <v>17238</v>
      </c>
      <c r="M695" s="6">
        <v>46122</v>
      </c>
      <c r="O695" s="32">
        <f>IF(Table1[[#This Row],[Phân loại]]="Tồn đầu kỳ",Table1[[#This Row],[Tổng giá trị]],0)</f>
        <v>0</v>
      </c>
      <c r="P695" s="7">
        <f>IF(Table1[[#This Row],[Số còn phải thu ĐK]]&lt;&gt;0,0,IF(Table1[[#This Row],[Phân loại]]="Bán hàng",Table1[[#This Row],[Tổng giá trị]],-Table1[[#This Row],[Tổng giá trị]]))</f>
        <v>-2577574</v>
      </c>
      <c r="Q695" s="32">
        <f>IF(M695&lt;&gt;"",IF(O695&lt;&gt;0,O695,P695),0)</f>
        <v>-2577574</v>
      </c>
      <c r="R695" s="7">
        <f>Table1[[#This Row],[Số còn phải thu ĐK]]+Table1[[#This Row],[Giá Trị HD sau CK]]-Table1[[#This Row],[Số tiền đã thu]]</f>
        <v>0</v>
      </c>
      <c r="S695" s="6">
        <f>IF(Table1[[#This Row],[Ngày hóa đơn]]&lt;&gt;"",Table1[[#This Row],[Ngày hóa đơn]],IF(Table1[[#This Row],[Ngày hạch toán]]&lt;&gt;"",Table1[[#This Row],[Ngày hạch toán]],""))</f>
        <v>46107</v>
      </c>
      <c r="T695" s="7"/>
      <c r="U695" s="6">
        <f>IF(Table1[[#This Row],[Ngày tính CN]]="","",S695+T695)</f>
        <v>46107</v>
      </c>
      <c r="V695" s="32">
        <f ca="1">IF(Table1[[#This Row],[Hạn thanh toán]]="","",IF((U695-NOW())&lt;0,0,(U695-NOW())))</f>
        <v>0</v>
      </c>
      <c r="W695" s="32"/>
      <c r="X695" s="32" t="str">
        <f ca="1">IF(OR(U695="",R695=0),"",IF((U695-NOW())&lt;0,-(U695-NOW()),0))</f>
        <v/>
      </c>
      <c r="Y695" s="2" t="str">
        <f>IF(R695=0,"Đã thanh toán",IF(X695="","",IF(X695&lt;=0,"Chưa đến hạn thanh toán",IF(X695&lt;=30,"Nợ quá hạn 30 ngày",IF(X695&lt;=60,"Nợ quá hạn từ 30 ngày đến 60 ngày",IF(X695&lt;=90,"Nợ quá hạn từ 60 ngày đến 90 ngày",IF(X695&lt;=120,"Nợ quá hạn từ 90 ngày đến 120 ngày","Nợ quá hạn hơn 120 ngày có khả năng mất thanh toán")))))))</f>
        <v>Đã thanh toán</v>
      </c>
      <c r="Z695" s="42">
        <f>IF(S695="","",S695)</f>
        <v>46107</v>
      </c>
      <c r="AA695" s="42">
        <f>IF(M695="","",M695)</f>
        <v>46122</v>
      </c>
      <c r="AD695" s="2" t="str">
        <f>VLOOKUP($A695,MA_KH!$A:$Q,MA_KH!O$1,0)</f>
        <v>MEGA</v>
      </c>
      <c r="AE695" s="2" t="str">
        <f>VLOOKUP($A695,MA_KH!$A:$Q,MA_KH!P$1,0)</f>
        <v>CÔNG TY TNHH MM MEGA MARKET (VIỆT NAM)</v>
      </c>
    </row>
    <row r="696" spans="1:31" ht="25.5" customHeight="1">
      <c r="A696" s="54" t="s">
        <v>16294</v>
      </c>
      <c r="B696" s="54" t="s">
        <v>259</v>
      </c>
      <c r="C696" s="55">
        <v>46107</v>
      </c>
      <c r="D696" s="54" t="s">
        <v>17720</v>
      </c>
      <c r="E696" s="55">
        <v>46107</v>
      </c>
      <c r="F696" s="54" t="s">
        <v>19528</v>
      </c>
      <c r="G696" s="54" t="s">
        <v>16821</v>
      </c>
      <c r="H696" s="56">
        <v>1875992</v>
      </c>
      <c r="I696" s="63">
        <v>0</v>
      </c>
      <c r="J696" s="56">
        <v>150079</v>
      </c>
      <c r="K696" s="65">
        <v>2026071</v>
      </c>
      <c r="L696" s="64" t="s">
        <v>17238</v>
      </c>
      <c r="M696" s="6">
        <v>46122</v>
      </c>
      <c r="O696" s="32">
        <f>IF(Table1[[#This Row],[Phân loại]]="Tồn đầu kỳ",Table1[[#This Row],[Tổng giá trị]],0)</f>
        <v>0</v>
      </c>
      <c r="P696" s="7">
        <f>IF(Table1[[#This Row],[Số còn phải thu ĐK]]&lt;&gt;0,0,IF(Table1[[#This Row],[Phân loại]]="Bán hàng",Table1[[#This Row],[Tổng giá trị]],-Table1[[#This Row],[Tổng giá trị]]))</f>
        <v>-2026071</v>
      </c>
      <c r="Q696" s="32">
        <f>IF(M696&lt;&gt;"",IF(O696&lt;&gt;0,O696,P696),0)</f>
        <v>-2026071</v>
      </c>
      <c r="R696" s="7">
        <f>Table1[[#This Row],[Số còn phải thu ĐK]]+Table1[[#This Row],[Giá Trị HD sau CK]]-Table1[[#This Row],[Số tiền đã thu]]</f>
        <v>0</v>
      </c>
      <c r="S696" s="6">
        <f>IF(Table1[[#This Row],[Ngày hóa đơn]]&lt;&gt;"",Table1[[#This Row],[Ngày hóa đơn]],IF(Table1[[#This Row],[Ngày hạch toán]]&lt;&gt;"",Table1[[#This Row],[Ngày hạch toán]],""))</f>
        <v>46107</v>
      </c>
      <c r="T696" s="7"/>
      <c r="U696" s="6">
        <f>IF(Table1[[#This Row],[Ngày tính CN]]="","",S696+T696)</f>
        <v>46107</v>
      </c>
      <c r="V696" s="32">
        <f ca="1">IF(Table1[[#This Row],[Hạn thanh toán]]="","",IF((U696-NOW())&lt;0,0,(U696-NOW())))</f>
        <v>0</v>
      </c>
      <c r="W696" s="32"/>
      <c r="X696" s="32" t="str">
        <f ca="1">IF(OR(U696="",R696=0),"",IF((U696-NOW())&lt;0,-(U696-NOW()),0))</f>
        <v/>
      </c>
      <c r="Y696" s="2" t="str">
        <f>IF(R696=0,"Đã thanh toán",IF(X696="","",IF(X696&lt;=0,"Chưa đến hạn thanh toán",IF(X696&lt;=30,"Nợ quá hạn 30 ngày",IF(X696&lt;=60,"Nợ quá hạn từ 30 ngày đến 60 ngày",IF(X696&lt;=90,"Nợ quá hạn từ 60 ngày đến 90 ngày",IF(X696&lt;=120,"Nợ quá hạn từ 90 ngày đến 120 ngày","Nợ quá hạn hơn 120 ngày có khả năng mất thanh toán")))))))</f>
        <v>Đã thanh toán</v>
      </c>
      <c r="Z696" s="42">
        <f>IF(S696="","",S696)</f>
        <v>46107</v>
      </c>
      <c r="AA696" s="42">
        <f>IF(M696="","",M696)</f>
        <v>46122</v>
      </c>
      <c r="AD696" s="2" t="str">
        <f>VLOOKUP($A696,MA_KH!$A:$Q,MA_KH!O$1,0)</f>
        <v>MEGA</v>
      </c>
      <c r="AE696" s="2" t="str">
        <f>VLOOKUP($A696,MA_KH!$A:$Q,MA_KH!P$1,0)</f>
        <v>CÔNG TY TNHH MM MEGA MARKET (VIỆT NAM)</v>
      </c>
    </row>
    <row r="697" spans="1:31" ht="25.5" customHeight="1">
      <c r="A697" s="54" t="s">
        <v>16294</v>
      </c>
      <c r="B697" s="54" t="s">
        <v>259</v>
      </c>
      <c r="C697" s="55">
        <v>46107</v>
      </c>
      <c r="D697" s="54" t="s">
        <v>17721</v>
      </c>
      <c r="E697" s="55">
        <v>46107</v>
      </c>
      <c r="F697" s="54" t="s">
        <v>19529</v>
      </c>
      <c r="G697" s="54" t="s">
        <v>16821</v>
      </c>
      <c r="H697" s="56">
        <v>828000</v>
      </c>
      <c r="I697" s="63">
        <v>0</v>
      </c>
      <c r="J697" s="56">
        <v>66240</v>
      </c>
      <c r="K697" s="65">
        <v>894240</v>
      </c>
      <c r="L697" s="64" t="s">
        <v>17238</v>
      </c>
      <c r="M697" s="6">
        <v>46122</v>
      </c>
      <c r="O697" s="32">
        <f>IF(Table1[[#This Row],[Phân loại]]="Tồn đầu kỳ",Table1[[#This Row],[Tổng giá trị]],0)</f>
        <v>0</v>
      </c>
      <c r="P697" s="7">
        <f>IF(Table1[[#This Row],[Số còn phải thu ĐK]]&lt;&gt;0,0,IF(Table1[[#This Row],[Phân loại]]="Bán hàng",Table1[[#This Row],[Tổng giá trị]],-Table1[[#This Row],[Tổng giá trị]]))</f>
        <v>-894240</v>
      </c>
      <c r="Q697" s="32">
        <f>IF(M697&lt;&gt;"",IF(O697&lt;&gt;0,O697,P697),0)</f>
        <v>-894240</v>
      </c>
      <c r="R697" s="7">
        <f>Table1[[#This Row],[Số còn phải thu ĐK]]+Table1[[#This Row],[Giá Trị HD sau CK]]-Table1[[#This Row],[Số tiền đã thu]]</f>
        <v>0</v>
      </c>
      <c r="S697" s="6">
        <f>IF(Table1[[#This Row],[Ngày hóa đơn]]&lt;&gt;"",Table1[[#This Row],[Ngày hóa đơn]],IF(Table1[[#This Row],[Ngày hạch toán]]&lt;&gt;"",Table1[[#This Row],[Ngày hạch toán]],""))</f>
        <v>46107</v>
      </c>
      <c r="T697" s="7"/>
      <c r="U697" s="6">
        <f>IF(Table1[[#This Row],[Ngày tính CN]]="","",S697+T697)</f>
        <v>46107</v>
      </c>
      <c r="V697" s="32">
        <f ca="1">IF(Table1[[#This Row],[Hạn thanh toán]]="","",IF((U697-NOW())&lt;0,0,(U697-NOW())))</f>
        <v>0</v>
      </c>
      <c r="W697" s="32"/>
      <c r="X697" s="32" t="str">
        <f ca="1">IF(OR(U697="",R697=0),"",IF((U697-NOW())&lt;0,-(U697-NOW()),0))</f>
        <v/>
      </c>
      <c r="Y697" s="2" t="str">
        <f>IF(R697=0,"Đã thanh toán",IF(X697="","",IF(X697&lt;=0,"Chưa đến hạn thanh toán",IF(X697&lt;=30,"Nợ quá hạn 30 ngày",IF(X697&lt;=60,"Nợ quá hạn từ 30 ngày đến 60 ngày",IF(X697&lt;=90,"Nợ quá hạn từ 60 ngày đến 90 ngày",IF(X697&lt;=120,"Nợ quá hạn từ 90 ngày đến 120 ngày","Nợ quá hạn hơn 120 ngày có khả năng mất thanh toán")))))))</f>
        <v>Đã thanh toán</v>
      </c>
      <c r="Z697" s="42">
        <f>IF(S697="","",S697)</f>
        <v>46107</v>
      </c>
      <c r="AA697" s="42">
        <f>IF(M697="","",M697)</f>
        <v>46122</v>
      </c>
      <c r="AD697" s="2" t="str">
        <f>VLOOKUP($A697,MA_KH!$A:$Q,MA_KH!O$1,0)</f>
        <v>MEGA</v>
      </c>
      <c r="AE697" s="2" t="str">
        <f>VLOOKUP($A697,MA_KH!$A:$Q,MA_KH!P$1,0)</f>
        <v>CÔNG TY TNHH MM MEGA MARKET (VIỆT NAM)</v>
      </c>
    </row>
    <row r="698" spans="1:31" ht="25.5" customHeight="1">
      <c r="A698" s="54" t="s">
        <v>16293</v>
      </c>
      <c r="B698" s="54" t="s">
        <v>386</v>
      </c>
      <c r="C698" s="55">
        <v>46107</v>
      </c>
      <c r="D698" s="54" t="s">
        <v>17722</v>
      </c>
      <c r="E698" s="55">
        <v>46107</v>
      </c>
      <c r="F698" s="54" t="s">
        <v>19329</v>
      </c>
      <c r="G698" s="54" t="s">
        <v>16859</v>
      </c>
      <c r="H698" s="56">
        <v>1570000</v>
      </c>
      <c r="I698" s="63">
        <v>0</v>
      </c>
      <c r="J698" s="56">
        <v>125600</v>
      </c>
      <c r="K698" s="65">
        <v>1695600</v>
      </c>
      <c r="L698" s="64" t="s">
        <v>17238</v>
      </c>
      <c r="M698" s="6">
        <v>46122</v>
      </c>
      <c r="O698" s="32">
        <f>IF(Table1[[#This Row],[Phân loại]]="Tồn đầu kỳ",Table1[[#This Row],[Tổng giá trị]],0)</f>
        <v>0</v>
      </c>
      <c r="P698" s="7">
        <f>IF(Table1[[#This Row],[Số còn phải thu ĐK]]&lt;&gt;0,0,IF(Table1[[#This Row],[Phân loại]]="Bán hàng",Table1[[#This Row],[Tổng giá trị]],-Table1[[#This Row],[Tổng giá trị]]))</f>
        <v>-1695600</v>
      </c>
      <c r="Q698" s="32">
        <f>IF(M698&lt;&gt;"",IF(O698&lt;&gt;0,O698,P698),0)</f>
        <v>-1695600</v>
      </c>
      <c r="R698" s="7">
        <f>Table1[[#This Row],[Số còn phải thu ĐK]]+Table1[[#This Row],[Giá Trị HD sau CK]]-Table1[[#This Row],[Số tiền đã thu]]</f>
        <v>0</v>
      </c>
      <c r="S698" s="6">
        <f>IF(Table1[[#This Row],[Ngày hóa đơn]]&lt;&gt;"",Table1[[#This Row],[Ngày hóa đơn]],IF(Table1[[#This Row],[Ngày hạch toán]]&lt;&gt;"",Table1[[#This Row],[Ngày hạch toán]],""))</f>
        <v>46107</v>
      </c>
      <c r="T698" s="7"/>
      <c r="U698" s="6">
        <f>IF(Table1[[#This Row],[Ngày tính CN]]="","",S698+T698)</f>
        <v>46107</v>
      </c>
      <c r="V698" s="32">
        <f ca="1">IF(Table1[[#This Row],[Hạn thanh toán]]="","",IF((U698-NOW())&lt;0,0,(U698-NOW())))</f>
        <v>0</v>
      </c>
      <c r="W698" s="32"/>
      <c r="X698" s="32" t="str">
        <f ca="1">IF(OR(U698="",R698=0),"",IF((U698-NOW())&lt;0,-(U698-NOW()),0))</f>
        <v/>
      </c>
      <c r="Y698" s="2" t="str">
        <f>IF(R698=0,"Đã thanh toán",IF(X698="","",IF(X698&lt;=0,"Chưa đến hạn thanh toán",IF(X698&lt;=30,"Nợ quá hạn 30 ngày",IF(X698&lt;=60,"Nợ quá hạn từ 30 ngày đến 60 ngày",IF(X698&lt;=90,"Nợ quá hạn từ 60 ngày đến 90 ngày",IF(X698&lt;=120,"Nợ quá hạn từ 90 ngày đến 120 ngày","Nợ quá hạn hơn 120 ngày có khả năng mất thanh toán")))))))</f>
        <v>Đã thanh toán</v>
      </c>
      <c r="Z698" s="42">
        <f>IF(S698="","",S698)</f>
        <v>46107</v>
      </c>
      <c r="AA698" s="42">
        <f>IF(M698="","",M698)</f>
        <v>46122</v>
      </c>
      <c r="AD698" s="2" t="str">
        <f>VLOOKUP($A698,MA_KH!$A:$Q,MA_KH!O$1,0)</f>
        <v>MEGA</v>
      </c>
      <c r="AE698" s="2" t="str">
        <f>VLOOKUP($A698,MA_KH!$A:$Q,MA_KH!P$1,0)</f>
        <v>CÔNG TY TNHH MM MEGA MARKET (VIỆT NAM)</v>
      </c>
    </row>
    <row r="699" spans="1:31" ht="25.5" customHeight="1">
      <c r="A699" s="54" t="s">
        <v>16290</v>
      </c>
      <c r="B699" s="54" t="s">
        <v>192</v>
      </c>
      <c r="C699" s="55">
        <v>46107</v>
      </c>
      <c r="D699" s="54" t="s">
        <v>17723</v>
      </c>
      <c r="E699" s="55">
        <v>46107</v>
      </c>
      <c r="F699" s="54" t="s">
        <v>19307</v>
      </c>
      <c r="G699" s="54" t="s">
        <v>17172</v>
      </c>
      <c r="H699" s="56">
        <v>751040</v>
      </c>
      <c r="I699" s="63">
        <v>0</v>
      </c>
      <c r="J699" s="56">
        <v>60084</v>
      </c>
      <c r="K699" s="65">
        <v>811124</v>
      </c>
      <c r="L699" s="64" t="s">
        <v>17238</v>
      </c>
      <c r="M699" s="6">
        <v>46122</v>
      </c>
      <c r="O699" s="32">
        <f>IF(Table1[[#This Row],[Phân loại]]="Tồn đầu kỳ",Table1[[#This Row],[Tổng giá trị]],0)</f>
        <v>0</v>
      </c>
      <c r="P699" s="7">
        <f>IF(Table1[[#This Row],[Số còn phải thu ĐK]]&lt;&gt;0,0,IF(Table1[[#This Row],[Phân loại]]="Bán hàng",Table1[[#This Row],[Tổng giá trị]],-Table1[[#This Row],[Tổng giá trị]]))</f>
        <v>-811124</v>
      </c>
      <c r="Q699" s="32">
        <f>IF(M699&lt;&gt;"",IF(O699&lt;&gt;0,O699,P699),0)</f>
        <v>-811124</v>
      </c>
      <c r="R699" s="7">
        <f>Table1[[#This Row],[Số còn phải thu ĐK]]+Table1[[#This Row],[Giá Trị HD sau CK]]-Table1[[#This Row],[Số tiền đã thu]]</f>
        <v>0</v>
      </c>
      <c r="S699" s="6">
        <f>IF(Table1[[#This Row],[Ngày hóa đơn]]&lt;&gt;"",Table1[[#This Row],[Ngày hóa đơn]],IF(Table1[[#This Row],[Ngày hạch toán]]&lt;&gt;"",Table1[[#This Row],[Ngày hạch toán]],""))</f>
        <v>46107</v>
      </c>
      <c r="T699" s="7"/>
      <c r="U699" s="6">
        <f>IF(Table1[[#This Row],[Ngày tính CN]]="","",S699+T699)</f>
        <v>46107</v>
      </c>
      <c r="V699" s="32">
        <f ca="1">IF(Table1[[#This Row],[Hạn thanh toán]]="","",IF((U699-NOW())&lt;0,0,(U699-NOW())))</f>
        <v>0</v>
      </c>
      <c r="W699" s="32"/>
      <c r="X699" s="32" t="str">
        <f ca="1">IF(OR(U699="",R699=0),"",IF((U699-NOW())&lt;0,-(U699-NOW()),0))</f>
        <v/>
      </c>
      <c r="Y699" s="2" t="str">
        <f>IF(R699=0,"Đã thanh toán",IF(X699="","",IF(X699&lt;=0,"Chưa đến hạn thanh toán",IF(X699&lt;=30,"Nợ quá hạn 30 ngày",IF(X699&lt;=60,"Nợ quá hạn từ 30 ngày đến 60 ngày",IF(X699&lt;=90,"Nợ quá hạn từ 60 ngày đến 90 ngày",IF(X699&lt;=120,"Nợ quá hạn từ 90 ngày đến 120 ngày","Nợ quá hạn hơn 120 ngày có khả năng mất thanh toán")))))))</f>
        <v>Đã thanh toán</v>
      </c>
      <c r="Z699" s="42">
        <f>IF(S699="","",S699)</f>
        <v>46107</v>
      </c>
      <c r="AA699" s="42">
        <f>IF(M699="","",M699)</f>
        <v>46122</v>
      </c>
      <c r="AD699" s="2" t="str">
        <f>VLOOKUP($A699,MA_KH!$A:$Q,MA_KH!O$1,0)</f>
        <v>MEGA</v>
      </c>
      <c r="AE699" s="2" t="str">
        <f>VLOOKUP($A699,MA_KH!$A:$Q,MA_KH!P$1,0)</f>
        <v>CÔNG TY TNHH MM MEGA MARKET (VIỆT NAM)</v>
      </c>
    </row>
    <row r="700" spans="1:31" ht="25.5" customHeight="1">
      <c r="A700" s="54" t="s">
        <v>16288</v>
      </c>
      <c r="B700" s="54" t="s">
        <v>294</v>
      </c>
      <c r="C700" s="55">
        <v>46107</v>
      </c>
      <c r="D700" s="54" t="s">
        <v>17724</v>
      </c>
      <c r="E700" s="55">
        <v>46107</v>
      </c>
      <c r="F700" s="54" t="s">
        <v>19404</v>
      </c>
      <c r="G700" s="54" t="s">
        <v>17177</v>
      </c>
      <c r="H700" s="56">
        <v>1013296</v>
      </c>
      <c r="I700" s="63">
        <v>0</v>
      </c>
      <c r="J700" s="56">
        <v>81063</v>
      </c>
      <c r="K700" s="65">
        <v>1094359</v>
      </c>
      <c r="L700" s="64" t="s">
        <v>17238</v>
      </c>
      <c r="M700" s="6">
        <v>46122</v>
      </c>
      <c r="O700" s="32">
        <f>IF(Table1[[#This Row],[Phân loại]]="Tồn đầu kỳ",Table1[[#This Row],[Tổng giá trị]],0)</f>
        <v>0</v>
      </c>
      <c r="P700" s="7">
        <f>IF(Table1[[#This Row],[Số còn phải thu ĐK]]&lt;&gt;0,0,IF(Table1[[#This Row],[Phân loại]]="Bán hàng",Table1[[#This Row],[Tổng giá trị]],-Table1[[#This Row],[Tổng giá trị]]))</f>
        <v>-1094359</v>
      </c>
      <c r="Q700" s="32">
        <f>IF(M700&lt;&gt;"",IF(O700&lt;&gt;0,O700,P700),0)</f>
        <v>-1094359</v>
      </c>
      <c r="R700" s="7">
        <f>Table1[[#This Row],[Số còn phải thu ĐK]]+Table1[[#This Row],[Giá Trị HD sau CK]]-Table1[[#This Row],[Số tiền đã thu]]</f>
        <v>0</v>
      </c>
      <c r="S700" s="6">
        <f>IF(Table1[[#This Row],[Ngày hóa đơn]]&lt;&gt;"",Table1[[#This Row],[Ngày hóa đơn]],IF(Table1[[#This Row],[Ngày hạch toán]]&lt;&gt;"",Table1[[#This Row],[Ngày hạch toán]],""))</f>
        <v>46107</v>
      </c>
      <c r="T700" s="7"/>
      <c r="U700" s="6">
        <f>IF(Table1[[#This Row],[Ngày tính CN]]="","",S700+T700)</f>
        <v>46107</v>
      </c>
      <c r="V700" s="32">
        <f ca="1">IF(Table1[[#This Row],[Hạn thanh toán]]="","",IF((U700-NOW())&lt;0,0,(U700-NOW())))</f>
        <v>0</v>
      </c>
      <c r="W700" s="32"/>
      <c r="X700" s="32" t="str">
        <f ca="1">IF(OR(U700="",R700=0),"",IF((U700-NOW())&lt;0,-(U700-NOW()),0))</f>
        <v/>
      </c>
      <c r="Y700" s="2" t="str">
        <f>IF(R700=0,"Đã thanh toán",IF(X700="","",IF(X700&lt;=0,"Chưa đến hạn thanh toán",IF(X700&lt;=30,"Nợ quá hạn 30 ngày",IF(X700&lt;=60,"Nợ quá hạn từ 30 ngày đến 60 ngày",IF(X700&lt;=90,"Nợ quá hạn từ 60 ngày đến 90 ngày",IF(X700&lt;=120,"Nợ quá hạn từ 90 ngày đến 120 ngày","Nợ quá hạn hơn 120 ngày có khả năng mất thanh toán")))))))</f>
        <v>Đã thanh toán</v>
      </c>
      <c r="Z700" s="42">
        <f>IF(S700="","",S700)</f>
        <v>46107</v>
      </c>
      <c r="AA700" s="42">
        <f>IF(M700="","",M700)</f>
        <v>46122</v>
      </c>
      <c r="AD700" s="2" t="str">
        <f>VLOOKUP($A700,MA_KH!$A:$Q,MA_KH!O$1,0)</f>
        <v>MEGA</v>
      </c>
      <c r="AE700" s="2" t="str">
        <f>VLOOKUP($A700,MA_KH!$A:$Q,MA_KH!P$1,0)</f>
        <v>CÔNG TY TNHH MM MEGA MARKET (VIỆT NAM)</v>
      </c>
    </row>
    <row r="701" spans="1:31" ht="25.5" customHeight="1">
      <c r="A701" s="54" t="s">
        <v>16308</v>
      </c>
      <c r="B701" s="54" t="s">
        <v>194</v>
      </c>
      <c r="C701" s="55">
        <v>46107</v>
      </c>
      <c r="D701" s="54" t="s">
        <v>17725</v>
      </c>
      <c r="E701" s="55">
        <v>46107</v>
      </c>
      <c r="F701" s="54" t="s">
        <v>19427</v>
      </c>
      <c r="G701" s="54" t="s">
        <v>16886</v>
      </c>
      <c r="H701" s="56">
        <v>2433687</v>
      </c>
      <c r="I701" s="63">
        <v>0</v>
      </c>
      <c r="J701" s="56">
        <v>194694</v>
      </c>
      <c r="K701" s="65">
        <v>2628381</v>
      </c>
      <c r="L701" s="64" t="s">
        <v>17238</v>
      </c>
      <c r="M701" s="6">
        <v>46122</v>
      </c>
      <c r="O701" s="32">
        <f>IF(Table1[[#This Row],[Phân loại]]="Tồn đầu kỳ",Table1[[#This Row],[Tổng giá trị]],0)</f>
        <v>0</v>
      </c>
      <c r="P701" s="7">
        <f>IF(Table1[[#This Row],[Số còn phải thu ĐK]]&lt;&gt;0,0,IF(Table1[[#This Row],[Phân loại]]="Bán hàng",Table1[[#This Row],[Tổng giá trị]],-Table1[[#This Row],[Tổng giá trị]]))</f>
        <v>-2628381</v>
      </c>
      <c r="Q701" s="32">
        <f>IF(M701&lt;&gt;"",IF(O701&lt;&gt;0,O701,P701),0)</f>
        <v>-2628381</v>
      </c>
      <c r="R701" s="7">
        <f>Table1[[#This Row],[Số còn phải thu ĐK]]+Table1[[#This Row],[Giá Trị HD sau CK]]-Table1[[#This Row],[Số tiền đã thu]]</f>
        <v>0</v>
      </c>
      <c r="S701" s="6">
        <f>IF(Table1[[#This Row],[Ngày hóa đơn]]&lt;&gt;"",Table1[[#This Row],[Ngày hóa đơn]],IF(Table1[[#This Row],[Ngày hạch toán]]&lt;&gt;"",Table1[[#This Row],[Ngày hạch toán]],""))</f>
        <v>46107</v>
      </c>
      <c r="T701" s="7"/>
      <c r="U701" s="6">
        <f>IF(Table1[[#This Row],[Ngày tính CN]]="","",S701+T701)</f>
        <v>46107</v>
      </c>
      <c r="V701" s="32">
        <f ca="1">IF(Table1[[#This Row],[Hạn thanh toán]]="","",IF((U701-NOW())&lt;0,0,(U701-NOW())))</f>
        <v>0</v>
      </c>
      <c r="W701" s="32"/>
      <c r="X701" s="32" t="str">
        <f ca="1">IF(OR(U701="",R701=0),"",IF((U701-NOW())&lt;0,-(U701-NOW()),0))</f>
        <v/>
      </c>
      <c r="Y701" s="2" t="str">
        <f>IF(R701=0,"Đã thanh toán",IF(X701="","",IF(X701&lt;=0,"Chưa đến hạn thanh toán",IF(X701&lt;=30,"Nợ quá hạn 30 ngày",IF(X701&lt;=60,"Nợ quá hạn từ 30 ngày đến 60 ngày",IF(X701&lt;=90,"Nợ quá hạn từ 60 ngày đến 90 ngày",IF(X701&lt;=120,"Nợ quá hạn từ 90 ngày đến 120 ngày","Nợ quá hạn hơn 120 ngày có khả năng mất thanh toán")))))))</f>
        <v>Đã thanh toán</v>
      </c>
      <c r="Z701" s="42">
        <f>IF(S701="","",S701)</f>
        <v>46107</v>
      </c>
      <c r="AA701" s="42">
        <f>IF(M701="","",M701)</f>
        <v>46122</v>
      </c>
      <c r="AD701" s="2" t="str">
        <f>VLOOKUP($A701,MA_KH!$A:$Q,MA_KH!O$1,0)</f>
        <v>MEGA</v>
      </c>
      <c r="AE701" s="2" t="str">
        <f>VLOOKUP($A701,MA_KH!$A:$Q,MA_KH!P$1,0)</f>
        <v>CÔNG TY TNHH MM MEGA MARKET (VIỆT NAM)</v>
      </c>
    </row>
    <row r="702" spans="1:31" ht="25.5" customHeight="1">
      <c r="A702" s="54" t="s">
        <v>16308</v>
      </c>
      <c r="B702" s="54" t="s">
        <v>194</v>
      </c>
      <c r="C702" s="55">
        <v>46107</v>
      </c>
      <c r="D702" s="54" t="s">
        <v>17726</v>
      </c>
      <c r="E702" s="55">
        <v>46107</v>
      </c>
      <c r="F702" s="54" t="s">
        <v>19530</v>
      </c>
      <c r="G702" s="54" t="s">
        <v>16886</v>
      </c>
      <c r="H702" s="56">
        <v>585978</v>
      </c>
      <c r="I702" s="63">
        <v>0</v>
      </c>
      <c r="J702" s="56">
        <v>46879</v>
      </c>
      <c r="K702" s="65">
        <v>632857</v>
      </c>
      <c r="L702" s="64" t="s">
        <v>17238</v>
      </c>
      <c r="M702" s="6">
        <v>46122</v>
      </c>
      <c r="O702" s="32">
        <f>IF(Table1[[#This Row],[Phân loại]]="Tồn đầu kỳ",Table1[[#This Row],[Tổng giá trị]],0)</f>
        <v>0</v>
      </c>
      <c r="P702" s="7">
        <f>IF(Table1[[#This Row],[Số còn phải thu ĐK]]&lt;&gt;0,0,IF(Table1[[#This Row],[Phân loại]]="Bán hàng",Table1[[#This Row],[Tổng giá trị]],-Table1[[#This Row],[Tổng giá trị]]))</f>
        <v>-632857</v>
      </c>
      <c r="Q702" s="32">
        <f>IF(M702&lt;&gt;"",IF(O702&lt;&gt;0,O702,P702),0)</f>
        <v>-632857</v>
      </c>
      <c r="R702" s="7">
        <f>Table1[[#This Row],[Số còn phải thu ĐK]]+Table1[[#This Row],[Giá Trị HD sau CK]]-Table1[[#This Row],[Số tiền đã thu]]</f>
        <v>0</v>
      </c>
      <c r="S702" s="6">
        <f>IF(Table1[[#This Row],[Ngày hóa đơn]]&lt;&gt;"",Table1[[#This Row],[Ngày hóa đơn]],IF(Table1[[#This Row],[Ngày hạch toán]]&lt;&gt;"",Table1[[#This Row],[Ngày hạch toán]],""))</f>
        <v>46107</v>
      </c>
      <c r="T702" s="7"/>
      <c r="U702" s="6">
        <f>IF(Table1[[#This Row],[Ngày tính CN]]="","",S702+T702)</f>
        <v>46107</v>
      </c>
      <c r="V702" s="32">
        <f ca="1">IF(Table1[[#This Row],[Hạn thanh toán]]="","",IF((U702-NOW())&lt;0,0,(U702-NOW())))</f>
        <v>0</v>
      </c>
      <c r="W702" s="32"/>
      <c r="X702" s="32" t="str">
        <f ca="1">IF(OR(U702="",R702=0),"",IF((U702-NOW())&lt;0,-(U702-NOW()),0))</f>
        <v/>
      </c>
      <c r="Y702" s="2" t="str">
        <f>IF(R702=0,"Đã thanh toán",IF(X702="","",IF(X702&lt;=0,"Chưa đến hạn thanh toán",IF(X702&lt;=30,"Nợ quá hạn 30 ngày",IF(X702&lt;=60,"Nợ quá hạn từ 30 ngày đến 60 ngày",IF(X702&lt;=90,"Nợ quá hạn từ 60 ngày đến 90 ngày",IF(X702&lt;=120,"Nợ quá hạn từ 90 ngày đến 120 ngày","Nợ quá hạn hơn 120 ngày có khả năng mất thanh toán")))))))</f>
        <v>Đã thanh toán</v>
      </c>
      <c r="Z702" s="42">
        <f>IF(S702="","",S702)</f>
        <v>46107</v>
      </c>
      <c r="AA702" s="42">
        <f>IF(M702="","",M702)</f>
        <v>46122</v>
      </c>
      <c r="AD702" s="2" t="str">
        <f>VLOOKUP($A702,MA_KH!$A:$Q,MA_KH!O$1,0)</f>
        <v>MEGA</v>
      </c>
      <c r="AE702" s="2" t="str">
        <f>VLOOKUP($A702,MA_KH!$A:$Q,MA_KH!P$1,0)</f>
        <v>CÔNG TY TNHH MM MEGA MARKET (VIỆT NAM)</v>
      </c>
    </row>
    <row r="703" spans="1:31" ht="25.5" customHeight="1">
      <c r="A703" s="54" t="s">
        <v>16295</v>
      </c>
      <c r="B703" s="54" t="s">
        <v>198</v>
      </c>
      <c r="C703" s="55">
        <v>46107</v>
      </c>
      <c r="D703" s="54" t="s">
        <v>17727</v>
      </c>
      <c r="E703" s="55">
        <v>46107</v>
      </c>
      <c r="F703" s="54" t="s">
        <v>19531</v>
      </c>
      <c r="G703" s="54" t="s">
        <v>16990</v>
      </c>
      <c r="H703" s="56">
        <v>736000</v>
      </c>
      <c r="I703" s="63">
        <v>0</v>
      </c>
      <c r="J703" s="56">
        <v>58880</v>
      </c>
      <c r="K703" s="65">
        <v>794880</v>
      </c>
      <c r="L703" s="64" t="s">
        <v>17238</v>
      </c>
      <c r="M703" s="6">
        <v>46122</v>
      </c>
      <c r="O703" s="32">
        <f>IF(Table1[[#This Row],[Phân loại]]="Tồn đầu kỳ",Table1[[#This Row],[Tổng giá trị]],0)</f>
        <v>0</v>
      </c>
      <c r="P703" s="7">
        <f>IF(Table1[[#This Row],[Số còn phải thu ĐK]]&lt;&gt;0,0,IF(Table1[[#This Row],[Phân loại]]="Bán hàng",Table1[[#This Row],[Tổng giá trị]],-Table1[[#This Row],[Tổng giá trị]]))</f>
        <v>-794880</v>
      </c>
      <c r="Q703" s="32">
        <f>IF(M703&lt;&gt;"",IF(O703&lt;&gt;0,O703,P703),0)</f>
        <v>-794880</v>
      </c>
      <c r="R703" s="7">
        <f>Table1[[#This Row],[Số còn phải thu ĐK]]+Table1[[#This Row],[Giá Trị HD sau CK]]-Table1[[#This Row],[Số tiền đã thu]]</f>
        <v>0</v>
      </c>
      <c r="S703" s="6">
        <f>IF(Table1[[#This Row],[Ngày hóa đơn]]&lt;&gt;"",Table1[[#This Row],[Ngày hóa đơn]],IF(Table1[[#This Row],[Ngày hạch toán]]&lt;&gt;"",Table1[[#This Row],[Ngày hạch toán]],""))</f>
        <v>46107</v>
      </c>
      <c r="T703" s="7"/>
      <c r="U703" s="6">
        <f>IF(Table1[[#This Row],[Ngày tính CN]]="","",S703+T703)</f>
        <v>46107</v>
      </c>
      <c r="V703" s="32">
        <f ca="1">IF(Table1[[#This Row],[Hạn thanh toán]]="","",IF((U703-NOW())&lt;0,0,(U703-NOW())))</f>
        <v>0</v>
      </c>
      <c r="W703" s="32"/>
      <c r="X703" s="32" t="str">
        <f ca="1">IF(OR(U703="",R703=0),"",IF((U703-NOW())&lt;0,-(U703-NOW()),0))</f>
        <v/>
      </c>
      <c r="Y703" s="2" t="str">
        <f>IF(R703=0,"Đã thanh toán",IF(X703="","",IF(X703&lt;=0,"Chưa đến hạn thanh toán",IF(X703&lt;=30,"Nợ quá hạn 30 ngày",IF(X703&lt;=60,"Nợ quá hạn từ 30 ngày đến 60 ngày",IF(X703&lt;=90,"Nợ quá hạn từ 60 ngày đến 90 ngày",IF(X703&lt;=120,"Nợ quá hạn từ 90 ngày đến 120 ngày","Nợ quá hạn hơn 120 ngày có khả năng mất thanh toán")))))))</f>
        <v>Đã thanh toán</v>
      </c>
      <c r="Z703" s="42">
        <f>IF(S703="","",S703)</f>
        <v>46107</v>
      </c>
      <c r="AA703" s="42">
        <f>IF(M703="","",M703)</f>
        <v>46122</v>
      </c>
      <c r="AD703" s="2" t="str">
        <f>VLOOKUP($A703,MA_KH!$A:$Q,MA_KH!O$1,0)</f>
        <v>MEGA</v>
      </c>
      <c r="AE703" s="2" t="str">
        <f>VLOOKUP($A703,MA_KH!$A:$Q,MA_KH!P$1,0)</f>
        <v>CÔNG TY TNHH MM MEGA MARKET (VIỆT NAM)</v>
      </c>
    </row>
    <row r="704" spans="1:31" ht="25.5" customHeight="1">
      <c r="A704" s="54" t="s">
        <v>16294</v>
      </c>
      <c r="B704" s="54" t="s">
        <v>259</v>
      </c>
      <c r="C704" s="55">
        <v>46108</v>
      </c>
      <c r="D704" s="54" t="s">
        <v>17728</v>
      </c>
      <c r="E704" s="55">
        <v>46112</v>
      </c>
      <c r="F704" s="54" t="s">
        <v>18787</v>
      </c>
      <c r="G704" s="54" t="s">
        <v>17729</v>
      </c>
      <c r="H704" s="56">
        <v>1528000</v>
      </c>
      <c r="I704" s="63">
        <v>0</v>
      </c>
      <c r="J704" s="56">
        <v>122240</v>
      </c>
      <c r="K704" s="65">
        <v>1650240</v>
      </c>
      <c r="L704" s="64" t="s">
        <v>17236</v>
      </c>
      <c r="M704" s="6">
        <v>46153</v>
      </c>
      <c r="O704" s="32">
        <f>IF(Table1[[#This Row],[Phân loại]]="Tồn đầu kỳ",Table1[[#This Row],[Tổng giá trị]],0)</f>
        <v>0</v>
      </c>
      <c r="P704" s="7">
        <f>IF(Table1[[#This Row],[Số còn phải thu ĐK]]&lt;&gt;0,0,IF(Table1[[#This Row],[Phân loại]]="Bán hàng",Table1[[#This Row],[Tổng giá trị]],-Table1[[#This Row],[Tổng giá trị]]))</f>
        <v>1650240</v>
      </c>
      <c r="Q704" s="32">
        <f>IF(M704&lt;&gt;"",IF(O704&lt;&gt;0,O704,P704),0)</f>
        <v>1650240</v>
      </c>
      <c r="R704" s="7">
        <f>Table1[[#This Row],[Số còn phải thu ĐK]]+Table1[[#This Row],[Giá Trị HD sau CK]]-Table1[[#This Row],[Số tiền đã thu]]</f>
        <v>0</v>
      </c>
      <c r="S704" s="6">
        <f>IF(Table1[[#This Row],[Ngày hóa đơn]]&lt;&gt;"",Table1[[#This Row],[Ngày hóa đơn]],IF(Table1[[#This Row],[Ngày hạch toán]]&lt;&gt;"",Table1[[#This Row],[Ngày hạch toán]],""))</f>
        <v>46112</v>
      </c>
      <c r="T704" s="7"/>
      <c r="U704" s="6">
        <f>IF(Table1[[#This Row],[Ngày tính CN]]="","",S704+T704)</f>
        <v>46112</v>
      </c>
      <c r="V704" s="32">
        <f ca="1">IF(Table1[[#This Row],[Hạn thanh toán]]="","",IF((U704-NOW())&lt;0,0,(U704-NOW())))</f>
        <v>0</v>
      </c>
      <c r="W704" s="32"/>
      <c r="X704" s="32" t="str">
        <f ca="1">IF(OR(U704="",R704=0),"",IF((U704-NOW())&lt;0,-(U704-NOW()),0))</f>
        <v/>
      </c>
      <c r="Y704" s="2" t="str">
        <f>IF(R704=0,"Đã thanh toán",IF(X704="","",IF(X704&lt;=0,"Chưa đến hạn thanh toán",IF(X704&lt;=30,"Nợ quá hạn 30 ngày",IF(X704&lt;=60,"Nợ quá hạn từ 30 ngày đến 60 ngày",IF(X704&lt;=90,"Nợ quá hạn từ 60 ngày đến 90 ngày",IF(X704&lt;=120,"Nợ quá hạn từ 90 ngày đến 120 ngày","Nợ quá hạn hơn 120 ngày có khả năng mất thanh toán")))))))</f>
        <v>Đã thanh toán</v>
      </c>
      <c r="Z704" s="42">
        <f>IF(S704="","",S704)</f>
        <v>46112</v>
      </c>
      <c r="AA704" s="42">
        <f>IF(M704="","",M704)</f>
        <v>46153</v>
      </c>
      <c r="AD704" s="2" t="str">
        <f>VLOOKUP($A704,MA_KH!$A:$Q,MA_KH!O$1,0)</f>
        <v>MEGA</v>
      </c>
      <c r="AE704" s="2" t="str">
        <f>VLOOKUP($A704,MA_KH!$A:$Q,MA_KH!P$1,0)</f>
        <v>CÔNG TY TNHH MM MEGA MARKET (VIỆT NAM)</v>
      </c>
    </row>
    <row r="705" spans="1:31" ht="25.5" customHeight="1">
      <c r="A705" s="54" t="s">
        <v>16299</v>
      </c>
      <c r="B705" s="54" t="s">
        <v>190</v>
      </c>
      <c r="C705" s="55">
        <v>46108</v>
      </c>
      <c r="D705" s="54" t="s">
        <v>17730</v>
      </c>
      <c r="E705" s="55">
        <v>46108</v>
      </c>
      <c r="F705" s="54" t="s">
        <v>19532</v>
      </c>
      <c r="G705" s="54" t="s">
        <v>17731</v>
      </c>
      <c r="H705" s="56">
        <v>4229520</v>
      </c>
      <c r="I705" s="63">
        <v>0</v>
      </c>
      <c r="J705" s="56">
        <v>338362</v>
      </c>
      <c r="K705" s="65">
        <v>4567882</v>
      </c>
      <c r="L705" s="64" t="s">
        <v>17238</v>
      </c>
      <c r="M705" s="6">
        <v>46122</v>
      </c>
      <c r="O705" s="32">
        <f>IF(Table1[[#This Row],[Phân loại]]="Tồn đầu kỳ",Table1[[#This Row],[Tổng giá trị]],0)</f>
        <v>0</v>
      </c>
      <c r="P705" s="7">
        <f>IF(Table1[[#This Row],[Số còn phải thu ĐK]]&lt;&gt;0,0,IF(Table1[[#This Row],[Phân loại]]="Bán hàng",Table1[[#This Row],[Tổng giá trị]],-Table1[[#This Row],[Tổng giá trị]]))</f>
        <v>-4567882</v>
      </c>
      <c r="Q705" s="32">
        <f>IF(M705&lt;&gt;"",IF(O705&lt;&gt;0,O705,P705),0)</f>
        <v>-4567882</v>
      </c>
      <c r="R705" s="7">
        <f>Table1[[#This Row],[Số còn phải thu ĐK]]+Table1[[#This Row],[Giá Trị HD sau CK]]-Table1[[#This Row],[Số tiền đã thu]]</f>
        <v>0</v>
      </c>
      <c r="S705" s="6">
        <f>IF(Table1[[#This Row],[Ngày hóa đơn]]&lt;&gt;"",Table1[[#This Row],[Ngày hóa đơn]],IF(Table1[[#This Row],[Ngày hạch toán]]&lt;&gt;"",Table1[[#This Row],[Ngày hạch toán]],""))</f>
        <v>46108</v>
      </c>
      <c r="T705" s="7"/>
      <c r="U705" s="6">
        <f>IF(Table1[[#This Row],[Ngày tính CN]]="","",S705+T705)</f>
        <v>46108</v>
      </c>
      <c r="V705" s="32">
        <f ca="1">IF(Table1[[#This Row],[Hạn thanh toán]]="","",IF((U705-NOW())&lt;0,0,(U705-NOW())))</f>
        <v>0</v>
      </c>
      <c r="W705" s="32"/>
      <c r="X705" s="32" t="str">
        <f ca="1">IF(OR(U705="",R705=0),"",IF((U705-NOW())&lt;0,-(U705-NOW()),0))</f>
        <v/>
      </c>
      <c r="Y705" s="2" t="str">
        <f>IF(R705=0,"Đã thanh toán",IF(X705="","",IF(X705&lt;=0,"Chưa đến hạn thanh toán",IF(X705&lt;=30,"Nợ quá hạn 30 ngày",IF(X705&lt;=60,"Nợ quá hạn từ 30 ngày đến 60 ngày",IF(X705&lt;=90,"Nợ quá hạn từ 60 ngày đến 90 ngày",IF(X705&lt;=120,"Nợ quá hạn từ 90 ngày đến 120 ngày","Nợ quá hạn hơn 120 ngày có khả năng mất thanh toán")))))))</f>
        <v>Đã thanh toán</v>
      </c>
      <c r="Z705" s="42">
        <f>IF(S705="","",S705)</f>
        <v>46108</v>
      </c>
      <c r="AA705" s="42">
        <f>IF(M705="","",M705)</f>
        <v>46122</v>
      </c>
      <c r="AD705" s="2" t="str">
        <f>VLOOKUP($A705,MA_KH!$A:$Q,MA_KH!O$1,0)</f>
        <v>MEGA</v>
      </c>
      <c r="AE705" s="2" t="str">
        <f>VLOOKUP($A705,MA_KH!$A:$Q,MA_KH!P$1,0)</f>
        <v>CÔNG TY TNHH MM MEGA MARKET (VIỆT NAM)</v>
      </c>
    </row>
    <row r="706" spans="1:31" ht="25.5" customHeight="1">
      <c r="A706" s="54" t="s">
        <v>16292</v>
      </c>
      <c r="B706" s="54" t="s">
        <v>251</v>
      </c>
      <c r="C706" s="55">
        <v>46109</v>
      </c>
      <c r="D706" s="54" t="s">
        <v>17732</v>
      </c>
      <c r="E706" s="55">
        <v>46112</v>
      </c>
      <c r="F706" s="54" t="s">
        <v>18770</v>
      </c>
      <c r="G706" s="54" t="s">
        <v>17733</v>
      </c>
      <c r="H706" s="56">
        <v>1049500</v>
      </c>
      <c r="I706" s="63">
        <v>0</v>
      </c>
      <c r="J706" s="56">
        <v>83960</v>
      </c>
      <c r="K706" s="65">
        <v>1133460</v>
      </c>
      <c r="L706" s="64" t="s">
        <v>17236</v>
      </c>
      <c r="M706" s="6">
        <v>46153</v>
      </c>
      <c r="O706" s="32">
        <f>IF(Table1[[#This Row],[Phân loại]]="Tồn đầu kỳ",Table1[[#This Row],[Tổng giá trị]],0)</f>
        <v>0</v>
      </c>
      <c r="P706" s="7">
        <f>IF(Table1[[#This Row],[Số còn phải thu ĐK]]&lt;&gt;0,0,IF(Table1[[#This Row],[Phân loại]]="Bán hàng",Table1[[#This Row],[Tổng giá trị]],-Table1[[#This Row],[Tổng giá trị]]))</f>
        <v>1133460</v>
      </c>
      <c r="Q706" s="32">
        <f>IF(M706&lt;&gt;"",IF(O706&lt;&gt;0,O706,P706),0)</f>
        <v>1133460</v>
      </c>
      <c r="R706" s="7">
        <f>Table1[[#This Row],[Số còn phải thu ĐK]]+Table1[[#This Row],[Giá Trị HD sau CK]]-Table1[[#This Row],[Số tiền đã thu]]</f>
        <v>0</v>
      </c>
      <c r="S706" s="6">
        <f>IF(Table1[[#This Row],[Ngày hóa đơn]]&lt;&gt;"",Table1[[#This Row],[Ngày hóa đơn]],IF(Table1[[#This Row],[Ngày hạch toán]]&lt;&gt;"",Table1[[#This Row],[Ngày hạch toán]],""))</f>
        <v>46112</v>
      </c>
      <c r="T706" s="7"/>
      <c r="U706" s="6">
        <f>IF(Table1[[#This Row],[Ngày tính CN]]="","",S706+T706)</f>
        <v>46112</v>
      </c>
      <c r="V706" s="32">
        <f ca="1">IF(Table1[[#This Row],[Hạn thanh toán]]="","",IF((U706-NOW())&lt;0,0,(U706-NOW())))</f>
        <v>0</v>
      </c>
      <c r="W706" s="32"/>
      <c r="X706" s="32" t="str">
        <f ca="1">IF(OR(U706="",R706=0),"",IF((U706-NOW())&lt;0,-(U706-NOW()),0))</f>
        <v/>
      </c>
      <c r="Y706" s="2" t="str">
        <f>IF(R706=0,"Đã thanh toán",IF(X706="","",IF(X706&lt;=0,"Chưa đến hạn thanh toán",IF(X706&lt;=30,"Nợ quá hạn 30 ngày",IF(X706&lt;=60,"Nợ quá hạn từ 30 ngày đến 60 ngày",IF(X706&lt;=90,"Nợ quá hạn từ 60 ngày đến 90 ngày",IF(X706&lt;=120,"Nợ quá hạn từ 90 ngày đến 120 ngày","Nợ quá hạn hơn 120 ngày có khả năng mất thanh toán")))))))</f>
        <v>Đã thanh toán</v>
      </c>
      <c r="Z706" s="42">
        <f>IF(S706="","",S706)</f>
        <v>46112</v>
      </c>
      <c r="AA706" s="42">
        <f>IF(M706="","",M706)</f>
        <v>46153</v>
      </c>
      <c r="AD706" s="2" t="str">
        <f>VLOOKUP($A706,MA_KH!$A:$Q,MA_KH!O$1,0)</f>
        <v>MEGA</v>
      </c>
      <c r="AE706" s="2" t="str">
        <f>VLOOKUP($A706,MA_KH!$A:$Q,MA_KH!P$1,0)</f>
        <v>CÔNG TY TNHH MM MEGA MARKET (VIỆT NAM)</v>
      </c>
    </row>
    <row r="707" spans="1:31" ht="25.5" customHeight="1">
      <c r="A707" s="54" t="s">
        <v>16292</v>
      </c>
      <c r="B707" s="54" t="s">
        <v>251</v>
      </c>
      <c r="C707" s="55">
        <v>46109</v>
      </c>
      <c r="D707" s="54" t="s">
        <v>17734</v>
      </c>
      <c r="E707" s="55">
        <v>46112</v>
      </c>
      <c r="F707" s="54" t="s">
        <v>18775</v>
      </c>
      <c r="G707" s="54" t="s">
        <v>17735</v>
      </c>
      <c r="H707" s="56">
        <v>828000</v>
      </c>
      <c r="I707" s="63">
        <v>0</v>
      </c>
      <c r="J707" s="56">
        <v>66240</v>
      </c>
      <c r="K707" s="65">
        <v>894240</v>
      </c>
      <c r="L707" s="64" t="s">
        <v>17236</v>
      </c>
      <c r="M707" s="6">
        <v>46153</v>
      </c>
      <c r="O707" s="32">
        <f>IF(Table1[[#This Row],[Phân loại]]="Tồn đầu kỳ",Table1[[#This Row],[Tổng giá trị]],0)</f>
        <v>0</v>
      </c>
      <c r="P707" s="7">
        <f>IF(Table1[[#This Row],[Số còn phải thu ĐK]]&lt;&gt;0,0,IF(Table1[[#This Row],[Phân loại]]="Bán hàng",Table1[[#This Row],[Tổng giá trị]],-Table1[[#This Row],[Tổng giá trị]]))</f>
        <v>894240</v>
      </c>
      <c r="Q707" s="32">
        <f>IF(M707&lt;&gt;"",IF(O707&lt;&gt;0,O707,P707),0)</f>
        <v>894240</v>
      </c>
      <c r="R707" s="7">
        <f>Table1[[#This Row],[Số còn phải thu ĐK]]+Table1[[#This Row],[Giá Trị HD sau CK]]-Table1[[#This Row],[Số tiền đã thu]]</f>
        <v>0</v>
      </c>
      <c r="S707" s="6">
        <f>IF(Table1[[#This Row],[Ngày hóa đơn]]&lt;&gt;"",Table1[[#This Row],[Ngày hóa đơn]],IF(Table1[[#This Row],[Ngày hạch toán]]&lt;&gt;"",Table1[[#This Row],[Ngày hạch toán]],""))</f>
        <v>46112</v>
      </c>
      <c r="T707" s="7"/>
      <c r="U707" s="6">
        <f>IF(Table1[[#This Row],[Ngày tính CN]]="","",S707+T707)</f>
        <v>46112</v>
      </c>
      <c r="V707" s="32">
        <f ca="1">IF(Table1[[#This Row],[Hạn thanh toán]]="","",IF((U707-NOW())&lt;0,0,(U707-NOW())))</f>
        <v>0</v>
      </c>
      <c r="W707" s="32"/>
      <c r="X707" s="32" t="str">
        <f ca="1">IF(OR(U707="",R707=0),"",IF((U707-NOW())&lt;0,-(U707-NOW()),0))</f>
        <v/>
      </c>
      <c r="Y707" s="2" t="str">
        <f>IF(R707=0,"Đã thanh toán",IF(X707="","",IF(X707&lt;=0,"Chưa đến hạn thanh toán",IF(X707&lt;=30,"Nợ quá hạn 30 ngày",IF(X707&lt;=60,"Nợ quá hạn từ 30 ngày đến 60 ngày",IF(X707&lt;=90,"Nợ quá hạn từ 60 ngày đến 90 ngày",IF(X707&lt;=120,"Nợ quá hạn từ 90 ngày đến 120 ngày","Nợ quá hạn hơn 120 ngày có khả năng mất thanh toán")))))))</f>
        <v>Đã thanh toán</v>
      </c>
      <c r="Z707" s="42">
        <f>IF(S707="","",S707)</f>
        <v>46112</v>
      </c>
      <c r="AA707" s="42">
        <f>IF(M707="","",M707)</f>
        <v>46153</v>
      </c>
      <c r="AD707" s="2" t="str">
        <f>VLOOKUP($A707,MA_KH!$A:$Q,MA_KH!O$1,0)</f>
        <v>MEGA</v>
      </c>
      <c r="AE707" s="2" t="str">
        <f>VLOOKUP($A707,MA_KH!$A:$Q,MA_KH!P$1,0)</f>
        <v>CÔNG TY TNHH MM MEGA MARKET (VIỆT NAM)</v>
      </c>
    </row>
    <row r="708" spans="1:31" ht="25.5" customHeight="1">
      <c r="A708" s="54" t="s">
        <v>16292</v>
      </c>
      <c r="B708" s="54" t="s">
        <v>251</v>
      </c>
      <c r="C708" s="55">
        <v>46109</v>
      </c>
      <c r="D708" s="54" t="s">
        <v>17736</v>
      </c>
      <c r="E708" s="55">
        <v>46112</v>
      </c>
      <c r="F708" s="54" t="s">
        <v>18778</v>
      </c>
      <c r="G708" s="54" t="s">
        <v>17737</v>
      </c>
      <c r="H708" s="56">
        <v>2143180</v>
      </c>
      <c r="I708" s="63">
        <v>0</v>
      </c>
      <c r="J708" s="56">
        <v>171454</v>
      </c>
      <c r="K708" s="65">
        <v>2314634</v>
      </c>
      <c r="L708" s="64" t="s">
        <v>17236</v>
      </c>
      <c r="M708" s="6">
        <v>46153</v>
      </c>
      <c r="O708" s="32">
        <f>IF(Table1[[#This Row],[Phân loại]]="Tồn đầu kỳ",Table1[[#This Row],[Tổng giá trị]],0)</f>
        <v>0</v>
      </c>
      <c r="P708" s="7">
        <f>IF(Table1[[#This Row],[Số còn phải thu ĐK]]&lt;&gt;0,0,IF(Table1[[#This Row],[Phân loại]]="Bán hàng",Table1[[#This Row],[Tổng giá trị]],-Table1[[#This Row],[Tổng giá trị]]))</f>
        <v>2314634</v>
      </c>
      <c r="Q708" s="32">
        <f>IF(M708&lt;&gt;"",IF(O708&lt;&gt;0,O708,P708),0)</f>
        <v>2314634</v>
      </c>
      <c r="R708" s="7">
        <f>Table1[[#This Row],[Số còn phải thu ĐK]]+Table1[[#This Row],[Giá Trị HD sau CK]]-Table1[[#This Row],[Số tiền đã thu]]</f>
        <v>0</v>
      </c>
      <c r="S708" s="6">
        <f>IF(Table1[[#This Row],[Ngày hóa đơn]]&lt;&gt;"",Table1[[#This Row],[Ngày hóa đơn]],IF(Table1[[#This Row],[Ngày hạch toán]]&lt;&gt;"",Table1[[#This Row],[Ngày hạch toán]],""))</f>
        <v>46112</v>
      </c>
      <c r="T708" s="7"/>
      <c r="U708" s="6">
        <f>IF(Table1[[#This Row],[Ngày tính CN]]="","",S708+T708)</f>
        <v>46112</v>
      </c>
      <c r="V708" s="32">
        <f ca="1">IF(Table1[[#This Row],[Hạn thanh toán]]="","",IF((U708-NOW())&lt;0,0,(U708-NOW())))</f>
        <v>0</v>
      </c>
      <c r="W708" s="32"/>
      <c r="X708" s="32" t="str">
        <f ca="1">IF(OR(U708="",R708=0),"",IF((U708-NOW())&lt;0,-(U708-NOW()),0))</f>
        <v/>
      </c>
      <c r="Y708" s="2" t="str">
        <f>IF(R708=0,"Đã thanh toán",IF(X708="","",IF(X708&lt;=0,"Chưa đến hạn thanh toán",IF(X708&lt;=30,"Nợ quá hạn 30 ngày",IF(X708&lt;=60,"Nợ quá hạn từ 30 ngày đến 60 ngày",IF(X708&lt;=90,"Nợ quá hạn từ 60 ngày đến 90 ngày",IF(X708&lt;=120,"Nợ quá hạn từ 90 ngày đến 120 ngày","Nợ quá hạn hơn 120 ngày có khả năng mất thanh toán")))))))</f>
        <v>Đã thanh toán</v>
      </c>
      <c r="Z708" s="42">
        <f>IF(S708="","",S708)</f>
        <v>46112</v>
      </c>
      <c r="AA708" s="42">
        <f>IF(M708="","",M708)</f>
        <v>46153</v>
      </c>
      <c r="AD708" s="2" t="str">
        <f>VLOOKUP($A708,MA_KH!$A:$Q,MA_KH!O$1,0)</f>
        <v>MEGA</v>
      </c>
      <c r="AE708" s="2" t="str">
        <f>VLOOKUP($A708,MA_KH!$A:$Q,MA_KH!P$1,0)</f>
        <v>CÔNG TY TNHH MM MEGA MARKET (VIỆT NAM)</v>
      </c>
    </row>
    <row r="709" spans="1:31" ht="25.5" customHeight="1">
      <c r="A709" s="54" t="s">
        <v>16299</v>
      </c>
      <c r="B709" s="54" t="s">
        <v>190</v>
      </c>
      <c r="C709" s="55">
        <v>46109</v>
      </c>
      <c r="D709" s="54" t="s">
        <v>17738</v>
      </c>
      <c r="E709" s="55">
        <v>46112</v>
      </c>
      <c r="F709" s="54" t="s">
        <v>18679</v>
      </c>
      <c r="G709" s="54" t="s">
        <v>17739</v>
      </c>
      <c r="H709" s="56">
        <v>982130</v>
      </c>
      <c r="I709" s="63">
        <v>0</v>
      </c>
      <c r="J709" s="56">
        <v>78570</v>
      </c>
      <c r="K709" s="65">
        <v>1060700</v>
      </c>
      <c r="L709" s="64" t="s">
        <v>17236</v>
      </c>
      <c r="M709" s="6">
        <v>46153</v>
      </c>
      <c r="O709" s="32">
        <f>IF(Table1[[#This Row],[Phân loại]]="Tồn đầu kỳ",Table1[[#This Row],[Tổng giá trị]],0)</f>
        <v>0</v>
      </c>
      <c r="P709" s="7">
        <f>IF(Table1[[#This Row],[Số còn phải thu ĐK]]&lt;&gt;0,0,IF(Table1[[#This Row],[Phân loại]]="Bán hàng",Table1[[#This Row],[Tổng giá trị]],-Table1[[#This Row],[Tổng giá trị]]))</f>
        <v>1060700</v>
      </c>
      <c r="Q709" s="32">
        <f>IF(M709&lt;&gt;"",IF(O709&lt;&gt;0,O709,P709),0)</f>
        <v>1060700</v>
      </c>
      <c r="R709" s="7">
        <f>Table1[[#This Row],[Số còn phải thu ĐK]]+Table1[[#This Row],[Giá Trị HD sau CK]]-Table1[[#This Row],[Số tiền đã thu]]</f>
        <v>0</v>
      </c>
      <c r="S709" s="6">
        <f>IF(Table1[[#This Row],[Ngày hóa đơn]]&lt;&gt;"",Table1[[#This Row],[Ngày hóa đơn]],IF(Table1[[#This Row],[Ngày hạch toán]]&lt;&gt;"",Table1[[#This Row],[Ngày hạch toán]],""))</f>
        <v>46112</v>
      </c>
      <c r="T709" s="7"/>
      <c r="U709" s="6">
        <f>IF(Table1[[#This Row],[Ngày tính CN]]="","",S709+T709)</f>
        <v>46112</v>
      </c>
      <c r="V709" s="32">
        <f ca="1">IF(Table1[[#This Row],[Hạn thanh toán]]="","",IF((U709-NOW())&lt;0,0,(U709-NOW())))</f>
        <v>0</v>
      </c>
      <c r="W709" s="32"/>
      <c r="X709" s="32" t="str">
        <f ca="1">IF(OR(U709="",R709=0),"",IF((U709-NOW())&lt;0,-(U709-NOW()),0))</f>
        <v/>
      </c>
      <c r="Y709" s="2" t="str">
        <f>IF(R709=0,"Đã thanh toán",IF(X709="","",IF(X709&lt;=0,"Chưa đến hạn thanh toán",IF(X709&lt;=30,"Nợ quá hạn 30 ngày",IF(X709&lt;=60,"Nợ quá hạn từ 30 ngày đến 60 ngày",IF(X709&lt;=90,"Nợ quá hạn từ 60 ngày đến 90 ngày",IF(X709&lt;=120,"Nợ quá hạn từ 90 ngày đến 120 ngày","Nợ quá hạn hơn 120 ngày có khả năng mất thanh toán")))))))</f>
        <v>Đã thanh toán</v>
      </c>
      <c r="Z709" s="42">
        <f>IF(S709="","",S709)</f>
        <v>46112</v>
      </c>
      <c r="AA709" s="42">
        <f>IF(M709="","",M709)</f>
        <v>46153</v>
      </c>
      <c r="AD709" s="2" t="str">
        <f>VLOOKUP($A709,MA_KH!$A:$Q,MA_KH!O$1,0)</f>
        <v>MEGA</v>
      </c>
      <c r="AE709" s="2" t="str">
        <f>VLOOKUP($A709,MA_KH!$A:$Q,MA_KH!P$1,0)</f>
        <v>CÔNG TY TNHH MM MEGA MARKET (VIỆT NAM)</v>
      </c>
    </row>
    <row r="710" spans="1:31" ht="25.5" customHeight="1">
      <c r="A710" s="54" t="s">
        <v>16293</v>
      </c>
      <c r="B710" s="54" t="s">
        <v>386</v>
      </c>
      <c r="C710" s="55">
        <v>46111</v>
      </c>
      <c r="D710" s="54" t="s">
        <v>17740</v>
      </c>
      <c r="E710" s="55">
        <v>46112</v>
      </c>
      <c r="F710" s="54" t="s">
        <v>18808</v>
      </c>
      <c r="G710" s="54" t="s">
        <v>17741</v>
      </c>
      <c r="H710" s="56">
        <v>2893620</v>
      </c>
      <c r="I710" s="63">
        <v>0</v>
      </c>
      <c r="J710" s="56">
        <v>231490</v>
      </c>
      <c r="K710" s="65">
        <v>3125110</v>
      </c>
      <c r="L710" s="64" t="s">
        <v>17236</v>
      </c>
      <c r="M710" s="6">
        <v>46153</v>
      </c>
      <c r="O710" s="32">
        <f>IF(Table1[[#This Row],[Phân loại]]="Tồn đầu kỳ",Table1[[#This Row],[Tổng giá trị]],0)</f>
        <v>0</v>
      </c>
      <c r="P710" s="7">
        <f>IF(Table1[[#This Row],[Số còn phải thu ĐK]]&lt;&gt;0,0,IF(Table1[[#This Row],[Phân loại]]="Bán hàng",Table1[[#This Row],[Tổng giá trị]],-Table1[[#This Row],[Tổng giá trị]]))</f>
        <v>3125110</v>
      </c>
      <c r="Q710" s="32">
        <f>IF(M710&lt;&gt;"",IF(O710&lt;&gt;0,O710,P710),0)</f>
        <v>3125110</v>
      </c>
      <c r="R710" s="7">
        <f>Table1[[#This Row],[Số còn phải thu ĐK]]+Table1[[#This Row],[Giá Trị HD sau CK]]-Table1[[#This Row],[Số tiền đã thu]]</f>
        <v>0</v>
      </c>
      <c r="S710" s="6">
        <f>IF(Table1[[#This Row],[Ngày hóa đơn]]&lt;&gt;"",Table1[[#This Row],[Ngày hóa đơn]],IF(Table1[[#This Row],[Ngày hạch toán]]&lt;&gt;"",Table1[[#This Row],[Ngày hạch toán]],""))</f>
        <v>46112</v>
      </c>
      <c r="T710" s="7"/>
      <c r="U710" s="6">
        <f>IF(Table1[[#This Row],[Ngày tính CN]]="","",S710+T710)</f>
        <v>46112</v>
      </c>
      <c r="V710" s="32">
        <f ca="1">IF(Table1[[#This Row],[Hạn thanh toán]]="","",IF((U710-NOW())&lt;0,0,(U710-NOW())))</f>
        <v>0</v>
      </c>
      <c r="W710" s="32"/>
      <c r="X710" s="32" t="str">
        <f ca="1">IF(OR(U710="",R710=0),"",IF((U710-NOW())&lt;0,-(U710-NOW()),0))</f>
        <v/>
      </c>
      <c r="Y710" s="2" t="str">
        <f>IF(R710=0,"Đã thanh toán",IF(X710="","",IF(X710&lt;=0,"Chưa đến hạn thanh toán",IF(X710&lt;=30,"Nợ quá hạn 30 ngày",IF(X710&lt;=60,"Nợ quá hạn từ 30 ngày đến 60 ngày",IF(X710&lt;=90,"Nợ quá hạn từ 60 ngày đến 90 ngày",IF(X710&lt;=120,"Nợ quá hạn từ 90 ngày đến 120 ngày","Nợ quá hạn hơn 120 ngày có khả năng mất thanh toán")))))))</f>
        <v>Đã thanh toán</v>
      </c>
      <c r="Z710" s="42">
        <f>IF(S710="","",S710)</f>
        <v>46112</v>
      </c>
      <c r="AA710" s="42">
        <f>IF(M710="","",M710)</f>
        <v>46153</v>
      </c>
      <c r="AD710" s="2" t="str">
        <f>VLOOKUP($A710,MA_KH!$A:$Q,MA_KH!O$1,0)</f>
        <v>MEGA</v>
      </c>
      <c r="AE710" s="2" t="str">
        <f>VLOOKUP($A710,MA_KH!$A:$Q,MA_KH!P$1,0)</f>
        <v>CÔNG TY TNHH MM MEGA MARKET (VIỆT NAM)</v>
      </c>
    </row>
    <row r="711" spans="1:31" ht="25.5" customHeight="1">
      <c r="A711" s="54" t="s">
        <v>16291</v>
      </c>
      <c r="B711" s="54" t="s">
        <v>200</v>
      </c>
      <c r="C711" s="55">
        <v>46111</v>
      </c>
      <c r="D711" s="54" t="s">
        <v>17742</v>
      </c>
      <c r="E711" s="55">
        <v>46112</v>
      </c>
      <c r="F711" s="54" t="s">
        <v>18764</v>
      </c>
      <c r="G711" s="54" t="s">
        <v>17743</v>
      </c>
      <c r="H711" s="56">
        <v>982130</v>
      </c>
      <c r="I711" s="63">
        <v>0</v>
      </c>
      <c r="J711" s="56">
        <v>78570</v>
      </c>
      <c r="K711" s="65">
        <v>1060700</v>
      </c>
      <c r="L711" s="64" t="s">
        <v>17236</v>
      </c>
      <c r="M711" s="6">
        <v>46153</v>
      </c>
      <c r="O711" s="32">
        <f>IF(Table1[[#This Row],[Phân loại]]="Tồn đầu kỳ",Table1[[#This Row],[Tổng giá trị]],0)</f>
        <v>0</v>
      </c>
      <c r="P711" s="7">
        <f>IF(Table1[[#This Row],[Số còn phải thu ĐK]]&lt;&gt;0,0,IF(Table1[[#This Row],[Phân loại]]="Bán hàng",Table1[[#This Row],[Tổng giá trị]],-Table1[[#This Row],[Tổng giá trị]]))</f>
        <v>1060700</v>
      </c>
      <c r="Q711" s="32">
        <f>IF(M711&lt;&gt;"",IF(O711&lt;&gt;0,O711,P711),0)</f>
        <v>1060700</v>
      </c>
      <c r="R711" s="7">
        <f>Table1[[#This Row],[Số còn phải thu ĐK]]+Table1[[#This Row],[Giá Trị HD sau CK]]-Table1[[#This Row],[Số tiền đã thu]]</f>
        <v>0</v>
      </c>
      <c r="S711" s="6">
        <f>IF(Table1[[#This Row],[Ngày hóa đơn]]&lt;&gt;"",Table1[[#This Row],[Ngày hóa đơn]],IF(Table1[[#This Row],[Ngày hạch toán]]&lt;&gt;"",Table1[[#This Row],[Ngày hạch toán]],""))</f>
        <v>46112</v>
      </c>
      <c r="T711" s="7"/>
      <c r="U711" s="6">
        <f>IF(Table1[[#This Row],[Ngày tính CN]]="","",S711+T711)</f>
        <v>46112</v>
      </c>
      <c r="V711" s="32">
        <f ca="1">IF(Table1[[#This Row],[Hạn thanh toán]]="","",IF((U711-NOW())&lt;0,0,(U711-NOW())))</f>
        <v>0</v>
      </c>
      <c r="W711" s="32"/>
      <c r="X711" s="32" t="str">
        <f ca="1">IF(OR(U711="",R711=0),"",IF((U711-NOW())&lt;0,-(U711-NOW()),0))</f>
        <v/>
      </c>
      <c r="Y711" s="2" t="str">
        <f>IF(R711=0,"Đã thanh toán",IF(X711="","",IF(X711&lt;=0,"Chưa đến hạn thanh toán",IF(X711&lt;=30,"Nợ quá hạn 30 ngày",IF(X711&lt;=60,"Nợ quá hạn từ 30 ngày đến 60 ngày",IF(X711&lt;=90,"Nợ quá hạn từ 60 ngày đến 90 ngày",IF(X711&lt;=120,"Nợ quá hạn từ 90 ngày đến 120 ngày","Nợ quá hạn hơn 120 ngày có khả năng mất thanh toán")))))))</f>
        <v>Đã thanh toán</v>
      </c>
      <c r="Z711" s="42">
        <f>IF(S711="","",S711)</f>
        <v>46112</v>
      </c>
      <c r="AA711" s="42">
        <f>IF(M711="","",M711)</f>
        <v>46153</v>
      </c>
      <c r="AD711" s="2" t="str">
        <f>VLOOKUP($A711,MA_KH!$A:$Q,MA_KH!O$1,0)</f>
        <v>MEGA</v>
      </c>
      <c r="AE711" s="2" t="str">
        <f>VLOOKUP($A711,MA_KH!$A:$Q,MA_KH!P$1,0)</f>
        <v>CÔNG TY TNHH MM MEGA MARKET (VIỆT NAM)</v>
      </c>
    </row>
    <row r="712" spans="1:31" ht="25.5" customHeight="1">
      <c r="A712" s="54" t="s">
        <v>16291</v>
      </c>
      <c r="B712" s="54" t="s">
        <v>200</v>
      </c>
      <c r="C712" s="55">
        <v>46111</v>
      </c>
      <c r="D712" s="54" t="s">
        <v>17744</v>
      </c>
      <c r="E712" s="55">
        <v>46112</v>
      </c>
      <c r="F712" s="54" t="s">
        <v>18767</v>
      </c>
      <c r="G712" s="54" t="s">
        <v>17745</v>
      </c>
      <c r="H712" s="56">
        <v>1970450</v>
      </c>
      <c r="I712" s="63">
        <v>0</v>
      </c>
      <c r="J712" s="56">
        <v>157636</v>
      </c>
      <c r="K712" s="65">
        <v>2128086</v>
      </c>
      <c r="L712" s="64" t="s">
        <v>17236</v>
      </c>
      <c r="M712" s="6">
        <v>46153</v>
      </c>
      <c r="O712" s="32">
        <f>IF(Table1[[#This Row],[Phân loại]]="Tồn đầu kỳ",Table1[[#This Row],[Tổng giá trị]],0)</f>
        <v>0</v>
      </c>
      <c r="P712" s="7">
        <f>IF(Table1[[#This Row],[Số còn phải thu ĐK]]&lt;&gt;0,0,IF(Table1[[#This Row],[Phân loại]]="Bán hàng",Table1[[#This Row],[Tổng giá trị]],-Table1[[#This Row],[Tổng giá trị]]))</f>
        <v>2128086</v>
      </c>
      <c r="Q712" s="32">
        <f>IF(M712&lt;&gt;"",IF(O712&lt;&gt;0,O712,P712),0)</f>
        <v>2128086</v>
      </c>
      <c r="R712" s="7">
        <f>Table1[[#This Row],[Số còn phải thu ĐK]]+Table1[[#This Row],[Giá Trị HD sau CK]]-Table1[[#This Row],[Số tiền đã thu]]</f>
        <v>0</v>
      </c>
      <c r="S712" s="6">
        <f>IF(Table1[[#This Row],[Ngày hóa đơn]]&lt;&gt;"",Table1[[#This Row],[Ngày hóa đơn]],IF(Table1[[#This Row],[Ngày hạch toán]]&lt;&gt;"",Table1[[#This Row],[Ngày hạch toán]],""))</f>
        <v>46112</v>
      </c>
      <c r="T712" s="7"/>
      <c r="U712" s="6">
        <f>IF(Table1[[#This Row],[Ngày tính CN]]="","",S712+T712)</f>
        <v>46112</v>
      </c>
      <c r="V712" s="32">
        <f ca="1">IF(Table1[[#This Row],[Hạn thanh toán]]="","",IF((U712-NOW())&lt;0,0,(U712-NOW())))</f>
        <v>0</v>
      </c>
      <c r="W712" s="32"/>
      <c r="X712" s="32" t="str">
        <f ca="1">IF(OR(U712="",R712=0),"",IF((U712-NOW())&lt;0,-(U712-NOW()),0))</f>
        <v/>
      </c>
      <c r="Y712" s="2" t="str">
        <f>IF(R712=0,"Đã thanh toán",IF(X712="","",IF(X712&lt;=0,"Chưa đến hạn thanh toán",IF(X712&lt;=30,"Nợ quá hạn 30 ngày",IF(X712&lt;=60,"Nợ quá hạn từ 30 ngày đến 60 ngày",IF(X712&lt;=90,"Nợ quá hạn từ 60 ngày đến 90 ngày",IF(X712&lt;=120,"Nợ quá hạn từ 90 ngày đến 120 ngày","Nợ quá hạn hơn 120 ngày có khả năng mất thanh toán")))))))</f>
        <v>Đã thanh toán</v>
      </c>
      <c r="Z712" s="42">
        <f>IF(S712="","",S712)</f>
        <v>46112</v>
      </c>
      <c r="AA712" s="42">
        <f>IF(M712="","",M712)</f>
        <v>46153</v>
      </c>
      <c r="AD712" s="2" t="str">
        <f>VLOOKUP($A712,MA_KH!$A:$Q,MA_KH!O$1,0)</f>
        <v>MEGA</v>
      </c>
      <c r="AE712" s="2" t="str">
        <f>VLOOKUP($A712,MA_KH!$A:$Q,MA_KH!P$1,0)</f>
        <v>CÔNG TY TNHH MM MEGA MARKET (VIỆT NAM)</v>
      </c>
    </row>
    <row r="713" spans="1:31" ht="25.5" customHeight="1">
      <c r="A713" s="54" t="s">
        <v>16307</v>
      </c>
      <c r="B713" s="54" t="s">
        <v>202</v>
      </c>
      <c r="C713" s="55">
        <v>46111</v>
      </c>
      <c r="D713" s="54" t="s">
        <v>17746</v>
      </c>
      <c r="E713" s="55">
        <v>46112</v>
      </c>
      <c r="F713" s="54" t="s">
        <v>18751</v>
      </c>
      <c r="G713" s="54" t="s">
        <v>17747</v>
      </c>
      <c r="H713" s="56">
        <v>2193620</v>
      </c>
      <c r="I713" s="63">
        <v>0</v>
      </c>
      <c r="J713" s="56">
        <v>175490</v>
      </c>
      <c r="K713" s="65">
        <v>2369110</v>
      </c>
      <c r="L713" s="64" t="s">
        <v>17236</v>
      </c>
      <c r="M713" s="6">
        <v>46153</v>
      </c>
      <c r="O713" s="32">
        <f>IF(Table1[[#This Row],[Phân loại]]="Tồn đầu kỳ",Table1[[#This Row],[Tổng giá trị]],0)</f>
        <v>0</v>
      </c>
      <c r="P713" s="7">
        <f>IF(Table1[[#This Row],[Số còn phải thu ĐK]]&lt;&gt;0,0,IF(Table1[[#This Row],[Phân loại]]="Bán hàng",Table1[[#This Row],[Tổng giá trị]],-Table1[[#This Row],[Tổng giá trị]]))</f>
        <v>2369110</v>
      </c>
      <c r="Q713" s="32">
        <f>IF(M713&lt;&gt;"",IF(O713&lt;&gt;0,O713,P713),0)</f>
        <v>2369110</v>
      </c>
      <c r="R713" s="7">
        <f>Table1[[#This Row],[Số còn phải thu ĐK]]+Table1[[#This Row],[Giá Trị HD sau CK]]-Table1[[#This Row],[Số tiền đã thu]]</f>
        <v>0</v>
      </c>
      <c r="S713" s="6">
        <f>IF(Table1[[#This Row],[Ngày hóa đơn]]&lt;&gt;"",Table1[[#This Row],[Ngày hóa đơn]],IF(Table1[[#This Row],[Ngày hạch toán]]&lt;&gt;"",Table1[[#This Row],[Ngày hạch toán]],""))</f>
        <v>46112</v>
      </c>
      <c r="T713" s="7"/>
      <c r="U713" s="6">
        <f>IF(Table1[[#This Row],[Ngày tính CN]]="","",S713+T713)</f>
        <v>46112</v>
      </c>
      <c r="V713" s="32">
        <f ca="1">IF(Table1[[#This Row],[Hạn thanh toán]]="","",IF((U713-NOW())&lt;0,0,(U713-NOW())))</f>
        <v>0</v>
      </c>
      <c r="W713" s="32"/>
      <c r="X713" s="32" t="str">
        <f ca="1">IF(OR(U713="",R713=0),"",IF((U713-NOW())&lt;0,-(U713-NOW()),0))</f>
        <v/>
      </c>
      <c r="Y713" s="2" t="str">
        <f>IF(R713=0,"Đã thanh toán",IF(X713="","",IF(X713&lt;=0,"Chưa đến hạn thanh toán",IF(X713&lt;=30,"Nợ quá hạn 30 ngày",IF(X713&lt;=60,"Nợ quá hạn từ 30 ngày đến 60 ngày",IF(X713&lt;=90,"Nợ quá hạn từ 60 ngày đến 90 ngày",IF(X713&lt;=120,"Nợ quá hạn từ 90 ngày đến 120 ngày","Nợ quá hạn hơn 120 ngày có khả năng mất thanh toán")))))))</f>
        <v>Đã thanh toán</v>
      </c>
      <c r="Z713" s="42">
        <f>IF(S713="","",S713)</f>
        <v>46112</v>
      </c>
      <c r="AA713" s="42">
        <f>IF(M713="","",M713)</f>
        <v>46153</v>
      </c>
      <c r="AD713" s="2" t="str">
        <f>VLOOKUP($A713,MA_KH!$A:$Q,MA_KH!O$1,0)</f>
        <v>MEGA</v>
      </c>
      <c r="AE713" s="2" t="str">
        <f>VLOOKUP($A713,MA_KH!$A:$Q,MA_KH!P$1,0)</f>
        <v>CÔNG TY TNHH MM MEGA MARKET (VIỆT NAM)</v>
      </c>
    </row>
    <row r="714" spans="1:31" ht="25.5" customHeight="1">
      <c r="A714" s="54" t="s">
        <v>16307</v>
      </c>
      <c r="B714" s="54" t="s">
        <v>202</v>
      </c>
      <c r="C714" s="55">
        <v>46111</v>
      </c>
      <c r="D714" s="54" t="s">
        <v>17748</v>
      </c>
      <c r="E714" s="55">
        <v>46112</v>
      </c>
      <c r="F714" s="54" t="s">
        <v>18748</v>
      </c>
      <c r="G714" s="54" t="s">
        <v>17749</v>
      </c>
      <c r="H714" s="56">
        <v>2052340</v>
      </c>
      <c r="I714" s="63">
        <v>0</v>
      </c>
      <c r="J714" s="56">
        <v>164187</v>
      </c>
      <c r="K714" s="65">
        <v>2216527</v>
      </c>
      <c r="L714" s="64" t="s">
        <v>17236</v>
      </c>
      <c r="M714" s="6">
        <v>46153</v>
      </c>
      <c r="O714" s="32">
        <f>IF(Table1[[#This Row],[Phân loại]]="Tồn đầu kỳ",Table1[[#This Row],[Tổng giá trị]],0)</f>
        <v>0</v>
      </c>
      <c r="P714" s="7">
        <f>IF(Table1[[#This Row],[Số còn phải thu ĐK]]&lt;&gt;0,0,IF(Table1[[#This Row],[Phân loại]]="Bán hàng",Table1[[#This Row],[Tổng giá trị]],-Table1[[#This Row],[Tổng giá trị]]))</f>
        <v>2216527</v>
      </c>
      <c r="Q714" s="32">
        <f>IF(M714&lt;&gt;"",IF(O714&lt;&gt;0,O714,P714),0)</f>
        <v>2216527</v>
      </c>
      <c r="R714" s="7">
        <f>Table1[[#This Row],[Số còn phải thu ĐK]]+Table1[[#This Row],[Giá Trị HD sau CK]]-Table1[[#This Row],[Số tiền đã thu]]</f>
        <v>0</v>
      </c>
      <c r="S714" s="6">
        <f>IF(Table1[[#This Row],[Ngày hóa đơn]]&lt;&gt;"",Table1[[#This Row],[Ngày hóa đơn]],IF(Table1[[#This Row],[Ngày hạch toán]]&lt;&gt;"",Table1[[#This Row],[Ngày hạch toán]],""))</f>
        <v>46112</v>
      </c>
      <c r="T714" s="7"/>
      <c r="U714" s="6">
        <f>IF(Table1[[#This Row],[Ngày tính CN]]="","",S714+T714)</f>
        <v>46112</v>
      </c>
      <c r="V714" s="32">
        <f ca="1">IF(Table1[[#This Row],[Hạn thanh toán]]="","",IF((U714-NOW())&lt;0,0,(U714-NOW())))</f>
        <v>0</v>
      </c>
      <c r="W714" s="32"/>
      <c r="X714" s="32" t="str">
        <f ca="1">IF(OR(U714="",R714=0),"",IF((U714-NOW())&lt;0,-(U714-NOW()),0))</f>
        <v/>
      </c>
      <c r="Y714" s="2" t="str">
        <f>IF(R714=0,"Đã thanh toán",IF(X714="","",IF(X714&lt;=0,"Chưa đến hạn thanh toán",IF(X714&lt;=30,"Nợ quá hạn 30 ngày",IF(X714&lt;=60,"Nợ quá hạn từ 30 ngày đến 60 ngày",IF(X714&lt;=90,"Nợ quá hạn từ 60 ngày đến 90 ngày",IF(X714&lt;=120,"Nợ quá hạn từ 90 ngày đến 120 ngày","Nợ quá hạn hơn 120 ngày có khả năng mất thanh toán")))))))</f>
        <v>Đã thanh toán</v>
      </c>
      <c r="Z714" s="42">
        <f>IF(S714="","",S714)</f>
        <v>46112</v>
      </c>
      <c r="AA714" s="42">
        <f>IF(M714="","",M714)</f>
        <v>46153</v>
      </c>
      <c r="AD714" s="2" t="str">
        <f>VLOOKUP($A714,MA_KH!$A:$Q,MA_KH!O$1,0)</f>
        <v>MEGA</v>
      </c>
      <c r="AE714" s="2" t="str">
        <f>VLOOKUP($A714,MA_KH!$A:$Q,MA_KH!P$1,0)</f>
        <v>CÔNG TY TNHH MM MEGA MARKET (VIỆT NAM)</v>
      </c>
    </row>
    <row r="715" spans="1:31" ht="25.5" customHeight="1">
      <c r="A715" s="54" t="s">
        <v>16299</v>
      </c>
      <c r="B715" s="54" t="s">
        <v>190</v>
      </c>
      <c r="C715" s="55">
        <v>46112</v>
      </c>
      <c r="D715" s="54" t="s">
        <v>17750</v>
      </c>
      <c r="E715" s="55">
        <v>46112</v>
      </c>
      <c r="F715" s="54" t="s">
        <v>18693</v>
      </c>
      <c r="G715" s="54" t="s">
        <v>17751</v>
      </c>
      <c r="H715" s="56">
        <v>4016600</v>
      </c>
      <c r="I715" s="63">
        <v>0</v>
      </c>
      <c r="J715" s="56">
        <v>321328</v>
      </c>
      <c r="K715" s="65">
        <v>4337928</v>
      </c>
      <c r="L715" s="64" t="s">
        <v>17236</v>
      </c>
      <c r="M715" s="6">
        <v>46153</v>
      </c>
      <c r="O715" s="32">
        <f>IF(Table1[[#This Row],[Phân loại]]="Tồn đầu kỳ",Table1[[#This Row],[Tổng giá trị]],0)</f>
        <v>0</v>
      </c>
      <c r="P715" s="7">
        <f>IF(Table1[[#This Row],[Số còn phải thu ĐK]]&lt;&gt;0,0,IF(Table1[[#This Row],[Phân loại]]="Bán hàng",Table1[[#This Row],[Tổng giá trị]],-Table1[[#This Row],[Tổng giá trị]]))</f>
        <v>4337928</v>
      </c>
      <c r="Q715" s="32">
        <f>IF(M715&lt;&gt;"",IF(O715&lt;&gt;0,O715,P715),0)</f>
        <v>4337928</v>
      </c>
      <c r="R715" s="7">
        <f>Table1[[#This Row],[Số còn phải thu ĐK]]+Table1[[#This Row],[Giá Trị HD sau CK]]-Table1[[#This Row],[Số tiền đã thu]]</f>
        <v>0</v>
      </c>
      <c r="S715" s="6">
        <f>IF(Table1[[#This Row],[Ngày hóa đơn]]&lt;&gt;"",Table1[[#This Row],[Ngày hóa đơn]],IF(Table1[[#This Row],[Ngày hạch toán]]&lt;&gt;"",Table1[[#This Row],[Ngày hạch toán]],""))</f>
        <v>46112</v>
      </c>
      <c r="T715" s="7"/>
      <c r="U715" s="6">
        <f>IF(Table1[[#This Row],[Ngày tính CN]]="","",S715+T715)</f>
        <v>46112</v>
      </c>
      <c r="V715" s="32">
        <f ca="1">IF(Table1[[#This Row],[Hạn thanh toán]]="","",IF((U715-NOW())&lt;0,0,(U715-NOW())))</f>
        <v>0</v>
      </c>
      <c r="W715" s="32"/>
      <c r="X715" s="32" t="str">
        <f ca="1">IF(OR(U715="",R715=0),"",IF((U715-NOW())&lt;0,-(U715-NOW()),0))</f>
        <v/>
      </c>
      <c r="Y715" s="2" t="str">
        <f>IF(R715=0,"Đã thanh toán",IF(X715="","",IF(X715&lt;=0,"Chưa đến hạn thanh toán",IF(X715&lt;=30,"Nợ quá hạn 30 ngày",IF(X715&lt;=60,"Nợ quá hạn từ 30 ngày đến 60 ngày",IF(X715&lt;=90,"Nợ quá hạn từ 60 ngày đến 90 ngày",IF(X715&lt;=120,"Nợ quá hạn từ 90 ngày đến 120 ngày","Nợ quá hạn hơn 120 ngày có khả năng mất thanh toán")))))))</f>
        <v>Đã thanh toán</v>
      </c>
      <c r="Z715" s="42">
        <f>IF(S715="","",S715)</f>
        <v>46112</v>
      </c>
      <c r="AA715" s="42">
        <f>IF(M715="","",M715)</f>
        <v>46153</v>
      </c>
      <c r="AD715" s="2" t="str">
        <f>VLOOKUP($A715,MA_KH!$A:$Q,MA_KH!O$1,0)</f>
        <v>MEGA</v>
      </c>
      <c r="AE715" s="2" t="str">
        <f>VLOOKUP($A715,MA_KH!$A:$Q,MA_KH!P$1,0)</f>
        <v>CÔNG TY TNHH MM MEGA MARKET (VIỆT NAM)</v>
      </c>
    </row>
    <row r="716" spans="1:31" ht="25.5" customHeight="1">
      <c r="A716" s="58" t="s">
        <v>16299</v>
      </c>
      <c r="B716" s="58" t="s">
        <v>190</v>
      </c>
      <c r="C716" s="59">
        <v>46112</v>
      </c>
      <c r="D716" s="58" t="s">
        <v>17752</v>
      </c>
      <c r="E716" s="55">
        <v>46112</v>
      </c>
      <c r="F716" s="58" t="s">
        <v>18684</v>
      </c>
      <c r="G716" s="58" t="s">
        <v>17753</v>
      </c>
      <c r="H716" s="60">
        <v>3093820</v>
      </c>
      <c r="I716" s="63">
        <v>0</v>
      </c>
      <c r="J716" s="60">
        <v>247506</v>
      </c>
      <c r="K716" s="66">
        <v>3341326</v>
      </c>
      <c r="L716" s="64" t="s">
        <v>17236</v>
      </c>
      <c r="M716" s="6">
        <v>46153</v>
      </c>
      <c r="O716" s="32">
        <f>IF(Table1[[#This Row],[Phân loại]]="Tồn đầu kỳ",Table1[[#This Row],[Tổng giá trị]],0)</f>
        <v>0</v>
      </c>
      <c r="P716" s="7">
        <f>IF(Table1[[#This Row],[Số còn phải thu ĐK]]&lt;&gt;0,0,IF(Table1[[#This Row],[Phân loại]]="Bán hàng",Table1[[#This Row],[Tổng giá trị]],-Table1[[#This Row],[Tổng giá trị]]))</f>
        <v>3341326</v>
      </c>
      <c r="Q716" s="32">
        <f>IF(M716&lt;&gt;"",IF(O716&lt;&gt;0,O716,P716),0)</f>
        <v>3341326</v>
      </c>
      <c r="R716" s="7">
        <f>Table1[[#This Row],[Số còn phải thu ĐK]]+Table1[[#This Row],[Giá Trị HD sau CK]]-Table1[[#This Row],[Số tiền đã thu]]</f>
        <v>0</v>
      </c>
      <c r="S716" s="6">
        <f>IF(Table1[[#This Row],[Ngày hóa đơn]]&lt;&gt;"",Table1[[#This Row],[Ngày hóa đơn]],IF(Table1[[#This Row],[Ngày hạch toán]]&lt;&gt;"",Table1[[#This Row],[Ngày hạch toán]],""))</f>
        <v>46112</v>
      </c>
      <c r="T716" s="7"/>
      <c r="U716" s="6">
        <f>IF(Table1[[#This Row],[Ngày tính CN]]="","",S716+T716)</f>
        <v>46112</v>
      </c>
      <c r="V716" s="32">
        <f ca="1">IF(Table1[[#This Row],[Hạn thanh toán]]="","",IF((U716-NOW())&lt;0,0,(U716-NOW())))</f>
        <v>0</v>
      </c>
      <c r="W716" s="32"/>
      <c r="X716" s="32" t="str">
        <f ca="1">IF(OR(U716="",R716=0),"",IF((U716-NOW())&lt;0,-(U716-NOW()),0))</f>
        <v/>
      </c>
      <c r="Y716" s="2" t="str">
        <f>IF(R716=0,"Đã thanh toán",IF(X716="","",IF(X716&lt;=0,"Chưa đến hạn thanh toán",IF(X716&lt;=30,"Nợ quá hạn 30 ngày",IF(X716&lt;=60,"Nợ quá hạn từ 30 ngày đến 60 ngày",IF(X716&lt;=90,"Nợ quá hạn từ 60 ngày đến 90 ngày",IF(X716&lt;=120,"Nợ quá hạn từ 90 ngày đến 120 ngày","Nợ quá hạn hơn 120 ngày có khả năng mất thanh toán")))))))</f>
        <v>Đã thanh toán</v>
      </c>
      <c r="Z716" s="42">
        <f>IF(S716="","",S716)</f>
        <v>46112</v>
      </c>
      <c r="AA716" s="42">
        <f>IF(M716="","",M716)</f>
        <v>46153</v>
      </c>
      <c r="AD716" s="2" t="str">
        <f>VLOOKUP($A716,MA_KH!$A:$Q,MA_KH!O$1,0)</f>
        <v>MEGA</v>
      </c>
      <c r="AE716" s="2" t="str">
        <f>VLOOKUP($A716,MA_KH!$A:$Q,MA_KH!P$1,0)</f>
        <v>CÔNG TY TNHH MM MEGA MARKET (VIỆT NAM)</v>
      </c>
    </row>
    <row r="717" spans="1:31" ht="25.5" customHeight="1">
      <c r="A717" s="54" t="s">
        <v>16294</v>
      </c>
      <c r="B717" s="54" t="s">
        <v>259</v>
      </c>
      <c r="C717" s="55">
        <v>46113</v>
      </c>
      <c r="D717" s="54" t="s">
        <v>17755</v>
      </c>
      <c r="E717" s="55">
        <v>46123</v>
      </c>
      <c r="F717" s="54" t="s">
        <v>17756</v>
      </c>
      <c r="G717" s="54" t="s">
        <v>17757</v>
      </c>
      <c r="H717" s="67">
        <v>2872385</v>
      </c>
      <c r="I717" s="63">
        <v>0</v>
      </c>
      <c r="J717" s="67">
        <v>229791</v>
      </c>
      <c r="K717" s="68">
        <v>3102176</v>
      </c>
      <c r="L717" s="64" t="s">
        <v>17236</v>
      </c>
      <c r="M717" s="6">
        <v>46153</v>
      </c>
      <c r="N717" s="72"/>
      <c r="O717" s="32">
        <f>IF(Table1[[#This Row],[Phân loại]]="Tồn đầu kỳ",Table1[[#This Row],[Tổng giá trị]],0)</f>
        <v>0</v>
      </c>
      <c r="P717" s="7">
        <f>IF(Table1[[#This Row],[Số còn phải thu ĐK]]&lt;&gt;0,0,IF(Table1[[#This Row],[Phân loại]]="Bán hàng",Table1[[#This Row],[Tổng giá trị]],-Table1[[#This Row],[Tổng giá trị]]))</f>
        <v>3102176</v>
      </c>
      <c r="Q717" s="32">
        <f>IF(M717&lt;&gt;"",IF(O717&lt;&gt;0,O717,P717),0)</f>
        <v>3102176</v>
      </c>
      <c r="R717" s="7">
        <f>Table1[[#This Row],[Số còn phải thu ĐK]]+Table1[[#This Row],[Giá Trị HD sau CK]]-Table1[[#This Row],[Số tiền đã thu]]</f>
        <v>0</v>
      </c>
      <c r="S717" s="6">
        <f>IF(Table1[[#This Row],[Ngày hóa đơn]]&lt;&gt;"",Table1[[#This Row],[Ngày hóa đơn]],IF(Table1[[#This Row],[Ngày hạch toán]]&lt;&gt;"",Table1[[#This Row],[Ngày hạch toán]],""))</f>
        <v>46123</v>
      </c>
      <c r="T717" s="7"/>
      <c r="U717" s="6">
        <f>IF(Table1[[#This Row],[Ngày tính CN]]="","",S717+T717)</f>
        <v>46123</v>
      </c>
      <c r="V717" s="32">
        <f ca="1">IF(Table1[[#This Row],[Hạn thanh toán]]="","",IF((U717-NOW())&lt;0,0,(U717-NOW())))</f>
        <v>0</v>
      </c>
      <c r="W717" s="32"/>
      <c r="X717" s="32" t="str">
        <f ca="1">IF(OR(U717="",R717=0),"",IF((U717-NOW())&lt;0,-(U717-NOW()),0))</f>
        <v/>
      </c>
      <c r="Y717" s="2" t="str">
        <f>IF(R717=0,"Đã thanh toán",IF(X717="","",IF(X717&lt;=0,"Chưa đến hạn thanh toán",IF(X717&lt;=30,"Nợ quá hạn 30 ngày",IF(X717&lt;=60,"Nợ quá hạn từ 30 ngày đến 60 ngày",IF(X717&lt;=90,"Nợ quá hạn từ 60 ngày đến 90 ngày",IF(X717&lt;=120,"Nợ quá hạn từ 90 ngày đến 120 ngày","Nợ quá hạn hơn 120 ngày có khả năng mất thanh toán")))))))</f>
        <v>Đã thanh toán</v>
      </c>
      <c r="Z717" s="42">
        <f>IF(S717="","",S717)</f>
        <v>46123</v>
      </c>
      <c r="AA717" s="42">
        <f>IF(M717="","",M717)</f>
        <v>46153</v>
      </c>
      <c r="AD717" s="2" t="str">
        <f>VLOOKUP($A717,MA_KH!$A:$Q,MA_KH!O$1,0)</f>
        <v>MEGA</v>
      </c>
      <c r="AE717" s="2" t="str">
        <f>VLOOKUP($A717,MA_KH!$A:$Q,MA_KH!P$1,0)</f>
        <v>CÔNG TY TNHH MM MEGA MARKET (VIỆT NAM)</v>
      </c>
    </row>
    <row r="718" spans="1:31" ht="25.5" customHeight="1">
      <c r="A718" s="54" t="s">
        <v>16294</v>
      </c>
      <c r="B718" s="54" t="s">
        <v>259</v>
      </c>
      <c r="C718" s="55">
        <v>46113</v>
      </c>
      <c r="D718" s="54" t="s">
        <v>17758</v>
      </c>
      <c r="E718" s="55">
        <v>46123</v>
      </c>
      <c r="F718" s="54" t="s">
        <v>17759</v>
      </c>
      <c r="G718" s="54" t="s">
        <v>17760</v>
      </c>
      <c r="H718" s="67">
        <v>782000</v>
      </c>
      <c r="I718" s="63">
        <v>0</v>
      </c>
      <c r="J718" s="67">
        <v>62560</v>
      </c>
      <c r="K718" s="68">
        <v>844560</v>
      </c>
      <c r="L718" s="64" t="s">
        <v>17236</v>
      </c>
      <c r="M718" s="6">
        <v>46153</v>
      </c>
      <c r="N718" s="72"/>
      <c r="O718" s="32">
        <f>IF(Table1[[#This Row],[Phân loại]]="Tồn đầu kỳ",Table1[[#This Row],[Tổng giá trị]],0)</f>
        <v>0</v>
      </c>
      <c r="P718" s="7">
        <f>IF(Table1[[#This Row],[Số còn phải thu ĐK]]&lt;&gt;0,0,IF(Table1[[#This Row],[Phân loại]]="Bán hàng",Table1[[#This Row],[Tổng giá trị]],-Table1[[#This Row],[Tổng giá trị]]))</f>
        <v>844560</v>
      </c>
      <c r="Q718" s="32">
        <f>IF(M718&lt;&gt;"",IF(O718&lt;&gt;0,O718,P718),0)</f>
        <v>844560</v>
      </c>
      <c r="R718" s="7">
        <f>Table1[[#This Row],[Số còn phải thu ĐK]]+Table1[[#This Row],[Giá Trị HD sau CK]]-Table1[[#This Row],[Số tiền đã thu]]</f>
        <v>0</v>
      </c>
      <c r="S718" s="6">
        <f>IF(Table1[[#This Row],[Ngày hóa đơn]]&lt;&gt;"",Table1[[#This Row],[Ngày hóa đơn]],IF(Table1[[#This Row],[Ngày hạch toán]]&lt;&gt;"",Table1[[#This Row],[Ngày hạch toán]],""))</f>
        <v>46123</v>
      </c>
      <c r="T718" s="7"/>
      <c r="U718" s="6">
        <f>IF(Table1[[#This Row],[Ngày tính CN]]="","",S718+T718)</f>
        <v>46123</v>
      </c>
      <c r="V718" s="32">
        <f ca="1">IF(Table1[[#This Row],[Hạn thanh toán]]="","",IF((U718-NOW())&lt;0,0,(U718-NOW())))</f>
        <v>0</v>
      </c>
      <c r="W718" s="32"/>
      <c r="X718" s="32" t="str">
        <f ca="1">IF(OR(U718="",R718=0),"",IF((U718-NOW())&lt;0,-(U718-NOW()),0))</f>
        <v/>
      </c>
      <c r="Y718" s="2" t="str">
        <f>IF(R718=0,"Đã thanh toán",IF(X718="","",IF(X718&lt;=0,"Chưa đến hạn thanh toán",IF(X718&lt;=30,"Nợ quá hạn 30 ngày",IF(X718&lt;=60,"Nợ quá hạn từ 30 ngày đến 60 ngày",IF(X718&lt;=90,"Nợ quá hạn từ 60 ngày đến 90 ngày",IF(X718&lt;=120,"Nợ quá hạn từ 90 ngày đến 120 ngày","Nợ quá hạn hơn 120 ngày có khả năng mất thanh toán")))))))</f>
        <v>Đã thanh toán</v>
      </c>
      <c r="Z718" s="42">
        <f>IF(S718="","",S718)</f>
        <v>46123</v>
      </c>
      <c r="AA718" s="42">
        <f>IF(M718="","",M718)</f>
        <v>46153</v>
      </c>
      <c r="AD718" s="2" t="str">
        <f>VLOOKUP($A718,MA_KH!$A:$Q,MA_KH!O$1,0)</f>
        <v>MEGA</v>
      </c>
      <c r="AE718" s="2" t="str">
        <f>VLOOKUP($A718,MA_KH!$A:$Q,MA_KH!P$1,0)</f>
        <v>CÔNG TY TNHH MM MEGA MARKET (VIỆT NAM)</v>
      </c>
    </row>
    <row r="719" spans="1:31" ht="25.5" customHeight="1">
      <c r="A719" s="58" t="s">
        <v>16292</v>
      </c>
      <c r="B719" s="58" t="s">
        <v>251</v>
      </c>
      <c r="C719" s="59">
        <v>46113</v>
      </c>
      <c r="D719" s="58" t="s">
        <v>17761</v>
      </c>
      <c r="E719" s="55">
        <v>46123</v>
      </c>
      <c r="F719" s="58" t="s">
        <v>17762</v>
      </c>
      <c r="G719" s="58" t="s">
        <v>17763</v>
      </c>
      <c r="H719" s="69">
        <v>491065</v>
      </c>
      <c r="I719" s="63">
        <v>0</v>
      </c>
      <c r="J719" s="69">
        <v>39285</v>
      </c>
      <c r="K719" s="70">
        <v>530350</v>
      </c>
      <c r="L719" s="64" t="s">
        <v>17236</v>
      </c>
      <c r="M719" s="6">
        <v>46153</v>
      </c>
      <c r="N719" s="72"/>
      <c r="O719" s="32">
        <f>IF(Table1[[#This Row],[Phân loại]]="Tồn đầu kỳ",Table1[[#This Row],[Tổng giá trị]],0)</f>
        <v>0</v>
      </c>
      <c r="P719" s="7">
        <f>IF(Table1[[#This Row],[Số còn phải thu ĐK]]&lt;&gt;0,0,IF(Table1[[#This Row],[Phân loại]]="Bán hàng",Table1[[#This Row],[Tổng giá trị]],-Table1[[#This Row],[Tổng giá trị]]))</f>
        <v>530350</v>
      </c>
      <c r="Q719" s="32">
        <f>IF(M719&lt;&gt;"",IF(O719&lt;&gt;0,O719,P719),0)</f>
        <v>530350</v>
      </c>
      <c r="R719" s="7">
        <f>Table1[[#This Row],[Số còn phải thu ĐK]]+Table1[[#This Row],[Giá Trị HD sau CK]]-Table1[[#This Row],[Số tiền đã thu]]</f>
        <v>0</v>
      </c>
      <c r="S719" s="6">
        <f>IF(Table1[[#This Row],[Ngày hóa đơn]]&lt;&gt;"",Table1[[#This Row],[Ngày hóa đơn]],IF(Table1[[#This Row],[Ngày hạch toán]]&lt;&gt;"",Table1[[#This Row],[Ngày hạch toán]],""))</f>
        <v>46123</v>
      </c>
      <c r="T719" s="7"/>
      <c r="U719" s="6">
        <f>IF(Table1[[#This Row],[Ngày tính CN]]="","",S719+T719)</f>
        <v>46123</v>
      </c>
      <c r="V719" s="32">
        <f ca="1">IF(Table1[[#This Row],[Hạn thanh toán]]="","",IF((U719-NOW())&lt;0,0,(U719-NOW())))</f>
        <v>0</v>
      </c>
      <c r="W719" s="32"/>
      <c r="X719" s="32" t="str">
        <f ca="1">IF(OR(U719="",R719=0),"",IF((U719-NOW())&lt;0,-(U719-NOW()),0))</f>
        <v/>
      </c>
      <c r="Y719" s="2" t="str">
        <f>IF(R719=0,"Đã thanh toán",IF(X719="","",IF(X719&lt;=0,"Chưa đến hạn thanh toán",IF(X719&lt;=30,"Nợ quá hạn 30 ngày",IF(X719&lt;=60,"Nợ quá hạn từ 30 ngày đến 60 ngày",IF(X719&lt;=90,"Nợ quá hạn từ 60 ngày đến 90 ngày",IF(X719&lt;=120,"Nợ quá hạn từ 90 ngày đến 120 ngày","Nợ quá hạn hơn 120 ngày có khả năng mất thanh toán")))))))</f>
        <v>Đã thanh toán</v>
      </c>
      <c r="Z719" s="42">
        <f>IF(S719="","",S719)</f>
        <v>46123</v>
      </c>
      <c r="AA719" s="42">
        <f>IF(M719="","",M719)</f>
        <v>46153</v>
      </c>
      <c r="AD719" s="2" t="str">
        <f>VLOOKUP($A719,MA_KH!$A:$Q,MA_KH!O$1,0)</f>
        <v>MEGA</v>
      </c>
      <c r="AE719" s="2" t="str">
        <f>VLOOKUP($A719,MA_KH!$A:$Q,MA_KH!P$1,0)</f>
        <v>CÔNG TY TNHH MM MEGA MARKET (VIỆT NAM)</v>
      </c>
    </row>
    <row r="720" spans="1:31" ht="25.5" customHeight="1">
      <c r="A720" s="54" t="s">
        <v>16305</v>
      </c>
      <c r="B720" s="54" t="s">
        <v>7247</v>
      </c>
      <c r="C720" s="55">
        <v>46113</v>
      </c>
      <c r="D720" s="54" t="s">
        <v>17764</v>
      </c>
      <c r="E720" s="55">
        <v>46120</v>
      </c>
      <c r="F720" s="54" t="s">
        <v>17765</v>
      </c>
      <c r="G720" s="54" t="s">
        <v>17766</v>
      </c>
      <c r="H720" s="67">
        <v>982130</v>
      </c>
      <c r="I720" s="63">
        <v>0</v>
      </c>
      <c r="J720" s="67">
        <v>78570</v>
      </c>
      <c r="K720" s="68">
        <v>1060700</v>
      </c>
      <c r="L720" s="64" t="s">
        <v>17236</v>
      </c>
      <c r="M720" s="6">
        <v>46153</v>
      </c>
      <c r="N720" s="72"/>
      <c r="O720" s="32">
        <f>IF(Table1[[#This Row],[Phân loại]]="Tồn đầu kỳ",Table1[[#This Row],[Tổng giá trị]],0)</f>
        <v>0</v>
      </c>
      <c r="P720" s="7">
        <f>IF(Table1[[#This Row],[Số còn phải thu ĐK]]&lt;&gt;0,0,IF(Table1[[#This Row],[Phân loại]]="Bán hàng",Table1[[#This Row],[Tổng giá trị]],-Table1[[#This Row],[Tổng giá trị]]))</f>
        <v>1060700</v>
      </c>
      <c r="Q720" s="32">
        <f>IF(M720&lt;&gt;"",IF(O720&lt;&gt;0,O720,P720),0)</f>
        <v>1060700</v>
      </c>
      <c r="R720" s="7">
        <f>Table1[[#This Row],[Số còn phải thu ĐK]]+Table1[[#This Row],[Giá Trị HD sau CK]]-Table1[[#This Row],[Số tiền đã thu]]</f>
        <v>0</v>
      </c>
      <c r="S720" s="6">
        <f>IF(Table1[[#This Row],[Ngày hóa đơn]]&lt;&gt;"",Table1[[#This Row],[Ngày hóa đơn]],IF(Table1[[#This Row],[Ngày hạch toán]]&lt;&gt;"",Table1[[#This Row],[Ngày hạch toán]],""))</f>
        <v>46120</v>
      </c>
      <c r="T720" s="7"/>
      <c r="U720" s="6">
        <f>IF(Table1[[#This Row],[Ngày tính CN]]="","",S720+T720)</f>
        <v>46120</v>
      </c>
      <c r="V720" s="32">
        <f ca="1">IF(Table1[[#This Row],[Hạn thanh toán]]="","",IF((U720-NOW())&lt;0,0,(U720-NOW())))</f>
        <v>0</v>
      </c>
      <c r="W720" s="32"/>
      <c r="X720" s="32" t="str">
        <f ca="1">IF(OR(U720="",R720=0),"",IF((U720-NOW())&lt;0,-(U720-NOW()),0))</f>
        <v/>
      </c>
      <c r="Y720" s="2" t="str">
        <f>IF(R720=0,"Đã thanh toán",IF(X720="","",IF(X720&lt;=0,"Chưa đến hạn thanh toán",IF(X720&lt;=30,"Nợ quá hạn 30 ngày",IF(X720&lt;=60,"Nợ quá hạn từ 30 ngày đến 60 ngày",IF(X720&lt;=90,"Nợ quá hạn từ 60 ngày đến 90 ngày",IF(X720&lt;=120,"Nợ quá hạn từ 90 ngày đến 120 ngày","Nợ quá hạn hơn 120 ngày có khả năng mất thanh toán")))))))</f>
        <v>Đã thanh toán</v>
      </c>
      <c r="Z720" s="42">
        <f>IF(S720="","",S720)</f>
        <v>46120</v>
      </c>
      <c r="AA720" s="42">
        <f>IF(M720="","",M720)</f>
        <v>46153</v>
      </c>
      <c r="AD720" s="2" t="str">
        <f>VLOOKUP($A720,MA_KH!$A:$Q,MA_KH!O$1,0)</f>
        <v>MEGA</v>
      </c>
      <c r="AE720" s="2" t="str">
        <f>VLOOKUP($A720,MA_KH!$A:$Q,MA_KH!P$1,0)</f>
        <v>CÔNG TY TNHH MM MEGA MARKET (VIỆT NAM)</v>
      </c>
    </row>
    <row r="721" spans="1:31" ht="25.5" customHeight="1">
      <c r="A721" s="54" t="s">
        <v>16305</v>
      </c>
      <c r="B721" s="54" t="s">
        <v>7247</v>
      </c>
      <c r="C721" s="55">
        <v>46113</v>
      </c>
      <c r="D721" s="54" t="s">
        <v>17767</v>
      </c>
      <c r="E721" s="55">
        <v>46120</v>
      </c>
      <c r="F721" s="54" t="s">
        <v>17768</v>
      </c>
      <c r="G721" s="54" t="s">
        <v>17769</v>
      </c>
      <c r="H721" s="67">
        <v>1468620</v>
      </c>
      <c r="I721" s="63">
        <v>0</v>
      </c>
      <c r="J721" s="67">
        <v>117490</v>
      </c>
      <c r="K721" s="68">
        <v>1586110</v>
      </c>
      <c r="L721" s="64" t="s">
        <v>17236</v>
      </c>
      <c r="M721" s="6">
        <v>46153</v>
      </c>
      <c r="N721" s="72"/>
      <c r="O721" s="32">
        <f>IF(Table1[[#This Row],[Phân loại]]="Tồn đầu kỳ",Table1[[#This Row],[Tổng giá trị]],0)</f>
        <v>0</v>
      </c>
      <c r="P721" s="7">
        <f>IF(Table1[[#This Row],[Số còn phải thu ĐK]]&lt;&gt;0,0,IF(Table1[[#This Row],[Phân loại]]="Bán hàng",Table1[[#This Row],[Tổng giá trị]],-Table1[[#This Row],[Tổng giá trị]]))</f>
        <v>1586110</v>
      </c>
      <c r="Q721" s="32">
        <f>IF(M721&lt;&gt;"",IF(O721&lt;&gt;0,O721,P721),0)</f>
        <v>1586110</v>
      </c>
      <c r="R721" s="7">
        <f>Table1[[#This Row],[Số còn phải thu ĐK]]+Table1[[#This Row],[Giá Trị HD sau CK]]-Table1[[#This Row],[Số tiền đã thu]]</f>
        <v>0</v>
      </c>
      <c r="S721" s="6">
        <f>IF(Table1[[#This Row],[Ngày hóa đơn]]&lt;&gt;"",Table1[[#This Row],[Ngày hóa đơn]],IF(Table1[[#This Row],[Ngày hạch toán]]&lt;&gt;"",Table1[[#This Row],[Ngày hạch toán]],""))</f>
        <v>46120</v>
      </c>
      <c r="T721" s="7"/>
      <c r="U721" s="6">
        <f>IF(Table1[[#This Row],[Ngày tính CN]]="","",S721+T721)</f>
        <v>46120</v>
      </c>
      <c r="V721" s="32">
        <f ca="1">IF(Table1[[#This Row],[Hạn thanh toán]]="","",IF((U721-NOW())&lt;0,0,(U721-NOW())))</f>
        <v>0</v>
      </c>
      <c r="W721" s="32"/>
      <c r="X721" s="32" t="str">
        <f ca="1">IF(OR(U721="",R721=0),"",IF((U721-NOW())&lt;0,-(U721-NOW()),0))</f>
        <v/>
      </c>
      <c r="Y721" s="2" t="str">
        <f>IF(R721=0,"Đã thanh toán",IF(X721="","",IF(X721&lt;=0,"Chưa đến hạn thanh toán",IF(X721&lt;=30,"Nợ quá hạn 30 ngày",IF(X721&lt;=60,"Nợ quá hạn từ 30 ngày đến 60 ngày",IF(X721&lt;=90,"Nợ quá hạn từ 60 ngày đến 90 ngày",IF(X721&lt;=120,"Nợ quá hạn từ 90 ngày đến 120 ngày","Nợ quá hạn hơn 120 ngày có khả năng mất thanh toán")))))))</f>
        <v>Đã thanh toán</v>
      </c>
      <c r="Z721" s="42">
        <f>IF(S721="","",S721)</f>
        <v>46120</v>
      </c>
      <c r="AA721" s="42">
        <f>IF(M721="","",M721)</f>
        <v>46153</v>
      </c>
      <c r="AD721" s="2" t="str">
        <f>VLOOKUP($A721,MA_KH!$A:$Q,MA_KH!O$1,0)</f>
        <v>MEGA</v>
      </c>
      <c r="AE721" s="2" t="str">
        <f>VLOOKUP($A721,MA_KH!$A:$Q,MA_KH!P$1,0)</f>
        <v>CÔNG TY TNHH MM MEGA MARKET (VIỆT NAM)</v>
      </c>
    </row>
    <row r="722" spans="1:31" ht="25.5" customHeight="1">
      <c r="A722" s="58" t="s">
        <v>16303</v>
      </c>
      <c r="B722" s="58" t="s">
        <v>102</v>
      </c>
      <c r="C722" s="59">
        <v>46113</v>
      </c>
      <c r="D722" s="58" t="s">
        <v>17770</v>
      </c>
      <c r="E722" s="55">
        <v>46120</v>
      </c>
      <c r="F722" s="58" t="s">
        <v>17771</v>
      </c>
      <c r="G722" s="58" t="s">
        <v>17772</v>
      </c>
      <c r="H722" s="69">
        <v>1026170</v>
      </c>
      <c r="I722" s="63">
        <v>0</v>
      </c>
      <c r="J722" s="69">
        <v>82094</v>
      </c>
      <c r="K722" s="70">
        <v>1108264</v>
      </c>
      <c r="L722" s="64" t="s">
        <v>17236</v>
      </c>
      <c r="M722" s="6">
        <v>46153</v>
      </c>
      <c r="N722" s="72"/>
      <c r="O722" s="32">
        <f>IF(Table1[[#This Row],[Phân loại]]="Tồn đầu kỳ",Table1[[#This Row],[Tổng giá trị]],0)</f>
        <v>0</v>
      </c>
      <c r="P722" s="7">
        <f>IF(Table1[[#This Row],[Số còn phải thu ĐK]]&lt;&gt;0,0,IF(Table1[[#This Row],[Phân loại]]="Bán hàng",Table1[[#This Row],[Tổng giá trị]],-Table1[[#This Row],[Tổng giá trị]]))</f>
        <v>1108264</v>
      </c>
      <c r="Q722" s="32">
        <f>IF(M722&lt;&gt;"",IF(O722&lt;&gt;0,O722,P722),0)</f>
        <v>1108264</v>
      </c>
      <c r="R722" s="7">
        <f>Table1[[#This Row],[Số còn phải thu ĐK]]+Table1[[#This Row],[Giá Trị HD sau CK]]-Table1[[#This Row],[Số tiền đã thu]]</f>
        <v>0</v>
      </c>
      <c r="S722" s="6">
        <f>IF(Table1[[#This Row],[Ngày hóa đơn]]&lt;&gt;"",Table1[[#This Row],[Ngày hóa đơn]],IF(Table1[[#This Row],[Ngày hạch toán]]&lt;&gt;"",Table1[[#This Row],[Ngày hạch toán]],""))</f>
        <v>46120</v>
      </c>
      <c r="T722" s="7"/>
      <c r="U722" s="6">
        <f>IF(Table1[[#This Row],[Ngày tính CN]]="","",S722+T722)</f>
        <v>46120</v>
      </c>
      <c r="V722" s="32">
        <f ca="1">IF(Table1[[#This Row],[Hạn thanh toán]]="","",IF((U722-NOW())&lt;0,0,(U722-NOW())))</f>
        <v>0</v>
      </c>
      <c r="W722" s="32"/>
      <c r="X722" s="32" t="str">
        <f ca="1">IF(OR(U722="",R722=0),"",IF((U722-NOW())&lt;0,-(U722-NOW()),0))</f>
        <v/>
      </c>
      <c r="Y722" s="2" t="str">
        <f>IF(R722=0,"Đã thanh toán",IF(X722="","",IF(X722&lt;=0,"Chưa đến hạn thanh toán",IF(X722&lt;=30,"Nợ quá hạn 30 ngày",IF(X722&lt;=60,"Nợ quá hạn từ 30 ngày đến 60 ngày",IF(X722&lt;=90,"Nợ quá hạn từ 60 ngày đến 90 ngày",IF(X722&lt;=120,"Nợ quá hạn từ 90 ngày đến 120 ngày","Nợ quá hạn hơn 120 ngày có khả năng mất thanh toán")))))))</f>
        <v>Đã thanh toán</v>
      </c>
      <c r="Z722" s="42">
        <f>IF(S722="","",S722)</f>
        <v>46120</v>
      </c>
      <c r="AA722" s="42">
        <f>IF(M722="","",M722)</f>
        <v>46153</v>
      </c>
      <c r="AD722" s="2" t="str">
        <f>VLOOKUP($A722,MA_KH!$A:$Q,MA_KH!O$1,0)</f>
        <v>MEGA</v>
      </c>
      <c r="AE722" s="2" t="str">
        <f>VLOOKUP($A722,MA_KH!$A:$Q,MA_KH!P$1,0)</f>
        <v>CÔNG TY TNHH MM MEGA MARKET (VIỆT NAM)</v>
      </c>
    </row>
    <row r="723" spans="1:31" ht="25.5" customHeight="1">
      <c r="A723" s="54" t="s">
        <v>16308</v>
      </c>
      <c r="B723" s="54" t="s">
        <v>194</v>
      </c>
      <c r="C723" s="55">
        <v>46114</v>
      </c>
      <c r="D723" s="54" t="s">
        <v>17773</v>
      </c>
      <c r="E723" s="55">
        <v>46119</v>
      </c>
      <c r="F723" s="54" t="s">
        <v>17774</v>
      </c>
      <c r="G723" s="54" t="s">
        <v>17775</v>
      </c>
      <c r="H723" s="67">
        <v>6231260</v>
      </c>
      <c r="I723" s="63">
        <v>0</v>
      </c>
      <c r="J723" s="67">
        <v>498501</v>
      </c>
      <c r="K723" s="68">
        <v>6729761</v>
      </c>
      <c r="L723" s="64" t="s">
        <v>17236</v>
      </c>
      <c r="M723" s="6">
        <v>46153</v>
      </c>
      <c r="N723" s="72"/>
      <c r="O723" s="32">
        <f>IF(Table1[[#This Row],[Phân loại]]="Tồn đầu kỳ",Table1[[#This Row],[Tổng giá trị]],0)</f>
        <v>0</v>
      </c>
      <c r="P723" s="7">
        <f>IF(Table1[[#This Row],[Số còn phải thu ĐK]]&lt;&gt;0,0,IF(Table1[[#This Row],[Phân loại]]="Bán hàng",Table1[[#This Row],[Tổng giá trị]],-Table1[[#This Row],[Tổng giá trị]]))</f>
        <v>6729761</v>
      </c>
      <c r="Q723" s="32">
        <f>IF(M723&lt;&gt;"",IF(O723&lt;&gt;0,O723,P723),0)</f>
        <v>6729761</v>
      </c>
      <c r="R723" s="7">
        <f>Table1[[#This Row],[Số còn phải thu ĐK]]+Table1[[#This Row],[Giá Trị HD sau CK]]-Table1[[#This Row],[Số tiền đã thu]]</f>
        <v>0</v>
      </c>
      <c r="S723" s="6">
        <f>IF(Table1[[#This Row],[Ngày hóa đơn]]&lt;&gt;"",Table1[[#This Row],[Ngày hóa đơn]],IF(Table1[[#This Row],[Ngày hạch toán]]&lt;&gt;"",Table1[[#This Row],[Ngày hạch toán]],""))</f>
        <v>46119</v>
      </c>
      <c r="T723" s="7"/>
      <c r="U723" s="6">
        <f>IF(Table1[[#This Row],[Ngày tính CN]]="","",S723+T723)</f>
        <v>46119</v>
      </c>
      <c r="V723" s="32">
        <f ca="1">IF(Table1[[#This Row],[Hạn thanh toán]]="","",IF((U723-NOW())&lt;0,0,(U723-NOW())))</f>
        <v>0</v>
      </c>
      <c r="W723" s="32"/>
      <c r="X723" s="32" t="str">
        <f ca="1">IF(OR(U723="",R723=0),"",IF((U723-NOW())&lt;0,-(U723-NOW()),0))</f>
        <v/>
      </c>
      <c r="Y723" s="2" t="str">
        <f>IF(R723=0,"Đã thanh toán",IF(X723="","",IF(X723&lt;=0,"Chưa đến hạn thanh toán",IF(X723&lt;=30,"Nợ quá hạn 30 ngày",IF(X723&lt;=60,"Nợ quá hạn từ 30 ngày đến 60 ngày",IF(X723&lt;=90,"Nợ quá hạn từ 60 ngày đến 90 ngày",IF(X723&lt;=120,"Nợ quá hạn từ 90 ngày đến 120 ngày","Nợ quá hạn hơn 120 ngày có khả năng mất thanh toán")))))))</f>
        <v>Đã thanh toán</v>
      </c>
      <c r="Z723" s="42">
        <f>IF(S723="","",S723)</f>
        <v>46119</v>
      </c>
      <c r="AA723" s="42">
        <f>IF(M723="","",M723)</f>
        <v>46153</v>
      </c>
      <c r="AD723" s="2" t="str">
        <f>VLOOKUP($A723,MA_KH!$A:$Q,MA_KH!O$1,0)</f>
        <v>MEGA</v>
      </c>
      <c r="AE723" s="2" t="str">
        <f>VLOOKUP($A723,MA_KH!$A:$Q,MA_KH!P$1,0)</f>
        <v>CÔNG TY TNHH MM MEGA MARKET (VIỆT NAM)</v>
      </c>
    </row>
    <row r="724" spans="1:31" ht="25.5" customHeight="1">
      <c r="A724" s="54" t="s">
        <v>16310</v>
      </c>
      <c r="B724" s="54" t="s">
        <v>196</v>
      </c>
      <c r="C724" s="55">
        <v>46114</v>
      </c>
      <c r="D724" s="54" t="s">
        <v>17776</v>
      </c>
      <c r="E724" s="55">
        <v>46119</v>
      </c>
      <c r="F724" s="54" t="s">
        <v>17777</v>
      </c>
      <c r="G724" s="54" t="s">
        <v>17778</v>
      </c>
      <c r="H724" s="67">
        <v>1976200</v>
      </c>
      <c r="I724" s="63">
        <v>0</v>
      </c>
      <c r="J724" s="67">
        <v>158096</v>
      </c>
      <c r="K724" s="68">
        <v>2134296</v>
      </c>
      <c r="L724" s="64" t="s">
        <v>17236</v>
      </c>
      <c r="M724" s="6">
        <v>46167</v>
      </c>
      <c r="N724" s="72"/>
      <c r="O724" s="32">
        <f>IF(Table1[[#This Row],[Phân loại]]="Tồn đầu kỳ",Table1[[#This Row],[Tổng giá trị]],0)</f>
        <v>0</v>
      </c>
      <c r="P724" s="7">
        <f>IF(Table1[[#This Row],[Số còn phải thu ĐK]]&lt;&gt;0,0,IF(Table1[[#This Row],[Phân loại]]="Bán hàng",Table1[[#This Row],[Tổng giá trị]],-Table1[[#This Row],[Tổng giá trị]]))</f>
        <v>2134296</v>
      </c>
      <c r="Q724" s="32">
        <f>IF(M724&lt;&gt;"",IF(O724&lt;&gt;0,O724,P724),0)</f>
        <v>2134296</v>
      </c>
      <c r="R724" s="7">
        <f>Table1[[#This Row],[Số còn phải thu ĐK]]+Table1[[#This Row],[Giá Trị HD sau CK]]-Table1[[#This Row],[Số tiền đã thu]]</f>
        <v>0</v>
      </c>
      <c r="S724" s="6">
        <f>IF(Table1[[#This Row],[Ngày hóa đơn]]&lt;&gt;"",Table1[[#This Row],[Ngày hóa đơn]],IF(Table1[[#This Row],[Ngày hạch toán]]&lt;&gt;"",Table1[[#This Row],[Ngày hạch toán]],""))</f>
        <v>46119</v>
      </c>
      <c r="T724" s="7"/>
      <c r="U724" s="6">
        <f>IF(Table1[[#This Row],[Ngày tính CN]]="","",S724+T724)</f>
        <v>46119</v>
      </c>
      <c r="V724" s="32">
        <f ca="1">IF(Table1[[#This Row],[Hạn thanh toán]]="","",IF((U724-NOW())&lt;0,0,(U724-NOW())))</f>
        <v>0</v>
      </c>
      <c r="W724" s="32"/>
      <c r="X724" s="32" t="str">
        <f ca="1">IF(OR(U724="",R724=0),"",IF((U724-NOW())&lt;0,-(U724-NOW()),0))</f>
        <v/>
      </c>
      <c r="Y724" s="2" t="str">
        <f>IF(R724=0,"Đã thanh toán",IF(X724="","",IF(X724&lt;=0,"Chưa đến hạn thanh toán",IF(X724&lt;=30,"Nợ quá hạn 30 ngày",IF(X724&lt;=60,"Nợ quá hạn từ 30 ngày đến 60 ngày",IF(X724&lt;=90,"Nợ quá hạn từ 60 ngày đến 90 ngày",IF(X724&lt;=120,"Nợ quá hạn từ 90 ngày đến 120 ngày","Nợ quá hạn hơn 120 ngày có khả năng mất thanh toán")))))))</f>
        <v>Đã thanh toán</v>
      </c>
      <c r="Z724" s="42">
        <f>IF(S724="","",S724)</f>
        <v>46119</v>
      </c>
      <c r="AA724" s="42">
        <f>IF(M724="","",M724)</f>
        <v>46167</v>
      </c>
      <c r="AD724" s="2" t="str">
        <f>VLOOKUP($A724,MA_KH!$A:$Q,MA_KH!O$1,0)</f>
        <v>MEGA</v>
      </c>
      <c r="AE724" s="2" t="str">
        <f>VLOOKUP($A724,MA_KH!$A:$Q,MA_KH!P$1,0)</f>
        <v>CÔNG TY TNHH MM MEGA MARKET (VIỆT NAM)</v>
      </c>
    </row>
    <row r="725" spans="1:31" ht="25.5" customHeight="1">
      <c r="A725" s="54" t="s">
        <v>16287</v>
      </c>
      <c r="B725" s="54" t="s">
        <v>253</v>
      </c>
      <c r="C725" s="55">
        <v>46114</v>
      </c>
      <c r="D725" s="54" t="s">
        <v>17779</v>
      </c>
      <c r="E725" s="55">
        <v>46119</v>
      </c>
      <c r="F725" s="54" t="s">
        <v>17780</v>
      </c>
      <c r="G725" s="54" t="s">
        <v>17781</v>
      </c>
      <c r="H725" s="67">
        <v>1251200</v>
      </c>
      <c r="I725" s="63">
        <v>0</v>
      </c>
      <c r="J725" s="67">
        <v>100096</v>
      </c>
      <c r="K725" s="68">
        <v>1351296</v>
      </c>
      <c r="L725" s="64" t="s">
        <v>17236</v>
      </c>
      <c r="M725" s="6">
        <v>46153</v>
      </c>
      <c r="N725" s="72"/>
      <c r="O725" s="32">
        <f>IF(Table1[[#This Row],[Phân loại]]="Tồn đầu kỳ",Table1[[#This Row],[Tổng giá trị]],0)</f>
        <v>0</v>
      </c>
      <c r="P725" s="7">
        <f>IF(Table1[[#This Row],[Số còn phải thu ĐK]]&lt;&gt;0,0,IF(Table1[[#This Row],[Phân loại]]="Bán hàng",Table1[[#This Row],[Tổng giá trị]],-Table1[[#This Row],[Tổng giá trị]]))</f>
        <v>1351296</v>
      </c>
      <c r="Q725" s="32">
        <f>IF(M725&lt;&gt;"",IF(O725&lt;&gt;0,O725,P725),0)</f>
        <v>1351296</v>
      </c>
      <c r="R725" s="7">
        <f>Table1[[#This Row],[Số còn phải thu ĐK]]+Table1[[#This Row],[Giá Trị HD sau CK]]-Table1[[#This Row],[Số tiền đã thu]]</f>
        <v>0</v>
      </c>
      <c r="S725" s="6">
        <f>IF(Table1[[#This Row],[Ngày hóa đơn]]&lt;&gt;"",Table1[[#This Row],[Ngày hóa đơn]],IF(Table1[[#This Row],[Ngày hạch toán]]&lt;&gt;"",Table1[[#This Row],[Ngày hạch toán]],""))</f>
        <v>46119</v>
      </c>
      <c r="T725" s="7"/>
      <c r="U725" s="6">
        <f>IF(Table1[[#This Row],[Ngày tính CN]]="","",S725+T725)</f>
        <v>46119</v>
      </c>
      <c r="V725" s="32">
        <f ca="1">IF(Table1[[#This Row],[Hạn thanh toán]]="","",IF((U725-NOW())&lt;0,0,(U725-NOW())))</f>
        <v>0</v>
      </c>
      <c r="W725" s="32"/>
      <c r="X725" s="32" t="str">
        <f ca="1">IF(OR(U725="",R725=0),"",IF((U725-NOW())&lt;0,-(U725-NOW()),0))</f>
        <v/>
      </c>
      <c r="Y725" s="2" t="str">
        <f>IF(R725=0,"Đã thanh toán",IF(X725="","",IF(X725&lt;=0,"Chưa đến hạn thanh toán",IF(X725&lt;=30,"Nợ quá hạn 30 ngày",IF(X725&lt;=60,"Nợ quá hạn từ 30 ngày đến 60 ngày",IF(X725&lt;=90,"Nợ quá hạn từ 60 ngày đến 90 ngày",IF(X725&lt;=120,"Nợ quá hạn từ 90 ngày đến 120 ngày","Nợ quá hạn hơn 120 ngày có khả năng mất thanh toán")))))))</f>
        <v>Đã thanh toán</v>
      </c>
      <c r="Z725" s="42">
        <f>IF(S725="","",S725)</f>
        <v>46119</v>
      </c>
      <c r="AA725" s="42">
        <f>IF(M725="","",M725)</f>
        <v>46153</v>
      </c>
      <c r="AD725" s="2" t="str">
        <f>VLOOKUP($A725,MA_KH!$A:$Q,MA_KH!O$1,0)</f>
        <v>MEGA</v>
      </c>
      <c r="AE725" s="2" t="str">
        <f>VLOOKUP($A725,MA_KH!$A:$Q,MA_KH!P$1,0)</f>
        <v>CÔNG TY TNHH MM MEGA MARKET (VIỆT NAM)</v>
      </c>
    </row>
    <row r="726" spans="1:31" ht="25.5" customHeight="1">
      <c r="A726" s="54" t="s">
        <v>16307</v>
      </c>
      <c r="B726" s="54" t="s">
        <v>202</v>
      </c>
      <c r="C726" s="55">
        <v>46114</v>
      </c>
      <c r="D726" s="54" t="s">
        <v>17782</v>
      </c>
      <c r="E726" s="55">
        <v>46119</v>
      </c>
      <c r="F726" s="54" t="s">
        <v>17783</v>
      </c>
      <c r="G726" s="54" t="s">
        <v>17784</v>
      </c>
      <c r="H726" s="67">
        <v>2543405</v>
      </c>
      <c r="I726" s="63">
        <v>0</v>
      </c>
      <c r="J726" s="67">
        <v>203472</v>
      </c>
      <c r="K726" s="68">
        <v>2746877</v>
      </c>
      <c r="L726" s="64" t="s">
        <v>17236</v>
      </c>
      <c r="M726" s="6">
        <v>46167</v>
      </c>
      <c r="N726" s="72"/>
      <c r="O726" s="32">
        <f>IF(Table1[[#This Row],[Phân loại]]="Tồn đầu kỳ",Table1[[#This Row],[Tổng giá trị]],0)</f>
        <v>0</v>
      </c>
      <c r="P726" s="7">
        <f>IF(Table1[[#This Row],[Số còn phải thu ĐK]]&lt;&gt;0,0,IF(Table1[[#This Row],[Phân loại]]="Bán hàng",Table1[[#This Row],[Tổng giá trị]],-Table1[[#This Row],[Tổng giá trị]]))</f>
        <v>2746877</v>
      </c>
      <c r="Q726" s="32">
        <f>IF(M726&lt;&gt;"",IF(O726&lt;&gt;0,O726,P726),0)</f>
        <v>2746877</v>
      </c>
      <c r="R726" s="7">
        <f>Table1[[#This Row],[Số còn phải thu ĐK]]+Table1[[#This Row],[Giá Trị HD sau CK]]-Table1[[#This Row],[Số tiền đã thu]]</f>
        <v>0</v>
      </c>
      <c r="S726" s="6">
        <f>IF(Table1[[#This Row],[Ngày hóa đơn]]&lt;&gt;"",Table1[[#This Row],[Ngày hóa đơn]],IF(Table1[[#This Row],[Ngày hạch toán]]&lt;&gt;"",Table1[[#This Row],[Ngày hạch toán]],""))</f>
        <v>46119</v>
      </c>
      <c r="T726" s="7"/>
      <c r="U726" s="6">
        <f>IF(Table1[[#This Row],[Ngày tính CN]]="","",S726+T726)</f>
        <v>46119</v>
      </c>
      <c r="V726" s="32">
        <f ca="1">IF(Table1[[#This Row],[Hạn thanh toán]]="","",IF((U726-NOW())&lt;0,0,(U726-NOW())))</f>
        <v>0</v>
      </c>
      <c r="W726" s="32"/>
      <c r="X726" s="32" t="str">
        <f ca="1">IF(OR(U726="",R726=0),"",IF((U726-NOW())&lt;0,-(U726-NOW()),0))</f>
        <v/>
      </c>
      <c r="Y726" s="2" t="str">
        <f>IF(R726=0,"Đã thanh toán",IF(X726="","",IF(X726&lt;=0,"Chưa đến hạn thanh toán",IF(X726&lt;=30,"Nợ quá hạn 30 ngày",IF(X726&lt;=60,"Nợ quá hạn từ 30 ngày đến 60 ngày",IF(X726&lt;=90,"Nợ quá hạn từ 60 ngày đến 90 ngày",IF(X726&lt;=120,"Nợ quá hạn từ 90 ngày đến 120 ngày","Nợ quá hạn hơn 120 ngày có khả năng mất thanh toán")))))))</f>
        <v>Đã thanh toán</v>
      </c>
      <c r="Z726" s="42">
        <f>IF(S726="","",S726)</f>
        <v>46119</v>
      </c>
      <c r="AA726" s="42">
        <f>IF(M726="","",M726)</f>
        <v>46167</v>
      </c>
      <c r="AD726" s="2" t="str">
        <f>VLOOKUP($A726,MA_KH!$A:$Q,MA_KH!O$1,0)</f>
        <v>MEGA</v>
      </c>
      <c r="AE726" s="2" t="str">
        <f>VLOOKUP($A726,MA_KH!$A:$Q,MA_KH!P$1,0)</f>
        <v>CÔNG TY TNHH MM MEGA MARKET (VIỆT NAM)</v>
      </c>
    </row>
    <row r="727" spans="1:31" ht="25.5" customHeight="1">
      <c r="A727" s="54" t="s">
        <v>16307</v>
      </c>
      <c r="B727" s="54" t="s">
        <v>202</v>
      </c>
      <c r="C727" s="55">
        <v>46114</v>
      </c>
      <c r="D727" s="54" t="s">
        <v>17785</v>
      </c>
      <c r="E727" s="55">
        <v>46119</v>
      </c>
      <c r="F727" s="54" t="s">
        <v>17786</v>
      </c>
      <c r="G727" s="54" t="s">
        <v>17787</v>
      </c>
      <c r="H727" s="67">
        <v>5994040</v>
      </c>
      <c r="I727" s="63">
        <v>0</v>
      </c>
      <c r="J727" s="67">
        <v>479523</v>
      </c>
      <c r="K727" s="68">
        <v>6473563</v>
      </c>
      <c r="L727" s="64" t="s">
        <v>17236</v>
      </c>
      <c r="M727" s="6">
        <v>46167</v>
      </c>
      <c r="N727" s="72"/>
      <c r="O727" s="32">
        <f>IF(Table1[[#This Row],[Phân loại]]="Tồn đầu kỳ",Table1[[#This Row],[Tổng giá trị]],0)</f>
        <v>0</v>
      </c>
      <c r="P727" s="7">
        <f>IF(Table1[[#This Row],[Số còn phải thu ĐK]]&lt;&gt;0,0,IF(Table1[[#This Row],[Phân loại]]="Bán hàng",Table1[[#This Row],[Tổng giá trị]],-Table1[[#This Row],[Tổng giá trị]]))</f>
        <v>6473563</v>
      </c>
      <c r="Q727" s="32">
        <f>IF(M727&lt;&gt;"",IF(O727&lt;&gt;0,O727,P727),0)</f>
        <v>6473563</v>
      </c>
      <c r="R727" s="7">
        <f>Table1[[#This Row],[Số còn phải thu ĐK]]+Table1[[#This Row],[Giá Trị HD sau CK]]-Table1[[#This Row],[Số tiền đã thu]]</f>
        <v>0</v>
      </c>
      <c r="S727" s="6">
        <f>IF(Table1[[#This Row],[Ngày hóa đơn]]&lt;&gt;"",Table1[[#This Row],[Ngày hóa đơn]],IF(Table1[[#This Row],[Ngày hạch toán]]&lt;&gt;"",Table1[[#This Row],[Ngày hạch toán]],""))</f>
        <v>46119</v>
      </c>
      <c r="T727" s="7"/>
      <c r="U727" s="6">
        <f>IF(Table1[[#This Row],[Ngày tính CN]]="","",S727+T727)</f>
        <v>46119</v>
      </c>
      <c r="V727" s="32">
        <f ca="1">IF(Table1[[#This Row],[Hạn thanh toán]]="","",IF((U727-NOW())&lt;0,0,(U727-NOW())))</f>
        <v>0</v>
      </c>
      <c r="W727" s="32"/>
      <c r="X727" s="32" t="str">
        <f ca="1">IF(OR(U727="",R727=0),"",IF((U727-NOW())&lt;0,-(U727-NOW()),0))</f>
        <v/>
      </c>
      <c r="Y727" s="2" t="str">
        <f>IF(R727=0,"Đã thanh toán",IF(X727="","",IF(X727&lt;=0,"Chưa đến hạn thanh toán",IF(X727&lt;=30,"Nợ quá hạn 30 ngày",IF(X727&lt;=60,"Nợ quá hạn từ 30 ngày đến 60 ngày",IF(X727&lt;=90,"Nợ quá hạn từ 60 ngày đến 90 ngày",IF(X727&lt;=120,"Nợ quá hạn từ 90 ngày đến 120 ngày","Nợ quá hạn hơn 120 ngày có khả năng mất thanh toán")))))))</f>
        <v>Đã thanh toán</v>
      </c>
      <c r="Z727" s="42">
        <f>IF(S727="","",S727)</f>
        <v>46119</v>
      </c>
      <c r="AA727" s="42">
        <f>IF(M727="","",M727)</f>
        <v>46167</v>
      </c>
      <c r="AD727" s="2" t="str">
        <f>VLOOKUP($A727,MA_KH!$A:$Q,MA_KH!O$1,0)</f>
        <v>MEGA</v>
      </c>
      <c r="AE727" s="2" t="str">
        <f>VLOOKUP($A727,MA_KH!$A:$Q,MA_KH!P$1,0)</f>
        <v>CÔNG TY TNHH MM MEGA MARKET (VIỆT NAM)</v>
      </c>
    </row>
    <row r="728" spans="1:31" ht="25.5" customHeight="1">
      <c r="A728" s="54" t="s">
        <v>16291</v>
      </c>
      <c r="B728" s="54" t="s">
        <v>200</v>
      </c>
      <c r="C728" s="55">
        <v>46114</v>
      </c>
      <c r="D728" s="54" t="s">
        <v>17788</v>
      </c>
      <c r="E728" s="55">
        <v>46119</v>
      </c>
      <c r="F728" s="54" t="s">
        <v>17789</v>
      </c>
      <c r="G728" s="54" t="s">
        <v>17790</v>
      </c>
      <c r="H728" s="67">
        <v>2381320</v>
      </c>
      <c r="I728" s="63">
        <v>0</v>
      </c>
      <c r="J728" s="67">
        <v>190506</v>
      </c>
      <c r="K728" s="68">
        <v>2571826</v>
      </c>
      <c r="L728" s="64" t="s">
        <v>17236</v>
      </c>
      <c r="M728" s="6">
        <v>46153</v>
      </c>
      <c r="N728" s="72"/>
      <c r="O728" s="32">
        <f>IF(Table1[[#This Row],[Phân loại]]="Tồn đầu kỳ",Table1[[#This Row],[Tổng giá trị]],0)</f>
        <v>0</v>
      </c>
      <c r="P728" s="7">
        <f>IF(Table1[[#This Row],[Số còn phải thu ĐK]]&lt;&gt;0,0,IF(Table1[[#This Row],[Phân loại]]="Bán hàng",Table1[[#This Row],[Tổng giá trị]],-Table1[[#This Row],[Tổng giá trị]]))</f>
        <v>2571826</v>
      </c>
      <c r="Q728" s="32">
        <f>IF(M728&lt;&gt;"",IF(O728&lt;&gt;0,O728,P728),0)</f>
        <v>2571826</v>
      </c>
      <c r="R728" s="7">
        <f>Table1[[#This Row],[Số còn phải thu ĐK]]+Table1[[#This Row],[Giá Trị HD sau CK]]-Table1[[#This Row],[Số tiền đã thu]]</f>
        <v>0</v>
      </c>
      <c r="S728" s="6">
        <f>IF(Table1[[#This Row],[Ngày hóa đơn]]&lt;&gt;"",Table1[[#This Row],[Ngày hóa đơn]],IF(Table1[[#This Row],[Ngày hạch toán]]&lt;&gt;"",Table1[[#This Row],[Ngày hạch toán]],""))</f>
        <v>46119</v>
      </c>
      <c r="T728" s="7"/>
      <c r="U728" s="6">
        <f>IF(Table1[[#This Row],[Ngày tính CN]]="","",S728+T728)</f>
        <v>46119</v>
      </c>
      <c r="V728" s="32">
        <f ca="1">IF(Table1[[#This Row],[Hạn thanh toán]]="","",IF((U728-NOW())&lt;0,0,(U728-NOW())))</f>
        <v>0</v>
      </c>
      <c r="W728" s="32"/>
      <c r="X728" s="32" t="str">
        <f ca="1">IF(OR(U728="",R728=0),"",IF((U728-NOW())&lt;0,-(U728-NOW()),0))</f>
        <v/>
      </c>
      <c r="Y728" s="2" t="str">
        <f>IF(R728=0,"Đã thanh toán",IF(X728="","",IF(X728&lt;=0,"Chưa đến hạn thanh toán",IF(X728&lt;=30,"Nợ quá hạn 30 ngày",IF(X728&lt;=60,"Nợ quá hạn từ 30 ngày đến 60 ngày",IF(X728&lt;=90,"Nợ quá hạn từ 60 ngày đến 90 ngày",IF(X728&lt;=120,"Nợ quá hạn từ 90 ngày đến 120 ngày","Nợ quá hạn hơn 120 ngày có khả năng mất thanh toán")))))))</f>
        <v>Đã thanh toán</v>
      </c>
      <c r="Z728" s="42">
        <f>IF(S728="","",S728)</f>
        <v>46119</v>
      </c>
      <c r="AA728" s="42">
        <f>IF(M728="","",M728)</f>
        <v>46153</v>
      </c>
      <c r="AD728" s="2" t="str">
        <f>VLOOKUP($A728,MA_KH!$A:$Q,MA_KH!O$1,0)</f>
        <v>MEGA</v>
      </c>
      <c r="AE728" s="2" t="str">
        <f>VLOOKUP($A728,MA_KH!$A:$Q,MA_KH!P$1,0)</f>
        <v>CÔNG TY TNHH MM MEGA MARKET (VIỆT NAM)</v>
      </c>
    </row>
    <row r="729" spans="1:31" ht="25.5" customHeight="1">
      <c r="A729" s="54" t="s">
        <v>16291</v>
      </c>
      <c r="B729" s="54" t="s">
        <v>200</v>
      </c>
      <c r="C729" s="55">
        <v>46114</v>
      </c>
      <c r="D729" s="54" t="s">
        <v>17791</v>
      </c>
      <c r="E729" s="55">
        <v>46119</v>
      </c>
      <c r="F729" s="54" t="s">
        <v>17792</v>
      </c>
      <c r="G729" s="54" t="s">
        <v>17793</v>
      </c>
      <c r="H729" s="67">
        <v>3849940</v>
      </c>
      <c r="I729" s="63">
        <v>0</v>
      </c>
      <c r="J729" s="67">
        <v>307995</v>
      </c>
      <c r="K729" s="68">
        <v>4157935</v>
      </c>
      <c r="L729" s="64" t="s">
        <v>17236</v>
      </c>
      <c r="M729" s="6">
        <v>46153</v>
      </c>
      <c r="N729" s="72"/>
      <c r="O729" s="32">
        <f>IF(Table1[[#This Row],[Phân loại]]="Tồn đầu kỳ",Table1[[#This Row],[Tổng giá trị]],0)</f>
        <v>0</v>
      </c>
      <c r="P729" s="7">
        <f>IF(Table1[[#This Row],[Số còn phải thu ĐK]]&lt;&gt;0,0,IF(Table1[[#This Row],[Phân loại]]="Bán hàng",Table1[[#This Row],[Tổng giá trị]],-Table1[[#This Row],[Tổng giá trị]]))</f>
        <v>4157935</v>
      </c>
      <c r="Q729" s="32">
        <f>IF(M729&lt;&gt;"",IF(O729&lt;&gt;0,O729,P729),0)</f>
        <v>4157935</v>
      </c>
      <c r="R729" s="7">
        <f>Table1[[#This Row],[Số còn phải thu ĐK]]+Table1[[#This Row],[Giá Trị HD sau CK]]-Table1[[#This Row],[Số tiền đã thu]]</f>
        <v>0</v>
      </c>
      <c r="S729" s="6">
        <f>IF(Table1[[#This Row],[Ngày hóa đơn]]&lt;&gt;"",Table1[[#This Row],[Ngày hóa đơn]],IF(Table1[[#This Row],[Ngày hạch toán]]&lt;&gt;"",Table1[[#This Row],[Ngày hạch toán]],""))</f>
        <v>46119</v>
      </c>
      <c r="T729" s="7"/>
      <c r="U729" s="6">
        <f>IF(Table1[[#This Row],[Ngày tính CN]]="","",S729+T729)</f>
        <v>46119</v>
      </c>
      <c r="V729" s="32">
        <f ca="1">IF(Table1[[#This Row],[Hạn thanh toán]]="","",IF((U729-NOW())&lt;0,0,(U729-NOW())))</f>
        <v>0</v>
      </c>
      <c r="W729" s="32"/>
      <c r="X729" s="32" t="str">
        <f ca="1">IF(OR(U729="",R729=0),"",IF((U729-NOW())&lt;0,-(U729-NOW()),0))</f>
        <v/>
      </c>
      <c r="Y729" s="2" t="str">
        <f>IF(R729=0,"Đã thanh toán",IF(X729="","",IF(X729&lt;=0,"Chưa đến hạn thanh toán",IF(X729&lt;=30,"Nợ quá hạn 30 ngày",IF(X729&lt;=60,"Nợ quá hạn từ 30 ngày đến 60 ngày",IF(X729&lt;=90,"Nợ quá hạn từ 60 ngày đến 90 ngày",IF(X729&lt;=120,"Nợ quá hạn từ 90 ngày đến 120 ngày","Nợ quá hạn hơn 120 ngày có khả năng mất thanh toán")))))))</f>
        <v>Đã thanh toán</v>
      </c>
      <c r="Z729" s="42">
        <f>IF(S729="","",S729)</f>
        <v>46119</v>
      </c>
      <c r="AA729" s="42">
        <f>IF(M729="","",M729)</f>
        <v>46153</v>
      </c>
      <c r="AD729" s="2" t="str">
        <f>VLOOKUP($A729,MA_KH!$A:$Q,MA_KH!O$1,0)</f>
        <v>MEGA</v>
      </c>
      <c r="AE729" s="2" t="str">
        <f>VLOOKUP($A729,MA_KH!$A:$Q,MA_KH!P$1,0)</f>
        <v>CÔNG TY TNHH MM MEGA MARKET (VIỆT NAM)</v>
      </c>
    </row>
    <row r="730" spans="1:31" ht="25.5" customHeight="1">
      <c r="A730" s="58" t="s">
        <v>16289</v>
      </c>
      <c r="B730" s="58" t="s">
        <v>296</v>
      </c>
      <c r="C730" s="59">
        <v>46114</v>
      </c>
      <c r="D730" s="58" t="s">
        <v>17794</v>
      </c>
      <c r="E730" s="55">
        <v>46123</v>
      </c>
      <c r="F730" s="58" t="s">
        <v>17795</v>
      </c>
      <c r="G730" s="58" t="s">
        <v>17796</v>
      </c>
      <c r="H730" s="69">
        <v>6406835</v>
      </c>
      <c r="I730" s="63">
        <v>0</v>
      </c>
      <c r="J730" s="69">
        <v>512547</v>
      </c>
      <c r="K730" s="70">
        <v>6919382</v>
      </c>
      <c r="L730" s="64" t="s">
        <v>17236</v>
      </c>
      <c r="M730" s="6">
        <v>46153</v>
      </c>
      <c r="N730" s="72"/>
      <c r="O730" s="32">
        <f>IF(Table1[[#This Row],[Phân loại]]="Tồn đầu kỳ",Table1[[#This Row],[Tổng giá trị]],0)</f>
        <v>0</v>
      </c>
      <c r="P730" s="7">
        <f>IF(Table1[[#This Row],[Số còn phải thu ĐK]]&lt;&gt;0,0,IF(Table1[[#This Row],[Phân loại]]="Bán hàng",Table1[[#This Row],[Tổng giá trị]],-Table1[[#This Row],[Tổng giá trị]]))</f>
        <v>6919382</v>
      </c>
      <c r="Q730" s="32">
        <f>IF(M730&lt;&gt;"",IF(O730&lt;&gt;0,O730,P730),0)</f>
        <v>6919382</v>
      </c>
      <c r="R730" s="7">
        <f>Table1[[#This Row],[Số còn phải thu ĐK]]+Table1[[#This Row],[Giá Trị HD sau CK]]-Table1[[#This Row],[Số tiền đã thu]]</f>
        <v>0</v>
      </c>
      <c r="S730" s="6">
        <f>IF(Table1[[#This Row],[Ngày hóa đơn]]&lt;&gt;"",Table1[[#This Row],[Ngày hóa đơn]],IF(Table1[[#This Row],[Ngày hạch toán]]&lt;&gt;"",Table1[[#This Row],[Ngày hạch toán]],""))</f>
        <v>46123</v>
      </c>
      <c r="T730" s="7"/>
      <c r="U730" s="6">
        <f>IF(Table1[[#This Row],[Ngày tính CN]]="","",S730+T730)</f>
        <v>46123</v>
      </c>
      <c r="V730" s="32">
        <f ca="1">IF(Table1[[#This Row],[Hạn thanh toán]]="","",IF((U730-NOW())&lt;0,0,(U730-NOW())))</f>
        <v>0</v>
      </c>
      <c r="W730" s="32"/>
      <c r="X730" s="32" t="str">
        <f ca="1">IF(OR(U730="",R730=0),"",IF((U730-NOW())&lt;0,-(U730-NOW()),0))</f>
        <v/>
      </c>
      <c r="Y730" s="2" t="str">
        <f>IF(R730=0,"Đã thanh toán",IF(X730="","",IF(X730&lt;=0,"Chưa đến hạn thanh toán",IF(X730&lt;=30,"Nợ quá hạn 30 ngày",IF(X730&lt;=60,"Nợ quá hạn từ 30 ngày đến 60 ngày",IF(X730&lt;=90,"Nợ quá hạn từ 60 ngày đến 90 ngày",IF(X730&lt;=120,"Nợ quá hạn từ 90 ngày đến 120 ngày","Nợ quá hạn hơn 120 ngày có khả năng mất thanh toán")))))))</f>
        <v>Đã thanh toán</v>
      </c>
      <c r="Z730" s="42">
        <f>IF(S730="","",S730)</f>
        <v>46123</v>
      </c>
      <c r="AA730" s="42">
        <f>IF(M730="","",M730)</f>
        <v>46153</v>
      </c>
      <c r="AD730" s="2" t="str">
        <f>VLOOKUP($A730,MA_KH!$A:$Q,MA_KH!O$1,0)</f>
        <v>MEGA</v>
      </c>
      <c r="AE730" s="2" t="str">
        <f>VLOOKUP($A730,MA_KH!$A:$Q,MA_KH!P$1,0)</f>
        <v>CÔNG TY TNHH MM MEGA MARKET (VIỆT NAM)</v>
      </c>
    </row>
    <row r="731" spans="1:31" ht="25.5" customHeight="1">
      <c r="A731" s="54" t="s">
        <v>16299</v>
      </c>
      <c r="B731" s="54" t="s">
        <v>190</v>
      </c>
      <c r="C731" s="55">
        <v>46115</v>
      </c>
      <c r="D731" s="54" t="s">
        <v>17797</v>
      </c>
      <c r="E731" s="55">
        <v>46119</v>
      </c>
      <c r="F731" s="54" t="s">
        <v>17798</v>
      </c>
      <c r="G731" s="54" t="s">
        <v>17799</v>
      </c>
      <c r="H731" s="67">
        <v>10610420</v>
      </c>
      <c r="I731" s="63">
        <v>0</v>
      </c>
      <c r="J731" s="67">
        <v>848834</v>
      </c>
      <c r="K731" s="68">
        <v>11459254</v>
      </c>
      <c r="L731" s="64" t="s">
        <v>17236</v>
      </c>
      <c r="M731" s="6">
        <v>46153</v>
      </c>
      <c r="N731" s="72"/>
      <c r="O731" s="32">
        <f>IF(Table1[[#This Row],[Phân loại]]="Tồn đầu kỳ",Table1[[#This Row],[Tổng giá trị]],0)</f>
        <v>0</v>
      </c>
      <c r="P731" s="7">
        <f>IF(Table1[[#This Row],[Số còn phải thu ĐK]]&lt;&gt;0,0,IF(Table1[[#This Row],[Phân loại]]="Bán hàng",Table1[[#This Row],[Tổng giá trị]],-Table1[[#This Row],[Tổng giá trị]]))</f>
        <v>11459254</v>
      </c>
      <c r="Q731" s="32">
        <f>IF(M731&lt;&gt;"",IF(O731&lt;&gt;0,O731,P731),0)</f>
        <v>11459254</v>
      </c>
      <c r="R731" s="7">
        <f>Table1[[#This Row],[Số còn phải thu ĐK]]+Table1[[#This Row],[Giá Trị HD sau CK]]-Table1[[#This Row],[Số tiền đã thu]]</f>
        <v>0</v>
      </c>
      <c r="S731" s="6">
        <f>IF(Table1[[#This Row],[Ngày hóa đơn]]&lt;&gt;"",Table1[[#This Row],[Ngày hóa đơn]],IF(Table1[[#This Row],[Ngày hạch toán]]&lt;&gt;"",Table1[[#This Row],[Ngày hạch toán]],""))</f>
        <v>46119</v>
      </c>
      <c r="T731" s="7"/>
      <c r="U731" s="6">
        <f>IF(Table1[[#This Row],[Ngày tính CN]]="","",S731+T731)</f>
        <v>46119</v>
      </c>
      <c r="V731" s="32">
        <f ca="1">IF(Table1[[#This Row],[Hạn thanh toán]]="","",IF((U731-NOW())&lt;0,0,(U731-NOW())))</f>
        <v>0</v>
      </c>
      <c r="W731" s="32"/>
      <c r="X731" s="32" t="str">
        <f ca="1">IF(OR(U731="",R731=0),"",IF((U731-NOW())&lt;0,-(U731-NOW()),0))</f>
        <v/>
      </c>
      <c r="Y731" s="2" t="str">
        <f>IF(R731=0,"Đã thanh toán",IF(X731="","",IF(X731&lt;=0,"Chưa đến hạn thanh toán",IF(X731&lt;=30,"Nợ quá hạn 30 ngày",IF(X731&lt;=60,"Nợ quá hạn từ 30 ngày đến 60 ngày",IF(X731&lt;=90,"Nợ quá hạn từ 60 ngày đến 90 ngày",IF(X731&lt;=120,"Nợ quá hạn từ 90 ngày đến 120 ngày","Nợ quá hạn hơn 120 ngày có khả năng mất thanh toán")))))))</f>
        <v>Đã thanh toán</v>
      </c>
      <c r="Z731" s="42">
        <f>IF(S731="","",S731)</f>
        <v>46119</v>
      </c>
      <c r="AA731" s="42">
        <f>IF(M731="","",M731)</f>
        <v>46153</v>
      </c>
      <c r="AD731" s="2" t="str">
        <f>VLOOKUP($A731,MA_KH!$A:$Q,MA_KH!O$1,0)</f>
        <v>MEGA</v>
      </c>
      <c r="AE731" s="2" t="str">
        <f>VLOOKUP($A731,MA_KH!$A:$Q,MA_KH!P$1,0)</f>
        <v>CÔNG TY TNHH MM MEGA MARKET (VIỆT NAM)</v>
      </c>
    </row>
    <row r="732" spans="1:31" ht="25.5" customHeight="1">
      <c r="A732" s="58" t="s">
        <v>16299</v>
      </c>
      <c r="B732" s="58" t="s">
        <v>190</v>
      </c>
      <c r="C732" s="59">
        <v>46115</v>
      </c>
      <c r="D732" s="58" t="s">
        <v>17800</v>
      </c>
      <c r="E732" s="55">
        <v>46119</v>
      </c>
      <c r="F732" s="58" t="s">
        <v>17801</v>
      </c>
      <c r="G732" s="58" t="s">
        <v>17802</v>
      </c>
      <c r="H732" s="69">
        <v>2052340</v>
      </c>
      <c r="I732" s="63">
        <v>0</v>
      </c>
      <c r="J732" s="69">
        <v>164187</v>
      </c>
      <c r="K732" s="70">
        <v>2216527</v>
      </c>
      <c r="L732" s="64" t="s">
        <v>17236</v>
      </c>
      <c r="M732" s="6">
        <v>46153</v>
      </c>
      <c r="N732" s="72"/>
      <c r="O732" s="32">
        <f>IF(Table1[[#This Row],[Phân loại]]="Tồn đầu kỳ",Table1[[#This Row],[Tổng giá trị]],0)</f>
        <v>0</v>
      </c>
      <c r="P732" s="7">
        <f>IF(Table1[[#This Row],[Số còn phải thu ĐK]]&lt;&gt;0,0,IF(Table1[[#This Row],[Phân loại]]="Bán hàng",Table1[[#This Row],[Tổng giá trị]],-Table1[[#This Row],[Tổng giá trị]]))</f>
        <v>2216527</v>
      </c>
      <c r="Q732" s="32">
        <f>IF(M732&lt;&gt;"",IF(O732&lt;&gt;0,O732,P732),0)</f>
        <v>2216527</v>
      </c>
      <c r="R732" s="7">
        <f>Table1[[#This Row],[Số còn phải thu ĐK]]+Table1[[#This Row],[Giá Trị HD sau CK]]-Table1[[#This Row],[Số tiền đã thu]]</f>
        <v>0</v>
      </c>
      <c r="S732" s="6">
        <f>IF(Table1[[#This Row],[Ngày hóa đơn]]&lt;&gt;"",Table1[[#This Row],[Ngày hóa đơn]],IF(Table1[[#This Row],[Ngày hạch toán]]&lt;&gt;"",Table1[[#This Row],[Ngày hạch toán]],""))</f>
        <v>46119</v>
      </c>
      <c r="T732" s="7"/>
      <c r="U732" s="6">
        <f>IF(Table1[[#This Row],[Ngày tính CN]]="","",S732+T732)</f>
        <v>46119</v>
      </c>
      <c r="V732" s="32">
        <f ca="1">IF(Table1[[#This Row],[Hạn thanh toán]]="","",IF((U732-NOW())&lt;0,0,(U732-NOW())))</f>
        <v>0</v>
      </c>
      <c r="W732" s="32"/>
      <c r="X732" s="32" t="str">
        <f ca="1">IF(OR(U732="",R732=0),"",IF((U732-NOW())&lt;0,-(U732-NOW()),0))</f>
        <v/>
      </c>
      <c r="Y732" s="2" t="str">
        <f>IF(R732=0,"Đã thanh toán",IF(X732="","",IF(X732&lt;=0,"Chưa đến hạn thanh toán",IF(X732&lt;=30,"Nợ quá hạn 30 ngày",IF(X732&lt;=60,"Nợ quá hạn từ 30 ngày đến 60 ngày",IF(X732&lt;=90,"Nợ quá hạn từ 60 ngày đến 90 ngày",IF(X732&lt;=120,"Nợ quá hạn từ 90 ngày đến 120 ngày","Nợ quá hạn hơn 120 ngày có khả năng mất thanh toán")))))))</f>
        <v>Đã thanh toán</v>
      </c>
      <c r="Z732" s="42">
        <f>IF(S732="","",S732)</f>
        <v>46119</v>
      </c>
      <c r="AA732" s="42">
        <f>IF(M732="","",M732)</f>
        <v>46153</v>
      </c>
      <c r="AD732" s="2" t="str">
        <f>VLOOKUP($A732,MA_KH!$A:$Q,MA_KH!O$1,0)</f>
        <v>MEGA</v>
      </c>
      <c r="AE732" s="2" t="str">
        <f>VLOOKUP($A732,MA_KH!$A:$Q,MA_KH!P$1,0)</f>
        <v>CÔNG TY TNHH MM MEGA MARKET (VIỆT NAM)</v>
      </c>
    </row>
    <row r="733" spans="1:31" ht="25.5" customHeight="1">
      <c r="A733" s="58" t="s">
        <v>16303</v>
      </c>
      <c r="B733" s="58" t="s">
        <v>102</v>
      </c>
      <c r="C733" s="59">
        <v>46115</v>
      </c>
      <c r="D733" s="58" t="s">
        <v>18091</v>
      </c>
      <c r="E733" s="55">
        <v>46115</v>
      </c>
      <c r="F733" s="58" t="s">
        <v>18092</v>
      </c>
      <c r="G733" s="58" t="s">
        <v>17169</v>
      </c>
      <c r="H733" s="69">
        <v>284595</v>
      </c>
      <c r="I733" s="63">
        <v>0</v>
      </c>
      <c r="J733" s="69">
        <v>22768</v>
      </c>
      <c r="K733" s="70">
        <v>307363</v>
      </c>
      <c r="L733" s="71" t="s">
        <v>17238</v>
      </c>
      <c r="M733" s="6">
        <v>46122</v>
      </c>
      <c r="N733" s="72"/>
      <c r="O733" s="32">
        <f>IF(Table1[[#This Row],[Phân loại]]="Tồn đầu kỳ",Table1[[#This Row],[Tổng giá trị]],0)</f>
        <v>0</v>
      </c>
      <c r="P733" s="7">
        <f>IF(Table1[[#This Row],[Số còn phải thu ĐK]]&lt;&gt;0,0,IF(Table1[[#This Row],[Phân loại]]="Bán hàng",Table1[[#This Row],[Tổng giá trị]],-Table1[[#This Row],[Tổng giá trị]]))</f>
        <v>-307363</v>
      </c>
      <c r="Q733" s="32">
        <f>IF(M733&lt;&gt;"",IF(O733&lt;&gt;0,O733,P733),0)</f>
        <v>-307363</v>
      </c>
      <c r="R733" s="7">
        <f>Table1[[#This Row],[Số còn phải thu ĐK]]+Table1[[#This Row],[Giá Trị HD sau CK]]-Table1[[#This Row],[Số tiền đã thu]]</f>
        <v>0</v>
      </c>
      <c r="S733" s="6">
        <f>IF(Table1[[#This Row],[Ngày hóa đơn]]&lt;&gt;"",Table1[[#This Row],[Ngày hóa đơn]],IF(Table1[[#This Row],[Ngày hạch toán]]&lt;&gt;"",Table1[[#This Row],[Ngày hạch toán]],""))</f>
        <v>46115</v>
      </c>
      <c r="T733" s="7"/>
      <c r="U733" s="6">
        <f>IF(Table1[[#This Row],[Ngày tính CN]]="","",S733+T733)</f>
        <v>46115</v>
      </c>
      <c r="V733" s="32">
        <f ca="1">IF(Table1[[#This Row],[Hạn thanh toán]]="","",IF((U733-NOW())&lt;0,0,(U733-NOW())))</f>
        <v>0</v>
      </c>
      <c r="W733" s="32"/>
      <c r="X733" s="32" t="str">
        <f ca="1">IF(OR(U733="",R733=0),"",IF((U733-NOW())&lt;0,-(U733-NOW()),0))</f>
        <v/>
      </c>
      <c r="Y733" s="2" t="str">
        <f>IF(R733=0,"Đã thanh toán",IF(X733="","",IF(X733&lt;=0,"Chưa đến hạn thanh toán",IF(X733&lt;=30,"Nợ quá hạn 30 ngày",IF(X733&lt;=60,"Nợ quá hạn từ 30 ngày đến 60 ngày",IF(X733&lt;=90,"Nợ quá hạn từ 60 ngày đến 90 ngày",IF(X733&lt;=120,"Nợ quá hạn từ 90 ngày đến 120 ngày","Nợ quá hạn hơn 120 ngày có khả năng mất thanh toán")))))))</f>
        <v>Đã thanh toán</v>
      </c>
      <c r="Z733" s="42">
        <f>IF(S733="","",S733)</f>
        <v>46115</v>
      </c>
      <c r="AA733" s="42">
        <f>IF(M733="","",M733)</f>
        <v>46122</v>
      </c>
      <c r="AD733" s="2" t="str">
        <f>VLOOKUP($A733,MA_KH!$A:$Q,MA_KH!O$1,0)</f>
        <v>MEGA</v>
      </c>
      <c r="AE733" s="2" t="str">
        <f>VLOOKUP($A733,MA_KH!$A:$Q,MA_KH!P$1,0)</f>
        <v>CÔNG TY TNHH MM MEGA MARKET (VIỆT NAM)</v>
      </c>
    </row>
    <row r="734" spans="1:31" ht="25.5" customHeight="1">
      <c r="A734" s="54" t="s">
        <v>16289</v>
      </c>
      <c r="B734" s="54" t="s">
        <v>296</v>
      </c>
      <c r="C734" s="55">
        <v>46115</v>
      </c>
      <c r="D734" s="54" t="s">
        <v>18093</v>
      </c>
      <c r="E734" s="55">
        <v>46115</v>
      </c>
      <c r="F734" s="54" t="s">
        <v>18094</v>
      </c>
      <c r="G734" s="54" t="s">
        <v>16824</v>
      </c>
      <c r="H734" s="67">
        <v>1472000</v>
      </c>
      <c r="I734" s="63">
        <v>0</v>
      </c>
      <c r="J734" s="67">
        <v>117760</v>
      </c>
      <c r="K734" s="68">
        <v>1589760</v>
      </c>
      <c r="L734" s="71" t="s">
        <v>17238</v>
      </c>
      <c r="M734" s="6">
        <v>46122</v>
      </c>
      <c r="N734" s="72"/>
      <c r="O734" s="32">
        <f>IF(Table1[[#This Row],[Phân loại]]="Tồn đầu kỳ",Table1[[#This Row],[Tổng giá trị]],0)</f>
        <v>0</v>
      </c>
      <c r="P734" s="7">
        <f>IF(Table1[[#This Row],[Số còn phải thu ĐK]]&lt;&gt;0,0,IF(Table1[[#This Row],[Phân loại]]="Bán hàng",Table1[[#This Row],[Tổng giá trị]],-Table1[[#This Row],[Tổng giá trị]]))</f>
        <v>-1589760</v>
      </c>
      <c r="Q734" s="32">
        <f>IF(M734&lt;&gt;"",IF(O734&lt;&gt;0,O734,P734),0)</f>
        <v>-1589760</v>
      </c>
      <c r="R734" s="7">
        <f>Table1[[#This Row],[Số còn phải thu ĐK]]+Table1[[#This Row],[Giá Trị HD sau CK]]-Table1[[#This Row],[Số tiền đã thu]]</f>
        <v>0</v>
      </c>
      <c r="S734" s="6">
        <f>IF(Table1[[#This Row],[Ngày hóa đơn]]&lt;&gt;"",Table1[[#This Row],[Ngày hóa đơn]],IF(Table1[[#This Row],[Ngày hạch toán]]&lt;&gt;"",Table1[[#This Row],[Ngày hạch toán]],""))</f>
        <v>46115</v>
      </c>
      <c r="T734" s="7"/>
      <c r="U734" s="6">
        <f>IF(Table1[[#This Row],[Ngày tính CN]]="","",S734+T734)</f>
        <v>46115</v>
      </c>
      <c r="V734" s="32">
        <f ca="1">IF(Table1[[#This Row],[Hạn thanh toán]]="","",IF((U734-NOW())&lt;0,0,(U734-NOW())))</f>
        <v>0</v>
      </c>
      <c r="W734" s="32"/>
      <c r="X734" s="32" t="str">
        <f ca="1">IF(OR(U734="",R734=0),"",IF((U734-NOW())&lt;0,-(U734-NOW()),0))</f>
        <v/>
      </c>
      <c r="Y734" s="2" t="str">
        <f>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Đã thanh toán</v>
      </c>
      <c r="Z734" s="42">
        <f>IF(S734="","",S734)</f>
        <v>46115</v>
      </c>
      <c r="AA734" s="42">
        <f>IF(M734="","",M734)</f>
        <v>46122</v>
      </c>
      <c r="AD734" s="2" t="str">
        <f>VLOOKUP($A734,MA_KH!$A:$Q,MA_KH!O$1,0)</f>
        <v>MEGA</v>
      </c>
      <c r="AE734" s="2" t="str">
        <f>VLOOKUP($A734,MA_KH!$A:$Q,MA_KH!P$1,0)</f>
        <v>CÔNG TY TNHH MM MEGA MARKET (VIỆT NAM)</v>
      </c>
    </row>
    <row r="735" spans="1:31" ht="25.5" customHeight="1">
      <c r="A735" s="54" t="s">
        <v>16289</v>
      </c>
      <c r="B735" s="54" t="s">
        <v>296</v>
      </c>
      <c r="C735" s="55">
        <v>46115</v>
      </c>
      <c r="D735" s="54" t="s">
        <v>18095</v>
      </c>
      <c r="E735" s="55">
        <v>46115</v>
      </c>
      <c r="F735" s="54" t="s">
        <v>18096</v>
      </c>
      <c r="G735" s="54" t="s">
        <v>16824</v>
      </c>
      <c r="H735" s="67">
        <v>1288000</v>
      </c>
      <c r="I735" s="63">
        <v>0</v>
      </c>
      <c r="J735" s="67">
        <v>103040</v>
      </c>
      <c r="K735" s="68">
        <v>1391040</v>
      </c>
      <c r="L735" s="71" t="s">
        <v>17238</v>
      </c>
      <c r="M735" s="6">
        <v>46122</v>
      </c>
      <c r="N735" s="72"/>
      <c r="O735" s="32">
        <f>IF(Table1[[#This Row],[Phân loại]]="Tồn đầu kỳ",Table1[[#This Row],[Tổng giá trị]],0)</f>
        <v>0</v>
      </c>
      <c r="P735" s="7">
        <f>IF(Table1[[#This Row],[Số còn phải thu ĐK]]&lt;&gt;0,0,IF(Table1[[#This Row],[Phân loại]]="Bán hàng",Table1[[#This Row],[Tổng giá trị]],-Table1[[#This Row],[Tổng giá trị]]))</f>
        <v>-1391040</v>
      </c>
      <c r="Q735" s="32">
        <f>IF(M735&lt;&gt;"",IF(O735&lt;&gt;0,O735,P735),0)</f>
        <v>-1391040</v>
      </c>
      <c r="R735" s="7">
        <f>Table1[[#This Row],[Số còn phải thu ĐK]]+Table1[[#This Row],[Giá Trị HD sau CK]]-Table1[[#This Row],[Số tiền đã thu]]</f>
        <v>0</v>
      </c>
      <c r="S735" s="6">
        <f>IF(Table1[[#This Row],[Ngày hóa đơn]]&lt;&gt;"",Table1[[#This Row],[Ngày hóa đơn]],IF(Table1[[#This Row],[Ngày hạch toán]]&lt;&gt;"",Table1[[#This Row],[Ngày hạch toán]],""))</f>
        <v>46115</v>
      </c>
      <c r="T735" s="7"/>
      <c r="U735" s="6">
        <f>IF(Table1[[#This Row],[Ngày tính CN]]="","",S735+T735)</f>
        <v>46115</v>
      </c>
      <c r="V735" s="32">
        <f ca="1">IF(Table1[[#This Row],[Hạn thanh toán]]="","",IF((U735-NOW())&lt;0,0,(U735-NOW())))</f>
        <v>0</v>
      </c>
      <c r="W735" s="32"/>
      <c r="X735" s="32" t="str">
        <f ca="1">IF(OR(U735="",R735=0),"",IF((U735-NOW())&lt;0,-(U735-NOW()),0))</f>
        <v/>
      </c>
      <c r="Y735" s="2" t="str">
        <f>IF(R735=0,"Đã thanh toán",IF(X735="","",IF(X735&lt;=0,"Chưa đến hạn thanh toán",IF(X735&lt;=30,"Nợ quá hạn 30 ngày",IF(X735&lt;=60,"Nợ quá hạn từ 30 ngày đến 60 ngày",IF(X735&lt;=90,"Nợ quá hạn từ 60 ngày đến 90 ngày",IF(X735&lt;=120,"Nợ quá hạn từ 90 ngày đến 120 ngày","Nợ quá hạn hơn 120 ngày có khả năng mất thanh toán")))))))</f>
        <v>Đã thanh toán</v>
      </c>
      <c r="Z735" s="42">
        <f>IF(S735="","",S735)</f>
        <v>46115</v>
      </c>
      <c r="AA735" s="42">
        <f>IF(M735="","",M735)</f>
        <v>46122</v>
      </c>
      <c r="AD735" s="2" t="str">
        <f>VLOOKUP($A735,MA_KH!$A:$Q,MA_KH!O$1,0)</f>
        <v>MEGA</v>
      </c>
      <c r="AE735" s="2" t="str">
        <f>VLOOKUP($A735,MA_KH!$A:$Q,MA_KH!P$1,0)</f>
        <v>CÔNG TY TNHH MM MEGA MARKET (VIỆT NAM)</v>
      </c>
    </row>
    <row r="736" spans="1:31" ht="25.5" customHeight="1">
      <c r="A736" s="54" t="s">
        <v>16291</v>
      </c>
      <c r="B736" s="54" t="s">
        <v>200</v>
      </c>
      <c r="C736" s="55">
        <v>46115</v>
      </c>
      <c r="D736" s="54" t="s">
        <v>18097</v>
      </c>
      <c r="E736" s="55">
        <v>46115</v>
      </c>
      <c r="F736" s="54" t="s">
        <v>18098</v>
      </c>
      <c r="G736" s="54" t="s">
        <v>17345</v>
      </c>
      <c r="H736" s="67">
        <v>1254073</v>
      </c>
      <c r="I736" s="63">
        <v>0</v>
      </c>
      <c r="J736" s="67">
        <v>100326</v>
      </c>
      <c r="K736" s="68">
        <v>1354399</v>
      </c>
      <c r="L736" s="71" t="s">
        <v>17238</v>
      </c>
      <c r="M736" s="6">
        <v>46122</v>
      </c>
      <c r="N736" s="72"/>
      <c r="O736" s="32">
        <f>IF(Table1[[#This Row],[Phân loại]]="Tồn đầu kỳ",Table1[[#This Row],[Tổng giá trị]],0)</f>
        <v>0</v>
      </c>
      <c r="P736" s="7">
        <f>IF(Table1[[#This Row],[Số còn phải thu ĐK]]&lt;&gt;0,0,IF(Table1[[#This Row],[Phân loại]]="Bán hàng",Table1[[#This Row],[Tổng giá trị]],-Table1[[#This Row],[Tổng giá trị]]))</f>
        <v>-1354399</v>
      </c>
      <c r="Q736" s="32">
        <f>IF(M736&lt;&gt;"",IF(O736&lt;&gt;0,O736,P736),0)</f>
        <v>-1354399</v>
      </c>
      <c r="R736" s="7">
        <f>Table1[[#This Row],[Số còn phải thu ĐK]]+Table1[[#This Row],[Giá Trị HD sau CK]]-Table1[[#This Row],[Số tiền đã thu]]</f>
        <v>0</v>
      </c>
      <c r="S736" s="6">
        <f>IF(Table1[[#This Row],[Ngày hóa đơn]]&lt;&gt;"",Table1[[#This Row],[Ngày hóa đơn]],IF(Table1[[#This Row],[Ngày hạch toán]]&lt;&gt;"",Table1[[#This Row],[Ngày hạch toán]],""))</f>
        <v>46115</v>
      </c>
      <c r="T736" s="7"/>
      <c r="U736" s="6">
        <f>IF(Table1[[#This Row],[Ngày tính CN]]="","",S736+T736)</f>
        <v>46115</v>
      </c>
      <c r="V736" s="32">
        <f ca="1">IF(Table1[[#This Row],[Hạn thanh toán]]="","",IF((U736-NOW())&lt;0,0,(U736-NOW())))</f>
        <v>0</v>
      </c>
      <c r="W736" s="32"/>
      <c r="X736" s="32" t="str">
        <f ca="1">IF(OR(U736="",R736=0),"",IF((U736-NOW())&lt;0,-(U736-NOW()),0))</f>
        <v/>
      </c>
      <c r="Y736" s="2" t="str">
        <f>IF(R736=0,"Đã thanh toán",IF(X736="","",IF(X736&lt;=0,"Chưa đến hạn thanh toán",IF(X736&lt;=30,"Nợ quá hạn 30 ngày",IF(X736&lt;=60,"Nợ quá hạn từ 30 ngày đến 60 ngày",IF(X736&lt;=90,"Nợ quá hạn từ 60 ngày đến 90 ngày",IF(X736&lt;=120,"Nợ quá hạn từ 90 ngày đến 120 ngày","Nợ quá hạn hơn 120 ngày có khả năng mất thanh toán")))))))</f>
        <v>Đã thanh toán</v>
      </c>
      <c r="Z736" s="42">
        <f>IF(S736="","",S736)</f>
        <v>46115</v>
      </c>
      <c r="AA736" s="42">
        <f>IF(M736="","",M736)</f>
        <v>46122</v>
      </c>
      <c r="AD736" s="2" t="str">
        <f>VLOOKUP($A736,MA_KH!$A:$Q,MA_KH!O$1,0)</f>
        <v>MEGA</v>
      </c>
      <c r="AE736" s="2" t="str">
        <f>VLOOKUP($A736,MA_KH!$A:$Q,MA_KH!P$1,0)</f>
        <v>CÔNG TY TNHH MM MEGA MARKET (VIỆT NAM)</v>
      </c>
    </row>
    <row r="737" spans="1:31" ht="25.5" customHeight="1">
      <c r="A737" s="54" t="s">
        <v>16291</v>
      </c>
      <c r="B737" s="54" t="s">
        <v>200</v>
      </c>
      <c r="C737" s="55">
        <v>46115</v>
      </c>
      <c r="D737" s="54" t="s">
        <v>18099</v>
      </c>
      <c r="E737" s="55">
        <v>46115</v>
      </c>
      <c r="F737" s="54" t="s">
        <v>18100</v>
      </c>
      <c r="G737" s="54" t="s">
        <v>17345</v>
      </c>
      <c r="H737" s="67">
        <v>1771754</v>
      </c>
      <c r="I737" s="63">
        <v>0</v>
      </c>
      <c r="J737" s="67">
        <v>141741</v>
      </c>
      <c r="K737" s="68">
        <v>1913495</v>
      </c>
      <c r="L737" s="71" t="s">
        <v>17238</v>
      </c>
      <c r="M737" s="6">
        <v>46122</v>
      </c>
      <c r="N737" s="72"/>
      <c r="O737" s="32">
        <f>IF(Table1[[#This Row],[Phân loại]]="Tồn đầu kỳ",Table1[[#This Row],[Tổng giá trị]],0)</f>
        <v>0</v>
      </c>
      <c r="P737" s="7">
        <f>IF(Table1[[#This Row],[Số còn phải thu ĐK]]&lt;&gt;0,0,IF(Table1[[#This Row],[Phân loại]]="Bán hàng",Table1[[#This Row],[Tổng giá trị]],-Table1[[#This Row],[Tổng giá trị]]))</f>
        <v>-1913495</v>
      </c>
      <c r="Q737" s="32">
        <f>IF(M737&lt;&gt;"",IF(O737&lt;&gt;0,O737,P737),0)</f>
        <v>-1913495</v>
      </c>
      <c r="R737" s="7">
        <f>Table1[[#This Row],[Số còn phải thu ĐK]]+Table1[[#This Row],[Giá Trị HD sau CK]]-Table1[[#This Row],[Số tiền đã thu]]</f>
        <v>0</v>
      </c>
      <c r="S737" s="6">
        <f>IF(Table1[[#This Row],[Ngày hóa đơn]]&lt;&gt;"",Table1[[#This Row],[Ngày hóa đơn]],IF(Table1[[#This Row],[Ngày hạch toán]]&lt;&gt;"",Table1[[#This Row],[Ngày hạch toán]],""))</f>
        <v>46115</v>
      </c>
      <c r="T737" s="7"/>
      <c r="U737" s="6">
        <f>IF(Table1[[#This Row],[Ngày tính CN]]="","",S737+T737)</f>
        <v>46115</v>
      </c>
      <c r="V737" s="32">
        <f ca="1">IF(Table1[[#This Row],[Hạn thanh toán]]="","",IF((U737-NOW())&lt;0,0,(U737-NOW())))</f>
        <v>0</v>
      </c>
      <c r="W737" s="32"/>
      <c r="X737" s="32" t="str">
        <f ca="1">IF(OR(U737="",R737=0),"",IF((U737-NOW())&lt;0,-(U737-NOW()),0))</f>
        <v/>
      </c>
      <c r="Y737" s="2" t="str">
        <f>IF(R737=0,"Đã thanh toán",IF(X737="","",IF(X737&lt;=0,"Chưa đến hạn thanh toán",IF(X737&lt;=30,"Nợ quá hạn 30 ngày",IF(X737&lt;=60,"Nợ quá hạn từ 30 ngày đến 60 ngày",IF(X737&lt;=90,"Nợ quá hạn từ 60 ngày đến 90 ngày",IF(X737&lt;=120,"Nợ quá hạn từ 90 ngày đến 120 ngày","Nợ quá hạn hơn 120 ngày có khả năng mất thanh toán")))))))</f>
        <v>Đã thanh toán</v>
      </c>
      <c r="Z737" s="42">
        <f>IF(S737="","",S737)</f>
        <v>46115</v>
      </c>
      <c r="AA737" s="42">
        <f>IF(M737="","",M737)</f>
        <v>46122</v>
      </c>
      <c r="AD737" s="2" t="str">
        <f>VLOOKUP($A737,MA_KH!$A:$Q,MA_KH!O$1,0)</f>
        <v>MEGA</v>
      </c>
      <c r="AE737" s="2" t="str">
        <f>VLOOKUP($A737,MA_KH!$A:$Q,MA_KH!P$1,0)</f>
        <v>CÔNG TY TNHH MM MEGA MARKET (VIỆT NAM)</v>
      </c>
    </row>
    <row r="738" spans="1:31" ht="25.5" customHeight="1">
      <c r="A738" s="54" t="s">
        <v>16291</v>
      </c>
      <c r="B738" s="54" t="s">
        <v>200</v>
      </c>
      <c r="C738" s="55">
        <v>46115</v>
      </c>
      <c r="D738" s="54" t="s">
        <v>18101</v>
      </c>
      <c r="E738" s="55">
        <v>46115</v>
      </c>
      <c r="F738" s="54" t="s">
        <v>18102</v>
      </c>
      <c r="G738" s="54" t="s">
        <v>17345</v>
      </c>
      <c r="H738" s="67">
        <v>1676889</v>
      </c>
      <c r="I738" s="63">
        <v>0</v>
      </c>
      <c r="J738" s="67">
        <v>134151</v>
      </c>
      <c r="K738" s="68">
        <v>1811040</v>
      </c>
      <c r="L738" s="71" t="s">
        <v>17238</v>
      </c>
      <c r="M738" s="6">
        <v>46122</v>
      </c>
      <c r="N738" s="72"/>
      <c r="O738" s="32">
        <f>IF(Table1[[#This Row],[Phân loại]]="Tồn đầu kỳ",Table1[[#This Row],[Tổng giá trị]],0)</f>
        <v>0</v>
      </c>
      <c r="P738" s="7">
        <f>IF(Table1[[#This Row],[Số còn phải thu ĐK]]&lt;&gt;0,0,IF(Table1[[#This Row],[Phân loại]]="Bán hàng",Table1[[#This Row],[Tổng giá trị]],-Table1[[#This Row],[Tổng giá trị]]))</f>
        <v>-1811040</v>
      </c>
      <c r="Q738" s="32">
        <f>IF(M738&lt;&gt;"",IF(O738&lt;&gt;0,O738,P738),0)</f>
        <v>-1811040</v>
      </c>
      <c r="R738" s="7">
        <f>Table1[[#This Row],[Số còn phải thu ĐK]]+Table1[[#This Row],[Giá Trị HD sau CK]]-Table1[[#This Row],[Số tiền đã thu]]</f>
        <v>0</v>
      </c>
      <c r="S738" s="6">
        <f>IF(Table1[[#This Row],[Ngày hóa đơn]]&lt;&gt;"",Table1[[#This Row],[Ngày hóa đơn]],IF(Table1[[#This Row],[Ngày hạch toán]]&lt;&gt;"",Table1[[#This Row],[Ngày hạch toán]],""))</f>
        <v>46115</v>
      </c>
      <c r="T738" s="7"/>
      <c r="U738" s="6">
        <f>IF(Table1[[#This Row],[Ngày tính CN]]="","",S738+T738)</f>
        <v>46115</v>
      </c>
      <c r="V738" s="32">
        <f ca="1">IF(Table1[[#This Row],[Hạn thanh toán]]="","",IF((U738-NOW())&lt;0,0,(U738-NOW())))</f>
        <v>0</v>
      </c>
      <c r="W738" s="32"/>
      <c r="X738" s="32" t="str">
        <f ca="1">IF(OR(U738="",R738=0),"",IF((U738-NOW())&lt;0,-(U738-NOW()),0))</f>
        <v/>
      </c>
      <c r="Y738" s="2" t="str">
        <f>IF(R738=0,"Đã thanh toán",IF(X738="","",IF(X738&lt;=0,"Chưa đến hạn thanh toán",IF(X738&lt;=30,"Nợ quá hạn 30 ngày",IF(X738&lt;=60,"Nợ quá hạn từ 30 ngày đến 60 ngày",IF(X738&lt;=90,"Nợ quá hạn từ 60 ngày đến 90 ngày",IF(X738&lt;=120,"Nợ quá hạn từ 90 ngày đến 120 ngày","Nợ quá hạn hơn 120 ngày có khả năng mất thanh toán")))))))</f>
        <v>Đã thanh toán</v>
      </c>
      <c r="Z738" s="42">
        <f>IF(S738="","",S738)</f>
        <v>46115</v>
      </c>
      <c r="AA738" s="42">
        <f>IF(M738="","",M738)</f>
        <v>46122</v>
      </c>
      <c r="AD738" s="2" t="str">
        <f>VLOOKUP($A738,MA_KH!$A:$Q,MA_KH!O$1,0)</f>
        <v>MEGA</v>
      </c>
      <c r="AE738" s="2" t="str">
        <f>VLOOKUP($A738,MA_KH!$A:$Q,MA_KH!P$1,0)</f>
        <v>CÔNG TY TNHH MM MEGA MARKET (VIỆT NAM)</v>
      </c>
    </row>
    <row r="739" spans="1:31" ht="25.5" customHeight="1">
      <c r="A739" s="54" t="s">
        <v>16288</v>
      </c>
      <c r="B739" s="54" t="s">
        <v>294</v>
      </c>
      <c r="C739" s="55">
        <v>46115</v>
      </c>
      <c r="D739" s="54" t="s">
        <v>18103</v>
      </c>
      <c r="E739" s="55">
        <v>46115</v>
      </c>
      <c r="F739" s="54" t="s">
        <v>18104</v>
      </c>
      <c r="G739" s="54" t="s">
        <v>17177</v>
      </c>
      <c r="H739" s="67">
        <v>1350216</v>
      </c>
      <c r="I739" s="63">
        <v>0</v>
      </c>
      <c r="J739" s="67">
        <v>108017</v>
      </c>
      <c r="K739" s="68">
        <v>1458233</v>
      </c>
      <c r="L739" s="71" t="s">
        <v>17238</v>
      </c>
      <c r="M739" s="6">
        <v>46122</v>
      </c>
      <c r="N739" s="72"/>
      <c r="O739" s="32">
        <f>IF(Table1[[#This Row],[Phân loại]]="Tồn đầu kỳ",Table1[[#This Row],[Tổng giá trị]],0)</f>
        <v>0</v>
      </c>
      <c r="P739" s="7">
        <f>IF(Table1[[#This Row],[Số còn phải thu ĐK]]&lt;&gt;0,0,IF(Table1[[#This Row],[Phân loại]]="Bán hàng",Table1[[#This Row],[Tổng giá trị]],-Table1[[#This Row],[Tổng giá trị]]))</f>
        <v>-1458233</v>
      </c>
      <c r="Q739" s="32">
        <f>IF(M739&lt;&gt;"",IF(O739&lt;&gt;0,O739,P739),0)</f>
        <v>-1458233</v>
      </c>
      <c r="R739" s="7">
        <f>Table1[[#This Row],[Số còn phải thu ĐK]]+Table1[[#This Row],[Giá Trị HD sau CK]]-Table1[[#This Row],[Số tiền đã thu]]</f>
        <v>0</v>
      </c>
      <c r="S739" s="6">
        <f>IF(Table1[[#This Row],[Ngày hóa đơn]]&lt;&gt;"",Table1[[#This Row],[Ngày hóa đơn]],IF(Table1[[#This Row],[Ngày hạch toán]]&lt;&gt;"",Table1[[#This Row],[Ngày hạch toán]],""))</f>
        <v>46115</v>
      </c>
      <c r="T739" s="7"/>
      <c r="U739" s="6">
        <f>IF(Table1[[#This Row],[Ngày tính CN]]="","",S739+T739)</f>
        <v>46115</v>
      </c>
      <c r="V739" s="32">
        <f ca="1">IF(Table1[[#This Row],[Hạn thanh toán]]="","",IF((U739-NOW())&lt;0,0,(U739-NOW())))</f>
        <v>0</v>
      </c>
      <c r="W739" s="32"/>
      <c r="X739" s="32" t="str">
        <f ca="1">IF(OR(U739="",R739=0),"",IF((U739-NOW())&lt;0,-(U739-NOW()),0))</f>
        <v/>
      </c>
      <c r="Y739" s="2" t="str">
        <f>IF(R739=0,"Đã thanh toán",IF(X739="","",IF(X739&lt;=0,"Chưa đến hạn thanh toán",IF(X739&lt;=30,"Nợ quá hạn 30 ngày",IF(X739&lt;=60,"Nợ quá hạn từ 30 ngày đến 60 ngày",IF(X739&lt;=90,"Nợ quá hạn từ 60 ngày đến 90 ngày",IF(X739&lt;=120,"Nợ quá hạn từ 90 ngày đến 120 ngày","Nợ quá hạn hơn 120 ngày có khả năng mất thanh toán")))))))</f>
        <v>Đã thanh toán</v>
      </c>
      <c r="Z739" s="42">
        <f>IF(S739="","",S739)</f>
        <v>46115</v>
      </c>
      <c r="AA739" s="42">
        <f>IF(M739="","",M739)</f>
        <v>46122</v>
      </c>
      <c r="AD739" s="2" t="str">
        <f>VLOOKUP($A739,MA_KH!$A:$Q,MA_KH!O$1,0)</f>
        <v>MEGA</v>
      </c>
      <c r="AE739" s="2" t="str">
        <f>VLOOKUP($A739,MA_KH!$A:$Q,MA_KH!P$1,0)</f>
        <v>CÔNG TY TNHH MM MEGA MARKET (VIỆT NAM)</v>
      </c>
    </row>
    <row r="740" spans="1:31" ht="25.5" customHeight="1">
      <c r="A740" s="58" t="s">
        <v>16299</v>
      </c>
      <c r="B740" s="58" t="s">
        <v>190</v>
      </c>
      <c r="C740" s="59">
        <v>46115</v>
      </c>
      <c r="D740" s="58" t="s">
        <v>18105</v>
      </c>
      <c r="E740" s="55">
        <v>46115</v>
      </c>
      <c r="F740" s="58" t="s">
        <v>18106</v>
      </c>
      <c r="G740" s="58" t="s">
        <v>17669</v>
      </c>
      <c r="H740" s="69">
        <v>3068610</v>
      </c>
      <c r="I740" s="63">
        <v>0</v>
      </c>
      <c r="J740" s="69">
        <v>245489</v>
      </c>
      <c r="K740" s="70">
        <v>3314099</v>
      </c>
      <c r="L740" s="71" t="s">
        <v>17238</v>
      </c>
      <c r="M740" s="6">
        <v>46122</v>
      </c>
      <c r="N740" s="72"/>
      <c r="O740" s="32">
        <f>IF(Table1[[#This Row],[Phân loại]]="Tồn đầu kỳ",Table1[[#This Row],[Tổng giá trị]],0)</f>
        <v>0</v>
      </c>
      <c r="P740" s="7">
        <f>IF(Table1[[#This Row],[Số còn phải thu ĐK]]&lt;&gt;0,0,IF(Table1[[#This Row],[Phân loại]]="Bán hàng",Table1[[#This Row],[Tổng giá trị]],-Table1[[#This Row],[Tổng giá trị]]))</f>
        <v>-3314099</v>
      </c>
      <c r="Q740" s="32">
        <f>IF(M740&lt;&gt;"",IF(O740&lt;&gt;0,O740,P740),0)</f>
        <v>-3314099</v>
      </c>
      <c r="R740" s="7">
        <f>Table1[[#This Row],[Số còn phải thu ĐK]]+Table1[[#This Row],[Giá Trị HD sau CK]]-Table1[[#This Row],[Số tiền đã thu]]</f>
        <v>0</v>
      </c>
      <c r="S740" s="6">
        <f>IF(Table1[[#This Row],[Ngày hóa đơn]]&lt;&gt;"",Table1[[#This Row],[Ngày hóa đơn]],IF(Table1[[#This Row],[Ngày hạch toán]]&lt;&gt;"",Table1[[#This Row],[Ngày hạch toán]],""))</f>
        <v>46115</v>
      </c>
      <c r="T740" s="7"/>
      <c r="U740" s="6">
        <f>IF(Table1[[#This Row],[Ngày tính CN]]="","",S740+T740)</f>
        <v>46115</v>
      </c>
      <c r="V740" s="32">
        <f ca="1">IF(Table1[[#This Row],[Hạn thanh toán]]="","",IF((U740-NOW())&lt;0,0,(U740-NOW())))</f>
        <v>0</v>
      </c>
      <c r="W740" s="32"/>
      <c r="X740" s="32" t="str">
        <f ca="1">IF(OR(U740="",R740=0),"",IF((U740-NOW())&lt;0,-(U740-NOW()),0))</f>
        <v/>
      </c>
      <c r="Y740" s="2" t="str">
        <f>IF(R740=0,"Đã thanh toán",IF(X740="","",IF(X740&lt;=0,"Chưa đến hạn thanh toán",IF(X740&lt;=30,"Nợ quá hạn 30 ngày",IF(X740&lt;=60,"Nợ quá hạn từ 30 ngày đến 60 ngày",IF(X740&lt;=90,"Nợ quá hạn từ 60 ngày đến 90 ngày",IF(X740&lt;=120,"Nợ quá hạn từ 90 ngày đến 120 ngày","Nợ quá hạn hơn 120 ngày có khả năng mất thanh toán")))))))</f>
        <v>Đã thanh toán</v>
      </c>
      <c r="Z740" s="42">
        <f>IF(S740="","",S740)</f>
        <v>46115</v>
      </c>
      <c r="AA740" s="42">
        <f>IF(M740="","",M740)</f>
        <v>46122</v>
      </c>
      <c r="AD740" s="2" t="str">
        <f>VLOOKUP($A740,MA_KH!$A:$Q,MA_KH!O$1,0)</f>
        <v>MEGA</v>
      </c>
      <c r="AE740" s="2" t="str">
        <f>VLOOKUP($A740,MA_KH!$A:$Q,MA_KH!P$1,0)</f>
        <v>CÔNG TY TNHH MM MEGA MARKET (VIỆT NAM)</v>
      </c>
    </row>
    <row r="741" spans="1:31" ht="25.5" customHeight="1">
      <c r="A741" s="54" t="s">
        <v>16292</v>
      </c>
      <c r="B741" s="54" t="s">
        <v>251</v>
      </c>
      <c r="C741" s="55">
        <v>46115</v>
      </c>
      <c r="D741" s="54" t="s">
        <v>18107</v>
      </c>
      <c r="E741" s="55">
        <v>46115</v>
      </c>
      <c r="F741" s="54" t="s">
        <v>18108</v>
      </c>
      <c r="G741" s="54" t="s">
        <v>18109</v>
      </c>
      <c r="H741" s="67">
        <v>1776800</v>
      </c>
      <c r="I741" s="63">
        <v>0</v>
      </c>
      <c r="J741" s="67">
        <v>142144</v>
      </c>
      <c r="K741" s="68">
        <v>1918944</v>
      </c>
      <c r="L741" s="71" t="s">
        <v>17238</v>
      </c>
      <c r="M741" s="6">
        <v>46122</v>
      </c>
      <c r="N741" s="72"/>
      <c r="O741" s="32">
        <f>IF(Table1[[#This Row],[Phân loại]]="Tồn đầu kỳ",Table1[[#This Row],[Tổng giá trị]],0)</f>
        <v>0</v>
      </c>
      <c r="P741" s="7">
        <f>IF(Table1[[#This Row],[Số còn phải thu ĐK]]&lt;&gt;0,0,IF(Table1[[#This Row],[Phân loại]]="Bán hàng",Table1[[#This Row],[Tổng giá trị]],-Table1[[#This Row],[Tổng giá trị]]))</f>
        <v>-1918944</v>
      </c>
      <c r="Q741" s="32">
        <f>IF(M741&lt;&gt;"",IF(O741&lt;&gt;0,O741,P741),0)</f>
        <v>-1918944</v>
      </c>
      <c r="R741" s="7">
        <f>Table1[[#This Row],[Số còn phải thu ĐK]]+Table1[[#This Row],[Giá Trị HD sau CK]]-Table1[[#This Row],[Số tiền đã thu]]</f>
        <v>0</v>
      </c>
      <c r="S741" s="6">
        <f>IF(Table1[[#This Row],[Ngày hóa đơn]]&lt;&gt;"",Table1[[#This Row],[Ngày hóa đơn]],IF(Table1[[#This Row],[Ngày hạch toán]]&lt;&gt;"",Table1[[#This Row],[Ngày hạch toán]],""))</f>
        <v>46115</v>
      </c>
      <c r="T741" s="7"/>
      <c r="U741" s="6">
        <f>IF(Table1[[#This Row],[Ngày tính CN]]="","",S741+T741)</f>
        <v>46115</v>
      </c>
      <c r="V741" s="32">
        <f ca="1">IF(Table1[[#This Row],[Hạn thanh toán]]="","",IF((U741-NOW())&lt;0,0,(U741-NOW())))</f>
        <v>0</v>
      </c>
      <c r="W741" s="32"/>
      <c r="X741" s="32" t="str">
        <f ca="1">IF(OR(U741="",R741=0),"",IF((U741-NOW())&lt;0,-(U741-NOW()),0))</f>
        <v/>
      </c>
      <c r="Y741" s="2" t="str">
        <f>IF(R741=0,"Đã thanh toán",IF(X741="","",IF(X741&lt;=0,"Chưa đến hạn thanh toán",IF(X741&lt;=30,"Nợ quá hạn 30 ngày",IF(X741&lt;=60,"Nợ quá hạn từ 30 ngày đến 60 ngày",IF(X741&lt;=90,"Nợ quá hạn từ 60 ngày đến 90 ngày",IF(X741&lt;=120,"Nợ quá hạn từ 90 ngày đến 120 ngày","Nợ quá hạn hơn 120 ngày có khả năng mất thanh toán")))))))</f>
        <v>Đã thanh toán</v>
      </c>
      <c r="Z741" s="42">
        <f>IF(S741="","",S741)</f>
        <v>46115</v>
      </c>
      <c r="AA741" s="42">
        <f>IF(M741="","",M741)</f>
        <v>46122</v>
      </c>
      <c r="AD741" s="2" t="str">
        <f>VLOOKUP($A741,MA_KH!$A:$Q,MA_KH!O$1,0)</f>
        <v>MEGA</v>
      </c>
      <c r="AE741" s="2" t="str">
        <f>VLOOKUP($A741,MA_KH!$A:$Q,MA_KH!P$1,0)</f>
        <v>CÔNG TY TNHH MM MEGA MARKET (VIỆT NAM)</v>
      </c>
    </row>
    <row r="742" spans="1:31" ht="25.5" customHeight="1">
      <c r="A742" s="58" t="s">
        <v>16299</v>
      </c>
      <c r="B742" s="58" t="s">
        <v>190</v>
      </c>
      <c r="C742" s="59">
        <v>46115</v>
      </c>
      <c r="D742" s="58" t="s">
        <v>18164</v>
      </c>
      <c r="E742" s="55">
        <v>46115</v>
      </c>
      <c r="F742" s="58" t="s">
        <v>19533</v>
      </c>
      <c r="G742" s="58" t="s">
        <v>16912</v>
      </c>
      <c r="H742" s="69">
        <v>13286454</v>
      </c>
      <c r="I742" s="63">
        <v>0</v>
      </c>
      <c r="J742" s="69">
        <v>1062916</v>
      </c>
      <c r="K742" s="70">
        <v>14349370</v>
      </c>
      <c r="L742" s="71" t="s">
        <v>17237</v>
      </c>
      <c r="M742" s="6">
        <v>46136</v>
      </c>
      <c r="N742" s="72"/>
      <c r="O742" s="32">
        <f>IF(Table1[[#This Row],[Phân loại]]="Tồn đầu kỳ",Table1[[#This Row],[Tổng giá trị]],0)</f>
        <v>0</v>
      </c>
      <c r="P742" s="7">
        <f>IF(Table1[[#This Row],[Số còn phải thu ĐK]]&lt;&gt;0,0,IF(Table1[[#This Row],[Phân loại]]="Bán hàng",Table1[[#This Row],[Tổng giá trị]],-Table1[[#This Row],[Tổng giá trị]]))</f>
        <v>-14349370</v>
      </c>
      <c r="Q742" s="32">
        <f>IF(M742&lt;&gt;"",IF(O742&lt;&gt;0,O742,P742),0)</f>
        <v>-14349370</v>
      </c>
      <c r="R742" s="7">
        <f>Table1[[#This Row],[Số còn phải thu ĐK]]+Table1[[#This Row],[Giá Trị HD sau CK]]-Table1[[#This Row],[Số tiền đã thu]]</f>
        <v>0</v>
      </c>
      <c r="S742" s="6">
        <f>IF(Table1[[#This Row],[Ngày hóa đơn]]&lt;&gt;"",Table1[[#This Row],[Ngày hóa đơn]],IF(Table1[[#This Row],[Ngày hạch toán]]&lt;&gt;"",Table1[[#This Row],[Ngày hạch toán]],""))</f>
        <v>46115</v>
      </c>
      <c r="T742" s="7"/>
      <c r="U742" s="6">
        <f>IF(Table1[[#This Row],[Ngày tính CN]]="","",S742+T742)</f>
        <v>46115</v>
      </c>
      <c r="V742" s="32">
        <f ca="1">IF(Table1[[#This Row],[Hạn thanh toán]]="","",IF((U742-NOW())&lt;0,0,(U742-NOW())))</f>
        <v>0</v>
      </c>
      <c r="W742" s="32"/>
      <c r="X742" s="32" t="str">
        <f ca="1">IF(OR(U742="",R742=0),"",IF((U742-NOW())&lt;0,-(U742-NOW()),0))</f>
        <v/>
      </c>
      <c r="Y742" s="2" t="str">
        <f>IF(R742=0,"Đã thanh toán",IF(X742="","",IF(X742&lt;=0,"Chưa đến hạn thanh toán",IF(X742&lt;=30,"Nợ quá hạn 30 ngày",IF(X742&lt;=60,"Nợ quá hạn từ 30 ngày đến 60 ngày",IF(X742&lt;=90,"Nợ quá hạn từ 60 ngày đến 90 ngày",IF(X742&lt;=120,"Nợ quá hạn từ 90 ngày đến 120 ngày","Nợ quá hạn hơn 120 ngày có khả năng mất thanh toán")))))))</f>
        <v>Đã thanh toán</v>
      </c>
      <c r="Z742" s="42">
        <f>IF(S742="","",S742)</f>
        <v>46115</v>
      </c>
      <c r="AA742" s="42">
        <f>IF(M742="","",M742)</f>
        <v>46136</v>
      </c>
      <c r="AD742" s="2" t="str">
        <f>VLOOKUP($A742,MA_KH!$A:$Q,MA_KH!O$1,0)</f>
        <v>MEGA</v>
      </c>
      <c r="AE742" s="2" t="str">
        <f>VLOOKUP($A742,MA_KH!$A:$Q,MA_KH!P$1,0)</f>
        <v>CÔNG TY TNHH MM MEGA MARKET (VIỆT NAM)</v>
      </c>
    </row>
    <row r="743" spans="1:31" ht="25.5" customHeight="1">
      <c r="A743" s="54" t="s">
        <v>16299</v>
      </c>
      <c r="B743" s="54" t="s">
        <v>190</v>
      </c>
      <c r="C743" s="55">
        <v>46115</v>
      </c>
      <c r="D743" s="54" t="s">
        <v>18164</v>
      </c>
      <c r="E743" s="55">
        <v>46115</v>
      </c>
      <c r="F743" s="54" t="s">
        <v>19534</v>
      </c>
      <c r="G743" s="54" t="s">
        <v>16911</v>
      </c>
      <c r="H743" s="67">
        <v>26572908</v>
      </c>
      <c r="I743" s="63">
        <v>0</v>
      </c>
      <c r="J743" s="67">
        <v>2125833</v>
      </c>
      <c r="K743" s="68">
        <v>28698741</v>
      </c>
      <c r="L743" s="71" t="s">
        <v>17237</v>
      </c>
      <c r="M743" s="6">
        <v>46136</v>
      </c>
      <c r="N743" s="72"/>
      <c r="O743" s="32">
        <f>IF(Table1[[#This Row],[Phân loại]]="Tồn đầu kỳ",Table1[[#This Row],[Tổng giá trị]],0)</f>
        <v>0</v>
      </c>
      <c r="P743" s="7">
        <f>IF(Table1[[#This Row],[Số còn phải thu ĐK]]&lt;&gt;0,0,IF(Table1[[#This Row],[Phân loại]]="Bán hàng",Table1[[#This Row],[Tổng giá trị]],-Table1[[#This Row],[Tổng giá trị]]))</f>
        <v>-28698741</v>
      </c>
      <c r="Q743" s="32">
        <f>IF(M743&lt;&gt;"",IF(O743&lt;&gt;0,O743,P743),0)</f>
        <v>-28698741</v>
      </c>
      <c r="R743" s="7">
        <f>Table1[[#This Row],[Số còn phải thu ĐK]]+Table1[[#This Row],[Giá Trị HD sau CK]]-Table1[[#This Row],[Số tiền đã thu]]</f>
        <v>0</v>
      </c>
      <c r="S743" s="6">
        <f>IF(Table1[[#This Row],[Ngày hóa đơn]]&lt;&gt;"",Table1[[#This Row],[Ngày hóa đơn]],IF(Table1[[#This Row],[Ngày hạch toán]]&lt;&gt;"",Table1[[#This Row],[Ngày hạch toán]],""))</f>
        <v>46115</v>
      </c>
      <c r="T743" s="7"/>
      <c r="U743" s="6">
        <f>IF(Table1[[#This Row],[Ngày tính CN]]="","",S743+T743)</f>
        <v>46115</v>
      </c>
      <c r="V743" s="32">
        <f ca="1">IF(Table1[[#This Row],[Hạn thanh toán]]="","",IF((U743-NOW())&lt;0,0,(U743-NOW())))</f>
        <v>0</v>
      </c>
      <c r="W743" s="32"/>
      <c r="X743" s="32" t="str">
        <f ca="1">IF(OR(U743="",R743=0),"",IF((U743-NOW())&lt;0,-(U743-NOW()),0))</f>
        <v/>
      </c>
      <c r="Y743" s="2" t="str">
        <f>IF(R743=0,"Đã thanh toán",IF(X743="","",IF(X743&lt;=0,"Chưa đến hạn thanh toán",IF(X743&lt;=30,"Nợ quá hạn 30 ngày",IF(X743&lt;=60,"Nợ quá hạn từ 30 ngày đến 60 ngày",IF(X743&lt;=90,"Nợ quá hạn từ 60 ngày đến 90 ngày",IF(X743&lt;=120,"Nợ quá hạn từ 90 ngày đến 120 ngày","Nợ quá hạn hơn 120 ngày có khả năng mất thanh toán")))))))</f>
        <v>Đã thanh toán</v>
      </c>
      <c r="Z743" s="42">
        <f>IF(S743="","",S743)</f>
        <v>46115</v>
      </c>
      <c r="AA743" s="42">
        <f>IF(M743="","",M743)</f>
        <v>46136</v>
      </c>
      <c r="AD743" s="2" t="str">
        <f>VLOOKUP($A743,MA_KH!$A:$Q,MA_KH!O$1,0)</f>
        <v>MEGA</v>
      </c>
      <c r="AE743" s="2" t="str">
        <f>VLOOKUP($A743,MA_KH!$A:$Q,MA_KH!P$1,0)</f>
        <v>CÔNG TY TNHH MM MEGA MARKET (VIỆT NAM)</v>
      </c>
    </row>
    <row r="744" spans="1:31" ht="25.5" customHeight="1">
      <c r="A744" s="58" t="s">
        <v>16299</v>
      </c>
      <c r="B744" s="58" t="s">
        <v>190</v>
      </c>
      <c r="C744" s="59">
        <v>46115</v>
      </c>
      <c r="D744" s="58" t="s">
        <v>18164</v>
      </c>
      <c r="E744" s="55">
        <v>46115</v>
      </c>
      <c r="F744" s="58" t="s">
        <v>19535</v>
      </c>
      <c r="G744" s="58" t="s">
        <v>16910</v>
      </c>
      <c r="H744" s="69">
        <v>15279422</v>
      </c>
      <c r="I744" s="63">
        <v>0</v>
      </c>
      <c r="J744" s="69">
        <v>1222354</v>
      </c>
      <c r="K744" s="70">
        <v>16501776</v>
      </c>
      <c r="L744" s="71" t="s">
        <v>17237</v>
      </c>
      <c r="M744" s="6">
        <v>46136</v>
      </c>
      <c r="N744" s="72"/>
      <c r="O744" s="32">
        <f>IF(Table1[[#This Row],[Phân loại]]="Tồn đầu kỳ",Table1[[#This Row],[Tổng giá trị]],0)</f>
        <v>0</v>
      </c>
      <c r="P744" s="7">
        <f>IF(Table1[[#This Row],[Số còn phải thu ĐK]]&lt;&gt;0,0,IF(Table1[[#This Row],[Phân loại]]="Bán hàng",Table1[[#This Row],[Tổng giá trị]],-Table1[[#This Row],[Tổng giá trị]]))</f>
        <v>-16501776</v>
      </c>
      <c r="Q744" s="32">
        <f>IF(M744&lt;&gt;"",IF(O744&lt;&gt;0,O744,P744),0)</f>
        <v>-16501776</v>
      </c>
      <c r="R744" s="7">
        <f>Table1[[#This Row],[Số còn phải thu ĐK]]+Table1[[#This Row],[Giá Trị HD sau CK]]-Table1[[#This Row],[Số tiền đã thu]]</f>
        <v>0</v>
      </c>
      <c r="S744" s="6">
        <f>IF(Table1[[#This Row],[Ngày hóa đơn]]&lt;&gt;"",Table1[[#This Row],[Ngày hóa đơn]],IF(Table1[[#This Row],[Ngày hạch toán]]&lt;&gt;"",Table1[[#This Row],[Ngày hạch toán]],""))</f>
        <v>46115</v>
      </c>
      <c r="T744" s="7"/>
      <c r="U744" s="6">
        <f>IF(Table1[[#This Row],[Ngày tính CN]]="","",S744+T744)</f>
        <v>46115</v>
      </c>
      <c r="V744" s="32">
        <f ca="1">IF(Table1[[#This Row],[Hạn thanh toán]]="","",IF((U744-NOW())&lt;0,0,(U744-NOW())))</f>
        <v>0</v>
      </c>
      <c r="W744" s="32"/>
      <c r="X744" s="32" t="str">
        <f ca="1">IF(OR(U744="",R744=0),"",IF((U744-NOW())&lt;0,-(U744-NOW()),0))</f>
        <v/>
      </c>
      <c r="Y744" s="2" t="str">
        <f>IF(R744=0,"Đã thanh toán",IF(X744="","",IF(X744&lt;=0,"Chưa đến hạn thanh toán",IF(X744&lt;=30,"Nợ quá hạn 30 ngày",IF(X744&lt;=60,"Nợ quá hạn từ 30 ngày đến 60 ngày",IF(X744&lt;=90,"Nợ quá hạn từ 60 ngày đến 90 ngày",IF(X744&lt;=120,"Nợ quá hạn từ 90 ngày đến 120 ngày","Nợ quá hạn hơn 120 ngày có khả năng mất thanh toán")))))))</f>
        <v>Đã thanh toán</v>
      </c>
      <c r="Z744" s="42">
        <f>IF(S744="","",S744)</f>
        <v>46115</v>
      </c>
      <c r="AA744" s="42">
        <f>IF(M744="","",M744)</f>
        <v>46136</v>
      </c>
      <c r="AD744" s="2" t="str">
        <f>VLOOKUP($A744,MA_KH!$A:$Q,MA_KH!O$1,0)</f>
        <v>MEGA</v>
      </c>
      <c r="AE744" s="2" t="str">
        <f>VLOOKUP($A744,MA_KH!$A:$Q,MA_KH!P$1,0)</f>
        <v>CÔNG TY TNHH MM MEGA MARKET (VIỆT NAM)</v>
      </c>
    </row>
    <row r="745" spans="1:31" ht="25.5" customHeight="1">
      <c r="A745" s="58" t="s">
        <v>16299</v>
      </c>
      <c r="B745" s="58" t="s">
        <v>190</v>
      </c>
      <c r="C745" s="59">
        <v>46115</v>
      </c>
      <c r="D745" s="58" t="s">
        <v>18164</v>
      </c>
      <c r="E745" s="55">
        <v>46115</v>
      </c>
      <c r="F745" s="58" t="s">
        <v>19536</v>
      </c>
      <c r="G745" s="58" t="s">
        <v>16909</v>
      </c>
      <c r="H745" s="69">
        <v>3321614</v>
      </c>
      <c r="I745" s="63">
        <v>0</v>
      </c>
      <c r="J745" s="69">
        <v>265729</v>
      </c>
      <c r="K745" s="70">
        <v>3587343</v>
      </c>
      <c r="L745" s="71" t="s">
        <v>17237</v>
      </c>
      <c r="M745" s="6">
        <v>46136</v>
      </c>
      <c r="N745" s="72"/>
      <c r="O745" s="32">
        <f>IF(Table1[[#This Row],[Phân loại]]="Tồn đầu kỳ",Table1[[#This Row],[Tổng giá trị]],0)</f>
        <v>0</v>
      </c>
      <c r="P745" s="7">
        <f>IF(Table1[[#This Row],[Số còn phải thu ĐK]]&lt;&gt;0,0,IF(Table1[[#This Row],[Phân loại]]="Bán hàng",Table1[[#This Row],[Tổng giá trị]],-Table1[[#This Row],[Tổng giá trị]]))</f>
        <v>-3587343</v>
      </c>
      <c r="Q745" s="32">
        <f>IF(M745&lt;&gt;"",IF(O745&lt;&gt;0,O745,P745),0)</f>
        <v>-3587343</v>
      </c>
      <c r="R745" s="7">
        <f>Table1[[#This Row],[Số còn phải thu ĐK]]+Table1[[#This Row],[Giá Trị HD sau CK]]-Table1[[#This Row],[Số tiền đã thu]]</f>
        <v>0</v>
      </c>
      <c r="S745" s="6">
        <f>IF(Table1[[#This Row],[Ngày hóa đơn]]&lt;&gt;"",Table1[[#This Row],[Ngày hóa đơn]],IF(Table1[[#This Row],[Ngày hạch toán]]&lt;&gt;"",Table1[[#This Row],[Ngày hạch toán]],""))</f>
        <v>46115</v>
      </c>
      <c r="T745" s="7"/>
      <c r="U745" s="6">
        <f>IF(Table1[[#This Row],[Ngày tính CN]]="","",S745+T745)</f>
        <v>46115</v>
      </c>
      <c r="V745" s="32">
        <f ca="1">IF(Table1[[#This Row],[Hạn thanh toán]]="","",IF((U745-NOW())&lt;0,0,(U745-NOW())))</f>
        <v>0</v>
      </c>
      <c r="W745" s="32"/>
      <c r="X745" s="32" t="str">
        <f ca="1">IF(OR(U745="",R745=0),"",IF((U745-NOW())&lt;0,-(U745-NOW()),0))</f>
        <v/>
      </c>
      <c r="Y745" s="2" t="str">
        <f>IF(R745=0,"Đã thanh toán",IF(X745="","",IF(X745&lt;=0,"Chưa đến hạn thanh toán",IF(X745&lt;=30,"Nợ quá hạn 30 ngày",IF(X745&lt;=60,"Nợ quá hạn từ 30 ngày đến 60 ngày",IF(X745&lt;=90,"Nợ quá hạn từ 60 ngày đến 90 ngày",IF(X745&lt;=120,"Nợ quá hạn từ 90 ngày đến 120 ngày","Nợ quá hạn hơn 120 ngày có khả năng mất thanh toán")))))))</f>
        <v>Đã thanh toán</v>
      </c>
      <c r="Z745" s="42">
        <f>IF(S745="","",S745)</f>
        <v>46115</v>
      </c>
      <c r="AA745" s="42">
        <f>IF(M745="","",M745)</f>
        <v>46136</v>
      </c>
      <c r="AD745" s="2" t="str">
        <f>VLOOKUP($A745,MA_KH!$A:$Q,MA_KH!O$1,0)</f>
        <v>MEGA</v>
      </c>
      <c r="AE745" s="2" t="str">
        <f>VLOOKUP($A745,MA_KH!$A:$Q,MA_KH!P$1,0)</f>
        <v>CÔNG TY TNHH MM MEGA MARKET (VIỆT NAM)</v>
      </c>
    </row>
    <row r="746" spans="1:31" ht="25.5" customHeight="1">
      <c r="A746" s="54" t="s">
        <v>16299</v>
      </c>
      <c r="B746" s="54" t="s">
        <v>190</v>
      </c>
      <c r="C746" s="55">
        <v>46115</v>
      </c>
      <c r="D746" s="54" t="s">
        <v>18164</v>
      </c>
      <c r="E746" s="55">
        <v>46115</v>
      </c>
      <c r="F746" s="54" t="s">
        <v>19537</v>
      </c>
      <c r="G746" s="54" t="s">
        <v>16908</v>
      </c>
      <c r="H746" s="67">
        <v>14947261</v>
      </c>
      <c r="I746" s="63">
        <v>0</v>
      </c>
      <c r="J746" s="67">
        <v>1195781</v>
      </c>
      <c r="K746" s="68">
        <v>16143042</v>
      </c>
      <c r="L746" s="71" t="s">
        <v>17237</v>
      </c>
      <c r="M746" s="6">
        <v>46136</v>
      </c>
      <c r="N746" s="72"/>
      <c r="O746" s="32">
        <f>IF(Table1[[#This Row],[Phân loại]]="Tồn đầu kỳ",Table1[[#This Row],[Tổng giá trị]],0)</f>
        <v>0</v>
      </c>
      <c r="P746" s="7">
        <f>IF(Table1[[#This Row],[Số còn phải thu ĐK]]&lt;&gt;0,0,IF(Table1[[#This Row],[Phân loại]]="Bán hàng",Table1[[#This Row],[Tổng giá trị]],-Table1[[#This Row],[Tổng giá trị]]))</f>
        <v>-16143042</v>
      </c>
      <c r="Q746" s="32">
        <f>IF(M746&lt;&gt;"",IF(O746&lt;&gt;0,O746,P746),0)</f>
        <v>-16143042</v>
      </c>
      <c r="R746" s="7">
        <f>Table1[[#This Row],[Số còn phải thu ĐK]]+Table1[[#This Row],[Giá Trị HD sau CK]]-Table1[[#This Row],[Số tiền đã thu]]</f>
        <v>0</v>
      </c>
      <c r="S746" s="6">
        <f>IF(Table1[[#This Row],[Ngày hóa đơn]]&lt;&gt;"",Table1[[#This Row],[Ngày hóa đơn]],IF(Table1[[#This Row],[Ngày hạch toán]]&lt;&gt;"",Table1[[#This Row],[Ngày hạch toán]],""))</f>
        <v>46115</v>
      </c>
      <c r="T746" s="7"/>
      <c r="U746" s="6">
        <f>IF(Table1[[#This Row],[Ngày tính CN]]="","",S746+T746)</f>
        <v>46115</v>
      </c>
      <c r="V746" s="32">
        <f ca="1">IF(Table1[[#This Row],[Hạn thanh toán]]="","",IF((U746-NOW())&lt;0,0,(U746-NOW())))</f>
        <v>0</v>
      </c>
      <c r="W746" s="32"/>
      <c r="X746" s="32" t="str">
        <f ca="1">IF(OR(U746="",R746=0),"",IF((U746-NOW())&lt;0,-(U746-NOW()),0))</f>
        <v/>
      </c>
      <c r="Y746" s="2" t="str">
        <f>IF(R746=0,"Đã thanh toán",IF(X746="","",IF(X746&lt;=0,"Chưa đến hạn thanh toán",IF(X746&lt;=30,"Nợ quá hạn 30 ngày",IF(X746&lt;=60,"Nợ quá hạn từ 30 ngày đến 60 ngày",IF(X746&lt;=90,"Nợ quá hạn từ 60 ngày đến 90 ngày",IF(X746&lt;=120,"Nợ quá hạn từ 90 ngày đến 120 ngày","Nợ quá hạn hơn 120 ngày có khả năng mất thanh toán")))))))</f>
        <v>Đã thanh toán</v>
      </c>
      <c r="Z746" s="42">
        <f>IF(S746="","",S746)</f>
        <v>46115</v>
      </c>
      <c r="AA746" s="42">
        <f>IF(M746="","",M746)</f>
        <v>46136</v>
      </c>
      <c r="AD746" s="2" t="str">
        <f>VLOOKUP($A746,MA_KH!$A:$Q,MA_KH!O$1,0)</f>
        <v>MEGA</v>
      </c>
      <c r="AE746" s="2" t="str">
        <f>VLOOKUP($A746,MA_KH!$A:$Q,MA_KH!P$1,0)</f>
        <v>CÔNG TY TNHH MM MEGA MARKET (VIỆT NAM)</v>
      </c>
    </row>
    <row r="747" spans="1:31" ht="25.5" customHeight="1">
      <c r="A747" s="58" t="s">
        <v>16299</v>
      </c>
      <c r="B747" s="58" t="s">
        <v>190</v>
      </c>
      <c r="C747" s="59">
        <v>46115</v>
      </c>
      <c r="D747" s="58" t="s">
        <v>18164</v>
      </c>
      <c r="E747" s="55">
        <v>46115</v>
      </c>
      <c r="F747" s="58" t="s">
        <v>19538</v>
      </c>
      <c r="G747" s="58" t="s">
        <v>16907</v>
      </c>
      <c r="H747" s="69">
        <v>6643227</v>
      </c>
      <c r="I747" s="63">
        <v>0</v>
      </c>
      <c r="J747" s="69">
        <v>531458</v>
      </c>
      <c r="K747" s="70">
        <v>7174685</v>
      </c>
      <c r="L747" s="71" t="s">
        <v>17237</v>
      </c>
      <c r="M747" s="6">
        <v>46136</v>
      </c>
      <c r="N747" s="72"/>
      <c r="O747" s="32">
        <f>IF(Table1[[#This Row],[Phân loại]]="Tồn đầu kỳ",Table1[[#This Row],[Tổng giá trị]],0)</f>
        <v>0</v>
      </c>
      <c r="P747" s="7">
        <f>IF(Table1[[#This Row],[Số còn phải thu ĐK]]&lt;&gt;0,0,IF(Table1[[#This Row],[Phân loại]]="Bán hàng",Table1[[#This Row],[Tổng giá trị]],-Table1[[#This Row],[Tổng giá trị]]))</f>
        <v>-7174685</v>
      </c>
      <c r="Q747" s="32">
        <f>IF(M747&lt;&gt;"",IF(O747&lt;&gt;0,O747,P747),0)</f>
        <v>-7174685</v>
      </c>
      <c r="R747" s="7">
        <f>Table1[[#This Row],[Số còn phải thu ĐK]]+Table1[[#This Row],[Giá Trị HD sau CK]]-Table1[[#This Row],[Số tiền đã thu]]</f>
        <v>0</v>
      </c>
      <c r="S747" s="6">
        <f>IF(Table1[[#This Row],[Ngày hóa đơn]]&lt;&gt;"",Table1[[#This Row],[Ngày hóa đơn]],IF(Table1[[#This Row],[Ngày hạch toán]]&lt;&gt;"",Table1[[#This Row],[Ngày hạch toán]],""))</f>
        <v>46115</v>
      </c>
      <c r="T747" s="7"/>
      <c r="U747" s="6">
        <f>IF(Table1[[#This Row],[Ngày tính CN]]="","",S747+T747)</f>
        <v>46115</v>
      </c>
      <c r="V747" s="32">
        <f ca="1">IF(Table1[[#This Row],[Hạn thanh toán]]="","",IF((U747-NOW())&lt;0,0,(U747-NOW())))</f>
        <v>0</v>
      </c>
      <c r="W747" s="32"/>
      <c r="X747" s="32" t="str">
        <f ca="1">IF(OR(U747="",R747=0),"",IF((U747-NOW())&lt;0,-(U747-NOW()),0))</f>
        <v/>
      </c>
      <c r="Y747" s="2" t="str">
        <f>IF(R747=0,"Đã thanh toán",IF(X747="","",IF(X747&lt;=0,"Chưa đến hạn thanh toán",IF(X747&lt;=30,"Nợ quá hạn 30 ngày",IF(X747&lt;=60,"Nợ quá hạn từ 30 ngày đến 60 ngày",IF(X747&lt;=90,"Nợ quá hạn từ 60 ngày đến 90 ngày",IF(X747&lt;=120,"Nợ quá hạn từ 90 ngày đến 120 ngày","Nợ quá hạn hơn 120 ngày có khả năng mất thanh toán")))))))</f>
        <v>Đã thanh toán</v>
      </c>
      <c r="Z747" s="42">
        <f>IF(S747="","",S747)</f>
        <v>46115</v>
      </c>
      <c r="AA747" s="42">
        <f>IF(M747="","",M747)</f>
        <v>46136</v>
      </c>
      <c r="AD747" s="2" t="str">
        <f>VLOOKUP($A747,MA_KH!$A:$Q,MA_KH!O$1,0)</f>
        <v>MEGA</v>
      </c>
      <c r="AE747" s="2" t="str">
        <f>VLOOKUP($A747,MA_KH!$A:$Q,MA_KH!P$1,0)</f>
        <v>CÔNG TY TNHH MM MEGA MARKET (VIỆT NAM)</v>
      </c>
    </row>
    <row r="748" spans="1:31" ht="25.5" customHeight="1">
      <c r="A748" s="58" t="s">
        <v>16302</v>
      </c>
      <c r="B748" s="58" t="s">
        <v>7251</v>
      </c>
      <c r="C748" s="59">
        <v>46116</v>
      </c>
      <c r="D748" s="58" t="s">
        <v>17803</v>
      </c>
      <c r="E748" s="55">
        <v>46122</v>
      </c>
      <c r="F748" s="58" t="s">
        <v>17804</v>
      </c>
      <c r="G748" s="58" t="s">
        <v>17805</v>
      </c>
      <c r="H748" s="69">
        <v>4158855</v>
      </c>
      <c r="I748" s="63">
        <v>0</v>
      </c>
      <c r="J748" s="69">
        <v>332708</v>
      </c>
      <c r="K748" s="70">
        <v>4491563</v>
      </c>
      <c r="L748" s="64" t="s">
        <v>17236</v>
      </c>
      <c r="M748" s="6">
        <v>46153</v>
      </c>
      <c r="N748" s="72"/>
      <c r="O748" s="32">
        <f>IF(Table1[[#This Row],[Phân loại]]="Tồn đầu kỳ",Table1[[#This Row],[Tổng giá trị]],0)</f>
        <v>0</v>
      </c>
      <c r="P748" s="7">
        <f>IF(Table1[[#This Row],[Số còn phải thu ĐK]]&lt;&gt;0,0,IF(Table1[[#This Row],[Phân loại]]="Bán hàng",Table1[[#This Row],[Tổng giá trị]],-Table1[[#This Row],[Tổng giá trị]]))</f>
        <v>4491563</v>
      </c>
      <c r="Q748" s="32">
        <f>IF(M748&lt;&gt;"",IF(O748&lt;&gt;0,O748,P748),0)</f>
        <v>4491563</v>
      </c>
      <c r="R748" s="7">
        <f>Table1[[#This Row],[Số còn phải thu ĐK]]+Table1[[#This Row],[Giá Trị HD sau CK]]-Table1[[#This Row],[Số tiền đã thu]]</f>
        <v>0</v>
      </c>
      <c r="S748" s="6">
        <f>IF(Table1[[#This Row],[Ngày hóa đơn]]&lt;&gt;"",Table1[[#This Row],[Ngày hóa đơn]],IF(Table1[[#This Row],[Ngày hạch toán]]&lt;&gt;"",Table1[[#This Row],[Ngày hạch toán]],""))</f>
        <v>46122</v>
      </c>
      <c r="T748" s="7"/>
      <c r="U748" s="6">
        <f>IF(Table1[[#This Row],[Ngày tính CN]]="","",S748+T748)</f>
        <v>46122</v>
      </c>
      <c r="V748" s="32">
        <f ca="1">IF(Table1[[#This Row],[Hạn thanh toán]]="","",IF((U748-NOW())&lt;0,0,(U748-NOW())))</f>
        <v>0</v>
      </c>
      <c r="W748" s="32"/>
      <c r="X748" s="32" t="str">
        <f ca="1">IF(OR(U748="",R748=0),"",IF((U748-NOW())&lt;0,-(U748-NOW()),0))</f>
        <v/>
      </c>
      <c r="Y748" s="2" t="str">
        <f>IF(R748=0,"Đã thanh toán",IF(X748="","",IF(X748&lt;=0,"Chưa đến hạn thanh toán",IF(X748&lt;=30,"Nợ quá hạn 30 ngày",IF(X748&lt;=60,"Nợ quá hạn từ 30 ngày đến 60 ngày",IF(X748&lt;=90,"Nợ quá hạn từ 60 ngày đến 90 ngày",IF(X748&lt;=120,"Nợ quá hạn từ 90 ngày đến 120 ngày","Nợ quá hạn hơn 120 ngày có khả năng mất thanh toán")))))))</f>
        <v>Đã thanh toán</v>
      </c>
      <c r="Z748" s="42">
        <f>IF(S748="","",S748)</f>
        <v>46122</v>
      </c>
      <c r="AA748" s="42">
        <f>IF(M748="","",M748)</f>
        <v>46153</v>
      </c>
      <c r="AD748" s="2" t="str">
        <f>VLOOKUP($A748,MA_KH!$A:$Q,MA_KH!O$1,0)</f>
        <v>MEGA</v>
      </c>
      <c r="AE748" s="2" t="str">
        <f>VLOOKUP($A748,MA_KH!$A:$Q,MA_KH!P$1,0)</f>
        <v>CÔNG TY TNHH MM MEGA MARKET (VIỆT NAM)</v>
      </c>
    </row>
    <row r="749" spans="1:31" ht="25.5" customHeight="1">
      <c r="A749" s="54" t="s">
        <v>16307</v>
      </c>
      <c r="B749" s="54" t="s">
        <v>202</v>
      </c>
      <c r="C749" s="55">
        <v>46118</v>
      </c>
      <c r="D749" s="54" t="s">
        <v>17806</v>
      </c>
      <c r="E749" s="55">
        <v>46123</v>
      </c>
      <c r="F749" s="54" t="s">
        <v>17807</v>
      </c>
      <c r="G749" s="54" t="s">
        <v>17808</v>
      </c>
      <c r="H749" s="67">
        <v>2632235</v>
      </c>
      <c r="I749" s="63">
        <v>0</v>
      </c>
      <c r="J749" s="67">
        <v>210579</v>
      </c>
      <c r="K749" s="68">
        <v>2842814</v>
      </c>
      <c r="L749" s="64" t="s">
        <v>17236</v>
      </c>
      <c r="M749" s="6">
        <v>46167</v>
      </c>
      <c r="N749" s="72"/>
      <c r="O749" s="32">
        <f>IF(Table1[[#This Row],[Phân loại]]="Tồn đầu kỳ",Table1[[#This Row],[Tổng giá trị]],0)</f>
        <v>0</v>
      </c>
      <c r="P749" s="7">
        <f>IF(Table1[[#This Row],[Số còn phải thu ĐK]]&lt;&gt;0,0,IF(Table1[[#This Row],[Phân loại]]="Bán hàng",Table1[[#This Row],[Tổng giá trị]],-Table1[[#This Row],[Tổng giá trị]]))</f>
        <v>2842814</v>
      </c>
      <c r="Q749" s="32">
        <f>IF(M749&lt;&gt;"",IF(O749&lt;&gt;0,O749,P749),0)</f>
        <v>2842814</v>
      </c>
      <c r="R749" s="7">
        <f>Table1[[#This Row],[Số còn phải thu ĐK]]+Table1[[#This Row],[Giá Trị HD sau CK]]-Table1[[#This Row],[Số tiền đã thu]]</f>
        <v>0</v>
      </c>
      <c r="S749" s="6">
        <f>IF(Table1[[#This Row],[Ngày hóa đơn]]&lt;&gt;"",Table1[[#This Row],[Ngày hóa đơn]],IF(Table1[[#This Row],[Ngày hạch toán]]&lt;&gt;"",Table1[[#This Row],[Ngày hạch toán]],""))</f>
        <v>46123</v>
      </c>
      <c r="T749" s="7"/>
      <c r="U749" s="6">
        <f>IF(Table1[[#This Row],[Ngày tính CN]]="","",S749+T749)</f>
        <v>46123</v>
      </c>
      <c r="V749" s="32">
        <f ca="1">IF(Table1[[#This Row],[Hạn thanh toán]]="","",IF((U749-NOW())&lt;0,0,(U749-NOW())))</f>
        <v>0</v>
      </c>
      <c r="W749" s="32"/>
      <c r="X749" s="32" t="str">
        <f ca="1">IF(OR(U749="",R749=0),"",IF((U749-NOW())&lt;0,-(U749-NOW()),0))</f>
        <v/>
      </c>
      <c r="Y749" s="2" t="str">
        <f>IF(R749=0,"Đã thanh toán",IF(X749="","",IF(X749&lt;=0,"Chưa đến hạn thanh toán",IF(X749&lt;=30,"Nợ quá hạn 30 ngày",IF(X749&lt;=60,"Nợ quá hạn từ 30 ngày đến 60 ngày",IF(X749&lt;=90,"Nợ quá hạn từ 60 ngày đến 90 ngày",IF(X749&lt;=120,"Nợ quá hạn từ 90 ngày đến 120 ngày","Nợ quá hạn hơn 120 ngày có khả năng mất thanh toán")))))))</f>
        <v>Đã thanh toán</v>
      </c>
      <c r="Z749" s="42">
        <f>IF(S749="","",S749)</f>
        <v>46123</v>
      </c>
      <c r="AA749" s="42">
        <f>IF(M749="","",M749)</f>
        <v>46167</v>
      </c>
      <c r="AD749" s="2" t="str">
        <f>VLOOKUP($A749,MA_KH!$A:$Q,MA_KH!O$1,0)</f>
        <v>MEGA</v>
      </c>
      <c r="AE749" s="2" t="str">
        <f>VLOOKUP($A749,MA_KH!$A:$Q,MA_KH!P$1,0)</f>
        <v>CÔNG TY TNHH MM MEGA MARKET (VIỆT NAM)</v>
      </c>
    </row>
    <row r="750" spans="1:31" ht="25.5" customHeight="1">
      <c r="A750" s="54" t="s">
        <v>16291</v>
      </c>
      <c r="B750" s="54" t="s">
        <v>200</v>
      </c>
      <c r="C750" s="55">
        <v>46118</v>
      </c>
      <c r="D750" s="54" t="s">
        <v>17809</v>
      </c>
      <c r="E750" s="55">
        <v>46123</v>
      </c>
      <c r="F750" s="54" t="s">
        <v>17810</v>
      </c>
      <c r="G750" s="54" t="s">
        <v>17811</v>
      </c>
      <c r="H750" s="67">
        <v>2008300</v>
      </c>
      <c r="I750" s="63">
        <v>0</v>
      </c>
      <c r="J750" s="67">
        <v>160664</v>
      </c>
      <c r="K750" s="68">
        <v>2168964</v>
      </c>
      <c r="L750" s="64" t="s">
        <v>17236</v>
      </c>
      <c r="M750" s="6">
        <v>46167</v>
      </c>
      <c r="N750" s="72"/>
      <c r="O750" s="32">
        <f>IF(Table1[[#This Row],[Phân loại]]="Tồn đầu kỳ",Table1[[#This Row],[Tổng giá trị]],0)</f>
        <v>0</v>
      </c>
      <c r="P750" s="7">
        <f>IF(Table1[[#This Row],[Số còn phải thu ĐK]]&lt;&gt;0,0,IF(Table1[[#This Row],[Phân loại]]="Bán hàng",Table1[[#This Row],[Tổng giá trị]],-Table1[[#This Row],[Tổng giá trị]]))</f>
        <v>2168964</v>
      </c>
      <c r="Q750" s="32">
        <f>IF(M750&lt;&gt;"",IF(O750&lt;&gt;0,O750,P750),0)</f>
        <v>2168964</v>
      </c>
      <c r="R750" s="7">
        <f>Table1[[#This Row],[Số còn phải thu ĐK]]+Table1[[#This Row],[Giá Trị HD sau CK]]-Table1[[#This Row],[Số tiền đã thu]]</f>
        <v>0</v>
      </c>
      <c r="S750" s="6">
        <f>IF(Table1[[#This Row],[Ngày hóa đơn]]&lt;&gt;"",Table1[[#This Row],[Ngày hóa đơn]],IF(Table1[[#This Row],[Ngày hạch toán]]&lt;&gt;"",Table1[[#This Row],[Ngày hạch toán]],""))</f>
        <v>46123</v>
      </c>
      <c r="T750" s="7"/>
      <c r="U750" s="6">
        <f>IF(Table1[[#This Row],[Ngày tính CN]]="","",S750+T750)</f>
        <v>46123</v>
      </c>
      <c r="V750" s="32">
        <f ca="1">IF(Table1[[#This Row],[Hạn thanh toán]]="","",IF((U750-NOW())&lt;0,0,(U750-NOW())))</f>
        <v>0</v>
      </c>
      <c r="W750" s="32"/>
      <c r="X750" s="32" t="str">
        <f ca="1">IF(OR(U750="",R750=0),"",IF((U750-NOW())&lt;0,-(U750-NOW()),0))</f>
        <v/>
      </c>
      <c r="Y750" s="2" t="str">
        <f>IF(R750=0,"Đã thanh toán",IF(X750="","",IF(X750&lt;=0,"Chưa đến hạn thanh toán",IF(X750&lt;=30,"Nợ quá hạn 30 ngày",IF(X750&lt;=60,"Nợ quá hạn từ 30 ngày đến 60 ngày",IF(X750&lt;=90,"Nợ quá hạn từ 60 ngày đến 90 ngày",IF(X750&lt;=120,"Nợ quá hạn từ 90 ngày đến 120 ngày","Nợ quá hạn hơn 120 ngày có khả năng mất thanh toán")))))))</f>
        <v>Đã thanh toán</v>
      </c>
      <c r="Z750" s="42">
        <f>IF(S750="","",S750)</f>
        <v>46123</v>
      </c>
      <c r="AA750" s="42">
        <f>IF(M750="","",M750)</f>
        <v>46167</v>
      </c>
      <c r="AD750" s="2" t="str">
        <f>VLOOKUP($A750,MA_KH!$A:$Q,MA_KH!O$1,0)</f>
        <v>MEGA</v>
      </c>
      <c r="AE750" s="2" t="str">
        <f>VLOOKUP($A750,MA_KH!$A:$Q,MA_KH!P$1,0)</f>
        <v>CÔNG TY TNHH MM MEGA MARKET (VIỆT NAM)</v>
      </c>
    </row>
    <row r="751" spans="1:31" ht="25.5" customHeight="1">
      <c r="A751" s="54" t="s">
        <v>16287</v>
      </c>
      <c r="B751" s="54" t="s">
        <v>253</v>
      </c>
      <c r="C751" s="55">
        <v>46118</v>
      </c>
      <c r="D751" s="54" t="s">
        <v>17812</v>
      </c>
      <c r="E751" s="55">
        <v>46123</v>
      </c>
      <c r="F751" s="54" t="s">
        <v>17813</v>
      </c>
      <c r="G751" s="54" t="s">
        <v>17814</v>
      </c>
      <c r="H751" s="67">
        <v>2431503</v>
      </c>
      <c r="I751" s="63">
        <v>0</v>
      </c>
      <c r="J751" s="67">
        <v>194520</v>
      </c>
      <c r="K751" s="68">
        <v>2626023</v>
      </c>
      <c r="L751" s="64" t="s">
        <v>17236</v>
      </c>
      <c r="M751" s="6">
        <v>46167</v>
      </c>
      <c r="N751" s="72"/>
      <c r="O751" s="32">
        <f>IF(Table1[[#This Row],[Phân loại]]="Tồn đầu kỳ",Table1[[#This Row],[Tổng giá trị]],0)</f>
        <v>0</v>
      </c>
      <c r="P751" s="7">
        <f>IF(Table1[[#This Row],[Số còn phải thu ĐK]]&lt;&gt;0,0,IF(Table1[[#This Row],[Phân loại]]="Bán hàng",Table1[[#This Row],[Tổng giá trị]],-Table1[[#This Row],[Tổng giá trị]]))</f>
        <v>2626023</v>
      </c>
      <c r="Q751" s="32">
        <f>IF(M751&lt;&gt;"",IF(O751&lt;&gt;0,O751,P751),0)</f>
        <v>2626023</v>
      </c>
      <c r="R751" s="7">
        <f>Table1[[#This Row],[Số còn phải thu ĐK]]+Table1[[#This Row],[Giá Trị HD sau CK]]-Table1[[#This Row],[Số tiền đã thu]]</f>
        <v>0</v>
      </c>
      <c r="S751" s="6">
        <f>IF(Table1[[#This Row],[Ngày hóa đơn]]&lt;&gt;"",Table1[[#This Row],[Ngày hóa đơn]],IF(Table1[[#This Row],[Ngày hạch toán]]&lt;&gt;"",Table1[[#This Row],[Ngày hạch toán]],""))</f>
        <v>46123</v>
      </c>
      <c r="T751" s="7"/>
      <c r="U751" s="6">
        <f>IF(Table1[[#This Row],[Ngày tính CN]]="","",S751+T751)</f>
        <v>46123</v>
      </c>
      <c r="V751" s="32">
        <f ca="1">IF(Table1[[#This Row],[Hạn thanh toán]]="","",IF((U751-NOW())&lt;0,0,(U751-NOW())))</f>
        <v>0</v>
      </c>
      <c r="W751" s="32"/>
      <c r="X751" s="32" t="str">
        <f ca="1">IF(OR(U751="",R751=0),"",IF((U751-NOW())&lt;0,-(U751-NOW()),0))</f>
        <v/>
      </c>
      <c r="Y751" s="2" t="str">
        <f>IF(R751=0,"Đã thanh toán",IF(X751="","",IF(X751&lt;=0,"Chưa đến hạn thanh toán",IF(X751&lt;=30,"Nợ quá hạn 30 ngày",IF(X751&lt;=60,"Nợ quá hạn từ 30 ngày đến 60 ngày",IF(X751&lt;=90,"Nợ quá hạn từ 60 ngày đến 90 ngày",IF(X751&lt;=120,"Nợ quá hạn từ 90 ngày đến 120 ngày","Nợ quá hạn hơn 120 ngày có khả năng mất thanh toán")))))))</f>
        <v>Đã thanh toán</v>
      </c>
      <c r="Z751" s="42">
        <f>IF(S751="","",S751)</f>
        <v>46123</v>
      </c>
      <c r="AA751" s="42">
        <f>IF(M751="","",M751)</f>
        <v>46167</v>
      </c>
      <c r="AD751" s="2" t="str">
        <f>VLOOKUP($A751,MA_KH!$A:$Q,MA_KH!O$1,0)</f>
        <v>MEGA</v>
      </c>
      <c r="AE751" s="2" t="str">
        <f>VLOOKUP($A751,MA_KH!$A:$Q,MA_KH!P$1,0)</f>
        <v>CÔNG TY TNHH MM MEGA MARKET (VIỆT NAM)</v>
      </c>
    </row>
    <row r="752" spans="1:31" ht="25.5" customHeight="1">
      <c r="A752" s="54" t="s">
        <v>16310</v>
      </c>
      <c r="B752" s="54" t="s">
        <v>196</v>
      </c>
      <c r="C752" s="55">
        <v>46118</v>
      </c>
      <c r="D752" s="54" t="s">
        <v>17815</v>
      </c>
      <c r="E752" s="55">
        <v>46123</v>
      </c>
      <c r="F752" s="54" t="s">
        <v>17816</v>
      </c>
      <c r="G752" s="54" t="s">
        <v>17817</v>
      </c>
      <c r="H752" s="67">
        <v>982130</v>
      </c>
      <c r="I752" s="63">
        <v>0</v>
      </c>
      <c r="J752" s="67">
        <v>78570</v>
      </c>
      <c r="K752" s="68">
        <v>1060700</v>
      </c>
      <c r="L752" s="64" t="s">
        <v>17236</v>
      </c>
      <c r="M752" s="6">
        <v>46197</v>
      </c>
      <c r="N752" s="72"/>
      <c r="O752" s="32">
        <f>IF(Table1[[#This Row],[Phân loại]]="Tồn đầu kỳ",Table1[[#This Row],[Tổng giá trị]],0)</f>
        <v>0</v>
      </c>
      <c r="P752" s="7">
        <f>IF(Table1[[#This Row],[Số còn phải thu ĐK]]&lt;&gt;0,0,IF(Table1[[#This Row],[Phân loại]]="Bán hàng",Table1[[#This Row],[Tổng giá trị]],-Table1[[#This Row],[Tổng giá trị]]))</f>
        <v>1060700</v>
      </c>
      <c r="Q752" s="32">
        <f>IF(M752&lt;&gt;"",IF(O752&lt;&gt;0,O752,P752),0)</f>
        <v>1060700</v>
      </c>
      <c r="R752" s="7">
        <f>Table1[[#This Row],[Số còn phải thu ĐK]]+Table1[[#This Row],[Giá Trị HD sau CK]]-Table1[[#This Row],[Số tiền đã thu]]</f>
        <v>0</v>
      </c>
      <c r="S752" s="6">
        <f>IF(Table1[[#This Row],[Ngày hóa đơn]]&lt;&gt;"",Table1[[#This Row],[Ngày hóa đơn]],IF(Table1[[#This Row],[Ngày hạch toán]]&lt;&gt;"",Table1[[#This Row],[Ngày hạch toán]],""))</f>
        <v>46123</v>
      </c>
      <c r="T752" s="7"/>
      <c r="U752" s="6">
        <f>IF(Table1[[#This Row],[Ngày tính CN]]="","",S752+T752)</f>
        <v>46123</v>
      </c>
      <c r="V752" s="32">
        <f ca="1">IF(Table1[[#This Row],[Hạn thanh toán]]="","",IF((U752-NOW())&lt;0,0,(U752-NOW())))</f>
        <v>0</v>
      </c>
      <c r="W752" s="32"/>
      <c r="X752" s="32" t="str">
        <f ca="1">IF(OR(U752="",R752=0),"",IF((U752-NOW())&lt;0,-(U752-NOW()),0))</f>
        <v/>
      </c>
      <c r="Y752" s="2" t="str">
        <f>IF(R752=0,"Đã thanh toán",IF(X752="","",IF(X752&lt;=0,"Chưa đến hạn thanh toán",IF(X752&lt;=30,"Nợ quá hạn 30 ngày",IF(X752&lt;=60,"Nợ quá hạn từ 30 ngày đến 60 ngày",IF(X752&lt;=90,"Nợ quá hạn từ 60 ngày đến 90 ngày",IF(X752&lt;=120,"Nợ quá hạn từ 90 ngày đến 120 ngày","Nợ quá hạn hơn 120 ngày có khả năng mất thanh toán")))))))</f>
        <v>Đã thanh toán</v>
      </c>
      <c r="Z752" s="42">
        <f>IF(S752="","",S752)</f>
        <v>46123</v>
      </c>
      <c r="AA752" s="42">
        <f>IF(M752="","",M752)</f>
        <v>46197</v>
      </c>
      <c r="AD752" s="2" t="str">
        <f>VLOOKUP($A752,MA_KH!$A:$Q,MA_KH!O$1,0)</f>
        <v>MEGA</v>
      </c>
      <c r="AE752" s="2" t="str">
        <f>VLOOKUP($A752,MA_KH!$A:$Q,MA_KH!P$1,0)</f>
        <v>CÔNG TY TNHH MM MEGA MARKET (VIỆT NAM)</v>
      </c>
    </row>
    <row r="753" spans="1:31" ht="25.5" customHeight="1">
      <c r="A753" s="54" t="s">
        <v>16310</v>
      </c>
      <c r="B753" s="54" t="s">
        <v>196</v>
      </c>
      <c r="C753" s="55">
        <v>46118</v>
      </c>
      <c r="D753" s="54" t="s">
        <v>17818</v>
      </c>
      <c r="E753" s="55">
        <v>46123</v>
      </c>
      <c r="F753" s="54" t="s">
        <v>17819</v>
      </c>
      <c r="G753" s="54" t="s">
        <v>17820</v>
      </c>
      <c r="H753" s="67">
        <v>2381320</v>
      </c>
      <c r="I753" s="63">
        <v>0</v>
      </c>
      <c r="J753" s="67">
        <v>190506</v>
      </c>
      <c r="K753" s="68">
        <v>2571826</v>
      </c>
      <c r="L753" s="64" t="s">
        <v>17236</v>
      </c>
      <c r="M753" s="6">
        <v>46197</v>
      </c>
      <c r="N753" s="72"/>
      <c r="O753" s="32">
        <f>IF(Table1[[#This Row],[Phân loại]]="Tồn đầu kỳ",Table1[[#This Row],[Tổng giá trị]],0)</f>
        <v>0</v>
      </c>
      <c r="P753" s="7">
        <f>IF(Table1[[#This Row],[Số còn phải thu ĐK]]&lt;&gt;0,0,IF(Table1[[#This Row],[Phân loại]]="Bán hàng",Table1[[#This Row],[Tổng giá trị]],-Table1[[#This Row],[Tổng giá trị]]))</f>
        <v>2571826</v>
      </c>
      <c r="Q753" s="32">
        <f>IF(M753&lt;&gt;"",IF(O753&lt;&gt;0,O753,P753),0)</f>
        <v>2571826</v>
      </c>
      <c r="R753" s="7">
        <f>Table1[[#This Row],[Số còn phải thu ĐK]]+Table1[[#This Row],[Giá Trị HD sau CK]]-Table1[[#This Row],[Số tiền đã thu]]</f>
        <v>0</v>
      </c>
      <c r="S753" s="6">
        <f>IF(Table1[[#This Row],[Ngày hóa đơn]]&lt;&gt;"",Table1[[#This Row],[Ngày hóa đơn]],IF(Table1[[#This Row],[Ngày hạch toán]]&lt;&gt;"",Table1[[#This Row],[Ngày hạch toán]],""))</f>
        <v>46123</v>
      </c>
      <c r="T753" s="7"/>
      <c r="U753" s="6">
        <f>IF(Table1[[#This Row],[Ngày tính CN]]="","",S753+T753)</f>
        <v>46123</v>
      </c>
      <c r="V753" s="32">
        <f ca="1">IF(Table1[[#This Row],[Hạn thanh toán]]="","",IF((U753-NOW())&lt;0,0,(U753-NOW())))</f>
        <v>0</v>
      </c>
      <c r="W753" s="32"/>
      <c r="X753" s="32" t="str">
        <f ca="1">IF(OR(U753="",R753=0),"",IF((U753-NOW())&lt;0,-(U753-NOW()),0))</f>
        <v/>
      </c>
      <c r="Y753" s="2" t="str">
        <f>IF(R753=0,"Đã thanh toán",IF(X753="","",IF(X753&lt;=0,"Chưa đến hạn thanh toán",IF(X753&lt;=30,"Nợ quá hạn 30 ngày",IF(X753&lt;=60,"Nợ quá hạn từ 30 ngày đến 60 ngày",IF(X753&lt;=90,"Nợ quá hạn từ 60 ngày đến 90 ngày",IF(X753&lt;=120,"Nợ quá hạn từ 90 ngày đến 120 ngày","Nợ quá hạn hơn 120 ngày có khả năng mất thanh toán")))))))</f>
        <v>Đã thanh toán</v>
      </c>
      <c r="Z753" s="42">
        <f>IF(S753="","",S753)</f>
        <v>46123</v>
      </c>
      <c r="AA753" s="42">
        <f>IF(M753="","",M753)</f>
        <v>46197</v>
      </c>
      <c r="AD753" s="2" t="str">
        <f>VLOOKUP($A753,MA_KH!$A:$Q,MA_KH!O$1,0)</f>
        <v>MEGA</v>
      </c>
      <c r="AE753" s="2" t="str">
        <f>VLOOKUP($A753,MA_KH!$A:$Q,MA_KH!P$1,0)</f>
        <v>CÔNG TY TNHH MM MEGA MARKET (VIỆT NAM)</v>
      </c>
    </row>
    <row r="754" spans="1:31" ht="25.5" customHeight="1">
      <c r="A754" s="54" t="s">
        <v>16288</v>
      </c>
      <c r="B754" s="54" t="s">
        <v>294</v>
      </c>
      <c r="C754" s="55">
        <v>46118</v>
      </c>
      <c r="D754" s="54" t="s">
        <v>17821</v>
      </c>
      <c r="E754" s="55">
        <v>46123</v>
      </c>
      <c r="F754" s="54" t="s">
        <v>17822</v>
      </c>
      <c r="G754" s="54" t="s">
        <v>17823</v>
      </c>
      <c r="H754" s="67">
        <v>1768150</v>
      </c>
      <c r="I754" s="63">
        <v>0</v>
      </c>
      <c r="J754" s="67">
        <v>141452</v>
      </c>
      <c r="K754" s="68">
        <v>1909602</v>
      </c>
      <c r="L754" s="64" t="s">
        <v>17236</v>
      </c>
      <c r="M754" s="6">
        <v>46167</v>
      </c>
      <c r="N754" s="72"/>
      <c r="O754" s="32">
        <f>IF(Table1[[#This Row],[Phân loại]]="Tồn đầu kỳ",Table1[[#This Row],[Tổng giá trị]],0)</f>
        <v>0</v>
      </c>
      <c r="P754" s="7">
        <f>IF(Table1[[#This Row],[Số còn phải thu ĐK]]&lt;&gt;0,0,IF(Table1[[#This Row],[Phân loại]]="Bán hàng",Table1[[#This Row],[Tổng giá trị]],-Table1[[#This Row],[Tổng giá trị]]))</f>
        <v>1909602</v>
      </c>
      <c r="Q754" s="32">
        <f>IF(M754&lt;&gt;"",IF(O754&lt;&gt;0,O754,P754),0)</f>
        <v>1909602</v>
      </c>
      <c r="R754" s="7">
        <f>Table1[[#This Row],[Số còn phải thu ĐK]]+Table1[[#This Row],[Giá Trị HD sau CK]]-Table1[[#This Row],[Số tiền đã thu]]</f>
        <v>0</v>
      </c>
      <c r="S754" s="6">
        <f>IF(Table1[[#This Row],[Ngày hóa đơn]]&lt;&gt;"",Table1[[#This Row],[Ngày hóa đơn]],IF(Table1[[#This Row],[Ngày hạch toán]]&lt;&gt;"",Table1[[#This Row],[Ngày hạch toán]],""))</f>
        <v>46123</v>
      </c>
      <c r="T754" s="7"/>
      <c r="U754" s="6">
        <f>IF(Table1[[#This Row],[Ngày tính CN]]="","",S754+T754)</f>
        <v>46123</v>
      </c>
      <c r="V754" s="32">
        <f ca="1">IF(Table1[[#This Row],[Hạn thanh toán]]="","",IF((U754-NOW())&lt;0,0,(U754-NOW())))</f>
        <v>0</v>
      </c>
      <c r="W754" s="32"/>
      <c r="X754" s="32" t="str">
        <f ca="1">IF(OR(U754="",R754=0),"",IF((U754-NOW())&lt;0,-(U754-NOW()),0))</f>
        <v/>
      </c>
      <c r="Y754" s="2" t="str">
        <f>IF(R754=0,"Đã thanh toán",IF(X754="","",IF(X754&lt;=0,"Chưa đến hạn thanh toán",IF(X754&lt;=30,"Nợ quá hạn 30 ngày",IF(X754&lt;=60,"Nợ quá hạn từ 30 ngày đến 60 ngày",IF(X754&lt;=90,"Nợ quá hạn từ 60 ngày đến 90 ngày",IF(X754&lt;=120,"Nợ quá hạn từ 90 ngày đến 120 ngày","Nợ quá hạn hơn 120 ngày có khả năng mất thanh toán")))))))</f>
        <v>Đã thanh toán</v>
      </c>
      <c r="Z754" s="42">
        <f>IF(S754="","",S754)</f>
        <v>46123</v>
      </c>
      <c r="AA754" s="42">
        <f>IF(M754="","",M754)</f>
        <v>46167</v>
      </c>
      <c r="AD754" s="2" t="str">
        <f>VLOOKUP($A754,MA_KH!$A:$Q,MA_KH!O$1,0)</f>
        <v>MEGA</v>
      </c>
      <c r="AE754" s="2" t="str">
        <f>VLOOKUP($A754,MA_KH!$A:$Q,MA_KH!P$1,0)</f>
        <v>CÔNG TY TNHH MM MEGA MARKET (VIỆT NAM)</v>
      </c>
    </row>
    <row r="755" spans="1:31" ht="25.5" customHeight="1">
      <c r="A755" s="54" t="s">
        <v>16291</v>
      </c>
      <c r="B755" s="54" t="s">
        <v>200</v>
      </c>
      <c r="C755" s="55">
        <v>46118</v>
      </c>
      <c r="D755" s="54" t="s">
        <v>17824</v>
      </c>
      <c r="E755" s="55">
        <v>46123</v>
      </c>
      <c r="F755" s="54" t="s">
        <v>17825</v>
      </c>
      <c r="G755" s="54" t="s">
        <v>17826</v>
      </c>
      <c r="H755" s="67">
        <v>1026170</v>
      </c>
      <c r="I755" s="63">
        <v>0</v>
      </c>
      <c r="J755" s="67">
        <v>82094</v>
      </c>
      <c r="K755" s="68">
        <v>1108264</v>
      </c>
      <c r="L755" s="64" t="s">
        <v>17236</v>
      </c>
      <c r="M755" s="6">
        <v>46167</v>
      </c>
      <c r="N755" s="72"/>
      <c r="O755" s="32">
        <f>IF(Table1[[#This Row],[Phân loại]]="Tồn đầu kỳ",Table1[[#This Row],[Tổng giá trị]],0)</f>
        <v>0</v>
      </c>
      <c r="P755" s="7">
        <f>IF(Table1[[#This Row],[Số còn phải thu ĐK]]&lt;&gt;0,0,IF(Table1[[#This Row],[Phân loại]]="Bán hàng",Table1[[#This Row],[Tổng giá trị]],-Table1[[#This Row],[Tổng giá trị]]))</f>
        <v>1108264</v>
      </c>
      <c r="Q755" s="32">
        <f>IF(M755&lt;&gt;"",IF(O755&lt;&gt;0,O755,P755),0)</f>
        <v>1108264</v>
      </c>
      <c r="R755" s="7">
        <f>Table1[[#This Row],[Số còn phải thu ĐK]]+Table1[[#This Row],[Giá Trị HD sau CK]]-Table1[[#This Row],[Số tiền đã thu]]</f>
        <v>0</v>
      </c>
      <c r="S755" s="6">
        <f>IF(Table1[[#This Row],[Ngày hóa đơn]]&lt;&gt;"",Table1[[#This Row],[Ngày hóa đơn]],IF(Table1[[#This Row],[Ngày hạch toán]]&lt;&gt;"",Table1[[#This Row],[Ngày hạch toán]],""))</f>
        <v>46123</v>
      </c>
      <c r="T755" s="7"/>
      <c r="U755" s="6">
        <f>IF(Table1[[#This Row],[Ngày tính CN]]="","",S755+T755)</f>
        <v>46123</v>
      </c>
      <c r="V755" s="32">
        <f ca="1">IF(Table1[[#This Row],[Hạn thanh toán]]="","",IF((U755-NOW())&lt;0,0,(U755-NOW())))</f>
        <v>0</v>
      </c>
      <c r="W755" s="32"/>
      <c r="X755" s="32" t="str">
        <f ca="1">IF(OR(U755="",R755=0),"",IF((U755-NOW())&lt;0,-(U755-NOW()),0))</f>
        <v/>
      </c>
      <c r="Y755" s="2" t="str">
        <f>IF(R755=0,"Đã thanh toán",IF(X755="","",IF(X755&lt;=0,"Chưa đến hạn thanh toán",IF(X755&lt;=30,"Nợ quá hạn 30 ngày",IF(X755&lt;=60,"Nợ quá hạn từ 30 ngày đến 60 ngày",IF(X755&lt;=90,"Nợ quá hạn từ 60 ngày đến 90 ngày",IF(X755&lt;=120,"Nợ quá hạn từ 90 ngày đến 120 ngày","Nợ quá hạn hơn 120 ngày có khả năng mất thanh toán")))))))</f>
        <v>Đã thanh toán</v>
      </c>
      <c r="Z755" s="42">
        <f>IF(S755="","",S755)</f>
        <v>46123</v>
      </c>
      <c r="AA755" s="42">
        <f>IF(M755="","",M755)</f>
        <v>46167</v>
      </c>
      <c r="AD755" s="2" t="str">
        <f>VLOOKUP($A755,MA_KH!$A:$Q,MA_KH!O$1,0)</f>
        <v>MEGA</v>
      </c>
      <c r="AE755" s="2" t="str">
        <f>VLOOKUP($A755,MA_KH!$A:$Q,MA_KH!P$1,0)</f>
        <v>CÔNG TY TNHH MM MEGA MARKET (VIỆT NAM)</v>
      </c>
    </row>
    <row r="756" spans="1:31" ht="25.5" customHeight="1">
      <c r="A756" s="54" t="s">
        <v>16291</v>
      </c>
      <c r="B756" s="54" t="s">
        <v>200</v>
      </c>
      <c r="C756" s="55">
        <v>46118</v>
      </c>
      <c r="D756" s="54" t="s">
        <v>18110</v>
      </c>
      <c r="E756" s="55">
        <v>46118</v>
      </c>
      <c r="F756" s="54" t="s">
        <v>18111</v>
      </c>
      <c r="G756" s="54" t="s">
        <v>17345</v>
      </c>
      <c r="H756" s="67">
        <v>1444531</v>
      </c>
      <c r="I756" s="63">
        <v>0</v>
      </c>
      <c r="J756" s="67">
        <v>115563</v>
      </c>
      <c r="K756" s="68">
        <v>1560094</v>
      </c>
      <c r="L756" s="71" t="s">
        <v>17238</v>
      </c>
      <c r="M756" s="6">
        <v>46122</v>
      </c>
      <c r="N756" s="72"/>
      <c r="O756" s="32">
        <f>IF(Table1[[#This Row],[Phân loại]]="Tồn đầu kỳ",Table1[[#This Row],[Tổng giá trị]],0)</f>
        <v>0</v>
      </c>
      <c r="P756" s="7">
        <f>IF(Table1[[#This Row],[Số còn phải thu ĐK]]&lt;&gt;0,0,IF(Table1[[#This Row],[Phân loại]]="Bán hàng",Table1[[#This Row],[Tổng giá trị]],-Table1[[#This Row],[Tổng giá trị]]))</f>
        <v>-1560094</v>
      </c>
      <c r="Q756" s="32">
        <f>IF(M756&lt;&gt;"",IF(O756&lt;&gt;0,O756,P756),0)</f>
        <v>-1560094</v>
      </c>
      <c r="R756" s="7">
        <f>Table1[[#This Row],[Số còn phải thu ĐK]]+Table1[[#This Row],[Giá Trị HD sau CK]]-Table1[[#This Row],[Số tiền đã thu]]</f>
        <v>0</v>
      </c>
      <c r="S756" s="6">
        <f>IF(Table1[[#This Row],[Ngày hóa đơn]]&lt;&gt;"",Table1[[#This Row],[Ngày hóa đơn]],IF(Table1[[#This Row],[Ngày hạch toán]]&lt;&gt;"",Table1[[#This Row],[Ngày hạch toán]],""))</f>
        <v>46118</v>
      </c>
      <c r="T756" s="7"/>
      <c r="U756" s="6">
        <f>IF(Table1[[#This Row],[Ngày tính CN]]="","",S756+T756)</f>
        <v>46118</v>
      </c>
      <c r="V756" s="32">
        <f ca="1">IF(Table1[[#This Row],[Hạn thanh toán]]="","",IF((U756-NOW())&lt;0,0,(U756-NOW())))</f>
        <v>0</v>
      </c>
      <c r="W756" s="32"/>
      <c r="X756" s="32" t="str">
        <f ca="1">IF(OR(U756="",R756=0),"",IF((U756-NOW())&lt;0,-(U756-NOW()),0))</f>
        <v/>
      </c>
      <c r="Y756" s="2" t="str">
        <f>IF(R756=0,"Đã thanh toán",IF(X756="","",IF(X756&lt;=0,"Chưa đến hạn thanh toán",IF(X756&lt;=30,"Nợ quá hạn 30 ngày",IF(X756&lt;=60,"Nợ quá hạn từ 30 ngày đến 60 ngày",IF(X756&lt;=90,"Nợ quá hạn từ 60 ngày đến 90 ngày",IF(X756&lt;=120,"Nợ quá hạn từ 90 ngày đến 120 ngày","Nợ quá hạn hơn 120 ngày có khả năng mất thanh toán")))))))</f>
        <v>Đã thanh toán</v>
      </c>
      <c r="Z756" s="42">
        <f>IF(S756="","",S756)</f>
        <v>46118</v>
      </c>
      <c r="AA756" s="42">
        <f>IF(M756="","",M756)</f>
        <v>46122</v>
      </c>
      <c r="AD756" s="2" t="str">
        <f>VLOOKUP($A756,MA_KH!$A:$Q,MA_KH!O$1,0)</f>
        <v>MEGA</v>
      </c>
      <c r="AE756" s="2" t="str">
        <f>VLOOKUP($A756,MA_KH!$A:$Q,MA_KH!P$1,0)</f>
        <v>CÔNG TY TNHH MM MEGA MARKET (VIỆT NAM)</v>
      </c>
    </row>
    <row r="757" spans="1:31" ht="25.5" customHeight="1">
      <c r="A757" s="54" t="s">
        <v>16294</v>
      </c>
      <c r="B757" s="54" t="s">
        <v>259</v>
      </c>
      <c r="C757" s="55">
        <v>46119</v>
      </c>
      <c r="D757" s="54" t="s">
        <v>17827</v>
      </c>
      <c r="E757" s="55">
        <v>46123</v>
      </c>
      <c r="F757" s="54" t="s">
        <v>17828</v>
      </c>
      <c r="G757" s="54" t="s">
        <v>17829</v>
      </c>
      <c r="H757" s="67">
        <v>1003660</v>
      </c>
      <c r="I757" s="63">
        <v>0</v>
      </c>
      <c r="J757" s="67">
        <v>80293</v>
      </c>
      <c r="K757" s="68">
        <v>1083953</v>
      </c>
      <c r="L757" s="64" t="s">
        <v>17236</v>
      </c>
      <c r="M757" s="6">
        <v>46167</v>
      </c>
      <c r="N757" s="72"/>
      <c r="O757" s="32">
        <f>IF(Table1[[#This Row],[Phân loại]]="Tồn đầu kỳ",Table1[[#This Row],[Tổng giá trị]],0)</f>
        <v>0</v>
      </c>
      <c r="P757" s="7">
        <f>IF(Table1[[#This Row],[Số còn phải thu ĐK]]&lt;&gt;0,0,IF(Table1[[#This Row],[Phân loại]]="Bán hàng",Table1[[#This Row],[Tổng giá trị]],-Table1[[#This Row],[Tổng giá trị]]))</f>
        <v>1083953</v>
      </c>
      <c r="Q757" s="32">
        <f>IF(M757&lt;&gt;"",IF(O757&lt;&gt;0,O757,P757),0)</f>
        <v>1083953</v>
      </c>
      <c r="R757" s="7">
        <f>Table1[[#This Row],[Số còn phải thu ĐK]]+Table1[[#This Row],[Giá Trị HD sau CK]]-Table1[[#This Row],[Số tiền đã thu]]</f>
        <v>0</v>
      </c>
      <c r="S757" s="6">
        <f>IF(Table1[[#This Row],[Ngày hóa đơn]]&lt;&gt;"",Table1[[#This Row],[Ngày hóa đơn]],IF(Table1[[#This Row],[Ngày hạch toán]]&lt;&gt;"",Table1[[#This Row],[Ngày hạch toán]],""))</f>
        <v>46123</v>
      </c>
      <c r="T757" s="7"/>
      <c r="U757" s="6">
        <f>IF(Table1[[#This Row],[Ngày tính CN]]="","",S757+T757)</f>
        <v>46123</v>
      </c>
      <c r="V757" s="32">
        <f ca="1">IF(Table1[[#This Row],[Hạn thanh toán]]="","",IF((U757-NOW())&lt;0,0,(U757-NOW())))</f>
        <v>0</v>
      </c>
      <c r="W757" s="32"/>
      <c r="X757" s="32" t="str">
        <f ca="1">IF(OR(U757="",R757=0),"",IF((U757-NOW())&lt;0,-(U757-NOW()),0))</f>
        <v/>
      </c>
      <c r="Y757" s="2" t="str">
        <f>IF(R757=0,"Đã thanh toán",IF(X757="","",IF(X757&lt;=0,"Chưa đến hạn thanh toán",IF(X757&lt;=30,"Nợ quá hạn 30 ngày",IF(X757&lt;=60,"Nợ quá hạn từ 30 ngày đến 60 ngày",IF(X757&lt;=90,"Nợ quá hạn từ 60 ngày đến 90 ngày",IF(X757&lt;=120,"Nợ quá hạn từ 90 ngày đến 120 ngày","Nợ quá hạn hơn 120 ngày có khả năng mất thanh toán")))))))</f>
        <v>Đã thanh toán</v>
      </c>
      <c r="Z757" s="42">
        <f>IF(S757="","",S757)</f>
        <v>46123</v>
      </c>
      <c r="AA757" s="42">
        <f>IF(M757="","",M757)</f>
        <v>46167</v>
      </c>
      <c r="AD757" s="2" t="str">
        <f>VLOOKUP($A757,MA_KH!$A:$Q,MA_KH!O$1,0)</f>
        <v>MEGA</v>
      </c>
      <c r="AE757" s="2" t="str">
        <f>VLOOKUP($A757,MA_KH!$A:$Q,MA_KH!P$1,0)</f>
        <v>CÔNG TY TNHH MM MEGA MARKET (VIỆT NAM)</v>
      </c>
    </row>
    <row r="758" spans="1:31" ht="25.5" customHeight="1">
      <c r="A758" s="58" t="s">
        <v>16299</v>
      </c>
      <c r="B758" s="58" t="s">
        <v>190</v>
      </c>
      <c r="C758" s="59">
        <v>46119</v>
      </c>
      <c r="D758" s="58" t="s">
        <v>17830</v>
      </c>
      <c r="E758" s="55">
        <v>46123</v>
      </c>
      <c r="F758" s="58" t="s">
        <v>17831</v>
      </c>
      <c r="G758" s="58" t="s">
        <v>17832</v>
      </c>
      <c r="H758" s="69">
        <v>1425000</v>
      </c>
      <c r="I758" s="63">
        <v>0</v>
      </c>
      <c r="J758" s="69">
        <v>114000</v>
      </c>
      <c r="K758" s="70">
        <v>1539000</v>
      </c>
      <c r="L758" s="64" t="s">
        <v>17236</v>
      </c>
      <c r="M758" s="6">
        <v>46167</v>
      </c>
      <c r="N758" s="72"/>
      <c r="O758" s="32">
        <f>IF(Table1[[#This Row],[Phân loại]]="Tồn đầu kỳ",Table1[[#This Row],[Tổng giá trị]],0)</f>
        <v>0</v>
      </c>
      <c r="P758" s="7">
        <f>IF(Table1[[#This Row],[Số còn phải thu ĐK]]&lt;&gt;0,0,IF(Table1[[#This Row],[Phân loại]]="Bán hàng",Table1[[#This Row],[Tổng giá trị]],-Table1[[#This Row],[Tổng giá trị]]))</f>
        <v>1539000</v>
      </c>
      <c r="Q758" s="32">
        <f>IF(M758&lt;&gt;"",IF(O758&lt;&gt;0,O758,P758),0)</f>
        <v>1539000</v>
      </c>
      <c r="R758" s="7">
        <f>Table1[[#This Row],[Số còn phải thu ĐK]]+Table1[[#This Row],[Giá Trị HD sau CK]]-Table1[[#This Row],[Số tiền đã thu]]</f>
        <v>0</v>
      </c>
      <c r="S758" s="6">
        <f>IF(Table1[[#This Row],[Ngày hóa đơn]]&lt;&gt;"",Table1[[#This Row],[Ngày hóa đơn]],IF(Table1[[#This Row],[Ngày hạch toán]]&lt;&gt;"",Table1[[#This Row],[Ngày hạch toán]],""))</f>
        <v>46123</v>
      </c>
      <c r="T758" s="7"/>
      <c r="U758" s="6">
        <f>IF(Table1[[#This Row],[Ngày tính CN]]="","",S758+T758)</f>
        <v>46123</v>
      </c>
      <c r="V758" s="32">
        <f ca="1">IF(Table1[[#This Row],[Hạn thanh toán]]="","",IF((U758-NOW())&lt;0,0,(U758-NOW())))</f>
        <v>0</v>
      </c>
      <c r="W758" s="32"/>
      <c r="X758" s="32" t="str">
        <f ca="1">IF(OR(U758="",R758=0),"",IF((U758-NOW())&lt;0,-(U758-NOW()),0))</f>
        <v/>
      </c>
      <c r="Y758" s="2" t="str">
        <f>IF(R758=0,"Đã thanh toán",IF(X758="","",IF(X758&lt;=0,"Chưa đến hạn thanh toán",IF(X758&lt;=30,"Nợ quá hạn 30 ngày",IF(X758&lt;=60,"Nợ quá hạn từ 30 ngày đến 60 ngày",IF(X758&lt;=90,"Nợ quá hạn từ 60 ngày đến 90 ngày",IF(X758&lt;=120,"Nợ quá hạn từ 90 ngày đến 120 ngày","Nợ quá hạn hơn 120 ngày có khả năng mất thanh toán")))))))</f>
        <v>Đã thanh toán</v>
      </c>
      <c r="Z758" s="42">
        <f>IF(S758="","",S758)</f>
        <v>46123</v>
      </c>
      <c r="AA758" s="42">
        <f>IF(M758="","",M758)</f>
        <v>46167</v>
      </c>
      <c r="AD758" s="2" t="str">
        <f>VLOOKUP($A758,MA_KH!$A:$Q,MA_KH!O$1,0)</f>
        <v>MEGA</v>
      </c>
      <c r="AE758" s="2" t="str">
        <f>VLOOKUP($A758,MA_KH!$A:$Q,MA_KH!P$1,0)</f>
        <v>CÔNG TY TNHH MM MEGA MARKET (VIỆT NAM)</v>
      </c>
    </row>
    <row r="759" spans="1:31" ht="25.5" customHeight="1">
      <c r="A759" s="54" t="s">
        <v>16305</v>
      </c>
      <c r="B759" s="54" t="s">
        <v>7247</v>
      </c>
      <c r="C759" s="55">
        <v>46119</v>
      </c>
      <c r="D759" s="54" t="s">
        <v>17833</v>
      </c>
      <c r="E759" s="55">
        <v>46122</v>
      </c>
      <c r="F759" s="54" t="s">
        <v>17834</v>
      </c>
      <c r="G759" s="54" t="s">
        <v>17835</v>
      </c>
      <c r="H759" s="67">
        <v>100366</v>
      </c>
      <c r="I759" s="63">
        <v>0</v>
      </c>
      <c r="J759" s="67">
        <v>8029</v>
      </c>
      <c r="K759" s="68">
        <v>108395</v>
      </c>
      <c r="L759" s="64" t="s">
        <v>17236</v>
      </c>
      <c r="M759" s="6">
        <v>46167</v>
      </c>
      <c r="N759" s="72"/>
      <c r="O759" s="32">
        <f>IF(Table1[[#This Row],[Phân loại]]="Tồn đầu kỳ",Table1[[#This Row],[Tổng giá trị]],0)</f>
        <v>0</v>
      </c>
      <c r="P759" s="7">
        <f>IF(Table1[[#This Row],[Số còn phải thu ĐK]]&lt;&gt;0,0,IF(Table1[[#This Row],[Phân loại]]="Bán hàng",Table1[[#This Row],[Tổng giá trị]],-Table1[[#This Row],[Tổng giá trị]]))</f>
        <v>108395</v>
      </c>
      <c r="Q759" s="32">
        <f>IF(M759&lt;&gt;"",IF(O759&lt;&gt;0,O759,P759),0)</f>
        <v>108395</v>
      </c>
      <c r="R759" s="7">
        <f>Table1[[#This Row],[Số còn phải thu ĐK]]+Table1[[#This Row],[Giá Trị HD sau CK]]-Table1[[#This Row],[Số tiền đã thu]]</f>
        <v>0</v>
      </c>
      <c r="S759" s="6">
        <f>IF(Table1[[#This Row],[Ngày hóa đơn]]&lt;&gt;"",Table1[[#This Row],[Ngày hóa đơn]],IF(Table1[[#This Row],[Ngày hạch toán]]&lt;&gt;"",Table1[[#This Row],[Ngày hạch toán]],""))</f>
        <v>46122</v>
      </c>
      <c r="T759" s="7"/>
      <c r="U759" s="6">
        <f>IF(Table1[[#This Row],[Ngày tính CN]]="","",S759+T759)</f>
        <v>46122</v>
      </c>
      <c r="V759" s="32">
        <f ca="1">IF(Table1[[#This Row],[Hạn thanh toán]]="","",IF((U759-NOW())&lt;0,0,(U759-NOW())))</f>
        <v>0</v>
      </c>
      <c r="W759" s="32"/>
      <c r="X759" s="32" t="str">
        <f ca="1">IF(OR(U759="",R759=0),"",IF((U759-NOW())&lt;0,-(U759-NOW()),0))</f>
        <v/>
      </c>
      <c r="Y759" s="2" t="str">
        <f>IF(R759=0,"Đã thanh toán",IF(X759="","",IF(X759&lt;=0,"Chưa đến hạn thanh toán",IF(X759&lt;=30,"Nợ quá hạn 30 ngày",IF(X759&lt;=60,"Nợ quá hạn từ 30 ngày đến 60 ngày",IF(X759&lt;=90,"Nợ quá hạn từ 60 ngày đến 90 ngày",IF(X759&lt;=120,"Nợ quá hạn từ 90 ngày đến 120 ngày","Nợ quá hạn hơn 120 ngày có khả năng mất thanh toán")))))))</f>
        <v>Đã thanh toán</v>
      </c>
      <c r="Z759" s="42">
        <f>IF(S759="","",S759)</f>
        <v>46122</v>
      </c>
      <c r="AA759" s="42">
        <f>IF(M759="","",M759)</f>
        <v>46167</v>
      </c>
      <c r="AD759" s="2" t="str">
        <f>VLOOKUP($A759,MA_KH!$A:$Q,MA_KH!O$1,0)</f>
        <v>MEGA</v>
      </c>
      <c r="AE759" s="2" t="str">
        <f>VLOOKUP($A759,MA_KH!$A:$Q,MA_KH!P$1,0)</f>
        <v>CÔNG TY TNHH MM MEGA MARKET (VIỆT NAM)</v>
      </c>
    </row>
    <row r="760" spans="1:31" ht="25.5" customHeight="1">
      <c r="A760" s="54" t="s">
        <v>16305</v>
      </c>
      <c r="B760" s="54" t="s">
        <v>7247</v>
      </c>
      <c r="C760" s="55">
        <v>46119</v>
      </c>
      <c r="D760" s="54" t="s">
        <v>17836</v>
      </c>
      <c r="E760" s="55">
        <v>46122</v>
      </c>
      <c r="F760" s="54" t="s">
        <v>17837</v>
      </c>
      <c r="G760" s="54" t="s">
        <v>17838</v>
      </c>
      <c r="H760" s="67">
        <v>5130850</v>
      </c>
      <c r="I760" s="63">
        <v>0</v>
      </c>
      <c r="J760" s="67">
        <v>410468</v>
      </c>
      <c r="K760" s="68">
        <v>5541318</v>
      </c>
      <c r="L760" s="64" t="s">
        <v>17236</v>
      </c>
      <c r="M760" s="6">
        <v>46167</v>
      </c>
      <c r="N760" s="72"/>
      <c r="O760" s="32">
        <f>IF(Table1[[#This Row],[Phân loại]]="Tồn đầu kỳ",Table1[[#This Row],[Tổng giá trị]],0)</f>
        <v>0</v>
      </c>
      <c r="P760" s="7">
        <f>IF(Table1[[#This Row],[Số còn phải thu ĐK]]&lt;&gt;0,0,IF(Table1[[#This Row],[Phân loại]]="Bán hàng",Table1[[#This Row],[Tổng giá trị]],-Table1[[#This Row],[Tổng giá trị]]))</f>
        <v>5541318</v>
      </c>
      <c r="Q760" s="32">
        <f>IF(M760&lt;&gt;"",IF(O760&lt;&gt;0,O760,P760),0)</f>
        <v>5541318</v>
      </c>
      <c r="R760" s="7">
        <f>Table1[[#This Row],[Số còn phải thu ĐK]]+Table1[[#This Row],[Giá Trị HD sau CK]]-Table1[[#This Row],[Số tiền đã thu]]</f>
        <v>0</v>
      </c>
      <c r="S760" s="6">
        <f>IF(Table1[[#This Row],[Ngày hóa đơn]]&lt;&gt;"",Table1[[#This Row],[Ngày hóa đơn]],IF(Table1[[#This Row],[Ngày hạch toán]]&lt;&gt;"",Table1[[#This Row],[Ngày hạch toán]],""))</f>
        <v>46122</v>
      </c>
      <c r="T760" s="7"/>
      <c r="U760" s="6">
        <f>IF(Table1[[#This Row],[Ngày tính CN]]="","",S760+T760)</f>
        <v>46122</v>
      </c>
      <c r="V760" s="32">
        <f ca="1">IF(Table1[[#This Row],[Hạn thanh toán]]="","",IF((U760-NOW())&lt;0,0,(U760-NOW())))</f>
        <v>0</v>
      </c>
      <c r="W760" s="32"/>
      <c r="X760" s="32" t="str">
        <f ca="1">IF(OR(U760="",R760=0),"",IF((U760-NOW())&lt;0,-(U760-NOW()),0))</f>
        <v/>
      </c>
      <c r="Y760" s="2" t="str">
        <f>IF(R760=0,"Đã thanh toán",IF(X760="","",IF(X760&lt;=0,"Chưa đến hạn thanh toán",IF(X760&lt;=30,"Nợ quá hạn 30 ngày",IF(X760&lt;=60,"Nợ quá hạn từ 30 ngày đến 60 ngày",IF(X760&lt;=90,"Nợ quá hạn từ 60 ngày đến 90 ngày",IF(X760&lt;=120,"Nợ quá hạn từ 90 ngày đến 120 ngày","Nợ quá hạn hơn 120 ngày có khả năng mất thanh toán")))))))</f>
        <v>Đã thanh toán</v>
      </c>
      <c r="Z760" s="42">
        <f>IF(S760="","",S760)</f>
        <v>46122</v>
      </c>
      <c r="AA760" s="42">
        <f>IF(M760="","",M760)</f>
        <v>46167</v>
      </c>
      <c r="AD760" s="2" t="str">
        <f>VLOOKUP($A760,MA_KH!$A:$Q,MA_KH!O$1,0)</f>
        <v>MEGA</v>
      </c>
      <c r="AE760" s="2" t="str">
        <f>VLOOKUP($A760,MA_KH!$A:$Q,MA_KH!P$1,0)</f>
        <v>CÔNG TY TNHH MM MEGA MARKET (VIỆT NAM)</v>
      </c>
    </row>
    <row r="761" spans="1:31" ht="25.5" customHeight="1">
      <c r="A761" s="54" t="s">
        <v>16296</v>
      </c>
      <c r="B761" s="54" t="s">
        <v>7244</v>
      </c>
      <c r="C761" s="55">
        <v>46120</v>
      </c>
      <c r="D761" s="54" t="s">
        <v>17839</v>
      </c>
      <c r="E761" s="55">
        <v>46120</v>
      </c>
      <c r="F761" s="54" t="s">
        <v>17840</v>
      </c>
      <c r="G761" s="54" t="s">
        <v>17841</v>
      </c>
      <c r="H761" s="67">
        <v>10803560</v>
      </c>
      <c r="I761" s="63">
        <v>0</v>
      </c>
      <c r="J761" s="67">
        <v>864285</v>
      </c>
      <c r="K761" s="68">
        <v>11667845</v>
      </c>
      <c r="L761" s="64" t="s">
        <v>17236</v>
      </c>
      <c r="N761" s="72"/>
      <c r="O761" s="32">
        <f>IF(Table1[[#This Row],[Phân loại]]="Tồn đầu kỳ",Table1[[#This Row],[Tổng giá trị]],0)</f>
        <v>0</v>
      </c>
      <c r="P761" s="7">
        <f>IF(Table1[[#This Row],[Số còn phải thu ĐK]]&lt;&gt;0,0,IF(Table1[[#This Row],[Phân loại]]="Bán hàng",Table1[[#This Row],[Tổng giá trị]],-Table1[[#This Row],[Tổng giá trị]]))</f>
        <v>11667845</v>
      </c>
      <c r="Q761" s="32">
        <f>IF(M761&lt;&gt;"",IF(O761&lt;&gt;0,O761,P761),0)</f>
        <v>0</v>
      </c>
      <c r="R761" s="7">
        <f>Table1[[#This Row],[Số còn phải thu ĐK]]+Table1[[#This Row],[Giá Trị HD sau CK]]-Table1[[#This Row],[Số tiền đã thu]]</f>
        <v>11667845</v>
      </c>
      <c r="S761" s="6">
        <f>IF(Table1[[#This Row],[Ngày hóa đơn]]&lt;&gt;"",Table1[[#This Row],[Ngày hóa đơn]],IF(Table1[[#This Row],[Ngày hạch toán]]&lt;&gt;"",Table1[[#This Row],[Ngày hạch toán]],""))</f>
        <v>46120</v>
      </c>
      <c r="T761" s="7"/>
      <c r="U761" s="6">
        <f>IF(Table1[[#This Row],[Ngày tính CN]]="","",S761+T761)</f>
        <v>46120</v>
      </c>
      <c r="V761" s="32">
        <f ca="1">IF(Table1[[#This Row],[Hạn thanh toán]]="","",IF((U761-NOW())&lt;0,0,(U761-NOW())))</f>
        <v>0</v>
      </c>
      <c r="W761" s="32"/>
      <c r="X761" s="32">
        <f ca="1">IF(OR(U761="",R761=0),"",IF((U761-NOW())&lt;0,-(U761-NOW()),0))</f>
        <v>107.96461631944112</v>
      </c>
      <c r="Y761" s="2" t="str">
        <f ca="1">IF(R761=0,"Đã thanh toán",IF(X761="","",IF(X761&lt;=0,"Chưa đến hạn thanh toán",IF(X761&lt;=30,"Nợ quá hạn 30 ngày",IF(X761&lt;=60,"Nợ quá hạn từ 30 ngày đến 60 ngày",IF(X761&lt;=90,"Nợ quá hạn từ 60 ngày đến 90 ngày",IF(X761&lt;=120,"Nợ quá hạn từ 90 ngày đến 120 ngày","Nợ quá hạn hơn 120 ngày có khả năng mất thanh toán")))))))</f>
        <v>Nợ quá hạn từ 90 ngày đến 120 ngày</v>
      </c>
      <c r="Z761" s="42">
        <f>IF(S761="","",S761)</f>
        <v>46120</v>
      </c>
      <c r="AA761" s="42" t="str">
        <f>IF(M761="","",M761)</f>
        <v/>
      </c>
      <c r="AD761" s="2" t="str">
        <f>VLOOKUP($A761,MA_KH!$A:$Q,MA_KH!O$1,0)</f>
        <v>MEGA</v>
      </c>
      <c r="AE761" s="2" t="str">
        <f>VLOOKUP($A761,MA_KH!$A:$Q,MA_KH!P$1,0)</f>
        <v>CÔNG TY TNHH MM MEGA MARKET (VIỆT NAM)</v>
      </c>
    </row>
    <row r="762" spans="1:31" ht="25.5" customHeight="1">
      <c r="A762" s="54" t="s">
        <v>16299</v>
      </c>
      <c r="B762" s="54" t="s">
        <v>190</v>
      </c>
      <c r="C762" s="55">
        <v>46120</v>
      </c>
      <c r="D762" s="54" t="s">
        <v>17842</v>
      </c>
      <c r="E762" s="55">
        <v>46123</v>
      </c>
      <c r="F762" s="54" t="s">
        <v>17843</v>
      </c>
      <c r="G762" s="54" t="s">
        <v>17844</v>
      </c>
      <c r="H762" s="67">
        <v>782000</v>
      </c>
      <c r="I762" s="63">
        <v>0</v>
      </c>
      <c r="J762" s="67">
        <v>62560</v>
      </c>
      <c r="K762" s="68">
        <v>844560</v>
      </c>
      <c r="L762" s="64" t="s">
        <v>17236</v>
      </c>
      <c r="M762" s="6">
        <v>46167</v>
      </c>
      <c r="N762" s="72"/>
      <c r="O762" s="32">
        <f>IF(Table1[[#This Row],[Phân loại]]="Tồn đầu kỳ",Table1[[#This Row],[Tổng giá trị]],0)</f>
        <v>0</v>
      </c>
      <c r="P762" s="7">
        <f>IF(Table1[[#This Row],[Số còn phải thu ĐK]]&lt;&gt;0,0,IF(Table1[[#This Row],[Phân loại]]="Bán hàng",Table1[[#This Row],[Tổng giá trị]],-Table1[[#This Row],[Tổng giá trị]]))</f>
        <v>844560</v>
      </c>
      <c r="Q762" s="32">
        <f>IF(M762&lt;&gt;"",IF(O762&lt;&gt;0,O762,P762),0)</f>
        <v>844560</v>
      </c>
      <c r="R762" s="7">
        <f>Table1[[#This Row],[Số còn phải thu ĐK]]+Table1[[#This Row],[Giá Trị HD sau CK]]-Table1[[#This Row],[Số tiền đã thu]]</f>
        <v>0</v>
      </c>
      <c r="S762" s="6">
        <f>IF(Table1[[#This Row],[Ngày hóa đơn]]&lt;&gt;"",Table1[[#This Row],[Ngày hóa đơn]],IF(Table1[[#This Row],[Ngày hạch toán]]&lt;&gt;"",Table1[[#This Row],[Ngày hạch toán]],""))</f>
        <v>46123</v>
      </c>
      <c r="T762" s="7"/>
      <c r="U762" s="6">
        <f>IF(Table1[[#This Row],[Ngày tính CN]]="","",S762+T762)</f>
        <v>46123</v>
      </c>
      <c r="V762" s="32">
        <f ca="1">IF(Table1[[#This Row],[Hạn thanh toán]]="","",IF((U762-NOW())&lt;0,0,(U762-NOW())))</f>
        <v>0</v>
      </c>
      <c r="W762" s="32"/>
      <c r="X762" s="32" t="str">
        <f ca="1">IF(OR(U762="",R762=0),"",IF((U762-NOW())&lt;0,-(U762-NOW()),0))</f>
        <v/>
      </c>
      <c r="Y762" s="2" t="str">
        <f>IF(R762=0,"Đã thanh toán",IF(X762="","",IF(X762&lt;=0,"Chưa đến hạn thanh toán",IF(X762&lt;=30,"Nợ quá hạn 30 ngày",IF(X762&lt;=60,"Nợ quá hạn từ 30 ngày đến 60 ngày",IF(X762&lt;=90,"Nợ quá hạn từ 60 ngày đến 90 ngày",IF(X762&lt;=120,"Nợ quá hạn từ 90 ngày đến 120 ngày","Nợ quá hạn hơn 120 ngày có khả năng mất thanh toán")))))))</f>
        <v>Đã thanh toán</v>
      </c>
      <c r="Z762" s="42">
        <f>IF(S762="","",S762)</f>
        <v>46123</v>
      </c>
      <c r="AA762" s="42">
        <f>IF(M762="","",M762)</f>
        <v>46167</v>
      </c>
      <c r="AD762" s="2" t="str">
        <f>VLOOKUP($A762,MA_KH!$A:$Q,MA_KH!O$1,0)</f>
        <v>MEGA</v>
      </c>
      <c r="AE762" s="2" t="str">
        <f>VLOOKUP($A762,MA_KH!$A:$Q,MA_KH!P$1,0)</f>
        <v>CÔNG TY TNHH MM MEGA MARKET (VIỆT NAM)</v>
      </c>
    </row>
    <row r="763" spans="1:31" ht="25.5" customHeight="1">
      <c r="A763" s="58" t="s">
        <v>16299</v>
      </c>
      <c r="B763" s="58" t="s">
        <v>190</v>
      </c>
      <c r="C763" s="59">
        <v>46120</v>
      </c>
      <c r="D763" s="58" t="s">
        <v>17845</v>
      </c>
      <c r="E763" s="55">
        <v>46123</v>
      </c>
      <c r="F763" s="58" t="s">
        <v>17846</v>
      </c>
      <c r="G763" s="58" t="s">
        <v>17847</v>
      </c>
      <c r="H763" s="69">
        <v>3384980</v>
      </c>
      <c r="I763" s="63">
        <v>0</v>
      </c>
      <c r="J763" s="69">
        <v>270798</v>
      </c>
      <c r="K763" s="70">
        <v>3655778</v>
      </c>
      <c r="L763" s="64" t="s">
        <v>17236</v>
      </c>
      <c r="M763" s="6">
        <v>46167</v>
      </c>
      <c r="N763" s="72"/>
      <c r="O763" s="32">
        <f>IF(Table1[[#This Row],[Phân loại]]="Tồn đầu kỳ",Table1[[#This Row],[Tổng giá trị]],0)</f>
        <v>0</v>
      </c>
      <c r="P763" s="7">
        <f>IF(Table1[[#This Row],[Số còn phải thu ĐK]]&lt;&gt;0,0,IF(Table1[[#This Row],[Phân loại]]="Bán hàng",Table1[[#This Row],[Tổng giá trị]],-Table1[[#This Row],[Tổng giá trị]]))</f>
        <v>3655778</v>
      </c>
      <c r="Q763" s="32">
        <f>IF(M763&lt;&gt;"",IF(O763&lt;&gt;0,O763,P763),0)</f>
        <v>3655778</v>
      </c>
      <c r="R763" s="7">
        <f>Table1[[#This Row],[Số còn phải thu ĐK]]+Table1[[#This Row],[Giá Trị HD sau CK]]-Table1[[#This Row],[Số tiền đã thu]]</f>
        <v>0</v>
      </c>
      <c r="S763" s="6">
        <f>IF(Table1[[#This Row],[Ngày hóa đơn]]&lt;&gt;"",Table1[[#This Row],[Ngày hóa đơn]],IF(Table1[[#This Row],[Ngày hạch toán]]&lt;&gt;"",Table1[[#This Row],[Ngày hạch toán]],""))</f>
        <v>46123</v>
      </c>
      <c r="T763" s="7"/>
      <c r="U763" s="6">
        <f>IF(Table1[[#This Row],[Ngày tính CN]]="","",S763+T763)</f>
        <v>46123</v>
      </c>
      <c r="V763" s="32">
        <f ca="1">IF(Table1[[#This Row],[Hạn thanh toán]]="","",IF((U763-NOW())&lt;0,0,(U763-NOW())))</f>
        <v>0</v>
      </c>
      <c r="W763" s="32"/>
      <c r="X763" s="32" t="str">
        <f ca="1">IF(OR(U763="",R763=0),"",IF((U763-NOW())&lt;0,-(U763-NOW()),0))</f>
        <v/>
      </c>
      <c r="Y763" s="2" t="str">
        <f>IF(R763=0,"Đã thanh toán",IF(X763="","",IF(X763&lt;=0,"Chưa đến hạn thanh toán",IF(X763&lt;=30,"Nợ quá hạn 30 ngày",IF(X763&lt;=60,"Nợ quá hạn từ 30 ngày đến 60 ngày",IF(X763&lt;=90,"Nợ quá hạn từ 60 ngày đến 90 ngày",IF(X763&lt;=120,"Nợ quá hạn từ 90 ngày đến 120 ngày","Nợ quá hạn hơn 120 ngày có khả năng mất thanh toán")))))))</f>
        <v>Đã thanh toán</v>
      </c>
      <c r="Z763" s="42">
        <f>IF(S763="","",S763)</f>
        <v>46123</v>
      </c>
      <c r="AA763" s="42">
        <f>IF(M763="","",M763)</f>
        <v>46167</v>
      </c>
      <c r="AD763" s="2" t="str">
        <f>VLOOKUP($A763,MA_KH!$A:$Q,MA_KH!O$1,0)</f>
        <v>MEGA</v>
      </c>
      <c r="AE763" s="2" t="str">
        <f>VLOOKUP($A763,MA_KH!$A:$Q,MA_KH!P$1,0)</f>
        <v>CÔNG TY TNHH MM MEGA MARKET (VIỆT NAM)</v>
      </c>
    </row>
    <row r="764" spans="1:31" ht="25.5" customHeight="1">
      <c r="A764" s="58" t="s">
        <v>16303</v>
      </c>
      <c r="B764" s="58" t="s">
        <v>102</v>
      </c>
      <c r="C764" s="59">
        <v>46120</v>
      </c>
      <c r="D764" s="58" t="s">
        <v>17848</v>
      </c>
      <c r="E764" s="55">
        <v>46126</v>
      </c>
      <c r="F764" s="58" t="s">
        <v>17849</v>
      </c>
      <c r="G764" s="58" t="s">
        <v>17850</v>
      </c>
      <c r="H764" s="69">
        <v>982130</v>
      </c>
      <c r="I764" s="63">
        <v>0</v>
      </c>
      <c r="J764" s="69">
        <v>78570</v>
      </c>
      <c r="K764" s="70">
        <v>1060700</v>
      </c>
      <c r="L764" s="64" t="s">
        <v>17236</v>
      </c>
      <c r="M764" s="6">
        <v>46167</v>
      </c>
      <c r="N764" s="72"/>
      <c r="O764" s="32">
        <f>IF(Table1[[#This Row],[Phân loại]]="Tồn đầu kỳ",Table1[[#This Row],[Tổng giá trị]],0)</f>
        <v>0</v>
      </c>
      <c r="P764" s="7">
        <f>IF(Table1[[#This Row],[Số còn phải thu ĐK]]&lt;&gt;0,0,IF(Table1[[#This Row],[Phân loại]]="Bán hàng",Table1[[#This Row],[Tổng giá trị]],-Table1[[#This Row],[Tổng giá trị]]))</f>
        <v>1060700</v>
      </c>
      <c r="Q764" s="32">
        <f>IF(M764&lt;&gt;"",IF(O764&lt;&gt;0,O764,P764),0)</f>
        <v>1060700</v>
      </c>
      <c r="R764" s="7">
        <f>Table1[[#This Row],[Số còn phải thu ĐK]]+Table1[[#This Row],[Giá Trị HD sau CK]]-Table1[[#This Row],[Số tiền đã thu]]</f>
        <v>0</v>
      </c>
      <c r="S764" s="6">
        <f>IF(Table1[[#This Row],[Ngày hóa đơn]]&lt;&gt;"",Table1[[#This Row],[Ngày hóa đơn]],IF(Table1[[#This Row],[Ngày hạch toán]]&lt;&gt;"",Table1[[#This Row],[Ngày hạch toán]],""))</f>
        <v>46126</v>
      </c>
      <c r="T764" s="7"/>
      <c r="U764" s="6">
        <f>IF(Table1[[#This Row],[Ngày tính CN]]="","",S764+T764)</f>
        <v>46126</v>
      </c>
      <c r="V764" s="32">
        <f ca="1">IF(Table1[[#This Row],[Hạn thanh toán]]="","",IF((U764-NOW())&lt;0,0,(U764-NOW())))</f>
        <v>0</v>
      </c>
      <c r="W764" s="32"/>
      <c r="X764" s="32" t="str">
        <f ca="1">IF(OR(U764="",R764=0),"",IF((U764-NOW())&lt;0,-(U764-NOW()),0))</f>
        <v/>
      </c>
      <c r="Y764" s="2" t="str">
        <f>IF(R764=0,"Đã thanh toán",IF(X764="","",IF(X764&lt;=0,"Chưa đến hạn thanh toán",IF(X764&lt;=30,"Nợ quá hạn 30 ngày",IF(X764&lt;=60,"Nợ quá hạn từ 30 ngày đến 60 ngày",IF(X764&lt;=90,"Nợ quá hạn từ 60 ngày đến 90 ngày",IF(X764&lt;=120,"Nợ quá hạn từ 90 ngày đến 120 ngày","Nợ quá hạn hơn 120 ngày có khả năng mất thanh toán")))))))</f>
        <v>Đã thanh toán</v>
      </c>
      <c r="Z764" s="42">
        <f>IF(S764="","",S764)</f>
        <v>46126</v>
      </c>
      <c r="AA764" s="42">
        <f>IF(M764="","",M764)</f>
        <v>46167</v>
      </c>
      <c r="AD764" s="2" t="str">
        <f>VLOOKUP($A764,MA_KH!$A:$Q,MA_KH!O$1,0)</f>
        <v>MEGA</v>
      </c>
      <c r="AE764" s="2" t="str">
        <f>VLOOKUP($A764,MA_KH!$A:$Q,MA_KH!P$1,0)</f>
        <v>CÔNG TY TNHH MM MEGA MARKET (VIỆT NAM)</v>
      </c>
    </row>
    <row r="765" spans="1:31" ht="25.5" customHeight="1">
      <c r="A765" s="54" t="s">
        <v>16292</v>
      </c>
      <c r="B765" s="54" t="s">
        <v>251</v>
      </c>
      <c r="C765" s="55">
        <v>46121</v>
      </c>
      <c r="D765" s="54" t="s">
        <v>17851</v>
      </c>
      <c r="E765" s="55">
        <v>46123</v>
      </c>
      <c r="F765" s="54" t="s">
        <v>17852</v>
      </c>
      <c r="G765" s="54" t="s">
        <v>17853</v>
      </c>
      <c r="H765" s="67">
        <v>3924615</v>
      </c>
      <c r="I765" s="63">
        <v>0</v>
      </c>
      <c r="J765" s="67">
        <v>313969</v>
      </c>
      <c r="K765" s="68">
        <v>4238584</v>
      </c>
      <c r="L765" s="64" t="s">
        <v>17236</v>
      </c>
      <c r="M765" s="6">
        <v>46167</v>
      </c>
      <c r="N765" s="72"/>
      <c r="O765" s="32">
        <f>IF(Table1[[#This Row],[Phân loại]]="Tồn đầu kỳ",Table1[[#This Row],[Tổng giá trị]],0)</f>
        <v>0</v>
      </c>
      <c r="P765" s="7">
        <f>IF(Table1[[#This Row],[Số còn phải thu ĐK]]&lt;&gt;0,0,IF(Table1[[#This Row],[Phân loại]]="Bán hàng",Table1[[#This Row],[Tổng giá trị]],-Table1[[#This Row],[Tổng giá trị]]))</f>
        <v>4238584</v>
      </c>
      <c r="Q765" s="32">
        <f>IF(M765&lt;&gt;"",IF(O765&lt;&gt;0,O765,P765),0)</f>
        <v>4238584</v>
      </c>
      <c r="R765" s="7">
        <f>Table1[[#This Row],[Số còn phải thu ĐK]]+Table1[[#This Row],[Giá Trị HD sau CK]]-Table1[[#This Row],[Số tiền đã thu]]</f>
        <v>0</v>
      </c>
      <c r="S765" s="6">
        <f>IF(Table1[[#This Row],[Ngày hóa đơn]]&lt;&gt;"",Table1[[#This Row],[Ngày hóa đơn]],IF(Table1[[#This Row],[Ngày hạch toán]]&lt;&gt;"",Table1[[#This Row],[Ngày hạch toán]],""))</f>
        <v>46123</v>
      </c>
      <c r="T765" s="7"/>
      <c r="U765" s="6">
        <f>IF(Table1[[#This Row],[Ngày tính CN]]="","",S765+T765)</f>
        <v>46123</v>
      </c>
      <c r="V765" s="32">
        <f ca="1">IF(Table1[[#This Row],[Hạn thanh toán]]="","",IF((U765-NOW())&lt;0,0,(U765-NOW())))</f>
        <v>0</v>
      </c>
      <c r="W765" s="32"/>
      <c r="X765" s="32" t="str">
        <f ca="1">IF(OR(U765="",R765=0),"",IF((U765-NOW())&lt;0,-(U765-NOW()),0))</f>
        <v/>
      </c>
      <c r="Y765" s="2" t="str">
        <f>IF(R765=0,"Đã thanh toán",IF(X765="","",IF(X765&lt;=0,"Chưa đến hạn thanh toán",IF(X765&lt;=30,"Nợ quá hạn 30 ngày",IF(X765&lt;=60,"Nợ quá hạn từ 30 ngày đến 60 ngày",IF(X765&lt;=90,"Nợ quá hạn từ 60 ngày đến 90 ngày",IF(X765&lt;=120,"Nợ quá hạn từ 90 ngày đến 120 ngày","Nợ quá hạn hơn 120 ngày có khả năng mất thanh toán")))))))</f>
        <v>Đã thanh toán</v>
      </c>
      <c r="Z765" s="42">
        <f>IF(S765="","",S765)</f>
        <v>46123</v>
      </c>
      <c r="AA765" s="42">
        <f>IF(M765="","",M765)</f>
        <v>46167</v>
      </c>
      <c r="AD765" s="2" t="str">
        <f>VLOOKUP($A765,MA_KH!$A:$Q,MA_KH!O$1,0)</f>
        <v>MEGA</v>
      </c>
      <c r="AE765" s="2" t="str">
        <f>VLOOKUP($A765,MA_KH!$A:$Q,MA_KH!P$1,0)</f>
        <v>CÔNG TY TNHH MM MEGA MARKET (VIỆT NAM)</v>
      </c>
    </row>
    <row r="766" spans="1:31" ht="25.5" customHeight="1">
      <c r="A766" s="54" t="s">
        <v>16292</v>
      </c>
      <c r="B766" s="54" t="s">
        <v>251</v>
      </c>
      <c r="C766" s="55">
        <v>46121</v>
      </c>
      <c r="D766" s="54" t="s">
        <v>17854</v>
      </c>
      <c r="E766" s="55">
        <v>46123</v>
      </c>
      <c r="F766" s="54" t="s">
        <v>17855</v>
      </c>
      <c r="G766" s="54" t="s">
        <v>17856</v>
      </c>
      <c r="H766" s="67">
        <v>725000</v>
      </c>
      <c r="I766" s="63">
        <v>0</v>
      </c>
      <c r="J766" s="67">
        <v>58000</v>
      </c>
      <c r="K766" s="68">
        <v>783000</v>
      </c>
      <c r="L766" s="64" t="s">
        <v>17236</v>
      </c>
      <c r="M766" s="6">
        <v>46167</v>
      </c>
      <c r="N766" s="72"/>
      <c r="O766" s="32">
        <f>IF(Table1[[#This Row],[Phân loại]]="Tồn đầu kỳ",Table1[[#This Row],[Tổng giá trị]],0)</f>
        <v>0</v>
      </c>
      <c r="P766" s="7">
        <f>IF(Table1[[#This Row],[Số còn phải thu ĐK]]&lt;&gt;0,0,IF(Table1[[#This Row],[Phân loại]]="Bán hàng",Table1[[#This Row],[Tổng giá trị]],-Table1[[#This Row],[Tổng giá trị]]))</f>
        <v>783000</v>
      </c>
      <c r="Q766" s="32">
        <f>IF(M766&lt;&gt;"",IF(O766&lt;&gt;0,O766,P766),0)</f>
        <v>783000</v>
      </c>
      <c r="R766" s="7">
        <f>Table1[[#This Row],[Số còn phải thu ĐK]]+Table1[[#This Row],[Giá Trị HD sau CK]]-Table1[[#This Row],[Số tiền đã thu]]</f>
        <v>0</v>
      </c>
      <c r="S766" s="6">
        <f>IF(Table1[[#This Row],[Ngày hóa đơn]]&lt;&gt;"",Table1[[#This Row],[Ngày hóa đơn]],IF(Table1[[#This Row],[Ngày hạch toán]]&lt;&gt;"",Table1[[#This Row],[Ngày hạch toán]],""))</f>
        <v>46123</v>
      </c>
      <c r="T766" s="7"/>
      <c r="U766" s="6">
        <f>IF(Table1[[#This Row],[Ngày tính CN]]="","",S766+T766)</f>
        <v>46123</v>
      </c>
      <c r="V766" s="32">
        <f ca="1">IF(Table1[[#This Row],[Hạn thanh toán]]="","",IF((U766-NOW())&lt;0,0,(U766-NOW())))</f>
        <v>0</v>
      </c>
      <c r="W766" s="32"/>
      <c r="X766" s="32" t="str">
        <f ca="1">IF(OR(U766="",R766=0),"",IF((U766-NOW())&lt;0,-(U766-NOW()),0))</f>
        <v/>
      </c>
      <c r="Y766" s="2" t="str">
        <f>IF(R766=0,"Đã thanh toán",IF(X766="","",IF(X766&lt;=0,"Chưa đến hạn thanh toán",IF(X766&lt;=30,"Nợ quá hạn 30 ngày",IF(X766&lt;=60,"Nợ quá hạn từ 30 ngày đến 60 ngày",IF(X766&lt;=90,"Nợ quá hạn từ 60 ngày đến 90 ngày",IF(X766&lt;=120,"Nợ quá hạn từ 90 ngày đến 120 ngày","Nợ quá hạn hơn 120 ngày có khả năng mất thanh toán")))))))</f>
        <v>Đã thanh toán</v>
      </c>
      <c r="Z766" s="42">
        <f>IF(S766="","",S766)</f>
        <v>46123</v>
      </c>
      <c r="AA766" s="42">
        <f>IF(M766="","",M766)</f>
        <v>46167</v>
      </c>
      <c r="AD766" s="2" t="str">
        <f>VLOOKUP($A766,MA_KH!$A:$Q,MA_KH!O$1,0)</f>
        <v>MEGA</v>
      </c>
      <c r="AE766" s="2" t="str">
        <f>VLOOKUP($A766,MA_KH!$A:$Q,MA_KH!P$1,0)</f>
        <v>CÔNG TY TNHH MM MEGA MARKET (VIỆT NAM)</v>
      </c>
    </row>
    <row r="767" spans="1:31" ht="25.5" customHeight="1">
      <c r="A767" s="54" t="s">
        <v>16292</v>
      </c>
      <c r="B767" s="54" t="s">
        <v>251</v>
      </c>
      <c r="C767" s="55">
        <v>46121</v>
      </c>
      <c r="D767" s="54" t="s">
        <v>17857</v>
      </c>
      <c r="E767" s="55">
        <v>46123</v>
      </c>
      <c r="F767" s="54" t="s">
        <v>17858</v>
      </c>
      <c r="G767" s="54" t="s">
        <v>17859</v>
      </c>
      <c r="H767" s="67">
        <v>1026170</v>
      </c>
      <c r="I767" s="63">
        <v>0</v>
      </c>
      <c r="J767" s="67">
        <v>82094</v>
      </c>
      <c r="K767" s="68">
        <v>1108264</v>
      </c>
      <c r="L767" s="64" t="s">
        <v>17236</v>
      </c>
      <c r="M767" s="6">
        <v>46167</v>
      </c>
      <c r="N767" s="72"/>
      <c r="O767" s="32">
        <f>IF(Table1[[#This Row],[Phân loại]]="Tồn đầu kỳ",Table1[[#This Row],[Tổng giá trị]],0)</f>
        <v>0</v>
      </c>
      <c r="P767" s="7">
        <f>IF(Table1[[#This Row],[Số còn phải thu ĐK]]&lt;&gt;0,0,IF(Table1[[#This Row],[Phân loại]]="Bán hàng",Table1[[#This Row],[Tổng giá trị]],-Table1[[#This Row],[Tổng giá trị]]))</f>
        <v>1108264</v>
      </c>
      <c r="Q767" s="32">
        <f>IF(M767&lt;&gt;"",IF(O767&lt;&gt;0,O767,P767),0)</f>
        <v>1108264</v>
      </c>
      <c r="R767" s="7">
        <f>Table1[[#This Row],[Số còn phải thu ĐK]]+Table1[[#This Row],[Giá Trị HD sau CK]]-Table1[[#This Row],[Số tiền đã thu]]</f>
        <v>0</v>
      </c>
      <c r="S767" s="6">
        <f>IF(Table1[[#This Row],[Ngày hóa đơn]]&lt;&gt;"",Table1[[#This Row],[Ngày hóa đơn]],IF(Table1[[#This Row],[Ngày hạch toán]]&lt;&gt;"",Table1[[#This Row],[Ngày hạch toán]],""))</f>
        <v>46123</v>
      </c>
      <c r="T767" s="7"/>
      <c r="U767" s="6">
        <f>IF(Table1[[#This Row],[Ngày tính CN]]="","",S767+T767)</f>
        <v>46123</v>
      </c>
      <c r="V767" s="32">
        <f ca="1">IF(Table1[[#This Row],[Hạn thanh toán]]="","",IF((U767-NOW())&lt;0,0,(U767-NOW())))</f>
        <v>0</v>
      </c>
      <c r="W767" s="32"/>
      <c r="X767" s="32" t="str">
        <f ca="1">IF(OR(U767="",R767=0),"",IF((U767-NOW())&lt;0,-(U767-NOW()),0))</f>
        <v/>
      </c>
      <c r="Y767" s="2" t="str">
        <f>IF(R767=0,"Đã thanh toán",IF(X767="","",IF(X767&lt;=0,"Chưa đến hạn thanh toán",IF(X767&lt;=30,"Nợ quá hạn 30 ngày",IF(X767&lt;=60,"Nợ quá hạn từ 30 ngày đến 60 ngày",IF(X767&lt;=90,"Nợ quá hạn từ 60 ngày đến 90 ngày",IF(X767&lt;=120,"Nợ quá hạn từ 90 ngày đến 120 ngày","Nợ quá hạn hơn 120 ngày có khả năng mất thanh toán")))))))</f>
        <v>Đã thanh toán</v>
      </c>
      <c r="Z767" s="42">
        <f>IF(S767="","",S767)</f>
        <v>46123</v>
      </c>
      <c r="AA767" s="42">
        <f>IF(M767="","",M767)</f>
        <v>46167</v>
      </c>
      <c r="AD767" s="2" t="str">
        <f>VLOOKUP($A767,MA_KH!$A:$Q,MA_KH!O$1,0)</f>
        <v>MEGA</v>
      </c>
      <c r="AE767" s="2" t="str">
        <f>VLOOKUP($A767,MA_KH!$A:$Q,MA_KH!P$1,0)</f>
        <v>CÔNG TY TNHH MM MEGA MARKET (VIỆT NAM)</v>
      </c>
    </row>
    <row r="768" spans="1:31" ht="25.5" customHeight="1">
      <c r="A768" s="58" t="s">
        <v>16290</v>
      </c>
      <c r="B768" s="58" t="s">
        <v>192</v>
      </c>
      <c r="C768" s="59">
        <v>46121</v>
      </c>
      <c r="D768" s="58" t="s">
        <v>17860</v>
      </c>
      <c r="E768" s="55">
        <v>46126</v>
      </c>
      <c r="F768" s="58" t="s">
        <v>17861</v>
      </c>
      <c r="G768" s="58" t="s">
        <v>17862</v>
      </c>
      <c r="H768" s="69">
        <v>4418610</v>
      </c>
      <c r="I768" s="63">
        <v>0</v>
      </c>
      <c r="J768" s="69">
        <v>353489</v>
      </c>
      <c r="K768" s="70">
        <v>4772099</v>
      </c>
      <c r="L768" s="64" t="s">
        <v>17236</v>
      </c>
      <c r="M768" s="6">
        <v>46167</v>
      </c>
      <c r="N768" s="72"/>
      <c r="O768" s="32">
        <f>IF(Table1[[#This Row],[Phân loại]]="Tồn đầu kỳ",Table1[[#This Row],[Tổng giá trị]],0)</f>
        <v>0</v>
      </c>
      <c r="P768" s="7">
        <f>IF(Table1[[#This Row],[Số còn phải thu ĐK]]&lt;&gt;0,0,IF(Table1[[#This Row],[Phân loại]]="Bán hàng",Table1[[#This Row],[Tổng giá trị]],-Table1[[#This Row],[Tổng giá trị]]))</f>
        <v>4772099</v>
      </c>
      <c r="Q768" s="32">
        <f>IF(M768&lt;&gt;"",IF(O768&lt;&gt;0,O768,P768),0)</f>
        <v>4772099</v>
      </c>
      <c r="R768" s="7">
        <f>Table1[[#This Row],[Số còn phải thu ĐK]]+Table1[[#This Row],[Giá Trị HD sau CK]]-Table1[[#This Row],[Số tiền đã thu]]</f>
        <v>0</v>
      </c>
      <c r="S768" s="6">
        <f>IF(Table1[[#This Row],[Ngày hóa đơn]]&lt;&gt;"",Table1[[#This Row],[Ngày hóa đơn]],IF(Table1[[#This Row],[Ngày hạch toán]]&lt;&gt;"",Table1[[#This Row],[Ngày hạch toán]],""))</f>
        <v>46126</v>
      </c>
      <c r="T768" s="7"/>
      <c r="U768" s="6">
        <f>IF(Table1[[#This Row],[Ngày tính CN]]="","",S768+T768)</f>
        <v>46126</v>
      </c>
      <c r="V768" s="32">
        <f ca="1">IF(Table1[[#This Row],[Hạn thanh toán]]="","",IF((U768-NOW())&lt;0,0,(U768-NOW())))</f>
        <v>0</v>
      </c>
      <c r="W768" s="32"/>
      <c r="X768" s="32" t="str">
        <f ca="1">IF(OR(U768="",R768=0),"",IF((U768-NOW())&lt;0,-(U768-NOW()),0))</f>
        <v/>
      </c>
      <c r="Y768" s="2" t="str">
        <f>IF(R768=0,"Đã thanh toán",IF(X768="","",IF(X768&lt;=0,"Chưa đến hạn thanh toán",IF(X768&lt;=30,"Nợ quá hạn 30 ngày",IF(X768&lt;=60,"Nợ quá hạn từ 30 ngày đến 60 ngày",IF(X768&lt;=90,"Nợ quá hạn từ 60 ngày đến 90 ngày",IF(X768&lt;=120,"Nợ quá hạn từ 90 ngày đến 120 ngày","Nợ quá hạn hơn 120 ngày có khả năng mất thanh toán")))))))</f>
        <v>Đã thanh toán</v>
      </c>
      <c r="Z768" s="42">
        <f>IF(S768="","",S768)</f>
        <v>46126</v>
      </c>
      <c r="AA768" s="42">
        <f>IF(M768="","",M768)</f>
        <v>46167</v>
      </c>
      <c r="AD768" s="2" t="str">
        <f>VLOOKUP($A768,MA_KH!$A:$Q,MA_KH!O$1,0)</f>
        <v>MEGA</v>
      </c>
      <c r="AE768" s="2" t="str">
        <f>VLOOKUP($A768,MA_KH!$A:$Q,MA_KH!P$1,0)</f>
        <v>CÔNG TY TNHH MM MEGA MARKET (VIỆT NAM)</v>
      </c>
    </row>
    <row r="769" spans="1:31" ht="25.5" customHeight="1">
      <c r="A769" s="54" t="s">
        <v>16308</v>
      </c>
      <c r="B769" s="54" t="s">
        <v>194</v>
      </c>
      <c r="C769" s="55">
        <v>46121</v>
      </c>
      <c r="D769" s="54" t="s">
        <v>17863</v>
      </c>
      <c r="E769" s="55">
        <v>46126</v>
      </c>
      <c r="F769" s="54" t="s">
        <v>17864</v>
      </c>
      <c r="G769" s="54" t="s">
        <v>17865</v>
      </c>
      <c r="H769" s="67">
        <v>2590170</v>
      </c>
      <c r="I769" s="63">
        <v>0</v>
      </c>
      <c r="J769" s="67">
        <v>207214</v>
      </c>
      <c r="K769" s="68">
        <v>2797384</v>
      </c>
      <c r="L769" s="64" t="s">
        <v>17236</v>
      </c>
      <c r="M769" s="6">
        <v>46167</v>
      </c>
      <c r="N769" s="72"/>
      <c r="O769" s="32">
        <f>IF(Table1[[#This Row],[Phân loại]]="Tồn đầu kỳ",Table1[[#This Row],[Tổng giá trị]],0)</f>
        <v>0</v>
      </c>
      <c r="P769" s="7">
        <f>IF(Table1[[#This Row],[Số còn phải thu ĐK]]&lt;&gt;0,0,IF(Table1[[#This Row],[Phân loại]]="Bán hàng",Table1[[#This Row],[Tổng giá trị]],-Table1[[#This Row],[Tổng giá trị]]))</f>
        <v>2797384</v>
      </c>
      <c r="Q769" s="32">
        <f>IF(M769&lt;&gt;"",IF(O769&lt;&gt;0,O769,P769),0)</f>
        <v>2797384</v>
      </c>
      <c r="R769" s="7">
        <f>Table1[[#This Row],[Số còn phải thu ĐK]]+Table1[[#This Row],[Giá Trị HD sau CK]]-Table1[[#This Row],[Số tiền đã thu]]</f>
        <v>0</v>
      </c>
      <c r="S769" s="6">
        <f>IF(Table1[[#This Row],[Ngày hóa đơn]]&lt;&gt;"",Table1[[#This Row],[Ngày hóa đơn]],IF(Table1[[#This Row],[Ngày hạch toán]]&lt;&gt;"",Table1[[#This Row],[Ngày hạch toán]],""))</f>
        <v>46126</v>
      </c>
      <c r="T769" s="7"/>
      <c r="U769" s="6">
        <f>IF(Table1[[#This Row],[Ngày tính CN]]="","",S769+T769)</f>
        <v>46126</v>
      </c>
      <c r="V769" s="32">
        <f ca="1">IF(Table1[[#This Row],[Hạn thanh toán]]="","",IF((U769-NOW())&lt;0,0,(U769-NOW())))</f>
        <v>0</v>
      </c>
      <c r="W769" s="32"/>
      <c r="X769" s="32" t="str">
        <f ca="1">IF(OR(U769="",R769=0),"",IF((U769-NOW())&lt;0,-(U769-NOW()),0))</f>
        <v/>
      </c>
      <c r="Y769" s="2" t="str">
        <f>IF(R769=0,"Đã thanh toán",IF(X769="","",IF(X769&lt;=0,"Chưa đến hạn thanh toán",IF(X769&lt;=30,"Nợ quá hạn 30 ngày",IF(X769&lt;=60,"Nợ quá hạn từ 30 ngày đến 60 ngày",IF(X769&lt;=90,"Nợ quá hạn từ 60 ngày đến 90 ngày",IF(X769&lt;=120,"Nợ quá hạn từ 90 ngày đến 120 ngày","Nợ quá hạn hơn 120 ngày có khả năng mất thanh toán")))))))</f>
        <v>Đã thanh toán</v>
      </c>
      <c r="Z769" s="42">
        <f>IF(S769="","",S769)</f>
        <v>46126</v>
      </c>
      <c r="AA769" s="42">
        <f>IF(M769="","",M769)</f>
        <v>46167</v>
      </c>
      <c r="AD769" s="2" t="str">
        <f>VLOOKUP($A769,MA_KH!$A:$Q,MA_KH!O$1,0)</f>
        <v>MEGA</v>
      </c>
      <c r="AE769" s="2" t="str">
        <f>VLOOKUP($A769,MA_KH!$A:$Q,MA_KH!P$1,0)</f>
        <v>CÔNG TY TNHH MM MEGA MARKET (VIỆT NAM)</v>
      </c>
    </row>
    <row r="770" spans="1:31" ht="25.5" customHeight="1">
      <c r="A770" s="54" t="s">
        <v>16295</v>
      </c>
      <c r="B770" s="54" t="s">
        <v>198</v>
      </c>
      <c r="C770" s="55">
        <v>46121</v>
      </c>
      <c r="D770" s="54" t="s">
        <v>17866</v>
      </c>
      <c r="E770" s="55">
        <v>46126</v>
      </c>
      <c r="F770" s="54" t="s">
        <v>17867</v>
      </c>
      <c r="G770" s="54" t="s">
        <v>17868</v>
      </c>
      <c r="H770" s="67">
        <v>9462510</v>
      </c>
      <c r="I770" s="63">
        <v>0</v>
      </c>
      <c r="J770" s="67">
        <v>757001</v>
      </c>
      <c r="K770" s="68">
        <v>10219511</v>
      </c>
      <c r="L770" s="64" t="s">
        <v>17236</v>
      </c>
      <c r="M770" s="6">
        <v>46167</v>
      </c>
      <c r="N770" s="72"/>
      <c r="O770" s="32">
        <f>IF(Table1[[#This Row],[Phân loại]]="Tồn đầu kỳ",Table1[[#This Row],[Tổng giá trị]],0)</f>
        <v>0</v>
      </c>
      <c r="P770" s="7">
        <f>IF(Table1[[#This Row],[Số còn phải thu ĐK]]&lt;&gt;0,0,IF(Table1[[#This Row],[Phân loại]]="Bán hàng",Table1[[#This Row],[Tổng giá trị]],-Table1[[#This Row],[Tổng giá trị]]))</f>
        <v>10219511</v>
      </c>
      <c r="Q770" s="32">
        <f>IF(M770&lt;&gt;"",IF(O770&lt;&gt;0,O770,P770),0)</f>
        <v>10219511</v>
      </c>
      <c r="R770" s="7">
        <f>Table1[[#This Row],[Số còn phải thu ĐK]]+Table1[[#This Row],[Giá Trị HD sau CK]]-Table1[[#This Row],[Số tiền đã thu]]</f>
        <v>0</v>
      </c>
      <c r="S770" s="6">
        <f>IF(Table1[[#This Row],[Ngày hóa đơn]]&lt;&gt;"",Table1[[#This Row],[Ngày hóa đơn]],IF(Table1[[#This Row],[Ngày hạch toán]]&lt;&gt;"",Table1[[#This Row],[Ngày hạch toán]],""))</f>
        <v>46126</v>
      </c>
      <c r="T770" s="7"/>
      <c r="U770" s="6">
        <f>IF(Table1[[#This Row],[Ngày tính CN]]="","",S770+T770)</f>
        <v>46126</v>
      </c>
      <c r="V770" s="32">
        <f ca="1">IF(Table1[[#This Row],[Hạn thanh toán]]="","",IF((U770-NOW())&lt;0,0,(U770-NOW())))</f>
        <v>0</v>
      </c>
      <c r="W770" s="32"/>
      <c r="X770" s="32" t="str">
        <f ca="1">IF(OR(U770="",R770=0),"",IF((U770-NOW())&lt;0,-(U770-NOW()),0))</f>
        <v/>
      </c>
      <c r="Y770" s="2" t="str">
        <f>IF(R770=0,"Đã thanh toán",IF(X770="","",IF(X770&lt;=0,"Chưa đến hạn thanh toán",IF(X770&lt;=30,"Nợ quá hạn 30 ngày",IF(X770&lt;=60,"Nợ quá hạn từ 30 ngày đến 60 ngày",IF(X770&lt;=90,"Nợ quá hạn từ 60 ngày đến 90 ngày",IF(X770&lt;=120,"Nợ quá hạn từ 90 ngày đến 120 ngày","Nợ quá hạn hơn 120 ngày có khả năng mất thanh toán")))))))</f>
        <v>Đã thanh toán</v>
      </c>
      <c r="Z770" s="42">
        <f>IF(S770="","",S770)</f>
        <v>46126</v>
      </c>
      <c r="AA770" s="42">
        <f>IF(M770="","",M770)</f>
        <v>46167</v>
      </c>
      <c r="AD770" s="2" t="str">
        <f>VLOOKUP($A770,MA_KH!$A:$Q,MA_KH!O$1,0)</f>
        <v>MEGA</v>
      </c>
      <c r="AE770" s="2" t="str">
        <f>VLOOKUP($A770,MA_KH!$A:$Q,MA_KH!P$1,0)</f>
        <v>CÔNG TY TNHH MM MEGA MARKET (VIỆT NAM)</v>
      </c>
    </row>
    <row r="771" spans="1:31" ht="25.5" customHeight="1">
      <c r="A771" s="54" t="s">
        <v>16307</v>
      </c>
      <c r="B771" s="54" t="s">
        <v>202</v>
      </c>
      <c r="C771" s="55">
        <v>46121</v>
      </c>
      <c r="D771" s="54" t="s">
        <v>17869</v>
      </c>
      <c r="E771" s="55">
        <v>46126</v>
      </c>
      <c r="F771" s="54" t="s">
        <v>17870</v>
      </c>
      <c r="G771" s="54" t="s">
        <v>17871</v>
      </c>
      <c r="H771" s="67">
        <v>7018420</v>
      </c>
      <c r="I771" s="63">
        <v>0</v>
      </c>
      <c r="J771" s="67">
        <v>561474</v>
      </c>
      <c r="K771" s="68">
        <v>7579894</v>
      </c>
      <c r="L771" s="64" t="s">
        <v>17236</v>
      </c>
      <c r="M771" s="6">
        <v>46167</v>
      </c>
      <c r="N771" s="72"/>
      <c r="O771" s="32">
        <f>IF(Table1[[#This Row],[Phân loại]]="Tồn đầu kỳ",Table1[[#This Row],[Tổng giá trị]],0)</f>
        <v>0</v>
      </c>
      <c r="P771" s="7">
        <f>IF(Table1[[#This Row],[Số còn phải thu ĐK]]&lt;&gt;0,0,IF(Table1[[#This Row],[Phân loại]]="Bán hàng",Table1[[#This Row],[Tổng giá trị]],-Table1[[#This Row],[Tổng giá trị]]))</f>
        <v>7579894</v>
      </c>
      <c r="Q771" s="32">
        <f>IF(M771&lt;&gt;"",IF(O771&lt;&gt;0,O771,P771),0)</f>
        <v>7579894</v>
      </c>
      <c r="R771" s="7">
        <f>Table1[[#This Row],[Số còn phải thu ĐK]]+Table1[[#This Row],[Giá Trị HD sau CK]]-Table1[[#This Row],[Số tiền đã thu]]</f>
        <v>0</v>
      </c>
      <c r="S771" s="6">
        <f>IF(Table1[[#This Row],[Ngày hóa đơn]]&lt;&gt;"",Table1[[#This Row],[Ngày hóa đơn]],IF(Table1[[#This Row],[Ngày hạch toán]]&lt;&gt;"",Table1[[#This Row],[Ngày hạch toán]],""))</f>
        <v>46126</v>
      </c>
      <c r="T771" s="7"/>
      <c r="U771" s="6">
        <f>IF(Table1[[#This Row],[Ngày tính CN]]="","",S771+T771)</f>
        <v>46126</v>
      </c>
      <c r="V771" s="32">
        <f ca="1">IF(Table1[[#This Row],[Hạn thanh toán]]="","",IF((U771-NOW())&lt;0,0,(U771-NOW())))</f>
        <v>0</v>
      </c>
      <c r="W771" s="32"/>
      <c r="X771" s="32" t="str">
        <f ca="1">IF(OR(U771="",R771=0),"",IF((U771-NOW())&lt;0,-(U771-NOW()),0))</f>
        <v/>
      </c>
      <c r="Y771" s="2" t="str">
        <f>IF(R771=0,"Đã thanh toán",IF(X771="","",IF(X771&lt;=0,"Chưa đến hạn thanh toán",IF(X771&lt;=30,"Nợ quá hạn 30 ngày",IF(X771&lt;=60,"Nợ quá hạn từ 30 ngày đến 60 ngày",IF(X771&lt;=90,"Nợ quá hạn từ 60 ngày đến 90 ngày",IF(X771&lt;=120,"Nợ quá hạn từ 90 ngày đến 120 ngày","Nợ quá hạn hơn 120 ngày có khả năng mất thanh toán")))))))</f>
        <v>Đã thanh toán</v>
      </c>
      <c r="Z771" s="42">
        <f>IF(S771="","",S771)</f>
        <v>46126</v>
      </c>
      <c r="AA771" s="42">
        <f>IF(M771="","",M771)</f>
        <v>46167</v>
      </c>
      <c r="AD771" s="2" t="str">
        <f>VLOOKUP($A771,MA_KH!$A:$Q,MA_KH!O$1,0)</f>
        <v>MEGA</v>
      </c>
      <c r="AE771" s="2" t="str">
        <f>VLOOKUP($A771,MA_KH!$A:$Q,MA_KH!P$1,0)</f>
        <v>CÔNG TY TNHH MM MEGA MARKET (VIỆT NAM)</v>
      </c>
    </row>
    <row r="772" spans="1:31" ht="25.5" customHeight="1">
      <c r="A772" s="54" t="s">
        <v>16307</v>
      </c>
      <c r="B772" s="54" t="s">
        <v>202</v>
      </c>
      <c r="C772" s="55">
        <v>46121</v>
      </c>
      <c r="D772" s="54" t="s">
        <v>17872</v>
      </c>
      <c r="E772" s="55">
        <v>46126</v>
      </c>
      <c r="F772" s="54" t="s">
        <v>17873</v>
      </c>
      <c r="G772" s="54" t="s">
        <v>17874</v>
      </c>
      <c r="H772" s="67">
        <v>1292380</v>
      </c>
      <c r="I772" s="63">
        <v>0</v>
      </c>
      <c r="J772" s="67">
        <v>103390</v>
      </c>
      <c r="K772" s="68">
        <v>1395770</v>
      </c>
      <c r="L772" s="64" t="s">
        <v>17236</v>
      </c>
      <c r="M772" s="6">
        <v>46167</v>
      </c>
      <c r="N772" s="72"/>
      <c r="O772" s="32">
        <f>IF(Table1[[#This Row],[Phân loại]]="Tồn đầu kỳ",Table1[[#This Row],[Tổng giá trị]],0)</f>
        <v>0</v>
      </c>
      <c r="P772" s="7">
        <f>IF(Table1[[#This Row],[Số còn phải thu ĐK]]&lt;&gt;0,0,IF(Table1[[#This Row],[Phân loại]]="Bán hàng",Table1[[#This Row],[Tổng giá trị]],-Table1[[#This Row],[Tổng giá trị]]))</f>
        <v>1395770</v>
      </c>
      <c r="Q772" s="32">
        <f>IF(M772&lt;&gt;"",IF(O772&lt;&gt;0,O772,P772),0)</f>
        <v>1395770</v>
      </c>
      <c r="R772" s="7">
        <f>Table1[[#This Row],[Số còn phải thu ĐK]]+Table1[[#This Row],[Giá Trị HD sau CK]]-Table1[[#This Row],[Số tiền đã thu]]</f>
        <v>0</v>
      </c>
      <c r="S772" s="6">
        <f>IF(Table1[[#This Row],[Ngày hóa đơn]]&lt;&gt;"",Table1[[#This Row],[Ngày hóa đơn]],IF(Table1[[#This Row],[Ngày hạch toán]]&lt;&gt;"",Table1[[#This Row],[Ngày hạch toán]],""))</f>
        <v>46126</v>
      </c>
      <c r="T772" s="7"/>
      <c r="U772" s="6">
        <f>IF(Table1[[#This Row],[Ngày tính CN]]="","",S772+T772)</f>
        <v>46126</v>
      </c>
      <c r="V772" s="32">
        <f ca="1">IF(Table1[[#This Row],[Hạn thanh toán]]="","",IF((U772-NOW())&lt;0,0,(U772-NOW())))</f>
        <v>0</v>
      </c>
      <c r="W772" s="32"/>
      <c r="X772" s="32" t="str">
        <f ca="1">IF(OR(U772="",R772=0),"",IF((U772-NOW())&lt;0,-(U772-NOW()),0))</f>
        <v/>
      </c>
      <c r="Y772" s="2" t="str">
        <f>IF(R772=0,"Đã thanh toán",IF(X772="","",IF(X772&lt;=0,"Chưa đến hạn thanh toán",IF(X772&lt;=30,"Nợ quá hạn 30 ngày",IF(X772&lt;=60,"Nợ quá hạn từ 30 ngày đến 60 ngày",IF(X772&lt;=90,"Nợ quá hạn từ 60 ngày đến 90 ngày",IF(X772&lt;=120,"Nợ quá hạn từ 90 ngày đến 120 ngày","Nợ quá hạn hơn 120 ngày có khả năng mất thanh toán")))))))</f>
        <v>Đã thanh toán</v>
      </c>
      <c r="Z772" s="42">
        <f>IF(S772="","",S772)</f>
        <v>46126</v>
      </c>
      <c r="AA772" s="42">
        <f>IF(M772="","",M772)</f>
        <v>46167</v>
      </c>
      <c r="AD772" s="2" t="str">
        <f>VLOOKUP($A772,MA_KH!$A:$Q,MA_KH!O$1,0)</f>
        <v>MEGA</v>
      </c>
      <c r="AE772" s="2" t="str">
        <f>VLOOKUP($A772,MA_KH!$A:$Q,MA_KH!P$1,0)</f>
        <v>CÔNG TY TNHH MM MEGA MARKET (VIỆT NAM)</v>
      </c>
    </row>
    <row r="773" spans="1:31" ht="25.5" customHeight="1">
      <c r="A773" s="54" t="s">
        <v>16289</v>
      </c>
      <c r="B773" s="54" t="s">
        <v>296</v>
      </c>
      <c r="C773" s="55">
        <v>46121</v>
      </c>
      <c r="D773" s="54" t="s">
        <v>17875</v>
      </c>
      <c r="E773" s="55">
        <v>46126</v>
      </c>
      <c r="F773" s="54" t="s">
        <v>17876</v>
      </c>
      <c r="G773" s="54" t="s">
        <v>17877</v>
      </c>
      <c r="H773" s="67">
        <v>4115310</v>
      </c>
      <c r="I773" s="63">
        <v>0</v>
      </c>
      <c r="J773" s="67">
        <v>329225</v>
      </c>
      <c r="K773" s="68">
        <v>4444535</v>
      </c>
      <c r="L773" s="64" t="s">
        <v>17236</v>
      </c>
      <c r="M773" s="6">
        <v>46167</v>
      </c>
      <c r="N773" s="72"/>
      <c r="O773" s="32">
        <f>IF(Table1[[#This Row],[Phân loại]]="Tồn đầu kỳ",Table1[[#This Row],[Tổng giá trị]],0)</f>
        <v>0</v>
      </c>
      <c r="P773" s="7">
        <f>IF(Table1[[#This Row],[Số còn phải thu ĐK]]&lt;&gt;0,0,IF(Table1[[#This Row],[Phân loại]]="Bán hàng",Table1[[#This Row],[Tổng giá trị]],-Table1[[#This Row],[Tổng giá trị]]))</f>
        <v>4444535</v>
      </c>
      <c r="Q773" s="32">
        <f>IF(M773&lt;&gt;"",IF(O773&lt;&gt;0,O773,P773),0)</f>
        <v>4444535</v>
      </c>
      <c r="R773" s="7">
        <f>Table1[[#This Row],[Số còn phải thu ĐK]]+Table1[[#This Row],[Giá Trị HD sau CK]]-Table1[[#This Row],[Số tiền đã thu]]</f>
        <v>0</v>
      </c>
      <c r="S773" s="6">
        <f>IF(Table1[[#This Row],[Ngày hóa đơn]]&lt;&gt;"",Table1[[#This Row],[Ngày hóa đơn]],IF(Table1[[#This Row],[Ngày hạch toán]]&lt;&gt;"",Table1[[#This Row],[Ngày hạch toán]],""))</f>
        <v>46126</v>
      </c>
      <c r="T773" s="7"/>
      <c r="U773" s="6">
        <f>IF(Table1[[#This Row],[Ngày tính CN]]="","",S773+T773)</f>
        <v>46126</v>
      </c>
      <c r="V773" s="32">
        <f ca="1">IF(Table1[[#This Row],[Hạn thanh toán]]="","",IF((U773-NOW())&lt;0,0,(U773-NOW())))</f>
        <v>0</v>
      </c>
      <c r="W773" s="32"/>
      <c r="X773" s="32" t="str">
        <f ca="1">IF(OR(U773="",R773=0),"",IF((U773-NOW())&lt;0,-(U773-NOW()),0))</f>
        <v/>
      </c>
      <c r="Y773" s="2" t="str">
        <f>IF(R773=0,"Đã thanh toán",IF(X773="","",IF(X773&lt;=0,"Chưa đến hạn thanh toán",IF(X773&lt;=30,"Nợ quá hạn 30 ngày",IF(X773&lt;=60,"Nợ quá hạn từ 30 ngày đến 60 ngày",IF(X773&lt;=90,"Nợ quá hạn từ 60 ngày đến 90 ngày",IF(X773&lt;=120,"Nợ quá hạn từ 90 ngày đến 120 ngày","Nợ quá hạn hơn 120 ngày có khả năng mất thanh toán")))))))</f>
        <v>Đã thanh toán</v>
      </c>
      <c r="Z773" s="42">
        <f>IF(S773="","",S773)</f>
        <v>46126</v>
      </c>
      <c r="AA773" s="42">
        <f>IF(M773="","",M773)</f>
        <v>46167</v>
      </c>
      <c r="AD773" s="2" t="str">
        <f>VLOOKUP($A773,MA_KH!$A:$Q,MA_KH!O$1,0)</f>
        <v>MEGA</v>
      </c>
      <c r="AE773" s="2" t="str">
        <f>VLOOKUP($A773,MA_KH!$A:$Q,MA_KH!P$1,0)</f>
        <v>CÔNG TY TNHH MM MEGA MARKET (VIỆT NAM)</v>
      </c>
    </row>
    <row r="774" spans="1:31" ht="25.5" customHeight="1">
      <c r="A774" s="58" t="s">
        <v>16289</v>
      </c>
      <c r="B774" s="58" t="s">
        <v>296</v>
      </c>
      <c r="C774" s="59">
        <v>46121</v>
      </c>
      <c r="D774" s="58" t="s">
        <v>17878</v>
      </c>
      <c r="E774" s="55">
        <v>46126</v>
      </c>
      <c r="F774" s="58" t="s">
        <v>17879</v>
      </c>
      <c r="G774" s="58" t="s">
        <v>17880</v>
      </c>
      <c r="H774" s="69">
        <v>1026170</v>
      </c>
      <c r="I774" s="63">
        <v>0</v>
      </c>
      <c r="J774" s="69">
        <v>82094</v>
      </c>
      <c r="K774" s="70">
        <v>1108264</v>
      </c>
      <c r="L774" s="64" t="s">
        <v>17236</v>
      </c>
      <c r="M774" s="6">
        <v>46167</v>
      </c>
      <c r="N774" s="72"/>
      <c r="O774" s="32">
        <f>IF(Table1[[#This Row],[Phân loại]]="Tồn đầu kỳ",Table1[[#This Row],[Tổng giá trị]],0)</f>
        <v>0</v>
      </c>
      <c r="P774" s="7">
        <f>IF(Table1[[#This Row],[Số còn phải thu ĐK]]&lt;&gt;0,0,IF(Table1[[#This Row],[Phân loại]]="Bán hàng",Table1[[#This Row],[Tổng giá trị]],-Table1[[#This Row],[Tổng giá trị]]))</f>
        <v>1108264</v>
      </c>
      <c r="Q774" s="32">
        <f>IF(M774&lt;&gt;"",IF(O774&lt;&gt;0,O774,P774),0)</f>
        <v>1108264</v>
      </c>
      <c r="R774" s="7">
        <f>Table1[[#This Row],[Số còn phải thu ĐK]]+Table1[[#This Row],[Giá Trị HD sau CK]]-Table1[[#This Row],[Số tiền đã thu]]</f>
        <v>0</v>
      </c>
      <c r="S774" s="6">
        <f>IF(Table1[[#This Row],[Ngày hóa đơn]]&lt;&gt;"",Table1[[#This Row],[Ngày hóa đơn]],IF(Table1[[#This Row],[Ngày hạch toán]]&lt;&gt;"",Table1[[#This Row],[Ngày hạch toán]],""))</f>
        <v>46126</v>
      </c>
      <c r="T774" s="7"/>
      <c r="U774" s="6">
        <f>IF(Table1[[#This Row],[Ngày tính CN]]="","",S774+T774)</f>
        <v>46126</v>
      </c>
      <c r="V774" s="32">
        <f ca="1">IF(Table1[[#This Row],[Hạn thanh toán]]="","",IF((U774-NOW())&lt;0,0,(U774-NOW())))</f>
        <v>0</v>
      </c>
      <c r="W774" s="32"/>
      <c r="X774" s="32" t="str">
        <f ca="1">IF(OR(U774="",R774=0),"",IF((U774-NOW())&lt;0,-(U774-NOW()),0))</f>
        <v/>
      </c>
      <c r="Y774" s="2" t="str">
        <f>IF(R774=0,"Đã thanh toán",IF(X774="","",IF(X774&lt;=0,"Chưa đến hạn thanh toán",IF(X774&lt;=30,"Nợ quá hạn 30 ngày",IF(X774&lt;=60,"Nợ quá hạn từ 30 ngày đến 60 ngày",IF(X774&lt;=90,"Nợ quá hạn từ 60 ngày đến 90 ngày",IF(X774&lt;=120,"Nợ quá hạn từ 90 ngày đến 120 ngày","Nợ quá hạn hơn 120 ngày có khả năng mất thanh toán")))))))</f>
        <v>Đã thanh toán</v>
      </c>
      <c r="Z774" s="42">
        <f>IF(S774="","",S774)</f>
        <v>46126</v>
      </c>
      <c r="AA774" s="42">
        <f>IF(M774="","",M774)</f>
        <v>46167</v>
      </c>
      <c r="AD774" s="2" t="str">
        <f>VLOOKUP($A774,MA_KH!$A:$Q,MA_KH!O$1,0)</f>
        <v>MEGA</v>
      </c>
      <c r="AE774" s="2" t="str">
        <f>VLOOKUP($A774,MA_KH!$A:$Q,MA_KH!P$1,0)</f>
        <v>CÔNG TY TNHH MM MEGA MARKET (VIỆT NAM)</v>
      </c>
    </row>
    <row r="775" spans="1:31" ht="25.5" customHeight="1">
      <c r="A775" s="58" t="s">
        <v>16302</v>
      </c>
      <c r="B775" s="58" t="s">
        <v>7251</v>
      </c>
      <c r="C775" s="59">
        <v>46121</v>
      </c>
      <c r="D775" s="58" t="s">
        <v>18112</v>
      </c>
      <c r="E775" s="55">
        <v>46121</v>
      </c>
      <c r="F775" s="101" t="s">
        <v>18885</v>
      </c>
      <c r="G775" s="58" t="s">
        <v>18113</v>
      </c>
      <c r="H775" s="69">
        <v>1658222</v>
      </c>
      <c r="I775" s="63">
        <v>0</v>
      </c>
      <c r="J775" s="69">
        <v>132658</v>
      </c>
      <c r="K775" s="70">
        <v>1790880</v>
      </c>
      <c r="L775" s="71" t="s">
        <v>17238</v>
      </c>
      <c r="M775" s="6">
        <v>46167</v>
      </c>
      <c r="N775" s="72"/>
      <c r="O775" s="32">
        <f>IF(Table1[[#This Row],[Phân loại]]="Tồn đầu kỳ",Table1[[#This Row],[Tổng giá trị]],0)</f>
        <v>0</v>
      </c>
      <c r="P775" s="7">
        <f>IF(Table1[[#This Row],[Số còn phải thu ĐK]]&lt;&gt;0,0,IF(Table1[[#This Row],[Phân loại]]="Bán hàng",Table1[[#This Row],[Tổng giá trị]],-Table1[[#This Row],[Tổng giá trị]]))</f>
        <v>-1790880</v>
      </c>
      <c r="Q775" s="32">
        <f>IF(M775&lt;&gt;"",IF(O775&lt;&gt;0,O775,P775),0)</f>
        <v>-1790880</v>
      </c>
      <c r="R775" s="7">
        <f>Table1[[#This Row],[Số còn phải thu ĐK]]+Table1[[#This Row],[Giá Trị HD sau CK]]-Table1[[#This Row],[Số tiền đã thu]]</f>
        <v>0</v>
      </c>
      <c r="S775" s="6">
        <f>IF(Table1[[#This Row],[Ngày hóa đơn]]&lt;&gt;"",Table1[[#This Row],[Ngày hóa đơn]],IF(Table1[[#This Row],[Ngày hạch toán]]&lt;&gt;"",Table1[[#This Row],[Ngày hạch toán]],""))</f>
        <v>46121</v>
      </c>
      <c r="T775" s="7"/>
      <c r="U775" s="6">
        <f>IF(Table1[[#This Row],[Ngày tính CN]]="","",S775+T775)</f>
        <v>46121</v>
      </c>
      <c r="V775" s="32">
        <f ca="1">IF(Table1[[#This Row],[Hạn thanh toán]]="","",IF((U775-NOW())&lt;0,0,(U775-NOW())))</f>
        <v>0</v>
      </c>
      <c r="W775" s="32"/>
      <c r="X775" s="32" t="str">
        <f ca="1">IF(OR(U775="",R775=0),"",IF((U775-NOW())&lt;0,-(U775-NOW()),0))</f>
        <v/>
      </c>
      <c r="Y775" s="2" t="str">
        <f>IF(R775=0,"Đã thanh toán",IF(X775="","",IF(X775&lt;=0,"Chưa đến hạn thanh toán",IF(X775&lt;=30,"Nợ quá hạn 30 ngày",IF(X775&lt;=60,"Nợ quá hạn từ 30 ngày đến 60 ngày",IF(X775&lt;=90,"Nợ quá hạn từ 60 ngày đến 90 ngày",IF(X775&lt;=120,"Nợ quá hạn từ 90 ngày đến 120 ngày","Nợ quá hạn hơn 120 ngày có khả năng mất thanh toán")))))))</f>
        <v>Đã thanh toán</v>
      </c>
      <c r="Z775" s="42">
        <f>IF(S775="","",S775)</f>
        <v>46121</v>
      </c>
      <c r="AA775" s="42">
        <f>IF(M775="","",M775)</f>
        <v>46167</v>
      </c>
      <c r="AD775" s="2" t="str">
        <f>VLOOKUP($A775,MA_KH!$A:$Q,MA_KH!O$1,0)</f>
        <v>MEGA</v>
      </c>
      <c r="AE775" s="2" t="str">
        <f>VLOOKUP($A775,MA_KH!$A:$Q,MA_KH!P$1,0)</f>
        <v>CÔNG TY TNHH MM MEGA MARKET (VIỆT NAM)</v>
      </c>
    </row>
    <row r="776" spans="1:31" ht="25.5" customHeight="1">
      <c r="A776" s="54" t="s">
        <v>16299</v>
      </c>
      <c r="B776" s="54" t="s">
        <v>190</v>
      </c>
      <c r="C776" s="55">
        <v>46122</v>
      </c>
      <c r="D776" s="54" t="s">
        <v>17881</v>
      </c>
      <c r="E776" s="55">
        <v>46123</v>
      </c>
      <c r="F776" s="54" t="s">
        <v>17882</v>
      </c>
      <c r="G776" s="54" t="s">
        <v>17883</v>
      </c>
      <c r="H776" s="67">
        <v>5453860</v>
      </c>
      <c r="I776" s="63">
        <v>0</v>
      </c>
      <c r="J776" s="67">
        <v>436309</v>
      </c>
      <c r="K776" s="68">
        <v>5890169</v>
      </c>
      <c r="L776" s="64" t="s">
        <v>17236</v>
      </c>
      <c r="M776" s="6">
        <v>46167</v>
      </c>
      <c r="N776" s="72"/>
      <c r="O776" s="32">
        <f>IF(Table1[[#This Row],[Phân loại]]="Tồn đầu kỳ",Table1[[#This Row],[Tổng giá trị]],0)</f>
        <v>0</v>
      </c>
      <c r="P776" s="7">
        <f>IF(Table1[[#This Row],[Số còn phải thu ĐK]]&lt;&gt;0,0,IF(Table1[[#This Row],[Phân loại]]="Bán hàng",Table1[[#This Row],[Tổng giá trị]],-Table1[[#This Row],[Tổng giá trị]]))</f>
        <v>5890169</v>
      </c>
      <c r="Q776" s="32">
        <f>IF(M776&lt;&gt;"",IF(O776&lt;&gt;0,O776,P776),0)</f>
        <v>5890169</v>
      </c>
      <c r="R776" s="7">
        <f>Table1[[#This Row],[Số còn phải thu ĐK]]+Table1[[#This Row],[Giá Trị HD sau CK]]-Table1[[#This Row],[Số tiền đã thu]]</f>
        <v>0</v>
      </c>
      <c r="S776" s="6">
        <f>IF(Table1[[#This Row],[Ngày hóa đơn]]&lt;&gt;"",Table1[[#This Row],[Ngày hóa đơn]],IF(Table1[[#This Row],[Ngày hạch toán]]&lt;&gt;"",Table1[[#This Row],[Ngày hạch toán]],""))</f>
        <v>46123</v>
      </c>
      <c r="T776" s="7"/>
      <c r="U776" s="6">
        <f>IF(Table1[[#This Row],[Ngày tính CN]]="","",S776+T776)</f>
        <v>46123</v>
      </c>
      <c r="V776" s="32">
        <f ca="1">IF(Table1[[#This Row],[Hạn thanh toán]]="","",IF((U776-NOW())&lt;0,0,(U776-NOW())))</f>
        <v>0</v>
      </c>
      <c r="W776" s="32"/>
      <c r="X776" s="32" t="str">
        <f ca="1">IF(OR(U776="",R776=0),"",IF((U776-NOW())&lt;0,-(U776-NOW()),0))</f>
        <v/>
      </c>
      <c r="Y776" s="2" t="str">
        <f>IF(R776=0,"Đã thanh toán",IF(X776="","",IF(X776&lt;=0,"Chưa đến hạn thanh toán",IF(X776&lt;=30,"Nợ quá hạn 30 ngày",IF(X776&lt;=60,"Nợ quá hạn từ 30 ngày đến 60 ngày",IF(X776&lt;=90,"Nợ quá hạn từ 60 ngày đến 90 ngày",IF(X776&lt;=120,"Nợ quá hạn từ 90 ngày đến 120 ngày","Nợ quá hạn hơn 120 ngày có khả năng mất thanh toán")))))))</f>
        <v>Đã thanh toán</v>
      </c>
      <c r="Z776" s="42">
        <f>IF(S776="","",S776)</f>
        <v>46123</v>
      </c>
      <c r="AA776" s="42">
        <f>IF(M776="","",M776)</f>
        <v>46167</v>
      </c>
      <c r="AD776" s="2" t="str">
        <f>VLOOKUP($A776,MA_KH!$A:$Q,MA_KH!O$1,0)</f>
        <v>MEGA</v>
      </c>
      <c r="AE776" s="2" t="str">
        <f>VLOOKUP($A776,MA_KH!$A:$Q,MA_KH!P$1,0)</f>
        <v>CÔNG TY TNHH MM MEGA MARKET (VIỆT NAM)</v>
      </c>
    </row>
    <row r="777" spans="1:31" ht="25.5" customHeight="1">
      <c r="A777" s="58" t="s">
        <v>16299</v>
      </c>
      <c r="B777" s="58" t="s">
        <v>190</v>
      </c>
      <c r="C777" s="59">
        <v>46122</v>
      </c>
      <c r="D777" s="58" t="s">
        <v>17884</v>
      </c>
      <c r="E777" s="55">
        <v>46123</v>
      </c>
      <c r="F777" s="58" t="s">
        <v>17885</v>
      </c>
      <c r="G777" s="58" t="s">
        <v>17886</v>
      </c>
      <c r="H777" s="69">
        <v>16736350</v>
      </c>
      <c r="I777" s="63">
        <v>0</v>
      </c>
      <c r="J777" s="69">
        <v>1338908</v>
      </c>
      <c r="K777" s="70">
        <v>18075258</v>
      </c>
      <c r="L777" s="64" t="s">
        <v>17236</v>
      </c>
      <c r="M777" s="6">
        <v>46167</v>
      </c>
      <c r="N777" s="72"/>
      <c r="O777" s="32">
        <f>IF(Table1[[#This Row],[Phân loại]]="Tồn đầu kỳ",Table1[[#This Row],[Tổng giá trị]],0)</f>
        <v>0</v>
      </c>
      <c r="P777" s="7">
        <f>IF(Table1[[#This Row],[Số còn phải thu ĐK]]&lt;&gt;0,0,IF(Table1[[#This Row],[Phân loại]]="Bán hàng",Table1[[#This Row],[Tổng giá trị]],-Table1[[#This Row],[Tổng giá trị]]))</f>
        <v>18075258</v>
      </c>
      <c r="Q777" s="32">
        <f>IF(M777&lt;&gt;"",IF(O777&lt;&gt;0,O777,P777),0)</f>
        <v>18075258</v>
      </c>
      <c r="R777" s="7">
        <f>Table1[[#This Row],[Số còn phải thu ĐK]]+Table1[[#This Row],[Giá Trị HD sau CK]]-Table1[[#This Row],[Số tiền đã thu]]</f>
        <v>0</v>
      </c>
      <c r="S777" s="6">
        <f>IF(Table1[[#This Row],[Ngày hóa đơn]]&lt;&gt;"",Table1[[#This Row],[Ngày hóa đơn]],IF(Table1[[#This Row],[Ngày hạch toán]]&lt;&gt;"",Table1[[#This Row],[Ngày hạch toán]],""))</f>
        <v>46123</v>
      </c>
      <c r="T777" s="7"/>
      <c r="U777" s="6">
        <f>IF(Table1[[#This Row],[Ngày tính CN]]="","",S777+T777)</f>
        <v>46123</v>
      </c>
      <c r="V777" s="32">
        <f ca="1">IF(Table1[[#This Row],[Hạn thanh toán]]="","",IF((U777-NOW())&lt;0,0,(U777-NOW())))</f>
        <v>0</v>
      </c>
      <c r="W777" s="32"/>
      <c r="X777" s="32" t="str">
        <f ca="1">IF(OR(U777="",R777=0),"",IF((U777-NOW())&lt;0,-(U777-NOW()),0))</f>
        <v/>
      </c>
      <c r="Y777" s="2" t="str">
        <f>IF(R777=0,"Đã thanh toán",IF(X777="","",IF(X777&lt;=0,"Chưa đến hạn thanh toán",IF(X777&lt;=30,"Nợ quá hạn 30 ngày",IF(X777&lt;=60,"Nợ quá hạn từ 30 ngày đến 60 ngày",IF(X777&lt;=90,"Nợ quá hạn từ 60 ngày đến 90 ngày",IF(X777&lt;=120,"Nợ quá hạn từ 90 ngày đến 120 ngày","Nợ quá hạn hơn 120 ngày có khả năng mất thanh toán")))))))</f>
        <v>Đã thanh toán</v>
      </c>
      <c r="Z777" s="42">
        <f>IF(S777="","",S777)</f>
        <v>46123</v>
      </c>
      <c r="AA777" s="42">
        <f>IF(M777="","",M777)</f>
        <v>46167</v>
      </c>
      <c r="AD777" s="2" t="str">
        <f>VLOOKUP($A777,MA_KH!$A:$Q,MA_KH!O$1,0)</f>
        <v>MEGA</v>
      </c>
      <c r="AE777" s="2" t="str">
        <f>VLOOKUP($A777,MA_KH!$A:$Q,MA_KH!P$1,0)</f>
        <v>CÔNG TY TNHH MM MEGA MARKET (VIỆT NAM)</v>
      </c>
    </row>
    <row r="778" spans="1:31" ht="25.5" customHeight="1">
      <c r="A778" s="54" t="s">
        <v>16299</v>
      </c>
      <c r="B778" s="54" t="s">
        <v>190</v>
      </c>
      <c r="C778" s="55">
        <v>46122</v>
      </c>
      <c r="D778" s="54" t="s">
        <v>17887</v>
      </c>
      <c r="E778" s="55">
        <v>46123</v>
      </c>
      <c r="F778" s="54" t="s">
        <v>17888</v>
      </c>
      <c r="G778" s="54" t="s">
        <v>17889</v>
      </c>
      <c r="H778" s="67">
        <v>700000</v>
      </c>
      <c r="I778" s="63">
        <v>0</v>
      </c>
      <c r="J778" s="67">
        <v>56000</v>
      </c>
      <c r="K778" s="68">
        <v>756000</v>
      </c>
      <c r="L778" s="64" t="s">
        <v>17236</v>
      </c>
      <c r="M778" s="6">
        <v>46167</v>
      </c>
      <c r="N778" s="72"/>
      <c r="O778" s="32">
        <f>IF(Table1[[#This Row],[Phân loại]]="Tồn đầu kỳ",Table1[[#This Row],[Tổng giá trị]],0)</f>
        <v>0</v>
      </c>
      <c r="P778" s="7">
        <f>IF(Table1[[#This Row],[Số còn phải thu ĐK]]&lt;&gt;0,0,IF(Table1[[#This Row],[Phân loại]]="Bán hàng",Table1[[#This Row],[Tổng giá trị]],-Table1[[#This Row],[Tổng giá trị]]))</f>
        <v>756000</v>
      </c>
      <c r="Q778" s="32">
        <f>IF(M778&lt;&gt;"",IF(O778&lt;&gt;0,O778,P778),0)</f>
        <v>756000</v>
      </c>
      <c r="R778" s="7">
        <f>Table1[[#This Row],[Số còn phải thu ĐK]]+Table1[[#This Row],[Giá Trị HD sau CK]]-Table1[[#This Row],[Số tiền đã thu]]</f>
        <v>0</v>
      </c>
      <c r="S778" s="6">
        <f>IF(Table1[[#This Row],[Ngày hóa đơn]]&lt;&gt;"",Table1[[#This Row],[Ngày hóa đơn]],IF(Table1[[#This Row],[Ngày hạch toán]]&lt;&gt;"",Table1[[#This Row],[Ngày hạch toán]],""))</f>
        <v>46123</v>
      </c>
      <c r="T778" s="7"/>
      <c r="U778" s="6">
        <f>IF(Table1[[#This Row],[Ngày tính CN]]="","",S778+T778)</f>
        <v>46123</v>
      </c>
      <c r="V778" s="32">
        <f ca="1">IF(Table1[[#This Row],[Hạn thanh toán]]="","",IF((U778-NOW())&lt;0,0,(U778-NOW())))</f>
        <v>0</v>
      </c>
      <c r="W778" s="32"/>
      <c r="X778" s="32" t="str">
        <f ca="1">IF(OR(U778="",R778=0),"",IF((U778-NOW())&lt;0,-(U778-NOW()),0))</f>
        <v/>
      </c>
      <c r="Y778" s="2" t="str">
        <f>IF(R778=0,"Đã thanh toán",IF(X778="","",IF(X778&lt;=0,"Chưa đến hạn thanh toán",IF(X778&lt;=30,"Nợ quá hạn 30 ngày",IF(X778&lt;=60,"Nợ quá hạn từ 30 ngày đến 60 ngày",IF(X778&lt;=90,"Nợ quá hạn từ 60 ngày đến 90 ngày",IF(X778&lt;=120,"Nợ quá hạn từ 90 ngày đến 120 ngày","Nợ quá hạn hơn 120 ngày có khả năng mất thanh toán")))))))</f>
        <v>Đã thanh toán</v>
      </c>
      <c r="Z778" s="42">
        <f>IF(S778="","",S778)</f>
        <v>46123</v>
      </c>
      <c r="AA778" s="42">
        <f>IF(M778="","",M778)</f>
        <v>46167</v>
      </c>
      <c r="AD778" s="2" t="str">
        <f>VLOOKUP($A778,MA_KH!$A:$Q,MA_KH!O$1,0)</f>
        <v>MEGA</v>
      </c>
      <c r="AE778" s="2" t="str">
        <f>VLOOKUP($A778,MA_KH!$A:$Q,MA_KH!P$1,0)</f>
        <v>CÔNG TY TNHH MM MEGA MARKET (VIỆT NAM)</v>
      </c>
    </row>
    <row r="779" spans="1:31" ht="25.5" customHeight="1">
      <c r="A779" s="54" t="s">
        <v>16299</v>
      </c>
      <c r="B779" s="54" t="s">
        <v>190</v>
      </c>
      <c r="C779" s="55">
        <v>46122</v>
      </c>
      <c r="D779" s="54" t="s">
        <v>17890</v>
      </c>
      <c r="E779" s="55">
        <v>46126</v>
      </c>
      <c r="F779" s="54" t="s">
        <v>17891</v>
      </c>
      <c r="G779" s="54" t="s">
        <v>17892</v>
      </c>
      <c r="H779" s="67">
        <v>2717380</v>
      </c>
      <c r="I779" s="63">
        <v>0</v>
      </c>
      <c r="J779" s="67">
        <v>217390</v>
      </c>
      <c r="K779" s="68">
        <v>2934770</v>
      </c>
      <c r="L779" s="64" t="s">
        <v>17236</v>
      </c>
      <c r="M779" s="6">
        <v>46167</v>
      </c>
      <c r="N779" s="72"/>
      <c r="O779" s="32">
        <f>IF(Table1[[#This Row],[Phân loại]]="Tồn đầu kỳ",Table1[[#This Row],[Tổng giá trị]],0)</f>
        <v>0</v>
      </c>
      <c r="P779" s="7">
        <f>IF(Table1[[#This Row],[Số còn phải thu ĐK]]&lt;&gt;0,0,IF(Table1[[#This Row],[Phân loại]]="Bán hàng",Table1[[#This Row],[Tổng giá trị]],-Table1[[#This Row],[Tổng giá trị]]))</f>
        <v>2934770</v>
      </c>
      <c r="Q779" s="32">
        <f>IF(M779&lt;&gt;"",IF(O779&lt;&gt;0,O779,P779),0)</f>
        <v>2934770</v>
      </c>
      <c r="R779" s="7">
        <f>Table1[[#This Row],[Số còn phải thu ĐK]]+Table1[[#This Row],[Giá Trị HD sau CK]]-Table1[[#This Row],[Số tiền đã thu]]</f>
        <v>0</v>
      </c>
      <c r="S779" s="6">
        <f>IF(Table1[[#This Row],[Ngày hóa đơn]]&lt;&gt;"",Table1[[#This Row],[Ngày hóa đơn]],IF(Table1[[#This Row],[Ngày hạch toán]]&lt;&gt;"",Table1[[#This Row],[Ngày hạch toán]],""))</f>
        <v>46126</v>
      </c>
      <c r="T779" s="7"/>
      <c r="U779" s="6">
        <f>IF(Table1[[#This Row],[Ngày tính CN]]="","",S779+T779)</f>
        <v>46126</v>
      </c>
      <c r="V779" s="32">
        <f ca="1">IF(Table1[[#This Row],[Hạn thanh toán]]="","",IF((U779-NOW())&lt;0,0,(U779-NOW())))</f>
        <v>0</v>
      </c>
      <c r="W779" s="32"/>
      <c r="X779" s="32" t="str">
        <f ca="1">IF(OR(U779="",R779=0),"",IF((U779-NOW())&lt;0,-(U779-NOW()),0))</f>
        <v/>
      </c>
      <c r="Y779" s="2" t="str">
        <f>IF(R779=0,"Đã thanh toán",IF(X779="","",IF(X779&lt;=0,"Chưa đến hạn thanh toán",IF(X779&lt;=30,"Nợ quá hạn 30 ngày",IF(X779&lt;=60,"Nợ quá hạn từ 30 ngày đến 60 ngày",IF(X779&lt;=90,"Nợ quá hạn từ 60 ngày đến 90 ngày",IF(X779&lt;=120,"Nợ quá hạn từ 90 ngày đến 120 ngày","Nợ quá hạn hơn 120 ngày có khả năng mất thanh toán")))))))</f>
        <v>Đã thanh toán</v>
      </c>
      <c r="Z779" s="42">
        <f>IF(S779="","",S779)</f>
        <v>46126</v>
      </c>
      <c r="AA779" s="42">
        <f>IF(M779="","",M779)</f>
        <v>46167</v>
      </c>
      <c r="AD779" s="2" t="str">
        <f>VLOOKUP($A779,MA_KH!$A:$Q,MA_KH!O$1,0)</f>
        <v>MEGA</v>
      </c>
      <c r="AE779" s="2" t="str">
        <f>VLOOKUP($A779,MA_KH!$A:$Q,MA_KH!P$1,0)</f>
        <v>CÔNG TY TNHH MM MEGA MARKET (VIỆT NAM)</v>
      </c>
    </row>
    <row r="780" spans="1:31" ht="25.5" customHeight="1">
      <c r="A780" s="58" t="s">
        <v>16299</v>
      </c>
      <c r="B780" s="58" t="s">
        <v>190</v>
      </c>
      <c r="C780" s="59">
        <v>46122</v>
      </c>
      <c r="D780" s="58" t="s">
        <v>17893</v>
      </c>
      <c r="E780" s="55">
        <v>46126</v>
      </c>
      <c r="F780" s="58" t="s">
        <v>17894</v>
      </c>
      <c r="G780" s="58" t="s">
        <v>17895</v>
      </c>
      <c r="H780" s="69">
        <v>1026170</v>
      </c>
      <c r="I780" s="63">
        <v>0</v>
      </c>
      <c r="J780" s="69">
        <v>82094</v>
      </c>
      <c r="K780" s="70">
        <v>1108264</v>
      </c>
      <c r="L780" s="64" t="s">
        <v>17236</v>
      </c>
      <c r="M780" s="6">
        <v>46167</v>
      </c>
      <c r="N780" s="72"/>
      <c r="O780" s="32">
        <f>IF(Table1[[#This Row],[Phân loại]]="Tồn đầu kỳ",Table1[[#This Row],[Tổng giá trị]],0)</f>
        <v>0</v>
      </c>
      <c r="P780" s="7">
        <f>IF(Table1[[#This Row],[Số còn phải thu ĐK]]&lt;&gt;0,0,IF(Table1[[#This Row],[Phân loại]]="Bán hàng",Table1[[#This Row],[Tổng giá trị]],-Table1[[#This Row],[Tổng giá trị]]))</f>
        <v>1108264</v>
      </c>
      <c r="Q780" s="32">
        <f>IF(M780&lt;&gt;"",IF(O780&lt;&gt;0,O780,P780),0)</f>
        <v>1108264</v>
      </c>
      <c r="R780" s="7">
        <f>Table1[[#This Row],[Số còn phải thu ĐK]]+Table1[[#This Row],[Giá Trị HD sau CK]]-Table1[[#This Row],[Số tiền đã thu]]</f>
        <v>0</v>
      </c>
      <c r="S780" s="6">
        <f>IF(Table1[[#This Row],[Ngày hóa đơn]]&lt;&gt;"",Table1[[#This Row],[Ngày hóa đơn]],IF(Table1[[#This Row],[Ngày hạch toán]]&lt;&gt;"",Table1[[#This Row],[Ngày hạch toán]],""))</f>
        <v>46126</v>
      </c>
      <c r="T780" s="7"/>
      <c r="U780" s="6">
        <f>IF(Table1[[#This Row],[Ngày tính CN]]="","",S780+T780)</f>
        <v>46126</v>
      </c>
      <c r="V780" s="32">
        <f ca="1">IF(Table1[[#This Row],[Hạn thanh toán]]="","",IF((U780-NOW())&lt;0,0,(U780-NOW())))</f>
        <v>0</v>
      </c>
      <c r="W780" s="32"/>
      <c r="X780" s="32" t="str">
        <f ca="1">IF(OR(U780="",R780=0),"",IF((U780-NOW())&lt;0,-(U780-NOW()),0))</f>
        <v/>
      </c>
      <c r="Y780" s="2" t="str">
        <f>IF(R780=0,"Đã thanh toán",IF(X780="","",IF(X780&lt;=0,"Chưa đến hạn thanh toán",IF(X780&lt;=30,"Nợ quá hạn 30 ngày",IF(X780&lt;=60,"Nợ quá hạn từ 30 ngày đến 60 ngày",IF(X780&lt;=90,"Nợ quá hạn từ 60 ngày đến 90 ngày",IF(X780&lt;=120,"Nợ quá hạn từ 90 ngày đến 120 ngày","Nợ quá hạn hơn 120 ngày có khả năng mất thanh toán")))))))</f>
        <v>Đã thanh toán</v>
      </c>
      <c r="Z780" s="42">
        <f>IF(S780="","",S780)</f>
        <v>46126</v>
      </c>
      <c r="AA780" s="42">
        <f>IF(M780="","",M780)</f>
        <v>46167</v>
      </c>
      <c r="AD780" s="2" t="str">
        <f>VLOOKUP($A780,MA_KH!$A:$Q,MA_KH!O$1,0)</f>
        <v>MEGA</v>
      </c>
      <c r="AE780" s="2" t="str">
        <f>VLOOKUP($A780,MA_KH!$A:$Q,MA_KH!P$1,0)</f>
        <v>CÔNG TY TNHH MM MEGA MARKET (VIỆT NAM)</v>
      </c>
    </row>
    <row r="781" spans="1:31" ht="25.5" customHeight="1">
      <c r="A781" s="54" t="s">
        <v>16299</v>
      </c>
      <c r="B781" s="54" t="s">
        <v>190</v>
      </c>
      <c r="C781" s="55">
        <v>46122</v>
      </c>
      <c r="D781" s="54" t="s">
        <v>18165</v>
      </c>
      <c r="E781" s="55">
        <v>46122</v>
      </c>
      <c r="F781" s="54" t="s">
        <v>18166</v>
      </c>
      <c r="G781" s="54" t="s">
        <v>21071</v>
      </c>
      <c r="H781" s="67">
        <v>21922649</v>
      </c>
      <c r="I781" s="63">
        <v>0</v>
      </c>
      <c r="J781" s="67">
        <v>0</v>
      </c>
      <c r="K781" s="68">
        <v>21922649</v>
      </c>
      <c r="L781" s="71" t="s">
        <v>17237</v>
      </c>
      <c r="M781" s="6">
        <v>46136</v>
      </c>
      <c r="N781" s="72"/>
      <c r="O781" s="32">
        <f>IF(Table1[[#This Row],[Phân loại]]="Tồn đầu kỳ",Table1[[#This Row],[Tổng giá trị]],0)</f>
        <v>0</v>
      </c>
      <c r="P781" s="7">
        <f>IF(Table1[[#This Row],[Số còn phải thu ĐK]]&lt;&gt;0,0,IF(Table1[[#This Row],[Phân loại]]="Bán hàng",Table1[[#This Row],[Tổng giá trị]],-Table1[[#This Row],[Tổng giá trị]]))</f>
        <v>-21922649</v>
      </c>
      <c r="Q781" s="32">
        <f>IF(M781&lt;&gt;"",IF(O781&lt;&gt;0,O781,P781),0)</f>
        <v>-21922649</v>
      </c>
      <c r="R781" s="7">
        <f>Table1[[#This Row],[Số còn phải thu ĐK]]+Table1[[#This Row],[Giá Trị HD sau CK]]-Table1[[#This Row],[Số tiền đã thu]]</f>
        <v>0</v>
      </c>
      <c r="S781" s="6">
        <f>IF(Table1[[#This Row],[Ngày hóa đơn]]&lt;&gt;"",Table1[[#This Row],[Ngày hóa đơn]],IF(Table1[[#This Row],[Ngày hạch toán]]&lt;&gt;"",Table1[[#This Row],[Ngày hạch toán]],""))</f>
        <v>46122</v>
      </c>
      <c r="T781" s="7"/>
      <c r="U781" s="6">
        <f>IF(Table1[[#This Row],[Ngày tính CN]]="","",S781+T781)</f>
        <v>46122</v>
      </c>
      <c r="V781" s="32">
        <f ca="1">IF(Table1[[#This Row],[Hạn thanh toán]]="","",IF((U781-NOW())&lt;0,0,(U781-NOW())))</f>
        <v>0</v>
      </c>
      <c r="W781" s="32"/>
      <c r="X781" s="32" t="str">
        <f ca="1">IF(OR(U781="",R781=0),"",IF((U781-NOW())&lt;0,-(U781-NOW()),0))</f>
        <v/>
      </c>
      <c r="Y781" s="2" t="str">
        <f>IF(R781=0,"Đã thanh toán",IF(X781="","",IF(X781&lt;=0,"Chưa đến hạn thanh toán",IF(X781&lt;=30,"Nợ quá hạn 30 ngày",IF(X781&lt;=60,"Nợ quá hạn từ 30 ngày đến 60 ngày",IF(X781&lt;=90,"Nợ quá hạn từ 60 ngày đến 90 ngày",IF(X781&lt;=120,"Nợ quá hạn từ 90 ngày đến 120 ngày","Nợ quá hạn hơn 120 ngày có khả năng mất thanh toán")))))))</f>
        <v>Đã thanh toán</v>
      </c>
      <c r="Z781" s="42">
        <f>IF(S781="","",S781)</f>
        <v>46122</v>
      </c>
      <c r="AA781" s="42">
        <f>IF(M781="","",M781)</f>
        <v>46136</v>
      </c>
      <c r="AD781" s="2" t="str">
        <f>VLOOKUP($A781,MA_KH!$A:$Q,MA_KH!O$1,0)</f>
        <v>MEGA</v>
      </c>
      <c r="AE781" s="2" t="str">
        <f>VLOOKUP($A781,MA_KH!$A:$Q,MA_KH!P$1,0)</f>
        <v>CÔNG TY TNHH MM MEGA MARKET (VIỆT NAM)</v>
      </c>
    </row>
    <row r="782" spans="1:31" ht="25.5" customHeight="1">
      <c r="A782" s="58" t="s">
        <v>16294</v>
      </c>
      <c r="B782" s="58" t="s">
        <v>259</v>
      </c>
      <c r="C782" s="59">
        <v>46123</v>
      </c>
      <c r="D782" s="58" t="s">
        <v>17896</v>
      </c>
      <c r="E782" s="55">
        <v>46126</v>
      </c>
      <c r="F782" s="58" t="s">
        <v>17897</v>
      </c>
      <c r="G782" s="58" t="s">
        <v>17898</v>
      </c>
      <c r="H782" s="69">
        <v>1026170</v>
      </c>
      <c r="I782" s="63">
        <v>0</v>
      </c>
      <c r="J782" s="69">
        <v>82094</v>
      </c>
      <c r="K782" s="70">
        <v>1108264</v>
      </c>
      <c r="L782" s="64" t="s">
        <v>17236</v>
      </c>
      <c r="M782" s="6">
        <v>46167</v>
      </c>
      <c r="N782" s="72"/>
      <c r="O782" s="32">
        <f>IF(Table1[[#This Row],[Phân loại]]="Tồn đầu kỳ",Table1[[#This Row],[Tổng giá trị]],0)</f>
        <v>0</v>
      </c>
      <c r="P782" s="7">
        <f>IF(Table1[[#This Row],[Số còn phải thu ĐK]]&lt;&gt;0,0,IF(Table1[[#This Row],[Phân loại]]="Bán hàng",Table1[[#This Row],[Tổng giá trị]],-Table1[[#This Row],[Tổng giá trị]]))</f>
        <v>1108264</v>
      </c>
      <c r="Q782" s="32">
        <f>IF(M782&lt;&gt;"",IF(O782&lt;&gt;0,O782,P782),0)</f>
        <v>1108264</v>
      </c>
      <c r="R782" s="7">
        <f>Table1[[#This Row],[Số còn phải thu ĐK]]+Table1[[#This Row],[Giá Trị HD sau CK]]-Table1[[#This Row],[Số tiền đã thu]]</f>
        <v>0</v>
      </c>
      <c r="S782" s="6">
        <f>IF(Table1[[#This Row],[Ngày hóa đơn]]&lt;&gt;"",Table1[[#This Row],[Ngày hóa đơn]],IF(Table1[[#This Row],[Ngày hạch toán]]&lt;&gt;"",Table1[[#This Row],[Ngày hạch toán]],""))</f>
        <v>46126</v>
      </c>
      <c r="T782" s="7"/>
      <c r="U782" s="6">
        <f>IF(Table1[[#This Row],[Ngày tính CN]]="","",S782+T782)</f>
        <v>46126</v>
      </c>
      <c r="V782" s="32">
        <f ca="1">IF(Table1[[#This Row],[Hạn thanh toán]]="","",IF((U782-NOW())&lt;0,0,(U782-NOW())))</f>
        <v>0</v>
      </c>
      <c r="W782" s="32"/>
      <c r="X782" s="32" t="str">
        <f ca="1">IF(OR(U782="",R782=0),"",IF((U782-NOW())&lt;0,-(U782-NOW()),0))</f>
        <v/>
      </c>
      <c r="Y782" s="2" t="str">
        <f>IF(R782=0,"Đã thanh toán",IF(X782="","",IF(X782&lt;=0,"Chưa đến hạn thanh toán",IF(X782&lt;=30,"Nợ quá hạn 30 ngày",IF(X782&lt;=60,"Nợ quá hạn từ 30 ngày đến 60 ngày",IF(X782&lt;=90,"Nợ quá hạn từ 60 ngày đến 90 ngày",IF(X782&lt;=120,"Nợ quá hạn từ 90 ngày đến 120 ngày","Nợ quá hạn hơn 120 ngày có khả năng mất thanh toán")))))))</f>
        <v>Đã thanh toán</v>
      </c>
      <c r="Z782" s="42">
        <f>IF(S782="","",S782)</f>
        <v>46126</v>
      </c>
      <c r="AA782" s="42">
        <f>IF(M782="","",M782)</f>
        <v>46167</v>
      </c>
      <c r="AD782" s="2" t="str">
        <f>VLOOKUP($A782,MA_KH!$A:$Q,MA_KH!O$1,0)</f>
        <v>MEGA</v>
      </c>
      <c r="AE782" s="2" t="str">
        <f>VLOOKUP($A782,MA_KH!$A:$Q,MA_KH!P$1,0)</f>
        <v>CÔNG TY TNHH MM MEGA MARKET (VIỆT NAM)</v>
      </c>
    </row>
    <row r="783" spans="1:31" ht="25.5" customHeight="1">
      <c r="A783" s="54" t="s">
        <v>16306</v>
      </c>
      <c r="B783" s="54" t="s">
        <v>7257</v>
      </c>
      <c r="C783" s="55">
        <v>46123</v>
      </c>
      <c r="D783" s="54" t="s">
        <v>17899</v>
      </c>
      <c r="E783" s="55">
        <v>46136</v>
      </c>
      <c r="F783" s="54" t="s">
        <v>17900</v>
      </c>
      <c r="G783" s="54" t="s">
        <v>17901</v>
      </c>
      <c r="H783" s="67">
        <v>2778550</v>
      </c>
      <c r="I783" s="63">
        <v>0</v>
      </c>
      <c r="J783" s="67">
        <v>222284</v>
      </c>
      <c r="K783" s="68">
        <v>3000834</v>
      </c>
      <c r="L783" s="64" t="s">
        <v>17236</v>
      </c>
      <c r="M783" s="6">
        <v>46167</v>
      </c>
      <c r="N783" s="72"/>
      <c r="O783" s="32">
        <f>IF(Table1[[#This Row],[Phân loại]]="Tồn đầu kỳ",Table1[[#This Row],[Tổng giá trị]],0)</f>
        <v>0</v>
      </c>
      <c r="P783" s="7">
        <f>IF(Table1[[#This Row],[Số còn phải thu ĐK]]&lt;&gt;0,0,IF(Table1[[#This Row],[Phân loại]]="Bán hàng",Table1[[#This Row],[Tổng giá trị]],-Table1[[#This Row],[Tổng giá trị]]))</f>
        <v>3000834</v>
      </c>
      <c r="Q783" s="32">
        <f>IF(M783&lt;&gt;"",IF(O783&lt;&gt;0,O783,P783),0)</f>
        <v>3000834</v>
      </c>
      <c r="R783" s="7">
        <f>Table1[[#This Row],[Số còn phải thu ĐK]]+Table1[[#This Row],[Giá Trị HD sau CK]]-Table1[[#This Row],[Số tiền đã thu]]</f>
        <v>0</v>
      </c>
      <c r="S783" s="6">
        <f>IF(Table1[[#This Row],[Ngày hóa đơn]]&lt;&gt;"",Table1[[#This Row],[Ngày hóa đơn]],IF(Table1[[#This Row],[Ngày hạch toán]]&lt;&gt;"",Table1[[#This Row],[Ngày hạch toán]],""))</f>
        <v>46136</v>
      </c>
      <c r="T783" s="7"/>
      <c r="U783" s="6">
        <f>IF(Table1[[#This Row],[Ngày tính CN]]="","",S783+T783)</f>
        <v>46136</v>
      </c>
      <c r="V783" s="32">
        <f ca="1">IF(Table1[[#This Row],[Hạn thanh toán]]="","",IF((U783-NOW())&lt;0,0,(U783-NOW())))</f>
        <v>0</v>
      </c>
      <c r="W783" s="32"/>
      <c r="X783" s="32" t="str">
        <f ca="1">IF(OR(U783="",R783=0),"",IF((U783-NOW())&lt;0,-(U783-NOW()),0))</f>
        <v/>
      </c>
      <c r="Y783" s="2" t="str">
        <f>IF(R783=0,"Đã thanh toán",IF(X783="","",IF(X783&lt;=0,"Chưa đến hạn thanh toán",IF(X783&lt;=30,"Nợ quá hạn 30 ngày",IF(X783&lt;=60,"Nợ quá hạn từ 30 ngày đến 60 ngày",IF(X783&lt;=90,"Nợ quá hạn từ 60 ngày đến 90 ngày",IF(X783&lt;=120,"Nợ quá hạn từ 90 ngày đến 120 ngày","Nợ quá hạn hơn 120 ngày có khả năng mất thanh toán")))))))</f>
        <v>Đã thanh toán</v>
      </c>
      <c r="Z783" s="42">
        <f>IF(S783="","",S783)</f>
        <v>46136</v>
      </c>
      <c r="AA783" s="42">
        <f>IF(M783="","",M783)</f>
        <v>46167</v>
      </c>
      <c r="AD783" s="2" t="str">
        <f>VLOOKUP($A783,MA_KH!$A:$Q,MA_KH!O$1,0)</f>
        <v>MEGA</v>
      </c>
      <c r="AE783" s="2" t="str">
        <f>VLOOKUP($A783,MA_KH!$A:$Q,MA_KH!P$1,0)</f>
        <v>CÔNG TY TNHH MM MEGA MARKET (VIỆT NAM)</v>
      </c>
    </row>
    <row r="784" spans="1:31" ht="25.5" customHeight="1">
      <c r="A784" s="54" t="s">
        <v>16306</v>
      </c>
      <c r="B784" s="54" t="s">
        <v>7257</v>
      </c>
      <c r="C784" s="55">
        <v>46123</v>
      </c>
      <c r="D784" s="54" t="s">
        <v>17902</v>
      </c>
      <c r="E784" s="55">
        <v>46136</v>
      </c>
      <c r="F784" s="54" t="s">
        <v>17903</v>
      </c>
      <c r="G784" s="54" t="s">
        <v>17904</v>
      </c>
      <c r="H784" s="67">
        <v>1292380</v>
      </c>
      <c r="I784" s="63">
        <v>0</v>
      </c>
      <c r="J784" s="67">
        <v>103390</v>
      </c>
      <c r="K784" s="68">
        <v>1395770</v>
      </c>
      <c r="L784" s="64" t="s">
        <v>17236</v>
      </c>
      <c r="M784" s="6">
        <v>46167</v>
      </c>
      <c r="N784" s="72"/>
      <c r="O784" s="32">
        <f>IF(Table1[[#This Row],[Phân loại]]="Tồn đầu kỳ",Table1[[#This Row],[Tổng giá trị]],0)</f>
        <v>0</v>
      </c>
      <c r="P784" s="7">
        <f>IF(Table1[[#This Row],[Số còn phải thu ĐK]]&lt;&gt;0,0,IF(Table1[[#This Row],[Phân loại]]="Bán hàng",Table1[[#This Row],[Tổng giá trị]],-Table1[[#This Row],[Tổng giá trị]]))</f>
        <v>1395770</v>
      </c>
      <c r="Q784" s="32">
        <f>IF(M784&lt;&gt;"",IF(O784&lt;&gt;0,O784,P784),0)</f>
        <v>1395770</v>
      </c>
      <c r="R784" s="7">
        <f>Table1[[#This Row],[Số còn phải thu ĐK]]+Table1[[#This Row],[Giá Trị HD sau CK]]-Table1[[#This Row],[Số tiền đã thu]]</f>
        <v>0</v>
      </c>
      <c r="S784" s="6">
        <f>IF(Table1[[#This Row],[Ngày hóa đơn]]&lt;&gt;"",Table1[[#This Row],[Ngày hóa đơn]],IF(Table1[[#This Row],[Ngày hạch toán]]&lt;&gt;"",Table1[[#This Row],[Ngày hạch toán]],""))</f>
        <v>46136</v>
      </c>
      <c r="T784" s="7"/>
      <c r="U784" s="6">
        <f>IF(Table1[[#This Row],[Ngày tính CN]]="","",S784+T784)</f>
        <v>46136</v>
      </c>
      <c r="V784" s="32">
        <f ca="1">IF(Table1[[#This Row],[Hạn thanh toán]]="","",IF((U784-NOW())&lt;0,0,(U784-NOW())))</f>
        <v>0</v>
      </c>
      <c r="W784" s="32"/>
      <c r="X784" s="32" t="str">
        <f ca="1">IF(OR(U784="",R784=0),"",IF((U784-NOW())&lt;0,-(U784-NOW()),0))</f>
        <v/>
      </c>
      <c r="Y784" s="2" t="str">
        <f>IF(R784=0,"Đã thanh toán",IF(X784="","",IF(X784&lt;=0,"Chưa đến hạn thanh toán",IF(X784&lt;=30,"Nợ quá hạn 30 ngày",IF(X784&lt;=60,"Nợ quá hạn từ 30 ngày đến 60 ngày",IF(X784&lt;=90,"Nợ quá hạn từ 60 ngày đến 90 ngày",IF(X784&lt;=120,"Nợ quá hạn từ 90 ngày đến 120 ngày","Nợ quá hạn hơn 120 ngày có khả năng mất thanh toán")))))))</f>
        <v>Đã thanh toán</v>
      </c>
      <c r="Z784" s="42">
        <f>IF(S784="","",S784)</f>
        <v>46136</v>
      </c>
      <c r="AA784" s="42">
        <f>IF(M784="","",M784)</f>
        <v>46167</v>
      </c>
      <c r="AD784" s="2" t="str">
        <f>VLOOKUP($A784,MA_KH!$A:$Q,MA_KH!O$1,0)</f>
        <v>MEGA</v>
      </c>
      <c r="AE784" s="2" t="str">
        <f>VLOOKUP($A784,MA_KH!$A:$Q,MA_KH!P$1,0)</f>
        <v>CÔNG TY TNHH MM MEGA MARKET (VIỆT NAM)</v>
      </c>
    </row>
    <row r="785" spans="1:31" ht="25.5" customHeight="1">
      <c r="A785" s="58" t="s">
        <v>16302</v>
      </c>
      <c r="B785" s="58" t="s">
        <v>7251</v>
      </c>
      <c r="C785" s="59">
        <v>46123</v>
      </c>
      <c r="D785" s="58" t="s">
        <v>17905</v>
      </c>
      <c r="E785" s="55">
        <v>46136</v>
      </c>
      <c r="F785" s="58" t="s">
        <v>17906</v>
      </c>
      <c r="G785" s="58" t="s">
        <v>17907</v>
      </c>
      <c r="H785" s="69">
        <v>441610</v>
      </c>
      <c r="I785" s="63">
        <v>0</v>
      </c>
      <c r="J785" s="69">
        <v>35329</v>
      </c>
      <c r="K785" s="70">
        <v>476939</v>
      </c>
      <c r="L785" s="64" t="s">
        <v>17236</v>
      </c>
      <c r="M785" s="6">
        <v>46167</v>
      </c>
      <c r="N785" s="72"/>
      <c r="O785" s="32">
        <f>IF(Table1[[#This Row],[Phân loại]]="Tồn đầu kỳ",Table1[[#This Row],[Tổng giá trị]],0)</f>
        <v>0</v>
      </c>
      <c r="P785" s="7">
        <f>IF(Table1[[#This Row],[Số còn phải thu ĐK]]&lt;&gt;0,0,IF(Table1[[#This Row],[Phân loại]]="Bán hàng",Table1[[#This Row],[Tổng giá trị]],-Table1[[#This Row],[Tổng giá trị]]))</f>
        <v>476939</v>
      </c>
      <c r="Q785" s="32">
        <f>IF(M785&lt;&gt;"",IF(O785&lt;&gt;0,O785,P785),0)</f>
        <v>476939</v>
      </c>
      <c r="R785" s="7">
        <f>Table1[[#This Row],[Số còn phải thu ĐK]]+Table1[[#This Row],[Giá Trị HD sau CK]]-Table1[[#This Row],[Số tiền đã thu]]</f>
        <v>0</v>
      </c>
      <c r="S785" s="6">
        <f>IF(Table1[[#This Row],[Ngày hóa đơn]]&lt;&gt;"",Table1[[#This Row],[Ngày hóa đơn]],IF(Table1[[#This Row],[Ngày hạch toán]]&lt;&gt;"",Table1[[#This Row],[Ngày hạch toán]],""))</f>
        <v>46136</v>
      </c>
      <c r="T785" s="7"/>
      <c r="U785" s="6">
        <f>IF(Table1[[#This Row],[Ngày tính CN]]="","",S785+T785)</f>
        <v>46136</v>
      </c>
      <c r="V785" s="32">
        <f ca="1">IF(Table1[[#This Row],[Hạn thanh toán]]="","",IF((U785-NOW())&lt;0,0,(U785-NOW())))</f>
        <v>0</v>
      </c>
      <c r="W785" s="32"/>
      <c r="X785" s="32" t="str">
        <f ca="1">IF(OR(U785="",R785=0),"",IF((U785-NOW())&lt;0,-(U785-NOW()),0))</f>
        <v/>
      </c>
      <c r="Y785" s="2" t="str">
        <f>IF(R785=0,"Đã thanh toán",IF(X785="","",IF(X785&lt;=0,"Chưa đến hạn thanh toán",IF(X785&lt;=30,"Nợ quá hạn 30 ngày",IF(X785&lt;=60,"Nợ quá hạn từ 30 ngày đến 60 ngày",IF(X785&lt;=90,"Nợ quá hạn từ 60 ngày đến 90 ngày",IF(X785&lt;=120,"Nợ quá hạn từ 90 ngày đến 120 ngày","Nợ quá hạn hơn 120 ngày có khả năng mất thanh toán")))))))</f>
        <v>Đã thanh toán</v>
      </c>
      <c r="Z785" s="42">
        <f>IF(S785="","",S785)</f>
        <v>46136</v>
      </c>
      <c r="AA785" s="42">
        <f>IF(M785="","",M785)</f>
        <v>46167</v>
      </c>
      <c r="AD785" s="2" t="str">
        <f>VLOOKUP($A785,MA_KH!$A:$Q,MA_KH!O$1,0)</f>
        <v>MEGA</v>
      </c>
      <c r="AE785" s="2" t="str">
        <f>VLOOKUP($A785,MA_KH!$A:$Q,MA_KH!P$1,0)</f>
        <v>CÔNG TY TNHH MM MEGA MARKET (VIỆT NAM)</v>
      </c>
    </row>
    <row r="786" spans="1:31" ht="25.5" customHeight="1">
      <c r="A786" s="54" t="s">
        <v>16302</v>
      </c>
      <c r="B786" s="54" t="s">
        <v>7251</v>
      </c>
      <c r="C786" s="55">
        <v>46123</v>
      </c>
      <c r="D786" s="54" t="s">
        <v>17908</v>
      </c>
      <c r="E786" s="55">
        <v>46136</v>
      </c>
      <c r="F786" s="54" t="s">
        <v>17909</v>
      </c>
      <c r="G786" s="54" t="s">
        <v>17910</v>
      </c>
      <c r="H786" s="67">
        <v>1425000</v>
      </c>
      <c r="I786" s="63">
        <v>0</v>
      </c>
      <c r="J786" s="67">
        <v>114000</v>
      </c>
      <c r="K786" s="68">
        <v>1539000</v>
      </c>
      <c r="L786" s="64" t="s">
        <v>17236</v>
      </c>
      <c r="M786" s="6">
        <v>46167</v>
      </c>
      <c r="N786" s="72"/>
      <c r="O786" s="32">
        <f>IF(Table1[[#This Row],[Phân loại]]="Tồn đầu kỳ",Table1[[#This Row],[Tổng giá trị]],0)</f>
        <v>0</v>
      </c>
      <c r="P786" s="7">
        <f>IF(Table1[[#This Row],[Số còn phải thu ĐK]]&lt;&gt;0,0,IF(Table1[[#This Row],[Phân loại]]="Bán hàng",Table1[[#This Row],[Tổng giá trị]],-Table1[[#This Row],[Tổng giá trị]]))</f>
        <v>1539000</v>
      </c>
      <c r="Q786" s="32">
        <f>IF(M786&lt;&gt;"",IF(O786&lt;&gt;0,O786,P786),0)</f>
        <v>1539000</v>
      </c>
      <c r="R786" s="7">
        <f>Table1[[#This Row],[Số còn phải thu ĐK]]+Table1[[#This Row],[Giá Trị HD sau CK]]-Table1[[#This Row],[Số tiền đã thu]]</f>
        <v>0</v>
      </c>
      <c r="S786" s="6">
        <f>IF(Table1[[#This Row],[Ngày hóa đơn]]&lt;&gt;"",Table1[[#This Row],[Ngày hóa đơn]],IF(Table1[[#This Row],[Ngày hạch toán]]&lt;&gt;"",Table1[[#This Row],[Ngày hạch toán]],""))</f>
        <v>46136</v>
      </c>
      <c r="T786" s="7"/>
      <c r="U786" s="6">
        <f>IF(Table1[[#This Row],[Ngày tính CN]]="","",S786+T786)</f>
        <v>46136</v>
      </c>
      <c r="V786" s="32">
        <f ca="1">IF(Table1[[#This Row],[Hạn thanh toán]]="","",IF((U786-NOW())&lt;0,0,(U786-NOW())))</f>
        <v>0</v>
      </c>
      <c r="W786" s="32"/>
      <c r="X786" s="32" t="str">
        <f ca="1">IF(OR(U786="",R786=0),"",IF((U786-NOW())&lt;0,-(U786-NOW()),0))</f>
        <v/>
      </c>
      <c r="Y786" s="2" t="str">
        <f>IF(R786=0,"Đã thanh toán",IF(X786="","",IF(X786&lt;=0,"Chưa đến hạn thanh toán",IF(X786&lt;=30,"Nợ quá hạn 30 ngày",IF(X786&lt;=60,"Nợ quá hạn từ 30 ngày đến 60 ngày",IF(X786&lt;=90,"Nợ quá hạn từ 60 ngày đến 90 ngày",IF(X786&lt;=120,"Nợ quá hạn từ 90 ngày đến 120 ngày","Nợ quá hạn hơn 120 ngày có khả năng mất thanh toán")))))))</f>
        <v>Đã thanh toán</v>
      </c>
      <c r="Z786" s="42">
        <f>IF(S786="","",S786)</f>
        <v>46136</v>
      </c>
      <c r="AA786" s="42">
        <f>IF(M786="","",M786)</f>
        <v>46167</v>
      </c>
      <c r="AD786" s="2" t="str">
        <f>VLOOKUP($A786,MA_KH!$A:$Q,MA_KH!O$1,0)</f>
        <v>MEGA</v>
      </c>
      <c r="AE786" s="2" t="str">
        <f>VLOOKUP($A786,MA_KH!$A:$Q,MA_KH!P$1,0)</f>
        <v>CÔNG TY TNHH MM MEGA MARKET (VIỆT NAM)</v>
      </c>
    </row>
    <row r="787" spans="1:31" ht="25.5" customHeight="1">
      <c r="A787" s="58" t="s">
        <v>16290</v>
      </c>
      <c r="B787" s="58" t="s">
        <v>192</v>
      </c>
      <c r="C787" s="59">
        <v>46125</v>
      </c>
      <c r="D787" s="58" t="s">
        <v>17911</v>
      </c>
      <c r="E787" s="55">
        <v>46130</v>
      </c>
      <c r="F787" s="58" t="s">
        <v>17912</v>
      </c>
      <c r="G787" s="58" t="s">
        <v>17913</v>
      </c>
      <c r="H787" s="69">
        <v>4115310</v>
      </c>
      <c r="I787" s="63">
        <v>0</v>
      </c>
      <c r="J787" s="69">
        <v>329225</v>
      </c>
      <c r="K787" s="70">
        <v>4444535</v>
      </c>
      <c r="L787" s="64" t="s">
        <v>17236</v>
      </c>
      <c r="M787" s="6">
        <v>46167</v>
      </c>
      <c r="N787" s="72"/>
      <c r="O787" s="32">
        <f>IF(Table1[[#This Row],[Phân loại]]="Tồn đầu kỳ",Table1[[#This Row],[Tổng giá trị]],0)</f>
        <v>0</v>
      </c>
      <c r="P787" s="7">
        <f>IF(Table1[[#This Row],[Số còn phải thu ĐK]]&lt;&gt;0,0,IF(Table1[[#This Row],[Phân loại]]="Bán hàng",Table1[[#This Row],[Tổng giá trị]],-Table1[[#This Row],[Tổng giá trị]]))</f>
        <v>4444535</v>
      </c>
      <c r="Q787" s="32">
        <f>IF(M787&lt;&gt;"",IF(O787&lt;&gt;0,O787,P787),0)</f>
        <v>4444535</v>
      </c>
      <c r="R787" s="7">
        <f>Table1[[#This Row],[Số còn phải thu ĐK]]+Table1[[#This Row],[Giá Trị HD sau CK]]-Table1[[#This Row],[Số tiền đã thu]]</f>
        <v>0</v>
      </c>
      <c r="S787" s="6">
        <f>IF(Table1[[#This Row],[Ngày hóa đơn]]&lt;&gt;"",Table1[[#This Row],[Ngày hóa đơn]],IF(Table1[[#This Row],[Ngày hạch toán]]&lt;&gt;"",Table1[[#This Row],[Ngày hạch toán]],""))</f>
        <v>46130</v>
      </c>
      <c r="T787" s="7"/>
      <c r="U787" s="6">
        <f>IF(Table1[[#This Row],[Ngày tính CN]]="","",S787+T787)</f>
        <v>46130</v>
      </c>
      <c r="V787" s="32">
        <f ca="1">IF(Table1[[#This Row],[Hạn thanh toán]]="","",IF((U787-NOW())&lt;0,0,(U787-NOW())))</f>
        <v>0</v>
      </c>
      <c r="W787" s="32"/>
      <c r="X787" s="32" t="str">
        <f ca="1">IF(OR(U787="",R787=0),"",IF((U787-NOW())&lt;0,-(U787-NOW()),0))</f>
        <v/>
      </c>
      <c r="Y787" s="2" t="str">
        <f>IF(R787=0,"Đã thanh toán",IF(X787="","",IF(X787&lt;=0,"Chưa đến hạn thanh toán",IF(X787&lt;=30,"Nợ quá hạn 30 ngày",IF(X787&lt;=60,"Nợ quá hạn từ 30 ngày đến 60 ngày",IF(X787&lt;=90,"Nợ quá hạn từ 60 ngày đến 90 ngày",IF(X787&lt;=120,"Nợ quá hạn từ 90 ngày đến 120 ngày","Nợ quá hạn hơn 120 ngày có khả năng mất thanh toán")))))))</f>
        <v>Đã thanh toán</v>
      </c>
      <c r="Z787" s="42">
        <f>IF(S787="","",S787)</f>
        <v>46130</v>
      </c>
      <c r="AA787" s="42">
        <f>IF(M787="","",M787)</f>
        <v>46167</v>
      </c>
      <c r="AD787" s="2" t="str">
        <f>VLOOKUP($A787,MA_KH!$A:$Q,MA_KH!O$1,0)</f>
        <v>MEGA</v>
      </c>
      <c r="AE787" s="2" t="str">
        <f>VLOOKUP($A787,MA_KH!$A:$Q,MA_KH!P$1,0)</f>
        <v>CÔNG TY TNHH MM MEGA MARKET (VIỆT NAM)</v>
      </c>
    </row>
    <row r="788" spans="1:31" ht="25.5" customHeight="1">
      <c r="A788" s="54" t="s">
        <v>16295</v>
      </c>
      <c r="B788" s="54" t="s">
        <v>198</v>
      </c>
      <c r="C788" s="55">
        <v>46125</v>
      </c>
      <c r="D788" s="54" t="s">
        <v>17914</v>
      </c>
      <c r="E788" s="55">
        <v>46130</v>
      </c>
      <c r="F788" s="54" t="s">
        <v>17915</v>
      </c>
      <c r="G788" s="54" t="s">
        <v>17916</v>
      </c>
      <c r="H788" s="67">
        <v>558030</v>
      </c>
      <c r="I788" s="63">
        <v>0</v>
      </c>
      <c r="J788" s="67">
        <v>44642</v>
      </c>
      <c r="K788" s="68">
        <v>602672</v>
      </c>
      <c r="L788" s="64" t="s">
        <v>17236</v>
      </c>
      <c r="M788" s="6">
        <v>46167</v>
      </c>
      <c r="N788" s="72"/>
      <c r="O788" s="32">
        <f>IF(Table1[[#This Row],[Phân loại]]="Tồn đầu kỳ",Table1[[#This Row],[Tổng giá trị]],0)</f>
        <v>0</v>
      </c>
      <c r="P788" s="7">
        <f>IF(Table1[[#This Row],[Số còn phải thu ĐK]]&lt;&gt;0,0,IF(Table1[[#This Row],[Phân loại]]="Bán hàng",Table1[[#This Row],[Tổng giá trị]],-Table1[[#This Row],[Tổng giá trị]]))</f>
        <v>602672</v>
      </c>
      <c r="Q788" s="32">
        <f>IF(M788&lt;&gt;"",IF(O788&lt;&gt;0,O788,P788),0)</f>
        <v>602672</v>
      </c>
      <c r="R788" s="7">
        <f>Table1[[#This Row],[Số còn phải thu ĐK]]+Table1[[#This Row],[Giá Trị HD sau CK]]-Table1[[#This Row],[Số tiền đã thu]]</f>
        <v>0</v>
      </c>
      <c r="S788" s="6">
        <f>IF(Table1[[#This Row],[Ngày hóa đơn]]&lt;&gt;"",Table1[[#This Row],[Ngày hóa đơn]],IF(Table1[[#This Row],[Ngày hạch toán]]&lt;&gt;"",Table1[[#This Row],[Ngày hạch toán]],""))</f>
        <v>46130</v>
      </c>
      <c r="T788" s="7"/>
      <c r="U788" s="6">
        <f>IF(Table1[[#This Row],[Ngày tính CN]]="","",S788+T788)</f>
        <v>46130</v>
      </c>
      <c r="V788" s="32">
        <f ca="1">IF(Table1[[#This Row],[Hạn thanh toán]]="","",IF((U788-NOW())&lt;0,0,(U788-NOW())))</f>
        <v>0</v>
      </c>
      <c r="W788" s="32"/>
      <c r="X788" s="32" t="str">
        <f ca="1">IF(OR(U788="",R788=0),"",IF((U788-NOW())&lt;0,-(U788-NOW()),0))</f>
        <v/>
      </c>
      <c r="Y788" s="2" t="str">
        <f>IF(R788=0,"Đã thanh toán",IF(X788="","",IF(X788&lt;=0,"Chưa đến hạn thanh toán",IF(X788&lt;=30,"Nợ quá hạn 30 ngày",IF(X788&lt;=60,"Nợ quá hạn từ 30 ngày đến 60 ngày",IF(X788&lt;=90,"Nợ quá hạn từ 60 ngày đến 90 ngày",IF(X788&lt;=120,"Nợ quá hạn từ 90 ngày đến 120 ngày","Nợ quá hạn hơn 120 ngày có khả năng mất thanh toán")))))))</f>
        <v>Đã thanh toán</v>
      </c>
      <c r="Z788" s="42">
        <f>IF(S788="","",S788)</f>
        <v>46130</v>
      </c>
      <c r="AA788" s="42">
        <f>IF(M788="","",M788)</f>
        <v>46167</v>
      </c>
      <c r="AD788" s="2" t="str">
        <f>VLOOKUP($A788,MA_KH!$A:$Q,MA_KH!O$1,0)</f>
        <v>MEGA</v>
      </c>
      <c r="AE788" s="2" t="str">
        <f>VLOOKUP($A788,MA_KH!$A:$Q,MA_KH!P$1,0)</f>
        <v>CÔNG TY TNHH MM MEGA MARKET (VIỆT NAM)</v>
      </c>
    </row>
    <row r="789" spans="1:31" ht="25.5" customHeight="1">
      <c r="A789" s="54" t="s">
        <v>16291</v>
      </c>
      <c r="B789" s="54" t="s">
        <v>200</v>
      </c>
      <c r="C789" s="55">
        <v>46125</v>
      </c>
      <c r="D789" s="54" t="s">
        <v>17917</v>
      </c>
      <c r="E789" s="55">
        <v>46130</v>
      </c>
      <c r="F789" s="54" t="s">
        <v>17918</v>
      </c>
      <c r="G789" s="54" t="s">
        <v>17919</v>
      </c>
      <c r="H789" s="67">
        <v>1292380</v>
      </c>
      <c r="I789" s="63">
        <v>0</v>
      </c>
      <c r="J789" s="67">
        <v>103390</v>
      </c>
      <c r="K789" s="68">
        <v>1395770</v>
      </c>
      <c r="L789" s="64" t="s">
        <v>17236</v>
      </c>
      <c r="M789" s="6">
        <v>46167</v>
      </c>
      <c r="N789" s="72"/>
      <c r="O789" s="32">
        <f>IF(Table1[[#This Row],[Phân loại]]="Tồn đầu kỳ",Table1[[#This Row],[Tổng giá trị]],0)</f>
        <v>0</v>
      </c>
      <c r="P789" s="7">
        <f>IF(Table1[[#This Row],[Số còn phải thu ĐK]]&lt;&gt;0,0,IF(Table1[[#This Row],[Phân loại]]="Bán hàng",Table1[[#This Row],[Tổng giá trị]],-Table1[[#This Row],[Tổng giá trị]]))</f>
        <v>1395770</v>
      </c>
      <c r="Q789" s="32">
        <f>IF(M789&lt;&gt;"",IF(O789&lt;&gt;0,O789,P789),0)</f>
        <v>1395770</v>
      </c>
      <c r="R789" s="7">
        <f>Table1[[#This Row],[Số còn phải thu ĐK]]+Table1[[#This Row],[Giá Trị HD sau CK]]-Table1[[#This Row],[Số tiền đã thu]]</f>
        <v>0</v>
      </c>
      <c r="S789" s="6">
        <f>IF(Table1[[#This Row],[Ngày hóa đơn]]&lt;&gt;"",Table1[[#This Row],[Ngày hóa đơn]],IF(Table1[[#This Row],[Ngày hạch toán]]&lt;&gt;"",Table1[[#This Row],[Ngày hạch toán]],""))</f>
        <v>46130</v>
      </c>
      <c r="T789" s="7"/>
      <c r="U789" s="6">
        <f>IF(Table1[[#This Row],[Ngày tính CN]]="","",S789+T789)</f>
        <v>46130</v>
      </c>
      <c r="V789" s="32">
        <f ca="1">IF(Table1[[#This Row],[Hạn thanh toán]]="","",IF((U789-NOW())&lt;0,0,(U789-NOW())))</f>
        <v>0</v>
      </c>
      <c r="W789" s="32"/>
      <c r="X789" s="32" t="str">
        <f ca="1">IF(OR(U789="",R789=0),"",IF((U789-NOW())&lt;0,-(U789-NOW()),0))</f>
        <v/>
      </c>
      <c r="Y789" s="2" t="str">
        <f>IF(R789=0,"Đã thanh toán",IF(X789="","",IF(X789&lt;=0,"Chưa đến hạn thanh toán",IF(X789&lt;=30,"Nợ quá hạn 30 ngày",IF(X789&lt;=60,"Nợ quá hạn từ 30 ngày đến 60 ngày",IF(X789&lt;=90,"Nợ quá hạn từ 60 ngày đến 90 ngày",IF(X789&lt;=120,"Nợ quá hạn từ 90 ngày đến 120 ngày","Nợ quá hạn hơn 120 ngày có khả năng mất thanh toán")))))))</f>
        <v>Đã thanh toán</v>
      </c>
      <c r="Z789" s="42">
        <f>IF(S789="","",S789)</f>
        <v>46130</v>
      </c>
      <c r="AA789" s="42">
        <f>IF(M789="","",M789)</f>
        <v>46167</v>
      </c>
      <c r="AD789" s="2" t="str">
        <f>VLOOKUP($A789,MA_KH!$A:$Q,MA_KH!O$1,0)</f>
        <v>MEGA</v>
      </c>
      <c r="AE789" s="2" t="str">
        <f>VLOOKUP($A789,MA_KH!$A:$Q,MA_KH!P$1,0)</f>
        <v>CÔNG TY TNHH MM MEGA MARKET (VIỆT NAM)</v>
      </c>
    </row>
    <row r="790" spans="1:31" ht="25.5" customHeight="1">
      <c r="A790" s="54" t="s">
        <v>16291</v>
      </c>
      <c r="B790" s="54" t="s">
        <v>200</v>
      </c>
      <c r="C790" s="55">
        <v>46125</v>
      </c>
      <c r="D790" s="54" t="s">
        <v>17920</v>
      </c>
      <c r="E790" s="55">
        <v>46130</v>
      </c>
      <c r="F790" s="54" t="s">
        <v>17921</v>
      </c>
      <c r="G790" s="54" t="s">
        <v>17922</v>
      </c>
      <c r="H790" s="67">
        <v>2144100</v>
      </c>
      <c r="I790" s="63">
        <v>0</v>
      </c>
      <c r="J790" s="67">
        <v>171528</v>
      </c>
      <c r="K790" s="68">
        <v>2315628</v>
      </c>
      <c r="L790" s="64" t="s">
        <v>17236</v>
      </c>
      <c r="M790" s="6">
        <v>46167</v>
      </c>
      <c r="N790" s="72"/>
      <c r="O790" s="32">
        <f>IF(Table1[[#This Row],[Phân loại]]="Tồn đầu kỳ",Table1[[#This Row],[Tổng giá trị]],0)</f>
        <v>0</v>
      </c>
      <c r="P790" s="7">
        <f>IF(Table1[[#This Row],[Số còn phải thu ĐK]]&lt;&gt;0,0,IF(Table1[[#This Row],[Phân loại]]="Bán hàng",Table1[[#This Row],[Tổng giá trị]],-Table1[[#This Row],[Tổng giá trị]]))</f>
        <v>2315628</v>
      </c>
      <c r="Q790" s="32">
        <f>IF(M790&lt;&gt;"",IF(O790&lt;&gt;0,O790,P790),0)</f>
        <v>2315628</v>
      </c>
      <c r="R790" s="7">
        <f>Table1[[#This Row],[Số còn phải thu ĐK]]+Table1[[#This Row],[Giá Trị HD sau CK]]-Table1[[#This Row],[Số tiền đã thu]]</f>
        <v>0</v>
      </c>
      <c r="S790" s="6">
        <f>IF(Table1[[#This Row],[Ngày hóa đơn]]&lt;&gt;"",Table1[[#This Row],[Ngày hóa đơn]],IF(Table1[[#This Row],[Ngày hạch toán]]&lt;&gt;"",Table1[[#This Row],[Ngày hạch toán]],""))</f>
        <v>46130</v>
      </c>
      <c r="T790" s="7"/>
      <c r="U790" s="6">
        <f>IF(Table1[[#This Row],[Ngày tính CN]]="","",S790+T790)</f>
        <v>46130</v>
      </c>
      <c r="V790" s="32">
        <f ca="1">IF(Table1[[#This Row],[Hạn thanh toán]]="","",IF((U790-NOW())&lt;0,0,(U790-NOW())))</f>
        <v>0</v>
      </c>
      <c r="W790" s="32"/>
      <c r="X790" s="32" t="str">
        <f ca="1">IF(OR(U790="",R790=0),"",IF((U790-NOW())&lt;0,-(U790-NOW()),0))</f>
        <v/>
      </c>
      <c r="Y790" s="2" t="str">
        <f>IF(R790=0,"Đã thanh toán",IF(X790="","",IF(X790&lt;=0,"Chưa đến hạn thanh toán",IF(X790&lt;=30,"Nợ quá hạn 30 ngày",IF(X790&lt;=60,"Nợ quá hạn từ 30 ngày đến 60 ngày",IF(X790&lt;=90,"Nợ quá hạn từ 60 ngày đến 90 ngày",IF(X790&lt;=120,"Nợ quá hạn từ 90 ngày đến 120 ngày","Nợ quá hạn hơn 120 ngày có khả năng mất thanh toán")))))))</f>
        <v>Đã thanh toán</v>
      </c>
      <c r="Z790" s="42">
        <f>IF(S790="","",S790)</f>
        <v>46130</v>
      </c>
      <c r="AA790" s="42">
        <f>IF(M790="","",M790)</f>
        <v>46167</v>
      </c>
      <c r="AD790" s="2" t="str">
        <f>VLOOKUP($A790,MA_KH!$A:$Q,MA_KH!O$1,0)</f>
        <v>MEGA</v>
      </c>
      <c r="AE790" s="2" t="str">
        <f>VLOOKUP($A790,MA_KH!$A:$Q,MA_KH!P$1,0)</f>
        <v>CÔNG TY TNHH MM MEGA MARKET (VIỆT NAM)</v>
      </c>
    </row>
    <row r="791" spans="1:31" ht="25.5" customHeight="1">
      <c r="A791" s="54" t="s">
        <v>16310</v>
      </c>
      <c r="B791" s="54" t="s">
        <v>196</v>
      </c>
      <c r="C791" s="55">
        <v>46125</v>
      </c>
      <c r="D791" s="54" t="s">
        <v>17923</v>
      </c>
      <c r="E791" s="55">
        <v>46130</v>
      </c>
      <c r="F791" s="54" t="s">
        <v>17924</v>
      </c>
      <c r="G791" s="54" t="s">
        <v>17925</v>
      </c>
      <c r="H791" s="67">
        <v>2584760</v>
      </c>
      <c r="I791" s="63">
        <v>0</v>
      </c>
      <c r="J791" s="67">
        <v>206781</v>
      </c>
      <c r="K791" s="68">
        <v>2791541</v>
      </c>
      <c r="L791" s="64" t="s">
        <v>17236</v>
      </c>
      <c r="M791" s="6">
        <v>46167</v>
      </c>
      <c r="N791" s="72"/>
      <c r="O791" s="32">
        <f>IF(Table1[[#This Row],[Phân loại]]="Tồn đầu kỳ",Table1[[#This Row],[Tổng giá trị]],0)</f>
        <v>0</v>
      </c>
      <c r="P791" s="7">
        <f>IF(Table1[[#This Row],[Số còn phải thu ĐK]]&lt;&gt;0,0,IF(Table1[[#This Row],[Phân loại]]="Bán hàng",Table1[[#This Row],[Tổng giá trị]],-Table1[[#This Row],[Tổng giá trị]]))</f>
        <v>2791541</v>
      </c>
      <c r="Q791" s="32">
        <f>IF(M791&lt;&gt;"",IF(O791&lt;&gt;0,O791,P791),0)</f>
        <v>2791541</v>
      </c>
      <c r="R791" s="7">
        <f>Table1[[#This Row],[Số còn phải thu ĐK]]+Table1[[#This Row],[Giá Trị HD sau CK]]-Table1[[#This Row],[Số tiền đã thu]]</f>
        <v>0</v>
      </c>
      <c r="S791" s="6">
        <f>IF(Table1[[#This Row],[Ngày hóa đơn]]&lt;&gt;"",Table1[[#This Row],[Ngày hóa đơn]],IF(Table1[[#This Row],[Ngày hạch toán]]&lt;&gt;"",Table1[[#This Row],[Ngày hạch toán]],""))</f>
        <v>46130</v>
      </c>
      <c r="T791" s="7"/>
      <c r="U791" s="6">
        <f>IF(Table1[[#This Row],[Ngày tính CN]]="","",S791+T791)</f>
        <v>46130</v>
      </c>
      <c r="V791" s="32">
        <f ca="1">IF(Table1[[#This Row],[Hạn thanh toán]]="","",IF((U791-NOW())&lt;0,0,(U791-NOW())))</f>
        <v>0</v>
      </c>
      <c r="W791" s="32"/>
      <c r="X791" s="32" t="str">
        <f ca="1">IF(OR(U791="",R791=0),"",IF((U791-NOW())&lt;0,-(U791-NOW()),0))</f>
        <v/>
      </c>
      <c r="Y791" s="2" t="str">
        <f>IF(R791=0,"Đã thanh toán",IF(X791="","",IF(X791&lt;=0,"Chưa đến hạn thanh toán",IF(X791&lt;=30,"Nợ quá hạn 30 ngày",IF(X791&lt;=60,"Nợ quá hạn từ 30 ngày đến 60 ngày",IF(X791&lt;=90,"Nợ quá hạn từ 60 ngày đến 90 ngày",IF(X791&lt;=120,"Nợ quá hạn từ 90 ngày đến 120 ngày","Nợ quá hạn hơn 120 ngày có khả năng mất thanh toán")))))))</f>
        <v>Đã thanh toán</v>
      </c>
      <c r="Z791" s="42">
        <f>IF(S791="","",S791)</f>
        <v>46130</v>
      </c>
      <c r="AA791" s="42">
        <f>IF(M791="","",M791)</f>
        <v>46167</v>
      </c>
      <c r="AD791" s="2" t="str">
        <f>VLOOKUP($A791,MA_KH!$A:$Q,MA_KH!O$1,0)</f>
        <v>MEGA</v>
      </c>
      <c r="AE791" s="2" t="str">
        <f>VLOOKUP($A791,MA_KH!$A:$Q,MA_KH!P$1,0)</f>
        <v>CÔNG TY TNHH MM MEGA MARKET (VIỆT NAM)</v>
      </c>
    </row>
    <row r="792" spans="1:31" ht="25.5" customHeight="1">
      <c r="A792" s="58" t="s">
        <v>16309</v>
      </c>
      <c r="B792" s="58" t="s">
        <v>255</v>
      </c>
      <c r="C792" s="59">
        <v>46125</v>
      </c>
      <c r="D792" s="58" t="s">
        <v>17926</v>
      </c>
      <c r="E792" s="55">
        <v>46130</v>
      </c>
      <c r="F792" s="58" t="s">
        <v>17927</v>
      </c>
      <c r="G792" s="58" t="s">
        <v>17928</v>
      </c>
      <c r="H792" s="69">
        <v>1292380</v>
      </c>
      <c r="I792" s="63">
        <v>0</v>
      </c>
      <c r="J792" s="69">
        <v>103390</v>
      </c>
      <c r="K792" s="70">
        <v>1395770</v>
      </c>
      <c r="L792" s="64" t="s">
        <v>17236</v>
      </c>
      <c r="M792" s="6">
        <v>46167</v>
      </c>
      <c r="N792" s="72"/>
      <c r="O792" s="32">
        <f>IF(Table1[[#This Row],[Phân loại]]="Tồn đầu kỳ",Table1[[#This Row],[Tổng giá trị]],0)</f>
        <v>0</v>
      </c>
      <c r="P792" s="7">
        <f>IF(Table1[[#This Row],[Số còn phải thu ĐK]]&lt;&gt;0,0,IF(Table1[[#This Row],[Phân loại]]="Bán hàng",Table1[[#This Row],[Tổng giá trị]],-Table1[[#This Row],[Tổng giá trị]]))</f>
        <v>1395770</v>
      </c>
      <c r="Q792" s="32">
        <f>IF(M792&lt;&gt;"",IF(O792&lt;&gt;0,O792,P792),0)</f>
        <v>1395770</v>
      </c>
      <c r="R792" s="7">
        <f>Table1[[#This Row],[Số còn phải thu ĐK]]+Table1[[#This Row],[Giá Trị HD sau CK]]-Table1[[#This Row],[Số tiền đã thu]]</f>
        <v>0</v>
      </c>
      <c r="S792" s="6">
        <f>IF(Table1[[#This Row],[Ngày hóa đơn]]&lt;&gt;"",Table1[[#This Row],[Ngày hóa đơn]],IF(Table1[[#This Row],[Ngày hạch toán]]&lt;&gt;"",Table1[[#This Row],[Ngày hạch toán]],""))</f>
        <v>46130</v>
      </c>
      <c r="T792" s="7"/>
      <c r="U792" s="6">
        <f>IF(Table1[[#This Row],[Ngày tính CN]]="","",S792+T792)</f>
        <v>46130</v>
      </c>
      <c r="V792" s="32">
        <f ca="1">IF(Table1[[#This Row],[Hạn thanh toán]]="","",IF((U792-NOW())&lt;0,0,(U792-NOW())))</f>
        <v>0</v>
      </c>
      <c r="W792" s="32"/>
      <c r="X792" s="32" t="str">
        <f ca="1">IF(OR(U792="",R792=0),"",IF((U792-NOW())&lt;0,-(U792-NOW()),0))</f>
        <v/>
      </c>
      <c r="Y792" s="2" t="str">
        <f>IF(R792=0,"Đã thanh toán",IF(X792="","",IF(X792&lt;=0,"Chưa đến hạn thanh toán",IF(X792&lt;=30,"Nợ quá hạn 30 ngày",IF(X792&lt;=60,"Nợ quá hạn từ 30 ngày đến 60 ngày",IF(X792&lt;=90,"Nợ quá hạn từ 60 ngày đến 90 ngày",IF(X792&lt;=120,"Nợ quá hạn từ 90 ngày đến 120 ngày","Nợ quá hạn hơn 120 ngày có khả năng mất thanh toán")))))))</f>
        <v>Đã thanh toán</v>
      </c>
      <c r="Z792" s="42">
        <f>IF(S792="","",S792)</f>
        <v>46130</v>
      </c>
      <c r="AA792" s="42">
        <f>IF(M792="","",M792)</f>
        <v>46167</v>
      </c>
      <c r="AD792" s="2" t="str">
        <f>VLOOKUP($A792,MA_KH!$A:$Q,MA_KH!O$1,0)</f>
        <v>MEGA</v>
      </c>
      <c r="AE792" s="2" t="str">
        <f>VLOOKUP($A792,MA_KH!$A:$Q,MA_KH!P$1,0)</f>
        <v>CÔNG TY TNHH MM MEGA MARKET (VIỆT NAM)</v>
      </c>
    </row>
    <row r="793" spans="1:31" ht="25.5" customHeight="1">
      <c r="A793" s="54" t="s">
        <v>16292</v>
      </c>
      <c r="B793" s="54" t="s">
        <v>251</v>
      </c>
      <c r="C793" s="55">
        <v>46126</v>
      </c>
      <c r="D793" s="54" t="s">
        <v>17929</v>
      </c>
      <c r="E793" s="55">
        <v>46127</v>
      </c>
      <c r="F793" s="54" t="s">
        <v>17930</v>
      </c>
      <c r="G793" s="54" t="s">
        <v>17931</v>
      </c>
      <c r="H793" s="67">
        <v>4336115</v>
      </c>
      <c r="I793" s="63">
        <v>0</v>
      </c>
      <c r="J793" s="67">
        <v>346889</v>
      </c>
      <c r="K793" s="68">
        <v>4683004</v>
      </c>
      <c r="L793" s="64" t="s">
        <v>17236</v>
      </c>
      <c r="M793" s="6">
        <v>46167</v>
      </c>
      <c r="N793" s="72"/>
      <c r="O793" s="32">
        <f>IF(Table1[[#This Row],[Phân loại]]="Tồn đầu kỳ",Table1[[#This Row],[Tổng giá trị]],0)</f>
        <v>0</v>
      </c>
      <c r="P793" s="7">
        <f>IF(Table1[[#This Row],[Số còn phải thu ĐK]]&lt;&gt;0,0,IF(Table1[[#This Row],[Phân loại]]="Bán hàng",Table1[[#This Row],[Tổng giá trị]],-Table1[[#This Row],[Tổng giá trị]]))</f>
        <v>4683004</v>
      </c>
      <c r="Q793" s="32">
        <f>IF(M793&lt;&gt;"",IF(O793&lt;&gt;0,O793,P793),0)</f>
        <v>4683004</v>
      </c>
      <c r="R793" s="7">
        <f>Table1[[#This Row],[Số còn phải thu ĐK]]+Table1[[#This Row],[Giá Trị HD sau CK]]-Table1[[#This Row],[Số tiền đã thu]]</f>
        <v>0</v>
      </c>
      <c r="S793" s="6">
        <f>IF(Table1[[#This Row],[Ngày hóa đơn]]&lt;&gt;"",Table1[[#This Row],[Ngày hóa đơn]],IF(Table1[[#This Row],[Ngày hạch toán]]&lt;&gt;"",Table1[[#This Row],[Ngày hạch toán]],""))</f>
        <v>46127</v>
      </c>
      <c r="T793" s="7"/>
      <c r="U793" s="6">
        <f>IF(Table1[[#This Row],[Ngày tính CN]]="","",S793+T793)</f>
        <v>46127</v>
      </c>
      <c r="V793" s="32">
        <f ca="1">IF(Table1[[#This Row],[Hạn thanh toán]]="","",IF((U793-NOW())&lt;0,0,(U793-NOW())))</f>
        <v>0</v>
      </c>
      <c r="W793" s="32"/>
      <c r="X793" s="32" t="str">
        <f ca="1">IF(OR(U793="",R793=0),"",IF((U793-NOW())&lt;0,-(U793-NOW()),0))</f>
        <v/>
      </c>
      <c r="Y793" s="2" t="str">
        <f>IF(R793=0,"Đã thanh toán",IF(X793="","",IF(X793&lt;=0,"Chưa đến hạn thanh toán",IF(X793&lt;=30,"Nợ quá hạn 30 ngày",IF(X793&lt;=60,"Nợ quá hạn từ 30 ngày đến 60 ngày",IF(X793&lt;=90,"Nợ quá hạn từ 60 ngày đến 90 ngày",IF(X793&lt;=120,"Nợ quá hạn từ 90 ngày đến 120 ngày","Nợ quá hạn hơn 120 ngày có khả năng mất thanh toán")))))))</f>
        <v>Đã thanh toán</v>
      </c>
      <c r="Z793" s="42">
        <f>IF(S793="","",S793)</f>
        <v>46127</v>
      </c>
      <c r="AA793" s="42">
        <f>IF(M793="","",M793)</f>
        <v>46167</v>
      </c>
      <c r="AD793" s="2" t="str">
        <f>VLOOKUP($A793,MA_KH!$A:$Q,MA_KH!O$1,0)</f>
        <v>MEGA</v>
      </c>
      <c r="AE793" s="2" t="str">
        <f>VLOOKUP($A793,MA_KH!$A:$Q,MA_KH!P$1,0)</f>
        <v>CÔNG TY TNHH MM MEGA MARKET (VIỆT NAM)</v>
      </c>
    </row>
    <row r="794" spans="1:31" ht="25.5" customHeight="1">
      <c r="A794" s="58" t="s">
        <v>16299</v>
      </c>
      <c r="B794" s="58" t="s">
        <v>190</v>
      </c>
      <c r="C794" s="59">
        <v>46127</v>
      </c>
      <c r="D794" s="58" t="s">
        <v>17932</v>
      </c>
      <c r="E794" s="55">
        <v>46130</v>
      </c>
      <c r="F794" s="58" t="s">
        <v>17933</v>
      </c>
      <c r="G794" s="58" t="s">
        <v>17934</v>
      </c>
      <c r="H794" s="69">
        <v>1324830</v>
      </c>
      <c r="I794" s="63">
        <v>0</v>
      </c>
      <c r="J794" s="69">
        <v>105986</v>
      </c>
      <c r="K794" s="70">
        <v>1430816</v>
      </c>
      <c r="L794" s="64" t="s">
        <v>17236</v>
      </c>
      <c r="M794" s="6">
        <v>46167</v>
      </c>
      <c r="N794" s="72"/>
      <c r="O794" s="32">
        <f>IF(Table1[[#This Row],[Phân loại]]="Tồn đầu kỳ",Table1[[#This Row],[Tổng giá trị]],0)</f>
        <v>0</v>
      </c>
      <c r="P794" s="7">
        <f>IF(Table1[[#This Row],[Số còn phải thu ĐK]]&lt;&gt;0,0,IF(Table1[[#This Row],[Phân loại]]="Bán hàng",Table1[[#This Row],[Tổng giá trị]],-Table1[[#This Row],[Tổng giá trị]]))</f>
        <v>1430816</v>
      </c>
      <c r="Q794" s="32">
        <f>IF(M794&lt;&gt;"",IF(O794&lt;&gt;0,O794,P794),0)</f>
        <v>1430816</v>
      </c>
      <c r="R794" s="7">
        <f>Table1[[#This Row],[Số còn phải thu ĐK]]+Table1[[#This Row],[Giá Trị HD sau CK]]-Table1[[#This Row],[Số tiền đã thu]]</f>
        <v>0</v>
      </c>
      <c r="S794" s="6">
        <f>IF(Table1[[#This Row],[Ngày hóa đơn]]&lt;&gt;"",Table1[[#This Row],[Ngày hóa đơn]],IF(Table1[[#This Row],[Ngày hạch toán]]&lt;&gt;"",Table1[[#This Row],[Ngày hạch toán]],""))</f>
        <v>46130</v>
      </c>
      <c r="T794" s="7"/>
      <c r="U794" s="6">
        <f>IF(Table1[[#This Row],[Ngày tính CN]]="","",S794+T794)</f>
        <v>46130</v>
      </c>
      <c r="V794" s="32">
        <f ca="1">IF(Table1[[#This Row],[Hạn thanh toán]]="","",IF((U794-NOW())&lt;0,0,(U794-NOW())))</f>
        <v>0</v>
      </c>
      <c r="W794" s="32"/>
      <c r="X794" s="32" t="str">
        <f ca="1">IF(OR(U794="",R794=0),"",IF((U794-NOW())&lt;0,-(U794-NOW()),0))</f>
        <v/>
      </c>
      <c r="Y794" s="2" t="str">
        <f>IF(R794=0,"Đã thanh toán",IF(X794="","",IF(X794&lt;=0,"Chưa đến hạn thanh toán",IF(X794&lt;=30,"Nợ quá hạn 30 ngày",IF(X794&lt;=60,"Nợ quá hạn từ 30 ngày đến 60 ngày",IF(X794&lt;=90,"Nợ quá hạn từ 60 ngày đến 90 ngày",IF(X794&lt;=120,"Nợ quá hạn từ 90 ngày đến 120 ngày","Nợ quá hạn hơn 120 ngày có khả năng mất thanh toán")))))))</f>
        <v>Đã thanh toán</v>
      </c>
      <c r="Z794" s="42">
        <f>IF(S794="","",S794)</f>
        <v>46130</v>
      </c>
      <c r="AA794" s="42">
        <f>IF(M794="","",M794)</f>
        <v>46167</v>
      </c>
      <c r="AD794" s="2" t="str">
        <f>VLOOKUP($A794,MA_KH!$A:$Q,MA_KH!O$1,0)</f>
        <v>MEGA</v>
      </c>
      <c r="AE794" s="2" t="str">
        <f>VLOOKUP($A794,MA_KH!$A:$Q,MA_KH!P$1,0)</f>
        <v>CÔNG TY TNHH MM MEGA MARKET (VIỆT NAM)</v>
      </c>
    </row>
    <row r="795" spans="1:31" ht="25.5" customHeight="1">
      <c r="A795" s="54" t="s">
        <v>16299</v>
      </c>
      <c r="B795" s="54" t="s">
        <v>190</v>
      </c>
      <c r="C795" s="55">
        <v>46127</v>
      </c>
      <c r="D795" s="54" t="s">
        <v>17935</v>
      </c>
      <c r="E795" s="55">
        <v>46130</v>
      </c>
      <c r="F795" s="54" t="s">
        <v>17936</v>
      </c>
      <c r="G795" s="54" t="s">
        <v>17937</v>
      </c>
      <c r="H795" s="67">
        <v>9728720</v>
      </c>
      <c r="I795" s="63">
        <v>0</v>
      </c>
      <c r="J795" s="67">
        <v>778298</v>
      </c>
      <c r="K795" s="68">
        <v>10507018</v>
      </c>
      <c r="L795" s="64" t="s">
        <v>17236</v>
      </c>
      <c r="M795" s="6">
        <v>46167</v>
      </c>
      <c r="N795" s="72"/>
      <c r="O795" s="32">
        <f>IF(Table1[[#This Row],[Phân loại]]="Tồn đầu kỳ",Table1[[#This Row],[Tổng giá trị]],0)</f>
        <v>0</v>
      </c>
      <c r="P795" s="7">
        <f>IF(Table1[[#This Row],[Số còn phải thu ĐK]]&lt;&gt;0,0,IF(Table1[[#This Row],[Phân loại]]="Bán hàng",Table1[[#This Row],[Tổng giá trị]],-Table1[[#This Row],[Tổng giá trị]]))</f>
        <v>10507018</v>
      </c>
      <c r="Q795" s="32">
        <f>IF(M795&lt;&gt;"",IF(O795&lt;&gt;0,O795,P795),0)</f>
        <v>10507018</v>
      </c>
      <c r="R795" s="7">
        <f>Table1[[#This Row],[Số còn phải thu ĐK]]+Table1[[#This Row],[Giá Trị HD sau CK]]-Table1[[#This Row],[Số tiền đã thu]]</f>
        <v>0</v>
      </c>
      <c r="S795" s="6">
        <f>IF(Table1[[#This Row],[Ngày hóa đơn]]&lt;&gt;"",Table1[[#This Row],[Ngày hóa đơn]],IF(Table1[[#This Row],[Ngày hạch toán]]&lt;&gt;"",Table1[[#This Row],[Ngày hạch toán]],""))</f>
        <v>46130</v>
      </c>
      <c r="T795" s="7"/>
      <c r="U795" s="6">
        <f>IF(Table1[[#This Row],[Ngày tính CN]]="","",S795+T795)</f>
        <v>46130</v>
      </c>
      <c r="V795" s="32">
        <f ca="1">IF(Table1[[#This Row],[Hạn thanh toán]]="","",IF((U795-NOW())&lt;0,0,(U795-NOW())))</f>
        <v>0</v>
      </c>
      <c r="W795" s="32"/>
      <c r="X795" s="32" t="str">
        <f ca="1">IF(OR(U795="",R795=0),"",IF((U795-NOW())&lt;0,-(U795-NOW()),0))</f>
        <v/>
      </c>
      <c r="Y795" s="2" t="str">
        <f>IF(R795=0,"Đã thanh toán",IF(X795="","",IF(X795&lt;=0,"Chưa đến hạn thanh toán",IF(X795&lt;=30,"Nợ quá hạn 30 ngày",IF(X795&lt;=60,"Nợ quá hạn từ 30 ngày đến 60 ngày",IF(X795&lt;=90,"Nợ quá hạn từ 60 ngày đến 90 ngày",IF(X795&lt;=120,"Nợ quá hạn từ 90 ngày đến 120 ngày","Nợ quá hạn hơn 120 ngày có khả năng mất thanh toán")))))))</f>
        <v>Đã thanh toán</v>
      </c>
      <c r="Z795" s="42">
        <f>IF(S795="","",S795)</f>
        <v>46130</v>
      </c>
      <c r="AA795" s="42">
        <f>IF(M795="","",M795)</f>
        <v>46167</v>
      </c>
      <c r="AD795" s="2" t="str">
        <f>VLOOKUP($A795,MA_KH!$A:$Q,MA_KH!O$1,0)</f>
        <v>MEGA</v>
      </c>
      <c r="AE795" s="2" t="str">
        <f>VLOOKUP($A795,MA_KH!$A:$Q,MA_KH!P$1,0)</f>
        <v>CÔNG TY TNHH MM MEGA MARKET (VIỆT NAM)</v>
      </c>
    </row>
    <row r="796" spans="1:31" ht="25.5" customHeight="1">
      <c r="A796" s="58" t="s">
        <v>16299</v>
      </c>
      <c r="B796" s="58" t="s">
        <v>190</v>
      </c>
      <c r="C796" s="59">
        <v>46128</v>
      </c>
      <c r="D796" s="58" t="s">
        <v>17938</v>
      </c>
      <c r="E796" s="55">
        <v>46130</v>
      </c>
      <c r="F796" s="58" t="s">
        <v>17939</v>
      </c>
      <c r="G796" s="58" t="s">
        <v>17940</v>
      </c>
      <c r="H796" s="69">
        <v>1026170</v>
      </c>
      <c r="I796" s="63">
        <v>0</v>
      </c>
      <c r="J796" s="69">
        <v>82094</v>
      </c>
      <c r="K796" s="70">
        <v>1108264</v>
      </c>
      <c r="L796" s="64" t="s">
        <v>17236</v>
      </c>
      <c r="M796" s="6">
        <v>46167</v>
      </c>
      <c r="N796" s="72"/>
      <c r="O796" s="32">
        <f>IF(Table1[[#This Row],[Phân loại]]="Tồn đầu kỳ",Table1[[#This Row],[Tổng giá trị]],0)</f>
        <v>0</v>
      </c>
      <c r="P796" s="7">
        <f>IF(Table1[[#This Row],[Số còn phải thu ĐK]]&lt;&gt;0,0,IF(Table1[[#This Row],[Phân loại]]="Bán hàng",Table1[[#This Row],[Tổng giá trị]],-Table1[[#This Row],[Tổng giá trị]]))</f>
        <v>1108264</v>
      </c>
      <c r="Q796" s="32">
        <f>IF(M796&lt;&gt;"",IF(O796&lt;&gt;0,O796,P796),0)</f>
        <v>1108264</v>
      </c>
      <c r="R796" s="7">
        <f>Table1[[#This Row],[Số còn phải thu ĐK]]+Table1[[#This Row],[Giá Trị HD sau CK]]-Table1[[#This Row],[Số tiền đã thu]]</f>
        <v>0</v>
      </c>
      <c r="S796" s="6">
        <f>IF(Table1[[#This Row],[Ngày hóa đơn]]&lt;&gt;"",Table1[[#This Row],[Ngày hóa đơn]],IF(Table1[[#This Row],[Ngày hạch toán]]&lt;&gt;"",Table1[[#This Row],[Ngày hạch toán]],""))</f>
        <v>46130</v>
      </c>
      <c r="T796" s="7"/>
      <c r="U796" s="6">
        <f>IF(Table1[[#This Row],[Ngày tính CN]]="","",S796+T796)</f>
        <v>46130</v>
      </c>
      <c r="V796" s="32">
        <f ca="1">IF(Table1[[#This Row],[Hạn thanh toán]]="","",IF((U796-NOW())&lt;0,0,(U796-NOW())))</f>
        <v>0</v>
      </c>
      <c r="W796" s="32"/>
      <c r="X796" s="32" t="str">
        <f ca="1">IF(OR(U796="",R796=0),"",IF((U796-NOW())&lt;0,-(U796-NOW()),0))</f>
        <v/>
      </c>
      <c r="Y796" s="2" t="str">
        <f>IF(R796=0,"Đã thanh toán",IF(X796="","",IF(X796&lt;=0,"Chưa đến hạn thanh toán",IF(X796&lt;=30,"Nợ quá hạn 30 ngày",IF(X796&lt;=60,"Nợ quá hạn từ 30 ngày đến 60 ngày",IF(X796&lt;=90,"Nợ quá hạn từ 60 ngày đến 90 ngày",IF(X796&lt;=120,"Nợ quá hạn từ 90 ngày đến 120 ngày","Nợ quá hạn hơn 120 ngày có khả năng mất thanh toán")))))))</f>
        <v>Đã thanh toán</v>
      </c>
      <c r="Z796" s="42">
        <f>IF(S796="","",S796)</f>
        <v>46130</v>
      </c>
      <c r="AA796" s="42">
        <f>IF(M796="","",M796)</f>
        <v>46167</v>
      </c>
      <c r="AD796" s="2" t="str">
        <f>VLOOKUP($A796,MA_KH!$A:$Q,MA_KH!O$1,0)</f>
        <v>MEGA</v>
      </c>
      <c r="AE796" s="2" t="str">
        <f>VLOOKUP($A796,MA_KH!$A:$Q,MA_KH!P$1,0)</f>
        <v>CÔNG TY TNHH MM MEGA MARKET (VIỆT NAM)</v>
      </c>
    </row>
    <row r="797" spans="1:31" ht="25.5" customHeight="1">
      <c r="A797" s="54" t="s">
        <v>16308</v>
      </c>
      <c r="B797" s="54" t="s">
        <v>194</v>
      </c>
      <c r="C797" s="55">
        <v>46128</v>
      </c>
      <c r="D797" s="54" t="s">
        <v>17941</v>
      </c>
      <c r="E797" s="55">
        <v>46136</v>
      </c>
      <c r="F797" s="54" t="s">
        <v>17942</v>
      </c>
      <c r="G797" s="54" t="s">
        <v>17943</v>
      </c>
      <c r="H797" s="67">
        <v>15560850</v>
      </c>
      <c r="I797" s="63">
        <v>0</v>
      </c>
      <c r="J797" s="67">
        <v>1244868</v>
      </c>
      <c r="K797" s="68">
        <v>16805718</v>
      </c>
      <c r="L797" s="64" t="s">
        <v>17236</v>
      </c>
      <c r="M797" s="6">
        <v>46167</v>
      </c>
      <c r="N797" s="72"/>
      <c r="O797" s="32">
        <f>IF(Table1[[#This Row],[Phân loại]]="Tồn đầu kỳ",Table1[[#This Row],[Tổng giá trị]],0)</f>
        <v>0</v>
      </c>
      <c r="P797" s="7">
        <f>IF(Table1[[#This Row],[Số còn phải thu ĐK]]&lt;&gt;0,0,IF(Table1[[#This Row],[Phân loại]]="Bán hàng",Table1[[#This Row],[Tổng giá trị]],-Table1[[#This Row],[Tổng giá trị]]))</f>
        <v>16805718</v>
      </c>
      <c r="Q797" s="32">
        <f>IF(M797&lt;&gt;"",IF(O797&lt;&gt;0,O797,P797),0)</f>
        <v>16805718</v>
      </c>
      <c r="R797" s="7">
        <f>Table1[[#This Row],[Số còn phải thu ĐK]]+Table1[[#This Row],[Giá Trị HD sau CK]]-Table1[[#This Row],[Số tiền đã thu]]</f>
        <v>0</v>
      </c>
      <c r="S797" s="6">
        <f>IF(Table1[[#This Row],[Ngày hóa đơn]]&lt;&gt;"",Table1[[#This Row],[Ngày hóa đơn]],IF(Table1[[#This Row],[Ngày hạch toán]]&lt;&gt;"",Table1[[#This Row],[Ngày hạch toán]],""))</f>
        <v>46136</v>
      </c>
      <c r="T797" s="7"/>
      <c r="U797" s="6">
        <f>IF(Table1[[#This Row],[Ngày tính CN]]="","",S797+T797)</f>
        <v>46136</v>
      </c>
      <c r="V797" s="32">
        <f ca="1">IF(Table1[[#This Row],[Hạn thanh toán]]="","",IF((U797-NOW())&lt;0,0,(U797-NOW())))</f>
        <v>0</v>
      </c>
      <c r="W797" s="32"/>
      <c r="X797" s="32" t="str">
        <f ca="1">IF(OR(U797="",R797=0),"",IF((U797-NOW())&lt;0,-(U797-NOW()),0))</f>
        <v/>
      </c>
      <c r="Y797" s="2" t="str">
        <f>IF(R797=0,"Đã thanh toán",IF(X797="","",IF(X797&lt;=0,"Chưa đến hạn thanh toán",IF(X797&lt;=30,"Nợ quá hạn 30 ngày",IF(X797&lt;=60,"Nợ quá hạn từ 30 ngày đến 60 ngày",IF(X797&lt;=90,"Nợ quá hạn từ 60 ngày đến 90 ngày",IF(X797&lt;=120,"Nợ quá hạn từ 90 ngày đến 120 ngày","Nợ quá hạn hơn 120 ngày có khả năng mất thanh toán")))))))</f>
        <v>Đã thanh toán</v>
      </c>
      <c r="Z797" s="42">
        <f>IF(S797="","",S797)</f>
        <v>46136</v>
      </c>
      <c r="AA797" s="42">
        <f>IF(M797="","",M797)</f>
        <v>46167</v>
      </c>
      <c r="AD797" s="2" t="str">
        <f>VLOOKUP($A797,MA_KH!$A:$Q,MA_KH!O$1,0)</f>
        <v>MEGA</v>
      </c>
      <c r="AE797" s="2" t="str">
        <f>VLOOKUP($A797,MA_KH!$A:$Q,MA_KH!P$1,0)</f>
        <v>CÔNG TY TNHH MM MEGA MARKET (VIỆT NAM)</v>
      </c>
    </row>
    <row r="798" spans="1:31" ht="25.5" customHeight="1">
      <c r="A798" s="58" t="s">
        <v>16291</v>
      </c>
      <c r="B798" s="58" t="s">
        <v>200</v>
      </c>
      <c r="C798" s="59">
        <v>46128</v>
      </c>
      <c r="D798" s="58" t="s">
        <v>17944</v>
      </c>
      <c r="E798" s="55">
        <v>46136</v>
      </c>
      <c r="F798" s="58" t="s">
        <v>17945</v>
      </c>
      <c r="G798" s="58" t="s">
        <v>17946</v>
      </c>
      <c r="H798" s="69">
        <v>1971975</v>
      </c>
      <c r="I798" s="63">
        <v>0</v>
      </c>
      <c r="J798" s="69">
        <v>157758</v>
      </c>
      <c r="K798" s="70">
        <v>2129733</v>
      </c>
      <c r="L798" s="64" t="s">
        <v>17236</v>
      </c>
      <c r="M798" s="6">
        <v>46167</v>
      </c>
      <c r="N798" s="72"/>
      <c r="O798" s="32">
        <f>IF(Table1[[#This Row],[Phân loại]]="Tồn đầu kỳ",Table1[[#This Row],[Tổng giá trị]],0)</f>
        <v>0</v>
      </c>
      <c r="P798" s="7">
        <f>IF(Table1[[#This Row],[Số còn phải thu ĐK]]&lt;&gt;0,0,IF(Table1[[#This Row],[Phân loại]]="Bán hàng",Table1[[#This Row],[Tổng giá trị]],-Table1[[#This Row],[Tổng giá trị]]))</f>
        <v>2129733</v>
      </c>
      <c r="Q798" s="32">
        <f>IF(M798&lt;&gt;"",IF(O798&lt;&gt;0,O798,P798),0)</f>
        <v>2129733</v>
      </c>
      <c r="R798" s="7">
        <f>Table1[[#This Row],[Số còn phải thu ĐK]]+Table1[[#This Row],[Giá Trị HD sau CK]]-Table1[[#This Row],[Số tiền đã thu]]</f>
        <v>0</v>
      </c>
      <c r="S798" s="6">
        <f>IF(Table1[[#This Row],[Ngày hóa đơn]]&lt;&gt;"",Table1[[#This Row],[Ngày hóa đơn]],IF(Table1[[#This Row],[Ngày hạch toán]]&lt;&gt;"",Table1[[#This Row],[Ngày hạch toán]],""))</f>
        <v>46136</v>
      </c>
      <c r="T798" s="7"/>
      <c r="U798" s="6">
        <f>IF(Table1[[#This Row],[Ngày tính CN]]="","",S798+T798)</f>
        <v>46136</v>
      </c>
      <c r="V798" s="32">
        <f ca="1">IF(Table1[[#This Row],[Hạn thanh toán]]="","",IF((U798-NOW())&lt;0,0,(U798-NOW())))</f>
        <v>0</v>
      </c>
      <c r="W798" s="32"/>
      <c r="X798" s="32" t="str">
        <f ca="1">IF(OR(U798="",R798=0),"",IF((U798-NOW())&lt;0,-(U798-NOW()),0))</f>
        <v/>
      </c>
      <c r="Y798" s="2" t="str">
        <f>IF(R798=0,"Đã thanh toán",IF(X798="","",IF(X798&lt;=0,"Chưa đến hạn thanh toán",IF(X798&lt;=30,"Nợ quá hạn 30 ngày",IF(X798&lt;=60,"Nợ quá hạn từ 30 ngày đến 60 ngày",IF(X798&lt;=90,"Nợ quá hạn từ 60 ngày đến 90 ngày",IF(X798&lt;=120,"Nợ quá hạn từ 90 ngày đến 120 ngày","Nợ quá hạn hơn 120 ngày có khả năng mất thanh toán")))))))</f>
        <v>Đã thanh toán</v>
      </c>
      <c r="Z798" s="42">
        <f>IF(S798="","",S798)</f>
        <v>46136</v>
      </c>
      <c r="AA798" s="42">
        <f>IF(M798="","",M798)</f>
        <v>46167</v>
      </c>
      <c r="AD798" s="2" t="str">
        <f>VLOOKUP($A798,MA_KH!$A:$Q,MA_KH!O$1,0)</f>
        <v>MEGA</v>
      </c>
      <c r="AE798" s="2" t="str">
        <f>VLOOKUP($A798,MA_KH!$A:$Q,MA_KH!P$1,0)</f>
        <v>CÔNG TY TNHH MM MEGA MARKET (VIỆT NAM)</v>
      </c>
    </row>
    <row r="799" spans="1:31" ht="25.5" customHeight="1">
      <c r="A799" s="54" t="s">
        <v>16299</v>
      </c>
      <c r="B799" s="54" t="s">
        <v>190</v>
      </c>
      <c r="C799" s="55">
        <v>46128</v>
      </c>
      <c r="D799" s="54" t="s">
        <v>18114</v>
      </c>
      <c r="E799" s="55">
        <v>46128</v>
      </c>
      <c r="F799" s="54" t="s">
        <v>18115</v>
      </c>
      <c r="G799" s="54" t="s">
        <v>17731</v>
      </c>
      <c r="H799" s="67">
        <v>1868826</v>
      </c>
      <c r="I799" s="63">
        <v>0</v>
      </c>
      <c r="J799" s="67">
        <v>149506</v>
      </c>
      <c r="K799" s="68">
        <v>2018332</v>
      </c>
      <c r="L799" s="71" t="s">
        <v>17238</v>
      </c>
      <c r="M799" s="6">
        <v>46136</v>
      </c>
      <c r="N799" s="72"/>
      <c r="O799" s="32">
        <f>IF(Table1[[#This Row],[Phân loại]]="Tồn đầu kỳ",Table1[[#This Row],[Tổng giá trị]],0)</f>
        <v>0</v>
      </c>
      <c r="P799" s="7">
        <f>IF(Table1[[#This Row],[Số còn phải thu ĐK]]&lt;&gt;0,0,IF(Table1[[#This Row],[Phân loại]]="Bán hàng",Table1[[#This Row],[Tổng giá trị]],-Table1[[#This Row],[Tổng giá trị]]))</f>
        <v>-2018332</v>
      </c>
      <c r="Q799" s="32">
        <f>IF(M799&lt;&gt;"",IF(O799&lt;&gt;0,O799,P799),0)</f>
        <v>-2018332</v>
      </c>
      <c r="R799" s="7">
        <f>Table1[[#This Row],[Số còn phải thu ĐK]]+Table1[[#This Row],[Giá Trị HD sau CK]]-Table1[[#This Row],[Số tiền đã thu]]</f>
        <v>0</v>
      </c>
      <c r="S799" s="6">
        <f>IF(Table1[[#This Row],[Ngày hóa đơn]]&lt;&gt;"",Table1[[#This Row],[Ngày hóa đơn]],IF(Table1[[#This Row],[Ngày hạch toán]]&lt;&gt;"",Table1[[#This Row],[Ngày hạch toán]],""))</f>
        <v>46128</v>
      </c>
      <c r="T799" s="7"/>
      <c r="U799" s="6">
        <f>IF(Table1[[#This Row],[Ngày tính CN]]="","",S799+T799)</f>
        <v>46128</v>
      </c>
      <c r="V799" s="32">
        <f ca="1">IF(Table1[[#This Row],[Hạn thanh toán]]="","",IF((U799-NOW())&lt;0,0,(U799-NOW())))</f>
        <v>0</v>
      </c>
      <c r="W799" s="32"/>
      <c r="X799" s="32" t="str">
        <f ca="1">IF(OR(U799="",R799=0),"",IF((U799-NOW())&lt;0,-(U799-NOW()),0))</f>
        <v/>
      </c>
      <c r="Y799" s="2" t="str">
        <f>IF(R799=0,"Đã thanh toán",IF(X799="","",IF(X799&lt;=0,"Chưa đến hạn thanh toán",IF(X799&lt;=30,"Nợ quá hạn 30 ngày",IF(X799&lt;=60,"Nợ quá hạn từ 30 ngày đến 60 ngày",IF(X799&lt;=90,"Nợ quá hạn từ 60 ngày đến 90 ngày",IF(X799&lt;=120,"Nợ quá hạn từ 90 ngày đến 120 ngày","Nợ quá hạn hơn 120 ngày có khả năng mất thanh toán")))))))</f>
        <v>Đã thanh toán</v>
      </c>
      <c r="Z799" s="42">
        <f>IF(S799="","",S799)</f>
        <v>46128</v>
      </c>
      <c r="AA799" s="42">
        <f>IF(M799="","",M799)</f>
        <v>46136</v>
      </c>
      <c r="AD799" s="2" t="str">
        <f>VLOOKUP($A799,MA_KH!$A:$Q,MA_KH!O$1,0)</f>
        <v>MEGA</v>
      </c>
      <c r="AE799" s="2" t="str">
        <f>VLOOKUP($A799,MA_KH!$A:$Q,MA_KH!P$1,0)</f>
        <v>CÔNG TY TNHH MM MEGA MARKET (VIỆT NAM)</v>
      </c>
    </row>
    <row r="800" spans="1:31" ht="25.5" customHeight="1">
      <c r="A800" s="54" t="s">
        <v>16299</v>
      </c>
      <c r="B800" s="54" t="s">
        <v>190</v>
      </c>
      <c r="C800" s="55">
        <v>46129</v>
      </c>
      <c r="D800" s="54" t="s">
        <v>17947</v>
      </c>
      <c r="E800" s="55">
        <v>46130</v>
      </c>
      <c r="F800" s="54" t="s">
        <v>17948</v>
      </c>
      <c r="G800" s="54" t="s">
        <v>17949</v>
      </c>
      <c r="H800" s="67">
        <v>2144100</v>
      </c>
      <c r="I800" s="63">
        <v>0</v>
      </c>
      <c r="J800" s="67">
        <v>171528</v>
      </c>
      <c r="K800" s="68">
        <v>2315628</v>
      </c>
      <c r="L800" s="64" t="s">
        <v>17236</v>
      </c>
      <c r="M800" s="6">
        <v>46167</v>
      </c>
      <c r="N800" s="72"/>
      <c r="O800" s="32">
        <f>IF(Table1[[#This Row],[Phân loại]]="Tồn đầu kỳ",Table1[[#This Row],[Tổng giá trị]],0)</f>
        <v>0</v>
      </c>
      <c r="P800" s="7">
        <f>IF(Table1[[#This Row],[Số còn phải thu ĐK]]&lt;&gt;0,0,IF(Table1[[#This Row],[Phân loại]]="Bán hàng",Table1[[#This Row],[Tổng giá trị]],-Table1[[#This Row],[Tổng giá trị]]))</f>
        <v>2315628</v>
      </c>
      <c r="Q800" s="32">
        <f>IF(M800&lt;&gt;"",IF(O800&lt;&gt;0,O800,P800),0)</f>
        <v>2315628</v>
      </c>
      <c r="R800" s="7">
        <f>Table1[[#This Row],[Số còn phải thu ĐK]]+Table1[[#This Row],[Giá Trị HD sau CK]]-Table1[[#This Row],[Số tiền đã thu]]</f>
        <v>0</v>
      </c>
      <c r="S800" s="6">
        <f>IF(Table1[[#This Row],[Ngày hóa đơn]]&lt;&gt;"",Table1[[#This Row],[Ngày hóa đơn]],IF(Table1[[#This Row],[Ngày hạch toán]]&lt;&gt;"",Table1[[#This Row],[Ngày hạch toán]],""))</f>
        <v>46130</v>
      </c>
      <c r="T800" s="7"/>
      <c r="U800" s="6">
        <f>IF(Table1[[#This Row],[Ngày tính CN]]="","",S800+T800)</f>
        <v>46130</v>
      </c>
      <c r="V800" s="32">
        <f ca="1">IF(Table1[[#This Row],[Hạn thanh toán]]="","",IF((U800-NOW())&lt;0,0,(U800-NOW())))</f>
        <v>0</v>
      </c>
      <c r="W800" s="32"/>
      <c r="X800" s="32" t="str">
        <f ca="1">IF(OR(U800="",R800=0),"",IF((U800-NOW())&lt;0,-(U800-NOW()),0))</f>
        <v/>
      </c>
      <c r="Y800" s="2" t="str">
        <f>IF(R800=0,"Đã thanh toán",IF(X800="","",IF(X800&lt;=0,"Chưa đến hạn thanh toán",IF(X800&lt;=30,"Nợ quá hạn 30 ngày",IF(X800&lt;=60,"Nợ quá hạn từ 30 ngày đến 60 ngày",IF(X800&lt;=90,"Nợ quá hạn từ 60 ngày đến 90 ngày",IF(X800&lt;=120,"Nợ quá hạn từ 90 ngày đến 120 ngày","Nợ quá hạn hơn 120 ngày có khả năng mất thanh toán")))))))</f>
        <v>Đã thanh toán</v>
      </c>
      <c r="Z800" s="42">
        <f>IF(S800="","",S800)</f>
        <v>46130</v>
      </c>
      <c r="AA800" s="42">
        <f>IF(M800="","",M800)</f>
        <v>46167</v>
      </c>
      <c r="AD800" s="2" t="str">
        <f>VLOOKUP($A800,MA_KH!$A:$Q,MA_KH!O$1,0)</f>
        <v>MEGA</v>
      </c>
      <c r="AE800" s="2" t="str">
        <f>VLOOKUP($A800,MA_KH!$A:$Q,MA_KH!P$1,0)</f>
        <v>CÔNG TY TNHH MM MEGA MARKET (VIỆT NAM)</v>
      </c>
    </row>
    <row r="801" spans="1:31" ht="25.5" customHeight="1">
      <c r="A801" s="54" t="s">
        <v>16299</v>
      </c>
      <c r="B801" s="54" t="s">
        <v>190</v>
      </c>
      <c r="C801" s="55">
        <v>46129</v>
      </c>
      <c r="D801" s="54" t="s">
        <v>17950</v>
      </c>
      <c r="E801" s="55">
        <v>46130</v>
      </c>
      <c r="F801" s="54" t="s">
        <v>17951</v>
      </c>
      <c r="G801" s="54" t="s">
        <v>17952</v>
      </c>
      <c r="H801" s="67">
        <v>2584760</v>
      </c>
      <c r="I801" s="63">
        <v>0</v>
      </c>
      <c r="J801" s="67">
        <v>206781</v>
      </c>
      <c r="K801" s="68">
        <v>2791541</v>
      </c>
      <c r="L801" s="64" t="s">
        <v>17236</v>
      </c>
      <c r="M801" s="6">
        <v>46167</v>
      </c>
      <c r="N801" s="72"/>
      <c r="O801" s="32">
        <f>IF(Table1[[#This Row],[Phân loại]]="Tồn đầu kỳ",Table1[[#This Row],[Tổng giá trị]],0)</f>
        <v>0</v>
      </c>
      <c r="P801" s="7">
        <f>IF(Table1[[#This Row],[Số còn phải thu ĐK]]&lt;&gt;0,0,IF(Table1[[#This Row],[Phân loại]]="Bán hàng",Table1[[#This Row],[Tổng giá trị]],-Table1[[#This Row],[Tổng giá trị]]))</f>
        <v>2791541</v>
      </c>
      <c r="Q801" s="32">
        <f>IF(M801&lt;&gt;"",IF(O801&lt;&gt;0,O801,P801),0)</f>
        <v>2791541</v>
      </c>
      <c r="R801" s="7">
        <f>Table1[[#This Row],[Số còn phải thu ĐK]]+Table1[[#This Row],[Giá Trị HD sau CK]]-Table1[[#This Row],[Số tiền đã thu]]</f>
        <v>0</v>
      </c>
      <c r="S801" s="6">
        <f>IF(Table1[[#This Row],[Ngày hóa đơn]]&lt;&gt;"",Table1[[#This Row],[Ngày hóa đơn]],IF(Table1[[#This Row],[Ngày hạch toán]]&lt;&gt;"",Table1[[#This Row],[Ngày hạch toán]],""))</f>
        <v>46130</v>
      </c>
      <c r="T801" s="7"/>
      <c r="U801" s="6">
        <f>IF(Table1[[#This Row],[Ngày tính CN]]="","",S801+T801)</f>
        <v>46130</v>
      </c>
      <c r="V801" s="32">
        <f ca="1">IF(Table1[[#This Row],[Hạn thanh toán]]="","",IF((U801-NOW())&lt;0,0,(U801-NOW())))</f>
        <v>0</v>
      </c>
      <c r="W801" s="32"/>
      <c r="X801" s="32" t="str">
        <f ca="1">IF(OR(U801="",R801=0),"",IF((U801-NOW())&lt;0,-(U801-NOW()),0))</f>
        <v/>
      </c>
      <c r="Y801" s="2" t="str">
        <f>IF(R801=0,"Đã thanh toán",IF(X801="","",IF(X801&lt;=0,"Chưa đến hạn thanh toán",IF(X801&lt;=30,"Nợ quá hạn 30 ngày",IF(X801&lt;=60,"Nợ quá hạn từ 30 ngày đến 60 ngày",IF(X801&lt;=90,"Nợ quá hạn từ 60 ngày đến 90 ngày",IF(X801&lt;=120,"Nợ quá hạn từ 90 ngày đến 120 ngày","Nợ quá hạn hơn 120 ngày có khả năng mất thanh toán")))))))</f>
        <v>Đã thanh toán</v>
      </c>
      <c r="Z801" s="42">
        <f>IF(S801="","",S801)</f>
        <v>46130</v>
      </c>
      <c r="AA801" s="42">
        <f>IF(M801="","",M801)</f>
        <v>46167</v>
      </c>
      <c r="AD801" s="2" t="str">
        <f>VLOOKUP($A801,MA_KH!$A:$Q,MA_KH!O$1,0)</f>
        <v>MEGA</v>
      </c>
      <c r="AE801" s="2" t="str">
        <f>VLOOKUP($A801,MA_KH!$A:$Q,MA_KH!P$1,0)</f>
        <v>CÔNG TY TNHH MM MEGA MARKET (VIỆT NAM)</v>
      </c>
    </row>
    <row r="802" spans="1:31" ht="25.5" customHeight="1">
      <c r="A802" s="54" t="s">
        <v>16305</v>
      </c>
      <c r="B802" s="54" t="s">
        <v>7247</v>
      </c>
      <c r="C802" s="55">
        <v>46129</v>
      </c>
      <c r="D802" s="54" t="s">
        <v>17953</v>
      </c>
      <c r="E802" s="55">
        <v>46136</v>
      </c>
      <c r="F802" s="54" t="s">
        <v>17954</v>
      </c>
      <c r="G802" s="54" t="s">
        <v>17955</v>
      </c>
      <c r="H802" s="67">
        <v>5130850</v>
      </c>
      <c r="I802" s="63">
        <v>0</v>
      </c>
      <c r="J802" s="67">
        <v>410468</v>
      </c>
      <c r="K802" s="68">
        <v>5541318</v>
      </c>
      <c r="L802" s="64" t="s">
        <v>17236</v>
      </c>
      <c r="M802" s="6">
        <v>46167</v>
      </c>
      <c r="N802" s="72"/>
      <c r="O802" s="32">
        <f>IF(Table1[[#This Row],[Phân loại]]="Tồn đầu kỳ",Table1[[#This Row],[Tổng giá trị]],0)</f>
        <v>0</v>
      </c>
      <c r="P802" s="7">
        <f>IF(Table1[[#This Row],[Số còn phải thu ĐK]]&lt;&gt;0,0,IF(Table1[[#This Row],[Phân loại]]="Bán hàng",Table1[[#This Row],[Tổng giá trị]],-Table1[[#This Row],[Tổng giá trị]]))</f>
        <v>5541318</v>
      </c>
      <c r="Q802" s="32">
        <f>IF(M802&lt;&gt;"",IF(O802&lt;&gt;0,O802,P802),0)</f>
        <v>5541318</v>
      </c>
      <c r="R802" s="7">
        <f>Table1[[#This Row],[Số còn phải thu ĐK]]+Table1[[#This Row],[Giá Trị HD sau CK]]-Table1[[#This Row],[Số tiền đã thu]]</f>
        <v>0</v>
      </c>
      <c r="S802" s="6">
        <f>IF(Table1[[#This Row],[Ngày hóa đơn]]&lt;&gt;"",Table1[[#This Row],[Ngày hóa đơn]],IF(Table1[[#This Row],[Ngày hạch toán]]&lt;&gt;"",Table1[[#This Row],[Ngày hạch toán]],""))</f>
        <v>46136</v>
      </c>
      <c r="T802" s="7"/>
      <c r="U802" s="6">
        <f>IF(Table1[[#This Row],[Ngày tính CN]]="","",S802+T802)</f>
        <v>46136</v>
      </c>
      <c r="V802" s="32">
        <f ca="1">IF(Table1[[#This Row],[Hạn thanh toán]]="","",IF((U802-NOW())&lt;0,0,(U802-NOW())))</f>
        <v>0</v>
      </c>
      <c r="W802" s="32"/>
      <c r="X802" s="32" t="str">
        <f ca="1">IF(OR(U802="",R802=0),"",IF((U802-NOW())&lt;0,-(U802-NOW()),0))</f>
        <v/>
      </c>
      <c r="Y802" s="2" t="str">
        <f>IF(R802=0,"Đã thanh toán",IF(X802="","",IF(X802&lt;=0,"Chưa đến hạn thanh toán",IF(X802&lt;=30,"Nợ quá hạn 30 ngày",IF(X802&lt;=60,"Nợ quá hạn từ 30 ngày đến 60 ngày",IF(X802&lt;=90,"Nợ quá hạn từ 60 ngày đến 90 ngày",IF(X802&lt;=120,"Nợ quá hạn từ 90 ngày đến 120 ngày","Nợ quá hạn hơn 120 ngày có khả năng mất thanh toán")))))))</f>
        <v>Đã thanh toán</v>
      </c>
      <c r="Z802" s="42">
        <f>IF(S802="","",S802)</f>
        <v>46136</v>
      </c>
      <c r="AA802" s="42">
        <f>IF(M802="","",M802)</f>
        <v>46167</v>
      </c>
      <c r="AD802" s="2" t="str">
        <f>VLOOKUP($A802,MA_KH!$A:$Q,MA_KH!O$1,0)</f>
        <v>MEGA</v>
      </c>
      <c r="AE802" s="2" t="str">
        <f>VLOOKUP($A802,MA_KH!$A:$Q,MA_KH!P$1,0)</f>
        <v>CÔNG TY TNHH MM MEGA MARKET (VIỆT NAM)</v>
      </c>
    </row>
    <row r="803" spans="1:31" ht="25.5" customHeight="1">
      <c r="A803" s="54" t="s">
        <v>16302</v>
      </c>
      <c r="B803" s="54" t="s">
        <v>7251</v>
      </c>
      <c r="C803" s="55">
        <v>46129</v>
      </c>
      <c r="D803" s="54" t="s">
        <v>17956</v>
      </c>
      <c r="E803" s="55">
        <v>46136</v>
      </c>
      <c r="F803" s="54" t="s">
        <v>17957</v>
      </c>
      <c r="G803" s="54" t="s">
        <v>17958</v>
      </c>
      <c r="H803" s="67">
        <v>982449</v>
      </c>
      <c r="I803" s="63">
        <v>0</v>
      </c>
      <c r="J803" s="67">
        <v>78596</v>
      </c>
      <c r="K803" s="68">
        <v>1061045</v>
      </c>
      <c r="L803" s="64" t="s">
        <v>17236</v>
      </c>
      <c r="M803" s="6">
        <v>46167</v>
      </c>
      <c r="N803" s="72"/>
      <c r="O803" s="32">
        <f>IF(Table1[[#This Row],[Phân loại]]="Tồn đầu kỳ",Table1[[#This Row],[Tổng giá trị]],0)</f>
        <v>0</v>
      </c>
      <c r="P803" s="7">
        <f>IF(Table1[[#This Row],[Số còn phải thu ĐK]]&lt;&gt;0,0,IF(Table1[[#This Row],[Phân loại]]="Bán hàng",Table1[[#This Row],[Tổng giá trị]],-Table1[[#This Row],[Tổng giá trị]]))</f>
        <v>1061045</v>
      </c>
      <c r="Q803" s="32">
        <f>IF(M803&lt;&gt;"",IF(O803&lt;&gt;0,O803,P803),0)</f>
        <v>1061045</v>
      </c>
      <c r="R803" s="7">
        <f>Table1[[#This Row],[Số còn phải thu ĐK]]+Table1[[#This Row],[Giá Trị HD sau CK]]-Table1[[#This Row],[Số tiền đã thu]]</f>
        <v>0</v>
      </c>
      <c r="S803" s="6">
        <f>IF(Table1[[#This Row],[Ngày hóa đơn]]&lt;&gt;"",Table1[[#This Row],[Ngày hóa đơn]],IF(Table1[[#This Row],[Ngày hạch toán]]&lt;&gt;"",Table1[[#This Row],[Ngày hạch toán]],""))</f>
        <v>46136</v>
      </c>
      <c r="T803" s="7"/>
      <c r="U803" s="6">
        <f>IF(Table1[[#This Row],[Ngày tính CN]]="","",S803+T803)</f>
        <v>46136</v>
      </c>
      <c r="V803" s="32">
        <f ca="1">IF(Table1[[#This Row],[Hạn thanh toán]]="","",IF((U803-NOW())&lt;0,0,(U803-NOW())))</f>
        <v>0</v>
      </c>
      <c r="W803" s="32"/>
      <c r="X803" s="32" t="str">
        <f ca="1">IF(OR(U803="",R803=0),"",IF((U803-NOW())&lt;0,-(U803-NOW()),0))</f>
        <v/>
      </c>
      <c r="Y803" s="2" t="str">
        <f>IF(R803=0,"Đã thanh toán",IF(X803="","",IF(X803&lt;=0,"Chưa đến hạn thanh toán",IF(X803&lt;=30,"Nợ quá hạn 30 ngày",IF(X803&lt;=60,"Nợ quá hạn từ 30 ngày đến 60 ngày",IF(X803&lt;=90,"Nợ quá hạn từ 60 ngày đến 90 ngày",IF(X803&lt;=120,"Nợ quá hạn từ 90 ngày đến 120 ngày","Nợ quá hạn hơn 120 ngày có khả năng mất thanh toán")))))))</f>
        <v>Đã thanh toán</v>
      </c>
      <c r="Z803" s="42">
        <f>IF(S803="","",S803)</f>
        <v>46136</v>
      </c>
      <c r="AA803" s="42">
        <f>IF(M803="","",M803)</f>
        <v>46167</v>
      </c>
      <c r="AD803" s="2" t="str">
        <f>VLOOKUP($A803,MA_KH!$A:$Q,MA_KH!O$1,0)</f>
        <v>MEGA</v>
      </c>
      <c r="AE803" s="2" t="str">
        <f>VLOOKUP($A803,MA_KH!$A:$Q,MA_KH!P$1,0)</f>
        <v>CÔNG TY TNHH MM MEGA MARKET (VIỆT NAM)</v>
      </c>
    </row>
    <row r="804" spans="1:31" ht="25.5" customHeight="1">
      <c r="A804" s="54" t="s">
        <v>16302</v>
      </c>
      <c r="B804" s="54" t="s">
        <v>7251</v>
      </c>
      <c r="C804" s="55">
        <v>46129</v>
      </c>
      <c r="D804" s="54" t="s">
        <v>17959</v>
      </c>
      <c r="E804" s="55">
        <v>46136</v>
      </c>
      <c r="F804" s="54" t="s">
        <v>17960</v>
      </c>
      <c r="G804" s="54" t="s">
        <v>17961</v>
      </c>
      <c r="H804" s="67">
        <v>2318550</v>
      </c>
      <c r="I804" s="63">
        <v>0</v>
      </c>
      <c r="J804" s="67">
        <v>185484</v>
      </c>
      <c r="K804" s="68">
        <v>2504034</v>
      </c>
      <c r="L804" s="64" t="s">
        <v>17236</v>
      </c>
      <c r="M804" s="6">
        <v>46167</v>
      </c>
      <c r="N804" s="72"/>
      <c r="O804" s="32">
        <f>IF(Table1[[#This Row],[Phân loại]]="Tồn đầu kỳ",Table1[[#This Row],[Tổng giá trị]],0)</f>
        <v>0</v>
      </c>
      <c r="P804" s="7">
        <f>IF(Table1[[#This Row],[Số còn phải thu ĐK]]&lt;&gt;0,0,IF(Table1[[#This Row],[Phân loại]]="Bán hàng",Table1[[#This Row],[Tổng giá trị]],-Table1[[#This Row],[Tổng giá trị]]))</f>
        <v>2504034</v>
      </c>
      <c r="Q804" s="32">
        <f>IF(M804&lt;&gt;"",IF(O804&lt;&gt;0,O804,P804),0)</f>
        <v>2504034</v>
      </c>
      <c r="R804" s="7">
        <f>Table1[[#This Row],[Số còn phải thu ĐK]]+Table1[[#This Row],[Giá Trị HD sau CK]]-Table1[[#This Row],[Số tiền đã thu]]</f>
        <v>0</v>
      </c>
      <c r="S804" s="6">
        <f>IF(Table1[[#This Row],[Ngày hóa đơn]]&lt;&gt;"",Table1[[#This Row],[Ngày hóa đơn]],IF(Table1[[#This Row],[Ngày hạch toán]]&lt;&gt;"",Table1[[#This Row],[Ngày hạch toán]],""))</f>
        <v>46136</v>
      </c>
      <c r="T804" s="7"/>
      <c r="U804" s="6">
        <f>IF(Table1[[#This Row],[Ngày tính CN]]="","",S804+T804)</f>
        <v>46136</v>
      </c>
      <c r="V804" s="32">
        <f ca="1">IF(Table1[[#This Row],[Hạn thanh toán]]="","",IF((U804-NOW())&lt;0,0,(U804-NOW())))</f>
        <v>0</v>
      </c>
      <c r="W804" s="32"/>
      <c r="X804" s="32" t="str">
        <f ca="1">IF(OR(U804="",R804=0),"",IF((U804-NOW())&lt;0,-(U804-NOW()),0))</f>
        <v/>
      </c>
      <c r="Y804" s="2" t="str">
        <f>IF(R804=0,"Đã thanh toán",IF(X804="","",IF(X804&lt;=0,"Chưa đến hạn thanh toán",IF(X804&lt;=30,"Nợ quá hạn 30 ngày",IF(X804&lt;=60,"Nợ quá hạn từ 30 ngày đến 60 ngày",IF(X804&lt;=90,"Nợ quá hạn từ 60 ngày đến 90 ngày",IF(X804&lt;=120,"Nợ quá hạn từ 90 ngày đến 120 ngày","Nợ quá hạn hơn 120 ngày có khả năng mất thanh toán")))))))</f>
        <v>Đã thanh toán</v>
      </c>
      <c r="Z804" s="42">
        <f>IF(S804="","",S804)</f>
        <v>46136</v>
      </c>
      <c r="AA804" s="42">
        <f>IF(M804="","",M804)</f>
        <v>46167</v>
      </c>
      <c r="AD804" s="2" t="str">
        <f>VLOOKUP($A804,MA_KH!$A:$Q,MA_KH!O$1,0)</f>
        <v>MEGA</v>
      </c>
      <c r="AE804" s="2" t="str">
        <f>VLOOKUP($A804,MA_KH!$A:$Q,MA_KH!P$1,0)</f>
        <v>CÔNG TY TNHH MM MEGA MARKET (VIỆT NAM)</v>
      </c>
    </row>
    <row r="805" spans="1:31" ht="25.5" customHeight="1">
      <c r="A805" s="54" t="s">
        <v>16303</v>
      </c>
      <c r="B805" s="54" t="s">
        <v>102</v>
      </c>
      <c r="C805" s="55">
        <v>46129</v>
      </c>
      <c r="D805" s="54" t="s">
        <v>18116</v>
      </c>
      <c r="E805" s="55">
        <v>46129</v>
      </c>
      <c r="F805" s="54" t="s">
        <v>18117</v>
      </c>
      <c r="G805" s="54" t="s">
        <v>17169</v>
      </c>
      <c r="H805" s="67">
        <v>497500</v>
      </c>
      <c r="I805" s="63">
        <v>0</v>
      </c>
      <c r="J805" s="67">
        <v>39800</v>
      </c>
      <c r="K805" s="68">
        <v>537300</v>
      </c>
      <c r="L805" s="71" t="s">
        <v>17238</v>
      </c>
      <c r="M805" s="6">
        <v>46136</v>
      </c>
      <c r="N805" s="72"/>
      <c r="O805" s="32">
        <f>IF(Table1[[#This Row],[Phân loại]]="Tồn đầu kỳ",Table1[[#This Row],[Tổng giá trị]],0)</f>
        <v>0</v>
      </c>
      <c r="P805" s="7">
        <f>IF(Table1[[#This Row],[Số còn phải thu ĐK]]&lt;&gt;0,0,IF(Table1[[#This Row],[Phân loại]]="Bán hàng",Table1[[#This Row],[Tổng giá trị]],-Table1[[#This Row],[Tổng giá trị]]))</f>
        <v>-537300</v>
      </c>
      <c r="Q805" s="32">
        <f>IF(M805&lt;&gt;"",IF(O805&lt;&gt;0,O805,P805),0)</f>
        <v>-537300</v>
      </c>
      <c r="R805" s="7">
        <f>Table1[[#This Row],[Số còn phải thu ĐK]]+Table1[[#This Row],[Giá Trị HD sau CK]]-Table1[[#This Row],[Số tiền đã thu]]</f>
        <v>0</v>
      </c>
      <c r="S805" s="6">
        <f>IF(Table1[[#This Row],[Ngày hóa đơn]]&lt;&gt;"",Table1[[#This Row],[Ngày hóa đơn]],IF(Table1[[#This Row],[Ngày hạch toán]]&lt;&gt;"",Table1[[#This Row],[Ngày hạch toán]],""))</f>
        <v>46129</v>
      </c>
      <c r="T805" s="7"/>
      <c r="U805" s="6">
        <f>IF(Table1[[#This Row],[Ngày tính CN]]="","",S805+T805)</f>
        <v>46129</v>
      </c>
      <c r="V805" s="32">
        <f ca="1">IF(Table1[[#This Row],[Hạn thanh toán]]="","",IF((U805-NOW())&lt;0,0,(U805-NOW())))</f>
        <v>0</v>
      </c>
      <c r="W805" s="32"/>
      <c r="X805" s="32" t="str">
        <f ca="1">IF(OR(U805="",R805=0),"",IF((U805-NOW())&lt;0,-(U805-NOW()),0))</f>
        <v/>
      </c>
      <c r="Y805" s="2" t="str">
        <f>IF(R805=0,"Đã thanh toán",IF(X805="","",IF(X805&lt;=0,"Chưa đến hạn thanh toán",IF(X805&lt;=30,"Nợ quá hạn 30 ngày",IF(X805&lt;=60,"Nợ quá hạn từ 30 ngày đến 60 ngày",IF(X805&lt;=90,"Nợ quá hạn từ 60 ngày đến 90 ngày",IF(X805&lt;=120,"Nợ quá hạn từ 90 ngày đến 120 ngày","Nợ quá hạn hơn 120 ngày có khả năng mất thanh toán")))))))</f>
        <v>Đã thanh toán</v>
      </c>
      <c r="Z805" s="42">
        <f>IF(S805="","",S805)</f>
        <v>46129</v>
      </c>
      <c r="AA805" s="42">
        <f>IF(M805="","",M805)</f>
        <v>46136</v>
      </c>
      <c r="AD805" s="2" t="str">
        <f>VLOOKUP($A805,MA_KH!$A:$Q,MA_KH!O$1,0)</f>
        <v>MEGA</v>
      </c>
      <c r="AE805" s="2" t="str">
        <f>VLOOKUP($A805,MA_KH!$A:$Q,MA_KH!P$1,0)</f>
        <v>CÔNG TY TNHH MM MEGA MARKET (VIỆT NAM)</v>
      </c>
    </row>
    <row r="806" spans="1:31" ht="25.5" customHeight="1">
      <c r="A806" s="54" t="s">
        <v>16303</v>
      </c>
      <c r="B806" s="54" t="s">
        <v>102</v>
      </c>
      <c r="C806" s="55">
        <v>46129</v>
      </c>
      <c r="D806" s="54" t="s">
        <v>18118</v>
      </c>
      <c r="E806" s="55">
        <v>46129</v>
      </c>
      <c r="F806" s="54" t="s">
        <v>18119</v>
      </c>
      <c r="G806" s="54" t="s">
        <v>17325</v>
      </c>
      <c r="H806" s="67">
        <v>482220</v>
      </c>
      <c r="I806" s="63">
        <v>0</v>
      </c>
      <c r="J806" s="67">
        <v>38578</v>
      </c>
      <c r="K806" s="68">
        <v>520798</v>
      </c>
      <c r="L806" s="71" t="s">
        <v>17238</v>
      </c>
      <c r="M806" s="6">
        <v>46136</v>
      </c>
      <c r="N806" s="72"/>
      <c r="O806" s="32">
        <f>IF(Table1[[#This Row],[Phân loại]]="Tồn đầu kỳ",Table1[[#This Row],[Tổng giá trị]],0)</f>
        <v>0</v>
      </c>
      <c r="P806" s="7">
        <f>IF(Table1[[#This Row],[Số còn phải thu ĐK]]&lt;&gt;0,0,IF(Table1[[#This Row],[Phân loại]]="Bán hàng",Table1[[#This Row],[Tổng giá trị]],-Table1[[#This Row],[Tổng giá trị]]))</f>
        <v>-520798</v>
      </c>
      <c r="Q806" s="32">
        <f>IF(M806&lt;&gt;"",IF(O806&lt;&gt;0,O806,P806),0)</f>
        <v>-520798</v>
      </c>
      <c r="R806" s="7">
        <f>Table1[[#This Row],[Số còn phải thu ĐK]]+Table1[[#This Row],[Giá Trị HD sau CK]]-Table1[[#This Row],[Số tiền đã thu]]</f>
        <v>0</v>
      </c>
      <c r="S806" s="6">
        <f>IF(Table1[[#This Row],[Ngày hóa đơn]]&lt;&gt;"",Table1[[#This Row],[Ngày hóa đơn]],IF(Table1[[#This Row],[Ngày hạch toán]]&lt;&gt;"",Table1[[#This Row],[Ngày hạch toán]],""))</f>
        <v>46129</v>
      </c>
      <c r="T806" s="7"/>
      <c r="U806" s="6">
        <f>IF(Table1[[#This Row],[Ngày tính CN]]="","",S806+T806)</f>
        <v>46129</v>
      </c>
      <c r="V806" s="32">
        <f ca="1">IF(Table1[[#This Row],[Hạn thanh toán]]="","",IF((U806-NOW())&lt;0,0,(U806-NOW())))</f>
        <v>0</v>
      </c>
      <c r="W806" s="32"/>
      <c r="X806" s="32" t="str">
        <f ca="1">IF(OR(U806="",R806=0),"",IF((U806-NOW())&lt;0,-(U806-NOW()),0))</f>
        <v/>
      </c>
      <c r="Y806" s="2" t="str">
        <f>IF(R806=0,"Đã thanh toán",IF(X806="","",IF(X806&lt;=0,"Chưa đến hạn thanh toán",IF(X806&lt;=30,"Nợ quá hạn 30 ngày",IF(X806&lt;=60,"Nợ quá hạn từ 30 ngày đến 60 ngày",IF(X806&lt;=90,"Nợ quá hạn từ 60 ngày đến 90 ngày",IF(X806&lt;=120,"Nợ quá hạn từ 90 ngày đến 120 ngày","Nợ quá hạn hơn 120 ngày có khả năng mất thanh toán")))))))</f>
        <v>Đã thanh toán</v>
      </c>
      <c r="Z806" s="42">
        <f>IF(S806="","",S806)</f>
        <v>46129</v>
      </c>
      <c r="AA806" s="42">
        <f>IF(M806="","",M806)</f>
        <v>46136</v>
      </c>
      <c r="AD806" s="2" t="str">
        <f>VLOOKUP($A806,MA_KH!$A:$Q,MA_KH!O$1,0)</f>
        <v>MEGA</v>
      </c>
      <c r="AE806" s="2" t="str">
        <f>VLOOKUP($A806,MA_KH!$A:$Q,MA_KH!P$1,0)</f>
        <v>CÔNG TY TNHH MM MEGA MARKET (VIỆT NAM)</v>
      </c>
    </row>
    <row r="807" spans="1:31" ht="25.5" customHeight="1">
      <c r="A807" s="54" t="s">
        <v>16303</v>
      </c>
      <c r="B807" s="54" t="s">
        <v>102</v>
      </c>
      <c r="C807" s="55">
        <v>46129</v>
      </c>
      <c r="D807" s="54" t="s">
        <v>18120</v>
      </c>
      <c r="E807" s="55">
        <v>46129</v>
      </c>
      <c r="F807" s="54" t="s">
        <v>18121</v>
      </c>
      <c r="G807" s="54" t="s">
        <v>16988</v>
      </c>
      <c r="H807" s="67">
        <v>2411100</v>
      </c>
      <c r="I807" s="63">
        <v>0</v>
      </c>
      <c r="J807" s="67">
        <v>192888</v>
      </c>
      <c r="K807" s="68">
        <v>2603988</v>
      </c>
      <c r="L807" s="71" t="s">
        <v>17238</v>
      </c>
      <c r="M807" s="6">
        <v>46136</v>
      </c>
      <c r="N807" s="72"/>
      <c r="O807" s="32">
        <f>IF(Table1[[#This Row],[Phân loại]]="Tồn đầu kỳ",Table1[[#This Row],[Tổng giá trị]],0)</f>
        <v>0</v>
      </c>
      <c r="P807" s="7">
        <f>IF(Table1[[#This Row],[Số còn phải thu ĐK]]&lt;&gt;0,0,IF(Table1[[#This Row],[Phân loại]]="Bán hàng",Table1[[#This Row],[Tổng giá trị]],-Table1[[#This Row],[Tổng giá trị]]))</f>
        <v>-2603988</v>
      </c>
      <c r="Q807" s="32">
        <f>IF(M807&lt;&gt;"",IF(O807&lt;&gt;0,O807,P807),0)</f>
        <v>-2603988</v>
      </c>
      <c r="R807" s="7">
        <f>Table1[[#This Row],[Số còn phải thu ĐK]]+Table1[[#This Row],[Giá Trị HD sau CK]]-Table1[[#This Row],[Số tiền đã thu]]</f>
        <v>0</v>
      </c>
      <c r="S807" s="6">
        <f>IF(Table1[[#This Row],[Ngày hóa đơn]]&lt;&gt;"",Table1[[#This Row],[Ngày hóa đơn]],IF(Table1[[#This Row],[Ngày hạch toán]]&lt;&gt;"",Table1[[#This Row],[Ngày hạch toán]],""))</f>
        <v>46129</v>
      </c>
      <c r="T807" s="7"/>
      <c r="U807" s="6">
        <f>IF(Table1[[#This Row],[Ngày tính CN]]="","",S807+T807)</f>
        <v>46129</v>
      </c>
      <c r="V807" s="32">
        <f ca="1">IF(Table1[[#This Row],[Hạn thanh toán]]="","",IF((U807-NOW())&lt;0,0,(U807-NOW())))</f>
        <v>0</v>
      </c>
      <c r="W807" s="32"/>
      <c r="X807" s="32" t="str">
        <f ca="1">IF(OR(U807="",R807=0),"",IF((U807-NOW())&lt;0,-(U807-NOW()),0))</f>
        <v/>
      </c>
      <c r="Y807" s="2" t="str">
        <f>IF(R807=0,"Đã thanh toán",IF(X807="","",IF(X807&lt;=0,"Chưa đến hạn thanh toán",IF(X807&lt;=30,"Nợ quá hạn 30 ngày",IF(X807&lt;=60,"Nợ quá hạn từ 30 ngày đến 60 ngày",IF(X807&lt;=90,"Nợ quá hạn từ 60 ngày đến 90 ngày",IF(X807&lt;=120,"Nợ quá hạn từ 90 ngày đến 120 ngày","Nợ quá hạn hơn 120 ngày có khả năng mất thanh toán")))))))</f>
        <v>Đã thanh toán</v>
      </c>
      <c r="Z807" s="42">
        <f>IF(S807="","",S807)</f>
        <v>46129</v>
      </c>
      <c r="AA807" s="42">
        <f>IF(M807="","",M807)</f>
        <v>46136</v>
      </c>
      <c r="AD807" s="2" t="str">
        <f>VLOOKUP($A807,MA_KH!$A:$Q,MA_KH!O$1,0)</f>
        <v>MEGA</v>
      </c>
      <c r="AE807" s="2" t="str">
        <f>VLOOKUP($A807,MA_KH!$A:$Q,MA_KH!P$1,0)</f>
        <v>CÔNG TY TNHH MM MEGA MARKET (VIỆT NAM)</v>
      </c>
    </row>
    <row r="808" spans="1:31" ht="25.5" customHeight="1">
      <c r="A808" s="54" t="s">
        <v>16294</v>
      </c>
      <c r="B808" s="54" t="s">
        <v>259</v>
      </c>
      <c r="C808" s="55">
        <v>46129</v>
      </c>
      <c r="D808" s="54" t="s">
        <v>18122</v>
      </c>
      <c r="E808" s="55">
        <v>46129</v>
      </c>
      <c r="F808" s="54" t="s">
        <v>18123</v>
      </c>
      <c r="G808" s="54" t="s">
        <v>16821</v>
      </c>
      <c r="H808" s="67">
        <v>393692</v>
      </c>
      <c r="I808" s="63">
        <v>0</v>
      </c>
      <c r="J808" s="67">
        <v>31495</v>
      </c>
      <c r="K808" s="68">
        <v>425187</v>
      </c>
      <c r="L808" s="71" t="s">
        <v>17238</v>
      </c>
      <c r="M808" s="6">
        <v>46136</v>
      </c>
      <c r="N808" s="72"/>
      <c r="O808" s="32">
        <f>IF(Table1[[#This Row],[Phân loại]]="Tồn đầu kỳ",Table1[[#This Row],[Tổng giá trị]],0)</f>
        <v>0</v>
      </c>
      <c r="P808" s="7">
        <f>IF(Table1[[#This Row],[Số còn phải thu ĐK]]&lt;&gt;0,0,IF(Table1[[#This Row],[Phân loại]]="Bán hàng",Table1[[#This Row],[Tổng giá trị]],-Table1[[#This Row],[Tổng giá trị]]))</f>
        <v>-425187</v>
      </c>
      <c r="Q808" s="32">
        <f>IF(M808&lt;&gt;"",IF(O808&lt;&gt;0,O808,P808),0)</f>
        <v>-425187</v>
      </c>
      <c r="R808" s="7">
        <f>Table1[[#This Row],[Số còn phải thu ĐK]]+Table1[[#This Row],[Giá Trị HD sau CK]]-Table1[[#This Row],[Số tiền đã thu]]</f>
        <v>0</v>
      </c>
      <c r="S808" s="6">
        <f>IF(Table1[[#This Row],[Ngày hóa đơn]]&lt;&gt;"",Table1[[#This Row],[Ngày hóa đơn]],IF(Table1[[#This Row],[Ngày hạch toán]]&lt;&gt;"",Table1[[#This Row],[Ngày hạch toán]],""))</f>
        <v>46129</v>
      </c>
      <c r="T808" s="7"/>
      <c r="U808" s="6">
        <f>IF(Table1[[#This Row],[Ngày tính CN]]="","",S808+T808)</f>
        <v>46129</v>
      </c>
      <c r="V808" s="32">
        <f ca="1">IF(Table1[[#This Row],[Hạn thanh toán]]="","",IF((U808-NOW())&lt;0,0,(U808-NOW())))</f>
        <v>0</v>
      </c>
      <c r="W808" s="32"/>
      <c r="X808" s="32" t="str">
        <f ca="1">IF(OR(U808="",R808=0),"",IF((U808-NOW())&lt;0,-(U808-NOW()),0))</f>
        <v/>
      </c>
      <c r="Y808" s="2" t="str">
        <f>IF(R808=0,"Đã thanh toán",IF(X808="","",IF(X808&lt;=0,"Chưa đến hạn thanh toán",IF(X808&lt;=30,"Nợ quá hạn 30 ngày",IF(X808&lt;=60,"Nợ quá hạn từ 30 ngày đến 60 ngày",IF(X808&lt;=90,"Nợ quá hạn từ 60 ngày đến 90 ngày",IF(X808&lt;=120,"Nợ quá hạn từ 90 ngày đến 120 ngày","Nợ quá hạn hơn 120 ngày có khả năng mất thanh toán")))))))</f>
        <v>Đã thanh toán</v>
      </c>
      <c r="Z808" s="42">
        <f>IF(S808="","",S808)</f>
        <v>46129</v>
      </c>
      <c r="AA808" s="42">
        <f>IF(M808="","",M808)</f>
        <v>46136</v>
      </c>
      <c r="AD808" s="2" t="str">
        <f>VLOOKUP($A808,MA_KH!$A:$Q,MA_KH!O$1,0)</f>
        <v>MEGA</v>
      </c>
      <c r="AE808" s="2" t="str">
        <f>VLOOKUP($A808,MA_KH!$A:$Q,MA_KH!P$1,0)</f>
        <v>CÔNG TY TNHH MM MEGA MARKET (VIỆT NAM)</v>
      </c>
    </row>
    <row r="809" spans="1:31" ht="25.5" customHeight="1">
      <c r="A809" s="58" t="s">
        <v>16289</v>
      </c>
      <c r="B809" s="58" t="s">
        <v>296</v>
      </c>
      <c r="C809" s="59">
        <v>46129</v>
      </c>
      <c r="D809" s="58" t="s">
        <v>18124</v>
      </c>
      <c r="E809" s="55">
        <v>46129</v>
      </c>
      <c r="F809" s="58" t="s">
        <v>18125</v>
      </c>
      <c r="G809" s="58" t="s">
        <v>16824</v>
      </c>
      <c r="H809" s="69">
        <v>1673500</v>
      </c>
      <c r="I809" s="63">
        <v>0</v>
      </c>
      <c r="J809" s="69">
        <v>133880</v>
      </c>
      <c r="K809" s="70">
        <v>1807380</v>
      </c>
      <c r="L809" s="71" t="s">
        <v>17238</v>
      </c>
      <c r="M809" s="6">
        <v>46136</v>
      </c>
      <c r="N809" s="72"/>
      <c r="O809" s="32">
        <f>IF(Table1[[#This Row],[Phân loại]]="Tồn đầu kỳ",Table1[[#This Row],[Tổng giá trị]],0)</f>
        <v>0</v>
      </c>
      <c r="P809" s="7">
        <f>IF(Table1[[#This Row],[Số còn phải thu ĐK]]&lt;&gt;0,0,IF(Table1[[#This Row],[Phân loại]]="Bán hàng",Table1[[#This Row],[Tổng giá trị]],-Table1[[#This Row],[Tổng giá trị]]))</f>
        <v>-1807380</v>
      </c>
      <c r="Q809" s="32">
        <f>IF(M809&lt;&gt;"",IF(O809&lt;&gt;0,O809,P809),0)</f>
        <v>-1807380</v>
      </c>
      <c r="R809" s="7">
        <f>Table1[[#This Row],[Số còn phải thu ĐK]]+Table1[[#This Row],[Giá Trị HD sau CK]]-Table1[[#This Row],[Số tiền đã thu]]</f>
        <v>0</v>
      </c>
      <c r="S809" s="6">
        <f>IF(Table1[[#This Row],[Ngày hóa đơn]]&lt;&gt;"",Table1[[#This Row],[Ngày hóa đơn]],IF(Table1[[#This Row],[Ngày hạch toán]]&lt;&gt;"",Table1[[#This Row],[Ngày hạch toán]],""))</f>
        <v>46129</v>
      </c>
      <c r="T809" s="7"/>
      <c r="U809" s="6">
        <f>IF(Table1[[#This Row],[Ngày tính CN]]="","",S809+T809)</f>
        <v>46129</v>
      </c>
      <c r="V809" s="32">
        <f ca="1">IF(Table1[[#This Row],[Hạn thanh toán]]="","",IF((U809-NOW())&lt;0,0,(U809-NOW())))</f>
        <v>0</v>
      </c>
      <c r="W809" s="32"/>
      <c r="X809" s="32" t="str">
        <f ca="1">IF(OR(U809="",R809=0),"",IF((U809-NOW())&lt;0,-(U809-NOW()),0))</f>
        <v/>
      </c>
      <c r="Y809" s="2" t="str">
        <f>IF(R809=0,"Đã thanh toán",IF(X809="","",IF(X809&lt;=0,"Chưa đến hạn thanh toán",IF(X809&lt;=30,"Nợ quá hạn 30 ngày",IF(X809&lt;=60,"Nợ quá hạn từ 30 ngày đến 60 ngày",IF(X809&lt;=90,"Nợ quá hạn từ 60 ngày đến 90 ngày",IF(X809&lt;=120,"Nợ quá hạn từ 90 ngày đến 120 ngày","Nợ quá hạn hơn 120 ngày có khả năng mất thanh toán")))))))</f>
        <v>Đã thanh toán</v>
      </c>
      <c r="Z809" s="42">
        <f>IF(S809="","",S809)</f>
        <v>46129</v>
      </c>
      <c r="AA809" s="42">
        <f>IF(M809="","",M809)</f>
        <v>46136</v>
      </c>
      <c r="AD809" s="2" t="str">
        <f>VLOOKUP($A809,MA_KH!$A:$Q,MA_KH!O$1,0)</f>
        <v>MEGA</v>
      </c>
      <c r="AE809" s="2" t="str">
        <f>VLOOKUP($A809,MA_KH!$A:$Q,MA_KH!P$1,0)</f>
        <v>CÔNG TY TNHH MM MEGA MARKET (VIỆT NAM)</v>
      </c>
    </row>
    <row r="810" spans="1:31" ht="25.5" customHeight="1">
      <c r="A810" s="54" t="s">
        <v>16307</v>
      </c>
      <c r="B810" s="54" t="s">
        <v>202</v>
      </c>
      <c r="C810" s="55">
        <v>46129</v>
      </c>
      <c r="D810" s="54" t="s">
        <v>18126</v>
      </c>
      <c r="E810" s="55">
        <v>46129</v>
      </c>
      <c r="F810" s="54" t="s">
        <v>18119</v>
      </c>
      <c r="G810" s="54" t="s">
        <v>17174</v>
      </c>
      <c r="H810" s="67">
        <v>582213</v>
      </c>
      <c r="I810" s="63">
        <v>0</v>
      </c>
      <c r="J810" s="67">
        <v>46577</v>
      </c>
      <c r="K810" s="68">
        <v>628790</v>
      </c>
      <c r="L810" s="71" t="s">
        <v>17238</v>
      </c>
      <c r="M810" s="6">
        <v>46136</v>
      </c>
      <c r="N810" s="72"/>
      <c r="O810" s="32">
        <f>IF(Table1[[#This Row],[Phân loại]]="Tồn đầu kỳ",Table1[[#This Row],[Tổng giá trị]],0)</f>
        <v>0</v>
      </c>
      <c r="P810" s="7">
        <f>IF(Table1[[#This Row],[Số còn phải thu ĐK]]&lt;&gt;0,0,IF(Table1[[#This Row],[Phân loại]]="Bán hàng",Table1[[#This Row],[Tổng giá trị]],-Table1[[#This Row],[Tổng giá trị]]))</f>
        <v>-628790</v>
      </c>
      <c r="Q810" s="32">
        <f>IF(M810&lt;&gt;"",IF(O810&lt;&gt;0,O810,P810),0)</f>
        <v>-628790</v>
      </c>
      <c r="R810" s="7">
        <f>Table1[[#This Row],[Số còn phải thu ĐK]]+Table1[[#This Row],[Giá Trị HD sau CK]]-Table1[[#This Row],[Số tiền đã thu]]</f>
        <v>0</v>
      </c>
      <c r="S810" s="6">
        <f>IF(Table1[[#This Row],[Ngày hóa đơn]]&lt;&gt;"",Table1[[#This Row],[Ngày hóa đơn]],IF(Table1[[#This Row],[Ngày hạch toán]]&lt;&gt;"",Table1[[#This Row],[Ngày hạch toán]],""))</f>
        <v>46129</v>
      </c>
      <c r="T810" s="7"/>
      <c r="U810" s="6">
        <f>IF(Table1[[#This Row],[Ngày tính CN]]="","",S810+T810)</f>
        <v>46129</v>
      </c>
      <c r="V810" s="32">
        <f ca="1">IF(Table1[[#This Row],[Hạn thanh toán]]="","",IF((U810-NOW())&lt;0,0,(U810-NOW())))</f>
        <v>0</v>
      </c>
      <c r="W810" s="32"/>
      <c r="X810" s="32" t="str">
        <f ca="1">IF(OR(U810="",R810=0),"",IF((U810-NOW())&lt;0,-(U810-NOW()),0))</f>
        <v/>
      </c>
      <c r="Y810" s="2" t="str">
        <f>IF(R810=0,"Đã thanh toán",IF(X810="","",IF(X810&lt;=0,"Chưa đến hạn thanh toán",IF(X810&lt;=30,"Nợ quá hạn 30 ngày",IF(X810&lt;=60,"Nợ quá hạn từ 30 ngày đến 60 ngày",IF(X810&lt;=90,"Nợ quá hạn từ 60 ngày đến 90 ngày",IF(X810&lt;=120,"Nợ quá hạn từ 90 ngày đến 120 ngày","Nợ quá hạn hơn 120 ngày có khả năng mất thanh toán")))))))</f>
        <v>Đã thanh toán</v>
      </c>
      <c r="Z810" s="42">
        <f>IF(S810="","",S810)</f>
        <v>46129</v>
      </c>
      <c r="AA810" s="42">
        <f>IF(M810="","",M810)</f>
        <v>46136</v>
      </c>
      <c r="AD810" s="2" t="str">
        <f>VLOOKUP($A810,MA_KH!$A:$Q,MA_KH!O$1,0)</f>
        <v>MEGA</v>
      </c>
      <c r="AE810" s="2" t="str">
        <f>VLOOKUP($A810,MA_KH!$A:$Q,MA_KH!P$1,0)</f>
        <v>CÔNG TY TNHH MM MEGA MARKET (VIỆT NAM)</v>
      </c>
    </row>
    <row r="811" spans="1:31" ht="25.5" customHeight="1">
      <c r="A811" s="54" t="s">
        <v>16288</v>
      </c>
      <c r="B811" s="54" t="s">
        <v>294</v>
      </c>
      <c r="C811" s="55">
        <v>46129</v>
      </c>
      <c r="D811" s="54" t="s">
        <v>18127</v>
      </c>
      <c r="E811" s="55">
        <v>46129</v>
      </c>
      <c r="F811" s="54" t="s">
        <v>18128</v>
      </c>
      <c r="G811" s="54" t="s">
        <v>17177</v>
      </c>
      <c r="H811" s="67">
        <v>1842362</v>
      </c>
      <c r="I811" s="63">
        <v>0</v>
      </c>
      <c r="J811" s="67">
        <v>147389</v>
      </c>
      <c r="K811" s="68">
        <v>1989751</v>
      </c>
      <c r="L811" s="71" t="s">
        <v>17238</v>
      </c>
      <c r="M811" s="6">
        <v>46136</v>
      </c>
      <c r="N811" s="72"/>
      <c r="O811" s="32">
        <f>IF(Table1[[#This Row],[Phân loại]]="Tồn đầu kỳ",Table1[[#This Row],[Tổng giá trị]],0)</f>
        <v>0</v>
      </c>
      <c r="P811" s="7">
        <f>IF(Table1[[#This Row],[Số còn phải thu ĐK]]&lt;&gt;0,0,IF(Table1[[#This Row],[Phân loại]]="Bán hàng",Table1[[#This Row],[Tổng giá trị]],-Table1[[#This Row],[Tổng giá trị]]))</f>
        <v>-1989751</v>
      </c>
      <c r="Q811" s="32">
        <f>IF(M811&lt;&gt;"",IF(O811&lt;&gt;0,O811,P811),0)</f>
        <v>-1989751</v>
      </c>
      <c r="R811" s="7">
        <f>Table1[[#This Row],[Số còn phải thu ĐK]]+Table1[[#This Row],[Giá Trị HD sau CK]]-Table1[[#This Row],[Số tiền đã thu]]</f>
        <v>0</v>
      </c>
      <c r="S811" s="6">
        <f>IF(Table1[[#This Row],[Ngày hóa đơn]]&lt;&gt;"",Table1[[#This Row],[Ngày hóa đơn]],IF(Table1[[#This Row],[Ngày hạch toán]]&lt;&gt;"",Table1[[#This Row],[Ngày hạch toán]],""))</f>
        <v>46129</v>
      </c>
      <c r="T811" s="7"/>
      <c r="U811" s="6">
        <f>IF(Table1[[#This Row],[Ngày tính CN]]="","",S811+T811)</f>
        <v>46129</v>
      </c>
      <c r="V811" s="32">
        <f ca="1">IF(Table1[[#This Row],[Hạn thanh toán]]="","",IF((U811-NOW())&lt;0,0,(U811-NOW())))</f>
        <v>0</v>
      </c>
      <c r="W811" s="32"/>
      <c r="X811" s="32" t="str">
        <f ca="1">IF(OR(U811="",R811=0),"",IF((U811-NOW())&lt;0,-(U811-NOW()),0))</f>
        <v/>
      </c>
      <c r="Y811" s="2" t="str">
        <f>IF(R811=0,"Đã thanh toán",IF(X811="","",IF(X811&lt;=0,"Chưa đến hạn thanh toán",IF(X811&lt;=30,"Nợ quá hạn 30 ngày",IF(X811&lt;=60,"Nợ quá hạn từ 30 ngày đến 60 ngày",IF(X811&lt;=90,"Nợ quá hạn từ 60 ngày đến 90 ngày",IF(X811&lt;=120,"Nợ quá hạn từ 90 ngày đến 120 ngày","Nợ quá hạn hơn 120 ngày có khả năng mất thanh toán")))))))</f>
        <v>Đã thanh toán</v>
      </c>
      <c r="Z811" s="42">
        <f>IF(S811="","",S811)</f>
        <v>46129</v>
      </c>
      <c r="AA811" s="42">
        <f>IF(M811="","",M811)</f>
        <v>46136</v>
      </c>
      <c r="AD811" s="2" t="str">
        <f>VLOOKUP($A811,MA_KH!$A:$Q,MA_KH!O$1,0)</f>
        <v>MEGA</v>
      </c>
      <c r="AE811" s="2" t="str">
        <f>VLOOKUP($A811,MA_KH!$A:$Q,MA_KH!P$1,0)</f>
        <v>CÔNG TY TNHH MM MEGA MARKET (VIỆT NAM)</v>
      </c>
    </row>
    <row r="812" spans="1:31" ht="25.5" customHeight="1">
      <c r="A812" s="54" t="s">
        <v>16308</v>
      </c>
      <c r="B812" s="54" t="s">
        <v>194</v>
      </c>
      <c r="C812" s="55">
        <v>46129</v>
      </c>
      <c r="D812" s="54" t="s">
        <v>18129</v>
      </c>
      <c r="E812" s="55">
        <v>46129</v>
      </c>
      <c r="F812" s="54" t="s">
        <v>18130</v>
      </c>
      <c r="G812" s="54" t="s">
        <v>16886</v>
      </c>
      <c r="H812" s="67">
        <v>1934326</v>
      </c>
      <c r="I812" s="63">
        <v>0</v>
      </c>
      <c r="J812" s="67">
        <v>154746</v>
      </c>
      <c r="K812" s="68">
        <v>2089072</v>
      </c>
      <c r="L812" s="71" t="s">
        <v>17238</v>
      </c>
      <c r="M812" s="6">
        <v>46136</v>
      </c>
      <c r="N812" s="72"/>
      <c r="O812" s="32">
        <f>IF(Table1[[#This Row],[Phân loại]]="Tồn đầu kỳ",Table1[[#This Row],[Tổng giá trị]],0)</f>
        <v>0</v>
      </c>
      <c r="P812" s="7">
        <f>IF(Table1[[#This Row],[Số còn phải thu ĐK]]&lt;&gt;0,0,IF(Table1[[#This Row],[Phân loại]]="Bán hàng",Table1[[#This Row],[Tổng giá trị]],-Table1[[#This Row],[Tổng giá trị]]))</f>
        <v>-2089072</v>
      </c>
      <c r="Q812" s="32">
        <f>IF(M812&lt;&gt;"",IF(O812&lt;&gt;0,O812,P812),0)</f>
        <v>-2089072</v>
      </c>
      <c r="R812" s="7">
        <f>Table1[[#This Row],[Số còn phải thu ĐK]]+Table1[[#This Row],[Giá Trị HD sau CK]]-Table1[[#This Row],[Số tiền đã thu]]</f>
        <v>0</v>
      </c>
      <c r="S812" s="6">
        <f>IF(Table1[[#This Row],[Ngày hóa đơn]]&lt;&gt;"",Table1[[#This Row],[Ngày hóa đơn]],IF(Table1[[#This Row],[Ngày hạch toán]]&lt;&gt;"",Table1[[#This Row],[Ngày hạch toán]],""))</f>
        <v>46129</v>
      </c>
      <c r="T812" s="7"/>
      <c r="U812" s="6">
        <f>IF(Table1[[#This Row],[Ngày tính CN]]="","",S812+T812)</f>
        <v>46129</v>
      </c>
      <c r="V812" s="32">
        <f ca="1">IF(Table1[[#This Row],[Hạn thanh toán]]="","",IF((U812-NOW())&lt;0,0,(U812-NOW())))</f>
        <v>0</v>
      </c>
      <c r="W812" s="32"/>
      <c r="X812" s="32" t="str">
        <f ca="1">IF(OR(U812="",R812=0),"",IF((U812-NOW())&lt;0,-(U812-NOW()),0))</f>
        <v/>
      </c>
      <c r="Y812" s="2" t="str">
        <f>IF(R812=0,"Đã thanh toán",IF(X812="","",IF(X812&lt;=0,"Chưa đến hạn thanh toán",IF(X812&lt;=30,"Nợ quá hạn 30 ngày",IF(X812&lt;=60,"Nợ quá hạn từ 30 ngày đến 60 ngày",IF(X812&lt;=90,"Nợ quá hạn từ 60 ngày đến 90 ngày",IF(X812&lt;=120,"Nợ quá hạn từ 90 ngày đến 120 ngày","Nợ quá hạn hơn 120 ngày có khả năng mất thanh toán")))))))</f>
        <v>Đã thanh toán</v>
      </c>
      <c r="Z812" s="42">
        <f>IF(S812="","",S812)</f>
        <v>46129</v>
      </c>
      <c r="AA812" s="42">
        <f>IF(M812="","",M812)</f>
        <v>46136</v>
      </c>
      <c r="AD812" s="2" t="str">
        <f>VLOOKUP($A812,MA_KH!$A:$Q,MA_KH!O$1,0)</f>
        <v>MEGA</v>
      </c>
      <c r="AE812" s="2" t="str">
        <f>VLOOKUP($A812,MA_KH!$A:$Q,MA_KH!P$1,0)</f>
        <v>CÔNG TY TNHH MM MEGA MARKET (VIỆT NAM)</v>
      </c>
    </row>
    <row r="813" spans="1:31" ht="25.5" customHeight="1">
      <c r="A813" s="54" t="s">
        <v>16308</v>
      </c>
      <c r="B813" s="54" t="s">
        <v>194</v>
      </c>
      <c r="C813" s="55">
        <v>46129</v>
      </c>
      <c r="D813" s="54" t="s">
        <v>18131</v>
      </c>
      <c r="E813" s="55">
        <v>46129</v>
      </c>
      <c r="F813" s="54" t="s">
        <v>18132</v>
      </c>
      <c r="G813" s="54" t="s">
        <v>16886</v>
      </c>
      <c r="H813" s="67">
        <v>1350216</v>
      </c>
      <c r="I813" s="63">
        <v>0</v>
      </c>
      <c r="J813" s="67">
        <v>108017</v>
      </c>
      <c r="K813" s="68">
        <v>1458233</v>
      </c>
      <c r="L813" s="71" t="s">
        <v>17238</v>
      </c>
      <c r="M813" s="6">
        <v>46136</v>
      </c>
      <c r="N813" s="72"/>
      <c r="O813" s="32">
        <f>IF(Table1[[#This Row],[Phân loại]]="Tồn đầu kỳ",Table1[[#This Row],[Tổng giá trị]],0)</f>
        <v>0</v>
      </c>
      <c r="P813" s="7">
        <f>IF(Table1[[#This Row],[Số còn phải thu ĐK]]&lt;&gt;0,0,IF(Table1[[#This Row],[Phân loại]]="Bán hàng",Table1[[#This Row],[Tổng giá trị]],-Table1[[#This Row],[Tổng giá trị]]))</f>
        <v>-1458233</v>
      </c>
      <c r="Q813" s="32">
        <f>IF(M813&lt;&gt;"",IF(O813&lt;&gt;0,O813,P813),0)</f>
        <v>-1458233</v>
      </c>
      <c r="R813" s="7">
        <f>Table1[[#This Row],[Số còn phải thu ĐK]]+Table1[[#This Row],[Giá Trị HD sau CK]]-Table1[[#This Row],[Số tiền đã thu]]</f>
        <v>0</v>
      </c>
      <c r="S813" s="6">
        <f>IF(Table1[[#This Row],[Ngày hóa đơn]]&lt;&gt;"",Table1[[#This Row],[Ngày hóa đơn]],IF(Table1[[#This Row],[Ngày hạch toán]]&lt;&gt;"",Table1[[#This Row],[Ngày hạch toán]],""))</f>
        <v>46129</v>
      </c>
      <c r="T813" s="7"/>
      <c r="U813" s="6">
        <f>IF(Table1[[#This Row],[Ngày tính CN]]="","",S813+T813)</f>
        <v>46129</v>
      </c>
      <c r="V813" s="32">
        <f ca="1">IF(Table1[[#This Row],[Hạn thanh toán]]="","",IF((U813-NOW())&lt;0,0,(U813-NOW())))</f>
        <v>0</v>
      </c>
      <c r="W813" s="32"/>
      <c r="X813" s="32" t="str">
        <f ca="1">IF(OR(U813="",R813=0),"",IF((U813-NOW())&lt;0,-(U813-NOW()),0))</f>
        <v/>
      </c>
      <c r="Y813" s="2" t="str">
        <f>IF(R813=0,"Đã thanh toán",IF(X813="","",IF(X813&lt;=0,"Chưa đến hạn thanh toán",IF(X813&lt;=30,"Nợ quá hạn 30 ngày",IF(X813&lt;=60,"Nợ quá hạn từ 30 ngày đến 60 ngày",IF(X813&lt;=90,"Nợ quá hạn từ 60 ngày đến 90 ngày",IF(X813&lt;=120,"Nợ quá hạn từ 90 ngày đến 120 ngày","Nợ quá hạn hơn 120 ngày có khả năng mất thanh toán")))))))</f>
        <v>Đã thanh toán</v>
      </c>
      <c r="Z813" s="42">
        <f>IF(S813="","",S813)</f>
        <v>46129</v>
      </c>
      <c r="AA813" s="42">
        <f>IF(M813="","",M813)</f>
        <v>46136</v>
      </c>
      <c r="AD813" s="2" t="str">
        <f>VLOOKUP($A813,MA_KH!$A:$Q,MA_KH!O$1,0)</f>
        <v>MEGA</v>
      </c>
      <c r="AE813" s="2" t="str">
        <f>VLOOKUP($A813,MA_KH!$A:$Q,MA_KH!P$1,0)</f>
        <v>CÔNG TY TNHH MM MEGA MARKET (VIỆT NAM)</v>
      </c>
    </row>
    <row r="814" spans="1:31" ht="25.5" customHeight="1">
      <c r="A814" s="58" t="s">
        <v>16308</v>
      </c>
      <c r="B814" s="58" t="s">
        <v>194</v>
      </c>
      <c r="C814" s="59">
        <v>46129</v>
      </c>
      <c r="D814" s="58" t="s">
        <v>18133</v>
      </c>
      <c r="E814" s="55">
        <v>46129</v>
      </c>
      <c r="F814" s="58" t="s">
        <v>18134</v>
      </c>
      <c r="G814" s="58" t="s">
        <v>16886</v>
      </c>
      <c r="H814" s="69">
        <v>578664</v>
      </c>
      <c r="I814" s="63">
        <v>0</v>
      </c>
      <c r="J814" s="69">
        <v>46293</v>
      </c>
      <c r="K814" s="70">
        <v>624957</v>
      </c>
      <c r="L814" s="71" t="s">
        <v>17238</v>
      </c>
      <c r="M814" s="6">
        <v>46136</v>
      </c>
      <c r="N814" s="72"/>
      <c r="O814" s="32">
        <f>IF(Table1[[#This Row],[Phân loại]]="Tồn đầu kỳ",Table1[[#This Row],[Tổng giá trị]],0)</f>
        <v>0</v>
      </c>
      <c r="P814" s="7">
        <f>IF(Table1[[#This Row],[Số còn phải thu ĐK]]&lt;&gt;0,0,IF(Table1[[#This Row],[Phân loại]]="Bán hàng",Table1[[#This Row],[Tổng giá trị]],-Table1[[#This Row],[Tổng giá trị]]))</f>
        <v>-624957</v>
      </c>
      <c r="Q814" s="32">
        <f>IF(M814&lt;&gt;"",IF(O814&lt;&gt;0,O814,P814),0)</f>
        <v>-624957</v>
      </c>
      <c r="R814" s="7">
        <f>Table1[[#This Row],[Số còn phải thu ĐK]]+Table1[[#This Row],[Giá Trị HD sau CK]]-Table1[[#This Row],[Số tiền đã thu]]</f>
        <v>0</v>
      </c>
      <c r="S814" s="6">
        <f>IF(Table1[[#This Row],[Ngày hóa đơn]]&lt;&gt;"",Table1[[#This Row],[Ngày hóa đơn]],IF(Table1[[#This Row],[Ngày hạch toán]]&lt;&gt;"",Table1[[#This Row],[Ngày hạch toán]],""))</f>
        <v>46129</v>
      </c>
      <c r="T814" s="7"/>
      <c r="U814" s="6">
        <f>IF(Table1[[#This Row],[Ngày tính CN]]="","",S814+T814)</f>
        <v>46129</v>
      </c>
      <c r="V814" s="32">
        <f ca="1">IF(Table1[[#This Row],[Hạn thanh toán]]="","",IF((U814-NOW())&lt;0,0,(U814-NOW())))</f>
        <v>0</v>
      </c>
      <c r="W814" s="32"/>
      <c r="X814" s="32" t="str">
        <f ca="1">IF(OR(U814="",R814=0),"",IF((U814-NOW())&lt;0,-(U814-NOW()),0))</f>
        <v/>
      </c>
      <c r="Y814" s="2" t="str">
        <f>IF(R814=0,"Đã thanh toán",IF(X814="","",IF(X814&lt;=0,"Chưa đến hạn thanh toán",IF(X814&lt;=30,"Nợ quá hạn 30 ngày",IF(X814&lt;=60,"Nợ quá hạn từ 30 ngày đến 60 ngày",IF(X814&lt;=90,"Nợ quá hạn từ 60 ngày đến 90 ngày",IF(X814&lt;=120,"Nợ quá hạn từ 90 ngày đến 120 ngày","Nợ quá hạn hơn 120 ngày có khả năng mất thanh toán")))))))</f>
        <v>Đã thanh toán</v>
      </c>
      <c r="Z814" s="42">
        <f>IF(S814="","",S814)</f>
        <v>46129</v>
      </c>
      <c r="AA814" s="42">
        <f>IF(M814="","",M814)</f>
        <v>46136</v>
      </c>
      <c r="AD814" s="2" t="str">
        <f>VLOOKUP($A814,MA_KH!$A:$Q,MA_KH!O$1,0)</f>
        <v>MEGA</v>
      </c>
      <c r="AE814" s="2" t="str">
        <f>VLOOKUP($A814,MA_KH!$A:$Q,MA_KH!P$1,0)</f>
        <v>CÔNG TY TNHH MM MEGA MARKET (VIỆT NAM)</v>
      </c>
    </row>
    <row r="815" spans="1:31" ht="25.5" customHeight="1">
      <c r="A815" s="58" t="s">
        <v>16310</v>
      </c>
      <c r="B815" s="58" t="s">
        <v>196</v>
      </c>
      <c r="C815" s="59">
        <v>46129</v>
      </c>
      <c r="D815" s="58" t="s">
        <v>18135</v>
      </c>
      <c r="E815" s="55">
        <v>46129</v>
      </c>
      <c r="F815" s="58" t="s">
        <v>18136</v>
      </c>
      <c r="G815" s="58" t="s">
        <v>18137</v>
      </c>
      <c r="H815" s="69">
        <v>1215000</v>
      </c>
      <c r="I815" s="63">
        <v>0</v>
      </c>
      <c r="J815" s="69">
        <v>97200</v>
      </c>
      <c r="K815" s="70">
        <v>1312200</v>
      </c>
      <c r="L815" s="71" t="s">
        <v>17238</v>
      </c>
      <c r="M815" s="6">
        <v>46136</v>
      </c>
      <c r="N815" s="72"/>
      <c r="O815" s="32">
        <f>IF(Table1[[#This Row],[Phân loại]]="Tồn đầu kỳ",Table1[[#This Row],[Tổng giá trị]],0)</f>
        <v>0</v>
      </c>
      <c r="P815" s="7">
        <f>IF(Table1[[#This Row],[Số còn phải thu ĐK]]&lt;&gt;0,0,IF(Table1[[#This Row],[Phân loại]]="Bán hàng",Table1[[#This Row],[Tổng giá trị]],-Table1[[#This Row],[Tổng giá trị]]))</f>
        <v>-1312200</v>
      </c>
      <c r="Q815" s="32">
        <f>IF(M815&lt;&gt;"",IF(O815&lt;&gt;0,O815,P815),0)</f>
        <v>-1312200</v>
      </c>
      <c r="R815" s="7">
        <f>Table1[[#This Row],[Số còn phải thu ĐK]]+Table1[[#This Row],[Giá Trị HD sau CK]]-Table1[[#This Row],[Số tiền đã thu]]</f>
        <v>0</v>
      </c>
      <c r="S815" s="6">
        <f>IF(Table1[[#This Row],[Ngày hóa đơn]]&lt;&gt;"",Table1[[#This Row],[Ngày hóa đơn]],IF(Table1[[#This Row],[Ngày hạch toán]]&lt;&gt;"",Table1[[#This Row],[Ngày hạch toán]],""))</f>
        <v>46129</v>
      </c>
      <c r="T815" s="7"/>
      <c r="U815" s="6">
        <f>IF(Table1[[#This Row],[Ngày tính CN]]="","",S815+T815)</f>
        <v>46129</v>
      </c>
      <c r="V815" s="32">
        <f ca="1">IF(Table1[[#This Row],[Hạn thanh toán]]="","",IF((U815-NOW())&lt;0,0,(U815-NOW())))</f>
        <v>0</v>
      </c>
      <c r="W815" s="32"/>
      <c r="X815" s="32" t="str">
        <f ca="1">IF(OR(U815="",R815=0),"",IF((U815-NOW())&lt;0,-(U815-NOW()),0))</f>
        <v/>
      </c>
      <c r="Y815" s="2" t="str">
        <f>IF(R815=0,"Đã thanh toán",IF(X815="","",IF(X815&lt;=0,"Chưa đến hạn thanh toán",IF(X815&lt;=30,"Nợ quá hạn 30 ngày",IF(X815&lt;=60,"Nợ quá hạn từ 30 ngày đến 60 ngày",IF(X815&lt;=90,"Nợ quá hạn từ 60 ngày đến 90 ngày",IF(X815&lt;=120,"Nợ quá hạn từ 90 ngày đến 120 ngày","Nợ quá hạn hơn 120 ngày có khả năng mất thanh toán")))))))</f>
        <v>Đã thanh toán</v>
      </c>
      <c r="Z815" s="42">
        <f>IF(S815="","",S815)</f>
        <v>46129</v>
      </c>
      <c r="AA815" s="42">
        <f>IF(M815="","",M815)</f>
        <v>46136</v>
      </c>
      <c r="AD815" s="2" t="str">
        <f>VLOOKUP($A815,MA_KH!$A:$Q,MA_KH!O$1,0)</f>
        <v>MEGA</v>
      </c>
      <c r="AE815" s="2" t="str">
        <f>VLOOKUP($A815,MA_KH!$A:$Q,MA_KH!P$1,0)</f>
        <v>CÔNG TY TNHH MM MEGA MARKET (VIỆT NAM)</v>
      </c>
    </row>
    <row r="816" spans="1:31" ht="25.5" customHeight="1">
      <c r="A816" s="54" t="s">
        <v>16295</v>
      </c>
      <c r="B816" s="54" t="s">
        <v>198</v>
      </c>
      <c r="C816" s="55">
        <v>46129</v>
      </c>
      <c r="D816" s="54" t="s">
        <v>18138</v>
      </c>
      <c r="E816" s="55">
        <v>46129</v>
      </c>
      <c r="F816" s="54" t="s">
        <v>18139</v>
      </c>
      <c r="G816" s="54" t="s">
        <v>16990</v>
      </c>
      <c r="H816" s="67">
        <v>866383</v>
      </c>
      <c r="I816" s="63">
        <v>0</v>
      </c>
      <c r="J816" s="67">
        <v>69311</v>
      </c>
      <c r="K816" s="68">
        <v>935694</v>
      </c>
      <c r="L816" s="71" t="s">
        <v>17238</v>
      </c>
      <c r="M816" s="6">
        <v>46136</v>
      </c>
      <c r="N816" s="72"/>
      <c r="O816" s="32">
        <f>IF(Table1[[#This Row],[Phân loại]]="Tồn đầu kỳ",Table1[[#This Row],[Tổng giá trị]],0)</f>
        <v>0</v>
      </c>
      <c r="P816" s="7">
        <f>IF(Table1[[#This Row],[Số còn phải thu ĐK]]&lt;&gt;0,0,IF(Table1[[#This Row],[Phân loại]]="Bán hàng",Table1[[#This Row],[Tổng giá trị]],-Table1[[#This Row],[Tổng giá trị]]))</f>
        <v>-935694</v>
      </c>
      <c r="Q816" s="32">
        <f>IF(M816&lt;&gt;"",IF(O816&lt;&gt;0,O816,P816),0)</f>
        <v>-935694</v>
      </c>
      <c r="R816" s="7">
        <f>Table1[[#This Row],[Số còn phải thu ĐK]]+Table1[[#This Row],[Giá Trị HD sau CK]]-Table1[[#This Row],[Số tiền đã thu]]</f>
        <v>0</v>
      </c>
      <c r="S816" s="6">
        <f>IF(Table1[[#This Row],[Ngày hóa đơn]]&lt;&gt;"",Table1[[#This Row],[Ngày hóa đơn]],IF(Table1[[#This Row],[Ngày hạch toán]]&lt;&gt;"",Table1[[#This Row],[Ngày hạch toán]],""))</f>
        <v>46129</v>
      </c>
      <c r="T816" s="7"/>
      <c r="U816" s="6">
        <f>IF(Table1[[#This Row],[Ngày tính CN]]="","",S816+T816)</f>
        <v>46129</v>
      </c>
      <c r="V816" s="32">
        <f ca="1">IF(Table1[[#This Row],[Hạn thanh toán]]="","",IF((U816-NOW())&lt;0,0,(U816-NOW())))</f>
        <v>0</v>
      </c>
      <c r="W816" s="32"/>
      <c r="X816" s="32" t="str">
        <f ca="1">IF(OR(U816="",R816=0),"",IF((U816-NOW())&lt;0,-(U816-NOW()),0))</f>
        <v/>
      </c>
      <c r="Y816" s="2" t="str">
        <f>IF(R816=0,"Đã thanh toán",IF(X816="","",IF(X816&lt;=0,"Chưa đến hạn thanh toán",IF(X816&lt;=30,"Nợ quá hạn 30 ngày",IF(X816&lt;=60,"Nợ quá hạn từ 30 ngày đến 60 ngày",IF(X816&lt;=90,"Nợ quá hạn từ 60 ngày đến 90 ngày",IF(X816&lt;=120,"Nợ quá hạn từ 90 ngày đến 120 ngày","Nợ quá hạn hơn 120 ngày có khả năng mất thanh toán")))))))</f>
        <v>Đã thanh toán</v>
      </c>
      <c r="Z816" s="42">
        <f>IF(S816="","",S816)</f>
        <v>46129</v>
      </c>
      <c r="AA816" s="42">
        <f>IF(M816="","",M816)</f>
        <v>46136</v>
      </c>
      <c r="AD816" s="2" t="str">
        <f>VLOOKUP($A816,MA_KH!$A:$Q,MA_KH!O$1,0)</f>
        <v>MEGA</v>
      </c>
      <c r="AE816" s="2" t="str">
        <f>VLOOKUP($A816,MA_KH!$A:$Q,MA_KH!P$1,0)</f>
        <v>CÔNG TY TNHH MM MEGA MARKET (VIỆT NAM)</v>
      </c>
    </row>
    <row r="817" spans="1:31" ht="25.5" customHeight="1">
      <c r="A817" s="58" t="s">
        <v>16295</v>
      </c>
      <c r="B817" s="58" t="s">
        <v>198</v>
      </c>
      <c r="C817" s="59">
        <v>46129</v>
      </c>
      <c r="D817" s="58" t="s">
        <v>18140</v>
      </c>
      <c r="E817" s="55">
        <v>46129</v>
      </c>
      <c r="F817" s="58" t="s">
        <v>18141</v>
      </c>
      <c r="G817" s="58" t="s">
        <v>16990</v>
      </c>
      <c r="H817" s="69">
        <v>192888</v>
      </c>
      <c r="I817" s="63">
        <v>0</v>
      </c>
      <c r="J817" s="69">
        <v>15431</v>
      </c>
      <c r="K817" s="70">
        <v>208319</v>
      </c>
      <c r="L817" s="71" t="s">
        <v>17238</v>
      </c>
      <c r="M817" s="6">
        <v>46136</v>
      </c>
      <c r="N817" s="72"/>
      <c r="O817" s="32">
        <f>IF(Table1[[#This Row],[Phân loại]]="Tồn đầu kỳ",Table1[[#This Row],[Tổng giá trị]],0)</f>
        <v>0</v>
      </c>
      <c r="P817" s="7">
        <f>IF(Table1[[#This Row],[Số còn phải thu ĐK]]&lt;&gt;0,0,IF(Table1[[#This Row],[Phân loại]]="Bán hàng",Table1[[#This Row],[Tổng giá trị]],-Table1[[#This Row],[Tổng giá trị]]))</f>
        <v>-208319</v>
      </c>
      <c r="Q817" s="32">
        <f>IF(M817&lt;&gt;"",IF(O817&lt;&gt;0,O817,P817),0)</f>
        <v>-208319</v>
      </c>
      <c r="R817" s="7">
        <f>Table1[[#This Row],[Số còn phải thu ĐK]]+Table1[[#This Row],[Giá Trị HD sau CK]]-Table1[[#This Row],[Số tiền đã thu]]</f>
        <v>0</v>
      </c>
      <c r="S817" s="6">
        <f>IF(Table1[[#This Row],[Ngày hóa đơn]]&lt;&gt;"",Table1[[#This Row],[Ngày hóa đơn]],IF(Table1[[#This Row],[Ngày hạch toán]]&lt;&gt;"",Table1[[#This Row],[Ngày hạch toán]],""))</f>
        <v>46129</v>
      </c>
      <c r="T817" s="7"/>
      <c r="U817" s="6">
        <f>IF(Table1[[#This Row],[Ngày tính CN]]="","",S817+T817)</f>
        <v>46129</v>
      </c>
      <c r="V817" s="32">
        <f ca="1">IF(Table1[[#This Row],[Hạn thanh toán]]="","",IF((U817-NOW())&lt;0,0,(U817-NOW())))</f>
        <v>0</v>
      </c>
      <c r="W817" s="32"/>
      <c r="X817" s="32" t="str">
        <f ca="1">IF(OR(U817="",R817=0),"",IF((U817-NOW())&lt;0,-(U817-NOW()),0))</f>
        <v/>
      </c>
      <c r="Y817" s="2" t="str">
        <f>IF(R817=0,"Đã thanh toán",IF(X817="","",IF(X817&lt;=0,"Chưa đến hạn thanh toán",IF(X817&lt;=30,"Nợ quá hạn 30 ngày",IF(X817&lt;=60,"Nợ quá hạn từ 30 ngày đến 60 ngày",IF(X817&lt;=90,"Nợ quá hạn từ 60 ngày đến 90 ngày",IF(X817&lt;=120,"Nợ quá hạn từ 90 ngày đến 120 ngày","Nợ quá hạn hơn 120 ngày có khả năng mất thanh toán")))))))</f>
        <v>Đã thanh toán</v>
      </c>
      <c r="Z817" s="42">
        <f>IF(S817="","",S817)</f>
        <v>46129</v>
      </c>
      <c r="AA817" s="42">
        <f>IF(M817="","",M817)</f>
        <v>46136</v>
      </c>
      <c r="AD817" s="2" t="str">
        <f>VLOOKUP($A817,MA_KH!$A:$Q,MA_KH!O$1,0)</f>
        <v>MEGA</v>
      </c>
      <c r="AE817" s="2" t="str">
        <f>VLOOKUP($A817,MA_KH!$A:$Q,MA_KH!P$1,0)</f>
        <v>CÔNG TY TNHH MM MEGA MARKET (VIỆT NAM)</v>
      </c>
    </row>
    <row r="818" spans="1:31" ht="25.5" customHeight="1">
      <c r="A818" s="54" t="s">
        <v>16305</v>
      </c>
      <c r="B818" s="54" t="s">
        <v>7247</v>
      </c>
      <c r="C818" s="55">
        <v>46130</v>
      </c>
      <c r="D818" s="54" t="s">
        <v>17962</v>
      </c>
      <c r="E818" s="55">
        <v>46136</v>
      </c>
      <c r="F818" s="54" t="s">
        <v>17963</v>
      </c>
      <c r="G818" s="54" t="s">
        <v>17964</v>
      </c>
      <c r="H818" s="67">
        <v>4433660</v>
      </c>
      <c r="I818" s="63">
        <v>0</v>
      </c>
      <c r="J818" s="67">
        <v>354693</v>
      </c>
      <c r="K818" s="68">
        <v>4788353</v>
      </c>
      <c r="L818" s="64" t="s">
        <v>17236</v>
      </c>
      <c r="M818" s="6">
        <v>46167</v>
      </c>
      <c r="N818" s="72"/>
      <c r="O818" s="32">
        <f>IF(Table1[[#This Row],[Phân loại]]="Tồn đầu kỳ",Table1[[#This Row],[Tổng giá trị]],0)</f>
        <v>0</v>
      </c>
      <c r="P818" s="7">
        <f>IF(Table1[[#This Row],[Số còn phải thu ĐK]]&lt;&gt;0,0,IF(Table1[[#This Row],[Phân loại]]="Bán hàng",Table1[[#This Row],[Tổng giá trị]],-Table1[[#This Row],[Tổng giá trị]]))</f>
        <v>4788353</v>
      </c>
      <c r="Q818" s="32">
        <f>IF(M818&lt;&gt;"",IF(O818&lt;&gt;0,O818,P818),0)</f>
        <v>4788353</v>
      </c>
      <c r="R818" s="7">
        <f>Table1[[#This Row],[Số còn phải thu ĐK]]+Table1[[#This Row],[Giá Trị HD sau CK]]-Table1[[#This Row],[Số tiền đã thu]]</f>
        <v>0</v>
      </c>
      <c r="S818" s="6">
        <f>IF(Table1[[#This Row],[Ngày hóa đơn]]&lt;&gt;"",Table1[[#This Row],[Ngày hóa đơn]],IF(Table1[[#This Row],[Ngày hạch toán]]&lt;&gt;"",Table1[[#This Row],[Ngày hạch toán]],""))</f>
        <v>46136</v>
      </c>
      <c r="T818" s="7"/>
      <c r="U818" s="6">
        <f>IF(Table1[[#This Row],[Ngày tính CN]]="","",S818+T818)</f>
        <v>46136</v>
      </c>
      <c r="V818" s="32">
        <f ca="1">IF(Table1[[#This Row],[Hạn thanh toán]]="","",IF((U818-NOW())&lt;0,0,(U818-NOW())))</f>
        <v>0</v>
      </c>
      <c r="W818" s="32"/>
      <c r="X818" s="32" t="str">
        <f ca="1">IF(OR(U818="",R818=0),"",IF((U818-NOW())&lt;0,-(U818-NOW()),0))</f>
        <v/>
      </c>
      <c r="Y818" s="2" t="str">
        <f>IF(R818=0,"Đã thanh toán",IF(X818="","",IF(X818&lt;=0,"Chưa đến hạn thanh toán",IF(X818&lt;=30,"Nợ quá hạn 30 ngày",IF(X818&lt;=60,"Nợ quá hạn từ 30 ngày đến 60 ngày",IF(X818&lt;=90,"Nợ quá hạn từ 60 ngày đến 90 ngày",IF(X818&lt;=120,"Nợ quá hạn từ 90 ngày đến 120 ngày","Nợ quá hạn hơn 120 ngày có khả năng mất thanh toán")))))))</f>
        <v>Đã thanh toán</v>
      </c>
      <c r="Z818" s="42">
        <f>IF(S818="","",S818)</f>
        <v>46136</v>
      </c>
      <c r="AA818" s="42">
        <f>IF(M818="","",M818)</f>
        <v>46167</v>
      </c>
      <c r="AD818" s="2" t="str">
        <f>VLOOKUP($A818,MA_KH!$A:$Q,MA_KH!O$1,0)</f>
        <v>MEGA</v>
      </c>
      <c r="AE818" s="2" t="str">
        <f>VLOOKUP($A818,MA_KH!$A:$Q,MA_KH!P$1,0)</f>
        <v>CÔNG TY TNHH MM MEGA MARKET (VIỆT NAM)</v>
      </c>
    </row>
    <row r="819" spans="1:31" ht="25.5" customHeight="1">
      <c r="A819" s="54" t="s">
        <v>16305</v>
      </c>
      <c r="B819" s="54" t="s">
        <v>7247</v>
      </c>
      <c r="C819" s="55">
        <v>46130</v>
      </c>
      <c r="D819" s="54" t="s">
        <v>17965</v>
      </c>
      <c r="E819" s="55">
        <v>46136</v>
      </c>
      <c r="F819" s="54" t="s">
        <v>17966</v>
      </c>
      <c r="G819" s="54" t="s">
        <v>17967</v>
      </c>
      <c r="H819" s="67">
        <v>1380702</v>
      </c>
      <c r="I819" s="63">
        <v>0</v>
      </c>
      <c r="J819" s="67">
        <v>110456</v>
      </c>
      <c r="K819" s="68">
        <v>1491158</v>
      </c>
      <c r="L819" s="64" t="s">
        <v>17236</v>
      </c>
      <c r="M819" s="6">
        <v>46167</v>
      </c>
      <c r="N819" s="72"/>
      <c r="O819" s="32">
        <f>IF(Table1[[#This Row],[Phân loại]]="Tồn đầu kỳ",Table1[[#This Row],[Tổng giá trị]],0)</f>
        <v>0</v>
      </c>
      <c r="P819" s="7">
        <f>IF(Table1[[#This Row],[Số còn phải thu ĐK]]&lt;&gt;0,0,IF(Table1[[#This Row],[Phân loại]]="Bán hàng",Table1[[#This Row],[Tổng giá trị]],-Table1[[#This Row],[Tổng giá trị]]))</f>
        <v>1491158</v>
      </c>
      <c r="Q819" s="32">
        <f>IF(M819&lt;&gt;"",IF(O819&lt;&gt;0,O819,P819),0)</f>
        <v>1491158</v>
      </c>
      <c r="R819" s="7">
        <f>Table1[[#This Row],[Số còn phải thu ĐK]]+Table1[[#This Row],[Giá Trị HD sau CK]]-Table1[[#This Row],[Số tiền đã thu]]</f>
        <v>0</v>
      </c>
      <c r="S819" s="6">
        <f>IF(Table1[[#This Row],[Ngày hóa đơn]]&lt;&gt;"",Table1[[#This Row],[Ngày hóa đơn]],IF(Table1[[#This Row],[Ngày hạch toán]]&lt;&gt;"",Table1[[#This Row],[Ngày hạch toán]],""))</f>
        <v>46136</v>
      </c>
      <c r="T819" s="7"/>
      <c r="U819" s="6">
        <f>IF(Table1[[#This Row],[Ngày tính CN]]="","",S819+T819)</f>
        <v>46136</v>
      </c>
      <c r="V819" s="32">
        <f ca="1">IF(Table1[[#This Row],[Hạn thanh toán]]="","",IF((U819-NOW())&lt;0,0,(U819-NOW())))</f>
        <v>0</v>
      </c>
      <c r="W819" s="32"/>
      <c r="X819" s="32" t="str">
        <f ca="1">IF(OR(U819="",R819=0),"",IF((U819-NOW())&lt;0,-(U819-NOW()),0))</f>
        <v/>
      </c>
      <c r="Y819" s="2" t="str">
        <f>IF(R819=0,"Đã thanh toán",IF(X819="","",IF(X819&lt;=0,"Chưa đến hạn thanh toán",IF(X819&lt;=30,"Nợ quá hạn 30 ngày",IF(X819&lt;=60,"Nợ quá hạn từ 30 ngày đến 60 ngày",IF(X819&lt;=90,"Nợ quá hạn từ 60 ngày đến 90 ngày",IF(X819&lt;=120,"Nợ quá hạn từ 90 ngày đến 120 ngày","Nợ quá hạn hơn 120 ngày có khả năng mất thanh toán")))))))</f>
        <v>Đã thanh toán</v>
      </c>
      <c r="Z819" s="42">
        <f>IF(S819="","",S819)</f>
        <v>46136</v>
      </c>
      <c r="AA819" s="42">
        <f>IF(M819="","",M819)</f>
        <v>46167</v>
      </c>
      <c r="AD819" s="2" t="str">
        <f>VLOOKUP($A819,MA_KH!$A:$Q,MA_KH!O$1,0)</f>
        <v>MEGA</v>
      </c>
      <c r="AE819" s="2" t="str">
        <f>VLOOKUP($A819,MA_KH!$A:$Q,MA_KH!P$1,0)</f>
        <v>CÔNG TY TNHH MM MEGA MARKET (VIỆT NAM)</v>
      </c>
    </row>
    <row r="820" spans="1:31" ht="25.5" customHeight="1">
      <c r="A820" s="58" t="s">
        <v>16290</v>
      </c>
      <c r="B820" s="58" t="s">
        <v>192</v>
      </c>
      <c r="C820" s="59">
        <v>46132</v>
      </c>
      <c r="D820" s="58" t="s">
        <v>17968</v>
      </c>
      <c r="E820" s="55">
        <v>46136</v>
      </c>
      <c r="F820" s="58" t="s">
        <v>17969</v>
      </c>
      <c r="G820" s="58" t="s">
        <v>17970</v>
      </c>
      <c r="H820" s="69">
        <v>1026170</v>
      </c>
      <c r="I820" s="63">
        <v>0</v>
      </c>
      <c r="J820" s="69">
        <v>82094</v>
      </c>
      <c r="K820" s="70">
        <v>1108264</v>
      </c>
      <c r="L820" s="64" t="s">
        <v>17236</v>
      </c>
      <c r="M820" s="6">
        <v>46183</v>
      </c>
      <c r="N820" s="72"/>
      <c r="O820" s="32">
        <f>IF(Table1[[#This Row],[Phân loại]]="Tồn đầu kỳ",Table1[[#This Row],[Tổng giá trị]],0)</f>
        <v>0</v>
      </c>
      <c r="P820" s="7">
        <f>IF(Table1[[#This Row],[Số còn phải thu ĐK]]&lt;&gt;0,0,IF(Table1[[#This Row],[Phân loại]]="Bán hàng",Table1[[#This Row],[Tổng giá trị]],-Table1[[#This Row],[Tổng giá trị]]))</f>
        <v>1108264</v>
      </c>
      <c r="Q820" s="32">
        <f>IF(M820&lt;&gt;"",IF(O820&lt;&gt;0,O820,P820),0)</f>
        <v>1108264</v>
      </c>
      <c r="R820" s="7">
        <f>Table1[[#This Row],[Số còn phải thu ĐK]]+Table1[[#This Row],[Giá Trị HD sau CK]]-Table1[[#This Row],[Số tiền đã thu]]</f>
        <v>0</v>
      </c>
      <c r="S820" s="6">
        <f>IF(Table1[[#This Row],[Ngày hóa đơn]]&lt;&gt;"",Table1[[#This Row],[Ngày hóa đơn]],IF(Table1[[#This Row],[Ngày hạch toán]]&lt;&gt;"",Table1[[#This Row],[Ngày hạch toán]],""))</f>
        <v>46136</v>
      </c>
      <c r="T820" s="7"/>
      <c r="U820" s="6">
        <f>IF(Table1[[#This Row],[Ngày tính CN]]="","",S820+T820)</f>
        <v>46136</v>
      </c>
      <c r="V820" s="32">
        <f ca="1">IF(Table1[[#This Row],[Hạn thanh toán]]="","",IF((U820-NOW())&lt;0,0,(U820-NOW())))</f>
        <v>0</v>
      </c>
      <c r="W820" s="32"/>
      <c r="X820" s="32" t="str">
        <f ca="1">IF(OR(U820="",R820=0),"",IF((U820-NOW())&lt;0,-(U820-NOW()),0))</f>
        <v/>
      </c>
      <c r="Y820" s="2" t="str">
        <f>IF(R820=0,"Đã thanh toán",IF(X820="","",IF(X820&lt;=0,"Chưa đến hạn thanh toán",IF(X820&lt;=30,"Nợ quá hạn 30 ngày",IF(X820&lt;=60,"Nợ quá hạn từ 30 ngày đến 60 ngày",IF(X820&lt;=90,"Nợ quá hạn từ 60 ngày đến 90 ngày",IF(X820&lt;=120,"Nợ quá hạn từ 90 ngày đến 120 ngày","Nợ quá hạn hơn 120 ngày có khả năng mất thanh toán")))))))</f>
        <v>Đã thanh toán</v>
      </c>
      <c r="Z820" s="42">
        <f>IF(S820="","",S820)</f>
        <v>46136</v>
      </c>
      <c r="AA820" s="42">
        <f>IF(M820="","",M820)</f>
        <v>46183</v>
      </c>
      <c r="AD820" s="2" t="str">
        <f>VLOOKUP($A820,MA_KH!$A:$Q,MA_KH!O$1,0)</f>
        <v>MEGA</v>
      </c>
      <c r="AE820" s="2" t="str">
        <f>VLOOKUP($A820,MA_KH!$A:$Q,MA_KH!P$1,0)</f>
        <v>CÔNG TY TNHH MM MEGA MARKET (VIỆT NAM)</v>
      </c>
    </row>
    <row r="821" spans="1:31" ht="25.5" customHeight="1">
      <c r="A821" s="54" t="s">
        <v>16295</v>
      </c>
      <c r="B821" s="54" t="s">
        <v>198</v>
      </c>
      <c r="C821" s="55">
        <v>46132</v>
      </c>
      <c r="D821" s="54" t="s">
        <v>17971</v>
      </c>
      <c r="E821" s="55">
        <v>46136</v>
      </c>
      <c r="F821" s="54" t="s">
        <v>17972</v>
      </c>
      <c r="G821" s="54" t="s">
        <v>17973</v>
      </c>
      <c r="H821" s="67">
        <v>1954795</v>
      </c>
      <c r="I821" s="63">
        <v>0</v>
      </c>
      <c r="J821" s="67">
        <v>156384</v>
      </c>
      <c r="K821" s="68">
        <v>2111179</v>
      </c>
      <c r="L821" s="64" t="s">
        <v>17236</v>
      </c>
      <c r="M821" s="6">
        <v>46183</v>
      </c>
      <c r="N821" s="72"/>
      <c r="O821" s="32">
        <f>IF(Table1[[#This Row],[Phân loại]]="Tồn đầu kỳ",Table1[[#This Row],[Tổng giá trị]],0)</f>
        <v>0</v>
      </c>
      <c r="P821" s="7">
        <f>IF(Table1[[#This Row],[Số còn phải thu ĐK]]&lt;&gt;0,0,IF(Table1[[#This Row],[Phân loại]]="Bán hàng",Table1[[#This Row],[Tổng giá trị]],-Table1[[#This Row],[Tổng giá trị]]))</f>
        <v>2111179</v>
      </c>
      <c r="Q821" s="32">
        <f>IF(M821&lt;&gt;"",IF(O821&lt;&gt;0,O821,P821),0)</f>
        <v>2111179</v>
      </c>
      <c r="R821" s="7">
        <f>Table1[[#This Row],[Số còn phải thu ĐK]]+Table1[[#This Row],[Giá Trị HD sau CK]]-Table1[[#This Row],[Số tiền đã thu]]</f>
        <v>0</v>
      </c>
      <c r="S821" s="6">
        <f>IF(Table1[[#This Row],[Ngày hóa đơn]]&lt;&gt;"",Table1[[#This Row],[Ngày hóa đơn]],IF(Table1[[#This Row],[Ngày hạch toán]]&lt;&gt;"",Table1[[#This Row],[Ngày hạch toán]],""))</f>
        <v>46136</v>
      </c>
      <c r="T821" s="7"/>
      <c r="U821" s="6">
        <f>IF(Table1[[#This Row],[Ngày tính CN]]="","",S821+T821)</f>
        <v>46136</v>
      </c>
      <c r="V821" s="32">
        <f ca="1">IF(Table1[[#This Row],[Hạn thanh toán]]="","",IF((U821-NOW())&lt;0,0,(U821-NOW())))</f>
        <v>0</v>
      </c>
      <c r="W821" s="32"/>
      <c r="X821" s="32" t="str">
        <f ca="1">IF(OR(U821="",R821=0),"",IF((U821-NOW())&lt;0,-(U821-NOW()),0))</f>
        <v/>
      </c>
      <c r="Y821" s="2" t="str">
        <f>IF(R821=0,"Đã thanh toán",IF(X821="","",IF(X821&lt;=0,"Chưa đến hạn thanh toán",IF(X821&lt;=30,"Nợ quá hạn 30 ngày",IF(X821&lt;=60,"Nợ quá hạn từ 30 ngày đến 60 ngày",IF(X821&lt;=90,"Nợ quá hạn từ 60 ngày đến 90 ngày",IF(X821&lt;=120,"Nợ quá hạn từ 90 ngày đến 120 ngày","Nợ quá hạn hơn 120 ngày có khả năng mất thanh toán")))))))</f>
        <v>Đã thanh toán</v>
      </c>
      <c r="Z821" s="42">
        <f>IF(S821="","",S821)</f>
        <v>46136</v>
      </c>
      <c r="AA821" s="42">
        <f>IF(M821="","",M821)</f>
        <v>46183</v>
      </c>
      <c r="AD821" s="2" t="str">
        <f>VLOOKUP($A821,MA_KH!$A:$Q,MA_KH!O$1,0)</f>
        <v>MEGA</v>
      </c>
      <c r="AE821" s="2" t="str">
        <f>VLOOKUP($A821,MA_KH!$A:$Q,MA_KH!P$1,0)</f>
        <v>CÔNG TY TNHH MM MEGA MARKET (VIỆT NAM)</v>
      </c>
    </row>
    <row r="822" spans="1:31" ht="25.5" customHeight="1">
      <c r="A822" s="58" t="s">
        <v>16287</v>
      </c>
      <c r="B822" s="58" t="s">
        <v>253</v>
      </c>
      <c r="C822" s="59">
        <v>46132</v>
      </c>
      <c r="D822" s="58" t="s">
        <v>17974</v>
      </c>
      <c r="E822" s="55">
        <v>46136</v>
      </c>
      <c r="F822" s="58" t="s">
        <v>17975</v>
      </c>
      <c r="G822" s="58" t="s">
        <v>17976</v>
      </c>
      <c r="H822" s="69">
        <v>3876220</v>
      </c>
      <c r="I822" s="63">
        <v>0</v>
      </c>
      <c r="J822" s="69">
        <v>310098</v>
      </c>
      <c r="K822" s="70">
        <v>4186318</v>
      </c>
      <c r="L822" s="64" t="s">
        <v>17236</v>
      </c>
      <c r="N822" s="72"/>
      <c r="O822" s="32">
        <f>IF(Table1[[#This Row],[Phân loại]]="Tồn đầu kỳ",Table1[[#This Row],[Tổng giá trị]],0)</f>
        <v>0</v>
      </c>
      <c r="P822" s="7">
        <f>IF(Table1[[#This Row],[Số còn phải thu ĐK]]&lt;&gt;0,0,IF(Table1[[#This Row],[Phân loại]]="Bán hàng",Table1[[#This Row],[Tổng giá trị]],-Table1[[#This Row],[Tổng giá trị]]))</f>
        <v>4186318</v>
      </c>
      <c r="Q822" s="32">
        <f>IF(M822&lt;&gt;"",IF(O822&lt;&gt;0,O822,P822),0)</f>
        <v>0</v>
      </c>
      <c r="R822" s="7">
        <f>Table1[[#This Row],[Số còn phải thu ĐK]]+Table1[[#This Row],[Giá Trị HD sau CK]]-Table1[[#This Row],[Số tiền đã thu]]</f>
        <v>4186318</v>
      </c>
      <c r="S822" s="6">
        <f>IF(Table1[[#This Row],[Ngày hóa đơn]]&lt;&gt;"",Table1[[#This Row],[Ngày hóa đơn]],IF(Table1[[#This Row],[Ngày hạch toán]]&lt;&gt;"",Table1[[#This Row],[Ngày hạch toán]],""))</f>
        <v>46136</v>
      </c>
      <c r="T822" s="7"/>
      <c r="U822" s="6">
        <f>IF(Table1[[#This Row],[Ngày tính CN]]="","",S822+T822)</f>
        <v>46136</v>
      </c>
      <c r="V822" s="32">
        <f ca="1">IF(Table1[[#This Row],[Hạn thanh toán]]="","",IF((U822-NOW())&lt;0,0,(U822-NOW())))</f>
        <v>0</v>
      </c>
      <c r="W822" s="32"/>
      <c r="X822" s="32">
        <f ca="1">IF(OR(U822="",R822=0),"",IF((U822-NOW())&lt;0,-(U822-NOW()),0))</f>
        <v>91.96461631944112</v>
      </c>
      <c r="Y822" s="2" t="str">
        <f ca="1">IF(R822=0,"Đã thanh toán",IF(X822="","",IF(X822&lt;=0,"Chưa đến hạn thanh toán",IF(X822&lt;=30,"Nợ quá hạn 30 ngày",IF(X822&lt;=60,"Nợ quá hạn từ 30 ngày đến 60 ngày",IF(X822&lt;=90,"Nợ quá hạn từ 60 ngày đến 90 ngày",IF(X822&lt;=120,"Nợ quá hạn từ 90 ngày đến 120 ngày","Nợ quá hạn hơn 120 ngày có khả năng mất thanh toán")))))))</f>
        <v>Nợ quá hạn từ 90 ngày đến 120 ngày</v>
      </c>
      <c r="Z822" s="42">
        <f>IF(S822="","",S822)</f>
        <v>46136</v>
      </c>
      <c r="AA822" s="42" t="str">
        <f>IF(M822="","",M822)</f>
        <v/>
      </c>
      <c r="AD822" s="2" t="str">
        <f>VLOOKUP($A822,MA_KH!$A:$Q,MA_KH!O$1,0)</f>
        <v>MEGA</v>
      </c>
      <c r="AE822" s="2" t="str">
        <f>VLOOKUP($A822,MA_KH!$A:$Q,MA_KH!P$1,0)</f>
        <v>CÔNG TY TNHH MM MEGA MARKET (VIỆT NAM)</v>
      </c>
    </row>
    <row r="823" spans="1:31" ht="25.5" customHeight="1">
      <c r="A823" s="54" t="s">
        <v>16291</v>
      </c>
      <c r="B823" s="54" t="s">
        <v>200</v>
      </c>
      <c r="C823" s="55">
        <v>46132</v>
      </c>
      <c r="D823" s="54" t="s">
        <v>17977</v>
      </c>
      <c r="E823" s="55">
        <v>46136</v>
      </c>
      <c r="F823" s="54" t="s">
        <v>17978</v>
      </c>
      <c r="G823" s="54" t="s">
        <v>17979</v>
      </c>
      <c r="H823" s="67">
        <v>2381320</v>
      </c>
      <c r="I823" s="63">
        <v>0</v>
      </c>
      <c r="J823" s="67">
        <v>190506</v>
      </c>
      <c r="K823" s="68">
        <v>2571826</v>
      </c>
      <c r="L823" s="64" t="s">
        <v>17236</v>
      </c>
      <c r="M823" s="6">
        <v>46183</v>
      </c>
      <c r="N823" s="72"/>
      <c r="O823" s="32">
        <f>IF(Table1[[#This Row],[Phân loại]]="Tồn đầu kỳ",Table1[[#This Row],[Tổng giá trị]],0)</f>
        <v>0</v>
      </c>
      <c r="P823" s="7">
        <f>IF(Table1[[#This Row],[Số còn phải thu ĐK]]&lt;&gt;0,0,IF(Table1[[#This Row],[Phân loại]]="Bán hàng",Table1[[#This Row],[Tổng giá trị]],-Table1[[#This Row],[Tổng giá trị]]))</f>
        <v>2571826</v>
      </c>
      <c r="Q823" s="32">
        <f>IF(M823&lt;&gt;"",IF(O823&lt;&gt;0,O823,P823),0)</f>
        <v>2571826</v>
      </c>
      <c r="R823" s="7">
        <f>Table1[[#This Row],[Số còn phải thu ĐK]]+Table1[[#This Row],[Giá Trị HD sau CK]]-Table1[[#This Row],[Số tiền đã thu]]</f>
        <v>0</v>
      </c>
      <c r="S823" s="6">
        <f>IF(Table1[[#This Row],[Ngày hóa đơn]]&lt;&gt;"",Table1[[#This Row],[Ngày hóa đơn]],IF(Table1[[#This Row],[Ngày hạch toán]]&lt;&gt;"",Table1[[#This Row],[Ngày hạch toán]],""))</f>
        <v>46136</v>
      </c>
      <c r="T823" s="7"/>
      <c r="U823" s="6">
        <f>IF(Table1[[#This Row],[Ngày tính CN]]="","",S823+T823)</f>
        <v>46136</v>
      </c>
      <c r="V823" s="32">
        <f ca="1">IF(Table1[[#This Row],[Hạn thanh toán]]="","",IF((U823-NOW())&lt;0,0,(U823-NOW())))</f>
        <v>0</v>
      </c>
      <c r="W823" s="32"/>
      <c r="X823" s="32" t="str">
        <f ca="1">IF(OR(U823="",R823=0),"",IF((U823-NOW())&lt;0,-(U823-NOW()),0))</f>
        <v/>
      </c>
      <c r="Y823" s="2" t="str">
        <f>IF(R823=0,"Đã thanh toán",IF(X823="","",IF(X823&lt;=0,"Chưa đến hạn thanh toán",IF(X823&lt;=30,"Nợ quá hạn 30 ngày",IF(X823&lt;=60,"Nợ quá hạn từ 30 ngày đến 60 ngày",IF(X823&lt;=90,"Nợ quá hạn từ 60 ngày đến 90 ngày",IF(X823&lt;=120,"Nợ quá hạn từ 90 ngày đến 120 ngày","Nợ quá hạn hơn 120 ngày có khả năng mất thanh toán")))))))</f>
        <v>Đã thanh toán</v>
      </c>
      <c r="Z823" s="42">
        <f>IF(S823="","",S823)</f>
        <v>46136</v>
      </c>
      <c r="AA823" s="42">
        <f>IF(M823="","",M823)</f>
        <v>46183</v>
      </c>
      <c r="AD823" s="2" t="str">
        <f>VLOOKUP($A823,MA_KH!$A:$Q,MA_KH!O$1,0)</f>
        <v>MEGA</v>
      </c>
      <c r="AE823" s="2" t="str">
        <f>VLOOKUP($A823,MA_KH!$A:$Q,MA_KH!P$1,0)</f>
        <v>CÔNG TY TNHH MM MEGA MARKET (VIỆT NAM)</v>
      </c>
    </row>
    <row r="824" spans="1:31" ht="25.5" customHeight="1">
      <c r="A824" s="58" t="s">
        <v>16289</v>
      </c>
      <c r="B824" s="58" t="s">
        <v>296</v>
      </c>
      <c r="C824" s="59">
        <v>46132</v>
      </c>
      <c r="D824" s="58" t="s">
        <v>17980</v>
      </c>
      <c r="E824" s="55">
        <v>46136</v>
      </c>
      <c r="F824" s="58" t="s">
        <v>17981</v>
      </c>
      <c r="G824" s="58" t="s">
        <v>17982</v>
      </c>
      <c r="H824" s="69">
        <v>1116060</v>
      </c>
      <c r="I824" s="63">
        <v>0</v>
      </c>
      <c r="J824" s="69">
        <v>89285</v>
      </c>
      <c r="K824" s="70">
        <v>1205345</v>
      </c>
      <c r="L824" s="64" t="s">
        <v>17236</v>
      </c>
      <c r="M824" s="6">
        <v>46183</v>
      </c>
      <c r="N824" s="72"/>
      <c r="O824" s="32">
        <f>IF(Table1[[#This Row],[Phân loại]]="Tồn đầu kỳ",Table1[[#This Row],[Tổng giá trị]],0)</f>
        <v>0</v>
      </c>
      <c r="P824" s="7">
        <f>IF(Table1[[#This Row],[Số còn phải thu ĐK]]&lt;&gt;0,0,IF(Table1[[#This Row],[Phân loại]]="Bán hàng",Table1[[#This Row],[Tổng giá trị]],-Table1[[#This Row],[Tổng giá trị]]))</f>
        <v>1205345</v>
      </c>
      <c r="Q824" s="32">
        <f>IF(M824&lt;&gt;"",IF(O824&lt;&gt;0,O824,P824),0)</f>
        <v>1205345</v>
      </c>
      <c r="R824" s="7">
        <f>Table1[[#This Row],[Số còn phải thu ĐK]]+Table1[[#This Row],[Giá Trị HD sau CK]]-Table1[[#This Row],[Số tiền đã thu]]</f>
        <v>0</v>
      </c>
      <c r="S824" s="6">
        <f>IF(Table1[[#This Row],[Ngày hóa đơn]]&lt;&gt;"",Table1[[#This Row],[Ngày hóa đơn]],IF(Table1[[#This Row],[Ngày hạch toán]]&lt;&gt;"",Table1[[#This Row],[Ngày hạch toán]],""))</f>
        <v>46136</v>
      </c>
      <c r="T824" s="7"/>
      <c r="U824" s="6">
        <f>IF(Table1[[#This Row],[Ngày tính CN]]="","",S824+T824)</f>
        <v>46136</v>
      </c>
      <c r="V824" s="32">
        <f ca="1">IF(Table1[[#This Row],[Hạn thanh toán]]="","",IF((U824-NOW())&lt;0,0,(U824-NOW())))</f>
        <v>0</v>
      </c>
      <c r="W824" s="32"/>
      <c r="X824" s="32" t="str">
        <f ca="1">IF(OR(U824="",R824=0),"",IF((U824-NOW())&lt;0,-(U824-NOW()),0))</f>
        <v/>
      </c>
      <c r="Y824" s="2" t="str">
        <f>IF(R824=0,"Đã thanh toán",IF(X824="","",IF(X824&lt;=0,"Chưa đến hạn thanh toán",IF(X824&lt;=30,"Nợ quá hạn 30 ngày",IF(X824&lt;=60,"Nợ quá hạn từ 30 ngày đến 60 ngày",IF(X824&lt;=90,"Nợ quá hạn từ 60 ngày đến 90 ngày",IF(X824&lt;=120,"Nợ quá hạn từ 90 ngày đến 120 ngày","Nợ quá hạn hơn 120 ngày có khả năng mất thanh toán")))))))</f>
        <v>Đã thanh toán</v>
      </c>
      <c r="Z824" s="42">
        <f>IF(S824="","",S824)</f>
        <v>46136</v>
      </c>
      <c r="AA824" s="42">
        <f>IF(M824="","",M824)</f>
        <v>46183</v>
      </c>
      <c r="AD824" s="2" t="str">
        <f>VLOOKUP($A824,MA_KH!$A:$Q,MA_KH!O$1,0)</f>
        <v>MEGA</v>
      </c>
      <c r="AE824" s="2" t="str">
        <f>VLOOKUP($A824,MA_KH!$A:$Q,MA_KH!P$1,0)</f>
        <v>CÔNG TY TNHH MM MEGA MARKET (VIỆT NAM)</v>
      </c>
    </row>
    <row r="825" spans="1:31" ht="25.5" customHeight="1">
      <c r="A825" s="54" t="s">
        <v>16289</v>
      </c>
      <c r="B825" s="54" t="s">
        <v>296</v>
      </c>
      <c r="C825" s="55">
        <v>46132</v>
      </c>
      <c r="D825" s="54" t="s">
        <v>18142</v>
      </c>
      <c r="E825" s="55">
        <v>46132</v>
      </c>
      <c r="F825" s="54" t="s">
        <v>18143</v>
      </c>
      <c r="G825" s="54" t="s">
        <v>16824</v>
      </c>
      <c r="H825" s="67">
        <v>2477576</v>
      </c>
      <c r="I825" s="63">
        <v>0</v>
      </c>
      <c r="J825" s="67">
        <v>198206</v>
      </c>
      <c r="K825" s="68">
        <v>2675782</v>
      </c>
      <c r="L825" s="71" t="s">
        <v>17238</v>
      </c>
      <c r="M825" s="6">
        <v>46136</v>
      </c>
      <c r="N825" s="72"/>
      <c r="O825" s="32">
        <f>IF(Table1[[#This Row],[Phân loại]]="Tồn đầu kỳ",Table1[[#This Row],[Tổng giá trị]],0)</f>
        <v>0</v>
      </c>
      <c r="P825" s="7">
        <f>IF(Table1[[#This Row],[Số còn phải thu ĐK]]&lt;&gt;0,0,IF(Table1[[#This Row],[Phân loại]]="Bán hàng",Table1[[#This Row],[Tổng giá trị]],-Table1[[#This Row],[Tổng giá trị]]))</f>
        <v>-2675782</v>
      </c>
      <c r="Q825" s="32">
        <f>IF(M825&lt;&gt;"",IF(O825&lt;&gt;0,O825,P825),0)</f>
        <v>-2675782</v>
      </c>
      <c r="R825" s="7">
        <f>Table1[[#This Row],[Số còn phải thu ĐK]]+Table1[[#This Row],[Giá Trị HD sau CK]]-Table1[[#This Row],[Số tiền đã thu]]</f>
        <v>0</v>
      </c>
      <c r="S825" s="6">
        <f>IF(Table1[[#This Row],[Ngày hóa đơn]]&lt;&gt;"",Table1[[#This Row],[Ngày hóa đơn]],IF(Table1[[#This Row],[Ngày hạch toán]]&lt;&gt;"",Table1[[#This Row],[Ngày hạch toán]],""))</f>
        <v>46132</v>
      </c>
      <c r="T825" s="7"/>
      <c r="U825" s="6">
        <f>IF(Table1[[#This Row],[Ngày tính CN]]="","",S825+T825)</f>
        <v>46132</v>
      </c>
      <c r="V825" s="32">
        <f ca="1">IF(Table1[[#This Row],[Hạn thanh toán]]="","",IF((U825-NOW())&lt;0,0,(U825-NOW())))</f>
        <v>0</v>
      </c>
      <c r="W825" s="32"/>
      <c r="X825" s="32" t="str">
        <f ca="1">IF(OR(U825="",R825=0),"",IF((U825-NOW())&lt;0,-(U825-NOW()),0))</f>
        <v/>
      </c>
      <c r="Y825" s="2" t="str">
        <f>IF(R825=0,"Đã thanh toán",IF(X825="","",IF(X825&lt;=0,"Chưa đến hạn thanh toán",IF(X825&lt;=30,"Nợ quá hạn 30 ngày",IF(X825&lt;=60,"Nợ quá hạn từ 30 ngày đến 60 ngày",IF(X825&lt;=90,"Nợ quá hạn từ 60 ngày đến 90 ngày",IF(X825&lt;=120,"Nợ quá hạn từ 90 ngày đến 120 ngày","Nợ quá hạn hơn 120 ngày có khả năng mất thanh toán")))))))</f>
        <v>Đã thanh toán</v>
      </c>
      <c r="Z825" s="42">
        <f>IF(S825="","",S825)</f>
        <v>46132</v>
      </c>
      <c r="AA825" s="42">
        <f>IF(M825="","",M825)</f>
        <v>46136</v>
      </c>
      <c r="AD825" s="2" t="str">
        <f>VLOOKUP($A825,MA_KH!$A:$Q,MA_KH!O$1,0)</f>
        <v>MEGA</v>
      </c>
      <c r="AE825" s="2" t="str">
        <f>VLOOKUP($A825,MA_KH!$A:$Q,MA_KH!P$1,0)</f>
        <v>CÔNG TY TNHH MM MEGA MARKET (VIỆT NAM)</v>
      </c>
    </row>
    <row r="826" spans="1:31" ht="25.5" customHeight="1">
      <c r="A826" s="54" t="s">
        <v>16290</v>
      </c>
      <c r="B826" s="54" t="s">
        <v>192</v>
      </c>
      <c r="C826" s="55">
        <v>46132</v>
      </c>
      <c r="D826" s="54" t="s">
        <v>18144</v>
      </c>
      <c r="E826" s="55">
        <v>46132</v>
      </c>
      <c r="F826" s="54" t="s">
        <v>18145</v>
      </c>
      <c r="G826" s="54" t="s">
        <v>17172</v>
      </c>
      <c r="H826" s="67">
        <v>98213</v>
      </c>
      <c r="I826" s="63">
        <v>0</v>
      </c>
      <c r="J826" s="67">
        <v>7857</v>
      </c>
      <c r="K826" s="68">
        <v>106070</v>
      </c>
      <c r="L826" s="71" t="s">
        <v>17238</v>
      </c>
      <c r="M826" s="6">
        <v>46136</v>
      </c>
      <c r="N826" s="72"/>
      <c r="O826" s="32">
        <f>IF(Table1[[#This Row],[Phân loại]]="Tồn đầu kỳ",Table1[[#This Row],[Tổng giá trị]],0)</f>
        <v>0</v>
      </c>
      <c r="P826" s="7">
        <f>IF(Table1[[#This Row],[Số còn phải thu ĐK]]&lt;&gt;0,0,IF(Table1[[#This Row],[Phân loại]]="Bán hàng",Table1[[#This Row],[Tổng giá trị]],-Table1[[#This Row],[Tổng giá trị]]))</f>
        <v>-106070</v>
      </c>
      <c r="Q826" s="32">
        <f>IF(M826&lt;&gt;"",IF(O826&lt;&gt;0,O826,P826),0)</f>
        <v>-106070</v>
      </c>
      <c r="R826" s="7">
        <f>Table1[[#This Row],[Số còn phải thu ĐK]]+Table1[[#This Row],[Giá Trị HD sau CK]]-Table1[[#This Row],[Số tiền đã thu]]</f>
        <v>0</v>
      </c>
      <c r="S826" s="6">
        <f>IF(Table1[[#This Row],[Ngày hóa đơn]]&lt;&gt;"",Table1[[#This Row],[Ngày hóa đơn]],IF(Table1[[#This Row],[Ngày hạch toán]]&lt;&gt;"",Table1[[#This Row],[Ngày hạch toán]],""))</f>
        <v>46132</v>
      </c>
      <c r="T826" s="7"/>
      <c r="U826" s="6">
        <f>IF(Table1[[#This Row],[Ngày tính CN]]="","",S826+T826)</f>
        <v>46132</v>
      </c>
      <c r="V826" s="32">
        <f ca="1">IF(Table1[[#This Row],[Hạn thanh toán]]="","",IF((U826-NOW())&lt;0,0,(U826-NOW())))</f>
        <v>0</v>
      </c>
      <c r="W826" s="32"/>
      <c r="X826" s="32" t="str">
        <f ca="1">IF(OR(U826="",R826=0),"",IF((U826-NOW())&lt;0,-(U826-NOW()),0))</f>
        <v/>
      </c>
      <c r="Y826" s="2" t="str">
        <f>IF(R826=0,"Đã thanh toán",IF(X826="","",IF(X826&lt;=0,"Chưa đến hạn thanh toán",IF(X826&lt;=30,"Nợ quá hạn 30 ngày",IF(X826&lt;=60,"Nợ quá hạn từ 30 ngày đến 60 ngày",IF(X826&lt;=90,"Nợ quá hạn từ 60 ngày đến 90 ngày",IF(X826&lt;=120,"Nợ quá hạn từ 90 ngày đến 120 ngày","Nợ quá hạn hơn 120 ngày có khả năng mất thanh toán")))))))</f>
        <v>Đã thanh toán</v>
      </c>
      <c r="Z826" s="42">
        <f>IF(S826="","",S826)</f>
        <v>46132</v>
      </c>
      <c r="AA826" s="42">
        <f>IF(M826="","",M826)</f>
        <v>46136</v>
      </c>
      <c r="AD826" s="2" t="str">
        <f>VLOOKUP($A826,MA_KH!$A:$Q,MA_KH!O$1,0)</f>
        <v>MEGA</v>
      </c>
      <c r="AE826" s="2" t="str">
        <f>VLOOKUP($A826,MA_KH!$A:$Q,MA_KH!P$1,0)</f>
        <v>CÔNG TY TNHH MM MEGA MARKET (VIỆT NAM)</v>
      </c>
    </row>
    <row r="827" spans="1:31" ht="25.5" customHeight="1">
      <c r="A827" s="58" t="s">
        <v>16299</v>
      </c>
      <c r="B827" s="58" t="s">
        <v>190</v>
      </c>
      <c r="C827" s="59">
        <v>46132</v>
      </c>
      <c r="D827" s="58" t="s">
        <v>18167</v>
      </c>
      <c r="E827" s="55">
        <v>46132</v>
      </c>
      <c r="F827" s="58" t="s">
        <v>19539</v>
      </c>
      <c r="G827" s="58" t="s">
        <v>18168</v>
      </c>
      <c r="H827" s="69">
        <v>5176208</v>
      </c>
      <c r="I827" s="63">
        <v>0</v>
      </c>
      <c r="J827" s="69">
        <v>414096</v>
      </c>
      <c r="K827" s="70">
        <v>5590304</v>
      </c>
      <c r="L827" s="71" t="s">
        <v>17237</v>
      </c>
      <c r="M827" s="6">
        <v>46136</v>
      </c>
      <c r="N827" s="72"/>
      <c r="O827" s="32">
        <f>IF(Table1[[#This Row],[Phân loại]]="Tồn đầu kỳ",Table1[[#This Row],[Tổng giá trị]],0)</f>
        <v>0</v>
      </c>
      <c r="P827" s="7">
        <f>IF(Table1[[#This Row],[Số còn phải thu ĐK]]&lt;&gt;0,0,IF(Table1[[#This Row],[Phân loại]]="Bán hàng",Table1[[#This Row],[Tổng giá trị]],-Table1[[#This Row],[Tổng giá trị]]))</f>
        <v>-5590304</v>
      </c>
      <c r="Q827" s="32">
        <f>IF(M827&lt;&gt;"",IF(O827&lt;&gt;0,O827,P827),0)</f>
        <v>-5590304</v>
      </c>
      <c r="R827" s="7">
        <f>Table1[[#This Row],[Số còn phải thu ĐK]]+Table1[[#This Row],[Giá Trị HD sau CK]]-Table1[[#This Row],[Số tiền đã thu]]</f>
        <v>0</v>
      </c>
      <c r="S827" s="6">
        <f>IF(Table1[[#This Row],[Ngày hóa đơn]]&lt;&gt;"",Table1[[#This Row],[Ngày hóa đơn]],IF(Table1[[#This Row],[Ngày hạch toán]]&lt;&gt;"",Table1[[#This Row],[Ngày hạch toán]],""))</f>
        <v>46132</v>
      </c>
      <c r="T827" s="7"/>
      <c r="U827" s="6">
        <f>IF(Table1[[#This Row],[Ngày tính CN]]="","",S827+T827)</f>
        <v>46132</v>
      </c>
      <c r="V827" s="32">
        <f ca="1">IF(Table1[[#This Row],[Hạn thanh toán]]="","",IF((U827-NOW())&lt;0,0,(U827-NOW())))</f>
        <v>0</v>
      </c>
      <c r="W827" s="32"/>
      <c r="X827" s="32" t="str">
        <f ca="1">IF(OR(U827="",R827=0),"",IF((U827-NOW())&lt;0,-(U827-NOW()),0))</f>
        <v/>
      </c>
      <c r="Y827" s="2" t="str">
        <f>IF(R827=0,"Đã thanh toán",IF(X827="","",IF(X827&lt;=0,"Chưa đến hạn thanh toán",IF(X827&lt;=30,"Nợ quá hạn 30 ngày",IF(X827&lt;=60,"Nợ quá hạn từ 30 ngày đến 60 ngày",IF(X827&lt;=90,"Nợ quá hạn từ 60 ngày đến 90 ngày",IF(X827&lt;=120,"Nợ quá hạn từ 90 ngày đến 120 ngày","Nợ quá hạn hơn 120 ngày có khả năng mất thanh toán")))))))</f>
        <v>Đã thanh toán</v>
      </c>
      <c r="Z827" s="42">
        <f>IF(S827="","",S827)</f>
        <v>46132</v>
      </c>
      <c r="AA827" s="42">
        <f>IF(M827="","",M827)</f>
        <v>46136</v>
      </c>
      <c r="AD827" s="2" t="str">
        <f>VLOOKUP($A827,MA_KH!$A:$Q,MA_KH!O$1,0)</f>
        <v>MEGA</v>
      </c>
      <c r="AE827" s="2" t="str">
        <f>VLOOKUP($A827,MA_KH!$A:$Q,MA_KH!P$1,0)</f>
        <v>CÔNG TY TNHH MM MEGA MARKET (VIỆT NAM)</v>
      </c>
    </row>
    <row r="828" spans="1:31" ht="25.5" customHeight="1">
      <c r="A828" s="58" t="s">
        <v>16291</v>
      </c>
      <c r="B828" s="58" t="s">
        <v>200</v>
      </c>
      <c r="C828" s="59">
        <v>46133</v>
      </c>
      <c r="D828" s="58" t="s">
        <v>17983</v>
      </c>
      <c r="E828" s="55">
        <v>46133</v>
      </c>
      <c r="F828" s="58" t="s">
        <v>17984</v>
      </c>
      <c r="G828" s="58" t="s">
        <v>17985</v>
      </c>
      <c r="H828" s="69">
        <v>2358520</v>
      </c>
      <c r="I828" s="63">
        <v>0</v>
      </c>
      <c r="J828" s="69">
        <v>188682</v>
      </c>
      <c r="K828" s="70">
        <v>2547202</v>
      </c>
      <c r="L828" s="64" t="s">
        <v>17236</v>
      </c>
      <c r="N828" s="72"/>
      <c r="O828" s="32">
        <f>IF(Table1[[#This Row],[Phân loại]]="Tồn đầu kỳ",Table1[[#This Row],[Tổng giá trị]],0)</f>
        <v>0</v>
      </c>
      <c r="P828" s="7">
        <f>IF(Table1[[#This Row],[Số còn phải thu ĐK]]&lt;&gt;0,0,IF(Table1[[#This Row],[Phân loại]]="Bán hàng",Table1[[#This Row],[Tổng giá trị]],-Table1[[#This Row],[Tổng giá trị]]))</f>
        <v>2547202</v>
      </c>
      <c r="Q828" s="32">
        <f>IF(M828&lt;&gt;"",IF(O828&lt;&gt;0,O828,P828),0)</f>
        <v>0</v>
      </c>
      <c r="R828" s="7">
        <f>Table1[[#This Row],[Số còn phải thu ĐK]]+Table1[[#This Row],[Giá Trị HD sau CK]]-Table1[[#This Row],[Số tiền đã thu]]</f>
        <v>2547202</v>
      </c>
      <c r="S828" s="6">
        <f>IF(Table1[[#This Row],[Ngày hóa đơn]]&lt;&gt;"",Table1[[#This Row],[Ngày hóa đơn]],IF(Table1[[#This Row],[Ngày hạch toán]]&lt;&gt;"",Table1[[#This Row],[Ngày hạch toán]],""))</f>
        <v>46133</v>
      </c>
      <c r="T828" s="7"/>
      <c r="U828" s="6">
        <f>IF(Table1[[#This Row],[Ngày tính CN]]="","",S828+T828)</f>
        <v>46133</v>
      </c>
      <c r="V828" s="32">
        <f ca="1">IF(Table1[[#This Row],[Hạn thanh toán]]="","",IF((U828-NOW())&lt;0,0,(U828-NOW())))</f>
        <v>0</v>
      </c>
      <c r="W828" s="32"/>
      <c r="X828" s="32">
        <f ca="1">IF(OR(U828="",R828=0),"",IF((U828-NOW())&lt;0,-(U828-NOW()),0))</f>
        <v>94.96461631944112</v>
      </c>
      <c r="Y828" s="2" t="str">
        <f ca="1">IF(R828=0,"Đã thanh toán",IF(X828="","",IF(X828&lt;=0,"Chưa đến hạn thanh toán",IF(X828&lt;=30,"Nợ quá hạn 30 ngày",IF(X828&lt;=60,"Nợ quá hạn từ 30 ngày đến 60 ngày",IF(X828&lt;=90,"Nợ quá hạn từ 60 ngày đến 90 ngày",IF(X828&lt;=120,"Nợ quá hạn từ 90 ngày đến 120 ngày","Nợ quá hạn hơn 120 ngày có khả năng mất thanh toán")))))))</f>
        <v>Nợ quá hạn từ 90 ngày đến 120 ngày</v>
      </c>
      <c r="Z828" s="42">
        <f>IF(S828="","",S828)</f>
        <v>46133</v>
      </c>
      <c r="AA828" s="42" t="str">
        <f>IF(M828="","",M828)</f>
        <v/>
      </c>
      <c r="AD828" s="2" t="str">
        <f>VLOOKUP($A828,MA_KH!$A:$Q,MA_KH!O$1,0)</f>
        <v>MEGA</v>
      </c>
      <c r="AE828" s="2" t="str">
        <f>VLOOKUP($A828,MA_KH!$A:$Q,MA_KH!P$1,0)</f>
        <v>CÔNG TY TNHH MM MEGA MARKET (VIỆT NAM)</v>
      </c>
    </row>
    <row r="829" spans="1:31" ht="25.5" customHeight="1">
      <c r="A829" s="58" t="s">
        <v>16300</v>
      </c>
      <c r="B829" s="58" t="s">
        <v>7238</v>
      </c>
      <c r="C829" s="59">
        <v>46133</v>
      </c>
      <c r="D829" s="58" t="s">
        <v>17986</v>
      </c>
      <c r="E829" s="59">
        <v>46136</v>
      </c>
      <c r="F829" s="58" t="s">
        <v>17987</v>
      </c>
      <c r="G829" s="58" t="s">
        <v>17988</v>
      </c>
      <c r="H829" s="69">
        <v>6546490</v>
      </c>
      <c r="I829" s="63">
        <v>0</v>
      </c>
      <c r="J829" s="69">
        <v>523719</v>
      </c>
      <c r="K829" s="70">
        <v>7070209</v>
      </c>
      <c r="L829" s="64" t="s">
        <v>17236</v>
      </c>
      <c r="M829" s="6">
        <v>46183</v>
      </c>
      <c r="N829" s="72"/>
      <c r="O829" s="32">
        <f>IF(Table1[[#This Row],[Phân loại]]="Tồn đầu kỳ",Table1[[#This Row],[Tổng giá trị]],0)</f>
        <v>0</v>
      </c>
      <c r="P829" s="7">
        <f>IF(Table1[[#This Row],[Số còn phải thu ĐK]]&lt;&gt;0,0,IF(Table1[[#This Row],[Phân loại]]="Bán hàng",Table1[[#This Row],[Tổng giá trị]],-Table1[[#This Row],[Tổng giá trị]]))</f>
        <v>7070209</v>
      </c>
      <c r="Q829" s="32">
        <f>IF(M829&lt;&gt;"",IF(O829&lt;&gt;0,O829,P829),0)</f>
        <v>7070209</v>
      </c>
      <c r="R829" s="7">
        <f>Table1[[#This Row],[Số còn phải thu ĐK]]+Table1[[#This Row],[Giá Trị HD sau CK]]-Table1[[#This Row],[Số tiền đã thu]]</f>
        <v>0</v>
      </c>
      <c r="S829" s="6">
        <f>IF(Table1[[#This Row],[Ngày hóa đơn]]&lt;&gt;"",Table1[[#This Row],[Ngày hóa đơn]],IF(Table1[[#This Row],[Ngày hạch toán]]&lt;&gt;"",Table1[[#This Row],[Ngày hạch toán]],""))</f>
        <v>46136</v>
      </c>
      <c r="T829" s="7"/>
      <c r="U829" s="6">
        <f>IF(Table1[[#This Row],[Ngày tính CN]]="","",S829+T829)</f>
        <v>46136</v>
      </c>
      <c r="V829" s="32">
        <f ca="1">IF(Table1[[#This Row],[Hạn thanh toán]]="","",IF((U829-NOW())&lt;0,0,(U829-NOW())))</f>
        <v>0</v>
      </c>
      <c r="W829" s="32"/>
      <c r="X829" s="32" t="str">
        <f ca="1">IF(OR(U829="",R829=0),"",IF((U829-NOW())&lt;0,-(U829-NOW()),0))</f>
        <v/>
      </c>
      <c r="Y829" s="2" t="str">
        <f>IF(R829=0,"Đã thanh toán",IF(X829="","",IF(X829&lt;=0,"Chưa đến hạn thanh toán",IF(X829&lt;=30,"Nợ quá hạn 30 ngày",IF(X829&lt;=60,"Nợ quá hạn từ 30 ngày đến 60 ngày",IF(X829&lt;=90,"Nợ quá hạn từ 60 ngày đến 90 ngày",IF(X829&lt;=120,"Nợ quá hạn từ 90 ngày đến 120 ngày","Nợ quá hạn hơn 120 ngày có khả năng mất thanh toán")))))))</f>
        <v>Đã thanh toán</v>
      </c>
      <c r="Z829" s="42">
        <f>IF(S829="","",S829)</f>
        <v>46136</v>
      </c>
      <c r="AA829" s="42">
        <f>IF(M829="","",M829)</f>
        <v>46183</v>
      </c>
      <c r="AD829" s="2" t="str">
        <f>VLOOKUP($A829,MA_KH!$A:$Q,MA_KH!O$1,0)</f>
        <v>MEGA</v>
      </c>
      <c r="AE829" s="2" t="str">
        <f>VLOOKUP($A829,MA_KH!$A:$Q,MA_KH!P$1,0)</f>
        <v>CÔNG TY TNHH MM MEGA MARKET (VIỆT NAM)</v>
      </c>
    </row>
    <row r="830" spans="1:31" ht="25.5" customHeight="1">
      <c r="A830" s="54" t="s">
        <v>16293</v>
      </c>
      <c r="B830" s="54" t="s">
        <v>386</v>
      </c>
      <c r="C830" s="55">
        <v>46133</v>
      </c>
      <c r="D830" s="54" t="s">
        <v>18146</v>
      </c>
      <c r="E830" s="55">
        <v>46133</v>
      </c>
      <c r="F830" s="54" t="s">
        <v>18147</v>
      </c>
      <c r="G830" s="54" t="s">
        <v>16859</v>
      </c>
      <c r="H830" s="67">
        <v>725000</v>
      </c>
      <c r="I830" s="63">
        <v>0</v>
      </c>
      <c r="J830" s="67">
        <v>58000</v>
      </c>
      <c r="K830" s="68">
        <v>783000</v>
      </c>
      <c r="L830" s="71" t="s">
        <v>17238</v>
      </c>
      <c r="M830" s="6">
        <v>46136</v>
      </c>
      <c r="N830" s="72"/>
      <c r="O830" s="32">
        <f>IF(Table1[[#This Row],[Phân loại]]="Tồn đầu kỳ",Table1[[#This Row],[Tổng giá trị]],0)</f>
        <v>0</v>
      </c>
      <c r="P830" s="7">
        <f>IF(Table1[[#This Row],[Số còn phải thu ĐK]]&lt;&gt;0,0,IF(Table1[[#This Row],[Phân loại]]="Bán hàng",Table1[[#This Row],[Tổng giá trị]],-Table1[[#This Row],[Tổng giá trị]]))</f>
        <v>-783000</v>
      </c>
      <c r="Q830" s="32">
        <f>IF(M830&lt;&gt;"",IF(O830&lt;&gt;0,O830,P830),0)</f>
        <v>-783000</v>
      </c>
      <c r="R830" s="7">
        <f>Table1[[#This Row],[Số còn phải thu ĐK]]+Table1[[#This Row],[Giá Trị HD sau CK]]-Table1[[#This Row],[Số tiền đã thu]]</f>
        <v>0</v>
      </c>
      <c r="S830" s="6">
        <f>IF(Table1[[#This Row],[Ngày hóa đơn]]&lt;&gt;"",Table1[[#This Row],[Ngày hóa đơn]],IF(Table1[[#This Row],[Ngày hạch toán]]&lt;&gt;"",Table1[[#This Row],[Ngày hạch toán]],""))</f>
        <v>46133</v>
      </c>
      <c r="T830" s="7"/>
      <c r="U830" s="6">
        <f>IF(Table1[[#This Row],[Ngày tính CN]]="","",S830+T830)</f>
        <v>46133</v>
      </c>
      <c r="V830" s="32">
        <f ca="1">IF(Table1[[#This Row],[Hạn thanh toán]]="","",IF((U830-NOW())&lt;0,0,(U830-NOW())))</f>
        <v>0</v>
      </c>
      <c r="W830" s="32"/>
      <c r="X830" s="32" t="str">
        <f ca="1">IF(OR(U830="",R830=0),"",IF((U830-NOW())&lt;0,-(U830-NOW()),0))</f>
        <v/>
      </c>
      <c r="Y830" s="2" t="str">
        <f>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Đã thanh toán</v>
      </c>
      <c r="Z830" s="42">
        <f>IF(S830="","",S830)</f>
        <v>46133</v>
      </c>
      <c r="AA830" s="42">
        <f>IF(M830="","",M830)</f>
        <v>46136</v>
      </c>
      <c r="AD830" s="2" t="str">
        <f>VLOOKUP($A830,MA_KH!$A:$Q,MA_KH!O$1,0)</f>
        <v>MEGA</v>
      </c>
      <c r="AE830" s="2" t="str">
        <f>VLOOKUP($A830,MA_KH!$A:$Q,MA_KH!P$1,0)</f>
        <v>CÔNG TY TNHH MM MEGA MARKET (VIỆT NAM)</v>
      </c>
    </row>
    <row r="831" spans="1:31" ht="25.5" customHeight="1">
      <c r="A831" s="54" t="s">
        <v>16288</v>
      </c>
      <c r="B831" s="54" t="s">
        <v>294</v>
      </c>
      <c r="C831" s="55">
        <v>46133</v>
      </c>
      <c r="D831" s="54" t="s">
        <v>18148</v>
      </c>
      <c r="E831" s="55">
        <v>46133</v>
      </c>
      <c r="F831" s="54" t="s">
        <v>18149</v>
      </c>
      <c r="G831" s="54" t="s">
        <v>17177</v>
      </c>
      <c r="H831" s="67">
        <v>1036843</v>
      </c>
      <c r="I831" s="63">
        <v>0</v>
      </c>
      <c r="J831" s="67">
        <v>82947</v>
      </c>
      <c r="K831" s="68">
        <v>1119790</v>
      </c>
      <c r="L831" s="71" t="s">
        <v>17238</v>
      </c>
      <c r="M831" s="6">
        <v>46136</v>
      </c>
      <c r="N831" s="72"/>
      <c r="O831" s="32">
        <f>IF(Table1[[#This Row],[Phân loại]]="Tồn đầu kỳ",Table1[[#This Row],[Tổng giá trị]],0)</f>
        <v>0</v>
      </c>
      <c r="P831" s="7">
        <f>IF(Table1[[#This Row],[Số còn phải thu ĐK]]&lt;&gt;0,0,IF(Table1[[#This Row],[Phân loại]]="Bán hàng",Table1[[#This Row],[Tổng giá trị]],-Table1[[#This Row],[Tổng giá trị]]))</f>
        <v>-1119790</v>
      </c>
      <c r="Q831" s="32">
        <f>IF(M831&lt;&gt;"",IF(O831&lt;&gt;0,O831,P831),0)</f>
        <v>-1119790</v>
      </c>
      <c r="R831" s="7">
        <f>Table1[[#This Row],[Số còn phải thu ĐK]]+Table1[[#This Row],[Giá Trị HD sau CK]]-Table1[[#This Row],[Số tiền đã thu]]</f>
        <v>0</v>
      </c>
      <c r="S831" s="6">
        <f>IF(Table1[[#This Row],[Ngày hóa đơn]]&lt;&gt;"",Table1[[#This Row],[Ngày hóa đơn]],IF(Table1[[#This Row],[Ngày hạch toán]]&lt;&gt;"",Table1[[#This Row],[Ngày hạch toán]],""))</f>
        <v>46133</v>
      </c>
      <c r="T831" s="7"/>
      <c r="U831" s="6">
        <f>IF(Table1[[#This Row],[Ngày tính CN]]="","",S831+T831)</f>
        <v>46133</v>
      </c>
      <c r="V831" s="32">
        <f ca="1">IF(Table1[[#This Row],[Hạn thanh toán]]="","",IF((U831-NOW())&lt;0,0,(U831-NOW())))</f>
        <v>0</v>
      </c>
      <c r="W831" s="32"/>
      <c r="X831" s="32" t="str">
        <f ca="1">IF(OR(U831="",R831=0),"",IF((U831-NOW())&lt;0,-(U831-NOW()),0))</f>
        <v/>
      </c>
      <c r="Y831" s="2" t="str">
        <f>IF(R831=0,"Đã thanh toán",IF(X831="","",IF(X831&lt;=0,"Chưa đến hạn thanh toán",IF(X831&lt;=30,"Nợ quá hạn 30 ngày",IF(X831&lt;=60,"Nợ quá hạn từ 30 ngày đến 60 ngày",IF(X831&lt;=90,"Nợ quá hạn từ 60 ngày đến 90 ngày",IF(X831&lt;=120,"Nợ quá hạn từ 90 ngày đến 120 ngày","Nợ quá hạn hơn 120 ngày có khả năng mất thanh toán")))))))</f>
        <v>Đã thanh toán</v>
      </c>
      <c r="Z831" s="42">
        <f>IF(S831="","",S831)</f>
        <v>46133</v>
      </c>
      <c r="AA831" s="42">
        <f>IF(M831="","",M831)</f>
        <v>46136</v>
      </c>
      <c r="AD831" s="2" t="str">
        <f>VLOOKUP($A831,MA_KH!$A:$Q,MA_KH!O$1,0)</f>
        <v>MEGA</v>
      </c>
      <c r="AE831" s="2" t="str">
        <f>VLOOKUP($A831,MA_KH!$A:$Q,MA_KH!P$1,0)</f>
        <v>CÔNG TY TNHH MM MEGA MARKET (VIỆT NAM)</v>
      </c>
    </row>
    <row r="832" spans="1:31" ht="25.5" customHeight="1">
      <c r="A832" s="54" t="s">
        <v>16300</v>
      </c>
      <c r="B832" s="54" t="s">
        <v>7238</v>
      </c>
      <c r="C832" s="55">
        <v>46134</v>
      </c>
      <c r="D832" s="54" t="s">
        <v>17989</v>
      </c>
      <c r="E832" s="55">
        <v>46136</v>
      </c>
      <c r="F832" s="54" t="s">
        <v>17990</v>
      </c>
      <c r="G832" s="54" t="s">
        <v>17991</v>
      </c>
      <c r="H832" s="67">
        <v>4762640</v>
      </c>
      <c r="I832" s="63">
        <v>0</v>
      </c>
      <c r="J832" s="67">
        <v>381011</v>
      </c>
      <c r="K832" s="68">
        <v>5143651</v>
      </c>
      <c r="L832" s="64" t="s">
        <v>17236</v>
      </c>
      <c r="M832" s="6">
        <v>46183</v>
      </c>
      <c r="N832" s="72"/>
      <c r="O832" s="32">
        <f>IF(Table1[[#This Row],[Phân loại]]="Tồn đầu kỳ",Table1[[#This Row],[Tổng giá trị]],0)</f>
        <v>0</v>
      </c>
      <c r="P832" s="7">
        <f>IF(Table1[[#This Row],[Số còn phải thu ĐK]]&lt;&gt;0,0,IF(Table1[[#This Row],[Phân loại]]="Bán hàng",Table1[[#This Row],[Tổng giá trị]],-Table1[[#This Row],[Tổng giá trị]]))</f>
        <v>5143651</v>
      </c>
      <c r="Q832" s="32">
        <f>IF(M832&lt;&gt;"",IF(O832&lt;&gt;0,O832,P832),0)</f>
        <v>5143651</v>
      </c>
      <c r="R832" s="7">
        <f>Table1[[#This Row],[Số còn phải thu ĐK]]+Table1[[#This Row],[Giá Trị HD sau CK]]-Table1[[#This Row],[Số tiền đã thu]]</f>
        <v>0</v>
      </c>
      <c r="S832" s="6">
        <f>IF(Table1[[#This Row],[Ngày hóa đơn]]&lt;&gt;"",Table1[[#This Row],[Ngày hóa đơn]],IF(Table1[[#This Row],[Ngày hạch toán]]&lt;&gt;"",Table1[[#This Row],[Ngày hạch toán]],""))</f>
        <v>46136</v>
      </c>
      <c r="T832" s="7"/>
      <c r="U832" s="6">
        <f>IF(Table1[[#This Row],[Ngày tính CN]]="","",S832+T832)</f>
        <v>46136</v>
      </c>
      <c r="V832" s="32">
        <f ca="1">IF(Table1[[#This Row],[Hạn thanh toán]]="","",IF((U832-NOW())&lt;0,0,(U832-NOW())))</f>
        <v>0</v>
      </c>
      <c r="W832" s="32"/>
      <c r="X832" s="32" t="str">
        <f ca="1">IF(OR(U832="",R832=0),"",IF((U832-NOW())&lt;0,-(U832-NOW()),0))</f>
        <v/>
      </c>
      <c r="Y832" s="2" t="str">
        <f>IF(R832=0,"Đã thanh toán",IF(X832="","",IF(X832&lt;=0,"Chưa đến hạn thanh toán",IF(X832&lt;=30,"Nợ quá hạn 30 ngày",IF(X832&lt;=60,"Nợ quá hạn từ 30 ngày đến 60 ngày",IF(X832&lt;=90,"Nợ quá hạn từ 60 ngày đến 90 ngày",IF(X832&lt;=120,"Nợ quá hạn từ 90 ngày đến 120 ngày","Nợ quá hạn hơn 120 ngày có khả năng mất thanh toán")))))))</f>
        <v>Đã thanh toán</v>
      </c>
      <c r="Z832" s="42">
        <f>IF(S832="","",S832)</f>
        <v>46136</v>
      </c>
      <c r="AA832" s="42">
        <f>IF(M832="","",M832)</f>
        <v>46183</v>
      </c>
      <c r="AD832" s="2" t="str">
        <f>VLOOKUP($A832,MA_KH!$A:$Q,MA_KH!O$1,0)</f>
        <v>MEGA</v>
      </c>
      <c r="AE832" s="2" t="str">
        <f>VLOOKUP($A832,MA_KH!$A:$Q,MA_KH!P$1,0)</f>
        <v>CÔNG TY TNHH MM MEGA MARKET (VIỆT NAM)</v>
      </c>
    </row>
    <row r="833" spans="1:31" ht="25.5" customHeight="1">
      <c r="A833" s="54" t="s">
        <v>16294</v>
      </c>
      <c r="B833" s="54" t="s">
        <v>259</v>
      </c>
      <c r="C833" s="55">
        <v>46134</v>
      </c>
      <c r="D833" s="54" t="s">
        <v>17992</v>
      </c>
      <c r="E833" s="55">
        <v>46136</v>
      </c>
      <c r="F833" s="54" t="s">
        <v>17993</v>
      </c>
      <c r="G833" s="54" t="s">
        <v>17994</v>
      </c>
      <c r="H833" s="67">
        <v>2939350</v>
      </c>
      <c r="I833" s="63">
        <v>0</v>
      </c>
      <c r="J833" s="67">
        <v>235148</v>
      </c>
      <c r="K833" s="68">
        <v>3174498</v>
      </c>
      <c r="L833" s="64" t="s">
        <v>17236</v>
      </c>
      <c r="M833" s="6">
        <v>46183</v>
      </c>
      <c r="N833" s="72"/>
      <c r="O833" s="32">
        <f>IF(Table1[[#This Row],[Phân loại]]="Tồn đầu kỳ",Table1[[#This Row],[Tổng giá trị]],0)</f>
        <v>0</v>
      </c>
      <c r="P833" s="7">
        <f>IF(Table1[[#This Row],[Số còn phải thu ĐK]]&lt;&gt;0,0,IF(Table1[[#This Row],[Phân loại]]="Bán hàng",Table1[[#This Row],[Tổng giá trị]],-Table1[[#This Row],[Tổng giá trị]]))</f>
        <v>3174498</v>
      </c>
      <c r="Q833" s="32">
        <f>IF(M833&lt;&gt;"",IF(O833&lt;&gt;0,O833,P833),0)</f>
        <v>3174498</v>
      </c>
      <c r="R833" s="7">
        <f>Table1[[#This Row],[Số còn phải thu ĐK]]+Table1[[#This Row],[Giá Trị HD sau CK]]-Table1[[#This Row],[Số tiền đã thu]]</f>
        <v>0</v>
      </c>
      <c r="S833" s="6">
        <f>IF(Table1[[#This Row],[Ngày hóa đơn]]&lt;&gt;"",Table1[[#This Row],[Ngày hóa đơn]],IF(Table1[[#This Row],[Ngày hạch toán]]&lt;&gt;"",Table1[[#This Row],[Ngày hạch toán]],""))</f>
        <v>46136</v>
      </c>
      <c r="T833" s="7"/>
      <c r="U833" s="6">
        <f>IF(Table1[[#This Row],[Ngày tính CN]]="","",S833+T833)</f>
        <v>46136</v>
      </c>
      <c r="V833" s="32">
        <f ca="1">IF(Table1[[#This Row],[Hạn thanh toán]]="","",IF((U833-NOW())&lt;0,0,(U833-NOW())))</f>
        <v>0</v>
      </c>
      <c r="W833" s="32"/>
      <c r="X833" s="32" t="str">
        <f ca="1">IF(OR(U833="",R833=0),"",IF((U833-NOW())&lt;0,-(U833-NOW()),0))</f>
        <v/>
      </c>
      <c r="Y833" s="2" t="str">
        <f>IF(R833=0,"Đã thanh toán",IF(X833="","",IF(X833&lt;=0,"Chưa đến hạn thanh toán",IF(X833&lt;=30,"Nợ quá hạn 30 ngày",IF(X833&lt;=60,"Nợ quá hạn từ 30 ngày đến 60 ngày",IF(X833&lt;=90,"Nợ quá hạn từ 60 ngày đến 90 ngày",IF(X833&lt;=120,"Nợ quá hạn từ 90 ngày đến 120 ngày","Nợ quá hạn hơn 120 ngày có khả năng mất thanh toán")))))))</f>
        <v>Đã thanh toán</v>
      </c>
      <c r="Z833" s="42">
        <f>IF(S833="","",S833)</f>
        <v>46136</v>
      </c>
      <c r="AA833" s="42">
        <f>IF(M833="","",M833)</f>
        <v>46183</v>
      </c>
      <c r="AD833" s="2" t="str">
        <f>VLOOKUP($A833,MA_KH!$A:$Q,MA_KH!O$1,0)</f>
        <v>MEGA</v>
      </c>
      <c r="AE833" s="2" t="str">
        <f>VLOOKUP($A833,MA_KH!$A:$Q,MA_KH!P$1,0)</f>
        <v>CÔNG TY TNHH MM MEGA MARKET (VIỆT NAM)</v>
      </c>
    </row>
    <row r="834" spans="1:31" ht="25.5" customHeight="1">
      <c r="A834" s="54" t="s">
        <v>16304</v>
      </c>
      <c r="B834" s="54" t="s">
        <v>7254</v>
      </c>
      <c r="C834" s="55">
        <v>46134</v>
      </c>
      <c r="D834" s="54" t="s">
        <v>17995</v>
      </c>
      <c r="E834" s="55">
        <v>46141</v>
      </c>
      <c r="F834" s="54" t="s">
        <v>17996</v>
      </c>
      <c r="G834" s="54" t="s">
        <v>17997</v>
      </c>
      <c r="H834" s="67">
        <v>4762640</v>
      </c>
      <c r="I834" s="63">
        <v>0</v>
      </c>
      <c r="J834" s="67">
        <v>381011</v>
      </c>
      <c r="K834" s="68">
        <v>5143651</v>
      </c>
      <c r="L834" s="64" t="s">
        <v>17236</v>
      </c>
      <c r="M834" s="6">
        <v>46183</v>
      </c>
      <c r="N834" s="72"/>
      <c r="O834" s="32">
        <f>IF(Table1[[#This Row],[Phân loại]]="Tồn đầu kỳ",Table1[[#This Row],[Tổng giá trị]],0)</f>
        <v>0</v>
      </c>
      <c r="P834" s="7">
        <f>IF(Table1[[#This Row],[Số còn phải thu ĐK]]&lt;&gt;0,0,IF(Table1[[#This Row],[Phân loại]]="Bán hàng",Table1[[#This Row],[Tổng giá trị]],-Table1[[#This Row],[Tổng giá trị]]))</f>
        <v>5143651</v>
      </c>
      <c r="Q834" s="32">
        <f>IF(M834&lt;&gt;"",IF(O834&lt;&gt;0,O834,P834),0)</f>
        <v>5143651</v>
      </c>
      <c r="R834" s="7">
        <f>Table1[[#This Row],[Số còn phải thu ĐK]]+Table1[[#This Row],[Giá Trị HD sau CK]]-Table1[[#This Row],[Số tiền đã thu]]</f>
        <v>0</v>
      </c>
      <c r="S834" s="6">
        <f>IF(Table1[[#This Row],[Ngày hóa đơn]]&lt;&gt;"",Table1[[#This Row],[Ngày hóa đơn]],IF(Table1[[#This Row],[Ngày hạch toán]]&lt;&gt;"",Table1[[#This Row],[Ngày hạch toán]],""))</f>
        <v>46141</v>
      </c>
      <c r="T834" s="7"/>
      <c r="U834" s="6">
        <f>IF(Table1[[#This Row],[Ngày tính CN]]="","",S834+T834)</f>
        <v>46141</v>
      </c>
      <c r="V834" s="32">
        <f ca="1">IF(Table1[[#This Row],[Hạn thanh toán]]="","",IF((U834-NOW())&lt;0,0,(U834-NOW())))</f>
        <v>0</v>
      </c>
      <c r="W834" s="32"/>
      <c r="X834" s="32" t="str">
        <f ca="1">IF(OR(U834="",R834=0),"",IF((U834-NOW())&lt;0,-(U834-NOW()),0))</f>
        <v/>
      </c>
      <c r="Y834" s="2" t="str">
        <f>IF(R834=0,"Đã thanh toán",IF(X834="","",IF(X834&lt;=0,"Chưa đến hạn thanh toán",IF(X834&lt;=30,"Nợ quá hạn 30 ngày",IF(X834&lt;=60,"Nợ quá hạn từ 30 ngày đến 60 ngày",IF(X834&lt;=90,"Nợ quá hạn từ 60 ngày đến 90 ngày",IF(X834&lt;=120,"Nợ quá hạn từ 90 ngày đến 120 ngày","Nợ quá hạn hơn 120 ngày có khả năng mất thanh toán")))))))</f>
        <v>Đã thanh toán</v>
      </c>
      <c r="Z834" s="42">
        <f>IF(S834="","",S834)</f>
        <v>46141</v>
      </c>
      <c r="AA834" s="42">
        <f>IF(M834="","",M834)</f>
        <v>46183</v>
      </c>
      <c r="AD834" s="2" t="str">
        <f>VLOOKUP($A834,MA_KH!$A:$Q,MA_KH!O$1,0)</f>
        <v>MEGA</v>
      </c>
      <c r="AE834" s="2" t="str">
        <f>VLOOKUP($A834,MA_KH!$A:$Q,MA_KH!P$1,0)</f>
        <v>CÔNG TY TNHH MM MEGA MARKET (VIỆT NAM)</v>
      </c>
    </row>
    <row r="835" spans="1:31" ht="25.5" customHeight="1">
      <c r="A835" s="58" t="s">
        <v>16304</v>
      </c>
      <c r="B835" s="58" t="s">
        <v>7254</v>
      </c>
      <c r="C835" s="59">
        <v>46134</v>
      </c>
      <c r="D835" s="58" t="s">
        <v>17998</v>
      </c>
      <c r="E835" s="59">
        <v>46141</v>
      </c>
      <c r="F835" s="58" t="s">
        <v>17999</v>
      </c>
      <c r="G835" s="58" t="s">
        <v>18000</v>
      </c>
      <c r="H835" s="69">
        <v>1690135</v>
      </c>
      <c r="I835" s="63">
        <v>0</v>
      </c>
      <c r="J835" s="69">
        <v>135211</v>
      </c>
      <c r="K835" s="70">
        <v>1825346</v>
      </c>
      <c r="L835" s="64" t="s">
        <v>17236</v>
      </c>
      <c r="M835" s="6">
        <v>46183</v>
      </c>
      <c r="N835" s="72"/>
      <c r="O835" s="32">
        <f>IF(Table1[[#This Row],[Phân loại]]="Tồn đầu kỳ",Table1[[#This Row],[Tổng giá trị]],0)</f>
        <v>0</v>
      </c>
      <c r="P835" s="7">
        <f>IF(Table1[[#This Row],[Số còn phải thu ĐK]]&lt;&gt;0,0,IF(Table1[[#This Row],[Phân loại]]="Bán hàng",Table1[[#This Row],[Tổng giá trị]],-Table1[[#This Row],[Tổng giá trị]]))</f>
        <v>1825346</v>
      </c>
      <c r="Q835" s="32">
        <f>IF(M835&lt;&gt;"",IF(O835&lt;&gt;0,O835,P835),0)</f>
        <v>1825346</v>
      </c>
      <c r="R835" s="7">
        <f>Table1[[#This Row],[Số còn phải thu ĐK]]+Table1[[#This Row],[Giá Trị HD sau CK]]-Table1[[#This Row],[Số tiền đã thu]]</f>
        <v>0</v>
      </c>
      <c r="S835" s="6">
        <f>IF(Table1[[#This Row],[Ngày hóa đơn]]&lt;&gt;"",Table1[[#This Row],[Ngày hóa đơn]],IF(Table1[[#This Row],[Ngày hạch toán]]&lt;&gt;"",Table1[[#This Row],[Ngày hạch toán]],""))</f>
        <v>46141</v>
      </c>
      <c r="T835" s="7"/>
      <c r="U835" s="6">
        <f>IF(Table1[[#This Row],[Ngày tính CN]]="","",S835+T835)</f>
        <v>46141</v>
      </c>
      <c r="V835" s="32">
        <f ca="1">IF(Table1[[#This Row],[Hạn thanh toán]]="","",IF((U835-NOW())&lt;0,0,(U835-NOW())))</f>
        <v>0</v>
      </c>
      <c r="W835" s="32"/>
      <c r="X835" s="32" t="str">
        <f ca="1">IF(OR(U835="",R835=0),"",IF((U835-NOW())&lt;0,-(U835-NOW()),0))</f>
        <v/>
      </c>
      <c r="Y835" s="2" t="str">
        <f>IF(R835=0,"Đã thanh toán",IF(X835="","",IF(X835&lt;=0,"Chưa đến hạn thanh toán",IF(X835&lt;=30,"Nợ quá hạn 30 ngày",IF(X835&lt;=60,"Nợ quá hạn từ 30 ngày đến 60 ngày",IF(X835&lt;=90,"Nợ quá hạn từ 60 ngày đến 90 ngày",IF(X835&lt;=120,"Nợ quá hạn từ 90 ngày đến 120 ngày","Nợ quá hạn hơn 120 ngày có khả năng mất thanh toán")))))))</f>
        <v>Đã thanh toán</v>
      </c>
      <c r="Z835" s="42">
        <f>IF(S835="","",S835)</f>
        <v>46141</v>
      </c>
      <c r="AA835" s="42">
        <f>IF(M835="","",M835)</f>
        <v>46183</v>
      </c>
      <c r="AD835" s="2" t="str">
        <f>VLOOKUP($A835,MA_KH!$A:$Q,MA_KH!O$1,0)</f>
        <v>MEGA</v>
      </c>
      <c r="AE835" s="2" t="str">
        <f>VLOOKUP($A835,MA_KH!$A:$Q,MA_KH!P$1,0)</f>
        <v>CÔNG TY TNHH MM MEGA MARKET (VIỆT NAM)</v>
      </c>
    </row>
    <row r="836" spans="1:31" ht="25.5" customHeight="1">
      <c r="A836" s="54" t="s">
        <v>16309</v>
      </c>
      <c r="B836" s="54" t="s">
        <v>255</v>
      </c>
      <c r="C836" s="55">
        <v>46135</v>
      </c>
      <c r="D836" s="54" t="s">
        <v>18001</v>
      </c>
      <c r="E836" s="55">
        <v>46140</v>
      </c>
      <c r="F836" s="54" t="s">
        <v>18002</v>
      </c>
      <c r="G836" s="54" t="s">
        <v>18003</v>
      </c>
      <c r="H836" s="67">
        <v>1292380</v>
      </c>
      <c r="I836" s="63">
        <v>0</v>
      </c>
      <c r="J836" s="67">
        <v>103390</v>
      </c>
      <c r="K836" s="68">
        <v>1395770</v>
      </c>
      <c r="L836" s="64" t="s">
        <v>17236</v>
      </c>
      <c r="M836" s="6">
        <v>46183</v>
      </c>
      <c r="N836" s="72"/>
      <c r="O836" s="32">
        <f>IF(Table1[[#This Row],[Phân loại]]="Tồn đầu kỳ",Table1[[#This Row],[Tổng giá trị]],0)</f>
        <v>0</v>
      </c>
      <c r="P836" s="7">
        <f>IF(Table1[[#This Row],[Số còn phải thu ĐK]]&lt;&gt;0,0,IF(Table1[[#This Row],[Phân loại]]="Bán hàng",Table1[[#This Row],[Tổng giá trị]],-Table1[[#This Row],[Tổng giá trị]]))</f>
        <v>1395770</v>
      </c>
      <c r="Q836" s="32">
        <f>IF(M836&lt;&gt;"",IF(O836&lt;&gt;0,O836,P836),0)</f>
        <v>1395770</v>
      </c>
      <c r="R836" s="7">
        <f>Table1[[#This Row],[Số còn phải thu ĐK]]+Table1[[#This Row],[Giá Trị HD sau CK]]-Table1[[#This Row],[Số tiền đã thu]]</f>
        <v>0</v>
      </c>
      <c r="S836" s="6">
        <f>IF(Table1[[#This Row],[Ngày hóa đơn]]&lt;&gt;"",Table1[[#This Row],[Ngày hóa đơn]],IF(Table1[[#This Row],[Ngày hạch toán]]&lt;&gt;"",Table1[[#This Row],[Ngày hạch toán]],""))</f>
        <v>46140</v>
      </c>
      <c r="T836" s="7"/>
      <c r="U836" s="6">
        <f>IF(Table1[[#This Row],[Ngày tính CN]]="","",S836+T836)</f>
        <v>46140</v>
      </c>
      <c r="V836" s="32">
        <f ca="1">IF(Table1[[#This Row],[Hạn thanh toán]]="","",IF((U836-NOW())&lt;0,0,(U836-NOW())))</f>
        <v>0</v>
      </c>
      <c r="W836" s="32"/>
      <c r="X836" s="32" t="str">
        <f ca="1">IF(OR(U836="",R836=0),"",IF((U836-NOW())&lt;0,-(U836-NOW()),0))</f>
        <v/>
      </c>
      <c r="Y836" s="2" t="str">
        <f>IF(R836=0,"Đã thanh toán",IF(X836="","",IF(X836&lt;=0,"Chưa đến hạn thanh toán",IF(X836&lt;=30,"Nợ quá hạn 30 ngày",IF(X836&lt;=60,"Nợ quá hạn từ 30 ngày đến 60 ngày",IF(X836&lt;=90,"Nợ quá hạn từ 60 ngày đến 90 ngày",IF(X836&lt;=120,"Nợ quá hạn từ 90 ngày đến 120 ngày","Nợ quá hạn hơn 120 ngày có khả năng mất thanh toán")))))))</f>
        <v>Đã thanh toán</v>
      </c>
      <c r="Z836" s="42">
        <f>IF(S836="","",S836)</f>
        <v>46140</v>
      </c>
      <c r="AA836" s="42">
        <f>IF(M836="","",M836)</f>
        <v>46183</v>
      </c>
      <c r="AD836" s="2" t="str">
        <f>VLOOKUP($A836,MA_KH!$A:$Q,MA_KH!O$1,0)</f>
        <v>MEGA</v>
      </c>
      <c r="AE836" s="2" t="str">
        <f>VLOOKUP($A836,MA_KH!$A:$Q,MA_KH!P$1,0)</f>
        <v>CÔNG TY TNHH MM MEGA MARKET (VIỆT NAM)</v>
      </c>
    </row>
    <row r="837" spans="1:31" ht="25.5" customHeight="1">
      <c r="A837" s="58" t="s">
        <v>16310</v>
      </c>
      <c r="B837" s="58" t="s">
        <v>196</v>
      </c>
      <c r="C837" s="59">
        <v>46135</v>
      </c>
      <c r="D837" s="58" t="s">
        <v>18004</v>
      </c>
      <c r="E837" s="59">
        <v>46140</v>
      </c>
      <c r="F837" s="58" t="s">
        <v>18005</v>
      </c>
      <c r="G837" s="58" t="s">
        <v>18006</v>
      </c>
      <c r="H837" s="69">
        <v>1026170</v>
      </c>
      <c r="I837" s="63">
        <v>0</v>
      </c>
      <c r="J837" s="69">
        <v>82094</v>
      </c>
      <c r="K837" s="70">
        <v>1108264</v>
      </c>
      <c r="L837" s="64" t="s">
        <v>17236</v>
      </c>
      <c r="M837" s="6">
        <v>46183</v>
      </c>
      <c r="N837" s="72"/>
      <c r="O837" s="32">
        <f>IF(Table1[[#This Row],[Phân loại]]="Tồn đầu kỳ",Table1[[#This Row],[Tổng giá trị]],0)</f>
        <v>0</v>
      </c>
      <c r="P837" s="7">
        <f>IF(Table1[[#This Row],[Số còn phải thu ĐK]]&lt;&gt;0,0,IF(Table1[[#This Row],[Phân loại]]="Bán hàng",Table1[[#This Row],[Tổng giá trị]],-Table1[[#This Row],[Tổng giá trị]]))</f>
        <v>1108264</v>
      </c>
      <c r="Q837" s="32">
        <f>IF(M837&lt;&gt;"",IF(O837&lt;&gt;0,O837,P837),0)</f>
        <v>1108264</v>
      </c>
      <c r="R837" s="7">
        <f>Table1[[#This Row],[Số còn phải thu ĐK]]+Table1[[#This Row],[Giá Trị HD sau CK]]-Table1[[#This Row],[Số tiền đã thu]]</f>
        <v>0</v>
      </c>
      <c r="S837" s="6">
        <f>IF(Table1[[#This Row],[Ngày hóa đơn]]&lt;&gt;"",Table1[[#This Row],[Ngày hóa đơn]],IF(Table1[[#This Row],[Ngày hạch toán]]&lt;&gt;"",Table1[[#This Row],[Ngày hạch toán]],""))</f>
        <v>46140</v>
      </c>
      <c r="T837" s="7"/>
      <c r="U837" s="6">
        <f>IF(Table1[[#This Row],[Ngày tính CN]]="","",S837+T837)</f>
        <v>46140</v>
      </c>
      <c r="V837" s="32">
        <f ca="1">IF(Table1[[#This Row],[Hạn thanh toán]]="","",IF((U837-NOW())&lt;0,0,(U837-NOW())))</f>
        <v>0</v>
      </c>
      <c r="W837" s="32"/>
      <c r="X837" s="32" t="str">
        <f ca="1">IF(OR(U837="",R837=0),"",IF((U837-NOW())&lt;0,-(U837-NOW()),0))</f>
        <v/>
      </c>
      <c r="Y837" s="2" t="str">
        <f>IF(R837=0,"Đã thanh toán",IF(X837="","",IF(X837&lt;=0,"Chưa đến hạn thanh toán",IF(X837&lt;=30,"Nợ quá hạn 30 ngày",IF(X837&lt;=60,"Nợ quá hạn từ 30 ngày đến 60 ngày",IF(X837&lt;=90,"Nợ quá hạn từ 60 ngày đến 90 ngày",IF(X837&lt;=120,"Nợ quá hạn từ 90 ngày đến 120 ngày","Nợ quá hạn hơn 120 ngày có khả năng mất thanh toán")))))))</f>
        <v>Đã thanh toán</v>
      </c>
      <c r="Z837" s="42">
        <f>IF(S837="","",S837)</f>
        <v>46140</v>
      </c>
      <c r="AA837" s="42">
        <f>IF(M837="","",M837)</f>
        <v>46183</v>
      </c>
      <c r="AD837" s="2" t="str">
        <f>VLOOKUP($A837,MA_KH!$A:$Q,MA_KH!O$1,0)</f>
        <v>MEGA</v>
      </c>
      <c r="AE837" s="2" t="str">
        <f>VLOOKUP($A837,MA_KH!$A:$Q,MA_KH!P$1,0)</f>
        <v>CÔNG TY TNHH MM MEGA MARKET (VIỆT NAM)</v>
      </c>
    </row>
    <row r="838" spans="1:31" ht="25.5" customHeight="1">
      <c r="A838" s="58" t="s">
        <v>16310</v>
      </c>
      <c r="B838" s="58" t="s">
        <v>196</v>
      </c>
      <c r="C838" s="59">
        <v>46135</v>
      </c>
      <c r="D838" s="58" t="s">
        <v>18007</v>
      </c>
      <c r="E838" s="59">
        <v>46140</v>
      </c>
      <c r="F838" s="58" t="s">
        <v>18008</v>
      </c>
      <c r="G838" s="58" t="s">
        <v>18009</v>
      </c>
      <c r="H838" s="69">
        <v>2381320</v>
      </c>
      <c r="I838" s="63">
        <v>0</v>
      </c>
      <c r="J838" s="69">
        <v>190506</v>
      </c>
      <c r="K838" s="70">
        <v>2571826</v>
      </c>
      <c r="L838" s="64" t="s">
        <v>17236</v>
      </c>
      <c r="M838" s="6">
        <v>46183</v>
      </c>
      <c r="N838" s="72"/>
      <c r="O838" s="32">
        <f>IF(Table1[[#This Row],[Phân loại]]="Tồn đầu kỳ",Table1[[#This Row],[Tổng giá trị]],0)</f>
        <v>0</v>
      </c>
      <c r="P838" s="7">
        <f>IF(Table1[[#This Row],[Số còn phải thu ĐK]]&lt;&gt;0,0,IF(Table1[[#This Row],[Phân loại]]="Bán hàng",Table1[[#This Row],[Tổng giá trị]],-Table1[[#This Row],[Tổng giá trị]]))</f>
        <v>2571826</v>
      </c>
      <c r="Q838" s="32">
        <f>IF(M838&lt;&gt;"",IF(O838&lt;&gt;0,O838,P838),0)</f>
        <v>2571826</v>
      </c>
      <c r="R838" s="7">
        <f>Table1[[#This Row],[Số còn phải thu ĐK]]+Table1[[#This Row],[Giá Trị HD sau CK]]-Table1[[#This Row],[Số tiền đã thu]]</f>
        <v>0</v>
      </c>
      <c r="S838" s="6">
        <f>IF(Table1[[#This Row],[Ngày hóa đơn]]&lt;&gt;"",Table1[[#This Row],[Ngày hóa đơn]],IF(Table1[[#This Row],[Ngày hạch toán]]&lt;&gt;"",Table1[[#This Row],[Ngày hạch toán]],""))</f>
        <v>46140</v>
      </c>
      <c r="T838" s="7"/>
      <c r="U838" s="6">
        <f>IF(Table1[[#This Row],[Ngày tính CN]]="","",S838+T838)</f>
        <v>46140</v>
      </c>
      <c r="V838" s="32">
        <f ca="1">IF(Table1[[#This Row],[Hạn thanh toán]]="","",IF((U838-NOW())&lt;0,0,(U838-NOW())))</f>
        <v>0</v>
      </c>
      <c r="W838" s="32"/>
      <c r="X838" s="32" t="str">
        <f ca="1">IF(OR(U838="",R838=0),"",IF((U838-NOW())&lt;0,-(U838-NOW()),0))</f>
        <v/>
      </c>
      <c r="Y838" s="2" t="str">
        <f>IF(R838=0,"Đã thanh toán",IF(X838="","",IF(X838&lt;=0,"Chưa đến hạn thanh toán",IF(X838&lt;=30,"Nợ quá hạn 30 ngày",IF(X838&lt;=60,"Nợ quá hạn từ 30 ngày đến 60 ngày",IF(X838&lt;=90,"Nợ quá hạn từ 60 ngày đến 90 ngày",IF(X838&lt;=120,"Nợ quá hạn từ 90 ngày đến 120 ngày","Nợ quá hạn hơn 120 ngày có khả năng mất thanh toán")))))))</f>
        <v>Đã thanh toán</v>
      </c>
      <c r="Z838" s="42">
        <f>IF(S838="","",S838)</f>
        <v>46140</v>
      </c>
      <c r="AA838" s="42">
        <f>IF(M838="","",M838)</f>
        <v>46183</v>
      </c>
      <c r="AD838" s="2" t="str">
        <f>VLOOKUP($A838,MA_KH!$A:$Q,MA_KH!O$1,0)</f>
        <v>MEGA</v>
      </c>
      <c r="AE838" s="2" t="str">
        <f>VLOOKUP($A838,MA_KH!$A:$Q,MA_KH!P$1,0)</f>
        <v>CÔNG TY TNHH MM MEGA MARKET (VIỆT NAM)</v>
      </c>
    </row>
    <row r="839" spans="1:31" ht="25.5" customHeight="1">
      <c r="A839" s="58" t="s">
        <v>16308</v>
      </c>
      <c r="B839" s="58" t="s">
        <v>194</v>
      </c>
      <c r="C839" s="59">
        <v>46135</v>
      </c>
      <c r="D839" s="58" t="s">
        <v>18010</v>
      </c>
      <c r="E839" s="59">
        <v>46140</v>
      </c>
      <c r="F839" s="58" t="s">
        <v>18011</v>
      </c>
      <c r="G839" s="58" t="s">
        <v>18012</v>
      </c>
      <c r="H839" s="69">
        <v>11906600</v>
      </c>
      <c r="I839" s="63">
        <v>0</v>
      </c>
      <c r="J839" s="69">
        <v>952528</v>
      </c>
      <c r="K839" s="70">
        <v>12859128</v>
      </c>
      <c r="L839" s="64" t="s">
        <v>17236</v>
      </c>
      <c r="M839" s="6">
        <v>46183</v>
      </c>
      <c r="N839" s="72"/>
      <c r="O839" s="32">
        <f>IF(Table1[[#This Row],[Phân loại]]="Tồn đầu kỳ",Table1[[#This Row],[Tổng giá trị]],0)</f>
        <v>0</v>
      </c>
      <c r="P839" s="7">
        <f>IF(Table1[[#This Row],[Số còn phải thu ĐK]]&lt;&gt;0,0,IF(Table1[[#This Row],[Phân loại]]="Bán hàng",Table1[[#This Row],[Tổng giá trị]],-Table1[[#This Row],[Tổng giá trị]]))</f>
        <v>12859128</v>
      </c>
      <c r="Q839" s="32">
        <f>IF(M839&lt;&gt;"",IF(O839&lt;&gt;0,O839,P839),0)</f>
        <v>12859128</v>
      </c>
      <c r="R839" s="7">
        <f>Table1[[#This Row],[Số còn phải thu ĐK]]+Table1[[#This Row],[Giá Trị HD sau CK]]-Table1[[#This Row],[Số tiền đã thu]]</f>
        <v>0</v>
      </c>
      <c r="S839" s="6">
        <f>IF(Table1[[#This Row],[Ngày hóa đơn]]&lt;&gt;"",Table1[[#This Row],[Ngày hóa đơn]],IF(Table1[[#This Row],[Ngày hạch toán]]&lt;&gt;"",Table1[[#This Row],[Ngày hạch toán]],""))</f>
        <v>46140</v>
      </c>
      <c r="T839" s="7"/>
      <c r="U839" s="6">
        <f>IF(Table1[[#This Row],[Ngày tính CN]]="","",S839+T839)</f>
        <v>46140</v>
      </c>
      <c r="V839" s="32">
        <f ca="1">IF(Table1[[#This Row],[Hạn thanh toán]]="","",IF((U839-NOW())&lt;0,0,(U839-NOW())))</f>
        <v>0</v>
      </c>
      <c r="W839" s="32"/>
      <c r="X839" s="32" t="str">
        <f ca="1">IF(OR(U839="",R839=0),"",IF((U839-NOW())&lt;0,-(U839-NOW()),0))</f>
        <v/>
      </c>
      <c r="Y839" s="2" t="str">
        <f>IF(R839=0,"Đã thanh toán",IF(X839="","",IF(X839&lt;=0,"Chưa đến hạn thanh toán",IF(X839&lt;=30,"Nợ quá hạn 30 ngày",IF(X839&lt;=60,"Nợ quá hạn từ 30 ngày đến 60 ngày",IF(X839&lt;=90,"Nợ quá hạn từ 60 ngày đến 90 ngày",IF(X839&lt;=120,"Nợ quá hạn từ 90 ngày đến 120 ngày","Nợ quá hạn hơn 120 ngày có khả năng mất thanh toán")))))))</f>
        <v>Đã thanh toán</v>
      </c>
      <c r="Z839" s="42">
        <f>IF(S839="","",S839)</f>
        <v>46140</v>
      </c>
      <c r="AA839" s="42">
        <f>IF(M839="","",M839)</f>
        <v>46183</v>
      </c>
      <c r="AD839" s="2" t="str">
        <f>VLOOKUP($A839,MA_KH!$A:$Q,MA_KH!O$1,0)</f>
        <v>MEGA</v>
      </c>
      <c r="AE839" s="2" t="str">
        <f>VLOOKUP($A839,MA_KH!$A:$Q,MA_KH!P$1,0)</f>
        <v>CÔNG TY TNHH MM MEGA MARKET (VIỆT NAM)</v>
      </c>
    </row>
    <row r="840" spans="1:31" ht="25.5" customHeight="1">
      <c r="A840" s="58" t="s">
        <v>16290</v>
      </c>
      <c r="B840" s="58" t="s">
        <v>192</v>
      </c>
      <c r="C840" s="59">
        <v>46135</v>
      </c>
      <c r="D840" s="58" t="s">
        <v>18013</v>
      </c>
      <c r="E840" s="59">
        <v>46140</v>
      </c>
      <c r="F840" s="58" t="s">
        <v>18014</v>
      </c>
      <c r="G840" s="58" t="s">
        <v>18015</v>
      </c>
      <c r="H840" s="69">
        <v>2142230</v>
      </c>
      <c r="I840" s="63">
        <v>0</v>
      </c>
      <c r="J840" s="69">
        <v>171378</v>
      </c>
      <c r="K840" s="70">
        <v>2313608</v>
      </c>
      <c r="L840" s="64" t="s">
        <v>17236</v>
      </c>
      <c r="M840" s="6">
        <v>46183</v>
      </c>
      <c r="N840" s="72"/>
      <c r="O840" s="32">
        <f>IF(Table1[[#This Row],[Phân loại]]="Tồn đầu kỳ",Table1[[#This Row],[Tổng giá trị]],0)</f>
        <v>0</v>
      </c>
      <c r="P840" s="7">
        <f>IF(Table1[[#This Row],[Số còn phải thu ĐK]]&lt;&gt;0,0,IF(Table1[[#This Row],[Phân loại]]="Bán hàng",Table1[[#This Row],[Tổng giá trị]],-Table1[[#This Row],[Tổng giá trị]]))</f>
        <v>2313608</v>
      </c>
      <c r="Q840" s="32">
        <f>IF(M840&lt;&gt;"",IF(O840&lt;&gt;0,O840,P840),0)</f>
        <v>2313608</v>
      </c>
      <c r="R840" s="7">
        <f>Table1[[#This Row],[Số còn phải thu ĐK]]+Table1[[#This Row],[Giá Trị HD sau CK]]-Table1[[#This Row],[Số tiền đã thu]]</f>
        <v>0</v>
      </c>
      <c r="S840" s="6">
        <f>IF(Table1[[#This Row],[Ngày hóa đơn]]&lt;&gt;"",Table1[[#This Row],[Ngày hóa đơn]],IF(Table1[[#This Row],[Ngày hạch toán]]&lt;&gt;"",Table1[[#This Row],[Ngày hạch toán]],""))</f>
        <v>46140</v>
      </c>
      <c r="T840" s="7"/>
      <c r="U840" s="6">
        <f>IF(Table1[[#This Row],[Ngày tính CN]]="","",S840+T840)</f>
        <v>46140</v>
      </c>
      <c r="V840" s="32">
        <f ca="1">IF(Table1[[#This Row],[Hạn thanh toán]]="","",IF((U840-NOW())&lt;0,0,(U840-NOW())))</f>
        <v>0</v>
      </c>
      <c r="W840" s="32"/>
      <c r="X840" s="32" t="str">
        <f ca="1">IF(OR(U840="",R840=0),"",IF((U840-NOW())&lt;0,-(U840-NOW()),0))</f>
        <v/>
      </c>
      <c r="Y840" s="2" t="str">
        <f>IF(R840=0,"Đã thanh toán",IF(X840="","",IF(X840&lt;=0,"Chưa đến hạn thanh toán",IF(X840&lt;=30,"Nợ quá hạn 30 ngày",IF(X840&lt;=60,"Nợ quá hạn từ 30 ngày đến 60 ngày",IF(X840&lt;=90,"Nợ quá hạn từ 60 ngày đến 90 ngày",IF(X840&lt;=120,"Nợ quá hạn từ 90 ngày đến 120 ngày","Nợ quá hạn hơn 120 ngày có khả năng mất thanh toán")))))))</f>
        <v>Đã thanh toán</v>
      </c>
      <c r="Z840" s="42">
        <f>IF(S840="","",S840)</f>
        <v>46140</v>
      </c>
      <c r="AA840" s="42">
        <f>IF(M840="","",M840)</f>
        <v>46183</v>
      </c>
      <c r="AD840" s="2" t="str">
        <f>VLOOKUP($A840,MA_KH!$A:$Q,MA_KH!O$1,0)</f>
        <v>MEGA</v>
      </c>
      <c r="AE840" s="2" t="str">
        <f>VLOOKUP($A840,MA_KH!$A:$Q,MA_KH!P$1,0)</f>
        <v>CÔNG TY TNHH MM MEGA MARKET (VIỆT NAM)</v>
      </c>
    </row>
    <row r="841" spans="1:31" ht="25.5" customHeight="1">
      <c r="A841" s="54" t="s">
        <v>16288</v>
      </c>
      <c r="B841" s="54" t="s">
        <v>294</v>
      </c>
      <c r="C841" s="55">
        <v>46135</v>
      </c>
      <c r="D841" s="54" t="s">
        <v>18016</v>
      </c>
      <c r="E841" s="55">
        <v>46140</v>
      </c>
      <c r="F841" s="54" t="s">
        <v>18017</v>
      </c>
      <c r="G841" s="54" t="s">
        <v>18018</v>
      </c>
      <c r="H841" s="67">
        <v>6310225</v>
      </c>
      <c r="I841" s="63">
        <v>0</v>
      </c>
      <c r="J841" s="67">
        <v>504818</v>
      </c>
      <c r="K841" s="68">
        <v>6815043</v>
      </c>
      <c r="L841" s="64" t="s">
        <v>17236</v>
      </c>
      <c r="M841" s="6">
        <v>46183</v>
      </c>
      <c r="N841" s="72"/>
      <c r="O841" s="32">
        <f>IF(Table1[[#This Row],[Phân loại]]="Tồn đầu kỳ",Table1[[#This Row],[Tổng giá trị]],0)</f>
        <v>0</v>
      </c>
      <c r="P841" s="7">
        <f>IF(Table1[[#This Row],[Số còn phải thu ĐK]]&lt;&gt;0,0,IF(Table1[[#This Row],[Phân loại]]="Bán hàng",Table1[[#This Row],[Tổng giá trị]],-Table1[[#This Row],[Tổng giá trị]]))</f>
        <v>6815043</v>
      </c>
      <c r="Q841" s="32">
        <f>IF(M841&lt;&gt;"",IF(O841&lt;&gt;0,O841,P841),0)</f>
        <v>6815043</v>
      </c>
      <c r="R841" s="7">
        <f>Table1[[#This Row],[Số còn phải thu ĐK]]+Table1[[#This Row],[Giá Trị HD sau CK]]-Table1[[#This Row],[Số tiền đã thu]]</f>
        <v>0</v>
      </c>
      <c r="S841" s="6">
        <f>IF(Table1[[#This Row],[Ngày hóa đơn]]&lt;&gt;"",Table1[[#This Row],[Ngày hóa đơn]],IF(Table1[[#This Row],[Ngày hạch toán]]&lt;&gt;"",Table1[[#This Row],[Ngày hạch toán]],""))</f>
        <v>46140</v>
      </c>
      <c r="T841" s="7"/>
      <c r="U841" s="6">
        <f>IF(Table1[[#This Row],[Ngày tính CN]]="","",S841+T841)</f>
        <v>46140</v>
      </c>
      <c r="V841" s="32">
        <f ca="1">IF(Table1[[#This Row],[Hạn thanh toán]]="","",IF((U841-NOW())&lt;0,0,(U841-NOW())))</f>
        <v>0</v>
      </c>
      <c r="W841" s="32"/>
      <c r="X841" s="32" t="str">
        <f ca="1">IF(OR(U841="",R841=0),"",IF((U841-NOW())&lt;0,-(U841-NOW()),0))</f>
        <v/>
      </c>
      <c r="Y841" s="2" t="str">
        <f>IF(R841=0,"Đã thanh toán",IF(X841="","",IF(X841&lt;=0,"Chưa đến hạn thanh toán",IF(X841&lt;=30,"Nợ quá hạn 30 ngày",IF(X841&lt;=60,"Nợ quá hạn từ 30 ngày đến 60 ngày",IF(X841&lt;=90,"Nợ quá hạn từ 60 ngày đến 90 ngày",IF(X841&lt;=120,"Nợ quá hạn từ 90 ngày đến 120 ngày","Nợ quá hạn hơn 120 ngày có khả năng mất thanh toán")))))))</f>
        <v>Đã thanh toán</v>
      </c>
      <c r="Z841" s="42">
        <f>IF(S841="","",S841)</f>
        <v>46140</v>
      </c>
      <c r="AA841" s="42">
        <f>IF(M841="","",M841)</f>
        <v>46183</v>
      </c>
      <c r="AD841" s="2" t="str">
        <f>VLOOKUP($A841,MA_KH!$A:$Q,MA_KH!O$1,0)</f>
        <v>MEGA</v>
      </c>
      <c r="AE841" s="2" t="str">
        <f>VLOOKUP($A841,MA_KH!$A:$Q,MA_KH!P$1,0)</f>
        <v>CÔNG TY TNHH MM MEGA MARKET (VIỆT NAM)</v>
      </c>
    </row>
    <row r="842" spans="1:31" ht="25.5" customHeight="1">
      <c r="A842" s="54" t="s">
        <v>7306</v>
      </c>
      <c r="B842" s="54" t="s">
        <v>7307</v>
      </c>
      <c r="C842" s="55">
        <v>46135</v>
      </c>
      <c r="D842" s="54" t="s">
        <v>18019</v>
      </c>
      <c r="E842" s="55">
        <v>46140</v>
      </c>
      <c r="F842" s="54" t="s">
        <v>18020</v>
      </c>
      <c r="G842" s="54" t="s">
        <v>18021</v>
      </c>
      <c r="H842" s="67">
        <v>2714755</v>
      </c>
      <c r="I842" s="63">
        <v>0</v>
      </c>
      <c r="J842" s="67">
        <v>217180</v>
      </c>
      <c r="K842" s="68">
        <v>2931935</v>
      </c>
      <c r="L842" s="64" t="s">
        <v>17236</v>
      </c>
      <c r="M842" s="6">
        <v>46183</v>
      </c>
      <c r="N842" s="72"/>
      <c r="O842" s="32">
        <f>IF(Table1[[#This Row],[Phân loại]]="Tồn đầu kỳ",Table1[[#This Row],[Tổng giá trị]],0)</f>
        <v>0</v>
      </c>
      <c r="P842" s="7">
        <f>IF(Table1[[#This Row],[Số còn phải thu ĐK]]&lt;&gt;0,0,IF(Table1[[#This Row],[Phân loại]]="Bán hàng",Table1[[#This Row],[Tổng giá trị]],-Table1[[#This Row],[Tổng giá trị]]))</f>
        <v>2931935</v>
      </c>
      <c r="Q842" s="32">
        <f>IF(M842&lt;&gt;"",IF(O842&lt;&gt;0,O842,P842),0)</f>
        <v>2931935</v>
      </c>
      <c r="R842" s="7">
        <f>Table1[[#This Row],[Số còn phải thu ĐK]]+Table1[[#This Row],[Giá Trị HD sau CK]]-Table1[[#This Row],[Số tiền đã thu]]</f>
        <v>0</v>
      </c>
      <c r="S842" s="6">
        <f>IF(Table1[[#This Row],[Ngày hóa đơn]]&lt;&gt;"",Table1[[#This Row],[Ngày hóa đơn]],IF(Table1[[#This Row],[Ngày hạch toán]]&lt;&gt;"",Table1[[#This Row],[Ngày hạch toán]],""))</f>
        <v>46140</v>
      </c>
      <c r="T842" s="7"/>
      <c r="U842" s="6">
        <f>IF(Table1[[#This Row],[Ngày tính CN]]="","",S842+T842)</f>
        <v>46140</v>
      </c>
      <c r="V842" s="32">
        <f ca="1">IF(Table1[[#This Row],[Hạn thanh toán]]="","",IF((U842-NOW())&lt;0,0,(U842-NOW())))</f>
        <v>0</v>
      </c>
      <c r="W842" s="32"/>
      <c r="X842" s="32" t="str">
        <f ca="1">IF(OR(U842="",R842=0),"",IF((U842-NOW())&lt;0,-(U842-NOW()),0))</f>
        <v/>
      </c>
      <c r="Y842" s="2" t="str">
        <f>IF(R842=0,"Đã thanh toán",IF(X842="","",IF(X842&lt;=0,"Chưa đến hạn thanh toán",IF(X842&lt;=30,"Nợ quá hạn 30 ngày",IF(X842&lt;=60,"Nợ quá hạn từ 30 ngày đến 60 ngày",IF(X842&lt;=90,"Nợ quá hạn từ 60 ngày đến 90 ngày",IF(X842&lt;=120,"Nợ quá hạn từ 90 ngày đến 120 ngày","Nợ quá hạn hơn 120 ngày có khả năng mất thanh toán")))))))</f>
        <v>Đã thanh toán</v>
      </c>
      <c r="Z842" s="42">
        <f>IF(S842="","",S842)</f>
        <v>46140</v>
      </c>
      <c r="AA842" s="42">
        <f>IF(M842="","",M842)</f>
        <v>46183</v>
      </c>
      <c r="AD842" s="2" t="str">
        <f>VLOOKUP($A842,MA_KH!$A:$Q,MA_KH!O$1,0)</f>
        <v>MEGA</v>
      </c>
      <c r="AE842" s="2" t="str">
        <f>VLOOKUP($A842,MA_KH!$A:$Q,MA_KH!P$1,0)</f>
        <v>CÔNG TY TNHH MM MEGA MARKET (VIỆT NAM)</v>
      </c>
    </row>
    <row r="843" spans="1:31" ht="25.5" customHeight="1">
      <c r="A843" s="58" t="s">
        <v>7306</v>
      </c>
      <c r="B843" s="58" t="s">
        <v>7307</v>
      </c>
      <c r="C843" s="59">
        <v>46135</v>
      </c>
      <c r="D843" s="58" t="s">
        <v>18022</v>
      </c>
      <c r="E843" s="59">
        <v>46140</v>
      </c>
      <c r="F843" s="58" t="s">
        <v>18023</v>
      </c>
      <c r="G843" s="58" t="s">
        <v>18024</v>
      </c>
      <c r="H843" s="69">
        <v>2381320</v>
      </c>
      <c r="I843" s="63">
        <v>0</v>
      </c>
      <c r="J843" s="69">
        <v>190506</v>
      </c>
      <c r="K843" s="70">
        <v>2571826</v>
      </c>
      <c r="L843" s="64" t="s">
        <v>17236</v>
      </c>
      <c r="M843" s="6">
        <v>46183</v>
      </c>
      <c r="N843" s="72"/>
      <c r="O843" s="32">
        <f>IF(Table1[[#This Row],[Phân loại]]="Tồn đầu kỳ",Table1[[#This Row],[Tổng giá trị]],0)</f>
        <v>0</v>
      </c>
      <c r="P843" s="7">
        <f>IF(Table1[[#This Row],[Số còn phải thu ĐK]]&lt;&gt;0,0,IF(Table1[[#This Row],[Phân loại]]="Bán hàng",Table1[[#This Row],[Tổng giá trị]],-Table1[[#This Row],[Tổng giá trị]]))</f>
        <v>2571826</v>
      </c>
      <c r="Q843" s="32">
        <f>IF(M843&lt;&gt;"",IF(O843&lt;&gt;0,O843,P843),0)</f>
        <v>2571826</v>
      </c>
      <c r="R843" s="7">
        <f>Table1[[#This Row],[Số còn phải thu ĐK]]+Table1[[#This Row],[Giá Trị HD sau CK]]-Table1[[#This Row],[Số tiền đã thu]]</f>
        <v>0</v>
      </c>
      <c r="S843" s="6">
        <f>IF(Table1[[#This Row],[Ngày hóa đơn]]&lt;&gt;"",Table1[[#This Row],[Ngày hóa đơn]],IF(Table1[[#This Row],[Ngày hạch toán]]&lt;&gt;"",Table1[[#This Row],[Ngày hạch toán]],""))</f>
        <v>46140</v>
      </c>
      <c r="T843" s="7"/>
      <c r="U843" s="6">
        <f>IF(Table1[[#This Row],[Ngày tính CN]]="","",S843+T843)</f>
        <v>46140</v>
      </c>
      <c r="V843" s="32">
        <f ca="1">IF(Table1[[#This Row],[Hạn thanh toán]]="","",IF((U843-NOW())&lt;0,0,(U843-NOW())))</f>
        <v>0</v>
      </c>
      <c r="W843" s="32"/>
      <c r="X843" s="32" t="str">
        <f ca="1">IF(OR(U843="",R843=0),"",IF((U843-NOW())&lt;0,-(U843-NOW()),0))</f>
        <v/>
      </c>
      <c r="Y843" s="2" t="str">
        <f>IF(R843=0,"Đã thanh toán",IF(X843="","",IF(X843&lt;=0,"Chưa đến hạn thanh toán",IF(X843&lt;=30,"Nợ quá hạn 30 ngày",IF(X843&lt;=60,"Nợ quá hạn từ 30 ngày đến 60 ngày",IF(X843&lt;=90,"Nợ quá hạn từ 60 ngày đến 90 ngày",IF(X843&lt;=120,"Nợ quá hạn từ 90 ngày đến 120 ngày","Nợ quá hạn hơn 120 ngày có khả năng mất thanh toán")))))))</f>
        <v>Đã thanh toán</v>
      </c>
      <c r="Z843" s="42">
        <f>IF(S843="","",S843)</f>
        <v>46140</v>
      </c>
      <c r="AA843" s="42">
        <f>IF(M843="","",M843)</f>
        <v>46183</v>
      </c>
      <c r="AD843" s="2" t="str">
        <f>VLOOKUP($A843,MA_KH!$A:$Q,MA_KH!O$1,0)</f>
        <v>MEGA</v>
      </c>
      <c r="AE843" s="2" t="str">
        <f>VLOOKUP($A843,MA_KH!$A:$Q,MA_KH!P$1,0)</f>
        <v>CÔNG TY TNHH MM MEGA MARKET (VIỆT NAM)</v>
      </c>
    </row>
    <row r="844" spans="1:31" ht="25.5" customHeight="1">
      <c r="A844" s="54" t="s">
        <v>16295</v>
      </c>
      <c r="B844" s="54" t="s">
        <v>198</v>
      </c>
      <c r="C844" s="55">
        <v>46135</v>
      </c>
      <c r="D844" s="54" t="s">
        <v>18025</v>
      </c>
      <c r="E844" s="55">
        <v>46140</v>
      </c>
      <c r="F844" s="54" t="s">
        <v>18026</v>
      </c>
      <c r="G844" s="54" t="s">
        <v>18027</v>
      </c>
      <c r="H844" s="67">
        <v>2381320</v>
      </c>
      <c r="I844" s="63">
        <v>0</v>
      </c>
      <c r="J844" s="67">
        <v>190506</v>
      </c>
      <c r="K844" s="68">
        <v>2571826</v>
      </c>
      <c r="L844" s="64" t="s">
        <v>17236</v>
      </c>
      <c r="M844" s="6">
        <v>46183</v>
      </c>
      <c r="N844" s="72"/>
      <c r="O844" s="32">
        <f>IF(Table1[[#This Row],[Phân loại]]="Tồn đầu kỳ",Table1[[#This Row],[Tổng giá trị]],0)</f>
        <v>0</v>
      </c>
      <c r="P844" s="7">
        <f>IF(Table1[[#This Row],[Số còn phải thu ĐK]]&lt;&gt;0,0,IF(Table1[[#This Row],[Phân loại]]="Bán hàng",Table1[[#This Row],[Tổng giá trị]],-Table1[[#This Row],[Tổng giá trị]]))</f>
        <v>2571826</v>
      </c>
      <c r="Q844" s="32">
        <f>IF(M844&lt;&gt;"",IF(O844&lt;&gt;0,O844,P844),0)</f>
        <v>2571826</v>
      </c>
      <c r="R844" s="7">
        <f>Table1[[#This Row],[Số còn phải thu ĐK]]+Table1[[#This Row],[Giá Trị HD sau CK]]-Table1[[#This Row],[Số tiền đã thu]]</f>
        <v>0</v>
      </c>
      <c r="S844" s="6">
        <f>IF(Table1[[#This Row],[Ngày hóa đơn]]&lt;&gt;"",Table1[[#This Row],[Ngày hóa đơn]],IF(Table1[[#This Row],[Ngày hạch toán]]&lt;&gt;"",Table1[[#This Row],[Ngày hạch toán]],""))</f>
        <v>46140</v>
      </c>
      <c r="T844" s="7"/>
      <c r="U844" s="6">
        <f>IF(Table1[[#This Row],[Ngày tính CN]]="","",S844+T844)</f>
        <v>46140</v>
      </c>
      <c r="V844" s="32">
        <f ca="1">IF(Table1[[#This Row],[Hạn thanh toán]]="","",IF((U844-NOW())&lt;0,0,(U844-NOW())))</f>
        <v>0</v>
      </c>
      <c r="W844" s="32"/>
      <c r="X844" s="32" t="str">
        <f ca="1">IF(OR(U844="",R844=0),"",IF((U844-NOW())&lt;0,-(U844-NOW()),0))</f>
        <v/>
      </c>
      <c r="Y844" s="2" t="str">
        <f>IF(R844=0,"Đã thanh toán",IF(X844="","",IF(X844&lt;=0,"Chưa đến hạn thanh toán",IF(X844&lt;=30,"Nợ quá hạn 30 ngày",IF(X844&lt;=60,"Nợ quá hạn từ 30 ngày đến 60 ngày",IF(X844&lt;=90,"Nợ quá hạn từ 60 ngày đến 90 ngày",IF(X844&lt;=120,"Nợ quá hạn từ 90 ngày đến 120 ngày","Nợ quá hạn hơn 120 ngày có khả năng mất thanh toán")))))))</f>
        <v>Đã thanh toán</v>
      </c>
      <c r="Z844" s="42">
        <f>IF(S844="","",S844)</f>
        <v>46140</v>
      </c>
      <c r="AA844" s="42">
        <f>IF(M844="","",M844)</f>
        <v>46183</v>
      </c>
      <c r="AD844" s="2" t="str">
        <f>VLOOKUP($A844,MA_KH!$A:$Q,MA_KH!O$1,0)</f>
        <v>MEGA</v>
      </c>
      <c r="AE844" s="2" t="str">
        <f>VLOOKUP($A844,MA_KH!$A:$Q,MA_KH!P$1,0)</f>
        <v>CÔNG TY TNHH MM MEGA MARKET (VIỆT NAM)</v>
      </c>
    </row>
    <row r="845" spans="1:31" ht="25.5" customHeight="1">
      <c r="A845" s="54" t="s">
        <v>16289</v>
      </c>
      <c r="B845" s="54" t="s">
        <v>296</v>
      </c>
      <c r="C845" s="55">
        <v>46135</v>
      </c>
      <c r="D845" s="54" t="s">
        <v>18028</v>
      </c>
      <c r="E845" s="55">
        <v>46140</v>
      </c>
      <c r="F845" s="54" t="s">
        <v>18029</v>
      </c>
      <c r="G845" s="54" t="s">
        <v>18030</v>
      </c>
      <c r="H845" s="67">
        <v>4525420</v>
      </c>
      <c r="I845" s="63">
        <v>0</v>
      </c>
      <c r="J845" s="67">
        <v>362034</v>
      </c>
      <c r="K845" s="68">
        <v>4887454</v>
      </c>
      <c r="L845" s="64" t="s">
        <v>17236</v>
      </c>
      <c r="M845" s="6">
        <v>46183</v>
      </c>
      <c r="N845" s="72"/>
      <c r="O845" s="32">
        <f>IF(Table1[[#This Row],[Phân loại]]="Tồn đầu kỳ",Table1[[#This Row],[Tổng giá trị]],0)</f>
        <v>0</v>
      </c>
      <c r="P845" s="7">
        <f>IF(Table1[[#This Row],[Số còn phải thu ĐK]]&lt;&gt;0,0,IF(Table1[[#This Row],[Phân loại]]="Bán hàng",Table1[[#This Row],[Tổng giá trị]],-Table1[[#This Row],[Tổng giá trị]]))</f>
        <v>4887454</v>
      </c>
      <c r="Q845" s="32">
        <f>IF(M845&lt;&gt;"",IF(O845&lt;&gt;0,O845,P845),0)</f>
        <v>4887454</v>
      </c>
      <c r="R845" s="7">
        <f>Table1[[#This Row],[Số còn phải thu ĐK]]+Table1[[#This Row],[Giá Trị HD sau CK]]-Table1[[#This Row],[Số tiền đã thu]]</f>
        <v>0</v>
      </c>
      <c r="S845" s="6">
        <f>IF(Table1[[#This Row],[Ngày hóa đơn]]&lt;&gt;"",Table1[[#This Row],[Ngày hóa đơn]],IF(Table1[[#This Row],[Ngày hạch toán]]&lt;&gt;"",Table1[[#This Row],[Ngày hạch toán]],""))</f>
        <v>46140</v>
      </c>
      <c r="T845" s="7"/>
      <c r="U845" s="6">
        <f>IF(Table1[[#This Row],[Ngày tính CN]]="","",S845+T845)</f>
        <v>46140</v>
      </c>
      <c r="V845" s="32">
        <f ca="1">IF(Table1[[#This Row],[Hạn thanh toán]]="","",IF((U845-NOW())&lt;0,0,(U845-NOW())))</f>
        <v>0</v>
      </c>
      <c r="W845" s="32"/>
      <c r="X845" s="32" t="str">
        <f ca="1">IF(OR(U845="",R845=0),"",IF((U845-NOW())&lt;0,-(U845-NOW()),0))</f>
        <v/>
      </c>
      <c r="Y845" s="2" t="str">
        <f>IF(R845=0,"Đã thanh toán",IF(X845="","",IF(X845&lt;=0,"Chưa đến hạn thanh toán",IF(X845&lt;=30,"Nợ quá hạn 30 ngày",IF(X845&lt;=60,"Nợ quá hạn từ 30 ngày đến 60 ngày",IF(X845&lt;=90,"Nợ quá hạn từ 60 ngày đến 90 ngày",IF(X845&lt;=120,"Nợ quá hạn từ 90 ngày đến 120 ngày","Nợ quá hạn hơn 120 ngày có khả năng mất thanh toán")))))))</f>
        <v>Đã thanh toán</v>
      </c>
      <c r="Z845" s="42">
        <f>IF(S845="","",S845)</f>
        <v>46140</v>
      </c>
      <c r="AA845" s="42">
        <f>IF(M845="","",M845)</f>
        <v>46183</v>
      </c>
      <c r="AD845" s="2" t="str">
        <f>VLOOKUP($A845,MA_KH!$A:$Q,MA_KH!O$1,0)</f>
        <v>MEGA</v>
      </c>
      <c r="AE845" s="2" t="str">
        <f>VLOOKUP($A845,MA_KH!$A:$Q,MA_KH!P$1,0)</f>
        <v>CÔNG TY TNHH MM MEGA MARKET (VIỆT NAM)</v>
      </c>
    </row>
    <row r="846" spans="1:31" ht="25.5" customHeight="1">
      <c r="A846" s="54" t="s">
        <v>16289</v>
      </c>
      <c r="B846" s="54" t="s">
        <v>296</v>
      </c>
      <c r="C846" s="55">
        <v>46135</v>
      </c>
      <c r="D846" s="54" t="s">
        <v>18031</v>
      </c>
      <c r="E846" s="55">
        <v>46140</v>
      </c>
      <c r="F846" s="54" t="s">
        <v>18032</v>
      </c>
      <c r="G846" s="54" t="s">
        <v>18033</v>
      </c>
      <c r="H846" s="67">
        <v>1292380</v>
      </c>
      <c r="I846" s="63">
        <v>0</v>
      </c>
      <c r="J846" s="67">
        <v>103390</v>
      </c>
      <c r="K846" s="68">
        <v>1395770</v>
      </c>
      <c r="L846" s="64" t="s">
        <v>17236</v>
      </c>
      <c r="M846" s="6">
        <v>46183</v>
      </c>
      <c r="N846" s="72"/>
      <c r="O846" s="32">
        <f>IF(Table1[[#This Row],[Phân loại]]="Tồn đầu kỳ",Table1[[#This Row],[Tổng giá trị]],0)</f>
        <v>0</v>
      </c>
      <c r="P846" s="7">
        <f>IF(Table1[[#This Row],[Số còn phải thu ĐK]]&lt;&gt;0,0,IF(Table1[[#This Row],[Phân loại]]="Bán hàng",Table1[[#This Row],[Tổng giá trị]],-Table1[[#This Row],[Tổng giá trị]]))</f>
        <v>1395770</v>
      </c>
      <c r="Q846" s="32">
        <f>IF(M846&lt;&gt;"",IF(O846&lt;&gt;0,O846,P846),0)</f>
        <v>1395770</v>
      </c>
      <c r="R846" s="7">
        <f>Table1[[#This Row],[Số còn phải thu ĐK]]+Table1[[#This Row],[Giá Trị HD sau CK]]-Table1[[#This Row],[Số tiền đã thu]]</f>
        <v>0</v>
      </c>
      <c r="S846" s="6">
        <f>IF(Table1[[#This Row],[Ngày hóa đơn]]&lt;&gt;"",Table1[[#This Row],[Ngày hóa đơn]],IF(Table1[[#This Row],[Ngày hạch toán]]&lt;&gt;"",Table1[[#This Row],[Ngày hạch toán]],""))</f>
        <v>46140</v>
      </c>
      <c r="T846" s="7"/>
      <c r="U846" s="6">
        <f>IF(Table1[[#This Row],[Ngày tính CN]]="","",S846+T846)</f>
        <v>46140</v>
      </c>
      <c r="V846" s="32">
        <f ca="1">IF(Table1[[#This Row],[Hạn thanh toán]]="","",IF((U846-NOW())&lt;0,0,(U846-NOW())))</f>
        <v>0</v>
      </c>
      <c r="W846" s="32"/>
      <c r="X846" s="32" t="str">
        <f ca="1">IF(OR(U846="",R846=0),"",IF((U846-NOW())&lt;0,-(U846-NOW()),0))</f>
        <v/>
      </c>
      <c r="Y846" s="2" t="str">
        <f>IF(R846=0,"Đã thanh toán",IF(X846="","",IF(X846&lt;=0,"Chưa đến hạn thanh toán",IF(X846&lt;=30,"Nợ quá hạn 30 ngày",IF(X846&lt;=60,"Nợ quá hạn từ 30 ngày đến 60 ngày",IF(X846&lt;=90,"Nợ quá hạn từ 60 ngày đến 90 ngày",IF(X846&lt;=120,"Nợ quá hạn từ 90 ngày đến 120 ngày","Nợ quá hạn hơn 120 ngày có khả năng mất thanh toán")))))))</f>
        <v>Đã thanh toán</v>
      </c>
      <c r="Z846" s="42">
        <f>IF(S846="","",S846)</f>
        <v>46140</v>
      </c>
      <c r="AA846" s="42">
        <f>IF(M846="","",M846)</f>
        <v>46183</v>
      </c>
      <c r="AD846" s="2" t="str">
        <f>VLOOKUP($A846,MA_KH!$A:$Q,MA_KH!O$1,0)</f>
        <v>MEGA</v>
      </c>
      <c r="AE846" s="2" t="str">
        <f>VLOOKUP($A846,MA_KH!$A:$Q,MA_KH!P$1,0)</f>
        <v>CÔNG TY TNHH MM MEGA MARKET (VIỆT NAM)</v>
      </c>
    </row>
    <row r="847" spans="1:31" ht="25.5" customHeight="1">
      <c r="A847" s="54" t="s">
        <v>16301</v>
      </c>
      <c r="B847" s="54" t="s">
        <v>7241</v>
      </c>
      <c r="C847" s="55">
        <v>46136</v>
      </c>
      <c r="D847" s="54" t="s">
        <v>18034</v>
      </c>
      <c r="E847" s="55">
        <v>46140</v>
      </c>
      <c r="F847" s="54" t="s">
        <v>18035</v>
      </c>
      <c r="G847" s="54" t="s">
        <v>18036</v>
      </c>
      <c r="H847" s="67">
        <v>2585710</v>
      </c>
      <c r="I847" s="63">
        <v>0</v>
      </c>
      <c r="J847" s="67">
        <v>206857</v>
      </c>
      <c r="K847" s="68">
        <v>2792567</v>
      </c>
      <c r="L847" s="64" t="s">
        <v>17236</v>
      </c>
      <c r="M847" s="6">
        <v>46183</v>
      </c>
      <c r="N847" s="72"/>
      <c r="O847" s="32">
        <f>IF(Table1[[#This Row],[Phân loại]]="Tồn đầu kỳ",Table1[[#This Row],[Tổng giá trị]],0)</f>
        <v>0</v>
      </c>
      <c r="P847" s="7">
        <f>IF(Table1[[#This Row],[Số còn phải thu ĐK]]&lt;&gt;0,0,IF(Table1[[#This Row],[Phân loại]]="Bán hàng",Table1[[#This Row],[Tổng giá trị]],-Table1[[#This Row],[Tổng giá trị]]))</f>
        <v>2792567</v>
      </c>
      <c r="Q847" s="32">
        <f>IF(M847&lt;&gt;"",IF(O847&lt;&gt;0,O847,P847),0)</f>
        <v>2792567</v>
      </c>
      <c r="R847" s="7">
        <f>Table1[[#This Row],[Số còn phải thu ĐK]]+Table1[[#This Row],[Giá Trị HD sau CK]]-Table1[[#This Row],[Số tiền đã thu]]</f>
        <v>0</v>
      </c>
      <c r="S847" s="6">
        <f>IF(Table1[[#This Row],[Ngày hóa đơn]]&lt;&gt;"",Table1[[#This Row],[Ngày hóa đơn]],IF(Table1[[#This Row],[Ngày hạch toán]]&lt;&gt;"",Table1[[#This Row],[Ngày hạch toán]],""))</f>
        <v>46140</v>
      </c>
      <c r="T847" s="7"/>
      <c r="U847" s="6">
        <f>IF(Table1[[#This Row],[Ngày tính CN]]="","",S847+T847)</f>
        <v>46140</v>
      </c>
      <c r="V847" s="32">
        <f ca="1">IF(Table1[[#This Row],[Hạn thanh toán]]="","",IF((U847-NOW())&lt;0,0,(U847-NOW())))</f>
        <v>0</v>
      </c>
      <c r="W847" s="32"/>
      <c r="X847" s="32" t="str">
        <f ca="1">IF(OR(U847="",R847=0),"",IF((U847-NOW())&lt;0,-(U847-NOW()),0))</f>
        <v/>
      </c>
      <c r="Y847" s="2" t="str">
        <f>IF(R847=0,"Đã thanh toán",IF(X847="","",IF(X847&lt;=0,"Chưa đến hạn thanh toán",IF(X847&lt;=30,"Nợ quá hạn 30 ngày",IF(X847&lt;=60,"Nợ quá hạn từ 30 ngày đến 60 ngày",IF(X847&lt;=90,"Nợ quá hạn từ 60 ngày đến 90 ngày",IF(X847&lt;=120,"Nợ quá hạn từ 90 ngày đến 120 ngày","Nợ quá hạn hơn 120 ngày có khả năng mất thanh toán")))))))</f>
        <v>Đã thanh toán</v>
      </c>
      <c r="Z847" s="42">
        <f>IF(S847="","",S847)</f>
        <v>46140</v>
      </c>
      <c r="AA847" s="42">
        <f>IF(M847="","",M847)</f>
        <v>46183</v>
      </c>
      <c r="AD847" s="2" t="str">
        <f>VLOOKUP($A847,MA_KH!$A:$Q,MA_KH!O$1,0)</f>
        <v>MEGA</v>
      </c>
      <c r="AE847" s="2" t="str">
        <f>VLOOKUP($A847,MA_KH!$A:$Q,MA_KH!P$1,0)</f>
        <v>CÔNG TY TNHH MM MEGA MARKET (VIỆT NAM)</v>
      </c>
    </row>
    <row r="848" spans="1:31" ht="25.5" customHeight="1">
      <c r="A848" s="54" t="s">
        <v>16298</v>
      </c>
      <c r="B848" s="54" t="s">
        <v>7235</v>
      </c>
      <c r="C848" s="55">
        <v>46136</v>
      </c>
      <c r="D848" s="54" t="s">
        <v>18037</v>
      </c>
      <c r="E848" s="55">
        <v>46140</v>
      </c>
      <c r="F848" s="54" t="s">
        <v>18038</v>
      </c>
      <c r="G848" s="54" t="s">
        <v>18039</v>
      </c>
      <c r="H848" s="67">
        <v>5169520</v>
      </c>
      <c r="I848" s="63">
        <v>0</v>
      </c>
      <c r="J848" s="67">
        <v>413562</v>
      </c>
      <c r="K848" s="68">
        <v>5583082</v>
      </c>
      <c r="L848" s="64" t="s">
        <v>17236</v>
      </c>
      <c r="M848" s="6">
        <v>46183</v>
      </c>
      <c r="N848" s="72"/>
      <c r="O848" s="32">
        <f>IF(Table1[[#This Row],[Phân loại]]="Tồn đầu kỳ",Table1[[#This Row],[Tổng giá trị]],0)</f>
        <v>0</v>
      </c>
      <c r="P848" s="7">
        <f>IF(Table1[[#This Row],[Số còn phải thu ĐK]]&lt;&gt;0,0,IF(Table1[[#This Row],[Phân loại]]="Bán hàng",Table1[[#This Row],[Tổng giá trị]],-Table1[[#This Row],[Tổng giá trị]]))</f>
        <v>5583082</v>
      </c>
      <c r="Q848" s="32">
        <f>IF(M848&lt;&gt;"",IF(O848&lt;&gt;0,O848,P848),0)</f>
        <v>5583082</v>
      </c>
      <c r="R848" s="7">
        <f>Table1[[#This Row],[Số còn phải thu ĐK]]+Table1[[#This Row],[Giá Trị HD sau CK]]-Table1[[#This Row],[Số tiền đã thu]]</f>
        <v>0</v>
      </c>
      <c r="S848" s="6">
        <f>IF(Table1[[#This Row],[Ngày hóa đơn]]&lt;&gt;"",Table1[[#This Row],[Ngày hóa đơn]],IF(Table1[[#This Row],[Ngày hạch toán]]&lt;&gt;"",Table1[[#This Row],[Ngày hạch toán]],""))</f>
        <v>46140</v>
      </c>
      <c r="T848" s="7"/>
      <c r="U848" s="6">
        <f>IF(Table1[[#This Row],[Ngày tính CN]]="","",S848+T848)</f>
        <v>46140</v>
      </c>
      <c r="V848" s="32">
        <f ca="1">IF(Table1[[#This Row],[Hạn thanh toán]]="","",IF((U848-NOW())&lt;0,0,(U848-NOW())))</f>
        <v>0</v>
      </c>
      <c r="W848" s="32"/>
      <c r="X848" s="32" t="str">
        <f ca="1">IF(OR(U848="",R848=0),"",IF((U848-NOW())&lt;0,-(U848-NOW()),0))</f>
        <v/>
      </c>
      <c r="Y848" s="2" t="str">
        <f>IF(R848=0,"Đã thanh toán",IF(X848="","",IF(X848&lt;=0,"Chưa đến hạn thanh toán",IF(X848&lt;=30,"Nợ quá hạn 30 ngày",IF(X848&lt;=60,"Nợ quá hạn từ 30 ngày đến 60 ngày",IF(X848&lt;=90,"Nợ quá hạn từ 60 ngày đến 90 ngày",IF(X848&lt;=120,"Nợ quá hạn từ 90 ngày đến 120 ngày","Nợ quá hạn hơn 120 ngày có khả năng mất thanh toán")))))))</f>
        <v>Đã thanh toán</v>
      </c>
      <c r="Z848" s="42">
        <f>IF(S848="","",S848)</f>
        <v>46140</v>
      </c>
      <c r="AA848" s="42">
        <f>IF(M848="","",M848)</f>
        <v>46183</v>
      </c>
      <c r="AD848" s="2" t="str">
        <f>VLOOKUP($A848,MA_KH!$A:$Q,MA_KH!O$1,0)</f>
        <v>MEGA</v>
      </c>
      <c r="AE848" s="2" t="str">
        <f>VLOOKUP($A848,MA_KH!$A:$Q,MA_KH!P$1,0)</f>
        <v>CÔNG TY TNHH MM MEGA MARKET (VIỆT NAM)</v>
      </c>
    </row>
    <row r="849" spans="1:31" ht="25.5" customHeight="1">
      <c r="A849" s="54" t="s">
        <v>16294</v>
      </c>
      <c r="B849" s="54" t="s">
        <v>259</v>
      </c>
      <c r="C849" s="55">
        <v>46136</v>
      </c>
      <c r="D849" s="54" t="s">
        <v>18040</v>
      </c>
      <c r="E849" s="55">
        <v>46140</v>
      </c>
      <c r="F849" s="54" t="s">
        <v>18041</v>
      </c>
      <c r="G849" s="54" t="s">
        <v>18042</v>
      </c>
      <c r="H849" s="67">
        <v>725000</v>
      </c>
      <c r="I849" s="63">
        <v>0</v>
      </c>
      <c r="J849" s="67">
        <v>58000</v>
      </c>
      <c r="K849" s="68">
        <v>783000</v>
      </c>
      <c r="L849" s="64" t="s">
        <v>17236</v>
      </c>
      <c r="M849" s="6">
        <v>46183</v>
      </c>
      <c r="N849" s="72"/>
      <c r="O849" s="32">
        <f>IF(Table1[[#This Row],[Phân loại]]="Tồn đầu kỳ",Table1[[#This Row],[Tổng giá trị]],0)</f>
        <v>0</v>
      </c>
      <c r="P849" s="7">
        <f>IF(Table1[[#This Row],[Số còn phải thu ĐK]]&lt;&gt;0,0,IF(Table1[[#This Row],[Phân loại]]="Bán hàng",Table1[[#This Row],[Tổng giá trị]],-Table1[[#This Row],[Tổng giá trị]]))</f>
        <v>783000</v>
      </c>
      <c r="Q849" s="32">
        <f>IF(M849&lt;&gt;"",IF(O849&lt;&gt;0,O849,P849),0)</f>
        <v>783000</v>
      </c>
      <c r="R849" s="7">
        <f>Table1[[#This Row],[Số còn phải thu ĐK]]+Table1[[#This Row],[Giá Trị HD sau CK]]-Table1[[#This Row],[Số tiền đã thu]]</f>
        <v>0</v>
      </c>
      <c r="S849" s="6">
        <f>IF(Table1[[#This Row],[Ngày hóa đơn]]&lt;&gt;"",Table1[[#This Row],[Ngày hóa đơn]],IF(Table1[[#This Row],[Ngày hạch toán]]&lt;&gt;"",Table1[[#This Row],[Ngày hạch toán]],""))</f>
        <v>46140</v>
      </c>
      <c r="T849" s="7"/>
      <c r="U849" s="6">
        <f>IF(Table1[[#This Row],[Ngày tính CN]]="","",S849+T849)</f>
        <v>46140</v>
      </c>
      <c r="V849" s="32">
        <f ca="1">IF(Table1[[#This Row],[Hạn thanh toán]]="","",IF((U849-NOW())&lt;0,0,(U849-NOW())))</f>
        <v>0</v>
      </c>
      <c r="W849" s="32"/>
      <c r="X849" s="32" t="str">
        <f ca="1">IF(OR(U849="",R849=0),"",IF((U849-NOW())&lt;0,-(U849-NOW()),0))</f>
        <v/>
      </c>
      <c r="Y849" s="2" t="str">
        <f>IF(R849=0,"Đã thanh toán",IF(X849="","",IF(X849&lt;=0,"Chưa đến hạn thanh toán",IF(X849&lt;=30,"Nợ quá hạn 30 ngày",IF(X849&lt;=60,"Nợ quá hạn từ 30 ngày đến 60 ngày",IF(X849&lt;=90,"Nợ quá hạn từ 60 ngày đến 90 ngày",IF(X849&lt;=120,"Nợ quá hạn từ 90 ngày đến 120 ngày","Nợ quá hạn hơn 120 ngày có khả năng mất thanh toán")))))))</f>
        <v>Đã thanh toán</v>
      </c>
      <c r="Z849" s="42">
        <f>IF(S849="","",S849)</f>
        <v>46140</v>
      </c>
      <c r="AA849" s="42">
        <f>IF(M849="","",M849)</f>
        <v>46183</v>
      </c>
      <c r="AD849" s="2" t="str">
        <f>VLOOKUP($A849,MA_KH!$A:$Q,MA_KH!O$1,0)</f>
        <v>MEGA</v>
      </c>
      <c r="AE849" s="2" t="str">
        <f>VLOOKUP($A849,MA_KH!$A:$Q,MA_KH!P$1,0)</f>
        <v>CÔNG TY TNHH MM MEGA MARKET (VIỆT NAM)</v>
      </c>
    </row>
    <row r="850" spans="1:31" ht="25.5" customHeight="1">
      <c r="A850" s="54" t="s">
        <v>16294</v>
      </c>
      <c r="B850" s="54" t="s">
        <v>259</v>
      </c>
      <c r="C850" s="55">
        <v>46136</v>
      </c>
      <c r="D850" s="54" t="s">
        <v>18043</v>
      </c>
      <c r="E850" s="55">
        <v>46140</v>
      </c>
      <c r="F850" s="54" t="s">
        <v>18044</v>
      </c>
      <c r="G850" s="54" t="s">
        <v>18045</v>
      </c>
      <c r="H850" s="67">
        <v>4762640</v>
      </c>
      <c r="I850" s="63">
        <v>0</v>
      </c>
      <c r="J850" s="67">
        <v>381011</v>
      </c>
      <c r="K850" s="68">
        <v>5143651</v>
      </c>
      <c r="L850" s="64" t="s">
        <v>17236</v>
      </c>
      <c r="M850" s="6">
        <v>46183</v>
      </c>
      <c r="N850" s="72"/>
      <c r="O850" s="32">
        <f>IF(Table1[[#This Row],[Phân loại]]="Tồn đầu kỳ",Table1[[#This Row],[Tổng giá trị]],0)</f>
        <v>0</v>
      </c>
      <c r="P850" s="7">
        <f>IF(Table1[[#This Row],[Số còn phải thu ĐK]]&lt;&gt;0,0,IF(Table1[[#This Row],[Phân loại]]="Bán hàng",Table1[[#This Row],[Tổng giá trị]],-Table1[[#This Row],[Tổng giá trị]]))</f>
        <v>5143651</v>
      </c>
      <c r="Q850" s="32">
        <f>IF(M850&lt;&gt;"",IF(O850&lt;&gt;0,O850,P850),0)</f>
        <v>5143651</v>
      </c>
      <c r="R850" s="7">
        <f>Table1[[#This Row],[Số còn phải thu ĐK]]+Table1[[#This Row],[Giá Trị HD sau CK]]-Table1[[#This Row],[Số tiền đã thu]]</f>
        <v>0</v>
      </c>
      <c r="S850" s="6">
        <f>IF(Table1[[#This Row],[Ngày hóa đơn]]&lt;&gt;"",Table1[[#This Row],[Ngày hóa đơn]],IF(Table1[[#This Row],[Ngày hạch toán]]&lt;&gt;"",Table1[[#This Row],[Ngày hạch toán]],""))</f>
        <v>46140</v>
      </c>
      <c r="T850" s="7"/>
      <c r="U850" s="6">
        <f>IF(Table1[[#This Row],[Ngày tính CN]]="","",S850+T850)</f>
        <v>46140</v>
      </c>
      <c r="V850" s="32">
        <f ca="1">IF(Table1[[#This Row],[Hạn thanh toán]]="","",IF((U850-NOW())&lt;0,0,(U850-NOW())))</f>
        <v>0</v>
      </c>
      <c r="W850" s="32"/>
      <c r="X850" s="32" t="str">
        <f ca="1">IF(OR(U850="",R850=0),"",IF((U850-NOW())&lt;0,-(U850-NOW()),0))</f>
        <v/>
      </c>
      <c r="Y850" s="2" t="str">
        <f>IF(R850=0,"Đã thanh toán",IF(X850="","",IF(X850&lt;=0,"Chưa đến hạn thanh toán",IF(X850&lt;=30,"Nợ quá hạn 30 ngày",IF(X850&lt;=60,"Nợ quá hạn từ 30 ngày đến 60 ngày",IF(X850&lt;=90,"Nợ quá hạn từ 60 ngày đến 90 ngày",IF(X850&lt;=120,"Nợ quá hạn từ 90 ngày đến 120 ngày","Nợ quá hạn hơn 120 ngày có khả năng mất thanh toán")))))))</f>
        <v>Đã thanh toán</v>
      </c>
      <c r="Z850" s="42">
        <f>IF(S850="","",S850)</f>
        <v>46140</v>
      </c>
      <c r="AA850" s="42">
        <f>IF(M850="","",M850)</f>
        <v>46183</v>
      </c>
      <c r="AD850" s="2" t="str">
        <f>VLOOKUP($A850,MA_KH!$A:$Q,MA_KH!O$1,0)</f>
        <v>MEGA</v>
      </c>
      <c r="AE850" s="2" t="str">
        <f>VLOOKUP($A850,MA_KH!$A:$Q,MA_KH!P$1,0)</f>
        <v>CÔNG TY TNHH MM MEGA MARKET (VIỆT NAM)</v>
      </c>
    </row>
    <row r="851" spans="1:31" ht="25.5" customHeight="1">
      <c r="A851" s="54" t="s">
        <v>16294</v>
      </c>
      <c r="B851" s="54" t="s">
        <v>259</v>
      </c>
      <c r="C851" s="55">
        <v>46136</v>
      </c>
      <c r="D851" s="54" t="s">
        <v>18046</v>
      </c>
      <c r="E851" s="55">
        <v>46140</v>
      </c>
      <c r="F851" s="54" t="s">
        <v>18047</v>
      </c>
      <c r="G851" s="54" t="s">
        <v>18048</v>
      </c>
      <c r="H851" s="67">
        <v>2125000</v>
      </c>
      <c r="I851" s="63">
        <v>0</v>
      </c>
      <c r="J851" s="67">
        <v>170000</v>
      </c>
      <c r="K851" s="68">
        <v>2295000</v>
      </c>
      <c r="L851" s="64" t="s">
        <v>17236</v>
      </c>
      <c r="M851" s="6">
        <v>46183</v>
      </c>
      <c r="N851" s="72"/>
      <c r="O851" s="32">
        <f>IF(Table1[[#This Row],[Phân loại]]="Tồn đầu kỳ",Table1[[#This Row],[Tổng giá trị]],0)</f>
        <v>0</v>
      </c>
      <c r="P851" s="7">
        <f>IF(Table1[[#This Row],[Số còn phải thu ĐK]]&lt;&gt;0,0,IF(Table1[[#This Row],[Phân loại]]="Bán hàng",Table1[[#This Row],[Tổng giá trị]],-Table1[[#This Row],[Tổng giá trị]]))</f>
        <v>2295000</v>
      </c>
      <c r="Q851" s="32">
        <f>IF(M851&lt;&gt;"",IF(O851&lt;&gt;0,O851,P851),0)</f>
        <v>2295000</v>
      </c>
      <c r="R851" s="7">
        <f>Table1[[#This Row],[Số còn phải thu ĐK]]+Table1[[#This Row],[Giá Trị HD sau CK]]-Table1[[#This Row],[Số tiền đã thu]]</f>
        <v>0</v>
      </c>
      <c r="S851" s="6">
        <f>IF(Table1[[#This Row],[Ngày hóa đơn]]&lt;&gt;"",Table1[[#This Row],[Ngày hóa đơn]],IF(Table1[[#This Row],[Ngày hạch toán]]&lt;&gt;"",Table1[[#This Row],[Ngày hạch toán]],""))</f>
        <v>46140</v>
      </c>
      <c r="T851" s="7"/>
      <c r="U851" s="6">
        <f>IF(Table1[[#This Row],[Ngày tính CN]]="","",S851+T851)</f>
        <v>46140</v>
      </c>
      <c r="V851" s="32">
        <f ca="1">IF(Table1[[#This Row],[Hạn thanh toán]]="","",IF((U851-NOW())&lt;0,0,(U851-NOW())))</f>
        <v>0</v>
      </c>
      <c r="W851" s="32"/>
      <c r="X851" s="32" t="str">
        <f ca="1">IF(OR(U851="",R851=0),"",IF((U851-NOW())&lt;0,-(U851-NOW()),0))</f>
        <v/>
      </c>
      <c r="Y851" s="2" t="str">
        <f>IF(R851=0,"Đã thanh toán",IF(X851="","",IF(X851&lt;=0,"Chưa đến hạn thanh toán",IF(X851&lt;=30,"Nợ quá hạn 30 ngày",IF(X851&lt;=60,"Nợ quá hạn từ 30 ngày đến 60 ngày",IF(X851&lt;=90,"Nợ quá hạn từ 60 ngày đến 90 ngày",IF(X851&lt;=120,"Nợ quá hạn từ 90 ngày đến 120 ngày","Nợ quá hạn hơn 120 ngày có khả năng mất thanh toán")))))))</f>
        <v>Đã thanh toán</v>
      </c>
      <c r="Z851" s="42">
        <f>IF(S851="","",S851)</f>
        <v>46140</v>
      </c>
      <c r="AA851" s="42">
        <f>IF(M851="","",M851)</f>
        <v>46183</v>
      </c>
      <c r="AD851" s="2" t="str">
        <f>VLOOKUP($A851,MA_KH!$A:$Q,MA_KH!O$1,0)</f>
        <v>MEGA</v>
      </c>
      <c r="AE851" s="2" t="str">
        <f>VLOOKUP($A851,MA_KH!$A:$Q,MA_KH!P$1,0)</f>
        <v>CÔNG TY TNHH MM MEGA MARKET (VIỆT NAM)</v>
      </c>
    </row>
    <row r="852" spans="1:31" ht="25.5" customHeight="1">
      <c r="A852" s="54" t="s">
        <v>16306</v>
      </c>
      <c r="B852" s="54" t="s">
        <v>7257</v>
      </c>
      <c r="C852" s="55">
        <v>46136</v>
      </c>
      <c r="D852" s="54" t="s">
        <v>18049</v>
      </c>
      <c r="E852" s="55">
        <v>46144</v>
      </c>
      <c r="F852" s="54" t="s">
        <v>18050</v>
      </c>
      <c r="G852" s="54" t="s">
        <v>18051</v>
      </c>
      <c r="H852" s="67">
        <v>4423440</v>
      </c>
      <c r="I852" s="63">
        <v>0</v>
      </c>
      <c r="J852" s="67">
        <v>353875</v>
      </c>
      <c r="K852" s="68">
        <v>4777315</v>
      </c>
      <c r="L852" s="64" t="s">
        <v>17236</v>
      </c>
      <c r="M852" s="6">
        <v>46183</v>
      </c>
      <c r="N852" s="72"/>
      <c r="O852" s="32">
        <f>IF(Table1[[#This Row],[Phân loại]]="Tồn đầu kỳ",Table1[[#This Row],[Tổng giá trị]],0)</f>
        <v>0</v>
      </c>
      <c r="P852" s="7">
        <f>IF(Table1[[#This Row],[Số còn phải thu ĐK]]&lt;&gt;0,0,IF(Table1[[#This Row],[Phân loại]]="Bán hàng",Table1[[#This Row],[Tổng giá trị]],-Table1[[#This Row],[Tổng giá trị]]))</f>
        <v>4777315</v>
      </c>
      <c r="Q852" s="32">
        <f>IF(M852&lt;&gt;"",IF(O852&lt;&gt;0,O852,P852),0)</f>
        <v>4777315</v>
      </c>
      <c r="R852" s="7">
        <f>Table1[[#This Row],[Số còn phải thu ĐK]]+Table1[[#This Row],[Giá Trị HD sau CK]]-Table1[[#This Row],[Số tiền đã thu]]</f>
        <v>0</v>
      </c>
      <c r="S852" s="6">
        <f>IF(Table1[[#This Row],[Ngày hóa đơn]]&lt;&gt;"",Table1[[#This Row],[Ngày hóa đơn]],IF(Table1[[#This Row],[Ngày hạch toán]]&lt;&gt;"",Table1[[#This Row],[Ngày hạch toán]],""))</f>
        <v>46144</v>
      </c>
      <c r="T852" s="7"/>
      <c r="U852" s="6">
        <f>IF(Table1[[#This Row],[Ngày tính CN]]="","",S852+T852)</f>
        <v>46144</v>
      </c>
      <c r="V852" s="32">
        <f ca="1">IF(Table1[[#This Row],[Hạn thanh toán]]="","",IF((U852-NOW())&lt;0,0,(U852-NOW())))</f>
        <v>0</v>
      </c>
      <c r="W852" s="32"/>
      <c r="X852" s="32" t="str">
        <f ca="1">IF(OR(U852="",R852=0),"",IF((U852-NOW())&lt;0,-(U852-NOW()),0))</f>
        <v/>
      </c>
      <c r="Y852" s="2" t="str">
        <f>IF(R852=0,"Đã thanh toán",IF(X852="","",IF(X852&lt;=0,"Chưa đến hạn thanh toán",IF(X852&lt;=30,"Nợ quá hạn 30 ngày",IF(X852&lt;=60,"Nợ quá hạn từ 30 ngày đến 60 ngày",IF(X852&lt;=90,"Nợ quá hạn từ 60 ngày đến 90 ngày",IF(X852&lt;=120,"Nợ quá hạn từ 90 ngày đến 120 ngày","Nợ quá hạn hơn 120 ngày có khả năng mất thanh toán")))))))</f>
        <v>Đã thanh toán</v>
      </c>
      <c r="Z852" s="42">
        <f>IF(S852="","",S852)</f>
        <v>46144</v>
      </c>
      <c r="AA852" s="42">
        <f>IF(M852="","",M852)</f>
        <v>46183</v>
      </c>
      <c r="AD852" s="2" t="str">
        <f>VLOOKUP($A852,MA_KH!$A:$Q,MA_KH!O$1,0)</f>
        <v>MEGA</v>
      </c>
      <c r="AE852" s="2" t="str">
        <f>VLOOKUP($A852,MA_KH!$A:$Q,MA_KH!P$1,0)</f>
        <v>CÔNG TY TNHH MM MEGA MARKET (VIỆT NAM)</v>
      </c>
    </row>
    <row r="853" spans="1:31" ht="25.5" customHeight="1">
      <c r="A853" s="58" t="s">
        <v>16299</v>
      </c>
      <c r="B853" s="58" t="s">
        <v>190</v>
      </c>
      <c r="C853" s="59">
        <v>46136</v>
      </c>
      <c r="D853" s="58" t="s">
        <v>18150</v>
      </c>
      <c r="E853" s="59">
        <v>46136</v>
      </c>
      <c r="F853" s="58" t="s">
        <v>18151</v>
      </c>
      <c r="G853" s="58" t="s">
        <v>17669</v>
      </c>
      <c r="H853" s="69">
        <v>3263790</v>
      </c>
      <c r="I853" s="63">
        <v>0</v>
      </c>
      <c r="J853" s="69">
        <v>261103</v>
      </c>
      <c r="K853" s="70">
        <v>3524893</v>
      </c>
      <c r="L853" s="71" t="s">
        <v>17238</v>
      </c>
      <c r="M853" s="6">
        <v>46153</v>
      </c>
      <c r="N853" s="72"/>
      <c r="O853" s="32">
        <f>IF(Table1[[#This Row],[Phân loại]]="Tồn đầu kỳ",Table1[[#This Row],[Tổng giá trị]],0)</f>
        <v>0</v>
      </c>
      <c r="P853" s="7">
        <f>IF(Table1[[#This Row],[Số còn phải thu ĐK]]&lt;&gt;0,0,IF(Table1[[#This Row],[Phân loại]]="Bán hàng",Table1[[#This Row],[Tổng giá trị]],-Table1[[#This Row],[Tổng giá trị]]))</f>
        <v>-3524893</v>
      </c>
      <c r="Q853" s="32">
        <f>IF(M853&lt;&gt;"",IF(O853&lt;&gt;0,O853,P853),0)</f>
        <v>-3524893</v>
      </c>
      <c r="R853" s="7">
        <f>Table1[[#This Row],[Số còn phải thu ĐK]]+Table1[[#This Row],[Giá Trị HD sau CK]]-Table1[[#This Row],[Số tiền đã thu]]</f>
        <v>0</v>
      </c>
      <c r="S853" s="6">
        <f>IF(Table1[[#This Row],[Ngày hóa đơn]]&lt;&gt;"",Table1[[#This Row],[Ngày hóa đơn]],IF(Table1[[#This Row],[Ngày hạch toán]]&lt;&gt;"",Table1[[#This Row],[Ngày hạch toán]],""))</f>
        <v>46136</v>
      </c>
      <c r="T853" s="7"/>
      <c r="U853" s="6">
        <f>IF(Table1[[#This Row],[Ngày tính CN]]="","",S853+T853)</f>
        <v>46136</v>
      </c>
      <c r="V853" s="32">
        <f ca="1">IF(Table1[[#This Row],[Hạn thanh toán]]="","",IF((U853-NOW())&lt;0,0,(U853-NOW())))</f>
        <v>0</v>
      </c>
      <c r="W853" s="32"/>
      <c r="X853" s="32" t="str">
        <f ca="1">IF(OR(U853="",R853=0),"",IF((U853-NOW())&lt;0,-(U853-NOW()),0))</f>
        <v/>
      </c>
      <c r="Y853" s="2" t="str">
        <f>IF(R853=0,"Đã thanh toán",IF(X853="","",IF(X853&lt;=0,"Chưa đến hạn thanh toán",IF(X853&lt;=30,"Nợ quá hạn 30 ngày",IF(X853&lt;=60,"Nợ quá hạn từ 30 ngày đến 60 ngày",IF(X853&lt;=90,"Nợ quá hạn từ 60 ngày đến 90 ngày",IF(X853&lt;=120,"Nợ quá hạn từ 90 ngày đến 120 ngày","Nợ quá hạn hơn 120 ngày có khả năng mất thanh toán")))))))</f>
        <v>Đã thanh toán</v>
      </c>
      <c r="Z853" s="42">
        <f>IF(S853="","",S853)</f>
        <v>46136</v>
      </c>
      <c r="AA853" s="42">
        <f>IF(M853="","",M853)</f>
        <v>46153</v>
      </c>
      <c r="AD853" s="2" t="str">
        <f>VLOOKUP($A853,MA_KH!$A:$Q,MA_KH!O$1,0)</f>
        <v>MEGA</v>
      </c>
      <c r="AE853" s="2" t="str">
        <f>VLOOKUP($A853,MA_KH!$A:$Q,MA_KH!P$1,0)</f>
        <v>CÔNG TY TNHH MM MEGA MARKET (VIỆT NAM)</v>
      </c>
    </row>
    <row r="854" spans="1:31" ht="25.5" customHeight="1">
      <c r="A854" s="54" t="s">
        <v>16307</v>
      </c>
      <c r="B854" s="54" t="s">
        <v>202</v>
      </c>
      <c r="C854" s="55">
        <v>46139</v>
      </c>
      <c r="D854" s="54" t="s">
        <v>18052</v>
      </c>
      <c r="E854" s="55">
        <v>46140</v>
      </c>
      <c r="F854" s="54" t="s">
        <v>18053</v>
      </c>
      <c r="G854" s="54" t="s">
        <v>18054</v>
      </c>
      <c r="H854" s="67">
        <v>1116060</v>
      </c>
      <c r="I854" s="63">
        <v>0</v>
      </c>
      <c r="J854" s="67">
        <v>89285</v>
      </c>
      <c r="K854" s="68">
        <v>1205345</v>
      </c>
      <c r="L854" s="64" t="s">
        <v>17236</v>
      </c>
      <c r="M854" s="6">
        <v>46183</v>
      </c>
      <c r="N854" s="72"/>
      <c r="O854" s="32">
        <f>IF(Table1[[#This Row],[Phân loại]]="Tồn đầu kỳ",Table1[[#This Row],[Tổng giá trị]],0)</f>
        <v>0</v>
      </c>
      <c r="P854" s="7">
        <f>IF(Table1[[#This Row],[Số còn phải thu ĐK]]&lt;&gt;0,0,IF(Table1[[#This Row],[Phân loại]]="Bán hàng",Table1[[#This Row],[Tổng giá trị]],-Table1[[#This Row],[Tổng giá trị]]))</f>
        <v>1205345</v>
      </c>
      <c r="Q854" s="32">
        <f>IF(M854&lt;&gt;"",IF(O854&lt;&gt;0,O854,P854),0)</f>
        <v>1205345</v>
      </c>
      <c r="R854" s="7">
        <f>Table1[[#This Row],[Số còn phải thu ĐK]]+Table1[[#This Row],[Giá Trị HD sau CK]]-Table1[[#This Row],[Số tiền đã thu]]</f>
        <v>0</v>
      </c>
      <c r="S854" s="6">
        <f>IF(Table1[[#This Row],[Ngày hóa đơn]]&lt;&gt;"",Table1[[#This Row],[Ngày hóa đơn]],IF(Table1[[#This Row],[Ngày hạch toán]]&lt;&gt;"",Table1[[#This Row],[Ngày hạch toán]],""))</f>
        <v>46140</v>
      </c>
      <c r="T854" s="7"/>
      <c r="U854" s="6">
        <f>IF(Table1[[#This Row],[Ngày tính CN]]="","",S854+T854)</f>
        <v>46140</v>
      </c>
      <c r="V854" s="32">
        <f ca="1">IF(Table1[[#This Row],[Hạn thanh toán]]="","",IF((U854-NOW())&lt;0,0,(U854-NOW())))</f>
        <v>0</v>
      </c>
      <c r="W854" s="32"/>
      <c r="X854" s="32" t="str">
        <f ca="1">IF(OR(U854="",R854=0),"",IF((U854-NOW())&lt;0,-(U854-NOW()),0))</f>
        <v/>
      </c>
      <c r="Y854" s="2" t="str">
        <f>IF(R854=0,"Đã thanh toán",IF(X854="","",IF(X854&lt;=0,"Chưa đến hạn thanh toán",IF(X854&lt;=30,"Nợ quá hạn 30 ngày",IF(X854&lt;=60,"Nợ quá hạn từ 30 ngày đến 60 ngày",IF(X854&lt;=90,"Nợ quá hạn từ 60 ngày đến 90 ngày",IF(X854&lt;=120,"Nợ quá hạn từ 90 ngày đến 120 ngày","Nợ quá hạn hơn 120 ngày có khả năng mất thanh toán")))))))</f>
        <v>Đã thanh toán</v>
      </c>
      <c r="Z854" s="42">
        <f>IF(S854="","",S854)</f>
        <v>46140</v>
      </c>
      <c r="AA854" s="42">
        <f>IF(M854="","",M854)</f>
        <v>46183</v>
      </c>
      <c r="AD854" s="2" t="str">
        <f>VLOOKUP($A854,MA_KH!$A:$Q,MA_KH!O$1,0)</f>
        <v>MEGA</v>
      </c>
      <c r="AE854" s="2" t="str">
        <f>VLOOKUP($A854,MA_KH!$A:$Q,MA_KH!P$1,0)</f>
        <v>CÔNG TY TNHH MM MEGA MARKET (VIỆT NAM)</v>
      </c>
    </row>
    <row r="855" spans="1:31" ht="25.5" customHeight="1">
      <c r="A855" s="58" t="s">
        <v>16291</v>
      </c>
      <c r="B855" s="58" t="s">
        <v>200</v>
      </c>
      <c r="C855" s="59">
        <v>46139</v>
      </c>
      <c r="D855" s="58" t="s">
        <v>18055</v>
      </c>
      <c r="E855" s="59">
        <v>46140</v>
      </c>
      <c r="F855" s="58" t="s">
        <v>18056</v>
      </c>
      <c r="G855" s="58" t="s">
        <v>18057</v>
      </c>
      <c r="H855" s="69">
        <v>1513185</v>
      </c>
      <c r="I855" s="63">
        <v>0</v>
      </c>
      <c r="J855" s="69">
        <v>121055</v>
      </c>
      <c r="K855" s="70">
        <v>1634240</v>
      </c>
      <c r="L855" s="64" t="s">
        <v>17236</v>
      </c>
      <c r="M855" s="6">
        <v>46183</v>
      </c>
      <c r="N855" s="72"/>
      <c r="O855" s="32">
        <f>IF(Table1[[#This Row],[Phân loại]]="Tồn đầu kỳ",Table1[[#This Row],[Tổng giá trị]],0)</f>
        <v>0</v>
      </c>
      <c r="P855" s="7">
        <f>IF(Table1[[#This Row],[Số còn phải thu ĐK]]&lt;&gt;0,0,IF(Table1[[#This Row],[Phân loại]]="Bán hàng",Table1[[#This Row],[Tổng giá trị]],-Table1[[#This Row],[Tổng giá trị]]))</f>
        <v>1634240</v>
      </c>
      <c r="Q855" s="32">
        <f>IF(M855&lt;&gt;"",IF(O855&lt;&gt;0,O855,P855),0)</f>
        <v>1634240</v>
      </c>
      <c r="R855" s="7">
        <f>Table1[[#This Row],[Số còn phải thu ĐK]]+Table1[[#This Row],[Giá Trị HD sau CK]]-Table1[[#This Row],[Số tiền đã thu]]</f>
        <v>0</v>
      </c>
      <c r="S855" s="6">
        <f>IF(Table1[[#This Row],[Ngày hóa đơn]]&lt;&gt;"",Table1[[#This Row],[Ngày hóa đơn]],IF(Table1[[#This Row],[Ngày hạch toán]]&lt;&gt;"",Table1[[#This Row],[Ngày hạch toán]],""))</f>
        <v>46140</v>
      </c>
      <c r="T855" s="7"/>
      <c r="U855" s="6">
        <f>IF(Table1[[#This Row],[Ngày tính CN]]="","",S855+T855)</f>
        <v>46140</v>
      </c>
      <c r="V855" s="32">
        <f ca="1">IF(Table1[[#This Row],[Hạn thanh toán]]="","",IF((U855-NOW())&lt;0,0,(U855-NOW())))</f>
        <v>0</v>
      </c>
      <c r="W855" s="32"/>
      <c r="X855" s="32" t="str">
        <f ca="1">IF(OR(U855="",R855=0),"",IF((U855-NOW())&lt;0,-(U855-NOW()),0))</f>
        <v/>
      </c>
      <c r="Y855" s="2" t="str">
        <f>IF(R855=0,"Đã thanh toán",IF(X855="","",IF(X855&lt;=0,"Chưa đến hạn thanh toán",IF(X855&lt;=30,"Nợ quá hạn 30 ngày",IF(X855&lt;=60,"Nợ quá hạn từ 30 ngày đến 60 ngày",IF(X855&lt;=90,"Nợ quá hạn từ 60 ngày đến 90 ngày",IF(X855&lt;=120,"Nợ quá hạn từ 90 ngày đến 120 ngày","Nợ quá hạn hơn 120 ngày có khả năng mất thanh toán")))))))</f>
        <v>Đã thanh toán</v>
      </c>
      <c r="Z855" s="42">
        <f>IF(S855="","",S855)</f>
        <v>46140</v>
      </c>
      <c r="AA855" s="42">
        <f>IF(M855="","",M855)</f>
        <v>46183</v>
      </c>
      <c r="AD855" s="2" t="str">
        <f>VLOOKUP($A855,MA_KH!$A:$Q,MA_KH!O$1,0)</f>
        <v>MEGA</v>
      </c>
      <c r="AE855" s="2" t="str">
        <f>VLOOKUP($A855,MA_KH!$A:$Q,MA_KH!P$1,0)</f>
        <v>CÔNG TY TNHH MM MEGA MARKET (VIỆT NAM)</v>
      </c>
    </row>
    <row r="856" spans="1:31" ht="25.5" customHeight="1">
      <c r="A856" s="54" t="s">
        <v>16305</v>
      </c>
      <c r="B856" s="54" t="s">
        <v>7247</v>
      </c>
      <c r="C856" s="55">
        <v>46139</v>
      </c>
      <c r="D856" s="54" t="s">
        <v>18058</v>
      </c>
      <c r="E856" s="55">
        <v>46144</v>
      </c>
      <c r="F856" s="54" t="s">
        <v>18059</v>
      </c>
      <c r="G856" s="54" t="s">
        <v>18060</v>
      </c>
      <c r="H856" s="67">
        <v>3813780</v>
      </c>
      <c r="I856" s="63">
        <v>0</v>
      </c>
      <c r="J856" s="67">
        <v>305102</v>
      </c>
      <c r="K856" s="68">
        <v>4118882</v>
      </c>
      <c r="L856" s="64" t="s">
        <v>17236</v>
      </c>
      <c r="M856" s="6">
        <v>46183</v>
      </c>
      <c r="N856" s="72"/>
      <c r="O856" s="32">
        <f>IF(Table1[[#This Row],[Phân loại]]="Tồn đầu kỳ",Table1[[#This Row],[Tổng giá trị]],0)</f>
        <v>0</v>
      </c>
      <c r="P856" s="7">
        <f>IF(Table1[[#This Row],[Số còn phải thu ĐK]]&lt;&gt;0,0,IF(Table1[[#This Row],[Phân loại]]="Bán hàng",Table1[[#This Row],[Tổng giá trị]],-Table1[[#This Row],[Tổng giá trị]]))</f>
        <v>4118882</v>
      </c>
      <c r="Q856" s="32">
        <f>IF(M856&lt;&gt;"",IF(O856&lt;&gt;0,O856,P856),0)</f>
        <v>4118882</v>
      </c>
      <c r="R856" s="7">
        <f>Table1[[#This Row],[Số còn phải thu ĐK]]+Table1[[#This Row],[Giá Trị HD sau CK]]-Table1[[#This Row],[Số tiền đã thu]]</f>
        <v>0</v>
      </c>
      <c r="S856" s="6">
        <f>IF(Table1[[#This Row],[Ngày hóa đơn]]&lt;&gt;"",Table1[[#This Row],[Ngày hóa đơn]],IF(Table1[[#This Row],[Ngày hạch toán]]&lt;&gt;"",Table1[[#This Row],[Ngày hạch toán]],""))</f>
        <v>46144</v>
      </c>
      <c r="T856" s="7"/>
      <c r="U856" s="6">
        <f>IF(Table1[[#This Row],[Ngày tính CN]]="","",S856+T856)</f>
        <v>46144</v>
      </c>
      <c r="V856" s="32">
        <f ca="1">IF(Table1[[#This Row],[Hạn thanh toán]]="","",IF((U856-NOW())&lt;0,0,(U856-NOW())))</f>
        <v>0</v>
      </c>
      <c r="W856" s="32"/>
      <c r="X856" s="32" t="str">
        <f ca="1">IF(OR(U856="",R856=0),"",IF((U856-NOW())&lt;0,-(U856-NOW()),0))</f>
        <v/>
      </c>
      <c r="Y856" s="2" t="str">
        <f>IF(R856=0,"Đã thanh toán",IF(X856="","",IF(X856&lt;=0,"Chưa đến hạn thanh toán",IF(X856&lt;=30,"Nợ quá hạn 30 ngày",IF(X856&lt;=60,"Nợ quá hạn từ 30 ngày đến 60 ngày",IF(X856&lt;=90,"Nợ quá hạn từ 60 ngày đến 90 ngày",IF(X856&lt;=120,"Nợ quá hạn từ 90 ngày đến 120 ngày","Nợ quá hạn hơn 120 ngày có khả năng mất thanh toán")))))))</f>
        <v>Đã thanh toán</v>
      </c>
      <c r="Z856" s="42">
        <f>IF(S856="","",S856)</f>
        <v>46144</v>
      </c>
      <c r="AA856" s="42">
        <f>IF(M856="","",M856)</f>
        <v>46183</v>
      </c>
      <c r="AD856" s="2" t="str">
        <f>VLOOKUP($A856,MA_KH!$A:$Q,MA_KH!O$1,0)</f>
        <v>MEGA</v>
      </c>
      <c r="AE856" s="2" t="str">
        <f>VLOOKUP($A856,MA_KH!$A:$Q,MA_KH!P$1,0)</f>
        <v>CÔNG TY TNHH MM MEGA MARKET (VIỆT NAM)</v>
      </c>
    </row>
    <row r="857" spans="1:31" ht="25.5" customHeight="1">
      <c r="A857" s="58" t="s">
        <v>16305</v>
      </c>
      <c r="B857" s="58" t="s">
        <v>7247</v>
      </c>
      <c r="C857" s="59">
        <v>46139</v>
      </c>
      <c r="D857" s="58" t="s">
        <v>18061</v>
      </c>
      <c r="E857" s="59">
        <v>46144</v>
      </c>
      <c r="F857" s="58" t="s">
        <v>18062</v>
      </c>
      <c r="G857" s="58" t="s">
        <v>18063</v>
      </c>
      <c r="H857" s="69">
        <v>712500</v>
      </c>
      <c r="I857" s="63">
        <v>0</v>
      </c>
      <c r="J857" s="69">
        <v>57000</v>
      </c>
      <c r="K857" s="70">
        <v>769500</v>
      </c>
      <c r="L857" s="64" t="s">
        <v>17236</v>
      </c>
      <c r="M857" s="6">
        <v>46183</v>
      </c>
      <c r="N857" s="72"/>
      <c r="O857" s="32">
        <f>IF(Table1[[#This Row],[Phân loại]]="Tồn đầu kỳ",Table1[[#This Row],[Tổng giá trị]],0)</f>
        <v>0</v>
      </c>
      <c r="P857" s="7">
        <f>IF(Table1[[#This Row],[Số còn phải thu ĐK]]&lt;&gt;0,0,IF(Table1[[#This Row],[Phân loại]]="Bán hàng",Table1[[#This Row],[Tổng giá trị]],-Table1[[#This Row],[Tổng giá trị]]))</f>
        <v>769500</v>
      </c>
      <c r="Q857" s="32">
        <f>IF(M857&lt;&gt;"",IF(O857&lt;&gt;0,O857,P857),0)</f>
        <v>769500</v>
      </c>
      <c r="R857" s="7">
        <f>Table1[[#This Row],[Số còn phải thu ĐK]]+Table1[[#This Row],[Giá Trị HD sau CK]]-Table1[[#This Row],[Số tiền đã thu]]</f>
        <v>0</v>
      </c>
      <c r="S857" s="6">
        <f>IF(Table1[[#This Row],[Ngày hóa đơn]]&lt;&gt;"",Table1[[#This Row],[Ngày hóa đơn]],IF(Table1[[#This Row],[Ngày hạch toán]]&lt;&gt;"",Table1[[#This Row],[Ngày hạch toán]],""))</f>
        <v>46144</v>
      </c>
      <c r="T857" s="7"/>
      <c r="U857" s="6">
        <f>IF(Table1[[#This Row],[Ngày tính CN]]="","",S857+T857)</f>
        <v>46144</v>
      </c>
      <c r="V857" s="32">
        <f ca="1">IF(Table1[[#This Row],[Hạn thanh toán]]="","",IF((U857-NOW())&lt;0,0,(U857-NOW())))</f>
        <v>0</v>
      </c>
      <c r="W857" s="32"/>
      <c r="X857" s="32" t="str">
        <f ca="1">IF(OR(U857="",R857=0),"",IF((U857-NOW())&lt;0,-(U857-NOW()),0))</f>
        <v/>
      </c>
      <c r="Y857" s="2" t="str">
        <f>IF(R857=0,"Đã thanh toán",IF(X857="","",IF(X857&lt;=0,"Chưa đến hạn thanh toán",IF(X857&lt;=30,"Nợ quá hạn 30 ngày",IF(X857&lt;=60,"Nợ quá hạn từ 30 ngày đến 60 ngày",IF(X857&lt;=90,"Nợ quá hạn từ 60 ngày đến 90 ngày",IF(X857&lt;=120,"Nợ quá hạn từ 90 ngày đến 120 ngày","Nợ quá hạn hơn 120 ngày có khả năng mất thanh toán")))))))</f>
        <v>Đã thanh toán</v>
      </c>
      <c r="Z857" s="42">
        <f>IF(S857="","",S857)</f>
        <v>46144</v>
      </c>
      <c r="AA857" s="42">
        <f>IF(M857="","",M857)</f>
        <v>46183</v>
      </c>
      <c r="AD857" s="2" t="str">
        <f>VLOOKUP($A857,MA_KH!$A:$Q,MA_KH!O$1,0)</f>
        <v>MEGA</v>
      </c>
      <c r="AE857" s="2" t="str">
        <f>VLOOKUP($A857,MA_KH!$A:$Q,MA_KH!P$1,0)</f>
        <v>CÔNG TY TNHH MM MEGA MARKET (VIỆT NAM)</v>
      </c>
    </row>
    <row r="858" spans="1:31" ht="25.5" customHeight="1">
      <c r="A858" s="58" t="s">
        <v>16305</v>
      </c>
      <c r="B858" s="58" t="s">
        <v>7247</v>
      </c>
      <c r="C858" s="59">
        <v>46139</v>
      </c>
      <c r="D858" s="58" t="s">
        <v>18064</v>
      </c>
      <c r="E858" s="59">
        <v>46144</v>
      </c>
      <c r="F858" s="58" t="s">
        <v>18065</v>
      </c>
      <c r="G858" s="58" t="s">
        <v>18066</v>
      </c>
      <c r="H858" s="69">
        <v>3498330</v>
      </c>
      <c r="I858" s="63">
        <v>0</v>
      </c>
      <c r="J858" s="69">
        <v>279866</v>
      </c>
      <c r="K858" s="70">
        <v>3778196</v>
      </c>
      <c r="L858" s="64" t="s">
        <v>17236</v>
      </c>
      <c r="M858" s="6">
        <v>46183</v>
      </c>
      <c r="N858" s="72"/>
      <c r="O858" s="32">
        <f>IF(Table1[[#This Row],[Phân loại]]="Tồn đầu kỳ",Table1[[#This Row],[Tổng giá trị]],0)</f>
        <v>0</v>
      </c>
      <c r="P858" s="7">
        <f>IF(Table1[[#This Row],[Số còn phải thu ĐK]]&lt;&gt;0,0,IF(Table1[[#This Row],[Phân loại]]="Bán hàng",Table1[[#This Row],[Tổng giá trị]],-Table1[[#This Row],[Tổng giá trị]]))</f>
        <v>3778196</v>
      </c>
      <c r="Q858" s="32">
        <f>IF(M858&lt;&gt;"",IF(O858&lt;&gt;0,O858,P858),0)</f>
        <v>3778196</v>
      </c>
      <c r="R858" s="7">
        <f>Table1[[#This Row],[Số còn phải thu ĐK]]+Table1[[#This Row],[Giá Trị HD sau CK]]-Table1[[#This Row],[Số tiền đã thu]]</f>
        <v>0</v>
      </c>
      <c r="S858" s="6">
        <f>IF(Table1[[#This Row],[Ngày hóa đơn]]&lt;&gt;"",Table1[[#This Row],[Ngày hóa đơn]],IF(Table1[[#This Row],[Ngày hạch toán]]&lt;&gt;"",Table1[[#This Row],[Ngày hạch toán]],""))</f>
        <v>46144</v>
      </c>
      <c r="T858" s="7"/>
      <c r="U858" s="6">
        <f>IF(Table1[[#This Row],[Ngày tính CN]]="","",S858+T858)</f>
        <v>46144</v>
      </c>
      <c r="V858" s="32">
        <f ca="1">IF(Table1[[#This Row],[Hạn thanh toán]]="","",IF((U858-NOW())&lt;0,0,(U858-NOW())))</f>
        <v>0</v>
      </c>
      <c r="W858" s="32"/>
      <c r="X858" s="32" t="str">
        <f ca="1">IF(OR(U858="",R858=0),"",IF((U858-NOW())&lt;0,-(U858-NOW()),0))</f>
        <v/>
      </c>
      <c r="Y858" s="2" t="str">
        <f>IF(R858=0,"Đã thanh toán",IF(X858="","",IF(X858&lt;=0,"Chưa đến hạn thanh toán",IF(X858&lt;=30,"Nợ quá hạn 30 ngày",IF(X858&lt;=60,"Nợ quá hạn từ 30 ngày đến 60 ngày",IF(X858&lt;=90,"Nợ quá hạn từ 60 ngày đến 90 ngày",IF(X858&lt;=120,"Nợ quá hạn từ 90 ngày đến 120 ngày","Nợ quá hạn hơn 120 ngày có khả năng mất thanh toán")))))))</f>
        <v>Đã thanh toán</v>
      </c>
      <c r="Z858" s="42">
        <f>IF(S858="","",S858)</f>
        <v>46144</v>
      </c>
      <c r="AA858" s="42">
        <f>IF(M858="","",M858)</f>
        <v>46183</v>
      </c>
      <c r="AD858" s="2" t="str">
        <f>VLOOKUP($A858,MA_KH!$A:$Q,MA_KH!O$1,0)</f>
        <v>MEGA</v>
      </c>
      <c r="AE858" s="2" t="str">
        <f>VLOOKUP($A858,MA_KH!$A:$Q,MA_KH!P$1,0)</f>
        <v>CÔNG TY TNHH MM MEGA MARKET (VIỆT NAM)</v>
      </c>
    </row>
    <row r="859" spans="1:31" ht="25.5" customHeight="1">
      <c r="A859" s="54" t="s">
        <v>16294</v>
      </c>
      <c r="B859" s="54" t="s">
        <v>259</v>
      </c>
      <c r="C859" s="55">
        <v>46140</v>
      </c>
      <c r="D859" s="54" t="s">
        <v>18067</v>
      </c>
      <c r="E859" s="55">
        <v>46141</v>
      </c>
      <c r="F859" s="54" t="s">
        <v>18068</v>
      </c>
      <c r="G859" s="54" t="s">
        <v>18069</v>
      </c>
      <c r="H859" s="67">
        <v>1166110</v>
      </c>
      <c r="I859" s="63">
        <v>0</v>
      </c>
      <c r="J859" s="67">
        <v>93289</v>
      </c>
      <c r="K859" s="68">
        <v>1259399</v>
      </c>
      <c r="L859" s="64" t="s">
        <v>17236</v>
      </c>
      <c r="N859" s="72"/>
      <c r="O859" s="32">
        <f>IF(Table1[[#This Row],[Phân loại]]="Tồn đầu kỳ",Table1[[#This Row],[Tổng giá trị]],0)</f>
        <v>0</v>
      </c>
      <c r="P859" s="7">
        <f>IF(Table1[[#This Row],[Số còn phải thu ĐK]]&lt;&gt;0,0,IF(Table1[[#This Row],[Phân loại]]="Bán hàng",Table1[[#This Row],[Tổng giá trị]],-Table1[[#This Row],[Tổng giá trị]]))</f>
        <v>1259399</v>
      </c>
      <c r="Q859" s="32">
        <f>IF(M859&lt;&gt;"",IF(O859&lt;&gt;0,O859,P859),0)</f>
        <v>0</v>
      </c>
      <c r="R859" s="7">
        <f>Table1[[#This Row],[Số còn phải thu ĐK]]+Table1[[#This Row],[Giá Trị HD sau CK]]-Table1[[#This Row],[Số tiền đã thu]]</f>
        <v>1259399</v>
      </c>
      <c r="S859" s="6">
        <f>IF(Table1[[#This Row],[Ngày hóa đơn]]&lt;&gt;"",Table1[[#This Row],[Ngày hóa đơn]],IF(Table1[[#This Row],[Ngày hạch toán]]&lt;&gt;"",Table1[[#This Row],[Ngày hạch toán]],""))</f>
        <v>46141</v>
      </c>
      <c r="T859" s="7"/>
      <c r="U859" s="6">
        <f>IF(Table1[[#This Row],[Ngày tính CN]]="","",S859+T859)</f>
        <v>46141</v>
      </c>
      <c r="V859" s="32">
        <f ca="1">IF(Table1[[#This Row],[Hạn thanh toán]]="","",IF((U859-NOW())&lt;0,0,(U859-NOW())))</f>
        <v>0</v>
      </c>
      <c r="W859" s="32"/>
      <c r="X859" s="32">
        <f ca="1">IF(OR(U859="",R859=0),"",IF((U859-NOW())&lt;0,-(U859-NOW()),0))</f>
        <v>86.96461631944112</v>
      </c>
      <c r="Y859" s="2" t="str">
        <f ca="1">IF(R859=0,"Đã thanh toán",IF(X859="","",IF(X859&lt;=0,"Chưa đến hạn thanh toán",IF(X859&lt;=30,"Nợ quá hạn 30 ngày",IF(X859&lt;=60,"Nợ quá hạn từ 30 ngày đến 60 ngày",IF(X859&lt;=90,"Nợ quá hạn từ 60 ngày đến 90 ngày",IF(X859&lt;=120,"Nợ quá hạn từ 90 ngày đến 120 ngày","Nợ quá hạn hơn 120 ngày có khả năng mất thanh toán")))))))</f>
        <v>Nợ quá hạn từ 60 ngày đến 90 ngày</v>
      </c>
      <c r="Z859" s="42">
        <f>IF(S859="","",S859)</f>
        <v>46141</v>
      </c>
      <c r="AA859" s="42" t="str">
        <f>IF(M859="","",M859)</f>
        <v/>
      </c>
      <c r="AD859" s="2" t="str">
        <f>VLOOKUP($A859,MA_KH!$A:$Q,MA_KH!O$1,0)</f>
        <v>MEGA</v>
      </c>
      <c r="AE859" s="2" t="str">
        <f>VLOOKUP($A859,MA_KH!$A:$Q,MA_KH!P$1,0)</f>
        <v>CÔNG TY TNHH MM MEGA MARKET (VIỆT NAM)</v>
      </c>
    </row>
    <row r="860" spans="1:31" ht="25.5" customHeight="1">
      <c r="A860" s="54" t="s">
        <v>16294</v>
      </c>
      <c r="B860" s="54" t="s">
        <v>259</v>
      </c>
      <c r="C860" s="55">
        <v>46140</v>
      </c>
      <c r="D860" s="54" t="s">
        <v>18070</v>
      </c>
      <c r="E860" s="55">
        <v>46141</v>
      </c>
      <c r="F860" s="54" t="s">
        <v>18071</v>
      </c>
      <c r="G860" s="54" t="s">
        <v>18072</v>
      </c>
      <c r="H860" s="67">
        <v>883220</v>
      </c>
      <c r="I860" s="63">
        <v>0</v>
      </c>
      <c r="J860" s="67">
        <v>70658</v>
      </c>
      <c r="K860" s="68">
        <v>953878</v>
      </c>
      <c r="L860" s="64" t="s">
        <v>17236</v>
      </c>
      <c r="N860" s="72"/>
      <c r="O860" s="32">
        <f>IF(Table1[[#This Row],[Phân loại]]="Tồn đầu kỳ",Table1[[#This Row],[Tổng giá trị]],0)</f>
        <v>0</v>
      </c>
      <c r="P860" s="7">
        <f>IF(Table1[[#This Row],[Số còn phải thu ĐK]]&lt;&gt;0,0,IF(Table1[[#This Row],[Phân loại]]="Bán hàng",Table1[[#This Row],[Tổng giá trị]],-Table1[[#This Row],[Tổng giá trị]]))</f>
        <v>953878</v>
      </c>
      <c r="Q860" s="32">
        <f>IF(M860&lt;&gt;"",IF(O860&lt;&gt;0,O860,P860),0)</f>
        <v>0</v>
      </c>
      <c r="R860" s="7">
        <f>Table1[[#This Row],[Số còn phải thu ĐK]]+Table1[[#This Row],[Giá Trị HD sau CK]]-Table1[[#This Row],[Số tiền đã thu]]</f>
        <v>953878</v>
      </c>
      <c r="S860" s="6">
        <f>IF(Table1[[#This Row],[Ngày hóa đơn]]&lt;&gt;"",Table1[[#This Row],[Ngày hóa đơn]],IF(Table1[[#This Row],[Ngày hạch toán]]&lt;&gt;"",Table1[[#This Row],[Ngày hạch toán]],""))</f>
        <v>46141</v>
      </c>
      <c r="T860" s="7"/>
      <c r="U860" s="6">
        <f>IF(Table1[[#This Row],[Ngày tính CN]]="","",S860+T860)</f>
        <v>46141</v>
      </c>
      <c r="V860" s="32">
        <f ca="1">IF(Table1[[#This Row],[Hạn thanh toán]]="","",IF((U860-NOW())&lt;0,0,(U860-NOW())))</f>
        <v>0</v>
      </c>
      <c r="W860" s="32"/>
      <c r="X860" s="32">
        <f ca="1">IF(OR(U860="",R860=0),"",IF((U860-NOW())&lt;0,-(U860-NOW()),0))</f>
        <v>86.964616203702462</v>
      </c>
      <c r="Y860" s="2" t="str">
        <f ca="1">IF(R860=0,"Đã thanh toán",IF(X860="","",IF(X860&lt;=0,"Chưa đến hạn thanh toán",IF(X860&lt;=30,"Nợ quá hạn 30 ngày",IF(X860&lt;=60,"Nợ quá hạn từ 30 ngày đến 60 ngày",IF(X860&lt;=90,"Nợ quá hạn từ 60 ngày đến 90 ngày",IF(X860&lt;=120,"Nợ quá hạn từ 90 ngày đến 120 ngày","Nợ quá hạn hơn 120 ngày có khả năng mất thanh toán")))))))</f>
        <v>Nợ quá hạn từ 60 ngày đến 90 ngày</v>
      </c>
      <c r="Z860" s="42">
        <f>IF(S860="","",S860)</f>
        <v>46141</v>
      </c>
      <c r="AA860" s="42" t="str">
        <f>IF(M860="","",M860)</f>
        <v/>
      </c>
      <c r="AD860" s="2" t="str">
        <f>VLOOKUP($A860,MA_KH!$A:$Q,MA_KH!O$1,0)</f>
        <v>MEGA</v>
      </c>
      <c r="AE860" s="2" t="str">
        <f>VLOOKUP($A860,MA_KH!$A:$Q,MA_KH!P$1,0)</f>
        <v>CÔNG TY TNHH MM MEGA MARKET (VIỆT NAM)</v>
      </c>
    </row>
    <row r="861" spans="1:31" ht="25.5" customHeight="1">
      <c r="A861" s="58" t="s">
        <v>16304</v>
      </c>
      <c r="B861" s="58" t="s">
        <v>7254</v>
      </c>
      <c r="C861" s="59">
        <v>46140</v>
      </c>
      <c r="D861" s="58" t="s">
        <v>18073</v>
      </c>
      <c r="E861" s="59">
        <v>46150</v>
      </c>
      <c r="F861" s="58" t="s">
        <v>18074</v>
      </c>
      <c r="G861" s="58" t="s">
        <v>18075</v>
      </c>
      <c r="H861" s="69">
        <v>1292380</v>
      </c>
      <c r="I861" s="63">
        <v>0</v>
      </c>
      <c r="J861" s="69">
        <v>103390</v>
      </c>
      <c r="K861" s="70">
        <v>1395770</v>
      </c>
      <c r="L861" s="64" t="s">
        <v>17236</v>
      </c>
      <c r="M861" s="6">
        <v>46183</v>
      </c>
      <c r="N861" s="72"/>
      <c r="O861" s="32">
        <f>IF(Table1[[#This Row],[Phân loại]]="Tồn đầu kỳ",Table1[[#This Row],[Tổng giá trị]],0)</f>
        <v>0</v>
      </c>
      <c r="P861" s="7">
        <f>IF(Table1[[#This Row],[Số còn phải thu ĐK]]&lt;&gt;0,0,IF(Table1[[#This Row],[Phân loại]]="Bán hàng",Table1[[#This Row],[Tổng giá trị]],-Table1[[#This Row],[Tổng giá trị]]))</f>
        <v>1395770</v>
      </c>
      <c r="Q861" s="32">
        <f>IF(M861&lt;&gt;"",IF(O861&lt;&gt;0,O861,P861),0)</f>
        <v>1395770</v>
      </c>
      <c r="R861" s="7">
        <f>Table1[[#This Row],[Số còn phải thu ĐK]]+Table1[[#This Row],[Giá Trị HD sau CK]]-Table1[[#This Row],[Số tiền đã thu]]</f>
        <v>0</v>
      </c>
      <c r="S861" s="6">
        <f>IF(Table1[[#This Row],[Ngày hóa đơn]]&lt;&gt;"",Table1[[#This Row],[Ngày hóa đơn]],IF(Table1[[#This Row],[Ngày hạch toán]]&lt;&gt;"",Table1[[#This Row],[Ngày hạch toán]],""))</f>
        <v>46150</v>
      </c>
      <c r="T861" s="7"/>
      <c r="U861" s="6">
        <f>IF(Table1[[#This Row],[Ngày tính CN]]="","",S861+T861)</f>
        <v>46150</v>
      </c>
      <c r="V861" s="32">
        <f ca="1">IF(Table1[[#This Row],[Hạn thanh toán]]="","",IF((U861-NOW())&lt;0,0,(U861-NOW())))</f>
        <v>0</v>
      </c>
      <c r="W861" s="32"/>
      <c r="X861" s="32" t="str">
        <f ca="1">IF(OR(U861="",R861=0),"",IF((U861-NOW())&lt;0,-(U861-NOW()),0))</f>
        <v/>
      </c>
      <c r="Y861" s="2" t="str">
        <f>IF(R861=0,"Đã thanh toán",IF(X861="","",IF(X861&lt;=0,"Chưa đến hạn thanh toán",IF(X861&lt;=30,"Nợ quá hạn 30 ngày",IF(X861&lt;=60,"Nợ quá hạn từ 30 ngày đến 60 ngày",IF(X861&lt;=90,"Nợ quá hạn từ 60 ngày đến 90 ngày",IF(X861&lt;=120,"Nợ quá hạn từ 90 ngày đến 120 ngày","Nợ quá hạn hơn 120 ngày có khả năng mất thanh toán")))))))</f>
        <v>Đã thanh toán</v>
      </c>
      <c r="Z861" s="42">
        <f>IF(S861="","",S861)</f>
        <v>46150</v>
      </c>
      <c r="AA861" s="42">
        <f>IF(M861="","",M861)</f>
        <v>46183</v>
      </c>
      <c r="AD861" s="2" t="str">
        <f>VLOOKUP($A861,MA_KH!$A:$Q,MA_KH!O$1,0)</f>
        <v>MEGA</v>
      </c>
      <c r="AE861" s="2" t="str">
        <f>VLOOKUP($A861,MA_KH!$A:$Q,MA_KH!P$1,0)</f>
        <v>CÔNG TY TNHH MM MEGA MARKET (VIỆT NAM)</v>
      </c>
    </row>
    <row r="862" spans="1:31" ht="25.5" customHeight="1">
      <c r="A862" s="58" t="s">
        <v>16304</v>
      </c>
      <c r="B862" s="58" t="s">
        <v>7254</v>
      </c>
      <c r="C862" s="59">
        <v>46140</v>
      </c>
      <c r="D862" s="58" t="s">
        <v>18076</v>
      </c>
      <c r="E862" s="59">
        <v>46150</v>
      </c>
      <c r="F862" s="58" t="s">
        <v>18077</v>
      </c>
      <c r="G862" s="58" t="s">
        <v>18078</v>
      </c>
      <c r="H862" s="69">
        <v>2260165</v>
      </c>
      <c r="I862" s="63">
        <v>0</v>
      </c>
      <c r="J862" s="69">
        <v>180813</v>
      </c>
      <c r="K862" s="70">
        <v>2440978</v>
      </c>
      <c r="L862" s="64" t="s">
        <v>17236</v>
      </c>
      <c r="M862" s="6">
        <v>46183</v>
      </c>
      <c r="N862" s="72"/>
      <c r="O862" s="32">
        <f>IF(Table1[[#This Row],[Phân loại]]="Tồn đầu kỳ",Table1[[#This Row],[Tổng giá trị]],0)</f>
        <v>0</v>
      </c>
      <c r="P862" s="7">
        <f>IF(Table1[[#This Row],[Số còn phải thu ĐK]]&lt;&gt;0,0,IF(Table1[[#This Row],[Phân loại]]="Bán hàng",Table1[[#This Row],[Tổng giá trị]],-Table1[[#This Row],[Tổng giá trị]]))</f>
        <v>2440978</v>
      </c>
      <c r="Q862" s="32">
        <f>IF(M862&lt;&gt;"",IF(O862&lt;&gt;0,O862,P862),0)</f>
        <v>2440978</v>
      </c>
      <c r="R862" s="7">
        <f>Table1[[#This Row],[Số còn phải thu ĐK]]+Table1[[#This Row],[Giá Trị HD sau CK]]-Table1[[#This Row],[Số tiền đã thu]]</f>
        <v>0</v>
      </c>
      <c r="S862" s="6">
        <f>IF(Table1[[#This Row],[Ngày hóa đơn]]&lt;&gt;"",Table1[[#This Row],[Ngày hóa đơn]],IF(Table1[[#This Row],[Ngày hạch toán]]&lt;&gt;"",Table1[[#This Row],[Ngày hạch toán]],""))</f>
        <v>46150</v>
      </c>
      <c r="T862" s="7"/>
      <c r="U862" s="6">
        <f>IF(Table1[[#This Row],[Ngày tính CN]]="","",S862+T862)</f>
        <v>46150</v>
      </c>
      <c r="V862" s="32">
        <f ca="1">IF(Table1[[#This Row],[Hạn thanh toán]]="","",IF((U862-NOW())&lt;0,0,(U862-NOW())))</f>
        <v>0</v>
      </c>
      <c r="W862" s="32"/>
      <c r="X862" s="32" t="str">
        <f ca="1">IF(OR(U862="",R862=0),"",IF((U862-NOW())&lt;0,-(U862-NOW()),0))</f>
        <v/>
      </c>
      <c r="Y862" s="2" t="str">
        <f>IF(R862=0,"Đã thanh toán",IF(X862="","",IF(X862&lt;=0,"Chưa đến hạn thanh toán",IF(X862&lt;=30,"Nợ quá hạn 30 ngày",IF(X862&lt;=60,"Nợ quá hạn từ 30 ngày đến 60 ngày",IF(X862&lt;=90,"Nợ quá hạn từ 60 ngày đến 90 ngày",IF(X862&lt;=120,"Nợ quá hạn từ 90 ngày đến 120 ngày","Nợ quá hạn hơn 120 ngày có khả năng mất thanh toán")))))))</f>
        <v>Đã thanh toán</v>
      </c>
      <c r="Z862" s="42">
        <f>IF(S862="","",S862)</f>
        <v>46150</v>
      </c>
      <c r="AA862" s="42">
        <f>IF(M862="","",M862)</f>
        <v>46183</v>
      </c>
      <c r="AD862" s="2" t="str">
        <f>VLOOKUP($A862,MA_KH!$A:$Q,MA_KH!O$1,0)</f>
        <v>MEGA</v>
      </c>
      <c r="AE862" s="2" t="str">
        <f>VLOOKUP($A862,MA_KH!$A:$Q,MA_KH!P$1,0)</f>
        <v>CÔNG TY TNHH MM MEGA MARKET (VIỆT NAM)</v>
      </c>
    </row>
    <row r="863" spans="1:31" ht="25.5" customHeight="1">
      <c r="A863" s="54" t="s">
        <v>16303</v>
      </c>
      <c r="B863" s="54" t="s">
        <v>102</v>
      </c>
      <c r="C863" s="55">
        <v>46140</v>
      </c>
      <c r="D863" s="54" t="s">
        <v>18152</v>
      </c>
      <c r="E863" s="55">
        <v>46140</v>
      </c>
      <c r="F863" s="54" t="s">
        <v>18121</v>
      </c>
      <c r="G863" s="54" t="s">
        <v>17325</v>
      </c>
      <c r="H863" s="67">
        <v>360534</v>
      </c>
      <c r="I863" s="63">
        <v>0</v>
      </c>
      <c r="J863" s="67">
        <v>28843</v>
      </c>
      <c r="K863" s="68">
        <v>389377</v>
      </c>
      <c r="L863" s="71" t="s">
        <v>17238</v>
      </c>
      <c r="M863" s="6">
        <v>46153</v>
      </c>
      <c r="N863" s="72"/>
      <c r="O863" s="32">
        <f>IF(Table1[[#This Row],[Phân loại]]="Tồn đầu kỳ",Table1[[#This Row],[Tổng giá trị]],0)</f>
        <v>0</v>
      </c>
      <c r="P863" s="7">
        <f>IF(Table1[[#This Row],[Số còn phải thu ĐK]]&lt;&gt;0,0,IF(Table1[[#This Row],[Phân loại]]="Bán hàng",Table1[[#This Row],[Tổng giá trị]],-Table1[[#This Row],[Tổng giá trị]]))</f>
        <v>-389377</v>
      </c>
      <c r="Q863" s="32">
        <f>IF(M863&lt;&gt;"",IF(O863&lt;&gt;0,O863,P863),0)</f>
        <v>-389377</v>
      </c>
      <c r="R863" s="7">
        <f>Table1[[#This Row],[Số còn phải thu ĐK]]+Table1[[#This Row],[Giá Trị HD sau CK]]-Table1[[#This Row],[Số tiền đã thu]]</f>
        <v>0</v>
      </c>
      <c r="S863" s="6">
        <f>IF(Table1[[#This Row],[Ngày hóa đơn]]&lt;&gt;"",Table1[[#This Row],[Ngày hóa đơn]],IF(Table1[[#This Row],[Ngày hạch toán]]&lt;&gt;"",Table1[[#This Row],[Ngày hạch toán]],""))</f>
        <v>46140</v>
      </c>
      <c r="T863" s="7"/>
      <c r="U863" s="6">
        <f>IF(Table1[[#This Row],[Ngày tính CN]]="","",S863+T863)</f>
        <v>46140</v>
      </c>
      <c r="V863" s="32">
        <f ca="1">IF(Table1[[#This Row],[Hạn thanh toán]]="","",IF((U863-NOW())&lt;0,0,(U863-NOW())))</f>
        <v>0</v>
      </c>
      <c r="W863" s="32"/>
      <c r="X863" s="32" t="str">
        <f ca="1">IF(OR(U863="",R863=0),"",IF((U863-NOW())&lt;0,-(U863-NOW()),0))</f>
        <v/>
      </c>
      <c r="Y863" s="2" t="str">
        <f>IF(R863=0,"Đã thanh toán",IF(X863="","",IF(X863&lt;=0,"Chưa đến hạn thanh toán",IF(X863&lt;=30,"Nợ quá hạn 30 ngày",IF(X863&lt;=60,"Nợ quá hạn từ 30 ngày đến 60 ngày",IF(X863&lt;=90,"Nợ quá hạn từ 60 ngày đến 90 ngày",IF(X863&lt;=120,"Nợ quá hạn từ 90 ngày đến 120 ngày","Nợ quá hạn hơn 120 ngày có khả năng mất thanh toán")))))))</f>
        <v>Đã thanh toán</v>
      </c>
      <c r="Z863" s="42">
        <f>IF(S863="","",S863)</f>
        <v>46140</v>
      </c>
      <c r="AA863" s="42">
        <f>IF(M863="","",M863)</f>
        <v>46153</v>
      </c>
      <c r="AD863" s="2" t="str">
        <f>VLOOKUP($A863,MA_KH!$A:$Q,MA_KH!O$1,0)</f>
        <v>MEGA</v>
      </c>
      <c r="AE863" s="2" t="str">
        <f>VLOOKUP($A863,MA_KH!$A:$Q,MA_KH!P$1,0)</f>
        <v>CÔNG TY TNHH MM MEGA MARKET (VIỆT NAM)</v>
      </c>
    </row>
    <row r="864" spans="1:31" ht="25.5" customHeight="1">
      <c r="A864" s="54" t="s">
        <v>16303</v>
      </c>
      <c r="B864" s="54" t="s">
        <v>102</v>
      </c>
      <c r="C864" s="55">
        <v>46140</v>
      </c>
      <c r="D864" s="54" t="s">
        <v>18153</v>
      </c>
      <c r="E864" s="55">
        <v>46140</v>
      </c>
      <c r="F864" s="54" t="s">
        <v>18154</v>
      </c>
      <c r="G864" s="54" t="s">
        <v>17325</v>
      </c>
      <c r="H864" s="67">
        <v>570000</v>
      </c>
      <c r="I864" s="63">
        <v>0</v>
      </c>
      <c r="J864" s="67">
        <v>45600</v>
      </c>
      <c r="K864" s="68">
        <v>615600</v>
      </c>
      <c r="L864" s="71" t="s">
        <v>17238</v>
      </c>
      <c r="M864" s="6">
        <v>46153</v>
      </c>
      <c r="N864" s="72"/>
      <c r="O864" s="32">
        <f>IF(Table1[[#This Row],[Phân loại]]="Tồn đầu kỳ",Table1[[#This Row],[Tổng giá trị]],0)</f>
        <v>0</v>
      </c>
      <c r="P864" s="7">
        <f>IF(Table1[[#This Row],[Số còn phải thu ĐK]]&lt;&gt;0,0,IF(Table1[[#This Row],[Phân loại]]="Bán hàng",Table1[[#This Row],[Tổng giá trị]],-Table1[[#This Row],[Tổng giá trị]]))</f>
        <v>-615600</v>
      </c>
      <c r="Q864" s="32">
        <f>IF(M864&lt;&gt;"",IF(O864&lt;&gt;0,O864,P864),0)</f>
        <v>-615600</v>
      </c>
      <c r="R864" s="7">
        <f>Table1[[#This Row],[Số còn phải thu ĐK]]+Table1[[#This Row],[Giá Trị HD sau CK]]-Table1[[#This Row],[Số tiền đã thu]]</f>
        <v>0</v>
      </c>
      <c r="S864" s="6">
        <f>IF(Table1[[#This Row],[Ngày hóa đơn]]&lt;&gt;"",Table1[[#This Row],[Ngày hóa đơn]],IF(Table1[[#This Row],[Ngày hạch toán]]&lt;&gt;"",Table1[[#This Row],[Ngày hạch toán]],""))</f>
        <v>46140</v>
      </c>
      <c r="T864" s="7"/>
      <c r="U864" s="6">
        <f>IF(Table1[[#This Row],[Ngày tính CN]]="","",S864+T864)</f>
        <v>46140</v>
      </c>
      <c r="V864" s="32">
        <f ca="1">IF(Table1[[#This Row],[Hạn thanh toán]]="","",IF((U864-NOW())&lt;0,0,(U864-NOW())))</f>
        <v>0</v>
      </c>
      <c r="W864" s="32"/>
      <c r="X864" s="32" t="str">
        <f ca="1">IF(OR(U864="",R864=0),"",IF((U864-NOW())&lt;0,-(U864-NOW()),0))</f>
        <v/>
      </c>
      <c r="Y864" s="2" t="str">
        <f>IF(R864=0,"Đã thanh toán",IF(X864="","",IF(X864&lt;=0,"Chưa đến hạn thanh toán",IF(X864&lt;=30,"Nợ quá hạn 30 ngày",IF(X864&lt;=60,"Nợ quá hạn từ 30 ngày đến 60 ngày",IF(X864&lt;=90,"Nợ quá hạn từ 60 ngày đến 90 ngày",IF(X864&lt;=120,"Nợ quá hạn từ 90 ngày đến 120 ngày","Nợ quá hạn hơn 120 ngày có khả năng mất thanh toán")))))))</f>
        <v>Đã thanh toán</v>
      </c>
      <c r="Z864" s="42">
        <f>IF(S864="","",S864)</f>
        <v>46140</v>
      </c>
      <c r="AA864" s="42">
        <f>IF(M864="","",M864)</f>
        <v>46153</v>
      </c>
      <c r="AD864" s="2" t="str">
        <f>VLOOKUP($A864,MA_KH!$A:$Q,MA_KH!O$1,0)</f>
        <v>MEGA</v>
      </c>
      <c r="AE864" s="2" t="str">
        <f>VLOOKUP($A864,MA_KH!$A:$Q,MA_KH!P$1,0)</f>
        <v>CÔNG TY TNHH MM MEGA MARKET (VIỆT NAM)</v>
      </c>
    </row>
    <row r="865" spans="1:31" ht="25.5" customHeight="1">
      <c r="A865" s="58" t="s">
        <v>16303</v>
      </c>
      <c r="B865" s="58" t="s">
        <v>102</v>
      </c>
      <c r="C865" s="59">
        <v>46140</v>
      </c>
      <c r="D865" s="58" t="s">
        <v>18155</v>
      </c>
      <c r="E865" s="59">
        <v>46140</v>
      </c>
      <c r="F865" s="58" t="s">
        <v>18111</v>
      </c>
      <c r="G865" s="58" t="s">
        <v>17325</v>
      </c>
      <c r="H865" s="69">
        <v>145000</v>
      </c>
      <c r="I865" s="63">
        <v>0</v>
      </c>
      <c r="J865" s="69">
        <v>11600</v>
      </c>
      <c r="K865" s="70">
        <v>156600</v>
      </c>
      <c r="L865" s="71" t="s">
        <v>17238</v>
      </c>
      <c r="M865" s="6">
        <v>46153</v>
      </c>
      <c r="N865" s="72"/>
      <c r="O865" s="32">
        <f>IF(Table1[[#This Row],[Phân loại]]="Tồn đầu kỳ",Table1[[#This Row],[Tổng giá trị]],0)</f>
        <v>0</v>
      </c>
      <c r="P865" s="7">
        <f>IF(Table1[[#This Row],[Số còn phải thu ĐK]]&lt;&gt;0,0,IF(Table1[[#This Row],[Phân loại]]="Bán hàng",Table1[[#This Row],[Tổng giá trị]],-Table1[[#This Row],[Tổng giá trị]]))</f>
        <v>-156600</v>
      </c>
      <c r="Q865" s="32">
        <f>IF(M865&lt;&gt;"",IF(O865&lt;&gt;0,O865,P865),0)</f>
        <v>-156600</v>
      </c>
      <c r="R865" s="7">
        <f>Table1[[#This Row],[Số còn phải thu ĐK]]+Table1[[#This Row],[Giá Trị HD sau CK]]-Table1[[#This Row],[Số tiền đã thu]]</f>
        <v>0</v>
      </c>
      <c r="S865" s="6">
        <f>IF(Table1[[#This Row],[Ngày hóa đơn]]&lt;&gt;"",Table1[[#This Row],[Ngày hóa đơn]],IF(Table1[[#This Row],[Ngày hạch toán]]&lt;&gt;"",Table1[[#This Row],[Ngày hạch toán]],""))</f>
        <v>46140</v>
      </c>
      <c r="T865" s="7"/>
      <c r="U865" s="6">
        <f>IF(Table1[[#This Row],[Ngày tính CN]]="","",S865+T865)</f>
        <v>46140</v>
      </c>
      <c r="V865" s="32">
        <f ca="1">IF(Table1[[#This Row],[Hạn thanh toán]]="","",IF((U865-NOW())&lt;0,0,(U865-NOW())))</f>
        <v>0</v>
      </c>
      <c r="W865" s="32"/>
      <c r="X865" s="32" t="str">
        <f ca="1">IF(OR(U865="",R865=0),"",IF((U865-NOW())&lt;0,-(U865-NOW()),0))</f>
        <v/>
      </c>
      <c r="Y865" s="2" t="str">
        <f>IF(R865=0,"Đã thanh toán",IF(X865="","",IF(X865&lt;=0,"Chưa đến hạn thanh toán",IF(X865&lt;=30,"Nợ quá hạn 30 ngày",IF(X865&lt;=60,"Nợ quá hạn từ 30 ngày đến 60 ngày",IF(X865&lt;=90,"Nợ quá hạn từ 60 ngày đến 90 ngày",IF(X865&lt;=120,"Nợ quá hạn từ 90 ngày đến 120 ngày","Nợ quá hạn hơn 120 ngày có khả năng mất thanh toán")))))))</f>
        <v>Đã thanh toán</v>
      </c>
      <c r="Z865" s="42">
        <f>IF(S865="","",S865)</f>
        <v>46140</v>
      </c>
      <c r="AA865" s="42">
        <f>IF(M865="","",M865)</f>
        <v>46153</v>
      </c>
      <c r="AD865" s="2" t="str">
        <f>VLOOKUP($A865,MA_KH!$A:$Q,MA_KH!O$1,0)</f>
        <v>MEGA</v>
      </c>
      <c r="AE865" s="2" t="str">
        <f>VLOOKUP($A865,MA_KH!$A:$Q,MA_KH!P$1,0)</f>
        <v>CÔNG TY TNHH MM MEGA MARKET (VIỆT NAM)</v>
      </c>
    </row>
    <row r="866" spans="1:31" ht="25.5" customHeight="1">
      <c r="A866" s="54" t="s">
        <v>16307</v>
      </c>
      <c r="B866" s="54" t="s">
        <v>202</v>
      </c>
      <c r="C866" s="55">
        <v>46140</v>
      </c>
      <c r="D866" s="54" t="s">
        <v>18156</v>
      </c>
      <c r="E866" s="55">
        <v>46140</v>
      </c>
      <c r="F866" s="54" t="s">
        <v>18157</v>
      </c>
      <c r="G866" s="54" t="s">
        <v>17174</v>
      </c>
      <c r="H866" s="67">
        <v>873213</v>
      </c>
      <c r="I866" s="63">
        <v>0</v>
      </c>
      <c r="J866" s="67">
        <v>69857</v>
      </c>
      <c r="K866" s="68">
        <v>943070</v>
      </c>
      <c r="L866" s="71" t="s">
        <v>17238</v>
      </c>
      <c r="M866" s="6">
        <v>46153</v>
      </c>
      <c r="N866" s="72"/>
      <c r="O866" s="32">
        <f>IF(Table1[[#This Row],[Phân loại]]="Tồn đầu kỳ",Table1[[#This Row],[Tổng giá trị]],0)</f>
        <v>0</v>
      </c>
      <c r="P866" s="7">
        <f>IF(Table1[[#This Row],[Số còn phải thu ĐK]]&lt;&gt;0,0,IF(Table1[[#This Row],[Phân loại]]="Bán hàng",Table1[[#This Row],[Tổng giá trị]],-Table1[[#This Row],[Tổng giá trị]]))</f>
        <v>-943070</v>
      </c>
      <c r="Q866" s="32">
        <f>IF(M866&lt;&gt;"",IF(O866&lt;&gt;0,O866,P866),0)</f>
        <v>-943070</v>
      </c>
      <c r="R866" s="7">
        <f>Table1[[#This Row],[Số còn phải thu ĐK]]+Table1[[#This Row],[Giá Trị HD sau CK]]-Table1[[#This Row],[Số tiền đã thu]]</f>
        <v>0</v>
      </c>
      <c r="S866" s="6">
        <f>IF(Table1[[#This Row],[Ngày hóa đơn]]&lt;&gt;"",Table1[[#This Row],[Ngày hóa đơn]],IF(Table1[[#This Row],[Ngày hạch toán]]&lt;&gt;"",Table1[[#This Row],[Ngày hạch toán]],""))</f>
        <v>46140</v>
      </c>
      <c r="T866" s="7"/>
      <c r="U866" s="6">
        <f>IF(Table1[[#This Row],[Ngày tính CN]]="","",S866+T866)</f>
        <v>46140</v>
      </c>
      <c r="V866" s="32">
        <f ca="1">IF(Table1[[#This Row],[Hạn thanh toán]]="","",IF((U866-NOW())&lt;0,0,(U866-NOW())))</f>
        <v>0</v>
      </c>
      <c r="W866" s="32"/>
      <c r="X866" s="32" t="str">
        <f ca="1">IF(OR(U866="",R866=0),"",IF((U866-NOW())&lt;0,-(U866-NOW()),0))</f>
        <v/>
      </c>
      <c r="Y866" s="2" t="str">
        <f>IF(R866=0,"Đã thanh toán",IF(X866="","",IF(X866&lt;=0,"Chưa đến hạn thanh toán",IF(X866&lt;=30,"Nợ quá hạn 30 ngày",IF(X866&lt;=60,"Nợ quá hạn từ 30 ngày đến 60 ngày",IF(X866&lt;=90,"Nợ quá hạn từ 60 ngày đến 90 ngày",IF(X866&lt;=120,"Nợ quá hạn từ 90 ngày đến 120 ngày","Nợ quá hạn hơn 120 ngày có khả năng mất thanh toán")))))))</f>
        <v>Đã thanh toán</v>
      </c>
      <c r="Z866" s="42">
        <f>IF(S866="","",S866)</f>
        <v>46140</v>
      </c>
      <c r="AA866" s="42">
        <f>IF(M866="","",M866)</f>
        <v>46153</v>
      </c>
      <c r="AD866" s="2" t="str">
        <f>VLOOKUP($A866,MA_KH!$A:$Q,MA_KH!O$1,0)</f>
        <v>MEGA</v>
      </c>
      <c r="AE866" s="2" t="str">
        <f>VLOOKUP($A866,MA_KH!$A:$Q,MA_KH!P$1,0)</f>
        <v>CÔNG TY TNHH MM MEGA MARKET (VIỆT NAM)</v>
      </c>
    </row>
    <row r="867" spans="1:31" ht="25.5" customHeight="1">
      <c r="A867" s="54" t="s">
        <v>16292</v>
      </c>
      <c r="B867" s="54" t="s">
        <v>251</v>
      </c>
      <c r="C867" s="55">
        <v>46141</v>
      </c>
      <c r="D867" s="54" t="s">
        <v>18079</v>
      </c>
      <c r="E867" s="55">
        <v>46141</v>
      </c>
      <c r="F867" s="54" t="s">
        <v>18080</v>
      </c>
      <c r="G867" s="54" t="s">
        <v>18081</v>
      </c>
      <c r="H867" s="67">
        <v>558030</v>
      </c>
      <c r="I867" s="63">
        <v>0</v>
      </c>
      <c r="J867" s="67">
        <v>44642</v>
      </c>
      <c r="K867" s="68">
        <v>602672</v>
      </c>
      <c r="L867" s="64" t="s">
        <v>17236</v>
      </c>
      <c r="M867" s="6">
        <v>46183</v>
      </c>
      <c r="N867" s="72"/>
      <c r="O867" s="32">
        <f>IF(Table1[[#This Row],[Phân loại]]="Tồn đầu kỳ",Table1[[#This Row],[Tổng giá trị]],0)</f>
        <v>0</v>
      </c>
      <c r="P867" s="7">
        <f>IF(Table1[[#This Row],[Số còn phải thu ĐK]]&lt;&gt;0,0,IF(Table1[[#This Row],[Phân loại]]="Bán hàng",Table1[[#This Row],[Tổng giá trị]],-Table1[[#This Row],[Tổng giá trị]]))</f>
        <v>602672</v>
      </c>
      <c r="Q867" s="32">
        <f>IF(M867&lt;&gt;"",IF(O867&lt;&gt;0,O867,P867),0)</f>
        <v>602672</v>
      </c>
      <c r="R867" s="7">
        <f>Table1[[#This Row],[Số còn phải thu ĐK]]+Table1[[#This Row],[Giá Trị HD sau CK]]-Table1[[#This Row],[Số tiền đã thu]]</f>
        <v>0</v>
      </c>
      <c r="S867" s="6">
        <f>IF(Table1[[#This Row],[Ngày hóa đơn]]&lt;&gt;"",Table1[[#This Row],[Ngày hóa đơn]],IF(Table1[[#This Row],[Ngày hạch toán]]&lt;&gt;"",Table1[[#This Row],[Ngày hạch toán]],""))</f>
        <v>46141</v>
      </c>
      <c r="T867" s="7"/>
      <c r="U867" s="6">
        <f>IF(Table1[[#This Row],[Ngày tính CN]]="","",S867+T867)</f>
        <v>46141</v>
      </c>
      <c r="V867" s="32">
        <f ca="1">IF(Table1[[#This Row],[Hạn thanh toán]]="","",IF((U867-NOW())&lt;0,0,(U867-NOW())))</f>
        <v>0</v>
      </c>
      <c r="W867" s="32"/>
      <c r="X867" s="32" t="str">
        <f ca="1">IF(OR(U867="",R867=0),"",IF((U867-NOW())&lt;0,-(U867-NOW()),0))</f>
        <v/>
      </c>
      <c r="Y867" s="2" t="str">
        <f>IF(R867=0,"Đã thanh toán",IF(X867="","",IF(X867&lt;=0,"Chưa đến hạn thanh toán",IF(X867&lt;=30,"Nợ quá hạn 30 ngày",IF(X867&lt;=60,"Nợ quá hạn từ 30 ngày đến 60 ngày",IF(X867&lt;=90,"Nợ quá hạn từ 60 ngày đến 90 ngày",IF(X867&lt;=120,"Nợ quá hạn từ 90 ngày đến 120 ngày","Nợ quá hạn hơn 120 ngày có khả năng mất thanh toán")))))))</f>
        <v>Đã thanh toán</v>
      </c>
      <c r="Z867" s="42">
        <f>IF(S867="","",S867)</f>
        <v>46141</v>
      </c>
      <c r="AA867" s="42">
        <f>IF(M867="","",M867)</f>
        <v>46183</v>
      </c>
      <c r="AD867" s="2" t="str">
        <f>VLOOKUP($A867,MA_KH!$A:$Q,MA_KH!O$1,0)</f>
        <v>MEGA</v>
      </c>
      <c r="AE867" s="2" t="str">
        <f>VLOOKUP($A867,MA_KH!$A:$Q,MA_KH!P$1,0)</f>
        <v>CÔNG TY TNHH MM MEGA MARKET (VIỆT NAM)</v>
      </c>
    </row>
    <row r="868" spans="1:31" ht="25.5" customHeight="1">
      <c r="A868" s="54" t="s">
        <v>16298</v>
      </c>
      <c r="B868" s="54" t="s">
        <v>7235</v>
      </c>
      <c r="C868" s="55">
        <v>46141</v>
      </c>
      <c r="D868" s="54" t="s">
        <v>18082</v>
      </c>
      <c r="E868" s="55">
        <v>46141</v>
      </c>
      <c r="F868" s="54" t="s">
        <v>18083</v>
      </c>
      <c r="G868" s="54" t="s">
        <v>18084</v>
      </c>
      <c r="H868" s="67">
        <v>1292380</v>
      </c>
      <c r="I868" s="63">
        <v>0</v>
      </c>
      <c r="J868" s="67">
        <v>103390</v>
      </c>
      <c r="K868" s="68">
        <v>1395770</v>
      </c>
      <c r="L868" s="64" t="s">
        <v>17236</v>
      </c>
      <c r="M868" s="6">
        <v>46183</v>
      </c>
      <c r="N868" s="72"/>
      <c r="O868" s="32">
        <f>IF(Table1[[#This Row],[Phân loại]]="Tồn đầu kỳ",Table1[[#This Row],[Tổng giá trị]],0)</f>
        <v>0</v>
      </c>
      <c r="P868" s="7">
        <f>IF(Table1[[#This Row],[Số còn phải thu ĐK]]&lt;&gt;0,0,IF(Table1[[#This Row],[Phân loại]]="Bán hàng",Table1[[#This Row],[Tổng giá trị]],-Table1[[#This Row],[Tổng giá trị]]))</f>
        <v>1395770</v>
      </c>
      <c r="Q868" s="32">
        <f>IF(M868&lt;&gt;"",IF(O868&lt;&gt;0,O868,P868),0)</f>
        <v>1395770</v>
      </c>
      <c r="R868" s="7">
        <f>Table1[[#This Row],[Số còn phải thu ĐK]]+Table1[[#This Row],[Giá Trị HD sau CK]]-Table1[[#This Row],[Số tiền đã thu]]</f>
        <v>0</v>
      </c>
      <c r="S868" s="6">
        <f>IF(Table1[[#This Row],[Ngày hóa đơn]]&lt;&gt;"",Table1[[#This Row],[Ngày hóa đơn]],IF(Table1[[#This Row],[Ngày hạch toán]]&lt;&gt;"",Table1[[#This Row],[Ngày hạch toán]],""))</f>
        <v>46141</v>
      </c>
      <c r="T868" s="7"/>
      <c r="U868" s="6">
        <f>IF(Table1[[#This Row],[Ngày tính CN]]="","",S868+T868)</f>
        <v>46141</v>
      </c>
      <c r="V868" s="32">
        <f ca="1">IF(Table1[[#This Row],[Hạn thanh toán]]="","",IF((U868-NOW())&lt;0,0,(U868-NOW())))</f>
        <v>0</v>
      </c>
      <c r="W868" s="32"/>
      <c r="X868" s="32" t="str">
        <f ca="1">IF(OR(U868="",R868=0),"",IF((U868-NOW())&lt;0,-(U868-NOW()),0))</f>
        <v/>
      </c>
      <c r="Y868" s="2" t="str">
        <f>IF(R868=0,"Đã thanh toán",IF(X868="","",IF(X868&lt;=0,"Chưa đến hạn thanh toán",IF(X868&lt;=30,"Nợ quá hạn 30 ngày",IF(X868&lt;=60,"Nợ quá hạn từ 30 ngày đến 60 ngày",IF(X868&lt;=90,"Nợ quá hạn từ 60 ngày đến 90 ngày",IF(X868&lt;=120,"Nợ quá hạn từ 90 ngày đến 120 ngày","Nợ quá hạn hơn 120 ngày có khả năng mất thanh toán")))))))</f>
        <v>Đã thanh toán</v>
      </c>
      <c r="Z868" s="42">
        <f>IF(S868="","",S868)</f>
        <v>46141</v>
      </c>
      <c r="AA868" s="42">
        <f>IF(M868="","",M868)</f>
        <v>46183</v>
      </c>
      <c r="AD868" s="2" t="str">
        <f>VLOOKUP($A868,MA_KH!$A:$Q,MA_KH!O$1,0)</f>
        <v>MEGA</v>
      </c>
      <c r="AE868" s="2" t="str">
        <f>VLOOKUP($A868,MA_KH!$A:$Q,MA_KH!P$1,0)</f>
        <v>CÔNG TY TNHH MM MEGA MARKET (VIỆT NAM)</v>
      </c>
    </row>
    <row r="869" spans="1:31" ht="25.5" customHeight="1">
      <c r="A869" s="54" t="s">
        <v>16298</v>
      </c>
      <c r="B869" s="54" t="s">
        <v>7235</v>
      </c>
      <c r="C869" s="55">
        <v>46141</v>
      </c>
      <c r="D869" s="54" t="s">
        <v>18085</v>
      </c>
      <c r="E869" s="55">
        <v>46141</v>
      </c>
      <c r="F869" s="54" t="s">
        <v>18086</v>
      </c>
      <c r="G869" s="54" t="s">
        <v>18087</v>
      </c>
      <c r="H869" s="67">
        <v>8023750</v>
      </c>
      <c r="I869" s="63">
        <v>0</v>
      </c>
      <c r="J869" s="67">
        <v>641900</v>
      </c>
      <c r="K869" s="68">
        <v>8665650</v>
      </c>
      <c r="L869" s="64" t="s">
        <v>17236</v>
      </c>
      <c r="M869" s="6">
        <v>46183</v>
      </c>
      <c r="N869" s="72"/>
      <c r="O869" s="32">
        <f>IF(Table1[[#This Row],[Phân loại]]="Tồn đầu kỳ",Table1[[#This Row],[Tổng giá trị]],0)</f>
        <v>0</v>
      </c>
      <c r="P869" s="7">
        <f>IF(Table1[[#This Row],[Số còn phải thu ĐK]]&lt;&gt;0,0,IF(Table1[[#This Row],[Phân loại]]="Bán hàng",Table1[[#This Row],[Tổng giá trị]],-Table1[[#This Row],[Tổng giá trị]]))</f>
        <v>8665650</v>
      </c>
      <c r="Q869" s="32">
        <f>IF(M869&lt;&gt;"",IF(O869&lt;&gt;0,O869,P869),0)</f>
        <v>8665650</v>
      </c>
      <c r="R869" s="7">
        <f>Table1[[#This Row],[Số còn phải thu ĐK]]+Table1[[#This Row],[Giá Trị HD sau CK]]-Table1[[#This Row],[Số tiền đã thu]]</f>
        <v>0</v>
      </c>
      <c r="S869" s="6">
        <f>IF(Table1[[#This Row],[Ngày hóa đơn]]&lt;&gt;"",Table1[[#This Row],[Ngày hóa đơn]],IF(Table1[[#This Row],[Ngày hạch toán]]&lt;&gt;"",Table1[[#This Row],[Ngày hạch toán]],""))</f>
        <v>46141</v>
      </c>
      <c r="T869" s="7"/>
      <c r="U869" s="6">
        <f>IF(Table1[[#This Row],[Ngày tính CN]]="","",S869+T869)</f>
        <v>46141</v>
      </c>
      <c r="V869" s="32">
        <f ca="1">IF(Table1[[#This Row],[Hạn thanh toán]]="","",IF((U869-NOW())&lt;0,0,(U869-NOW())))</f>
        <v>0</v>
      </c>
      <c r="W869" s="32"/>
      <c r="X869" s="32" t="str">
        <f ca="1">IF(OR(U869="",R869=0),"",IF((U869-NOW())&lt;0,-(U869-NOW()),0))</f>
        <v/>
      </c>
      <c r="Y869" s="2" t="str">
        <f>IF(R869=0,"Đã thanh toán",IF(X869="","",IF(X869&lt;=0,"Chưa đến hạn thanh toán",IF(X869&lt;=30,"Nợ quá hạn 30 ngày",IF(X869&lt;=60,"Nợ quá hạn từ 30 ngày đến 60 ngày",IF(X869&lt;=90,"Nợ quá hạn từ 60 ngày đến 90 ngày",IF(X869&lt;=120,"Nợ quá hạn từ 90 ngày đến 120 ngày","Nợ quá hạn hơn 120 ngày có khả năng mất thanh toán")))))))</f>
        <v>Đã thanh toán</v>
      </c>
      <c r="Z869" s="42">
        <f>IF(S869="","",S869)</f>
        <v>46141</v>
      </c>
      <c r="AA869" s="42">
        <f>IF(M869="","",M869)</f>
        <v>46183</v>
      </c>
      <c r="AD869" s="2" t="str">
        <f>VLOOKUP($A869,MA_KH!$A:$Q,MA_KH!O$1,0)</f>
        <v>MEGA</v>
      </c>
      <c r="AE869" s="2" t="str">
        <f>VLOOKUP($A869,MA_KH!$A:$Q,MA_KH!P$1,0)</f>
        <v>CÔNG TY TNHH MM MEGA MARKET (VIỆT NAM)</v>
      </c>
    </row>
    <row r="870" spans="1:31" ht="25.5" customHeight="1">
      <c r="A870" s="54" t="s">
        <v>16302</v>
      </c>
      <c r="B870" s="54" t="s">
        <v>7251</v>
      </c>
      <c r="C870" s="55">
        <v>46141</v>
      </c>
      <c r="D870" s="54" t="s">
        <v>18088</v>
      </c>
      <c r="E870" s="55">
        <v>46150</v>
      </c>
      <c r="F870" s="54" t="s">
        <v>18089</v>
      </c>
      <c r="G870" s="54" t="s">
        <v>18090</v>
      </c>
      <c r="H870" s="67">
        <v>1292380</v>
      </c>
      <c r="I870" s="63">
        <v>0</v>
      </c>
      <c r="J870" s="67">
        <v>103390</v>
      </c>
      <c r="K870" s="68">
        <v>1395770</v>
      </c>
      <c r="L870" s="64" t="s">
        <v>17236</v>
      </c>
      <c r="M870" s="6">
        <v>46183</v>
      </c>
      <c r="N870" s="72"/>
      <c r="O870" s="32">
        <f>IF(Table1[[#This Row],[Phân loại]]="Tồn đầu kỳ",Table1[[#This Row],[Tổng giá trị]],0)</f>
        <v>0</v>
      </c>
      <c r="P870" s="7">
        <f>IF(Table1[[#This Row],[Số còn phải thu ĐK]]&lt;&gt;0,0,IF(Table1[[#This Row],[Phân loại]]="Bán hàng",Table1[[#This Row],[Tổng giá trị]],-Table1[[#This Row],[Tổng giá trị]]))</f>
        <v>1395770</v>
      </c>
      <c r="Q870" s="32">
        <f>IF(M870&lt;&gt;"",IF(O870&lt;&gt;0,O870,P870),0)</f>
        <v>1395770</v>
      </c>
      <c r="R870" s="7">
        <f>Table1[[#This Row],[Số còn phải thu ĐK]]+Table1[[#This Row],[Giá Trị HD sau CK]]-Table1[[#This Row],[Số tiền đã thu]]</f>
        <v>0</v>
      </c>
      <c r="S870" s="6">
        <f>IF(Table1[[#This Row],[Ngày hóa đơn]]&lt;&gt;"",Table1[[#This Row],[Ngày hóa đơn]],IF(Table1[[#This Row],[Ngày hạch toán]]&lt;&gt;"",Table1[[#This Row],[Ngày hạch toán]],""))</f>
        <v>46150</v>
      </c>
      <c r="T870" s="7"/>
      <c r="U870" s="6">
        <f>IF(Table1[[#This Row],[Ngày tính CN]]="","",S870+T870)</f>
        <v>46150</v>
      </c>
      <c r="V870" s="32">
        <f ca="1">IF(Table1[[#This Row],[Hạn thanh toán]]="","",IF((U870-NOW())&lt;0,0,(U870-NOW())))</f>
        <v>0</v>
      </c>
      <c r="W870" s="32"/>
      <c r="X870" s="32" t="str">
        <f ca="1">IF(OR(U870="",R870=0),"",IF((U870-NOW())&lt;0,-(U870-NOW()),0))</f>
        <v/>
      </c>
      <c r="Y870" s="2" t="str">
        <f>IF(R870=0,"Đã thanh toán",IF(X870="","",IF(X870&lt;=0,"Chưa đến hạn thanh toán",IF(X870&lt;=30,"Nợ quá hạn 30 ngày",IF(X870&lt;=60,"Nợ quá hạn từ 30 ngày đến 60 ngày",IF(X870&lt;=90,"Nợ quá hạn từ 60 ngày đến 90 ngày",IF(X870&lt;=120,"Nợ quá hạn từ 90 ngày đến 120 ngày","Nợ quá hạn hơn 120 ngày có khả năng mất thanh toán")))))))</f>
        <v>Đã thanh toán</v>
      </c>
      <c r="Z870" s="42">
        <f>IF(S870="","",S870)</f>
        <v>46150</v>
      </c>
      <c r="AA870" s="42">
        <f>IF(M870="","",M870)</f>
        <v>46183</v>
      </c>
      <c r="AD870" s="2" t="str">
        <f>VLOOKUP($A870,MA_KH!$A:$Q,MA_KH!O$1,0)</f>
        <v>MEGA</v>
      </c>
      <c r="AE870" s="2" t="str">
        <f>VLOOKUP($A870,MA_KH!$A:$Q,MA_KH!P$1,0)</f>
        <v>CÔNG TY TNHH MM MEGA MARKET (VIỆT NAM)</v>
      </c>
    </row>
    <row r="871" spans="1:31" ht="25.5" customHeight="1">
      <c r="A871" s="58" t="s">
        <v>16293</v>
      </c>
      <c r="B871" s="58" t="s">
        <v>386</v>
      </c>
      <c r="C871" s="59">
        <v>46141</v>
      </c>
      <c r="D871" s="58" t="s">
        <v>18158</v>
      </c>
      <c r="E871" s="59">
        <v>46141</v>
      </c>
      <c r="F871" s="58" t="s">
        <v>18159</v>
      </c>
      <c r="G871" s="58" t="s">
        <v>16859</v>
      </c>
      <c r="H871" s="69">
        <v>140000</v>
      </c>
      <c r="I871" s="63">
        <v>0</v>
      </c>
      <c r="J871" s="69">
        <v>11200</v>
      </c>
      <c r="K871" s="70">
        <v>151200</v>
      </c>
      <c r="L871" s="71" t="s">
        <v>17238</v>
      </c>
      <c r="M871" s="6">
        <v>46153</v>
      </c>
      <c r="N871" s="72"/>
      <c r="O871" s="32">
        <f>IF(Table1[[#This Row],[Phân loại]]="Tồn đầu kỳ",Table1[[#This Row],[Tổng giá trị]],0)</f>
        <v>0</v>
      </c>
      <c r="P871" s="7">
        <f>IF(Table1[[#This Row],[Số còn phải thu ĐK]]&lt;&gt;0,0,IF(Table1[[#This Row],[Phân loại]]="Bán hàng",Table1[[#This Row],[Tổng giá trị]],-Table1[[#This Row],[Tổng giá trị]]))</f>
        <v>-151200</v>
      </c>
      <c r="Q871" s="32">
        <f>IF(M871&lt;&gt;"",IF(O871&lt;&gt;0,O871,P871),0)</f>
        <v>-151200</v>
      </c>
      <c r="R871" s="7">
        <f>Table1[[#This Row],[Số còn phải thu ĐK]]+Table1[[#This Row],[Giá Trị HD sau CK]]-Table1[[#This Row],[Số tiền đã thu]]</f>
        <v>0</v>
      </c>
      <c r="S871" s="6">
        <f>IF(Table1[[#This Row],[Ngày hóa đơn]]&lt;&gt;"",Table1[[#This Row],[Ngày hóa đơn]],IF(Table1[[#This Row],[Ngày hạch toán]]&lt;&gt;"",Table1[[#This Row],[Ngày hạch toán]],""))</f>
        <v>46141</v>
      </c>
      <c r="T871" s="7"/>
      <c r="U871" s="6">
        <f>IF(Table1[[#This Row],[Ngày tính CN]]="","",S871+T871)</f>
        <v>46141</v>
      </c>
      <c r="V871" s="32">
        <f ca="1">IF(Table1[[#This Row],[Hạn thanh toán]]="","",IF((U871-NOW())&lt;0,0,(U871-NOW())))</f>
        <v>0</v>
      </c>
      <c r="W871" s="32"/>
      <c r="X871" s="32" t="str">
        <f ca="1">IF(OR(U871="",R871=0),"",IF((U871-NOW())&lt;0,-(U871-NOW()),0))</f>
        <v/>
      </c>
      <c r="Y871" s="2" t="str">
        <f>IF(R871=0,"Đã thanh toán",IF(X871="","",IF(X871&lt;=0,"Chưa đến hạn thanh toán",IF(X871&lt;=30,"Nợ quá hạn 30 ngày",IF(X871&lt;=60,"Nợ quá hạn từ 30 ngày đến 60 ngày",IF(X871&lt;=90,"Nợ quá hạn từ 60 ngày đến 90 ngày",IF(X871&lt;=120,"Nợ quá hạn từ 90 ngày đến 120 ngày","Nợ quá hạn hơn 120 ngày có khả năng mất thanh toán")))))))</f>
        <v>Đã thanh toán</v>
      </c>
      <c r="Z871" s="42">
        <f>IF(S871="","",S871)</f>
        <v>46141</v>
      </c>
      <c r="AA871" s="42">
        <f>IF(M871="","",M871)</f>
        <v>46153</v>
      </c>
      <c r="AD871" s="2" t="str">
        <f>VLOOKUP($A871,MA_KH!$A:$Q,MA_KH!O$1,0)</f>
        <v>MEGA</v>
      </c>
      <c r="AE871" s="2" t="str">
        <f>VLOOKUP($A871,MA_KH!$A:$Q,MA_KH!P$1,0)</f>
        <v>CÔNG TY TNHH MM MEGA MARKET (VIỆT NAM)</v>
      </c>
    </row>
    <row r="872" spans="1:31" ht="25.5" customHeight="1">
      <c r="A872" s="58" t="s">
        <v>16293</v>
      </c>
      <c r="B872" s="58" t="s">
        <v>386</v>
      </c>
      <c r="C872" s="59">
        <v>46141</v>
      </c>
      <c r="D872" s="58" t="s">
        <v>18160</v>
      </c>
      <c r="E872" s="59">
        <v>46141</v>
      </c>
      <c r="F872" s="58" t="s">
        <v>18161</v>
      </c>
      <c r="G872" s="58" t="s">
        <v>16859</v>
      </c>
      <c r="H872" s="69">
        <v>560000</v>
      </c>
      <c r="I872" s="63">
        <v>0</v>
      </c>
      <c r="J872" s="69">
        <v>44800</v>
      </c>
      <c r="K872" s="70">
        <v>604800</v>
      </c>
      <c r="L872" s="71" t="s">
        <v>17238</v>
      </c>
      <c r="M872" s="6">
        <v>46153</v>
      </c>
      <c r="N872" s="72"/>
      <c r="O872" s="32">
        <f>IF(Table1[[#This Row],[Phân loại]]="Tồn đầu kỳ",Table1[[#This Row],[Tổng giá trị]],0)</f>
        <v>0</v>
      </c>
      <c r="P872" s="7">
        <f>IF(Table1[[#This Row],[Số còn phải thu ĐK]]&lt;&gt;0,0,IF(Table1[[#This Row],[Phân loại]]="Bán hàng",Table1[[#This Row],[Tổng giá trị]],-Table1[[#This Row],[Tổng giá trị]]))</f>
        <v>-604800</v>
      </c>
      <c r="Q872" s="32">
        <f>IF(M872&lt;&gt;"",IF(O872&lt;&gt;0,O872,P872),0)</f>
        <v>-604800</v>
      </c>
      <c r="R872" s="7">
        <f>Table1[[#This Row],[Số còn phải thu ĐK]]+Table1[[#This Row],[Giá Trị HD sau CK]]-Table1[[#This Row],[Số tiền đã thu]]</f>
        <v>0</v>
      </c>
      <c r="S872" s="6">
        <f>IF(Table1[[#This Row],[Ngày hóa đơn]]&lt;&gt;"",Table1[[#This Row],[Ngày hóa đơn]],IF(Table1[[#This Row],[Ngày hạch toán]]&lt;&gt;"",Table1[[#This Row],[Ngày hạch toán]],""))</f>
        <v>46141</v>
      </c>
      <c r="T872" s="7"/>
      <c r="U872" s="6">
        <f>IF(Table1[[#This Row],[Ngày tính CN]]="","",S872+T872)</f>
        <v>46141</v>
      </c>
      <c r="V872" s="32">
        <f ca="1">IF(Table1[[#This Row],[Hạn thanh toán]]="","",IF((U872-NOW())&lt;0,0,(U872-NOW())))</f>
        <v>0</v>
      </c>
      <c r="W872" s="32"/>
      <c r="X872" s="32" t="str">
        <f ca="1">IF(OR(U872="",R872=0),"",IF((U872-NOW())&lt;0,-(U872-NOW()),0))</f>
        <v/>
      </c>
      <c r="Y872" s="2" t="str">
        <f>IF(R872=0,"Đã thanh toán",IF(X872="","",IF(X872&lt;=0,"Chưa đến hạn thanh toán",IF(X872&lt;=30,"Nợ quá hạn 30 ngày",IF(X872&lt;=60,"Nợ quá hạn từ 30 ngày đến 60 ngày",IF(X872&lt;=90,"Nợ quá hạn từ 60 ngày đến 90 ngày",IF(X872&lt;=120,"Nợ quá hạn từ 90 ngày đến 120 ngày","Nợ quá hạn hơn 120 ngày có khả năng mất thanh toán")))))))</f>
        <v>Đã thanh toán</v>
      </c>
      <c r="Z872" s="42">
        <f>IF(S872="","",S872)</f>
        <v>46141</v>
      </c>
      <c r="AA872" s="42">
        <f>IF(M872="","",M872)</f>
        <v>46153</v>
      </c>
      <c r="AD872" s="2" t="str">
        <f>VLOOKUP($A872,MA_KH!$A:$Q,MA_KH!O$1,0)</f>
        <v>MEGA</v>
      </c>
      <c r="AE872" s="2" t="str">
        <f>VLOOKUP($A872,MA_KH!$A:$Q,MA_KH!P$1,0)</f>
        <v>CÔNG TY TNHH MM MEGA MARKET (VIỆT NAM)</v>
      </c>
    </row>
    <row r="873" spans="1:31" ht="25.5" customHeight="1">
      <c r="A873" s="58" t="s">
        <v>16309</v>
      </c>
      <c r="B873" s="58" t="s">
        <v>255</v>
      </c>
      <c r="C873" s="59">
        <v>46141</v>
      </c>
      <c r="D873" s="58" t="s">
        <v>18162</v>
      </c>
      <c r="E873" s="59">
        <v>46141</v>
      </c>
      <c r="F873" s="58" t="s">
        <v>18163</v>
      </c>
      <c r="G873" s="58" t="s">
        <v>16884</v>
      </c>
      <c r="H873" s="69">
        <v>1285000</v>
      </c>
      <c r="I873" s="63">
        <v>0</v>
      </c>
      <c r="J873" s="69">
        <v>102800</v>
      </c>
      <c r="K873" s="70">
        <v>1387800</v>
      </c>
      <c r="L873" s="71" t="s">
        <v>17238</v>
      </c>
      <c r="M873" s="6">
        <v>46153</v>
      </c>
      <c r="N873" s="72"/>
      <c r="O873" s="32">
        <f>IF(Table1[[#This Row],[Phân loại]]="Tồn đầu kỳ",Table1[[#This Row],[Tổng giá trị]],0)</f>
        <v>0</v>
      </c>
      <c r="P873" s="7">
        <f>IF(Table1[[#This Row],[Số còn phải thu ĐK]]&lt;&gt;0,0,IF(Table1[[#This Row],[Phân loại]]="Bán hàng",Table1[[#This Row],[Tổng giá trị]],-Table1[[#This Row],[Tổng giá trị]]))</f>
        <v>-1387800</v>
      </c>
      <c r="Q873" s="32">
        <f>IF(M873&lt;&gt;"",IF(O873&lt;&gt;0,O873,P873),0)</f>
        <v>-1387800</v>
      </c>
      <c r="R873" s="7">
        <f>Table1[[#This Row],[Số còn phải thu ĐK]]+Table1[[#This Row],[Giá Trị HD sau CK]]-Table1[[#This Row],[Số tiền đã thu]]</f>
        <v>0</v>
      </c>
      <c r="S873" s="6">
        <f>IF(Table1[[#This Row],[Ngày hóa đơn]]&lt;&gt;"",Table1[[#This Row],[Ngày hóa đơn]],IF(Table1[[#This Row],[Ngày hạch toán]]&lt;&gt;"",Table1[[#This Row],[Ngày hạch toán]],""))</f>
        <v>46141</v>
      </c>
      <c r="T873" s="7"/>
      <c r="U873" s="6">
        <f>IF(Table1[[#This Row],[Ngày tính CN]]="","",S873+T873)</f>
        <v>46141</v>
      </c>
      <c r="V873" s="32">
        <f ca="1">IF(Table1[[#This Row],[Hạn thanh toán]]="","",IF((U873-NOW())&lt;0,0,(U873-NOW())))</f>
        <v>0</v>
      </c>
      <c r="W873" s="32"/>
      <c r="X873" s="32" t="str">
        <f ca="1">IF(OR(U873="",R873=0),"",IF((U873-NOW())&lt;0,-(U873-NOW()),0))</f>
        <v/>
      </c>
      <c r="Y873" s="2" t="str">
        <f>IF(R873=0,"Đã thanh toán",IF(X873="","",IF(X873&lt;=0,"Chưa đến hạn thanh toán",IF(X873&lt;=30,"Nợ quá hạn 30 ngày",IF(X873&lt;=60,"Nợ quá hạn từ 30 ngày đến 60 ngày",IF(X873&lt;=90,"Nợ quá hạn từ 60 ngày đến 90 ngày",IF(X873&lt;=120,"Nợ quá hạn từ 90 ngày đến 120 ngày","Nợ quá hạn hơn 120 ngày có khả năng mất thanh toán")))))))</f>
        <v>Đã thanh toán</v>
      </c>
      <c r="Z873" s="42">
        <f>IF(S873="","",S873)</f>
        <v>46141</v>
      </c>
      <c r="AA873" s="42">
        <f>IF(M873="","",M873)</f>
        <v>46153</v>
      </c>
      <c r="AD873" s="2" t="str">
        <f>VLOOKUP($A873,MA_KH!$A:$Q,MA_KH!O$1,0)</f>
        <v>MEGA</v>
      </c>
      <c r="AE873" s="2" t="str">
        <f>VLOOKUP($A873,MA_KH!$A:$Q,MA_KH!P$1,0)</f>
        <v>CÔNG TY TNHH MM MEGA MARKET (VIỆT NAM)</v>
      </c>
    </row>
    <row r="874" spans="1:31" ht="25.5" customHeight="1">
      <c r="A874" s="54" t="s">
        <v>16308</v>
      </c>
      <c r="B874" s="54" t="s">
        <v>194</v>
      </c>
      <c r="C874" s="55">
        <v>46146</v>
      </c>
      <c r="D874" s="54" t="s">
        <v>18169</v>
      </c>
      <c r="E874" s="55">
        <v>46149</v>
      </c>
      <c r="F874" s="54" t="s">
        <v>18170</v>
      </c>
      <c r="G874" s="54" t="s">
        <v>18171</v>
      </c>
      <c r="H874" s="67">
        <v>7701990</v>
      </c>
      <c r="I874" s="31">
        <v>0</v>
      </c>
      <c r="J874" s="31">
        <v>616159</v>
      </c>
      <c r="K874" s="31">
        <v>8318149</v>
      </c>
      <c r="L874" s="71" t="s">
        <v>17236</v>
      </c>
      <c r="M874" s="6">
        <v>46197</v>
      </c>
      <c r="N874" s="72"/>
      <c r="O874" s="32">
        <f>IF(Table1[[#This Row],[Phân loại]]="Tồn đầu kỳ",Table1[[#This Row],[Tổng giá trị]],0)</f>
        <v>0</v>
      </c>
      <c r="P874" s="7">
        <f>IF(Table1[[#This Row],[Số còn phải thu ĐK]]&lt;&gt;0,0,IF(Table1[[#This Row],[Phân loại]]="Bán hàng",Table1[[#This Row],[Tổng giá trị]],-Table1[[#This Row],[Tổng giá trị]]))</f>
        <v>8318149</v>
      </c>
      <c r="Q874" s="32">
        <f>IF(M874&lt;&gt;"",IF(O874&lt;&gt;0,O874,P874),0)</f>
        <v>8318149</v>
      </c>
      <c r="R874" s="7">
        <f>Table1[[#This Row],[Số còn phải thu ĐK]]+Table1[[#This Row],[Giá Trị HD sau CK]]-Table1[[#This Row],[Số tiền đã thu]]</f>
        <v>0</v>
      </c>
      <c r="S874" s="6">
        <f>IF(Table1[[#This Row],[Ngày hóa đơn]]&lt;&gt;"",Table1[[#This Row],[Ngày hóa đơn]],IF(Table1[[#This Row],[Ngày hạch toán]]&lt;&gt;"",Table1[[#This Row],[Ngày hạch toán]],""))</f>
        <v>46149</v>
      </c>
      <c r="T874" s="7"/>
      <c r="U874" s="6">
        <f>IF(Table1[[#This Row],[Ngày tính CN]]="","",S874+T874)</f>
        <v>46149</v>
      </c>
      <c r="V874" s="32">
        <f ca="1">IF(Table1[[#This Row],[Hạn thanh toán]]="","",IF((U874-NOW())&lt;0,0,(U874-NOW())))</f>
        <v>0</v>
      </c>
      <c r="W874" s="32"/>
      <c r="X874" s="32" t="str">
        <f ca="1">IF(OR(U874="",R874=0),"",IF((U874-NOW())&lt;0,-(U874-NOW()),0))</f>
        <v/>
      </c>
      <c r="Y874" s="2" t="str">
        <f>IF(R874=0,"Đã thanh toán",IF(X874="","",IF(X874&lt;=0,"Chưa đến hạn thanh toán",IF(X874&lt;=30,"Nợ quá hạn 30 ngày",IF(X874&lt;=60,"Nợ quá hạn từ 30 ngày đến 60 ngày",IF(X874&lt;=90,"Nợ quá hạn từ 60 ngày đến 90 ngày",IF(X874&lt;=120,"Nợ quá hạn từ 90 ngày đến 120 ngày","Nợ quá hạn hơn 120 ngày có khả năng mất thanh toán")))))))</f>
        <v>Đã thanh toán</v>
      </c>
      <c r="Z874" s="42">
        <f>IF(S874="","",S874)</f>
        <v>46149</v>
      </c>
      <c r="AA874" s="42">
        <f>IF(M874="","",M874)</f>
        <v>46197</v>
      </c>
      <c r="AD874" s="2" t="str">
        <f>VLOOKUP($A874,MA_KH!$A:$Q,MA_KH!O$1,0)</f>
        <v>MEGA</v>
      </c>
      <c r="AE874" s="2" t="str">
        <f>VLOOKUP($A874,MA_KH!$A:$Q,MA_KH!P$1,0)</f>
        <v>CÔNG TY TNHH MM MEGA MARKET (VIỆT NAM)</v>
      </c>
    </row>
    <row r="875" spans="1:31" ht="25.5" customHeight="1">
      <c r="A875" s="54" t="s">
        <v>16293</v>
      </c>
      <c r="B875" s="54" t="s">
        <v>386</v>
      </c>
      <c r="C875" s="55">
        <v>46146</v>
      </c>
      <c r="D875" s="54" t="s">
        <v>18172</v>
      </c>
      <c r="E875" s="55">
        <v>46149</v>
      </c>
      <c r="F875" s="54" t="s">
        <v>18173</v>
      </c>
      <c r="G875" s="54" t="s">
        <v>18174</v>
      </c>
      <c r="H875" s="67">
        <v>700000</v>
      </c>
      <c r="I875" s="31">
        <v>0</v>
      </c>
      <c r="J875" s="31">
        <v>56000</v>
      </c>
      <c r="K875" s="31">
        <v>756000</v>
      </c>
      <c r="L875" s="71" t="s">
        <v>17236</v>
      </c>
      <c r="M875" s="6">
        <v>46197</v>
      </c>
      <c r="N875" s="72"/>
      <c r="O875" s="32">
        <f>IF(Table1[[#This Row],[Phân loại]]="Tồn đầu kỳ",Table1[[#This Row],[Tổng giá trị]],0)</f>
        <v>0</v>
      </c>
      <c r="P875" s="7">
        <f>IF(Table1[[#This Row],[Số còn phải thu ĐK]]&lt;&gt;0,0,IF(Table1[[#This Row],[Phân loại]]="Bán hàng",Table1[[#This Row],[Tổng giá trị]],-Table1[[#This Row],[Tổng giá trị]]))</f>
        <v>756000</v>
      </c>
      <c r="Q875" s="32">
        <f>IF(M875&lt;&gt;"",IF(O875&lt;&gt;0,O875,P875),0)</f>
        <v>756000</v>
      </c>
      <c r="R875" s="7">
        <f>Table1[[#This Row],[Số còn phải thu ĐK]]+Table1[[#This Row],[Giá Trị HD sau CK]]-Table1[[#This Row],[Số tiền đã thu]]</f>
        <v>0</v>
      </c>
      <c r="S875" s="6">
        <f>IF(Table1[[#This Row],[Ngày hóa đơn]]&lt;&gt;"",Table1[[#This Row],[Ngày hóa đơn]],IF(Table1[[#This Row],[Ngày hạch toán]]&lt;&gt;"",Table1[[#This Row],[Ngày hạch toán]],""))</f>
        <v>46149</v>
      </c>
      <c r="T875" s="7"/>
      <c r="U875" s="6">
        <f>IF(Table1[[#This Row],[Ngày tính CN]]="","",S875+T875)</f>
        <v>46149</v>
      </c>
      <c r="V875" s="32">
        <f ca="1">IF(Table1[[#This Row],[Hạn thanh toán]]="","",IF((U875-NOW())&lt;0,0,(U875-NOW())))</f>
        <v>0</v>
      </c>
      <c r="W875" s="32"/>
      <c r="X875" s="32" t="str">
        <f ca="1">IF(OR(U875="",R875=0),"",IF((U875-NOW())&lt;0,-(U875-NOW()),0))</f>
        <v/>
      </c>
      <c r="Y875" s="2" t="str">
        <f>IF(R875=0,"Đã thanh toán",IF(X875="","",IF(X875&lt;=0,"Chưa đến hạn thanh toán",IF(X875&lt;=30,"Nợ quá hạn 30 ngày",IF(X875&lt;=60,"Nợ quá hạn từ 30 ngày đến 60 ngày",IF(X875&lt;=90,"Nợ quá hạn từ 60 ngày đến 90 ngày",IF(X875&lt;=120,"Nợ quá hạn từ 90 ngày đến 120 ngày","Nợ quá hạn hơn 120 ngày có khả năng mất thanh toán")))))))</f>
        <v>Đã thanh toán</v>
      </c>
      <c r="Z875" s="42">
        <f>IF(S875="","",S875)</f>
        <v>46149</v>
      </c>
      <c r="AA875" s="42">
        <f>IF(M875="","",M875)</f>
        <v>46197</v>
      </c>
      <c r="AD875" s="2" t="str">
        <f>VLOOKUP($A875,MA_KH!$A:$Q,MA_KH!O$1,0)</f>
        <v>MEGA</v>
      </c>
      <c r="AE875" s="2" t="str">
        <f>VLOOKUP($A875,MA_KH!$A:$Q,MA_KH!P$1,0)</f>
        <v>CÔNG TY TNHH MM MEGA MARKET (VIỆT NAM)</v>
      </c>
    </row>
    <row r="876" spans="1:31" ht="25.5" customHeight="1">
      <c r="A876" s="54" t="s">
        <v>16310</v>
      </c>
      <c r="B876" s="54" t="s">
        <v>196</v>
      </c>
      <c r="C876" s="55">
        <v>46146</v>
      </c>
      <c r="D876" s="54" t="s">
        <v>18175</v>
      </c>
      <c r="E876" s="55">
        <v>46149</v>
      </c>
      <c r="F876" s="54" t="s">
        <v>18176</v>
      </c>
      <c r="G876" s="54" t="s">
        <v>18177</v>
      </c>
      <c r="H876" s="67">
        <v>1292380</v>
      </c>
      <c r="I876" s="31">
        <v>0</v>
      </c>
      <c r="J876" s="31">
        <v>103390</v>
      </c>
      <c r="K876" s="31">
        <v>1395770</v>
      </c>
      <c r="L876" s="71" t="s">
        <v>17236</v>
      </c>
      <c r="M876" s="6">
        <v>46197</v>
      </c>
      <c r="N876" s="72"/>
      <c r="O876" s="32">
        <f>IF(Table1[[#This Row],[Phân loại]]="Tồn đầu kỳ",Table1[[#This Row],[Tổng giá trị]],0)</f>
        <v>0</v>
      </c>
      <c r="P876" s="7">
        <f>IF(Table1[[#This Row],[Số còn phải thu ĐK]]&lt;&gt;0,0,IF(Table1[[#This Row],[Phân loại]]="Bán hàng",Table1[[#This Row],[Tổng giá trị]],-Table1[[#This Row],[Tổng giá trị]]))</f>
        <v>1395770</v>
      </c>
      <c r="Q876" s="32">
        <f>IF(M876&lt;&gt;"",IF(O876&lt;&gt;0,O876,P876),0)</f>
        <v>1395770</v>
      </c>
      <c r="R876" s="7">
        <f>Table1[[#This Row],[Số còn phải thu ĐK]]+Table1[[#This Row],[Giá Trị HD sau CK]]-Table1[[#This Row],[Số tiền đã thu]]</f>
        <v>0</v>
      </c>
      <c r="S876" s="6">
        <f>IF(Table1[[#This Row],[Ngày hóa đơn]]&lt;&gt;"",Table1[[#This Row],[Ngày hóa đơn]],IF(Table1[[#This Row],[Ngày hạch toán]]&lt;&gt;"",Table1[[#This Row],[Ngày hạch toán]],""))</f>
        <v>46149</v>
      </c>
      <c r="T876" s="7"/>
      <c r="U876" s="6">
        <f>IF(Table1[[#This Row],[Ngày tính CN]]="","",S876+T876)</f>
        <v>46149</v>
      </c>
      <c r="V876" s="32">
        <f ca="1">IF(Table1[[#This Row],[Hạn thanh toán]]="","",IF((U876-NOW())&lt;0,0,(U876-NOW())))</f>
        <v>0</v>
      </c>
      <c r="W876" s="32"/>
      <c r="X876" s="32" t="str">
        <f ca="1">IF(OR(U876="",R876=0),"",IF((U876-NOW())&lt;0,-(U876-NOW()),0))</f>
        <v/>
      </c>
      <c r="Y876" s="2" t="str">
        <f>IF(R876=0,"Đã thanh toán",IF(X876="","",IF(X876&lt;=0,"Chưa đến hạn thanh toán",IF(X876&lt;=30,"Nợ quá hạn 30 ngày",IF(X876&lt;=60,"Nợ quá hạn từ 30 ngày đến 60 ngày",IF(X876&lt;=90,"Nợ quá hạn từ 60 ngày đến 90 ngày",IF(X876&lt;=120,"Nợ quá hạn từ 90 ngày đến 120 ngày","Nợ quá hạn hơn 120 ngày có khả năng mất thanh toán")))))))</f>
        <v>Đã thanh toán</v>
      </c>
      <c r="Z876" s="42">
        <f>IF(S876="","",S876)</f>
        <v>46149</v>
      </c>
      <c r="AA876" s="42">
        <f>IF(M876="","",M876)</f>
        <v>46197</v>
      </c>
      <c r="AD876" s="2" t="str">
        <f>VLOOKUP($A876,MA_KH!$A:$Q,MA_KH!O$1,0)</f>
        <v>MEGA</v>
      </c>
      <c r="AE876" s="2" t="str">
        <f>VLOOKUP($A876,MA_KH!$A:$Q,MA_KH!P$1,0)</f>
        <v>CÔNG TY TNHH MM MEGA MARKET (VIỆT NAM)</v>
      </c>
    </row>
    <row r="877" spans="1:31" ht="25.5" customHeight="1">
      <c r="A877" s="54" t="s">
        <v>16302</v>
      </c>
      <c r="B877" s="54" t="s">
        <v>7251</v>
      </c>
      <c r="C877" s="55">
        <v>46147</v>
      </c>
      <c r="D877" s="54" t="s">
        <v>18178</v>
      </c>
      <c r="E877" s="55">
        <v>46158</v>
      </c>
      <c r="F877" s="54" t="s">
        <v>18179</v>
      </c>
      <c r="G877" s="54" t="s">
        <v>18180</v>
      </c>
      <c r="H877" s="67">
        <v>4105460</v>
      </c>
      <c r="I877" s="31">
        <v>0</v>
      </c>
      <c r="J877" s="31">
        <v>328437</v>
      </c>
      <c r="K877" s="31">
        <v>4433897</v>
      </c>
      <c r="L877" s="71" t="s">
        <v>17236</v>
      </c>
      <c r="M877" s="6">
        <v>46183</v>
      </c>
      <c r="N877" s="72"/>
      <c r="O877" s="32">
        <f>IF(Table1[[#This Row],[Phân loại]]="Tồn đầu kỳ",Table1[[#This Row],[Tổng giá trị]],0)</f>
        <v>0</v>
      </c>
      <c r="P877" s="7">
        <f>IF(Table1[[#This Row],[Số còn phải thu ĐK]]&lt;&gt;0,0,IF(Table1[[#This Row],[Phân loại]]="Bán hàng",Table1[[#This Row],[Tổng giá trị]],-Table1[[#This Row],[Tổng giá trị]]))</f>
        <v>4433897</v>
      </c>
      <c r="Q877" s="32">
        <f>IF(M877&lt;&gt;"",IF(O877&lt;&gt;0,O877,P877),0)</f>
        <v>4433897</v>
      </c>
      <c r="R877" s="7">
        <f>Table1[[#This Row],[Số còn phải thu ĐK]]+Table1[[#This Row],[Giá Trị HD sau CK]]-Table1[[#This Row],[Số tiền đã thu]]</f>
        <v>0</v>
      </c>
      <c r="S877" s="6">
        <f>IF(Table1[[#This Row],[Ngày hóa đơn]]&lt;&gt;"",Table1[[#This Row],[Ngày hóa đơn]],IF(Table1[[#This Row],[Ngày hạch toán]]&lt;&gt;"",Table1[[#This Row],[Ngày hạch toán]],""))</f>
        <v>46158</v>
      </c>
      <c r="T877" s="7"/>
      <c r="U877" s="6">
        <f>IF(Table1[[#This Row],[Ngày tính CN]]="","",S877+T877)</f>
        <v>46158</v>
      </c>
      <c r="V877" s="32">
        <f ca="1">IF(Table1[[#This Row],[Hạn thanh toán]]="","",IF((U877-NOW())&lt;0,0,(U877-NOW())))</f>
        <v>0</v>
      </c>
      <c r="W877" s="32"/>
      <c r="X877" s="32" t="str">
        <f ca="1">IF(OR(U877="",R877=0),"",IF((U877-NOW())&lt;0,-(U877-NOW()),0))</f>
        <v/>
      </c>
      <c r="Y877" s="2" t="str">
        <f>IF(R877=0,"Đã thanh toán",IF(X877="","",IF(X877&lt;=0,"Chưa đến hạn thanh toán",IF(X877&lt;=30,"Nợ quá hạn 30 ngày",IF(X877&lt;=60,"Nợ quá hạn từ 30 ngày đến 60 ngày",IF(X877&lt;=90,"Nợ quá hạn từ 60 ngày đến 90 ngày",IF(X877&lt;=120,"Nợ quá hạn từ 90 ngày đến 120 ngày","Nợ quá hạn hơn 120 ngày có khả năng mất thanh toán")))))))</f>
        <v>Đã thanh toán</v>
      </c>
      <c r="Z877" s="42">
        <f>IF(S877="","",S877)</f>
        <v>46158</v>
      </c>
      <c r="AA877" s="42">
        <f>IF(M877="","",M877)</f>
        <v>46183</v>
      </c>
      <c r="AD877" s="2" t="str">
        <f>VLOOKUP($A877,MA_KH!$A:$Q,MA_KH!O$1,0)</f>
        <v>MEGA</v>
      </c>
      <c r="AE877" s="2" t="str">
        <f>VLOOKUP($A877,MA_KH!$A:$Q,MA_KH!P$1,0)</f>
        <v>CÔNG TY TNHH MM MEGA MARKET (VIỆT NAM)</v>
      </c>
    </row>
    <row r="878" spans="1:31" ht="25.5" customHeight="1">
      <c r="A878" s="54" t="s">
        <v>16296</v>
      </c>
      <c r="B878" s="54" t="s">
        <v>7244</v>
      </c>
      <c r="C878" s="55">
        <v>46147</v>
      </c>
      <c r="D878" s="54" t="s">
        <v>18181</v>
      </c>
      <c r="E878" s="55">
        <v>46149</v>
      </c>
      <c r="F878" s="54" t="s">
        <v>18182</v>
      </c>
      <c r="G878" s="54" t="s">
        <v>18183</v>
      </c>
      <c r="H878" s="67">
        <v>883220</v>
      </c>
      <c r="I878" s="31">
        <v>0</v>
      </c>
      <c r="J878" s="31">
        <v>70658</v>
      </c>
      <c r="K878" s="31">
        <v>953878</v>
      </c>
      <c r="L878" s="71" t="s">
        <v>17236</v>
      </c>
      <c r="M878" s="6">
        <v>46183</v>
      </c>
      <c r="N878" s="72"/>
      <c r="O878" s="32">
        <f>IF(Table1[[#This Row],[Phân loại]]="Tồn đầu kỳ",Table1[[#This Row],[Tổng giá trị]],0)</f>
        <v>0</v>
      </c>
      <c r="P878" s="7">
        <f>IF(Table1[[#This Row],[Số còn phải thu ĐK]]&lt;&gt;0,0,IF(Table1[[#This Row],[Phân loại]]="Bán hàng",Table1[[#This Row],[Tổng giá trị]],-Table1[[#This Row],[Tổng giá trị]]))</f>
        <v>953878</v>
      </c>
      <c r="Q878" s="32">
        <f>IF(M878&lt;&gt;"",IF(O878&lt;&gt;0,O878,P878),0)</f>
        <v>953878</v>
      </c>
      <c r="R878" s="7">
        <f>Table1[[#This Row],[Số còn phải thu ĐK]]+Table1[[#This Row],[Giá Trị HD sau CK]]-Table1[[#This Row],[Số tiền đã thu]]</f>
        <v>0</v>
      </c>
      <c r="S878" s="6">
        <f>IF(Table1[[#This Row],[Ngày hóa đơn]]&lt;&gt;"",Table1[[#This Row],[Ngày hóa đơn]],IF(Table1[[#This Row],[Ngày hạch toán]]&lt;&gt;"",Table1[[#This Row],[Ngày hạch toán]],""))</f>
        <v>46149</v>
      </c>
      <c r="T878" s="7"/>
      <c r="U878" s="6">
        <f>IF(Table1[[#This Row],[Ngày tính CN]]="","",S878+T878)</f>
        <v>46149</v>
      </c>
      <c r="V878" s="32">
        <f ca="1">IF(Table1[[#This Row],[Hạn thanh toán]]="","",IF((U878-NOW())&lt;0,0,(U878-NOW())))</f>
        <v>0</v>
      </c>
      <c r="W878" s="32"/>
      <c r="X878" s="32" t="str">
        <f ca="1">IF(OR(U878="",R878=0),"",IF((U878-NOW())&lt;0,-(U878-NOW()),0))</f>
        <v/>
      </c>
      <c r="Y878" s="2" t="str">
        <f>IF(R878=0,"Đã thanh toán",IF(X878="","",IF(X878&lt;=0,"Chưa đến hạn thanh toán",IF(X878&lt;=30,"Nợ quá hạn 30 ngày",IF(X878&lt;=60,"Nợ quá hạn từ 30 ngày đến 60 ngày",IF(X878&lt;=90,"Nợ quá hạn từ 60 ngày đến 90 ngày",IF(X878&lt;=120,"Nợ quá hạn từ 90 ngày đến 120 ngày","Nợ quá hạn hơn 120 ngày có khả năng mất thanh toán")))))))</f>
        <v>Đã thanh toán</v>
      </c>
      <c r="Z878" s="42">
        <f>IF(S878="","",S878)</f>
        <v>46149</v>
      </c>
      <c r="AA878" s="42">
        <f>IF(M878="","",M878)</f>
        <v>46183</v>
      </c>
      <c r="AD878" s="2" t="str">
        <f>VLOOKUP($A878,MA_KH!$A:$Q,MA_KH!O$1,0)</f>
        <v>MEGA</v>
      </c>
      <c r="AE878" s="2" t="str">
        <f>VLOOKUP($A878,MA_KH!$A:$Q,MA_KH!P$1,0)</f>
        <v>CÔNG TY TNHH MM MEGA MARKET (VIỆT NAM)</v>
      </c>
    </row>
    <row r="879" spans="1:31" ht="25.5" customHeight="1">
      <c r="A879" s="54" t="s">
        <v>16300</v>
      </c>
      <c r="B879" s="54" t="s">
        <v>7238</v>
      </c>
      <c r="C879" s="55">
        <v>46147</v>
      </c>
      <c r="D879" s="54" t="s">
        <v>18184</v>
      </c>
      <c r="E879" s="55">
        <v>46149</v>
      </c>
      <c r="F879" s="54" t="s">
        <v>18185</v>
      </c>
      <c r="G879" s="54" t="s">
        <v>18186</v>
      </c>
      <c r="H879" s="67">
        <v>3081320</v>
      </c>
      <c r="I879" s="31">
        <v>0</v>
      </c>
      <c r="J879" s="31">
        <v>246506</v>
      </c>
      <c r="K879" s="31">
        <v>3327826</v>
      </c>
      <c r="L879" s="71" t="s">
        <v>17236</v>
      </c>
      <c r="M879" s="6">
        <v>46183</v>
      </c>
      <c r="N879" s="72"/>
      <c r="O879" s="32">
        <f>IF(Table1[[#This Row],[Phân loại]]="Tồn đầu kỳ",Table1[[#This Row],[Tổng giá trị]],0)</f>
        <v>0</v>
      </c>
      <c r="P879" s="7">
        <f>IF(Table1[[#This Row],[Số còn phải thu ĐK]]&lt;&gt;0,0,IF(Table1[[#This Row],[Phân loại]]="Bán hàng",Table1[[#This Row],[Tổng giá trị]],-Table1[[#This Row],[Tổng giá trị]]))</f>
        <v>3327826</v>
      </c>
      <c r="Q879" s="32">
        <f>IF(M879&lt;&gt;"",IF(O879&lt;&gt;0,O879,P879),0)</f>
        <v>3327826</v>
      </c>
      <c r="R879" s="7">
        <f>Table1[[#This Row],[Số còn phải thu ĐK]]+Table1[[#This Row],[Giá Trị HD sau CK]]-Table1[[#This Row],[Số tiền đã thu]]</f>
        <v>0</v>
      </c>
      <c r="S879" s="6">
        <f>IF(Table1[[#This Row],[Ngày hóa đơn]]&lt;&gt;"",Table1[[#This Row],[Ngày hóa đơn]],IF(Table1[[#This Row],[Ngày hạch toán]]&lt;&gt;"",Table1[[#This Row],[Ngày hạch toán]],""))</f>
        <v>46149</v>
      </c>
      <c r="T879" s="7"/>
      <c r="U879" s="6">
        <f>IF(Table1[[#This Row],[Ngày tính CN]]="","",S879+T879)</f>
        <v>46149</v>
      </c>
      <c r="V879" s="32">
        <f ca="1">IF(Table1[[#This Row],[Hạn thanh toán]]="","",IF((U879-NOW())&lt;0,0,(U879-NOW())))</f>
        <v>0</v>
      </c>
      <c r="W879" s="32"/>
      <c r="X879" s="32" t="str">
        <f ca="1">IF(OR(U879="",R879=0),"",IF((U879-NOW())&lt;0,-(U879-NOW()),0))</f>
        <v/>
      </c>
      <c r="Y879" s="2" t="str">
        <f>IF(R879=0,"Đã thanh toán",IF(X879="","",IF(X879&lt;=0,"Chưa đến hạn thanh toán",IF(X879&lt;=30,"Nợ quá hạn 30 ngày",IF(X879&lt;=60,"Nợ quá hạn từ 30 ngày đến 60 ngày",IF(X879&lt;=90,"Nợ quá hạn từ 60 ngày đến 90 ngày",IF(X879&lt;=120,"Nợ quá hạn từ 90 ngày đến 120 ngày","Nợ quá hạn hơn 120 ngày có khả năng mất thanh toán")))))))</f>
        <v>Đã thanh toán</v>
      </c>
      <c r="Z879" s="42">
        <f>IF(S879="","",S879)</f>
        <v>46149</v>
      </c>
      <c r="AA879" s="42">
        <f>IF(M879="","",M879)</f>
        <v>46183</v>
      </c>
      <c r="AD879" s="2" t="str">
        <f>VLOOKUP($A879,MA_KH!$A:$Q,MA_KH!O$1,0)</f>
        <v>MEGA</v>
      </c>
      <c r="AE879" s="2" t="str">
        <f>VLOOKUP($A879,MA_KH!$A:$Q,MA_KH!P$1,0)</f>
        <v>CÔNG TY TNHH MM MEGA MARKET (VIỆT NAM)</v>
      </c>
    </row>
    <row r="880" spans="1:31" ht="25.5" customHeight="1">
      <c r="A880" s="54" t="s">
        <v>16296</v>
      </c>
      <c r="B880" s="54" t="s">
        <v>7244</v>
      </c>
      <c r="C880" s="55">
        <v>46147</v>
      </c>
      <c r="D880" s="54" t="s">
        <v>18187</v>
      </c>
      <c r="E880" s="55">
        <v>46149</v>
      </c>
      <c r="F880" s="54" t="s">
        <v>18188</v>
      </c>
      <c r="G880" s="54" t="s">
        <v>18189</v>
      </c>
      <c r="H880" s="67">
        <v>1400000</v>
      </c>
      <c r="I880" s="31">
        <v>0</v>
      </c>
      <c r="J880" s="31">
        <v>112000</v>
      </c>
      <c r="K880" s="31">
        <v>1512000</v>
      </c>
      <c r="L880" s="71" t="s">
        <v>17236</v>
      </c>
      <c r="M880" s="6">
        <v>46183</v>
      </c>
      <c r="N880" s="72"/>
      <c r="O880" s="32">
        <f>IF(Table1[[#This Row],[Phân loại]]="Tồn đầu kỳ",Table1[[#This Row],[Tổng giá trị]],0)</f>
        <v>0</v>
      </c>
      <c r="P880" s="7">
        <f>IF(Table1[[#This Row],[Số còn phải thu ĐK]]&lt;&gt;0,0,IF(Table1[[#This Row],[Phân loại]]="Bán hàng",Table1[[#This Row],[Tổng giá trị]],-Table1[[#This Row],[Tổng giá trị]]))</f>
        <v>1512000</v>
      </c>
      <c r="Q880" s="32">
        <f>IF(M880&lt;&gt;"",IF(O880&lt;&gt;0,O880,P880),0)</f>
        <v>1512000</v>
      </c>
      <c r="R880" s="7">
        <f>Table1[[#This Row],[Số còn phải thu ĐK]]+Table1[[#This Row],[Giá Trị HD sau CK]]-Table1[[#This Row],[Số tiền đã thu]]</f>
        <v>0</v>
      </c>
      <c r="S880" s="6">
        <f>IF(Table1[[#This Row],[Ngày hóa đơn]]&lt;&gt;"",Table1[[#This Row],[Ngày hóa đơn]],IF(Table1[[#This Row],[Ngày hạch toán]]&lt;&gt;"",Table1[[#This Row],[Ngày hạch toán]],""))</f>
        <v>46149</v>
      </c>
      <c r="T880" s="7"/>
      <c r="U880" s="6">
        <f>IF(Table1[[#This Row],[Ngày tính CN]]="","",S880+T880)</f>
        <v>46149</v>
      </c>
      <c r="V880" s="32">
        <f ca="1">IF(Table1[[#This Row],[Hạn thanh toán]]="","",IF((U880-NOW())&lt;0,0,(U880-NOW())))</f>
        <v>0</v>
      </c>
      <c r="W880" s="32"/>
      <c r="X880" s="32" t="str">
        <f ca="1">IF(OR(U880="",R880=0),"",IF((U880-NOW())&lt;0,-(U880-NOW()),0))</f>
        <v/>
      </c>
      <c r="Y880" s="2" t="str">
        <f>IF(R880=0,"Đã thanh toán",IF(X880="","",IF(X880&lt;=0,"Chưa đến hạn thanh toán",IF(X880&lt;=30,"Nợ quá hạn 30 ngày",IF(X880&lt;=60,"Nợ quá hạn từ 30 ngày đến 60 ngày",IF(X880&lt;=90,"Nợ quá hạn từ 60 ngày đến 90 ngày",IF(X880&lt;=120,"Nợ quá hạn từ 90 ngày đến 120 ngày","Nợ quá hạn hơn 120 ngày có khả năng mất thanh toán")))))))</f>
        <v>Đã thanh toán</v>
      </c>
      <c r="Z880" s="42">
        <f>IF(S880="","",S880)</f>
        <v>46149</v>
      </c>
      <c r="AA880" s="42">
        <f>IF(M880="","",M880)</f>
        <v>46183</v>
      </c>
      <c r="AD880" s="2" t="str">
        <f>VLOOKUP($A880,MA_KH!$A:$Q,MA_KH!O$1,0)</f>
        <v>MEGA</v>
      </c>
      <c r="AE880" s="2" t="str">
        <f>VLOOKUP($A880,MA_KH!$A:$Q,MA_KH!P$1,0)</f>
        <v>CÔNG TY TNHH MM MEGA MARKET (VIỆT NAM)</v>
      </c>
    </row>
    <row r="881" spans="1:31" ht="25.5" customHeight="1">
      <c r="A881" s="54" t="s">
        <v>16302</v>
      </c>
      <c r="B881" s="54" t="s">
        <v>7251</v>
      </c>
      <c r="C881" s="55">
        <v>46147</v>
      </c>
      <c r="D881" s="54" t="s">
        <v>18190</v>
      </c>
      <c r="E881" s="55">
        <v>46158</v>
      </c>
      <c r="F881" s="54" t="s">
        <v>18191</v>
      </c>
      <c r="G881" s="54" t="s">
        <v>18192</v>
      </c>
      <c r="H881" s="67">
        <v>220805</v>
      </c>
      <c r="I881" s="31">
        <v>0</v>
      </c>
      <c r="J881" s="31">
        <v>17664</v>
      </c>
      <c r="K881" s="31">
        <v>238469</v>
      </c>
      <c r="L881" s="71" t="s">
        <v>17236</v>
      </c>
      <c r="M881" s="6">
        <v>46183</v>
      </c>
      <c r="N881" s="72"/>
      <c r="O881" s="32">
        <f>IF(Table1[[#This Row],[Phân loại]]="Tồn đầu kỳ",Table1[[#This Row],[Tổng giá trị]],0)</f>
        <v>0</v>
      </c>
      <c r="P881" s="7">
        <f>IF(Table1[[#This Row],[Số còn phải thu ĐK]]&lt;&gt;0,0,IF(Table1[[#This Row],[Phân loại]]="Bán hàng",Table1[[#This Row],[Tổng giá trị]],-Table1[[#This Row],[Tổng giá trị]]))</f>
        <v>238469</v>
      </c>
      <c r="Q881" s="32">
        <f>IF(M881&lt;&gt;"",IF(O881&lt;&gt;0,O881,P881),0)</f>
        <v>238469</v>
      </c>
      <c r="R881" s="7">
        <f>Table1[[#This Row],[Số còn phải thu ĐK]]+Table1[[#This Row],[Giá Trị HD sau CK]]-Table1[[#This Row],[Số tiền đã thu]]</f>
        <v>0</v>
      </c>
      <c r="S881" s="6">
        <f>IF(Table1[[#This Row],[Ngày hóa đơn]]&lt;&gt;"",Table1[[#This Row],[Ngày hóa đơn]],IF(Table1[[#This Row],[Ngày hạch toán]]&lt;&gt;"",Table1[[#This Row],[Ngày hạch toán]],""))</f>
        <v>46158</v>
      </c>
      <c r="T881" s="7"/>
      <c r="U881" s="6">
        <f>IF(Table1[[#This Row],[Ngày tính CN]]="","",S881+T881)</f>
        <v>46158</v>
      </c>
      <c r="V881" s="32">
        <f ca="1">IF(Table1[[#This Row],[Hạn thanh toán]]="","",IF((U881-NOW())&lt;0,0,(U881-NOW())))</f>
        <v>0</v>
      </c>
      <c r="W881" s="32"/>
      <c r="X881" s="32" t="str">
        <f ca="1">IF(OR(U881="",R881=0),"",IF((U881-NOW())&lt;0,-(U881-NOW()),0))</f>
        <v/>
      </c>
      <c r="Y881" s="2" t="str">
        <f>IF(R881=0,"Đã thanh toán",IF(X881="","",IF(X881&lt;=0,"Chưa đến hạn thanh toán",IF(X881&lt;=30,"Nợ quá hạn 30 ngày",IF(X881&lt;=60,"Nợ quá hạn từ 30 ngày đến 60 ngày",IF(X881&lt;=90,"Nợ quá hạn từ 60 ngày đến 90 ngày",IF(X881&lt;=120,"Nợ quá hạn từ 90 ngày đến 120 ngày","Nợ quá hạn hơn 120 ngày có khả năng mất thanh toán")))))))</f>
        <v>Đã thanh toán</v>
      </c>
      <c r="Z881" s="42">
        <f>IF(S881="","",S881)</f>
        <v>46158</v>
      </c>
      <c r="AA881" s="42">
        <f>IF(M881="","",M881)</f>
        <v>46183</v>
      </c>
      <c r="AD881" s="2" t="str">
        <f>VLOOKUP($A881,MA_KH!$A:$Q,MA_KH!O$1,0)</f>
        <v>MEGA</v>
      </c>
      <c r="AE881" s="2" t="str">
        <f>VLOOKUP($A881,MA_KH!$A:$Q,MA_KH!P$1,0)</f>
        <v>CÔNG TY TNHH MM MEGA MARKET (VIỆT NAM)</v>
      </c>
    </row>
    <row r="882" spans="1:31" ht="25.5" customHeight="1">
      <c r="A882" s="54" t="s">
        <v>16299</v>
      </c>
      <c r="B882" s="54" t="s">
        <v>190</v>
      </c>
      <c r="C882" s="55">
        <v>46147</v>
      </c>
      <c r="D882" s="54" t="s">
        <v>18472</v>
      </c>
      <c r="E882" s="55">
        <v>46147</v>
      </c>
      <c r="F882" s="84" t="s">
        <v>18699</v>
      </c>
      <c r="G882" s="54" t="s">
        <v>18473</v>
      </c>
      <c r="H882" s="67">
        <v>847802</v>
      </c>
      <c r="I882" s="57">
        <v>0</v>
      </c>
      <c r="J882" s="67">
        <v>67824</v>
      </c>
      <c r="K882" s="67">
        <v>915626</v>
      </c>
      <c r="L882" s="71" t="s">
        <v>17238</v>
      </c>
      <c r="M882" s="6">
        <v>46153</v>
      </c>
      <c r="N882" s="72"/>
      <c r="O882" s="32">
        <f>IF(Table1[[#This Row],[Phân loại]]="Tồn đầu kỳ",Table1[[#This Row],[Tổng giá trị]],0)</f>
        <v>0</v>
      </c>
      <c r="P882" s="7">
        <f>IF(Table1[[#This Row],[Số còn phải thu ĐK]]&lt;&gt;0,0,IF(Table1[[#This Row],[Phân loại]]="Bán hàng",Table1[[#This Row],[Tổng giá trị]],-Table1[[#This Row],[Tổng giá trị]]))</f>
        <v>-915626</v>
      </c>
      <c r="Q882" s="32">
        <f>IF(M882&lt;&gt;"",IF(O882&lt;&gt;0,O882,P882),0)</f>
        <v>-915626</v>
      </c>
      <c r="R882" s="7">
        <f>Table1[[#This Row],[Số còn phải thu ĐK]]+Table1[[#This Row],[Giá Trị HD sau CK]]-Table1[[#This Row],[Số tiền đã thu]]</f>
        <v>0</v>
      </c>
      <c r="S882" s="6">
        <f>IF(Table1[[#This Row],[Ngày hóa đơn]]&lt;&gt;"",Table1[[#This Row],[Ngày hóa đơn]],IF(Table1[[#This Row],[Ngày hạch toán]]&lt;&gt;"",Table1[[#This Row],[Ngày hạch toán]],""))</f>
        <v>46147</v>
      </c>
      <c r="T882" s="7"/>
      <c r="U882" s="6">
        <f>IF(Table1[[#This Row],[Ngày tính CN]]="","",S882+T882)</f>
        <v>46147</v>
      </c>
      <c r="V882" s="32">
        <f ca="1">IF(Table1[[#This Row],[Hạn thanh toán]]="","",IF((U882-NOW())&lt;0,0,(U882-NOW())))</f>
        <v>0</v>
      </c>
      <c r="W882" s="32"/>
      <c r="X882" s="32" t="str">
        <f ca="1">IF(OR(U882="",R882=0),"",IF((U882-NOW())&lt;0,-(U882-NOW()),0))</f>
        <v/>
      </c>
      <c r="Y882" s="2" t="str">
        <f>IF(R882=0,"Đã thanh toán",IF(X882="","",IF(X882&lt;=0,"Chưa đến hạn thanh toán",IF(X882&lt;=30,"Nợ quá hạn 30 ngày",IF(X882&lt;=60,"Nợ quá hạn từ 30 ngày đến 60 ngày",IF(X882&lt;=90,"Nợ quá hạn từ 60 ngày đến 90 ngày",IF(X882&lt;=120,"Nợ quá hạn từ 90 ngày đến 120 ngày","Nợ quá hạn hơn 120 ngày có khả năng mất thanh toán")))))))</f>
        <v>Đã thanh toán</v>
      </c>
      <c r="Z882" s="42">
        <f>IF(S882="","",S882)</f>
        <v>46147</v>
      </c>
      <c r="AA882" s="42">
        <f>IF(M882="","",M882)</f>
        <v>46153</v>
      </c>
      <c r="AD882" s="2" t="str">
        <f>VLOOKUP($A882,MA_KH!$A:$Q,MA_KH!O$1,0)</f>
        <v>MEGA</v>
      </c>
      <c r="AE882" s="2" t="str">
        <f>VLOOKUP($A882,MA_KH!$A:$Q,MA_KH!P$1,0)</f>
        <v>CÔNG TY TNHH MM MEGA MARKET (VIỆT NAM)</v>
      </c>
    </row>
    <row r="883" spans="1:31" ht="25.5" customHeight="1">
      <c r="A883" s="54" t="s">
        <v>16292</v>
      </c>
      <c r="B883" s="54" t="s">
        <v>251</v>
      </c>
      <c r="C883" s="55">
        <v>46148</v>
      </c>
      <c r="D883" s="54" t="s">
        <v>18193</v>
      </c>
      <c r="E883" s="55">
        <v>46149</v>
      </c>
      <c r="F883" s="54" t="s">
        <v>18194</v>
      </c>
      <c r="G883" s="54" t="s">
        <v>18195</v>
      </c>
      <c r="H883" s="67">
        <v>1166110</v>
      </c>
      <c r="I883" s="31">
        <v>0</v>
      </c>
      <c r="J883" s="31">
        <v>93289</v>
      </c>
      <c r="K883" s="31">
        <v>1259399</v>
      </c>
      <c r="L883" s="71" t="s">
        <v>17236</v>
      </c>
      <c r="M883" s="6">
        <v>46183</v>
      </c>
      <c r="N883" s="72"/>
      <c r="O883" s="32">
        <f>IF(Table1[[#This Row],[Phân loại]]="Tồn đầu kỳ",Table1[[#This Row],[Tổng giá trị]],0)</f>
        <v>0</v>
      </c>
      <c r="P883" s="7">
        <f>IF(Table1[[#This Row],[Số còn phải thu ĐK]]&lt;&gt;0,0,IF(Table1[[#This Row],[Phân loại]]="Bán hàng",Table1[[#This Row],[Tổng giá trị]],-Table1[[#This Row],[Tổng giá trị]]))</f>
        <v>1259399</v>
      </c>
      <c r="Q883" s="32">
        <f>IF(M883&lt;&gt;"",IF(O883&lt;&gt;0,O883,P883),0)</f>
        <v>1259399</v>
      </c>
      <c r="R883" s="7">
        <f>Table1[[#This Row],[Số còn phải thu ĐK]]+Table1[[#This Row],[Giá Trị HD sau CK]]-Table1[[#This Row],[Số tiền đã thu]]</f>
        <v>0</v>
      </c>
      <c r="S883" s="6">
        <f>IF(Table1[[#This Row],[Ngày hóa đơn]]&lt;&gt;"",Table1[[#This Row],[Ngày hóa đơn]],IF(Table1[[#This Row],[Ngày hạch toán]]&lt;&gt;"",Table1[[#This Row],[Ngày hạch toán]],""))</f>
        <v>46149</v>
      </c>
      <c r="T883" s="7"/>
      <c r="U883" s="6">
        <f>IF(Table1[[#This Row],[Ngày tính CN]]="","",S883+T883)</f>
        <v>46149</v>
      </c>
      <c r="V883" s="32">
        <f ca="1">IF(Table1[[#This Row],[Hạn thanh toán]]="","",IF((U883-NOW())&lt;0,0,(U883-NOW())))</f>
        <v>0</v>
      </c>
      <c r="W883" s="32"/>
      <c r="X883" s="32" t="str">
        <f ca="1">IF(OR(U883="",R883=0),"",IF((U883-NOW())&lt;0,-(U883-NOW()),0))</f>
        <v/>
      </c>
      <c r="Y883" s="2" t="str">
        <f>IF(R883=0,"Đã thanh toán",IF(X883="","",IF(X883&lt;=0,"Chưa đến hạn thanh toán",IF(X883&lt;=30,"Nợ quá hạn 30 ngày",IF(X883&lt;=60,"Nợ quá hạn từ 30 ngày đến 60 ngày",IF(X883&lt;=90,"Nợ quá hạn từ 60 ngày đến 90 ngày",IF(X883&lt;=120,"Nợ quá hạn từ 90 ngày đến 120 ngày","Nợ quá hạn hơn 120 ngày có khả năng mất thanh toán")))))))</f>
        <v>Đã thanh toán</v>
      </c>
      <c r="Z883" s="42">
        <f>IF(S883="","",S883)</f>
        <v>46149</v>
      </c>
      <c r="AA883" s="42">
        <f>IF(M883="","",M883)</f>
        <v>46183</v>
      </c>
      <c r="AD883" s="2" t="str">
        <f>VLOOKUP($A883,MA_KH!$A:$Q,MA_KH!O$1,0)</f>
        <v>MEGA</v>
      </c>
      <c r="AE883" s="2" t="str">
        <f>VLOOKUP($A883,MA_KH!$A:$Q,MA_KH!P$1,0)</f>
        <v>CÔNG TY TNHH MM MEGA MARKET (VIỆT NAM)</v>
      </c>
    </row>
    <row r="884" spans="1:31" ht="25.5" customHeight="1">
      <c r="A884" s="54" t="s">
        <v>16304</v>
      </c>
      <c r="B884" s="54" t="s">
        <v>7254</v>
      </c>
      <c r="C884" s="55">
        <v>46148</v>
      </c>
      <c r="D884" s="54" t="s">
        <v>18196</v>
      </c>
      <c r="E884" s="55">
        <v>46158</v>
      </c>
      <c r="F884" s="54" t="s">
        <v>18197</v>
      </c>
      <c r="G884" s="54" t="s">
        <v>18198</v>
      </c>
      <c r="H884" s="67">
        <v>1116060</v>
      </c>
      <c r="I884" s="31">
        <v>0</v>
      </c>
      <c r="J884" s="31">
        <v>89285</v>
      </c>
      <c r="K884" s="31">
        <v>1205345</v>
      </c>
      <c r="L884" s="71" t="s">
        <v>17236</v>
      </c>
      <c r="M884" s="6">
        <v>46183</v>
      </c>
      <c r="N884" s="72"/>
      <c r="O884" s="32">
        <f>IF(Table1[[#This Row],[Phân loại]]="Tồn đầu kỳ",Table1[[#This Row],[Tổng giá trị]],0)</f>
        <v>0</v>
      </c>
      <c r="P884" s="7">
        <f>IF(Table1[[#This Row],[Số còn phải thu ĐK]]&lt;&gt;0,0,IF(Table1[[#This Row],[Phân loại]]="Bán hàng",Table1[[#This Row],[Tổng giá trị]],-Table1[[#This Row],[Tổng giá trị]]))</f>
        <v>1205345</v>
      </c>
      <c r="Q884" s="32">
        <f>IF(M884&lt;&gt;"",IF(O884&lt;&gt;0,O884,P884),0)</f>
        <v>1205345</v>
      </c>
      <c r="R884" s="7">
        <f>Table1[[#This Row],[Số còn phải thu ĐK]]+Table1[[#This Row],[Giá Trị HD sau CK]]-Table1[[#This Row],[Số tiền đã thu]]</f>
        <v>0</v>
      </c>
      <c r="S884" s="6">
        <f>IF(Table1[[#This Row],[Ngày hóa đơn]]&lt;&gt;"",Table1[[#This Row],[Ngày hóa đơn]],IF(Table1[[#This Row],[Ngày hạch toán]]&lt;&gt;"",Table1[[#This Row],[Ngày hạch toán]],""))</f>
        <v>46158</v>
      </c>
      <c r="T884" s="7"/>
      <c r="U884" s="6">
        <f>IF(Table1[[#This Row],[Ngày tính CN]]="","",S884+T884)</f>
        <v>46158</v>
      </c>
      <c r="V884" s="32">
        <f ca="1">IF(Table1[[#This Row],[Hạn thanh toán]]="","",IF((U884-NOW())&lt;0,0,(U884-NOW())))</f>
        <v>0</v>
      </c>
      <c r="W884" s="32"/>
      <c r="X884" s="32" t="str">
        <f ca="1">IF(OR(U884="",R884=0),"",IF((U884-NOW())&lt;0,-(U884-NOW()),0))</f>
        <v/>
      </c>
      <c r="Y884" s="2" t="str">
        <f>IF(R884=0,"Đã thanh toán",IF(X884="","",IF(X884&lt;=0,"Chưa đến hạn thanh toán",IF(X884&lt;=30,"Nợ quá hạn 30 ngày",IF(X884&lt;=60,"Nợ quá hạn từ 30 ngày đến 60 ngày",IF(X884&lt;=90,"Nợ quá hạn từ 60 ngày đến 90 ngày",IF(X884&lt;=120,"Nợ quá hạn từ 90 ngày đến 120 ngày","Nợ quá hạn hơn 120 ngày có khả năng mất thanh toán")))))))</f>
        <v>Đã thanh toán</v>
      </c>
      <c r="Z884" s="42">
        <f>IF(S884="","",S884)</f>
        <v>46158</v>
      </c>
      <c r="AA884" s="42">
        <f>IF(M884="","",M884)</f>
        <v>46183</v>
      </c>
      <c r="AD884" s="2" t="str">
        <f>VLOOKUP($A884,MA_KH!$A:$Q,MA_KH!O$1,0)</f>
        <v>MEGA</v>
      </c>
      <c r="AE884" s="2" t="str">
        <f>VLOOKUP($A884,MA_KH!$A:$Q,MA_KH!P$1,0)</f>
        <v>CÔNG TY TNHH MM MEGA MARKET (VIỆT NAM)</v>
      </c>
    </row>
    <row r="885" spans="1:31" ht="25.5" customHeight="1">
      <c r="A885" s="54" t="s">
        <v>16292</v>
      </c>
      <c r="B885" s="54" t="s">
        <v>251</v>
      </c>
      <c r="C885" s="55">
        <v>46148</v>
      </c>
      <c r="D885" s="54" t="s">
        <v>18199</v>
      </c>
      <c r="E885" s="55">
        <v>46149</v>
      </c>
      <c r="F885" s="54" t="s">
        <v>18200</v>
      </c>
      <c r="G885" s="54" t="s">
        <v>18201</v>
      </c>
      <c r="H885" s="67">
        <v>1733990</v>
      </c>
      <c r="I885" s="31">
        <v>0</v>
      </c>
      <c r="J885" s="31">
        <v>138719</v>
      </c>
      <c r="K885" s="31">
        <v>1872709</v>
      </c>
      <c r="L885" s="71" t="s">
        <v>17236</v>
      </c>
      <c r="M885" s="6">
        <v>46183</v>
      </c>
      <c r="N885" s="72"/>
      <c r="O885" s="32">
        <f>IF(Table1[[#This Row],[Phân loại]]="Tồn đầu kỳ",Table1[[#This Row],[Tổng giá trị]],0)</f>
        <v>0</v>
      </c>
      <c r="P885" s="7">
        <f>IF(Table1[[#This Row],[Số còn phải thu ĐK]]&lt;&gt;0,0,IF(Table1[[#This Row],[Phân loại]]="Bán hàng",Table1[[#This Row],[Tổng giá trị]],-Table1[[#This Row],[Tổng giá trị]]))</f>
        <v>1872709</v>
      </c>
      <c r="Q885" s="32">
        <f>IF(M885&lt;&gt;"",IF(O885&lt;&gt;0,O885,P885),0)</f>
        <v>1872709</v>
      </c>
      <c r="R885" s="7">
        <f>Table1[[#This Row],[Số còn phải thu ĐK]]+Table1[[#This Row],[Giá Trị HD sau CK]]-Table1[[#This Row],[Số tiền đã thu]]</f>
        <v>0</v>
      </c>
      <c r="S885" s="6">
        <f>IF(Table1[[#This Row],[Ngày hóa đơn]]&lt;&gt;"",Table1[[#This Row],[Ngày hóa đơn]],IF(Table1[[#This Row],[Ngày hạch toán]]&lt;&gt;"",Table1[[#This Row],[Ngày hạch toán]],""))</f>
        <v>46149</v>
      </c>
      <c r="T885" s="7"/>
      <c r="U885" s="6">
        <f>IF(Table1[[#This Row],[Ngày tính CN]]="","",S885+T885)</f>
        <v>46149</v>
      </c>
      <c r="V885" s="32">
        <f ca="1">IF(Table1[[#This Row],[Hạn thanh toán]]="","",IF((U885-NOW())&lt;0,0,(U885-NOW())))</f>
        <v>0</v>
      </c>
      <c r="W885" s="32"/>
      <c r="X885" s="32" t="str">
        <f ca="1">IF(OR(U885="",R885=0),"",IF((U885-NOW())&lt;0,-(U885-NOW()),0))</f>
        <v/>
      </c>
      <c r="Y885" s="2" t="str">
        <f>IF(R885=0,"Đã thanh toán",IF(X885="","",IF(X885&lt;=0,"Chưa đến hạn thanh toán",IF(X885&lt;=30,"Nợ quá hạn 30 ngày",IF(X885&lt;=60,"Nợ quá hạn từ 30 ngày đến 60 ngày",IF(X885&lt;=90,"Nợ quá hạn từ 60 ngày đến 90 ngày",IF(X885&lt;=120,"Nợ quá hạn từ 90 ngày đến 120 ngày","Nợ quá hạn hơn 120 ngày có khả năng mất thanh toán")))))))</f>
        <v>Đã thanh toán</v>
      </c>
      <c r="Z885" s="42">
        <f>IF(S885="","",S885)</f>
        <v>46149</v>
      </c>
      <c r="AA885" s="42">
        <f>IF(M885="","",M885)</f>
        <v>46183</v>
      </c>
      <c r="AD885" s="2" t="str">
        <f>VLOOKUP($A885,MA_KH!$A:$Q,MA_KH!O$1,0)</f>
        <v>MEGA</v>
      </c>
      <c r="AE885" s="2" t="str">
        <f>VLOOKUP($A885,MA_KH!$A:$Q,MA_KH!P$1,0)</f>
        <v>CÔNG TY TNHH MM MEGA MARKET (VIỆT NAM)</v>
      </c>
    </row>
    <row r="886" spans="1:31" ht="25.5" customHeight="1">
      <c r="A886" s="54" t="s">
        <v>16294</v>
      </c>
      <c r="B886" s="54" t="s">
        <v>259</v>
      </c>
      <c r="C886" s="55">
        <v>46148</v>
      </c>
      <c r="D886" s="54" t="s">
        <v>18476</v>
      </c>
      <c r="E886" s="55">
        <v>46148</v>
      </c>
      <c r="F886" s="84" t="s">
        <v>18128</v>
      </c>
      <c r="G886" s="54" t="s">
        <v>16821</v>
      </c>
      <c r="H886" s="67">
        <v>4079160</v>
      </c>
      <c r="I886" s="57">
        <v>0</v>
      </c>
      <c r="J886" s="67">
        <v>326333</v>
      </c>
      <c r="K886" s="67">
        <v>4405493</v>
      </c>
      <c r="L886" s="71" t="s">
        <v>17238</v>
      </c>
      <c r="M886" s="6">
        <v>46153</v>
      </c>
      <c r="N886" s="72"/>
      <c r="O886" s="32">
        <f>IF(Table1[[#This Row],[Phân loại]]="Tồn đầu kỳ",Table1[[#This Row],[Tổng giá trị]],0)</f>
        <v>0</v>
      </c>
      <c r="P886" s="7">
        <f>IF(Table1[[#This Row],[Số còn phải thu ĐK]]&lt;&gt;0,0,IF(Table1[[#This Row],[Phân loại]]="Bán hàng",Table1[[#This Row],[Tổng giá trị]],-Table1[[#This Row],[Tổng giá trị]]))</f>
        <v>-4405493</v>
      </c>
      <c r="Q886" s="32">
        <f>IF(M886&lt;&gt;"",IF(O886&lt;&gt;0,O886,P886),0)</f>
        <v>-4405493</v>
      </c>
      <c r="R886" s="7">
        <f>Table1[[#This Row],[Số còn phải thu ĐK]]+Table1[[#This Row],[Giá Trị HD sau CK]]-Table1[[#This Row],[Số tiền đã thu]]</f>
        <v>0</v>
      </c>
      <c r="S886" s="6">
        <f>IF(Table1[[#This Row],[Ngày hóa đơn]]&lt;&gt;"",Table1[[#This Row],[Ngày hóa đơn]],IF(Table1[[#This Row],[Ngày hạch toán]]&lt;&gt;"",Table1[[#This Row],[Ngày hạch toán]],""))</f>
        <v>46148</v>
      </c>
      <c r="T886" s="7"/>
      <c r="U886" s="6">
        <f>IF(Table1[[#This Row],[Ngày tính CN]]="","",S886+T886)</f>
        <v>46148</v>
      </c>
      <c r="V886" s="32">
        <f ca="1">IF(Table1[[#This Row],[Hạn thanh toán]]="","",IF((U886-NOW())&lt;0,0,(U886-NOW())))</f>
        <v>0</v>
      </c>
      <c r="W886" s="32"/>
      <c r="X886" s="32" t="str">
        <f ca="1">IF(OR(U886="",R886=0),"",IF((U886-NOW())&lt;0,-(U886-NOW()),0))</f>
        <v/>
      </c>
      <c r="Y886" s="2" t="str">
        <f>IF(R886=0,"Đã thanh toán",IF(X886="","",IF(X886&lt;=0,"Chưa đến hạn thanh toán",IF(X886&lt;=30,"Nợ quá hạn 30 ngày",IF(X886&lt;=60,"Nợ quá hạn từ 30 ngày đến 60 ngày",IF(X886&lt;=90,"Nợ quá hạn từ 60 ngày đến 90 ngày",IF(X886&lt;=120,"Nợ quá hạn từ 90 ngày đến 120 ngày","Nợ quá hạn hơn 120 ngày có khả năng mất thanh toán")))))))</f>
        <v>Đã thanh toán</v>
      </c>
      <c r="Z886" s="42">
        <f>IF(S886="","",S886)</f>
        <v>46148</v>
      </c>
      <c r="AA886" s="42">
        <f>IF(M886="","",M886)</f>
        <v>46153</v>
      </c>
      <c r="AD886" s="2" t="str">
        <f>VLOOKUP($A886,MA_KH!$A:$Q,MA_KH!O$1,0)</f>
        <v>MEGA</v>
      </c>
      <c r="AE886" s="2" t="str">
        <f>VLOOKUP($A886,MA_KH!$A:$Q,MA_KH!P$1,0)</f>
        <v>CÔNG TY TNHH MM MEGA MARKET (VIỆT NAM)</v>
      </c>
    </row>
    <row r="887" spans="1:31" ht="25.5" customHeight="1">
      <c r="A887" s="54" t="s">
        <v>16290</v>
      </c>
      <c r="B887" s="54" t="s">
        <v>192</v>
      </c>
      <c r="C887" s="55">
        <v>46148</v>
      </c>
      <c r="D887" s="54" t="s">
        <v>18477</v>
      </c>
      <c r="E887" s="55">
        <v>46148</v>
      </c>
      <c r="F887" s="84" t="s">
        <v>18853</v>
      </c>
      <c r="G887" s="54" t="s">
        <v>17172</v>
      </c>
      <c r="H887" s="67">
        <v>1025117</v>
      </c>
      <c r="I887" s="57">
        <v>0</v>
      </c>
      <c r="J887" s="67">
        <v>82009</v>
      </c>
      <c r="K887" s="67">
        <v>1107126</v>
      </c>
      <c r="L887" s="71" t="s">
        <v>17238</v>
      </c>
      <c r="M887" s="6">
        <v>46153</v>
      </c>
      <c r="N887" s="72"/>
      <c r="O887" s="32">
        <f>IF(Table1[[#This Row],[Phân loại]]="Tồn đầu kỳ",Table1[[#This Row],[Tổng giá trị]],0)</f>
        <v>0</v>
      </c>
      <c r="P887" s="7">
        <f>IF(Table1[[#This Row],[Số còn phải thu ĐK]]&lt;&gt;0,0,IF(Table1[[#This Row],[Phân loại]]="Bán hàng",Table1[[#This Row],[Tổng giá trị]],-Table1[[#This Row],[Tổng giá trị]]))</f>
        <v>-1107126</v>
      </c>
      <c r="Q887" s="32">
        <f>IF(M887&lt;&gt;"",IF(O887&lt;&gt;0,O887,P887),0)</f>
        <v>-1107126</v>
      </c>
      <c r="R887" s="7">
        <f>Table1[[#This Row],[Số còn phải thu ĐK]]+Table1[[#This Row],[Giá Trị HD sau CK]]-Table1[[#This Row],[Số tiền đã thu]]</f>
        <v>0</v>
      </c>
      <c r="S887" s="6">
        <f>IF(Table1[[#This Row],[Ngày hóa đơn]]&lt;&gt;"",Table1[[#This Row],[Ngày hóa đơn]],IF(Table1[[#This Row],[Ngày hạch toán]]&lt;&gt;"",Table1[[#This Row],[Ngày hạch toán]],""))</f>
        <v>46148</v>
      </c>
      <c r="T887" s="7"/>
      <c r="U887" s="6">
        <f>IF(Table1[[#This Row],[Ngày tính CN]]="","",S887+T887)</f>
        <v>46148</v>
      </c>
      <c r="V887" s="32">
        <f ca="1">IF(Table1[[#This Row],[Hạn thanh toán]]="","",IF((U887-NOW())&lt;0,0,(U887-NOW())))</f>
        <v>0</v>
      </c>
      <c r="W887" s="32"/>
      <c r="X887" s="32" t="str">
        <f ca="1">IF(OR(U887="",R887=0),"",IF((U887-NOW())&lt;0,-(U887-NOW()),0))</f>
        <v/>
      </c>
      <c r="Y887" s="2" t="str">
        <f>IF(R887=0,"Đã thanh toán",IF(X887="","",IF(X887&lt;=0,"Chưa đến hạn thanh toán",IF(X887&lt;=30,"Nợ quá hạn 30 ngày",IF(X887&lt;=60,"Nợ quá hạn từ 30 ngày đến 60 ngày",IF(X887&lt;=90,"Nợ quá hạn từ 60 ngày đến 90 ngày",IF(X887&lt;=120,"Nợ quá hạn từ 90 ngày đến 120 ngày","Nợ quá hạn hơn 120 ngày có khả năng mất thanh toán")))))))</f>
        <v>Đã thanh toán</v>
      </c>
      <c r="Z887" s="42">
        <f>IF(S887="","",S887)</f>
        <v>46148</v>
      </c>
      <c r="AA887" s="42">
        <f>IF(M887="","",M887)</f>
        <v>46153</v>
      </c>
      <c r="AD887" s="2" t="str">
        <f>VLOOKUP($A887,MA_KH!$A:$Q,MA_KH!O$1,0)</f>
        <v>MEGA</v>
      </c>
      <c r="AE887" s="2" t="str">
        <f>VLOOKUP($A887,MA_KH!$A:$Q,MA_KH!P$1,0)</f>
        <v>CÔNG TY TNHH MM MEGA MARKET (VIỆT NAM)</v>
      </c>
    </row>
    <row r="888" spans="1:31" ht="25.5" customHeight="1">
      <c r="A888" s="54" t="s">
        <v>16295</v>
      </c>
      <c r="B888" s="54" t="s">
        <v>198</v>
      </c>
      <c r="C888" s="55">
        <v>46148</v>
      </c>
      <c r="D888" s="54" t="s">
        <v>18478</v>
      </c>
      <c r="E888" s="55">
        <v>46148</v>
      </c>
      <c r="F888" s="84" t="s">
        <v>18814</v>
      </c>
      <c r="G888" s="54" t="s">
        <v>16990</v>
      </c>
      <c r="H888" s="67">
        <v>864183</v>
      </c>
      <c r="I888" s="57">
        <v>0</v>
      </c>
      <c r="J888" s="67">
        <v>69134</v>
      </c>
      <c r="K888" s="67">
        <v>933317</v>
      </c>
      <c r="L888" s="71" t="s">
        <v>17238</v>
      </c>
      <c r="M888" s="6">
        <v>46153</v>
      </c>
      <c r="N888" s="72"/>
      <c r="O888" s="32">
        <f>IF(Table1[[#This Row],[Phân loại]]="Tồn đầu kỳ",Table1[[#This Row],[Tổng giá trị]],0)</f>
        <v>0</v>
      </c>
      <c r="P888" s="7">
        <f>IF(Table1[[#This Row],[Số còn phải thu ĐK]]&lt;&gt;0,0,IF(Table1[[#This Row],[Phân loại]]="Bán hàng",Table1[[#This Row],[Tổng giá trị]],-Table1[[#This Row],[Tổng giá trị]]))</f>
        <v>-933317</v>
      </c>
      <c r="Q888" s="32">
        <f>IF(M888&lt;&gt;"",IF(O888&lt;&gt;0,O888,P888),0)</f>
        <v>-933317</v>
      </c>
      <c r="R888" s="7">
        <f>Table1[[#This Row],[Số còn phải thu ĐK]]+Table1[[#This Row],[Giá Trị HD sau CK]]-Table1[[#This Row],[Số tiền đã thu]]</f>
        <v>0</v>
      </c>
      <c r="S888" s="6">
        <f>IF(Table1[[#This Row],[Ngày hóa đơn]]&lt;&gt;"",Table1[[#This Row],[Ngày hóa đơn]],IF(Table1[[#This Row],[Ngày hạch toán]]&lt;&gt;"",Table1[[#This Row],[Ngày hạch toán]],""))</f>
        <v>46148</v>
      </c>
      <c r="T888" s="7"/>
      <c r="U888" s="6">
        <f>IF(Table1[[#This Row],[Ngày tính CN]]="","",S888+T888)</f>
        <v>46148</v>
      </c>
      <c r="V888" s="32">
        <f ca="1">IF(Table1[[#This Row],[Hạn thanh toán]]="","",IF((U888-NOW())&lt;0,0,(U888-NOW())))</f>
        <v>0</v>
      </c>
      <c r="W888" s="32"/>
      <c r="X888" s="32" t="str">
        <f ca="1">IF(OR(U888="",R888=0),"",IF((U888-NOW())&lt;0,-(U888-NOW()),0))</f>
        <v/>
      </c>
      <c r="Y888" s="2" t="str">
        <f>IF(R888=0,"Đã thanh toán",IF(X888="","",IF(X888&lt;=0,"Chưa đến hạn thanh toán",IF(X888&lt;=30,"Nợ quá hạn 30 ngày",IF(X888&lt;=60,"Nợ quá hạn từ 30 ngày đến 60 ngày",IF(X888&lt;=90,"Nợ quá hạn từ 60 ngày đến 90 ngày",IF(X888&lt;=120,"Nợ quá hạn từ 90 ngày đến 120 ngày","Nợ quá hạn hơn 120 ngày có khả năng mất thanh toán")))))))</f>
        <v>Đã thanh toán</v>
      </c>
      <c r="Z888" s="42">
        <f>IF(S888="","",S888)</f>
        <v>46148</v>
      </c>
      <c r="AA888" s="42">
        <f>IF(M888="","",M888)</f>
        <v>46153</v>
      </c>
      <c r="AD888" s="2" t="str">
        <f>VLOOKUP($A888,MA_KH!$A:$Q,MA_KH!O$1,0)</f>
        <v>MEGA</v>
      </c>
      <c r="AE888" s="2" t="str">
        <f>VLOOKUP($A888,MA_KH!$A:$Q,MA_KH!P$1,0)</f>
        <v>CÔNG TY TNHH MM MEGA MARKET (VIỆT NAM)</v>
      </c>
    </row>
    <row r="889" spans="1:31" ht="25.5" customHeight="1">
      <c r="A889" s="54" t="s">
        <v>16299</v>
      </c>
      <c r="B889" s="54" t="s">
        <v>190</v>
      </c>
      <c r="C889" s="55">
        <v>46148</v>
      </c>
      <c r="D889" s="54" t="s">
        <v>21083</v>
      </c>
      <c r="E889" s="55">
        <v>46148</v>
      </c>
      <c r="F889" s="84" t="s">
        <v>20933</v>
      </c>
      <c r="G889" s="54" t="s">
        <v>16912</v>
      </c>
      <c r="H889" s="67">
        <v>6355259</v>
      </c>
      <c r="I889" s="145">
        <v>0</v>
      </c>
      <c r="J889" s="67">
        <f>Table1[[#This Row],[Tiền hàng]]*8%</f>
        <v>508420.72000000003</v>
      </c>
      <c r="K889" s="67">
        <f>ROUND(Table1[[#This Row],[Tiền hàng]]+Table1[[#This Row],[Tiền VAT]]-Table1[[#This Row],[Tiền chiết khấu]],0)</f>
        <v>6863680</v>
      </c>
      <c r="L889" s="71" t="s">
        <v>17237</v>
      </c>
      <c r="M889" s="6">
        <v>46167</v>
      </c>
      <c r="N889" s="72"/>
      <c r="O889" s="32">
        <f>IF(Table1[[#This Row],[Phân loại]]="Tồn đầu kỳ",Table1[[#This Row],[Tổng giá trị]],0)</f>
        <v>0</v>
      </c>
      <c r="P889" s="7">
        <f>IF(Table1[[#This Row],[Số còn phải thu ĐK]]&lt;&gt;0,0,IF(Table1[[#This Row],[Phân loại]]="Bán hàng",Table1[[#This Row],[Tổng giá trị]],-Table1[[#This Row],[Tổng giá trị]]))</f>
        <v>-6863680</v>
      </c>
      <c r="Q889" s="32">
        <f>IF(M889&lt;&gt;"",IF(O889&lt;&gt;0,O889,P889),0)</f>
        <v>-6863680</v>
      </c>
      <c r="R889" s="7">
        <f>Table1[[#This Row],[Số còn phải thu ĐK]]+Table1[[#This Row],[Giá Trị HD sau CK]]-Table1[[#This Row],[Số tiền đã thu]]</f>
        <v>0</v>
      </c>
      <c r="S889" s="6">
        <f>IF(Table1[[#This Row],[Ngày hóa đơn]]&lt;&gt;"",Table1[[#This Row],[Ngày hóa đơn]],IF(Table1[[#This Row],[Ngày hạch toán]]&lt;&gt;"",Table1[[#This Row],[Ngày hạch toán]],""))</f>
        <v>46148</v>
      </c>
      <c r="T889" s="7"/>
      <c r="U889" s="6">
        <f>IF(Table1[[#This Row],[Ngày tính CN]]="","",S889+T889)</f>
        <v>46148</v>
      </c>
      <c r="V889" s="32">
        <f ca="1">IF(Table1[[#This Row],[Hạn thanh toán]]="","",IF((U889-NOW())&lt;0,0,(U889-NOW())))</f>
        <v>0</v>
      </c>
      <c r="W889" s="32"/>
      <c r="X889" s="32" t="str">
        <f ca="1">IF(OR(U889="",R889=0),"",IF((U889-NOW())&lt;0,-(U889-NOW()),0))</f>
        <v/>
      </c>
      <c r="Y889" s="2" t="str">
        <f>IF(R889=0,"Đã thanh toán",IF(X889="","",IF(X889&lt;=0,"Chưa đến hạn thanh toán",IF(X889&lt;=30,"Nợ quá hạn 30 ngày",IF(X889&lt;=60,"Nợ quá hạn từ 30 ngày đến 60 ngày",IF(X889&lt;=90,"Nợ quá hạn từ 60 ngày đến 90 ngày",IF(X889&lt;=120,"Nợ quá hạn từ 90 ngày đến 120 ngày","Nợ quá hạn hơn 120 ngày có khả năng mất thanh toán")))))))</f>
        <v>Đã thanh toán</v>
      </c>
      <c r="Z889" s="42">
        <f>IF(S889="","",S889)</f>
        <v>46148</v>
      </c>
      <c r="AA889" s="42">
        <f>IF(M889="","",M889)</f>
        <v>46167</v>
      </c>
      <c r="AD889" s="2" t="str">
        <f>VLOOKUP($A889,MA_KH!$A:$Q,MA_KH!O$1,0)</f>
        <v>MEGA</v>
      </c>
      <c r="AE889" s="2" t="str">
        <f>VLOOKUP($A889,MA_KH!$A:$Q,MA_KH!P$1,0)</f>
        <v>CÔNG TY TNHH MM MEGA MARKET (VIỆT NAM)</v>
      </c>
    </row>
    <row r="890" spans="1:31" ht="25.5" customHeight="1">
      <c r="A890" s="54" t="s">
        <v>16299</v>
      </c>
      <c r="B890" s="54" t="s">
        <v>190</v>
      </c>
      <c r="C890" s="55">
        <v>46148</v>
      </c>
      <c r="D890" s="54" t="s">
        <v>21083</v>
      </c>
      <c r="E890" s="55">
        <v>46148</v>
      </c>
      <c r="F890" s="84" t="s">
        <v>20935</v>
      </c>
      <c r="G890" s="54" t="s">
        <v>16911</v>
      </c>
      <c r="H890" s="67">
        <v>12710519</v>
      </c>
      <c r="I890" s="145">
        <v>0</v>
      </c>
      <c r="J890" s="67">
        <f>Table1[[#This Row],[Tiền hàng]]*8%</f>
        <v>1016841.52</v>
      </c>
      <c r="K890" s="67">
        <f>ROUND(Table1[[#This Row],[Tiền hàng]]+Table1[[#This Row],[Tiền VAT]]-Table1[[#This Row],[Tiền chiết khấu]],0)</f>
        <v>13727361</v>
      </c>
      <c r="L890" s="71" t="s">
        <v>17237</v>
      </c>
      <c r="M890" s="6">
        <v>46167</v>
      </c>
      <c r="N890" s="72"/>
      <c r="O890" s="32">
        <f>IF(Table1[[#This Row],[Phân loại]]="Tồn đầu kỳ",Table1[[#This Row],[Tổng giá trị]],0)</f>
        <v>0</v>
      </c>
      <c r="P890" s="7">
        <f>IF(Table1[[#This Row],[Số còn phải thu ĐK]]&lt;&gt;0,0,IF(Table1[[#This Row],[Phân loại]]="Bán hàng",Table1[[#This Row],[Tổng giá trị]],-Table1[[#This Row],[Tổng giá trị]]))</f>
        <v>-13727361</v>
      </c>
      <c r="Q890" s="32">
        <f>IF(M890&lt;&gt;"",IF(O890&lt;&gt;0,O890,P890),0)</f>
        <v>-13727361</v>
      </c>
      <c r="R890" s="7">
        <f>Table1[[#This Row],[Số còn phải thu ĐK]]+Table1[[#This Row],[Giá Trị HD sau CK]]-Table1[[#This Row],[Số tiền đã thu]]</f>
        <v>0</v>
      </c>
      <c r="S890" s="6">
        <f>IF(Table1[[#This Row],[Ngày hóa đơn]]&lt;&gt;"",Table1[[#This Row],[Ngày hóa đơn]],IF(Table1[[#This Row],[Ngày hạch toán]]&lt;&gt;"",Table1[[#This Row],[Ngày hạch toán]],""))</f>
        <v>46148</v>
      </c>
      <c r="T890" s="7"/>
      <c r="U890" s="6">
        <f>IF(Table1[[#This Row],[Ngày tính CN]]="","",S890+T890)</f>
        <v>46148</v>
      </c>
      <c r="V890" s="32">
        <f ca="1">IF(Table1[[#This Row],[Hạn thanh toán]]="","",IF((U890-NOW())&lt;0,0,(U890-NOW())))</f>
        <v>0</v>
      </c>
      <c r="W890" s="32"/>
      <c r="X890" s="32" t="str">
        <f ca="1">IF(OR(U890="",R890=0),"",IF((U890-NOW())&lt;0,-(U890-NOW()),0))</f>
        <v/>
      </c>
      <c r="Y890" s="2" t="str">
        <f>IF(R890=0,"Đã thanh toán",IF(X890="","",IF(X890&lt;=0,"Chưa đến hạn thanh toán",IF(X890&lt;=30,"Nợ quá hạn 30 ngày",IF(X890&lt;=60,"Nợ quá hạn từ 30 ngày đến 60 ngày",IF(X890&lt;=90,"Nợ quá hạn từ 60 ngày đến 90 ngày",IF(X890&lt;=120,"Nợ quá hạn từ 90 ngày đến 120 ngày","Nợ quá hạn hơn 120 ngày có khả năng mất thanh toán")))))))</f>
        <v>Đã thanh toán</v>
      </c>
      <c r="Z890" s="42">
        <f>IF(S890="","",S890)</f>
        <v>46148</v>
      </c>
      <c r="AA890" s="42">
        <f>IF(M890="","",M890)</f>
        <v>46167</v>
      </c>
      <c r="AD890" s="2" t="str">
        <f>VLOOKUP($A890,MA_KH!$A:$Q,MA_KH!O$1,0)</f>
        <v>MEGA</v>
      </c>
      <c r="AE890" s="2" t="str">
        <f>VLOOKUP($A890,MA_KH!$A:$Q,MA_KH!P$1,0)</f>
        <v>CÔNG TY TNHH MM MEGA MARKET (VIỆT NAM)</v>
      </c>
    </row>
    <row r="891" spans="1:31" ht="25.5" customHeight="1">
      <c r="A891" s="54" t="s">
        <v>16299</v>
      </c>
      <c r="B891" s="54" t="s">
        <v>190</v>
      </c>
      <c r="C891" s="55">
        <v>46148</v>
      </c>
      <c r="D891" s="54" t="s">
        <v>21083</v>
      </c>
      <c r="E891" s="55">
        <v>46148</v>
      </c>
      <c r="F891" s="84" t="s">
        <v>20936</v>
      </c>
      <c r="G891" s="54" t="s">
        <v>16910</v>
      </c>
      <c r="H891" s="67">
        <v>7308548</v>
      </c>
      <c r="I891" s="145">
        <v>0</v>
      </c>
      <c r="J891" s="67">
        <f>Table1[[#This Row],[Tiền hàng]]*8%</f>
        <v>584683.84</v>
      </c>
      <c r="K891" s="67">
        <f>ROUND(Table1[[#This Row],[Tiền hàng]]+Table1[[#This Row],[Tiền VAT]]-Table1[[#This Row],[Tiền chiết khấu]],0)</f>
        <v>7893232</v>
      </c>
      <c r="L891" s="71" t="s">
        <v>17237</v>
      </c>
      <c r="M891" s="6">
        <v>46167</v>
      </c>
      <c r="N891" s="72"/>
      <c r="O891" s="32">
        <f>IF(Table1[[#This Row],[Phân loại]]="Tồn đầu kỳ",Table1[[#This Row],[Tổng giá trị]],0)</f>
        <v>0</v>
      </c>
      <c r="P891" s="7">
        <f>IF(Table1[[#This Row],[Số còn phải thu ĐK]]&lt;&gt;0,0,IF(Table1[[#This Row],[Phân loại]]="Bán hàng",Table1[[#This Row],[Tổng giá trị]],-Table1[[#This Row],[Tổng giá trị]]))</f>
        <v>-7893232</v>
      </c>
      <c r="Q891" s="32">
        <f>IF(M891&lt;&gt;"",IF(O891&lt;&gt;0,O891,P891),0)</f>
        <v>-7893232</v>
      </c>
      <c r="R891" s="7">
        <f>Table1[[#This Row],[Số còn phải thu ĐK]]+Table1[[#This Row],[Giá Trị HD sau CK]]-Table1[[#This Row],[Số tiền đã thu]]</f>
        <v>0</v>
      </c>
      <c r="S891" s="6">
        <f>IF(Table1[[#This Row],[Ngày hóa đơn]]&lt;&gt;"",Table1[[#This Row],[Ngày hóa đơn]],IF(Table1[[#This Row],[Ngày hạch toán]]&lt;&gt;"",Table1[[#This Row],[Ngày hạch toán]],""))</f>
        <v>46148</v>
      </c>
      <c r="T891" s="7"/>
      <c r="U891" s="6">
        <f>IF(Table1[[#This Row],[Ngày tính CN]]="","",S891+T891)</f>
        <v>46148</v>
      </c>
      <c r="V891" s="32">
        <f ca="1">IF(Table1[[#This Row],[Hạn thanh toán]]="","",IF((U891-NOW())&lt;0,0,(U891-NOW())))</f>
        <v>0</v>
      </c>
      <c r="W891" s="32"/>
      <c r="X891" s="32" t="str">
        <f ca="1">IF(OR(U891="",R891=0),"",IF((U891-NOW())&lt;0,-(U891-NOW()),0))</f>
        <v/>
      </c>
      <c r="Y891" s="2" t="str">
        <f>IF(R891=0,"Đã thanh toán",IF(X891="","",IF(X891&lt;=0,"Chưa đến hạn thanh toán",IF(X891&lt;=30,"Nợ quá hạn 30 ngày",IF(X891&lt;=60,"Nợ quá hạn từ 30 ngày đến 60 ngày",IF(X891&lt;=90,"Nợ quá hạn từ 60 ngày đến 90 ngày",IF(X891&lt;=120,"Nợ quá hạn từ 90 ngày đến 120 ngày","Nợ quá hạn hơn 120 ngày có khả năng mất thanh toán")))))))</f>
        <v>Đã thanh toán</v>
      </c>
      <c r="Z891" s="42">
        <f>IF(S891="","",S891)</f>
        <v>46148</v>
      </c>
      <c r="AA891" s="42">
        <f>IF(M891="","",M891)</f>
        <v>46167</v>
      </c>
      <c r="AD891" s="2" t="str">
        <f>VLOOKUP($A891,MA_KH!$A:$Q,MA_KH!O$1,0)</f>
        <v>MEGA</v>
      </c>
      <c r="AE891" s="2" t="str">
        <f>VLOOKUP($A891,MA_KH!$A:$Q,MA_KH!P$1,0)</f>
        <v>CÔNG TY TNHH MM MEGA MARKET (VIỆT NAM)</v>
      </c>
    </row>
    <row r="892" spans="1:31" ht="25.5" customHeight="1">
      <c r="A892" s="54" t="s">
        <v>16299</v>
      </c>
      <c r="B892" s="54" t="s">
        <v>190</v>
      </c>
      <c r="C892" s="55">
        <v>46148</v>
      </c>
      <c r="D892" s="54" t="s">
        <v>21083</v>
      </c>
      <c r="E892" s="55">
        <v>46148</v>
      </c>
      <c r="F892" s="84" t="s">
        <v>20931</v>
      </c>
      <c r="G892" s="54" t="s">
        <v>16909</v>
      </c>
      <c r="H892" s="67">
        <v>1588815</v>
      </c>
      <c r="I892" s="145">
        <v>0</v>
      </c>
      <c r="J892" s="67">
        <f>Table1[[#This Row],[Tiền hàng]]*8%</f>
        <v>127105.2</v>
      </c>
      <c r="K892" s="67">
        <f>ROUND(Table1[[#This Row],[Tiền hàng]]+Table1[[#This Row],[Tiền VAT]]-Table1[[#This Row],[Tiền chiết khấu]],0)</f>
        <v>1715920</v>
      </c>
      <c r="L892" s="71" t="s">
        <v>17237</v>
      </c>
      <c r="M892" s="6">
        <v>46167</v>
      </c>
      <c r="N892" s="72"/>
      <c r="O892" s="32">
        <f>IF(Table1[[#This Row],[Phân loại]]="Tồn đầu kỳ",Table1[[#This Row],[Tổng giá trị]],0)</f>
        <v>0</v>
      </c>
      <c r="P892" s="7">
        <f>IF(Table1[[#This Row],[Số còn phải thu ĐK]]&lt;&gt;0,0,IF(Table1[[#This Row],[Phân loại]]="Bán hàng",Table1[[#This Row],[Tổng giá trị]],-Table1[[#This Row],[Tổng giá trị]]))</f>
        <v>-1715920</v>
      </c>
      <c r="Q892" s="32">
        <f>IF(M892&lt;&gt;"",IF(O892&lt;&gt;0,O892,P892),0)</f>
        <v>-1715920</v>
      </c>
      <c r="R892" s="7">
        <f>Table1[[#This Row],[Số còn phải thu ĐK]]+Table1[[#This Row],[Giá Trị HD sau CK]]-Table1[[#This Row],[Số tiền đã thu]]</f>
        <v>0</v>
      </c>
      <c r="S892" s="6">
        <f>IF(Table1[[#This Row],[Ngày hóa đơn]]&lt;&gt;"",Table1[[#This Row],[Ngày hóa đơn]],IF(Table1[[#This Row],[Ngày hạch toán]]&lt;&gt;"",Table1[[#This Row],[Ngày hạch toán]],""))</f>
        <v>46148</v>
      </c>
      <c r="T892" s="7"/>
      <c r="U892" s="6">
        <f>IF(Table1[[#This Row],[Ngày tính CN]]="","",S892+T892)</f>
        <v>46148</v>
      </c>
      <c r="V892" s="32">
        <f ca="1">IF(Table1[[#This Row],[Hạn thanh toán]]="","",IF((U892-NOW())&lt;0,0,(U892-NOW())))</f>
        <v>0</v>
      </c>
      <c r="W892" s="32"/>
      <c r="X892" s="32" t="str">
        <f ca="1">IF(OR(U892="",R892=0),"",IF((U892-NOW())&lt;0,-(U892-NOW()),0))</f>
        <v/>
      </c>
      <c r="Y892" s="2" t="str">
        <f>IF(R892=0,"Đã thanh toán",IF(X892="","",IF(X892&lt;=0,"Chưa đến hạn thanh toán",IF(X892&lt;=30,"Nợ quá hạn 30 ngày",IF(X892&lt;=60,"Nợ quá hạn từ 30 ngày đến 60 ngày",IF(X892&lt;=90,"Nợ quá hạn từ 60 ngày đến 90 ngày",IF(X892&lt;=120,"Nợ quá hạn từ 90 ngày đến 120 ngày","Nợ quá hạn hơn 120 ngày có khả năng mất thanh toán")))))))</f>
        <v>Đã thanh toán</v>
      </c>
      <c r="Z892" s="42">
        <f>IF(S892="","",S892)</f>
        <v>46148</v>
      </c>
      <c r="AA892" s="42">
        <f>IF(M892="","",M892)</f>
        <v>46167</v>
      </c>
      <c r="AD892" s="2" t="str">
        <f>VLOOKUP($A892,MA_KH!$A:$Q,MA_KH!O$1,0)</f>
        <v>MEGA</v>
      </c>
      <c r="AE892" s="2" t="str">
        <f>VLOOKUP($A892,MA_KH!$A:$Q,MA_KH!P$1,0)</f>
        <v>CÔNG TY TNHH MM MEGA MARKET (VIỆT NAM)</v>
      </c>
    </row>
    <row r="893" spans="1:31" ht="25.5" customHeight="1">
      <c r="A893" s="54" t="s">
        <v>16299</v>
      </c>
      <c r="B893" s="54" t="s">
        <v>190</v>
      </c>
      <c r="C893" s="55">
        <v>46148</v>
      </c>
      <c r="D893" s="54" t="s">
        <v>21083</v>
      </c>
      <c r="E893" s="55">
        <v>46148</v>
      </c>
      <c r="F893" s="84" t="s">
        <v>20934</v>
      </c>
      <c r="G893" s="54" t="s">
        <v>16908</v>
      </c>
      <c r="H893" s="67">
        <v>7149667</v>
      </c>
      <c r="I893" s="145">
        <v>0</v>
      </c>
      <c r="J893" s="67">
        <f>Table1[[#This Row],[Tiền hàng]]*8%</f>
        <v>571973.36</v>
      </c>
      <c r="K893" s="67">
        <f>ROUND(Table1[[#This Row],[Tiền hàng]]+Table1[[#This Row],[Tiền VAT]]-Table1[[#This Row],[Tiền chiết khấu]],0)</f>
        <v>7721640</v>
      </c>
      <c r="L893" s="71" t="s">
        <v>17237</v>
      </c>
      <c r="M893" s="6">
        <v>46167</v>
      </c>
      <c r="N893" s="72"/>
      <c r="O893" s="32">
        <f>IF(Table1[[#This Row],[Phân loại]]="Tồn đầu kỳ",Table1[[#This Row],[Tổng giá trị]],0)</f>
        <v>0</v>
      </c>
      <c r="P893" s="7">
        <f>IF(Table1[[#This Row],[Số còn phải thu ĐK]]&lt;&gt;0,0,IF(Table1[[#This Row],[Phân loại]]="Bán hàng",Table1[[#This Row],[Tổng giá trị]],-Table1[[#This Row],[Tổng giá trị]]))</f>
        <v>-7721640</v>
      </c>
      <c r="Q893" s="32">
        <f>IF(M893&lt;&gt;"",IF(O893&lt;&gt;0,O893,P893),0)</f>
        <v>-7721640</v>
      </c>
      <c r="R893" s="7">
        <f>Table1[[#This Row],[Số còn phải thu ĐK]]+Table1[[#This Row],[Giá Trị HD sau CK]]-Table1[[#This Row],[Số tiền đã thu]]</f>
        <v>0</v>
      </c>
      <c r="S893" s="6">
        <f>IF(Table1[[#This Row],[Ngày hóa đơn]]&lt;&gt;"",Table1[[#This Row],[Ngày hóa đơn]],IF(Table1[[#This Row],[Ngày hạch toán]]&lt;&gt;"",Table1[[#This Row],[Ngày hạch toán]],""))</f>
        <v>46148</v>
      </c>
      <c r="T893" s="7"/>
      <c r="U893" s="6">
        <f>IF(Table1[[#This Row],[Ngày tính CN]]="","",S893+T893)</f>
        <v>46148</v>
      </c>
      <c r="V893" s="32">
        <f ca="1">IF(Table1[[#This Row],[Hạn thanh toán]]="","",IF((U893-NOW())&lt;0,0,(U893-NOW())))</f>
        <v>0</v>
      </c>
      <c r="W893" s="32"/>
      <c r="X893" s="32" t="str">
        <f ca="1">IF(OR(U893="",R893=0),"",IF((U893-NOW())&lt;0,-(U893-NOW()),0))</f>
        <v/>
      </c>
      <c r="Y893" s="2" t="str">
        <f>IF(R893=0,"Đã thanh toán",IF(X893="","",IF(X893&lt;=0,"Chưa đến hạn thanh toán",IF(X893&lt;=30,"Nợ quá hạn 30 ngày",IF(X893&lt;=60,"Nợ quá hạn từ 30 ngày đến 60 ngày",IF(X893&lt;=90,"Nợ quá hạn từ 60 ngày đến 90 ngày",IF(X893&lt;=120,"Nợ quá hạn từ 90 ngày đến 120 ngày","Nợ quá hạn hơn 120 ngày có khả năng mất thanh toán")))))))</f>
        <v>Đã thanh toán</v>
      </c>
      <c r="Z893" s="42">
        <f>IF(S893="","",S893)</f>
        <v>46148</v>
      </c>
      <c r="AA893" s="42">
        <f>IF(M893="","",M893)</f>
        <v>46167</v>
      </c>
      <c r="AD893" s="2" t="str">
        <f>VLOOKUP($A893,MA_KH!$A:$Q,MA_KH!O$1,0)</f>
        <v>MEGA</v>
      </c>
      <c r="AE893" s="2" t="str">
        <f>VLOOKUP($A893,MA_KH!$A:$Q,MA_KH!P$1,0)</f>
        <v>CÔNG TY TNHH MM MEGA MARKET (VIỆT NAM)</v>
      </c>
    </row>
    <row r="894" spans="1:31" ht="25.5" customHeight="1">
      <c r="A894" s="54" t="s">
        <v>16299</v>
      </c>
      <c r="B894" s="54" t="s">
        <v>190</v>
      </c>
      <c r="C894" s="55">
        <v>46148</v>
      </c>
      <c r="D894" s="54" t="s">
        <v>21083</v>
      </c>
      <c r="E894" s="55">
        <v>46148</v>
      </c>
      <c r="F894" s="84" t="s">
        <v>20932</v>
      </c>
      <c r="G894" s="54" t="s">
        <v>16907</v>
      </c>
      <c r="H894" s="67">
        <v>3177630</v>
      </c>
      <c r="I894" s="145">
        <v>0</v>
      </c>
      <c r="J894" s="67">
        <f>Table1[[#This Row],[Tiền hàng]]*8%</f>
        <v>254210.4</v>
      </c>
      <c r="K894" s="67">
        <f>ROUND(Table1[[#This Row],[Tiền hàng]]+Table1[[#This Row],[Tiền VAT]]-Table1[[#This Row],[Tiền chiết khấu]],0)</f>
        <v>3431840</v>
      </c>
      <c r="L894" s="71" t="s">
        <v>17237</v>
      </c>
      <c r="M894" s="6">
        <v>46167</v>
      </c>
      <c r="N894" s="72"/>
      <c r="O894" s="32">
        <f>IF(Table1[[#This Row],[Phân loại]]="Tồn đầu kỳ",Table1[[#This Row],[Tổng giá trị]],0)</f>
        <v>0</v>
      </c>
      <c r="P894" s="7">
        <f>IF(Table1[[#This Row],[Số còn phải thu ĐK]]&lt;&gt;0,0,IF(Table1[[#This Row],[Phân loại]]="Bán hàng",Table1[[#This Row],[Tổng giá trị]],-Table1[[#This Row],[Tổng giá trị]]))</f>
        <v>-3431840</v>
      </c>
      <c r="Q894" s="32">
        <f>IF(M894&lt;&gt;"",IF(O894&lt;&gt;0,O894,P894),0)</f>
        <v>-3431840</v>
      </c>
      <c r="R894" s="7">
        <f>Table1[[#This Row],[Số còn phải thu ĐK]]+Table1[[#This Row],[Giá Trị HD sau CK]]-Table1[[#This Row],[Số tiền đã thu]]</f>
        <v>0</v>
      </c>
      <c r="S894" s="6">
        <f>IF(Table1[[#This Row],[Ngày hóa đơn]]&lt;&gt;"",Table1[[#This Row],[Ngày hóa đơn]],IF(Table1[[#This Row],[Ngày hạch toán]]&lt;&gt;"",Table1[[#This Row],[Ngày hạch toán]],""))</f>
        <v>46148</v>
      </c>
      <c r="T894" s="7"/>
      <c r="U894" s="6">
        <f>IF(Table1[[#This Row],[Ngày tính CN]]="","",S894+T894)</f>
        <v>46148</v>
      </c>
      <c r="V894" s="32">
        <f ca="1">IF(Table1[[#This Row],[Hạn thanh toán]]="","",IF((U894-NOW())&lt;0,0,(U894-NOW())))</f>
        <v>0</v>
      </c>
      <c r="W894" s="32"/>
      <c r="X894" s="32" t="str">
        <f ca="1">IF(OR(U894="",R894=0),"",IF((U894-NOW())&lt;0,-(U894-NOW()),0))</f>
        <v/>
      </c>
      <c r="Y894" s="2" t="str">
        <f>IF(R894=0,"Đã thanh toán",IF(X894="","",IF(X894&lt;=0,"Chưa đến hạn thanh toán",IF(X894&lt;=30,"Nợ quá hạn 30 ngày",IF(X894&lt;=60,"Nợ quá hạn từ 30 ngày đến 60 ngày",IF(X894&lt;=90,"Nợ quá hạn từ 60 ngày đến 90 ngày",IF(X894&lt;=120,"Nợ quá hạn từ 90 ngày đến 120 ngày","Nợ quá hạn hơn 120 ngày có khả năng mất thanh toán")))))))</f>
        <v>Đã thanh toán</v>
      </c>
      <c r="Z894" s="42">
        <f>IF(S894="","",S894)</f>
        <v>46148</v>
      </c>
      <c r="AA894" s="42">
        <f>IF(M894="","",M894)</f>
        <v>46167</v>
      </c>
      <c r="AD894" s="2" t="str">
        <f>VLOOKUP($A894,MA_KH!$A:$Q,MA_KH!O$1,0)</f>
        <v>MEGA</v>
      </c>
      <c r="AE894" s="2" t="str">
        <f>VLOOKUP($A894,MA_KH!$A:$Q,MA_KH!P$1,0)</f>
        <v>CÔNG TY TNHH MM MEGA MARKET (VIỆT NAM)</v>
      </c>
    </row>
    <row r="895" spans="1:31" ht="25.5" customHeight="1">
      <c r="A895" s="54" t="s">
        <v>7306</v>
      </c>
      <c r="B895" s="54" t="s">
        <v>7307</v>
      </c>
      <c r="C895" s="55">
        <v>46149</v>
      </c>
      <c r="D895" s="54" t="s">
        <v>18202</v>
      </c>
      <c r="E895" s="55">
        <v>46151</v>
      </c>
      <c r="F895" s="54" t="s">
        <v>18203</v>
      </c>
      <c r="G895" s="54" t="s">
        <v>18204</v>
      </c>
      <c r="H895" s="67">
        <v>5269490</v>
      </c>
      <c r="I895" s="31">
        <v>0</v>
      </c>
      <c r="J895" s="31">
        <v>421559</v>
      </c>
      <c r="K895" s="31">
        <v>5691049</v>
      </c>
      <c r="L895" s="71" t="s">
        <v>17236</v>
      </c>
      <c r="M895" s="6">
        <v>46197</v>
      </c>
      <c r="N895" s="72"/>
      <c r="O895" s="32">
        <f>IF(Table1[[#This Row],[Phân loại]]="Tồn đầu kỳ",Table1[[#This Row],[Tổng giá trị]],0)</f>
        <v>0</v>
      </c>
      <c r="P895" s="7">
        <f>IF(Table1[[#This Row],[Số còn phải thu ĐK]]&lt;&gt;0,0,IF(Table1[[#This Row],[Phân loại]]="Bán hàng",Table1[[#This Row],[Tổng giá trị]],-Table1[[#This Row],[Tổng giá trị]]))</f>
        <v>5691049</v>
      </c>
      <c r="Q895" s="32">
        <f>IF(M895&lt;&gt;"",IF(O895&lt;&gt;0,O895,P895),0)</f>
        <v>5691049</v>
      </c>
      <c r="R895" s="7">
        <f>Table1[[#This Row],[Số còn phải thu ĐK]]+Table1[[#This Row],[Giá Trị HD sau CK]]-Table1[[#This Row],[Số tiền đã thu]]</f>
        <v>0</v>
      </c>
      <c r="S895" s="6">
        <f>IF(Table1[[#This Row],[Ngày hóa đơn]]&lt;&gt;"",Table1[[#This Row],[Ngày hóa đơn]],IF(Table1[[#This Row],[Ngày hạch toán]]&lt;&gt;"",Table1[[#This Row],[Ngày hạch toán]],""))</f>
        <v>46151</v>
      </c>
      <c r="T895" s="7"/>
      <c r="U895" s="6">
        <f>IF(Table1[[#This Row],[Ngày tính CN]]="","",S895+T895)</f>
        <v>46151</v>
      </c>
      <c r="V895" s="32">
        <f ca="1">IF(Table1[[#This Row],[Hạn thanh toán]]="","",IF((U895-NOW())&lt;0,0,(U895-NOW())))</f>
        <v>0</v>
      </c>
      <c r="W895" s="32"/>
      <c r="X895" s="32" t="str">
        <f ca="1">IF(OR(U895="",R895=0),"",IF((U895-NOW())&lt;0,-(U895-NOW()),0))</f>
        <v/>
      </c>
      <c r="Y895" s="2" t="str">
        <f>IF(R895=0,"Đã thanh toán",IF(X895="","",IF(X895&lt;=0,"Chưa đến hạn thanh toán",IF(X895&lt;=30,"Nợ quá hạn 30 ngày",IF(X895&lt;=60,"Nợ quá hạn từ 30 ngày đến 60 ngày",IF(X895&lt;=90,"Nợ quá hạn từ 60 ngày đến 90 ngày",IF(X895&lt;=120,"Nợ quá hạn từ 90 ngày đến 120 ngày","Nợ quá hạn hơn 120 ngày có khả năng mất thanh toán")))))))</f>
        <v>Đã thanh toán</v>
      </c>
      <c r="Z895" s="42">
        <f>IF(S895="","",S895)</f>
        <v>46151</v>
      </c>
      <c r="AA895" s="42">
        <f>IF(M895="","",M895)</f>
        <v>46197</v>
      </c>
      <c r="AD895" s="2" t="str">
        <f>VLOOKUP($A895,MA_KH!$A:$Q,MA_KH!O$1,0)</f>
        <v>MEGA</v>
      </c>
      <c r="AE895" s="2" t="str">
        <f>VLOOKUP($A895,MA_KH!$A:$Q,MA_KH!P$1,0)</f>
        <v>CÔNG TY TNHH MM MEGA MARKET (VIỆT NAM)</v>
      </c>
    </row>
    <row r="896" spans="1:31" ht="25.5" customHeight="1">
      <c r="A896" s="54" t="s">
        <v>16291</v>
      </c>
      <c r="B896" s="54" t="s">
        <v>200</v>
      </c>
      <c r="C896" s="55">
        <v>46149</v>
      </c>
      <c r="D896" s="54" t="s">
        <v>18205</v>
      </c>
      <c r="E896" s="55">
        <v>46151</v>
      </c>
      <c r="F896" s="54" t="s">
        <v>18206</v>
      </c>
      <c r="G896" s="54" t="s">
        <v>18207</v>
      </c>
      <c r="H896" s="67">
        <v>4519295</v>
      </c>
      <c r="I896" s="31">
        <v>0</v>
      </c>
      <c r="J896" s="31">
        <v>361544</v>
      </c>
      <c r="K896" s="31">
        <v>4880839</v>
      </c>
      <c r="L896" s="71" t="s">
        <v>17236</v>
      </c>
      <c r="M896" s="6">
        <v>46197</v>
      </c>
      <c r="N896" s="72"/>
      <c r="O896" s="32">
        <f>IF(Table1[[#This Row],[Phân loại]]="Tồn đầu kỳ",Table1[[#This Row],[Tổng giá trị]],0)</f>
        <v>0</v>
      </c>
      <c r="P896" s="7">
        <f>IF(Table1[[#This Row],[Số còn phải thu ĐK]]&lt;&gt;0,0,IF(Table1[[#This Row],[Phân loại]]="Bán hàng",Table1[[#This Row],[Tổng giá trị]],-Table1[[#This Row],[Tổng giá trị]]))</f>
        <v>4880839</v>
      </c>
      <c r="Q896" s="32">
        <f>IF(M896&lt;&gt;"",IF(O896&lt;&gt;0,O896,P896),0)</f>
        <v>4880839</v>
      </c>
      <c r="R896" s="7">
        <f>Table1[[#This Row],[Số còn phải thu ĐK]]+Table1[[#This Row],[Giá Trị HD sau CK]]-Table1[[#This Row],[Số tiền đã thu]]</f>
        <v>0</v>
      </c>
      <c r="S896" s="6">
        <f>IF(Table1[[#This Row],[Ngày hóa đơn]]&lt;&gt;"",Table1[[#This Row],[Ngày hóa đơn]],IF(Table1[[#This Row],[Ngày hạch toán]]&lt;&gt;"",Table1[[#This Row],[Ngày hạch toán]],""))</f>
        <v>46151</v>
      </c>
      <c r="T896" s="7"/>
      <c r="U896" s="6">
        <f>IF(Table1[[#This Row],[Ngày tính CN]]="","",S896+T896)</f>
        <v>46151</v>
      </c>
      <c r="V896" s="32">
        <f ca="1">IF(Table1[[#This Row],[Hạn thanh toán]]="","",IF((U896-NOW())&lt;0,0,(U896-NOW())))</f>
        <v>0</v>
      </c>
      <c r="W896" s="32"/>
      <c r="X896" s="32" t="str">
        <f ca="1">IF(OR(U896="",R896=0),"",IF((U896-NOW())&lt;0,-(U896-NOW()),0))</f>
        <v/>
      </c>
      <c r="Y896" s="2" t="str">
        <f>IF(R896=0,"Đã thanh toán",IF(X896="","",IF(X896&lt;=0,"Chưa đến hạn thanh toán",IF(X896&lt;=30,"Nợ quá hạn 30 ngày",IF(X896&lt;=60,"Nợ quá hạn từ 30 ngày đến 60 ngày",IF(X896&lt;=90,"Nợ quá hạn từ 60 ngày đến 90 ngày",IF(X896&lt;=120,"Nợ quá hạn từ 90 ngày đến 120 ngày","Nợ quá hạn hơn 120 ngày có khả năng mất thanh toán")))))))</f>
        <v>Đã thanh toán</v>
      </c>
      <c r="Z896" s="42">
        <f>IF(S896="","",S896)</f>
        <v>46151</v>
      </c>
      <c r="AA896" s="42">
        <f>IF(M896="","",M896)</f>
        <v>46197</v>
      </c>
      <c r="AD896" s="2" t="str">
        <f>VLOOKUP($A896,MA_KH!$A:$Q,MA_KH!O$1,0)</f>
        <v>MEGA</v>
      </c>
      <c r="AE896" s="2" t="str">
        <f>VLOOKUP($A896,MA_KH!$A:$Q,MA_KH!P$1,0)</f>
        <v>CÔNG TY TNHH MM MEGA MARKET (VIỆT NAM)</v>
      </c>
    </row>
    <row r="897" spans="1:31" ht="25.5" customHeight="1">
      <c r="A897" s="54" t="s">
        <v>16289</v>
      </c>
      <c r="B897" s="54" t="s">
        <v>296</v>
      </c>
      <c r="C897" s="55">
        <v>46149</v>
      </c>
      <c r="D897" s="54" t="s">
        <v>18208</v>
      </c>
      <c r="E897" s="55">
        <v>46151</v>
      </c>
      <c r="F897" s="54" t="s">
        <v>18209</v>
      </c>
      <c r="G897" s="54" t="s">
        <v>18210</v>
      </c>
      <c r="H897" s="67">
        <v>2458490</v>
      </c>
      <c r="I897" s="31">
        <v>0</v>
      </c>
      <c r="J897" s="31">
        <v>196679</v>
      </c>
      <c r="K897" s="31">
        <v>2655169</v>
      </c>
      <c r="L897" s="71" t="s">
        <v>17236</v>
      </c>
      <c r="M897" s="6">
        <v>46197</v>
      </c>
      <c r="N897" s="72"/>
      <c r="O897" s="32">
        <f>IF(Table1[[#This Row],[Phân loại]]="Tồn đầu kỳ",Table1[[#This Row],[Tổng giá trị]],0)</f>
        <v>0</v>
      </c>
      <c r="P897" s="7">
        <f>IF(Table1[[#This Row],[Số còn phải thu ĐK]]&lt;&gt;0,0,IF(Table1[[#This Row],[Phân loại]]="Bán hàng",Table1[[#This Row],[Tổng giá trị]],-Table1[[#This Row],[Tổng giá trị]]))</f>
        <v>2655169</v>
      </c>
      <c r="Q897" s="32">
        <f>IF(M897&lt;&gt;"",IF(O897&lt;&gt;0,O897,P897),0)</f>
        <v>2655169</v>
      </c>
      <c r="R897" s="7">
        <f>Table1[[#This Row],[Số còn phải thu ĐK]]+Table1[[#This Row],[Giá Trị HD sau CK]]-Table1[[#This Row],[Số tiền đã thu]]</f>
        <v>0</v>
      </c>
      <c r="S897" s="6">
        <f>IF(Table1[[#This Row],[Ngày hóa đơn]]&lt;&gt;"",Table1[[#This Row],[Ngày hóa đơn]],IF(Table1[[#This Row],[Ngày hạch toán]]&lt;&gt;"",Table1[[#This Row],[Ngày hạch toán]],""))</f>
        <v>46151</v>
      </c>
      <c r="T897" s="7"/>
      <c r="U897" s="6">
        <f>IF(Table1[[#This Row],[Ngày tính CN]]="","",S897+T897)</f>
        <v>46151</v>
      </c>
      <c r="V897" s="32">
        <f ca="1">IF(Table1[[#This Row],[Hạn thanh toán]]="","",IF((U897-NOW())&lt;0,0,(U897-NOW())))</f>
        <v>0</v>
      </c>
      <c r="W897" s="32"/>
      <c r="X897" s="32" t="str">
        <f ca="1">IF(OR(U897="",R897=0),"",IF((U897-NOW())&lt;0,-(U897-NOW()),0))</f>
        <v/>
      </c>
      <c r="Y897" s="2" t="str">
        <f>IF(R897=0,"Đã thanh toán",IF(X897="","",IF(X897&lt;=0,"Chưa đến hạn thanh toán",IF(X897&lt;=30,"Nợ quá hạn 30 ngày",IF(X897&lt;=60,"Nợ quá hạn từ 30 ngày đến 60 ngày",IF(X897&lt;=90,"Nợ quá hạn từ 60 ngày đến 90 ngày",IF(X897&lt;=120,"Nợ quá hạn từ 90 ngày đến 120 ngày","Nợ quá hạn hơn 120 ngày có khả năng mất thanh toán")))))))</f>
        <v>Đã thanh toán</v>
      </c>
      <c r="Z897" s="42">
        <f>IF(S897="","",S897)</f>
        <v>46151</v>
      </c>
      <c r="AA897" s="42">
        <f>IF(M897="","",M897)</f>
        <v>46197</v>
      </c>
      <c r="AD897" s="2" t="str">
        <f>VLOOKUP($A897,MA_KH!$A:$Q,MA_KH!O$1,0)</f>
        <v>MEGA</v>
      </c>
      <c r="AE897" s="2" t="str">
        <f>VLOOKUP($A897,MA_KH!$A:$Q,MA_KH!P$1,0)</f>
        <v>CÔNG TY TNHH MM MEGA MARKET (VIỆT NAM)</v>
      </c>
    </row>
    <row r="898" spans="1:31" ht="25.5" customHeight="1">
      <c r="A898" s="54" t="s">
        <v>16310</v>
      </c>
      <c r="B898" s="54" t="s">
        <v>196</v>
      </c>
      <c r="C898" s="55">
        <v>46149</v>
      </c>
      <c r="D898" s="54" t="s">
        <v>18211</v>
      </c>
      <c r="E898" s="55">
        <v>46151</v>
      </c>
      <c r="F898" s="54" t="s">
        <v>18212</v>
      </c>
      <c r="G898" s="54" t="s">
        <v>18213</v>
      </c>
      <c r="H898" s="67">
        <v>1283030</v>
      </c>
      <c r="I898" s="31">
        <v>0</v>
      </c>
      <c r="J898" s="31">
        <v>102642</v>
      </c>
      <c r="K898" s="31">
        <v>1385672</v>
      </c>
      <c r="L898" s="71" t="s">
        <v>17236</v>
      </c>
      <c r="M898" s="6">
        <v>46197</v>
      </c>
      <c r="N898" s="72"/>
      <c r="O898" s="32">
        <f>IF(Table1[[#This Row],[Phân loại]]="Tồn đầu kỳ",Table1[[#This Row],[Tổng giá trị]],0)</f>
        <v>0</v>
      </c>
      <c r="P898" s="7">
        <f>IF(Table1[[#This Row],[Số còn phải thu ĐK]]&lt;&gt;0,0,IF(Table1[[#This Row],[Phân loại]]="Bán hàng",Table1[[#This Row],[Tổng giá trị]],-Table1[[#This Row],[Tổng giá trị]]))</f>
        <v>1385672</v>
      </c>
      <c r="Q898" s="32">
        <f>IF(M898&lt;&gt;"",IF(O898&lt;&gt;0,O898,P898),0)</f>
        <v>1385672</v>
      </c>
      <c r="R898" s="7">
        <f>Table1[[#This Row],[Số còn phải thu ĐK]]+Table1[[#This Row],[Giá Trị HD sau CK]]-Table1[[#This Row],[Số tiền đã thu]]</f>
        <v>0</v>
      </c>
      <c r="S898" s="6">
        <f>IF(Table1[[#This Row],[Ngày hóa đơn]]&lt;&gt;"",Table1[[#This Row],[Ngày hóa đơn]],IF(Table1[[#This Row],[Ngày hạch toán]]&lt;&gt;"",Table1[[#This Row],[Ngày hạch toán]],""))</f>
        <v>46151</v>
      </c>
      <c r="T898" s="7"/>
      <c r="U898" s="6">
        <f>IF(Table1[[#This Row],[Ngày tính CN]]="","",S898+T898)</f>
        <v>46151</v>
      </c>
      <c r="V898" s="32">
        <f ca="1">IF(Table1[[#This Row],[Hạn thanh toán]]="","",IF((U898-NOW())&lt;0,0,(U898-NOW())))</f>
        <v>0</v>
      </c>
      <c r="W898" s="32"/>
      <c r="X898" s="32" t="str">
        <f ca="1">IF(OR(U898="",R898=0),"",IF((U898-NOW())&lt;0,-(U898-NOW()),0))</f>
        <v/>
      </c>
      <c r="Y898" s="2" t="str">
        <f>IF(R898=0,"Đã thanh toán",IF(X898="","",IF(X898&lt;=0,"Chưa đến hạn thanh toán",IF(X898&lt;=30,"Nợ quá hạn 30 ngày",IF(X898&lt;=60,"Nợ quá hạn từ 30 ngày đến 60 ngày",IF(X898&lt;=90,"Nợ quá hạn từ 60 ngày đến 90 ngày",IF(X898&lt;=120,"Nợ quá hạn từ 90 ngày đến 120 ngày","Nợ quá hạn hơn 120 ngày có khả năng mất thanh toán")))))))</f>
        <v>Đã thanh toán</v>
      </c>
      <c r="Z898" s="42">
        <f>IF(S898="","",S898)</f>
        <v>46151</v>
      </c>
      <c r="AA898" s="42">
        <f>IF(M898="","",M898)</f>
        <v>46197</v>
      </c>
      <c r="AD898" s="2" t="str">
        <f>VLOOKUP($A898,MA_KH!$A:$Q,MA_KH!O$1,0)</f>
        <v>MEGA</v>
      </c>
      <c r="AE898" s="2" t="str">
        <f>VLOOKUP($A898,MA_KH!$A:$Q,MA_KH!P$1,0)</f>
        <v>CÔNG TY TNHH MM MEGA MARKET (VIỆT NAM)</v>
      </c>
    </row>
    <row r="899" spans="1:31" ht="25.5" customHeight="1">
      <c r="A899" s="54" t="s">
        <v>16291</v>
      </c>
      <c r="B899" s="54" t="s">
        <v>200</v>
      </c>
      <c r="C899" s="55">
        <v>46149</v>
      </c>
      <c r="D899" s="54" t="s">
        <v>18214</v>
      </c>
      <c r="E899" s="55">
        <v>46151</v>
      </c>
      <c r="F899" s="54" t="s">
        <v>18215</v>
      </c>
      <c r="G899" s="54" t="s">
        <v>18216</v>
      </c>
      <c r="H899" s="67">
        <v>1292380</v>
      </c>
      <c r="I899" s="31">
        <v>0</v>
      </c>
      <c r="J899" s="31">
        <v>103390</v>
      </c>
      <c r="K899" s="31">
        <v>1395770</v>
      </c>
      <c r="L899" s="71" t="s">
        <v>17236</v>
      </c>
      <c r="M899" s="6">
        <v>46197</v>
      </c>
      <c r="N899" s="72"/>
      <c r="O899" s="32">
        <f>IF(Table1[[#This Row],[Phân loại]]="Tồn đầu kỳ",Table1[[#This Row],[Tổng giá trị]],0)</f>
        <v>0</v>
      </c>
      <c r="P899" s="7">
        <f>IF(Table1[[#This Row],[Số còn phải thu ĐK]]&lt;&gt;0,0,IF(Table1[[#This Row],[Phân loại]]="Bán hàng",Table1[[#This Row],[Tổng giá trị]],-Table1[[#This Row],[Tổng giá trị]]))</f>
        <v>1395770</v>
      </c>
      <c r="Q899" s="32">
        <f>IF(M899&lt;&gt;"",IF(O899&lt;&gt;0,O899,P899),0)</f>
        <v>1395770</v>
      </c>
      <c r="R899" s="7">
        <f>Table1[[#This Row],[Số còn phải thu ĐK]]+Table1[[#This Row],[Giá Trị HD sau CK]]-Table1[[#This Row],[Số tiền đã thu]]</f>
        <v>0</v>
      </c>
      <c r="S899" s="6">
        <f>IF(Table1[[#This Row],[Ngày hóa đơn]]&lt;&gt;"",Table1[[#This Row],[Ngày hóa đơn]],IF(Table1[[#This Row],[Ngày hạch toán]]&lt;&gt;"",Table1[[#This Row],[Ngày hạch toán]],""))</f>
        <v>46151</v>
      </c>
      <c r="T899" s="7"/>
      <c r="U899" s="6">
        <f>IF(Table1[[#This Row],[Ngày tính CN]]="","",S899+T899)</f>
        <v>46151</v>
      </c>
      <c r="V899" s="32">
        <f ca="1">IF(Table1[[#This Row],[Hạn thanh toán]]="","",IF((U899-NOW())&lt;0,0,(U899-NOW())))</f>
        <v>0</v>
      </c>
      <c r="W899" s="32"/>
      <c r="X899" s="32" t="str">
        <f ca="1">IF(OR(U899="",R899=0),"",IF((U899-NOW())&lt;0,-(U899-NOW()),0))</f>
        <v/>
      </c>
      <c r="Y899" s="2" t="str">
        <f>IF(R899=0,"Đã thanh toán",IF(X899="","",IF(X899&lt;=0,"Chưa đến hạn thanh toán",IF(X899&lt;=30,"Nợ quá hạn 30 ngày",IF(X899&lt;=60,"Nợ quá hạn từ 30 ngày đến 60 ngày",IF(X899&lt;=90,"Nợ quá hạn từ 60 ngày đến 90 ngày",IF(X899&lt;=120,"Nợ quá hạn từ 90 ngày đến 120 ngày","Nợ quá hạn hơn 120 ngày có khả năng mất thanh toán")))))))</f>
        <v>Đã thanh toán</v>
      </c>
      <c r="Z899" s="42">
        <f>IF(S899="","",S899)</f>
        <v>46151</v>
      </c>
      <c r="AA899" s="42">
        <f>IF(M899="","",M899)</f>
        <v>46197</v>
      </c>
      <c r="AD899" s="2" t="str">
        <f>VLOOKUP($A899,MA_KH!$A:$Q,MA_KH!O$1,0)</f>
        <v>MEGA</v>
      </c>
      <c r="AE899" s="2" t="str">
        <f>VLOOKUP($A899,MA_KH!$A:$Q,MA_KH!P$1,0)</f>
        <v>CÔNG TY TNHH MM MEGA MARKET (VIỆT NAM)</v>
      </c>
    </row>
    <row r="900" spans="1:31" ht="25.5" customHeight="1">
      <c r="A900" s="54" t="s">
        <v>16293</v>
      </c>
      <c r="B900" s="54" t="s">
        <v>386</v>
      </c>
      <c r="C900" s="55">
        <v>46149</v>
      </c>
      <c r="D900" s="54" t="s">
        <v>18217</v>
      </c>
      <c r="E900" s="55">
        <v>46151</v>
      </c>
      <c r="F900" s="54" t="s">
        <v>18218</v>
      </c>
      <c r="G900" s="54" t="s">
        <v>18219</v>
      </c>
      <c r="H900" s="67">
        <v>1292380</v>
      </c>
      <c r="I900" s="31">
        <v>0</v>
      </c>
      <c r="J900" s="31">
        <v>103390</v>
      </c>
      <c r="K900" s="31">
        <v>1395770</v>
      </c>
      <c r="L900" s="71" t="s">
        <v>17236</v>
      </c>
      <c r="M900" s="6">
        <v>46197</v>
      </c>
      <c r="N900" s="72"/>
      <c r="O900" s="32">
        <f>IF(Table1[[#This Row],[Phân loại]]="Tồn đầu kỳ",Table1[[#This Row],[Tổng giá trị]],0)</f>
        <v>0</v>
      </c>
      <c r="P900" s="7">
        <f>IF(Table1[[#This Row],[Số còn phải thu ĐK]]&lt;&gt;0,0,IF(Table1[[#This Row],[Phân loại]]="Bán hàng",Table1[[#This Row],[Tổng giá trị]],-Table1[[#This Row],[Tổng giá trị]]))</f>
        <v>1395770</v>
      </c>
      <c r="Q900" s="32">
        <f>IF(M900&lt;&gt;"",IF(O900&lt;&gt;0,O900,P900),0)</f>
        <v>1395770</v>
      </c>
      <c r="R900" s="7">
        <f>Table1[[#This Row],[Số còn phải thu ĐK]]+Table1[[#This Row],[Giá Trị HD sau CK]]-Table1[[#This Row],[Số tiền đã thu]]</f>
        <v>0</v>
      </c>
      <c r="S900" s="6">
        <f>IF(Table1[[#This Row],[Ngày hóa đơn]]&lt;&gt;"",Table1[[#This Row],[Ngày hóa đơn]],IF(Table1[[#This Row],[Ngày hạch toán]]&lt;&gt;"",Table1[[#This Row],[Ngày hạch toán]],""))</f>
        <v>46151</v>
      </c>
      <c r="T900" s="7"/>
      <c r="U900" s="6">
        <f>IF(Table1[[#This Row],[Ngày tính CN]]="","",S900+T900)</f>
        <v>46151</v>
      </c>
      <c r="V900" s="32">
        <f ca="1">IF(Table1[[#This Row],[Hạn thanh toán]]="","",IF((U900-NOW())&lt;0,0,(U900-NOW())))</f>
        <v>0</v>
      </c>
      <c r="W900" s="32"/>
      <c r="X900" s="32" t="str">
        <f ca="1">IF(OR(U900="",R900=0),"",IF((U900-NOW())&lt;0,-(U900-NOW()),0))</f>
        <v/>
      </c>
      <c r="Y900" s="2" t="str">
        <f>IF(R900=0,"Đã thanh toán",IF(X900="","",IF(X900&lt;=0,"Chưa đến hạn thanh toán",IF(X900&lt;=30,"Nợ quá hạn 30 ngày",IF(X900&lt;=60,"Nợ quá hạn từ 30 ngày đến 60 ngày",IF(X900&lt;=90,"Nợ quá hạn từ 60 ngày đến 90 ngày",IF(X900&lt;=120,"Nợ quá hạn từ 90 ngày đến 120 ngày","Nợ quá hạn hơn 120 ngày có khả năng mất thanh toán")))))))</f>
        <v>Đã thanh toán</v>
      </c>
      <c r="Z900" s="42">
        <f>IF(S900="","",S900)</f>
        <v>46151</v>
      </c>
      <c r="AA900" s="42">
        <f>IF(M900="","",M900)</f>
        <v>46197</v>
      </c>
      <c r="AD900" s="2" t="str">
        <f>VLOOKUP($A900,MA_KH!$A:$Q,MA_KH!O$1,0)</f>
        <v>MEGA</v>
      </c>
      <c r="AE900" s="2" t="str">
        <f>VLOOKUP($A900,MA_KH!$A:$Q,MA_KH!P$1,0)</f>
        <v>CÔNG TY TNHH MM MEGA MARKET (VIỆT NAM)</v>
      </c>
    </row>
    <row r="901" spans="1:31" ht="25.5" customHeight="1">
      <c r="A901" s="54" t="s">
        <v>16309</v>
      </c>
      <c r="B901" s="54" t="s">
        <v>255</v>
      </c>
      <c r="C901" s="55">
        <v>46149</v>
      </c>
      <c r="D901" s="54" t="s">
        <v>18220</v>
      </c>
      <c r="E901" s="55">
        <v>46151</v>
      </c>
      <c r="F901" s="54" t="s">
        <v>18221</v>
      </c>
      <c r="G901" s="54" t="s">
        <v>18222</v>
      </c>
      <c r="H901" s="67">
        <v>1425000</v>
      </c>
      <c r="I901" s="31">
        <v>0</v>
      </c>
      <c r="J901" s="31">
        <v>114000</v>
      </c>
      <c r="K901" s="31">
        <v>1539000</v>
      </c>
      <c r="L901" s="71" t="s">
        <v>17236</v>
      </c>
      <c r="M901" s="6">
        <v>46197</v>
      </c>
      <c r="N901" s="72"/>
      <c r="O901" s="32">
        <f>IF(Table1[[#This Row],[Phân loại]]="Tồn đầu kỳ",Table1[[#This Row],[Tổng giá trị]],0)</f>
        <v>0</v>
      </c>
      <c r="P901" s="7">
        <f>IF(Table1[[#This Row],[Số còn phải thu ĐK]]&lt;&gt;0,0,IF(Table1[[#This Row],[Phân loại]]="Bán hàng",Table1[[#This Row],[Tổng giá trị]],-Table1[[#This Row],[Tổng giá trị]]))</f>
        <v>1539000</v>
      </c>
      <c r="Q901" s="32">
        <f>IF(M901&lt;&gt;"",IF(O901&lt;&gt;0,O901,P901),0)</f>
        <v>1539000</v>
      </c>
      <c r="R901" s="7">
        <f>Table1[[#This Row],[Số còn phải thu ĐK]]+Table1[[#This Row],[Giá Trị HD sau CK]]-Table1[[#This Row],[Số tiền đã thu]]</f>
        <v>0</v>
      </c>
      <c r="S901" s="6">
        <f>IF(Table1[[#This Row],[Ngày hóa đơn]]&lt;&gt;"",Table1[[#This Row],[Ngày hóa đơn]],IF(Table1[[#This Row],[Ngày hạch toán]]&lt;&gt;"",Table1[[#This Row],[Ngày hạch toán]],""))</f>
        <v>46151</v>
      </c>
      <c r="T901" s="7"/>
      <c r="U901" s="6">
        <f>IF(Table1[[#This Row],[Ngày tính CN]]="","",S901+T901)</f>
        <v>46151</v>
      </c>
      <c r="V901" s="32">
        <f ca="1">IF(Table1[[#This Row],[Hạn thanh toán]]="","",IF((U901-NOW())&lt;0,0,(U901-NOW())))</f>
        <v>0</v>
      </c>
      <c r="W901" s="32"/>
      <c r="X901" s="32" t="str">
        <f ca="1">IF(OR(U901="",R901=0),"",IF((U901-NOW())&lt;0,-(U901-NOW()),0))</f>
        <v/>
      </c>
      <c r="Y901" s="2" t="str">
        <f>IF(R901=0,"Đã thanh toán",IF(X901="","",IF(X901&lt;=0,"Chưa đến hạn thanh toán",IF(X901&lt;=30,"Nợ quá hạn 30 ngày",IF(X901&lt;=60,"Nợ quá hạn từ 30 ngày đến 60 ngày",IF(X901&lt;=90,"Nợ quá hạn từ 60 ngày đến 90 ngày",IF(X901&lt;=120,"Nợ quá hạn từ 90 ngày đến 120 ngày","Nợ quá hạn hơn 120 ngày có khả năng mất thanh toán")))))))</f>
        <v>Đã thanh toán</v>
      </c>
      <c r="Z901" s="42">
        <f>IF(S901="","",S901)</f>
        <v>46151</v>
      </c>
      <c r="AA901" s="42">
        <f>IF(M901="","",M901)</f>
        <v>46197</v>
      </c>
      <c r="AD901" s="2" t="str">
        <f>VLOOKUP($A901,MA_KH!$A:$Q,MA_KH!O$1,0)</f>
        <v>MEGA</v>
      </c>
      <c r="AE901" s="2" t="str">
        <f>VLOOKUP($A901,MA_KH!$A:$Q,MA_KH!P$1,0)</f>
        <v>CÔNG TY TNHH MM MEGA MARKET (VIỆT NAM)</v>
      </c>
    </row>
    <row r="902" spans="1:31" ht="25.5" customHeight="1">
      <c r="A902" s="54" t="s">
        <v>16295</v>
      </c>
      <c r="B902" s="54" t="s">
        <v>198</v>
      </c>
      <c r="C902" s="55">
        <v>46149</v>
      </c>
      <c r="D902" s="54" t="s">
        <v>18223</v>
      </c>
      <c r="E902" s="55">
        <v>46151</v>
      </c>
      <c r="F902" s="54" t="s">
        <v>18224</v>
      </c>
      <c r="G902" s="54" t="s">
        <v>18225</v>
      </c>
      <c r="H902" s="67">
        <v>1425000</v>
      </c>
      <c r="I902" s="31">
        <v>0</v>
      </c>
      <c r="J902" s="31">
        <v>114000</v>
      </c>
      <c r="K902" s="31">
        <v>1539000</v>
      </c>
      <c r="L902" s="71" t="s">
        <v>17236</v>
      </c>
      <c r="M902" s="6">
        <v>46197</v>
      </c>
      <c r="N902" s="72"/>
      <c r="O902" s="32">
        <f>IF(Table1[[#This Row],[Phân loại]]="Tồn đầu kỳ",Table1[[#This Row],[Tổng giá trị]],0)</f>
        <v>0</v>
      </c>
      <c r="P902" s="7">
        <f>IF(Table1[[#This Row],[Số còn phải thu ĐK]]&lt;&gt;0,0,IF(Table1[[#This Row],[Phân loại]]="Bán hàng",Table1[[#This Row],[Tổng giá trị]],-Table1[[#This Row],[Tổng giá trị]]))</f>
        <v>1539000</v>
      </c>
      <c r="Q902" s="32">
        <f>IF(M902&lt;&gt;"",IF(O902&lt;&gt;0,O902,P902),0)</f>
        <v>1539000</v>
      </c>
      <c r="R902" s="7">
        <f>Table1[[#This Row],[Số còn phải thu ĐK]]+Table1[[#This Row],[Giá Trị HD sau CK]]-Table1[[#This Row],[Số tiền đã thu]]</f>
        <v>0</v>
      </c>
      <c r="S902" s="6">
        <f>IF(Table1[[#This Row],[Ngày hóa đơn]]&lt;&gt;"",Table1[[#This Row],[Ngày hóa đơn]],IF(Table1[[#This Row],[Ngày hạch toán]]&lt;&gt;"",Table1[[#This Row],[Ngày hạch toán]],""))</f>
        <v>46151</v>
      </c>
      <c r="T902" s="7"/>
      <c r="U902" s="6">
        <f>IF(Table1[[#This Row],[Ngày tính CN]]="","",S902+T902)</f>
        <v>46151</v>
      </c>
      <c r="V902" s="32">
        <f ca="1">IF(Table1[[#This Row],[Hạn thanh toán]]="","",IF((U902-NOW())&lt;0,0,(U902-NOW())))</f>
        <v>0</v>
      </c>
      <c r="W902" s="32"/>
      <c r="X902" s="32" t="str">
        <f ca="1">IF(OR(U902="",R902=0),"",IF((U902-NOW())&lt;0,-(U902-NOW()),0))</f>
        <v/>
      </c>
      <c r="Y902" s="2" t="str">
        <f>IF(R902=0,"Đã thanh toán",IF(X902="","",IF(X902&lt;=0,"Chưa đến hạn thanh toán",IF(X902&lt;=30,"Nợ quá hạn 30 ngày",IF(X902&lt;=60,"Nợ quá hạn từ 30 ngày đến 60 ngày",IF(X902&lt;=90,"Nợ quá hạn từ 60 ngày đến 90 ngày",IF(X902&lt;=120,"Nợ quá hạn từ 90 ngày đến 120 ngày","Nợ quá hạn hơn 120 ngày có khả năng mất thanh toán")))))))</f>
        <v>Đã thanh toán</v>
      </c>
      <c r="Z902" s="42">
        <f>IF(S902="","",S902)</f>
        <v>46151</v>
      </c>
      <c r="AA902" s="42">
        <f>IF(M902="","",M902)</f>
        <v>46197</v>
      </c>
      <c r="AD902" s="2" t="str">
        <f>VLOOKUP($A902,MA_KH!$A:$Q,MA_KH!O$1,0)</f>
        <v>MEGA</v>
      </c>
      <c r="AE902" s="2" t="str">
        <f>VLOOKUP($A902,MA_KH!$A:$Q,MA_KH!P$1,0)</f>
        <v>CÔNG TY TNHH MM MEGA MARKET (VIỆT NAM)</v>
      </c>
    </row>
    <row r="903" spans="1:31" ht="25.5" customHeight="1">
      <c r="A903" s="54" t="s">
        <v>16308</v>
      </c>
      <c r="B903" s="54" t="s">
        <v>194</v>
      </c>
      <c r="C903" s="55">
        <v>46149</v>
      </c>
      <c r="D903" s="54" t="s">
        <v>18226</v>
      </c>
      <c r="E903" s="55">
        <v>46151</v>
      </c>
      <c r="F903" s="54" t="s">
        <v>18227</v>
      </c>
      <c r="G903" s="54" t="s">
        <v>18228</v>
      </c>
      <c r="H903" s="67">
        <v>8905020</v>
      </c>
      <c r="I903" s="31">
        <v>0</v>
      </c>
      <c r="J903" s="31">
        <v>712402</v>
      </c>
      <c r="K903" s="31">
        <v>9617422</v>
      </c>
      <c r="L903" s="71" t="s">
        <v>17236</v>
      </c>
      <c r="M903" s="6">
        <v>46197</v>
      </c>
      <c r="N903" s="72"/>
      <c r="O903" s="32">
        <f>IF(Table1[[#This Row],[Phân loại]]="Tồn đầu kỳ",Table1[[#This Row],[Tổng giá trị]],0)</f>
        <v>0</v>
      </c>
      <c r="P903" s="7">
        <f>IF(Table1[[#This Row],[Số còn phải thu ĐK]]&lt;&gt;0,0,IF(Table1[[#This Row],[Phân loại]]="Bán hàng",Table1[[#This Row],[Tổng giá trị]],-Table1[[#This Row],[Tổng giá trị]]))</f>
        <v>9617422</v>
      </c>
      <c r="Q903" s="32">
        <f>IF(M903&lt;&gt;"",IF(O903&lt;&gt;0,O903,P903),0)</f>
        <v>9617422</v>
      </c>
      <c r="R903" s="7">
        <f>Table1[[#This Row],[Số còn phải thu ĐK]]+Table1[[#This Row],[Giá Trị HD sau CK]]-Table1[[#This Row],[Số tiền đã thu]]</f>
        <v>0</v>
      </c>
      <c r="S903" s="6">
        <f>IF(Table1[[#This Row],[Ngày hóa đơn]]&lt;&gt;"",Table1[[#This Row],[Ngày hóa đơn]],IF(Table1[[#This Row],[Ngày hạch toán]]&lt;&gt;"",Table1[[#This Row],[Ngày hạch toán]],""))</f>
        <v>46151</v>
      </c>
      <c r="T903" s="7"/>
      <c r="U903" s="6">
        <f>IF(Table1[[#This Row],[Ngày tính CN]]="","",S903+T903)</f>
        <v>46151</v>
      </c>
      <c r="V903" s="32">
        <f ca="1">IF(Table1[[#This Row],[Hạn thanh toán]]="","",IF((U903-NOW())&lt;0,0,(U903-NOW())))</f>
        <v>0</v>
      </c>
      <c r="W903" s="32"/>
      <c r="X903" s="32" t="str">
        <f ca="1">IF(OR(U903="",R903=0),"",IF((U903-NOW())&lt;0,-(U903-NOW()),0))</f>
        <v/>
      </c>
      <c r="Y903" s="2" t="str">
        <f>IF(R903=0,"Đã thanh toán",IF(X903="","",IF(X903&lt;=0,"Chưa đến hạn thanh toán",IF(X903&lt;=30,"Nợ quá hạn 30 ngày",IF(X903&lt;=60,"Nợ quá hạn từ 30 ngày đến 60 ngày",IF(X903&lt;=90,"Nợ quá hạn từ 60 ngày đến 90 ngày",IF(X903&lt;=120,"Nợ quá hạn từ 90 ngày đến 120 ngày","Nợ quá hạn hơn 120 ngày có khả năng mất thanh toán")))))))</f>
        <v>Đã thanh toán</v>
      </c>
      <c r="Z903" s="42">
        <f>IF(S903="","",S903)</f>
        <v>46151</v>
      </c>
      <c r="AA903" s="42">
        <f>IF(M903="","",M903)</f>
        <v>46197</v>
      </c>
      <c r="AD903" s="2" t="str">
        <f>VLOOKUP($A903,MA_KH!$A:$Q,MA_KH!O$1,0)</f>
        <v>MEGA</v>
      </c>
      <c r="AE903" s="2" t="str">
        <f>VLOOKUP($A903,MA_KH!$A:$Q,MA_KH!P$1,0)</f>
        <v>CÔNG TY TNHH MM MEGA MARKET (VIỆT NAM)</v>
      </c>
    </row>
    <row r="904" spans="1:31" ht="25.5" customHeight="1">
      <c r="A904" s="54" t="s">
        <v>16307</v>
      </c>
      <c r="B904" s="54" t="s">
        <v>202</v>
      </c>
      <c r="C904" s="55">
        <v>46149</v>
      </c>
      <c r="D904" s="54" t="s">
        <v>18229</v>
      </c>
      <c r="E904" s="55">
        <v>46151</v>
      </c>
      <c r="F904" s="54" t="s">
        <v>18230</v>
      </c>
      <c r="G904" s="54" t="s">
        <v>18231</v>
      </c>
      <c r="H904" s="67">
        <v>1425000</v>
      </c>
      <c r="I904" s="31">
        <v>0</v>
      </c>
      <c r="J904" s="31">
        <v>114000</v>
      </c>
      <c r="K904" s="31">
        <v>1539000</v>
      </c>
      <c r="L904" s="71" t="s">
        <v>17236</v>
      </c>
      <c r="M904" s="6">
        <v>46197</v>
      </c>
      <c r="N904" s="72"/>
      <c r="O904" s="32">
        <f>IF(Table1[[#This Row],[Phân loại]]="Tồn đầu kỳ",Table1[[#This Row],[Tổng giá trị]],0)</f>
        <v>0</v>
      </c>
      <c r="P904" s="7">
        <f>IF(Table1[[#This Row],[Số còn phải thu ĐK]]&lt;&gt;0,0,IF(Table1[[#This Row],[Phân loại]]="Bán hàng",Table1[[#This Row],[Tổng giá trị]],-Table1[[#This Row],[Tổng giá trị]]))</f>
        <v>1539000</v>
      </c>
      <c r="Q904" s="32">
        <f>IF(M904&lt;&gt;"",IF(O904&lt;&gt;0,O904,P904),0)</f>
        <v>1539000</v>
      </c>
      <c r="R904" s="7">
        <f>Table1[[#This Row],[Số còn phải thu ĐK]]+Table1[[#This Row],[Giá Trị HD sau CK]]-Table1[[#This Row],[Số tiền đã thu]]</f>
        <v>0</v>
      </c>
      <c r="S904" s="6">
        <f>IF(Table1[[#This Row],[Ngày hóa đơn]]&lt;&gt;"",Table1[[#This Row],[Ngày hóa đơn]],IF(Table1[[#This Row],[Ngày hạch toán]]&lt;&gt;"",Table1[[#This Row],[Ngày hạch toán]],""))</f>
        <v>46151</v>
      </c>
      <c r="T904" s="7"/>
      <c r="U904" s="6">
        <f>IF(Table1[[#This Row],[Ngày tính CN]]="","",S904+T904)</f>
        <v>46151</v>
      </c>
      <c r="V904" s="32">
        <f ca="1">IF(Table1[[#This Row],[Hạn thanh toán]]="","",IF((U904-NOW())&lt;0,0,(U904-NOW())))</f>
        <v>0</v>
      </c>
      <c r="W904" s="32"/>
      <c r="X904" s="32" t="str">
        <f ca="1">IF(OR(U904="",R904=0),"",IF((U904-NOW())&lt;0,-(U904-NOW()),0))</f>
        <v/>
      </c>
      <c r="Y904" s="2" t="str">
        <f>IF(R904=0,"Đã thanh toán",IF(X904="","",IF(X904&lt;=0,"Chưa đến hạn thanh toán",IF(X904&lt;=30,"Nợ quá hạn 30 ngày",IF(X904&lt;=60,"Nợ quá hạn từ 30 ngày đến 60 ngày",IF(X904&lt;=90,"Nợ quá hạn từ 60 ngày đến 90 ngày",IF(X904&lt;=120,"Nợ quá hạn từ 90 ngày đến 120 ngày","Nợ quá hạn hơn 120 ngày có khả năng mất thanh toán")))))))</f>
        <v>Đã thanh toán</v>
      </c>
      <c r="Z904" s="42">
        <f>IF(S904="","",S904)</f>
        <v>46151</v>
      </c>
      <c r="AA904" s="42">
        <f>IF(M904="","",M904)</f>
        <v>46197</v>
      </c>
      <c r="AD904" s="2" t="str">
        <f>VLOOKUP($A904,MA_KH!$A:$Q,MA_KH!O$1,0)</f>
        <v>MEGA</v>
      </c>
      <c r="AE904" s="2" t="str">
        <f>VLOOKUP($A904,MA_KH!$A:$Q,MA_KH!P$1,0)</f>
        <v>CÔNG TY TNHH MM MEGA MARKET (VIỆT NAM)</v>
      </c>
    </row>
    <row r="905" spans="1:31" ht="25.5" customHeight="1">
      <c r="A905" s="54" t="s">
        <v>7306</v>
      </c>
      <c r="B905" s="54" t="s">
        <v>7307</v>
      </c>
      <c r="C905" s="55">
        <v>46149</v>
      </c>
      <c r="D905" s="54" t="s">
        <v>18232</v>
      </c>
      <c r="E905" s="55">
        <v>46151</v>
      </c>
      <c r="F905" s="54" t="s">
        <v>18233</v>
      </c>
      <c r="G905" s="54" t="s">
        <v>18234</v>
      </c>
      <c r="H905" s="67">
        <v>1954795</v>
      </c>
      <c r="I905" s="31">
        <v>0</v>
      </c>
      <c r="J905" s="31">
        <v>156384</v>
      </c>
      <c r="K905" s="31">
        <v>2111179</v>
      </c>
      <c r="L905" s="71" t="s">
        <v>17236</v>
      </c>
      <c r="M905" s="6">
        <v>46197</v>
      </c>
      <c r="N905" s="72"/>
      <c r="O905" s="32">
        <f>IF(Table1[[#This Row],[Phân loại]]="Tồn đầu kỳ",Table1[[#This Row],[Tổng giá trị]],0)</f>
        <v>0</v>
      </c>
      <c r="P905" s="7">
        <f>IF(Table1[[#This Row],[Số còn phải thu ĐK]]&lt;&gt;0,0,IF(Table1[[#This Row],[Phân loại]]="Bán hàng",Table1[[#This Row],[Tổng giá trị]],-Table1[[#This Row],[Tổng giá trị]]))</f>
        <v>2111179</v>
      </c>
      <c r="Q905" s="32">
        <f>IF(M905&lt;&gt;"",IF(O905&lt;&gt;0,O905,P905),0)</f>
        <v>2111179</v>
      </c>
      <c r="R905" s="7">
        <f>Table1[[#This Row],[Số còn phải thu ĐK]]+Table1[[#This Row],[Giá Trị HD sau CK]]-Table1[[#This Row],[Số tiền đã thu]]</f>
        <v>0</v>
      </c>
      <c r="S905" s="6">
        <f>IF(Table1[[#This Row],[Ngày hóa đơn]]&lt;&gt;"",Table1[[#This Row],[Ngày hóa đơn]],IF(Table1[[#This Row],[Ngày hạch toán]]&lt;&gt;"",Table1[[#This Row],[Ngày hạch toán]],""))</f>
        <v>46151</v>
      </c>
      <c r="T905" s="7"/>
      <c r="U905" s="6">
        <f>IF(Table1[[#This Row],[Ngày tính CN]]="","",S905+T905)</f>
        <v>46151</v>
      </c>
      <c r="V905" s="32">
        <f ca="1">IF(Table1[[#This Row],[Hạn thanh toán]]="","",IF((U905-NOW())&lt;0,0,(U905-NOW())))</f>
        <v>0</v>
      </c>
      <c r="W905" s="32"/>
      <c r="X905" s="32" t="str">
        <f ca="1">IF(OR(U905="",R905=0),"",IF((U905-NOW())&lt;0,-(U905-NOW()),0))</f>
        <v/>
      </c>
      <c r="Y905" s="2" t="str">
        <f>IF(R905=0,"Đã thanh toán",IF(X905="","",IF(X905&lt;=0,"Chưa đến hạn thanh toán",IF(X905&lt;=30,"Nợ quá hạn 30 ngày",IF(X905&lt;=60,"Nợ quá hạn từ 30 ngày đến 60 ngày",IF(X905&lt;=90,"Nợ quá hạn từ 60 ngày đến 90 ngày",IF(X905&lt;=120,"Nợ quá hạn từ 90 ngày đến 120 ngày","Nợ quá hạn hơn 120 ngày có khả năng mất thanh toán")))))))</f>
        <v>Đã thanh toán</v>
      </c>
      <c r="Z905" s="42">
        <f>IF(S905="","",S905)</f>
        <v>46151</v>
      </c>
      <c r="AA905" s="42">
        <f>IF(M905="","",M905)</f>
        <v>46197</v>
      </c>
      <c r="AD905" s="2" t="str">
        <f>VLOOKUP($A905,MA_KH!$A:$Q,MA_KH!O$1,0)</f>
        <v>MEGA</v>
      </c>
      <c r="AE905" s="2" t="str">
        <f>VLOOKUP($A905,MA_KH!$A:$Q,MA_KH!P$1,0)</f>
        <v>CÔNG TY TNHH MM MEGA MARKET (VIỆT NAM)</v>
      </c>
    </row>
    <row r="906" spans="1:31" ht="25.5" customHeight="1">
      <c r="A906" s="54" t="s">
        <v>16296</v>
      </c>
      <c r="B906" s="54" t="s">
        <v>7244</v>
      </c>
      <c r="C906" s="55">
        <v>46149</v>
      </c>
      <c r="D906" s="54" t="s">
        <v>18235</v>
      </c>
      <c r="E906" s="55">
        <v>46151</v>
      </c>
      <c r="F906" s="54" t="s">
        <v>18236</v>
      </c>
      <c r="G906" s="54" t="s">
        <v>18237</v>
      </c>
      <c r="H906" s="67">
        <v>3650900</v>
      </c>
      <c r="I906" s="31">
        <v>0</v>
      </c>
      <c r="J906" s="31">
        <v>292072</v>
      </c>
      <c r="K906" s="31">
        <v>3942972</v>
      </c>
      <c r="L906" s="71" t="s">
        <v>17236</v>
      </c>
      <c r="M906" s="6">
        <v>46197</v>
      </c>
      <c r="N906" s="72"/>
      <c r="O906" s="32">
        <f>IF(Table1[[#This Row],[Phân loại]]="Tồn đầu kỳ",Table1[[#This Row],[Tổng giá trị]],0)</f>
        <v>0</v>
      </c>
      <c r="P906" s="7">
        <f>IF(Table1[[#This Row],[Số còn phải thu ĐK]]&lt;&gt;0,0,IF(Table1[[#This Row],[Phân loại]]="Bán hàng",Table1[[#This Row],[Tổng giá trị]],-Table1[[#This Row],[Tổng giá trị]]))</f>
        <v>3942972</v>
      </c>
      <c r="Q906" s="32">
        <f>IF(M906&lt;&gt;"",IF(O906&lt;&gt;0,O906,P906),0)</f>
        <v>3942972</v>
      </c>
      <c r="R906" s="7">
        <f>Table1[[#This Row],[Số còn phải thu ĐK]]+Table1[[#This Row],[Giá Trị HD sau CK]]-Table1[[#This Row],[Số tiền đã thu]]</f>
        <v>0</v>
      </c>
      <c r="S906" s="6">
        <f>IF(Table1[[#This Row],[Ngày hóa đơn]]&lt;&gt;"",Table1[[#This Row],[Ngày hóa đơn]],IF(Table1[[#This Row],[Ngày hạch toán]]&lt;&gt;"",Table1[[#This Row],[Ngày hạch toán]],""))</f>
        <v>46151</v>
      </c>
      <c r="T906" s="7"/>
      <c r="U906" s="6">
        <f>IF(Table1[[#This Row],[Ngày tính CN]]="","",S906+T906)</f>
        <v>46151</v>
      </c>
      <c r="V906" s="32">
        <f ca="1">IF(Table1[[#This Row],[Hạn thanh toán]]="","",IF((U906-NOW())&lt;0,0,(U906-NOW())))</f>
        <v>0</v>
      </c>
      <c r="W906" s="32"/>
      <c r="X906" s="32" t="str">
        <f ca="1">IF(OR(U906="",R906=0),"",IF((U906-NOW())&lt;0,-(U906-NOW()),0))</f>
        <v/>
      </c>
      <c r="Y906" s="2" t="str">
        <f>IF(R906=0,"Đã thanh toán",IF(X906="","",IF(X906&lt;=0,"Chưa đến hạn thanh toán",IF(X906&lt;=30,"Nợ quá hạn 30 ngày",IF(X906&lt;=60,"Nợ quá hạn từ 30 ngày đến 60 ngày",IF(X906&lt;=90,"Nợ quá hạn từ 60 ngày đến 90 ngày",IF(X906&lt;=120,"Nợ quá hạn từ 90 ngày đến 120 ngày","Nợ quá hạn hơn 120 ngày có khả năng mất thanh toán")))))))</f>
        <v>Đã thanh toán</v>
      </c>
      <c r="Z906" s="42">
        <f>IF(S906="","",S906)</f>
        <v>46151</v>
      </c>
      <c r="AA906" s="42">
        <f>IF(M906="","",M906)</f>
        <v>46197</v>
      </c>
      <c r="AD906" s="2" t="str">
        <f>VLOOKUP($A906,MA_KH!$A:$Q,MA_KH!O$1,0)</f>
        <v>MEGA</v>
      </c>
      <c r="AE906" s="2" t="str">
        <f>VLOOKUP($A906,MA_KH!$A:$Q,MA_KH!P$1,0)</f>
        <v>CÔNG TY TNHH MM MEGA MARKET (VIỆT NAM)</v>
      </c>
    </row>
    <row r="907" spans="1:31" ht="25.5" customHeight="1">
      <c r="A907" s="54" t="s">
        <v>16288</v>
      </c>
      <c r="B907" s="54" t="s">
        <v>294</v>
      </c>
      <c r="C907" s="55">
        <v>46149</v>
      </c>
      <c r="D907" s="54" t="s">
        <v>18238</v>
      </c>
      <c r="E907" s="55">
        <v>46151</v>
      </c>
      <c r="F907" s="54" t="s">
        <v>18239</v>
      </c>
      <c r="G907" s="54" t="s">
        <v>18240</v>
      </c>
      <c r="H907" s="67">
        <v>1292380</v>
      </c>
      <c r="I907" s="31">
        <v>0</v>
      </c>
      <c r="J907" s="31">
        <v>103390</v>
      </c>
      <c r="K907" s="31">
        <v>1395770</v>
      </c>
      <c r="L907" s="71" t="s">
        <v>17236</v>
      </c>
      <c r="M907" s="6">
        <v>46197</v>
      </c>
      <c r="N907" s="72"/>
      <c r="O907" s="32">
        <f>IF(Table1[[#This Row],[Phân loại]]="Tồn đầu kỳ",Table1[[#This Row],[Tổng giá trị]],0)</f>
        <v>0</v>
      </c>
      <c r="P907" s="7">
        <f>IF(Table1[[#This Row],[Số còn phải thu ĐK]]&lt;&gt;0,0,IF(Table1[[#This Row],[Phân loại]]="Bán hàng",Table1[[#This Row],[Tổng giá trị]],-Table1[[#This Row],[Tổng giá trị]]))</f>
        <v>1395770</v>
      </c>
      <c r="Q907" s="32">
        <f>IF(M907&lt;&gt;"",IF(O907&lt;&gt;0,O907,P907),0)</f>
        <v>1395770</v>
      </c>
      <c r="R907" s="7">
        <f>Table1[[#This Row],[Số còn phải thu ĐK]]+Table1[[#This Row],[Giá Trị HD sau CK]]-Table1[[#This Row],[Số tiền đã thu]]</f>
        <v>0</v>
      </c>
      <c r="S907" s="6">
        <f>IF(Table1[[#This Row],[Ngày hóa đơn]]&lt;&gt;"",Table1[[#This Row],[Ngày hóa đơn]],IF(Table1[[#This Row],[Ngày hạch toán]]&lt;&gt;"",Table1[[#This Row],[Ngày hạch toán]],""))</f>
        <v>46151</v>
      </c>
      <c r="T907" s="7"/>
      <c r="U907" s="6">
        <f>IF(Table1[[#This Row],[Ngày tính CN]]="","",S907+T907)</f>
        <v>46151</v>
      </c>
      <c r="V907" s="32">
        <f ca="1">IF(Table1[[#This Row],[Hạn thanh toán]]="","",IF((U907-NOW())&lt;0,0,(U907-NOW())))</f>
        <v>0</v>
      </c>
      <c r="W907" s="32"/>
      <c r="X907" s="32" t="str">
        <f ca="1">IF(OR(U907="",R907=0),"",IF((U907-NOW())&lt;0,-(U907-NOW()),0))</f>
        <v/>
      </c>
      <c r="Y907" s="2" t="str">
        <f>IF(R907=0,"Đã thanh toán",IF(X907="","",IF(X907&lt;=0,"Chưa đến hạn thanh toán",IF(X907&lt;=30,"Nợ quá hạn 30 ngày",IF(X907&lt;=60,"Nợ quá hạn từ 30 ngày đến 60 ngày",IF(X907&lt;=90,"Nợ quá hạn từ 60 ngày đến 90 ngày",IF(X907&lt;=120,"Nợ quá hạn từ 90 ngày đến 120 ngày","Nợ quá hạn hơn 120 ngày có khả năng mất thanh toán")))))))</f>
        <v>Đã thanh toán</v>
      </c>
      <c r="Z907" s="42">
        <f>IF(S907="","",S907)</f>
        <v>46151</v>
      </c>
      <c r="AA907" s="42">
        <f>IF(M907="","",M907)</f>
        <v>46197</v>
      </c>
      <c r="AD907" s="2" t="str">
        <f>VLOOKUP($A907,MA_KH!$A:$Q,MA_KH!O$1,0)</f>
        <v>MEGA</v>
      </c>
      <c r="AE907" s="2" t="str">
        <f>VLOOKUP($A907,MA_KH!$A:$Q,MA_KH!P$1,0)</f>
        <v>CÔNG TY TNHH MM MEGA MARKET (VIỆT NAM)</v>
      </c>
    </row>
    <row r="908" spans="1:31" ht="25.5" customHeight="1">
      <c r="A908" s="54" t="s">
        <v>16295</v>
      </c>
      <c r="B908" s="54" t="s">
        <v>198</v>
      </c>
      <c r="C908" s="55">
        <v>46149</v>
      </c>
      <c r="D908" s="54" t="s">
        <v>18241</v>
      </c>
      <c r="E908" s="55">
        <v>46151</v>
      </c>
      <c r="F908" s="54" t="s">
        <v>18242</v>
      </c>
      <c r="G908" s="54" t="s">
        <v>18243</v>
      </c>
      <c r="H908" s="67">
        <v>1615480</v>
      </c>
      <c r="I908" s="31">
        <v>0</v>
      </c>
      <c r="J908" s="31">
        <v>129238</v>
      </c>
      <c r="K908" s="31">
        <v>1744718</v>
      </c>
      <c r="L908" s="71" t="s">
        <v>17236</v>
      </c>
      <c r="M908" s="6">
        <v>46197</v>
      </c>
      <c r="N908" s="72"/>
      <c r="O908" s="32">
        <f>IF(Table1[[#This Row],[Phân loại]]="Tồn đầu kỳ",Table1[[#This Row],[Tổng giá trị]],0)</f>
        <v>0</v>
      </c>
      <c r="P908" s="7">
        <f>IF(Table1[[#This Row],[Số còn phải thu ĐK]]&lt;&gt;0,0,IF(Table1[[#This Row],[Phân loại]]="Bán hàng",Table1[[#This Row],[Tổng giá trị]],-Table1[[#This Row],[Tổng giá trị]]))</f>
        <v>1744718</v>
      </c>
      <c r="Q908" s="32">
        <f>IF(M908&lt;&gt;"",IF(O908&lt;&gt;0,O908,P908),0)</f>
        <v>1744718</v>
      </c>
      <c r="R908" s="7">
        <f>Table1[[#This Row],[Số còn phải thu ĐK]]+Table1[[#This Row],[Giá Trị HD sau CK]]-Table1[[#This Row],[Số tiền đã thu]]</f>
        <v>0</v>
      </c>
      <c r="S908" s="6">
        <f>IF(Table1[[#This Row],[Ngày hóa đơn]]&lt;&gt;"",Table1[[#This Row],[Ngày hóa đơn]],IF(Table1[[#This Row],[Ngày hạch toán]]&lt;&gt;"",Table1[[#This Row],[Ngày hạch toán]],""))</f>
        <v>46151</v>
      </c>
      <c r="T908" s="7"/>
      <c r="U908" s="6">
        <f>IF(Table1[[#This Row],[Ngày tính CN]]="","",S908+T908)</f>
        <v>46151</v>
      </c>
      <c r="V908" s="32">
        <f ca="1">IF(Table1[[#This Row],[Hạn thanh toán]]="","",IF((U908-NOW())&lt;0,0,(U908-NOW())))</f>
        <v>0</v>
      </c>
      <c r="W908" s="32"/>
      <c r="X908" s="32" t="str">
        <f ca="1">IF(OR(U908="",R908=0),"",IF((U908-NOW())&lt;0,-(U908-NOW()),0))</f>
        <v/>
      </c>
      <c r="Y908" s="2" t="str">
        <f>IF(R908=0,"Đã thanh toán",IF(X908="","",IF(X908&lt;=0,"Chưa đến hạn thanh toán",IF(X908&lt;=30,"Nợ quá hạn 30 ngày",IF(X908&lt;=60,"Nợ quá hạn từ 30 ngày đến 60 ngày",IF(X908&lt;=90,"Nợ quá hạn từ 60 ngày đến 90 ngày",IF(X908&lt;=120,"Nợ quá hạn từ 90 ngày đến 120 ngày","Nợ quá hạn hơn 120 ngày có khả năng mất thanh toán")))))))</f>
        <v>Đã thanh toán</v>
      </c>
      <c r="Z908" s="42">
        <f>IF(S908="","",S908)</f>
        <v>46151</v>
      </c>
      <c r="AA908" s="42">
        <f>IF(M908="","",M908)</f>
        <v>46197</v>
      </c>
      <c r="AD908" s="2" t="str">
        <f>VLOOKUP($A908,MA_KH!$A:$Q,MA_KH!O$1,0)</f>
        <v>MEGA</v>
      </c>
      <c r="AE908" s="2" t="str">
        <f>VLOOKUP($A908,MA_KH!$A:$Q,MA_KH!P$1,0)</f>
        <v>CÔNG TY TNHH MM MEGA MARKET (VIỆT NAM)</v>
      </c>
    </row>
    <row r="909" spans="1:31" ht="25.5" customHeight="1">
      <c r="A909" s="54" t="s">
        <v>16299</v>
      </c>
      <c r="B909" s="54" t="s">
        <v>190</v>
      </c>
      <c r="C909" s="55">
        <v>46149</v>
      </c>
      <c r="D909" s="54" t="s">
        <v>21069</v>
      </c>
      <c r="E909" s="55">
        <v>46149</v>
      </c>
      <c r="F909" s="54" t="s">
        <v>20937</v>
      </c>
      <c r="G909" s="54" t="s">
        <v>21070</v>
      </c>
      <c r="H909" s="67">
        <v>10486178</v>
      </c>
      <c r="I909" s="57">
        <v>0</v>
      </c>
      <c r="J909" s="57">
        <v>0</v>
      </c>
      <c r="K909" s="67">
        <f>Table1[[#This Row],[Tiền hàng]]+Table1[[#This Row],[Tiền VAT]]-Table1[[#This Row],[Tiền chiết khấu]]</f>
        <v>10486178</v>
      </c>
      <c r="L909" s="71" t="s">
        <v>17237</v>
      </c>
      <c r="M909" s="6">
        <v>46167</v>
      </c>
      <c r="N909" s="72"/>
      <c r="O909" s="32">
        <f>IF(Table1[[#This Row],[Phân loại]]="Tồn đầu kỳ",Table1[[#This Row],[Tổng giá trị]],0)</f>
        <v>0</v>
      </c>
      <c r="P909" s="7">
        <f>IF(Table1[[#This Row],[Số còn phải thu ĐK]]&lt;&gt;0,0,IF(Table1[[#This Row],[Phân loại]]="Bán hàng",Table1[[#This Row],[Tổng giá trị]],-Table1[[#This Row],[Tổng giá trị]]))</f>
        <v>-10486178</v>
      </c>
      <c r="Q909" s="32">
        <f>IF(M909&lt;&gt;"",IF(O909&lt;&gt;0,O909,P909),0)</f>
        <v>-10486178</v>
      </c>
      <c r="R909" s="7">
        <f>Table1[[#This Row],[Số còn phải thu ĐK]]+Table1[[#This Row],[Giá Trị HD sau CK]]-Table1[[#This Row],[Số tiền đã thu]]</f>
        <v>0</v>
      </c>
      <c r="S909" s="6">
        <f>IF(Table1[[#This Row],[Ngày hóa đơn]]&lt;&gt;"",Table1[[#This Row],[Ngày hóa đơn]],IF(Table1[[#This Row],[Ngày hạch toán]]&lt;&gt;"",Table1[[#This Row],[Ngày hạch toán]],""))</f>
        <v>46149</v>
      </c>
      <c r="T909" s="7"/>
      <c r="U909" s="6">
        <f>IF(Table1[[#This Row],[Ngày tính CN]]="","",S909+T909)</f>
        <v>46149</v>
      </c>
      <c r="V909" s="32">
        <f ca="1">IF(Table1[[#This Row],[Hạn thanh toán]]="","",IF((U909-NOW())&lt;0,0,(U909-NOW())))</f>
        <v>0</v>
      </c>
      <c r="W909" s="32"/>
      <c r="X909" s="32" t="str">
        <f ca="1">IF(OR(U909="",R909=0),"",IF((U909-NOW())&lt;0,-(U909-NOW()),0))</f>
        <v/>
      </c>
      <c r="Y909" s="2" t="str">
        <f>IF(R909=0,"Đã thanh toán",IF(X909="","",IF(X909&lt;=0,"Chưa đến hạn thanh toán",IF(X909&lt;=30,"Nợ quá hạn 30 ngày",IF(X909&lt;=60,"Nợ quá hạn từ 30 ngày đến 60 ngày",IF(X909&lt;=90,"Nợ quá hạn từ 60 ngày đến 90 ngày",IF(X909&lt;=120,"Nợ quá hạn từ 90 ngày đến 120 ngày","Nợ quá hạn hơn 120 ngày có khả năng mất thanh toán")))))))</f>
        <v>Đã thanh toán</v>
      </c>
      <c r="Z909" s="42">
        <f>IF(S909="","",S909)</f>
        <v>46149</v>
      </c>
      <c r="AA909" s="42">
        <f>IF(M909="","",M909)</f>
        <v>46167</v>
      </c>
      <c r="AD909" s="2" t="str">
        <f>VLOOKUP($A909,MA_KH!$A:$Q,MA_KH!O$1,0)</f>
        <v>MEGA</v>
      </c>
      <c r="AE909" s="2" t="str">
        <f>VLOOKUP($A909,MA_KH!$A:$Q,MA_KH!P$1,0)</f>
        <v>CÔNG TY TNHH MM MEGA MARKET (VIỆT NAM)</v>
      </c>
    </row>
    <row r="910" spans="1:31" ht="25.5" customHeight="1">
      <c r="A910" s="54" t="s">
        <v>16298</v>
      </c>
      <c r="B910" s="54" t="s">
        <v>7235</v>
      </c>
      <c r="C910" s="55">
        <v>46150</v>
      </c>
      <c r="D910" s="54" t="s">
        <v>18244</v>
      </c>
      <c r="E910" s="55">
        <v>46153</v>
      </c>
      <c r="F910" s="54" t="s">
        <v>18245</v>
      </c>
      <c r="G910" s="54" t="s">
        <v>18246</v>
      </c>
      <c r="H910" s="67">
        <v>5387430</v>
      </c>
      <c r="I910" s="31">
        <v>0</v>
      </c>
      <c r="J910" s="31">
        <v>430994</v>
      </c>
      <c r="K910" s="31">
        <v>5818424</v>
      </c>
      <c r="L910" s="71" t="s">
        <v>17236</v>
      </c>
      <c r="M910" s="6">
        <v>46197</v>
      </c>
      <c r="N910" s="72"/>
      <c r="O910" s="32">
        <f>IF(Table1[[#This Row],[Phân loại]]="Tồn đầu kỳ",Table1[[#This Row],[Tổng giá trị]],0)</f>
        <v>0</v>
      </c>
      <c r="P910" s="7">
        <f>IF(Table1[[#This Row],[Số còn phải thu ĐK]]&lt;&gt;0,0,IF(Table1[[#This Row],[Phân loại]]="Bán hàng",Table1[[#This Row],[Tổng giá trị]],-Table1[[#This Row],[Tổng giá trị]]))</f>
        <v>5818424</v>
      </c>
      <c r="Q910" s="32">
        <f>IF(M910&lt;&gt;"",IF(O910&lt;&gt;0,O910,P910),0)</f>
        <v>5818424</v>
      </c>
      <c r="R910" s="7">
        <f>Table1[[#This Row],[Số còn phải thu ĐK]]+Table1[[#This Row],[Giá Trị HD sau CK]]-Table1[[#This Row],[Số tiền đã thu]]</f>
        <v>0</v>
      </c>
      <c r="S910" s="6">
        <f>IF(Table1[[#This Row],[Ngày hóa đơn]]&lt;&gt;"",Table1[[#This Row],[Ngày hóa đơn]],IF(Table1[[#This Row],[Ngày hạch toán]]&lt;&gt;"",Table1[[#This Row],[Ngày hạch toán]],""))</f>
        <v>46153</v>
      </c>
      <c r="T910" s="7"/>
      <c r="U910" s="6">
        <f>IF(Table1[[#This Row],[Ngày tính CN]]="","",S910+T910)</f>
        <v>46153</v>
      </c>
      <c r="V910" s="32">
        <f ca="1">IF(Table1[[#This Row],[Hạn thanh toán]]="","",IF((U910-NOW())&lt;0,0,(U910-NOW())))</f>
        <v>0</v>
      </c>
      <c r="W910" s="32"/>
      <c r="X910" s="32" t="str">
        <f ca="1">IF(OR(U910="",R910=0),"",IF((U910-NOW())&lt;0,-(U910-NOW()),0))</f>
        <v/>
      </c>
      <c r="Y910" s="2" t="str">
        <f>IF(R910=0,"Đã thanh toán",IF(X910="","",IF(X910&lt;=0,"Chưa đến hạn thanh toán",IF(X910&lt;=30,"Nợ quá hạn 30 ngày",IF(X910&lt;=60,"Nợ quá hạn từ 30 ngày đến 60 ngày",IF(X910&lt;=90,"Nợ quá hạn từ 60 ngày đến 90 ngày",IF(X910&lt;=120,"Nợ quá hạn từ 90 ngày đến 120 ngày","Nợ quá hạn hơn 120 ngày có khả năng mất thanh toán")))))))</f>
        <v>Đã thanh toán</v>
      </c>
      <c r="Z910" s="42">
        <f>IF(S910="","",S910)</f>
        <v>46153</v>
      </c>
      <c r="AA910" s="42">
        <f>IF(M910="","",M910)</f>
        <v>46197</v>
      </c>
      <c r="AD910" s="2" t="str">
        <f>VLOOKUP($A910,MA_KH!$A:$Q,MA_KH!O$1,0)</f>
        <v>MEGA</v>
      </c>
      <c r="AE910" s="2" t="str">
        <f>VLOOKUP($A910,MA_KH!$A:$Q,MA_KH!P$1,0)</f>
        <v>CÔNG TY TNHH MM MEGA MARKET (VIỆT NAM)</v>
      </c>
    </row>
    <row r="911" spans="1:31" ht="25.5" customHeight="1">
      <c r="A911" s="54" t="s">
        <v>16298</v>
      </c>
      <c r="B911" s="54" t="s">
        <v>7235</v>
      </c>
      <c r="C911" s="55">
        <v>46150</v>
      </c>
      <c r="D911" s="54" t="s">
        <v>18247</v>
      </c>
      <c r="E911" s="55">
        <v>46153</v>
      </c>
      <c r="F911" s="54" t="s">
        <v>18248</v>
      </c>
      <c r="G911" s="54" t="s">
        <v>18249</v>
      </c>
      <c r="H911" s="67">
        <v>4760360</v>
      </c>
      <c r="I911" s="31">
        <v>0</v>
      </c>
      <c r="J911" s="31">
        <v>380829</v>
      </c>
      <c r="K911" s="31">
        <v>5141189</v>
      </c>
      <c r="L911" s="71" t="s">
        <v>17236</v>
      </c>
      <c r="M911" s="6">
        <v>46197</v>
      </c>
      <c r="N911" s="72"/>
      <c r="O911" s="32">
        <f>IF(Table1[[#This Row],[Phân loại]]="Tồn đầu kỳ",Table1[[#This Row],[Tổng giá trị]],0)</f>
        <v>0</v>
      </c>
      <c r="P911" s="7">
        <f>IF(Table1[[#This Row],[Số còn phải thu ĐK]]&lt;&gt;0,0,IF(Table1[[#This Row],[Phân loại]]="Bán hàng",Table1[[#This Row],[Tổng giá trị]],-Table1[[#This Row],[Tổng giá trị]]))</f>
        <v>5141189</v>
      </c>
      <c r="Q911" s="32">
        <f>IF(M911&lt;&gt;"",IF(O911&lt;&gt;0,O911,P911),0)</f>
        <v>5141189</v>
      </c>
      <c r="R911" s="7">
        <f>Table1[[#This Row],[Số còn phải thu ĐK]]+Table1[[#This Row],[Giá Trị HD sau CK]]-Table1[[#This Row],[Số tiền đã thu]]</f>
        <v>0</v>
      </c>
      <c r="S911" s="6">
        <f>IF(Table1[[#This Row],[Ngày hóa đơn]]&lt;&gt;"",Table1[[#This Row],[Ngày hóa đơn]],IF(Table1[[#This Row],[Ngày hạch toán]]&lt;&gt;"",Table1[[#This Row],[Ngày hạch toán]],""))</f>
        <v>46153</v>
      </c>
      <c r="T911" s="7"/>
      <c r="U911" s="6">
        <f>IF(Table1[[#This Row],[Ngày tính CN]]="","",S911+T911)</f>
        <v>46153</v>
      </c>
      <c r="V911" s="32">
        <f ca="1">IF(Table1[[#This Row],[Hạn thanh toán]]="","",IF((U911-NOW())&lt;0,0,(U911-NOW())))</f>
        <v>0</v>
      </c>
      <c r="W911" s="32"/>
      <c r="X911" s="32" t="str">
        <f ca="1">IF(OR(U911="",R911=0),"",IF((U911-NOW())&lt;0,-(U911-NOW()),0))</f>
        <v/>
      </c>
      <c r="Y911" s="2" t="str">
        <f>IF(R911=0,"Đã thanh toán",IF(X911="","",IF(X911&lt;=0,"Chưa đến hạn thanh toán",IF(X911&lt;=30,"Nợ quá hạn 30 ngày",IF(X911&lt;=60,"Nợ quá hạn từ 30 ngày đến 60 ngày",IF(X911&lt;=90,"Nợ quá hạn từ 60 ngày đến 90 ngày",IF(X911&lt;=120,"Nợ quá hạn từ 90 ngày đến 120 ngày","Nợ quá hạn hơn 120 ngày có khả năng mất thanh toán")))))))</f>
        <v>Đã thanh toán</v>
      </c>
      <c r="Z911" s="42">
        <f>IF(S911="","",S911)</f>
        <v>46153</v>
      </c>
      <c r="AA911" s="42">
        <f>IF(M911="","",M911)</f>
        <v>46197</v>
      </c>
      <c r="AD911" s="2" t="str">
        <f>VLOOKUP($A911,MA_KH!$A:$Q,MA_KH!O$1,0)</f>
        <v>MEGA</v>
      </c>
      <c r="AE911" s="2" t="str">
        <f>VLOOKUP($A911,MA_KH!$A:$Q,MA_KH!P$1,0)</f>
        <v>CÔNG TY TNHH MM MEGA MARKET (VIỆT NAM)</v>
      </c>
    </row>
    <row r="912" spans="1:31" ht="25.5" customHeight="1">
      <c r="A912" s="54" t="s">
        <v>16298</v>
      </c>
      <c r="B912" s="54" t="s">
        <v>7235</v>
      </c>
      <c r="C912" s="55">
        <v>46150</v>
      </c>
      <c r="D912" s="54" t="s">
        <v>18250</v>
      </c>
      <c r="E912" s="55">
        <v>46153</v>
      </c>
      <c r="F912" s="54" t="s">
        <v>18251</v>
      </c>
      <c r="G912" s="54" t="s">
        <v>18252</v>
      </c>
      <c r="H912" s="67">
        <v>725000</v>
      </c>
      <c r="I912" s="31">
        <v>0</v>
      </c>
      <c r="J912" s="31">
        <v>58000</v>
      </c>
      <c r="K912" s="31">
        <v>783000</v>
      </c>
      <c r="L912" s="71" t="s">
        <v>17236</v>
      </c>
      <c r="M912" s="6">
        <v>46197</v>
      </c>
      <c r="N912" s="72"/>
      <c r="O912" s="32">
        <f>IF(Table1[[#This Row],[Phân loại]]="Tồn đầu kỳ",Table1[[#This Row],[Tổng giá trị]],0)</f>
        <v>0</v>
      </c>
      <c r="P912" s="7">
        <f>IF(Table1[[#This Row],[Số còn phải thu ĐK]]&lt;&gt;0,0,IF(Table1[[#This Row],[Phân loại]]="Bán hàng",Table1[[#This Row],[Tổng giá trị]],-Table1[[#This Row],[Tổng giá trị]]))</f>
        <v>783000</v>
      </c>
      <c r="Q912" s="32">
        <f>IF(M912&lt;&gt;"",IF(O912&lt;&gt;0,O912,P912),0)</f>
        <v>783000</v>
      </c>
      <c r="R912" s="7">
        <f>Table1[[#This Row],[Số còn phải thu ĐK]]+Table1[[#This Row],[Giá Trị HD sau CK]]-Table1[[#This Row],[Số tiền đã thu]]</f>
        <v>0</v>
      </c>
      <c r="S912" s="6">
        <f>IF(Table1[[#This Row],[Ngày hóa đơn]]&lt;&gt;"",Table1[[#This Row],[Ngày hóa đơn]],IF(Table1[[#This Row],[Ngày hạch toán]]&lt;&gt;"",Table1[[#This Row],[Ngày hạch toán]],""))</f>
        <v>46153</v>
      </c>
      <c r="T912" s="7"/>
      <c r="U912" s="6">
        <f>IF(Table1[[#This Row],[Ngày tính CN]]="","",S912+T912)</f>
        <v>46153</v>
      </c>
      <c r="V912" s="32">
        <f ca="1">IF(Table1[[#This Row],[Hạn thanh toán]]="","",IF((U912-NOW())&lt;0,0,(U912-NOW())))</f>
        <v>0</v>
      </c>
      <c r="W912" s="32"/>
      <c r="X912" s="32" t="str">
        <f ca="1">IF(OR(U912="",R912=0),"",IF((U912-NOW())&lt;0,-(U912-NOW()),0))</f>
        <v/>
      </c>
      <c r="Y912" s="2" t="str">
        <f>IF(R912=0,"Đã thanh toán",IF(X912="","",IF(X912&lt;=0,"Chưa đến hạn thanh toán",IF(X912&lt;=30,"Nợ quá hạn 30 ngày",IF(X912&lt;=60,"Nợ quá hạn từ 30 ngày đến 60 ngày",IF(X912&lt;=90,"Nợ quá hạn từ 60 ngày đến 90 ngày",IF(X912&lt;=120,"Nợ quá hạn từ 90 ngày đến 120 ngày","Nợ quá hạn hơn 120 ngày có khả năng mất thanh toán")))))))</f>
        <v>Đã thanh toán</v>
      </c>
      <c r="Z912" s="42">
        <f>IF(S912="","",S912)</f>
        <v>46153</v>
      </c>
      <c r="AA912" s="42">
        <f>IF(M912="","",M912)</f>
        <v>46197</v>
      </c>
      <c r="AD912" s="2" t="str">
        <f>VLOOKUP($A912,MA_KH!$A:$Q,MA_KH!O$1,0)</f>
        <v>MEGA</v>
      </c>
      <c r="AE912" s="2" t="str">
        <f>VLOOKUP($A912,MA_KH!$A:$Q,MA_KH!P$1,0)</f>
        <v>CÔNG TY TNHH MM MEGA MARKET (VIỆT NAM)</v>
      </c>
    </row>
    <row r="913" spans="1:31" ht="25.5" customHeight="1">
      <c r="A913" s="54" t="s">
        <v>16298</v>
      </c>
      <c r="B913" s="54" t="s">
        <v>7235</v>
      </c>
      <c r="C913" s="55">
        <v>46150</v>
      </c>
      <c r="D913" s="54" t="s">
        <v>18253</v>
      </c>
      <c r="E913" s="55">
        <v>46153</v>
      </c>
      <c r="F913" s="54" t="s">
        <v>18254</v>
      </c>
      <c r="G913" s="54" t="s">
        <v>18255</v>
      </c>
      <c r="H913" s="67">
        <v>1425000</v>
      </c>
      <c r="I913" s="31">
        <v>0</v>
      </c>
      <c r="J913" s="31">
        <v>114000</v>
      </c>
      <c r="K913" s="31">
        <v>1539000</v>
      </c>
      <c r="L913" s="71" t="s">
        <v>17236</v>
      </c>
      <c r="M913" s="6">
        <v>46197</v>
      </c>
      <c r="N913" s="72"/>
      <c r="O913" s="32">
        <f>IF(Table1[[#This Row],[Phân loại]]="Tồn đầu kỳ",Table1[[#This Row],[Tổng giá trị]],0)</f>
        <v>0</v>
      </c>
      <c r="P913" s="7">
        <f>IF(Table1[[#This Row],[Số còn phải thu ĐK]]&lt;&gt;0,0,IF(Table1[[#This Row],[Phân loại]]="Bán hàng",Table1[[#This Row],[Tổng giá trị]],-Table1[[#This Row],[Tổng giá trị]]))</f>
        <v>1539000</v>
      </c>
      <c r="Q913" s="32">
        <f>IF(M913&lt;&gt;"",IF(O913&lt;&gt;0,O913,P913),0)</f>
        <v>1539000</v>
      </c>
      <c r="R913" s="7">
        <f>Table1[[#This Row],[Số còn phải thu ĐK]]+Table1[[#This Row],[Giá Trị HD sau CK]]-Table1[[#This Row],[Số tiền đã thu]]</f>
        <v>0</v>
      </c>
      <c r="S913" s="6">
        <f>IF(Table1[[#This Row],[Ngày hóa đơn]]&lt;&gt;"",Table1[[#This Row],[Ngày hóa đơn]],IF(Table1[[#This Row],[Ngày hạch toán]]&lt;&gt;"",Table1[[#This Row],[Ngày hạch toán]],""))</f>
        <v>46153</v>
      </c>
      <c r="T913" s="7"/>
      <c r="U913" s="6">
        <f>IF(Table1[[#This Row],[Ngày tính CN]]="","",S913+T913)</f>
        <v>46153</v>
      </c>
      <c r="V913" s="32">
        <f ca="1">IF(Table1[[#This Row],[Hạn thanh toán]]="","",IF((U913-NOW())&lt;0,0,(U913-NOW())))</f>
        <v>0</v>
      </c>
      <c r="W913" s="32"/>
      <c r="X913" s="32" t="str">
        <f ca="1">IF(OR(U913="",R913=0),"",IF((U913-NOW())&lt;0,-(U913-NOW()),0))</f>
        <v/>
      </c>
      <c r="Y913" s="2" t="str">
        <f>IF(R913=0,"Đã thanh toán",IF(X913="","",IF(X913&lt;=0,"Chưa đến hạn thanh toán",IF(X913&lt;=30,"Nợ quá hạn 30 ngày",IF(X913&lt;=60,"Nợ quá hạn từ 30 ngày đến 60 ngày",IF(X913&lt;=90,"Nợ quá hạn từ 60 ngày đến 90 ngày",IF(X913&lt;=120,"Nợ quá hạn từ 90 ngày đến 120 ngày","Nợ quá hạn hơn 120 ngày có khả năng mất thanh toán")))))))</f>
        <v>Đã thanh toán</v>
      </c>
      <c r="Z913" s="42">
        <f>IF(S913="","",S913)</f>
        <v>46153</v>
      </c>
      <c r="AA913" s="42">
        <f>IF(M913="","",M913)</f>
        <v>46197</v>
      </c>
      <c r="AD913" s="2" t="str">
        <f>VLOOKUP($A913,MA_KH!$A:$Q,MA_KH!O$1,0)</f>
        <v>MEGA</v>
      </c>
      <c r="AE913" s="2" t="str">
        <f>VLOOKUP($A913,MA_KH!$A:$Q,MA_KH!P$1,0)</f>
        <v>CÔNG TY TNHH MM MEGA MARKET (VIỆT NAM)</v>
      </c>
    </row>
    <row r="914" spans="1:31" ht="25.5" customHeight="1">
      <c r="A914" s="54" t="s">
        <v>16302</v>
      </c>
      <c r="B914" s="54" t="s">
        <v>7251</v>
      </c>
      <c r="C914" s="55">
        <v>46153</v>
      </c>
      <c r="D914" s="54" t="s">
        <v>18256</v>
      </c>
      <c r="E914" s="55">
        <v>46161</v>
      </c>
      <c r="F914" s="54" t="s">
        <v>18257</v>
      </c>
      <c r="G914" s="54" t="s">
        <v>18258</v>
      </c>
      <c r="H914" s="67">
        <v>2205110</v>
      </c>
      <c r="I914" s="31">
        <v>0</v>
      </c>
      <c r="J914" s="31">
        <v>176409</v>
      </c>
      <c r="K914" s="31">
        <v>2381519</v>
      </c>
      <c r="L914" s="71" t="s">
        <v>17236</v>
      </c>
      <c r="M914" s="6">
        <v>46197</v>
      </c>
      <c r="N914" s="72"/>
      <c r="O914" s="32">
        <f>IF(Table1[[#This Row],[Phân loại]]="Tồn đầu kỳ",Table1[[#This Row],[Tổng giá trị]],0)</f>
        <v>0</v>
      </c>
      <c r="P914" s="7">
        <f>IF(Table1[[#This Row],[Số còn phải thu ĐK]]&lt;&gt;0,0,IF(Table1[[#This Row],[Phân loại]]="Bán hàng",Table1[[#This Row],[Tổng giá trị]],-Table1[[#This Row],[Tổng giá trị]]))</f>
        <v>2381519</v>
      </c>
      <c r="Q914" s="32">
        <f>IF(M914&lt;&gt;"",IF(O914&lt;&gt;0,O914,P914),0)</f>
        <v>2381519</v>
      </c>
      <c r="R914" s="7">
        <f>Table1[[#This Row],[Số còn phải thu ĐK]]+Table1[[#This Row],[Giá Trị HD sau CK]]-Table1[[#This Row],[Số tiền đã thu]]</f>
        <v>0</v>
      </c>
      <c r="S914" s="6">
        <f>IF(Table1[[#This Row],[Ngày hóa đơn]]&lt;&gt;"",Table1[[#This Row],[Ngày hóa đơn]],IF(Table1[[#This Row],[Ngày hạch toán]]&lt;&gt;"",Table1[[#This Row],[Ngày hạch toán]],""))</f>
        <v>46161</v>
      </c>
      <c r="T914" s="7"/>
      <c r="U914" s="6">
        <f>IF(Table1[[#This Row],[Ngày tính CN]]="","",S914+T914)</f>
        <v>46161</v>
      </c>
      <c r="V914" s="32">
        <f ca="1">IF(Table1[[#This Row],[Hạn thanh toán]]="","",IF((U914-NOW())&lt;0,0,(U914-NOW())))</f>
        <v>0</v>
      </c>
      <c r="W914" s="32"/>
      <c r="X914" s="32" t="str">
        <f ca="1">IF(OR(U914="",R914=0),"",IF((U914-NOW())&lt;0,-(U914-NOW()),0))</f>
        <v/>
      </c>
      <c r="Y914" s="2" t="str">
        <f>IF(R914=0,"Đã thanh toán",IF(X914="","",IF(X914&lt;=0,"Chưa đến hạn thanh toán",IF(X914&lt;=30,"Nợ quá hạn 30 ngày",IF(X914&lt;=60,"Nợ quá hạn từ 30 ngày đến 60 ngày",IF(X914&lt;=90,"Nợ quá hạn từ 60 ngày đến 90 ngày",IF(X914&lt;=120,"Nợ quá hạn từ 90 ngày đến 120 ngày","Nợ quá hạn hơn 120 ngày có khả năng mất thanh toán")))))))</f>
        <v>Đã thanh toán</v>
      </c>
      <c r="Z914" s="42">
        <f>IF(S914="","",S914)</f>
        <v>46161</v>
      </c>
      <c r="AA914" s="42">
        <f>IF(M914="","",M914)</f>
        <v>46197</v>
      </c>
      <c r="AD914" s="2" t="str">
        <f>VLOOKUP($A914,MA_KH!$A:$Q,MA_KH!O$1,0)</f>
        <v>MEGA</v>
      </c>
      <c r="AE914" s="2" t="str">
        <f>VLOOKUP($A914,MA_KH!$A:$Q,MA_KH!P$1,0)</f>
        <v>CÔNG TY TNHH MM MEGA MARKET (VIỆT NAM)</v>
      </c>
    </row>
    <row r="915" spans="1:31" ht="25.5" customHeight="1">
      <c r="A915" s="54" t="s">
        <v>16308</v>
      </c>
      <c r="B915" s="54" t="s">
        <v>194</v>
      </c>
      <c r="C915" s="55">
        <v>46153</v>
      </c>
      <c r="D915" s="54" t="s">
        <v>18259</v>
      </c>
      <c r="E915" s="55">
        <v>46155</v>
      </c>
      <c r="F915" s="54" t="s">
        <v>18260</v>
      </c>
      <c r="G915" s="54" t="s">
        <v>18261</v>
      </c>
      <c r="H915" s="67">
        <v>6829483</v>
      </c>
      <c r="I915" s="31">
        <v>0</v>
      </c>
      <c r="J915" s="31">
        <v>546359</v>
      </c>
      <c r="K915" s="31">
        <v>7375842</v>
      </c>
      <c r="L915" s="71" t="s">
        <v>17236</v>
      </c>
      <c r="N915" s="72"/>
      <c r="O915" s="32">
        <f>IF(Table1[[#This Row],[Phân loại]]="Tồn đầu kỳ",Table1[[#This Row],[Tổng giá trị]],0)</f>
        <v>0</v>
      </c>
      <c r="P915" s="7">
        <f>IF(Table1[[#This Row],[Số còn phải thu ĐK]]&lt;&gt;0,0,IF(Table1[[#This Row],[Phân loại]]="Bán hàng",Table1[[#This Row],[Tổng giá trị]],-Table1[[#This Row],[Tổng giá trị]]))</f>
        <v>7375842</v>
      </c>
      <c r="Q915" s="32">
        <f>IF(M915&lt;&gt;"",IF(O915&lt;&gt;0,O915,P915),0)</f>
        <v>0</v>
      </c>
      <c r="R915" s="7">
        <f>Table1[[#This Row],[Số còn phải thu ĐK]]+Table1[[#This Row],[Giá Trị HD sau CK]]-Table1[[#This Row],[Số tiền đã thu]]</f>
        <v>7375842</v>
      </c>
      <c r="S915" s="6">
        <f>IF(Table1[[#This Row],[Ngày hóa đơn]]&lt;&gt;"",Table1[[#This Row],[Ngày hóa đơn]],IF(Table1[[#This Row],[Ngày hạch toán]]&lt;&gt;"",Table1[[#This Row],[Ngày hạch toán]],""))</f>
        <v>46155</v>
      </c>
      <c r="T915" s="7"/>
      <c r="U915" s="6">
        <f>IF(Table1[[#This Row],[Ngày tính CN]]="","",S915+T915)</f>
        <v>46155</v>
      </c>
      <c r="V915" s="32">
        <f ca="1">IF(Table1[[#This Row],[Hạn thanh toán]]="","",IF((U915-NOW())&lt;0,0,(U915-NOW())))</f>
        <v>0</v>
      </c>
      <c r="W915" s="32"/>
      <c r="X915" s="32">
        <f ca="1">IF(OR(U915="",R915=0),"",IF((U915-NOW())&lt;0,-(U915-NOW()),0))</f>
        <v>72.96461631944112</v>
      </c>
      <c r="Y915" s="2" t="str">
        <f ca="1">IF(R915=0,"Đã thanh toán",IF(X915="","",IF(X915&lt;=0,"Chưa đến hạn thanh toán",IF(X915&lt;=30,"Nợ quá hạn 30 ngày",IF(X915&lt;=60,"Nợ quá hạn từ 30 ngày đến 60 ngày",IF(X915&lt;=90,"Nợ quá hạn từ 60 ngày đến 90 ngày",IF(X915&lt;=120,"Nợ quá hạn từ 90 ngày đến 120 ngày","Nợ quá hạn hơn 120 ngày có khả năng mất thanh toán")))))))</f>
        <v>Nợ quá hạn từ 60 ngày đến 90 ngày</v>
      </c>
      <c r="Z915" s="42">
        <f>IF(S915="","",S915)</f>
        <v>46155</v>
      </c>
      <c r="AA915" s="42" t="str">
        <f>IF(M915="","",M915)</f>
        <v/>
      </c>
      <c r="AD915" s="2" t="str">
        <f>VLOOKUP($A915,MA_KH!$A:$Q,MA_KH!O$1,0)</f>
        <v>MEGA</v>
      </c>
      <c r="AE915" s="2" t="str">
        <f>VLOOKUP($A915,MA_KH!$A:$Q,MA_KH!P$1,0)</f>
        <v>CÔNG TY TNHH MM MEGA MARKET (VIỆT NAM)</v>
      </c>
    </row>
    <row r="916" spans="1:31" ht="25.5" customHeight="1">
      <c r="A916" s="54" t="s">
        <v>16305</v>
      </c>
      <c r="B916" s="54" t="s">
        <v>7247</v>
      </c>
      <c r="C916" s="55">
        <v>46153</v>
      </c>
      <c r="D916" s="54" t="s">
        <v>18262</v>
      </c>
      <c r="E916" s="55">
        <v>46161</v>
      </c>
      <c r="F916" s="54" t="s">
        <v>18263</v>
      </c>
      <c r="G916" s="54" t="s">
        <v>18264</v>
      </c>
      <c r="H916" s="67">
        <v>1292380</v>
      </c>
      <c r="I916" s="31">
        <v>0</v>
      </c>
      <c r="J916" s="31">
        <v>103390</v>
      </c>
      <c r="K916" s="31">
        <v>1395770</v>
      </c>
      <c r="L916" s="71" t="s">
        <v>17236</v>
      </c>
      <c r="M916" s="6">
        <v>46197</v>
      </c>
      <c r="N916" s="72"/>
      <c r="O916" s="32">
        <f>IF(Table1[[#This Row],[Phân loại]]="Tồn đầu kỳ",Table1[[#This Row],[Tổng giá trị]],0)</f>
        <v>0</v>
      </c>
      <c r="P916" s="7">
        <f>IF(Table1[[#This Row],[Số còn phải thu ĐK]]&lt;&gt;0,0,IF(Table1[[#This Row],[Phân loại]]="Bán hàng",Table1[[#This Row],[Tổng giá trị]],-Table1[[#This Row],[Tổng giá trị]]))</f>
        <v>1395770</v>
      </c>
      <c r="Q916" s="32">
        <f>IF(M916&lt;&gt;"",IF(O916&lt;&gt;0,O916,P916),0)</f>
        <v>1395770</v>
      </c>
      <c r="R916" s="7">
        <f>Table1[[#This Row],[Số còn phải thu ĐK]]+Table1[[#This Row],[Giá Trị HD sau CK]]-Table1[[#This Row],[Số tiền đã thu]]</f>
        <v>0</v>
      </c>
      <c r="S916" s="6">
        <f>IF(Table1[[#This Row],[Ngày hóa đơn]]&lt;&gt;"",Table1[[#This Row],[Ngày hóa đơn]],IF(Table1[[#This Row],[Ngày hạch toán]]&lt;&gt;"",Table1[[#This Row],[Ngày hạch toán]],""))</f>
        <v>46161</v>
      </c>
      <c r="T916" s="7"/>
      <c r="U916" s="6">
        <f>IF(Table1[[#This Row],[Ngày tính CN]]="","",S916+T916)</f>
        <v>46161</v>
      </c>
      <c r="V916" s="32">
        <f ca="1">IF(Table1[[#This Row],[Hạn thanh toán]]="","",IF((U916-NOW())&lt;0,0,(U916-NOW())))</f>
        <v>0</v>
      </c>
      <c r="W916" s="32"/>
      <c r="X916" s="32" t="str">
        <f ca="1">IF(OR(U916="",R916=0),"",IF((U916-NOW())&lt;0,-(U916-NOW()),0))</f>
        <v/>
      </c>
      <c r="Y916" s="2" t="str">
        <f>IF(R916=0,"Đã thanh toán",IF(X916="","",IF(X916&lt;=0,"Chưa đến hạn thanh toán",IF(X916&lt;=30,"Nợ quá hạn 30 ngày",IF(X916&lt;=60,"Nợ quá hạn từ 30 ngày đến 60 ngày",IF(X916&lt;=90,"Nợ quá hạn từ 60 ngày đến 90 ngày",IF(X916&lt;=120,"Nợ quá hạn từ 90 ngày đến 120 ngày","Nợ quá hạn hơn 120 ngày có khả năng mất thanh toán")))))))</f>
        <v>Đã thanh toán</v>
      </c>
      <c r="Z916" s="42">
        <f>IF(S916="","",S916)</f>
        <v>46161</v>
      </c>
      <c r="AA916" s="42">
        <f>IF(M916="","",M916)</f>
        <v>46197</v>
      </c>
      <c r="AD916" s="2" t="str">
        <f>VLOOKUP($A916,MA_KH!$A:$Q,MA_KH!O$1,0)</f>
        <v>MEGA</v>
      </c>
      <c r="AE916" s="2" t="str">
        <f>VLOOKUP($A916,MA_KH!$A:$Q,MA_KH!P$1,0)</f>
        <v>CÔNG TY TNHH MM MEGA MARKET (VIỆT NAM)</v>
      </c>
    </row>
    <row r="917" spans="1:31" ht="25.5" customHeight="1">
      <c r="A917" s="54" t="s">
        <v>16289</v>
      </c>
      <c r="B917" s="54" t="s">
        <v>296</v>
      </c>
      <c r="C917" s="55">
        <v>46153</v>
      </c>
      <c r="D917" s="54" t="s">
        <v>18265</v>
      </c>
      <c r="E917" s="55">
        <v>46155</v>
      </c>
      <c r="F917" s="54" t="s">
        <v>18266</v>
      </c>
      <c r="G917" s="54" t="s">
        <v>18267</v>
      </c>
      <c r="H917" s="67">
        <v>1425000</v>
      </c>
      <c r="I917" s="31">
        <v>0</v>
      </c>
      <c r="J917" s="31">
        <v>114000</v>
      </c>
      <c r="K917" s="31">
        <v>1539000</v>
      </c>
      <c r="L917" s="71" t="s">
        <v>17236</v>
      </c>
      <c r="N917" s="72"/>
      <c r="O917" s="32">
        <f>IF(Table1[[#This Row],[Phân loại]]="Tồn đầu kỳ",Table1[[#This Row],[Tổng giá trị]],0)</f>
        <v>0</v>
      </c>
      <c r="P917" s="7">
        <f>IF(Table1[[#This Row],[Số còn phải thu ĐK]]&lt;&gt;0,0,IF(Table1[[#This Row],[Phân loại]]="Bán hàng",Table1[[#This Row],[Tổng giá trị]],-Table1[[#This Row],[Tổng giá trị]]))</f>
        <v>1539000</v>
      </c>
      <c r="Q917" s="32">
        <f>IF(M917&lt;&gt;"",IF(O917&lt;&gt;0,O917,P917),0)</f>
        <v>0</v>
      </c>
      <c r="R917" s="7">
        <f>Table1[[#This Row],[Số còn phải thu ĐK]]+Table1[[#This Row],[Giá Trị HD sau CK]]-Table1[[#This Row],[Số tiền đã thu]]</f>
        <v>1539000</v>
      </c>
      <c r="S917" s="6">
        <f>IF(Table1[[#This Row],[Ngày hóa đơn]]&lt;&gt;"",Table1[[#This Row],[Ngày hóa đơn]],IF(Table1[[#This Row],[Ngày hạch toán]]&lt;&gt;"",Table1[[#This Row],[Ngày hạch toán]],""))</f>
        <v>46155</v>
      </c>
      <c r="T917" s="7"/>
      <c r="U917" s="6">
        <f>IF(Table1[[#This Row],[Ngày tính CN]]="","",S917+T917)</f>
        <v>46155</v>
      </c>
      <c r="V917" s="32">
        <f ca="1">IF(Table1[[#This Row],[Hạn thanh toán]]="","",IF((U917-NOW())&lt;0,0,(U917-NOW())))</f>
        <v>0</v>
      </c>
      <c r="W917" s="32"/>
      <c r="X917" s="32">
        <f ca="1">IF(OR(U917="",R917=0),"",IF((U917-NOW())&lt;0,-(U917-NOW()),0))</f>
        <v>72.96461631944112</v>
      </c>
      <c r="Y917" s="2" t="str">
        <f ca="1">IF(R917=0,"Đã thanh toán",IF(X917="","",IF(X917&lt;=0,"Chưa đến hạn thanh toán",IF(X917&lt;=30,"Nợ quá hạn 30 ngày",IF(X917&lt;=60,"Nợ quá hạn từ 30 ngày đến 60 ngày",IF(X917&lt;=90,"Nợ quá hạn từ 60 ngày đến 90 ngày",IF(X917&lt;=120,"Nợ quá hạn từ 90 ngày đến 120 ngày","Nợ quá hạn hơn 120 ngày có khả năng mất thanh toán")))))))</f>
        <v>Nợ quá hạn từ 60 ngày đến 90 ngày</v>
      </c>
      <c r="Z917" s="42">
        <f>IF(S917="","",S917)</f>
        <v>46155</v>
      </c>
      <c r="AA917" s="42" t="str">
        <f>IF(M917="","",M917)</f>
        <v/>
      </c>
      <c r="AD917" s="2" t="str">
        <f>VLOOKUP($A917,MA_KH!$A:$Q,MA_KH!O$1,0)</f>
        <v>MEGA</v>
      </c>
      <c r="AE917" s="2" t="str">
        <f>VLOOKUP($A917,MA_KH!$A:$Q,MA_KH!P$1,0)</f>
        <v>CÔNG TY TNHH MM MEGA MARKET (VIỆT NAM)</v>
      </c>
    </row>
    <row r="918" spans="1:31" ht="25.5" customHeight="1">
      <c r="A918" s="54" t="s">
        <v>16290</v>
      </c>
      <c r="B918" s="54" t="s">
        <v>192</v>
      </c>
      <c r="C918" s="55">
        <v>46153</v>
      </c>
      <c r="D918" s="54" t="s">
        <v>18268</v>
      </c>
      <c r="E918" s="55">
        <v>46155</v>
      </c>
      <c r="F918" s="54" t="s">
        <v>18269</v>
      </c>
      <c r="G918" s="54" t="s">
        <v>18270</v>
      </c>
      <c r="H918" s="67">
        <v>1425000</v>
      </c>
      <c r="I918" s="31">
        <v>0</v>
      </c>
      <c r="J918" s="31">
        <v>114000</v>
      </c>
      <c r="K918" s="31">
        <v>1539000</v>
      </c>
      <c r="L918" s="71" t="s">
        <v>17236</v>
      </c>
      <c r="N918" s="72"/>
      <c r="O918" s="32">
        <f>IF(Table1[[#This Row],[Phân loại]]="Tồn đầu kỳ",Table1[[#This Row],[Tổng giá trị]],0)</f>
        <v>0</v>
      </c>
      <c r="P918" s="7">
        <f>IF(Table1[[#This Row],[Số còn phải thu ĐK]]&lt;&gt;0,0,IF(Table1[[#This Row],[Phân loại]]="Bán hàng",Table1[[#This Row],[Tổng giá trị]],-Table1[[#This Row],[Tổng giá trị]]))</f>
        <v>1539000</v>
      </c>
      <c r="Q918" s="32">
        <f>IF(M918&lt;&gt;"",IF(O918&lt;&gt;0,O918,P918),0)</f>
        <v>0</v>
      </c>
      <c r="R918" s="7">
        <f>Table1[[#This Row],[Số còn phải thu ĐK]]+Table1[[#This Row],[Giá Trị HD sau CK]]-Table1[[#This Row],[Số tiền đã thu]]</f>
        <v>1539000</v>
      </c>
      <c r="S918" s="6">
        <f>IF(Table1[[#This Row],[Ngày hóa đơn]]&lt;&gt;"",Table1[[#This Row],[Ngày hóa đơn]],IF(Table1[[#This Row],[Ngày hạch toán]]&lt;&gt;"",Table1[[#This Row],[Ngày hạch toán]],""))</f>
        <v>46155</v>
      </c>
      <c r="T918" s="7"/>
      <c r="U918" s="6">
        <f>IF(Table1[[#This Row],[Ngày tính CN]]="","",S918+T918)</f>
        <v>46155</v>
      </c>
      <c r="V918" s="32">
        <f ca="1">IF(Table1[[#This Row],[Hạn thanh toán]]="","",IF((U918-NOW())&lt;0,0,(U918-NOW())))</f>
        <v>0</v>
      </c>
      <c r="W918" s="32"/>
      <c r="X918" s="32">
        <f ca="1">IF(OR(U918="",R918=0),"",IF((U918-NOW())&lt;0,-(U918-NOW()),0))</f>
        <v>72.96461631944112</v>
      </c>
      <c r="Y918" s="2" t="str">
        <f ca="1">IF(R918=0,"Đã thanh toán",IF(X918="","",IF(X918&lt;=0,"Chưa đến hạn thanh toán",IF(X918&lt;=30,"Nợ quá hạn 30 ngày",IF(X918&lt;=60,"Nợ quá hạn từ 30 ngày đến 60 ngày",IF(X918&lt;=90,"Nợ quá hạn từ 60 ngày đến 90 ngày",IF(X918&lt;=120,"Nợ quá hạn từ 90 ngày đến 120 ngày","Nợ quá hạn hơn 120 ngày có khả năng mất thanh toán")))))))</f>
        <v>Nợ quá hạn từ 60 ngày đến 90 ngày</v>
      </c>
      <c r="Z918" s="42">
        <f>IF(S918="","",S918)</f>
        <v>46155</v>
      </c>
      <c r="AA918" s="42" t="str">
        <f>IF(M918="","",M918)</f>
        <v/>
      </c>
      <c r="AD918" s="2" t="str">
        <f>VLOOKUP($A918,MA_KH!$A:$Q,MA_KH!O$1,0)</f>
        <v>MEGA</v>
      </c>
      <c r="AE918" s="2" t="str">
        <f>VLOOKUP($A918,MA_KH!$A:$Q,MA_KH!P$1,0)</f>
        <v>CÔNG TY TNHH MM MEGA MARKET (VIỆT NAM)</v>
      </c>
    </row>
    <row r="919" spans="1:31" ht="25.5" customHeight="1">
      <c r="A919" s="54" t="s">
        <v>16287</v>
      </c>
      <c r="B919" s="54" t="s">
        <v>253</v>
      </c>
      <c r="C919" s="55">
        <v>46153</v>
      </c>
      <c r="D919" s="54" t="s">
        <v>18271</v>
      </c>
      <c r="E919" s="55">
        <v>46155</v>
      </c>
      <c r="F919" s="54" t="s">
        <v>18272</v>
      </c>
      <c r="G919" s="54" t="s">
        <v>18273</v>
      </c>
      <c r="H919" s="67">
        <v>1891485</v>
      </c>
      <c r="I919" s="31">
        <v>0</v>
      </c>
      <c r="J919" s="31">
        <v>151319</v>
      </c>
      <c r="K919" s="31">
        <v>2042804</v>
      </c>
      <c r="L919" s="71" t="s">
        <v>17236</v>
      </c>
      <c r="N919" s="72"/>
      <c r="O919" s="32">
        <f>IF(Table1[[#This Row],[Phân loại]]="Tồn đầu kỳ",Table1[[#This Row],[Tổng giá trị]],0)</f>
        <v>0</v>
      </c>
      <c r="P919" s="7">
        <f>IF(Table1[[#This Row],[Số còn phải thu ĐK]]&lt;&gt;0,0,IF(Table1[[#This Row],[Phân loại]]="Bán hàng",Table1[[#This Row],[Tổng giá trị]],-Table1[[#This Row],[Tổng giá trị]]))</f>
        <v>2042804</v>
      </c>
      <c r="Q919" s="32">
        <f>IF(M919&lt;&gt;"",IF(O919&lt;&gt;0,O919,P919),0)</f>
        <v>0</v>
      </c>
      <c r="R919" s="7">
        <f>Table1[[#This Row],[Số còn phải thu ĐK]]+Table1[[#This Row],[Giá Trị HD sau CK]]-Table1[[#This Row],[Số tiền đã thu]]</f>
        <v>2042804</v>
      </c>
      <c r="S919" s="6">
        <f>IF(Table1[[#This Row],[Ngày hóa đơn]]&lt;&gt;"",Table1[[#This Row],[Ngày hóa đơn]],IF(Table1[[#This Row],[Ngày hạch toán]]&lt;&gt;"",Table1[[#This Row],[Ngày hạch toán]],""))</f>
        <v>46155</v>
      </c>
      <c r="T919" s="7"/>
      <c r="U919" s="6">
        <f>IF(Table1[[#This Row],[Ngày tính CN]]="","",S919+T919)</f>
        <v>46155</v>
      </c>
      <c r="V919" s="32">
        <f ca="1">IF(Table1[[#This Row],[Hạn thanh toán]]="","",IF((U919-NOW())&lt;0,0,(U919-NOW())))</f>
        <v>0</v>
      </c>
      <c r="W919" s="32"/>
      <c r="X919" s="32">
        <f ca="1">IF(OR(U919="",R919=0),"",IF((U919-NOW())&lt;0,-(U919-NOW()),0))</f>
        <v>72.96461631944112</v>
      </c>
      <c r="Y919" s="2" t="str">
        <f ca="1">IF(R919=0,"Đã thanh toán",IF(X919="","",IF(X919&lt;=0,"Chưa đến hạn thanh toán",IF(X919&lt;=30,"Nợ quá hạn 30 ngày",IF(X919&lt;=60,"Nợ quá hạn từ 30 ngày đến 60 ngày",IF(X919&lt;=90,"Nợ quá hạn từ 60 ngày đến 90 ngày",IF(X919&lt;=120,"Nợ quá hạn từ 90 ngày đến 120 ngày","Nợ quá hạn hơn 120 ngày có khả năng mất thanh toán")))))))</f>
        <v>Nợ quá hạn từ 60 ngày đến 90 ngày</v>
      </c>
      <c r="Z919" s="42">
        <f>IF(S919="","",S919)</f>
        <v>46155</v>
      </c>
      <c r="AA919" s="42" t="str">
        <f>IF(M919="","",M919)</f>
        <v/>
      </c>
      <c r="AD919" s="2" t="str">
        <f>VLOOKUP($A919,MA_KH!$A:$Q,MA_KH!O$1,0)</f>
        <v>MEGA</v>
      </c>
      <c r="AE919" s="2" t="str">
        <f>VLOOKUP($A919,MA_KH!$A:$Q,MA_KH!P$1,0)</f>
        <v>CÔNG TY TNHH MM MEGA MARKET (VIỆT NAM)</v>
      </c>
    </row>
    <row r="920" spans="1:31" ht="25.5" customHeight="1">
      <c r="A920" s="54" t="s">
        <v>16310</v>
      </c>
      <c r="B920" s="54" t="s">
        <v>196</v>
      </c>
      <c r="C920" s="55">
        <v>46153</v>
      </c>
      <c r="D920" s="54" t="s">
        <v>18274</v>
      </c>
      <c r="E920" s="55">
        <v>46155</v>
      </c>
      <c r="F920" s="54" t="s">
        <v>18275</v>
      </c>
      <c r="G920" s="54" t="s">
        <v>18276</v>
      </c>
      <c r="H920" s="67">
        <v>1166110</v>
      </c>
      <c r="I920" s="31">
        <v>0</v>
      </c>
      <c r="J920" s="31">
        <v>93289</v>
      </c>
      <c r="K920" s="31">
        <v>1259399</v>
      </c>
      <c r="L920" s="71" t="s">
        <v>17236</v>
      </c>
      <c r="N920" s="72"/>
      <c r="O920" s="32">
        <f>IF(Table1[[#This Row],[Phân loại]]="Tồn đầu kỳ",Table1[[#This Row],[Tổng giá trị]],0)</f>
        <v>0</v>
      </c>
      <c r="P920" s="7">
        <f>IF(Table1[[#This Row],[Số còn phải thu ĐK]]&lt;&gt;0,0,IF(Table1[[#This Row],[Phân loại]]="Bán hàng",Table1[[#This Row],[Tổng giá trị]],-Table1[[#This Row],[Tổng giá trị]]))</f>
        <v>1259399</v>
      </c>
      <c r="Q920" s="32">
        <f>IF(M920&lt;&gt;"",IF(O920&lt;&gt;0,O920,P920),0)</f>
        <v>0</v>
      </c>
      <c r="R920" s="7">
        <f>Table1[[#This Row],[Số còn phải thu ĐK]]+Table1[[#This Row],[Giá Trị HD sau CK]]-Table1[[#This Row],[Số tiền đã thu]]</f>
        <v>1259399</v>
      </c>
      <c r="S920" s="6">
        <f>IF(Table1[[#This Row],[Ngày hóa đơn]]&lt;&gt;"",Table1[[#This Row],[Ngày hóa đơn]],IF(Table1[[#This Row],[Ngày hạch toán]]&lt;&gt;"",Table1[[#This Row],[Ngày hạch toán]],""))</f>
        <v>46155</v>
      </c>
      <c r="T920" s="7"/>
      <c r="U920" s="6">
        <f>IF(Table1[[#This Row],[Ngày tính CN]]="","",S920+T920)</f>
        <v>46155</v>
      </c>
      <c r="V920" s="32">
        <f ca="1">IF(Table1[[#This Row],[Hạn thanh toán]]="","",IF((U920-NOW())&lt;0,0,(U920-NOW())))</f>
        <v>0</v>
      </c>
      <c r="W920" s="32"/>
      <c r="X920" s="32">
        <f ca="1">IF(OR(U920="",R920=0),"",IF((U920-NOW())&lt;0,-(U920-NOW()),0))</f>
        <v>72.96461631944112</v>
      </c>
      <c r="Y920" s="2" t="str">
        <f ca="1">IF(R920=0,"Đã thanh toán",IF(X920="","",IF(X920&lt;=0,"Chưa đến hạn thanh toán",IF(X920&lt;=30,"Nợ quá hạn 30 ngày",IF(X920&lt;=60,"Nợ quá hạn từ 30 ngày đến 60 ngày",IF(X920&lt;=90,"Nợ quá hạn từ 60 ngày đến 90 ngày",IF(X920&lt;=120,"Nợ quá hạn từ 90 ngày đến 120 ngày","Nợ quá hạn hơn 120 ngày có khả năng mất thanh toán")))))))</f>
        <v>Nợ quá hạn từ 60 ngày đến 90 ngày</v>
      </c>
      <c r="Z920" s="42">
        <f>IF(S920="","",S920)</f>
        <v>46155</v>
      </c>
      <c r="AA920" s="42" t="str">
        <f>IF(M920="","",M920)</f>
        <v/>
      </c>
      <c r="AD920" s="2" t="str">
        <f>VLOOKUP($A920,MA_KH!$A:$Q,MA_KH!O$1,0)</f>
        <v>MEGA</v>
      </c>
      <c r="AE920" s="2" t="str">
        <f>VLOOKUP($A920,MA_KH!$A:$Q,MA_KH!P$1,0)</f>
        <v>CÔNG TY TNHH MM MEGA MARKET (VIỆT NAM)</v>
      </c>
    </row>
    <row r="921" spans="1:31" ht="25.5" customHeight="1">
      <c r="A921" s="54" t="s">
        <v>16288</v>
      </c>
      <c r="B921" s="54" t="s">
        <v>294</v>
      </c>
      <c r="C921" s="55">
        <v>46153</v>
      </c>
      <c r="D921" s="54" t="s">
        <v>18277</v>
      </c>
      <c r="E921" s="55">
        <v>46155</v>
      </c>
      <c r="F921" s="54" t="s">
        <v>18278</v>
      </c>
      <c r="G921" s="54" t="s">
        <v>18279</v>
      </c>
      <c r="H921" s="67">
        <v>3525205</v>
      </c>
      <c r="I921" s="31">
        <v>0</v>
      </c>
      <c r="J921" s="31">
        <v>282016</v>
      </c>
      <c r="K921" s="31">
        <v>3807221</v>
      </c>
      <c r="L921" s="71" t="s">
        <v>17236</v>
      </c>
      <c r="N921" s="72"/>
      <c r="O921" s="32">
        <f>IF(Table1[[#This Row],[Phân loại]]="Tồn đầu kỳ",Table1[[#This Row],[Tổng giá trị]],0)</f>
        <v>0</v>
      </c>
      <c r="P921" s="7">
        <f>IF(Table1[[#This Row],[Số còn phải thu ĐK]]&lt;&gt;0,0,IF(Table1[[#This Row],[Phân loại]]="Bán hàng",Table1[[#This Row],[Tổng giá trị]],-Table1[[#This Row],[Tổng giá trị]]))</f>
        <v>3807221</v>
      </c>
      <c r="Q921" s="32">
        <f>IF(M921&lt;&gt;"",IF(O921&lt;&gt;0,O921,P921),0)</f>
        <v>0</v>
      </c>
      <c r="R921" s="7">
        <f>Table1[[#This Row],[Số còn phải thu ĐK]]+Table1[[#This Row],[Giá Trị HD sau CK]]-Table1[[#This Row],[Số tiền đã thu]]</f>
        <v>3807221</v>
      </c>
      <c r="S921" s="6">
        <f>IF(Table1[[#This Row],[Ngày hóa đơn]]&lt;&gt;"",Table1[[#This Row],[Ngày hóa đơn]],IF(Table1[[#This Row],[Ngày hạch toán]]&lt;&gt;"",Table1[[#This Row],[Ngày hạch toán]],""))</f>
        <v>46155</v>
      </c>
      <c r="T921" s="7"/>
      <c r="U921" s="6">
        <f>IF(Table1[[#This Row],[Ngày tính CN]]="","",S921+T921)</f>
        <v>46155</v>
      </c>
      <c r="V921" s="32">
        <f ca="1">IF(Table1[[#This Row],[Hạn thanh toán]]="","",IF((U921-NOW())&lt;0,0,(U921-NOW())))</f>
        <v>0</v>
      </c>
      <c r="W921" s="32"/>
      <c r="X921" s="32">
        <f ca="1">IF(OR(U921="",R921=0),"",IF((U921-NOW())&lt;0,-(U921-NOW()),0))</f>
        <v>72.96461631944112</v>
      </c>
      <c r="Y921" s="2" t="str">
        <f ca="1">IF(R921=0,"Đã thanh toán",IF(X921="","",IF(X921&lt;=0,"Chưa đến hạn thanh toán",IF(X921&lt;=30,"Nợ quá hạn 30 ngày",IF(X921&lt;=60,"Nợ quá hạn từ 30 ngày đến 60 ngày",IF(X921&lt;=90,"Nợ quá hạn từ 60 ngày đến 90 ngày",IF(X921&lt;=120,"Nợ quá hạn từ 90 ngày đến 120 ngày","Nợ quá hạn hơn 120 ngày có khả năng mất thanh toán")))))))</f>
        <v>Nợ quá hạn từ 60 ngày đến 90 ngày</v>
      </c>
      <c r="Z921" s="42">
        <f>IF(S921="","",S921)</f>
        <v>46155</v>
      </c>
      <c r="AA921" s="42" t="str">
        <f>IF(M921="","",M921)</f>
        <v/>
      </c>
      <c r="AD921" s="2" t="str">
        <f>VLOOKUP($A921,MA_KH!$A:$Q,MA_KH!O$1,0)</f>
        <v>MEGA</v>
      </c>
      <c r="AE921" s="2" t="str">
        <f>VLOOKUP($A921,MA_KH!$A:$Q,MA_KH!P$1,0)</f>
        <v>CÔNG TY TNHH MM MEGA MARKET (VIỆT NAM)</v>
      </c>
    </row>
    <row r="922" spans="1:31" ht="25.5" customHeight="1">
      <c r="A922" s="54" t="s">
        <v>16302</v>
      </c>
      <c r="B922" s="54" t="s">
        <v>7251</v>
      </c>
      <c r="C922" s="55">
        <v>46153</v>
      </c>
      <c r="D922" s="54" t="s">
        <v>18280</v>
      </c>
      <c r="E922" s="55">
        <v>46161</v>
      </c>
      <c r="F922" s="54" t="s">
        <v>18281</v>
      </c>
      <c r="G922" s="54" t="s">
        <v>18282</v>
      </c>
      <c r="H922" s="67">
        <v>558030</v>
      </c>
      <c r="I922" s="31">
        <v>0</v>
      </c>
      <c r="J922" s="31">
        <v>44642</v>
      </c>
      <c r="K922" s="31">
        <v>602672</v>
      </c>
      <c r="L922" s="71" t="s">
        <v>17236</v>
      </c>
      <c r="M922" s="6">
        <v>46197</v>
      </c>
      <c r="N922" s="72"/>
      <c r="O922" s="32">
        <f>IF(Table1[[#This Row],[Phân loại]]="Tồn đầu kỳ",Table1[[#This Row],[Tổng giá trị]],0)</f>
        <v>0</v>
      </c>
      <c r="P922" s="7">
        <f>IF(Table1[[#This Row],[Số còn phải thu ĐK]]&lt;&gt;0,0,IF(Table1[[#This Row],[Phân loại]]="Bán hàng",Table1[[#This Row],[Tổng giá trị]],-Table1[[#This Row],[Tổng giá trị]]))</f>
        <v>602672</v>
      </c>
      <c r="Q922" s="32">
        <f>IF(M922&lt;&gt;"",IF(O922&lt;&gt;0,O922,P922),0)</f>
        <v>602672</v>
      </c>
      <c r="R922" s="7">
        <f>Table1[[#This Row],[Số còn phải thu ĐK]]+Table1[[#This Row],[Giá Trị HD sau CK]]-Table1[[#This Row],[Số tiền đã thu]]</f>
        <v>0</v>
      </c>
      <c r="S922" s="6">
        <f>IF(Table1[[#This Row],[Ngày hóa đơn]]&lt;&gt;"",Table1[[#This Row],[Ngày hóa đơn]],IF(Table1[[#This Row],[Ngày hạch toán]]&lt;&gt;"",Table1[[#This Row],[Ngày hạch toán]],""))</f>
        <v>46161</v>
      </c>
      <c r="T922" s="7"/>
      <c r="U922" s="6">
        <f>IF(Table1[[#This Row],[Ngày tính CN]]="","",S922+T922)</f>
        <v>46161</v>
      </c>
      <c r="V922" s="32">
        <f ca="1">IF(Table1[[#This Row],[Hạn thanh toán]]="","",IF((U922-NOW())&lt;0,0,(U922-NOW())))</f>
        <v>0</v>
      </c>
      <c r="W922" s="32"/>
      <c r="X922" s="32" t="str">
        <f ca="1">IF(OR(U922="",R922=0),"",IF((U922-NOW())&lt;0,-(U922-NOW()),0))</f>
        <v/>
      </c>
      <c r="Y922" s="2" t="str">
        <f>IF(R922=0,"Đã thanh toán",IF(X922="","",IF(X922&lt;=0,"Chưa đến hạn thanh toán",IF(X922&lt;=30,"Nợ quá hạn 30 ngày",IF(X922&lt;=60,"Nợ quá hạn từ 30 ngày đến 60 ngày",IF(X922&lt;=90,"Nợ quá hạn từ 60 ngày đến 90 ngày",IF(X922&lt;=120,"Nợ quá hạn từ 90 ngày đến 120 ngày","Nợ quá hạn hơn 120 ngày có khả năng mất thanh toán")))))))</f>
        <v>Đã thanh toán</v>
      </c>
      <c r="Z922" s="42">
        <f>IF(S922="","",S922)</f>
        <v>46161</v>
      </c>
      <c r="AA922" s="42">
        <f>IF(M922="","",M922)</f>
        <v>46197</v>
      </c>
      <c r="AD922" s="2" t="str">
        <f>VLOOKUP($A922,MA_KH!$A:$Q,MA_KH!O$1,0)</f>
        <v>MEGA</v>
      </c>
      <c r="AE922" s="2" t="str">
        <f>VLOOKUP($A922,MA_KH!$A:$Q,MA_KH!P$1,0)</f>
        <v>CÔNG TY TNHH MM MEGA MARKET (VIỆT NAM)</v>
      </c>
    </row>
    <row r="923" spans="1:31" ht="25.5" customHeight="1">
      <c r="A923" s="54" t="s">
        <v>16294</v>
      </c>
      <c r="B923" s="54" t="s">
        <v>259</v>
      </c>
      <c r="C923" s="55">
        <v>46153</v>
      </c>
      <c r="D923" s="54" t="s">
        <v>18283</v>
      </c>
      <c r="E923" s="55">
        <v>46155</v>
      </c>
      <c r="F923" s="54" t="s">
        <v>18284</v>
      </c>
      <c r="G923" s="54" t="s">
        <v>18285</v>
      </c>
      <c r="H923" s="67">
        <v>1822540</v>
      </c>
      <c r="I923" s="31">
        <v>0</v>
      </c>
      <c r="J923" s="31">
        <v>145803</v>
      </c>
      <c r="K923" s="31">
        <v>1968343</v>
      </c>
      <c r="L923" s="71" t="s">
        <v>17236</v>
      </c>
      <c r="N923" s="72"/>
      <c r="O923" s="32">
        <f>IF(Table1[[#This Row],[Phân loại]]="Tồn đầu kỳ",Table1[[#This Row],[Tổng giá trị]],0)</f>
        <v>0</v>
      </c>
      <c r="P923" s="7">
        <f>IF(Table1[[#This Row],[Số còn phải thu ĐK]]&lt;&gt;0,0,IF(Table1[[#This Row],[Phân loại]]="Bán hàng",Table1[[#This Row],[Tổng giá trị]],-Table1[[#This Row],[Tổng giá trị]]))</f>
        <v>1968343</v>
      </c>
      <c r="Q923" s="32">
        <f>IF(M923&lt;&gt;"",IF(O923&lt;&gt;0,O923,P923),0)</f>
        <v>0</v>
      </c>
      <c r="R923" s="7">
        <f>Table1[[#This Row],[Số còn phải thu ĐK]]+Table1[[#This Row],[Giá Trị HD sau CK]]-Table1[[#This Row],[Số tiền đã thu]]</f>
        <v>1968343</v>
      </c>
      <c r="S923" s="6">
        <f>IF(Table1[[#This Row],[Ngày hóa đơn]]&lt;&gt;"",Table1[[#This Row],[Ngày hóa đơn]],IF(Table1[[#This Row],[Ngày hạch toán]]&lt;&gt;"",Table1[[#This Row],[Ngày hạch toán]],""))</f>
        <v>46155</v>
      </c>
      <c r="T923" s="7"/>
      <c r="U923" s="6">
        <f>IF(Table1[[#This Row],[Ngày tính CN]]="","",S923+T923)</f>
        <v>46155</v>
      </c>
      <c r="V923" s="32">
        <f ca="1">IF(Table1[[#This Row],[Hạn thanh toán]]="","",IF((U923-NOW())&lt;0,0,(U923-NOW())))</f>
        <v>0</v>
      </c>
      <c r="W923" s="32"/>
      <c r="X923" s="32">
        <f ca="1">IF(OR(U923="",R923=0),"",IF((U923-NOW())&lt;0,-(U923-NOW()),0))</f>
        <v>72.96461631944112</v>
      </c>
      <c r="Y923" s="2" t="str">
        <f ca="1">IF(R923=0,"Đã thanh toán",IF(X923="","",IF(X923&lt;=0,"Chưa đến hạn thanh toán",IF(X923&lt;=30,"Nợ quá hạn 30 ngày",IF(X923&lt;=60,"Nợ quá hạn từ 30 ngày đến 60 ngày",IF(X923&lt;=90,"Nợ quá hạn từ 60 ngày đến 90 ngày",IF(X923&lt;=120,"Nợ quá hạn từ 90 ngày đến 120 ngày","Nợ quá hạn hơn 120 ngày có khả năng mất thanh toán")))))))</f>
        <v>Nợ quá hạn từ 60 ngày đến 90 ngày</v>
      </c>
      <c r="Z923" s="42">
        <f>IF(S923="","",S923)</f>
        <v>46155</v>
      </c>
      <c r="AA923" s="42" t="str">
        <f>IF(M923="","",M923)</f>
        <v/>
      </c>
      <c r="AD923" s="2" t="str">
        <f>VLOOKUP($A923,MA_KH!$A:$Q,MA_KH!O$1,0)</f>
        <v>MEGA</v>
      </c>
      <c r="AE923" s="2" t="str">
        <f>VLOOKUP($A923,MA_KH!$A:$Q,MA_KH!P$1,0)</f>
        <v>CÔNG TY TNHH MM MEGA MARKET (VIỆT NAM)</v>
      </c>
    </row>
    <row r="924" spans="1:31" ht="25.5" customHeight="1">
      <c r="A924" s="54" t="s">
        <v>16288</v>
      </c>
      <c r="B924" s="54" t="s">
        <v>294</v>
      </c>
      <c r="C924" s="55">
        <v>46153</v>
      </c>
      <c r="D924" s="54" t="s">
        <v>18481</v>
      </c>
      <c r="E924" s="55">
        <v>46153</v>
      </c>
      <c r="F924" s="84" t="s">
        <v>18879</v>
      </c>
      <c r="G924" s="54" t="s">
        <v>17177</v>
      </c>
      <c r="H924" s="67">
        <v>1056390</v>
      </c>
      <c r="I924" s="57">
        <v>0</v>
      </c>
      <c r="J924" s="67">
        <v>84511</v>
      </c>
      <c r="K924" s="67">
        <v>1140901</v>
      </c>
      <c r="L924" s="71" t="s">
        <v>17238</v>
      </c>
      <c r="M924" s="6">
        <v>46167</v>
      </c>
      <c r="N924" s="72"/>
      <c r="O924" s="32">
        <f>IF(Table1[[#This Row],[Phân loại]]="Tồn đầu kỳ",Table1[[#This Row],[Tổng giá trị]],0)</f>
        <v>0</v>
      </c>
      <c r="P924" s="7">
        <f>IF(Table1[[#This Row],[Số còn phải thu ĐK]]&lt;&gt;0,0,IF(Table1[[#This Row],[Phân loại]]="Bán hàng",Table1[[#This Row],[Tổng giá trị]],-Table1[[#This Row],[Tổng giá trị]]))</f>
        <v>-1140901</v>
      </c>
      <c r="Q924" s="32">
        <f>IF(M924&lt;&gt;"",IF(O924&lt;&gt;0,O924,P924),0)</f>
        <v>-1140901</v>
      </c>
      <c r="R924" s="7">
        <f>Table1[[#This Row],[Số còn phải thu ĐK]]+Table1[[#This Row],[Giá Trị HD sau CK]]-Table1[[#This Row],[Số tiền đã thu]]</f>
        <v>0</v>
      </c>
      <c r="S924" s="6">
        <f>IF(Table1[[#This Row],[Ngày hóa đơn]]&lt;&gt;"",Table1[[#This Row],[Ngày hóa đơn]],IF(Table1[[#This Row],[Ngày hạch toán]]&lt;&gt;"",Table1[[#This Row],[Ngày hạch toán]],""))</f>
        <v>46153</v>
      </c>
      <c r="T924" s="7"/>
      <c r="U924" s="6">
        <f>IF(Table1[[#This Row],[Ngày tính CN]]="","",S924+T924)</f>
        <v>46153</v>
      </c>
      <c r="V924" s="32">
        <f ca="1">IF(Table1[[#This Row],[Hạn thanh toán]]="","",IF((U924-NOW())&lt;0,0,(U924-NOW())))</f>
        <v>0</v>
      </c>
      <c r="W924" s="32"/>
      <c r="X924" s="32" t="str">
        <f ca="1">IF(OR(U924="",R924=0),"",IF((U924-NOW())&lt;0,-(U924-NOW()),0))</f>
        <v/>
      </c>
      <c r="Y924" s="2" t="str">
        <f>IF(R924=0,"Đã thanh toán",IF(X924="","",IF(X924&lt;=0,"Chưa đến hạn thanh toán",IF(X924&lt;=30,"Nợ quá hạn 30 ngày",IF(X924&lt;=60,"Nợ quá hạn từ 30 ngày đến 60 ngày",IF(X924&lt;=90,"Nợ quá hạn từ 60 ngày đến 90 ngày",IF(X924&lt;=120,"Nợ quá hạn từ 90 ngày đến 120 ngày","Nợ quá hạn hơn 120 ngày có khả năng mất thanh toán")))))))</f>
        <v>Đã thanh toán</v>
      </c>
      <c r="Z924" s="42">
        <f>IF(S924="","",S924)</f>
        <v>46153</v>
      </c>
      <c r="AA924" s="42">
        <f>IF(M924="","",M924)</f>
        <v>46167</v>
      </c>
      <c r="AD924" s="2" t="str">
        <f>VLOOKUP($A924,MA_KH!$A:$Q,MA_KH!O$1,0)</f>
        <v>MEGA</v>
      </c>
      <c r="AE924" s="2" t="str">
        <f>VLOOKUP($A924,MA_KH!$A:$Q,MA_KH!P$1,0)</f>
        <v>CÔNG TY TNHH MM MEGA MARKET (VIỆT NAM)</v>
      </c>
    </row>
    <row r="925" spans="1:31" ht="25.5" customHeight="1">
      <c r="A925" s="54" t="s">
        <v>16288</v>
      </c>
      <c r="B925" s="54" t="s">
        <v>294</v>
      </c>
      <c r="C925" s="55">
        <v>46153</v>
      </c>
      <c r="D925" s="54" t="s">
        <v>18482</v>
      </c>
      <c r="E925" s="55">
        <v>46153</v>
      </c>
      <c r="F925" s="84" t="s">
        <v>18878</v>
      </c>
      <c r="G925" s="54" t="s">
        <v>17177</v>
      </c>
      <c r="H925" s="67">
        <v>580000</v>
      </c>
      <c r="I925" s="57">
        <v>0</v>
      </c>
      <c r="J925" s="67">
        <v>46400</v>
      </c>
      <c r="K925" s="67">
        <v>626400</v>
      </c>
      <c r="L925" s="71" t="s">
        <v>17238</v>
      </c>
      <c r="M925" s="6">
        <v>46167</v>
      </c>
      <c r="N925" s="72"/>
      <c r="O925" s="32">
        <f>IF(Table1[[#This Row],[Phân loại]]="Tồn đầu kỳ",Table1[[#This Row],[Tổng giá trị]],0)</f>
        <v>0</v>
      </c>
      <c r="P925" s="7">
        <f>IF(Table1[[#This Row],[Số còn phải thu ĐK]]&lt;&gt;0,0,IF(Table1[[#This Row],[Phân loại]]="Bán hàng",Table1[[#This Row],[Tổng giá trị]],-Table1[[#This Row],[Tổng giá trị]]))</f>
        <v>-626400</v>
      </c>
      <c r="Q925" s="32">
        <f>IF(M925&lt;&gt;"",IF(O925&lt;&gt;0,O925,P925),0)</f>
        <v>-626400</v>
      </c>
      <c r="R925" s="7">
        <f>Table1[[#This Row],[Số còn phải thu ĐK]]+Table1[[#This Row],[Giá Trị HD sau CK]]-Table1[[#This Row],[Số tiền đã thu]]</f>
        <v>0</v>
      </c>
      <c r="S925" s="6">
        <f>IF(Table1[[#This Row],[Ngày hóa đơn]]&lt;&gt;"",Table1[[#This Row],[Ngày hóa đơn]],IF(Table1[[#This Row],[Ngày hạch toán]]&lt;&gt;"",Table1[[#This Row],[Ngày hạch toán]],""))</f>
        <v>46153</v>
      </c>
      <c r="T925" s="7"/>
      <c r="U925" s="6">
        <f>IF(Table1[[#This Row],[Ngày tính CN]]="","",S925+T925)</f>
        <v>46153</v>
      </c>
      <c r="V925" s="32">
        <f ca="1">IF(Table1[[#This Row],[Hạn thanh toán]]="","",IF((U925-NOW())&lt;0,0,(U925-NOW())))</f>
        <v>0</v>
      </c>
      <c r="W925" s="32"/>
      <c r="X925" s="32" t="str">
        <f ca="1">IF(OR(U925="",R925=0),"",IF((U925-NOW())&lt;0,-(U925-NOW()),0))</f>
        <v/>
      </c>
      <c r="Y925" s="2" t="str">
        <f>IF(R925=0,"Đã thanh toán",IF(X925="","",IF(X925&lt;=0,"Chưa đến hạn thanh toán",IF(X925&lt;=30,"Nợ quá hạn 30 ngày",IF(X925&lt;=60,"Nợ quá hạn từ 30 ngày đến 60 ngày",IF(X925&lt;=90,"Nợ quá hạn từ 60 ngày đến 90 ngày",IF(X925&lt;=120,"Nợ quá hạn từ 90 ngày đến 120 ngày","Nợ quá hạn hơn 120 ngày có khả năng mất thanh toán")))))))</f>
        <v>Đã thanh toán</v>
      </c>
      <c r="Z925" s="42">
        <f>IF(S925="","",S925)</f>
        <v>46153</v>
      </c>
      <c r="AA925" s="42">
        <f>IF(M925="","",M925)</f>
        <v>46167</v>
      </c>
      <c r="AD925" s="2" t="str">
        <f>VLOOKUP($A925,MA_KH!$A:$Q,MA_KH!O$1,0)</f>
        <v>MEGA</v>
      </c>
      <c r="AE925" s="2" t="str">
        <f>VLOOKUP($A925,MA_KH!$A:$Q,MA_KH!P$1,0)</f>
        <v>CÔNG TY TNHH MM MEGA MARKET (VIỆT NAM)</v>
      </c>
    </row>
    <row r="926" spans="1:31" ht="25.5" customHeight="1">
      <c r="A926" s="54" t="s">
        <v>16287</v>
      </c>
      <c r="B926" s="54" t="s">
        <v>253</v>
      </c>
      <c r="C926" s="55">
        <v>46153</v>
      </c>
      <c r="D926" s="54" t="s">
        <v>18483</v>
      </c>
      <c r="E926" s="55">
        <v>46153</v>
      </c>
      <c r="F926" s="84" t="s">
        <v>18882</v>
      </c>
      <c r="G926" s="54" t="s">
        <v>17274</v>
      </c>
      <c r="H926" s="67">
        <v>1021018</v>
      </c>
      <c r="I926" s="57">
        <v>0</v>
      </c>
      <c r="J926" s="67">
        <v>81682</v>
      </c>
      <c r="K926" s="67">
        <v>1102700</v>
      </c>
      <c r="L926" s="71" t="s">
        <v>17238</v>
      </c>
      <c r="M926" s="6">
        <v>46167</v>
      </c>
      <c r="N926" s="72"/>
      <c r="O926" s="32">
        <f>IF(Table1[[#This Row],[Phân loại]]="Tồn đầu kỳ",Table1[[#This Row],[Tổng giá trị]],0)</f>
        <v>0</v>
      </c>
      <c r="P926" s="7">
        <f>IF(Table1[[#This Row],[Số còn phải thu ĐK]]&lt;&gt;0,0,IF(Table1[[#This Row],[Phân loại]]="Bán hàng",Table1[[#This Row],[Tổng giá trị]],-Table1[[#This Row],[Tổng giá trị]]))</f>
        <v>-1102700</v>
      </c>
      <c r="Q926" s="32">
        <f>IF(M926&lt;&gt;"",IF(O926&lt;&gt;0,O926,P926),0)</f>
        <v>-1102700</v>
      </c>
      <c r="R926" s="7">
        <f>Table1[[#This Row],[Số còn phải thu ĐK]]+Table1[[#This Row],[Giá Trị HD sau CK]]-Table1[[#This Row],[Số tiền đã thu]]</f>
        <v>0</v>
      </c>
      <c r="S926" s="6">
        <f>IF(Table1[[#This Row],[Ngày hóa đơn]]&lt;&gt;"",Table1[[#This Row],[Ngày hóa đơn]],IF(Table1[[#This Row],[Ngày hạch toán]]&lt;&gt;"",Table1[[#This Row],[Ngày hạch toán]],""))</f>
        <v>46153</v>
      </c>
      <c r="T926" s="7"/>
      <c r="U926" s="6">
        <f>IF(Table1[[#This Row],[Ngày tính CN]]="","",S926+T926)</f>
        <v>46153</v>
      </c>
      <c r="V926" s="32">
        <f ca="1">IF(Table1[[#This Row],[Hạn thanh toán]]="","",IF((U926-NOW())&lt;0,0,(U926-NOW())))</f>
        <v>0</v>
      </c>
      <c r="W926" s="32"/>
      <c r="X926" s="32" t="str">
        <f ca="1">IF(OR(U926="",R926=0),"",IF((U926-NOW())&lt;0,-(U926-NOW()),0))</f>
        <v/>
      </c>
      <c r="Y926" s="2" t="str">
        <f>IF(R926=0,"Đã thanh toán",IF(X926="","",IF(X926&lt;=0,"Chưa đến hạn thanh toán",IF(X926&lt;=30,"Nợ quá hạn 30 ngày",IF(X926&lt;=60,"Nợ quá hạn từ 30 ngày đến 60 ngày",IF(X926&lt;=90,"Nợ quá hạn từ 60 ngày đến 90 ngày",IF(X926&lt;=120,"Nợ quá hạn từ 90 ngày đến 120 ngày","Nợ quá hạn hơn 120 ngày có khả năng mất thanh toán")))))))</f>
        <v>Đã thanh toán</v>
      </c>
      <c r="Z926" s="42">
        <f>IF(S926="","",S926)</f>
        <v>46153</v>
      </c>
      <c r="AA926" s="42">
        <f>IF(M926="","",M926)</f>
        <v>46167</v>
      </c>
      <c r="AD926" s="2" t="str">
        <f>VLOOKUP($A926,MA_KH!$A:$Q,MA_KH!O$1,0)</f>
        <v>MEGA</v>
      </c>
      <c r="AE926" s="2" t="str">
        <f>VLOOKUP($A926,MA_KH!$A:$Q,MA_KH!P$1,0)</f>
        <v>CÔNG TY TNHH MM MEGA MARKET (VIỆT NAM)</v>
      </c>
    </row>
    <row r="927" spans="1:31" ht="25.5" customHeight="1">
      <c r="A927" s="54" t="s">
        <v>16300</v>
      </c>
      <c r="B927" s="54" t="s">
        <v>7238</v>
      </c>
      <c r="C927" s="55">
        <v>46154</v>
      </c>
      <c r="D927" s="54" t="s">
        <v>18286</v>
      </c>
      <c r="E927" s="55">
        <v>46156</v>
      </c>
      <c r="F927" s="54" t="s">
        <v>18287</v>
      </c>
      <c r="G927" s="54" t="s">
        <v>18288</v>
      </c>
      <c r="H927" s="67">
        <v>1478030</v>
      </c>
      <c r="I927" s="31">
        <v>0</v>
      </c>
      <c r="J927" s="31">
        <v>118242</v>
      </c>
      <c r="K927" s="31">
        <v>1596272</v>
      </c>
      <c r="L927" s="71" t="s">
        <v>17236</v>
      </c>
      <c r="M927" s="6">
        <v>46197</v>
      </c>
      <c r="N927" s="72"/>
      <c r="O927" s="32">
        <f>IF(Table1[[#This Row],[Phân loại]]="Tồn đầu kỳ",Table1[[#This Row],[Tổng giá trị]],0)</f>
        <v>0</v>
      </c>
      <c r="P927" s="7">
        <f>IF(Table1[[#This Row],[Số còn phải thu ĐK]]&lt;&gt;0,0,IF(Table1[[#This Row],[Phân loại]]="Bán hàng",Table1[[#This Row],[Tổng giá trị]],-Table1[[#This Row],[Tổng giá trị]]))</f>
        <v>1596272</v>
      </c>
      <c r="Q927" s="32">
        <f>IF(M927&lt;&gt;"",IF(O927&lt;&gt;0,O927,P927),0)</f>
        <v>1596272</v>
      </c>
      <c r="R927" s="7">
        <f>Table1[[#This Row],[Số còn phải thu ĐK]]+Table1[[#This Row],[Giá Trị HD sau CK]]-Table1[[#This Row],[Số tiền đã thu]]</f>
        <v>0</v>
      </c>
      <c r="S927" s="6">
        <f>IF(Table1[[#This Row],[Ngày hóa đơn]]&lt;&gt;"",Table1[[#This Row],[Ngày hóa đơn]],IF(Table1[[#This Row],[Ngày hạch toán]]&lt;&gt;"",Table1[[#This Row],[Ngày hạch toán]],""))</f>
        <v>46156</v>
      </c>
      <c r="T927" s="7"/>
      <c r="U927" s="6">
        <f>IF(Table1[[#This Row],[Ngày tính CN]]="","",S927+T927)</f>
        <v>46156</v>
      </c>
      <c r="V927" s="32">
        <f ca="1">IF(Table1[[#This Row],[Hạn thanh toán]]="","",IF((U927-NOW())&lt;0,0,(U927-NOW())))</f>
        <v>0</v>
      </c>
      <c r="W927" s="32"/>
      <c r="X927" s="32" t="str">
        <f ca="1">IF(OR(U927="",R927=0),"",IF((U927-NOW())&lt;0,-(U927-NOW()),0))</f>
        <v/>
      </c>
      <c r="Y927" s="2" t="str">
        <f>IF(R927=0,"Đã thanh toán",IF(X927="","",IF(X927&lt;=0,"Chưa đến hạn thanh toán",IF(X927&lt;=30,"Nợ quá hạn 30 ngày",IF(X927&lt;=60,"Nợ quá hạn từ 30 ngày đến 60 ngày",IF(X927&lt;=90,"Nợ quá hạn từ 60 ngày đến 90 ngày",IF(X927&lt;=120,"Nợ quá hạn từ 90 ngày đến 120 ngày","Nợ quá hạn hơn 120 ngày có khả năng mất thanh toán")))))))</f>
        <v>Đã thanh toán</v>
      </c>
      <c r="Z927" s="42">
        <f>IF(S927="","",S927)</f>
        <v>46156</v>
      </c>
      <c r="AA927" s="42">
        <f>IF(M927="","",M927)</f>
        <v>46197</v>
      </c>
      <c r="AD927" s="2" t="str">
        <f>VLOOKUP($A927,MA_KH!$A:$Q,MA_KH!O$1,0)</f>
        <v>MEGA</v>
      </c>
      <c r="AE927" s="2" t="str">
        <f>VLOOKUP($A927,MA_KH!$A:$Q,MA_KH!P$1,0)</f>
        <v>CÔNG TY TNHH MM MEGA MARKET (VIỆT NAM)</v>
      </c>
    </row>
    <row r="928" spans="1:31" ht="25.5" customHeight="1">
      <c r="A928" s="54" t="s">
        <v>16305</v>
      </c>
      <c r="B928" s="54" t="s">
        <v>7247</v>
      </c>
      <c r="C928" s="55">
        <v>46154</v>
      </c>
      <c r="D928" s="54" t="s">
        <v>18289</v>
      </c>
      <c r="E928" s="55">
        <v>46161</v>
      </c>
      <c r="F928" s="54" t="s">
        <v>18290</v>
      </c>
      <c r="G928" s="54" t="s">
        <v>18291</v>
      </c>
      <c r="H928" s="67">
        <v>920530</v>
      </c>
      <c r="I928" s="31">
        <v>0</v>
      </c>
      <c r="J928" s="31">
        <v>73642</v>
      </c>
      <c r="K928" s="31">
        <v>994172</v>
      </c>
      <c r="L928" s="71" t="s">
        <v>17236</v>
      </c>
      <c r="M928" s="6">
        <v>46197</v>
      </c>
      <c r="N928" s="72"/>
      <c r="O928" s="32">
        <f>IF(Table1[[#This Row],[Phân loại]]="Tồn đầu kỳ",Table1[[#This Row],[Tổng giá trị]],0)</f>
        <v>0</v>
      </c>
      <c r="P928" s="7">
        <f>IF(Table1[[#This Row],[Số còn phải thu ĐK]]&lt;&gt;0,0,IF(Table1[[#This Row],[Phân loại]]="Bán hàng",Table1[[#This Row],[Tổng giá trị]],-Table1[[#This Row],[Tổng giá trị]]))</f>
        <v>994172</v>
      </c>
      <c r="Q928" s="32">
        <f>IF(M928&lt;&gt;"",IF(O928&lt;&gt;0,O928,P928),0)</f>
        <v>994172</v>
      </c>
      <c r="R928" s="7">
        <f>Table1[[#This Row],[Số còn phải thu ĐK]]+Table1[[#This Row],[Giá Trị HD sau CK]]-Table1[[#This Row],[Số tiền đã thu]]</f>
        <v>0</v>
      </c>
      <c r="S928" s="6">
        <f>IF(Table1[[#This Row],[Ngày hóa đơn]]&lt;&gt;"",Table1[[#This Row],[Ngày hóa đơn]],IF(Table1[[#This Row],[Ngày hạch toán]]&lt;&gt;"",Table1[[#This Row],[Ngày hạch toán]],""))</f>
        <v>46161</v>
      </c>
      <c r="T928" s="7"/>
      <c r="U928" s="6">
        <f>IF(Table1[[#This Row],[Ngày tính CN]]="","",S928+T928)</f>
        <v>46161</v>
      </c>
      <c r="V928" s="32">
        <f ca="1">IF(Table1[[#This Row],[Hạn thanh toán]]="","",IF((U928-NOW())&lt;0,0,(U928-NOW())))</f>
        <v>0</v>
      </c>
      <c r="W928" s="32"/>
      <c r="X928" s="32" t="str">
        <f ca="1">IF(OR(U928="",R928=0),"",IF((U928-NOW())&lt;0,-(U928-NOW()),0))</f>
        <v/>
      </c>
      <c r="Y928" s="2" t="str">
        <f>IF(R928=0,"Đã thanh toán",IF(X928="","",IF(X928&lt;=0,"Chưa đến hạn thanh toán",IF(X928&lt;=30,"Nợ quá hạn 30 ngày",IF(X928&lt;=60,"Nợ quá hạn từ 30 ngày đến 60 ngày",IF(X928&lt;=90,"Nợ quá hạn từ 60 ngày đến 90 ngày",IF(X928&lt;=120,"Nợ quá hạn từ 90 ngày đến 120 ngày","Nợ quá hạn hơn 120 ngày có khả năng mất thanh toán")))))))</f>
        <v>Đã thanh toán</v>
      </c>
      <c r="Z928" s="42">
        <f>IF(S928="","",S928)</f>
        <v>46161</v>
      </c>
      <c r="AA928" s="42">
        <f>IF(M928="","",M928)</f>
        <v>46197</v>
      </c>
      <c r="AD928" s="2" t="str">
        <f>VLOOKUP($A928,MA_KH!$A:$Q,MA_KH!O$1,0)</f>
        <v>MEGA</v>
      </c>
      <c r="AE928" s="2" t="str">
        <f>VLOOKUP($A928,MA_KH!$A:$Q,MA_KH!P$1,0)</f>
        <v>CÔNG TY TNHH MM MEGA MARKET (VIỆT NAM)</v>
      </c>
    </row>
    <row r="929" spans="1:31" ht="25.5" customHeight="1">
      <c r="A929" s="54" t="s">
        <v>16292</v>
      </c>
      <c r="B929" s="54" t="s">
        <v>251</v>
      </c>
      <c r="C929" s="55">
        <v>46154</v>
      </c>
      <c r="D929" s="54" t="s">
        <v>18292</v>
      </c>
      <c r="E929" s="55">
        <v>46156</v>
      </c>
      <c r="F929" s="54" t="s">
        <v>18293</v>
      </c>
      <c r="G929" s="54" t="s">
        <v>18294</v>
      </c>
      <c r="H929" s="67">
        <v>640000</v>
      </c>
      <c r="I929" s="31">
        <v>0</v>
      </c>
      <c r="J929" s="31">
        <v>51200</v>
      </c>
      <c r="K929" s="31">
        <v>691200</v>
      </c>
      <c r="L929" s="71" t="s">
        <v>17236</v>
      </c>
      <c r="M929" s="6">
        <v>46197</v>
      </c>
      <c r="N929" s="72"/>
      <c r="O929" s="32">
        <f>IF(Table1[[#This Row],[Phân loại]]="Tồn đầu kỳ",Table1[[#This Row],[Tổng giá trị]],0)</f>
        <v>0</v>
      </c>
      <c r="P929" s="7">
        <f>IF(Table1[[#This Row],[Số còn phải thu ĐK]]&lt;&gt;0,0,IF(Table1[[#This Row],[Phân loại]]="Bán hàng",Table1[[#This Row],[Tổng giá trị]],-Table1[[#This Row],[Tổng giá trị]]))</f>
        <v>691200</v>
      </c>
      <c r="Q929" s="32">
        <f>IF(M929&lt;&gt;"",IF(O929&lt;&gt;0,O929,P929),0)</f>
        <v>691200</v>
      </c>
      <c r="R929" s="7">
        <f>Table1[[#This Row],[Số còn phải thu ĐK]]+Table1[[#This Row],[Giá Trị HD sau CK]]-Table1[[#This Row],[Số tiền đã thu]]</f>
        <v>0</v>
      </c>
      <c r="S929" s="6">
        <f>IF(Table1[[#This Row],[Ngày hóa đơn]]&lt;&gt;"",Table1[[#This Row],[Ngày hóa đơn]],IF(Table1[[#This Row],[Ngày hạch toán]]&lt;&gt;"",Table1[[#This Row],[Ngày hạch toán]],""))</f>
        <v>46156</v>
      </c>
      <c r="T929" s="7"/>
      <c r="U929" s="6">
        <f>IF(Table1[[#This Row],[Ngày tính CN]]="","",S929+T929)</f>
        <v>46156</v>
      </c>
      <c r="V929" s="32">
        <f ca="1">IF(Table1[[#This Row],[Hạn thanh toán]]="","",IF((U929-NOW())&lt;0,0,(U929-NOW())))</f>
        <v>0</v>
      </c>
      <c r="W929" s="32"/>
      <c r="X929" s="32" t="str">
        <f ca="1">IF(OR(U929="",R929=0),"",IF((U929-NOW())&lt;0,-(U929-NOW()),0))</f>
        <v/>
      </c>
      <c r="Y929" s="2" t="str">
        <f>IF(R929=0,"Đã thanh toán",IF(X929="","",IF(X929&lt;=0,"Chưa đến hạn thanh toán",IF(X929&lt;=30,"Nợ quá hạn 30 ngày",IF(X929&lt;=60,"Nợ quá hạn từ 30 ngày đến 60 ngày",IF(X929&lt;=90,"Nợ quá hạn từ 60 ngày đến 90 ngày",IF(X929&lt;=120,"Nợ quá hạn từ 90 ngày đến 120 ngày","Nợ quá hạn hơn 120 ngày có khả năng mất thanh toán")))))))</f>
        <v>Đã thanh toán</v>
      </c>
      <c r="Z929" s="42">
        <f>IF(S929="","",S929)</f>
        <v>46156</v>
      </c>
      <c r="AA929" s="42">
        <f>IF(M929="","",M929)</f>
        <v>46197</v>
      </c>
      <c r="AD929" s="2" t="str">
        <f>VLOOKUP($A929,MA_KH!$A:$Q,MA_KH!O$1,0)</f>
        <v>MEGA</v>
      </c>
      <c r="AE929" s="2" t="str">
        <f>VLOOKUP($A929,MA_KH!$A:$Q,MA_KH!P$1,0)</f>
        <v>CÔNG TY TNHH MM MEGA MARKET (VIỆT NAM)</v>
      </c>
    </row>
    <row r="930" spans="1:31" ht="25.5" customHeight="1">
      <c r="A930" s="54" t="s">
        <v>16306</v>
      </c>
      <c r="B930" s="54" t="s">
        <v>7257</v>
      </c>
      <c r="C930" s="55">
        <v>46154</v>
      </c>
      <c r="D930" s="54" t="s">
        <v>18295</v>
      </c>
      <c r="E930" s="55">
        <v>46161</v>
      </c>
      <c r="F930" s="54" t="s">
        <v>18296</v>
      </c>
      <c r="G930" s="54" t="s">
        <v>18297</v>
      </c>
      <c r="H930" s="67">
        <v>1425000</v>
      </c>
      <c r="I930" s="31">
        <v>0</v>
      </c>
      <c r="J930" s="31">
        <v>114000</v>
      </c>
      <c r="K930" s="31">
        <v>1539000</v>
      </c>
      <c r="L930" s="71" t="s">
        <v>17236</v>
      </c>
      <c r="M930" s="6">
        <v>46197</v>
      </c>
      <c r="N930" s="72"/>
      <c r="O930" s="32">
        <f>IF(Table1[[#This Row],[Phân loại]]="Tồn đầu kỳ",Table1[[#This Row],[Tổng giá trị]],0)</f>
        <v>0</v>
      </c>
      <c r="P930" s="7">
        <f>IF(Table1[[#This Row],[Số còn phải thu ĐK]]&lt;&gt;0,0,IF(Table1[[#This Row],[Phân loại]]="Bán hàng",Table1[[#This Row],[Tổng giá trị]],-Table1[[#This Row],[Tổng giá trị]]))</f>
        <v>1539000</v>
      </c>
      <c r="Q930" s="32">
        <f>IF(M930&lt;&gt;"",IF(O930&lt;&gt;0,O930,P930),0)</f>
        <v>1539000</v>
      </c>
      <c r="R930" s="7">
        <f>Table1[[#This Row],[Số còn phải thu ĐK]]+Table1[[#This Row],[Giá Trị HD sau CK]]-Table1[[#This Row],[Số tiền đã thu]]</f>
        <v>0</v>
      </c>
      <c r="S930" s="6">
        <f>IF(Table1[[#This Row],[Ngày hóa đơn]]&lt;&gt;"",Table1[[#This Row],[Ngày hóa đơn]],IF(Table1[[#This Row],[Ngày hạch toán]]&lt;&gt;"",Table1[[#This Row],[Ngày hạch toán]],""))</f>
        <v>46161</v>
      </c>
      <c r="T930" s="7"/>
      <c r="U930" s="6">
        <f>IF(Table1[[#This Row],[Ngày tính CN]]="","",S930+T930)</f>
        <v>46161</v>
      </c>
      <c r="V930" s="32">
        <f ca="1">IF(Table1[[#This Row],[Hạn thanh toán]]="","",IF((U930-NOW())&lt;0,0,(U930-NOW())))</f>
        <v>0</v>
      </c>
      <c r="W930" s="32"/>
      <c r="X930" s="32" t="str">
        <f ca="1">IF(OR(U930="",R930=0),"",IF((U930-NOW())&lt;0,-(U930-NOW()),0))</f>
        <v/>
      </c>
      <c r="Y930" s="2" t="str">
        <f>IF(R930=0,"Đã thanh toán",IF(X930="","",IF(X930&lt;=0,"Chưa đến hạn thanh toán",IF(X930&lt;=30,"Nợ quá hạn 30 ngày",IF(X930&lt;=60,"Nợ quá hạn từ 30 ngày đến 60 ngày",IF(X930&lt;=90,"Nợ quá hạn từ 60 ngày đến 90 ngày",IF(X930&lt;=120,"Nợ quá hạn từ 90 ngày đến 120 ngày","Nợ quá hạn hơn 120 ngày có khả năng mất thanh toán")))))))</f>
        <v>Đã thanh toán</v>
      </c>
      <c r="Z930" s="42">
        <f>IF(S930="","",S930)</f>
        <v>46161</v>
      </c>
      <c r="AA930" s="42">
        <f>IF(M930="","",M930)</f>
        <v>46197</v>
      </c>
      <c r="AD930" s="2" t="str">
        <f>VLOOKUP($A930,MA_KH!$A:$Q,MA_KH!O$1,0)</f>
        <v>MEGA</v>
      </c>
      <c r="AE930" s="2" t="str">
        <f>VLOOKUP($A930,MA_KH!$A:$Q,MA_KH!P$1,0)</f>
        <v>CÔNG TY TNHH MM MEGA MARKET (VIỆT NAM)</v>
      </c>
    </row>
    <row r="931" spans="1:31" ht="25.5" customHeight="1">
      <c r="A931" s="54" t="s">
        <v>16301</v>
      </c>
      <c r="B931" s="54" t="s">
        <v>7241</v>
      </c>
      <c r="C931" s="55">
        <v>46155</v>
      </c>
      <c r="D931" s="54" t="s">
        <v>18298</v>
      </c>
      <c r="E931" s="55">
        <v>46168</v>
      </c>
      <c r="F931" s="54" t="s">
        <v>18299</v>
      </c>
      <c r="G931" s="54" t="s">
        <v>18300</v>
      </c>
      <c r="H931" s="67">
        <v>1292380</v>
      </c>
      <c r="I931" s="31">
        <v>0</v>
      </c>
      <c r="J931" s="31">
        <v>103390</v>
      </c>
      <c r="K931" s="31">
        <v>1395770</v>
      </c>
      <c r="L931" s="71" t="s">
        <v>17236</v>
      </c>
      <c r="M931" s="6">
        <v>46197</v>
      </c>
      <c r="N931" s="72"/>
      <c r="O931" s="32">
        <f>IF(Table1[[#This Row],[Phân loại]]="Tồn đầu kỳ",Table1[[#This Row],[Tổng giá trị]],0)</f>
        <v>0</v>
      </c>
      <c r="P931" s="7">
        <f>IF(Table1[[#This Row],[Số còn phải thu ĐK]]&lt;&gt;0,0,IF(Table1[[#This Row],[Phân loại]]="Bán hàng",Table1[[#This Row],[Tổng giá trị]],-Table1[[#This Row],[Tổng giá trị]]))</f>
        <v>1395770</v>
      </c>
      <c r="Q931" s="32">
        <f>IF(M931&lt;&gt;"",IF(O931&lt;&gt;0,O931,P931),0)</f>
        <v>1395770</v>
      </c>
      <c r="R931" s="7">
        <f>Table1[[#This Row],[Số còn phải thu ĐK]]+Table1[[#This Row],[Giá Trị HD sau CK]]-Table1[[#This Row],[Số tiền đã thu]]</f>
        <v>0</v>
      </c>
      <c r="S931" s="6">
        <f>IF(Table1[[#This Row],[Ngày hóa đơn]]&lt;&gt;"",Table1[[#This Row],[Ngày hóa đơn]],IF(Table1[[#This Row],[Ngày hạch toán]]&lt;&gt;"",Table1[[#This Row],[Ngày hạch toán]],""))</f>
        <v>46168</v>
      </c>
      <c r="T931" s="7"/>
      <c r="U931" s="6">
        <f>IF(Table1[[#This Row],[Ngày tính CN]]="","",S931+T931)</f>
        <v>46168</v>
      </c>
      <c r="V931" s="32">
        <f ca="1">IF(Table1[[#This Row],[Hạn thanh toán]]="","",IF((U931-NOW())&lt;0,0,(U931-NOW())))</f>
        <v>0</v>
      </c>
      <c r="W931" s="32"/>
      <c r="X931" s="32" t="str">
        <f ca="1">IF(OR(U931="",R931=0),"",IF((U931-NOW())&lt;0,-(U931-NOW()),0))</f>
        <v/>
      </c>
      <c r="Y931" s="2" t="str">
        <f>IF(R931=0,"Đã thanh toán",IF(X931="","",IF(X931&lt;=0,"Chưa đến hạn thanh toán",IF(X931&lt;=30,"Nợ quá hạn 30 ngày",IF(X931&lt;=60,"Nợ quá hạn từ 30 ngày đến 60 ngày",IF(X931&lt;=90,"Nợ quá hạn từ 60 ngày đến 90 ngày",IF(X931&lt;=120,"Nợ quá hạn từ 90 ngày đến 120 ngày","Nợ quá hạn hơn 120 ngày có khả năng mất thanh toán")))))))</f>
        <v>Đã thanh toán</v>
      </c>
      <c r="Z931" s="42">
        <f>IF(S931="","",S931)</f>
        <v>46168</v>
      </c>
      <c r="AA931" s="42">
        <f>IF(M931="","",M931)</f>
        <v>46197</v>
      </c>
      <c r="AD931" s="2" t="str">
        <f>VLOOKUP($A931,MA_KH!$A:$Q,MA_KH!O$1,0)</f>
        <v>MEGA</v>
      </c>
      <c r="AE931" s="2" t="str">
        <f>VLOOKUP($A931,MA_KH!$A:$Q,MA_KH!P$1,0)</f>
        <v>CÔNG TY TNHH MM MEGA MARKET (VIỆT NAM)</v>
      </c>
    </row>
    <row r="932" spans="1:31" ht="25.5" customHeight="1">
      <c r="A932" s="54" t="s">
        <v>16295</v>
      </c>
      <c r="B932" s="54" t="s">
        <v>198</v>
      </c>
      <c r="C932" s="55">
        <v>46156</v>
      </c>
      <c r="D932" s="54" t="s">
        <v>18301</v>
      </c>
      <c r="E932" s="55">
        <v>46158</v>
      </c>
      <c r="F932" s="54" t="s">
        <v>18302</v>
      </c>
      <c r="G932" s="54" t="s">
        <v>18303</v>
      </c>
      <c r="H932" s="67">
        <v>1724140</v>
      </c>
      <c r="I932" s="31">
        <v>0</v>
      </c>
      <c r="J932" s="31">
        <v>137931</v>
      </c>
      <c r="K932" s="31">
        <v>1862071</v>
      </c>
      <c r="L932" s="71" t="s">
        <v>17236</v>
      </c>
      <c r="M932" s="6">
        <v>46197</v>
      </c>
      <c r="N932" s="72"/>
      <c r="O932" s="32">
        <f>IF(Table1[[#This Row],[Phân loại]]="Tồn đầu kỳ",Table1[[#This Row],[Tổng giá trị]],0)</f>
        <v>0</v>
      </c>
      <c r="P932" s="7">
        <f>IF(Table1[[#This Row],[Số còn phải thu ĐK]]&lt;&gt;0,0,IF(Table1[[#This Row],[Phân loại]]="Bán hàng",Table1[[#This Row],[Tổng giá trị]],-Table1[[#This Row],[Tổng giá trị]]))</f>
        <v>1862071</v>
      </c>
      <c r="Q932" s="32">
        <f>IF(M932&lt;&gt;"",IF(O932&lt;&gt;0,O932,P932),0)</f>
        <v>1862071</v>
      </c>
      <c r="R932" s="7">
        <f>Table1[[#This Row],[Số còn phải thu ĐK]]+Table1[[#This Row],[Giá Trị HD sau CK]]-Table1[[#This Row],[Số tiền đã thu]]</f>
        <v>0</v>
      </c>
      <c r="S932" s="6">
        <f>IF(Table1[[#This Row],[Ngày hóa đơn]]&lt;&gt;"",Table1[[#This Row],[Ngày hóa đơn]],IF(Table1[[#This Row],[Ngày hạch toán]]&lt;&gt;"",Table1[[#This Row],[Ngày hạch toán]],""))</f>
        <v>46158</v>
      </c>
      <c r="T932" s="7"/>
      <c r="U932" s="6">
        <f>IF(Table1[[#This Row],[Ngày tính CN]]="","",S932+T932)</f>
        <v>46158</v>
      </c>
      <c r="V932" s="32">
        <f ca="1">IF(Table1[[#This Row],[Hạn thanh toán]]="","",IF((U932-NOW())&lt;0,0,(U932-NOW())))</f>
        <v>0</v>
      </c>
      <c r="W932" s="32"/>
      <c r="X932" s="32" t="str">
        <f ca="1">IF(OR(U932="",R932=0),"",IF((U932-NOW())&lt;0,-(U932-NOW()),0))</f>
        <v/>
      </c>
      <c r="Y932" s="2" t="str">
        <f>IF(R932=0,"Đã thanh toán",IF(X932="","",IF(X932&lt;=0,"Chưa đến hạn thanh toán",IF(X932&lt;=30,"Nợ quá hạn 30 ngày",IF(X932&lt;=60,"Nợ quá hạn từ 30 ngày đến 60 ngày",IF(X932&lt;=90,"Nợ quá hạn từ 60 ngày đến 90 ngày",IF(X932&lt;=120,"Nợ quá hạn từ 90 ngày đến 120 ngày","Nợ quá hạn hơn 120 ngày có khả năng mất thanh toán")))))))</f>
        <v>Đã thanh toán</v>
      </c>
      <c r="Z932" s="42">
        <f>IF(S932="","",S932)</f>
        <v>46158</v>
      </c>
      <c r="AA932" s="42">
        <f>IF(M932="","",M932)</f>
        <v>46197</v>
      </c>
      <c r="AD932" s="2" t="str">
        <f>VLOOKUP($A932,MA_KH!$A:$Q,MA_KH!O$1,0)</f>
        <v>MEGA</v>
      </c>
      <c r="AE932" s="2" t="str">
        <f>VLOOKUP($A932,MA_KH!$A:$Q,MA_KH!P$1,0)</f>
        <v>CÔNG TY TNHH MM MEGA MARKET (VIỆT NAM)</v>
      </c>
    </row>
    <row r="933" spans="1:31" ht="25.5" customHeight="1">
      <c r="A933" s="54" t="s">
        <v>16300</v>
      </c>
      <c r="B933" s="54" t="s">
        <v>7238</v>
      </c>
      <c r="C933" s="55">
        <v>46156</v>
      </c>
      <c r="D933" s="54" t="s">
        <v>18304</v>
      </c>
      <c r="E933" s="55">
        <v>46158</v>
      </c>
      <c r="F933" s="54" t="s">
        <v>18305</v>
      </c>
      <c r="G933" s="54" t="s">
        <v>18306</v>
      </c>
      <c r="H933" s="67">
        <v>1116060</v>
      </c>
      <c r="I933" s="31">
        <v>0</v>
      </c>
      <c r="J933" s="31">
        <v>89285</v>
      </c>
      <c r="K933" s="31">
        <v>1205345</v>
      </c>
      <c r="L933" s="71" t="s">
        <v>17236</v>
      </c>
      <c r="M933" s="6">
        <v>46197</v>
      </c>
      <c r="N933" s="72"/>
      <c r="O933" s="32">
        <f>IF(Table1[[#This Row],[Phân loại]]="Tồn đầu kỳ",Table1[[#This Row],[Tổng giá trị]],0)</f>
        <v>0</v>
      </c>
      <c r="P933" s="7">
        <f>IF(Table1[[#This Row],[Số còn phải thu ĐK]]&lt;&gt;0,0,IF(Table1[[#This Row],[Phân loại]]="Bán hàng",Table1[[#This Row],[Tổng giá trị]],-Table1[[#This Row],[Tổng giá trị]]))</f>
        <v>1205345</v>
      </c>
      <c r="Q933" s="32">
        <f>IF(M933&lt;&gt;"",IF(O933&lt;&gt;0,O933,P933),0)</f>
        <v>1205345</v>
      </c>
      <c r="R933" s="7">
        <f>Table1[[#This Row],[Số còn phải thu ĐK]]+Table1[[#This Row],[Giá Trị HD sau CK]]-Table1[[#This Row],[Số tiền đã thu]]</f>
        <v>0</v>
      </c>
      <c r="S933" s="6">
        <f>IF(Table1[[#This Row],[Ngày hóa đơn]]&lt;&gt;"",Table1[[#This Row],[Ngày hóa đơn]],IF(Table1[[#This Row],[Ngày hạch toán]]&lt;&gt;"",Table1[[#This Row],[Ngày hạch toán]],""))</f>
        <v>46158</v>
      </c>
      <c r="T933" s="7"/>
      <c r="U933" s="6">
        <f>IF(Table1[[#This Row],[Ngày tính CN]]="","",S933+T933)</f>
        <v>46158</v>
      </c>
      <c r="V933" s="32">
        <f ca="1">IF(Table1[[#This Row],[Hạn thanh toán]]="","",IF((U933-NOW())&lt;0,0,(U933-NOW())))</f>
        <v>0</v>
      </c>
      <c r="W933" s="32"/>
      <c r="X933" s="32" t="str">
        <f ca="1">IF(OR(U933="",R933=0),"",IF((U933-NOW())&lt;0,-(U933-NOW()),0))</f>
        <v/>
      </c>
      <c r="Y933" s="2" t="str">
        <f>IF(R933=0,"Đã thanh toán",IF(X933="","",IF(X933&lt;=0,"Chưa đến hạn thanh toán",IF(X933&lt;=30,"Nợ quá hạn 30 ngày",IF(X933&lt;=60,"Nợ quá hạn từ 30 ngày đến 60 ngày",IF(X933&lt;=90,"Nợ quá hạn từ 60 ngày đến 90 ngày",IF(X933&lt;=120,"Nợ quá hạn từ 90 ngày đến 120 ngày","Nợ quá hạn hơn 120 ngày có khả năng mất thanh toán")))))))</f>
        <v>Đã thanh toán</v>
      </c>
      <c r="Z933" s="42">
        <f>IF(S933="","",S933)</f>
        <v>46158</v>
      </c>
      <c r="AA933" s="42">
        <f>IF(M933="","",M933)</f>
        <v>46197</v>
      </c>
      <c r="AD933" s="2" t="str">
        <f>VLOOKUP($A933,MA_KH!$A:$Q,MA_KH!O$1,0)</f>
        <v>MEGA</v>
      </c>
      <c r="AE933" s="2" t="str">
        <f>VLOOKUP($A933,MA_KH!$A:$Q,MA_KH!P$1,0)</f>
        <v>CÔNG TY TNHH MM MEGA MARKET (VIỆT NAM)</v>
      </c>
    </row>
    <row r="934" spans="1:31" ht="25.5" customHeight="1">
      <c r="A934" s="54" t="s">
        <v>16307</v>
      </c>
      <c r="B934" s="54" t="s">
        <v>202</v>
      </c>
      <c r="C934" s="55">
        <v>46156</v>
      </c>
      <c r="D934" s="54" t="s">
        <v>18307</v>
      </c>
      <c r="E934" s="55">
        <v>46158</v>
      </c>
      <c r="F934" s="54" t="s">
        <v>18308</v>
      </c>
      <c r="G934" s="54" t="s">
        <v>18309</v>
      </c>
      <c r="H934" s="67">
        <v>1840000</v>
      </c>
      <c r="I934" s="31">
        <v>0</v>
      </c>
      <c r="J934" s="31">
        <v>147200</v>
      </c>
      <c r="K934" s="31">
        <v>1987200</v>
      </c>
      <c r="L934" s="71" t="s">
        <v>17236</v>
      </c>
      <c r="M934" s="6">
        <v>46197</v>
      </c>
      <c r="N934" s="72"/>
      <c r="O934" s="32">
        <f>IF(Table1[[#This Row],[Phân loại]]="Tồn đầu kỳ",Table1[[#This Row],[Tổng giá trị]],0)</f>
        <v>0</v>
      </c>
      <c r="P934" s="7">
        <f>IF(Table1[[#This Row],[Số còn phải thu ĐK]]&lt;&gt;0,0,IF(Table1[[#This Row],[Phân loại]]="Bán hàng",Table1[[#This Row],[Tổng giá trị]],-Table1[[#This Row],[Tổng giá trị]]))</f>
        <v>1987200</v>
      </c>
      <c r="Q934" s="32">
        <f>IF(M934&lt;&gt;"",IF(O934&lt;&gt;0,O934,P934),0)</f>
        <v>1987200</v>
      </c>
      <c r="R934" s="7">
        <f>Table1[[#This Row],[Số còn phải thu ĐK]]+Table1[[#This Row],[Giá Trị HD sau CK]]-Table1[[#This Row],[Số tiền đã thu]]</f>
        <v>0</v>
      </c>
      <c r="S934" s="6">
        <f>IF(Table1[[#This Row],[Ngày hóa đơn]]&lt;&gt;"",Table1[[#This Row],[Ngày hóa đơn]],IF(Table1[[#This Row],[Ngày hạch toán]]&lt;&gt;"",Table1[[#This Row],[Ngày hạch toán]],""))</f>
        <v>46158</v>
      </c>
      <c r="T934" s="7"/>
      <c r="U934" s="6">
        <f>IF(Table1[[#This Row],[Ngày tính CN]]="","",S934+T934)</f>
        <v>46158</v>
      </c>
      <c r="V934" s="32">
        <f ca="1">IF(Table1[[#This Row],[Hạn thanh toán]]="","",IF((U934-NOW())&lt;0,0,(U934-NOW())))</f>
        <v>0</v>
      </c>
      <c r="W934" s="32"/>
      <c r="X934" s="32" t="str">
        <f ca="1">IF(OR(U934="",R934=0),"",IF((U934-NOW())&lt;0,-(U934-NOW()),0))</f>
        <v/>
      </c>
      <c r="Y934" s="2" t="str">
        <f>IF(R934=0,"Đã thanh toán",IF(X934="","",IF(X934&lt;=0,"Chưa đến hạn thanh toán",IF(X934&lt;=30,"Nợ quá hạn 30 ngày",IF(X934&lt;=60,"Nợ quá hạn từ 30 ngày đến 60 ngày",IF(X934&lt;=90,"Nợ quá hạn từ 60 ngày đến 90 ngày",IF(X934&lt;=120,"Nợ quá hạn từ 90 ngày đến 120 ngày","Nợ quá hạn hơn 120 ngày có khả năng mất thanh toán")))))))</f>
        <v>Đã thanh toán</v>
      </c>
      <c r="Z934" s="42">
        <f>IF(S934="","",S934)</f>
        <v>46158</v>
      </c>
      <c r="AA934" s="42">
        <f>IF(M934="","",M934)</f>
        <v>46197</v>
      </c>
      <c r="AD934" s="2" t="str">
        <f>VLOOKUP($A934,MA_KH!$A:$Q,MA_KH!O$1,0)</f>
        <v>MEGA</v>
      </c>
      <c r="AE934" s="2" t="str">
        <f>VLOOKUP($A934,MA_KH!$A:$Q,MA_KH!P$1,0)</f>
        <v>CÔNG TY TNHH MM MEGA MARKET (VIỆT NAM)</v>
      </c>
    </row>
    <row r="935" spans="1:31" ht="25.5" customHeight="1">
      <c r="A935" s="54" t="s">
        <v>16290</v>
      </c>
      <c r="B935" s="54" t="s">
        <v>192</v>
      </c>
      <c r="C935" s="55">
        <v>46156</v>
      </c>
      <c r="D935" s="54" t="s">
        <v>18310</v>
      </c>
      <c r="E935" s="55">
        <v>46158</v>
      </c>
      <c r="F935" s="54" t="s">
        <v>18311</v>
      </c>
      <c r="G935" s="54" t="s">
        <v>18312</v>
      </c>
      <c r="H935" s="67">
        <v>3396005</v>
      </c>
      <c r="I935" s="31">
        <v>0</v>
      </c>
      <c r="J935" s="31">
        <v>271680</v>
      </c>
      <c r="K935" s="31">
        <v>3667685</v>
      </c>
      <c r="L935" s="71" t="s">
        <v>17236</v>
      </c>
      <c r="M935" s="6">
        <v>46197</v>
      </c>
      <c r="N935" s="72"/>
      <c r="O935" s="32">
        <f>IF(Table1[[#This Row],[Phân loại]]="Tồn đầu kỳ",Table1[[#This Row],[Tổng giá trị]],0)</f>
        <v>0</v>
      </c>
      <c r="P935" s="7">
        <f>IF(Table1[[#This Row],[Số còn phải thu ĐK]]&lt;&gt;0,0,IF(Table1[[#This Row],[Phân loại]]="Bán hàng",Table1[[#This Row],[Tổng giá trị]],-Table1[[#This Row],[Tổng giá trị]]))</f>
        <v>3667685</v>
      </c>
      <c r="Q935" s="32">
        <f>IF(M935&lt;&gt;"",IF(O935&lt;&gt;0,O935,P935),0)</f>
        <v>3667685</v>
      </c>
      <c r="R935" s="7">
        <f>Table1[[#This Row],[Số còn phải thu ĐK]]+Table1[[#This Row],[Giá Trị HD sau CK]]-Table1[[#This Row],[Số tiền đã thu]]</f>
        <v>0</v>
      </c>
      <c r="S935" s="6">
        <f>IF(Table1[[#This Row],[Ngày hóa đơn]]&lt;&gt;"",Table1[[#This Row],[Ngày hóa đơn]],IF(Table1[[#This Row],[Ngày hạch toán]]&lt;&gt;"",Table1[[#This Row],[Ngày hạch toán]],""))</f>
        <v>46158</v>
      </c>
      <c r="T935" s="7"/>
      <c r="U935" s="6">
        <f>IF(Table1[[#This Row],[Ngày tính CN]]="","",S935+T935)</f>
        <v>46158</v>
      </c>
      <c r="V935" s="32">
        <f ca="1">IF(Table1[[#This Row],[Hạn thanh toán]]="","",IF((U935-NOW())&lt;0,0,(U935-NOW())))</f>
        <v>0</v>
      </c>
      <c r="W935" s="32"/>
      <c r="X935" s="32" t="str">
        <f ca="1">IF(OR(U935="",R935=0),"",IF((U935-NOW())&lt;0,-(U935-NOW()),0))</f>
        <v/>
      </c>
      <c r="Y935" s="2" t="str">
        <f>IF(R935=0,"Đã thanh toán",IF(X935="","",IF(X935&lt;=0,"Chưa đến hạn thanh toán",IF(X935&lt;=30,"Nợ quá hạn 30 ngày",IF(X935&lt;=60,"Nợ quá hạn từ 30 ngày đến 60 ngày",IF(X935&lt;=90,"Nợ quá hạn từ 60 ngày đến 90 ngày",IF(X935&lt;=120,"Nợ quá hạn từ 90 ngày đến 120 ngày","Nợ quá hạn hơn 120 ngày có khả năng mất thanh toán")))))))</f>
        <v>Đã thanh toán</v>
      </c>
      <c r="Z935" s="42">
        <f>IF(S935="","",S935)</f>
        <v>46158</v>
      </c>
      <c r="AA935" s="42">
        <f>IF(M935="","",M935)</f>
        <v>46197</v>
      </c>
      <c r="AD935" s="2" t="str">
        <f>VLOOKUP($A935,MA_KH!$A:$Q,MA_KH!O$1,0)</f>
        <v>MEGA</v>
      </c>
      <c r="AE935" s="2" t="str">
        <f>VLOOKUP($A935,MA_KH!$A:$Q,MA_KH!P$1,0)</f>
        <v>CÔNG TY TNHH MM MEGA MARKET (VIỆT NAM)</v>
      </c>
    </row>
    <row r="936" spans="1:31" ht="25.5" customHeight="1">
      <c r="A936" s="54" t="s">
        <v>16293</v>
      </c>
      <c r="B936" s="54" t="s">
        <v>386</v>
      </c>
      <c r="C936" s="55">
        <v>46156</v>
      </c>
      <c r="D936" s="54" t="s">
        <v>18313</v>
      </c>
      <c r="E936" s="55">
        <v>46158</v>
      </c>
      <c r="F936" s="54" t="s">
        <v>18314</v>
      </c>
      <c r="G936" s="54" t="s">
        <v>18315</v>
      </c>
      <c r="H936" s="67">
        <v>725000</v>
      </c>
      <c r="I936" s="31">
        <v>0</v>
      </c>
      <c r="J936" s="31">
        <v>58000</v>
      </c>
      <c r="K936" s="31">
        <v>783000</v>
      </c>
      <c r="L936" s="71" t="s">
        <v>17236</v>
      </c>
      <c r="M936" s="6">
        <v>46197</v>
      </c>
      <c r="N936" s="72"/>
      <c r="O936" s="32">
        <f>IF(Table1[[#This Row],[Phân loại]]="Tồn đầu kỳ",Table1[[#This Row],[Tổng giá trị]],0)</f>
        <v>0</v>
      </c>
      <c r="P936" s="7">
        <f>IF(Table1[[#This Row],[Số còn phải thu ĐK]]&lt;&gt;0,0,IF(Table1[[#This Row],[Phân loại]]="Bán hàng",Table1[[#This Row],[Tổng giá trị]],-Table1[[#This Row],[Tổng giá trị]]))</f>
        <v>783000</v>
      </c>
      <c r="Q936" s="32">
        <f>IF(M936&lt;&gt;"",IF(O936&lt;&gt;0,O936,P936),0)</f>
        <v>783000</v>
      </c>
      <c r="R936" s="7">
        <f>Table1[[#This Row],[Số còn phải thu ĐK]]+Table1[[#This Row],[Giá Trị HD sau CK]]-Table1[[#This Row],[Số tiền đã thu]]</f>
        <v>0</v>
      </c>
      <c r="S936" s="6">
        <f>IF(Table1[[#This Row],[Ngày hóa đơn]]&lt;&gt;"",Table1[[#This Row],[Ngày hóa đơn]],IF(Table1[[#This Row],[Ngày hạch toán]]&lt;&gt;"",Table1[[#This Row],[Ngày hạch toán]],""))</f>
        <v>46158</v>
      </c>
      <c r="T936" s="7"/>
      <c r="U936" s="6">
        <f>IF(Table1[[#This Row],[Ngày tính CN]]="","",S936+T936)</f>
        <v>46158</v>
      </c>
      <c r="V936" s="32">
        <f ca="1">IF(Table1[[#This Row],[Hạn thanh toán]]="","",IF((U936-NOW())&lt;0,0,(U936-NOW())))</f>
        <v>0</v>
      </c>
      <c r="W936" s="32"/>
      <c r="X936" s="32" t="str">
        <f ca="1">IF(OR(U936="",R936=0),"",IF((U936-NOW())&lt;0,-(U936-NOW()),0))</f>
        <v/>
      </c>
      <c r="Y936" s="2" t="str">
        <f>IF(R936=0,"Đã thanh toán",IF(X936="","",IF(X936&lt;=0,"Chưa đến hạn thanh toán",IF(X936&lt;=30,"Nợ quá hạn 30 ngày",IF(X936&lt;=60,"Nợ quá hạn từ 30 ngày đến 60 ngày",IF(X936&lt;=90,"Nợ quá hạn từ 60 ngày đến 90 ngày",IF(X936&lt;=120,"Nợ quá hạn từ 90 ngày đến 120 ngày","Nợ quá hạn hơn 120 ngày có khả năng mất thanh toán")))))))</f>
        <v>Đã thanh toán</v>
      </c>
      <c r="Z936" s="42">
        <f>IF(S936="","",S936)</f>
        <v>46158</v>
      </c>
      <c r="AA936" s="42">
        <f>IF(M936="","",M936)</f>
        <v>46197</v>
      </c>
      <c r="AD936" s="2" t="str">
        <f>VLOOKUP($A936,MA_KH!$A:$Q,MA_KH!O$1,0)</f>
        <v>MEGA</v>
      </c>
      <c r="AE936" s="2" t="str">
        <f>VLOOKUP($A936,MA_KH!$A:$Q,MA_KH!P$1,0)</f>
        <v>CÔNG TY TNHH MM MEGA MARKET (VIỆT NAM)</v>
      </c>
    </row>
    <row r="937" spans="1:31" ht="25.5" customHeight="1">
      <c r="A937" s="54" t="s">
        <v>16288</v>
      </c>
      <c r="B937" s="54" t="s">
        <v>294</v>
      </c>
      <c r="C937" s="55">
        <v>46156</v>
      </c>
      <c r="D937" s="54" t="s">
        <v>18316</v>
      </c>
      <c r="E937" s="55">
        <v>46158</v>
      </c>
      <c r="F937" s="54" t="s">
        <v>18317</v>
      </c>
      <c r="G937" s="54" t="s">
        <v>18318</v>
      </c>
      <c r="H937" s="67">
        <v>1166110</v>
      </c>
      <c r="I937" s="31">
        <v>0</v>
      </c>
      <c r="J937" s="31">
        <v>93289</v>
      </c>
      <c r="K937" s="31">
        <v>1259399</v>
      </c>
      <c r="L937" s="71" t="s">
        <v>17236</v>
      </c>
      <c r="M937" s="6">
        <v>46197</v>
      </c>
      <c r="N937" s="72"/>
      <c r="O937" s="32">
        <f>IF(Table1[[#This Row],[Phân loại]]="Tồn đầu kỳ",Table1[[#This Row],[Tổng giá trị]],0)</f>
        <v>0</v>
      </c>
      <c r="P937" s="7">
        <f>IF(Table1[[#This Row],[Số còn phải thu ĐK]]&lt;&gt;0,0,IF(Table1[[#This Row],[Phân loại]]="Bán hàng",Table1[[#This Row],[Tổng giá trị]],-Table1[[#This Row],[Tổng giá trị]]))</f>
        <v>1259399</v>
      </c>
      <c r="Q937" s="32">
        <f>IF(M937&lt;&gt;"",IF(O937&lt;&gt;0,O937,P937),0)</f>
        <v>1259399</v>
      </c>
      <c r="R937" s="7">
        <f>Table1[[#This Row],[Số còn phải thu ĐK]]+Table1[[#This Row],[Giá Trị HD sau CK]]-Table1[[#This Row],[Số tiền đã thu]]</f>
        <v>0</v>
      </c>
      <c r="S937" s="6">
        <f>IF(Table1[[#This Row],[Ngày hóa đơn]]&lt;&gt;"",Table1[[#This Row],[Ngày hóa đơn]],IF(Table1[[#This Row],[Ngày hạch toán]]&lt;&gt;"",Table1[[#This Row],[Ngày hạch toán]],""))</f>
        <v>46158</v>
      </c>
      <c r="T937" s="7"/>
      <c r="U937" s="6">
        <f>IF(Table1[[#This Row],[Ngày tính CN]]="","",S937+T937)</f>
        <v>46158</v>
      </c>
      <c r="V937" s="32">
        <f ca="1">IF(Table1[[#This Row],[Hạn thanh toán]]="","",IF((U937-NOW())&lt;0,0,(U937-NOW())))</f>
        <v>0</v>
      </c>
      <c r="W937" s="32"/>
      <c r="X937" s="32" t="str">
        <f ca="1">IF(OR(U937="",R937=0),"",IF((U937-NOW())&lt;0,-(U937-NOW()),0))</f>
        <v/>
      </c>
      <c r="Y937" s="2" t="str">
        <f>IF(R937=0,"Đã thanh toán",IF(X937="","",IF(X937&lt;=0,"Chưa đến hạn thanh toán",IF(X937&lt;=30,"Nợ quá hạn 30 ngày",IF(X937&lt;=60,"Nợ quá hạn từ 30 ngày đến 60 ngày",IF(X937&lt;=90,"Nợ quá hạn từ 60 ngày đến 90 ngày",IF(X937&lt;=120,"Nợ quá hạn từ 90 ngày đến 120 ngày","Nợ quá hạn hơn 120 ngày có khả năng mất thanh toán")))))))</f>
        <v>Đã thanh toán</v>
      </c>
      <c r="Z937" s="42">
        <f>IF(S937="","",S937)</f>
        <v>46158</v>
      </c>
      <c r="AA937" s="42">
        <f>IF(M937="","",M937)</f>
        <v>46197</v>
      </c>
      <c r="AD937" s="2" t="str">
        <f>VLOOKUP($A937,MA_KH!$A:$Q,MA_KH!O$1,0)</f>
        <v>MEGA</v>
      </c>
      <c r="AE937" s="2" t="str">
        <f>VLOOKUP($A937,MA_KH!$A:$Q,MA_KH!P$1,0)</f>
        <v>CÔNG TY TNHH MM MEGA MARKET (VIỆT NAM)</v>
      </c>
    </row>
    <row r="938" spans="1:31" ht="25.5" customHeight="1">
      <c r="A938" s="54" t="s">
        <v>16289</v>
      </c>
      <c r="B938" s="54" t="s">
        <v>296</v>
      </c>
      <c r="C938" s="55">
        <v>46156</v>
      </c>
      <c r="D938" s="54" t="s">
        <v>18319</v>
      </c>
      <c r="E938" s="55">
        <v>46158</v>
      </c>
      <c r="F938" s="54" t="s">
        <v>18320</v>
      </c>
      <c r="G938" s="54" t="s">
        <v>18321</v>
      </c>
      <c r="H938" s="67">
        <v>3731700</v>
      </c>
      <c r="I938" s="31">
        <v>0</v>
      </c>
      <c r="J938" s="31">
        <v>298536</v>
      </c>
      <c r="K938" s="31">
        <v>4030236</v>
      </c>
      <c r="L938" s="71" t="s">
        <v>17236</v>
      </c>
      <c r="M938" s="6">
        <v>46197</v>
      </c>
      <c r="N938" s="72"/>
      <c r="O938" s="32">
        <f>IF(Table1[[#This Row],[Phân loại]]="Tồn đầu kỳ",Table1[[#This Row],[Tổng giá trị]],0)</f>
        <v>0</v>
      </c>
      <c r="P938" s="7">
        <f>IF(Table1[[#This Row],[Số còn phải thu ĐK]]&lt;&gt;0,0,IF(Table1[[#This Row],[Phân loại]]="Bán hàng",Table1[[#This Row],[Tổng giá trị]],-Table1[[#This Row],[Tổng giá trị]]))</f>
        <v>4030236</v>
      </c>
      <c r="Q938" s="32">
        <f>IF(M938&lt;&gt;"",IF(O938&lt;&gt;0,O938,P938),0)</f>
        <v>4030236</v>
      </c>
      <c r="R938" s="7">
        <f>Table1[[#This Row],[Số còn phải thu ĐK]]+Table1[[#This Row],[Giá Trị HD sau CK]]-Table1[[#This Row],[Số tiền đã thu]]</f>
        <v>0</v>
      </c>
      <c r="S938" s="6">
        <f>IF(Table1[[#This Row],[Ngày hóa đơn]]&lt;&gt;"",Table1[[#This Row],[Ngày hóa đơn]],IF(Table1[[#This Row],[Ngày hạch toán]]&lt;&gt;"",Table1[[#This Row],[Ngày hạch toán]],""))</f>
        <v>46158</v>
      </c>
      <c r="T938" s="7"/>
      <c r="U938" s="6">
        <f>IF(Table1[[#This Row],[Ngày tính CN]]="","",S938+T938)</f>
        <v>46158</v>
      </c>
      <c r="V938" s="32">
        <f ca="1">IF(Table1[[#This Row],[Hạn thanh toán]]="","",IF((U938-NOW())&lt;0,0,(U938-NOW())))</f>
        <v>0</v>
      </c>
      <c r="W938" s="32"/>
      <c r="X938" s="32" t="str">
        <f ca="1">IF(OR(U938="",R938=0),"",IF((U938-NOW())&lt;0,-(U938-NOW()),0))</f>
        <v/>
      </c>
      <c r="Y938" s="2" t="str">
        <f>IF(R938=0,"Đã thanh toán",IF(X938="","",IF(X938&lt;=0,"Chưa đến hạn thanh toán",IF(X938&lt;=30,"Nợ quá hạn 30 ngày",IF(X938&lt;=60,"Nợ quá hạn từ 30 ngày đến 60 ngày",IF(X938&lt;=90,"Nợ quá hạn từ 60 ngày đến 90 ngày",IF(X938&lt;=120,"Nợ quá hạn từ 90 ngày đến 120 ngày","Nợ quá hạn hơn 120 ngày có khả năng mất thanh toán")))))))</f>
        <v>Đã thanh toán</v>
      </c>
      <c r="Z938" s="42">
        <f>IF(S938="","",S938)</f>
        <v>46158</v>
      </c>
      <c r="AA938" s="42">
        <f>IF(M938="","",M938)</f>
        <v>46197</v>
      </c>
      <c r="AD938" s="2" t="str">
        <f>VLOOKUP($A938,MA_KH!$A:$Q,MA_KH!O$1,0)</f>
        <v>MEGA</v>
      </c>
      <c r="AE938" s="2" t="str">
        <f>VLOOKUP($A938,MA_KH!$A:$Q,MA_KH!P$1,0)</f>
        <v>CÔNG TY TNHH MM MEGA MARKET (VIỆT NAM)</v>
      </c>
    </row>
    <row r="939" spans="1:31" ht="25.5" customHeight="1">
      <c r="A939" s="54" t="s">
        <v>16293</v>
      </c>
      <c r="B939" s="54" t="s">
        <v>386</v>
      </c>
      <c r="C939" s="55">
        <v>46156</v>
      </c>
      <c r="D939" s="54" t="s">
        <v>18322</v>
      </c>
      <c r="E939" s="55">
        <v>46170</v>
      </c>
      <c r="F939" s="54" t="s">
        <v>18323</v>
      </c>
      <c r="G939" s="54" t="s">
        <v>18324</v>
      </c>
      <c r="H939" s="67">
        <v>362500</v>
      </c>
      <c r="I939" s="31">
        <v>0</v>
      </c>
      <c r="J939" s="31">
        <v>29000</v>
      </c>
      <c r="K939" s="31">
        <v>391500</v>
      </c>
      <c r="L939" s="71" t="s">
        <v>17236</v>
      </c>
      <c r="M939" s="6">
        <v>46213</v>
      </c>
      <c r="N939" s="72"/>
      <c r="O939" s="32">
        <f>IF(Table1[[#This Row],[Phân loại]]="Tồn đầu kỳ",Table1[[#This Row],[Tổng giá trị]],0)</f>
        <v>0</v>
      </c>
      <c r="P939" s="7">
        <f>IF(Table1[[#This Row],[Số còn phải thu ĐK]]&lt;&gt;0,0,IF(Table1[[#This Row],[Phân loại]]="Bán hàng",Table1[[#This Row],[Tổng giá trị]],-Table1[[#This Row],[Tổng giá trị]]))</f>
        <v>391500</v>
      </c>
      <c r="Q939" s="32">
        <f>IF(M939&lt;&gt;"",IF(O939&lt;&gt;0,O939,P939),0)</f>
        <v>391500</v>
      </c>
      <c r="R939" s="7">
        <f>Table1[[#This Row],[Số còn phải thu ĐK]]+Table1[[#This Row],[Giá Trị HD sau CK]]-Table1[[#This Row],[Số tiền đã thu]]</f>
        <v>0</v>
      </c>
      <c r="S939" s="6">
        <f>IF(Table1[[#This Row],[Ngày hóa đơn]]&lt;&gt;"",Table1[[#This Row],[Ngày hóa đơn]],IF(Table1[[#This Row],[Ngày hạch toán]]&lt;&gt;"",Table1[[#This Row],[Ngày hạch toán]],""))</f>
        <v>46170</v>
      </c>
      <c r="T939" s="7"/>
      <c r="U939" s="6">
        <f>IF(Table1[[#This Row],[Ngày tính CN]]="","",S939+T939)</f>
        <v>46170</v>
      </c>
      <c r="V939" s="32">
        <f ca="1">IF(Table1[[#This Row],[Hạn thanh toán]]="","",IF((U939-NOW())&lt;0,0,(U939-NOW())))</f>
        <v>0</v>
      </c>
      <c r="W939" s="32"/>
      <c r="X939" s="32" t="str">
        <f ca="1">IF(OR(U939="",R939=0),"",IF((U939-NOW())&lt;0,-(U939-NOW()),0))</f>
        <v/>
      </c>
      <c r="Y939" s="2" t="str">
        <f>IF(R939=0,"Đã thanh toán",IF(X939="","",IF(X939&lt;=0,"Chưa đến hạn thanh toán",IF(X939&lt;=30,"Nợ quá hạn 30 ngày",IF(X939&lt;=60,"Nợ quá hạn từ 30 ngày đến 60 ngày",IF(X939&lt;=90,"Nợ quá hạn từ 60 ngày đến 90 ngày",IF(X939&lt;=120,"Nợ quá hạn từ 90 ngày đến 120 ngày","Nợ quá hạn hơn 120 ngày có khả năng mất thanh toán")))))))</f>
        <v>Đã thanh toán</v>
      </c>
      <c r="Z939" s="42">
        <f>IF(S939="","",S939)</f>
        <v>46170</v>
      </c>
      <c r="AA939" s="42">
        <f>IF(M939="","",M939)</f>
        <v>46213</v>
      </c>
      <c r="AD939" s="2" t="str">
        <f>VLOOKUP($A939,MA_KH!$A:$Q,MA_KH!O$1,0)</f>
        <v>MEGA</v>
      </c>
      <c r="AE939" s="2" t="str">
        <f>VLOOKUP($A939,MA_KH!$A:$Q,MA_KH!P$1,0)</f>
        <v>CÔNG TY TNHH MM MEGA MARKET (VIỆT NAM)</v>
      </c>
    </row>
    <row r="940" spans="1:31" ht="25.5" customHeight="1">
      <c r="A940" s="54" t="s">
        <v>16298</v>
      </c>
      <c r="B940" s="54" t="s">
        <v>7235</v>
      </c>
      <c r="C940" s="55">
        <v>46157</v>
      </c>
      <c r="D940" s="54" t="s">
        <v>18325</v>
      </c>
      <c r="E940" s="55">
        <v>46163</v>
      </c>
      <c r="F940" s="54" t="s">
        <v>18326</v>
      </c>
      <c r="G940" s="54" t="s">
        <v>18327</v>
      </c>
      <c r="H940" s="67">
        <v>13970530</v>
      </c>
      <c r="I940" s="31">
        <v>0</v>
      </c>
      <c r="J940" s="31">
        <v>1117642</v>
      </c>
      <c r="K940" s="31">
        <v>15088172</v>
      </c>
      <c r="L940" s="71" t="s">
        <v>17236</v>
      </c>
      <c r="M940" s="6">
        <v>46197</v>
      </c>
      <c r="N940" s="72"/>
      <c r="O940" s="32">
        <f>IF(Table1[[#This Row],[Phân loại]]="Tồn đầu kỳ",Table1[[#This Row],[Tổng giá trị]],0)</f>
        <v>0</v>
      </c>
      <c r="P940" s="7">
        <f>IF(Table1[[#This Row],[Số còn phải thu ĐK]]&lt;&gt;0,0,IF(Table1[[#This Row],[Phân loại]]="Bán hàng",Table1[[#This Row],[Tổng giá trị]],-Table1[[#This Row],[Tổng giá trị]]))</f>
        <v>15088172</v>
      </c>
      <c r="Q940" s="32">
        <f>IF(M940&lt;&gt;"",IF(O940&lt;&gt;0,O940,P940),0)</f>
        <v>15088172</v>
      </c>
      <c r="R940" s="7">
        <f>Table1[[#This Row],[Số còn phải thu ĐK]]+Table1[[#This Row],[Giá Trị HD sau CK]]-Table1[[#This Row],[Số tiền đã thu]]</f>
        <v>0</v>
      </c>
      <c r="S940" s="6">
        <f>IF(Table1[[#This Row],[Ngày hóa đơn]]&lt;&gt;"",Table1[[#This Row],[Ngày hóa đơn]],IF(Table1[[#This Row],[Ngày hạch toán]]&lt;&gt;"",Table1[[#This Row],[Ngày hạch toán]],""))</f>
        <v>46163</v>
      </c>
      <c r="T940" s="7"/>
      <c r="U940" s="6">
        <f>IF(Table1[[#This Row],[Ngày tính CN]]="","",S940+T940)</f>
        <v>46163</v>
      </c>
      <c r="V940" s="32">
        <f ca="1">IF(Table1[[#This Row],[Hạn thanh toán]]="","",IF((U940-NOW())&lt;0,0,(U940-NOW())))</f>
        <v>0</v>
      </c>
      <c r="W940" s="32"/>
      <c r="X940" s="32" t="str">
        <f ca="1">IF(OR(U940="",R940=0),"",IF((U940-NOW())&lt;0,-(U940-NOW()),0))</f>
        <v/>
      </c>
      <c r="Y940" s="2" t="str">
        <f>IF(R940=0,"Đã thanh toán",IF(X940="","",IF(X940&lt;=0,"Chưa đến hạn thanh toán",IF(X940&lt;=30,"Nợ quá hạn 30 ngày",IF(X940&lt;=60,"Nợ quá hạn từ 30 ngày đến 60 ngày",IF(X940&lt;=90,"Nợ quá hạn từ 60 ngày đến 90 ngày",IF(X940&lt;=120,"Nợ quá hạn từ 90 ngày đến 120 ngày","Nợ quá hạn hơn 120 ngày có khả năng mất thanh toán")))))))</f>
        <v>Đã thanh toán</v>
      </c>
      <c r="Z940" s="42">
        <f>IF(S940="","",S940)</f>
        <v>46163</v>
      </c>
      <c r="AA940" s="42">
        <f>IF(M940="","",M940)</f>
        <v>46197</v>
      </c>
      <c r="AD940" s="2" t="str">
        <f>VLOOKUP($A940,MA_KH!$A:$Q,MA_KH!O$1,0)</f>
        <v>MEGA</v>
      </c>
      <c r="AE940" s="2" t="str">
        <f>VLOOKUP($A940,MA_KH!$A:$Q,MA_KH!P$1,0)</f>
        <v>CÔNG TY TNHH MM MEGA MARKET (VIỆT NAM)</v>
      </c>
    </row>
    <row r="941" spans="1:31" ht="25.5" customHeight="1">
      <c r="A941" s="54" t="s">
        <v>16307</v>
      </c>
      <c r="B941" s="54" t="s">
        <v>202</v>
      </c>
      <c r="C941" s="55">
        <v>46157</v>
      </c>
      <c r="D941" s="54" t="s">
        <v>18484</v>
      </c>
      <c r="E941" s="55">
        <v>46157</v>
      </c>
      <c r="F941" s="84" t="s">
        <v>18104</v>
      </c>
      <c r="G941" s="54" t="s">
        <v>17174</v>
      </c>
      <c r="H941" s="67">
        <v>417206</v>
      </c>
      <c r="I941" s="57">
        <v>0</v>
      </c>
      <c r="J941" s="67">
        <v>33376</v>
      </c>
      <c r="K941" s="67">
        <v>450582</v>
      </c>
      <c r="L941" s="71" t="s">
        <v>17238</v>
      </c>
      <c r="M941" s="6">
        <v>46167</v>
      </c>
      <c r="N941" s="72"/>
      <c r="O941" s="32">
        <f>IF(Table1[[#This Row],[Phân loại]]="Tồn đầu kỳ",Table1[[#This Row],[Tổng giá trị]],0)</f>
        <v>0</v>
      </c>
      <c r="P941" s="7">
        <f>IF(Table1[[#This Row],[Số còn phải thu ĐK]]&lt;&gt;0,0,IF(Table1[[#This Row],[Phân loại]]="Bán hàng",Table1[[#This Row],[Tổng giá trị]],-Table1[[#This Row],[Tổng giá trị]]))</f>
        <v>-450582</v>
      </c>
      <c r="Q941" s="32">
        <f>IF(M941&lt;&gt;"",IF(O941&lt;&gt;0,O941,P941),0)</f>
        <v>-450582</v>
      </c>
      <c r="R941" s="7">
        <f>Table1[[#This Row],[Số còn phải thu ĐK]]+Table1[[#This Row],[Giá Trị HD sau CK]]-Table1[[#This Row],[Số tiền đã thu]]</f>
        <v>0</v>
      </c>
      <c r="S941" s="6">
        <f>IF(Table1[[#This Row],[Ngày hóa đơn]]&lt;&gt;"",Table1[[#This Row],[Ngày hóa đơn]],IF(Table1[[#This Row],[Ngày hạch toán]]&lt;&gt;"",Table1[[#This Row],[Ngày hạch toán]],""))</f>
        <v>46157</v>
      </c>
      <c r="T941" s="7"/>
      <c r="U941" s="6">
        <f>IF(Table1[[#This Row],[Ngày tính CN]]="","",S941+T941)</f>
        <v>46157</v>
      </c>
      <c r="V941" s="32">
        <f ca="1">IF(Table1[[#This Row],[Hạn thanh toán]]="","",IF((U941-NOW())&lt;0,0,(U941-NOW())))</f>
        <v>0</v>
      </c>
      <c r="W941" s="32"/>
      <c r="X941" s="32" t="str">
        <f ca="1">IF(OR(U941="",R941=0),"",IF((U941-NOW())&lt;0,-(U941-NOW()),0))</f>
        <v/>
      </c>
      <c r="Y941" s="2" t="str">
        <f>IF(R941=0,"Đã thanh toán",IF(X941="","",IF(X941&lt;=0,"Chưa đến hạn thanh toán",IF(X941&lt;=30,"Nợ quá hạn 30 ngày",IF(X941&lt;=60,"Nợ quá hạn từ 30 ngày đến 60 ngày",IF(X941&lt;=90,"Nợ quá hạn từ 60 ngày đến 90 ngày",IF(X941&lt;=120,"Nợ quá hạn từ 90 ngày đến 120 ngày","Nợ quá hạn hơn 120 ngày có khả năng mất thanh toán")))))))</f>
        <v>Đã thanh toán</v>
      </c>
      <c r="Z941" s="42">
        <f>IF(S941="","",S941)</f>
        <v>46157</v>
      </c>
      <c r="AA941" s="42">
        <f>IF(M941="","",M941)</f>
        <v>46167</v>
      </c>
      <c r="AD941" s="2" t="str">
        <f>VLOOKUP($A941,MA_KH!$A:$Q,MA_KH!O$1,0)</f>
        <v>MEGA</v>
      </c>
      <c r="AE941" s="2" t="str">
        <f>VLOOKUP($A941,MA_KH!$A:$Q,MA_KH!P$1,0)</f>
        <v>CÔNG TY TNHH MM MEGA MARKET (VIỆT NAM)</v>
      </c>
    </row>
    <row r="942" spans="1:31" ht="25.5" customHeight="1">
      <c r="A942" s="54" t="s">
        <v>16307</v>
      </c>
      <c r="B942" s="54" t="s">
        <v>202</v>
      </c>
      <c r="C942" s="55">
        <v>46157</v>
      </c>
      <c r="D942" s="54" t="s">
        <v>18485</v>
      </c>
      <c r="E942" s="55">
        <v>46157</v>
      </c>
      <c r="F942" s="84" t="s">
        <v>18883</v>
      </c>
      <c r="G942" s="54" t="s">
        <v>17174</v>
      </c>
      <c r="H942" s="67">
        <v>1459500</v>
      </c>
      <c r="I942" s="57">
        <v>0</v>
      </c>
      <c r="J942" s="67">
        <v>116760</v>
      </c>
      <c r="K942" s="67">
        <v>1576260</v>
      </c>
      <c r="L942" s="71" t="s">
        <v>17238</v>
      </c>
      <c r="M942" s="6">
        <v>46167</v>
      </c>
      <c r="N942" s="72"/>
      <c r="O942" s="32">
        <f>IF(Table1[[#This Row],[Phân loại]]="Tồn đầu kỳ",Table1[[#This Row],[Tổng giá trị]],0)</f>
        <v>0</v>
      </c>
      <c r="P942" s="7">
        <f>IF(Table1[[#This Row],[Số còn phải thu ĐK]]&lt;&gt;0,0,IF(Table1[[#This Row],[Phân loại]]="Bán hàng",Table1[[#This Row],[Tổng giá trị]],-Table1[[#This Row],[Tổng giá trị]]))</f>
        <v>-1576260</v>
      </c>
      <c r="Q942" s="32">
        <f>IF(M942&lt;&gt;"",IF(O942&lt;&gt;0,O942,P942),0)</f>
        <v>-1576260</v>
      </c>
      <c r="R942" s="7">
        <f>Table1[[#This Row],[Số còn phải thu ĐK]]+Table1[[#This Row],[Giá Trị HD sau CK]]-Table1[[#This Row],[Số tiền đã thu]]</f>
        <v>0</v>
      </c>
      <c r="S942" s="6">
        <f>IF(Table1[[#This Row],[Ngày hóa đơn]]&lt;&gt;"",Table1[[#This Row],[Ngày hóa đơn]],IF(Table1[[#This Row],[Ngày hạch toán]]&lt;&gt;"",Table1[[#This Row],[Ngày hạch toán]],""))</f>
        <v>46157</v>
      </c>
      <c r="T942" s="7"/>
      <c r="U942" s="6">
        <f>IF(Table1[[#This Row],[Ngày tính CN]]="","",S942+T942)</f>
        <v>46157</v>
      </c>
      <c r="V942" s="32">
        <f ca="1">IF(Table1[[#This Row],[Hạn thanh toán]]="","",IF((U942-NOW())&lt;0,0,(U942-NOW())))</f>
        <v>0</v>
      </c>
      <c r="W942" s="32"/>
      <c r="X942" s="32" t="str">
        <f ca="1">IF(OR(U942="",R942=0),"",IF((U942-NOW())&lt;0,-(U942-NOW()),0))</f>
        <v/>
      </c>
      <c r="Y942" s="2" t="str">
        <f>IF(R942=0,"Đã thanh toán",IF(X942="","",IF(X942&lt;=0,"Chưa đến hạn thanh toán",IF(X942&lt;=30,"Nợ quá hạn 30 ngày",IF(X942&lt;=60,"Nợ quá hạn từ 30 ngày đến 60 ngày",IF(X942&lt;=90,"Nợ quá hạn từ 60 ngày đến 90 ngày",IF(X942&lt;=120,"Nợ quá hạn từ 90 ngày đến 120 ngày","Nợ quá hạn hơn 120 ngày có khả năng mất thanh toán")))))))</f>
        <v>Đã thanh toán</v>
      </c>
      <c r="Z942" s="42">
        <f>IF(S942="","",S942)</f>
        <v>46157</v>
      </c>
      <c r="AA942" s="42">
        <f>IF(M942="","",M942)</f>
        <v>46167</v>
      </c>
      <c r="AD942" s="2" t="str">
        <f>VLOOKUP($A942,MA_KH!$A:$Q,MA_KH!O$1,0)</f>
        <v>MEGA</v>
      </c>
      <c r="AE942" s="2" t="str">
        <f>VLOOKUP($A942,MA_KH!$A:$Q,MA_KH!P$1,0)</f>
        <v>CÔNG TY TNHH MM MEGA MARKET (VIỆT NAM)</v>
      </c>
    </row>
    <row r="943" spans="1:31" ht="25.5" customHeight="1">
      <c r="A943" s="54" t="s">
        <v>16308</v>
      </c>
      <c r="B943" s="54" t="s">
        <v>194</v>
      </c>
      <c r="C943" s="55">
        <v>46157</v>
      </c>
      <c r="D943" s="54" t="s">
        <v>18486</v>
      </c>
      <c r="E943" s="55">
        <v>46157</v>
      </c>
      <c r="F943" s="84" t="s">
        <v>18880</v>
      </c>
      <c r="G943" s="54" t="s">
        <v>16886</v>
      </c>
      <c r="H943" s="67">
        <v>2471264</v>
      </c>
      <c r="I943" s="57">
        <v>0</v>
      </c>
      <c r="J943" s="67">
        <v>197701</v>
      </c>
      <c r="K943" s="67">
        <v>2668965</v>
      </c>
      <c r="L943" s="71" t="s">
        <v>17238</v>
      </c>
      <c r="M943" s="6">
        <v>46167</v>
      </c>
      <c r="N943" s="72"/>
      <c r="O943" s="32">
        <f>IF(Table1[[#This Row],[Phân loại]]="Tồn đầu kỳ",Table1[[#This Row],[Tổng giá trị]],0)</f>
        <v>0</v>
      </c>
      <c r="P943" s="7">
        <f>IF(Table1[[#This Row],[Số còn phải thu ĐK]]&lt;&gt;0,0,IF(Table1[[#This Row],[Phân loại]]="Bán hàng",Table1[[#This Row],[Tổng giá trị]],-Table1[[#This Row],[Tổng giá trị]]))</f>
        <v>-2668965</v>
      </c>
      <c r="Q943" s="32">
        <f>IF(M943&lt;&gt;"",IF(O943&lt;&gt;0,O943,P943),0)</f>
        <v>-2668965</v>
      </c>
      <c r="R943" s="7">
        <f>Table1[[#This Row],[Số còn phải thu ĐK]]+Table1[[#This Row],[Giá Trị HD sau CK]]-Table1[[#This Row],[Số tiền đã thu]]</f>
        <v>0</v>
      </c>
      <c r="S943" s="6">
        <f>IF(Table1[[#This Row],[Ngày hóa đơn]]&lt;&gt;"",Table1[[#This Row],[Ngày hóa đơn]],IF(Table1[[#This Row],[Ngày hạch toán]]&lt;&gt;"",Table1[[#This Row],[Ngày hạch toán]],""))</f>
        <v>46157</v>
      </c>
      <c r="T943" s="7"/>
      <c r="U943" s="6">
        <f>IF(Table1[[#This Row],[Ngày tính CN]]="","",S943+T943)</f>
        <v>46157</v>
      </c>
      <c r="V943" s="32">
        <f ca="1">IF(Table1[[#This Row],[Hạn thanh toán]]="","",IF((U943-NOW())&lt;0,0,(U943-NOW())))</f>
        <v>0</v>
      </c>
      <c r="W943" s="32"/>
      <c r="X943" s="32" t="str">
        <f ca="1">IF(OR(U943="",R943=0),"",IF((U943-NOW())&lt;0,-(U943-NOW()),0))</f>
        <v/>
      </c>
      <c r="Y943" s="2" t="str">
        <f>IF(R943=0,"Đã thanh toán",IF(X943="","",IF(X943&lt;=0,"Chưa đến hạn thanh toán",IF(X943&lt;=30,"Nợ quá hạn 30 ngày",IF(X943&lt;=60,"Nợ quá hạn từ 30 ngày đến 60 ngày",IF(X943&lt;=90,"Nợ quá hạn từ 60 ngày đến 90 ngày",IF(X943&lt;=120,"Nợ quá hạn từ 90 ngày đến 120 ngày","Nợ quá hạn hơn 120 ngày có khả năng mất thanh toán")))))))</f>
        <v>Đã thanh toán</v>
      </c>
      <c r="Z943" s="42">
        <f>IF(S943="","",S943)</f>
        <v>46157</v>
      </c>
      <c r="AA943" s="42">
        <f>IF(M943="","",M943)</f>
        <v>46167</v>
      </c>
      <c r="AD943" s="2" t="str">
        <f>VLOOKUP($A943,MA_KH!$A:$Q,MA_KH!O$1,0)</f>
        <v>MEGA</v>
      </c>
      <c r="AE943" s="2" t="str">
        <f>VLOOKUP($A943,MA_KH!$A:$Q,MA_KH!P$1,0)</f>
        <v>CÔNG TY TNHH MM MEGA MARKET (VIỆT NAM)</v>
      </c>
    </row>
    <row r="944" spans="1:31" ht="25.5" customHeight="1">
      <c r="A944" s="54" t="s">
        <v>16295</v>
      </c>
      <c r="B944" s="54" t="s">
        <v>198</v>
      </c>
      <c r="C944" s="55">
        <v>46157</v>
      </c>
      <c r="D944" s="54" t="s">
        <v>18487</v>
      </c>
      <c r="E944" s="55">
        <v>46157</v>
      </c>
      <c r="F944" s="84" t="s">
        <v>18881</v>
      </c>
      <c r="G944" s="54" t="s">
        <v>16990</v>
      </c>
      <c r="H944" s="67">
        <v>361001</v>
      </c>
      <c r="I944" s="57">
        <v>0</v>
      </c>
      <c r="J944" s="67">
        <v>28880</v>
      </c>
      <c r="K944" s="67">
        <v>389881</v>
      </c>
      <c r="L944" s="71" t="s">
        <v>17238</v>
      </c>
      <c r="M944" s="6">
        <v>46167</v>
      </c>
      <c r="N944" s="72"/>
      <c r="O944" s="32">
        <f>IF(Table1[[#This Row],[Phân loại]]="Tồn đầu kỳ",Table1[[#This Row],[Tổng giá trị]],0)</f>
        <v>0</v>
      </c>
      <c r="P944" s="7">
        <f>IF(Table1[[#This Row],[Số còn phải thu ĐK]]&lt;&gt;0,0,IF(Table1[[#This Row],[Phân loại]]="Bán hàng",Table1[[#This Row],[Tổng giá trị]],-Table1[[#This Row],[Tổng giá trị]]))</f>
        <v>-389881</v>
      </c>
      <c r="Q944" s="32">
        <f>IF(M944&lt;&gt;"",IF(O944&lt;&gt;0,O944,P944),0)</f>
        <v>-389881</v>
      </c>
      <c r="R944" s="7">
        <f>Table1[[#This Row],[Số còn phải thu ĐK]]+Table1[[#This Row],[Giá Trị HD sau CK]]-Table1[[#This Row],[Số tiền đã thu]]</f>
        <v>0</v>
      </c>
      <c r="S944" s="6">
        <f>IF(Table1[[#This Row],[Ngày hóa đơn]]&lt;&gt;"",Table1[[#This Row],[Ngày hóa đơn]],IF(Table1[[#This Row],[Ngày hạch toán]]&lt;&gt;"",Table1[[#This Row],[Ngày hạch toán]],""))</f>
        <v>46157</v>
      </c>
      <c r="T944" s="7"/>
      <c r="U944" s="6">
        <f>IF(Table1[[#This Row],[Ngày tính CN]]="","",S944+T944)</f>
        <v>46157</v>
      </c>
      <c r="V944" s="32">
        <f ca="1">IF(Table1[[#This Row],[Hạn thanh toán]]="","",IF((U944-NOW())&lt;0,0,(U944-NOW())))</f>
        <v>0</v>
      </c>
      <c r="W944" s="32"/>
      <c r="X944" s="32" t="str">
        <f ca="1">IF(OR(U944="",R944=0),"",IF((U944-NOW())&lt;0,-(U944-NOW()),0))</f>
        <v/>
      </c>
      <c r="Y944" s="2" t="str">
        <f>IF(R944=0,"Đã thanh toán",IF(X944="","",IF(X944&lt;=0,"Chưa đến hạn thanh toán",IF(X944&lt;=30,"Nợ quá hạn 30 ngày",IF(X944&lt;=60,"Nợ quá hạn từ 30 ngày đến 60 ngày",IF(X944&lt;=90,"Nợ quá hạn từ 60 ngày đến 90 ngày",IF(X944&lt;=120,"Nợ quá hạn từ 90 ngày đến 120 ngày","Nợ quá hạn hơn 120 ngày có khả năng mất thanh toán")))))))</f>
        <v>Đã thanh toán</v>
      </c>
      <c r="Z944" s="42">
        <f>IF(S944="","",S944)</f>
        <v>46157</v>
      </c>
      <c r="AA944" s="42">
        <f>IF(M944="","",M944)</f>
        <v>46167</v>
      </c>
      <c r="AD944" s="2" t="str">
        <f>VLOOKUP($A944,MA_KH!$A:$Q,MA_KH!O$1,0)</f>
        <v>MEGA</v>
      </c>
      <c r="AE944" s="2" t="str">
        <f>VLOOKUP($A944,MA_KH!$A:$Q,MA_KH!P$1,0)</f>
        <v>CÔNG TY TNHH MM MEGA MARKET (VIỆT NAM)</v>
      </c>
    </row>
    <row r="945" spans="1:31" ht="25.5" customHeight="1">
      <c r="A945" s="54" t="s">
        <v>16299</v>
      </c>
      <c r="B945" s="54" t="s">
        <v>190</v>
      </c>
      <c r="C945" s="55">
        <v>46157</v>
      </c>
      <c r="D945" s="54" t="s">
        <v>18488</v>
      </c>
      <c r="E945" s="55">
        <v>46157</v>
      </c>
      <c r="F945" s="84" t="s">
        <v>18886</v>
      </c>
      <c r="G945" s="54" t="s">
        <v>18473</v>
      </c>
      <c r="H945" s="67">
        <v>1104804</v>
      </c>
      <c r="I945" s="57">
        <v>0</v>
      </c>
      <c r="J945" s="67">
        <v>88384</v>
      </c>
      <c r="K945" s="67">
        <v>1193188</v>
      </c>
      <c r="L945" s="71" t="s">
        <v>17238</v>
      </c>
      <c r="M945" s="6">
        <v>46167</v>
      </c>
      <c r="N945" s="72"/>
      <c r="O945" s="32">
        <f>IF(Table1[[#This Row],[Phân loại]]="Tồn đầu kỳ",Table1[[#This Row],[Tổng giá trị]],0)</f>
        <v>0</v>
      </c>
      <c r="P945" s="7">
        <f>IF(Table1[[#This Row],[Số còn phải thu ĐK]]&lt;&gt;0,0,IF(Table1[[#This Row],[Phân loại]]="Bán hàng",Table1[[#This Row],[Tổng giá trị]],-Table1[[#This Row],[Tổng giá trị]]))</f>
        <v>-1193188</v>
      </c>
      <c r="Q945" s="32">
        <f>IF(M945&lt;&gt;"",IF(O945&lt;&gt;0,O945,P945),0)</f>
        <v>-1193188</v>
      </c>
      <c r="R945" s="7">
        <f>Table1[[#This Row],[Số còn phải thu ĐK]]+Table1[[#This Row],[Giá Trị HD sau CK]]-Table1[[#This Row],[Số tiền đã thu]]</f>
        <v>0</v>
      </c>
      <c r="S945" s="6">
        <f>IF(Table1[[#This Row],[Ngày hóa đơn]]&lt;&gt;"",Table1[[#This Row],[Ngày hóa đơn]],IF(Table1[[#This Row],[Ngày hạch toán]]&lt;&gt;"",Table1[[#This Row],[Ngày hạch toán]],""))</f>
        <v>46157</v>
      </c>
      <c r="T945" s="7"/>
      <c r="U945" s="6">
        <f>IF(Table1[[#This Row],[Ngày tính CN]]="","",S945+T945)</f>
        <v>46157</v>
      </c>
      <c r="V945" s="32">
        <f ca="1">IF(Table1[[#This Row],[Hạn thanh toán]]="","",IF((U945-NOW())&lt;0,0,(U945-NOW())))</f>
        <v>0</v>
      </c>
      <c r="W945" s="32"/>
      <c r="X945" s="32" t="str">
        <f ca="1">IF(OR(U945="",R945=0),"",IF((U945-NOW())&lt;0,-(U945-NOW()),0))</f>
        <v/>
      </c>
      <c r="Y945" s="2" t="str">
        <f>IF(R945=0,"Đã thanh toán",IF(X945="","",IF(X945&lt;=0,"Chưa đến hạn thanh toán",IF(X945&lt;=30,"Nợ quá hạn 30 ngày",IF(X945&lt;=60,"Nợ quá hạn từ 30 ngày đến 60 ngày",IF(X945&lt;=90,"Nợ quá hạn từ 60 ngày đến 90 ngày",IF(X945&lt;=120,"Nợ quá hạn từ 90 ngày đến 120 ngày","Nợ quá hạn hơn 120 ngày có khả năng mất thanh toán")))))))</f>
        <v>Đã thanh toán</v>
      </c>
      <c r="Z945" s="42">
        <f>IF(S945="","",S945)</f>
        <v>46157</v>
      </c>
      <c r="AA945" s="42">
        <f>IF(M945="","",M945)</f>
        <v>46167</v>
      </c>
      <c r="AD945" s="2" t="str">
        <f>VLOOKUP($A945,MA_KH!$A:$Q,MA_KH!O$1,0)</f>
        <v>MEGA</v>
      </c>
      <c r="AE945" s="2" t="str">
        <f>VLOOKUP($A945,MA_KH!$A:$Q,MA_KH!P$1,0)</f>
        <v>CÔNG TY TNHH MM MEGA MARKET (VIỆT NAM)</v>
      </c>
    </row>
    <row r="946" spans="1:31" ht="25.5" customHeight="1">
      <c r="A946" s="54" t="s">
        <v>16303</v>
      </c>
      <c r="B946" s="54" t="s">
        <v>102</v>
      </c>
      <c r="C946" s="55">
        <v>46157</v>
      </c>
      <c r="D946" s="54" t="s">
        <v>18489</v>
      </c>
      <c r="E946" s="55">
        <v>46157</v>
      </c>
      <c r="F946" s="84" t="s">
        <v>18884</v>
      </c>
      <c r="G946" s="54" t="s">
        <v>18490</v>
      </c>
      <c r="H946" s="67">
        <v>500000</v>
      </c>
      <c r="I946" s="57">
        <v>0</v>
      </c>
      <c r="J946" s="67">
        <v>40000</v>
      </c>
      <c r="K946" s="67">
        <v>540000</v>
      </c>
      <c r="L946" s="71" t="s">
        <v>17238</v>
      </c>
      <c r="M946" s="6">
        <v>46167</v>
      </c>
      <c r="N946" s="72"/>
      <c r="O946" s="32">
        <f>IF(Table1[[#This Row],[Phân loại]]="Tồn đầu kỳ",Table1[[#This Row],[Tổng giá trị]],0)</f>
        <v>0</v>
      </c>
      <c r="P946" s="7">
        <f>IF(Table1[[#This Row],[Số còn phải thu ĐK]]&lt;&gt;0,0,IF(Table1[[#This Row],[Phân loại]]="Bán hàng",Table1[[#This Row],[Tổng giá trị]],-Table1[[#This Row],[Tổng giá trị]]))</f>
        <v>-540000</v>
      </c>
      <c r="Q946" s="32">
        <f>IF(M946&lt;&gt;"",IF(O946&lt;&gt;0,O946,P946),0)</f>
        <v>-540000</v>
      </c>
      <c r="R946" s="7">
        <f>Table1[[#This Row],[Số còn phải thu ĐK]]+Table1[[#This Row],[Giá Trị HD sau CK]]-Table1[[#This Row],[Số tiền đã thu]]</f>
        <v>0</v>
      </c>
      <c r="S946" s="6">
        <f>IF(Table1[[#This Row],[Ngày hóa đơn]]&lt;&gt;"",Table1[[#This Row],[Ngày hóa đơn]],IF(Table1[[#This Row],[Ngày hạch toán]]&lt;&gt;"",Table1[[#This Row],[Ngày hạch toán]],""))</f>
        <v>46157</v>
      </c>
      <c r="T946" s="7"/>
      <c r="U946" s="6">
        <f>IF(Table1[[#This Row],[Ngày tính CN]]="","",S946+T946)</f>
        <v>46157</v>
      </c>
      <c r="V946" s="32">
        <f ca="1">IF(Table1[[#This Row],[Hạn thanh toán]]="","",IF((U946-NOW())&lt;0,0,(U946-NOW())))</f>
        <v>0</v>
      </c>
      <c r="W946" s="32"/>
      <c r="X946" s="32" t="str">
        <f ca="1">IF(OR(U946="",R946=0),"",IF((U946-NOW())&lt;0,-(U946-NOW()),0))</f>
        <v/>
      </c>
      <c r="Y946" s="2" t="str">
        <f>IF(R946=0,"Đã thanh toán",IF(X946="","",IF(X946&lt;=0,"Chưa đến hạn thanh toán",IF(X946&lt;=30,"Nợ quá hạn 30 ngày",IF(X946&lt;=60,"Nợ quá hạn từ 30 ngày đến 60 ngày",IF(X946&lt;=90,"Nợ quá hạn từ 60 ngày đến 90 ngày",IF(X946&lt;=120,"Nợ quá hạn từ 90 ngày đến 120 ngày","Nợ quá hạn hơn 120 ngày có khả năng mất thanh toán")))))))</f>
        <v>Đã thanh toán</v>
      </c>
      <c r="Z946" s="42">
        <f>IF(S946="","",S946)</f>
        <v>46157</v>
      </c>
      <c r="AA946" s="42">
        <f>IF(M946="","",M946)</f>
        <v>46167</v>
      </c>
      <c r="AD946" s="2" t="str">
        <f>VLOOKUP($A946,MA_KH!$A:$Q,MA_KH!O$1,0)</f>
        <v>MEGA</v>
      </c>
      <c r="AE946" s="2" t="str">
        <f>VLOOKUP($A946,MA_KH!$A:$Q,MA_KH!P$1,0)</f>
        <v>CÔNG TY TNHH MM MEGA MARKET (VIỆT NAM)</v>
      </c>
    </row>
    <row r="947" spans="1:31" ht="25.5" customHeight="1">
      <c r="A947" s="54" t="s">
        <v>16291</v>
      </c>
      <c r="B947" s="54" t="s">
        <v>200</v>
      </c>
      <c r="C947" s="55">
        <v>46160</v>
      </c>
      <c r="D947" s="54" t="s">
        <v>18328</v>
      </c>
      <c r="E947" s="55">
        <v>46163</v>
      </c>
      <c r="F947" s="54" t="s">
        <v>18329</v>
      </c>
      <c r="G947" s="54" t="s">
        <v>18330</v>
      </c>
      <c r="H947" s="67">
        <v>7749835</v>
      </c>
      <c r="I947" s="31">
        <v>0</v>
      </c>
      <c r="J947" s="31">
        <v>619987</v>
      </c>
      <c r="K947" s="31">
        <v>8369822</v>
      </c>
      <c r="L947" s="71" t="s">
        <v>17236</v>
      </c>
      <c r="M947" s="6">
        <v>46197</v>
      </c>
      <c r="N947" s="72"/>
      <c r="O947" s="32">
        <f>IF(Table1[[#This Row],[Phân loại]]="Tồn đầu kỳ",Table1[[#This Row],[Tổng giá trị]],0)</f>
        <v>0</v>
      </c>
      <c r="P947" s="7">
        <f>IF(Table1[[#This Row],[Số còn phải thu ĐK]]&lt;&gt;0,0,IF(Table1[[#This Row],[Phân loại]]="Bán hàng",Table1[[#This Row],[Tổng giá trị]],-Table1[[#This Row],[Tổng giá trị]]))</f>
        <v>8369822</v>
      </c>
      <c r="Q947" s="32">
        <f>IF(M947&lt;&gt;"",IF(O947&lt;&gt;0,O947,P947),0)</f>
        <v>8369822</v>
      </c>
      <c r="R947" s="7">
        <f>Table1[[#This Row],[Số còn phải thu ĐK]]+Table1[[#This Row],[Giá Trị HD sau CK]]-Table1[[#This Row],[Số tiền đã thu]]</f>
        <v>0</v>
      </c>
      <c r="S947" s="6">
        <f>IF(Table1[[#This Row],[Ngày hóa đơn]]&lt;&gt;"",Table1[[#This Row],[Ngày hóa đơn]],IF(Table1[[#This Row],[Ngày hạch toán]]&lt;&gt;"",Table1[[#This Row],[Ngày hạch toán]],""))</f>
        <v>46163</v>
      </c>
      <c r="T947" s="7"/>
      <c r="U947" s="6">
        <f>IF(Table1[[#This Row],[Ngày tính CN]]="","",S947+T947)</f>
        <v>46163</v>
      </c>
      <c r="V947" s="32">
        <f ca="1">IF(Table1[[#This Row],[Hạn thanh toán]]="","",IF((U947-NOW())&lt;0,0,(U947-NOW())))</f>
        <v>0</v>
      </c>
      <c r="W947" s="32"/>
      <c r="X947" s="32" t="str">
        <f ca="1">IF(OR(U947="",R947=0),"",IF((U947-NOW())&lt;0,-(U947-NOW()),0))</f>
        <v/>
      </c>
      <c r="Y947" s="2" t="str">
        <f>IF(R947=0,"Đã thanh toán",IF(X947="","",IF(X947&lt;=0,"Chưa đến hạn thanh toán",IF(X947&lt;=30,"Nợ quá hạn 30 ngày",IF(X947&lt;=60,"Nợ quá hạn từ 30 ngày đến 60 ngày",IF(X947&lt;=90,"Nợ quá hạn từ 60 ngày đến 90 ngày",IF(X947&lt;=120,"Nợ quá hạn từ 90 ngày đến 120 ngày","Nợ quá hạn hơn 120 ngày có khả năng mất thanh toán")))))))</f>
        <v>Đã thanh toán</v>
      </c>
      <c r="Z947" s="42">
        <f>IF(S947="","",S947)</f>
        <v>46163</v>
      </c>
      <c r="AA947" s="42">
        <f>IF(M947="","",M947)</f>
        <v>46197</v>
      </c>
      <c r="AD947" s="2" t="str">
        <f>VLOOKUP($A947,MA_KH!$A:$Q,MA_KH!O$1,0)</f>
        <v>MEGA</v>
      </c>
      <c r="AE947" s="2" t="str">
        <f>VLOOKUP($A947,MA_KH!$A:$Q,MA_KH!P$1,0)</f>
        <v>CÔNG TY TNHH MM MEGA MARKET (VIỆT NAM)</v>
      </c>
    </row>
    <row r="948" spans="1:31" ht="25.5" customHeight="1">
      <c r="A948" s="54" t="s">
        <v>16295</v>
      </c>
      <c r="B948" s="54" t="s">
        <v>198</v>
      </c>
      <c r="C948" s="55">
        <v>46160</v>
      </c>
      <c r="D948" s="54" t="s">
        <v>18331</v>
      </c>
      <c r="E948" s="55">
        <v>46163</v>
      </c>
      <c r="F948" s="54" t="s">
        <v>18332</v>
      </c>
      <c r="G948" s="54" t="s">
        <v>18333</v>
      </c>
      <c r="H948" s="67">
        <v>1615480</v>
      </c>
      <c r="I948" s="31">
        <v>0</v>
      </c>
      <c r="J948" s="31">
        <v>129238</v>
      </c>
      <c r="K948" s="31">
        <v>1744718</v>
      </c>
      <c r="L948" s="71" t="s">
        <v>17236</v>
      </c>
      <c r="M948" s="6">
        <v>46197</v>
      </c>
      <c r="N948" s="72"/>
      <c r="O948" s="32">
        <f>IF(Table1[[#This Row],[Phân loại]]="Tồn đầu kỳ",Table1[[#This Row],[Tổng giá trị]],0)</f>
        <v>0</v>
      </c>
      <c r="P948" s="7">
        <f>IF(Table1[[#This Row],[Số còn phải thu ĐK]]&lt;&gt;0,0,IF(Table1[[#This Row],[Phân loại]]="Bán hàng",Table1[[#This Row],[Tổng giá trị]],-Table1[[#This Row],[Tổng giá trị]]))</f>
        <v>1744718</v>
      </c>
      <c r="Q948" s="32">
        <f>IF(M948&lt;&gt;"",IF(O948&lt;&gt;0,O948,P948),0)</f>
        <v>1744718</v>
      </c>
      <c r="R948" s="7">
        <f>Table1[[#This Row],[Số còn phải thu ĐK]]+Table1[[#This Row],[Giá Trị HD sau CK]]-Table1[[#This Row],[Số tiền đã thu]]</f>
        <v>0</v>
      </c>
      <c r="S948" s="6">
        <f>IF(Table1[[#This Row],[Ngày hóa đơn]]&lt;&gt;"",Table1[[#This Row],[Ngày hóa đơn]],IF(Table1[[#This Row],[Ngày hạch toán]]&lt;&gt;"",Table1[[#This Row],[Ngày hạch toán]],""))</f>
        <v>46163</v>
      </c>
      <c r="T948" s="7"/>
      <c r="U948" s="6">
        <f>IF(Table1[[#This Row],[Ngày tính CN]]="","",S948+T948)</f>
        <v>46163</v>
      </c>
      <c r="V948" s="32">
        <f ca="1">IF(Table1[[#This Row],[Hạn thanh toán]]="","",IF((U948-NOW())&lt;0,0,(U948-NOW())))</f>
        <v>0</v>
      </c>
      <c r="W948" s="32"/>
      <c r="X948" s="32" t="str">
        <f ca="1">IF(OR(U948="",R948=0),"",IF((U948-NOW())&lt;0,-(U948-NOW()),0))</f>
        <v/>
      </c>
      <c r="Y948" s="2" t="str">
        <f>IF(R948=0,"Đã thanh toán",IF(X948="","",IF(X948&lt;=0,"Chưa đến hạn thanh toán",IF(X948&lt;=30,"Nợ quá hạn 30 ngày",IF(X948&lt;=60,"Nợ quá hạn từ 30 ngày đến 60 ngày",IF(X948&lt;=90,"Nợ quá hạn từ 60 ngày đến 90 ngày",IF(X948&lt;=120,"Nợ quá hạn từ 90 ngày đến 120 ngày","Nợ quá hạn hơn 120 ngày có khả năng mất thanh toán")))))))</f>
        <v>Đã thanh toán</v>
      </c>
      <c r="Z948" s="42">
        <f>IF(S948="","",S948)</f>
        <v>46163</v>
      </c>
      <c r="AA948" s="42">
        <f>IF(M948="","",M948)</f>
        <v>46197</v>
      </c>
      <c r="AD948" s="2" t="str">
        <f>VLOOKUP($A948,MA_KH!$A:$Q,MA_KH!O$1,0)</f>
        <v>MEGA</v>
      </c>
      <c r="AE948" s="2" t="str">
        <f>VLOOKUP($A948,MA_KH!$A:$Q,MA_KH!P$1,0)</f>
        <v>CÔNG TY TNHH MM MEGA MARKET (VIỆT NAM)</v>
      </c>
    </row>
    <row r="949" spans="1:31" ht="25.5" customHeight="1">
      <c r="A949" s="54" t="s">
        <v>16308</v>
      </c>
      <c r="B949" s="54" t="s">
        <v>194</v>
      </c>
      <c r="C949" s="55">
        <v>46160</v>
      </c>
      <c r="D949" s="54" t="s">
        <v>18334</v>
      </c>
      <c r="E949" s="55">
        <v>46163</v>
      </c>
      <c r="F949" s="54" t="s">
        <v>18335</v>
      </c>
      <c r="G949" s="54" t="s">
        <v>18336</v>
      </c>
      <c r="H949" s="67">
        <v>15960620</v>
      </c>
      <c r="I949" s="31">
        <v>0</v>
      </c>
      <c r="J949" s="31">
        <v>1276850</v>
      </c>
      <c r="K949" s="31">
        <v>17237470</v>
      </c>
      <c r="L949" s="71" t="s">
        <v>17236</v>
      </c>
      <c r="M949" s="6">
        <v>46197</v>
      </c>
      <c r="N949" s="72"/>
      <c r="O949" s="32">
        <f>IF(Table1[[#This Row],[Phân loại]]="Tồn đầu kỳ",Table1[[#This Row],[Tổng giá trị]],0)</f>
        <v>0</v>
      </c>
      <c r="P949" s="7">
        <f>IF(Table1[[#This Row],[Số còn phải thu ĐK]]&lt;&gt;0,0,IF(Table1[[#This Row],[Phân loại]]="Bán hàng",Table1[[#This Row],[Tổng giá trị]],-Table1[[#This Row],[Tổng giá trị]]))</f>
        <v>17237470</v>
      </c>
      <c r="Q949" s="32">
        <f>IF(M949&lt;&gt;"",IF(O949&lt;&gt;0,O949,P949),0)</f>
        <v>17237470</v>
      </c>
      <c r="R949" s="7">
        <f>Table1[[#This Row],[Số còn phải thu ĐK]]+Table1[[#This Row],[Giá Trị HD sau CK]]-Table1[[#This Row],[Số tiền đã thu]]</f>
        <v>0</v>
      </c>
      <c r="S949" s="6">
        <f>IF(Table1[[#This Row],[Ngày hóa đơn]]&lt;&gt;"",Table1[[#This Row],[Ngày hóa đơn]],IF(Table1[[#This Row],[Ngày hạch toán]]&lt;&gt;"",Table1[[#This Row],[Ngày hạch toán]],""))</f>
        <v>46163</v>
      </c>
      <c r="T949" s="7"/>
      <c r="U949" s="6">
        <f>IF(Table1[[#This Row],[Ngày tính CN]]="","",S949+T949)</f>
        <v>46163</v>
      </c>
      <c r="V949" s="32">
        <f ca="1">IF(Table1[[#This Row],[Hạn thanh toán]]="","",IF((U949-NOW())&lt;0,0,(U949-NOW())))</f>
        <v>0</v>
      </c>
      <c r="W949" s="32"/>
      <c r="X949" s="32" t="str">
        <f ca="1">IF(OR(U949="",R949=0),"",IF((U949-NOW())&lt;0,-(U949-NOW()),0))</f>
        <v/>
      </c>
      <c r="Y949" s="2" t="str">
        <f>IF(R949=0,"Đã thanh toán",IF(X949="","",IF(X949&lt;=0,"Chưa đến hạn thanh toán",IF(X949&lt;=30,"Nợ quá hạn 30 ngày",IF(X949&lt;=60,"Nợ quá hạn từ 30 ngày đến 60 ngày",IF(X949&lt;=90,"Nợ quá hạn từ 60 ngày đến 90 ngày",IF(X949&lt;=120,"Nợ quá hạn từ 90 ngày đến 120 ngày","Nợ quá hạn hơn 120 ngày có khả năng mất thanh toán")))))))</f>
        <v>Đã thanh toán</v>
      </c>
      <c r="Z949" s="42">
        <f>IF(S949="","",S949)</f>
        <v>46163</v>
      </c>
      <c r="AA949" s="42">
        <f>IF(M949="","",M949)</f>
        <v>46197</v>
      </c>
      <c r="AD949" s="2" t="str">
        <f>VLOOKUP($A949,MA_KH!$A:$Q,MA_KH!O$1,0)</f>
        <v>MEGA</v>
      </c>
      <c r="AE949" s="2" t="str">
        <f>VLOOKUP($A949,MA_KH!$A:$Q,MA_KH!P$1,0)</f>
        <v>CÔNG TY TNHH MM MEGA MARKET (VIỆT NAM)</v>
      </c>
    </row>
    <row r="950" spans="1:31" ht="25.5" customHeight="1">
      <c r="A950" s="54" t="s">
        <v>16308</v>
      </c>
      <c r="B950" s="54" t="s">
        <v>194</v>
      </c>
      <c r="C950" s="55">
        <v>46160</v>
      </c>
      <c r="D950" s="54" t="s">
        <v>18337</v>
      </c>
      <c r="E950" s="55">
        <v>46163</v>
      </c>
      <c r="F950" s="54" t="s">
        <v>18338</v>
      </c>
      <c r="G950" s="54" t="s">
        <v>18339</v>
      </c>
      <c r="H950" s="67">
        <v>1331713</v>
      </c>
      <c r="I950" s="31">
        <v>0</v>
      </c>
      <c r="J950" s="31">
        <v>106537</v>
      </c>
      <c r="K950" s="31">
        <v>1438250</v>
      </c>
      <c r="L950" s="71" t="s">
        <v>17236</v>
      </c>
      <c r="M950" s="6">
        <v>46197</v>
      </c>
      <c r="N950" s="72"/>
      <c r="O950" s="32">
        <f>IF(Table1[[#This Row],[Phân loại]]="Tồn đầu kỳ",Table1[[#This Row],[Tổng giá trị]],0)</f>
        <v>0</v>
      </c>
      <c r="P950" s="7">
        <f>IF(Table1[[#This Row],[Số còn phải thu ĐK]]&lt;&gt;0,0,IF(Table1[[#This Row],[Phân loại]]="Bán hàng",Table1[[#This Row],[Tổng giá trị]],-Table1[[#This Row],[Tổng giá trị]]))</f>
        <v>1438250</v>
      </c>
      <c r="Q950" s="32">
        <f>IF(M950&lt;&gt;"",IF(O950&lt;&gt;0,O950,P950),0)</f>
        <v>1438250</v>
      </c>
      <c r="R950" s="7">
        <f>Table1[[#This Row],[Số còn phải thu ĐK]]+Table1[[#This Row],[Giá Trị HD sau CK]]-Table1[[#This Row],[Số tiền đã thu]]</f>
        <v>0</v>
      </c>
      <c r="S950" s="6">
        <f>IF(Table1[[#This Row],[Ngày hóa đơn]]&lt;&gt;"",Table1[[#This Row],[Ngày hóa đơn]],IF(Table1[[#This Row],[Ngày hạch toán]]&lt;&gt;"",Table1[[#This Row],[Ngày hạch toán]],""))</f>
        <v>46163</v>
      </c>
      <c r="T950" s="7"/>
      <c r="U950" s="6">
        <f>IF(Table1[[#This Row],[Ngày tính CN]]="","",S950+T950)</f>
        <v>46163</v>
      </c>
      <c r="V950" s="32">
        <f ca="1">IF(Table1[[#This Row],[Hạn thanh toán]]="","",IF((U950-NOW())&lt;0,0,(U950-NOW())))</f>
        <v>0</v>
      </c>
      <c r="W950" s="32"/>
      <c r="X950" s="32" t="str">
        <f ca="1">IF(OR(U950="",R950=0),"",IF((U950-NOW())&lt;0,-(U950-NOW()),0))</f>
        <v/>
      </c>
      <c r="Y950" s="2" t="str">
        <f>IF(R950=0,"Đã thanh toán",IF(X950="","",IF(X950&lt;=0,"Chưa đến hạn thanh toán",IF(X950&lt;=30,"Nợ quá hạn 30 ngày",IF(X950&lt;=60,"Nợ quá hạn từ 30 ngày đến 60 ngày",IF(X950&lt;=90,"Nợ quá hạn từ 60 ngày đến 90 ngày",IF(X950&lt;=120,"Nợ quá hạn từ 90 ngày đến 120 ngày","Nợ quá hạn hơn 120 ngày có khả năng mất thanh toán")))))))</f>
        <v>Đã thanh toán</v>
      </c>
      <c r="Z950" s="42">
        <f>IF(S950="","",S950)</f>
        <v>46163</v>
      </c>
      <c r="AA950" s="42">
        <f>IF(M950="","",M950)</f>
        <v>46197</v>
      </c>
      <c r="AD950" s="2" t="str">
        <f>VLOOKUP($A950,MA_KH!$A:$Q,MA_KH!O$1,0)</f>
        <v>MEGA</v>
      </c>
      <c r="AE950" s="2" t="str">
        <f>VLOOKUP($A950,MA_KH!$A:$Q,MA_KH!P$1,0)</f>
        <v>CÔNG TY TNHH MM MEGA MARKET (VIỆT NAM)</v>
      </c>
    </row>
    <row r="951" spans="1:31" ht="25.5" customHeight="1">
      <c r="A951" s="54" t="s">
        <v>16287</v>
      </c>
      <c r="B951" s="54" t="s">
        <v>253</v>
      </c>
      <c r="C951" s="55">
        <v>46160</v>
      </c>
      <c r="D951" s="54" t="s">
        <v>18340</v>
      </c>
      <c r="E951" s="55">
        <v>46163</v>
      </c>
      <c r="F951" s="54" t="s">
        <v>18341</v>
      </c>
      <c r="G951" s="54" t="s">
        <v>18342</v>
      </c>
      <c r="H951" s="67">
        <v>3265000</v>
      </c>
      <c r="I951" s="31">
        <v>0</v>
      </c>
      <c r="J951" s="31">
        <v>261200</v>
      </c>
      <c r="K951" s="31">
        <v>3526200</v>
      </c>
      <c r="L951" s="71" t="s">
        <v>17236</v>
      </c>
      <c r="M951" s="6">
        <v>46197</v>
      </c>
      <c r="N951" s="72"/>
      <c r="O951" s="32">
        <f>IF(Table1[[#This Row],[Phân loại]]="Tồn đầu kỳ",Table1[[#This Row],[Tổng giá trị]],0)</f>
        <v>0</v>
      </c>
      <c r="P951" s="7">
        <f>IF(Table1[[#This Row],[Số còn phải thu ĐK]]&lt;&gt;0,0,IF(Table1[[#This Row],[Phân loại]]="Bán hàng",Table1[[#This Row],[Tổng giá trị]],-Table1[[#This Row],[Tổng giá trị]]))</f>
        <v>3526200</v>
      </c>
      <c r="Q951" s="32">
        <f>IF(M951&lt;&gt;"",IF(O951&lt;&gt;0,O951,P951),0)</f>
        <v>3526200</v>
      </c>
      <c r="R951" s="7">
        <f>Table1[[#This Row],[Số còn phải thu ĐK]]+Table1[[#This Row],[Giá Trị HD sau CK]]-Table1[[#This Row],[Số tiền đã thu]]</f>
        <v>0</v>
      </c>
      <c r="S951" s="6">
        <f>IF(Table1[[#This Row],[Ngày hóa đơn]]&lt;&gt;"",Table1[[#This Row],[Ngày hóa đơn]],IF(Table1[[#This Row],[Ngày hạch toán]]&lt;&gt;"",Table1[[#This Row],[Ngày hạch toán]],""))</f>
        <v>46163</v>
      </c>
      <c r="T951" s="7"/>
      <c r="U951" s="6">
        <f>IF(Table1[[#This Row],[Ngày tính CN]]="","",S951+T951)</f>
        <v>46163</v>
      </c>
      <c r="V951" s="32">
        <f ca="1">IF(Table1[[#This Row],[Hạn thanh toán]]="","",IF((U951-NOW())&lt;0,0,(U951-NOW())))</f>
        <v>0</v>
      </c>
      <c r="W951" s="32"/>
      <c r="X951" s="32" t="str">
        <f ca="1">IF(OR(U951="",R951=0),"",IF((U951-NOW())&lt;0,-(U951-NOW()),0))</f>
        <v/>
      </c>
      <c r="Y951" s="2" t="str">
        <f>IF(R951=0,"Đã thanh toán",IF(X951="","",IF(X951&lt;=0,"Chưa đến hạn thanh toán",IF(X951&lt;=30,"Nợ quá hạn 30 ngày",IF(X951&lt;=60,"Nợ quá hạn từ 30 ngày đến 60 ngày",IF(X951&lt;=90,"Nợ quá hạn từ 60 ngày đến 90 ngày",IF(X951&lt;=120,"Nợ quá hạn từ 90 ngày đến 120 ngày","Nợ quá hạn hơn 120 ngày có khả năng mất thanh toán")))))))</f>
        <v>Đã thanh toán</v>
      </c>
      <c r="Z951" s="42">
        <f>IF(S951="","",S951)</f>
        <v>46163</v>
      </c>
      <c r="AA951" s="42">
        <f>IF(M951="","",M951)</f>
        <v>46197</v>
      </c>
      <c r="AD951" s="2" t="str">
        <f>VLOOKUP($A951,MA_KH!$A:$Q,MA_KH!O$1,0)</f>
        <v>MEGA</v>
      </c>
      <c r="AE951" s="2" t="str">
        <f>VLOOKUP($A951,MA_KH!$A:$Q,MA_KH!P$1,0)</f>
        <v>CÔNG TY TNHH MM MEGA MARKET (VIỆT NAM)</v>
      </c>
    </row>
    <row r="952" spans="1:31" ht="25.5" customHeight="1">
      <c r="A952" s="54" t="s">
        <v>16305</v>
      </c>
      <c r="B952" s="54" t="s">
        <v>7247</v>
      </c>
      <c r="C952" s="55">
        <v>46161</v>
      </c>
      <c r="D952" s="54" t="s">
        <v>18343</v>
      </c>
      <c r="E952" s="55">
        <v>46167</v>
      </c>
      <c r="F952" s="54" t="s">
        <v>18344</v>
      </c>
      <c r="G952" s="54" t="s">
        <v>18345</v>
      </c>
      <c r="H952" s="67">
        <v>1281663</v>
      </c>
      <c r="I952" s="31">
        <v>0</v>
      </c>
      <c r="J952" s="31">
        <v>102532</v>
      </c>
      <c r="K952" s="31">
        <v>1384195</v>
      </c>
      <c r="L952" s="71" t="s">
        <v>17236</v>
      </c>
      <c r="M952" s="6">
        <v>46197</v>
      </c>
      <c r="N952" s="72"/>
      <c r="O952" s="32">
        <f>IF(Table1[[#This Row],[Phân loại]]="Tồn đầu kỳ",Table1[[#This Row],[Tổng giá trị]],0)</f>
        <v>0</v>
      </c>
      <c r="P952" s="7">
        <f>IF(Table1[[#This Row],[Số còn phải thu ĐK]]&lt;&gt;0,0,IF(Table1[[#This Row],[Phân loại]]="Bán hàng",Table1[[#This Row],[Tổng giá trị]],-Table1[[#This Row],[Tổng giá trị]]))</f>
        <v>1384195</v>
      </c>
      <c r="Q952" s="32">
        <f>IF(M952&lt;&gt;"",IF(O952&lt;&gt;0,O952,P952),0)</f>
        <v>1384195</v>
      </c>
      <c r="R952" s="7">
        <f>Table1[[#This Row],[Số còn phải thu ĐK]]+Table1[[#This Row],[Giá Trị HD sau CK]]-Table1[[#This Row],[Số tiền đã thu]]</f>
        <v>0</v>
      </c>
      <c r="S952" s="6">
        <f>IF(Table1[[#This Row],[Ngày hóa đơn]]&lt;&gt;"",Table1[[#This Row],[Ngày hóa đơn]],IF(Table1[[#This Row],[Ngày hạch toán]]&lt;&gt;"",Table1[[#This Row],[Ngày hạch toán]],""))</f>
        <v>46167</v>
      </c>
      <c r="T952" s="7"/>
      <c r="U952" s="6">
        <f>IF(Table1[[#This Row],[Ngày tính CN]]="","",S952+T952)</f>
        <v>46167</v>
      </c>
      <c r="V952" s="32">
        <f ca="1">IF(Table1[[#This Row],[Hạn thanh toán]]="","",IF((U952-NOW())&lt;0,0,(U952-NOW())))</f>
        <v>0</v>
      </c>
      <c r="W952" s="32"/>
      <c r="X952" s="32" t="str">
        <f ca="1">IF(OR(U952="",R952=0),"",IF((U952-NOW())&lt;0,-(U952-NOW()),0))</f>
        <v/>
      </c>
      <c r="Y952" s="2" t="str">
        <f>IF(R952=0,"Đã thanh toán",IF(X952="","",IF(X952&lt;=0,"Chưa đến hạn thanh toán",IF(X952&lt;=30,"Nợ quá hạn 30 ngày",IF(X952&lt;=60,"Nợ quá hạn từ 30 ngày đến 60 ngày",IF(X952&lt;=90,"Nợ quá hạn từ 60 ngày đến 90 ngày",IF(X952&lt;=120,"Nợ quá hạn từ 90 ngày đến 120 ngày","Nợ quá hạn hơn 120 ngày có khả năng mất thanh toán")))))))</f>
        <v>Đã thanh toán</v>
      </c>
      <c r="Z952" s="42">
        <f>IF(S952="","",S952)</f>
        <v>46167</v>
      </c>
      <c r="AA952" s="42">
        <f>IF(M952="","",M952)</f>
        <v>46197</v>
      </c>
      <c r="AD952" s="2" t="str">
        <f>VLOOKUP($A952,MA_KH!$A:$Q,MA_KH!O$1,0)</f>
        <v>MEGA</v>
      </c>
      <c r="AE952" s="2" t="str">
        <f>VLOOKUP($A952,MA_KH!$A:$Q,MA_KH!P$1,0)</f>
        <v>CÔNG TY TNHH MM MEGA MARKET (VIỆT NAM)</v>
      </c>
    </row>
    <row r="953" spans="1:31" ht="25.5" customHeight="1">
      <c r="A953" s="54" t="s">
        <v>16298</v>
      </c>
      <c r="B953" s="54" t="s">
        <v>7235</v>
      </c>
      <c r="C953" s="55">
        <v>46161</v>
      </c>
      <c r="D953" s="54" t="s">
        <v>18346</v>
      </c>
      <c r="E953" s="55">
        <v>46168</v>
      </c>
      <c r="F953" s="54" t="s">
        <v>18347</v>
      </c>
      <c r="G953" s="54" t="s">
        <v>18348</v>
      </c>
      <c r="H953" s="67">
        <v>2524200</v>
      </c>
      <c r="I953" s="31">
        <v>0</v>
      </c>
      <c r="J953" s="31">
        <v>201936</v>
      </c>
      <c r="K953" s="31">
        <v>2726136</v>
      </c>
      <c r="L953" s="71" t="s">
        <v>17236</v>
      </c>
      <c r="M953" s="6">
        <v>46197</v>
      </c>
      <c r="N953" s="72"/>
      <c r="O953" s="32">
        <f>IF(Table1[[#This Row],[Phân loại]]="Tồn đầu kỳ",Table1[[#This Row],[Tổng giá trị]],0)</f>
        <v>0</v>
      </c>
      <c r="P953" s="7">
        <f>IF(Table1[[#This Row],[Số còn phải thu ĐK]]&lt;&gt;0,0,IF(Table1[[#This Row],[Phân loại]]="Bán hàng",Table1[[#This Row],[Tổng giá trị]],-Table1[[#This Row],[Tổng giá trị]]))</f>
        <v>2726136</v>
      </c>
      <c r="Q953" s="32">
        <f>IF(M953&lt;&gt;"",IF(O953&lt;&gt;0,O953,P953),0)</f>
        <v>2726136</v>
      </c>
      <c r="R953" s="7">
        <f>Table1[[#This Row],[Số còn phải thu ĐK]]+Table1[[#This Row],[Giá Trị HD sau CK]]-Table1[[#This Row],[Số tiền đã thu]]</f>
        <v>0</v>
      </c>
      <c r="S953" s="6">
        <f>IF(Table1[[#This Row],[Ngày hóa đơn]]&lt;&gt;"",Table1[[#This Row],[Ngày hóa đơn]],IF(Table1[[#This Row],[Ngày hạch toán]]&lt;&gt;"",Table1[[#This Row],[Ngày hạch toán]],""))</f>
        <v>46168</v>
      </c>
      <c r="T953" s="7"/>
      <c r="U953" s="6">
        <f>IF(Table1[[#This Row],[Ngày tính CN]]="","",S953+T953)</f>
        <v>46168</v>
      </c>
      <c r="V953" s="32">
        <f ca="1">IF(Table1[[#This Row],[Hạn thanh toán]]="","",IF((U953-NOW())&lt;0,0,(U953-NOW())))</f>
        <v>0</v>
      </c>
      <c r="W953" s="32"/>
      <c r="X953" s="32" t="str">
        <f ca="1">IF(OR(U953="",R953=0),"",IF((U953-NOW())&lt;0,-(U953-NOW()),0))</f>
        <v/>
      </c>
      <c r="Y953" s="2" t="str">
        <f>IF(R953=0,"Đã thanh toán",IF(X953="","",IF(X953&lt;=0,"Chưa đến hạn thanh toán",IF(X953&lt;=30,"Nợ quá hạn 30 ngày",IF(X953&lt;=60,"Nợ quá hạn từ 30 ngày đến 60 ngày",IF(X953&lt;=90,"Nợ quá hạn từ 60 ngày đến 90 ngày",IF(X953&lt;=120,"Nợ quá hạn từ 90 ngày đến 120 ngày","Nợ quá hạn hơn 120 ngày có khả năng mất thanh toán")))))))</f>
        <v>Đã thanh toán</v>
      </c>
      <c r="Z953" s="42">
        <f>IF(S953="","",S953)</f>
        <v>46168</v>
      </c>
      <c r="AA953" s="42">
        <f>IF(M953="","",M953)</f>
        <v>46197</v>
      </c>
      <c r="AD953" s="2" t="str">
        <f>VLOOKUP($A953,MA_KH!$A:$Q,MA_KH!O$1,0)</f>
        <v>MEGA</v>
      </c>
      <c r="AE953" s="2" t="str">
        <f>VLOOKUP($A953,MA_KH!$A:$Q,MA_KH!P$1,0)</f>
        <v>CÔNG TY TNHH MM MEGA MARKET (VIỆT NAM)</v>
      </c>
    </row>
    <row r="954" spans="1:31" ht="25.5" customHeight="1">
      <c r="A954" s="54" t="s">
        <v>16305</v>
      </c>
      <c r="B954" s="54" t="s">
        <v>7247</v>
      </c>
      <c r="C954" s="55">
        <v>46161</v>
      </c>
      <c r="D954" s="54" t="s">
        <v>18349</v>
      </c>
      <c r="E954" s="55">
        <v>46167</v>
      </c>
      <c r="F954" s="54" t="s">
        <v>18350</v>
      </c>
      <c r="G954" s="54" t="s">
        <v>18351</v>
      </c>
      <c r="H954" s="67">
        <v>1148152</v>
      </c>
      <c r="I954" s="31">
        <v>0</v>
      </c>
      <c r="J954" s="31">
        <v>91852</v>
      </c>
      <c r="K954" s="31">
        <v>1240004</v>
      </c>
      <c r="L954" s="71" t="s">
        <v>17236</v>
      </c>
      <c r="N954" s="72"/>
      <c r="O954" s="32">
        <f>IF(Table1[[#This Row],[Phân loại]]="Tồn đầu kỳ",Table1[[#This Row],[Tổng giá trị]],0)</f>
        <v>0</v>
      </c>
      <c r="P954" s="7">
        <f>IF(Table1[[#This Row],[Số còn phải thu ĐK]]&lt;&gt;0,0,IF(Table1[[#This Row],[Phân loại]]="Bán hàng",Table1[[#This Row],[Tổng giá trị]],-Table1[[#This Row],[Tổng giá trị]]))</f>
        <v>1240004</v>
      </c>
      <c r="Q954" s="32">
        <f>IF(M954&lt;&gt;"",IF(O954&lt;&gt;0,O954,P954),0)</f>
        <v>0</v>
      </c>
      <c r="R954" s="7">
        <f>Table1[[#This Row],[Số còn phải thu ĐK]]+Table1[[#This Row],[Giá Trị HD sau CK]]-Table1[[#This Row],[Số tiền đã thu]]</f>
        <v>1240004</v>
      </c>
      <c r="S954" s="6">
        <f>IF(Table1[[#This Row],[Ngày hóa đơn]]&lt;&gt;"",Table1[[#This Row],[Ngày hóa đơn]],IF(Table1[[#This Row],[Ngày hạch toán]]&lt;&gt;"",Table1[[#This Row],[Ngày hạch toán]],""))</f>
        <v>46167</v>
      </c>
      <c r="T954" s="7"/>
      <c r="U954" s="6">
        <f>IF(Table1[[#This Row],[Ngày tính CN]]="","",S954+T954)</f>
        <v>46167</v>
      </c>
      <c r="V954" s="32">
        <f ca="1">IF(Table1[[#This Row],[Hạn thanh toán]]="","",IF((U954-NOW())&lt;0,0,(U954-NOW())))</f>
        <v>0</v>
      </c>
      <c r="W954" s="32"/>
      <c r="X954" s="32">
        <f ca="1">IF(OR(U954="",R954=0),"",IF((U954-NOW())&lt;0,-(U954-NOW()),0))</f>
        <v>60.96461631944112</v>
      </c>
      <c r="Y954" s="2" t="str">
        <f ca="1">IF(R954=0,"Đã thanh toán",IF(X954="","",IF(X954&lt;=0,"Chưa đến hạn thanh toán",IF(X954&lt;=30,"Nợ quá hạn 30 ngày",IF(X954&lt;=60,"Nợ quá hạn từ 30 ngày đến 60 ngày",IF(X954&lt;=90,"Nợ quá hạn từ 60 ngày đến 90 ngày",IF(X954&lt;=120,"Nợ quá hạn từ 90 ngày đến 120 ngày","Nợ quá hạn hơn 120 ngày có khả năng mất thanh toán")))))))</f>
        <v>Nợ quá hạn từ 60 ngày đến 90 ngày</v>
      </c>
      <c r="Z954" s="42">
        <f>IF(S954="","",S954)</f>
        <v>46167</v>
      </c>
      <c r="AA954" s="42" t="str">
        <f>IF(M954="","",M954)</f>
        <v/>
      </c>
      <c r="AD954" s="2" t="str">
        <f>VLOOKUP($A954,MA_KH!$A:$Q,MA_KH!O$1,0)</f>
        <v>MEGA</v>
      </c>
      <c r="AE954" s="2" t="str">
        <f>VLOOKUP($A954,MA_KH!$A:$Q,MA_KH!P$1,0)</f>
        <v>CÔNG TY TNHH MM MEGA MARKET (VIỆT NAM)</v>
      </c>
    </row>
    <row r="955" spans="1:31" ht="25.5" customHeight="1">
      <c r="A955" s="54" t="s">
        <v>16299</v>
      </c>
      <c r="B955" s="54" t="s">
        <v>190</v>
      </c>
      <c r="C955" s="55">
        <v>46161</v>
      </c>
      <c r="D955" s="54" t="s">
        <v>21075</v>
      </c>
      <c r="E955" s="55">
        <v>46161</v>
      </c>
      <c r="F955" s="84" t="s">
        <v>20930</v>
      </c>
      <c r="G955" s="54" t="s">
        <v>21076</v>
      </c>
      <c r="H955" s="67">
        <v>7248174</v>
      </c>
      <c r="I955" s="145">
        <v>0</v>
      </c>
      <c r="J955" s="67">
        <f>Table1[[#This Row],[Tiền hàng]]*8%</f>
        <v>579853.92000000004</v>
      </c>
      <c r="K955" s="67">
        <f>ROUND(Table1[[#This Row],[Tiền hàng]]+Table1[[#This Row],[Tiền VAT]]-Table1[[#This Row],[Tiền chiết khấu]],0)</f>
        <v>7828028</v>
      </c>
      <c r="L955" s="71" t="s">
        <v>17237</v>
      </c>
      <c r="M955" s="6">
        <v>46167</v>
      </c>
      <c r="N955" s="72"/>
      <c r="O955" s="32">
        <f>IF(Table1[[#This Row],[Phân loại]]="Tồn đầu kỳ",Table1[[#This Row],[Tổng giá trị]],0)</f>
        <v>0</v>
      </c>
      <c r="P955" s="7">
        <f>IF(Table1[[#This Row],[Số còn phải thu ĐK]]&lt;&gt;0,0,IF(Table1[[#This Row],[Phân loại]]="Bán hàng",Table1[[#This Row],[Tổng giá trị]],-Table1[[#This Row],[Tổng giá trị]]))</f>
        <v>-7828028</v>
      </c>
      <c r="Q955" s="32">
        <f>IF(M955&lt;&gt;"",IF(O955&lt;&gt;0,O955,P955),0)</f>
        <v>-7828028</v>
      </c>
      <c r="R955" s="7">
        <f>Table1[[#This Row],[Số còn phải thu ĐK]]+Table1[[#This Row],[Giá Trị HD sau CK]]-Table1[[#This Row],[Số tiền đã thu]]</f>
        <v>0</v>
      </c>
      <c r="S955" s="6">
        <f>IF(Table1[[#This Row],[Ngày hóa đơn]]&lt;&gt;"",Table1[[#This Row],[Ngày hóa đơn]],IF(Table1[[#This Row],[Ngày hạch toán]]&lt;&gt;"",Table1[[#This Row],[Ngày hạch toán]],""))</f>
        <v>46161</v>
      </c>
      <c r="T955" s="7"/>
      <c r="U955" s="6">
        <f>IF(Table1[[#This Row],[Ngày tính CN]]="","",S955+T955)</f>
        <v>46161</v>
      </c>
      <c r="V955" s="32">
        <f ca="1">IF(Table1[[#This Row],[Hạn thanh toán]]="","",IF((U955-NOW())&lt;0,0,(U955-NOW())))</f>
        <v>0</v>
      </c>
      <c r="W955" s="32"/>
      <c r="X955" s="32" t="str">
        <f ca="1">IF(OR(U955="",R955=0),"",IF((U955-NOW())&lt;0,-(U955-NOW()),0))</f>
        <v/>
      </c>
      <c r="Y955" s="2" t="str">
        <f>IF(R955=0,"Đã thanh toán",IF(X955="","",IF(X955&lt;=0,"Chưa đến hạn thanh toán",IF(X955&lt;=30,"Nợ quá hạn 30 ngày",IF(X955&lt;=60,"Nợ quá hạn từ 30 ngày đến 60 ngày",IF(X955&lt;=90,"Nợ quá hạn từ 60 ngày đến 90 ngày",IF(X955&lt;=120,"Nợ quá hạn từ 90 ngày đến 120 ngày","Nợ quá hạn hơn 120 ngày có khả năng mất thanh toán")))))))</f>
        <v>Đã thanh toán</v>
      </c>
      <c r="Z955" s="42">
        <f>IF(S955="","",S955)</f>
        <v>46161</v>
      </c>
      <c r="AA955" s="42">
        <f>IF(M955="","",M955)</f>
        <v>46167</v>
      </c>
      <c r="AD955" s="2" t="str">
        <f>VLOOKUP($A955,MA_KH!$A:$Q,MA_KH!O$1,0)</f>
        <v>MEGA</v>
      </c>
      <c r="AE955" s="2" t="str">
        <f>VLOOKUP($A955,MA_KH!$A:$Q,MA_KH!P$1,0)</f>
        <v>CÔNG TY TNHH MM MEGA MARKET (VIỆT NAM)</v>
      </c>
    </row>
    <row r="956" spans="1:31" ht="25.5" customHeight="1">
      <c r="A956" s="54" t="s">
        <v>16304</v>
      </c>
      <c r="B956" s="54" t="s">
        <v>7254</v>
      </c>
      <c r="C956" s="55">
        <v>46162</v>
      </c>
      <c r="D956" s="54" t="s">
        <v>18352</v>
      </c>
      <c r="E956" s="55">
        <v>46167</v>
      </c>
      <c r="F956" s="54" t="s">
        <v>18353</v>
      </c>
      <c r="G956" s="54" t="s">
        <v>18354</v>
      </c>
      <c r="H956" s="67">
        <v>2080620</v>
      </c>
      <c r="I956" s="31">
        <v>0</v>
      </c>
      <c r="J956" s="31">
        <v>166450</v>
      </c>
      <c r="K956" s="31">
        <v>2247070</v>
      </c>
      <c r="L956" s="71" t="s">
        <v>17236</v>
      </c>
      <c r="M956" s="6">
        <v>46197</v>
      </c>
      <c r="N956" s="72"/>
      <c r="O956" s="32">
        <f>IF(Table1[[#This Row],[Phân loại]]="Tồn đầu kỳ",Table1[[#This Row],[Tổng giá trị]],0)</f>
        <v>0</v>
      </c>
      <c r="P956" s="7">
        <f>IF(Table1[[#This Row],[Số còn phải thu ĐK]]&lt;&gt;0,0,IF(Table1[[#This Row],[Phân loại]]="Bán hàng",Table1[[#This Row],[Tổng giá trị]],-Table1[[#This Row],[Tổng giá trị]]))</f>
        <v>2247070</v>
      </c>
      <c r="Q956" s="32">
        <f>IF(M956&lt;&gt;"",IF(O956&lt;&gt;0,O956,P956),0)</f>
        <v>2247070</v>
      </c>
      <c r="R956" s="7">
        <f>Table1[[#This Row],[Số còn phải thu ĐK]]+Table1[[#This Row],[Giá Trị HD sau CK]]-Table1[[#This Row],[Số tiền đã thu]]</f>
        <v>0</v>
      </c>
      <c r="S956" s="6">
        <f>IF(Table1[[#This Row],[Ngày hóa đơn]]&lt;&gt;"",Table1[[#This Row],[Ngày hóa đơn]],IF(Table1[[#This Row],[Ngày hạch toán]]&lt;&gt;"",Table1[[#This Row],[Ngày hạch toán]],""))</f>
        <v>46167</v>
      </c>
      <c r="T956" s="7"/>
      <c r="U956" s="6">
        <f>IF(Table1[[#This Row],[Ngày tính CN]]="","",S956+T956)</f>
        <v>46167</v>
      </c>
      <c r="V956" s="32">
        <f ca="1">IF(Table1[[#This Row],[Hạn thanh toán]]="","",IF((U956-NOW())&lt;0,0,(U956-NOW())))</f>
        <v>0</v>
      </c>
      <c r="W956" s="32"/>
      <c r="X956" s="32" t="str">
        <f ca="1">IF(OR(U956="",R956=0),"",IF((U956-NOW())&lt;0,-(U956-NOW()),0))</f>
        <v/>
      </c>
      <c r="Y956" s="2" t="str">
        <f>IF(R956=0,"Đã thanh toán",IF(X956="","",IF(X956&lt;=0,"Chưa đến hạn thanh toán",IF(X956&lt;=30,"Nợ quá hạn 30 ngày",IF(X956&lt;=60,"Nợ quá hạn từ 30 ngày đến 60 ngày",IF(X956&lt;=90,"Nợ quá hạn từ 60 ngày đến 90 ngày",IF(X956&lt;=120,"Nợ quá hạn từ 90 ngày đến 120 ngày","Nợ quá hạn hơn 120 ngày có khả năng mất thanh toán")))))))</f>
        <v>Đã thanh toán</v>
      </c>
      <c r="Z956" s="42">
        <f>IF(S956="","",S956)</f>
        <v>46167</v>
      </c>
      <c r="AA956" s="42">
        <f>IF(M956="","",M956)</f>
        <v>46197</v>
      </c>
      <c r="AD956" s="2" t="str">
        <f>VLOOKUP($A956,MA_KH!$A:$Q,MA_KH!O$1,0)</f>
        <v>MEGA</v>
      </c>
      <c r="AE956" s="2" t="str">
        <f>VLOOKUP($A956,MA_KH!$A:$Q,MA_KH!P$1,0)</f>
        <v>CÔNG TY TNHH MM MEGA MARKET (VIỆT NAM)</v>
      </c>
    </row>
    <row r="957" spans="1:31" ht="25.5" customHeight="1">
      <c r="A957" s="54" t="s">
        <v>16302</v>
      </c>
      <c r="B957" s="54" t="s">
        <v>7251</v>
      </c>
      <c r="C957" s="55">
        <v>46162</v>
      </c>
      <c r="D957" s="54" t="s">
        <v>18355</v>
      </c>
      <c r="E957" s="55">
        <v>46167</v>
      </c>
      <c r="F957" s="54" t="s">
        <v>18356</v>
      </c>
      <c r="G957" s="54" t="s">
        <v>18357</v>
      </c>
      <c r="H957" s="67">
        <v>988505</v>
      </c>
      <c r="I957" s="31">
        <v>0</v>
      </c>
      <c r="J957" s="31">
        <v>79080</v>
      </c>
      <c r="K957" s="31">
        <v>1067585</v>
      </c>
      <c r="L957" s="71" t="s">
        <v>17236</v>
      </c>
      <c r="N957" s="72"/>
      <c r="O957" s="32">
        <f>IF(Table1[[#This Row],[Phân loại]]="Tồn đầu kỳ",Table1[[#This Row],[Tổng giá trị]],0)</f>
        <v>0</v>
      </c>
      <c r="P957" s="7">
        <f>IF(Table1[[#This Row],[Số còn phải thu ĐK]]&lt;&gt;0,0,IF(Table1[[#This Row],[Phân loại]]="Bán hàng",Table1[[#This Row],[Tổng giá trị]],-Table1[[#This Row],[Tổng giá trị]]))</f>
        <v>1067585</v>
      </c>
      <c r="Q957" s="32">
        <f>IF(M957&lt;&gt;"",IF(O957&lt;&gt;0,O957,P957),0)</f>
        <v>0</v>
      </c>
      <c r="R957" s="7">
        <f>Table1[[#This Row],[Số còn phải thu ĐK]]+Table1[[#This Row],[Giá Trị HD sau CK]]-Table1[[#This Row],[Số tiền đã thu]]</f>
        <v>1067585</v>
      </c>
      <c r="S957" s="6">
        <f>IF(Table1[[#This Row],[Ngày hóa đơn]]&lt;&gt;"",Table1[[#This Row],[Ngày hóa đơn]],IF(Table1[[#This Row],[Ngày hạch toán]]&lt;&gt;"",Table1[[#This Row],[Ngày hạch toán]],""))</f>
        <v>46167</v>
      </c>
      <c r="T957" s="7"/>
      <c r="U957" s="6">
        <f>IF(Table1[[#This Row],[Ngày tính CN]]="","",S957+T957)</f>
        <v>46167</v>
      </c>
      <c r="V957" s="32">
        <f ca="1">IF(Table1[[#This Row],[Hạn thanh toán]]="","",IF((U957-NOW())&lt;0,0,(U957-NOW())))</f>
        <v>0</v>
      </c>
      <c r="W957" s="32"/>
      <c r="X957" s="32">
        <f ca="1">IF(OR(U957="",R957=0),"",IF((U957-NOW())&lt;0,-(U957-NOW()),0))</f>
        <v>60.96461631944112</v>
      </c>
      <c r="Y957" s="2" t="str">
        <f ca="1">IF(R957=0,"Đã thanh toán",IF(X957="","",IF(X957&lt;=0,"Chưa đến hạn thanh toán",IF(X957&lt;=30,"Nợ quá hạn 30 ngày",IF(X957&lt;=60,"Nợ quá hạn từ 30 ngày đến 60 ngày",IF(X957&lt;=90,"Nợ quá hạn từ 60 ngày đến 90 ngày",IF(X957&lt;=120,"Nợ quá hạn từ 90 ngày đến 120 ngày","Nợ quá hạn hơn 120 ngày có khả năng mất thanh toán")))))))</f>
        <v>Nợ quá hạn từ 60 ngày đến 90 ngày</v>
      </c>
      <c r="Z957" s="42">
        <f>IF(S957="","",S957)</f>
        <v>46167</v>
      </c>
      <c r="AA957" s="42" t="str">
        <f>IF(M957="","",M957)</f>
        <v/>
      </c>
      <c r="AD957" s="2" t="str">
        <f>VLOOKUP($A957,MA_KH!$A:$Q,MA_KH!O$1,0)</f>
        <v>MEGA</v>
      </c>
      <c r="AE957" s="2" t="str">
        <f>VLOOKUP($A957,MA_KH!$A:$Q,MA_KH!P$1,0)</f>
        <v>CÔNG TY TNHH MM MEGA MARKET (VIỆT NAM)</v>
      </c>
    </row>
    <row r="958" spans="1:31" ht="25.5" customHeight="1">
      <c r="A958" s="54" t="s">
        <v>16290</v>
      </c>
      <c r="B958" s="54" t="s">
        <v>192</v>
      </c>
      <c r="C958" s="55">
        <v>46163</v>
      </c>
      <c r="D958" s="54" t="s">
        <v>18358</v>
      </c>
      <c r="E958" s="55">
        <v>46168</v>
      </c>
      <c r="F958" s="54" t="s">
        <v>18359</v>
      </c>
      <c r="G958" s="54" t="s">
        <v>18360</v>
      </c>
      <c r="H958" s="67">
        <v>2781590</v>
      </c>
      <c r="I958" s="31">
        <v>0</v>
      </c>
      <c r="J958" s="31">
        <v>222527</v>
      </c>
      <c r="K958" s="31">
        <v>3004117</v>
      </c>
      <c r="L958" s="71" t="s">
        <v>17236</v>
      </c>
      <c r="M958" s="6">
        <v>46213</v>
      </c>
      <c r="N958" s="72"/>
      <c r="O958" s="32">
        <f>IF(Table1[[#This Row],[Phân loại]]="Tồn đầu kỳ",Table1[[#This Row],[Tổng giá trị]],0)</f>
        <v>0</v>
      </c>
      <c r="P958" s="7">
        <f>IF(Table1[[#This Row],[Số còn phải thu ĐK]]&lt;&gt;0,0,IF(Table1[[#This Row],[Phân loại]]="Bán hàng",Table1[[#This Row],[Tổng giá trị]],-Table1[[#This Row],[Tổng giá trị]]))</f>
        <v>3004117</v>
      </c>
      <c r="Q958" s="32">
        <f>IF(M958&lt;&gt;"",IF(O958&lt;&gt;0,O958,P958),0)</f>
        <v>3004117</v>
      </c>
      <c r="R958" s="7">
        <f>Table1[[#This Row],[Số còn phải thu ĐK]]+Table1[[#This Row],[Giá Trị HD sau CK]]-Table1[[#This Row],[Số tiền đã thu]]</f>
        <v>0</v>
      </c>
      <c r="S958" s="6">
        <f>IF(Table1[[#This Row],[Ngày hóa đơn]]&lt;&gt;"",Table1[[#This Row],[Ngày hóa đơn]],IF(Table1[[#This Row],[Ngày hạch toán]]&lt;&gt;"",Table1[[#This Row],[Ngày hạch toán]],""))</f>
        <v>46168</v>
      </c>
      <c r="T958" s="7"/>
      <c r="U958" s="6">
        <f>IF(Table1[[#This Row],[Ngày tính CN]]="","",S958+T958)</f>
        <v>46168</v>
      </c>
      <c r="V958" s="32">
        <f ca="1">IF(Table1[[#This Row],[Hạn thanh toán]]="","",IF((U958-NOW())&lt;0,0,(U958-NOW())))</f>
        <v>0</v>
      </c>
      <c r="W958" s="32"/>
      <c r="X958" s="32" t="str">
        <f ca="1">IF(OR(U958="",R958=0),"",IF((U958-NOW())&lt;0,-(U958-NOW()),0))</f>
        <v/>
      </c>
      <c r="Y958" s="2" t="str">
        <f>IF(R958=0,"Đã thanh toán",IF(X958="","",IF(X958&lt;=0,"Chưa đến hạn thanh toán",IF(X958&lt;=30,"Nợ quá hạn 30 ngày",IF(X958&lt;=60,"Nợ quá hạn từ 30 ngày đến 60 ngày",IF(X958&lt;=90,"Nợ quá hạn từ 60 ngày đến 90 ngày",IF(X958&lt;=120,"Nợ quá hạn từ 90 ngày đến 120 ngày","Nợ quá hạn hơn 120 ngày có khả năng mất thanh toán")))))))</f>
        <v>Đã thanh toán</v>
      </c>
      <c r="Z958" s="42">
        <f>IF(S958="","",S958)</f>
        <v>46168</v>
      </c>
      <c r="AA958" s="42">
        <f>IF(M958="","",M958)</f>
        <v>46213</v>
      </c>
      <c r="AD958" s="2" t="str">
        <f>VLOOKUP($A958,MA_KH!$A:$Q,MA_KH!O$1,0)</f>
        <v>MEGA</v>
      </c>
      <c r="AE958" s="2" t="str">
        <f>VLOOKUP($A958,MA_KH!$A:$Q,MA_KH!P$1,0)</f>
        <v>CÔNG TY TNHH MM MEGA MARKET (VIỆT NAM)</v>
      </c>
    </row>
    <row r="959" spans="1:31" ht="25.5" customHeight="1">
      <c r="A959" s="54" t="s">
        <v>16289</v>
      </c>
      <c r="B959" s="54" t="s">
        <v>296</v>
      </c>
      <c r="C959" s="55">
        <v>46163</v>
      </c>
      <c r="D959" s="54" t="s">
        <v>18361</v>
      </c>
      <c r="E959" s="55">
        <v>46168</v>
      </c>
      <c r="F959" s="54" t="s">
        <v>18362</v>
      </c>
      <c r="G959" s="54" t="s">
        <v>18363</v>
      </c>
      <c r="H959" s="67">
        <v>1166110</v>
      </c>
      <c r="I959" s="31">
        <v>0</v>
      </c>
      <c r="J959" s="31">
        <v>93289</v>
      </c>
      <c r="K959" s="31">
        <v>1259399</v>
      </c>
      <c r="L959" s="71" t="s">
        <v>17236</v>
      </c>
      <c r="M959" s="6">
        <v>46213</v>
      </c>
      <c r="N959" s="72"/>
      <c r="O959" s="32">
        <f>IF(Table1[[#This Row],[Phân loại]]="Tồn đầu kỳ",Table1[[#This Row],[Tổng giá trị]],0)</f>
        <v>0</v>
      </c>
      <c r="P959" s="7">
        <f>IF(Table1[[#This Row],[Số còn phải thu ĐK]]&lt;&gt;0,0,IF(Table1[[#This Row],[Phân loại]]="Bán hàng",Table1[[#This Row],[Tổng giá trị]],-Table1[[#This Row],[Tổng giá trị]]))</f>
        <v>1259399</v>
      </c>
      <c r="Q959" s="32">
        <f>IF(M959&lt;&gt;"",IF(O959&lt;&gt;0,O959,P959),0)</f>
        <v>1259399</v>
      </c>
      <c r="R959" s="7">
        <f>Table1[[#This Row],[Số còn phải thu ĐK]]+Table1[[#This Row],[Giá Trị HD sau CK]]-Table1[[#This Row],[Số tiền đã thu]]</f>
        <v>0</v>
      </c>
      <c r="S959" s="6">
        <f>IF(Table1[[#This Row],[Ngày hóa đơn]]&lt;&gt;"",Table1[[#This Row],[Ngày hóa đơn]],IF(Table1[[#This Row],[Ngày hạch toán]]&lt;&gt;"",Table1[[#This Row],[Ngày hạch toán]],""))</f>
        <v>46168</v>
      </c>
      <c r="T959" s="7"/>
      <c r="U959" s="6">
        <f>IF(Table1[[#This Row],[Ngày tính CN]]="","",S959+T959)</f>
        <v>46168</v>
      </c>
      <c r="V959" s="32">
        <f ca="1">IF(Table1[[#This Row],[Hạn thanh toán]]="","",IF((U959-NOW())&lt;0,0,(U959-NOW())))</f>
        <v>0</v>
      </c>
      <c r="W959" s="32"/>
      <c r="X959" s="32" t="str">
        <f ca="1">IF(OR(U959="",R959=0),"",IF((U959-NOW())&lt;0,-(U959-NOW()),0))</f>
        <v/>
      </c>
      <c r="Y959" s="2" t="str">
        <f>IF(R959=0,"Đã thanh toán",IF(X959="","",IF(X959&lt;=0,"Chưa đến hạn thanh toán",IF(X959&lt;=30,"Nợ quá hạn 30 ngày",IF(X959&lt;=60,"Nợ quá hạn từ 30 ngày đến 60 ngày",IF(X959&lt;=90,"Nợ quá hạn từ 60 ngày đến 90 ngày",IF(X959&lt;=120,"Nợ quá hạn từ 90 ngày đến 120 ngày","Nợ quá hạn hơn 120 ngày có khả năng mất thanh toán")))))))</f>
        <v>Đã thanh toán</v>
      </c>
      <c r="Z959" s="42">
        <f>IF(S959="","",S959)</f>
        <v>46168</v>
      </c>
      <c r="AA959" s="42">
        <f>IF(M959="","",M959)</f>
        <v>46213</v>
      </c>
      <c r="AD959" s="2" t="str">
        <f>VLOOKUP($A959,MA_KH!$A:$Q,MA_KH!O$1,0)</f>
        <v>MEGA</v>
      </c>
      <c r="AE959" s="2" t="str">
        <f>VLOOKUP($A959,MA_KH!$A:$Q,MA_KH!P$1,0)</f>
        <v>CÔNG TY TNHH MM MEGA MARKET (VIỆT NAM)</v>
      </c>
    </row>
    <row r="960" spans="1:31" ht="25.5" customHeight="1">
      <c r="A960" s="54" t="s">
        <v>16291</v>
      </c>
      <c r="B960" s="54" t="s">
        <v>200</v>
      </c>
      <c r="C960" s="55">
        <v>46163</v>
      </c>
      <c r="D960" s="54" t="s">
        <v>18364</v>
      </c>
      <c r="E960" s="55">
        <v>46168</v>
      </c>
      <c r="F960" s="54" t="s">
        <v>18365</v>
      </c>
      <c r="G960" s="54" t="s">
        <v>18366</v>
      </c>
      <c r="H960" s="67">
        <v>2524200</v>
      </c>
      <c r="I960" s="31">
        <v>0</v>
      </c>
      <c r="J960" s="31">
        <v>201936</v>
      </c>
      <c r="K960" s="31">
        <v>2726136</v>
      </c>
      <c r="L960" s="71" t="s">
        <v>17236</v>
      </c>
      <c r="M960" s="6">
        <v>46213</v>
      </c>
      <c r="N960" s="72"/>
      <c r="O960" s="32">
        <f>IF(Table1[[#This Row],[Phân loại]]="Tồn đầu kỳ",Table1[[#This Row],[Tổng giá trị]],0)</f>
        <v>0</v>
      </c>
      <c r="P960" s="7">
        <f>IF(Table1[[#This Row],[Số còn phải thu ĐK]]&lt;&gt;0,0,IF(Table1[[#This Row],[Phân loại]]="Bán hàng",Table1[[#This Row],[Tổng giá trị]],-Table1[[#This Row],[Tổng giá trị]]))</f>
        <v>2726136</v>
      </c>
      <c r="Q960" s="32">
        <f>IF(M960&lt;&gt;"",IF(O960&lt;&gt;0,O960,P960),0)</f>
        <v>2726136</v>
      </c>
      <c r="R960" s="7">
        <f>Table1[[#This Row],[Số còn phải thu ĐK]]+Table1[[#This Row],[Giá Trị HD sau CK]]-Table1[[#This Row],[Số tiền đã thu]]</f>
        <v>0</v>
      </c>
      <c r="S960" s="6">
        <f>IF(Table1[[#This Row],[Ngày hóa đơn]]&lt;&gt;"",Table1[[#This Row],[Ngày hóa đơn]],IF(Table1[[#This Row],[Ngày hạch toán]]&lt;&gt;"",Table1[[#This Row],[Ngày hạch toán]],""))</f>
        <v>46168</v>
      </c>
      <c r="T960" s="7"/>
      <c r="U960" s="6">
        <f>IF(Table1[[#This Row],[Ngày tính CN]]="","",S960+T960)</f>
        <v>46168</v>
      </c>
      <c r="V960" s="32">
        <f ca="1">IF(Table1[[#This Row],[Hạn thanh toán]]="","",IF((U960-NOW())&lt;0,0,(U960-NOW())))</f>
        <v>0</v>
      </c>
      <c r="W960" s="32"/>
      <c r="X960" s="32" t="str">
        <f ca="1">IF(OR(U960="",R960=0),"",IF((U960-NOW())&lt;0,-(U960-NOW()),0))</f>
        <v/>
      </c>
      <c r="Y960" s="2" t="str">
        <f>IF(R960=0,"Đã thanh toán",IF(X960="","",IF(X960&lt;=0,"Chưa đến hạn thanh toán",IF(X960&lt;=30,"Nợ quá hạn 30 ngày",IF(X960&lt;=60,"Nợ quá hạn từ 30 ngày đến 60 ngày",IF(X960&lt;=90,"Nợ quá hạn từ 60 ngày đến 90 ngày",IF(X960&lt;=120,"Nợ quá hạn từ 90 ngày đến 120 ngày","Nợ quá hạn hơn 120 ngày có khả năng mất thanh toán")))))))</f>
        <v>Đã thanh toán</v>
      </c>
      <c r="Z960" s="42">
        <f>IF(S960="","",S960)</f>
        <v>46168</v>
      </c>
      <c r="AA960" s="42">
        <f>IF(M960="","",M960)</f>
        <v>46213</v>
      </c>
      <c r="AD960" s="2" t="str">
        <f>VLOOKUP($A960,MA_KH!$A:$Q,MA_KH!O$1,0)</f>
        <v>MEGA</v>
      </c>
      <c r="AE960" s="2" t="str">
        <f>VLOOKUP($A960,MA_KH!$A:$Q,MA_KH!P$1,0)</f>
        <v>CÔNG TY TNHH MM MEGA MARKET (VIỆT NAM)</v>
      </c>
    </row>
    <row r="961" spans="1:31" ht="25.5" customHeight="1">
      <c r="A961" s="54" t="s">
        <v>16292</v>
      </c>
      <c r="B961" s="54" t="s">
        <v>251</v>
      </c>
      <c r="C961" s="55">
        <v>46163</v>
      </c>
      <c r="D961" s="54" t="s">
        <v>18367</v>
      </c>
      <c r="E961" s="55">
        <v>46168</v>
      </c>
      <c r="F961" s="54" t="s">
        <v>18368</v>
      </c>
      <c r="G961" s="54" t="s">
        <v>18369</v>
      </c>
      <c r="H961" s="67">
        <v>4139680</v>
      </c>
      <c r="I961" s="31">
        <v>0</v>
      </c>
      <c r="J961" s="31">
        <v>331174</v>
      </c>
      <c r="K961" s="31">
        <v>4470854</v>
      </c>
      <c r="L961" s="71" t="s">
        <v>17236</v>
      </c>
      <c r="M961" s="6">
        <v>46213</v>
      </c>
      <c r="N961" s="72"/>
      <c r="O961" s="32">
        <f>IF(Table1[[#This Row],[Phân loại]]="Tồn đầu kỳ",Table1[[#This Row],[Tổng giá trị]],0)</f>
        <v>0</v>
      </c>
      <c r="P961" s="7">
        <f>IF(Table1[[#This Row],[Số còn phải thu ĐK]]&lt;&gt;0,0,IF(Table1[[#This Row],[Phân loại]]="Bán hàng",Table1[[#This Row],[Tổng giá trị]],-Table1[[#This Row],[Tổng giá trị]]))</f>
        <v>4470854</v>
      </c>
      <c r="Q961" s="32">
        <f>IF(M961&lt;&gt;"",IF(O961&lt;&gt;0,O961,P961),0)</f>
        <v>4470854</v>
      </c>
      <c r="R961" s="7">
        <f>Table1[[#This Row],[Số còn phải thu ĐK]]+Table1[[#This Row],[Giá Trị HD sau CK]]-Table1[[#This Row],[Số tiền đã thu]]</f>
        <v>0</v>
      </c>
      <c r="S961" s="6">
        <f>IF(Table1[[#This Row],[Ngày hóa đơn]]&lt;&gt;"",Table1[[#This Row],[Ngày hóa đơn]],IF(Table1[[#This Row],[Ngày hạch toán]]&lt;&gt;"",Table1[[#This Row],[Ngày hạch toán]],""))</f>
        <v>46168</v>
      </c>
      <c r="T961" s="7"/>
      <c r="U961" s="6">
        <f>IF(Table1[[#This Row],[Ngày tính CN]]="","",S961+T961)</f>
        <v>46168</v>
      </c>
      <c r="V961" s="32">
        <f ca="1">IF(Table1[[#This Row],[Hạn thanh toán]]="","",IF((U961-NOW())&lt;0,0,(U961-NOW())))</f>
        <v>0</v>
      </c>
      <c r="W961" s="32"/>
      <c r="X961" s="32" t="str">
        <f ca="1">IF(OR(U961="",R961=0),"",IF((U961-NOW())&lt;0,-(U961-NOW()),0))</f>
        <v/>
      </c>
      <c r="Y961" s="2" t="str">
        <f>IF(R961=0,"Đã thanh toán",IF(X961="","",IF(X961&lt;=0,"Chưa đến hạn thanh toán",IF(X961&lt;=30,"Nợ quá hạn 30 ngày",IF(X961&lt;=60,"Nợ quá hạn từ 30 ngày đến 60 ngày",IF(X961&lt;=90,"Nợ quá hạn từ 60 ngày đến 90 ngày",IF(X961&lt;=120,"Nợ quá hạn từ 90 ngày đến 120 ngày","Nợ quá hạn hơn 120 ngày có khả năng mất thanh toán")))))))</f>
        <v>Đã thanh toán</v>
      </c>
      <c r="Z961" s="42">
        <f>IF(S961="","",S961)</f>
        <v>46168</v>
      </c>
      <c r="AA961" s="42">
        <f>IF(M961="","",M961)</f>
        <v>46213</v>
      </c>
      <c r="AD961" s="2" t="str">
        <f>VLOOKUP($A961,MA_KH!$A:$Q,MA_KH!O$1,0)</f>
        <v>MEGA</v>
      </c>
      <c r="AE961" s="2" t="str">
        <f>VLOOKUP($A961,MA_KH!$A:$Q,MA_KH!P$1,0)</f>
        <v>CÔNG TY TNHH MM MEGA MARKET (VIỆT NAM)</v>
      </c>
    </row>
    <row r="962" spans="1:31" ht="25.5" customHeight="1">
      <c r="A962" s="54" t="s">
        <v>16291</v>
      </c>
      <c r="B962" s="54" t="s">
        <v>200</v>
      </c>
      <c r="C962" s="55">
        <v>46163</v>
      </c>
      <c r="D962" s="54" t="s">
        <v>18370</v>
      </c>
      <c r="E962" s="55">
        <v>46168</v>
      </c>
      <c r="F962" s="54" t="s">
        <v>18371</v>
      </c>
      <c r="G962" s="54" t="s">
        <v>18372</v>
      </c>
      <c r="H962" s="67">
        <v>1116060</v>
      </c>
      <c r="I962" s="31">
        <v>0</v>
      </c>
      <c r="J962" s="31">
        <v>89285</v>
      </c>
      <c r="K962" s="31">
        <v>1205345</v>
      </c>
      <c r="L962" s="71" t="s">
        <v>17236</v>
      </c>
      <c r="M962" s="6">
        <v>46213</v>
      </c>
      <c r="N962" s="72"/>
      <c r="O962" s="32">
        <f>IF(Table1[[#This Row],[Phân loại]]="Tồn đầu kỳ",Table1[[#This Row],[Tổng giá trị]],0)</f>
        <v>0</v>
      </c>
      <c r="P962" s="7">
        <f>IF(Table1[[#This Row],[Số còn phải thu ĐK]]&lt;&gt;0,0,IF(Table1[[#This Row],[Phân loại]]="Bán hàng",Table1[[#This Row],[Tổng giá trị]],-Table1[[#This Row],[Tổng giá trị]]))</f>
        <v>1205345</v>
      </c>
      <c r="Q962" s="32">
        <f>IF(M962&lt;&gt;"",IF(O962&lt;&gt;0,O962,P962),0)</f>
        <v>1205345</v>
      </c>
      <c r="R962" s="7">
        <f>Table1[[#This Row],[Số còn phải thu ĐK]]+Table1[[#This Row],[Giá Trị HD sau CK]]-Table1[[#This Row],[Số tiền đã thu]]</f>
        <v>0</v>
      </c>
      <c r="S962" s="6">
        <f>IF(Table1[[#This Row],[Ngày hóa đơn]]&lt;&gt;"",Table1[[#This Row],[Ngày hóa đơn]],IF(Table1[[#This Row],[Ngày hạch toán]]&lt;&gt;"",Table1[[#This Row],[Ngày hạch toán]],""))</f>
        <v>46168</v>
      </c>
      <c r="T962" s="7"/>
      <c r="U962" s="6">
        <f>IF(Table1[[#This Row],[Ngày tính CN]]="","",S962+T962)</f>
        <v>46168</v>
      </c>
      <c r="V962" s="32">
        <f ca="1">IF(Table1[[#This Row],[Hạn thanh toán]]="","",IF((U962-NOW())&lt;0,0,(U962-NOW())))</f>
        <v>0</v>
      </c>
      <c r="W962" s="32"/>
      <c r="X962" s="32" t="str">
        <f ca="1">IF(OR(U962="",R962=0),"",IF((U962-NOW())&lt;0,-(U962-NOW()),0))</f>
        <v/>
      </c>
      <c r="Y962" s="2" t="str">
        <f>IF(R962=0,"Đã thanh toán",IF(X962="","",IF(X962&lt;=0,"Chưa đến hạn thanh toán",IF(X962&lt;=30,"Nợ quá hạn 30 ngày",IF(X962&lt;=60,"Nợ quá hạn từ 30 ngày đến 60 ngày",IF(X962&lt;=90,"Nợ quá hạn từ 60 ngày đến 90 ngày",IF(X962&lt;=120,"Nợ quá hạn từ 90 ngày đến 120 ngày","Nợ quá hạn hơn 120 ngày có khả năng mất thanh toán")))))))</f>
        <v>Đã thanh toán</v>
      </c>
      <c r="Z962" s="42">
        <f>IF(S962="","",S962)</f>
        <v>46168</v>
      </c>
      <c r="AA962" s="42">
        <f>IF(M962="","",M962)</f>
        <v>46213</v>
      </c>
      <c r="AD962" s="2" t="str">
        <f>VLOOKUP($A962,MA_KH!$A:$Q,MA_KH!O$1,0)</f>
        <v>MEGA</v>
      </c>
      <c r="AE962" s="2" t="str">
        <f>VLOOKUP($A962,MA_KH!$A:$Q,MA_KH!P$1,0)</f>
        <v>CÔNG TY TNHH MM MEGA MARKET (VIỆT NAM)</v>
      </c>
    </row>
    <row r="963" spans="1:31" ht="25.5" customHeight="1">
      <c r="A963" s="54" t="s">
        <v>7306</v>
      </c>
      <c r="B963" s="54" t="s">
        <v>7307</v>
      </c>
      <c r="C963" s="55">
        <v>46163</v>
      </c>
      <c r="D963" s="54" t="s">
        <v>18373</v>
      </c>
      <c r="E963" s="55">
        <v>46168</v>
      </c>
      <c r="F963" s="54" t="s">
        <v>18374</v>
      </c>
      <c r="G963" s="54" t="s">
        <v>18375</v>
      </c>
      <c r="H963" s="67">
        <v>3947700</v>
      </c>
      <c r="I963" s="31">
        <v>0</v>
      </c>
      <c r="J963" s="31">
        <v>315816</v>
      </c>
      <c r="K963" s="31">
        <v>4263516</v>
      </c>
      <c r="L963" s="71" t="s">
        <v>17236</v>
      </c>
      <c r="M963" s="6">
        <v>46213</v>
      </c>
      <c r="N963" s="72"/>
      <c r="O963" s="32">
        <f>IF(Table1[[#This Row],[Phân loại]]="Tồn đầu kỳ",Table1[[#This Row],[Tổng giá trị]],0)</f>
        <v>0</v>
      </c>
      <c r="P963" s="7">
        <f>IF(Table1[[#This Row],[Số còn phải thu ĐK]]&lt;&gt;0,0,IF(Table1[[#This Row],[Phân loại]]="Bán hàng",Table1[[#This Row],[Tổng giá trị]],-Table1[[#This Row],[Tổng giá trị]]))</f>
        <v>4263516</v>
      </c>
      <c r="Q963" s="32">
        <f>IF(M963&lt;&gt;"",IF(O963&lt;&gt;0,O963,P963),0)</f>
        <v>4263516</v>
      </c>
      <c r="R963" s="7">
        <f>Table1[[#This Row],[Số còn phải thu ĐK]]+Table1[[#This Row],[Giá Trị HD sau CK]]-Table1[[#This Row],[Số tiền đã thu]]</f>
        <v>0</v>
      </c>
      <c r="S963" s="6">
        <f>IF(Table1[[#This Row],[Ngày hóa đơn]]&lt;&gt;"",Table1[[#This Row],[Ngày hóa đơn]],IF(Table1[[#This Row],[Ngày hạch toán]]&lt;&gt;"",Table1[[#This Row],[Ngày hạch toán]],""))</f>
        <v>46168</v>
      </c>
      <c r="T963" s="7"/>
      <c r="U963" s="6">
        <f>IF(Table1[[#This Row],[Ngày tính CN]]="","",S963+T963)</f>
        <v>46168</v>
      </c>
      <c r="V963" s="32">
        <f ca="1">IF(Table1[[#This Row],[Hạn thanh toán]]="","",IF((U963-NOW())&lt;0,0,(U963-NOW())))</f>
        <v>0</v>
      </c>
      <c r="W963" s="32"/>
      <c r="X963" s="32" t="str">
        <f ca="1">IF(OR(U963="",R963=0),"",IF((U963-NOW())&lt;0,-(U963-NOW()),0))</f>
        <v/>
      </c>
      <c r="Y963" s="2" t="str">
        <f>IF(R963=0,"Đã thanh toán",IF(X963="","",IF(X963&lt;=0,"Chưa đến hạn thanh toán",IF(X963&lt;=30,"Nợ quá hạn 30 ngày",IF(X963&lt;=60,"Nợ quá hạn từ 30 ngày đến 60 ngày",IF(X963&lt;=90,"Nợ quá hạn từ 60 ngày đến 90 ngày",IF(X963&lt;=120,"Nợ quá hạn từ 90 ngày đến 120 ngày","Nợ quá hạn hơn 120 ngày có khả năng mất thanh toán")))))))</f>
        <v>Đã thanh toán</v>
      </c>
      <c r="Z963" s="42">
        <f>IF(S963="","",S963)</f>
        <v>46168</v>
      </c>
      <c r="AA963" s="42">
        <f>IF(M963="","",M963)</f>
        <v>46213</v>
      </c>
      <c r="AD963" s="2" t="str">
        <f>VLOOKUP($A963,MA_KH!$A:$Q,MA_KH!O$1,0)</f>
        <v>MEGA</v>
      </c>
      <c r="AE963" s="2" t="str">
        <f>VLOOKUP($A963,MA_KH!$A:$Q,MA_KH!P$1,0)</f>
        <v>CÔNG TY TNHH MM MEGA MARKET (VIỆT NAM)</v>
      </c>
    </row>
    <row r="964" spans="1:31" ht="25.5" customHeight="1">
      <c r="A964" s="54" t="s">
        <v>7306</v>
      </c>
      <c r="B964" s="54" t="s">
        <v>7307</v>
      </c>
      <c r="C964" s="55">
        <v>46163</v>
      </c>
      <c r="D964" s="54" t="s">
        <v>18376</v>
      </c>
      <c r="E964" s="55">
        <v>46168</v>
      </c>
      <c r="F964" s="54" t="s">
        <v>18377</v>
      </c>
      <c r="G964" s="54" t="s">
        <v>18378</v>
      </c>
      <c r="H964" s="67">
        <v>1166110</v>
      </c>
      <c r="I964" s="31">
        <v>0</v>
      </c>
      <c r="J964" s="31">
        <v>93289</v>
      </c>
      <c r="K964" s="31">
        <v>1259399</v>
      </c>
      <c r="L964" s="71" t="s">
        <v>17236</v>
      </c>
      <c r="M964" s="6">
        <v>46213</v>
      </c>
      <c r="N964" s="72"/>
      <c r="O964" s="32">
        <f>IF(Table1[[#This Row],[Phân loại]]="Tồn đầu kỳ",Table1[[#This Row],[Tổng giá trị]],0)</f>
        <v>0</v>
      </c>
      <c r="P964" s="7">
        <f>IF(Table1[[#This Row],[Số còn phải thu ĐK]]&lt;&gt;0,0,IF(Table1[[#This Row],[Phân loại]]="Bán hàng",Table1[[#This Row],[Tổng giá trị]],-Table1[[#This Row],[Tổng giá trị]]))</f>
        <v>1259399</v>
      </c>
      <c r="Q964" s="32">
        <f>IF(M964&lt;&gt;"",IF(O964&lt;&gt;0,O964,P964),0)</f>
        <v>1259399</v>
      </c>
      <c r="R964" s="7">
        <f>Table1[[#This Row],[Số còn phải thu ĐK]]+Table1[[#This Row],[Giá Trị HD sau CK]]-Table1[[#This Row],[Số tiền đã thu]]</f>
        <v>0</v>
      </c>
      <c r="S964" s="6">
        <f>IF(Table1[[#This Row],[Ngày hóa đơn]]&lt;&gt;"",Table1[[#This Row],[Ngày hóa đơn]],IF(Table1[[#This Row],[Ngày hạch toán]]&lt;&gt;"",Table1[[#This Row],[Ngày hạch toán]],""))</f>
        <v>46168</v>
      </c>
      <c r="T964" s="7"/>
      <c r="U964" s="6">
        <f>IF(Table1[[#This Row],[Ngày tính CN]]="","",S964+T964)</f>
        <v>46168</v>
      </c>
      <c r="V964" s="32">
        <f ca="1">IF(Table1[[#This Row],[Hạn thanh toán]]="","",IF((U964-NOW())&lt;0,0,(U964-NOW())))</f>
        <v>0</v>
      </c>
      <c r="W964" s="32"/>
      <c r="X964" s="32" t="str">
        <f ca="1">IF(OR(U964="",R964=0),"",IF((U964-NOW())&lt;0,-(U964-NOW()),0))</f>
        <v/>
      </c>
      <c r="Y964" s="2" t="str">
        <f>IF(R964=0,"Đã thanh toán",IF(X964="","",IF(X964&lt;=0,"Chưa đến hạn thanh toán",IF(X964&lt;=30,"Nợ quá hạn 30 ngày",IF(X964&lt;=60,"Nợ quá hạn từ 30 ngày đến 60 ngày",IF(X964&lt;=90,"Nợ quá hạn từ 60 ngày đến 90 ngày",IF(X964&lt;=120,"Nợ quá hạn từ 90 ngày đến 120 ngày","Nợ quá hạn hơn 120 ngày có khả năng mất thanh toán")))))))</f>
        <v>Đã thanh toán</v>
      </c>
      <c r="Z964" s="42">
        <f>IF(S964="","",S964)</f>
        <v>46168</v>
      </c>
      <c r="AA964" s="42">
        <f>IF(M964="","",M964)</f>
        <v>46213</v>
      </c>
      <c r="AD964" s="2" t="str">
        <f>VLOOKUP($A964,MA_KH!$A:$Q,MA_KH!O$1,0)</f>
        <v>MEGA</v>
      </c>
      <c r="AE964" s="2" t="str">
        <f>VLOOKUP($A964,MA_KH!$A:$Q,MA_KH!P$1,0)</f>
        <v>CÔNG TY TNHH MM MEGA MARKET (VIỆT NAM)</v>
      </c>
    </row>
    <row r="965" spans="1:31" ht="25.5" customHeight="1">
      <c r="A965" s="54" t="s">
        <v>16287</v>
      </c>
      <c r="B965" s="54" t="s">
        <v>253</v>
      </c>
      <c r="C965" s="55">
        <v>46163</v>
      </c>
      <c r="D965" s="54" t="s">
        <v>18379</v>
      </c>
      <c r="E965" s="55">
        <v>46168</v>
      </c>
      <c r="F965" s="54" t="s">
        <v>18380</v>
      </c>
      <c r="G965" s="54" t="s">
        <v>18381</v>
      </c>
      <c r="H965" s="67">
        <v>2075500</v>
      </c>
      <c r="I965" s="31">
        <v>0</v>
      </c>
      <c r="J965" s="31">
        <v>166040</v>
      </c>
      <c r="K965" s="31">
        <v>2241540</v>
      </c>
      <c r="L965" s="71" t="s">
        <v>17236</v>
      </c>
      <c r="M965" s="6">
        <v>46213</v>
      </c>
      <c r="N965" s="72"/>
      <c r="O965" s="32">
        <f>IF(Table1[[#This Row],[Phân loại]]="Tồn đầu kỳ",Table1[[#This Row],[Tổng giá trị]],0)</f>
        <v>0</v>
      </c>
      <c r="P965" s="7">
        <f>IF(Table1[[#This Row],[Số còn phải thu ĐK]]&lt;&gt;0,0,IF(Table1[[#This Row],[Phân loại]]="Bán hàng",Table1[[#This Row],[Tổng giá trị]],-Table1[[#This Row],[Tổng giá trị]]))</f>
        <v>2241540</v>
      </c>
      <c r="Q965" s="32">
        <f>IF(M965&lt;&gt;"",IF(O965&lt;&gt;0,O965,P965),0)</f>
        <v>2241540</v>
      </c>
      <c r="R965" s="7">
        <f>Table1[[#This Row],[Số còn phải thu ĐK]]+Table1[[#This Row],[Giá Trị HD sau CK]]-Table1[[#This Row],[Số tiền đã thu]]</f>
        <v>0</v>
      </c>
      <c r="S965" s="6">
        <f>IF(Table1[[#This Row],[Ngày hóa đơn]]&lt;&gt;"",Table1[[#This Row],[Ngày hóa đơn]],IF(Table1[[#This Row],[Ngày hạch toán]]&lt;&gt;"",Table1[[#This Row],[Ngày hạch toán]],""))</f>
        <v>46168</v>
      </c>
      <c r="T965" s="7"/>
      <c r="U965" s="6">
        <f>IF(Table1[[#This Row],[Ngày tính CN]]="","",S965+T965)</f>
        <v>46168</v>
      </c>
      <c r="V965" s="32">
        <f ca="1">IF(Table1[[#This Row],[Hạn thanh toán]]="","",IF((U965-NOW())&lt;0,0,(U965-NOW())))</f>
        <v>0</v>
      </c>
      <c r="W965" s="32"/>
      <c r="X965" s="32" t="str">
        <f ca="1">IF(OR(U965="",R965=0),"",IF((U965-NOW())&lt;0,-(U965-NOW()),0))</f>
        <v/>
      </c>
      <c r="Y965" s="2" t="str">
        <f>IF(R965=0,"Đã thanh toán",IF(X965="","",IF(X965&lt;=0,"Chưa đến hạn thanh toán",IF(X965&lt;=30,"Nợ quá hạn 30 ngày",IF(X965&lt;=60,"Nợ quá hạn từ 30 ngày đến 60 ngày",IF(X965&lt;=90,"Nợ quá hạn từ 60 ngày đến 90 ngày",IF(X965&lt;=120,"Nợ quá hạn từ 90 ngày đến 120 ngày","Nợ quá hạn hơn 120 ngày có khả năng mất thanh toán")))))))</f>
        <v>Đã thanh toán</v>
      </c>
      <c r="Z965" s="42">
        <f>IF(S965="","",S965)</f>
        <v>46168</v>
      </c>
      <c r="AA965" s="42">
        <f>IF(M965="","",M965)</f>
        <v>46213</v>
      </c>
      <c r="AD965" s="2" t="str">
        <f>VLOOKUP($A965,MA_KH!$A:$Q,MA_KH!O$1,0)</f>
        <v>MEGA</v>
      </c>
      <c r="AE965" s="2" t="str">
        <f>VLOOKUP($A965,MA_KH!$A:$Q,MA_KH!P$1,0)</f>
        <v>CÔNG TY TNHH MM MEGA MARKET (VIỆT NAM)</v>
      </c>
    </row>
    <row r="966" spans="1:31" ht="25.5" customHeight="1">
      <c r="A966" s="54" t="s">
        <v>16296</v>
      </c>
      <c r="B966" s="54" t="s">
        <v>7244</v>
      </c>
      <c r="C966" s="55">
        <v>46164</v>
      </c>
      <c r="D966" s="54" t="s">
        <v>18382</v>
      </c>
      <c r="E966" s="55">
        <v>46168</v>
      </c>
      <c r="F966" s="54" t="s">
        <v>18383</v>
      </c>
      <c r="G966" s="54" t="s">
        <v>18384</v>
      </c>
      <c r="H966" s="67">
        <v>3690310</v>
      </c>
      <c r="I966" s="31">
        <v>0</v>
      </c>
      <c r="J966" s="31">
        <v>295225</v>
      </c>
      <c r="K966" s="31">
        <v>3985535</v>
      </c>
      <c r="L966" s="71" t="s">
        <v>17236</v>
      </c>
      <c r="M966" s="6">
        <v>46213</v>
      </c>
      <c r="N966" s="72"/>
      <c r="O966" s="32">
        <f>IF(Table1[[#This Row],[Phân loại]]="Tồn đầu kỳ",Table1[[#This Row],[Tổng giá trị]],0)</f>
        <v>0</v>
      </c>
      <c r="P966" s="7">
        <f>IF(Table1[[#This Row],[Số còn phải thu ĐK]]&lt;&gt;0,0,IF(Table1[[#This Row],[Phân loại]]="Bán hàng",Table1[[#This Row],[Tổng giá trị]],-Table1[[#This Row],[Tổng giá trị]]))</f>
        <v>3985535</v>
      </c>
      <c r="Q966" s="32">
        <f>IF(M966&lt;&gt;"",IF(O966&lt;&gt;0,O966,P966),0)</f>
        <v>3985535</v>
      </c>
      <c r="R966" s="7">
        <f>Table1[[#This Row],[Số còn phải thu ĐK]]+Table1[[#This Row],[Giá Trị HD sau CK]]-Table1[[#This Row],[Số tiền đã thu]]</f>
        <v>0</v>
      </c>
      <c r="S966" s="6">
        <f>IF(Table1[[#This Row],[Ngày hóa đơn]]&lt;&gt;"",Table1[[#This Row],[Ngày hóa đơn]],IF(Table1[[#This Row],[Ngày hạch toán]]&lt;&gt;"",Table1[[#This Row],[Ngày hạch toán]],""))</f>
        <v>46168</v>
      </c>
      <c r="T966" s="7"/>
      <c r="U966" s="6">
        <f>IF(Table1[[#This Row],[Ngày tính CN]]="","",S966+T966)</f>
        <v>46168</v>
      </c>
      <c r="V966" s="32">
        <f ca="1">IF(Table1[[#This Row],[Hạn thanh toán]]="","",IF((U966-NOW())&lt;0,0,(U966-NOW())))</f>
        <v>0</v>
      </c>
      <c r="W966" s="32"/>
      <c r="X966" s="32" t="str">
        <f ca="1">IF(OR(U966="",R966=0),"",IF((U966-NOW())&lt;0,-(U966-NOW()),0))</f>
        <v/>
      </c>
      <c r="Y966" s="2" t="str">
        <f>IF(R966=0,"Đã thanh toán",IF(X966="","",IF(X966&lt;=0,"Chưa đến hạn thanh toán",IF(X966&lt;=30,"Nợ quá hạn 30 ngày",IF(X966&lt;=60,"Nợ quá hạn từ 30 ngày đến 60 ngày",IF(X966&lt;=90,"Nợ quá hạn từ 60 ngày đến 90 ngày",IF(X966&lt;=120,"Nợ quá hạn từ 90 ngày đến 120 ngày","Nợ quá hạn hơn 120 ngày có khả năng mất thanh toán")))))))</f>
        <v>Đã thanh toán</v>
      </c>
      <c r="Z966" s="42">
        <f>IF(S966="","",S966)</f>
        <v>46168</v>
      </c>
      <c r="AA966" s="42">
        <f>IF(M966="","",M966)</f>
        <v>46213</v>
      </c>
      <c r="AD966" s="2" t="str">
        <f>VLOOKUP($A966,MA_KH!$A:$Q,MA_KH!O$1,0)</f>
        <v>MEGA</v>
      </c>
      <c r="AE966" s="2" t="str">
        <f>VLOOKUP($A966,MA_KH!$A:$Q,MA_KH!P$1,0)</f>
        <v>CÔNG TY TNHH MM MEGA MARKET (VIỆT NAM)</v>
      </c>
    </row>
    <row r="967" spans="1:31" ht="25.5" customHeight="1">
      <c r="A967" s="54" t="s">
        <v>16301</v>
      </c>
      <c r="B967" s="54" t="s">
        <v>7241</v>
      </c>
      <c r="C967" s="55">
        <v>46164</v>
      </c>
      <c r="D967" s="54" t="s">
        <v>18385</v>
      </c>
      <c r="E967" s="55">
        <v>46168</v>
      </c>
      <c r="F967" s="54" t="s">
        <v>18386</v>
      </c>
      <c r="G967" s="54" t="s">
        <v>18387</v>
      </c>
      <c r="H967" s="67">
        <v>5667320</v>
      </c>
      <c r="I967" s="31">
        <v>0</v>
      </c>
      <c r="J967" s="31">
        <v>453386</v>
      </c>
      <c r="K967" s="31">
        <v>6120706</v>
      </c>
      <c r="L967" s="71" t="s">
        <v>17236</v>
      </c>
      <c r="M967" s="6">
        <v>46213</v>
      </c>
      <c r="N967" s="72"/>
      <c r="O967" s="32">
        <f>IF(Table1[[#This Row],[Phân loại]]="Tồn đầu kỳ",Table1[[#This Row],[Tổng giá trị]],0)</f>
        <v>0</v>
      </c>
      <c r="P967" s="7">
        <f>IF(Table1[[#This Row],[Số còn phải thu ĐK]]&lt;&gt;0,0,IF(Table1[[#This Row],[Phân loại]]="Bán hàng",Table1[[#This Row],[Tổng giá trị]],-Table1[[#This Row],[Tổng giá trị]]))</f>
        <v>6120706</v>
      </c>
      <c r="Q967" s="32">
        <f>IF(M967&lt;&gt;"",IF(O967&lt;&gt;0,O967,P967),0)</f>
        <v>6120706</v>
      </c>
      <c r="R967" s="7">
        <f>Table1[[#This Row],[Số còn phải thu ĐK]]+Table1[[#This Row],[Giá Trị HD sau CK]]-Table1[[#This Row],[Số tiền đã thu]]</f>
        <v>0</v>
      </c>
      <c r="S967" s="6">
        <f>IF(Table1[[#This Row],[Ngày hóa đơn]]&lt;&gt;"",Table1[[#This Row],[Ngày hóa đơn]],IF(Table1[[#This Row],[Ngày hạch toán]]&lt;&gt;"",Table1[[#This Row],[Ngày hạch toán]],""))</f>
        <v>46168</v>
      </c>
      <c r="T967" s="7"/>
      <c r="U967" s="6">
        <f>IF(Table1[[#This Row],[Ngày tính CN]]="","",S967+T967)</f>
        <v>46168</v>
      </c>
      <c r="V967" s="32">
        <f ca="1">IF(Table1[[#This Row],[Hạn thanh toán]]="","",IF((U967-NOW())&lt;0,0,(U967-NOW())))</f>
        <v>0</v>
      </c>
      <c r="W967" s="32"/>
      <c r="X967" s="32" t="str">
        <f ca="1">IF(OR(U967="",R967=0),"",IF((U967-NOW())&lt;0,-(U967-NOW()),0))</f>
        <v/>
      </c>
      <c r="Y967" s="2" t="str">
        <f>IF(R967=0,"Đã thanh toán",IF(X967="","",IF(X967&lt;=0,"Chưa đến hạn thanh toán",IF(X967&lt;=30,"Nợ quá hạn 30 ngày",IF(X967&lt;=60,"Nợ quá hạn từ 30 ngày đến 60 ngày",IF(X967&lt;=90,"Nợ quá hạn từ 60 ngày đến 90 ngày",IF(X967&lt;=120,"Nợ quá hạn từ 90 ngày đến 120 ngày","Nợ quá hạn hơn 120 ngày có khả năng mất thanh toán")))))))</f>
        <v>Đã thanh toán</v>
      </c>
      <c r="Z967" s="42">
        <f>IF(S967="","",S967)</f>
        <v>46168</v>
      </c>
      <c r="AA967" s="42">
        <f>IF(M967="","",M967)</f>
        <v>46213</v>
      </c>
      <c r="AD967" s="2" t="str">
        <f>VLOOKUP($A967,MA_KH!$A:$Q,MA_KH!O$1,0)</f>
        <v>MEGA</v>
      </c>
      <c r="AE967" s="2" t="str">
        <f>VLOOKUP($A967,MA_KH!$A:$Q,MA_KH!P$1,0)</f>
        <v>CÔNG TY TNHH MM MEGA MARKET (VIỆT NAM)</v>
      </c>
    </row>
    <row r="968" spans="1:31" ht="25.5" customHeight="1">
      <c r="A968" s="54" t="s">
        <v>16301</v>
      </c>
      <c r="B968" s="54" t="s">
        <v>7241</v>
      </c>
      <c r="C968" s="55">
        <v>46164</v>
      </c>
      <c r="D968" s="54" t="s">
        <v>18388</v>
      </c>
      <c r="E968" s="55">
        <v>46168</v>
      </c>
      <c r="F968" s="54" t="s">
        <v>18389</v>
      </c>
      <c r="G968" s="54" t="s">
        <v>18390</v>
      </c>
      <c r="H968" s="67">
        <v>5305790</v>
      </c>
      <c r="I968" s="31">
        <v>0</v>
      </c>
      <c r="J968" s="31">
        <v>424463</v>
      </c>
      <c r="K968" s="31">
        <v>5730253</v>
      </c>
      <c r="L968" s="71" t="s">
        <v>17236</v>
      </c>
      <c r="M968" s="6">
        <v>46213</v>
      </c>
      <c r="N968" s="72"/>
      <c r="O968" s="32">
        <f>IF(Table1[[#This Row],[Phân loại]]="Tồn đầu kỳ",Table1[[#This Row],[Tổng giá trị]],0)</f>
        <v>0</v>
      </c>
      <c r="P968" s="7">
        <f>IF(Table1[[#This Row],[Số còn phải thu ĐK]]&lt;&gt;0,0,IF(Table1[[#This Row],[Phân loại]]="Bán hàng",Table1[[#This Row],[Tổng giá trị]],-Table1[[#This Row],[Tổng giá trị]]))</f>
        <v>5730253</v>
      </c>
      <c r="Q968" s="32">
        <f>IF(M968&lt;&gt;"",IF(O968&lt;&gt;0,O968,P968),0)</f>
        <v>5730253</v>
      </c>
      <c r="R968" s="7">
        <f>Table1[[#This Row],[Số còn phải thu ĐK]]+Table1[[#This Row],[Giá Trị HD sau CK]]-Table1[[#This Row],[Số tiền đã thu]]</f>
        <v>0</v>
      </c>
      <c r="S968" s="6">
        <f>IF(Table1[[#This Row],[Ngày hóa đơn]]&lt;&gt;"",Table1[[#This Row],[Ngày hóa đơn]],IF(Table1[[#This Row],[Ngày hạch toán]]&lt;&gt;"",Table1[[#This Row],[Ngày hạch toán]],""))</f>
        <v>46168</v>
      </c>
      <c r="T968" s="7"/>
      <c r="U968" s="6">
        <f>IF(Table1[[#This Row],[Ngày tính CN]]="","",S968+T968)</f>
        <v>46168</v>
      </c>
      <c r="V968" s="32">
        <f ca="1">IF(Table1[[#This Row],[Hạn thanh toán]]="","",IF((U968-NOW())&lt;0,0,(U968-NOW())))</f>
        <v>0</v>
      </c>
      <c r="W968" s="32"/>
      <c r="X968" s="32" t="str">
        <f ca="1">IF(OR(U968="",R968=0),"",IF((U968-NOW())&lt;0,-(U968-NOW()),0))</f>
        <v/>
      </c>
      <c r="Y968" s="2" t="str">
        <f>IF(R968=0,"Đã thanh toán",IF(X968="","",IF(X968&lt;=0,"Chưa đến hạn thanh toán",IF(X968&lt;=30,"Nợ quá hạn 30 ngày",IF(X968&lt;=60,"Nợ quá hạn từ 30 ngày đến 60 ngày",IF(X968&lt;=90,"Nợ quá hạn từ 60 ngày đến 90 ngày",IF(X968&lt;=120,"Nợ quá hạn từ 90 ngày đến 120 ngày","Nợ quá hạn hơn 120 ngày có khả năng mất thanh toán")))))))</f>
        <v>Đã thanh toán</v>
      </c>
      <c r="Z968" s="42">
        <f>IF(S968="","",S968)</f>
        <v>46168</v>
      </c>
      <c r="AA968" s="42">
        <f>IF(M968="","",M968)</f>
        <v>46213</v>
      </c>
      <c r="AD968" s="2" t="str">
        <f>VLOOKUP($A968,MA_KH!$A:$Q,MA_KH!O$1,0)</f>
        <v>MEGA</v>
      </c>
      <c r="AE968" s="2" t="str">
        <f>VLOOKUP($A968,MA_KH!$A:$Q,MA_KH!P$1,0)</f>
        <v>CÔNG TY TNHH MM MEGA MARKET (VIỆT NAM)</v>
      </c>
    </row>
    <row r="969" spans="1:31" ht="25.5" customHeight="1">
      <c r="A969" s="54" t="s">
        <v>16298</v>
      </c>
      <c r="B969" s="54" t="s">
        <v>7235</v>
      </c>
      <c r="C969" s="55">
        <v>46165</v>
      </c>
      <c r="D969" s="54" t="s">
        <v>18391</v>
      </c>
      <c r="E969" s="55">
        <v>46170</v>
      </c>
      <c r="F969" s="54" t="s">
        <v>18392</v>
      </c>
      <c r="G969" s="54" t="s">
        <v>18393</v>
      </c>
      <c r="H969" s="67">
        <v>552010</v>
      </c>
      <c r="I969" s="31">
        <v>0</v>
      </c>
      <c r="J969" s="31">
        <v>44161</v>
      </c>
      <c r="K969" s="31">
        <v>596171</v>
      </c>
      <c r="L969" s="71" t="s">
        <v>17236</v>
      </c>
      <c r="M969" s="6">
        <v>46213</v>
      </c>
      <c r="N969" s="72"/>
      <c r="O969" s="32">
        <f>IF(Table1[[#This Row],[Phân loại]]="Tồn đầu kỳ",Table1[[#This Row],[Tổng giá trị]],0)</f>
        <v>0</v>
      </c>
      <c r="P969" s="7">
        <f>IF(Table1[[#This Row],[Số còn phải thu ĐK]]&lt;&gt;0,0,IF(Table1[[#This Row],[Phân loại]]="Bán hàng",Table1[[#This Row],[Tổng giá trị]],-Table1[[#This Row],[Tổng giá trị]]))</f>
        <v>596171</v>
      </c>
      <c r="Q969" s="32">
        <f>IF(M969&lt;&gt;"",IF(O969&lt;&gt;0,O969,P969),0)</f>
        <v>596171</v>
      </c>
      <c r="R969" s="7">
        <f>Table1[[#This Row],[Số còn phải thu ĐK]]+Table1[[#This Row],[Giá Trị HD sau CK]]-Table1[[#This Row],[Số tiền đã thu]]</f>
        <v>0</v>
      </c>
      <c r="S969" s="6">
        <f>IF(Table1[[#This Row],[Ngày hóa đơn]]&lt;&gt;"",Table1[[#This Row],[Ngày hóa đơn]],IF(Table1[[#This Row],[Ngày hạch toán]]&lt;&gt;"",Table1[[#This Row],[Ngày hạch toán]],""))</f>
        <v>46170</v>
      </c>
      <c r="T969" s="7"/>
      <c r="U969" s="6">
        <f>IF(Table1[[#This Row],[Ngày tính CN]]="","",S969+T969)</f>
        <v>46170</v>
      </c>
      <c r="V969" s="32">
        <f ca="1">IF(Table1[[#This Row],[Hạn thanh toán]]="","",IF((U969-NOW())&lt;0,0,(U969-NOW())))</f>
        <v>0</v>
      </c>
      <c r="W969" s="32"/>
      <c r="X969" s="32" t="str">
        <f ca="1">IF(OR(U969="",R969=0),"",IF((U969-NOW())&lt;0,-(U969-NOW()),0))</f>
        <v/>
      </c>
      <c r="Y969" s="2" t="str">
        <f>IF(R969=0,"Đã thanh toán",IF(X969="","",IF(X969&lt;=0,"Chưa đến hạn thanh toán",IF(X969&lt;=30,"Nợ quá hạn 30 ngày",IF(X969&lt;=60,"Nợ quá hạn từ 30 ngày đến 60 ngày",IF(X969&lt;=90,"Nợ quá hạn từ 60 ngày đến 90 ngày",IF(X969&lt;=120,"Nợ quá hạn từ 90 ngày đến 120 ngày","Nợ quá hạn hơn 120 ngày có khả năng mất thanh toán")))))))</f>
        <v>Đã thanh toán</v>
      </c>
      <c r="Z969" s="42">
        <f>IF(S969="","",S969)</f>
        <v>46170</v>
      </c>
      <c r="AA969" s="42">
        <f>IF(M969="","",M969)</f>
        <v>46213</v>
      </c>
      <c r="AD969" s="2" t="str">
        <f>VLOOKUP($A969,MA_KH!$A:$Q,MA_KH!O$1,0)</f>
        <v>MEGA</v>
      </c>
      <c r="AE969" s="2" t="str">
        <f>VLOOKUP($A969,MA_KH!$A:$Q,MA_KH!P$1,0)</f>
        <v>CÔNG TY TNHH MM MEGA MARKET (VIỆT NAM)</v>
      </c>
    </row>
    <row r="970" spans="1:31" ht="25.5" customHeight="1">
      <c r="A970" s="54" t="s">
        <v>7306</v>
      </c>
      <c r="B970" s="54" t="s">
        <v>7307</v>
      </c>
      <c r="C970" s="55">
        <v>46167</v>
      </c>
      <c r="D970" s="54" t="s">
        <v>18394</v>
      </c>
      <c r="E970" s="55">
        <v>46170</v>
      </c>
      <c r="F970" s="54" t="s">
        <v>18395</v>
      </c>
      <c r="G970" s="54" t="s">
        <v>18396</v>
      </c>
      <c r="H970" s="67">
        <v>3876060</v>
      </c>
      <c r="I970" s="31">
        <v>0</v>
      </c>
      <c r="J970" s="31">
        <v>310085</v>
      </c>
      <c r="K970" s="31">
        <v>4186145</v>
      </c>
      <c r="L970" s="71" t="s">
        <v>17236</v>
      </c>
      <c r="M970" s="6">
        <v>46213</v>
      </c>
      <c r="N970" s="72"/>
      <c r="O970" s="32">
        <f>IF(Table1[[#This Row],[Phân loại]]="Tồn đầu kỳ",Table1[[#This Row],[Tổng giá trị]],0)</f>
        <v>0</v>
      </c>
      <c r="P970" s="7">
        <f>IF(Table1[[#This Row],[Số còn phải thu ĐK]]&lt;&gt;0,0,IF(Table1[[#This Row],[Phân loại]]="Bán hàng",Table1[[#This Row],[Tổng giá trị]],-Table1[[#This Row],[Tổng giá trị]]))</f>
        <v>4186145</v>
      </c>
      <c r="Q970" s="32">
        <f>IF(M970&lt;&gt;"",IF(O970&lt;&gt;0,O970,P970),0)</f>
        <v>4186145</v>
      </c>
      <c r="R970" s="7">
        <f>Table1[[#This Row],[Số còn phải thu ĐK]]+Table1[[#This Row],[Giá Trị HD sau CK]]-Table1[[#This Row],[Số tiền đã thu]]</f>
        <v>0</v>
      </c>
      <c r="S970" s="6">
        <f>IF(Table1[[#This Row],[Ngày hóa đơn]]&lt;&gt;"",Table1[[#This Row],[Ngày hóa đơn]],IF(Table1[[#This Row],[Ngày hạch toán]]&lt;&gt;"",Table1[[#This Row],[Ngày hạch toán]],""))</f>
        <v>46170</v>
      </c>
      <c r="T970" s="7"/>
      <c r="U970" s="6">
        <f>IF(Table1[[#This Row],[Ngày tính CN]]="","",S970+T970)</f>
        <v>46170</v>
      </c>
      <c r="V970" s="32">
        <f ca="1">IF(Table1[[#This Row],[Hạn thanh toán]]="","",IF((U970-NOW())&lt;0,0,(U970-NOW())))</f>
        <v>0</v>
      </c>
      <c r="W970" s="32"/>
      <c r="X970" s="32" t="str">
        <f ca="1">IF(OR(U970="",R970=0),"",IF((U970-NOW())&lt;0,-(U970-NOW()),0))</f>
        <v/>
      </c>
      <c r="Y970" s="2" t="str">
        <f>IF(R970=0,"Đã thanh toán",IF(X970="","",IF(X970&lt;=0,"Chưa đến hạn thanh toán",IF(X970&lt;=30,"Nợ quá hạn 30 ngày",IF(X970&lt;=60,"Nợ quá hạn từ 30 ngày đến 60 ngày",IF(X970&lt;=90,"Nợ quá hạn từ 60 ngày đến 90 ngày",IF(X970&lt;=120,"Nợ quá hạn từ 90 ngày đến 120 ngày","Nợ quá hạn hơn 120 ngày có khả năng mất thanh toán")))))))</f>
        <v>Đã thanh toán</v>
      </c>
      <c r="Z970" s="42">
        <f>IF(S970="","",S970)</f>
        <v>46170</v>
      </c>
      <c r="AA970" s="42">
        <f>IF(M970="","",M970)</f>
        <v>46213</v>
      </c>
      <c r="AD970" s="2" t="str">
        <f>VLOOKUP($A970,MA_KH!$A:$Q,MA_KH!O$1,0)</f>
        <v>MEGA</v>
      </c>
      <c r="AE970" s="2" t="str">
        <f>VLOOKUP($A970,MA_KH!$A:$Q,MA_KH!P$1,0)</f>
        <v>CÔNG TY TNHH MM MEGA MARKET (VIỆT NAM)</v>
      </c>
    </row>
    <row r="971" spans="1:31" ht="25.5" customHeight="1">
      <c r="A971" s="54" t="s">
        <v>16291</v>
      </c>
      <c r="B971" s="54" t="s">
        <v>200</v>
      </c>
      <c r="C971" s="55">
        <v>46167</v>
      </c>
      <c r="D971" s="54" t="s">
        <v>18397</v>
      </c>
      <c r="E971" s="55">
        <v>46170</v>
      </c>
      <c r="F971" s="54" t="s">
        <v>18398</v>
      </c>
      <c r="G971" s="54" t="s">
        <v>18399</v>
      </c>
      <c r="H971" s="67">
        <v>1166110</v>
      </c>
      <c r="I971" s="31">
        <v>0</v>
      </c>
      <c r="J971" s="31">
        <v>93289</v>
      </c>
      <c r="K971" s="31">
        <v>1259399</v>
      </c>
      <c r="L971" s="71" t="s">
        <v>17236</v>
      </c>
      <c r="M971" s="6">
        <v>46213</v>
      </c>
      <c r="N971" s="72"/>
      <c r="O971" s="32">
        <f>IF(Table1[[#This Row],[Phân loại]]="Tồn đầu kỳ",Table1[[#This Row],[Tổng giá trị]],0)</f>
        <v>0</v>
      </c>
      <c r="P971" s="7">
        <f>IF(Table1[[#This Row],[Số còn phải thu ĐK]]&lt;&gt;0,0,IF(Table1[[#This Row],[Phân loại]]="Bán hàng",Table1[[#This Row],[Tổng giá trị]],-Table1[[#This Row],[Tổng giá trị]]))</f>
        <v>1259399</v>
      </c>
      <c r="Q971" s="32">
        <f>IF(M971&lt;&gt;"",IF(O971&lt;&gt;0,O971,P971),0)</f>
        <v>1259399</v>
      </c>
      <c r="R971" s="7">
        <f>Table1[[#This Row],[Số còn phải thu ĐK]]+Table1[[#This Row],[Giá Trị HD sau CK]]-Table1[[#This Row],[Số tiền đã thu]]</f>
        <v>0</v>
      </c>
      <c r="S971" s="6">
        <f>IF(Table1[[#This Row],[Ngày hóa đơn]]&lt;&gt;"",Table1[[#This Row],[Ngày hóa đơn]],IF(Table1[[#This Row],[Ngày hạch toán]]&lt;&gt;"",Table1[[#This Row],[Ngày hạch toán]],""))</f>
        <v>46170</v>
      </c>
      <c r="T971" s="7"/>
      <c r="U971" s="6">
        <f>IF(Table1[[#This Row],[Ngày tính CN]]="","",S971+T971)</f>
        <v>46170</v>
      </c>
      <c r="V971" s="32">
        <f ca="1">IF(Table1[[#This Row],[Hạn thanh toán]]="","",IF((U971-NOW())&lt;0,0,(U971-NOW())))</f>
        <v>0</v>
      </c>
      <c r="W971" s="32"/>
      <c r="X971" s="32" t="str">
        <f ca="1">IF(OR(U971="",R971=0),"",IF((U971-NOW())&lt;0,-(U971-NOW()),0))</f>
        <v/>
      </c>
      <c r="Y971" s="2" t="str">
        <f>IF(R971=0,"Đã thanh toán",IF(X971="","",IF(X971&lt;=0,"Chưa đến hạn thanh toán",IF(X971&lt;=30,"Nợ quá hạn 30 ngày",IF(X971&lt;=60,"Nợ quá hạn từ 30 ngày đến 60 ngày",IF(X971&lt;=90,"Nợ quá hạn từ 60 ngày đến 90 ngày",IF(X971&lt;=120,"Nợ quá hạn từ 90 ngày đến 120 ngày","Nợ quá hạn hơn 120 ngày có khả năng mất thanh toán")))))))</f>
        <v>Đã thanh toán</v>
      </c>
      <c r="Z971" s="42">
        <f>IF(S971="","",S971)</f>
        <v>46170</v>
      </c>
      <c r="AA971" s="42">
        <f>IF(M971="","",M971)</f>
        <v>46213</v>
      </c>
      <c r="AD971" s="2" t="str">
        <f>VLOOKUP($A971,MA_KH!$A:$Q,MA_KH!O$1,0)</f>
        <v>MEGA</v>
      </c>
      <c r="AE971" s="2" t="str">
        <f>VLOOKUP($A971,MA_KH!$A:$Q,MA_KH!P$1,0)</f>
        <v>CÔNG TY TNHH MM MEGA MARKET (VIỆT NAM)</v>
      </c>
    </row>
    <row r="972" spans="1:31" ht="25.5" customHeight="1">
      <c r="A972" s="54" t="s">
        <v>16307</v>
      </c>
      <c r="B972" s="54" t="s">
        <v>202</v>
      </c>
      <c r="C972" s="55">
        <v>46167</v>
      </c>
      <c r="D972" s="54" t="s">
        <v>18400</v>
      </c>
      <c r="E972" s="55">
        <v>46170</v>
      </c>
      <c r="F972" s="54" t="s">
        <v>18401</v>
      </c>
      <c r="G972" s="54" t="s">
        <v>18402</v>
      </c>
      <c r="H972" s="67">
        <v>2075500</v>
      </c>
      <c r="I972" s="31">
        <v>0</v>
      </c>
      <c r="J972" s="31">
        <v>166040</v>
      </c>
      <c r="K972" s="31">
        <v>2241540</v>
      </c>
      <c r="L972" s="71" t="s">
        <v>17236</v>
      </c>
      <c r="M972" s="6">
        <v>46213</v>
      </c>
      <c r="N972" s="72"/>
      <c r="O972" s="32">
        <f>IF(Table1[[#This Row],[Phân loại]]="Tồn đầu kỳ",Table1[[#This Row],[Tổng giá trị]],0)</f>
        <v>0</v>
      </c>
      <c r="P972" s="7">
        <f>IF(Table1[[#This Row],[Số còn phải thu ĐK]]&lt;&gt;0,0,IF(Table1[[#This Row],[Phân loại]]="Bán hàng",Table1[[#This Row],[Tổng giá trị]],-Table1[[#This Row],[Tổng giá trị]]))</f>
        <v>2241540</v>
      </c>
      <c r="Q972" s="32">
        <f>IF(M972&lt;&gt;"",IF(O972&lt;&gt;0,O972,P972),0)</f>
        <v>2241540</v>
      </c>
      <c r="R972" s="7">
        <f>Table1[[#This Row],[Số còn phải thu ĐK]]+Table1[[#This Row],[Giá Trị HD sau CK]]-Table1[[#This Row],[Số tiền đã thu]]</f>
        <v>0</v>
      </c>
      <c r="S972" s="6">
        <f>IF(Table1[[#This Row],[Ngày hóa đơn]]&lt;&gt;"",Table1[[#This Row],[Ngày hóa đơn]],IF(Table1[[#This Row],[Ngày hạch toán]]&lt;&gt;"",Table1[[#This Row],[Ngày hạch toán]],""))</f>
        <v>46170</v>
      </c>
      <c r="T972" s="7"/>
      <c r="U972" s="6">
        <f>IF(Table1[[#This Row],[Ngày tính CN]]="","",S972+T972)</f>
        <v>46170</v>
      </c>
      <c r="V972" s="32">
        <f ca="1">IF(Table1[[#This Row],[Hạn thanh toán]]="","",IF((U972-NOW())&lt;0,0,(U972-NOW())))</f>
        <v>0</v>
      </c>
      <c r="W972" s="32"/>
      <c r="X972" s="32" t="str">
        <f ca="1">IF(OR(U972="",R972=0),"",IF((U972-NOW())&lt;0,-(U972-NOW()),0))</f>
        <v/>
      </c>
      <c r="Y972" s="2" t="str">
        <f>IF(R972=0,"Đã thanh toán",IF(X972="","",IF(X972&lt;=0,"Chưa đến hạn thanh toán",IF(X972&lt;=30,"Nợ quá hạn 30 ngày",IF(X972&lt;=60,"Nợ quá hạn từ 30 ngày đến 60 ngày",IF(X972&lt;=90,"Nợ quá hạn từ 60 ngày đến 90 ngày",IF(X972&lt;=120,"Nợ quá hạn từ 90 ngày đến 120 ngày","Nợ quá hạn hơn 120 ngày có khả năng mất thanh toán")))))))</f>
        <v>Đã thanh toán</v>
      </c>
      <c r="Z972" s="42">
        <f>IF(S972="","",S972)</f>
        <v>46170</v>
      </c>
      <c r="AA972" s="42">
        <f>IF(M972="","",M972)</f>
        <v>46213</v>
      </c>
      <c r="AD972" s="2" t="str">
        <f>VLOOKUP($A972,MA_KH!$A:$Q,MA_KH!O$1,0)</f>
        <v>MEGA</v>
      </c>
      <c r="AE972" s="2" t="str">
        <f>VLOOKUP($A972,MA_KH!$A:$Q,MA_KH!P$1,0)</f>
        <v>CÔNG TY TNHH MM MEGA MARKET (VIỆT NAM)</v>
      </c>
    </row>
    <row r="973" spans="1:31" ht="25.5" customHeight="1">
      <c r="A973" s="54" t="s">
        <v>16308</v>
      </c>
      <c r="B973" s="54" t="s">
        <v>194</v>
      </c>
      <c r="C973" s="55">
        <v>46167</v>
      </c>
      <c r="D973" s="54" t="s">
        <v>18403</v>
      </c>
      <c r="E973" s="55">
        <v>46170</v>
      </c>
      <c r="F973" s="54" t="s">
        <v>18404</v>
      </c>
      <c r="G973" s="54" t="s">
        <v>18405</v>
      </c>
      <c r="H973" s="67">
        <v>5048400</v>
      </c>
      <c r="I973" s="31">
        <v>0</v>
      </c>
      <c r="J973" s="31">
        <v>403872</v>
      </c>
      <c r="K973" s="31">
        <v>5452272</v>
      </c>
      <c r="L973" s="71" t="s">
        <v>17236</v>
      </c>
      <c r="M973" s="6">
        <v>46213</v>
      </c>
      <c r="N973" s="72"/>
      <c r="O973" s="32">
        <f>IF(Table1[[#This Row],[Phân loại]]="Tồn đầu kỳ",Table1[[#This Row],[Tổng giá trị]],0)</f>
        <v>0</v>
      </c>
      <c r="P973" s="7">
        <f>IF(Table1[[#This Row],[Số còn phải thu ĐK]]&lt;&gt;0,0,IF(Table1[[#This Row],[Phân loại]]="Bán hàng",Table1[[#This Row],[Tổng giá trị]],-Table1[[#This Row],[Tổng giá trị]]))</f>
        <v>5452272</v>
      </c>
      <c r="Q973" s="32">
        <f>IF(M973&lt;&gt;"",IF(O973&lt;&gt;0,O973,P973),0)</f>
        <v>5452272</v>
      </c>
      <c r="R973" s="7">
        <f>Table1[[#This Row],[Số còn phải thu ĐK]]+Table1[[#This Row],[Giá Trị HD sau CK]]-Table1[[#This Row],[Số tiền đã thu]]</f>
        <v>0</v>
      </c>
      <c r="S973" s="6">
        <f>IF(Table1[[#This Row],[Ngày hóa đơn]]&lt;&gt;"",Table1[[#This Row],[Ngày hóa đơn]],IF(Table1[[#This Row],[Ngày hạch toán]]&lt;&gt;"",Table1[[#This Row],[Ngày hạch toán]],""))</f>
        <v>46170</v>
      </c>
      <c r="T973" s="7"/>
      <c r="U973" s="6">
        <f>IF(Table1[[#This Row],[Ngày tính CN]]="","",S973+T973)</f>
        <v>46170</v>
      </c>
      <c r="V973" s="32">
        <f ca="1">IF(Table1[[#This Row],[Hạn thanh toán]]="","",IF((U973-NOW())&lt;0,0,(U973-NOW())))</f>
        <v>0</v>
      </c>
      <c r="W973" s="32"/>
      <c r="X973" s="32" t="str">
        <f ca="1">IF(OR(U973="",R973=0),"",IF((U973-NOW())&lt;0,-(U973-NOW()),0))</f>
        <v/>
      </c>
      <c r="Y973" s="2" t="str">
        <f>IF(R973=0,"Đã thanh toán",IF(X973="","",IF(X973&lt;=0,"Chưa đến hạn thanh toán",IF(X973&lt;=30,"Nợ quá hạn 30 ngày",IF(X973&lt;=60,"Nợ quá hạn từ 30 ngày đến 60 ngày",IF(X973&lt;=90,"Nợ quá hạn từ 60 ngày đến 90 ngày",IF(X973&lt;=120,"Nợ quá hạn từ 90 ngày đến 120 ngày","Nợ quá hạn hơn 120 ngày có khả năng mất thanh toán")))))))</f>
        <v>Đã thanh toán</v>
      </c>
      <c r="Z973" s="42">
        <f>IF(S973="","",S973)</f>
        <v>46170</v>
      </c>
      <c r="AA973" s="42">
        <f>IF(M973="","",M973)</f>
        <v>46213</v>
      </c>
      <c r="AD973" s="2" t="str">
        <f>VLOOKUP($A973,MA_KH!$A:$Q,MA_KH!O$1,0)</f>
        <v>MEGA</v>
      </c>
      <c r="AE973" s="2" t="str">
        <f>VLOOKUP($A973,MA_KH!$A:$Q,MA_KH!P$1,0)</f>
        <v>CÔNG TY TNHH MM MEGA MARKET (VIỆT NAM)</v>
      </c>
    </row>
    <row r="974" spans="1:31" ht="25.5" customHeight="1">
      <c r="A974" s="58" t="s">
        <v>16310</v>
      </c>
      <c r="B974" s="58" t="s">
        <v>196</v>
      </c>
      <c r="C974" s="59">
        <v>46167</v>
      </c>
      <c r="D974" s="58" t="s">
        <v>18406</v>
      </c>
      <c r="E974" s="55">
        <v>46170</v>
      </c>
      <c r="F974" s="58" t="s">
        <v>18407</v>
      </c>
      <c r="G974" s="58" t="s">
        <v>18408</v>
      </c>
      <c r="H974" s="69">
        <v>1891485</v>
      </c>
      <c r="I974" s="31">
        <v>0</v>
      </c>
      <c r="J974" s="31">
        <v>151319</v>
      </c>
      <c r="K974" s="31">
        <v>2042804</v>
      </c>
      <c r="L974" s="71" t="s">
        <v>17236</v>
      </c>
      <c r="M974" s="6">
        <v>46213</v>
      </c>
      <c r="N974" s="72"/>
      <c r="O974" s="32">
        <f>IF(Table1[[#This Row],[Phân loại]]="Tồn đầu kỳ",Table1[[#This Row],[Tổng giá trị]],0)</f>
        <v>0</v>
      </c>
      <c r="P974" s="7">
        <f>IF(Table1[[#This Row],[Số còn phải thu ĐK]]&lt;&gt;0,0,IF(Table1[[#This Row],[Phân loại]]="Bán hàng",Table1[[#This Row],[Tổng giá trị]],-Table1[[#This Row],[Tổng giá trị]]))</f>
        <v>2042804</v>
      </c>
      <c r="Q974" s="32">
        <f>IF(M974&lt;&gt;"",IF(O974&lt;&gt;0,O974,P974),0)</f>
        <v>2042804</v>
      </c>
      <c r="R974" s="7">
        <f>Table1[[#This Row],[Số còn phải thu ĐK]]+Table1[[#This Row],[Giá Trị HD sau CK]]-Table1[[#This Row],[Số tiền đã thu]]</f>
        <v>0</v>
      </c>
      <c r="S974" s="6">
        <f>IF(Table1[[#This Row],[Ngày hóa đơn]]&lt;&gt;"",Table1[[#This Row],[Ngày hóa đơn]],IF(Table1[[#This Row],[Ngày hạch toán]]&lt;&gt;"",Table1[[#This Row],[Ngày hạch toán]],""))</f>
        <v>46170</v>
      </c>
      <c r="T974" s="7"/>
      <c r="U974" s="6">
        <f>IF(Table1[[#This Row],[Ngày tính CN]]="","",S974+T974)</f>
        <v>46170</v>
      </c>
      <c r="V974" s="32">
        <f ca="1">IF(Table1[[#This Row],[Hạn thanh toán]]="","",IF((U974-NOW())&lt;0,0,(U974-NOW())))</f>
        <v>0</v>
      </c>
      <c r="W974" s="32"/>
      <c r="X974" s="32" t="str">
        <f ca="1">IF(OR(U974="",R974=0),"",IF((U974-NOW())&lt;0,-(U974-NOW()),0))</f>
        <v/>
      </c>
      <c r="Y974" s="2" t="str">
        <f>IF(R974=0,"Đã thanh toán",IF(X974="","",IF(X974&lt;=0,"Chưa đến hạn thanh toán",IF(X974&lt;=30,"Nợ quá hạn 30 ngày",IF(X974&lt;=60,"Nợ quá hạn từ 30 ngày đến 60 ngày",IF(X974&lt;=90,"Nợ quá hạn từ 60 ngày đến 90 ngày",IF(X974&lt;=120,"Nợ quá hạn từ 90 ngày đến 120 ngày","Nợ quá hạn hơn 120 ngày có khả năng mất thanh toán")))))))</f>
        <v>Đã thanh toán</v>
      </c>
      <c r="Z974" s="42">
        <f>IF(S974="","",S974)</f>
        <v>46170</v>
      </c>
      <c r="AA974" s="42">
        <f>IF(M974="","",M974)</f>
        <v>46213</v>
      </c>
      <c r="AD974" s="2" t="str">
        <f>VLOOKUP($A974,MA_KH!$A:$Q,MA_KH!O$1,0)</f>
        <v>MEGA</v>
      </c>
      <c r="AE974" s="2" t="str">
        <f>VLOOKUP($A974,MA_KH!$A:$Q,MA_KH!P$1,0)</f>
        <v>CÔNG TY TNHH MM MEGA MARKET (VIỆT NAM)</v>
      </c>
    </row>
    <row r="975" spans="1:31" ht="25.5" customHeight="1">
      <c r="A975" s="54" t="s">
        <v>16302</v>
      </c>
      <c r="B975" s="54" t="s">
        <v>7251</v>
      </c>
      <c r="C975" s="55">
        <v>46167</v>
      </c>
      <c r="D975" s="54" t="s">
        <v>18409</v>
      </c>
      <c r="E975" s="55">
        <v>46171</v>
      </c>
      <c r="F975" s="54" t="s">
        <v>18410</v>
      </c>
      <c r="G975" s="54" t="s">
        <v>18411</v>
      </c>
      <c r="H975" s="67">
        <v>2460145</v>
      </c>
      <c r="I975" s="31">
        <v>0</v>
      </c>
      <c r="J975" s="31">
        <v>196812</v>
      </c>
      <c r="K975" s="148">
        <v>2656957</v>
      </c>
      <c r="L975" s="71" t="s">
        <v>17236</v>
      </c>
      <c r="M975" s="6">
        <v>46213</v>
      </c>
      <c r="N975" s="72"/>
      <c r="O975" s="32">
        <f>IF(Table1[[#This Row],[Phân loại]]="Tồn đầu kỳ",Table1[[#This Row],[Tổng giá trị]],0)</f>
        <v>0</v>
      </c>
      <c r="P975" s="7">
        <f>IF(Table1[[#This Row],[Số còn phải thu ĐK]]&lt;&gt;0,0,IF(Table1[[#This Row],[Phân loại]]="Bán hàng",Table1[[#This Row],[Tổng giá trị]],-Table1[[#This Row],[Tổng giá trị]]))</f>
        <v>2656957</v>
      </c>
      <c r="Q975" s="32">
        <f>IF(M975&lt;&gt;"",IF(O975&lt;&gt;0,O975,P975),0)</f>
        <v>2656957</v>
      </c>
      <c r="R975" s="7">
        <f>Table1[[#This Row],[Số còn phải thu ĐK]]+Table1[[#This Row],[Giá Trị HD sau CK]]-Table1[[#This Row],[Số tiền đã thu]]</f>
        <v>0</v>
      </c>
      <c r="S975" s="6">
        <f>IF(Table1[[#This Row],[Ngày hóa đơn]]&lt;&gt;"",Table1[[#This Row],[Ngày hóa đơn]],IF(Table1[[#This Row],[Ngày hạch toán]]&lt;&gt;"",Table1[[#This Row],[Ngày hạch toán]],""))</f>
        <v>46171</v>
      </c>
      <c r="T975" s="7"/>
      <c r="U975" s="6">
        <f>IF(Table1[[#This Row],[Ngày tính CN]]="","",S975+T975)</f>
        <v>46171</v>
      </c>
      <c r="V975" s="32">
        <f ca="1">IF(Table1[[#This Row],[Hạn thanh toán]]="","",IF((U975-NOW())&lt;0,0,(U975-NOW())))</f>
        <v>0</v>
      </c>
      <c r="W975" s="32"/>
      <c r="X975" s="32" t="str">
        <f ca="1">IF(OR(U975="",R975=0),"",IF((U975-NOW())&lt;0,-(U975-NOW()),0))</f>
        <v/>
      </c>
      <c r="Y975" s="2" t="str">
        <f>IF(R975=0,"Đã thanh toán",IF(X975="","",IF(X975&lt;=0,"Chưa đến hạn thanh toán",IF(X975&lt;=30,"Nợ quá hạn 30 ngày",IF(X975&lt;=60,"Nợ quá hạn từ 30 ngày đến 60 ngày",IF(X975&lt;=90,"Nợ quá hạn từ 60 ngày đến 90 ngày",IF(X975&lt;=120,"Nợ quá hạn từ 90 ngày đến 120 ngày","Nợ quá hạn hơn 120 ngày có khả năng mất thanh toán")))))))</f>
        <v>Đã thanh toán</v>
      </c>
      <c r="Z975" s="42">
        <f>IF(S975="","",S975)</f>
        <v>46171</v>
      </c>
      <c r="AA975" s="42">
        <f>IF(M975="","",M975)</f>
        <v>46213</v>
      </c>
      <c r="AD975" s="2" t="str">
        <f>VLOOKUP($A975,MA_KH!$A:$Q,MA_KH!O$1,0)</f>
        <v>MEGA</v>
      </c>
      <c r="AE975" s="2" t="str">
        <f>VLOOKUP($A975,MA_KH!$A:$Q,MA_KH!P$1,0)</f>
        <v>CÔNG TY TNHH MM MEGA MARKET (VIỆT NAM)</v>
      </c>
    </row>
    <row r="976" spans="1:31" ht="25.5" customHeight="1">
      <c r="A976" s="54" t="s">
        <v>16289</v>
      </c>
      <c r="B976" s="54" t="s">
        <v>296</v>
      </c>
      <c r="C976" s="55">
        <v>46167</v>
      </c>
      <c r="D976" s="54" t="s">
        <v>18412</v>
      </c>
      <c r="E976" s="55">
        <v>46170</v>
      </c>
      <c r="F976" s="54" t="s">
        <v>18413</v>
      </c>
      <c r="G976" s="54" t="s">
        <v>18414</v>
      </c>
      <c r="H976" s="67">
        <v>3006110</v>
      </c>
      <c r="I976" s="31">
        <v>0</v>
      </c>
      <c r="J976" s="31">
        <v>240489</v>
      </c>
      <c r="K976" s="148">
        <v>3246599</v>
      </c>
      <c r="L976" s="71" t="s">
        <v>17236</v>
      </c>
      <c r="M976" s="6">
        <v>46213</v>
      </c>
      <c r="N976" s="72"/>
      <c r="O976" s="32">
        <f>IF(Table1[[#This Row],[Phân loại]]="Tồn đầu kỳ",Table1[[#This Row],[Tổng giá trị]],0)</f>
        <v>0</v>
      </c>
      <c r="P976" s="7">
        <f>IF(Table1[[#This Row],[Số còn phải thu ĐK]]&lt;&gt;0,0,IF(Table1[[#This Row],[Phân loại]]="Bán hàng",Table1[[#This Row],[Tổng giá trị]],-Table1[[#This Row],[Tổng giá trị]]))</f>
        <v>3246599</v>
      </c>
      <c r="Q976" s="32">
        <f>IF(M976&lt;&gt;"",IF(O976&lt;&gt;0,O976,P976),0)</f>
        <v>3246599</v>
      </c>
      <c r="R976" s="7">
        <f>Table1[[#This Row],[Số còn phải thu ĐK]]+Table1[[#This Row],[Giá Trị HD sau CK]]-Table1[[#This Row],[Số tiền đã thu]]</f>
        <v>0</v>
      </c>
      <c r="S976" s="6">
        <f>IF(Table1[[#This Row],[Ngày hóa đơn]]&lt;&gt;"",Table1[[#This Row],[Ngày hóa đơn]],IF(Table1[[#This Row],[Ngày hạch toán]]&lt;&gt;"",Table1[[#This Row],[Ngày hạch toán]],""))</f>
        <v>46170</v>
      </c>
      <c r="T976" s="7"/>
      <c r="U976" s="6">
        <f>IF(Table1[[#This Row],[Ngày tính CN]]="","",S976+T976)</f>
        <v>46170</v>
      </c>
      <c r="V976" s="32">
        <f ca="1">IF(Table1[[#This Row],[Hạn thanh toán]]="","",IF((U976-NOW())&lt;0,0,(U976-NOW())))</f>
        <v>0</v>
      </c>
      <c r="W976" s="32"/>
      <c r="X976" s="32" t="str">
        <f ca="1">IF(OR(U976="",R976=0),"",IF((U976-NOW())&lt;0,-(U976-NOW()),0))</f>
        <v/>
      </c>
      <c r="Y976" s="2" t="str">
        <f>IF(R976=0,"Đã thanh toán",IF(X976="","",IF(X976&lt;=0,"Chưa đến hạn thanh toán",IF(X976&lt;=30,"Nợ quá hạn 30 ngày",IF(X976&lt;=60,"Nợ quá hạn từ 30 ngày đến 60 ngày",IF(X976&lt;=90,"Nợ quá hạn từ 60 ngày đến 90 ngày",IF(X976&lt;=120,"Nợ quá hạn từ 90 ngày đến 120 ngày","Nợ quá hạn hơn 120 ngày có khả năng mất thanh toán")))))))</f>
        <v>Đã thanh toán</v>
      </c>
      <c r="Z976" s="42">
        <f>IF(S976="","",S976)</f>
        <v>46170</v>
      </c>
      <c r="AA976" s="42">
        <f>IF(M976="","",M976)</f>
        <v>46213</v>
      </c>
      <c r="AD976" s="2" t="str">
        <f>VLOOKUP($A976,MA_KH!$A:$Q,MA_KH!O$1,0)</f>
        <v>MEGA</v>
      </c>
      <c r="AE976" s="2" t="str">
        <f>VLOOKUP($A976,MA_KH!$A:$Q,MA_KH!P$1,0)</f>
        <v>CÔNG TY TNHH MM MEGA MARKET (VIỆT NAM)</v>
      </c>
    </row>
    <row r="977" spans="1:31" ht="25.5" customHeight="1">
      <c r="A977" s="54" t="s">
        <v>16305</v>
      </c>
      <c r="B977" s="54" t="s">
        <v>7247</v>
      </c>
      <c r="C977" s="55">
        <v>46168</v>
      </c>
      <c r="D977" s="54" t="s">
        <v>18415</v>
      </c>
      <c r="E977" s="55">
        <v>46174</v>
      </c>
      <c r="F977" s="54" t="s">
        <v>18416</v>
      </c>
      <c r="G977" s="54" t="s">
        <v>18417</v>
      </c>
      <c r="H977" s="67">
        <v>5830550</v>
      </c>
      <c r="I977" s="31">
        <v>0</v>
      </c>
      <c r="J977" s="31">
        <v>466444</v>
      </c>
      <c r="K977" s="148">
        <v>6296994</v>
      </c>
      <c r="L977" s="71" t="s">
        <v>17236</v>
      </c>
      <c r="M977" s="6">
        <v>46213</v>
      </c>
      <c r="N977" s="72"/>
      <c r="O977" s="32">
        <f>IF(Table1[[#This Row],[Phân loại]]="Tồn đầu kỳ",Table1[[#This Row],[Tổng giá trị]],0)</f>
        <v>0</v>
      </c>
      <c r="P977" s="7">
        <f>IF(Table1[[#This Row],[Số còn phải thu ĐK]]&lt;&gt;0,0,IF(Table1[[#This Row],[Phân loại]]="Bán hàng",Table1[[#This Row],[Tổng giá trị]],-Table1[[#This Row],[Tổng giá trị]]))</f>
        <v>6296994</v>
      </c>
      <c r="Q977" s="32">
        <f>IF(M977&lt;&gt;"",IF(O977&lt;&gt;0,O977,P977),0)</f>
        <v>6296994</v>
      </c>
      <c r="R977" s="7">
        <f>Table1[[#This Row],[Số còn phải thu ĐK]]+Table1[[#This Row],[Giá Trị HD sau CK]]-Table1[[#This Row],[Số tiền đã thu]]</f>
        <v>0</v>
      </c>
      <c r="S977" s="6">
        <f>IF(Table1[[#This Row],[Ngày hóa đơn]]&lt;&gt;"",Table1[[#This Row],[Ngày hóa đơn]],IF(Table1[[#This Row],[Ngày hạch toán]]&lt;&gt;"",Table1[[#This Row],[Ngày hạch toán]],""))</f>
        <v>46174</v>
      </c>
      <c r="T977" s="7"/>
      <c r="U977" s="6">
        <f>IF(Table1[[#This Row],[Ngày tính CN]]="","",S977+T977)</f>
        <v>46174</v>
      </c>
      <c r="V977" s="32">
        <f ca="1">IF(Table1[[#This Row],[Hạn thanh toán]]="","",IF((U977-NOW())&lt;0,0,(U977-NOW())))</f>
        <v>0</v>
      </c>
      <c r="W977" s="32"/>
      <c r="X977" s="32" t="str">
        <f ca="1">IF(OR(U977="",R977=0),"",IF((U977-NOW())&lt;0,-(U977-NOW()),0))</f>
        <v/>
      </c>
      <c r="Y977" s="2" t="str">
        <f>IF(R977=0,"Đã thanh toán",IF(X977="","",IF(X977&lt;=0,"Chưa đến hạn thanh toán",IF(X977&lt;=30,"Nợ quá hạn 30 ngày",IF(X977&lt;=60,"Nợ quá hạn từ 30 ngày đến 60 ngày",IF(X977&lt;=90,"Nợ quá hạn từ 60 ngày đến 90 ngày",IF(X977&lt;=120,"Nợ quá hạn từ 90 ngày đến 120 ngày","Nợ quá hạn hơn 120 ngày có khả năng mất thanh toán")))))))</f>
        <v>Đã thanh toán</v>
      </c>
      <c r="Z977" s="42">
        <f>IF(S977="","",S977)</f>
        <v>46174</v>
      </c>
      <c r="AA977" s="42">
        <f>IF(M977="","",M977)</f>
        <v>46213</v>
      </c>
      <c r="AD977" s="2" t="str">
        <f>VLOOKUP($A977,MA_KH!$A:$Q,MA_KH!O$1,0)</f>
        <v>MEGA</v>
      </c>
      <c r="AE977" s="2" t="str">
        <f>VLOOKUP($A977,MA_KH!$A:$Q,MA_KH!P$1,0)</f>
        <v>CÔNG TY TNHH MM MEGA MARKET (VIỆT NAM)</v>
      </c>
    </row>
    <row r="978" spans="1:31" ht="25.5" customHeight="1">
      <c r="A978" s="54" t="s">
        <v>16305</v>
      </c>
      <c r="B978" s="54" t="s">
        <v>7247</v>
      </c>
      <c r="C978" s="55">
        <v>46168</v>
      </c>
      <c r="D978" s="54" t="s">
        <v>18418</v>
      </c>
      <c r="E978" s="55">
        <v>46174</v>
      </c>
      <c r="F978" s="54" t="s">
        <v>18419</v>
      </c>
      <c r="G978" s="54" t="s">
        <v>18420</v>
      </c>
      <c r="H978" s="67">
        <v>2332220</v>
      </c>
      <c r="I978" s="31">
        <v>0</v>
      </c>
      <c r="J978" s="31">
        <v>186578</v>
      </c>
      <c r="K978" s="148">
        <v>2518798</v>
      </c>
      <c r="L978" s="71" t="s">
        <v>17236</v>
      </c>
      <c r="M978" s="6">
        <v>46213</v>
      </c>
      <c r="N978" s="72"/>
      <c r="O978" s="32">
        <f>IF(Table1[[#This Row],[Phân loại]]="Tồn đầu kỳ",Table1[[#This Row],[Tổng giá trị]],0)</f>
        <v>0</v>
      </c>
      <c r="P978" s="7">
        <f>IF(Table1[[#This Row],[Số còn phải thu ĐK]]&lt;&gt;0,0,IF(Table1[[#This Row],[Phân loại]]="Bán hàng",Table1[[#This Row],[Tổng giá trị]],-Table1[[#This Row],[Tổng giá trị]]))</f>
        <v>2518798</v>
      </c>
      <c r="Q978" s="32">
        <f>IF(M978&lt;&gt;"",IF(O978&lt;&gt;0,O978,P978),0)</f>
        <v>2518798</v>
      </c>
      <c r="R978" s="7">
        <f>Table1[[#This Row],[Số còn phải thu ĐK]]+Table1[[#This Row],[Giá Trị HD sau CK]]-Table1[[#This Row],[Số tiền đã thu]]</f>
        <v>0</v>
      </c>
      <c r="S978" s="6">
        <f>IF(Table1[[#This Row],[Ngày hóa đơn]]&lt;&gt;"",Table1[[#This Row],[Ngày hóa đơn]],IF(Table1[[#This Row],[Ngày hạch toán]]&lt;&gt;"",Table1[[#This Row],[Ngày hạch toán]],""))</f>
        <v>46174</v>
      </c>
      <c r="T978" s="7"/>
      <c r="U978" s="6">
        <f>IF(Table1[[#This Row],[Ngày tính CN]]="","",S978+T978)</f>
        <v>46174</v>
      </c>
      <c r="V978" s="32">
        <f ca="1">IF(Table1[[#This Row],[Hạn thanh toán]]="","",IF((U978-NOW())&lt;0,0,(U978-NOW())))</f>
        <v>0</v>
      </c>
      <c r="W978" s="32"/>
      <c r="X978" s="32" t="str">
        <f ca="1">IF(OR(U978="",R978=0),"",IF((U978-NOW())&lt;0,-(U978-NOW()),0))</f>
        <v/>
      </c>
      <c r="Y978" s="2" t="str">
        <f>IF(R978=0,"Đã thanh toán",IF(X978="","",IF(X978&lt;=0,"Chưa đến hạn thanh toán",IF(X978&lt;=30,"Nợ quá hạn 30 ngày",IF(X978&lt;=60,"Nợ quá hạn từ 30 ngày đến 60 ngày",IF(X978&lt;=90,"Nợ quá hạn từ 60 ngày đến 90 ngày",IF(X978&lt;=120,"Nợ quá hạn từ 90 ngày đến 120 ngày","Nợ quá hạn hơn 120 ngày có khả năng mất thanh toán")))))))</f>
        <v>Đã thanh toán</v>
      </c>
      <c r="Z978" s="42">
        <f>IF(S978="","",S978)</f>
        <v>46174</v>
      </c>
      <c r="AA978" s="42">
        <f>IF(M978="","",M978)</f>
        <v>46213</v>
      </c>
      <c r="AD978" s="2" t="str">
        <f>VLOOKUP($A978,MA_KH!$A:$Q,MA_KH!O$1,0)</f>
        <v>MEGA</v>
      </c>
      <c r="AE978" s="2" t="str">
        <f>VLOOKUP($A978,MA_KH!$A:$Q,MA_KH!P$1,0)</f>
        <v>CÔNG TY TNHH MM MEGA MARKET (VIỆT NAM)</v>
      </c>
    </row>
    <row r="979" spans="1:31" ht="25.5" customHeight="1">
      <c r="A979" s="54" t="s">
        <v>16292</v>
      </c>
      <c r="B979" s="54" t="s">
        <v>251</v>
      </c>
      <c r="C979" s="55">
        <v>46169</v>
      </c>
      <c r="D979" s="54" t="s">
        <v>18421</v>
      </c>
      <c r="E979" s="55">
        <v>46172</v>
      </c>
      <c r="F979" s="54" t="s">
        <v>18422</v>
      </c>
      <c r="G979" s="54" t="s">
        <v>18423</v>
      </c>
      <c r="H979" s="67">
        <v>1037750</v>
      </c>
      <c r="I979" s="31">
        <v>0</v>
      </c>
      <c r="J979" s="31">
        <v>83020</v>
      </c>
      <c r="K979" s="148">
        <v>1120770</v>
      </c>
      <c r="L979" s="71" t="s">
        <v>17236</v>
      </c>
      <c r="M979" s="6">
        <v>46213</v>
      </c>
      <c r="N979" s="72"/>
      <c r="O979" s="32">
        <f>IF(Table1[[#This Row],[Phân loại]]="Tồn đầu kỳ",Table1[[#This Row],[Tổng giá trị]],0)</f>
        <v>0</v>
      </c>
      <c r="P979" s="7">
        <f>IF(Table1[[#This Row],[Số còn phải thu ĐK]]&lt;&gt;0,0,IF(Table1[[#This Row],[Phân loại]]="Bán hàng",Table1[[#This Row],[Tổng giá trị]],-Table1[[#This Row],[Tổng giá trị]]))</f>
        <v>1120770</v>
      </c>
      <c r="Q979" s="32">
        <f>IF(M979&lt;&gt;"",IF(O979&lt;&gt;0,O979,P979),0)</f>
        <v>1120770</v>
      </c>
      <c r="R979" s="7">
        <f>Table1[[#This Row],[Số còn phải thu ĐK]]+Table1[[#This Row],[Giá Trị HD sau CK]]-Table1[[#This Row],[Số tiền đã thu]]</f>
        <v>0</v>
      </c>
      <c r="S979" s="6">
        <f>IF(Table1[[#This Row],[Ngày hóa đơn]]&lt;&gt;"",Table1[[#This Row],[Ngày hóa đơn]],IF(Table1[[#This Row],[Ngày hạch toán]]&lt;&gt;"",Table1[[#This Row],[Ngày hạch toán]],""))</f>
        <v>46172</v>
      </c>
      <c r="T979" s="7"/>
      <c r="U979" s="6">
        <f>IF(Table1[[#This Row],[Ngày tính CN]]="","",S979+T979)</f>
        <v>46172</v>
      </c>
      <c r="V979" s="32">
        <f ca="1">IF(Table1[[#This Row],[Hạn thanh toán]]="","",IF((U979-NOW())&lt;0,0,(U979-NOW())))</f>
        <v>0</v>
      </c>
      <c r="W979" s="32"/>
      <c r="X979" s="32" t="str">
        <f ca="1">IF(OR(U979="",R979=0),"",IF((U979-NOW())&lt;0,-(U979-NOW()),0))</f>
        <v/>
      </c>
      <c r="Y979" s="2" t="str">
        <f>IF(R979=0,"Đã thanh toán",IF(X979="","",IF(X979&lt;=0,"Chưa đến hạn thanh toán",IF(X979&lt;=30,"Nợ quá hạn 30 ngày",IF(X979&lt;=60,"Nợ quá hạn từ 30 ngày đến 60 ngày",IF(X979&lt;=90,"Nợ quá hạn từ 60 ngày đến 90 ngày",IF(X979&lt;=120,"Nợ quá hạn từ 90 ngày đến 120 ngày","Nợ quá hạn hơn 120 ngày có khả năng mất thanh toán")))))))</f>
        <v>Đã thanh toán</v>
      </c>
      <c r="Z979" s="42">
        <f>IF(S979="","",S979)</f>
        <v>46172</v>
      </c>
      <c r="AA979" s="42">
        <f>IF(M979="","",M979)</f>
        <v>46213</v>
      </c>
      <c r="AD979" s="2" t="str">
        <f>VLOOKUP($A979,MA_KH!$A:$Q,MA_KH!O$1,0)</f>
        <v>MEGA</v>
      </c>
      <c r="AE979" s="2" t="str">
        <f>VLOOKUP($A979,MA_KH!$A:$Q,MA_KH!P$1,0)</f>
        <v>CÔNG TY TNHH MM MEGA MARKET (VIỆT NAM)</v>
      </c>
    </row>
    <row r="980" spans="1:31" ht="25.5" customHeight="1">
      <c r="A980" s="54" t="s">
        <v>16300</v>
      </c>
      <c r="B980" s="54" t="s">
        <v>7238</v>
      </c>
      <c r="C980" s="55">
        <v>46169</v>
      </c>
      <c r="D980" s="54" t="s">
        <v>18424</v>
      </c>
      <c r="E980" s="55">
        <v>46172</v>
      </c>
      <c r="F980" s="54" t="s">
        <v>18425</v>
      </c>
      <c r="G980" s="54" t="s">
        <v>18426</v>
      </c>
      <c r="H980" s="67">
        <v>1957750</v>
      </c>
      <c r="I980" s="31">
        <v>0</v>
      </c>
      <c r="J980" s="31">
        <v>156620</v>
      </c>
      <c r="K980" s="148">
        <v>2114370</v>
      </c>
      <c r="L980" s="71" t="s">
        <v>17236</v>
      </c>
      <c r="M980" s="6">
        <v>46213</v>
      </c>
      <c r="N980" s="72"/>
      <c r="O980" s="32">
        <f>IF(Table1[[#This Row],[Phân loại]]="Tồn đầu kỳ",Table1[[#This Row],[Tổng giá trị]],0)</f>
        <v>0</v>
      </c>
      <c r="P980" s="7">
        <f>IF(Table1[[#This Row],[Số còn phải thu ĐK]]&lt;&gt;0,0,IF(Table1[[#This Row],[Phân loại]]="Bán hàng",Table1[[#This Row],[Tổng giá trị]],-Table1[[#This Row],[Tổng giá trị]]))</f>
        <v>2114370</v>
      </c>
      <c r="Q980" s="32">
        <f>IF(M980&lt;&gt;"",IF(O980&lt;&gt;0,O980,P980),0)</f>
        <v>2114370</v>
      </c>
      <c r="R980" s="7">
        <f>Table1[[#This Row],[Số còn phải thu ĐK]]+Table1[[#This Row],[Giá Trị HD sau CK]]-Table1[[#This Row],[Số tiền đã thu]]</f>
        <v>0</v>
      </c>
      <c r="S980" s="6">
        <f>IF(Table1[[#This Row],[Ngày hóa đơn]]&lt;&gt;"",Table1[[#This Row],[Ngày hóa đơn]],IF(Table1[[#This Row],[Ngày hạch toán]]&lt;&gt;"",Table1[[#This Row],[Ngày hạch toán]],""))</f>
        <v>46172</v>
      </c>
      <c r="T980" s="7"/>
      <c r="U980" s="6">
        <f>IF(Table1[[#This Row],[Ngày tính CN]]="","",S980+T980)</f>
        <v>46172</v>
      </c>
      <c r="V980" s="32">
        <f ca="1">IF(Table1[[#This Row],[Hạn thanh toán]]="","",IF((U980-NOW())&lt;0,0,(U980-NOW())))</f>
        <v>0</v>
      </c>
      <c r="W980" s="32"/>
      <c r="X980" s="32" t="str">
        <f ca="1">IF(OR(U980="",R980=0),"",IF((U980-NOW())&lt;0,-(U980-NOW()),0))</f>
        <v/>
      </c>
      <c r="Y980" s="2" t="str">
        <f>IF(R980=0,"Đã thanh toán",IF(X980="","",IF(X980&lt;=0,"Chưa đến hạn thanh toán",IF(X980&lt;=30,"Nợ quá hạn 30 ngày",IF(X980&lt;=60,"Nợ quá hạn từ 30 ngày đến 60 ngày",IF(X980&lt;=90,"Nợ quá hạn từ 60 ngày đến 90 ngày",IF(X980&lt;=120,"Nợ quá hạn từ 90 ngày đến 120 ngày","Nợ quá hạn hơn 120 ngày có khả năng mất thanh toán")))))))</f>
        <v>Đã thanh toán</v>
      </c>
      <c r="Z980" s="42">
        <f>IF(S980="","",S980)</f>
        <v>46172</v>
      </c>
      <c r="AA980" s="42">
        <f>IF(M980="","",M980)</f>
        <v>46213</v>
      </c>
      <c r="AD980" s="2" t="str">
        <f>VLOOKUP($A980,MA_KH!$A:$Q,MA_KH!O$1,0)</f>
        <v>MEGA</v>
      </c>
      <c r="AE980" s="2" t="str">
        <f>VLOOKUP($A980,MA_KH!$A:$Q,MA_KH!P$1,0)</f>
        <v>CÔNG TY TNHH MM MEGA MARKET (VIỆT NAM)</v>
      </c>
    </row>
    <row r="981" spans="1:31" ht="25.5" customHeight="1">
      <c r="A981" s="54" t="s">
        <v>16292</v>
      </c>
      <c r="B981" s="54" t="s">
        <v>251</v>
      </c>
      <c r="C981" s="55">
        <v>46169</v>
      </c>
      <c r="D981" s="54" t="s">
        <v>18427</v>
      </c>
      <c r="E981" s="55">
        <v>46172</v>
      </c>
      <c r="F981" s="54" t="s">
        <v>18428</v>
      </c>
      <c r="G981" s="54" t="s">
        <v>18429</v>
      </c>
      <c r="H981" s="67">
        <v>4506100</v>
      </c>
      <c r="I981" s="31">
        <v>0</v>
      </c>
      <c r="J981" s="31">
        <v>360488</v>
      </c>
      <c r="K981" s="148">
        <v>4866588</v>
      </c>
      <c r="L981" s="71" t="s">
        <v>17236</v>
      </c>
      <c r="M981" s="6">
        <v>46213</v>
      </c>
      <c r="N981" s="72"/>
      <c r="O981" s="32">
        <f>IF(Table1[[#This Row],[Phân loại]]="Tồn đầu kỳ",Table1[[#This Row],[Tổng giá trị]],0)</f>
        <v>0</v>
      </c>
      <c r="P981" s="7">
        <f>IF(Table1[[#This Row],[Số còn phải thu ĐK]]&lt;&gt;0,0,IF(Table1[[#This Row],[Phân loại]]="Bán hàng",Table1[[#This Row],[Tổng giá trị]],-Table1[[#This Row],[Tổng giá trị]]))</f>
        <v>4866588</v>
      </c>
      <c r="Q981" s="32">
        <f>IF(M981&lt;&gt;"",IF(O981&lt;&gt;0,O981,P981),0)</f>
        <v>4866588</v>
      </c>
      <c r="R981" s="7">
        <f>Table1[[#This Row],[Số còn phải thu ĐK]]+Table1[[#This Row],[Giá Trị HD sau CK]]-Table1[[#This Row],[Số tiền đã thu]]</f>
        <v>0</v>
      </c>
      <c r="S981" s="6">
        <f>IF(Table1[[#This Row],[Ngày hóa đơn]]&lt;&gt;"",Table1[[#This Row],[Ngày hóa đơn]],IF(Table1[[#This Row],[Ngày hạch toán]]&lt;&gt;"",Table1[[#This Row],[Ngày hạch toán]],""))</f>
        <v>46172</v>
      </c>
      <c r="T981" s="7"/>
      <c r="U981" s="6">
        <f>IF(Table1[[#This Row],[Ngày tính CN]]="","",S981+T981)</f>
        <v>46172</v>
      </c>
      <c r="V981" s="32">
        <f ca="1">IF(Table1[[#This Row],[Hạn thanh toán]]="","",IF((U981-NOW())&lt;0,0,(U981-NOW())))</f>
        <v>0</v>
      </c>
      <c r="W981" s="32"/>
      <c r="X981" s="32" t="str">
        <f ca="1">IF(OR(U981="",R981=0),"",IF((U981-NOW())&lt;0,-(U981-NOW()),0))</f>
        <v/>
      </c>
      <c r="Y981" s="2" t="str">
        <f>IF(R981=0,"Đã thanh toán",IF(X981="","",IF(X981&lt;=0,"Chưa đến hạn thanh toán",IF(X981&lt;=30,"Nợ quá hạn 30 ngày",IF(X981&lt;=60,"Nợ quá hạn từ 30 ngày đến 60 ngày",IF(X981&lt;=90,"Nợ quá hạn từ 60 ngày đến 90 ngày",IF(X981&lt;=120,"Nợ quá hạn từ 90 ngày đến 120 ngày","Nợ quá hạn hơn 120 ngày có khả năng mất thanh toán")))))))</f>
        <v>Đã thanh toán</v>
      </c>
      <c r="Z981" s="42">
        <f>IF(S981="","",S981)</f>
        <v>46172</v>
      </c>
      <c r="AA981" s="42">
        <f>IF(M981="","",M981)</f>
        <v>46213</v>
      </c>
      <c r="AD981" s="2" t="str">
        <f>VLOOKUP($A981,MA_KH!$A:$Q,MA_KH!O$1,0)</f>
        <v>MEGA</v>
      </c>
      <c r="AE981" s="2" t="str">
        <f>VLOOKUP($A981,MA_KH!$A:$Q,MA_KH!P$1,0)</f>
        <v>CÔNG TY TNHH MM MEGA MARKET (VIỆT NAM)</v>
      </c>
    </row>
    <row r="982" spans="1:31" ht="25.5" customHeight="1">
      <c r="A982" s="54" t="s">
        <v>16300</v>
      </c>
      <c r="B982" s="54" t="s">
        <v>7238</v>
      </c>
      <c r="C982" s="55">
        <v>46169</v>
      </c>
      <c r="D982" s="54" t="s">
        <v>18430</v>
      </c>
      <c r="E982" s="55">
        <v>46172</v>
      </c>
      <c r="F982" s="54" t="s">
        <v>18431</v>
      </c>
      <c r="G982" s="54" t="s">
        <v>18432</v>
      </c>
      <c r="H982" s="67">
        <v>725000</v>
      </c>
      <c r="I982" s="31">
        <v>0</v>
      </c>
      <c r="J982" s="31">
        <v>58000</v>
      </c>
      <c r="K982" s="148">
        <v>783000</v>
      </c>
      <c r="L982" s="71" t="s">
        <v>17236</v>
      </c>
      <c r="M982" s="6">
        <v>46213</v>
      </c>
      <c r="N982" s="72"/>
      <c r="O982" s="32">
        <f>IF(Table1[[#This Row],[Phân loại]]="Tồn đầu kỳ",Table1[[#This Row],[Tổng giá trị]],0)</f>
        <v>0</v>
      </c>
      <c r="P982" s="7">
        <f>IF(Table1[[#This Row],[Số còn phải thu ĐK]]&lt;&gt;0,0,IF(Table1[[#This Row],[Phân loại]]="Bán hàng",Table1[[#This Row],[Tổng giá trị]],-Table1[[#This Row],[Tổng giá trị]]))</f>
        <v>783000</v>
      </c>
      <c r="Q982" s="32">
        <f>IF(M982&lt;&gt;"",IF(O982&lt;&gt;0,O982,P982),0)</f>
        <v>783000</v>
      </c>
      <c r="R982" s="7">
        <f>Table1[[#This Row],[Số còn phải thu ĐK]]+Table1[[#This Row],[Giá Trị HD sau CK]]-Table1[[#This Row],[Số tiền đã thu]]</f>
        <v>0</v>
      </c>
      <c r="S982" s="6">
        <f>IF(Table1[[#This Row],[Ngày hóa đơn]]&lt;&gt;"",Table1[[#This Row],[Ngày hóa đơn]],IF(Table1[[#This Row],[Ngày hạch toán]]&lt;&gt;"",Table1[[#This Row],[Ngày hạch toán]],""))</f>
        <v>46172</v>
      </c>
      <c r="T982" s="7"/>
      <c r="U982" s="6">
        <f>IF(Table1[[#This Row],[Ngày tính CN]]="","",S982+T982)</f>
        <v>46172</v>
      </c>
      <c r="V982" s="32">
        <f ca="1">IF(Table1[[#This Row],[Hạn thanh toán]]="","",IF((U982-NOW())&lt;0,0,(U982-NOW())))</f>
        <v>0</v>
      </c>
      <c r="W982" s="32"/>
      <c r="X982" s="32" t="str">
        <f ca="1">IF(OR(U982="",R982=0),"",IF((U982-NOW())&lt;0,-(U982-NOW()),0))</f>
        <v/>
      </c>
      <c r="Y982" s="2" t="str">
        <f>IF(R982=0,"Đã thanh toán",IF(X982="","",IF(X982&lt;=0,"Chưa đến hạn thanh toán",IF(X982&lt;=30,"Nợ quá hạn 30 ngày",IF(X982&lt;=60,"Nợ quá hạn từ 30 ngày đến 60 ngày",IF(X982&lt;=90,"Nợ quá hạn từ 60 ngày đến 90 ngày",IF(X982&lt;=120,"Nợ quá hạn từ 90 ngày đến 120 ngày","Nợ quá hạn hơn 120 ngày có khả năng mất thanh toán")))))))</f>
        <v>Đã thanh toán</v>
      </c>
      <c r="Z982" s="42">
        <f>IF(S982="","",S982)</f>
        <v>46172</v>
      </c>
      <c r="AA982" s="42">
        <f>IF(M982="","",M982)</f>
        <v>46213</v>
      </c>
      <c r="AD982" s="2" t="str">
        <f>VLOOKUP($A982,MA_KH!$A:$Q,MA_KH!O$1,0)</f>
        <v>MEGA</v>
      </c>
      <c r="AE982" s="2" t="str">
        <f>VLOOKUP($A982,MA_KH!$A:$Q,MA_KH!P$1,0)</f>
        <v>CÔNG TY TNHH MM MEGA MARKET (VIỆT NAM)</v>
      </c>
    </row>
    <row r="983" spans="1:31" ht="25.5" customHeight="1">
      <c r="A983" s="54" t="s">
        <v>16291</v>
      </c>
      <c r="B983" s="54" t="s">
        <v>200</v>
      </c>
      <c r="C983" s="55">
        <v>46169</v>
      </c>
      <c r="D983" s="54" t="s">
        <v>18491</v>
      </c>
      <c r="E983" s="55">
        <v>46169</v>
      </c>
      <c r="F983" s="54">
        <v>845</v>
      </c>
      <c r="G983" s="54" t="s">
        <v>17345</v>
      </c>
      <c r="H983" s="67">
        <v>5491531</v>
      </c>
      <c r="I983" s="57">
        <v>0</v>
      </c>
      <c r="J983" s="67">
        <v>439323</v>
      </c>
      <c r="K983" s="68">
        <v>5930854</v>
      </c>
      <c r="L983" s="71" t="s">
        <v>17238</v>
      </c>
      <c r="M983" s="6">
        <v>46183</v>
      </c>
      <c r="N983" s="72"/>
      <c r="O983" s="32">
        <f>IF(Table1[[#This Row],[Phân loại]]="Tồn đầu kỳ",Table1[[#This Row],[Tổng giá trị]],0)</f>
        <v>0</v>
      </c>
      <c r="P983" s="7">
        <f>IF(Table1[[#This Row],[Số còn phải thu ĐK]]&lt;&gt;0,0,IF(Table1[[#This Row],[Phân loại]]="Bán hàng",Table1[[#This Row],[Tổng giá trị]],-Table1[[#This Row],[Tổng giá trị]]))</f>
        <v>-5930854</v>
      </c>
      <c r="Q983" s="32">
        <f>IF(M983&lt;&gt;"",IF(O983&lt;&gt;0,O983,P983),0)</f>
        <v>-5930854</v>
      </c>
      <c r="R983" s="7">
        <f>Table1[[#This Row],[Số còn phải thu ĐK]]+Table1[[#This Row],[Giá Trị HD sau CK]]-Table1[[#This Row],[Số tiền đã thu]]</f>
        <v>0</v>
      </c>
      <c r="S983" s="6">
        <f>IF(Table1[[#This Row],[Ngày hóa đơn]]&lt;&gt;"",Table1[[#This Row],[Ngày hóa đơn]],IF(Table1[[#This Row],[Ngày hạch toán]]&lt;&gt;"",Table1[[#This Row],[Ngày hạch toán]],""))</f>
        <v>46169</v>
      </c>
      <c r="T983" s="7"/>
      <c r="U983" s="6">
        <f>IF(Table1[[#This Row],[Ngày tính CN]]="","",S983+T983)</f>
        <v>46169</v>
      </c>
      <c r="V983" s="32">
        <f ca="1">IF(Table1[[#This Row],[Hạn thanh toán]]="","",IF((U983-NOW())&lt;0,0,(U983-NOW())))</f>
        <v>0</v>
      </c>
      <c r="W983" s="32"/>
      <c r="X983" s="32" t="str">
        <f ca="1">IF(OR(U983="",R983=0),"",IF((U983-NOW())&lt;0,-(U983-NOW()),0))</f>
        <v/>
      </c>
      <c r="Y983" s="2" t="str">
        <f>IF(R983=0,"Đã thanh toán",IF(X983="","",IF(X983&lt;=0,"Chưa đến hạn thanh toán",IF(X983&lt;=30,"Nợ quá hạn 30 ngày",IF(X983&lt;=60,"Nợ quá hạn từ 30 ngày đến 60 ngày",IF(X983&lt;=90,"Nợ quá hạn từ 60 ngày đến 90 ngày",IF(X983&lt;=120,"Nợ quá hạn từ 90 ngày đến 120 ngày","Nợ quá hạn hơn 120 ngày có khả năng mất thanh toán")))))))</f>
        <v>Đã thanh toán</v>
      </c>
      <c r="Z983" s="42">
        <f>IF(S983="","",S983)</f>
        <v>46169</v>
      </c>
      <c r="AA983" s="42">
        <f>IF(M983="","",M983)</f>
        <v>46183</v>
      </c>
      <c r="AD983" s="2" t="str">
        <f>VLOOKUP($A983,MA_KH!$A:$Q,MA_KH!O$1,0)</f>
        <v>MEGA</v>
      </c>
      <c r="AE983" s="2" t="str">
        <f>VLOOKUP($A983,MA_KH!$A:$Q,MA_KH!P$1,0)</f>
        <v>CÔNG TY TNHH MM MEGA MARKET (VIỆT NAM)</v>
      </c>
    </row>
    <row r="984" spans="1:31" ht="25.5" customHeight="1">
      <c r="A984" s="54" t="s">
        <v>16291</v>
      </c>
      <c r="B984" s="54" t="s">
        <v>200</v>
      </c>
      <c r="C984" s="55">
        <v>46169</v>
      </c>
      <c r="D984" s="54" t="s">
        <v>18492</v>
      </c>
      <c r="E984" s="55">
        <v>46169</v>
      </c>
      <c r="F984" s="54">
        <v>199</v>
      </c>
      <c r="G984" s="54" t="s">
        <v>17345</v>
      </c>
      <c r="H984" s="67">
        <v>1136611</v>
      </c>
      <c r="I984" s="57">
        <v>0</v>
      </c>
      <c r="J984" s="67">
        <v>90929</v>
      </c>
      <c r="K984" s="68">
        <v>1227540</v>
      </c>
      <c r="L984" s="71" t="s">
        <v>17238</v>
      </c>
      <c r="M984" s="6">
        <v>46183</v>
      </c>
      <c r="N984" s="72"/>
      <c r="O984" s="32">
        <f>IF(Table1[[#This Row],[Phân loại]]="Tồn đầu kỳ",Table1[[#This Row],[Tổng giá trị]],0)</f>
        <v>0</v>
      </c>
      <c r="P984" s="7">
        <f>IF(Table1[[#This Row],[Số còn phải thu ĐK]]&lt;&gt;0,0,IF(Table1[[#This Row],[Phân loại]]="Bán hàng",Table1[[#This Row],[Tổng giá trị]],-Table1[[#This Row],[Tổng giá trị]]))</f>
        <v>-1227540</v>
      </c>
      <c r="Q984" s="32">
        <f>IF(M984&lt;&gt;"",IF(O984&lt;&gt;0,O984,P984),0)</f>
        <v>-1227540</v>
      </c>
      <c r="R984" s="7">
        <f>Table1[[#This Row],[Số còn phải thu ĐK]]+Table1[[#This Row],[Giá Trị HD sau CK]]-Table1[[#This Row],[Số tiền đã thu]]</f>
        <v>0</v>
      </c>
      <c r="S984" s="6">
        <f>IF(Table1[[#This Row],[Ngày hóa đơn]]&lt;&gt;"",Table1[[#This Row],[Ngày hóa đơn]],IF(Table1[[#This Row],[Ngày hạch toán]]&lt;&gt;"",Table1[[#This Row],[Ngày hạch toán]],""))</f>
        <v>46169</v>
      </c>
      <c r="T984" s="7"/>
      <c r="U984" s="6">
        <f>IF(Table1[[#This Row],[Ngày tính CN]]="","",S984+T984)</f>
        <v>46169</v>
      </c>
      <c r="V984" s="32">
        <f ca="1">IF(Table1[[#This Row],[Hạn thanh toán]]="","",IF((U984-NOW())&lt;0,0,(U984-NOW())))</f>
        <v>0</v>
      </c>
      <c r="W984" s="32"/>
      <c r="X984" s="32" t="str">
        <f ca="1">IF(OR(U984="",R984=0),"",IF((U984-NOW())&lt;0,-(U984-NOW()),0))</f>
        <v/>
      </c>
      <c r="Y984" s="2" t="str">
        <f>IF(R984=0,"Đã thanh toán",IF(X984="","",IF(X984&lt;=0,"Chưa đến hạn thanh toán",IF(X984&lt;=30,"Nợ quá hạn 30 ngày",IF(X984&lt;=60,"Nợ quá hạn từ 30 ngày đến 60 ngày",IF(X984&lt;=90,"Nợ quá hạn từ 60 ngày đến 90 ngày",IF(X984&lt;=120,"Nợ quá hạn từ 90 ngày đến 120 ngày","Nợ quá hạn hơn 120 ngày có khả năng mất thanh toán")))))))</f>
        <v>Đã thanh toán</v>
      </c>
      <c r="Z984" s="42">
        <f>IF(S984="","",S984)</f>
        <v>46169</v>
      </c>
      <c r="AA984" s="42">
        <f>IF(M984="","",M984)</f>
        <v>46183</v>
      </c>
      <c r="AD984" s="2" t="str">
        <f>VLOOKUP($A984,MA_KH!$A:$Q,MA_KH!O$1,0)</f>
        <v>MEGA</v>
      </c>
      <c r="AE984" s="2" t="str">
        <f>VLOOKUP($A984,MA_KH!$A:$Q,MA_KH!P$1,0)</f>
        <v>CÔNG TY TNHH MM MEGA MARKET (VIỆT NAM)</v>
      </c>
    </row>
    <row r="985" spans="1:31" ht="25.5" customHeight="1">
      <c r="A985" s="54" t="s">
        <v>16289</v>
      </c>
      <c r="B985" s="54" t="s">
        <v>296</v>
      </c>
      <c r="C985" s="55">
        <v>46169</v>
      </c>
      <c r="D985" s="54" t="s">
        <v>18493</v>
      </c>
      <c r="E985" s="55">
        <v>46169</v>
      </c>
      <c r="F985" s="54">
        <v>299</v>
      </c>
      <c r="G985" s="54" t="s">
        <v>16824</v>
      </c>
      <c r="H985" s="67">
        <v>1494500</v>
      </c>
      <c r="I985" s="57">
        <v>0</v>
      </c>
      <c r="J985" s="67">
        <v>119560</v>
      </c>
      <c r="K985" s="68">
        <v>1614060</v>
      </c>
      <c r="L985" s="71" t="s">
        <v>17238</v>
      </c>
      <c r="M985" s="6">
        <v>46183</v>
      </c>
      <c r="N985" s="72"/>
      <c r="O985" s="32">
        <f>IF(Table1[[#This Row],[Phân loại]]="Tồn đầu kỳ",Table1[[#This Row],[Tổng giá trị]],0)</f>
        <v>0</v>
      </c>
      <c r="P985" s="7">
        <f>IF(Table1[[#This Row],[Số còn phải thu ĐK]]&lt;&gt;0,0,IF(Table1[[#This Row],[Phân loại]]="Bán hàng",Table1[[#This Row],[Tổng giá trị]],-Table1[[#This Row],[Tổng giá trị]]))</f>
        <v>-1614060</v>
      </c>
      <c r="Q985" s="32">
        <f>IF(M985&lt;&gt;"",IF(O985&lt;&gt;0,O985,P985),0)</f>
        <v>-1614060</v>
      </c>
      <c r="R985" s="7">
        <f>Table1[[#This Row],[Số còn phải thu ĐK]]+Table1[[#This Row],[Giá Trị HD sau CK]]-Table1[[#This Row],[Số tiền đã thu]]</f>
        <v>0</v>
      </c>
      <c r="S985" s="6">
        <f>IF(Table1[[#This Row],[Ngày hóa đơn]]&lt;&gt;"",Table1[[#This Row],[Ngày hóa đơn]],IF(Table1[[#This Row],[Ngày hạch toán]]&lt;&gt;"",Table1[[#This Row],[Ngày hạch toán]],""))</f>
        <v>46169</v>
      </c>
      <c r="T985" s="7"/>
      <c r="U985" s="6">
        <f>IF(Table1[[#This Row],[Ngày tính CN]]="","",S985+T985)</f>
        <v>46169</v>
      </c>
      <c r="V985" s="32">
        <f ca="1">IF(Table1[[#This Row],[Hạn thanh toán]]="","",IF((U985-NOW())&lt;0,0,(U985-NOW())))</f>
        <v>0</v>
      </c>
      <c r="W985" s="32"/>
      <c r="X985" s="32" t="str">
        <f ca="1">IF(OR(U985="",R985=0),"",IF((U985-NOW())&lt;0,-(U985-NOW()),0))</f>
        <v/>
      </c>
      <c r="Y985" s="2" t="str">
        <f>IF(R985=0,"Đã thanh toán",IF(X985="","",IF(X985&lt;=0,"Chưa đến hạn thanh toán",IF(X985&lt;=30,"Nợ quá hạn 30 ngày",IF(X985&lt;=60,"Nợ quá hạn từ 30 ngày đến 60 ngày",IF(X985&lt;=90,"Nợ quá hạn từ 60 ngày đến 90 ngày",IF(X985&lt;=120,"Nợ quá hạn từ 90 ngày đến 120 ngày","Nợ quá hạn hơn 120 ngày có khả năng mất thanh toán")))))))</f>
        <v>Đã thanh toán</v>
      </c>
      <c r="Z985" s="42">
        <f>IF(S985="","",S985)</f>
        <v>46169</v>
      </c>
      <c r="AA985" s="42">
        <f>IF(M985="","",M985)</f>
        <v>46183</v>
      </c>
      <c r="AD985" s="2" t="str">
        <f>VLOOKUP($A985,MA_KH!$A:$Q,MA_KH!O$1,0)</f>
        <v>MEGA</v>
      </c>
      <c r="AE985" s="2" t="str">
        <f>VLOOKUP($A985,MA_KH!$A:$Q,MA_KH!P$1,0)</f>
        <v>CÔNG TY TNHH MM MEGA MARKET (VIỆT NAM)</v>
      </c>
    </row>
    <row r="986" spans="1:31" ht="25.5" customHeight="1">
      <c r="A986" s="54" t="s">
        <v>16299</v>
      </c>
      <c r="B986" s="54" t="s">
        <v>190</v>
      </c>
      <c r="C986" s="55">
        <v>46169</v>
      </c>
      <c r="D986" s="54" t="s">
        <v>18494</v>
      </c>
      <c r="E986" s="55">
        <v>46169</v>
      </c>
      <c r="F986" s="54">
        <v>438</v>
      </c>
      <c r="G986" s="54" t="s">
        <v>18473</v>
      </c>
      <c r="H986" s="67">
        <v>1825789</v>
      </c>
      <c r="I986" s="57">
        <v>0</v>
      </c>
      <c r="J986" s="67">
        <v>146063</v>
      </c>
      <c r="K986" s="68">
        <v>1971852</v>
      </c>
      <c r="L986" s="71" t="s">
        <v>17238</v>
      </c>
      <c r="M986" s="6">
        <v>46183</v>
      </c>
      <c r="N986" s="72"/>
      <c r="O986" s="32">
        <f>IF(Table1[[#This Row],[Phân loại]]="Tồn đầu kỳ",Table1[[#This Row],[Tổng giá trị]],0)</f>
        <v>0</v>
      </c>
      <c r="P986" s="7">
        <f>IF(Table1[[#This Row],[Số còn phải thu ĐK]]&lt;&gt;0,0,IF(Table1[[#This Row],[Phân loại]]="Bán hàng",Table1[[#This Row],[Tổng giá trị]],-Table1[[#This Row],[Tổng giá trị]]))</f>
        <v>-1971852</v>
      </c>
      <c r="Q986" s="32">
        <f>IF(M986&lt;&gt;"",IF(O986&lt;&gt;0,O986,P986),0)</f>
        <v>-1971852</v>
      </c>
      <c r="R986" s="7">
        <f>Table1[[#This Row],[Số còn phải thu ĐK]]+Table1[[#This Row],[Giá Trị HD sau CK]]-Table1[[#This Row],[Số tiền đã thu]]</f>
        <v>0</v>
      </c>
      <c r="S986" s="6">
        <f>IF(Table1[[#This Row],[Ngày hóa đơn]]&lt;&gt;"",Table1[[#This Row],[Ngày hóa đơn]],IF(Table1[[#This Row],[Ngày hạch toán]]&lt;&gt;"",Table1[[#This Row],[Ngày hạch toán]],""))</f>
        <v>46169</v>
      </c>
      <c r="T986" s="7"/>
      <c r="U986" s="6">
        <f>IF(Table1[[#This Row],[Ngày tính CN]]="","",S986+T986)</f>
        <v>46169</v>
      </c>
      <c r="V986" s="32">
        <f ca="1">IF(Table1[[#This Row],[Hạn thanh toán]]="","",IF((U986-NOW())&lt;0,0,(U986-NOW())))</f>
        <v>0</v>
      </c>
      <c r="W986" s="32"/>
      <c r="X986" s="32" t="str">
        <f ca="1">IF(OR(U986="",R986=0),"",IF((U986-NOW())&lt;0,-(U986-NOW()),0))</f>
        <v/>
      </c>
      <c r="Y986" s="2" t="str">
        <f>IF(R986=0,"Đã thanh toán",IF(X986="","",IF(X986&lt;=0,"Chưa đến hạn thanh toán",IF(X986&lt;=30,"Nợ quá hạn 30 ngày",IF(X986&lt;=60,"Nợ quá hạn từ 30 ngày đến 60 ngày",IF(X986&lt;=90,"Nợ quá hạn từ 60 ngày đến 90 ngày",IF(X986&lt;=120,"Nợ quá hạn từ 90 ngày đến 120 ngày","Nợ quá hạn hơn 120 ngày có khả năng mất thanh toán")))))))</f>
        <v>Đã thanh toán</v>
      </c>
      <c r="Z986" s="42">
        <f>IF(S986="","",S986)</f>
        <v>46169</v>
      </c>
      <c r="AA986" s="42">
        <f>IF(M986="","",M986)</f>
        <v>46183</v>
      </c>
      <c r="AD986" s="2" t="str">
        <f>VLOOKUP($A986,MA_KH!$A:$Q,MA_KH!O$1,0)</f>
        <v>MEGA</v>
      </c>
      <c r="AE986" s="2" t="str">
        <f>VLOOKUP($A986,MA_KH!$A:$Q,MA_KH!P$1,0)</f>
        <v>CÔNG TY TNHH MM MEGA MARKET (VIỆT NAM)</v>
      </c>
    </row>
    <row r="987" spans="1:31" ht="25.5" customHeight="1">
      <c r="A987" s="54" t="s">
        <v>16299</v>
      </c>
      <c r="B987" s="54" t="s">
        <v>190</v>
      </c>
      <c r="C987" s="55">
        <v>46169</v>
      </c>
      <c r="D987" s="54" t="s">
        <v>18495</v>
      </c>
      <c r="E987" s="55">
        <v>46169</v>
      </c>
      <c r="F987" s="54">
        <v>378</v>
      </c>
      <c r="G987" s="54" t="s">
        <v>18473</v>
      </c>
      <c r="H987" s="67">
        <v>3662448</v>
      </c>
      <c r="I987" s="57">
        <v>0</v>
      </c>
      <c r="J987" s="67">
        <v>292996</v>
      </c>
      <c r="K987" s="68">
        <v>3955444</v>
      </c>
      <c r="L987" s="71" t="s">
        <v>17238</v>
      </c>
      <c r="M987" s="6">
        <v>46183</v>
      </c>
      <c r="N987" s="72"/>
      <c r="O987" s="32">
        <f>IF(Table1[[#This Row],[Phân loại]]="Tồn đầu kỳ",Table1[[#This Row],[Tổng giá trị]],0)</f>
        <v>0</v>
      </c>
      <c r="P987" s="7">
        <f>IF(Table1[[#This Row],[Số còn phải thu ĐK]]&lt;&gt;0,0,IF(Table1[[#This Row],[Phân loại]]="Bán hàng",Table1[[#This Row],[Tổng giá trị]],-Table1[[#This Row],[Tổng giá trị]]))</f>
        <v>-3955444</v>
      </c>
      <c r="Q987" s="32">
        <f>IF(M987&lt;&gt;"",IF(O987&lt;&gt;0,O987,P987),0)</f>
        <v>-3955444</v>
      </c>
      <c r="R987" s="7">
        <f>Table1[[#This Row],[Số còn phải thu ĐK]]+Table1[[#This Row],[Giá Trị HD sau CK]]-Table1[[#This Row],[Số tiền đã thu]]</f>
        <v>0</v>
      </c>
      <c r="S987" s="6">
        <f>IF(Table1[[#This Row],[Ngày hóa đơn]]&lt;&gt;"",Table1[[#This Row],[Ngày hóa đơn]],IF(Table1[[#This Row],[Ngày hạch toán]]&lt;&gt;"",Table1[[#This Row],[Ngày hạch toán]],""))</f>
        <v>46169</v>
      </c>
      <c r="T987" s="7"/>
      <c r="U987" s="6">
        <f>IF(Table1[[#This Row],[Ngày tính CN]]="","",S987+T987)</f>
        <v>46169</v>
      </c>
      <c r="V987" s="32">
        <f ca="1">IF(Table1[[#This Row],[Hạn thanh toán]]="","",IF((U987-NOW())&lt;0,0,(U987-NOW())))</f>
        <v>0</v>
      </c>
      <c r="W987" s="32"/>
      <c r="X987" s="32" t="str">
        <f ca="1">IF(OR(U987="",R987=0),"",IF((U987-NOW())&lt;0,-(U987-NOW()),0))</f>
        <v/>
      </c>
      <c r="Y987" s="2" t="str">
        <f>IF(R987=0,"Đã thanh toán",IF(X987="","",IF(X987&lt;=0,"Chưa đến hạn thanh toán",IF(X987&lt;=30,"Nợ quá hạn 30 ngày",IF(X987&lt;=60,"Nợ quá hạn từ 30 ngày đến 60 ngày",IF(X987&lt;=90,"Nợ quá hạn từ 60 ngày đến 90 ngày",IF(X987&lt;=120,"Nợ quá hạn từ 90 ngày đến 120 ngày","Nợ quá hạn hơn 120 ngày có khả năng mất thanh toán")))))))</f>
        <v>Đã thanh toán</v>
      </c>
      <c r="Z987" s="42">
        <f>IF(S987="","",S987)</f>
        <v>46169</v>
      </c>
      <c r="AA987" s="42">
        <f>IF(M987="","",M987)</f>
        <v>46183</v>
      </c>
      <c r="AD987" s="2" t="str">
        <f>VLOOKUP($A987,MA_KH!$A:$Q,MA_KH!O$1,0)</f>
        <v>MEGA</v>
      </c>
      <c r="AE987" s="2" t="str">
        <f>VLOOKUP($A987,MA_KH!$A:$Q,MA_KH!P$1,0)</f>
        <v>CÔNG TY TNHH MM MEGA MARKET (VIỆT NAM)</v>
      </c>
    </row>
    <row r="988" spans="1:31" ht="25.5" customHeight="1">
      <c r="A988" s="54" t="s">
        <v>16299</v>
      </c>
      <c r="B988" s="54" t="s">
        <v>190</v>
      </c>
      <c r="C988" s="55">
        <v>46169</v>
      </c>
      <c r="D988" s="54" t="s">
        <v>18496</v>
      </c>
      <c r="E988" s="55">
        <v>46169</v>
      </c>
      <c r="F988" s="84" t="s">
        <v>18897</v>
      </c>
      <c r="G988" s="54" t="s">
        <v>18473</v>
      </c>
      <c r="H988" s="67">
        <v>2254885</v>
      </c>
      <c r="I988" s="57">
        <v>0</v>
      </c>
      <c r="J988" s="67">
        <v>180391</v>
      </c>
      <c r="K988" s="68">
        <v>2435276</v>
      </c>
      <c r="L988" s="71" t="s">
        <v>17238</v>
      </c>
      <c r="M988" s="6">
        <v>46183</v>
      </c>
      <c r="N988" s="72"/>
      <c r="O988" s="32">
        <f>IF(Table1[[#This Row],[Phân loại]]="Tồn đầu kỳ",Table1[[#This Row],[Tổng giá trị]],0)</f>
        <v>0</v>
      </c>
      <c r="P988" s="7">
        <f>IF(Table1[[#This Row],[Số còn phải thu ĐK]]&lt;&gt;0,0,IF(Table1[[#This Row],[Phân loại]]="Bán hàng",Table1[[#This Row],[Tổng giá trị]],-Table1[[#This Row],[Tổng giá trị]]))</f>
        <v>-2435276</v>
      </c>
      <c r="Q988" s="32">
        <f>IF(M988&lt;&gt;"",IF(O988&lt;&gt;0,O988,P988),0)</f>
        <v>-2435276</v>
      </c>
      <c r="R988" s="7">
        <f>Table1[[#This Row],[Số còn phải thu ĐK]]+Table1[[#This Row],[Giá Trị HD sau CK]]-Table1[[#This Row],[Số tiền đã thu]]</f>
        <v>0</v>
      </c>
      <c r="S988" s="6">
        <f>IF(Table1[[#This Row],[Ngày hóa đơn]]&lt;&gt;"",Table1[[#This Row],[Ngày hóa đơn]],IF(Table1[[#This Row],[Ngày hạch toán]]&lt;&gt;"",Table1[[#This Row],[Ngày hạch toán]],""))</f>
        <v>46169</v>
      </c>
      <c r="T988" s="7"/>
      <c r="U988" s="6">
        <f>IF(Table1[[#This Row],[Ngày tính CN]]="","",S988+T988)</f>
        <v>46169</v>
      </c>
      <c r="V988" s="32">
        <f ca="1">IF(Table1[[#This Row],[Hạn thanh toán]]="","",IF((U988-NOW())&lt;0,0,(U988-NOW())))</f>
        <v>0</v>
      </c>
      <c r="W988" s="32"/>
      <c r="X988" s="32" t="str">
        <f ca="1">IF(OR(U988="",R988=0),"",IF((U988-NOW())&lt;0,-(U988-NOW()),0))</f>
        <v/>
      </c>
      <c r="Y988" s="2" t="str">
        <f>IF(R988=0,"Đã thanh toán",IF(X988="","",IF(X988&lt;=0,"Chưa đến hạn thanh toán",IF(X988&lt;=30,"Nợ quá hạn 30 ngày",IF(X988&lt;=60,"Nợ quá hạn từ 30 ngày đến 60 ngày",IF(X988&lt;=90,"Nợ quá hạn từ 60 ngày đến 90 ngày",IF(X988&lt;=120,"Nợ quá hạn từ 90 ngày đến 120 ngày","Nợ quá hạn hơn 120 ngày có khả năng mất thanh toán")))))))</f>
        <v>Đã thanh toán</v>
      </c>
      <c r="Z988" s="42">
        <f>IF(S988="","",S988)</f>
        <v>46169</v>
      </c>
      <c r="AA988" s="42">
        <f>IF(M988="","",M988)</f>
        <v>46183</v>
      </c>
      <c r="AD988" s="2" t="str">
        <f>VLOOKUP($A988,MA_KH!$A:$Q,MA_KH!O$1,0)</f>
        <v>MEGA</v>
      </c>
      <c r="AE988" s="2" t="str">
        <f>VLOOKUP($A988,MA_KH!$A:$Q,MA_KH!P$1,0)</f>
        <v>CÔNG TY TNHH MM MEGA MARKET (VIỆT NAM)</v>
      </c>
    </row>
    <row r="989" spans="1:31" ht="25.5" customHeight="1">
      <c r="A989" s="54" t="s">
        <v>16299</v>
      </c>
      <c r="B989" s="54" t="s">
        <v>190</v>
      </c>
      <c r="C989" s="55">
        <v>46169</v>
      </c>
      <c r="D989" s="54" t="s">
        <v>18497</v>
      </c>
      <c r="E989" s="55">
        <v>46169</v>
      </c>
      <c r="F989" s="84" t="s">
        <v>18896</v>
      </c>
      <c r="G989" s="54" t="s">
        <v>18473</v>
      </c>
      <c r="H989" s="67">
        <v>1641492</v>
      </c>
      <c r="I989" s="57">
        <v>0</v>
      </c>
      <c r="J989" s="67">
        <v>131320</v>
      </c>
      <c r="K989" s="68">
        <v>1772812</v>
      </c>
      <c r="L989" s="71" t="s">
        <v>17238</v>
      </c>
      <c r="M989" s="6">
        <v>46183</v>
      </c>
      <c r="N989" s="72"/>
      <c r="O989" s="32">
        <f>IF(Table1[[#This Row],[Phân loại]]="Tồn đầu kỳ",Table1[[#This Row],[Tổng giá trị]],0)</f>
        <v>0</v>
      </c>
      <c r="P989" s="7">
        <f>IF(Table1[[#This Row],[Số còn phải thu ĐK]]&lt;&gt;0,0,IF(Table1[[#This Row],[Phân loại]]="Bán hàng",Table1[[#This Row],[Tổng giá trị]],-Table1[[#This Row],[Tổng giá trị]]))</f>
        <v>-1772812</v>
      </c>
      <c r="Q989" s="32">
        <f>IF(M989&lt;&gt;"",IF(O989&lt;&gt;0,O989,P989),0)</f>
        <v>-1772812</v>
      </c>
      <c r="R989" s="7">
        <f>Table1[[#This Row],[Số còn phải thu ĐK]]+Table1[[#This Row],[Giá Trị HD sau CK]]-Table1[[#This Row],[Số tiền đã thu]]</f>
        <v>0</v>
      </c>
      <c r="S989" s="6">
        <f>IF(Table1[[#This Row],[Ngày hóa đơn]]&lt;&gt;"",Table1[[#This Row],[Ngày hóa đơn]],IF(Table1[[#This Row],[Ngày hạch toán]]&lt;&gt;"",Table1[[#This Row],[Ngày hạch toán]],""))</f>
        <v>46169</v>
      </c>
      <c r="T989" s="7"/>
      <c r="U989" s="6">
        <f>IF(Table1[[#This Row],[Ngày tính CN]]="","",S989+T989)</f>
        <v>46169</v>
      </c>
      <c r="V989" s="32">
        <f ca="1">IF(Table1[[#This Row],[Hạn thanh toán]]="","",IF((U989-NOW())&lt;0,0,(U989-NOW())))</f>
        <v>0</v>
      </c>
      <c r="W989" s="32"/>
      <c r="X989" s="32" t="str">
        <f ca="1">IF(OR(U989="",R989=0),"",IF((U989-NOW())&lt;0,-(U989-NOW()),0))</f>
        <v/>
      </c>
      <c r="Y989" s="2" t="str">
        <f>IF(R989=0,"Đã thanh toán",IF(X989="","",IF(X989&lt;=0,"Chưa đến hạn thanh toán",IF(X989&lt;=30,"Nợ quá hạn 30 ngày",IF(X989&lt;=60,"Nợ quá hạn từ 30 ngày đến 60 ngày",IF(X989&lt;=90,"Nợ quá hạn từ 60 ngày đến 90 ngày",IF(X989&lt;=120,"Nợ quá hạn từ 90 ngày đến 120 ngày","Nợ quá hạn hơn 120 ngày có khả năng mất thanh toán")))))))</f>
        <v>Đã thanh toán</v>
      </c>
      <c r="Z989" s="42">
        <f>IF(S989="","",S989)</f>
        <v>46169</v>
      </c>
      <c r="AA989" s="42">
        <f>IF(M989="","",M989)</f>
        <v>46183</v>
      </c>
      <c r="AD989" s="2" t="str">
        <f>VLOOKUP($A989,MA_KH!$A:$Q,MA_KH!O$1,0)</f>
        <v>MEGA</v>
      </c>
      <c r="AE989" s="2" t="str">
        <f>VLOOKUP($A989,MA_KH!$A:$Q,MA_KH!P$1,0)</f>
        <v>CÔNG TY TNHH MM MEGA MARKET (VIỆT NAM)</v>
      </c>
    </row>
    <row r="990" spans="1:31" ht="25.5" customHeight="1">
      <c r="A990" s="54" t="s">
        <v>16309</v>
      </c>
      <c r="B990" s="54" t="s">
        <v>255</v>
      </c>
      <c r="C990" s="55">
        <v>46170</v>
      </c>
      <c r="D990" s="54" t="s">
        <v>18433</v>
      </c>
      <c r="E990" s="55">
        <v>46172</v>
      </c>
      <c r="F990" s="54" t="s">
        <v>18434</v>
      </c>
      <c r="G990" s="54" t="s">
        <v>18435</v>
      </c>
      <c r="H990" s="67">
        <v>1615480</v>
      </c>
      <c r="I990" s="31">
        <v>0</v>
      </c>
      <c r="J990" s="31">
        <v>129238</v>
      </c>
      <c r="K990" s="148">
        <v>1744718</v>
      </c>
      <c r="L990" s="71" t="s">
        <v>17236</v>
      </c>
      <c r="M990" s="6">
        <v>46213</v>
      </c>
      <c r="N990" s="72"/>
      <c r="O990" s="32">
        <f>IF(Table1[[#This Row],[Phân loại]]="Tồn đầu kỳ",Table1[[#This Row],[Tổng giá trị]],0)</f>
        <v>0</v>
      </c>
      <c r="P990" s="7">
        <f>IF(Table1[[#This Row],[Số còn phải thu ĐK]]&lt;&gt;0,0,IF(Table1[[#This Row],[Phân loại]]="Bán hàng",Table1[[#This Row],[Tổng giá trị]],-Table1[[#This Row],[Tổng giá trị]]))</f>
        <v>1744718</v>
      </c>
      <c r="Q990" s="32">
        <f>IF(M990&lt;&gt;"",IF(O990&lt;&gt;0,O990,P990),0)</f>
        <v>1744718</v>
      </c>
      <c r="R990" s="7">
        <f>Table1[[#This Row],[Số còn phải thu ĐK]]+Table1[[#This Row],[Giá Trị HD sau CK]]-Table1[[#This Row],[Số tiền đã thu]]</f>
        <v>0</v>
      </c>
      <c r="S990" s="6">
        <f>IF(Table1[[#This Row],[Ngày hóa đơn]]&lt;&gt;"",Table1[[#This Row],[Ngày hóa đơn]],IF(Table1[[#This Row],[Ngày hạch toán]]&lt;&gt;"",Table1[[#This Row],[Ngày hạch toán]],""))</f>
        <v>46172</v>
      </c>
      <c r="T990" s="7"/>
      <c r="U990" s="6">
        <f>IF(Table1[[#This Row],[Ngày tính CN]]="","",S990+T990)</f>
        <v>46172</v>
      </c>
      <c r="V990" s="32">
        <f ca="1">IF(Table1[[#This Row],[Hạn thanh toán]]="","",IF((U990-NOW())&lt;0,0,(U990-NOW())))</f>
        <v>0</v>
      </c>
      <c r="W990" s="32"/>
      <c r="X990" s="32" t="str">
        <f ca="1">IF(OR(U990="",R990=0),"",IF((U990-NOW())&lt;0,-(U990-NOW()),0))</f>
        <v/>
      </c>
      <c r="Y990" s="2" t="str">
        <f>IF(R990=0,"Đã thanh toán",IF(X990="","",IF(X990&lt;=0,"Chưa đến hạn thanh toán",IF(X990&lt;=30,"Nợ quá hạn 30 ngày",IF(X990&lt;=60,"Nợ quá hạn từ 30 ngày đến 60 ngày",IF(X990&lt;=90,"Nợ quá hạn từ 60 ngày đến 90 ngày",IF(X990&lt;=120,"Nợ quá hạn từ 90 ngày đến 120 ngày","Nợ quá hạn hơn 120 ngày có khả năng mất thanh toán")))))))</f>
        <v>Đã thanh toán</v>
      </c>
      <c r="Z990" s="42">
        <f>IF(S990="","",S990)</f>
        <v>46172</v>
      </c>
      <c r="AA990" s="42">
        <f>IF(M990="","",M990)</f>
        <v>46213</v>
      </c>
      <c r="AD990" s="2" t="str">
        <f>VLOOKUP($A990,MA_KH!$A:$Q,MA_KH!O$1,0)</f>
        <v>MEGA</v>
      </c>
      <c r="AE990" s="2" t="str">
        <f>VLOOKUP($A990,MA_KH!$A:$Q,MA_KH!P$1,0)</f>
        <v>CÔNG TY TNHH MM MEGA MARKET (VIỆT NAM)</v>
      </c>
    </row>
    <row r="991" spans="1:31" ht="25.5" customHeight="1">
      <c r="A991" s="54" t="s">
        <v>16308</v>
      </c>
      <c r="B991" s="54" t="s">
        <v>194</v>
      </c>
      <c r="C991" s="55">
        <v>46170</v>
      </c>
      <c r="D991" s="54" t="s">
        <v>18436</v>
      </c>
      <c r="E991" s="55">
        <v>46172</v>
      </c>
      <c r="F991" s="54" t="s">
        <v>18437</v>
      </c>
      <c r="G991" s="54" t="s">
        <v>18438</v>
      </c>
      <c r="H991" s="67">
        <v>11106500</v>
      </c>
      <c r="I991" s="31">
        <v>0</v>
      </c>
      <c r="J991" s="31">
        <v>888520</v>
      </c>
      <c r="K991" s="148">
        <v>11995020</v>
      </c>
      <c r="L991" s="71" t="s">
        <v>17236</v>
      </c>
      <c r="M991" s="6">
        <v>46213</v>
      </c>
      <c r="N991" s="72"/>
      <c r="O991" s="32">
        <f>IF(Table1[[#This Row],[Phân loại]]="Tồn đầu kỳ",Table1[[#This Row],[Tổng giá trị]],0)</f>
        <v>0</v>
      </c>
      <c r="P991" s="7">
        <f>IF(Table1[[#This Row],[Số còn phải thu ĐK]]&lt;&gt;0,0,IF(Table1[[#This Row],[Phân loại]]="Bán hàng",Table1[[#This Row],[Tổng giá trị]],-Table1[[#This Row],[Tổng giá trị]]))</f>
        <v>11995020</v>
      </c>
      <c r="Q991" s="32">
        <f>IF(M991&lt;&gt;"",IF(O991&lt;&gt;0,O991,P991),0)</f>
        <v>11995020</v>
      </c>
      <c r="R991" s="7">
        <f>Table1[[#This Row],[Số còn phải thu ĐK]]+Table1[[#This Row],[Giá Trị HD sau CK]]-Table1[[#This Row],[Số tiền đã thu]]</f>
        <v>0</v>
      </c>
      <c r="S991" s="6">
        <f>IF(Table1[[#This Row],[Ngày hóa đơn]]&lt;&gt;"",Table1[[#This Row],[Ngày hóa đơn]],IF(Table1[[#This Row],[Ngày hạch toán]]&lt;&gt;"",Table1[[#This Row],[Ngày hạch toán]],""))</f>
        <v>46172</v>
      </c>
      <c r="T991" s="7"/>
      <c r="U991" s="6">
        <f>IF(Table1[[#This Row],[Ngày tính CN]]="","",S991+T991)</f>
        <v>46172</v>
      </c>
      <c r="V991" s="32">
        <f ca="1">IF(Table1[[#This Row],[Hạn thanh toán]]="","",IF((U991-NOW())&lt;0,0,(U991-NOW())))</f>
        <v>0</v>
      </c>
      <c r="W991" s="32"/>
      <c r="X991" s="32" t="str">
        <f ca="1">IF(OR(U991="",R991=0),"",IF((U991-NOW())&lt;0,-(U991-NOW()),0))</f>
        <v/>
      </c>
      <c r="Y991" s="2" t="str">
        <f>IF(R991=0,"Đã thanh toán",IF(X991="","",IF(X991&lt;=0,"Chưa đến hạn thanh toán",IF(X991&lt;=30,"Nợ quá hạn 30 ngày",IF(X991&lt;=60,"Nợ quá hạn từ 30 ngày đến 60 ngày",IF(X991&lt;=90,"Nợ quá hạn từ 60 ngày đến 90 ngày",IF(X991&lt;=120,"Nợ quá hạn từ 90 ngày đến 120 ngày","Nợ quá hạn hơn 120 ngày có khả năng mất thanh toán")))))))</f>
        <v>Đã thanh toán</v>
      </c>
      <c r="Z991" s="42">
        <f>IF(S991="","",S991)</f>
        <v>46172</v>
      </c>
      <c r="AA991" s="42">
        <f>IF(M991="","",M991)</f>
        <v>46213</v>
      </c>
      <c r="AD991" s="2" t="str">
        <f>VLOOKUP($A991,MA_KH!$A:$Q,MA_KH!O$1,0)</f>
        <v>MEGA</v>
      </c>
      <c r="AE991" s="2" t="str">
        <f>VLOOKUP($A991,MA_KH!$A:$Q,MA_KH!P$1,0)</f>
        <v>CÔNG TY TNHH MM MEGA MARKET (VIỆT NAM)</v>
      </c>
    </row>
    <row r="992" spans="1:31" ht="25.5" customHeight="1">
      <c r="A992" s="54" t="s">
        <v>7306</v>
      </c>
      <c r="B992" s="54" t="s">
        <v>7307</v>
      </c>
      <c r="C992" s="55">
        <v>46170</v>
      </c>
      <c r="D992" s="54" t="s">
        <v>18439</v>
      </c>
      <c r="E992" s="55">
        <v>46172</v>
      </c>
      <c r="F992" s="54" t="s">
        <v>18440</v>
      </c>
      <c r="G992" s="54" t="s">
        <v>18441</v>
      </c>
      <c r="H992" s="67">
        <v>3558164</v>
      </c>
      <c r="I992" s="31">
        <v>0</v>
      </c>
      <c r="J992" s="31">
        <v>284653</v>
      </c>
      <c r="K992" s="148">
        <v>3842817</v>
      </c>
      <c r="L992" s="71" t="s">
        <v>17236</v>
      </c>
      <c r="M992" s="6">
        <v>46213</v>
      </c>
      <c r="N992" s="72"/>
      <c r="O992" s="32">
        <f>IF(Table1[[#This Row],[Phân loại]]="Tồn đầu kỳ",Table1[[#This Row],[Tổng giá trị]],0)</f>
        <v>0</v>
      </c>
      <c r="P992" s="7">
        <f>IF(Table1[[#This Row],[Số còn phải thu ĐK]]&lt;&gt;0,0,IF(Table1[[#This Row],[Phân loại]]="Bán hàng",Table1[[#This Row],[Tổng giá trị]],-Table1[[#This Row],[Tổng giá trị]]))</f>
        <v>3842817</v>
      </c>
      <c r="Q992" s="32">
        <f>IF(M992&lt;&gt;"",IF(O992&lt;&gt;0,O992,P992),0)</f>
        <v>3842817</v>
      </c>
      <c r="R992" s="7">
        <f>Table1[[#This Row],[Số còn phải thu ĐK]]+Table1[[#This Row],[Giá Trị HD sau CK]]-Table1[[#This Row],[Số tiền đã thu]]</f>
        <v>0</v>
      </c>
      <c r="S992" s="6">
        <f>IF(Table1[[#This Row],[Ngày hóa đơn]]&lt;&gt;"",Table1[[#This Row],[Ngày hóa đơn]],IF(Table1[[#This Row],[Ngày hạch toán]]&lt;&gt;"",Table1[[#This Row],[Ngày hạch toán]],""))</f>
        <v>46172</v>
      </c>
      <c r="T992" s="7"/>
      <c r="U992" s="6">
        <f>IF(Table1[[#This Row],[Ngày tính CN]]="","",S992+T992)</f>
        <v>46172</v>
      </c>
      <c r="V992" s="32">
        <f ca="1">IF(Table1[[#This Row],[Hạn thanh toán]]="","",IF((U992-NOW())&lt;0,0,(U992-NOW())))</f>
        <v>0</v>
      </c>
      <c r="W992" s="32"/>
      <c r="X992" s="32" t="str">
        <f ca="1">IF(OR(U992="",R992=0),"",IF((U992-NOW())&lt;0,-(U992-NOW()),0))</f>
        <v/>
      </c>
      <c r="Y992" s="2" t="str">
        <f>IF(R992=0,"Đã thanh toán",IF(X992="","",IF(X992&lt;=0,"Chưa đến hạn thanh toán",IF(X992&lt;=30,"Nợ quá hạn 30 ngày",IF(X992&lt;=60,"Nợ quá hạn từ 30 ngày đến 60 ngày",IF(X992&lt;=90,"Nợ quá hạn từ 60 ngày đến 90 ngày",IF(X992&lt;=120,"Nợ quá hạn từ 90 ngày đến 120 ngày","Nợ quá hạn hơn 120 ngày có khả năng mất thanh toán")))))))</f>
        <v>Đã thanh toán</v>
      </c>
      <c r="Z992" s="42">
        <f>IF(S992="","",S992)</f>
        <v>46172</v>
      </c>
      <c r="AA992" s="42">
        <f>IF(M992="","",M992)</f>
        <v>46213</v>
      </c>
      <c r="AD992" s="2" t="str">
        <f>VLOOKUP($A992,MA_KH!$A:$Q,MA_KH!O$1,0)</f>
        <v>MEGA</v>
      </c>
      <c r="AE992" s="2" t="str">
        <f>VLOOKUP($A992,MA_KH!$A:$Q,MA_KH!P$1,0)</f>
        <v>CÔNG TY TNHH MM MEGA MARKET (VIỆT NAM)</v>
      </c>
    </row>
    <row r="993" spans="1:31" ht="25.5" customHeight="1">
      <c r="A993" s="54" t="s">
        <v>16295</v>
      </c>
      <c r="B993" s="54" t="s">
        <v>198</v>
      </c>
      <c r="C993" s="55">
        <v>46170</v>
      </c>
      <c r="D993" s="54" t="s">
        <v>18442</v>
      </c>
      <c r="E993" s="55">
        <v>46172</v>
      </c>
      <c r="F993" s="54" t="s">
        <v>18443</v>
      </c>
      <c r="G993" s="54" t="s">
        <v>18444</v>
      </c>
      <c r="H993" s="67">
        <v>2773310</v>
      </c>
      <c r="I993" s="31">
        <v>0</v>
      </c>
      <c r="J993" s="31">
        <v>221865</v>
      </c>
      <c r="K993" s="148">
        <v>2995175</v>
      </c>
      <c r="L993" s="71" t="s">
        <v>17236</v>
      </c>
      <c r="M993" s="6">
        <v>46213</v>
      </c>
      <c r="N993" s="72"/>
      <c r="O993" s="32">
        <f>IF(Table1[[#This Row],[Phân loại]]="Tồn đầu kỳ",Table1[[#This Row],[Tổng giá trị]],0)</f>
        <v>0</v>
      </c>
      <c r="P993" s="7">
        <f>IF(Table1[[#This Row],[Số còn phải thu ĐK]]&lt;&gt;0,0,IF(Table1[[#This Row],[Phân loại]]="Bán hàng",Table1[[#This Row],[Tổng giá trị]],-Table1[[#This Row],[Tổng giá trị]]))</f>
        <v>2995175</v>
      </c>
      <c r="Q993" s="32">
        <f>IF(M993&lt;&gt;"",IF(O993&lt;&gt;0,O993,P993),0)</f>
        <v>2995175</v>
      </c>
      <c r="R993" s="7">
        <f>Table1[[#This Row],[Số còn phải thu ĐK]]+Table1[[#This Row],[Giá Trị HD sau CK]]-Table1[[#This Row],[Số tiền đã thu]]</f>
        <v>0</v>
      </c>
      <c r="S993" s="6">
        <f>IF(Table1[[#This Row],[Ngày hóa đơn]]&lt;&gt;"",Table1[[#This Row],[Ngày hóa đơn]],IF(Table1[[#This Row],[Ngày hạch toán]]&lt;&gt;"",Table1[[#This Row],[Ngày hạch toán]],""))</f>
        <v>46172</v>
      </c>
      <c r="T993" s="7"/>
      <c r="U993" s="6">
        <f>IF(Table1[[#This Row],[Ngày tính CN]]="","",S993+T993)</f>
        <v>46172</v>
      </c>
      <c r="V993" s="32">
        <f ca="1">IF(Table1[[#This Row],[Hạn thanh toán]]="","",IF((U993-NOW())&lt;0,0,(U993-NOW())))</f>
        <v>0</v>
      </c>
      <c r="W993" s="32"/>
      <c r="X993" s="32" t="str">
        <f ca="1">IF(OR(U993="",R993=0),"",IF((U993-NOW())&lt;0,-(U993-NOW()),0))</f>
        <v/>
      </c>
      <c r="Y993" s="2" t="str">
        <f>IF(R993=0,"Đã thanh toán",IF(X993="","",IF(X993&lt;=0,"Chưa đến hạn thanh toán",IF(X993&lt;=30,"Nợ quá hạn 30 ngày",IF(X993&lt;=60,"Nợ quá hạn từ 30 ngày đến 60 ngày",IF(X993&lt;=90,"Nợ quá hạn từ 60 ngày đến 90 ngày",IF(X993&lt;=120,"Nợ quá hạn từ 90 ngày đến 120 ngày","Nợ quá hạn hơn 120 ngày có khả năng mất thanh toán")))))))</f>
        <v>Đã thanh toán</v>
      </c>
      <c r="Z993" s="42">
        <f>IF(S993="","",S993)</f>
        <v>46172</v>
      </c>
      <c r="AA993" s="42">
        <f>IF(M993="","",M993)</f>
        <v>46213</v>
      </c>
      <c r="AD993" s="2" t="str">
        <f>VLOOKUP($A993,MA_KH!$A:$Q,MA_KH!O$1,0)</f>
        <v>MEGA</v>
      </c>
      <c r="AE993" s="2" t="str">
        <f>VLOOKUP($A993,MA_KH!$A:$Q,MA_KH!P$1,0)</f>
        <v>CÔNG TY TNHH MM MEGA MARKET (VIỆT NAM)</v>
      </c>
    </row>
    <row r="994" spans="1:31" ht="25.5" customHeight="1">
      <c r="A994" s="54" t="s">
        <v>16290</v>
      </c>
      <c r="B994" s="54" t="s">
        <v>192</v>
      </c>
      <c r="C994" s="55">
        <v>46170</v>
      </c>
      <c r="D994" s="54" t="s">
        <v>18445</v>
      </c>
      <c r="E994" s="55">
        <v>46172</v>
      </c>
      <c r="F994" s="54" t="s">
        <v>18446</v>
      </c>
      <c r="G994" s="54" t="s">
        <v>18447</v>
      </c>
      <c r="H994" s="67">
        <v>2075500</v>
      </c>
      <c r="I994" s="31">
        <v>0</v>
      </c>
      <c r="J994" s="31">
        <v>166040</v>
      </c>
      <c r="K994" s="148">
        <v>2241540</v>
      </c>
      <c r="L994" s="71" t="s">
        <v>17236</v>
      </c>
      <c r="M994" s="6">
        <v>46213</v>
      </c>
      <c r="N994" s="72"/>
      <c r="O994" s="32">
        <f>IF(Table1[[#This Row],[Phân loại]]="Tồn đầu kỳ",Table1[[#This Row],[Tổng giá trị]],0)</f>
        <v>0</v>
      </c>
      <c r="P994" s="7">
        <f>IF(Table1[[#This Row],[Số còn phải thu ĐK]]&lt;&gt;0,0,IF(Table1[[#This Row],[Phân loại]]="Bán hàng",Table1[[#This Row],[Tổng giá trị]],-Table1[[#This Row],[Tổng giá trị]]))</f>
        <v>2241540</v>
      </c>
      <c r="Q994" s="32">
        <f>IF(M994&lt;&gt;"",IF(O994&lt;&gt;0,O994,P994),0)</f>
        <v>2241540</v>
      </c>
      <c r="R994" s="7">
        <f>Table1[[#This Row],[Số còn phải thu ĐK]]+Table1[[#This Row],[Giá Trị HD sau CK]]-Table1[[#This Row],[Số tiền đã thu]]</f>
        <v>0</v>
      </c>
      <c r="S994" s="6">
        <f>IF(Table1[[#This Row],[Ngày hóa đơn]]&lt;&gt;"",Table1[[#This Row],[Ngày hóa đơn]],IF(Table1[[#This Row],[Ngày hạch toán]]&lt;&gt;"",Table1[[#This Row],[Ngày hạch toán]],""))</f>
        <v>46172</v>
      </c>
      <c r="T994" s="7"/>
      <c r="U994" s="6">
        <f>IF(Table1[[#This Row],[Ngày tính CN]]="","",S994+T994)</f>
        <v>46172</v>
      </c>
      <c r="V994" s="32">
        <f ca="1">IF(Table1[[#This Row],[Hạn thanh toán]]="","",IF((U994-NOW())&lt;0,0,(U994-NOW())))</f>
        <v>0</v>
      </c>
      <c r="W994" s="32"/>
      <c r="X994" s="32" t="str">
        <f ca="1">IF(OR(U994="",R994=0),"",IF((U994-NOW())&lt;0,-(U994-NOW()),0))</f>
        <v/>
      </c>
      <c r="Y994" s="2" t="str">
        <f>IF(R994=0,"Đã thanh toán",IF(X994="","",IF(X994&lt;=0,"Chưa đến hạn thanh toán",IF(X994&lt;=30,"Nợ quá hạn 30 ngày",IF(X994&lt;=60,"Nợ quá hạn từ 30 ngày đến 60 ngày",IF(X994&lt;=90,"Nợ quá hạn từ 60 ngày đến 90 ngày",IF(X994&lt;=120,"Nợ quá hạn từ 90 ngày đến 120 ngày","Nợ quá hạn hơn 120 ngày có khả năng mất thanh toán")))))))</f>
        <v>Đã thanh toán</v>
      </c>
      <c r="Z994" s="42">
        <f>IF(S994="","",S994)</f>
        <v>46172</v>
      </c>
      <c r="AA994" s="42">
        <f>IF(M994="","",M994)</f>
        <v>46213</v>
      </c>
      <c r="AD994" s="2" t="str">
        <f>VLOOKUP($A994,MA_KH!$A:$Q,MA_KH!O$1,0)</f>
        <v>MEGA</v>
      </c>
      <c r="AE994" s="2" t="str">
        <f>VLOOKUP($A994,MA_KH!$A:$Q,MA_KH!P$1,0)</f>
        <v>CÔNG TY TNHH MM MEGA MARKET (VIỆT NAM)</v>
      </c>
    </row>
    <row r="995" spans="1:31" ht="25.5" customHeight="1">
      <c r="A995" s="54" t="s">
        <v>16287</v>
      </c>
      <c r="B995" s="54" t="s">
        <v>253</v>
      </c>
      <c r="C995" s="55">
        <v>46170</v>
      </c>
      <c r="D995" s="54" t="s">
        <v>18498</v>
      </c>
      <c r="E995" s="55">
        <v>46170</v>
      </c>
      <c r="F995" s="54">
        <v>228</v>
      </c>
      <c r="G995" s="54" t="s">
        <v>17274</v>
      </c>
      <c r="H995" s="67">
        <v>1318025</v>
      </c>
      <c r="I995" s="57">
        <v>0</v>
      </c>
      <c r="J995" s="67">
        <v>105442</v>
      </c>
      <c r="K995" s="68">
        <v>1423467</v>
      </c>
      <c r="L995" s="71" t="s">
        <v>17238</v>
      </c>
      <c r="M995" s="6">
        <v>46183</v>
      </c>
      <c r="N995" s="72"/>
      <c r="O995" s="32">
        <f>IF(Table1[[#This Row],[Phân loại]]="Tồn đầu kỳ",Table1[[#This Row],[Tổng giá trị]],0)</f>
        <v>0</v>
      </c>
      <c r="P995" s="7">
        <f>IF(Table1[[#This Row],[Số còn phải thu ĐK]]&lt;&gt;0,0,IF(Table1[[#This Row],[Phân loại]]="Bán hàng",Table1[[#This Row],[Tổng giá trị]],-Table1[[#This Row],[Tổng giá trị]]))</f>
        <v>-1423467</v>
      </c>
      <c r="Q995" s="32">
        <f>IF(M995&lt;&gt;"",IF(O995&lt;&gt;0,O995,P995),0)</f>
        <v>-1423467</v>
      </c>
      <c r="R995" s="7">
        <f>Table1[[#This Row],[Số còn phải thu ĐK]]+Table1[[#This Row],[Giá Trị HD sau CK]]-Table1[[#This Row],[Số tiền đã thu]]</f>
        <v>0</v>
      </c>
      <c r="S995" s="6">
        <f>IF(Table1[[#This Row],[Ngày hóa đơn]]&lt;&gt;"",Table1[[#This Row],[Ngày hóa đơn]],IF(Table1[[#This Row],[Ngày hạch toán]]&lt;&gt;"",Table1[[#This Row],[Ngày hạch toán]],""))</f>
        <v>46170</v>
      </c>
      <c r="T995" s="7"/>
      <c r="U995" s="6">
        <f>IF(Table1[[#This Row],[Ngày tính CN]]="","",S995+T995)</f>
        <v>46170</v>
      </c>
      <c r="V995" s="32">
        <f ca="1">IF(Table1[[#This Row],[Hạn thanh toán]]="","",IF((U995-NOW())&lt;0,0,(U995-NOW())))</f>
        <v>0</v>
      </c>
      <c r="W995" s="32"/>
      <c r="X995" s="32" t="str">
        <f ca="1">IF(OR(U995="",R995=0),"",IF((U995-NOW())&lt;0,-(U995-NOW()),0))</f>
        <v/>
      </c>
      <c r="Y995" s="2" t="str">
        <f>IF(R995=0,"Đã thanh toán",IF(X995="","",IF(X995&lt;=0,"Chưa đến hạn thanh toán",IF(X995&lt;=30,"Nợ quá hạn 30 ngày",IF(X995&lt;=60,"Nợ quá hạn từ 30 ngày đến 60 ngày",IF(X995&lt;=90,"Nợ quá hạn từ 60 ngày đến 90 ngày",IF(X995&lt;=120,"Nợ quá hạn từ 90 ngày đến 120 ngày","Nợ quá hạn hơn 120 ngày có khả năng mất thanh toán")))))))</f>
        <v>Đã thanh toán</v>
      </c>
      <c r="Z995" s="42">
        <f>IF(S995="","",S995)</f>
        <v>46170</v>
      </c>
      <c r="AA995" s="42">
        <f>IF(M995="","",M995)</f>
        <v>46183</v>
      </c>
      <c r="AD995" s="2" t="str">
        <f>VLOOKUP($A995,MA_KH!$A:$Q,MA_KH!O$1,0)</f>
        <v>MEGA</v>
      </c>
      <c r="AE995" s="2" t="str">
        <f>VLOOKUP($A995,MA_KH!$A:$Q,MA_KH!P$1,0)</f>
        <v>CÔNG TY TNHH MM MEGA MARKET (VIỆT NAM)</v>
      </c>
    </row>
    <row r="996" spans="1:31" ht="25.5" customHeight="1">
      <c r="A996" s="54" t="s">
        <v>16293</v>
      </c>
      <c r="B996" s="54" t="s">
        <v>386</v>
      </c>
      <c r="C996" s="55">
        <v>46170</v>
      </c>
      <c r="D996" s="54" t="s">
        <v>18499</v>
      </c>
      <c r="E996" s="55">
        <v>46170</v>
      </c>
      <c r="F996" s="54">
        <v>105</v>
      </c>
      <c r="G996" s="54" t="s">
        <v>16859</v>
      </c>
      <c r="H996" s="67">
        <v>1715280</v>
      </c>
      <c r="I996" s="57">
        <v>0</v>
      </c>
      <c r="J996" s="67">
        <v>137222</v>
      </c>
      <c r="K996" s="68">
        <v>1852502</v>
      </c>
      <c r="L996" s="71" t="s">
        <v>17238</v>
      </c>
      <c r="M996" s="6">
        <v>46183</v>
      </c>
      <c r="N996" s="72"/>
      <c r="O996" s="32">
        <f>IF(Table1[[#This Row],[Phân loại]]="Tồn đầu kỳ",Table1[[#This Row],[Tổng giá trị]],0)</f>
        <v>0</v>
      </c>
      <c r="P996" s="7">
        <f>IF(Table1[[#This Row],[Số còn phải thu ĐK]]&lt;&gt;0,0,IF(Table1[[#This Row],[Phân loại]]="Bán hàng",Table1[[#This Row],[Tổng giá trị]],-Table1[[#This Row],[Tổng giá trị]]))</f>
        <v>-1852502</v>
      </c>
      <c r="Q996" s="32">
        <f>IF(M996&lt;&gt;"",IF(O996&lt;&gt;0,O996,P996),0)</f>
        <v>-1852502</v>
      </c>
      <c r="R996" s="7">
        <f>Table1[[#This Row],[Số còn phải thu ĐK]]+Table1[[#This Row],[Giá Trị HD sau CK]]-Table1[[#This Row],[Số tiền đã thu]]</f>
        <v>0</v>
      </c>
      <c r="S996" s="6">
        <f>IF(Table1[[#This Row],[Ngày hóa đơn]]&lt;&gt;"",Table1[[#This Row],[Ngày hóa đơn]],IF(Table1[[#This Row],[Ngày hạch toán]]&lt;&gt;"",Table1[[#This Row],[Ngày hạch toán]],""))</f>
        <v>46170</v>
      </c>
      <c r="T996" s="7"/>
      <c r="U996" s="6">
        <f>IF(Table1[[#This Row],[Ngày tính CN]]="","",S996+T996)</f>
        <v>46170</v>
      </c>
      <c r="V996" s="32">
        <f ca="1">IF(Table1[[#This Row],[Hạn thanh toán]]="","",IF((U996-NOW())&lt;0,0,(U996-NOW())))</f>
        <v>0</v>
      </c>
      <c r="W996" s="32"/>
      <c r="X996" s="32" t="str">
        <f ca="1">IF(OR(U996="",R996=0),"",IF((U996-NOW())&lt;0,-(U996-NOW()),0))</f>
        <v/>
      </c>
      <c r="Y996" s="2" t="str">
        <f>IF(R996=0,"Đã thanh toán",IF(X996="","",IF(X996&lt;=0,"Chưa đến hạn thanh toán",IF(X996&lt;=30,"Nợ quá hạn 30 ngày",IF(X996&lt;=60,"Nợ quá hạn từ 30 ngày đến 60 ngày",IF(X996&lt;=90,"Nợ quá hạn từ 60 ngày đến 90 ngày",IF(X996&lt;=120,"Nợ quá hạn từ 90 ngày đến 120 ngày","Nợ quá hạn hơn 120 ngày có khả năng mất thanh toán")))))))</f>
        <v>Đã thanh toán</v>
      </c>
      <c r="Z996" s="42">
        <f>IF(S996="","",S996)</f>
        <v>46170</v>
      </c>
      <c r="AA996" s="42">
        <f>IF(M996="","",M996)</f>
        <v>46183</v>
      </c>
      <c r="AD996" s="2" t="str">
        <f>VLOOKUP($A996,MA_KH!$A:$Q,MA_KH!O$1,0)</f>
        <v>MEGA</v>
      </c>
      <c r="AE996" s="2" t="str">
        <f>VLOOKUP($A996,MA_KH!$A:$Q,MA_KH!P$1,0)</f>
        <v>CÔNG TY TNHH MM MEGA MARKET (VIỆT NAM)</v>
      </c>
    </row>
    <row r="997" spans="1:31" ht="25.5" customHeight="1">
      <c r="A997" s="54" t="s">
        <v>16296</v>
      </c>
      <c r="B997" s="54" t="s">
        <v>7244</v>
      </c>
      <c r="C997" s="55">
        <v>46171</v>
      </c>
      <c r="D997" s="54" t="s">
        <v>18448</v>
      </c>
      <c r="E997" s="55">
        <v>46172</v>
      </c>
      <c r="F997" s="54" t="s">
        <v>18449</v>
      </c>
      <c r="G997" s="54" t="s">
        <v>18450</v>
      </c>
      <c r="H997" s="67">
        <v>1615480</v>
      </c>
      <c r="I997" s="31">
        <v>0</v>
      </c>
      <c r="J997" s="31">
        <v>129238</v>
      </c>
      <c r="K997" s="148">
        <v>1744718</v>
      </c>
      <c r="L997" s="71" t="s">
        <v>17236</v>
      </c>
      <c r="M997" s="6">
        <v>46213</v>
      </c>
      <c r="N997" s="72"/>
      <c r="O997" s="32">
        <f>IF(Table1[[#This Row],[Phân loại]]="Tồn đầu kỳ",Table1[[#This Row],[Tổng giá trị]],0)</f>
        <v>0</v>
      </c>
      <c r="P997" s="7">
        <f>IF(Table1[[#This Row],[Số còn phải thu ĐK]]&lt;&gt;0,0,IF(Table1[[#This Row],[Phân loại]]="Bán hàng",Table1[[#This Row],[Tổng giá trị]],-Table1[[#This Row],[Tổng giá trị]]))</f>
        <v>1744718</v>
      </c>
      <c r="Q997" s="32">
        <f>IF(M997&lt;&gt;"",IF(O997&lt;&gt;0,O997,P997),0)</f>
        <v>1744718</v>
      </c>
      <c r="R997" s="7">
        <f>Table1[[#This Row],[Số còn phải thu ĐK]]+Table1[[#This Row],[Giá Trị HD sau CK]]-Table1[[#This Row],[Số tiền đã thu]]</f>
        <v>0</v>
      </c>
      <c r="S997" s="6">
        <f>IF(Table1[[#This Row],[Ngày hóa đơn]]&lt;&gt;"",Table1[[#This Row],[Ngày hóa đơn]],IF(Table1[[#This Row],[Ngày hạch toán]]&lt;&gt;"",Table1[[#This Row],[Ngày hạch toán]],""))</f>
        <v>46172</v>
      </c>
      <c r="T997" s="7"/>
      <c r="U997" s="6">
        <f>IF(Table1[[#This Row],[Ngày tính CN]]="","",S997+T997)</f>
        <v>46172</v>
      </c>
      <c r="V997" s="32">
        <f ca="1">IF(Table1[[#This Row],[Hạn thanh toán]]="","",IF((U997-NOW())&lt;0,0,(U997-NOW())))</f>
        <v>0</v>
      </c>
      <c r="W997" s="32"/>
      <c r="X997" s="32" t="str">
        <f ca="1">IF(OR(U997="",R997=0),"",IF((U997-NOW())&lt;0,-(U997-NOW()),0))</f>
        <v/>
      </c>
      <c r="Y997" s="2" t="str">
        <f>IF(R997=0,"Đã thanh toán",IF(X997="","",IF(X997&lt;=0,"Chưa đến hạn thanh toán",IF(X997&lt;=30,"Nợ quá hạn 30 ngày",IF(X997&lt;=60,"Nợ quá hạn từ 30 ngày đến 60 ngày",IF(X997&lt;=90,"Nợ quá hạn từ 60 ngày đến 90 ngày",IF(X997&lt;=120,"Nợ quá hạn từ 90 ngày đến 120 ngày","Nợ quá hạn hơn 120 ngày có khả năng mất thanh toán")))))))</f>
        <v>Đã thanh toán</v>
      </c>
      <c r="Z997" s="42">
        <f>IF(S997="","",S997)</f>
        <v>46172</v>
      </c>
      <c r="AA997" s="42">
        <f>IF(M997="","",M997)</f>
        <v>46213</v>
      </c>
      <c r="AD997" s="2" t="str">
        <f>VLOOKUP($A997,MA_KH!$A:$Q,MA_KH!O$1,0)</f>
        <v>MEGA</v>
      </c>
      <c r="AE997" s="2" t="str">
        <f>VLOOKUP($A997,MA_KH!$A:$Q,MA_KH!P$1,0)</f>
        <v>CÔNG TY TNHH MM MEGA MARKET (VIỆT NAM)</v>
      </c>
    </row>
    <row r="998" spans="1:31" ht="25.5" customHeight="1">
      <c r="A998" s="54" t="s">
        <v>16302</v>
      </c>
      <c r="B998" s="54" t="s">
        <v>7251</v>
      </c>
      <c r="C998" s="55">
        <v>46171</v>
      </c>
      <c r="D998" s="54" t="s">
        <v>18451</v>
      </c>
      <c r="E998" s="55">
        <v>46178</v>
      </c>
      <c r="F998" s="54" t="s">
        <v>18452</v>
      </c>
      <c r="G998" s="54" t="s">
        <v>18453</v>
      </c>
      <c r="H998" s="67">
        <v>518875</v>
      </c>
      <c r="I998" s="31">
        <v>0</v>
      </c>
      <c r="J998" s="31">
        <v>41510</v>
      </c>
      <c r="K998" s="148">
        <v>560385</v>
      </c>
      <c r="L998" s="71" t="s">
        <v>17236</v>
      </c>
      <c r="M998" s="6">
        <v>46213</v>
      </c>
      <c r="N998" s="72"/>
      <c r="O998" s="32">
        <f>IF(Table1[[#This Row],[Phân loại]]="Tồn đầu kỳ",Table1[[#This Row],[Tổng giá trị]],0)</f>
        <v>0</v>
      </c>
      <c r="P998" s="7">
        <f>IF(Table1[[#This Row],[Số còn phải thu ĐK]]&lt;&gt;0,0,IF(Table1[[#This Row],[Phân loại]]="Bán hàng",Table1[[#This Row],[Tổng giá trị]],-Table1[[#This Row],[Tổng giá trị]]))</f>
        <v>560385</v>
      </c>
      <c r="Q998" s="32">
        <f>IF(M998&lt;&gt;"",IF(O998&lt;&gt;0,O998,P998),0)</f>
        <v>560385</v>
      </c>
      <c r="R998" s="7">
        <f>Table1[[#This Row],[Số còn phải thu ĐK]]+Table1[[#This Row],[Giá Trị HD sau CK]]-Table1[[#This Row],[Số tiền đã thu]]</f>
        <v>0</v>
      </c>
      <c r="S998" s="6">
        <f>IF(Table1[[#This Row],[Ngày hóa đơn]]&lt;&gt;"",Table1[[#This Row],[Ngày hóa đơn]],IF(Table1[[#This Row],[Ngày hạch toán]]&lt;&gt;"",Table1[[#This Row],[Ngày hạch toán]],""))</f>
        <v>46178</v>
      </c>
      <c r="T998" s="7"/>
      <c r="U998" s="6">
        <f>IF(Table1[[#This Row],[Ngày tính CN]]="","",S998+T998)</f>
        <v>46178</v>
      </c>
      <c r="V998" s="32">
        <f ca="1">IF(Table1[[#This Row],[Hạn thanh toán]]="","",IF((U998-NOW())&lt;0,0,(U998-NOW())))</f>
        <v>0</v>
      </c>
      <c r="W998" s="32"/>
      <c r="X998" s="32" t="str">
        <f ca="1">IF(OR(U998="",R998=0),"",IF((U998-NOW())&lt;0,-(U998-NOW()),0))</f>
        <v/>
      </c>
      <c r="Y998" s="2" t="str">
        <f>IF(R998=0,"Đã thanh toán",IF(X998="","",IF(X998&lt;=0,"Chưa đến hạn thanh toán",IF(X998&lt;=30,"Nợ quá hạn 30 ngày",IF(X998&lt;=60,"Nợ quá hạn từ 30 ngày đến 60 ngày",IF(X998&lt;=90,"Nợ quá hạn từ 60 ngày đến 90 ngày",IF(X998&lt;=120,"Nợ quá hạn từ 90 ngày đến 120 ngày","Nợ quá hạn hơn 120 ngày có khả năng mất thanh toán")))))))</f>
        <v>Đã thanh toán</v>
      </c>
      <c r="Z998" s="42">
        <f>IF(S998="","",S998)</f>
        <v>46178</v>
      </c>
      <c r="AA998" s="42">
        <f>IF(M998="","",M998)</f>
        <v>46213</v>
      </c>
      <c r="AD998" s="2" t="str">
        <f>VLOOKUP($A998,MA_KH!$A:$Q,MA_KH!O$1,0)</f>
        <v>MEGA</v>
      </c>
      <c r="AE998" s="2" t="str">
        <f>VLOOKUP($A998,MA_KH!$A:$Q,MA_KH!P$1,0)</f>
        <v>CÔNG TY TNHH MM MEGA MARKET (VIỆT NAM)</v>
      </c>
    </row>
    <row r="999" spans="1:31" ht="25.5" customHeight="1">
      <c r="A999" s="54" t="s">
        <v>16296</v>
      </c>
      <c r="B999" s="54" t="s">
        <v>7244</v>
      </c>
      <c r="C999" s="55">
        <v>46171</v>
      </c>
      <c r="D999" s="54" t="s">
        <v>18454</v>
      </c>
      <c r="E999" s="55">
        <v>46172</v>
      </c>
      <c r="F999" s="54" t="s">
        <v>18455</v>
      </c>
      <c r="G999" s="54" t="s">
        <v>18456</v>
      </c>
      <c r="H999" s="67">
        <v>1277010</v>
      </c>
      <c r="I999" s="31">
        <v>0</v>
      </c>
      <c r="J999" s="31">
        <v>102161</v>
      </c>
      <c r="K999" s="148">
        <v>1379171</v>
      </c>
      <c r="L999" s="71" t="s">
        <v>17236</v>
      </c>
      <c r="M999" s="6">
        <v>46213</v>
      </c>
      <c r="N999" s="72"/>
      <c r="O999" s="32">
        <f>IF(Table1[[#This Row],[Phân loại]]="Tồn đầu kỳ",Table1[[#This Row],[Tổng giá trị]],0)</f>
        <v>0</v>
      </c>
      <c r="P999" s="7">
        <f>IF(Table1[[#This Row],[Số còn phải thu ĐK]]&lt;&gt;0,0,IF(Table1[[#This Row],[Phân loại]]="Bán hàng",Table1[[#This Row],[Tổng giá trị]],-Table1[[#This Row],[Tổng giá trị]]))</f>
        <v>1379171</v>
      </c>
      <c r="Q999" s="32">
        <f>IF(M999&lt;&gt;"",IF(O999&lt;&gt;0,O999,P999),0)</f>
        <v>1379171</v>
      </c>
      <c r="R999" s="7">
        <f>Table1[[#This Row],[Số còn phải thu ĐK]]+Table1[[#This Row],[Giá Trị HD sau CK]]-Table1[[#This Row],[Số tiền đã thu]]</f>
        <v>0</v>
      </c>
      <c r="S999" s="6">
        <f>IF(Table1[[#This Row],[Ngày hóa đơn]]&lt;&gt;"",Table1[[#This Row],[Ngày hóa đơn]],IF(Table1[[#This Row],[Ngày hạch toán]]&lt;&gt;"",Table1[[#This Row],[Ngày hạch toán]],""))</f>
        <v>46172</v>
      </c>
      <c r="T999" s="7"/>
      <c r="U999" s="6">
        <f>IF(Table1[[#This Row],[Ngày tính CN]]="","",S999+T999)</f>
        <v>46172</v>
      </c>
      <c r="V999" s="32">
        <f ca="1">IF(Table1[[#This Row],[Hạn thanh toán]]="","",IF((U999-NOW())&lt;0,0,(U999-NOW())))</f>
        <v>0</v>
      </c>
      <c r="W999" s="32"/>
      <c r="X999" s="32" t="str">
        <f ca="1">IF(OR(U999="",R999=0),"",IF((U999-NOW())&lt;0,-(U999-NOW()),0))</f>
        <v/>
      </c>
      <c r="Y999" s="2" t="str">
        <f>IF(R999=0,"Đã thanh toán",IF(X999="","",IF(X999&lt;=0,"Chưa đến hạn thanh toán",IF(X999&lt;=30,"Nợ quá hạn 30 ngày",IF(X999&lt;=60,"Nợ quá hạn từ 30 ngày đến 60 ngày",IF(X999&lt;=90,"Nợ quá hạn từ 60 ngày đến 90 ngày",IF(X999&lt;=120,"Nợ quá hạn từ 90 ngày đến 120 ngày","Nợ quá hạn hơn 120 ngày có khả năng mất thanh toán")))))))</f>
        <v>Đã thanh toán</v>
      </c>
      <c r="Z999" s="42">
        <f>IF(S999="","",S999)</f>
        <v>46172</v>
      </c>
      <c r="AA999" s="42">
        <f>IF(M999="","",M999)</f>
        <v>46213</v>
      </c>
      <c r="AD999" s="2" t="str">
        <f>VLOOKUP($A999,MA_KH!$A:$Q,MA_KH!O$1,0)</f>
        <v>MEGA</v>
      </c>
      <c r="AE999" s="2" t="str">
        <f>VLOOKUP($A999,MA_KH!$A:$Q,MA_KH!P$1,0)</f>
        <v>CÔNG TY TNHH MM MEGA MARKET (VIỆT NAM)</v>
      </c>
    </row>
    <row r="1000" spans="1:31" ht="25.5" customHeight="1">
      <c r="A1000" s="58" t="s">
        <v>16302</v>
      </c>
      <c r="B1000" s="58" t="s">
        <v>7251</v>
      </c>
      <c r="C1000" s="59">
        <v>46171</v>
      </c>
      <c r="D1000" s="58" t="s">
        <v>18457</v>
      </c>
      <c r="E1000" s="59">
        <v>46178</v>
      </c>
      <c r="F1000" s="58" t="s">
        <v>18458</v>
      </c>
      <c r="G1000" s="58" t="s">
        <v>18459</v>
      </c>
      <c r="H1000" s="69">
        <v>5560920</v>
      </c>
      <c r="I1000" s="140">
        <v>0</v>
      </c>
      <c r="J1000" s="140">
        <v>444874</v>
      </c>
      <c r="K1000" s="149">
        <v>6005794</v>
      </c>
      <c r="L1000" s="71" t="s">
        <v>17236</v>
      </c>
      <c r="M1000" s="6">
        <v>46213</v>
      </c>
      <c r="N1000" s="72"/>
      <c r="O1000" s="32">
        <f>IF(Table1[[#This Row],[Phân loại]]="Tồn đầu kỳ",Table1[[#This Row],[Tổng giá trị]],0)</f>
        <v>0</v>
      </c>
      <c r="P1000" s="7">
        <f>IF(Table1[[#This Row],[Số còn phải thu ĐK]]&lt;&gt;0,0,IF(Table1[[#This Row],[Phân loại]]="Bán hàng",Table1[[#This Row],[Tổng giá trị]],-Table1[[#This Row],[Tổng giá trị]]))</f>
        <v>6005794</v>
      </c>
      <c r="Q1000" s="32">
        <f>IF(M1000&lt;&gt;"",IF(O1000&lt;&gt;0,O1000,P1000),0)</f>
        <v>6005794</v>
      </c>
      <c r="R1000" s="7">
        <f>Table1[[#This Row],[Số còn phải thu ĐK]]+Table1[[#This Row],[Giá Trị HD sau CK]]-Table1[[#This Row],[Số tiền đã thu]]</f>
        <v>0</v>
      </c>
      <c r="S1000" s="6">
        <f>IF(Table1[[#This Row],[Ngày hóa đơn]]&lt;&gt;"",Table1[[#This Row],[Ngày hóa đơn]],IF(Table1[[#This Row],[Ngày hạch toán]]&lt;&gt;"",Table1[[#This Row],[Ngày hạch toán]],""))</f>
        <v>46178</v>
      </c>
      <c r="T1000" s="7"/>
      <c r="U1000" s="6">
        <f>IF(Table1[[#This Row],[Ngày tính CN]]="","",S1000+T1000)</f>
        <v>46178</v>
      </c>
      <c r="V1000" s="32">
        <f ca="1">IF(Table1[[#This Row],[Hạn thanh toán]]="","",IF((U1000-NOW())&lt;0,0,(U1000-NOW())))</f>
        <v>0</v>
      </c>
      <c r="W1000" s="32"/>
      <c r="X1000" s="32" t="str">
        <f ca="1">IF(OR(U1000="",R1000=0),"",IF((U1000-NOW())&lt;0,-(U1000-NOW()),0))</f>
        <v/>
      </c>
      <c r="Y1000" s="2" t="str">
        <f>IF(R1000=0,"Đã thanh toán",IF(X1000="","",IF(X1000&lt;=0,"Chưa đến hạn thanh toán",IF(X1000&lt;=30,"Nợ quá hạn 30 ngày",IF(X1000&lt;=60,"Nợ quá hạn từ 30 ngày đến 60 ngày",IF(X1000&lt;=90,"Nợ quá hạn từ 60 ngày đến 90 ngày",IF(X1000&lt;=120,"Nợ quá hạn từ 90 ngày đến 120 ngày","Nợ quá hạn hơn 120 ngày có khả năng mất thanh toán")))))))</f>
        <v>Đã thanh toán</v>
      </c>
      <c r="Z1000" s="42">
        <f>IF(S1000="","",S1000)</f>
        <v>46178</v>
      </c>
      <c r="AA1000" s="42">
        <f>IF(M1000="","",M1000)</f>
        <v>46213</v>
      </c>
      <c r="AD1000" s="2" t="str">
        <f>VLOOKUP($A1000,MA_KH!$A:$Q,MA_KH!O$1,0)</f>
        <v>MEGA</v>
      </c>
      <c r="AE1000" s="2" t="str">
        <f>VLOOKUP($A1000,MA_KH!$A:$Q,MA_KH!P$1,0)</f>
        <v>CÔNG TY TNHH MM MEGA MARKET (VIỆT NAM)</v>
      </c>
    </row>
    <row r="1001" spans="1:31" ht="25.5" customHeight="1">
      <c r="A1001" s="54" t="s">
        <v>16304</v>
      </c>
      <c r="B1001" s="54" t="s">
        <v>7254</v>
      </c>
      <c r="C1001" s="55">
        <v>46171</v>
      </c>
      <c r="D1001" s="54" t="s">
        <v>18460</v>
      </c>
      <c r="E1001" s="55">
        <v>46178</v>
      </c>
      <c r="F1001" s="54" t="s">
        <v>18461</v>
      </c>
      <c r="G1001" s="54" t="s">
        <v>18462</v>
      </c>
      <c r="H1001" s="67">
        <v>460000</v>
      </c>
      <c r="I1001" s="140">
        <v>0</v>
      </c>
      <c r="J1001" s="140">
        <v>36800</v>
      </c>
      <c r="K1001" s="149">
        <v>496800</v>
      </c>
      <c r="L1001" s="71" t="s">
        <v>17236</v>
      </c>
      <c r="M1001" s="6">
        <v>46213</v>
      </c>
      <c r="N1001" s="72"/>
      <c r="O1001" s="32">
        <f>IF(Table1[[#This Row],[Phân loại]]="Tồn đầu kỳ",Table1[[#This Row],[Tổng giá trị]],0)</f>
        <v>0</v>
      </c>
      <c r="P1001" s="7">
        <f>IF(Table1[[#This Row],[Số còn phải thu ĐK]]&lt;&gt;0,0,IF(Table1[[#This Row],[Phân loại]]="Bán hàng",Table1[[#This Row],[Tổng giá trị]],-Table1[[#This Row],[Tổng giá trị]]))</f>
        <v>496800</v>
      </c>
      <c r="Q1001" s="32">
        <f>IF(M1001&lt;&gt;"",IF(O1001&lt;&gt;0,O1001,P1001),0)</f>
        <v>496800</v>
      </c>
      <c r="R1001" s="7">
        <f>Table1[[#This Row],[Số còn phải thu ĐK]]+Table1[[#This Row],[Giá Trị HD sau CK]]-Table1[[#This Row],[Số tiền đã thu]]</f>
        <v>0</v>
      </c>
      <c r="S1001" s="6">
        <f>IF(Table1[[#This Row],[Ngày hóa đơn]]&lt;&gt;"",Table1[[#This Row],[Ngày hóa đơn]],IF(Table1[[#This Row],[Ngày hạch toán]]&lt;&gt;"",Table1[[#This Row],[Ngày hạch toán]],""))</f>
        <v>46178</v>
      </c>
      <c r="T1001" s="7"/>
      <c r="U1001" s="6">
        <f>IF(Table1[[#This Row],[Ngày tính CN]]="","",S1001+T1001)</f>
        <v>46178</v>
      </c>
      <c r="V1001" s="32">
        <f ca="1">IF(Table1[[#This Row],[Hạn thanh toán]]="","",IF((U1001-NOW())&lt;0,0,(U1001-NOW())))</f>
        <v>0</v>
      </c>
      <c r="W1001" s="32"/>
      <c r="X1001" s="32" t="str">
        <f ca="1">IF(OR(U1001="",R1001=0),"",IF((U1001-NOW())&lt;0,-(U1001-NOW()),0))</f>
        <v/>
      </c>
      <c r="Y1001" s="2" t="str">
        <f>IF(R1001=0,"Đã thanh toán",IF(X1001="","",IF(X1001&lt;=0,"Chưa đến hạn thanh toán",IF(X1001&lt;=30,"Nợ quá hạn 30 ngày",IF(X1001&lt;=60,"Nợ quá hạn từ 30 ngày đến 60 ngày",IF(X1001&lt;=90,"Nợ quá hạn từ 60 ngày đến 90 ngày",IF(X1001&lt;=120,"Nợ quá hạn từ 90 ngày đến 120 ngày","Nợ quá hạn hơn 120 ngày có khả năng mất thanh toán")))))))</f>
        <v>Đã thanh toán</v>
      </c>
      <c r="Z1001" s="42">
        <f>IF(S1001="","",S1001)</f>
        <v>46178</v>
      </c>
      <c r="AA1001" s="42">
        <f>IF(M1001="","",M1001)</f>
        <v>46213</v>
      </c>
      <c r="AD1001" s="2" t="str">
        <f>VLOOKUP($A1001,MA_KH!$A:$Q,MA_KH!O$1,0)</f>
        <v>MEGA</v>
      </c>
      <c r="AE1001" s="2" t="str">
        <f>VLOOKUP($A1001,MA_KH!$A:$Q,MA_KH!P$1,0)</f>
        <v>CÔNG TY TNHH MM MEGA MARKET (VIỆT NAM)</v>
      </c>
    </row>
    <row r="1002" spans="1:31" ht="25.5" customHeight="1">
      <c r="A1002" s="58" t="s">
        <v>16304</v>
      </c>
      <c r="B1002" s="54" t="s">
        <v>7254</v>
      </c>
      <c r="C1002" s="59">
        <v>46171</v>
      </c>
      <c r="D1002" s="58" t="s">
        <v>18463</v>
      </c>
      <c r="E1002" s="59">
        <v>46178</v>
      </c>
      <c r="F1002" s="58" t="s">
        <v>18464</v>
      </c>
      <c r="G1002" s="58" t="s">
        <v>18465</v>
      </c>
      <c r="H1002" s="69">
        <v>4046780</v>
      </c>
      <c r="I1002" s="146">
        <v>0</v>
      </c>
      <c r="J1002" s="140">
        <v>323742</v>
      </c>
      <c r="K1002" s="149">
        <v>4370522</v>
      </c>
      <c r="L1002" s="71" t="s">
        <v>17236</v>
      </c>
      <c r="M1002" s="6">
        <v>46213</v>
      </c>
      <c r="N1002" s="72"/>
      <c r="O1002" s="32">
        <f>IF(Table1[[#This Row],[Phân loại]]="Tồn đầu kỳ",Table1[[#This Row],[Tổng giá trị]],0)</f>
        <v>0</v>
      </c>
      <c r="P1002" s="7">
        <f>IF(Table1[[#This Row],[Số còn phải thu ĐK]]&lt;&gt;0,0,IF(Table1[[#This Row],[Phân loại]]="Bán hàng",Table1[[#This Row],[Tổng giá trị]],-Table1[[#This Row],[Tổng giá trị]]))</f>
        <v>4370522</v>
      </c>
      <c r="Q1002" s="32">
        <f>IF(M1002&lt;&gt;"",IF(O1002&lt;&gt;0,O1002,P1002),0)</f>
        <v>4370522</v>
      </c>
      <c r="R1002" s="7">
        <f>Table1[[#This Row],[Số còn phải thu ĐK]]+Table1[[#This Row],[Giá Trị HD sau CK]]-Table1[[#This Row],[Số tiền đã thu]]</f>
        <v>0</v>
      </c>
      <c r="S1002" s="6">
        <f>IF(Table1[[#This Row],[Ngày hóa đơn]]&lt;&gt;"",Table1[[#This Row],[Ngày hóa đơn]],IF(Table1[[#This Row],[Ngày hạch toán]]&lt;&gt;"",Table1[[#This Row],[Ngày hạch toán]],""))</f>
        <v>46178</v>
      </c>
      <c r="T1002" s="7"/>
      <c r="U1002" s="6">
        <f>IF(Table1[[#This Row],[Ngày tính CN]]="","",S1002+T1002)</f>
        <v>46178</v>
      </c>
      <c r="V1002" s="32">
        <f ca="1">IF(Table1[[#This Row],[Hạn thanh toán]]="","",IF((U1002-NOW())&lt;0,0,(U1002-NOW())))</f>
        <v>0</v>
      </c>
      <c r="W1002" s="32"/>
      <c r="X1002" s="32" t="str">
        <f ca="1">IF(OR(U1002="",R1002=0),"",IF((U1002-NOW())&lt;0,-(U1002-NOW()),0))</f>
        <v/>
      </c>
      <c r="Y1002" s="2" t="str">
        <f>IF(R1002=0,"Đã thanh toán",IF(X1002="","",IF(X1002&lt;=0,"Chưa đến hạn thanh toán",IF(X1002&lt;=30,"Nợ quá hạn 30 ngày",IF(X1002&lt;=60,"Nợ quá hạn từ 30 ngày đến 60 ngày",IF(X1002&lt;=90,"Nợ quá hạn từ 60 ngày đến 90 ngày",IF(X1002&lt;=120,"Nợ quá hạn từ 90 ngày đến 120 ngày","Nợ quá hạn hơn 120 ngày có khả năng mất thanh toán")))))))</f>
        <v>Đã thanh toán</v>
      </c>
      <c r="Z1002" s="42">
        <f>IF(S1002="","",S1002)</f>
        <v>46178</v>
      </c>
      <c r="AA1002" s="42">
        <f>IF(M1002="","",M1002)</f>
        <v>46213</v>
      </c>
      <c r="AD1002" s="2" t="str">
        <f>VLOOKUP($A1002,MA_KH!$A:$Q,MA_KH!O$1,0)</f>
        <v>MEGA</v>
      </c>
      <c r="AE1002" s="2" t="str">
        <f>VLOOKUP($A1002,MA_KH!$A:$Q,MA_KH!P$1,0)</f>
        <v>CÔNG TY TNHH MM MEGA MARKET (VIỆT NAM)</v>
      </c>
    </row>
    <row r="1003" spans="1:31" ht="25.5" customHeight="1">
      <c r="A1003" s="58" t="s">
        <v>16295</v>
      </c>
      <c r="B1003" s="54" t="s">
        <v>198</v>
      </c>
      <c r="C1003" s="59">
        <v>46171</v>
      </c>
      <c r="D1003" s="58" t="s">
        <v>18502</v>
      </c>
      <c r="E1003" s="59">
        <v>46171</v>
      </c>
      <c r="F1003" s="58">
        <v>178</v>
      </c>
      <c r="G1003" s="58" t="s">
        <v>16990</v>
      </c>
      <c r="H1003" s="69">
        <v>1652322</v>
      </c>
      <c r="I1003" s="143">
        <v>0</v>
      </c>
      <c r="J1003" s="69">
        <v>132186</v>
      </c>
      <c r="K1003" s="70">
        <v>1784508</v>
      </c>
      <c r="L1003" s="71" t="s">
        <v>17238</v>
      </c>
      <c r="M1003" s="6">
        <v>46183</v>
      </c>
      <c r="N1003" s="72"/>
      <c r="O1003" s="32">
        <f>IF(Table1[[#This Row],[Phân loại]]="Tồn đầu kỳ",Table1[[#This Row],[Tổng giá trị]],0)</f>
        <v>0</v>
      </c>
      <c r="P1003" s="7">
        <f>IF(Table1[[#This Row],[Số còn phải thu ĐK]]&lt;&gt;0,0,IF(Table1[[#This Row],[Phân loại]]="Bán hàng",Table1[[#This Row],[Tổng giá trị]],-Table1[[#This Row],[Tổng giá trị]]))</f>
        <v>-1784508</v>
      </c>
      <c r="Q1003" s="32">
        <f>IF(M1003&lt;&gt;"",IF(O1003&lt;&gt;0,O1003,P1003),0)</f>
        <v>-1784508</v>
      </c>
      <c r="R1003" s="7">
        <f>Table1[[#This Row],[Số còn phải thu ĐK]]+Table1[[#This Row],[Giá Trị HD sau CK]]-Table1[[#This Row],[Số tiền đã thu]]</f>
        <v>0</v>
      </c>
      <c r="S1003" s="6">
        <f>IF(Table1[[#This Row],[Ngày hóa đơn]]&lt;&gt;"",Table1[[#This Row],[Ngày hóa đơn]],IF(Table1[[#This Row],[Ngày hạch toán]]&lt;&gt;"",Table1[[#This Row],[Ngày hạch toán]],""))</f>
        <v>46171</v>
      </c>
      <c r="T1003" s="7"/>
      <c r="U1003" s="6">
        <f>IF(Table1[[#This Row],[Ngày tính CN]]="","",S1003+T1003)</f>
        <v>46171</v>
      </c>
      <c r="V1003" s="32">
        <f ca="1">IF(Table1[[#This Row],[Hạn thanh toán]]="","",IF((U1003-NOW())&lt;0,0,(U1003-NOW())))</f>
        <v>0</v>
      </c>
      <c r="W1003" s="32"/>
      <c r="X1003" s="32" t="str">
        <f ca="1">IF(OR(U1003="",R1003=0),"",IF((U1003-NOW())&lt;0,-(U1003-NOW()),0))</f>
        <v/>
      </c>
      <c r="Y1003" s="2" t="str">
        <f>IF(R1003=0,"Đã thanh toán",IF(X1003="","",IF(X1003&lt;=0,"Chưa đến hạn thanh toán",IF(X1003&lt;=30,"Nợ quá hạn 30 ngày",IF(X1003&lt;=60,"Nợ quá hạn từ 30 ngày đến 60 ngày",IF(X1003&lt;=90,"Nợ quá hạn từ 60 ngày đến 90 ngày",IF(X1003&lt;=120,"Nợ quá hạn từ 90 ngày đến 120 ngày","Nợ quá hạn hơn 120 ngày có khả năng mất thanh toán")))))))</f>
        <v>Đã thanh toán</v>
      </c>
      <c r="Z1003" s="42">
        <f>IF(S1003="","",S1003)</f>
        <v>46171</v>
      </c>
      <c r="AA1003" s="42">
        <f>IF(M1003="","",M1003)</f>
        <v>46183</v>
      </c>
      <c r="AD1003" s="2" t="str">
        <f>VLOOKUP($A1003,MA_KH!$A:$Q,MA_KH!O$1,0)</f>
        <v>MEGA</v>
      </c>
      <c r="AE1003" s="2" t="str">
        <f>VLOOKUP($A1003,MA_KH!$A:$Q,MA_KH!P$1,0)</f>
        <v>CÔNG TY TNHH MM MEGA MARKET (VIỆT NAM)</v>
      </c>
    </row>
    <row r="1004" spans="1:31" ht="25.5" customHeight="1">
      <c r="A1004" s="58" t="s">
        <v>16290</v>
      </c>
      <c r="B1004" s="54" t="s">
        <v>192</v>
      </c>
      <c r="C1004" s="59">
        <v>46171</v>
      </c>
      <c r="D1004" s="58" t="s">
        <v>18503</v>
      </c>
      <c r="E1004" s="59">
        <v>46171</v>
      </c>
      <c r="F1004" s="58">
        <v>121</v>
      </c>
      <c r="G1004" s="58" t="s">
        <v>17172</v>
      </c>
      <c r="H1004" s="69">
        <v>736000</v>
      </c>
      <c r="I1004" s="143">
        <v>0</v>
      </c>
      <c r="J1004" s="69">
        <v>58880</v>
      </c>
      <c r="K1004" s="70">
        <v>794880</v>
      </c>
      <c r="L1004" s="71" t="s">
        <v>17238</v>
      </c>
      <c r="M1004" s="6">
        <v>46183</v>
      </c>
      <c r="N1004" s="72"/>
      <c r="O1004" s="32">
        <f>IF(Table1[[#This Row],[Phân loại]]="Tồn đầu kỳ",Table1[[#This Row],[Tổng giá trị]],0)</f>
        <v>0</v>
      </c>
      <c r="P1004" s="7">
        <f>IF(Table1[[#This Row],[Số còn phải thu ĐK]]&lt;&gt;0,0,IF(Table1[[#This Row],[Phân loại]]="Bán hàng",Table1[[#This Row],[Tổng giá trị]],-Table1[[#This Row],[Tổng giá trị]]))</f>
        <v>-794880</v>
      </c>
      <c r="Q1004" s="32">
        <f>IF(M1004&lt;&gt;"",IF(O1004&lt;&gt;0,O1004,P1004),0)</f>
        <v>-794880</v>
      </c>
      <c r="R1004" s="7">
        <f>Table1[[#This Row],[Số còn phải thu ĐK]]+Table1[[#This Row],[Giá Trị HD sau CK]]-Table1[[#This Row],[Số tiền đã thu]]</f>
        <v>0</v>
      </c>
      <c r="S1004" s="6">
        <f>IF(Table1[[#This Row],[Ngày hóa đơn]]&lt;&gt;"",Table1[[#This Row],[Ngày hóa đơn]],IF(Table1[[#This Row],[Ngày hạch toán]]&lt;&gt;"",Table1[[#This Row],[Ngày hạch toán]],""))</f>
        <v>46171</v>
      </c>
      <c r="T1004" s="7"/>
      <c r="U1004" s="6">
        <f>IF(Table1[[#This Row],[Ngày tính CN]]="","",S1004+T1004)</f>
        <v>46171</v>
      </c>
      <c r="V1004" s="32">
        <f ca="1">IF(Table1[[#This Row],[Hạn thanh toán]]="","",IF((U1004-NOW())&lt;0,0,(U1004-NOW())))</f>
        <v>0</v>
      </c>
      <c r="W1004" s="32"/>
      <c r="X1004" s="32" t="str">
        <f ca="1">IF(OR(U1004="",R1004=0),"",IF((U1004-NOW())&lt;0,-(U1004-NOW()),0))</f>
        <v/>
      </c>
      <c r="Y1004" s="2" t="str">
        <f>IF(R1004=0,"Đã thanh toán",IF(X1004="","",IF(X1004&lt;=0,"Chưa đến hạn thanh toán",IF(X1004&lt;=30,"Nợ quá hạn 30 ngày",IF(X1004&lt;=60,"Nợ quá hạn từ 30 ngày đến 60 ngày",IF(X1004&lt;=90,"Nợ quá hạn từ 60 ngày đến 90 ngày",IF(X1004&lt;=120,"Nợ quá hạn từ 90 ngày đến 120 ngày","Nợ quá hạn hơn 120 ngày có khả năng mất thanh toán")))))))</f>
        <v>Đã thanh toán</v>
      </c>
      <c r="Z1004" s="42">
        <f>IF(S1004="","",S1004)</f>
        <v>46171</v>
      </c>
      <c r="AA1004" s="42">
        <f>IF(M1004="","",M1004)</f>
        <v>46183</v>
      </c>
      <c r="AD1004" s="2" t="str">
        <f>VLOOKUP($A1004,MA_KH!$A:$Q,MA_KH!O$1,0)</f>
        <v>MEGA</v>
      </c>
      <c r="AE1004" s="2" t="str">
        <f>VLOOKUP($A1004,MA_KH!$A:$Q,MA_KH!P$1,0)</f>
        <v>CÔNG TY TNHH MM MEGA MARKET (VIỆT NAM)</v>
      </c>
    </row>
    <row r="1005" spans="1:31" ht="25.5" customHeight="1">
      <c r="A1005" s="58" t="s">
        <v>16298</v>
      </c>
      <c r="B1005" s="54" t="s">
        <v>7235</v>
      </c>
      <c r="C1005" s="59">
        <v>46172</v>
      </c>
      <c r="D1005" s="58" t="s">
        <v>18466</v>
      </c>
      <c r="E1005" s="59">
        <v>46172</v>
      </c>
      <c r="F1005" s="58" t="s">
        <v>18467</v>
      </c>
      <c r="G1005" s="58" t="s">
        <v>18468</v>
      </c>
      <c r="H1005" s="69">
        <v>2075500</v>
      </c>
      <c r="I1005" s="146">
        <v>0</v>
      </c>
      <c r="J1005" s="140">
        <v>166040</v>
      </c>
      <c r="K1005" s="149">
        <v>2241540</v>
      </c>
      <c r="L1005" s="71" t="s">
        <v>17236</v>
      </c>
      <c r="M1005" s="6">
        <v>46213</v>
      </c>
      <c r="N1005" s="72"/>
      <c r="O1005" s="32">
        <f>IF(Table1[[#This Row],[Phân loại]]="Tồn đầu kỳ",Table1[[#This Row],[Tổng giá trị]],0)</f>
        <v>0</v>
      </c>
      <c r="P1005" s="7">
        <f>IF(Table1[[#This Row],[Số còn phải thu ĐK]]&lt;&gt;0,0,IF(Table1[[#This Row],[Phân loại]]="Bán hàng",Table1[[#This Row],[Tổng giá trị]],-Table1[[#This Row],[Tổng giá trị]]))</f>
        <v>2241540</v>
      </c>
      <c r="Q1005" s="32">
        <f>IF(M1005&lt;&gt;"",IF(O1005&lt;&gt;0,O1005,P1005),0)</f>
        <v>2241540</v>
      </c>
      <c r="R1005" s="7">
        <f>Table1[[#This Row],[Số còn phải thu ĐK]]+Table1[[#This Row],[Giá Trị HD sau CK]]-Table1[[#This Row],[Số tiền đã thu]]</f>
        <v>0</v>
      </c>
      <c r="S1005" s="6">
        <f>IF(Table1[[#This Row],[Ngày hóa đơn]]&lt;&gt;"",Table1[[#This Row],[Ngày hóa đơn]],IF(Table1[[#This Row],[Ngày hạch toán]]&lt;&gt;"",Table1[[#This Row],[Ngày hạch toán]],""))</f>
        <v>46172</v>
      </c>
      <c r="T1005" s="7"/>
      <c r="U1005" s="6">
        <f>IF(Table1[[#This Row],[Ngày tính CN]]="","",S1005+T1005)</f>
        <v>46172</v>
      </c>
      <c r="V1005" s="32">
        <f ca="1">IF(Table1[[#This Row],[Hạn thanh toán]]="","",IF((U1005-NOW())&lt;0,0,(U1005-NOW())))</f>
        <v>0</v>
      </c>
      <c r="W1005" s="32"/>
      <c r="X1005" s="32" t="str">
        <f ca="1">IF(OR(U1005="",R1005=0),"",IF((U1005-NOW())&lt;0,-(U1005-NOW()),0))</f>
        <v/>
      </c>
      <c r="Y1005" s="2" t="str">
        <f>IF(R1005=0,"Đã thanh toán",IF(X1005="","",IF(X1005&lt;=0,"Chưa đến hạn thanh toán",IF(X1005&lt;=30,"Nợ quá hạn 30 ngày",IF(X1005&lt;=60,"Nợ quá hạn từ 30 ngày đến 60 ngày",IF(X1005&lt;=90,"Nợ quá hạn từ 60 ngày đến 90 ngày",IF(X1005&lt;=120,"Nợ quá hạn từ 90 ngày đến 120 ngày","Nợ quá hạn hơn 120 ngày có khả năng mất thanh toán")))))))</f>
        <v>Đã thanh toán</v>
      </c>
      <c r="Z1005" s="42">
        <f>IF(S1005="","",S1005)</f>
        <v>46172</v>
      </c>
      <c r="AA1005" s="42">
        <f>IF(M1005="","",M1005)</f>
        <v>46213</v>
      </c>
      <c r="AD1005" s="2" t="str">
        <f>VLOOKUP($A1005,MA_KH!$A:$Q,MA_KH!O$1,0)</f>
        <v>MEGA</v>
      </c>
      <c r="AE1005" s="2" t="str">
        <f>VLOOKUP($A1005,MA_KH!$A:$Q,MA_KH!P$1,0)</f>
        <v>CÔNG TY TNHH MM MEGA MARKET (VIỆT NAM)</v>
      </c>
    </row>
    <row r="1006" spans="1:31" ht="25.5" customHeight="1">
      <c r="A1006" s="58" t="s">
        <v>16298</v>
      </c>
      <c r="B1006" s="54" t="s">
        <v>7235</v>
      </c>
      <c r="C1006" s="59">
        <v>46172</v>
      </c>
      <c r="D1006" s="58" t="s">
        <v>18469</v>
      </c>
      <c r="E1006" s="59">
        <v>46172</v>
      </c>
      <c r="F1006" s="58" t="s">
        <v>18470</v>
      </c>
      <c r="G1006" s="58" t="s">
        <v>18471</v>
      </c>
      <c r="H1006" s="69">
        <v>7116570</v>
      </c>
      <c r="I1006" s="146">
        <v>0</v>
      </c>
      <c r="J1006" s="140">
        <v>569326</v>
      </c>
      <c r="K1006" s="149">
        <v>7685896</v>
      </c>
      <c r="L1006" s="71" t="s">
        <v>17236</v>
      </c>
      <c r="M1006" s="6">
        <v>46213</v>
      </c>
      <c r="N1006" s="72"/>
      <c r="O1006" s="32">
        <f>IF(Table1[[#This Row],[Phân loại]]="Tồn đầu kỳ",Table1[[#This Row],[Tổng giá trị]],0)</f>
        <v>0</v>
      </c>
      <c r="P1006" s="7">
        <f>IF(Table1[[#This Row],[Số còn phải thu ĐK]]&lt;&gt;0,0,IF(Table1[[#This Row],[Phân loại]]="Bán hàng",Table1[[#This Row],[Tổng giá trị]],-Table1[[#This Row],[Tổng giá trị]]))</f>
        <v>7685896</v>
      </c>
      <c r="Q1006" s="32">
        <f>IF(M1006&lt;&gt;"",IF(O1006&lt;&gt;0,O1006,P1006),0)</f>
        <v>7685896</v>
      </c>
      <c r="R1006" s="7">
        <f>Table1[[#This Row],[Số còn phải thu ĐK]]+Table1[[#This Row],[Giá Trị HD sau CK]]-Table1[[#This Row],[Số tiền đã thu]]</f>
        <v>0</v>
      </c>
      <c r="S1006" s="6">
        <f>IF(Table1[[#This Row],[Ngày hóa đơn]]&lt;&gt;"",Table1[[#This Row],[Ngày hóa đơn]],IF(Table1[[#This Row],[Ngày hạch toán]]&lt;&gt;"",Table1[[#This Row],[Ngày hạch toán]],""))</f>
        <v>46172</v>
      </c>
      <c r="T1006" s="7"/>
      <c r="U1006" s="6">
        <f>IF(Table1[[#This Row],[Ngày tính CN]]="","",S1006+T1006)</f>
        <v>46172</v>
      </c>
      <c r="V1006" s="32">
        <f ca="1">IF(Table1[[#This Row],[Hạn thanh toán]]="","",IF((U1006-NOW())&lt;0,0,(U1006-NOW())))</f>
        <v>0</v>
      </c>
      <c r="W1006" s="32"/>
      <c r="X1006" s="32" t="str">
        <f ca="1">IF(OR(U1006="",R1006=0),"",IF((U1006-NOW())&lt;0,-(U1006-NOW()),0))</f>
        <v/>
      </c>
      <c r="Y1006" s="2" t="str">
        <f>IF(R1006=0,"Đã thanh toán",IF(X1006="","",IF(X1006&lt;=0,"Chưa đến hạn thanh toán",IF(X1006&lt;=30,"Nợ quá hạn 30 ngày",IF(X1006&lt;=60,"Nợ quá hạn từ 30 ngày đến 60 ngày",IF(X1006&lt;=90,"Nợ quá hạn từ 60 ngày đến 90 ngày",IF(X1006&lt;=120,"Nợ quá hạn từ 90 ngày đến 120 ngày","Nợ quá hạn hơn 120 ngày có khả năng mất thanh toán")))))))</f>
        <v>Đã thanh toán</v>
      </c>
      <c r="Z1006" s="42">
        <f>IF(S1006="","",S1006)</f>
        <v>46172</v>
      </c>
      <c r="AA1006" s="42">
        <f>IF(M1006="","",M1006)</f>
        <v>46213</v>
      </c>
      <c r="AD1006" s="2" t="str">
        <f>VLOOKUP($A1006,MA_KH!$A:$Q,MA_KH!O$1,0)</f>
        <v>MEGA</v>
      </c>
      <c r="AE1006" s="2" t="str">
        <f>VLOOKUP($A1006,MA_KH!$A:$Q,MA_KH!P$1,0)</f>
        <v>CÔNG TY TNHH MM MEGA MARKET (VIỆT NAM)</v>
      </c>
    </row>
    <row r="1007" spans="1:31" ht="25.5" customHeight="1">
      <c r="A1007" s="58" t="s">
        <v>16302</v>
      </c>
      <c r="B1007" s="54" t="s">
        <v>7251</v>
      </c>
      <c r="C1007" s="59">
        <v>46173</v>
      </c>
      <c r="D1007" s="58" t="s">
        <v>18504</v>
      </c>
      <c r="E1007" s="59">
        <v>46173</v>
      </c>
      <c r="F1007" s="58" t="s">
        <v>18899</v>
      </c>
      <c r="G1007" s="58" t="s">
        <v>18505</v>
      </c>
      <c r="H1007" s="69">
        <v>116611</v>
      </c>
      <c r="I1007" s="143">
        <v>0</v>
      </c>
      <c r="J1007" s="69">
        <v>9329</v>
      </c>
      <c r="K1007" s="70">
        <v>125940</v>
      </c>
      <c r="L1007" s="71" t="s">
        <v>17238</v>
      </c>
      <c r="N1007" s="72"/>
      <c r="O1007" s="32">
        <f>IF(Table1[[#This Row],[Phân loại]]="Tồn đầu kỳ",Table1[[#This Row],[Tổng giá trị]],0)</f>
        <v>0</v>
      </c>
      <c r="P1007" s="7">
        <f>IF(Table1[[#This Row],[Số còn phải thu ĐK]]&lt;&gt;0,0,IF(Table1[[#This Row],[Phân loại]]="Bán hàng",Table1[[#This Row],[Tổng giá trị]],-Table1[[#This Row],[Tổng giá trị]]))</f>
        <v>-125940</v>
      </c>
      <c r="Q1007" s="32">
        <f>IF(M1007&lt;&gt;"",IF(O1007&lt;&gt;0,O1007,P1007),0)</f>
        <v>0</v>
      </c>
      <c r="R1007" s="7">
        <f>Table1[[#This Row],[Số còn phải thu ĐK]]+Table1[[#This Row],[Giá Trị HD sau CK]]-Table1[[#This Row],[Số tiền đã thu]]</f>
        <v>-125940</v>
      </c>
      <c r="S1007" s="6">
        <f>IF(Table1[[#This Row],[Ngày hóa đơn]]&lt;&gt;"",Table1[[#This Row],[Ngày hóa đơn]],IF(Table1[[#This Row],[Ngày hạch toán]]&lt;&gt;"",Table1[[#This Row],[Ngày hạch toán]],""))</f>
        <v>46173</v>
      </c>
      <c r="T1007" s="7"/>
      <c r="U1007" s="6">
        <f>IF(Table1[[#This Row],[Ngày tính CN]]="","",S1007+T1007)</f>
        <v>46173</v>
      </c>
      <c r="V1007" s="32">
        <f ca="1">IF(Table1[[#This Row],[Hạn thanh toán]]="","",IF((U1007-NOW())&lt;0,0,(U1007-NOW())))</f>
        <v>0</v>
      </c>
      <c r="W1007" s="32"/>
      <c r="X1007" s="32">
        <f ca="1">IF(OR(U1007="",R1007=0),"",IF((U1007-NOW())&lt;0,-(U1007-NOW()),0))</f>
        <v>54.96461631944112</v>
      </c>
      <c r="Y1007" s="2" t="str">
        <f ca="1">IF(R1007=0,"Đã thanh toán",IF(X1007="","",IF(X1007&lt;=0,"Chưa đến hạn thanh toán",IF(X1007&lt;=30,"Nợ quá hạn 30 ngày",IF(X1007&lt;=60,"Nợ quá hạn từ 30 ngày đến 60 ngày",IF(X1007&lt;=90,"Nợ quá hạn từ 60 ngày đến 90 ngày",IF(X1007&lt;=120,"Nợ quá hạn từ 90 ngày đến 120 ngày","Nợ quá hạn hơn 120 ngày có khả năng mất thanh toán")))))))</f>
        <v>Nợ quá hạn từ 30 ngày đến 60 ngày</v>
      </c>
      <c r="Z1007" s="42">
        <f>IF(S1007="","",S1007)</f>
        <v>46173</v>
      </c>
      <c r="AA1007" s="42" t="str">
        <f>IF(M1007="","",M1007)</f>
        <v/>
      </c>
      <c r="AD1007" s="2" t="str">
        <f>VLOOKUP($A1007,MA_KH!$A:$Q,MA_KH!O$1,0)</f>
        <v>MEGA</v>
      </c>
      <c r="AE1007" s="2" t="str">
        <f>VLOOKUP($A1007,MA_KH!$A:$Q,MA_KH!P$1,0)</f>
        <v>CÔNG TY TNHH MM MEGA MARKET (VIỆT NAM)</v>
      </c>
    </row>
    <row r="1008" spans="1:31" ht="25.5" customHeight="1">
      <c r="A1008" s="58" t="s">
        <v>16288</v>
      </c>
      <c r="B1008" s="54" t="s">
        <v>294</v>
      </c>
      <c r="C1008" s="59">
        <v>46174</v>
      </c>
      <c r="D1008" s="58" t="s">
        <v>21151</v>
      </c>
      <c r="E1008" s="133">
        <v>46179</v>
      </c>
      <c r="F1008" s="58" t="s">
        <v>21152</v>
      </c>
      <c r="G1008" s="58" t="s">
        <v>21153</v>
      </c>
      <c r="H1008" s="69">
        <v>2221300</v>
      </c>
      <c r="I1008" s="143">
        <v>0</v>
      </c>
      <c r="J1008" s="69">
        <v>177704</v>
      </c>
      <c r="K1008" s="70">
        <v>2399004</v>
      </c>
      <c r="L1008" s="71" t="s">
        <v>17236</v>
      </c>
      <c r="M1008" s="6">
        <v>46213</v>
      </c>
      <c r="N1008" s="72"/>
      <c r="O1008" s="32">
        <f>IF(Table1[[#This Row],[Phân loại]]="Tồn đầu kỳ",Table1[[#This Row],[Tổng giá trị]],0)</f>
        <v>0</v>
      </c>
      <c r="P1008" s="7">
        <f>IF(Table1[[#This Row],[Số còn phải thu ĐK]]&lt;&gt;0,0,IF(Table1[[#This Row],[Phân loại]]="Bán hàng",Table1[[#This Row],[Tổng giá trị]],-Table1[[#This Row],[Tổng giá trị]]))</f>
        <v>2399004</v>
      </c>
      <c r="Q1008" s="32">
        <f>IF(M1008&lt;&gt;"",IF(O1008&lt;&gt;0,O1008,P1008),0)</f>
        <v>2399004</v>
      </c>
      <c r="R1008" s="7">
        <f>Table1[[#This Row],[Số còn phải thu ĐK]]+Table1[[#This Row],[Giá Trị HD sau CK]]-Table1[[#This Row],[Số tiền đã thu]]</f>
        <v>0</v>
      </c>
      <c r="S1008" s="6">
        <f>IF(Table1[[#This Row],[Ngày hóa đơn]]&lt;&gt;"",Table1[[#This Row],[Ngày hóa đơn]],IF(Table1[[#This Row],[Ngày hạch toán]]&lt;&gt;"",Table1[[#This Row],[Ngày hạch toán]],""))</f>
        <v>46179</v>
      </c>
      <c r="T1008" s="7"/>
      <c r="U1008" s="6">
        <f>IF(Table1[[#This Row],[Ngày tính CN]]="","",S1008+T1008)</f>
        <v>46179</v>
      </c>
      <c r="V1008" s="32">
        <f ca="1">IF(Table1[[#This Row],[Hạn thanh toán]]="","",IF((U1008-NOW())&lt;0,0,(U1008-NOW())))</f>
        <v>0</v>
      </c>
      <c r="W1008" s="32"/>
      <c r="X1008" s="32" t="str">
        <f ca="1">IF(OR(U1008="",R1008=0),"",IF((U1008-NOW())&lt;0,-(U1008-NOW()),0))</f>
        <v/>
      </c>
      <c r="Y1008" s="2" t="str">
        <f>IF(R1008=0,"Đã thanh toán",IF(X1008="","",IF(X1008&lt;=0,"Chưa đến hạn thanh toán",IF(X1008&lt;=30,"Nợ quá hạn 30 ngày",IF(X1008&lt;=60,"Nợ quá hạn từ 30 ngày đến 60 ngày",IF(X1008&lt;=90,"Nợ quá hạn từ 60 ngày đến 90 ngày",IF(X1008&lt;=120,"Nợ quá hạn từ 90 ngày đến 120 ngày","Nợ quá hạn hơn 120 ngày có khả năng mất thanh toán")))))))</f>
        <v>Đã thanh toán</v>
      </c>
      <c r="Z1008" s="42">
        <f>IF(S1008="","",S1008)</f>
        <v>46179</v>
      </c>
      <c r="AA1008" s="42">
        <f>IF(M1008="","",M1008)</f>
        <v>46213</v>
      </c>
      <c r="AD1008" s="2" t="str">
        <f>VLOOKUP($A1008,MA_KH!$A:$Q,MA_KH!O$1,0)</f>
        <v>MEGA</v>
      </c>
      <c r="AE1008" s="2" t="str">
        <f>VLOOKUP($A1008,MA_KH!$A:$Q,MA_KH!P$1,0)</f>
        <v>CÔNG TY TNHH MM MEGA MARKET (VIỆT NAM)</v>
      </c>
    </row>
    <row r="1009" spans="1:31" ht="25.5" customHeight="1">
      <c r="A1009" s="58" t="s">
        <v>16291</v>
      </c>
      <c r="B1009" s="54" t="s">
        <v>200</v>
      </c>
      <c r="C1009" s="59">
        <v>46174</v>
      </c>
      <c r="D1009" s="58" t="s">
        <v>21136</v>
      </c>
      <c r="E1009" s="133">
        <v>46179</v>
      </c>
      <c r="F1009" s="58" t="s">
        <v>21137</v>
      </c>
      <c r="G1009" s="58" t="s">
        <v>21138</v>
      </c>
      <c r="H1009" s="69">
        <v>2781590</v>
      </c>
      <c r="I1009" s="143">
        <v>0</v>
      </c>
      <c r="J1009" s="69">
        <v>222527</v>
      </c>
      <c r="K1009" s="70">
        <v>3004117</v>
      </c>
      <c r="L1009" s="71" t="s">
        <v>17236</v>
      </c>
      <c r="M1009" s="6">
        <v>46213</v>
      </c>
      <c r="N1009" s="72"/>
      <c r="O1009" s="32">
        <f>IF(Table1[[#This Row],[Phân loại]]="Tồn đầu kỳ",Table1[[#This Row],[Tổng giá trị]],0)</f>
        <v>0</v>
      </c>
      <c r="P1009" s="7">
        <f>IF(Table1[[#This Row],[Số còn phải thu ĐK]]&lt;&gt;0,0,IF(Table1[[#This Row],[Phân loại]]="Bán hàng",Table1[[#This Row],[Tổng giá trị]],-Table1[[#This Row],[Tổng giá trị]]))</f>
        <v>3004117</v>
      </c>
      <c r="Q1009" s="32">
        <f>IF(M1009&lt;&gt;"",IF(O1009&lt;&gt;0,O1009,P1009),0)</f>
        <v>3004117</v>
      </c>
      <c r="R1009" s="7">
        <f>Table1[[#This Row],[Số còn phải thu ĐK]]+Table1[[#This Row],[Giá Trị HD sau CK]]-Table1[[#This Row],[Số tiền đã thu]]</f>
        <v>0</v>
      </c>
      <c r="S1009" s="6">
        <f>IF(Table1[[#This Row],[Ngày hóa đơn]]&lt;&gt;"",Table1[[#This Row],[Ngày hóa đơn]],IF(Table1[[#This Row],[Ngày hạch toán]]&lt;&gt;"",Table1[[#This Row],[Ngày hạch toán]],""))</f>
        <v>46179</v>
      </c>
      <c r="T1009" s="7"/>
      <c r="U1009" s="6">
        <f>IF(Table1[[#This Row],[Ngày tính CN]]="","",S1009+T1009)</f>
        <v>46179</v>
      </c>
      <c r="V1009" s="32">
        <f ca="1">IF(Table1[[#This Row],[Hạn thanh toán]]="","",IF((U1009-NOW())&lt;0,0,(U1009-NOW())))</f>
        <v>0</v>
      </c>
      <c r="W1009" s="32"/>
      <c r="X1009" s="32" t="str">
        <f ca="1">IF(OR(U1009="",R1009=0),"",IF((U1009-NOW())&lt;0,-(U1009-NOW()),0))</f>
        <v/>
      </c>
      <c r="Y1009" s="2" t="str">
        <f>IF(R1009=0,"Đã thanh toán",IF(X1009="","",IF(X1009&lt;=0,"Chưa đến hạn thanh toán",IF(X1009&lt;=30,"Nợ quá hạn 30 ngày",IF(X1009&lt;=60,"Nợ quá hạn từ 30 ngày đến 60 ngày",IF(X1009&lt;=90,"Nợ quá hạn từ 60 ngày đến 90 ngày",IF(X1009&lt;=120,"Nợ quá hạn từ 90 ngày đến 120 ngày","Nợ quá hạn hơn 120 ngày có khả năng mất thanh toán")))))))</f>
        <v>Đã thanh toán</v>
      </c>
      <c r="Z1009" s="42">
        <f>IF(S1009="","",S1009)</f>
        <v>46179</v>
      </c>
      <c r="AA1009" s="42">
        <f>IF(M1009="","",M1009)</f>
        <v>46213</v>
      </c>
      <c r="AD1009" s="2" t="str">
        <f>VLOOKUP($A1009,MA_KH!$A:$Q,MA_KH!O$1,0)</f>
        <v>MEGA</v>
      </c>
      <c r="AE1009" s="2" t="str">
        <f>VLOOKUP($A1009,MA_KH!$A:$Q,MA_KH!P$1,0)</f>
        <v>CÔNG TY TNHH MM MEGA MARKET (VIỆT NAM)</v>
      </c>
    </row>
    <row r="1010" spans="1:31" ht="25.5" customHeight="1">
      <c r="A1010" s="54" t="s">
        <v>16291</v>
      </c>
      <c r="B1010" s="54" t="s">
        <v>200</v>
      </c>
      <c r="C1010" s="59">
        <v>46174</v>
      </c>
      <c r="D1010" s="58" t="s">
        <v>21157</v>
      </c>
      <c r="E1010" s="133">
        <v>46179</v>
      </c>
      <c r="F1010" s="54" t="s">
        <v>21158</v>
      </c>
      <c r="G1010" s="54" t="s">
        <v>21159</v>
      </c>
      <c r="H1010" s="67">
        <v>2221300</v>
      </c>
      <c r="I1010" s="143">
        <v>0</v>
      </c>
      <c r="J1010" s="69">
        <v>177704</v>
      </c>
      <c r="K1010" s="70">
        <v>2399004</v>
      </c>
      <c r="L1010" s="71" t="s">
        <v>17236</v>
      </c>
      <c r="M1010" s="6">
        <v>46213</v>
      </c>
      <c r="N1010" s="72"/>
      <c r="O1010" s="32">
        <f>IF(Table1[[#This Row],[Phân loại]]="Tồn đầu kỳ",Table1[[#This Row],[Tổng giá trị]],0)</f>
        <v>0</v>
      </c>
      <c r="P1010" s="7">
        <f>IF(Table1[[#This Row],[Số còn phải thu ĐK]]&lt;&gt;0,0,IF(Table1[[#This Row],[Phân loại]]="Bán hàng",Table1[[#This Row],[Tổng giá trị]],-Table1[[#This Row],[Tổng giá trị]]))</f>
        <v>2399004</v>
      </c>
      <c r="Q1010" s="32">
        <f>IF(M1010&lt;&gt;"",IF(O1010&lt;&gt;0,O1010,P1010),0)</f>
        <v>2399004</v>
      </c>
      <c r="R1010" s="7">
        <f>Table1[[#This Row],[Số còn phải thu ĐK]]+Table1[[#This Row],[Giá Trị HD sau CK]]-Table1[[#This Row],[Số tiền đã thu]]</f>
        <v>0</v>
      </c>
      <c r="S1010" s="6">
        <f>IF(Table1[[#This Row],[Ngày hóa đơn]]&lt;&gt;"",Table1[[#This Row],[Ngày hóa đơn]],IF(Table1[[#This Row],[Ngày hạch toán]]&lt;&gt;"",Table1[[#This Row],[Ngày hạch toán]],""))</f>
        <v>46179</v>
      </c>
      <c r="T1010" s="7"/>
      <c r="U1010" s="6">
        <f>IF(Table1[[#This Row],[Ngày tính CN]]="","",S1010+T1010)</f>
        <v>46179</v>
      </c>
      <c r="V1010" s="32">
        <f ca="1">IF(Table1[[#This Row],[Hạn thanh toán]]="","",IF((U1010-NOW())&lt;0,0,(U1010-NOW())))</f>
        <v>0</v>
      </c>
      <c r="W1010" s="32"/>
      <c r="X1010" s="32" t="str">
        <f ca="1">IF(OR(U1010="",R1010=0),"",IF((U1010-NOW())&lt;0,-(U1010-NOW()),0))</f>
        <v/>
      </c>
      <c r="Y1010" s="2" t="str">
        <f>IF(R1010=0,"Đã thanh toán",IF(X1010="","",IF(X1010&lt;=0,"Chưa đến hạn thanh toán",IF(X1010&lt;=30,"Nợ quá hạn 30 ngày",IF(X1010&lt;=60,"Nợ quá hạn từ 30 ngày đến 60 ngày",IF(X1010&lt;=90,"Nợ quá hạn từ 60 ngày đến 90 ngày",IF(X1010&lt;=120,"Nợ quá hạn từ 90 ngày đến 120 ngày","Nợ quá hạn hơn 120 ngày có khả năng mất thanh toán")))))))</f>
        <v>Đã thanh toán</v>
      </c>
      <c r="Z1010" s="42">
        <f>IF(S1010="","",S1010)</f>
        <v>46179</v>
      </c>
      <c r="AA1010" s="42">
        <f>IF(M1010="","",M1010)</f>
        <v>46213</v>
      </c>
      <c r="AD1010" s="2" t="str">
        <f>VLOOKUP($A1010,MA_KH!$A:$Q,MA_KH!O$1,0)</f>
        <v>MEGA</v>
      </c>
      <c r="AE1010" s="2" t="str">
        <f>VLOOKUP($A1010,MA_KH!$A:$Q,MA_KH!P$1,0)</f>
        <v>CÔNG TY TNHH MM MEGA MARKET (VIỆT NAM)</v>
      </c>
    </row>
    <row r="1011" spans="1:31" ht="25.5" customHeight="1">
      <c r="A1011" s="54" t="s">
        <v>16293</v>
      </c>
      <c r="B1011" s="54" t="s">
        <v>386</v>
      </c>
      <c r="C1011" s="59">
        <v>46174</v>
      </c>
      <c r="D1011" s="58" t="s">
        <v>21139</v>
      </c>
      <c r="E1011" s="133">
        <v>46179</v>
      </c>
      <c r="F1011" s="54" t="s">
        <v>21140</v>
      </c>
      <c r="G1011" s="54" t="s">
        <v>21141</v>
      </c>
      <c r="H1011" s="67">
        <v>3690980</v>
      </c>
      <c r="I1011" s="143">
        <v>0</v>
      </c>
      <c r="J1011" s="69">
        <v>295278</v>
      </c>
      <c r="K1011" s="70">
        <v>3986258</v>
      </c>
      <c r="L1011" s="71" t="s">
        <v>17236</v>
      </c>
      <c r="M1011" s="6">
        <v>46213</v>
      </c>
      <c r="N1011" s="72"/>
      <c r="O1011" s="32">
        <f>IF(Table1[[#This Row],[Phân loại]]="Tồn đầu kỳ",Table1[[#This Row],[Tổng giá trị]],0)</f>
        <v>0</v>
      </c>
      <c r="P1011" s="7">
        <f>IF(Table1[[#This Row],[Số còn phải thu ĐK]]&lt;&gt;0,0,IF(Table1[[#This Row],[Phân loại]]="Bán hàng",Table1[[#This Row],[Tổng giá trị]],-Table1[[#This Row],[Tổng giá trị]]))</f>
        <v>3986258</v>
      </c>
      <c r="Q1011" s="32">
        <f>IF(M1011&lt;&gt;"",IF(O1011&lt;&gt;0,O1011,P1011),0)</f>
        <v>3986258</v>
      </c>
      <c r="R1011" s="7">
        <f>Table1[[#This Row],[Số còn phải thu ĐK]]+Table1[[#This Row],[Giá Trị HD sau CK]]-Table1[[#This Row],[Số tiền đã thu]]</f>
        <v>0</v>
      </c>
      <c r="S1011" s="6">
        <f>IF(Table1[[#This Row],[Ngày hóa đơn]]&lt;&gt;"",Table1[[#This Row],[Ngày hóa đơn]],IF(Table1[[#This Row],[Ngày hạch toán]]&lt;&gt;"",Table1[[#This Row],[Ngày hạch toán]],""))</f>
        <v>46179</v>
      </c>
      <c r="T1011" s="7"/>
      <c r="U1011" s="6">
        <f>IF(Table1[[#This Row],[Ngày tính CN]]="","",S1011+T1011)</f>
        <v>46179</v>
      </c>
      <c r="V1011" s="32">
        <f ca="1">IF(Table1[[#This Row],[Hạn thanh toán]]="","",IF((U1011-NOW())&lt;0,0,(U1011-NOW())))</f>
        <v>0</v>
      </c>
      <c r="W1011" s="32"/>
      <c r="X1011" s="32" t="str">
        <f ca="1">IF(OR(U1011="",R1011=0),"",IF((U1011-NOW())&lt;0,-(U1011-NOW()),0))</f>
        <v/>
      </c>
      <c r="Y1011" s="2" t="str">
        <f>IF(R1011=0,"Đã thanh toán",IF(X1011="","",IF(X1011&lt;=0,"Chưa đến hạn thanh toán",IF(X1011&lt;=30,"Nợ quá hạn 30 ngày",IF(X1011&lt;=60,"Nợ quá hạn từ 30 ngày đến 60 ngày",IF(X1011&lt;=90,"Nợ quá hạn từ 60 ngày đến 90 ngày",IF(X1011&lt;=120,"Nợ quá hạn từ 90 ngày đến 120 ngày","Nợ quá hạn hơn 120 ngày có khả năng mất thanh toán")))))))</f>
        <v>Đã thanh toán</v>
      </c>
      <c r="Z1011" s="42">
        <f>IF(S1011="","",S1011)</f>
        <v>46179</v>
      </c>
      <c r="AA1011" s="42">
        <f>IF(M1011="","",M1011)</f>
        <v>46213</v>
      </c>
      <c r="AD1011" s="2" t="str">
        <f>VLOOKUP($A1011,MA_KH!$A:$Q,MA_KH!O$1,0)</f>
        <v>MEGA</v>
      </c>
      <c r="AE1011" s="2" t="str">
        <f>VLOOKUP($A1011,MA_KH!$A:$Q,MA_KH!P$1,0)</f>
        <v>CÔNG TY TNHH MM MEGA MARKET (VIỆT NAM)</v>
      </c>
    </row>
    <row r="1012" spans="1:31" ht="25.5" customHeight="1">
      <c r="A1012" s="54" t="s">
        <v>16295</v>
      </c>
      <c r="B1012" s="54" t="s">
        <v>198</v>
      </c>
      <c r="C1012" s="59">
        <v>46174</v>
      </c>
      <c r="D1012" s="58" t="s">
        <v>21148</v>
      </c>
      <c r="E1012" s="133">
        <v>46179</v>
      </c>
      <c r="F1012" s="54" t="s">
        <v>21149</v>
      </c>
      <c r="G1012" s="54" t="s">
        <v>21150</v>
      </c>
      <c r="H1012" s="67">
        <v>2781590</v>
      </c>
      <c r="I1012" s="143">
        <v>0</v>
      </c>
      <c r="J1012" s="69">
        <v>222527</v>
      </c>
      <c r="K1012" s="70">
        <v>3004117</v>
      </c>
      <c r="L1012" s="71" t="s">
        <v>17236</v>
      </c>
      <c r="M1012" s="6">
        <v>46213</v>
      </c>
      <c r="N1012" s="72"/>
      <c r="O1012" s="32">
        <f>IF(Table1[[#This Row],[Phân loại]]="Tồn đầu kỳ",Table1[[#This Row],[Tổng giá trị]],0)</f>
        <v>0</v>
      </c>
      <c r="P1012" s="7">
        <f>IF(Table1[[#This Row],[Số còn phải thu ĐK]]&lt;&gt;0,0,IF(Table1[[#This Row],[Phân loại]]="Bán hàng",Table1[[#This Row],[Tổng giá trị]],-Table1[[#This Row],[Tổng giá trị]]))</f>
        <v>3004117</v>
      </c>
      <c r="Q1012" s="32">
        <f>IF(M1012&lt;&gt;"",IF(O1012&lt;&gt;0,O1012,P1012),0)</f>
        <v>3004117</v>
      </c>
      <c r="R1012" s="7">
        <f>Table1[[#This Row],[Số còn phải thu ĐK]]+Table1[[#This Row],[Giá Trị HD sau CK]]-Table1[[#This Row],[Số tiền đã thu]]</f>
        <v>0</v>
      </c>
      <c r="S1012" s="6">
        <f>IF(Table1[[#This Row],[Ngày hóa đơn]]&lt;&gt;"",Table1[[#This Row],[Ngày hóa đơn]],IF(Table1[[#This Row],[Ngày hạch toán]]&lt;&gt;"",Table1[[#This Row],[Ngày hạch toán]],""))</f>
        <v>46179</v>
      </c>
      <c r="T1012" s="7"/>
      <c r="U1012" s="6">
        <f>IF(Table1[[#This Row],[Ngày tính CN]]="","",S1012+T1012)</f>
        <v>46179</v>
      </c>
      <c r="V1012" s="32">
        <f ca="1">IF(Table1[[#This Row],[Hạn thanh toán]]="","",IF((U1012-NOW())&lt;0,0,(U1012-NOW())))</f>
        <v>0</v>
      </c>
      <c r="W1012" s="32"/>
      <c r="X1012" s="32" t="str">
        <f ca="1">IF(OR(U1012="",R1012=0),"",IF((U1012-NOW())&lt;0,-(U1012-NOW()),0))</f>
        <v/>
      </c>
      <c r="Y1012" s="2" t="str">
        <f>IF(R1012=0,"Đã thanh toán",IF(X1012="","",IF(X1012&lt;=0,"Chưa đến hạn thanh toán",IF(X1012&lt;=30,"Nợ quá hạn 30 ngày",IF(X1012&lt;=60,"Nợ quá hạn từ 30 ngày đến 60 ngày",IF(X1012&lt;=90,"Nợ quá hạn từ 60 ngày đến 90 ngày",IF(X1012&lt;=120,"Nợ quá hạn từ 90 ngày đến 120 ngày","Nợ quá hạn hơn 120 ngày có khả năng mất thanh toán")))))))</f>
        <v>Đã thanh toán</v>
      </c>
      <c r="Z1012" s="42">
        <f>IF(S1012="","",S1012)</f>
        <v>46179</v>
      </c>
      <c r="AA1012" s="42">
        <f>IF(M1012="","",M1012)</f>
        <v>46213</v>
      </c>
      <c r="AD1012" s="2" t="str">
        <f>VLOOKUP($A1012,MA_KH!$A:$Q,MA_KH!O$1,0)</f>
        <v>MEGA</v>
      </c>
      <c r="AE1012" s="2" t="str">
        <f>VLOOKUP($A1012,MA_KH!$A:$Q,MA_KH!P$1,0)</f>
        <v>CÔNG TY TNHH MM MEGA MARKET (VIỆT NAM)</v>
      </c>
    </row>
    <row r="1013" spans="1:31" ht="25.5" customHeight="1">
      <c r="A1013" s="54" t="s">
        <v>16305</v>
      </c>
      <c r="B1013" s="54" t="s">
        <v>7247</v>
      </c>
      <c r="C1013" s="59">
        <v>46174</v>
      </c>
      <c r="D1013" s="58" t="s">
        <v>21145</v>
      </c>
      <c r="E1013" s="133">
        <v>46178</v>
      </c>
      <c r="F1013" s="54" t="s">
        <v>21146</v>
      </c>
      <c r="G1013" s="54" t="s">
        <v>21147</v>
      </c>
      <c r="H1013" s="67">
        <v>3337360</v>
      </c>
      <c r="I1013" s="143">
        <v>0</v>
      </c>
      <c r="J1013" s="69">
        <v>266989</v>
      </c>
      <c r="K1013" s="70">
        <v>3604349</v>
      </c>
      <c r="L1013" s="71" t="s">
        <v>17236</v>
      </c>
      <c r="M1013" s="6">
        <v>46213</v>
      </c>
      <c r="N1013" s="72"/>
      <c r="O1013" s="32">
        <f>IF(Table1[[#This Row],[Phân loại]]="Tồn đầu kỳ",Table1[[#This Row],[Tổng giá trị]],0)</f>
        <v>0</v>
      </c>
      <c r="P1013" s="7">
        <f>IF(Table1[[#This Row],[Số còn phải thu ĐK]]&lt;&gt;0,0,IF(Table1[[#This Row],[Phân loại]]="Bán hàng",Table1[[#This Row],[Tổng giá trị]],-Table1[[#This Row],[Tổng giá trị]]))</f>
        <v>3604349</v>
      </c>
      <c r="Q1013" s="32">
        <f>IF(M1013&lt;&gt;"",IF(O1013&lt;&gt;0,O1013,P1013),0)</f>
        <v>3604349</v>
      </c>
      <c r="R1013" s="7">
        <f>Table1[[#This Row],[Số còn phải thu ĐK]]+Table1[[#This Row],[Giá Trị HD sau CK]]-Table1[[#This Row],[Số tiền đã thu]]</f>
        <v>0</v>
      </c>
      <c r="S1013" s="6">
        <f>IF(Table1[[#This Row],[Ngày hóa đơn]]&lt;&gt;"",Table1[[#This Row],[Ngày hóa đơn]],IF(Table1[[#This Row],[Ngày hạch toán]]&lt;&gt;"",Table1[[#This Row],[Ngày hạch toán]],""))</f>
        <v>46178</v>
      </c>
      <c r="T1013" s="7"/>
      <c r="U1013" s="6">
        <f>IF(Table1[[#This Row],[Ngày tính CN]]="","",S1013+T1013)</f>
        <v>46178</v>
      </c>
      <c r="V1013" s="32">
        <f ca="1">IF(Table1[[#This Row],[Hạn thanh toán]]="","",IF((U1013-NOW())&lt;0,0,(U1013-NOW())))</f>
        <v>0</v>
      </c>
      <c r="W1013" s="32"/>
      <c r="X1013" s="32" t="str">
        <f ca="1">IF(OR(U1013="",R1013=0),"",IF((U1013-NOW())&lt;0,-(U1013-NOW()),0))</f>
        <v/>
      </c>
      <c r="Y1013" s="2" t="str">
        <f>IF(R1013=0,"Đã thanh toán",IF(X1013="","",IF(X1013&lt;=0,"Chưa đến hạn thanh toán",IF(X1013&lt;=30,"Nợ quá hạn 30 ngày",IF(X1013&lt;=60,"Nợ quá hạn từ 30 ngày đến 60 ngày",IF(X1013&lt;=90,"Nợ quá hạn từ 60 ngày đến 90 ngày",IF(X1013&lt;=120,"Nợ quá hạn từ 90 ngày đến 120 ngày","Nợ quá hạn hơn 120 ngày có khả năng mất thanh toán")))))))</f>
        <v>Đã thanh toán</v>
      </c>
      <c r="Z1013" s="42">
        <f>IF(S1013="","",S1013)</f>
        <v>46178</v>
      </c>
      <c r="AA1013" s="42">
        <f>IF(M1013="","",M1013)</f>
        <v>46213</v>
      </c>
      <c r="AD1013" s="2" t="str">
        <f>VLOOKUP($A1013,MA_KH!$A:$Q,MA_KH!O$1,0)</f>
        <v>MEGA</v>
      </c>
      <c r="AE1013" s="2" t="str">
        <f>VLOOKUP($A1013,MA_KH!$A:$Q,MA_KH!P$1,0)</f>
        <v>CÔNG TY TNHH MM MEGA MARKET (VIỆT NAM)</v>
      </c>
    </row>
    <row r="1014" spans="1:31" ht="25.5" customHeight="1">
      <c r="A1014" s="54" t="s">
        <v>16307</v>
      </c>
      <c r="B1014" s="54" t="s">
        <v>202</v>
      </c>
      <c r="C1014" s="59">
        <v>46174</v>
      </c>
      <c r="D1014" s="58" t="s">
        <v>21160</v>
      </c>
      <c r="E1014" s="133">
        <v>46179</v>
      </c>
      <c r="F1014" s="58" t="s">
        <v>21161</v>
      </c>
      <c r="G1014" s="58" t="s">
        <v>21162</v>
      </c>
      <c r="H1014" s="69">
        <v>2221300</v>
      </c>
      <c r="I1014" s="143">
        <v>0</v>
      </c>
      <c r="J1014" s="69">
        <v>177704</v>
      </c>
      <c r="K1014" s="70">
        <v>2399004</v>
      </c>
      <c r="L1014" s="71" t="s">
        <v>17236</v>
      </c>
      <c r="M1014" s="6">
        <v>46213</v>
      </c>
      <c r="N1014" s="72"/>
      <c r="O1014" s="32">
        <f>IF(Table1[[#This Row],[Phân loại]]="Tồn đầu kỳ",Table1[[#This Row],[Tổng giá trị]],0)</f>
        <v>0</v>
      </c>
      <c r="P1014" s="7">
        <f>IF(Table1[[#This Row],[Số còn phải thu ĐK]]&lt;&gt;0,0,IF(Table1[[#This Row],[Phân loại]]="Bán hàng",Table1[[#This Row],[Tổng giá trị]],-Table1[[#This Row],[Tổng giá trị]]))</f>
        <v>2399004</v>
      </c>
      <c r="Q1014" s="32">
        <f>IF(M1014&lt;&gt;"",IF(O1014&lt;&gt;0,O1014,P1014),0)</f>
        <v>2399004</v>
      </c>
      <c r="R1014" s="7">
        <f>Table1[[#This Row],[Số còn phải thu ĐK]]+Table1[[#This Row],[Giá Trị HD sau CK]]-Table1[[#This Row],[Số tiền đã thu]]</f>
        <v>0</v>
      </c>
      <c r="S1014" s="6">
        <f>IF(Table1[[#This Row],[Ngày hóa đơn]]&lt;&gt;"",Table1[[#This Row],[Ngày hóa đơn]],IF(Table1[[#This Row],[Ngày hạch toán]]&lt;&gt;"",Table1[[#This Row],[Ngày hạch toán]],""))</f>
        <v>46179</v>
      </c>
      <c r="T1014" s="7"/>
      <c r="U1014" s="6">
        <f>IF(Table1[[#This Row],[Ngày tính CN]]="","",S1014+T1014)</f>
        <v>46179</v>
      </c>
      <c r="V1014" s="32">
        <f ca="1">IF(Table1[[#This Row],[Hạn thanh toán]]="","",IF((U1014-NOW())&lt;0,0,(U1014-NOW())))</f>
        <v>0</v>
      </c>
      <c r="W1014" s="32"/>
      <c r="X1014" s="32" t="str">
        <f ca="1">IF(OR(U1014="",R1014=0),"",IF((U1014-NOW())&lt;0,-(U1014-NOW()),0))</f>
        <v/>
      </c>
      <c r="Y1014" s="2" t="str">
        <f>IF(R1014=0,"Đã thanh toán",IF(X1014="","",IF(X1014&lt;=0,"Chưa đến hạn thanh toán",IF(X1014&lt;=30,"Nợ quá hạn 30 ngày",IF(X1014&lt;=60,"Nợ quá hạn từ 30 ngày đến 60 ngày",IF(X1014&lt;=90,"Nợ quá hạn từ 60 ngày đến 90 ngày",IF(X1014&lt;=120,"Nợ quá hạn từ 90 ngày đến 120 ngày","Nợ quá hạn hơn 120 ngày có khả năng mất thanh toán")))))))</f>
        <v>Đã thanh toán</v>
      </c>
      <c r="Z1014" s="42">
        <f>IF(S1014="","",S1014)</f>
        <v>46179</v>
      </c>
      <c r="AA1014" s="42">
        <f>IF(M1014="","",M1014)</f>
        <v>46213</v>
      </c>
      <c r="AD1014" s="2" t="str">
        <f>VLOOKUP($A1014,MA_KH!$A:$Q,MA_KH!O$1,0)</f>
        <v>MEGA</v>
      </c>
      <c r="AE1014" s="2" t="str">
        <f>VLOOKUP($A1014,MA_KH!$A:$Q,MA_KH!P$1,0)</f>
        <v>CÔNG TY TNHH MM MEGA MARKET (VIỆT NAM)</v>
      </c>
    </row>
    <row r="1015" spans="1:31" ht="25.5" customHeight="1">
      <c r="A1015" s="54" t="s">
        <v>16308</v>
      </c>
      <c r="B1015" s="54" t="s">
        <v>194</v>
      </c>
      <c r="C1015" s="55">
        <v>46174</v>
      </c>
      <c r="D1015" s="54" t="s">
        <v>21154</v>
      </c>
      <c r="E1015" s="136">
        <v>46179</v>
      </c>
      <c r="F1015" s="54" t="s">
        <v>21155</v>
      </c>
      <c r="G1015" s="54" t="s">
        <v>21156</v>
      </c>
      <c r="H1015" s="67">
        <v>2221300</v>
      </c>
      <c r="I1015" s="57">
        <v>0</v>
      </c>
      <c r="J1015" s="67">
        <v>177704</v>
      </c>
      <c r="K1015" s="68">
        <v>2399004</v>
      </c>
      <c r="L1015" s="71" t="s">
        <v>17236</v>
      </c>
      <c r="M1015" s="6">
        <v>46213</v>
      </c>
      <c r="N1015" s="72"/>
      <c r="O1015" s="32">
        <f>IF(Table1[[#This Row],[Phân loại]]="Tồn đầu kỳ",Table1[[#This Row],[Tổng giá trị]],0)</f>
        <v>0</v>
      </c>
      <c r="P1015" s="7">
        <f>IF(Table1[[#This Row],[Số còn phải thu ĐK]]&lt;&gt;0,0,IF(Table1[[#This Row],[Phân loại]]="Bán hàng",Table1[[#This Row],[Tổng giá trị]],-Table1[[#This Row],[Tổng giá trị]]))</f>
        <v>2399004</v>
      </c>
      <c r="Q1015" s="32">
        <f>IF(M1015&lt;&gt;"",IF(O1015&lt;&gt;0,O1015,P1015),0)</f>
        <v>2399004</v>
      </c>
      <c r="R1015" s="7">
        <f>Table1[[#This Row],[Số còn phải thu ĐK]]+Table1[[#This Row],[Giá Trị HD sau CK]]-Table1[[#This Row],[Số tiền đã thu]]</f>
        <v>0</v>
      </c>
      <c r="S1015" s="6">
        <f>IF(Table1[[#This Row],[Ngày hóa đơn]]&lt;&gt;"",Table1[[#This Row],[Ngày hóa đơn]],IF(Table1[[#This Row],[Ngày hạch toán]]&lt;&gt;"",Table1[[#This Row],[Ngày hạch toán]],""))</f>
        <v>46179</v>
      </c>
      <c r="T1015" s="7"/>
      <c r="U1015" s="6">
        <f>IF(Table1[[#This Row],[Ngày tính CN]]="","",S1015+T1015)</f>
        <v>46179</v>
      </c>
      <c r="V1015" s="32">
        <f ca="1">IF(Table1[[#This Row],[Hạn thanh toán]]="","",IF((U1015-NOW())&lt;0,0,(U1015-NOW())))</f>
        <v>0</v>
      </c>
      <c r="W1015" s="32"/>
      <c r="X1015" s="32" t="str">
        <f ca="1">IF(OR(U1015="",R1015=0),"",IF((U1015-NOW())&lt;0,-(U1015-NOW()),0))</f>
        <v/>
      </c>
      <c r="Y1015" s="2" t="str">
        <f>IF(R1015=0,"Đã thanh toán",IF(X1015="","",IF(X1015&lt;=0,"Chưa đến hạn thanh toán",IF(X1015&lt;=30,"Nợ quá hạn 30 ngày",IF(X1015&lt;=60,"Nợ quá hạn từ 30 ngày đến 60 ngày",IF(X1015&lt;=90,"Nợ quá hạn từ 60 ngày đến 90 ngày",IF(X1015&lt;=120,"Nợ quá hạn từ 90 ngày đến 120 ngày","Nợ quá hạn hơn 120 ngày có khả năng mất thanh toán")))))))</f>
        <v>Đã thanh toán</v>
      </c>
      <c r="Z1015" s="42">
        <f>IF(S1015="","",S1015)</f>
        <v>46179</v>
      </c>
      <c r="AA1015" s="42">
        <f>IF(M1015="","",M1015)</f>
        <v>46213</v>
      </c>
      <c r="AD1015" s="2" t="str">
        <f>VLOOKUP($A1015,MA_KH!$A:$Q,MA_KH!O$1,0)</f>
        <v>MEGA</v>
      </c>
      <c r="AE1015" s="2" t="str">
        <f>VLOOKUP($A1015,MA_KH!$A:$Q,MA_KH!P$1,0)</f>
        <v>CÔNG TY TNHH MM MEGA MARKET (VIỆT NAM)</v>
      </c>
    </row>
    <row r="1016" spans="1:31" ht="25.5" customHeight="1">
      <c r="A1016" s="54" t="s">
        <v>16310</v>
      </c>
      <c r="B1016" s="54" t="s">
        <v>196</v>
      </c>
      <c r="C1016" s="55">
        <v>46174</v>
      </c>
      <c r="D1016" s="54" t="s">
        <v>21142</v>
      </c>
      <c r="E1016" s="136">
        <v>46179</v>
      </c>
      <c r="F1016" s="54" t="s">
        <v>21143</v>
      </c>
      <c r="G1016" s="54" t="s">
        <v>21144</v>
      </c>
      <c r="H1016" s="67">
        <v>920000</v>
      </c>
      <c r="I1016" s="57">
        <v>0</v>
      </c>
      <c r="J1016" s="67">
        <v>73600</v>
      </c>
      <c r="K1016" s="68">
        <v>993600</v>
      </c>
      <c r="L1016" s="71" t="s">
        <v>17236</v>
      </c>
      <c r="M1016" s="6">
        <v>46213</v>
      </c>
      <c r="N1016" s="72"/>
      <c r="O1016" s="32">
        <f>IF(Table1[[#This Row],[Phân loại]]="Tồn đầu kỳ",Table1[[#This Row],[Tổng giá trị]],0)</f>
        <v>0</v>
      </c>
      <c r="P1016" s="7">
        <f>IF(Table1[[#This Row],[Số còn phải thu ĐK]]&lt;&gt;0,0,IF(Table1[[#This Row],[Phân loại]]="Bán hàng",Table1[[#This Row],[Tổng giá trị]],-Table1[[#This Row],[Tổng giá trị]]))</f>
        <v>993600</v>
      </c>
      <c r="Q1016" s="32">
        <f>IF(M1016&lt;&gt;"",IF(O1016&lt;&gt;0,O1016,P1016),0)</f>
        <v>993600</v>
      </c>
      <c r="R1016" s="7">
        <f>Table1[[#This Row],[Số còn phải thu ĐK]]+Table1[[#This Row],[Giá Trị HD sau CK]]-Table1[[#This Row],[Số tiền đã thu]]</f>
        <v>0</v>
      </c>
      <c r="S1016" s="6">
        <f>IF(Table1[[#This Row],[Ngày hóa đơn]]&lt;&gt;"",Table1[[#This Row],[Ngày hóa đơn]],IF(Table1[[#This Row],[Ngày hạch toán]]&lt;&gt;"",Table1[[#This Row],[Ngày hạch toán]],""))</f>
        <v>46179</v>
      </c>
      <c r="T1016" s="7"/>
      <c r="U1016" s="6">
        <f>IF(Table1[[#This Row],[Ngày tính CN]]="","",S1016+T1016)</f>
        <v>46179</v>
      </c>
      <c r="V1016" s="32">
        <f ca="1">IF(Table1[[#This Row],[Hạn thanh toán]]="","",IF((U1016-NOW())&lt;0,0,(U1016-NOW())))</f>
        <v>0</v>
      </c>
      <c r="W1016" s="32"/>
      <c r="X1016" s="32" t="str">
        <f ca="1">IF(OR(U1016="",R1016=0),"",IF((U1016-NOW())&lt;0,-(U1016-NOW()),0))</f>
        <v/>
      </c>
      <c r="Y1016" s="2" t="str">
        <f>IF(R1016=0,"Đã thanh toán",IF(X1016="","",IF(X1016&lt;=0,"Chưa đến hạn thanh toán",IF(X1016&lt;=30,"Nợ quá hạn 30 ngày",IF(X1016&lt;=60,"Nợ quá hạn từ 30 ngày đến 60 ngày",IF(X1016&lt;=90,"Nợ quá hạn từ 60 ngày đến 90 ngày",IF(X1016&lt;=120,"Nợ quá hạn từ 90 ngày đến 120 ngày","Nợ quá hạn hơn 120 ngày có khả năng mất thanh toán")))))))</f>
        <v>Đã thanh toán</v>
      </c>
      <c r="Z1016" s="42">
        <f>IF(S1016="","",S1016)</f>
        <v>46179</v>
      </c>
      <c r="AA1016" s="42">
        <f>IF(M1016="","",M1016)</f>
        <v>46213</v>
      </c>
      <c r="AD1016" s="2" t="str">
        <f>VLOOKUP($A1016,MA_KH!$A:$Q,MA_KH!O$1,0)</f>
        <v>MEGA</v>
      </c>
      <c r="AE1016" s="2" t="str">
        <f>VLOOKUP($A1016,MA_KH!$A:$Q,MA_KH!P$1,0)</f>
        <v>CÔNG TY TNHH MM MEGA MARKET (VIỆT NAM)</v>
      </c>
    </row>
    <row r="1017" spans="1:31" ht="25.5" customHeight="1">
      <c r="A1017" s="54" t="s">
        <v>16294</v>
      </c>
      <c r="B1017" s="54" t="s">
        <v>259</v>
      </c>
      <c r="C1017" s="55">
        <v>46175</v>
      </c>
      <c r="D1017" s="54" t="s">
        <v>21166</v>
      </c>
      <c r="E1017" s="136">
        <v>46179</v>
      </c>
      <c r="F1017" s="54" t="s">
        <v>21167</v>
      </c>
      <c r="G1017" s="54" t="s">
        <v>21168</v>
      </c>
      <c r="H1017" s="67">
        <v>5009280</v>
      </c>
      <c r="I1017" s="57">
        <v>0</v>
      </c>
      <c r="J1017" s="67">
        <v>400742</v>
      </c>
      <c r="K1017" s="68">
        <v>5410022</v>
      </c>
      <c r="L1017" s="71" t="s">
        <v>17236</v>
      </c>
      <c r="M1017" s="6">
        <v>46213</v>
      </c>
      <c r="N1017" s="72"/>
      <c r="O1017" s="32">
        <f>IF(Table1[[#This Row],[Phân loại]]="Tồn đầu kỳ",Table1[[#This Row],[Tổng giá trị]],0)</f>
        <v>0</v>
      </c>
      <c r="P1017" s="7">
        <f>IF(Table1[[#This Row],[Số còn phải thu ĐK]]&lt;&gt;0,0,IF(Table1[[#This Row],[Phân loại]]="Bán hàng",Table1[[#This Row],[Tổng giá trị]],-Table1[[#This Row],[Tổng giá trị]]))</f>
        <v>5410022</v>
      </c>
      <c r="Q1017" s="32">
        <f>IF(M1017&lt;&gt;"",IF(O1017&lt;&gt;0,O1017,P1017),0)</f>
        <v>5410022</v>
      </c>
      <c r="R1017" s="7">
        <f>Table1[[#This Row],[Số còn phải thu ĐK]]+Table1[[#This Row],[Giá Trị HD sau CK]]-Table1[[#This Row],[Số tiền đã thu]]</f>
        <v>0</v>
      </c>
      <c r="S1017" s="6">
        <f>IF(Table1[[#This Row],[Ngày hóa đơn]]&lt;&gt;"",Table1[[#This Row],[Ngày hóa đơn]],IF(Table1[[#This Row],[Ngày hạch toán]]&lt;&gt;"",Table1[[#This Row],[Ngày hạch toán]],""))</f>
        <v>46179</v>
      </c>
      <c r="T1017" s="7"/>
      <c r="U1017" s="6">
        <f>IF(Table1[[#This Row],[Ngày tính CN]]="","",S1017+T1017)</f>
        <v>46179</v>
      </c>
      <c r="V1017" s="32">
        <f ca="1">IF(Table1[[#This Row],[Hạn thanh toán]]="","",IF((U1017-NOW())&lt;0,0,(U1017-NOW())))</f>
        <v>0</v>
      </c>
      <c r="W1017" s="32"/>
      <c r="X1017" s="32" t="str">
        <f ca="1">IF(OR(U1017="",R1017=0),"",IF((U1017-NOW())&lt;0,-(U1017-NOW()),0))</f>
        <v/>
      </c>
      <c r="Y1017" s="2" t="str">
        <f>IF(R1017=0,"Đã thanh toán",IF(X1017="","",IF(X1017&lt;=0,"Chưa đến hạn thanh toán",IF(X1017&lt;=30,"Nợ quá hạn 30 ngày",IF(X1017&lt;=60,"Nợ quá hạn từ 30 ngày đến 60 ngày",IF(X1017&lt;=90,"Nợ quá hạn từ 60 ngày đến 90 ngày",IF(X1017&lt;=120,"Nợ quá hạn từ 90 ngày đến 120 ngày","Nợ quá hạn hơn 120 ngày có khả năng mất thanh toán")))))))</f>
        <v>Đã thanh toán</v>
      </c>
      <c r="Z1017" s="42">
        <f>IF(S1017="","",S1017)</f>
        <v>46179</v>
      </c>
      <c r="AA1017" s="42">
        <f>IF(M1017="","",M1017)</f>
        <v>46213</v>
      </c>
      <c r="AD1017" s="2" t="str">
        <f>VLOOKUP($A1017,MA_KH!$A:$Q,MA_KH!O$1,0)</f>
        <v>MEGA</v>
      </c>
      <c r="AE1017" s="2" t="str">
        <f>VLOOKUP($A1017,MA_KH!$A:$Q,MA_KH!P$1,0)</f>
        <v>CÔNG TY TNHH MM MEGA MARKET (VIỆT NAM)</v>
      </c>
    </row>
    <row r="1018" spans="1:31" ht="25.5" customHeight="1">
      <c r="A1018" s="54" t="s">
        <v>16294</v>
      </c>
      <c r="B1018" s="54" t="s">
        <v>259</v>
      </c>
      <c r="C1018" s="55">
        <v>46175</v>
      </c>
      <c r="D1018" s="54" t="s">
        <v>21169</v>
      </c>
      <c r="E1018" s="136">
        <v>46179</v>
      </c>
      <c r="F1018" s="54" t="s">
        <v>21170</v>
      </c>
      <c r="G1018" s="54" t="s">
        <v>21171</v>
      </c>
      <c r="H1018" s="67">
        <v>2221300</v>
      </c>
      <c r="I1018" s="57">
        <v>0</v>
      </c>
      <c r="J1018" s="67">
        <v>177704</v>
      </c>
      <c r="K1018" s="68">
        <v>2399004</v>
      </c>
      <c r="L1018" s="71" t="s">
        <v>17236</v>
      </c>
      <c r="M1018" s="6">
        <v>46213</v>
      </c>
      <c r="N1018" s="72"/>
      <c r="O1018" s="32">
        <f>IF(Table1[[#This Row],[Phân loại]]="Tồn đầu kỳ",Table1[[#This Row],[Tổng giá trị]],0)</f>
        <v>0</v>
      </c>
      <c r="P1018" s="7">
        <f>IF(Table1[[#This Row],[Số còn phải thu ĐK]]&lt;&gt;0,0,IF(Table1[[#This Row],[Phân loại]]="Bán hàng",Table1[[#This Row],[Tổng giá trị]],-Table1[[#This Row],[Tổng giá trị]]))</f>
        <v>2399004</v>
      </c>
      <c r="Q1018" s="32">
        <f>IF(M1018&lt;&gt;"",IF(O1018&lt;&gt;0,O1018,P1018),0)</f>
        <v>2399004</v>
      </c>
      <c r="R1018" s="7">
        <f>Table1[[#This Row],[Số còn phải thu ĐK]]+Table1[[#This Row],[Giá Trị HD sau CK]]-Table1[[#This Row],[Số tiền đã thu]]</f>
        <v>0</v>
      </c>
      <c r="S1018" s="6">
        <f>IF(Table1[[#This Row],[Ngày hóa đơn]]&lt;&gt;"",Table1[[#This Row],[Ngày hóa đơn]],IF(Table1[[#This Row],[Ngày hạch toán]]&lt;&gt;"",Table1[[#This Row],[Ngày hạch toán]],""))</f>
        <v>46179</v>
      </c>
      <c r="T1018" s="7"/>
      <c r="U1018" s="6">
        <f>IF(Table1[[#This Row],[Ngày tính CN]]="","",S1018+T1018)</f>
        <v>46179</v>
      </c>
      <c r="V1018" s="32">
        <f ca="1">IF(Table1[[#This Row],[Hạn thanh toán]]="","",IF((U1018-NOW())&lt;0,0,(U1018-NOW())))</f>
        <v>0</v>
      </c>
      <c r="W1018" s="32"/>
      <c r="X1018" s="32" t="str">
        <f ca="1">IF(OR(U1018="",R1018=0),"",IF((U1018-NOW())&lt;0,-(U1018-NOW()),0))</f>
        <v/>
      </c>
      <c r="Y1018" s="2" t="str">
        <f>IF(R1018=0,"Đã thanh toán",IF(X1018="","",IF(X1018&lt;=0,"Chưa đến hạn thanh toán",IF(X1018&lt;=30,"Nợ quá hạn 30 ngày",IF(X1018&lt;=60,"Nợ quá hạn từ 30 ngày đến 60 ngày",IF(X1018&lt;=90,"Nợ quá hạn từ 60 ngày đến 90 ngày",IF(X1018&lt;=120,"Nợ quá hạn từ 90 ngày đến 120 ngày","Nợ quá hạn hơn 120 ngày có khả năng mất thanh toán")))))))</f>
        <v>Đã thanh toán</v>
      </c>
      <c r="Z1018" s="42">
        <f>IF(S1018="","",S1018)</f>
        <v>46179</v>
      </c>
      <c r="AA1018" s="42">
        <f>IF(M1018="","",M1018)</f>
        <v>46213</v>
      </c>
      <c r="AD1018" s="2" t="str">
        <f>VLOOKUP($A1018,MA_KH!$A:$Q,MA_KH!O$1,0)</f>
        <v>MEGA</v>
      </c>
      <c r="AE1018" s="2" t="str">
        <f>VLOOKUP($A1018,MA_KH!$A:$Q,MA_KH!P$1,0)</f>
        <v>CÔNG TY TNHH MM MEGA MARKET (VIỆT NAM)</v>
      </c>
    </row>
    <row r="1019" spans="1:31" ht="25.5" customHeight="1">
      <c r="A1019" s="54" t="s">
        <v>16294</v>
      </c>
      <c r="B1019" s="54" t="s">
        <v>259</v>
      </c>
      <c r="C1019" s="55">
        <v>46175</v>
      </c>
      <c r="D1019" s="54" t="s">
        <v>21178</v>
      </c>
      <c r="E1019" s="136">
        <v>46179</v>
      </c>
      <c r="F1019" s="54" t="s">
        <v>21179</v>
      </c>
      <c r="G1019" s="54" t="s">
        <v>21180</v>
      </c>
      <c r="H1019" s="67">
        <v>552010</v>
      </c>
      <c r="I1019" s="57">
        <v>0</v>
      </c>
      <c r="J1019" s="67">
        <v>44161</v>
      </c>
      <c r="K1019" s="68">
        <v>596171</v>
      </c>
      <c r="L1019" s="71" t="s">
        <v>17236</v>
      </c>
      <c r="M1019" s="6">
        <v>46213</v>
      </c>
      <c r="N1019" s="72"/>
      <c r="O1019" s="32">
        <f>IF(Table1[[#This Row],[Phân loại]]="Tồn đầu kỳ",Table1[[#This Row],[Tổng giá trị]],0)</f>
        <v>0</v>
      </c>
      <c r="P1019" s="7">
        <f>IF(Table1[[#This Row],[Số còn phải thu ĐK]]&lt;&gt;0,0,IF(Table1[[#This Row],[Phân loại]]="Bán hàng",Table1[[#This Row],[Tổng giá trị]],-Table1[[#This Row],[Tổng giá trị]]))</f>
        <v>596171</v>
      </c>
      <c r="Q1019" s="32">
        <f>IF(M1019&lt;&gt;"",IF(O1019&lt;&gt;0,O1019,P1019),0)</f>
        <v>596171</v>
      </c>
      <c r="R1019" s="7">
        <f>Table1[[#This Row],[Số còn phải thu ĐK]]+Table1[[#This Row],[Giá Trị HD sau CK]]-Table1[[#This Row],[Số tiền đã thu]]</f>
        <v>0</v>
      </c>
      <c r="S1019" s="6">
        <f>IF(Table1[[#This Row],[Ngày hóa đơn]]&lt;&gt;"",Table1[[#This Row],[Ngày hóa đơn]],IF(Table1[[#This Row],[Ngày hạch toán]]&lt;&gt;"",Table1[[#This Row],[Ngày hạch toán]],""))</f>
        <v>46179</v>
      </c>
      <c r="T1019" s="7"/>
      <c r="U1019" s="6">
        <f>IF(Table1[[#This Row],[Ngày tính CN]]="","",S1019+T1019)</f>
        <v>46179</v>
      </c>
      <c r="V1019" s="32">
        <f ca="1">IF(Table1[[#This Row],[Hạn thanh toán]]="","",IF((U1019-NOW())&lt;0,0,(U1019-NOW())))</f>
        <v>0</v>
      </c>
      <c r="W1019" s="32"/>
      <c r="X1019" s="32" t="str">
        <f ca="1">IF(OR(U1019="",R1019=0),"",IF((U1019-NOW())&lt;0,-(U1019-NOW()),0))</f>
        <v/>
      </c>
      <c r="Y1019" s="2" t="str">
        <f>IF(R1019=0,"Đã thanh toán",IF(X1019="","",IF(X1019&lt;=0,"Chưa đến hạn thanh toán",IF(X1019&lt;=30,"Nợ quá hạn 30 ngày",IF(X1019&lt;=60,"Nợ quá hạn từ 30 ngày đến 60 ngày",IF(X1019&lt;=90,"Nợ quá hạn từ 60 ngày đến 90 ngày",IF(X1019&lt;=120,"Nợ quá hạn từ 90 ngày đến 120 ngày","Nợ quá hạn hơn 120 ngày có khả năng mất thanh toán")))))))</f>
        <v>Đã thanh toán</v>
      </c>
      <c r="Z1019" s="42">
        <f>IF(S1019="","",S1019)</f>
        <v>46179</v>
      </c>
      <c r="AA1019" s="42">
        <f>IF(M1019="","",M1019)</f>
        <v>46213</v>
      </c>
      <c r="AD1019" s="2" t="str">
        <f>VLOOKUP($A1019,MA_KH!$A:$Q,MA_KH!O$1,0)</f>
        <v>MEGA</v>
      </c>
      <c r="AE1019" s="2" t="str">
        <f>VLOOKUP($A1019,MA_KH!$A:$Q,MA_KH!P$1,0)</f>
        <v>CÔNG TY TNHH MM MEGA MARKET (VIỆT NAM)</v>
      </c>
    </row>
    <row r="1020" spans="1:31" ht="25.5" customHeight="1">
      <c r="A1020" s="54" t="s">
        <v>16296</v>
      </c>
      <c r="B1020" s="54" t="s">
        <v>7244</v>
      </c>
      <c r="C1020" s="55">
        <v>46175</v>
      </c>
      <c r="D1020" s="54" t="s">
        <v>21163</v>
      </c>
      <c r="E1020" s="136">
        <v>46179</v>
      </c>
      <c r="F1020" s="54" t="s">
        <v>21164</v>
      </c>
      <c r="G1020" s="54" t="s">
        <v>21165</v>
      </c>
      <c r="H1020" s="67">
        <v>4442600</v>
      </c>
      <c r="I1020" s="57">
        <v>0</v>
      </c>
      <c r="J1020" s="67">
        <v>355408</v>
      </c>
      <c r="K1020" s="68">
        <v>4798008</v>
      </c>
      <c r="L1020" s="71" t="s">
        <v>17236</v>
      </c>
      <c r="M1020" s="6">
        <v>46213</v>
      </c>
      <c r="N1020" s="72"/>
      <c r="O1020" s="32">
        <f>IF(Table1[[#This Row],[Phân loại]]="Tồn đầu kỳ",Table1[[#This Row],[Tổng giá trị]],0)</f>
        <v>0</v>
      </c>
      <c r="P1020" s="7">
        <f>IF(Table1[[#This Row],[Số còn phải thu ĐK]]&lt;&gt;0,0,IF(Table1[[#This Row],[Phân loại]]="Bán hàng",Table1[[#This Row],[Tổng giá trị]],-Table1[[#This Row],[Tổng giá trị]]))</f>
        <v>4798008</v>
      </c>
      <c r="Q1020" s="32">
        <f>IF(M1020&lt;&gt;"",IF(O1020&lt;&gt;0,O1020,P1020),0)</f>
        <v>4798008</v>
      </c>
      <c r="R1020" s="7">
        <f>Table1[[#This Row],[Số còn phải thu ĐK]]+Table1[[#This Row],[Giá Trị HD sau CK]]-Table1[[#This Row],[Số tiền đã thu]]</f>
        <v>0</v>
      </c>
      <c r="S1020" s="6">
        <f>IF(Table1[[#This Row],[Ngày hóa đơn]]&lt;&gt;"",Table1[[#This Row],[Ngày hóa đơn]],IF(Table1[[#This Row],[Ngày hạch toán]]&lt;&gt;"",Table1[[#This Row],[Ngày hạch toán]],""))</f>
        <v>46179</v>
      </c>
      <c r="T1020" s="7"/>
      <c r="U1020" s="6">
        <f>IF(Table1[[#This Row],[Ngày tính CN]]="","",S1020+T1020)</f>
        <v>46179</v>
      </c>
      <c r="V1020" s="32">
        <f ca="1">IF(Table1[[#This Row],[Hạn thanh toán]]="","",IF((U1020-NOW())&lt;0,0,(U1020-NOW())))</f>
        <v>0</v>
      </c>
      <c r="W1020" s="32"/>
      <c r="X1020" s="32" t="str">
        <f ca="1">IF(OR(U1020="",R1020=0),"",IF((U1020-NOW())&lt;0,-(U1020-NOW()),0))</f>
        <v/>
      </c>
      <c r="Y1020" s="2" t="str">
        <f>IF(R1020=0,"Đã thanh toán",IF(X1020="","",IF(X1020&lt;=0,"Chưa đến hạn thanh toán",IF(X1020&lt;=30,"Nợ quá hạn 30 ngày",IF(X1020&lt;=60,"Nợ quá hạn từ 30 ngày đến 60 ngày",IF(X1020&lt;=90,"Nợ quá hạn từ 60 ngày đến 90 ngày",IF(X1020&lt;=120,"Nợ quá hạn từ 90 ngày đến 120 ngày","Nợ quá hạn hơn 120 ngày có khả năng mất thanh toán")))))))</f>
        <v>Đã thanh toán</v>
      </c>
      <c r="Z1020" s="42">
        <f>IF(S1020="","",S1020)</f>
        <v>46179</v>
      </c>
      <c r="AA1020" s="42">
        <f>IF(M1020="","",M1020)</f>
        <v>46213</v>
      </c>
      <c r="AD1020" s="2" t="str">
        <f>VLOOKUP($A1020,MA_KH!$A:$Q,MA_KH!O$1,0)</f>
        <v>MEGA</v>
      </c>
      <c r="AE1020" s="2" t="str">
        <f>VLOOKUP($A1020,MA_KH!$A:$Q,MA_KH!P$1,0)</f>
        <v>CÔNG TY TNHH MM MEGA MARKET (VIỆT NAM)</v>
      </c>
    </row>
    <row r="1021" spans="1:31" ht="25.5" customHeight="1">
      <c r="A1021" s="54" t="s">
        <v>16300</v>
      </c>
      <c r="B1021" s="54" t="s">
        <v>7238</v>
      </c>
      <c r="C1021" s="55">
        <v>46175</v>
      </c>
      <c r="D1021" s="54" t="s">
        <v>21175</v>
      </c>
      <c r="E1021" s="136">
        <v>46179</v>
      </c>
      <c r="F1021" s="54" t="s">
        <v>21176</v>
      </c>
      <c r="G1021" s="54" t="s">
        <v>21177</v>
      </c>
      <c r="H1021" s="67">
        <v>3259050</v>
      </c>
      <c r="I1021" s="57">
        <v>0</v>
      </c>
      <c r="J1021" s="67">
        <v>260724</v>
      </c>
      <c r="K1021" s="68">
        <v>3519774</v>
      </c>
      <c r="L1021" s="71" t="s">
        <v>17236</v>
      </c>
      <c r="M1021" s="6">
        <v>46213</v>
      </c>
      <c r="N1021" s="72"/>
      <c r="O1021" s="32">
        <f>IF(Table1[[#This Row],[Phân loại]]="Tồn đầu kỳ",Table1[[#This Row],[Tổng giá trị]],0)</f>
        <v>0</v>
      </c>
      <c r="P1021" s="7">
        <f>IF(Table1[[#This Row],[Số còn phải thu ĐK]]&lt;&gt;0,0,IF(Table1[[#This Row],[Phân loại]]="Bán hàng",Table1[[#This Row],[Tổng giá trị]],-Table1[[#This Row],[Tổng giá trị]]))</f>
        <v>3519774</v>
      </c>
      <c r="Q1021" s="32">
        <f>IF(M1021&lt;&gt;"",IF(O1021&lt;&gt;0,O1021,P1021),0)</f>
        <v>3519774</v>
      </c>
      <c r="R1021" s="7">
        <f>Table1[[#This Row],[Số còn phải thu ĐK]]+Table1[[#This Row],[Giá Trị HD sau CK]]-Table1[[#This Row],[Số tiền đã thu]]</f>
        <v>0</v>
      </c>
      <c r="S1021" s="6">
        <f>IF(Table1[[#This Row],[Ngày hóa đơn]]&lt;&gt;"",Table1[[#This Row],[Ngày hóa đơn]],IF(Table1[[#This Row],[Ngày hạch toán]]&lt;&gt;"",Table1[[#This Row],[Ngày hạch toán]],""))</f>
        <v>46179</v>
      </c>
      <c r="T1021" s="7"/>
      <c r="U1021" s="6">
        <f>IF(Table1[[#This Row],[Ngày tính CN]]="","",S1021+T1021)</f>
        <v>46179</v>
      </c>
      <c r="V1021" s="32">
        <f ca="1">IF(Table1[[#This Row],[Hạn thanh toán]]="","",IF((U1021-NOW())&lt;0,0,(U1021-NOW())))</f>
        <v>0</v>
      </c>
      <c r="W1021" s="32"/>
      <c r="X1021" s="32" t="str">
        <f ca="1">IF(OR(U1021="",R1021=0),"",IF((U1021-NOW())&lt;0,-(U1021-NOW()),0))</f>
        <v/>
      </c>
      <c r="Y1021" s="2" t="str">
        <f>IF(R1021=0,"Đã thanh toán",IF(X1021="","",IF(X1021&lt;=0,"Chưa đến hạn thanh toán",IF(X1021&lt;=30,"Nợ quá hạn 30 ngày",IF(X1021&lt;=60,"Nợ quá hạn từ 30 ngày đến 60 ngày",IF(X1021&lt;=90,"Nợ quá hạn từ 60 ngày đến 90 ngày",IF(X1021&lt;=120,"Nợ quá hạn từ 90 ngày đến 120 ngày","Nợ quá hạn hơn 120 ngày có khả năng mất thanh toán")))))))</f>
        <v>Đã thanh toán</v>
      </c>
      <c r="Z1021" s="42">
        <f>IF(S1021="","",S1021)</f>
        <v>46179</v>
      </c>
      <c r="AA1021" s="42">
        <f>IF(M1021="","",M1021)</f>
        <v>46213</v>
      </c>
      <c r="AD1021" s="2" t="str">
        <f>VLOOKUP($A1021,MA_KH!$A:$Q,MA_KH!O$1,0)</f>
        <v>MEGA</v>
      </c>
      <c r="AE1021" s="2" t="str">
        <f>VLOOKUP($A1021,MA_KH!$A:$Q,MA_KH!P$1,0)</f>
        <v>CÔNG TY TNHH MM MEGA MARKET (VIỆT NAM)</v>
      </c>
    </row>
    <row r="1022" spans="1:31" ht="25.5" customHeight="1">
      <c r="A1022" s="54" t="s">
        <v>16300</v>
      </c>
      <c r="B1022" s="54" t="s">
        <v>7238</v>
      </c>
      <c r="C1022" s="55">
        <v>46175</v>
      </c>
      <c r="D1022" s="54" t="s">
        <v>21172</v>
      </c>
      <c r="E1022" s="136">
        <v>46179</v>
      </c>
      <c r="F1022" s="54" t="s">
        <v>21173</v>
      </c>
      <c r="G1022" s="54" t="s">
        <v>21174</v>
      </c>
      <c r="H1022" s="67">
        <v>1620000</v>
      </c>
      <c r="I1022" s="57">
        <v>0</v>
      </c>
      <c r="J1022" s="67">
        <v>129600</v>
      </c>
      <c r="K1022" s="68">
        <v>1749600</v>
      </c>
      <c r="L1022" s="71" t="s">
        <v>17236</v>
      </c>
      <c r="M1022" s="6">
        <v>46213</v>
      </c>
      <c r="N1022" s="72"/>
      <c r="O1022" s="32">
        <f>IF(Table1[[#This Row],[Phân loại]]="Tồn đầu kỳ",Table1[[#This Row],[Tổng giá trị]],0)</f>
        <v>0</v>
      </c>
      <c r="P1022" s="7">
        <f>IF(Table1[[#This Row],[Số còn phải thu ĐK]]&lt;&gt;0,0,IF(Table1[[#This Row],[Phân loại]]="Bán hàng",Table1[[#This Row],[Tổng giá trị]],-Table1[[#This Row],[Tổng giá trị]]))</f>
        <v>1749600</v>
      </c>
      <c r="Q1022" s="32">
        <f>IF(M1022&lt;&gt;"",IF(O1022&lt;&gt;0,O1022,P1022),0)</f>
        <v>1749600</v>
      </c>
      <c r="R1022" s="7">
        <f>Table1[[#This Row],[Số còn phải thu ĐK]]+Table1[[#This Row],[Giá Trị HD sau CK]]-Table1[[#This Row],[Số tiền đã thu]]</f>
        <v>0</v>
      </c>
      <c r="S1022" s="6">
        <f>IF(Table1[[#This Row],[Ngày hóa đơn]]&lt;&gt;"",Table1[[#This Row],[Ngày hóa đơn]],IF(Table1[[#This Row],[Ngày hạch toán]]&lt;&gt;"",Table1[[#This Row],[Ngày hạch toán]],""))</f>
        <v>46179</v>
      </c>
      <c r="T1022" s="7"/>
      <c r="U1022" s="6">
        <f>IF(Table1[[#This Row],[Ngày tính CN]]="","",S1022+T1022)</f>
        <v>46179</v>
      </c>
      <c r="V1022" s="32">
        <f ca="1">IF(Table1[[#This Row],[Hạn thanh toán]]="","",IF((U1022-NOW())&lt;0,0,(U1022-NOW())))</f>
        <v>0</v>
      </c>
      <c r="W1022" s="32"/>
      <c r="X1022" s="32" t="str">
        <f ca="1">IF(OR(U1022="",R1022=0),"",IF((U1022-NOW())&lt;0,-(U1022-NOW()),0))</f>
        <v/>
      </c>
      <c r="Y1022" s="2" t="str">
        <f>IF(R1022=0,"Đã thanh toán",IF(X1022="","",IF(X1022&lt;=0,"Chưa đến hạn thanh toán",IF(X1022&lt;=30,"Nợ quá hạn 30 ngày",IF(X1022&lt;=60,"Nợ quá hạn từ 30 ngày đến 60 ngày",IF(X1022&lt;=90,"Nợ quá hạn từ 60 ngày đến 90 ngày",IF(X1022&lt;=120,"Nợ quá hạn từ 90 ngày đến 120 ngày","Nợ quá hạn hơn 120 ngày có khả năng mất thanh toán")))))))</f>
        <v>Đã thanh toán</v>
      </c>
      <c r="Z1022" s="42">
        <f>IF(S1022="","",S1022)</f>
        <v>46179</v>
      </c>
      <c r="AA1022" s="42">
        <f>IF(M1022="","",M1022)</f>
        <v>46213</v>
      </c>
      <c r="AD1022" s="2" t="str">
        <f>VLOOKUP($A1022,MA_KH!$A:$Q,MA_KH!O$1,0)</f>
        <v>MEGA</v>
      </c>
      <c r="AE1022" s="2" t="str">
        <f>VLOOKUP($A1022,MA_KH!$A:$Q,MA_KH!P$1,0)</f>
        <v>CÔNG TY TNHH MM MEGA MARKET (VIỆT NAM)</v>
      </c>
    </row>
    <row r="1023" spans="1:31" ht="25.5" customHeight="1">
      <c r="A1023" s="54" t="s">
        <v>16299</v>
      </c>
      <c r="B1023" s="54" t="s">
        <v>190</v>
      </c>
      <c r="C1023" s="55">
        <v>46176</v>
      </c>
      <c r="D1023" s="54" t="s">
        <v>21072</v>
      </c>
      <c r="E1023" s="55">
        <v>46176</v>
      </c>
      <c r="F1023" s="54" t="s">
        <v>21073</v>
      </c>
      <c r="G1023" s="54" t="s">
        <v>21074</v>
      </c>
      <c r="H1023" s="67">
        <v>7043206</v>
      </c>
      <c r="I1023" s="57">
        <v>0</v>
      </c>
      <c r="J1023" s="57">
        <v>0</v>
      </c>
      <c r="K1023" s="68">
        <f>Table1[[#This Row],[Tiền hàng]]+Table1[[#This Row],[Tiền VAT]]-Table1[[#This Row],[Tiền chiết khấu]]</f>
        <v>7043206</v>
      </c>
      <c r="L1023" s="71" t="s">
        <v>17237</v>
      </c>
      <c r="M1023" s="6">
        <v>46197</v>
      </c>
      <c r="N1023" s="72"/>
      <c r="O1023" s="32">
        <f>IF(Table1[[#This Row],[Phân loại]]="Tồn đầu kỳ",Table1[[#This Row],[Tổng giá trị]],0)</f>
        <v>0</v>
      </c>
      <c r="P1023" s="7">
        <f>IF(Table1[[#This Row],[Số còn phải thu ĐK]]&lt;&gt;0,0,IF(Table1[[#This Row],[Phân loại]]="Bán hàng",Table1[[#This Row],[Tổng giá trị]],-Table1[[#This Row],[Tổng giá trị]]))</f>
        <v>-7043206</v>
      </c>
      <c r="Q1023" s="32">
        <f>IF(M1023&lt;&gt;"",IF(O1023&lt;&gt;0,O1023,P1023),0)</f>
        <v>-7043206</v>
      </c>
      <c r="R1023" s="7">
        <f>Table1[[#This Row],[Số còn phải thu ĐK]]+Table1[[#This Row],[Giá Trị HD sau CK]]-Table1[[#This Row],[Số tiền đã thu]]</f>
        <v>0</v>
      </c>
      <c r="S1023" s="6">
        <f>IF(Table1[[#This Row],[Ngày hóa đơn]]&lt;&gt;"",Table1[[#This Row],[Ngày hóa đơn]],IF(Table1[[#This Row],[Ngày hạch toán]]&lt;&gt;"",Table1[[#This Row],[Ngày hạch toán]],""))</f>
        <v>46176</v>
      </c>
      <c r="T1023" s="7"/>
      <c r="U1023" s="6">
        <f>IF(Table1[[#This Row],[Ngày tính CN]]="","",S1023+T1023)</f>
        <v>46176</v>
      </c>
      <c r="V1023" s="32">
        <f ca="1">IF(Table1[[#This Row],[Hạn thanh toán]]="","",IF((U1023-NOW())&lt;0,0,(U1023-NOW())))</f>
        <v>0</v>
      </c>
      <c r="W1023" s="32"/>
      <c r="X1023" s="32" t="str">
        <f ca="1">IF(OR(U1023="",R1023=0),"",IF((U1023-NOW())&lt;0,-(U1023-NOW()),0))</f>
        <v/>
      </c>
      <c r="Y1023" s="2" t="str">
        <f>IF(R1023=0,"Đã thanh toán",IF(X1023="","",IF(X1023&lt;=0,"Chưa đến hạn thanh toán",IF(X1023&lt;=30,"Nợ quá hạn 30 ngày",IF(X1023&lt;=60,"Nợ quá hạn từ 30 ngày đến 60 ngày",IF(X1023&lt;=90,"Nợ quá hạn từ 60 ngày đến 90 ngày",IF(X1023&lt;=120,"Nợ quá hạn từ 90 ngày đến 120 ngày","Nợ quá hạn hơn 120 ngày có khả năng mất thanh toán")))))))</f>
        <v>Đã thanh toán</v>
      </c>
      <c r="Z1023" s="42">
        <f>IF(S1023="","",S1023)</f>
        <v>46176</v>
      </c>
      <c r="AA1023" s="42">
        <f>IF(M1023="","",M1023)</f>
        <v>46197</v>
      </c>
      <c r="AD1023" s="2" t="str">
        <f>VLOOKUP($A1023,MA_KH!$A:$Q,MA_KH!O$1,0)</f>
        <v>MEGA</v>
      </c>
      <c r="AE1023" s="2" t="str">
        <f>VLOOKUP($A1023,MA_KH!$A:$Q,MA_KH!P$1,0)</f>
        <v>CÔNG TY TNHH MM MEGA MARKET (VIỆT NAM)</v>
      </c>
    </row>
    <row r="1024" spans="1:31" ht="25.5" customHeight="1">
      <c r="A1024" s="54" t="s">
        <v>16299</v>
      </c>
      <c r="B1024" s="54" t="s">
        <v>190</v>
      </c>
      <c r="C1024" s="55">
        <v>46176</v>
      </c>
      <c r="D1024" s="54" t="s">
        <v>21077</v>
      </c>
      <c r="E1024" s="55">
        <v>46176</v>
      </c>
      <c r="F1024" s="84" t="s">
        <v>21078</v>
      </c>
      <c r="G1024" s="54" t="s">
        <v>16912</v>
      </c>
      <c r="H1024" s="67">
        <v>4268610</v>
      </c>
      <c r="I1024" s="145">
        <v>0</v>
      </c>
      <c r="J1024" s="67">
        <f>Table1[[#This Row],[Tiền hàng]]*8%</f>
        <v>341488.8</v>
      </c>
      <c r="K1024" s="68">
        <f>ROUND(Table1[[#This Row],[Tiền hàng]]+Table1[[#This Row],[Tiền VAT]]-Table1[[#This Row],[Tiền chiết khấu]],0)</f>
        <v>4610099</v>
      </c>
      <c r="L1024" s="71" t="s">
        <v>17237</v>
      </c>
      <c r="M1024" s="6">
        <v>46197</v>
      </c>
      <c r="N1024" s="72"/>
      <c r="O1024" s="32">
        <f>IF(Table1[[#This Row],[Phân loại]]="Tồn đầu kỳ",Table1[[#This Row],[Tổng giá trị]],0)</f>
        <v>0</v>
      </c>
      <c r="P1024" s="7">
        <f>IF(Table1[[#This Row],[Số còn phải thu ĐK]]&lt;&gt;0,0,IF(Table1[[#This Row],[Phân loại]]="Bán hàng",Table1[[#This Row],[Tổng giá trị]],-Table1[[#This Row],[Tổng giá trị]]))</f>
        <v>-4610099</v>
      </c>
      <c r="Q1024" s="32">
        <f>IF(M1024&lt;&gt;"",IF(O1024&lt;&gt;0,O1024,P1024),0)</f>
        <v>-4610099</v>
      </c>
      <c r="R1024" s="7">
        <f>Table1[[#This Row],[Số còn phải thu ĐK]]+Table1[[#This Row],[Giá Trị HD sau CK]]-Table1[[#This Row],[Số tiền đã thu]]</f>
        <v>0</v>
      </c>
      <c r="S1024" s="6">
        <f>IF(Table1[[#This Row],[Ngày hóa đơn]]&lt;&gt;"",Table1[[#This Row],[Ngày hóa đơn]],IF(Table1[[#This Row],[Ngày hạch toán]]&lt;&gt;"",Table1[[#This Row],[Ngày hạch toán]],""))</f>
        <v>46176</v>
      </c>
      <c r="T1024" s="7"/>
      <c r="U1024" s="6">
        <f>IF(Table1[[#This Row],[Ngày tính CN]]="","",S1024+T1024)</f>
        <v>46176</v>
      </c>
      <c r="V1024" s="32">
        <f ca="1">IF(Table1[[#This Row],[Hạn thanh toán]]="","",IF((U1024-NOW())&lt;0,0,(U1024-NOW())))</f>
        <v>0</v>
      </c>
      <c r="W1024" s="32"/>
      <c r="X1024" s="32" t="str">
        <f ca="1">IF(OR(U1024="",R1024=0),"",IF((U1024-NOW())&lt;0,-(U1024-NOW()),0))</f>
        <v/>
      </c>
      <c r="Y1024" s="2" t="str">
        <f>IF(R1024=0,"Đã thanh toán",IF(X1024="","",IF(X1024&lt;=0,"Chưa đến hạn thanh toán",IF(X1024&lt;=30,"Nợ quá hạn 30 ngày",IF(X1024&lt;=60,"Nợ quá hạn từ 30 ngày đến 60 ngày",IF(X1024&lt;=90,"Nợ quá hạn từ 60 ngày đến 90 ngày",IF(X1024&lt;=120,"Nợ quá hạn từ 90 ngày đến 120 ngày","Nợ quá hạn hơn 120 ngày có khả năng mất thanh toán")))))))</f>
        <v>Đã thanh toán</v>
      </c>
      <c r="Z1024" s="42">
        <f>IF(S1024="","",S1024)</f>
        <v>46176</v>
      </c>
      <c r="AA1024" s="42">
        <f>IF(M1024="","",M1024)</f>
        <v>46197</v>
      </c>
      <c r="AD1024" s="2" t="str">
        <f>VLOOKUP($A1024,MA_KH!$A:$Q,MA_KH!O$1,0)</f>
        <v>MEGA</v>
      </c>
      <c r="AE1024" s="2" t="str">
        <f>VLOOKUP($A1024,MA_KH!$A:$Q,MA_KH!P$1,0)</f>
        <v>CÔNG TY TNHH MM MEGA MARKET (VIỆT NAM)</v>
      </c>
    </row>
    <row r="1025" spans="1:31" ht="25.5" customHeight="1">
      <c r="A1025" s="54" t="s">
        <v>16299</v>
      </c>
      <c r="B1025" s="54" t="s">
        <v>190</v>
      </c>
      <c r="C1025" s="55">
        <v>46176</v>
      </c>
      <c r="D1025" s="54" t="s">
        <v>21077</v>
      </c>
      <c r="E1025" s="55">
        <v>46176</v>
      </c>
      <c r="F1025" s="84" t="s">
        <v>18296</v>
      </c>
      <c r="G1025" s="54" t="s">
        <v>16911</v>
      </c>
      <c r="H1025" s="67">
        <v>8537219</v>
      </c>
      <c r="I1025" s="145">
        <v>0</v>
      </c>
      <c r="J1025" s="67">
        <f>Table1[[#This Row],[Tiền hàng]]*8%</f>
        <v>682977.52</v>
      </c>
      <c r="K1025" s="68">
        <f>ROUND(Table1[[#This Row],[Tiền hàng]]+Table1[[#This Row],[Tiền VAT]]-Table1[[#This Row],[Tiền chiết khấu]],0)</f>
        <v>9220197</v>
      </c>
      <c r="L1025" s="71" t="s">
        <v>17237</v>
      </c>
      <c r="M1025" s="6">
        <v>46197</v>
      </c>
      <c r="N1025" s="72"/>
      <c r="O1025" s="32">
        <f>IF(Table1[[#This Row],[Phân loại]]="Tồn đầu kỳ",Table1[[#This Row],[Tổng giá trị]],0)</f>
        <v>0</v>
      </c>
      <c r="P1025" s="7">
        <f>IF(Table1[[#This Row],[Số còn phải thu ĐK]]&lt;&gt;0,0,IF(Table1[[#This Row],[Phân loại]]="Bán hàng",Table1[[#This Row],[Tổng giá trị]],-Table1[[#This Row],[Tổng giá trị]]))</f>
        <v>-9220197</v>
      </c>
      <c r="Q1025" s="32">
        <f>IF(M1025&lt;&gt;"",IF(O1025&lt;&gt;0,O1025,P1025),0)</f>
        <v>-9220197</v>
      </c>
      <c r="R1025" s="7">
        <f>Table1[[#This Row],[Số còn phải thu ĐK]]+Table1[[#This Row],[Giá Trị HD sau CK]]-Table1[[#This Row],[Số tiền đã thu]]</f>
        <v>0</v>
      </c>
      <c r="S1025" s="6">
        <f>IF(Table1[[#This Row],[Ngày hóa đơn]]&lt;&gt;"",Table1[[#This Row],[Ngày hóa đơn]],IF(Table1[[#This Row],[Ngày hạch toán]]&lt;&gt;"",Table1[[#This Row],[Ngày hạch toán]],""))</f>
        <v>46176</v>
      </c>
      <c r="T1025" s="7"/>
      <c r="U1025" s="6">
        <f>IF(Table1[[#This Row],[Ngày tính CN]]="","",S1025+T1025)</f>
        <v>46176</v>
      </c>
      <c r="V1025" s="32">
        <f ca="1">IF(Table1[[#This Row],[Hạn thanh toán]]="","",IF((U1025-NOW())&lt;0,0,(U1025-NOW())))</f>
        <v>0</v>
      </c>
      <c r="W1025" s="32"/>
      <c r="X1025" s="32" t="str">
        <f ca="1">IF(OR(U1025="",R1025=0),"",IF((U1025-NOW())&lt;0,-(U1025-NOW()),0))</f>
        <v/>
      </c>
      <c r="Y1025" s="2" t="str">
        <f>IF(R1025=0,"Đã thanh toán",IF(X1025="","",IF(X1025&lt;=0,"Chưa đến hạn thanh toán",IF(X1025&lt;=30,"Nợ quá hạn 30 ngày",IF(X1025&lt;=60,"Nợ quá hạn từ 30 ngày đến 60 ngày",IF(X1025&lt;=90,"Nợ quá hạn từ 60 ngày đến 90 ngày",IF(X1025&lt;=120,"Nợ quá hạn từ 90 ngày đến 120 ngày","Nợ quá hạn hơn 120 ngày có khả năng mất thanh toán")))))))</f>
        <v>Đã thanh toán</v>
      </c>
      <c r="Z1025" s="42">
        <f>IF(S1025="","",S1025)</f>
        <v>46176</v>
      </c>
      <c r="AA1025" s="42">
        <f>IF(M1025="","",M1025)</f>
        <v>46197</v>
      </c>
      <c r="AD1025" s="2" t="str">
        <f>VLOOKUP($A1025,MA_KH!$A:$Q,MA_KH!O$1,0)</f>
        <v>MEGA</v>
      </c>
      <c r="AE1025" s="2" t="str">
        <f>VLOOKUP($A1025,MA_KH!$A:$Q,MA_KH!P$1,0)</f>
        <v>CÔNG TY TNHH MM MEGA MARKET (VIỆT NAM)</v>
      </c>
    </row>
    <row r="1026" spans="1:31" ht="25.5" customHeight="1">
      <c r="A1026" s="54" t="s">
        <v>16299</v>
      </c>
      <c r="B1026" s="54" t="s">
        <v>190</v>
      </c>
      <c r="C1026" s="55">
        <v>46176</v>
      </c>
      <c r="D1026" s="54" t="s">
        <v>21077</v>
      </c>
      <c r="E1026" s="55">
        <v>46176</v>
      </c>
      <c r="F1026" s="84" t="s">
        <v>21079</v>
      </c>
      <c r="G1026" s="54" t="s">
        <v>16910</v>
      </c>
      <c r="H1026" s="67">
        <v>4908901</v>
      </c>
      <c r="I1026" s="145">
        <v>0</v>
      </c>
      <c r="J1026" s="67">
        <f>Table1[[#This Row],[Tiền hàng]]*8%</f>
        <v>392712.08</v>
      </c>
      <c r="K1026" s="68">
        <f>ROUND(Table1[[#This Row],[Tiền hàng]]+Table1[[#This Row],[Tiền VAT]]-Table1[[#This Row],[Tiền chiết khấu]],0)</f>
        <v>5301613</v>
      </c>
      <c r="L1026" s="71" t="s">
        <v>17237</v>
      </c>
      <c r="M1026" s="6">
        <v>46197</v>
      </c>
      <c r="N1026" s="72"/>
      <c r="O1026" s="32">
        <f>IF(Table1[[#This Row],[Phân loại]]="Tồn đầu kỳ",Table1[[#This Row],[Tổng giá trị]],0)</f>
        <v>0</v>
      </c>
      <c r="P1026" s="7">
        <f>IF(Table1[[#This Row],[Số còn phải thu ĐK]]&lt;&gt;0,0,IF(Table1[[#This Row],[Phân loại]]="Bán hàng",Table1[[#This Row],[Tổng giá trị]],-Table1[[#This Row],[Tổng giá trị]]))</f>
        <v>-5301613</v>
      </c>
      <c r="Q1026" s="32">
        <f>IF(M1026&lt;&gt;"",IF(O1026&lt;&gt;0,O1026,P1026),0)</f>
        <v>-5301613</v>
      </c>
      <c r="R1026" s="7">
        <f>Table1[[#This Row],[Số còn phải thu ĐK]]+Table1[[#This Row],[Giá Trị HD sau CK]]-Table1[[#This Row],[Số tiền đã thu]]</f>
        <v>0</v>
      </c>
      <c r="S1026" s="6">
        <f>IF(Table1[[#This Row],[Ngày hóa đơn]]&lt;&gt;"",Table1[[#This Row],[Ngày hóa đơn]],IF(Table1[[#This Row],[Ngày hạch toán]]&lt;&gt;"",Table1[[#This Row],[Ngày hạch toán]],""))</f>
        <v>46176</v>
      </c>
      <c r="T1026" s="7"/>
      <c r="U1026" s="6">
        <f>IF(Table1[[#This Row],[Ngày tính CN]]="","",S1026+T1026)</f>
        <v>46176</v>
      </c>
      <c r="V1026" s="32">
        <f ca="1">IF(Table1[[#This Row],[Hạn thanh toán]]="","",IF((U1026-NOW())&lt;0,0,(U1026-NOW())))</f>
        <v>0</v>
      </c>
      <c r="W1026" s="32"/>
      <c r="X1026" s="32" t="str">
        <f ca="1">IF(OR(U1026="",R1026=0),"",IF((U1026-NOW())&lt;0,-(U1026-NOW()),0))</f>
        <v/>
      </c>
      <c r="Y1026" s="2" t="str">
        <f>IF(R1026=0,"Đã thanh toán",IF(X1026="","",IF(X1026&lt;=0,"Chưa đến hạn thanh toán",IF(X1026&lt;=30,"Nợ quá hạn 30 ngày",IF(X1026&lt;=60,"Nợ quá hạn từ 30 ngày đến 60 ngày",IF(X1026&lt;=90,"Nợ quá hạn từ 60 ngày đến 90 ngày",IF(X1026&lt;=120,"Nợ quá hạn từ 90 ngày đến 120 ngày","Nợ quá hạn hơn 120 ngày có khả năng mất thanh toán")))))))</f>
        <v>Đã thanh toán</v>
      </c>
      <c r="Z1026" s="42">
        <f>IF(S1026="","",S1026)</f>
        <v>46176</v>
      </c>
      <c r="AA1026" s="42">
        <f>IF(M1026="","",M1026)</f>
        <v>46197</v>
      </c>
      <c r="AD1026" s="2" t="str">
        <f>VLOOKUP($A1026,MA_KH!$A:$Q,MA_KH!O$1,0)</f>
        <v>MEGA</v>
      </c>
      <c r="AE1026" s="2" t="str">
        <f>VLOOKUP($A1026,MA_KH!$A:$Q,MA_KH!P$1,0)</f>
        <v>CÔNG TY TNHH MM MEGA MARKET (VIỆT NAM)</v>
      </c>
    </row>
    <row r="1027" spans="1:31" ht="25.5" customHeight="1">
      <c r="A1027" s="58" t="s">
        <v>16299</v>
      </c>
      <c r="B1027" s="58" t="s">
        <v>190</v>
      </c>
      <c r="C1027" s="59">
        <v>46176</v>
      </c>
      <c r="D1027" s="58" t="s">
        <v>21077</v>
      </c>
      <c r="E1027" s="59">
        <v>46176</v>
      </c>
      <c r="F1027" s="101" t="s">
        <v>21080</v>
      </c>
      <c r="G1027" s="58" t="s">
        <v>16909</v>
      </c>
      <c r="H1027" s="69">
        <v>1067152</v>
      </c>
      <c r="I1027" s="147">
        <v>0</v>
      </c>
      <c r="J1027" s="69">
        <f>Table1[[#This Row],[Tiền hàng]]*8%</f>
        <v>85372.160000000003</v>
      </c>
      <c r="K1027" s="70">
        <f>ROUND(Table1[[#This Row],[Tiền hàng]]+Table1[[#This Row],[Tiền VAT]]-Table1[[#This Row],[Tiền chiết khấu]],0)</f>
        <v>1152524</v>
      </c>
      <c r="L1027" s="71" t="s">
        <v>17237</v>
      </c>
      <c r="M1027" s="6">
        <v>46197</v>
      </c>
      <c r="N1027" s="72"/>
      <c r="O1027" s="32">
        <f>IF(Table1[[#This Row],[Phân loại]]="Tồn đầu kỳ",Table1[[#This Row],[Tổng giá trị]],0)</f>
        <v>0</v>
      </c>
      <c r="P1027" s="7">
        <f>IF(Table1[[#This Row],[Số còn phải thu ĐK]]&lt;&gt;0,0,IF(Table1[[#This Row],[Phân loại]]="Bán hàng",Table1[[#This Row],[Tổng giá trị]],-Table1[[#This Row],[Tổng giá trị]]))</f>
        <v>-1152524</v>
      </c>
      <c r="Q1027" s="32">
        <f>IF(M1027&lt;&gt;"",IF(O1027&lt;&gt;0,O1027,P1027),0)</f>
        <v>-1152524</v>
      </c>
      <c r="R1027" s="7">
        <f>Table1[[#This Row],[Số còn phải thu ĐK]]+Table1[[#This Row],[Giá Trị HD sau CK]]-Table1[[#This Row],[Số tiền đã thu]]</f>
        <v>0</v>
      </c>
      <c r="S1027" s="6">
        <f>IF(Table1[[#This Row],[Ngày hóa đơn]]&lt;&gt;"",Table1[[#This Row],[Ngày hóa đơn]],IF(Table1[[#This Row],[Ngày hạch toán]]&lt;&gt;"",Table1[[#This Row],[Ngày hạch toán]],""))</f>
        <v>46176</v>
      </c>
      <c r="T1027" s="7"/>
      <c r="U1027" s="6">
        <f>IF(Table1[[#This Row],[Ngày tính CN]]="","",S1027+T1027)</f>
        <v>46176</v>
      </c>
      <c r="V1027" s="32">
        <f ca="1">IF(Table1[[#This Row],[Hạn thanh toán]]="","",IF((U1027-NOW())&lt;0,0,(U1027-NOW())))</f>
        <v>0</v>
      </c>
      <c r="W1027" s="32"/>
      <c r="X1027" s="32" t="str">
        <f ca="1">IF(OR(U1027="",R1027=0),"",IF((U1027-NOW())&lt;0,-(U1027-NOW()),0))</f>
        <v/>
      </c>
      <c r="Y1027" s="2" t="str">
        <f>IF(R1027=0,"Đã thanh toán",IF(X1027="","",IF(X1027&lt;=0,"Chưa đến hạn thanh toán",IF(X1027&lt;=30,"Nợ quá hạn 30 ngày",IF(X1027&lt;=60,"Nợ quá hạn từ 30 ngày đến 60 ngày",IF(X1027&lt;=90,"Nợ quá hạn từ 60 ngày đến 90 ngày",IF(X1027&lt;=120,"Nợ quá hạn từ 90 ngày đến 120 ngày","Nợ quá hạn hơn 120 ngày có khả năng mất thanh toán")))))))</f>
        <v>Đã thanh toán</v>
      </c>
      <c r="Z1027" s="42">
        <f>IF(S1027="","",S1027)</f>
        <v>46176</v>
      </c>
      <c r="AA1027" s="42">
        <f>IF(M1027="","",M1027)</f>
        <v>46197</v>
      </c>
      <c r="AD1027" s="2" t="str">
        <f>VLOOKUP($A1027,MA_KH!$A:$Q,MA_KH!O$1,0)</f>
        <v>MEGA</v>
      </c>
      <c r="AE1027" s="2" t="str">
        <f>VLOOKUP($A1027,MA_KH!$A:$Q,MA_KH!P$1,0)</f>
        <v>CÔNG TY TNHH MM MEGA MARKET (VIỆT NAM)</v>
      </c>
    </row>
    <row r="1028" spans="1:31" ht="25.5" customHeight="1">
      <c r="A1028" s="58" t="s">
        <v>16299</v>
      </c>
      <c r="B1028" s="58" t="s">
        <v>190</v>
      </c>
      <c r="C1028" s="59">
        <v>46176</v>
      </c>
      <c r="D1028" s="58" t="s">
        <v>21077</v>
      </c>
      <c r="E1028" s="59">
        <v>46176</v>
      </c>
      <c r="F1028" s="101" t="s">
        <v>21081</v>
      </c>
      <c r="G1028" s="58" t="s">
        <v>16908</v>
      </c>
      <c r="H1028" s="69">
        <v>4802186</v>
      </c>
      <c r="I1028" s="147">
        <v>0</v>
      </c>
      <c r="J1028" s="69">
        <f>Table1[[#This Row],[Tiền hàng]]*8%</f>
        <v>384174.88</v>
      </c>
      <c r="K1028" s="70">
        <f>ROUND(Table1[[#This Row],[Tiền hàng]]+Table1[[#This Row],[Tiền VAT]]-Table1[[#This Row],[Tiền chiết khấu]],0)</f>
        <v>5186361</v>
      </c>
      <c r="L1028" s="71" t="s">
        <v>17237</v>
      </c>
      <c r="M1028" s="6">
        <v>46197</v>
      </c>
      <c r="N1028" s="72"/>
      <c r="O1028" s="32">
        <f>IF(Table1[[#This Row],[Phân loại]]="Tồn đầu kỳ",Table1[[#This Row],[Tổng giá trị]],0)</f>
        <v>0</v>
      </c>
      <c r="P1028" s="7">
        <f>IF(Table1[[#This Row],[Số còn phải thu ĐK]]&lt;&gt;0,0,IF(Table1[[#This Row],[Phân loại]]="Bán hàng",Table1[[#This Row],[Tổng giá trị]],-Table1[[#This Row],[Tổng giá trị]]))</f>
        <v>-5186361</v>
      </c>
      <c r="Q1028" s="32">
        <f>IF(M1028&lt;&gt;"",IF(O1028&lt;&gt;0,O1028,P1028),0)</f>
        <v>-5186361</v>
      </c>
      <c r="R1028" s="7">
        <f>Table1[[#This Row],[Số còn phải thu ĐK]]+Table1[[#This Row],[Giá Trị HD sau CK]]-Table1[[#This Row],[Số tiền đã thu]]</f>
        <v>0</v>
      </c>
      <c r="S1028" s="6">
        <f>IF(Table1[[#This Row],[Ngày hóa đơn]]&lt;&gt;"",Table1[[#This Row],[Ngày hóa đơn]],IF(Table1[[#This Row],[Ngày hạch toán]]&lt;&gt;"",Table1[[#This Row],[Ngày hạch toán]],""))</f>
        <v>46176</v>
      </c>
      <c r="T1028" s="7"/>
      <c r="U1028" s="6">
        <f>IF(Table1[[#This Row],[Ngày tính CN]]="","",S1028+T1028)</f>
        <v>46176</v>
      </c>
      <c r="V1028" s="32">
        <f ca="1">IF(Table1[[#This Row],[Hạn thanh toán]]="","",IF((U1028-NOW())&lt;0,0,(U1028-NOW())))</f>
        <v>0</v>
      </c>
      <c r="W1028" s="32"/>
      <c r="X1028" s="32" t="str">
        <f ca="1">IF(OR(U1028="",R1028=0),"",IF((U1028-NOW())&lt;0,-(U1028-NOW()),0))</f>
        <v/>
      </c>
      <c r="Y1028" s="2" t="str">
        <f>IF(R1028=0,"Đã thanh toán",IF(X1028="","",IF(X1028&lt;=0,"Chưa đến hạn thanh toán",IF(X1028&lt;=30,"Nợ quá hạn 30 ngày",IF(X1028&lt;=60,"Nợ quá hạn từ 30 ngày đến 60 ngày",IF(X1028&lt;=90,"Nợ quá hạn từ 60 ngày đến 90 ngày",IF(X1028&lt;=120,"Nợ quá hạn từ 90 ngày đến 120 ngày","Nợ quá hạn hơn 120 ngày có khả năng mất thanh toán")))))))</f>
        <v>Đã thanh toán</v>
      </c>
      <c r="Z1028" s="42">
        <f>IF(S1028="","",S1028)</f>
        <v>46176</v>
      </c>
      <c r="AA1028" s="42">
        <f>IF(M1028="","",M1028)</f>
        <v>46197</v>
      </c>
      <c r="AD1028" s="2" t="str">
        <f>VLOOKUP($A1028,MA_KH!$A:$Q,MA_KH!O$1,0)</f>
        <v>MEGA</v>
      </c>
      <c r="AE1028" s="2" t="str">
        <f>VLOOKUP($A1028,MA_KH!$A:$Q,MA_KH!P$1,0)</f>
        <v>CÔNG TY TNHH MM MEGA MARKET (VIỆT NAM)</v>
      </c>
    </row>
    <row r="1029" spans="1:31" ht="25.5" customHeight="1">
      <c r="A1029" s="54" t="s">
        <v>16299</v>
      </c>
      <c r="B1029" s="54" t="s">
        <v>190</v>
      </c>
      <c r="C1029" s="55">
        <v>46176</v>
      </c>
      <c r="D1029" s="54" t="s">
        <v>21077</v>
      </c>
      <c r="E1029" s="134">
        <v>46176</v>
      </c>
      <c r="F1029" s="84" t="s">
        <v>21082</v>
      </c>
      <c r="G1029" s="54" t="s">
        <v>16907</v>
      </c>
      <c r="H1029" s="67">
        <v>2134305</v>
      </c>
      <c r="I1029" s="145">
        <v>0</v>
      </c>
      <c r="J1029" s="67">
        <f>Table1[[#This Row],[Tiền hàng]]*8%</f>
        <v>170744.4</v>
      </c>
      <c r="K1029" s="68">
        <f>ROUND(Table1[[#This Row],[Tiền hàng]]+Table1[[#This Row],[Tiền VAT]]-Table1[[#This Row],[Tiền chiết khấu]],0)</f>
        <v>2305049</v>
      </c>
      <c r="L1029" s="71" t="s">
        <v>17237</v>
      </c>
      <c r="M1029" s="6">
        <v>46197</v>
      </c>
      <c r="N1029" s="72"/>
      <c r="O1029" s="32">
        <f>IF(Table1[[#This Row],[Phân loại]]="Tồn đầu kỳ",Table1[[#This Row],[Tổng giá trị]],0)</f>
        <v>0</v>
      </c>
      <c r="P1029" s="7">
        <f>IF(Table1[[#This Row],[Số còn phải thu ĐK]]&lt;&gt;0,0,IF(Table1[[#This Row],[Phân loại]]="Bán hàng",Table1[[#This Row],[Tổng giá trị]],-Table1[[#This Row],[Tổng giá trị]]))</f>
        <v>-2305049</v>
      </c>
      <c r="Q1029" s="32">
        <f>IF(M1029&lt;&gt;"",IF(O1029&lt;&gt;0,O1029,P1029),0)</f>
        <v>-2305049</v>
      </c>
      <c r="R1029" s="7">
        <f>Table1[[#This Row],[Số còn phải thu ĐK]]+Table1[[#This Row],[Giá Trị HD sau CK]]-Table1[[#This Row],[Số tiền đã thu]]</f>
        <v>0</v>
      </c>
      <c r="S1029" s="6">
        <f>IF(Table1[[#This Row],[Ngày hóa đơn]]&lt;&gt;"",Table1[[#This Row],[Ngày hóa đơn]],IF(Table1[[#This Row],[Ngày hạch toán]]&lt;&gt;"",Table1[[#This Row],[Ngày hạch toán]],""))</f>
        <v>46176</v>
      </c>
      <c r="T1029" s="7"/>
      <c r="U1029" s="6">
        <f>IF(Table1[[#This Row],[Ngày tính CN]]="","",S1029+T1029)</f>
        <v>46176</v>
      </c>
      <c r="V1029" s="32">
        <f ca="1">IF(Table1[[#This Row],[Hạn thanh toán]]="","",IF((U1029-NOW())&lt;0,0,(U1029-NOW())))</f>
        <v>0</v>
      </c>
      <c r="W1029" s="32"/>
      <c r="X1029" s="32" t="str">
        <f ca="1">IF(OR(U1029="",R1029=0),"",IF((U1029-NOW())&lt;0,-(U1029-NOW()),0))</f>
        <v/>
      </c>
      <c r="Y1029" s="2" t="str">
        <f>IF(R1029=0,"Đã thanh toán",IF(X1029="","",IF(X1029&lt;=0,"Chưa đến hạn thanh toán",IF(X1029&lt;=30,"Nợ quá hạn 30 ngày",IF(X1029&lt;=60,"Nợ quá hạn từ 30 ngày đến 60 ngày",IF(X1029&lt;=90,"Nợ quá hạn từ 60 ngày đến 90 ngày",IF(X1029&lt;=120,"Nợ quá hạn từ 90 ngày đến 120 ngày","Nợ quá hạn hơn 120 ngày có khả năng mất thanh toán")))))))</f>
        <v>Đã thanh toán</v>
      </c>
      <c r="Z1029" s="42">
        <f>IF(S1029="","",S1029)</f>
        <v>46176</v>
      </c>
      <c r="AA1029" s="42">
        <f>IF(M1029="","",M1029)</f>
        <v>46197</v>
      </c>
      <c r="AD1029" s="2" t="str">
        <f>VLOOKUP($A1029,MA_KH!$A:$Q,MA_KH!O$1,0)</f>
        <v>MEGA</v>
      </c>
      <c r="AE1029" s="2" t="str">
        <f>VLOOKUP($A1029,MA_KH!$A:$Q,MA_KH!P$1,0)</f>
        <v>CÔNG TY TNHH MM MEGA MARKET (VIỆT NAM)</v>
      </c>
    </row>
    <row r="1030" spans="1:31" ht="25.5" customHeight="1">
      <c r="A1030" s="54" t="s">
        <v>16292</v>
      </c>
      <c r="B1030" s="54" t="s">
        <v>251</v>
      </c>
      <c r="C1030" s="55">
        <v>46176</v>
      </c>
      <c r="D1030" s="54" t="s">
        <v>21181</v>
      </c>
      <c r="E1030" s="21">
        <v>46183</v>
      </c>
      <c r="F1030" s="54" t="s">
        <v>21182</v>
      </c>
      <c r="G1030" s="54" t="s">
        <v>21183</v>
      </c>
      <c r="H1030" s="67">
        <v>2221300</v>
      </c>
      <c r="I1030" s="57">
        <v>0</v>
      </c>
      <c r="J1030" s="67">
        <v>177704</v>
      </c>
      <c r="K1030" s="68">
        <v>2399004</v>
      </c>
      <c r="L1030" s="71" t="s">
        <v>17236</v>
      </c>
      <c r="M1030" s="6">
        <v>46213</v>
      </c>
      <c r="N1030" s="72"/>
      <c r="O1030" s="32">
        <f>IF(Table1[[#This Row],[Phân loại]]="Tồn đầu kỳ",Table1[[#This Row],[Tổng giá trị]],0)</f>
        <v>0</v>
      </c>
      <c r="P1030" s="7">
        <f>IF(Table1[[#This Row],[Số còn phải thu ĐK]]&lt;&gt;0,0,IF(Table1[[#This Row],[Phân loại]]="Bán hàng",Table1[[#This Row],[Tổng giá trị]],-Table1[[#This Row],[Tổng giá trị]]))</f>
        <v>2399004</v>
      </c>
      <c r="Q1030" s="32">
        <f>IF(M1030&lt;&gt;"",IF(O1030&lt;&gt;0,O1030,P1030),0)</f>
        <v>2399004</v>
      </c>
      <c r="R1030" s="7">
        <f>Table1[[#This Row],[Số còn phải thu ĐK]]+Table1[[#This Row],[Giá Trị HD sau CK]]-Table1[[#This Row],[Số tiền đã thu]]</f>
        <v>0</v>
      </c>
      <c r="S1030" s="6">
        <f>IF(Table1[[#This Row],[Ngày hóa đơn]]&lt;&gt;"",Table1[[#This Row],[Ngày hóa đơn]],IF(Table1[[#This Row],[Ngày hạch toán]]&lt;&gt;"",Table1[[#This Row],[Ngày hạch toán]],""))</f>
        <v>46183</v>
      </c>
      <c r="T1030" s="7"/>
      <c r="U1030" s="6">
        <f>IF(Table1[[#This Row],[Ngày tính CN]]="","",S1030+T1030)</f>
        <v>46183</v>
      </c>
      <c r="V1030" s="32">
        <f ca="1">IF(Table1[[#This Row],[Hạn thanh toán]]="","",IF((U1030-NOW())&lt;0,0,(U1030-NOW())))</f>
        <v>0</v>
      </c>
      <c r="W1030" s="32"/>
      <c r="X1030" s="32" t="str">
        <f ca="1">IF(OR(U1030="",R1030=0),"",IF((U1030-NOW())&lt;0,-(U1030-NOW()),0))</f>
        <v/>
      </c>
      <c r="Y1030" s="2" t="str">
        <f>IF(R1030=0,"Đã thanh toán",IF(X1030="","",IF(X1030&lt;=0,"Chưa đến hạn thanh toán",IF(X1030&lt;=30,"Nợ quá hạn 30 ngày",IF(X1030&lt;=60,"Nợ quá hạn từ 30 ngày đến 60 ngày",IF(X1030&lt;=90,"Nợ quá hạn từ 60 ngày đến 90 ngày",IF(X1030&lt;=120,"Nợ quá hạn từ 90 ngày đến 120 ngày","Nợ quá hạn hơn 120 ngày có khả năng mất thanh toán")))))))</f>
        <v>Đã thanh toán</v>
      </c>
      <c r="Z1030" s="42">
        <f>IF(S1030="","",S1030)</f>
        <v>46183</v>
      </c>
      <c r="AA1030" s="42">
        <f>IF(M1030="","",M1030)</f>
        <v>46213</v>
      </c>
      <c r="AD1030" s="2" t="str">
        <f>VLOOKUP($A1030,MA_KH!$A:$Q,MA_KH!O$1,0)</f>
        <v>MEGA</v>
      </c>
      <c r="AE1030" s="2" t="str">
        <f>VLOOKUP($A1030,MA_KH!$A:$Q,MA_KH!P$1,0)</f>
        <v>CÔNG TY TNHH MM MEGA MARKET (VIỆT NAM)</v>
      </c>
    </row>
    <row r="1031" spans="1:31" ht="25.5" customHeight="1">
      <c r="A1031" s="54" t="s">
        <v>16292</v>
      </c>
      <c r="B1031" s="54" t="s">
        <v>251</v>
      </c>
      <c r="C1031" s="55">
        <v>46176</v>
      </c>
      <c r="D1031" s="54" t="s">
        <v>21184</v>
      </c>
      <c r="E1031" s="21">
        <v>46183</v>
      </c>
      <c r="F1031" s="54" t="s">
        <v>21185</v>
      </c>
      <c r="G1031" s="54" t="s">
        <v>21186</v>
      </c>
      <c r="H1031" s="67">
        <v>552010</v>
      </c>
      <c r="I1031" s="57">
        <v>0</v>
      </c>
      <c r="J1031" s="67">
        <v>44161</v>
      </c>
      <c r="K1031" s="68">
        <v>596171</v>
      </c>
      <c r="L1031" s="71" t="s">
        <v>17236</v>
      </c>
      <c r="M1031" s="6">
        <v>46213</v>
      </c>
      <c r="N1031" s="72"/>
      <c r="O1031" s="32">
        <f>IF(Table1[[#This Row],[Phân loại]]="Tồn đầu kỳ",Table1[[#This Row],[Tổng giá trị]],0)</f>
        <v>0</v>
      </c>
      <c r="P1031" s="7">
        <f>IF(Table1[[#This Row],[Số còn phải thu ĐK]]&lt;&gt;0,0,IF(Table1[[#This Row],[Phân loại]]="Bán hàng",Table1[[#This Row],[Tổng giá trị]],-Table1[[#This Row],[Tổng giá trị]]))</f>
        <v>596171</v>
      </c>
      <c r="Q1031" s="32">
        <f>IF(M1031&lt;&gt;"",IF(O1031&lt;&gt;0,O1031,P1031),0)</f>
        <v>596171</v>
      </c>
      <c r="R1031" s="7">
        <f>Table1[[#This Row],[Số còn phải thu ĐK]]+Table1[[#This Row],[Giá Trị HD sau CK]]-Table1[[#This Row],[Số tiền đã thu]]</f>
        <v>0</v>
      </c>
      <c r="S1031" s="6">
        <f>IF(Table1[[#This Row],[Ngày hóa đơn]]&lt;&gt;"",Table1[[#This Row],[Ngày hóa đơn]],IF(Table1[[#This Row],[Ngày hạch toán]]&lt;&gt;"",Table1[[#This Row],[Ngày hạch toán]],""))</f>
        <v>46183</v>
      </c>
      <c r="T1031" s="7"/>
      <c r="U1031" s="6">
        <f>IF(Table1[[#This Row],[Ngày tính CN]]="","",S1031+T1031)</f>
        <v>46183</v>
      </c>
      <c r="V1031" s="32">
        <f ca="1">IF(Table1[[#This Row],[Hạn thanh toán]]="","",IF((U1031-NOW())&lt;0,0,(U1031-NOW())))</f>
        <v>0</v>
      </c>
      <c r="W1031" s="32"/>
      <c r="X1031" s="32" t="str">
        <f ca="1">IF(OR(U1031="",R1031=0),"",IF((U1031-NOW())&lt;0,-(U1031-NOW()),0))</f>
        <v/>
      </c>
      <c r="Y1031" s="2" t="str">
        <f>IF(R1031=0,"Đã thanh toán",IF(X1031="","",IF(X1031&lt;=0,"Chưa đến hạn thanh toán",IF(X1031&lt;=30,"Nợ quá hạn 30 ngày",IF(X1031&lt;=60,"Nợ quá hạn từ 30 ngày đến 60 ngày",IF(X1031&lt;=90,"Nợ quá hạn từ 60 ngày đến 90 ngày",IF(X1031&lt;=120,"Nợ quá hạn từ 90 ngày đến 120 ngày","Nợ quá hạn hơn 120 ngày có khả năng mất thanh toán")))))))</f>
        <v>Đã thanh toán</v>
      </c>
      <c r="Z1031" s="42">
        <f>IF(S1031="","",S1031)</f>
        <v>46183</v>
      </c>
      <c r="AA1031" s="42">
        <f>IF(M1031="","",M1031)</f>
        <v>46213</v>
      </c>
      <c r="AD1031" s="2" t="str">
        <f>VLOOKUP($A1031,MA_KH!$A:$Q,MA_KH!O$1,0)</f>
        <v>MEGA</v>
      </c>
      <c r="AE1031" s="2" t="str">
        <f>VLOOKUP($A1031,MA_KH!$A:$Q,MA_KH!P$1,0)</f>
        <v>CÔNG TY TNHH MM MEGA MARKET (VIỆT NAM)</v>
      </c>
    </row>
    <row r="1032" spans="1:31" ht="25.5" customHeight="1">
      <c r="A1032" s="54" t="s">
        <v>16289</v>
      </c>
      <c r="B1032" s="54" t="s">
        <v>296</v>
      </c>
      <c r="C1032" s="55">
        <v>46177</v>
      </c>
      <c r="D1032" s="54" t="s">
        <v>21202</v>
      </c>
      <c r="E1032" s="21">
        <v>46179</v>
      </c>
      <c r="F1032" s="54" t="s">
        <v>21203</v>
      </c>
      <c r="G1032" s="54" t="s">
        <v>21204</v>
      </c>
      <c r="H1032" s="67">
        <v>4296800</v>
      </c>
      <c r="I1032" s="57">
        <v>0</v>
      </c>
      <c r="J1032" s="67">
        <v>343744</v>
      </c>
      <c r="K1032" s="68">
        <v>4640544</v>
      </c>
      <c r="L1032" s="71" t="s">
        <v>17236</v>
      </c>
      <c r="M1032" s="6">
        <v>46213</v>
      </c>
      <c r="N1032" s="72"/>
      <c r="O1032" s="32">
        <f>IF(Table1[[#This Row],[Phân loại]]="Tồn đầu kỳ",Table1[[#This Row],[Tổng giá trị]],0)</f>
        <v>0</v>
      </c>
      <c r="P1032" s="7">
        <f>IF(Table1[[#This Row],[Số còn phải thu ĐK]]&lt;&gt;0,0,IF(Table1[[#This Row],[Phân loại]]="Bán hàng",Table1[[#This Row],[Tổng giá trị]],-Table1[[#This Row],[Tổng giá trị]]))</f>
        <v>4640544</v>
      </c>
      <c r="Q1032" s="32">
        <f>IF(M1032&lt;&gt;"",IF(O1032&lt;&gt;0,O1032,P1032),0)</f>
        <v>4640544</v>
      </c>
      <c r="R1032" s="7">
        <f>Table1[[#This Row],[Số còn phải thu ĐK]]+Table1[[#This Row],[Giá Trị HD sau CK]]-Table1[[#This Row],[Số tiền đã thu]]</f>
        <v>0</v>
      </c>
      <c r="S1032" s="6">
        <f>IF(Table1[[#This Row],[Ngày hóa đơn]]&lt;&gt;"",Table1[[#This Row],[Ngày hóa đơn]],IF(Table1[[#This Row],[Ngày hạch toán]]&lt;&gt;"",Table1[[#This Row],[Ngày hạch toán]],""))</f>
        <v>46179</v>
      </c>
      <c r="T1032" s="7"/>
      <c r="U1032" s="6">
        <f>IF(Table1[[#This Row],[Ngày tính CN]]="","",S1032+T1032)</f>
        <v>46179</v>
      </c>
      <c r="V1032" s="32">
        <f ca="1">IF(Table1[[#This Row],[Hạn thanh toán]]="","",IF((U1032-NOW())&lt;0,0,(U1032-NOW())))</f>
        <v>0</v>
      </c>
      <c r="W1032" s="32"/>
      <c r="X1032" s="32" t="str">
        <f ca="1">IF(OR(U1032="",R1032=0),"",IF((U1032-NOW())&lt;0,-(U1032-NOW()),0))</f>
        <v/>
      </c>
      <c r="Y1032" s="2" t="str">
        <f>IF(R1032=0,"Đã thanh toán",IF(X1032="","",IF(X1032&lt;=0,"Chưa đến hạn thanh toán",IF(X1032&lt;=30,"Nợ quá hạn 30 ngày",IF(X1032&lt;=60,"Nợ quá hạn từ 30 ngày đến 60 ngày",IF(X1032&lt;=90,"Nợ quá hạn từ 60 ngày đến 90 ngày",IF(X1032&lt;=120,"Nợ quá hạn từ 90 ngày đến 120 ngày","Nợ quá hạn hơn 120 ngày có khả năng mất thanh toán")))))))</f>
        <v>Đã thanh toán</v>
      </c>
      <c r="Z1032" s="42">
        <f>IF(S1032="","",S1032)</f>
        <v>46179</v>
      </c>
      <c r="AA1032" s="42">
        <f>IF(M1032="","",M1032)</f>
        <v>46213</v>
      </c>
      <c r="AD1032" s="2" t="str">
        <f>VLOOKUP($A1032,MA_KH!$A:$Q,MA_KH!O$1,0)</f>
        <v>MEGA</v>
      </c>
      <c r="AE1032" s="2" t="str">
        <f>VLOOKUP($A1032,MA_KH!$A:$Q,MA_KH!P$1,0)</f>
        <v>CÔNG TY TNHH MM MEGA MARKET (VIỆT NAM)</v>
      </c>
    </row>
    <row r="1033" spans="1:31" ht="25.5" customHeight="1">
      <c r="A1033" s="54" t="s">
        <v>16289</v>
      </c>
      <c r="B1033" s="54" t="s">
        <v>296</v>
      </c>
      <c r="C1033" s="55">
        <v>46177</v>
      </c>
      <c r="D1033" s="54" t="s">
        <v>21196</v>
      </c>
      <c r="E1033" s="21">
        <v>46179</v>
      </c>
      <c r="F1033" s="54" t="s">
        <v>21197</v>
      </c>
      <c r="G1033" s="54" t="s">
        <v>21198</v>
      </c>
      <c r="H1033" s="67">
        <v>5615770</v>
      </c>
      <c r="I1033" s="57">
        <v>0</v>
      </c>
      <c r="J1033" s="67">
        <v>449262</v>
      </c>
      <c r="K1033" s="68">
        <v>6065032</v>
      </c>
      <c r="L1033" s="71" t="s">
        <v>17236</v>
      </c>
      <c r="M1033" s="6">
        <v>46213</v>
      </c>
      <c r="N1033" s="72"/>
      <c r="O1033" s="32">
        <f>IF(Table1[[#This Row],[Phân loại]]="Tồn đầu kỳ",Table1[[#This Row],[Tổng giá trị]],0)</f>
        <v>0</v>
      </c>
      <c r="P1033" s="7">
        <f>IF(Table1[[#This Row],[Số còn phải thu ĐK]]&lt;&gt;0,0,IF(Table1[[#This Row],[Phân loại]]="Bán hàng",Table1[[#This Row],[Tổng giá trị]],-Table1[[#This Row],[Tổng giá trị]]))</f>
        <v>6065032</v>
      </c>
      <c r="Q1033" s="32">
        <f>IF(M1033&lt;&gt;"",IF(O1033&lt;&gt;0,O1033,P1033),0)</f>
        <v>6065032</v>
      </c>
      <c r="R1033" s="7">
        <f>Table1[[#This Row],[Số còn phải thu ĐK]]+Table1[[#This Row],[Giá Trị HD sau CK]]-Table1[[#This Row],[Số tiền đã thu]]</f>
        <v>0</v>
      </c>
      <c r="S1033" s="6">
        <f>IF(Table1[[#This Row],[Ngày hóa đơn]]&lt;&gt;"",Table1[[#This Row],[Ngày hóa đơn]],IF(Table1[[#This Row],[Ngày hạch toán]]&lt;&gt;"",Table1[[#This Row],[Ngày hạch toán]],""))</f>
        <v>46179</v>
      </c>
      <c r="T1033" s="7"/>
      <c r="U1033" s="6">
        <f>IF(Table1[[#This Row],[Ngày tính CN]]="","",S1033+T1033)</f>
        <v>46179</v>
      </c>
      <c r="V1033" s="32">
        <f ca="1">IF(Table1[[#This Row],[Hạn thanh toán]]="","",IF((U1033-NOW())&lt;0,0,(U1033-NOW())))</f>
        <v>0</v>
      </c>
      <c r="W1033" s="32"/>
      <c r="X1033" s="32" t="str">
        <f ca="1">IF(OR(U1033="",R1033=0),"",IF((U1033-NOW())&lt;0,-(U1033-NOW()),0))</f>
        <v/>
      </c>
      <c r="Y1033" s="2" t="str">
        <f>IF(R1033=0,"Đã thanh toán",IF(X1033="","",IF(X1033&lt;=0,"Chưa đến hạn thanh toán",IF(X1033&lt;=30,"Nợ quá hạn 30 ngày",IF(X1033&lt;=60,"Nợ quá hạn từ 30 ngày đến 60 ngày",IF(X1033&lt;=90,"Nợ quá hạn từ 60 ngày đến 90 ngày",IF(X1033&lt;=120,"Nợ quá hạn từ 90 ngày đến 120 ngày","Nợ quá hạn hơn 120 ngày có khả năng mất thanh toán")))))))</f>
        <v>Đã thanh toán</v>
      </c>
      <c r="Z1033" s="42">
        <f>IF(S1033="","",S1033)</f>
        <v>46179</v>
      </c>
      <c r="AA1033" s="42">
        <f>IF(M1033="","",M1033)</f>
        <v>46213</v>
      </c>
      <c r="AD1033" s="2" t="str">
        <f>VLOOKUP($A1033,MA_KH!$A:$Q,MA_KH!O$1,0)</f>
        <v>MEGA</v>
      </c>
      <c r="AE1033" s="2" t="str">
        <f>VLOOKUP($A1033,MA_KH!$A:$Q,MA_KH!P$1,0)</f>
        <v>CÔNG TY TNHH MM MEGA MARKET (VIỆT NAM)</v>
      </c>
    </row>
    <row r="1034" spans="1:31" ht="25.5" customHeight="1">
      <c r="A1034" s="54" t="s">
        <v>7306</v>
      </c>
      <c r="B1034" s="54" t="s">
        <v>7307</v>
      </c>
      <c r="C1034" s="55">
        <v>46177</v>
      </c>
      <c r="D1034" s="54" t="s">
        <v>21190</v>
      </c>
      <c r="E1034" s="21">
        <v>46179</v>
      </c>
      <c r="F1034" s="54" t="s">
        <v>21191</v>
      </c>
      <c r="G1034" s="54" t="s">
        <v>21192</v>
      </c>
      <c r="H1034" s="67">
        <v>3057595</v>
      </c>
      <c r="I1034" s="57">
        <v>0</v>
      </c>
      <c r="J1034" s="67">
        <v>244608</v>
      </c>
      <c r="K1034" s="68">
        <v>3302203</v>
      </c>
      <c r="L1034" s="71" t="s">
        <v>17236</v>
      </c>
      <c r="N1034" s="72"/>
      <c r="O1034" s="32">
        <f>IF(Table1[[#This Row],[Phân loại]]="Tồn đầu kỳ",Table1[[#This Row],[Tổng giá trị]],0)</f>
        <v>0</v>
      </c>
      <c r="P1034" s="7">
        <f>IF(Table1[[#This Row],[Số còn phải thu ĐK]]&lt;&gt;0,0,IF(Table1[[#This Row],[Phân loại]]="Bán hàng",Table1[[#This Row],[Tổng giá trị]],-Table1[[#This Row],[Tổng giá trị]]))</f>
        <v>3302203</v>
      </c>
      <c r="Q1034" s="32">
        <f>IF(M1034&lt;&gt;"",IF(O1034&lt;&gt;0,O1034,P1034),0)</f>
        <v>0</v>
      </c>
      <c r="R1034" s="7">
        <f>Table1[[#This Row],[Số còn phải thu ĐK]]+Table1[[#This Row],[Giá Trị HD sau CK]]-Table1[[#This Row],[Số tiền đã thu]]</f>
        <v>3302203</v>
      </c>
      <c r="S1034" s="6">
        <f>IF(Table1[[#This Row],[Ngày hóa đơn]]&lt;&gt;"",Table1[[#This Row],[Ngày hóa đơn]],IF(Table1[[#This Row],[Ngày hạch toán]]&lt;&gt;"",Table1[[#This Row],[Ngày hạch toán]],""))</f>
        <v>46179</v>
      </c>
      <c r="T1034" s="7"/>
      <c r="U1034" s="6">
        <f>IF(Table1[[#This Row],[Ngày tính CN]]="","",S1034+T1034)</f>
        <v>46179</v>
      </c>
      <c r="V1034" s="32">
        <f ca="1">IF(Table1[[#This Row],[Hạn thanh toán]]="","",IF((U1034-NOW())&lt;0,0,(U1034-NOW())))</f>
        <v>0</v>
      </c>
      <c r="W1034" s="32"/>
      <c r="X1034" s="32">
        <f ca="1">IF(OR(U1034="",R1034=0),"",IF((U1034-NOW())&lt;0,-(U1034-NOW()),0))</f>
        <v>48.964616203702462</v>
      </c>
      <c r="Y1034" s="2" t="str">
        <f ca="1">IF(R1034=0,"Đã thanh toán",IF(X1034="","",IF(X1034&lt;=0,"Chưa đến hạn thanh toán",IF(X1034&lt;=30,"Nợ quá hạn 30 ngày",IF(X1034&lt;=60,"Nợ quá hạn từ 30 ngày đến 60 ngày",IF(X1034&lt;=90,"Nợ quá hạn từ 60 ngày đến 90 ngày",IF(X1034&lt;=120,"Nợ quá hạn từ 90 ngày đến 120 ngày","Nợ quá hạn hơn 120 ngày có khả năng mất thanh toán")))))))</f>
        <v>Nợ quá hạn từ 30 ngày đến 60 ngày</v>
      </c>
      <c r="Z1034" s="42">
        <f>IF(S1034="","",S1034)</f>
        <v>46179</v>
      </c>
      <c r="AA1034" s="42" t="str">
        <f>IF(M1034="","",M1034)</f>
        <v/>
      </c>
      <c r="AD1034" s="2" t="str">
        <f>VLOOKUP($A1034,MA_KH!$A:$Q,MA_KH!O$1,0)</f>
        <v>MEGA</v>
      </c>
      <c r="AE1034" s="2" t="str">
        <f>VLOOKUP($A1034,MA_KH!$A:$Q,MA_KH!P$1,0)</f>
        <v>CÔNG TY TNHH MM MEGA MARKET (VIỆT NAM)</v>
      </c>
    </row>
    <row r="1035" spans="1:31" ht="25.5" customHeight="1">
      <c r="A1035" s="54" t="s">
        <v>16295</v>
      </c>
      <c r="B1035" s="54" t="s">
        <v>198</v>
      </c>
      <c r="C1035" s="55">
        <v>46177</v>
      </c>
      <c r="D1035" s="54" t="s">
        <v>21193</v>
      </c>
      <c r="E1035" s="21">
        <v>46179</v>
      </c>
      <c r="F1035" s="54" t="s">
        <v>21194</v>
      </c>
      <c r="G1035" s="54" t="s">
        <v>21195</v>
      </c>
      <c r="H1035" s="67">
        <v>3836780</v>
      </c>
      <c r="I1035" s="57">
        <v>0</v>
      </c>
      <c r="J1035" s="67">
        <v>306942</v>
      </c>
      <c r="K1035" s="68">
        <v>4143722</v>
      </c>
      <c r="L1035" s="71" t="s">
        <v>17236</v>
      </c>
      <c r="N1035" s="72"/>
      <c r="O1035" s="32">
        <f>IF(Table1[[#This Row],[Phân loại]]="Tồn đầu kỳ",Table1[[#This Row],[Tổng giá trị]],0)</f>
        <v>0</v>
      </c>
      <c r="P1035" s="7">
        <f>IF(Table1[[#This Row],[Số còn phải thu ĐK]]&lt;&gt;0,0,IF(Table1[[#This Row],[Phân loại]]="Bán hàng",Table1[[#This Row],[Tổng giá trị]],-Table1[[#This Row],[Tổng giá trị]]))</f>
        <v>4143722</v>
      </c>
      <c r="Q1035" s="32">
        <f>IF(M1035&lt;&gt;"",IF(O1035&lt;&gt;0,O1035,P1035),0)</f>
        <v>0</v>
      </c>
      <c r="R1035" s="7">
        <f>Table1[[#This Row],[Số còn phải thu ĐK]]+Table1[[#This Row],[Giá Trị HD sau CK]]-Table1[[#This Row],[Số tiền đã thu]]</f>
        <v>4143722</v>
      </c>
      <c r="S1035" s="6">
        <f>IF(Table1[[#This Row],[Ngày hóa đơn]]&lt;&gt;"",Table1[[#This Row],[Ngày hóa đơn]],IF(Table1[[#This Row],[Ngày hạch toán]]&lt;&gt;"",Table1[[#This Row],[Ngày hạch toán]],""))</f>
        <v>46179</v>
      </c>
      <c r="T1035" s="7"/>
      <c r="U1035" s="6">
        <f>IF(Table1[[#This Row],[Ngày tính CN]]="","",S1035+T1035)</f>
        <v>46179</v>
      </c>
      <c r="V1035" s="32">
        <f ca="1">IF(Table1[[#This Row],[Hạn thanh toán]]="","",IF((U1035-NOW())&lt;0,0,(U1035-NOW())))</f>
        <v>0</v>
      </c>
      <c r="W1035" s="32"/>
      <c r="X1035" s="32">
        <f ca="1">IF(OR(U1035="",R1035=0),"",IF((U1035-NOW())&lt;0,-(U1035-NOW()),0))</f>
        <v>48.964616203702462</v>
      </c>
      <c r="Y1035" s="2" t="str">
        <f ca="1">IF(R1035=0,"Đã thanh toán",IF(X1035="","",IF(X1035&lt;=0,"Chưa đến hạn thanh toán",IF(X1035&lt;=30,"Nợ quá hạn 30 ngày",IF(X1035&lt;=60,"Nợ quá hạn từ 30 ngày đến 60 ngày",IF(X1035&lt;=90,"Nợ quá hạn từ 60 ngày đến 90 ngày",IF(X1035&lt;=120,"Nợ quá hạn từ 90 ngày đến 120 ngày","Nợ quá hạn hơn 120 ngày có khả năng mất thanh toán")))))))</f>
        <v>Nợ quá hạn từ 30 ngày đến 60 ngày</v>
      </c>
      <c r="Z1035" s="42">
        <f>IF(S1035="","",S1035)</f>
        <v>46179</v>
      </c>
      <c r="AA1035" s="42" t="str">
        <f>IF(M1035="","",M1035)</f>
        <v/>
      </c>
      <c r="AD1035" s="2" t="str">
        <f>VLOOKUP($A1035,MA_KH!$A:$Q,MA_KH!O$1,0)</f>
        <v>MEGA</v>
      </c>
      <c r="AE1035" s="2" t="str">
        <f>VLOOKUP($A1035,MA_KH!$A:$Q,MA_KH!P$1,0)</f>
        <v>CÔNG TY TNHH MM MEGA MARKET (VIỆT NAM)</v>
      </c>
    </row>
    <row r="1036" spans="1:31" ht="25.5" customHeight="1">
      <c r="A1036" s="54" t="s">
        <v>16296</v>
      </c>
      <c r="B1036" s="54" t="s">
        <v>7244</v>
      </c>
      <c r="C1036" s="55">
        <v>46177</v>
      </c>
      <c r="D1036" s="54" t="s">
        <v>21211</v>
      </c>
      <c r="E1036" s="21">
        <v>46179</v>
      </c>
      <c r="F1036" s="54" t="s">
        <v>21212</v>
      </c>
      <c r="G1036" s="54" t="s">
        <v>21213</v>
      </c>
      <c r="H1036" s="67">
        <v>13423680</v>
      </c>
      <c r="I1036" s="57">
        <v>0</v>
      </c>
      <c r="J1036" s="67">
        <v>1073894</v>
      </c>
      <c r="K1036" s="68">
        <v>14497574</v>
      </c>
      <c r="L1036" s="71" t="s">
        <v>17236</v>
      </c>
      <c r="M1036" s="6">
        <v>46213</v>
      </c>
      <c r="N1036" s="72"/>
      <c r="O1036" s="32">
        <f>IF(Table1[[#This Row],[Phân loại]]="Tồn đầu kỳ",Table1[[#This Row],[Tổng giá trị]],0)</f>
        <v>0</v>
      </c>
      <c r="P1036" s="7">
        <f>IF(Table1[[#This Row],[Số còn phải thu ĐK]]&lt;&gt;0,0,IF(Table1[[#This Row],[Phân loại]]="Bán hàng",Table1[[#This Row],[Tổng giá trị]],-Table1[[#This Row],[Tổng giá trị]]))</f>
        <v>14497574</v>
      </c>
      <c r="Q1036" s="32">
        <f>IF(M1036&lt;&gt;"",IF(O1036&lt;&gt;0,O1036,P1036),0)</f>
        <v>14497574</v>
      </c>
      <c r="R1036" s="7">
        <f>Table1[[#This Row],[Số còn phải thu ĐK]]+Table1[[#This Row],[Giá Trị HD sau CK]]-Table1[[#This Row],[Số tiền đã thu]]</f>
        <v>0</v>
      </c>
      <c r="S1036" s="6">
        <f>IF(Table1[[#This Row],[Ngày hóa đơn]]&lt;&gt;"",Table1[[#This Row],[Ngày hóa đơn]],IF(Table1[[#This Row],[Ngày hạch toán]]&lt;&gt;"",Table1[[#This Row],[Ngày hạch toán]],""))</f>
        <v>46179</v>
      </c>
      <c r="T1036" s="7"/>
      <c r="U1036" s="6">
        <f>IF(Table1[[#This Row],[Ngày tính CN]]="","",S1036+T1036)</f>
        <v>46179</v>
      </c>
      <c r="V1036" s="32">
        <f ca="1">IF(Table1[[#This Row],[Hạn thanh toán]]="","",IF((U1036-NOW())&lt;0,0,(U1036-NOW())))</f>
        <v>0</v>
      </c>
      <c r="W1036" s="32"/>
      <c r="X1036" s="32" t="str">
        <f ca="1">IF(OR(U1036="",R1036=0),"",IF((U1036-NOW())&lt;0,-(U1036-NOW()),0))</f>
        <v/>
      </c>
      <c r="Y1036" s="2" t="str">
        <f>IF(R1036=0,"Đã thanh toán",IF(X1036="","",IF(X1036&lt;=0,"Chưa đến hạn thanh toán",IF(X1036&lt;=30,"Nợ quá hạn 30 ngày",IF(X1036&lt;=60,"Nợ quá hạn từ 30 ngày đến 60 ngày",IF(X1036&lt;=90,"Nợ quá hạn từ 60 ngày đến 90 ngày",IF(X1036&lt;=120,"Nợ quá hạn từ 90 ngày đến 120 ngày","Nợ quá hạn hơn 120 ngày có khả năng mất thanh toán")))))))</f>
        <v>Đã thanh toán</v>
      </c>
      <c r="Z1036" s="42">
        <f>IF(S1036="","",S1036)</f>
        <v>46179</v>
      </c>
      <c r="AA1036" s="42">
        <f>IF(M1036="","",M1036)</f>
        <v>46213</v>
      </c>
      <c r="AD1036" s="2" t="str">
        <f>VLOOKUP($A1036,MA_KH!$A:$Q,MA_KH!O$1,0)</f>
        <v>MEGA</v>
      </c>
      <c r="AE1036" s="2" t="str">
        <f>VLOOKUP($A1036,MA_KH!$A:$Q,MA_KH!P$1,0)</f>
        <v>CÔNG TY TNHH MM MEGA MARKET (VIỆT NAM)</v>
      </c>
    </row>
    <row r="1037" spans="1:31" ht="25.5" customHeight="1">
      <c r="A1037" s="58" t="s">
        <v>16308</v>
      </c>
      <c r="B1037" s="58" t="s">
        <v>194</v>
      </c>
      <c r="C1037" s="59">
        <v>46177</v>
      </c>
      <c r="D1037" s="58" t="s">
        <v>21187</v>
      </c>
      <c r="E1037" s="21">
        <v>46179</v>
      </c>
      <c r="F1037" s="58" t="s">
        <v>21188</v>
      </c>
      <c r="G1037" s="58" t="s">
        <v>21189</v>
      </c>
      <c r="H1037" s="69">
        <v>1615480</v>
      </c>
      <c r="I1037" s="61">
        <v>0</v>
      </c>
      <c r="J1037" s="69">
        <v>129238</v>
      </c>
      <c r="K1037" s="70">
        <v>1744718</v>
      </c>
      <c r="L1037" s="71" t="s">
        <v>17236</v>
      </c>
      <c r="M1037" s="6">
        <v>46213</v>
      </c>
      <c r="N1037" s="72"/>
      <c r="O1037" s="32">
        <f>IF(Table1[[#This Row],[Phân loại]]="Tồn đầu kỳ",Table1[[#This Row],[Tổng giá trị]],0)</f>
        <v>0</v>
      </c>
      <c r="P1037" s="7">
        <f>IF(Table1[[#This Row],[Số còn phải thu ĐK]]&lt;&gt;0,0,IF(Table1[[#This Row],[Phân loại]]="Bán hàng",Table1[[#This Row],[Tổng giá trị]],-Table1[[#This Row],[Tổng giá trị]]))</f>
        <v>1744718</v>
      </c>
      <c r="Q1037" s="32">
        <f>IF(M1037&lt;&gt;"",IF(O1037&lt;&gt;0,O1037,P1037),0)</f>
        <v>1744718</v>
      </c>
      <c r="R1037" s="7">
        <f>Table1[[#This Row],[Số còn phải thu ĐK]]+Table1[[#This Row],[Giá Trị HD sau CK]]-Table1[[#This Row],[Số tiền đã thu]]</f>
        <v>0</v>
      </c>
      <c r="S1037" s="6">
        <f>IF(Table1[[#This Row],[Ngày hóa đơn]]&lt;&gt;"",Table1[[#This Row],[Ngày hóa đơn]],IF(Table1[[#This Row],[Ngày hạch toán]]&lt;&gt;"",Table1[[#This Row],[Ngày hạch toán]],""))</f>
        <v>46179</v>
      </c>
      <c r="T1037" s="7"/>
      <c r="U1037" s="6">
        <f>IF(Table1[[#This Row],[Ngày tính CN]]="","",S1037+T1037)</f>
        <v>46179</v>
      </c>
      <c r="V1037" s="32">
        <f ca="1">IF(Table1[[#This Row],[Hạn thanh toán]]="","",IF((U1037-NOW())&lt;0,0,(U1037-NOW())))</f>
        <v>0</v>
      </c>
      <c r="W1037" s="32"/>
      <c r="X1037" s="32" t="str">
        <f ca="1">IF(OR(U1037="",R1037=0),"",IF((U1037-NOW())&lt;0,-(U1037-NOW()),0))</f>
        <v/>
      </c>
      <c r="Y1037" s="2" t="str">
        <f>IF(R1037=0,"Đã thanh toán",IF(X1037="","",IF(X1037&lt;=0,"Chưa đến hạn thanh toán",IF(X1037&lt;=30,"Nợ quá hạn 30 ngày",IF(X1037&lt;=60,"Nợ quá hạn từ 30 ngày đến 60 ngày",IF(X1037&lt;=90,"Nợ quá hạn từ 60 ngày đến 90 ngày",IF(X1037&lt;=120,"Nợ quá hạn từ 90 ngày đến 120 ngày","Nợ quá hạn hơn 120 ngày có khả năng mất thanh toán")))))))</f>
        <v>Đã thanh toán</v>
      </c>
      <c r="Z1037" s="42">
        <f>IF(S1037="","",S1037)</f>
        <v>46179</v>
      </c>
      <c r="AA1037" s="42">
        <f>IF(M1037="","",M1037)</f>
        <v>46213</v>
      </c>
      <c r="AD1037" s="2" t="str">
        <f>VLOOKUP($A1037,MA_KH!$A:$Q,MA_KH!O$1,0)</f>
        <v>MEGA</v>
      </c>
      <c r="AE1037" s="2" t="str">
        <f>VLOOKUP($A1037,MA_KH!$A:$Q,MA_KH!P$1,0)</f>
        <v>CÔNG TY TNHH MM MEGA MARKET (VIỆT NAM)</v>
      </c>
    </row>
    <row r="1038" spans="1:31" ht="25.5" customHeight="1">
      <c r="A1038" s="54" t="s">
        <v>16308</v>
      </c>
      <c r="B1038" s="54" t="s">
        <v>194</v>
      </c>
      <c r="C1038" s="55">
        <v>46177</v>
      </c>
      <c r="D1038" s="54" t="s">
        <v>21208</v>
      </c>
      <c r="E1038" s="21">
        <v>46179</v>
      </c>
      <c r="F1038" s="54" t="s">
        <v>21209</v>
      </c>
      <c r="G1038" s="54" t="s">
        <v>21210</v>
      </c>
      <c r="H1038" s="67">
        <v>1840000</v>
      </c>
      <c r="I1038" s="57">
        <v>0</v>
      </c>
      <c r="J1038" s="67">
        <v>147200</v>
      </c>
      <c r="K1038" s="68">
        <v>1987200</v>
      </c>
      <c r="L1038" s="71" t="s">
        <v>17236</v>
      </c>
      <c r="M1038" s="6">
        <v>46213</v>
      </c>
      <c r="N1038" s="72"/>
      <c r="O1038" s="32">
        <f>IF(Table1[[#This Row],[Phân loại]]="Tồn đầu kỳ",Table1[[#This Row],[Tổng giá trị]],0)</f>
        <v>0</v>
      </c>
      <c r="P1038" s="7">
        <f>IF(Table1[[#This Row],[Số còn phải thu ĐK]]&lt;&gt;0,0,IF(Table1[[#This Row],[Phân loại]]="Bán hàng",Table1[[#This Row],[Tổng giá trị]],-Table1[[#This Row],[Tổng giá trị]]))</f>
        <v>1987200</v>
      </c>
      <c r="Q1038" s="32">
        <f>IF(M1038&lt;&gt;"",IF(O1038&lt;&gt;0,O1038,P1038),0)</f>
        <v>1987200</v>
      </c>
      <c r="R1038" s="7">
        <f>Table1[[#This Row],[Số còn phải thu ĐK]]+Table1[[#This Row],[Giá Trị HD sau CK]]-Table1[[#This Row],[Số tiền đã thu]]</f>
        <v>0</v>
      </c>
      <c r="S1038" s="6">
        <f>IF(Table1[[#This Row],[Ngày hóa đơn]]&lt;&gt;"",Table1[[#This Row],[Ngày hóa đơn]],IF(Table1[[#This Row],[Ngày hạch toán]]&lt;&gt;"",Table1[[#This Row],[Ngày hạch toán]],""))</f>
        <v>46179</v>
      </c>
      <c r="T1038" s="7"/>
      <c r="U1038" s="6">
        <f>IF(Table1[[#This Row],[Ngày tính CN]]="","",S1038+T1038)</f>
        <v>46179</v>
      </c>
      <c r="V1038" s="32">
        <f ca="1">IF(Table1[[#This Row],[Hạn thanh toán]]="","",IF((U1038-NOW())&lt;0,0,(U1038-NOW())))</f>
        <v>0</v>
      </c>
      <c r="W1038" s="32"/>
      <c r="X1038" s="32" t="str">
        <f ca="1">IF(OR(U1038="",R1038=0),"",IF((U1038-NOW())&lt;0,-(U1038-NOW()),0))</f>
        <v/>
      </c>
      <c r="Y1038" s="2" t="str">
        <f>IF(R1038=0,"Đã thanh toán",IF(X1038="","",IF(X1038&lt;=0,"Chưa đến hạn thanh toán",IF(X1038&lt;=30,"Nợ quá hạn 30 ngày",IF(X1038&lt;=60,"Nợ quá hạn từ 30 ngày đến 60 ngày",IF(X1038&lt;=90,"Nợ quá hạn từ 60 ngày đến 90 ngày",IF(X1038&lt;=120,"Nợ quá hạn từ 90 ngày đến 120 ngày","Nợ quá hạn hơn 120 ngày có khả năng mất thanh toán")))))))</f>
        <v>Đã thanh toán</v>
      </c>
      <c r="Z1038" s="42">
        <f>IF(S1038="","",S1038)</f>
        <v>46179</v>
      </c>
      <c r="AA1038" s="42">
        <f>IF(M1038="","",M1038)</f>
        <v>46213</v>
      </c>
      <c r="AD1038" s="2" t="str">
        <f>VLOOKUP($A1038,MA_KH!$A:$Q,MA_KH!O$1,0)</f>
        <v>MEGA</v>
      </c>
      <c r="AE1038" s="2" t="str">
        <f>VLOOKUP($A1038,MA_KH!$A:$Q,MA_KH!P$1,0)</f>
        <v>CÔNG TY TNHH MM MEGA MARKET (VIỆT NAM)</v>
      </c>
    </row>
    <row r="1039" spans="1:31" ht="25.5" customHeight="1">
      <c r="A1039" s="54" t="s">
        <v>16310</v>
      </c>
      <c r="B1039" s="54" t="s">
        <v>196</v>
      </c>
      <c r="C1039" s="55">
        <v>46177</v>
      </c>
      <c r="D1039" s="54" t="s">
        <v>21205</v>
      </c>
      <c r="E1039" s="21">
        <v>46179</v>
      </c>
      <c r="F1039" s="54" t="s">
        <v>21206</v>
      </c>
      <c r="G1039" s="54" t="s">
        <v>21207</v>
      </c>
      <c r="H1039" s="67">
        <v>2221300</v>
      </c>
      <c r="I1039" s="57">
        <v>0</v>
      </c>
      <c r="J1039" s="67">
        <v>177704</v>
      </c>
      <c r="K1039" s="68">
        <v>2399004</v>
      </c>
      <c r="L1039" s="71" t="s">
        <v>17236</v>
      </c>
      <c r="N1039" s="72"/>
      <c r="O1039" s="32">
        <f>IF(Table1[[#This Row],[Phân loại]]="Tồn đầu kỳ",Table1[[#This Row],[Tổng giá trị]],0)</f>
        <v>0</v>
      </c>
      <c r="P1039" s="7">
        <f>IF(Table1[[#This Row],[Số còn phải thu ĐK]]&lt;&gt;0,0,IF(Table1[[#This Row],[Phân loại]]="Bán hàng",Table1[[#This Row],[Tổng giá trị]],-Table1[[#This Row],[Tổng giá trị]]))</f>
        <v>2399004</v>
      </c>
      <c r="Q1039" s="32">
        <f>IF(M1039&lt;&gt;"",IF(O1039&lt;&gt;0,O1039,P1039),0)</f>
        <v>0</v>
      </c>
      <c r="R1039" s="7">
        <f>Table1[[#This Row],[Số còn phải thu ĐK]]+Table1[[#This Row],[Giá Trị HD sau CK]]-Table1[[#This Row],[Số tiền đã thu]]</f>
        <v>2399004</v>
      </c>
      <c r="S1039" s="6">
        <f>IF(Table1[[#This Row],[Ngày hóa đơn]]&lt;&gt;"",Table1[[#This Row],[Ngày hóa đơn]],IF(Table1[[#This Row],[Ngày hạch toán]]&lt;&gt;"",Table1[[#This Row],[Ngày hạch toán]],""))</f>
        <v>46179</v>
      </c>
      <c r="T1039" s="7"/>
      <c r="U1039" s="6">
        <f>IF(Table1[[#This Row],[Ngày tính CN]]="","",S1039+T1039)</f>
        <v>46179</v>
      </c>
      <c r="V1039" s="32">
        <f ca="1">IF(Table1[[#This Row],[Hạn thanh toán]]="","",IF((U1039-NOW())&lt;0,0,(U1039-NOW())))</f>
        <v>0</v>
      </c>
      <c r="W1039" s="32"/>
      <c r="X1039" s="32">
        <f ca="1">IF(OR(U1039="",R1039=0),"",IF((U1039-NOW())&lt;0,-(U1039-NOW()),0))</f>
        <v>48.964616203702462</v>
      </c>
      <c r="Y1039" s="2" t="str">
        <f ca="1">IF(R1039=0,"Đã thanh toán",IF(X1039="","",IF(X1039&lt;=0,"Chưa đến hạn thanh toán",IF(X1039&lt;=30,"Nợ quá hạn 30 ngày",IF(X1039&lt;=60,"Nợ quá hạn từ 30 ngày đến 60 ngày",IF(X1039&lt;=90,"Nợ quá hạn từ 60 ngày đến 90 ngày",IF(X1039&lt;=120,"Nợ quá hạn từ 90 ngày đến 120 ngày","Nợ quá hạn hơn 120 ngày có khả năng mất thanh toán")))))))</f>
        <v>Nợ quá hạn từ 30 ngày đến 60 ngày</v>
      </c>
      <c r="Z1039" s="42">
        <f>IF(S1039="","",S1039)</f>
        <v>46179</v>
      </c>
      <c r="AA1039" s="42" t="str">
        <f>IF(M1039="","",M1039)</f>
        <v/>
      </c>
      <c r="AD1039" s="2" t="str">
        <f>VLOOKUP($A1039,MA_KH!$A:$Q,MA_KH!O$1,0)</f>
        <v>MEGA</v>
      </c>
      <c r="AE1039" s="2" t="str">
        <f>VLOOKUP($A1039,MA_KH!$A:$Q,MA_KH!P$1,0)</f>
        <v>CÔNG TY TNHH MM MEGA MARKET (VIỆT NAM)</v>
      </c>
    </row>
    <row r="1040" spans="1:31" ht="25.5" customHeight="1">
      <c r="A1040" s="54" t="s">
        <v>16310</v>
      </c>
      <c r="B1040" s="54" t="s">
        <v>196</v>
      </c>
      <c r="C1040" s="55">
        <v>46177</v>
      </c>
      <c r="D1040" s="54" t="s">
        <v>21199</v>
      </c>
      <c r="E1040" s="21">
        <v>46179</v>
      </c>
      <c r="F1040" s="54" t="s">
        <v>21200</v>
      </c>
      <c r="G1040" s="54" t="s">
        <v>21201</v>
      </c>
      <c r="H1040" s="67">
        <v>2167490</v>
      </c>
      <c r="I1040" s="57">
        <v>0</v>
      </c>
      <c r="J1040" s="67">
        <v>173399</v>
      </c>
      <c r="K1040" s="68">
        <v>2340889</v>
      </c>
      <c r="L1040" s="71" t="s">
        <v>17236</v>
      </c>
      <c r="N1040" s="72"/>
      <c r="O1040" s="32">
        <f>IF(Table1[[#This Row],[Phân loại]]="Tồn đầu kỳ",Table1[[#This Row],[Tổng giá trị]],0)</f>
        <v>0</v>
      </c>
      <c r="P1040" s="7">
        <f>IF(Table1[[#This Row],[Số còn phải thu ĐK]]&lt;&gt;0,0,IF(Table1[[#This Row],[Phân loại]]="Bán hàng",Table1[[#This Row],[Tổng giá trị]],-Table1[[#This Row],[Tổng giá trị]]))</f>
        <v>2340889</v>
      </c>
      <c r="Q1040" s="32">
        <f>IF(M1040&lt;&gt;"",IF(O1040&lt;&gt;0,O1040,P1040),0)</f>
        <v>0</v>
      </c>
      <c r="R1040" s="7">
        <f>Table1[[#This Row],[Số còn phải thu ĐK]]+Table1[[#This Row],[Giá Trị HD sau CK]]-Table1[[#This Row],[Số tiền đã thu]]</f>
        <v>2340889</v>
      </c>
      <c r="S1040" s="6">
        <f>IF(Table1[[#This Row],[Ngày hóa đơn]]&lt;&gt;"",Table1[[#This Row],[Ngày hóa đơn]],IF(Table1[[#This Row],[Ngày hạch toán]]&lt;&gt;"",Table1[[#This Row],[Ngày hạch toán]],""))</f>
        <v>46179</v>
      </c>
      <c r="T1040" s="7"/>
      <c r="U1040" s="6">
        <f>IF(Table1[[#This Row],[Ngày tính CN]]="","",S1040+T1040)</f>
        <v>46179</v>
      </c>
      <c r="V1040" s="32">
        <f ca="1">IF(Table1[[#This Row],[Hạn thanh toán]]="","",IF((U1040-NOW())&lt;0,0,(U1040-NOW())))</f>
        <v>0</v>
      </c>
      <c r="W1040" s="32"/>
      <c r="X1040" s="32">
        <f ca="1">IF(OR(U1040="",R1040=0),"",IF((U1040-NOW())&lt;0,-(U1040-NOW()),0))</f>
        <v>48.964616203702462</v>
      </c>
      <c r="Y1040" s="2" t="str">
        <f ca="1">IF(R1040=0,"Đã thanh toán",IF(X1040="","",IF(X1040&lt;=0,"Chưa đến hạn thanh toán",IF(X1040&lt;=30,"Nợ quá hạn 30 ngày",IF(X1040&lt;=60,"Nợ quá hạn từ 30 ngày đến 60 ngày",IF(X1040&lt;=90,"Nợ quá hạn từ 60 ngày đến 90 ngày",IF(X1040&lt;=120,"Nợ quá hạn từ 90 ngày đến 120 ngày","Nợ quá hạn hơn 120 ngày có khả năng mất thanh toán")))))))</f>
        <v>Nợ quá hạn từ 30 ngày đến 60 ngày</v>
      </c>
      <c r="Z1040" s="42">
        <f>IF(S1040="","",S1040)</f>
        <v>46179</v>
      </c>
      <c r="AA1040" s="42" t="str">
        <f>IF(M1040="","",M1040)</f>
        <v/>
      </c>
      <c r="AD1040" s="2" t="str">
        <f>VLOOKUP($A1040,MA_KH!$A:$Q,MA_KH!O$1,0)</f>
        <v>MEGA</v>
      </c>
      <c r="AE1040" s="2" t="str">
        <f>VLOOKUP($A1040,MA_KH!$A:$Q,MA_KH!P$1,0)</f>
        <v>CÔNG TY TNHH MM MEGA MARKET (VIỆT NAM)</v>
      </c>
    </row>
    <row r="1041" spans="1:31" ht="25.5" customHeight="1">
      <c r="A1041" s="54" t="s">
        <v>16299</v>
      </c>
      <c r="B1041" s="54" t="s">
        <v>190</v>
      </c>
      <c r="C1041" s="55">
        <v>46178</v>
      </c>
      <c r="D1041" s="54" t="s">
        <v>21084</v>
      </c>
      <c r="E1041" s="134">
        <v>46178</v>
      </c>
      <c r="F1041" s="84" t="s">
        <v>20972</v>
      </c>
      <c r="G1041" s="54" t="s">
        <v>18473</v>
      </c>
      <c r="H1041" s="67">
        <v>2273786</v>
      </c>
      <c r="I1041" s="57">
        <v>0</v>
      </c>
      <c r="J1041" s="67">
        <v>181903</v>
      </c>
      <c r="K1041" s="68">
        <v>2455689</v>
      </c>
      <c r="L1041" s="71" t="s">
        <v>17238</v>
      </c>
      <c r="M1041" s="6">
        <v>46183</v>
      </c>
      <c r="N1041" s="72"/>
      <c r="O1041" s="32">
        <f>IF(Table1[[#This Row],[Phân loại]]="Tồn đầu kỳ",Table1[[#This Row],[Tổng giá trị]],0)</f>
        <v>0</v>
      </c>
      <c r="P1041" s="7">
        <f>IF(Table1[[#This Row],[Số còn phải thu ĐK]]&lt;&gt;0,0,IF(Table1[[#This Row],[Phân loại]]="Bán hàng",Table1[[#This Row],[Tổng giá trị]],-Table1[[#This Row],[Tổng giá trị]]))</f>
        <v>-2455689</v>
      </c>
      <c r="Q1041" s="32">
        <f>IF(M1041&lt;&gt;"",IF(O1041&lt;&gt;0,O1041,P1041),0)</f>
        <v>-2455689</v>
      </c>
      <c r="R1041" s="7">
        <f>Table1[[#This Row],[Số còn phải thu ĐK]]+Table1[[#This Row],[Giá Trị HD sau CK]]-Table1[[#This Row],[Số tiền đã thu]]</f>
        <v>0</v>
      </c>
      <c r="S1041" s="6">
        <f>IF(Table1[[#This Row],[Ngày hóa đơn]]&lt;&gt;"",Table1[[#This Row],[Ngày hóa đơn]],IF(Table1[[#This Row],[Ngày hạch toán]]&lt;&gt;"",Table1[[#This Row],[Ngày hạch toán]],""))</f>
        <v>46178</v>
      </c>
      <c r="T1041" s="7"/>
      <c r="U1041" s="6">
        <f>IF(Table1[[#This Row],[Ngày tính CN]]="","",S1041+T1041)</f>
        <v>46178</v>
      </c>
      <c r="V1041" s="32">
        <f ca="1">IF(Table1[[#This Row],[Hạn thanh toán]]="","",IF((U1041-NOW())&lt;0,0,(U1041-NOW())))</f>
        <v>0</v>
      </c>
      <c r="W1041" s="32"/>
      <c r="X1041" s="32" t="str">
        <f ca="1">IF(OR(U1041="",R1041=0),"",IF((U1041-NOW())&lt;0,-(U1041-NOW()),0))</f>
        <v/>
      </c>
      <c r="Y1041" s="2" t="str">
        <f>IF(R1041=0,"Đã thanh toán",IF(X1041="","",IF(X1041&lt;=0,"Chưa đến hạn thanh toán",IF(X1041&lt;=30,"Nợ quá hạn 30 ngày",IF(X1041&lt;=60,"Nợ quá hạn từ 30 ngày đến 60 ngày",IF(X1041&lt;=90,"Nợ quá hạn từ 60 ngày đến 90 ngày",IF(X1041&lt;=120,"Nợ quá hạn từ 90 ngày đến 120 ngày","Nợ quá hạn hơn 120 ngày có khả năng mất thanh toán")))))))</f>
        <v>Đã thanh toán</v>
      </c>
      <c r="Z1041" s="42">
        <f>IF(S1041="","",S1041)</f>
        <v>46178</v>
      </c>
      <c r="AA1041" s="42">
        <f>IF(M1041="","",M1041)</f>
        <v>46183</v>
      </c>
      <c r="AD1041" s="2" t="str">
        <f>VLOOKUP($A1041,MA_KH!$A:$Q,MA_KH!O$1,0)</f>
        <v>MEGA</v>
      </c>
      <c r="AE1041" s="2" t="str">
        <f>VLOOKUP($A1041,MA_KH!$A:$Q,MA_KH!P$1,0)</f>
        <v>CÔNG TY TNHH MM MEGA MARKET (VIỆT NAM)</v>
      </c>
    </row>
    <row r="1042" spans="1:31" ht="25.5" customHeight="1">
      <c r="A1042" s="54" t="s">
        <v>16299</v>
      </c>
      <c r="B1042" s="54" t="s">
        <v>190</v>
      </c>
      <c r="C1042" s="55">
        <v>46178</v>
      </c>
      <c r="D1042" s="54" t="s">
        <v>21085</v>
      </c>
      <c r="E1042" s="134">
        <v>46178</v>
      </c>
      <c r="F1042" s="84" t="s">
        <v>21104</v>
      </c>
      <c r="G1042" s="54" t="s">
        <v>18473</v>
      </c>
      <c r="H1042" s="67">
        <v>2632165</v>
      </c>
      <c r="I1042" s="57">
        <v>0</v>
      </c>
      <c r="J1042" s="67">
        <v>210574</v>
      </c>
      <c r="K1042" s="68">
        <v>2842739</v>
      </c>
      <c r="L1042" s="71" t="s">
        <v>17238</v>
      </c>
      <c r="M1042" s="6">
        <v>46183</v>
      </c>
      <c r="N1042" s="72"/>
      <c r="O1042" s="32">
        <f>IF(Table1[[#This Row],[Phân loại]]="Tồn đầu kỳ",Table1[[#This Row],[Tổng giá trị]],0)</f>
        <v>0</v>
      </c>
      <c r="P1042" s="7">
        <f>IF(Table1[[#This Row],[Số còn phải thu ĐK]]&lt;&gt;0,0,IF(Table1[[#This Row],[Phân loại]]="Bán hàng",Table1[[#This Row],[Tổng giá trị]],-Table1[[#This Row],[Tổng giá trị]]))</f>
        <v>-2842739</v>
      </c>
      <c r="Q1042" s="32">
        <f>IF(M1042&lt;&gt;"",IF(O1042&lt;&gt;0,O1042,P1042),0)</f>
        <v>-2842739</v>
      </c>
      <c r="R1042" s="7">
        <f>Table1[[#This Row],[Số còn phải thu ĐK]]+Table1[[#This Row],[Giá Trị HD sau CK]]-Table1[[#This Row],[Số tiền đã thu]]</f>
        <v>0</v>
      </c>
      <c r="S1042" s="6">
        <f>IF(Table1[[#This Row],[Ngày hóa đơn]]&lt;&gt;"",Table1[[#This Row],[Ngày hóa đơn]],IF(Table1[[#This Row],[Ngày hạch toán]]&lt;&gt;"",Table1[[#This Row],[Ngày hạch toán]],""))</f>
        <v>46178</v>
      </c>
      <c r="T1042" s="7"/>
      <c r="U1042" s="6">
        <f>IF(Table1[[#This Row],[Ngày tính CN]]="","",S1042+T1042)</f>
        <v>46178</v>
      </c>
      <c r="V1042" s="32">
        <f ca="1">IF(Table1[[#This Row],[Hạn thanh toán]]="","",IF((U1042-NOW())&lt;0,0,(U1042-NOW())))</f>
        <v>0</v>
      </c>
      <c r="W1042" s="32"/>
      <c r="X1042" s="32" t="str">
        <f ca="1">IF(OR(U1042="",R1042=0),"",IF((U1042-NOW())&lt;0,-(U1042-NOW()),0))</f>
        <v/>
      </c>
      <c r="Y1042" s="2" t="str">
        <f>IF(R1042=0,"Đã thanh toán",IF(X1042="","",IF(X1042&lt;=0,"Chưa đến hạn thanh toán",IF(X1042&lt;=30,"Nợ quá hạn 30 ngày",IF(X1042&lt;=60,"Nợ quá hạn từ 30 ngày đến 60 ngày",IF(X1042&lt;=90,"Nợ quá hạn từ 60 ngày đến 90 ngày",IF(X1042&lt;=120,"Nợ quá hạn từ 90 ngày đến 120 ngày","Nợ quá hạn hơn 120 ngày có khả năng mất thanh toán")))))))</f>
        <v>Đã thanh toán</v>
      </c>
      <c r="Z1042" s="42">
        <f>IF(S1042="","",S1042)</f>
        <v>46178</v>
      </c>
      <c r="AA1042" s="42">
        <f>IF(M1042="","",M1042)</f>
        <v>46183</v>
      </c>
      <c r="AD1042" s="2" t="str">
        <f>VLOOKUP($A1042,MA_KH!$A:$Q,MA_KH!O$1,0)</f>
        <v>MEGA</v>
      </c>
      <c r="AE1042" s="2" t="str">
        <f>VLOOKUP($A1042,MA_KH!$A:$Q,MA_KH!P$1,0)</f>
        <v>CÔNG TY TNHH MM MEGA MARKET (VIỆT NAM)</v>
      </c>
    </row>
    <row r="1043" spans="1:31" ht="25.5" customHeight="1">
      <c r="A1043" s="58" t="s">
        <v>16303</v>
      </c>
      <c r="B1043" s="58" t="s">
        <v>102</v>
      </c>
      <c r="C1043" s="59">
        <v>46178</v>
      </c>
      <c r="D1043" s="58" t="s">
        <v>21086</v>
      </c>
      <c r="E1043" s="134">
        <v>46178</v>
      </c>
      <c r="F1043" s="101" t="s">
        <v>20956</v>
      </c>
      <c r="G1043" s="58" t="s">
        <v>21087</v>
      </c>
      <c r="H1043" s="69">
        <v>212500</v>
      </c>
      <c r="I1043" s="61">
        <v>0</v>
      </c>
      <c r="J1043" s="69">
        <v>17000</v>
      </c>
      <c r="K1043" s="70">
        <v>229500</v>
      </c>
      <c r="L1043" s="71" t="s">
        <v>17238</v>
      </c>
      <c r="M1043" s="6">
        <v>46183</v>
      </c>
      <c r="N1043" s="72"/>
      <c r="O1043" s="32">
        <f>IF(Table1[[#This Row],[Phân loại]]="Tồn đầu kỳ",Table1[[#This Row],[Tổng giá trị]],0)</f>
        <v>0</v>
      </c>
      <c r="P1043" s="7">
        <f>IF(Table1[[#This Row],[Số còn phải thu ĐK]]&lt;&gt;0,0,IF(Table1[[#This Row],[Phân loại]]="Bán hàng",Table1[[#This Row],[Tổng giá trị]],-Table1[[#This Row],[Tổng giá trị]]))</f>
        <v>-229500</v>
      </c>
      <c r="Q1043" s="32">
        <f>IF(M1043&lt;&gt;"",IF(O1043&lt;&gt;0,O1043,P1043),0)</f>
        <v>-229500</v>
      </c>
      <c r="R1043" s="7">
        <f>Table1[[#This Row],[Số còn phải thu ĐK]]+Table1[[#This Row],[Giá Trị HD sau CK]]-Table1[[#This Row],[Số tiền đã thu]]</f>
        <v>0</v>
      </c>
      <c r="S1043" s="6">
        <f>IF(Table1[[#This Row],[Ngày hóa đơn]]&lt;&gt;"",Table1[[#This Row],[Ngày hóa đơn]],IF(Table1[[#This Row],[Ngày hạch toán]]&lt;&gt;"",Table1[[#This Row],[Ngày hạch toán]],""))</f>
        <v>46178</v>
      </c>
      <c r="T1043" s="7"/>
      <c r="U1043" s="6">
        <f>IF(Table1[[#This Row],[Ngày tính CN]]="","",S1043+T1043)</f>
        <v>46178</v>
      </c>
      <c r="V1043" s="32">
        <f ca="1">IF(Table1[[#This Row],[Hạn thanh toán]]="","",IF((U1043-NOW())&lt;0,0,(U1043-NOW())))</f>
        <v>0</v>
      </c>
      <c r="W1043" s="32"/>
      <c r="X1043" s="32" t="str">
        <f ca="1">IF(OR(U1043="",R1043=0),"",IF((U1043-NOW())&lt;0,-(U1043-NOW()),0))</f>
        <v/>
      </c>
      <c r="Y1043" s="2" t="str">
        <f>IF(R1043=0,"Đã thanh toán",IF(X1043="","",IF(X1043&lt;=0,"Chưa đến hạn thanh toán",IF(X1043&lt;=30,"Nợ quá hạn 30 ngày",IF(X1043&lt;=60,"Nợ quá hạn từ 30 ngày đến 60 ngày",IF(X1043&lt;=90,"Nợ quá hạn từ 60 ngày đến 90 ngày",IF(X1043&lt;=120,"Nợ quá hạn từ 90 ngày đến 120 ngày","Nợ quá hạn hơn 120 ngày có khả năng mất thanh toán")))))))</f>
        <v>Đã thanh toán</v>
      </c>
      <c r="Z1043" s="42">
        <f>IF(S1043="","",S1043)</f>
        <v>46178</v>
      </c>
      <c r="AA1043" s="42">
        <f>IF(M1043="","",M1043)</f>
        <v>46183</v>
      </c>
      <c r="AD1043" s="2" t="str">
        <f>VLOOKUP($A1043,MA_KH!$A:$Q,MA_KH!O$1,0)</f>
        <v>MEGA</v>
      </c>
      <c r="AE1043" s="2" t="str">
        <f>VLOOKUP($A1043,MA_KH!$A:$Q,MA_KH!P$1,0)</f>
        <v>CÔNG TY TNHH MM MEGA MARKET (VIỆT NAM)</v>
      </c>
    </row>
    <row r="1044" spans="1:31" ht="25.5" customHeight="1">
      <c r="A1044" s="54" t="s">
        <v>16303</v>
      </c>
      <c r="B1044" s="54" t="s">
        <v>102</v>
      </c>
      <c r="C1044" s="55">
        <v>46178</v>
      </c>
      <c r="D1044" s="54" t="s">
        <v>21088</v>
      </c>
      <c r="E1044" s="134">
        <v>46178</v>
      </c>
      <c r="F1044" s="84" t="s">
        <v>20950</v>
      </c>
      <c r="G1044" s="54" t="s">
        <v>21087</v>
      </c>
      <c r="H1044" s="67">
        <v>321615</v>
      </c>
      <c r="I1044" s="57">
        <v>0</v>
      </c>
      <c r="J1044" s="67">
        <v>25729</v>
      </c>
      <c r="K1044" s="68">
        <v>347344</v>
      </c>
      <c r="L1044" s="71" t="s">
        <v>17238</v>
      </c>
      <c r="M1044" s="6">
        <v>46183</v>
      </c>
      <c r="N1044" s="72"/>
      <c r="O1044" s="32">
        <f>IF(Table1[[#This Row],[Phân loại]]="Tồn đầu kỳ",Table1[[#This Row],[Tổng giá trị]],0)</f>
        <v>0</v>
      </c>
      <c r="P1044" s="7">
        <f>IF(Table1[[#This Row],[Số còn phải thu ĐK]]&lt;&gt;0,0,IF(Table1[[#This Row],[Phân loại]]="Bán hàng",Table1[[#This Row],[Tổng giá trị]],-Table1[[#This Row],[Tổng giá trị]]))</f>
        <v>-347344</v>
      </c>
      <c r="Q1044" s="32">
        <f>IF(M1044&lt;&gt;"",IF(O1044&lt;&gt;0,O1044,P1044),0)</f>
        <v>-347344</v>
      </c>
      <c r="R1044" s="7">
        <f>Table1[[#This Row],[Số còn phải thu ĐK]]+Table1[[#This Row],[Giá Trị HD sau CK]]-Table1[[#This Row],[Số tiền đã thu]]</f>
        <v>0</v>
      </c>
      <c r="S1044" s="6">
        <f>IF(Table1[[#This Row],[Ngày hóa đơn]]&lt;&gt;"",Table1[[#This Row],[Ngày hóa đơn]],IF(Table1[[#This Row],[Ngày hạch toán]]&lt;&gt;"",Table1[[#This Row],[Ngày hạch toán]],""))</f>
        <v>46178</v>
      </c>
      <c r="T1044" s="7"/>
      <c r="U1044" s="6">
        <f>IF(Table1[[#This Row],[Ngày tính CN]]="","",S1044+T1044)</f>
        <v>46178</v>
      </c>
      <c r="V1044" s="32">
        <f ca="1">IF(Table1[[#This Row],[Hạn thanh toán]]="","",IF((U1044-NOW())&lt;0,0,(U1044-NOW())))</f>
        <v>0</v>
      </c>
      <c r="W1044" s="32"/>
      <c r="X1044" s="32" t="str">
        <f ca="1">IF(OR(U1044="",R1044=0),"",IF((U1044-NOW())&lt;0,-(U1044-NOW()),0))</f>
        <v/>
      </c>
      <c r="Y1044" s="2" t="str">
        <f>IF(R1044=0,"Đã thanh toán",IF(X1044="","",IF(X1044&lt;=0,"Chưa đến hạn thanh toán",IF(X1044&lt;=30,"Nợ quá hạn 30 ngày",IF(X1044&lt;=60,"Nợ quá hạn từ 30 ngày đến 60 ngày",IF(X1044&lt;=90,"Nợ quá hạn từ 60 ngày đến 90 ngày",IF(X1044&lt;=120,"Nợ quá hạn từ 90 ngày đến 120 ngày","Nợ quá hạn hơn 120 ngày có khả năng mất thanh toán")))))))</f>
        <v>Đã thanh toán</v>
      </c>
      <c r="Z1044" s="42">
        <f>IF(S1044="","",S1044)</f>
        <v>46178</v>
      </c>
      <c r="AA1044" s="42">
        <f>IF(M1044="","",M1044)</f>
        <v>46183</v>
      </c>
      <c r="AD1044" s="2" t="str">
        <f>VLOOKUP($A1044,MA_KH!$A:$Q,MA_KH!O$1,0)</f>
        <v>MEGA</v>
      </c>
      <c r="AE1044" s="2" t="str">
        <f>VLOOKUP($A1044,MA_KH!$A:$Q,MA_KH!P$1,0)</f>
        <v>CÔNG TY TNHH MM MEGA MARKET (VIỆT NAM)</v>
      </c>
    </row>
    <row r="1045" spans="1:31" ht="25.5" customHeight="1">
      <c r="A1045" s="58" t="s">
        <v>16298</v>
      </c>
      <c r="B1045" s="58" t="s">
        <v>7235</v>
      </c>
      <c r="C1045" s="59">
        <v>46178</v>
      </c>
      <c r="D1045" s="58" t="s">
        <v>21217</v>
      </c>
      <c r="E1045" s="21">
        <v>46183</v>
      </c>
      <c r="F1045" s="58" t="s">
        <v>21218</v>
      </c>
      <c r="G1045" s="58" t="s">
        <v>21219</v>
      </c>
      <c r="H1045" s="69">
        <v>920000</v>
      </c>
      <c r="I1045" s="61">
        <v>0</v>
      </c>
      <c r="J1045" s="69">
        <v>73600</v>
      </c>
      <c r="K1045" s="70">
        <v>993600</v>
      </c>
      <c r="L1045" s="71" t="s">
        <v>17236</v>
      </c>
      <c r="M1045" s="6">
        <v>46213</v>
      </c>
      <c r="N1045" s="72"/>
      <c r="O1045" s="32">
        <f>IF(Table1[[#This Row],[Phân loại]]="Tồn đầu kỳ",Table1[[#This Row],[Tổng giá trị]],0)</f>
        <v>0</v>
      </c>
      <c r="P1045" s="7">
        <f>IF(Table1[[#This Row],[Số còn phải thu ĐK]]&lt;&gt;0,0,IF(Table1[[#This Row],[Phân loại]]="Bán hàng",Table1[[#This Row],[Tổng giá trị]],-Table1[[#This Row],[Tổng giá trị]]))</f>
        <v>993600</v>
      </c>
      <c r="Q1045" s="32">
        <f>IF(M1045&lt;&gt;"",IF(O1045&lt;&gt;0,O1045,P1045),0)</f>
        <v>993600</v>
      </c>
      <c r="R1045" s="7">
        <f>Table1[[#This Row],[Số còn phải thu ĐK]]+Table1[[#This Row],[Giá Trị HD sau CK]]-Table1[[#This Row],[Số tiền đã thu]]</f>
        <v>0</v>
      </c>
      <c r="S1045" s="6">
        <f>IF(Table1[[#This Row],[Ngày hóa đơn]]&lt;&gt;"",Table1[[#This Row],[Ngày hóa đơn]],IF(Table1[[#This Row],[Ngày hạch toán]]&lt;&gt;"",Table1[[#This Row],[Ngày hạch toán]],""))</f>
        <v>46183</v>
      </c>
      <c r="T1045" s="7"/>
      <c r="U1045" s="6">
        <f>IF(Table1[[#This Row],[Ngày tính CN]]="","",S1045+T1045)</f>
        <v>46183</v>
      </c>
      <c r="V1045" s="32">
        <f ca="1">IF(Table1[[#This Row],[Hạn thanh toán]]="","",IF((U1045-NOW())&lt;0,0,(U1045-NOW())))</f>
        <v>0</v>
      </c>
      <c r="W1045" s="32"/>
      <c r="X1045" s="32" t="str">
        <f ca="1">IF(OR(U1045="",R1045=0),"",IF((U1045-NOW())&lt;0,-(U1045-NOW()),0))</f>
        <v/>
      </c>
      <c r="Y1045" s="2" t="str">
        <f>IF(R1045=0,"Đã thanh toán",IF(X1045="","",IF(X1045&lt;=0,"Chưa đến hạn thanh toán",IF(X1045&lt;=30,"Nợ quá hạn 30 ngày",IF(X1045&lt;=60,"Nợ quá hạn từ 30 ngày đến 60 ngày",IF(X1045&lt;=90,"Nợ quá hạn từ 60 ngày đến 90 ngày",IF(X1045&lt;=120,"Nợ quá hạn từ 90 ngày đến 120 ngày","Nợ quá hạn hơn 120 ngày có khả năng mất thanh toán")))))))</f>
        <v>Đã thanh toán</v>
      </c>
      <c r="Z1045" s="42">
        <f>IF(S1045="","",S1045)</f>
        <v>46183</v>
      </c>
      <c r="AA1045" s="42">
        <f>IF(M1045="","",M1045)</f>
        <v>46213</v>
      </c>
      <c r="AD1045" s="2" t="str">
        <f>VLOOKUP($A1045,MA_KH!$A:$Q,MA_KH!O$1,0)</f>
        <v>MEGA</v>
      </c>
      <c r="AE1045" s="2" t="str">
        <f>VLOOKUP($A1045,MA_KH!$A:$Q,MA_KH!P$1,0)</f>
        <v>CÔNG TY TNHH MM MEGA MARKET (VIỆT NAM)</v>
      </c>
    </row>
    <row r="1046" spans="1:31" ht="25.5" customHeight="1">
      <c r="A1046" s="54" t="s">
        <v>16298</v>
      </c>
      <c r="B1046" s="54" t="s">
        <v>7235</v>
      </c>
      <c r="C1046" s="55">
        <v>46178</v>
      </c>
      <c r="D1046" s="54" t="s">
        <v>21220</v>
      </c>
      <c r="E1046" s="21">
        <v>46183</v>
      </c>
      <c r="F1046" s="54" t="s">
        <v>21221</v>
      </c>
      <c r="G1046" s="54" t="s">
        <v>21222</v>
      </c>
      <c r="H1046" s="67">
        <v>8286958</v>
      </c>
      <c r="I1046" s="57">
        <v>0</v>
      </c>
      <c r="J1046" s="67">
        <v>662957</v>
      </c>
      <c r="K1046" s="68">
        <v>8949915</v>
      </c>
      <c r="L1046" s="71" t="s">
        <v>17236</v>
      </c>
      <c r="M1046" s="6">
        <v>46213</v>
      </c>
      <c r="N1046" s="72"/>
      <c r="O1046" s="32">
        <f>IF(Table1[[#This Row],[Phân loại]]="Tồn đầu kỳ",Table1[[#This Row],[Tổng giá trị]],0)</f>
        <v>0</v>
      </c>
      <c r="P1046" s="7">
        <f>IF(Table1[[#This Row],[Số còn phải thu ĐK]]&lt;&gt;0,0,IF(Table1[[#This Row],[Phân loại]]="Bán hàng",Table1[[#This Row],[Tổng giá trị]],-Table1[[#This Row],[Tổng giá trị]]))</f>
        <v>8949915</v>
      </c>
      <c r="Q1046" s="32">
        <f>IF(M1046&lt;&gt;"",IF(O1046&lt;&gt;0,O1046,P1046),0)</f>
        <v>8949915</v>
      </c>
      <c r="R1046" s="7">
        <f>Table1[[#This Row],[Số còn phải thu ĐK]]+Table1[[#This Row],[Giá Trị HD sau CK]]-Table1[[#This Row],[Số tiền đã thu]]</f>
        <v>0</v>
      </c>
      <c r="S1046" s="6">
        <f>IF(Table1[[#This Row],[Ngày hóa đơn]]&lt;&gt;"",Table1[[#This Row],[Ngày hóa đơn]],IF(Table1[[#This Row],[Ngày hạch toán]]&lt;&gt;"",Table1[[#This Row],[Ngày hạch toán]],""))</f>
        <v>46183</v>
      </c>
      <c r="T1046" s="7"/>
      <c r="U1046" s="6">
        <f>IF(Table1[[#This Row],[Ngày tính CN]]="","",S1046+T1046)</f>
        <v>46183</v>
      </c>
      <c r="V1046" s="32">
        <f ca="1">IF(Table1[[#This Row],[Hạn thanh toán]]="","",IF((U1046-NOW())&lt;0,0,(U1046-NOW())))</f>
        <v>0</v>
      </c>
      <c r="W1046" s="32"/>
      <c r="X1046" s="32" t="str">
        <f ca="1">IF(OR(U1046="",R1046=0),"",IF((U1046-NOW())&lt;0,-(U1046-NOW()),0))</f>
        <v/>
      </c>
      <c r="Y1046" s="2" t="str">
        <f>IF(R1046=0,"Đã thanh toán",IF(X1046="","",IF(X1046&lt;=0,"Chưa đến hạn thanh toán",IF(X1046&lt;=30,"Nợ quá hạn 30 ngày",IF(X1046&lt;=60,"Nợ quá hạn từ 30 ngày đến 60 ngày",IF(X1046&lt;=90,"Nợ quá hạn từ 60 ngày đến 90 ngày",IF(X1046&lt;=120,"Nợ quá hạn từ 90 ngày đến 120 ngày","Nợ quá hạn hơn 120 ngày có khả năng mất thanh toán")))))))</f>
        <v>Đã thanh toán</v>
      </c>
      <c r="Z1046" s="42">
        <f>IF(S1046="","",S1046)</f>
        <v>46183</v>
      </c>
      <c r="AA1046" s="42">
        <f>IF(M1046="","",M1046)</f>
        <v>46213</v>
      </c>
      <c r="AD1046" s="2" t="str">
        <f>VLOOKUP($A1046,MA_KH!$A:$Q,MA_KH!O$1,0)</f>
        <v>MEGA</v>
      </c>
      <c r="AE1046" s="2" t="str">
        <f>VLOOKUP($A1046,MA_KH!$A:$Q,MA_KH!P$1,0)</f>
        <v>CÔNG TY TNHH MM MEGA MARKET (VIỆT NAM)</v>
      </c>
    </row>
    <row r="1047" spans="1:31" ht="25.5" customHeight="1">
      <c r="A1047" s="54" t="s">
        <v>16298</v>
      </c>
      <c r="B1047" s="54" t="s">
        <v>7235</v>
      </c>
      <c r="C1047" s="55">
        <v>46178</v>
      </c>
      <c r="D1047" s="54" t="s">
        <v>21214</v>
      </c>
      <c r="E1047" s="21">
        <v>46183</v>
      </c>
      <c r="F1047" s="54" t="s">
        <v>21215</v>
      </c>
      <c r="G1047" s="54" t="s">
        <v>21216</v>
      </c>
      <c r="H1047" s="67">
        <v>2075500</v>
      </c>
      <c r="I1047" s="57">
        <v>0</v>
      </c>
      <c r="J1047" s="67">
        <v>166040</v>
      </c>
      <c r="K1047" s="68">
        <v>2241540</v>
      </c>
      <c r="L1047" s="71" t="s">
        <v>17236</v>
      </c>
      <c r="M1047" s="6">
        <v>46213</v>
      </c>
      <c r="N1047" s="72"/>
      <c r="O1047" s="32">
        <f>IF(Table1[[#This Row],[Phân loại]]="Tồn đầu kỳ",Table1[[#This Row],[Tổng giá trị]],0)</f>
        <v>0</v>
      </c>
      <c r="P1047" s="7">
        <f>IF(Table1[[#This Row],[Số còn phải thu ĐK]]&lt;&gt;0,0,IF(Table1[[#This Row],[Phân loại]]="Bán hàng",Table1[[#This Row],[Tổng giá trị]],-Table1[[#This Row],[Tổng giá trị]]))</f>
        <v>2241540</v>
      </c>
      <c r="Q1047" s="32">
        <f>IF(M1047&lt;&gt;"",IF(O1047&lt;&gt;0,O1047,P1047),0)</f>
        <v>2241540</v>
      </c>
      <c r="R1047" s="7">
        <f>Table1[[#This Row],[Số còn phải thu ĐK]]+Table1[[#This Row],[Giá Trị HD sau CK]]-Table1[[#This Row],[Số tiền đã thu]]</f>
        <v>0</v>
      </c>
      <c r="S1047" s="6">
        <f>IF(Table1[[#This Row],[Ngày hóa đơn]]&lt;&gt;"",Table1[[#This Row],[Ngày hóa đơn]],IF(Table1[[#This Row],[Ngày hạch toán]]&lt;&gt;"",Table1[[#This Row],[Ngày hạch toán]],""))</f>
        <v>46183</v>
      </c>
      <c r="T1047" s="7"/>
      <c r="U1047" s="6">
        <f>IF(Table1[[#This Row],[Ngày tính CN]]="","",S1047+T1047)</f>
        <v>46183</v>
      </c>
      <c r="V1047" s="32">
        <f ca="1">IF(Table1[[#This Row],[Hạn thanh toán]]="","",IF((U1047-NOW())&lt;0,0,(U1047-NOW())))</f>
        <v>0</v>
      </c>
      <c r="W1047" s="32"/>
      <c r="X1047" s="32" t="str">
        <f ca="1">IF(OR(U1047="",R1047=0),"",IF((U1047-NOW())&lt;0,-(U1047-NOW()),0))</f>
        <v/>
      </c>
      <c r="Y1047" s="2" t="str">
        <f>IF(R1047=0,"Đã thanh toán",IF(X1047="","",IF(X1047&lt;=0,"Chưa đến hạn thanh toán",IF(X1047&lt;=30,"Nợ quá hạn 30 ngày",IF(X1047&lt;=60,"Nợ quá hạn từ 30 ngày đến 60 ngày",IF(X1047&lt;=90,"Nợ quá hạn từ 60 ngày đến 90 ngày",IF(X1047&lt;=120,"Nợ quá hạn từ 90 ngày đến 120 ngày","Nợ quá hạn hơn 120 ngày có khả năng mất thanh toán")))))))</f>
        <v>Đã thanh toán</v>
      </c>
      <c r="Z1047" s="42">
        <f>IF(S1047="","",S1047)</f>
        <v>46183</v>
      </c>
      <c r="AA1047" s="42">
        <f>IF(M1047="","",M1047)</f>
        <v>46213</v>
      </c>
      <c r="AD1047" s="2" t="str">
        <f>VLOOKUP($A1047,MA_KH!$A:$Q,MA_KH!O$1,0)</f>
        <v>MEGA</v>
      </c>
      <c r="AE1047" s="2" t="str">
        <f>VLOOKUP($A1047,MA_KH!$A:$Q,MA_KH!P$1,0)</f>
        <v>CÔNG TY TNHH MM MEGA MARKET (VIỆT NAM)</v>
      </c>
    </row>
    <row r="1048" spans="1:31" ht="25.5" customHeight="1">
      <c r="A1048" s="30" t="s">
        <v>16303</v>
      </c>
      <c r="B1048" s="30" t="s">
        <v>102</v>
      </c>
      <c r="C1048" s="102">
        <v>46178</v>
      </c>
      <c r="D1048" s="30" t="s">
        <v>21088</v>
      </c>
      <c r="E1048" s="135">
        <v>46178</v>
      </c>
      <c r="F1048" s="30" t="s">
        <v>21690</v>
      </c>
      <c r="G1048" s="30" t="s">
        <v>21087</v>
      </c>
      <c r="H1048" s="31">
        <v>321615</v>
      </c>
      <c r="I1048" s="31">
        <v>0</v>
      </c>
      <c r="J1048" s="31">
        <v>25729</v>
      </c>
      <c r="K1048" s="148">
        <v>347344</v>
      </c>
      <c r="L1048" s="71" t="s">
        <v>17238</v>
      </c>
      <c r="M1048" s="6">
        <v>46183</v>
      </c>
      <c r="N1048" s="72"/>
      <c r="O1048" s="32">
        <f>IF(Table1[[#This Row],[Phân loại]]="Tồn đầu kỳ",Table1[[#This Row],[Tổng giá trị]],0)</f>
        <v>0</v>
      </c>
      <c r="P1048" s="7">
        <f>IF(Table1[[#This Row],[Số còn phải thu ĐK]]&lt;&gt;0,0,IF(Table1[[#This Row],[Phân loại]]="Bán hàng",Table1[[#This Row],[Tổng giá trị]],-Table1[[#This Row],[Tổng giá trị]]))</f>
        <v>-347344</v>
      </c>
      <c r="Q1048" s="32">
        <f>IF(M1048&lt;&gt;"",IF(O1048&lt;&gt;0,O1048,P1048),0)</f>
        <v>-347344</v>
      </c>
      <c r="R1048" s="7">
        <f>Table1[[#This Row],[Số còn phải thu ĐK]]+Table1[[#This Row],[Giá Trị HD sau CK]]-Table1[[#This Row],[Số tiền đã thu]]</f>
        <v>0</v>
      </c>
      <c r="S1048" s="6">
        <f>IF(Table1[[#This Row],[Ngày hóa đơn]]&lt;&gt;"",Table1[[#This Row],[Ngày hóa đơn]],IF(Table1[[#This Row],[Ngày hạch toán]]&lt;&gt;"",Table1[[#This Row],[Ngày hạch toán]],""))</f>
        <v>46178</v>
      </c>
      <c r="T1048" s="7"/>
      <c r="U1048" s="6">
        <f>IF(Table1[[#This Row],[Ngày tính CN]]="","",S1048+T1048)</f>
        <v>46178</v>
      </c>
      <c r="V1048" s="32">
        <f ca="1">IF(Table1[[#This Row],[Hạn thanh toán]]="","",IF((U1048-NOW())&lt;0,0,(U1048-NOW())))</f>
        <v>0</v>
      </c>
      <c r="W1048" s="32"/>
      <c r="X1048" s="32" t="str">
        <f ca="1">IF(OR(U1048="",R1048=0),"",IF((U1048-NOW())&lt;0,-(U1048-NOW()),0))</f>
        <v/>
      </c>
      <c r="Y1048" s="2" t="str">
        <f>IF(R1048=0,"Đã thanh toán",IF(X1048="","",IF(X1048&lt;=0,"Chưa đến hạn thanh toán",IF(X1048&lt;=30,"Nợ quá hạn 30 ngày",IF(X1048&lt;=60,"Nợ quá hạn từ 30 ngày đến 60 ngày",IF(X1048&lt;=90,"Nợ quá hạn từ 60 ngày đến 90 ngày",IF(X1048&lt;=120,"Nợ quá hạn từ 90 ngày đến 120 ngày","Nợ quá hạn hơn 120 ngày có khả năng mất thanh toán")))))))</f>
        <v>Đã thanh toán</v>
      </c>
      <c r="Z1048" s="42">
        <f>IF(S1048="","",S1048)</f>
        <v>46178</v>
      </c>
      <c r="AA1048" s="42">
        <f>IF(M1048="","",M1048)</f>
        <v>46183</v>
      </c>
      <c r="AD1048" s="2" t="str">
        <f>VLOOKUP($A1048,MA_KH!$A:$Q,MA_KH!O$1,0)</f>
        <v>MEGA</v>
      </c>
      <c r="AE1048" s="2" t="str">
        <f>VLOOKUP($A1048,MA_KH!$A:$Q,MA_KH!P$1,0)</f>
        <v>CÔNG TY TNHH MM MEGA MARKET (VIỆT NAM)</v>
      </c>
    </row>
    <row r="1049" spans="1:31" ht="25.5" customHeight="1">
      <c r="A1049" s="30" t="s">
        <v>16303</v>
      </c>
      <c r="B1049" s="30" t="s">
        <v>102</v>
      </c>
      <c r="C1049" s="102">
        <v>46178</v>
      </c>
      <c r="D1049" s="30" t="s">
        <v>21086</v>
      </c>
      <c r="E1049" s="135">
        <v>46178</v>
      </c>
      <c r="F1049" s="30" t="s">
        <v>21691</v>
      </c>
      <c r="G1049" s="30" t="s">
        <v>21087</v>
      </c>
      <c r="H1049" s="31">
        <v>212500</v>
      </c>
      <c r="I1049" s="31">
        <v>0</v>
      </c>
      <c r="J1049" s="31">
        <v>17000</v>
      </c>
      <c r="K1049" s="148">
        <v>229500</v>
      </c>
      <c r="L1049" s="71" t="s">
        <v>17238</v>
      </c>
      <c r="M1049" s="6">
        <v>46183</v>
      </c>
      <c r="N1049" s="72"/>
      <c r="O1049" s="32">
        <f>IF(Table1[[#This Row],[Phân loại]]="Tồn đầu kỳ",Table1[[#This Row],[Tổng giá trị]],0)</f>
        <v>0</v>
      </c>
      <c r="P1049" s="7">
        <f>IF(Table1[[#This Row],[Số còn phải thu ĐK]]&lt;&gt;0,0,IF(Table1[[#This Row],[Phân loại]]="Bán hàng",Table1[[#This Row],[Tổng giá trị]],-Table1[[#This Row],[Tổng giá trị]]))</f>
        <v>-229500</v>
      </c>
      <c r="Q1049" s="32">
        <f>IF(M1049&lt;&gt;"",IF(O1049&lt;&gt;0,O1049,P1049),0)</f>
        <v>-229500</v>
      </c>
      <c r="R1049" s="7">
        <f>Table1[[#This Row],[Số còn phải thu ĐK]]+Table1[[#This Row],[Giá Trị HD sau CK]]-Table1[[#This Row],[Số tiền đã thu]]</f>
        <v>0</v>
      </c>
      <c r="S1049" s="6">
        <f>IF(Table1[[#This Row],[Ngày hóa đơn]]&lt;&gt;"",Table1[[#This Row],[Ngày hóa đơn]],IF(Table1[[#This Row],[Ngày hạch toán]]&lt;&gt;"",Table1[[#This Row],[Ngày hạch toán]],""))</f>
        <v>46178</v>
      </c>
      <c r="T1049" s="7"/>
      <c r="U1049" s="6">
        <f>IF(Table1[[#This Row],[Ngày tính CN]]="","",S1049+T1049)</f>
        <v>46178</v>
      </c>
      <c r="V1049" s="32">
        <f ca="1">IF(Table1[[#This Row],[Hạn thanh toán]]="","",IF((U1049-NOW())&lt;0,0,(U1049-NOW())))</f>
        <v>0</v>
      </c>
      <c r="W1049" s="32"/>
      <c r="X1049" s="32" t="str">
        <f ca="1">IF(OR(U1049="",R1049=0),"",IF((U1049-NOW())&lt;0,-(U1049-NOW()),0))</f>
        <v/>
      </c>
      <c r="Y1049" s="2" t="str">
        <f>IF(R1049=0,"Đã thanh toán",IF(X1049="","",IF(X1049&lt;=0,"Chưa đến hạn thanh toán",IF(X1049&lt;=30,"Nợ quá hạn 30 ngày",IF(X1049&lt;=60,"Nợ quá hạn từ 30 ngày đến 60 ngày",IF(X1049&lt;=90,"Nợ quá hạn từ 60 ngày đến 90 ngày",IF(X1049&lt;=120,"Nợ quá hạn từ 90 ngày đến 120 ngày","Nợ quá hạn hơn 120 ngày có khả năng mất thanh toán")))))))</f>
        <v>Đã thanh toán</v>
      </c>
      <c r="Z1049" s="42">
        <f>IF(S1049="","",S1049)</f>
        <v>46178</v>
      </c>
      <c r="AA1049" s="42">
        <f>IF(M1049="","",M1049)</f>
        <v>46183</v>
      </c>
      <c r="AD1049" s="2" t="str">
        <f>VLOOKUP($A1049,MA_KH!$A:$Q,MA_KH!O$1,0)</f>
        <v>MEGA</v>
      </c>
      <c r="AE1049" s="2" t="str">
        <f>VLOOKUP($A1049,MA_KH!$A:$Q,MA_KH!P$1,0)</f>
        <v>CÔNG TY TNHH MM MEGA MARKET (VIỆT NAM)</v>
      </c>
    </row>
    <row r="1050" spans="1:31" ht="25.5" customHeight="1">
      <c r="A1050" s="30" t="s">
        <v>16299</v>
      </c>
      <c r="B1050" s="30" t="s">
        <v>190</v>
      </c>
      <c r="C1050" s="102">
        <v>46178</v>
      </c>
      <c r="D1050" s="30" t="s">
        <v>21085</v>
      </c>
      <c r="E1050" s="135">
        <v>46178</v>
      </c>
      <c r="F1050" s="30" t="s">
        <v>21692</v>
      </c>
      <c r="G1050" s="30" t="s">
        <v>18473</v>
      </c>
      <c r="H1050" s="31">
        <v>2632165</v>
      </c>
      <c r="I1050" s="31">
        <v>0</v>
      </c>
      <c r="J1050" s="31">
        <v>210574</v>
      </c>
      <c r="K1050" s="148">
        <v>2842739</v>
      </c>
      <c r="L1050" s="71" t="s">
        <v>17238</v>
      </c>
      <c r="M1050" s="6">
        <v>46183</v>
      </c>
      <c r="N1050" s="72"/>
      <c r="O1050" s="32">
        <f>IF(Table1[[#This Row],[Phân loại]]="Tồn đầu kỳ",Table1[[#This Row],[Tổng giá trị]],0)</f>
        <v>0</v>
      </c>
      <c r="P1050" s="7">
        <f>IF(Table1[[#This Row],[Số còn phải thu ĐK]]&lt;&gt;0,0,IF(Table1[[#This Row],[Phân loại]]="Bán hàng",Table1[[#This Row],[Tổng giá trị]],-Table1[[#This Row],[Tổng giá trị]]))</f>
        <v>-2842739</v>
      </c>
      <c r="Q1050" s="32">
        <f>IF(M1050&lt;&gt;"",IF(O1050&lt;&gt;0,O1050,P1050),0)</f>
        <v>-2842739</v>
      </c>
      <c r="R1050" s="7">
        <f>Table1[[#This Row],[Số còn phải thu ĐK]]+Table1[[#This Row],[Giá Trị HD sau CK]]-Table1[[#This Row],[Số tiền đã thu]]</f>
        <v>0</v>
      </c>
      <c r="S1050" s="6">
        <f>IF(Table1[[#This Row],[Ngày hóa đơn]]&lt;&gt;"",Table1[[#This Row],[Ngày hóa đơn]],IF(Table1[[#This Row],[Ngày hạch toán]]&lt;&gt;"",Table1[[#This Row],[Ngày hạch toán]],""))</f>
        <v>46178</v>
      </c>
      <c r="T1050" s="7"/>
      <c r="U1050" s="6">
        <f>IF(Table1[[#This Row],[Ngày tính CN]]="","",S1050+T1050)</f>
        <v>46178</v>
      </c>
      <c r="V1050" s="32">
        <f ca="1">IF(Table1[[#This Row],[Hạn thanh toán]]="","",IF((U1050-NOW())&lt;0,0,(U1050-NOW())))</f>
        <v>0</v>
      </c>
      <c r="W1050" s="32"/>
      <c r="X1050" s="32" t="str">
        <f ca="1">IF(OR(U1050="",R1050=0),"",IF((U1050-NOW())&lt;0,-(U1050-NOW()),0))</f>
        <v/>
      </c>
      <c r="Y1050" s="2" t="str">
        <f>IF(R1050=0,"Đã thanh toán",IF(X1050="","",IF(X1050&lt;=0,"Chưa đến hạn thanh toán",IF(X1050&lt;=30,"Nợ quá hạn 30 ngày",IF(X1050&lt;=60,"Nợ quá hạn từ 30 ngày đến 60 ngày",IF(X1050&lt;=90,"Nợ quá hạn từ 60 ngày đến 90 ngày",IF(X1050&lt;=120,"Nợ quá hạn từ 90 ngày đến 120 ngày","Nợ quá hạn hơn 120 ngày có khả năng mất thanh toán")))))))</f>
        <v>Đã thanh toán</v>
      </c>
      <c r="Z1050" s="42">
        <f>IF(S1050="","",S1050)</f>
        <v>46178</v>
      </c>
      <c r="AA1050" s="42">
        <f>IF(M1050="","",M1050)</f>
        <v>46183</v>
      </c>
      <c r="AD1050" s="2" t="str">
        <f>VLOOKUP($A1050,MA_KH!$A:$Q,MA_KH!O$1,0)</f>
        <v>MEGA</v>
      </c>
      <c r="AE1050" s="2" t="str">
        <f>VLOOKUP($A1050,MA_KH!$A:$Q,MA_KH!P$1,0)</f>
        <v>CÔNG TY TNHH MM MEGA MARKET (VIỆT NAM)</v>
      </c>
    </row>
    <row r="1051" spans="1:31" ht="25.5" customHeight="1">
      <c r="A1051" s="30" t="s">
        <v>16299</v>
      </c>
      <c r="B1051" s="30" t="s">
        <v>190</v>
      </c>
      <c r="C1051" s="102">
        <v>46178</v>
      </c>
      <c r="D1051" s="30" t="s">
        <v>21084</v>
      </c>
      <c r="E1051" s="135">
        <v>46178</v>
      </c>
      <c r="F1051" s="30" t="s">
        <v>21693</v>
      </c>
      <c r="G1051" s="30" t="s">
        <v>18473</v>
      </c>
      <c r="H1051" s="31">
        <v>2273786</v>
      </c>
      <c r="I1051" s="31">
        <v>0</v>
      </c>
      <c r="J1051" s="31">
        <v>181903</v>
      </c>
      <c r="K1051" s="148">
        <v>2455689</v>
      </c>
      <c r="L1051" s="71" t="s">
        <v>17238</v>
      </c>
      <c r="M1051" s="6">
        <v>46183</v>
      </c>
      <c r="N1051" s="72"/>
      <c r="O1051" s="32">
        <f>IF(Table1[[#This Row],[Phân loại]]="Tồn đầu kỳ",Table1[[#This Row],[Tổng giá trị]],0)</f>
        <v>0</v>
      </c>
      <c r="P1051" s="7">
        <f>IF(Table1[[#This Row],[Số còn phải thu ĐK]]&lt;&gt;0,0,IF(Table1[[#This Row],[Phân loại]]="Bán hàng",Table1[[#This Row],[Tổng giá trị]],-Table1[[#This Row],[Tổng giá trị]]))</f>
        <v>-2455689</v>
      </c>
      <c r="Q1051" s="32">
        <f>IF(M1051&lt;&gt;"",IF(O1051&lt;&gt;0,O1051,P1051),0)</f>
        <v>-2455689</v>
      </c>
      <c r="R1051" s="7">
        <f>Table1[[#This Row],[Số còn phải thu ĐK]]+Table1[[#This Row],[Giá Trị HD sau CK]]-Table1[[#This Row],[Số tiền đã thu]]</f>
        <v>0</v>
      </c>
      <c r="S1051" s="6">
        <f>IF(Table1[[#This Row],[Ngày hóa đơn]]&lt;&gt;"",Table1[[#This Row],[Ngày hóa đơn]],IF(Table1[[#This Row],[Ngày hạch toán]]&lt;&gt;"",Table1[[#This Row],[Ngày hạch toán]],""))</f>
        <v>46178</v>
      </c>
      <c r="T1051" s="7"/>
      <c r="U1051" s="6">
        <f>IF(Table1[[#This Row],[Ngày tính CN]]="","",S1051+T1051)</f>
        <v>46178</v>
      </c>
      <c r="V1051" s="32">
        <f ca="1">IF(Table1[[#This Row],[Hạn thanh toán]]="","",IF((U1051-NOW())&lt;0,0,(U1051-NOW())))</f>
        <v>0</v>
      </c>
      <c r="W1051" s="32"/>
      <c r="X1051" s="32" t="str">
        <f ca="1">IF(OR(U1051="",R1051=0),"",IF((U1051-NOW())&lt;0,-(U1051-NOW()),0))</f>
        <v/>
      </c>
      <c r="Y1051" s="2" t="str">
        <f>IF(R1051=0,"Đã thanh toán",IF(X1051="","",IF(X1051&lt;=0,"Chưa đến hạn thanh toán",IF(X1051&lt;=30,"Nợ quá hạn 30 ngày",IF(X1051&lt;=60,"Nợ quá hạn từ 30 ngày đến 60 ngày",IF(X1051&lt;=90,"Nợ quá hạn từ 60 ngày đến 90 ngày",IF(X1051&lt;=120,"Nợ quá hạn từ 90 ngày đến 120 ngày","Nợ quá hạn hơn 120 ngày có khả năng mất thanh toán")))))))</f>
        <v>Đã thanh toán</v>
      </c>
      <c r="Z1051" s="42">
        <f>IF(S1051="","",S1051)</f>
        <v>46178</v>
      </c>
      <c r="AA1051" s="42">
        <f>IF(M1051="","",M1051)</f>
        <v>46183</v>
      </c>
      <c r="AD1051" s="2" t="str">
        <f>VLOOKUP($A1051,MA_KH!$A:$Q,MA_KH!O$1,0)</f>
        <v>MEGA</v>
      </c>
      <c r="AE1051" s="2" t="str">
        <f>VLOOKUP($A1051,MA_KH!$A:$Q,MA_KH!P$1,0)</f>
        <v>CÔNG TY TNHH MM MEGA MARKET (VIỆT NAM)</v>
      </c>
    </row>
    <row r="1052" spans="1:31" ht="25.5" customHeight="1">
      <c r="A1052" s="54" t="s">
        <v>16305</v>
      </c>
      <c r="B1052" s="54" t="s">
        <v>7247</v>
      </c>
      <c r="C1052" s="55">
        <v>46179</v>
      </c>
      <c r="D1052" s="54" t="s">
        <v>21229</v>
      </c>
      <c r="E1052" s="21">
        <v>46185</v>
      </c>
      <c r="F1052" s="54" t="s">
        <v>21230</v>
      </c>
      <c r="G1052" s="54" t="s">
        <v>21231</v>
      </c>
      <c r="H1052" s="67">
        <v>2221300</v>
      </c>
      <c r="I1052" s="57">
        <v>0</v>
      </c>
      <c r="J1052" s="67">
        <v>177704</v>
      </c>
      <c r="K1052" s="68">
        <v>2399004</v>
      </c>
      <c r="L1052" s="71" t="s">
        <v>17236</v>
      </c>
      <c r="M1052" s="6">
        <v>46213</v>
      </c>
      <c r="N1052" s="72"/>
      <c r="O1052" s="32">
        <f>IF(Table1[[#This Row],[Phân loại]]="Tồn đầu kỳ",Table1[[#This Row],[Tổng giá trị]],0)</f>
        <v>0</v>
      </c>
      <c r="P1052" s="7">
        <f>IF(Table1[[#This Row],[Số còn phải thu ĐK]]&lt;&gt;0,0,IF(Table1[[#This Row],[Phân loại]]="Bán hàng",Table1[[#This Row],[Tổng giá trị]],-Table1[[#This Row],[Tổng giá trị]]))</f>
        <v>2399004</v>
      </c>
      <c r="Q1052" s="32">
        <f>IF(M1052&lt;&gt;"",IF(O1052&lt;&gt;0,O1052,P1052),0)</f>
        <v>2399004</v>
      </c>
      <c r="R1052" s="7">
        <f>Table1[[#This Row],[Số còn phải thu ĐK]]+Table1[[#This Row],[Giá Trị HD sau CK]]-Table1[[#This Row],[Số tiền đã thu]]</f>
        <v>0</v>
      </c>
      <c r="S1052" s="6">
        <f>IF(Table1[[#This Row],[Ngày hóa đơn]]&lt;&gt;"",Table1[[#This Row],[Ngày hóa đơn]],IF(Table1[[#This Row],[Ngày hạch toán]]&lt;&gt;"",Table1[[#This Row],[Ngày hạch toán]],""))</f>
        <v>46185</v>
      </c>
      <c r="T1052" s="7"/>
      <c r="U1052" s="6">
        <f>IF(Table1[[#This Row],[Ngày tính CN]]="","",S1052+T1052)</f>
        <v>46185</v>
      </c>
      <c r="V1052" s="32">
        <f ca="1">IF(Table1[[#This Row],[Hạn thanh toán]]="","",IF((U1052-NOW())&lt;0,0,(U1052-NOW())))</f>
        <v>0</v>
      </c>
      <c r="W1052" s="32"/>
      <c r="X1052" s="32" t="str">
        <f ca="1">IF(OR(U1052="",R1052=0),"",IF((U1052-NOW())&lt;0,-(U1052-NOW()),0))</f>
        <v/>
      </c>
      <c r="Y1052" s="2" t="str">
        <f>IF(R1052=0,"Đã thanh toán",IF(X1052="","",IF(X1052&lt;=0,"Chưa đến hạn thanh toán",IF(X1052&lt;=30,"Nợ quá hạn 30 ngày",IF(X1052&lt;=60,"Nợ quá hạn từ 30 ngày đến 60 ngày",IF(X1052&lt;=90,"Nợ quá hạn từ 60 ngày đến 90 ngày",IF(X1052&lt;=120,"Nợ quá hạn từ 90 ngày đến 120 ngày","Nợ quá hạn hơn 120 ngày có khả năng mất thanh toán")))))))</f>
        <v>Đã thanh toán</v>
      </c>
      <c r="Z1052" s="42">
        <f>IF(S1052="","",S1052)</f>
        <v>46185</v>
      </c>
      <c r="AA1052" s="42">
        <f>IF(M1052="","",M1052)</f>
        <v>46213</v>
      </c>
      <c r="AD1052" s="2" t="str">
        <f>VLOOKUP($A1052,MA_KH!$A:$Q,MA_KH!O$1,0)</f>
        <v>MEGA</v>
      </c>
      <c r="AE1052" s="2" t="str">
        <f>VLOOKUP($A1052,MA_KH!$A:$Q,MA_KH!P$1,0)</f>
        <v>CÔNG TY TNHH MM MEGA MARKET (VIỆT NAM)</v>
      </c>
    </row>
    <row r="1053" spans="1:31" ht="25.5" customHeight="1">
      <c r="A1053" s="54" t="s">
        <v>16305</v>
      </c>
      <c r="B1053" s="54" t="s">
        <v>7247</v>
      </c>
      <c r="C1053" s="55">
        <v>46179</v>
      </c>
      <c r="D1053" s="54" t="s">
        <v>21226</v>
      </c>
      <c r="E1053" s="21">
        <v>46185</v>
      </c>
      <c r="F1053" s="54" t="s">
        <v>21227</v>
      </c>
      <c r="G1053" s="54" t="s">
        <v>21228</v>
      </c>
      <c r="H1053" s="67">
        <v>2442622</v>
      </c>
      <c r="I1053" s="57">
        <v>0</v>
      </c>
      <c r="J1053" s="67">
        <v>195410</v>
      </c>
      <c r="K1053" s="68">
        <v>2638032</v>
      </c>
      <c r="L1053" s="71" t="s">
        <v>17236</v>
      </c>
      <c r="M1053" s="6">
        <v>46213</v>
      </c>
      <c r="N1053" s="72"/>
      <c r="O1053" s="32">
        <f>IF(Table1[[#This Row],[Phân loại]]="Tồn đầu kỳ",Table1[[#This Row],[Tổng giá trị]],0)</f>
        <v>0</v>
      </c>
      <c r="P1053" s="7">
        <f>IF(Table1[[#This Row],[Số còn phải thu ĐK]]&lt;&gt;0,0,IF(Table1[[#This Row],[Phân loại]]="Bán hàng",Table1[[#This Row],[Tổng giá trị]],-Table1[[#This Row],[Tổng giá trị]]))</f>
        <v>2638032</v>
      </c>
      <c r="Q1053" s="32">
        <f>IF(M1053&lt;&gt;"",IF(O1053&lt;&gt;0,O1053,P1053),0)</f>
        <v>2638032</v>
      </c>
      <c r="R1053" s="7">
        <f>Table1[[#This Row],[Số còn phải thu ĐK]]+Table1[[#This Row],[Giá Trị HD sau CK]]-Table1[[#This Row],[Số tiền đã thu]]</f>
        <v>0</v>
      </c>
      <c r="S1053" s="6">
        <f>IF(Table1[[#This Row],[Ngày hóa đơn]]&lt;&gt;"",Table1[[#This Row],[Ngày hóa đơn]],IF(Table1[[#This Row],[Ngày hạch toán]]&lt;&gt;"",Table1[[#This Row],[Ngày hạch toán]],""))</f>
        <v>46185</v>
      </c>
      <c r="T1053" s="7"/>
      <c r="U1053" s="6">
        <f>IF(Table1[[#This Row],[Ngày tính CN]]="","",S1053+T1053)</f>
        <v>46185</v>
      </c>
      <c r="V1053" s="32">
        <f ca="1">IF(Table1[[#This Row],[Hạn thanh toán]]="","",IF((U1053-NOW())&lt;0,0,(U1053-NOW())))</f>
        <v>0</v>
      </c>
      <c r="W1053" s="32"/>
      <c r="X1053" s="32" t="str">
        <f ca="1">IF(OR(U1053="",R1053=0),"",IF((U1053-NOW())&lt;0,-(U1053-NOW()),0))</f>
        <v/>
      </c>
      <c r="Y1053" s="2" t="str">
        <f>IF(R1053=0,"Đã thanh toán",IF(X1053="","",IF(X1053&lt;=0,"Chưa đến hạn thanh toán",IF(X1053&lt;=30,"Nợ quá hạn 30 ngày",IF(X1053&lt;=60,"Nợ quá hạn từ 30 ngày đến 60 ngày",IF(X1053&lt;=90,"Nợ quá hạn từ 60 ngày đến 90 ngày",IF(X1053&lt;=120,"Nợ quá hạn từ 90 ngày đến 120 ngày","Nợ quá hạn hơn 120 ngày có khả năng mất thanh toán")))))))</f>
        <v>Đã thanh toán</v>
      </c>
      <c r="Z1053" s="42">
        <f>IF(S1053="","",S1053)</f>
        <v>46185</v>
      </c>
      <c r="AA1053" s="42">
        <f>IF(M1053="","",M1053)</f>
        <v>46213</v>
      </c>
      <c r="AD1053" s="2" t="str">
        <f>VLOOKUP($A1053,MA_KH!$A:$Q,MA_KH!O$1,0)</f>
        <v>MEGA</v>
      </c>
      <c r="AE1053" s="2" t="str">
        <f>VLOOKUP($A1053,MA_KH!$A:$Q,MA_KH!P$1,0)</f>
        <v>CÔNG TY TNHH MM MEGA MARKET (VIỆT NAM)</v>
      </c>
    </row>
    <row r="1054" spans="1:31" ht="25.5" customHeight="1">
      <c r="A1054" s="58" t="s">
        <v>16305</v>
      </c>
      <c r="B1054" s="58" t="s">
        <v>7247</v>
      </c>
      <c r="C1054" s="59">
        <v>46179</v>
      </c>
      <c r="D1054" s="58" t="s">
        <v>21235</v>
      </c>
      <c r="E1054" s="21">
        <v>46185</v>
      </c>
      <c r="F1054" s="58" t="s">
        <v>21236</v>
      </c>
      <c r="G1054" s="58" t="s">
        <v>21237</v>
      </c>
      <c r="H1054" s="69">
        <v>1615480</v>
      </c>
      <c r="I1054" s="61">
        <v>0</v>
      </c>
      <c r="J1054" s="69">
        <v>129238</v>
      </c>
      <c r="K1054" s="70">
        <v>1744718</v>
      </c>
      <c r="L1054" s="71" t="s">
        <v>17236</v>
      </c>
      <c r="M1054" s="6">
        <v>46213</v>
      </c>
      <c r="N1054" s="72"/>
      <c r="O1054" s="32">
        <f>IF(Table1[[#This Row],[Phân loại]]="Tồn đầu kỳ",Table1[[#This Row],[Tổng giá trị]],0)</f>
        <v>0</v>
      </c>
      <c r="P1054" s="7">
        <f>IF(Table1[[#This Row],[Số còn phải thu ĐK]]&lt;&gt;0,0,IF(Table1[[#This Row],[Phân loại]]="Bán hàng",Table1[[#This Row],[Tổng giá trị]],-Table1[[#This Row],[Tổng giá trị]]))</f>
        <v>1744718</v>
      </c>
      <c r="Q1054" s="32">
        <f>IF(M1054&lt;&gt;"",IF(O1054&lt;&gt;0,O1054,P1054),0)</f>
        <v>1744718</v>
      </c>
      <c r="R1054" s="7">
        <f>Table1[[#This Row],[Số còn phải thu ĐK]]+Table1[[#This Row],[Giá Trị HD sau CK]]-Table1[[#This Row],[Số tiền đã thu]]</f>
        <v>0</v>
      </c>
      <c r="S1054" s="6">
        <f>IF(Table1[[#This Row],[Ngày hóa đơn]]&lt;&gt;"",Table1[[#This Row],[Ngày hóa đơn]],IF(Table1[[#This Row],[Ngày hạch toán]]&lt;&gt;"",Table1[[#This Row],[Ngày hạch toán]],""))</f>
        <v>46185</v>
      </c>
      <c r="T1054" s="7"/>
      <c r="U1054" s="6">
        <f>IF(Table1[[#This Row],[Ngày tính CN]]="","",S1054+T1054)</f>
        <v>46185</v>
      </c>
      <c r="V1054" s="32">
        <f ca="1">IF(Table1[[#This Row],[Hạn thanh toán]]="","",IF((U1054-NOW())&lt;0,0,(U1054-NOW())))</f>
        <v>0</v>
      </c>
      <c r="W1054" s="32"/>
      <c r="X1054" s="32" t="str">
        <f ca="1">IF(OR(U1054="",R1054=0),"",IF((U1054-NOW())&lt;0,-(U1054-NOW()),0))</f>
        <v/>
      </c>
      <c r="Y1054" s="2" t="str">
        <f>IF(R1054=0,"Đã thanh toán",IF(X1054="","",IF(X1054&lt;=0,"Chưa đến hạn thanh toán",IF(X1054&lt;=30,"Nợ quá hạn 30 ngày",IF(X1054&lt;=60,"Nợ quá hạn từ 30 ngày đến 60 ngày",IF(X1054&lt;=90,"Nợ quá hạn từ 60 ngày đến 90 ngày",IF(X1054&lt;=120,"Nợ quá hạn từ 90 ngày đến 120 ngày","Nợ quá hạn hơn 120 ngày có khả năng mất thanh toán")))))))</f>
        <v>Đã thanh toán</v>
      </c>
      <c r="Z1054" s="42">
        <f>IF(S1054="","",S1054)</f>
        <v>46185</v>
      </c>
      <c r="AA1054" s="42">
        <f>IF(M1054="","",M1054)</f>
        <v>46213</v>
      </c>
      <c r="AD1054" s="2" t="str">
        <f>VLOOKUP($A1054,MA_KH!$A:$Q,MA_KH!O$1,0)</f>
        <v>MEGA</v>
      </c>
      <c r="AE1054" s="2" t="str">
        <f>VLOOKUP($A1054,MA_KH!$A:$Q,MA_KH!P$1,0)</f>
        <v>CÔNG TY TNHH MM MEGA MARKET (VIỆT NAM)</v>
      </c>
    </row>
    <row r="1055" spans="1:31" ht="25.5" customHeight="1">
      <c r="A1055" s="54" t="s">
        <v>16306</v>
      </c>
      <c r="B1055" s="54" t="s">
        <v>7257</v>
      </c>
      <c r="C1055" s="55">
        <v>46179</v>
      </c>
      <c r="D1055" s="54" t="s">
        <v>21223</v>
      </c>
      <c r="E1055" s="21">
        <v>46185</v>
      </c>
      <c r="F1055" s="54" t="s">
        <v>21224</v>
      </c>
      <c r="G1055" s="54" t="s">
        <v>21225</v>
      </c>
      <c r="H1055" s="67">
        <v>2535480</v>
      </c>
      <c r="I1055" s="57">
        <v>0</v>
      </c>
      <c r="J1055" s="67">
        <v>202838</v>
      </c>
      <c r="K1055" s="68">
        <v>2738318</v>
      </c>
      <c r="L1055" s="71" t="s">
        <v>17236</v>
      </c>
      <c r="N1055" s="72"/>
      <c r="O1055" s="32">
        <f>IF(Table1[[#This Row],[Phân loại]]="Tồn đầu kỳ",Table1[[#This Row],[Tổng giá trị]],0)</f>
        <v>0</v>
      </c>
      <c r="P1055" s="7">
        <f>IF(Table1[[#This Row],[Số còn phải thu ĐK]]&lt;&gt;0,0,IF(Table1[[#This Row],[Phân loại]]="Bán hàng",Table1[[#This Row],[Tổng giá trị]],-Table1[[#This Row],[Tổng giá trị]]))</f>
        <v>2738318</v>
      </c>
      <c r="Q1055" s="32">
        <f>IF(M1055&lt;&gt;"",IF(O1055&lt;&gt;0,O1055,P1055),0)</f>
        <v>0</v>
      </c>
      <c r="R1055" s="7">
        <f>Table1[[#This Row],[Số còn phải thu ĐK]]+Table1[[#This Row],[Giá Trị HD sau CK]]-Table1[[#This Row],[Số tiền đã thu]]</f>
        <v>2738318</v>
      </c>
      <c r="S1055" s="6">
        <f>IF(Table1[[#This Row],[Ngày hóa đơn]]&lt;&gt;"",Table1[[#This Row],[Ngày hóa đơn]],IF(Table1[[#This Row],[Ngày hạch toán]]&lt;&gt;"",Table1[[#This Row],[Ngày hạch toán]],""))</f>
        <v>46185</v>
      </c>
      <c r="T1055" s="7"/>
      <c r="U1055" s="6">
        <f>IF(Table1[[#This Row],[Ngày tính CN]]="","",S1055+T1055)</f>
        <v>46185</v>
      </c>
      <c r="V1055" s="32">
        <f ca="1">IF(Table1[[#This Row],[Hạn thanh toán]]="","",IF((U1055-NOW())&lt;0,0,(U1055-NOW())))</f>
        <v>0</v>
      </c>
      <c r="W1055" s="32"/>
      <c r="X1055" s="32">
        <f ca="1">IF(OR(U1055="",R1055=0),"",IF((U1055-NOW())&lt;0,-(U1055-NOW()),0))</f>
        <v>42.964616203702462</v>
      </c>
      <c r="Y1055" s="2" t="str">
        <f ca="1">IF(R1055=0,"Đã thanh toán",IF(X1055="","",IF(X1055&lt;=0,"Chưa đến hạn thanh toán",IF(X1055&lt;=30,"Nợ quá hạn 30 ngày",IF(X1055&lt;=60,"Nợ quá hạn từ 30 ngày đến 60 ngày",IF(X1055&lt;=90,"Nợ quá hạn từ 60 ngày đến 90 ngày",IF(X1055&lt;=120,"Nợ quá hạn từ 90 ngày đến 120 ngày","Nợ quá hạn hơn 120 ngày có khả năng mất thanh toán")))))))</f>
        <v>Nợ quá hạn từ 30 ngày đến 60 ngày</v>
      </c>
      <c r="Z1055" s="42">
        <f>IF(S1055="","",S1055)</f>
        <v>46185</v>
      </c>
      <c r="AA1055" s="42" t="str">
        <f>IF(M1055="","",M1055)</f>
        <v/>
      </c>
      <c r="AD1055" s="2" t="str">
        <f>VLOOKUP($A1055,MA_KH!$A:$Q,MA_KH!O$1,0)</f>
        <v>MEGA</v>
      </c>
      <c r="AE1055" s="2" t="str">
        <f>VLOOKUP($A1055,MA_KH!$A:$Q,MA_KH!P$1,0)</f>
        <v>CÔNG TY TNHH MM MEGA MARKET (VIỆT NAM)</v>
      </c>
    </row>
    <row r="1056" spans="1:31" ht="25.5" customHeight="1">
      <c r="A1056" s="54" t="s">
        <v>16306</v>
      </c>
      <c r="B1056" s="54" t="s">
        <v>7257</v>
      </c>
      <c r="C1056" s="55">
        <v>46179</v>
      </c>
      <c r="D1056" s="54" t="s">
        <v>21232</v>
      </c>
      <c r="E1056" s="21">
        <v>46185</v>
      </c>
      <c r="F1056" s="54" t="s">
        <v>21233</v>
      </c>
      <c r="G1056" s="54" t="s">
        <v>21234</v>
      </c>
      <c r="H1056" s="67">
        <v>1615480</v>
      </c>
      <c r="I1056" s="57">
        <v>0</v>
      </c>
      <c r="J1056" s="67">
        <v>129238</v>
      </c>
      <c r="K1056" s="68">
        <v>1744718</v>
      </c>
      <c r="L1056" s="71" t="s">
        <v>17236</v>
      </c>
      <c r="N1056" s="72"/>
      <c r="O1056" s="32">
        <f>IF(Table1[[#This Row],[Phân loại]]="Tồn đầu kỳ",Table1[[#This Row],[Tổng giá trị]],0)</f>
        <v>0</v>
      </c>
      <c r="P1056" s="7">
        <f>IF(Table1[[#This Row],[Số còn phải thu ĐK]]&lt;&gt;0,0,IF(Table1[[#This Row],[Phân loại]]="Bán hàng",Table1[[#This Row],[Tổng giá trị]],-Table1[[#This Row],[Tổng giá trị]]))</f>
        <v>1744718</v>
      </c>
      <c r="Q1056" s="32">
        <f>IF(M1056&lt;&gt;"",IF(O1056&lt;&gt;0,O1056,P1056),0)</f>
        <v>0</v>
      </c>
      <c r="R1056" s="7">
        <f>Table1[[#This Row],[Số còn phải thu ĐK]]+Table1[[#This Row],[Giá Trị HD sau CK]]-Table1[[#This Row],[Số tiền đã thu]]</f>
        <v>1744718</v>
      </c>
      <c r="S1056" s="6">
        <f>IF(Table1[[#This Row],[Ngày hóa đơn]]&lt;&gt;"",Table1[[#This Row],[Ngày hóa đơn]],IF(Table1[[#This Row],[Ngày hạch toán]]&lt;&gt;"",Table1[[#This Row],[Ngày hạch toán]],""))</f>
        <v>46185</v>
      </c>
      <c r="T1056" s="7"/>
      <c r="U1056" s="6">
        <f>IF(Table1[[#This Row],[Ngày tính CN]]="","",S1056+T1056)</f>
        <v>46185</v>
      </c>
      <c r="V1056" s="32">
        <f ca="1">IF(Table1[[#This Row],[Hạn thanh toán]]="","",IF((U1056-NOW())&lt;0,0,(U1056-NOW())))</f>
        <v>0</v>
      </c>
      <c r="W1056" s="32"/>
      <c r="X1056" s="32">
        <f ca="1">IF(OR(U1056="",R1056=0),"",IF((U1056-NOW())&lt;0,-(U1056-NOW()),0))</f>
        <v>42.964616203702462</v>
      </c>
      <c r="Y1056" s="2" t="str">
        <f ca="1">IF(R1056=0,"Đã thanh toán",IF(X1056="","",IF(X1056&lt;=0,"Chưa đến hạn thanh toán",IF(X1056&lt;=30,"Nợ quá hạn 30 ngày",IF(X1056&lt;=60,"Nợ quá hạn từ 30 ngày đến 60 ngày",IF(X1056&lt;=90,"Nợ quá hạn từ 60 ngày đến 90 ngày",IF(X1056&lt;=120,"Nợ quá hạn từ 90 ngày đến 120 ngày","Nợ quá hạn hơn 120 ngày có khả năng mất thanh toán")))))))</f>
        <v>Nợ quá hạn từ 30 ngày đến 60 ngày</v>
      </c>
      <c r="Z1056" s="42">
        <f>IF(S1056="","",S1056)</f>
        <v>46185</v>
      </c>
      <c r="AA1056" s="42" t="str">
        <f>IF(M1056="","",M1056)</f>
        <v/>
      </c>
      <c r="AD1056" s="2" t="str">
        <f>VLOOKUP($A1056,MA_KH!$A:$Q,MA_KH!O$1,0)</f>
        <v>MEGA</v>
      </c>
      <c r="AE1056" s="2" t="str">
        <f>VLOOKUP($A1056,MA_KH!$A:$Q,MA_KH!P$1,0)</f>
        <v>CÔNG TY TNHH MM MEGA MARKET (VIỆT NAM)</v>
      </c>
    </row>
    <row r="1057" spans="1:31" ht="25.5" customHeight="1">
      <c r="A1057" s="58" t="s">
        <v>16307</v>
      </c>
      <c r="B1057" s="58" t="s">
        <v>202</v>
      </c>
      <c r="C1057" s="59">
        <v>46181</v>
      </c>
      <c r="D1057" s="58" t="s">
        <v>21089</v>
      </c>
      <c r="E1057" s="134">
        <v>46181</v>
      </c>
      <c r="F1057" s="101" t="s">
        <v>18128</v>
      </c>
      <c r="G1057" s="58" t="s">
        <v>21090</v>
      </c>
      <c r="H1057" s="69">
        <v>1480663</v>
      </c>
      <c r="I1057" s="61">
        <v>0</v>
      </c>
      <c r="J1057" s="69">
        <v>118453</v>
      </c>
      <c r="K1057" s="70">
        <v>1599116</v>
      </c>
      <c r="L1057" s="71" t="s">
        <v>17238</v>
      </c>
      <c r="M1057" s="6">
        <v>46197</v>
      </c>
      <c r="N1057" s="72"/>
      <c r="O1057" s="32">
        <f>IF(Table1[[#This Row],[Phân loại]]="Tồn đầu kỳ",Table1[[#This Row],[Tổng giá trị]],0)</f>
        <v>0</v>
      </c>
      <c r="P1057" s="7">
        <f>IF(Table1[[#This Row],[Số còn phải thu ĐK]]&lt;&gt;0,0,IF(Table1[[#This Row],[Phân loại]]="Bán hàng",Table1[[#This Row],[Tổng giá trị]],-Table1[[#This Row],[Tổng giá trị]]))</f>
        <v>-1599116</v>
      </c>
      <c r="Q1057" s="32">
        <f>IF(M1057&lt;&gt;"",IF(O1057&lt;&gt;0,O1057,P1057),0)</f>
        <v>-1599116</v>
      </c>
      <c r="R1057" s="7">
        <f>Table1[[#This Row],[Số còn phải thu ĐK]]+Table1[[#This Row],[Giá Trị HD sau CK]]-Table1[[#This Row],[Số tiền đã thu]]</f>
        <v>0</v>
      </c>
      <c r="S1057" s="6">
        <f>IF(Table1[[#This Row],[Ngày hóa đơn]]&lt;&gt;"",Table1[[#This Row],[Ngày hóa đơn]],IF(Table1[[#This Row],[Ngày hạch toán]]&lt;&gt;"",Table1[[#This Row],[Ngày hạch toán]],""))</f>
        <v>46181</v>
      </c>
      <c r="T1057" s="7"/>
      <c r="U1057" s="6">
        <f>IF(Table1[[#This Row],[Ngày tính CN]]="","",S1057+T1057)</f>
        <v>46181</v>
      </c>
      <c r="V1057" s="32">
        <f ca="1">IF(Table1[[#This Row],[Hạn thanh toán]]="","",IF((U1057-NOW())&lt;0,0,(U1057-NOW())))</f>
        <v>0</v>
      </c>
      <c r="W1057" s="32"/>
      <c r="X1057" s="32" t="str">
        <f ca="1">IF(OR(U1057="",R1057=0),"",IF((U1057-NOW())&lt;0,-(U1057-NOW()),0))</f>
        <v/>
      </c>
      <c r="Y1057" s="2" t="str">
        <f>IF(R1057=0,"Đã thanh toán",IF(X1057="","",IF(X1057&lt;=0,"Chưa đến hạn thanh toán",IF(X1057&lt;=30,"Nợ quá hạn 30 ngày",IF(X1057&lt;=60,"Nợ quá hạn từ 30 ngày đến 60 ngày",IF(X1057&lt;=90,"Nợ quá hạn từ 60 ngày đến 90 ngày",IF(X1057&lt;=120,"Nợ quá hạn từ 90 ngày đến 120 ngày","Nợ quá hạn hơn 120 ngày có khả năng mất thanh toán")))))))</f>
        <v>Đã thanh toán</v>
      </c>
      <c r="Z1057" s="42">
        <f>IF(S1057="","",S1057)</f>
        <v>46181</v>
      </c>
      <c r="AA1057" s="42">
        <f>IF(M1057="","",M1057)</f>
        <v>46197</v>
      </c>
      <c r="AD1057" s="2" t="str">
        <f>VLOOKUP($A1057,MA_KH!$A:$Q,MA_KH!O$1,0)</f>
        <v>MEGA</v>
      </c>
      <c r="AE1057" s="2" t="str">
        <f>VLOOKUP($A1057,MA_KH!$A:$Q,MA_KH!P$1,0)</f>
        <v>CÔNG TY TNHH MM MEGA MARKET (VIỆT NAM)</v>
      </c>
    </row>
    <row r="1058" spans="1:31" ht="25.5" customHeight="1">
      <c r="A1058" s="54" t="s">
        <v>16307</v>
      </c>
      <c r="B1058" s="54" t="s">
        <v>202</v>
      </c>
      <c r="C1058" s="55">
        <v>46181</v>
      </c>
      <c r="D1058" s="54" t="s">
        <v>21091</v>
      </c>
      <c r="E1058" s="134">
        <v>46181</v>
      </c>
      <c r="F1058" s="84" t="s">
        <v>21105</v>
      </c>
      <c r="G1058" s="54" t="s">
        <v>21092</v>
      </c>
      <c r="H1058" s="67">
        <v>205234</v>
      </c>
      <c r="I1058" s="57">
        <v>0</v>
      </c>
      <c r="J1058" s="67">
        <v>16419</v>
      </c>
      <c r="K1058" s="68">
        <v>221653</v>
      </c>
      <c r="L1058" s="71" t="s">
        <v>17238</v>
      </c>
      <c r="M1058" s="6">
        <v>46197</v>
      </c>
      <c r="N1058" s="72"/>
      <c r="O1058" s="32">
        <f>IF(Table1[[#This Row],[Phân loại]]="Tồn đầu kỳ",Table1[[#This Row],[Tổng giá trị]],0)</f>
        <v>0</v>
      </c>
      <c r="P1058" s="7">
        <f>IF(Table1[[#This Row],[Số còn phải thu ĐK]]&lt;&gt;0,0,IF(Table1[[#This Row],[Phân loại]]="Bán hàng",Table1[[#This Row],[Tổng giá trị]],-Table1[[#This Row],[Tổng giá trị]]))</f>
        <v>-221653</v>
      </c>
      <c r="Q1058" s="32">
        <f>IF(M1058&lt;&gt;"",IF(O1058&lt;&gt;0,O1058,P1058),0)</f>
        <v>-221653</v>
      </c>
      <c r="R1058" s="7">
        <f>Table1[[#This Row],[Số còn phải thu ĐK]]+Table1[[#This Row],[Giá Trị HD sau CK]]-Table1[[#This Row],[Số tiền đã thu]]</f>
        <v>0</v>
      </c>
      <c r="S1058" s="6">
        <f>IF(Table1[[#This Row],[Ngày hóa đơn]]&lt;&gt;"",Table1[[#This Row],[Ngày hóa đơn]],IF(Table1[[#This Row],[Ngày hạch toán]]&lt;&gt;"",Table1[[#This Row],[Ngày hạch toán]],""))</f>
        <v>46181</v>
      </c>
      <c r="T1058" s="7"/>
      <c r="U1058" s="6">
        <f>IF(Table1[[#This Row],[Ngày tính CN]]="","",S1058+T1058)</f>
        <v>46181</v>
      </c>
      <c r="V1058" s="32">
        <f ca="1">IF(Table1[[#This Row],[Hạn thanh toán]]="","",IF((U1058-NOW())&lt;0,0,(U1058-NOW())))</f>
        <v>0</v>
      </c>
      <c r="W1058" s="32"/>
      <c r="X1058" s="32" t="str">
        <f ca="1">IF(OR(U1058="",R1058=0),"",IF((U1058-NOW())&lt;0,-(U1058-NOW()),0))</f>
        <v/>
      </c>
      <c r="Y1058" s="2" t="str">
        <f>IF(R1058=0,"Đã thanh toán",IF(X1058="","",IF(X1058&lt;=0,"Chưa đến hạn thanh toán",IF(X1058&lt;=30,"Nợ quá hạn 30 ngày",IF(X1058&lt;=60,"Nợ quá hạn từ 30 ngày đến 60 ngày",IF(X1058&lt;=90,"Nợ quá hạn từ 60 ngày đến 90 ngày",IF(X1058&lt;=120,"Nợ quá hạn từ 90 ngày đến 120 ngày","Nợ quá hạn hơn 120 ngày có khả năng mất thanh toán")))))))</f>
        <v>Đã thanh toán</v>
      </c>
      <c r="Z1058" s="42">
        <f>IF(S1058="","",S1058)</f>
        <v>46181</v>
      </c>
      <c r="AA1058" s="42">
        <f>IF(M1058="","",M1058)</f>
        <v>46197</v>
      </c>
      <c r="AD1058" s="2" t="str">
        <f>VLOOKUP($A1058,MA_KH!$A:$Q,MA_KH!O$1,0)</f>
        <v>MEGA</v>
      </c>
      <c r="AE1058" s="2" t="str">
        <f>VLOOKUP($A1058,MA_KH!$A:$Q,MA_KH!P$1,0)</f>
        <v>CÔNG TY TNHH MM MEGA MARKET (VIỆT NAM)</v>
      </c>
    </row>
    <row r="1059" spans="1:31" ht="25.5" customHeight="1">
      <c r="A1059" s="54" t="s">
        <v>16289</v>
      </c>
      <c r="B1059" s="54" t="s">
        <v>296</v>
      </c>
      <c r="C1059" s="55">
        <v>46181</v>
      </c>
      <c r="D1059" s="54" t="s">
        <v>21093</v>
      </c>
      <c r="E1059" s="134">
        <v>46181</v>
      </c>
      <c r="F1059" s="84" t="s">
        <v>21106</v>
      </c>
      <c r="G1059" s="54" t="s">
        <v>21094</v>
      </c>
      <c r="H1059" s="67">
        <v>1412500</v>
      </c>
      <c r="I1059" s="57">
        <v>0</v>
      </c>
      <c r="J1059" s="67">
        <v>113000</v>
      </c>
      <c r="K1059" s="68">
        <v>1525500</v>
      </c>
      <c r="L1059" s="71" t="s">
        <v>17238</v>
      </c>
      <c r="M1059" s="6">
        <v>46197</v>
      </c>
      <c r="N1059" s="72"/>
      <c r="O1059" s="32">
        <f>IF(Table1[[#This Row],[Phân loại]]="Tồn đầu kỳ",Table1[[#This Row],[Tổng giá trị]],0)</f>
        <v>0</v>
      </c>
      <c r="P1059" s="7">
        <f>IF(Table1[[#This Row],[Số còn phải thu ĐK]]&lt;&gt;0,0,IF(Table1[[#This Row],[Phân loại]]="Bán hàng",Table1[[#This Row],[Tổng giá trị]],-Table1[[#This Row],[Tổng giá trị]]))</f>
        <v>-1525500</v>
      </c>
      <c r="Q1059" s="32">
        <f>IF(M1059&lt;&gt;"",IF(O1059&lt;&gt;0,O1059,P1059),0)</f>
        <v>-1525500</v>
      </c>
      <c r="R1059" s="7">
        <f>Table1[[#This Row],[Số còn phải thu ĐK]]+Table1[[#This Row],[Giá Trị HD sau CK]]-Table1[[#This Row],[Số tiền đã thu]]</f>
        <v>0</v>
      </c>
      <c r="S1059" s="6">
        <f>IF(Table1[[#This Row],[Ngày hóa đơn]]&lt;&gt;"",Table1[[#This Row],[Ngày hóa đơn]],IF(Table1[[#This Row],[Ngày hạch toán]]&lt;&gt;"",Table1[[#This Row],[Ngày hạch toán]],""))</f>
        <v>46181</v>
      </c>
      <c r="T1059" s="7"/>
      <c r="U1059" s="6">
        <f>IF(Table1[[#This Row],[Ngày tính CN]]="","",S1059+T1059)</f>
        <v>46181</v>
      </c>
      <c r="V1059" s="32">
        <f ca="1">IF(Table1[[#This Row],[Hạn thanh toán]]="","",IF((U1059-NOW())&lt;0,0,(U1059-NOW())))</f>
        <v>0</v>
      </c>
      <c r="W1059" s="32"/>
      <c r="X1059" s="32" t="str">
        <f ca="1">IF(OR(U1059="",R1059=0),"",IF((U1059-NOW())&lt;0,-(U1059-NOW()),0))</f>
        <v/>
      </c>
      <c r="Y1059" s="2" t="str">
        <f>IF(R1059=0,"Đã thanh toán",IF(X1059="","",IF(X1059&lt;=0,"Chưa đến hạn thanh toán",IF(X1059&lt;=30,"Nợ quá hạn 30 ngày",IF(X1059&lt;=60,"Nợ quá hạn từ 30 ngày đến 60 ngày",IF(X1059&lt;=90,"Nợ quá hạn từ 60 ngày đến 90 ngày",IF(X1059&lt;=120,"Nợ quá hạn từ 90 ngày đến 120 ngày","Nợ quá hạn hơn 120 ngày có khả năng mất thanh toán")))))))</f>
        <v>Đã thanh toán</v>
      </c>
      <c r="Z1059" s="42">
        <f>IF(S1059="","",S1059)</f>
        <v>46181</v>
      </c>
      <c r="AA1059" s="42">
        <f>IF(M1059="","",M1059)</f>
        <v>46197</v>
      </c>
      <c r="AD1059" s="2" t="str">
        <f>VLOOKUP($A1059,MA_KH!$A:$Q,MA_KH!O$1,0)</f>
        <v>MEGA</v>
      </c>
      <c r="AE1059" s="2" t="str">
        <f>VLOOKUP($A1059,MA_KH!$A:$Q,MA_KH!P$1,0)</f>
        <v>CÔNG TY TNHH MM MEGA MARKET (VIỆT NAM)</v>
      </c>
    </row>
    <row r="1060" spans="1:31" ht="25.5" customHeight="1">
      <c r="A1060" s="54" t="s">
        <v>16289</v>
      </c>
      <c r="B1060" s="54" t="s">
        <v>296</v>
      </c>
      <c r="C1060" s="55">
        <v>46181</v>
      </c>
      <c r="D1060" s="54" t="s">
        <v>21095</v>
      </c>
      <c r="E1060" s="134">
        <v>46181</v>
      </c>
      <c r="F1060" s="84" t="s">
        <v>21107</v>
      </c>
      <c r="G1060" s="54" t="s">
        <v>21094</v>
      </c>
      <c r="H1060" s="67">
        <v>1278051</v>
      </c>
      <c r="I1060" s="57">
        <v>0</v>
      </c>
      <c r="J1060" s="67">
        <v>102244</v>
      </c>
      <c r="K1060" s="68">
        <v>1380295</v>
      </c>
      <c r="L1060" s="71" t="s">
        <v>17238</v>
      </c>
      <c r="M1060" s="6">
        <v>46197</v>
      </c>
      <c r="N1060" s="72"/>
      <c r="O1060" s="32">
        <f>IF(Table1[[#This Row],[Phân loại]]="Tồn đầu kỳ",Table1[[#This Row],[Tổng giá trị]],0)</f>
        <v>0</v>
      </c>
      <c r="P1060" s="7">
        <f>IF(Table1[[#This Row],[Số còn phải thu ĐK]]&lt;&gt;0,0,IF(Table1[[#This Row],[Phân loại]]="Bán hàng",Table1[[#This Row],[Tổng giá trị]],-Table1[[#This Row],[Tổng giá trị]]))</f>
        <v>-1380295</v>
      </c>
      <c r="Q1060" s="32">
        <f>IF(M1060&lt;&gt;"",IF(O1060&lt;&gt;0,O1060,P1060),0)</f>
        <v>-1380295</v>
      </c>
      <c r="R1060" s="7">
        <f>Table1[[#This Row],[Số còn phải thu ĐK]]+Table1[[#This Row],[Giá Trị HD sau CK]]-Table1[[#This Row],[Số tiền đã thu]]</f>
        <v>0</v>
      </c>
      <c r="S1060" s="6">
        <f>IF(Table1[[#This Row],[Ngày hóa đơn]]&lt;&gt;"",Table1[[#This Row],[Ngày hóa đơn]],IF(Table1[[#This Row],[Ngày hạch toán]]&lt;&gt;"",Table1[[#This Row],[Ngày hạch toán]],""))</f>
        <v>46181</v>
      </c>
      <c r="T1060" s="7"/>
      <c r="U1060" s="6">
        <f>IF(Table1[[#This Row],[Ngày tính CN]]="","",S1060+T1060)</f>
        <v>46181</v>
      </c>
      <c r="V1060" s="32">
        <f ca="1">IF(Table1[[#This Row],[Hạn thanh toán]]="","",IF((U1060-NOW())&lt;0,0,(U1060-NOW())))</f>
        <v>0</v>
      </c>
      <c r="W1060" s="32"/>
      <c r="X1060" s="32" t="str">
        <f ca="1">IF(OR(U1060="",R1060=0),"",IF((U1060-NOW())&lt;0,-(U1060-NOW()),0))</f>
        <v/>
      </c>
      <c r="Y1060" s="2" t="str">
        <f>IF(R1060=0,"Đã thanh toán",IF(X1060="","",IF(X1060&lt;=0,"Chưa đến hạn thanh toán",IF(X1060&lt;=30,"Nợ quá hạn 30 ngày",IF(X1060&lt;=60,"Nợ quá hạn từ 30 ngày đến 60 ngày",IF(X1060&lt;=90,"Nợ quá hạn từ 60 ngày đến 90 ngày",IF(X1060&lt;=120,"Nợ quá hạn từ 90 ngày đến 120 ngày","Nợ quá hạn hơn 120 ngày có khả năng mất thanh toán")))))))</f>
        <v>Đã thanh toán</v>
      </c>
      <c r="Z1060" s="42">
        <f>IF(S1060="","",S1060)</f>
        <v>46181</v>
      </c>
      <c r="AA1060" s="42">
        <f>IF(M1060="","",M1060)</f>
        <v>46197</v>
      </c>
      <c r="AD1060" s="2" t="str">
        <f>VLOOKUP($A1060,MA_KH!$A:$Q,MA_KH!O$1,0)</f>
        <v>MEGA</v>
      </c>
      <c r="AE1060" s="2" t="str">
        <f>VLOOKUP($A1060,MA_KH!$A:$Q,MA_KH!P$1,0)</f>
        <v>CÔNG TY TNHH MM MEGA MARKET (VIỆT NAM)</v>
      </c>
    </row>
    <row r="1061" spans="1:31" ht="25.5" customHeight="1">
      <c r="A1061" s="54" t="s">
        <v>16287</v>
      </c>
      <c r="B1061" s="54" t="s">
        <v>253</v>
      </c>
      <c r="C1061" s="55">
        <v>46181</v>
      </c>
      <c r="D1061" s="54" t="s">
        <v>21250</v>
      </c>
      <c r="E1061" s="21">
        <v>46183</v>
      </c>
      <c r="F1061" s="54" t="s">
        <v>21251</v>
      </c>
      <c r="G1061" s="54" t="s">
        <v>21252</v>
      </c>
      <c r="H1061" s="67">
        <v>1615480</v>
      </c>
      <c r="I1061" s="57">
        <v>0</v>
      </c>
      <c r="J1061" s="67">
        <v>129238</v>
      </c>
      <c r="K1061" s="68">
        <v>1744718</v>
      </c>
      <c r="L1061" s="71" t="s">
        <v>17236</v>
      </c>
      <c r="N1061" s="72"/>
      <c r="O1061" s="32">
        <f>IF(Table1[[#This Row],[Phân loại]]="Tồn đầu kỳ",Table1[[#This Row],[Tổng giá trị]],0)</f>
        <v>0</v>
      </c>
      <c r="P1061" s="7">
        <f>IF(Table1[[#This Row],[Số còn phải thu ĐK]]&lt;&gt;0,0,IF(Table1[[#This Row],[Phân loại]]="Bán hàng",Table1[[#This Row],[Tổng giá trị]],-Table1[[#This Row],[Tổng giá trị]]))</f>
        <v>1744718</v>
      </c>
      <c r="Q1061" s="32">
        <f>IF(M1061&lt;&gt;"",IF(O1061&lt;&gt;0,O1061,P1061),0)</f>
        <v>0</v>
      </c>
      <c r="R1061" s="7">
        <f>Table1[[#This Row],[Số còn phải thu ĐK]]+Table1[[#This Row],[Giá Trị HD sau CK]]-Table1[[#This Row],[Số tiền đã thu]]</f>
        <v>1744718</v>
      </c>
      <c r="S1061" s="6">
        <f>IF(Table1[[#This Row],[Ngày hóa đơn]]&lt;&gt;"",Table1[[#This Row],[Ngày hóa đơn]],IF(Table1[[#This Row],[Ngày hạch toán]]&lt;&gt;"",Table1[[#This Row],[Ngày hạch toán]],""))</f>
        <v>46183</v>
      </c>
      <c r="T1061" s="7"/>
      <c r="U1061" s="6">
        <f>IF(Table1[[#This Row],[Ngày tính CN]]="","",S1061+T1061)</f>
        <v>46183</v>
      </c>
      <c r="V1061" s="32">
        <f ca="1">IF(Table1[[#This Row],[Hạn thanh toán]]="","",IF((U1061-NOW())&lt;0,0,(U1061-NOW())))</f>
        <v>0</v>
      </c>
      <c r="W1061" s="32"/>
      <c r="X1061" s="32">
        <f ca="1">IF(OR(U1061="",R1061=0),"",IF((U1061-NOW())&lt;0,-(U1061-NOW()),0))</f>
        <v>44.964616203702462</v>
      </c>
      <c r="Y1061" s="2" t="str">
        <f ca="1">IF(R1061=0,"Đã thanh toán",IF(X1061="","",IF(X1061&lt;=0,"Chưa đến hạn thanh toán",IF(X1061&lt;=30,"Nợ quá hạn 30 ngày",IF(X1061&lt;=60,"Nợ quá hạn từ 30 ngày đến 60 ngày",IF(X1061&lt;=90,"Nợ quá hạn từ 60 ngày đến 90 ngày",IF(X1061&lt;=120,"Nợ quá hạn từ 90 ngày đến 120 ngày","Nợ quá hạn hơn 120 ngày có khả năng mất thanh toán")))))))</f>
        <v>Nợ quá hạn từ 30 ngày đến 60 ngày</v>
      </c>
      <c r="Z1061" s="42">
        <f>IF(S1061="","",S1061)</f>
        <v>46183</v>
      </c>
      <c r="AA1061" s="42" t="str">
        <f>IF(M1061="","",M1061)</f>
        <v/>
      </c>
      <c r="AD1061" s="2" t="str">
        <f>VLOOKUP($A1061,MA_KH!$A:$Q,MA_KH!O$1,0)</f>
        <v>MEGA</v>
      </c>
      <c r="AE1061" s="2" t="str">
        <f>VLOOKUP($A1061,MA_KH!$A:$Q,MA_KH!P$1,0)</f>
        <v>CÔNG TY TNHH MM MEGA MARKET (VIỆT NAM)</v>
      </c>
    </row>
    <row r="1062" spans="1:31" ht="25.5" customHeight="1">
      <c r="A1062" s="58" t="s">
        <v>16291</v>
      </c>
      <c r="B1062" s="58" t="s">
        <v>200</v>
      </c>
      <c r="C1062" s="59">
        <v>46181</v>
      </c>
      <c r="D1062" s="58" t="s">
        <v>21247</v>
      </c>
      <c r="E1062" s="21">
        <v>46183</v>
      </c>
      <c r="F1062" s="58" t="s">
        <v>21248</v>
      </c>
      <c r="G1062" s="58" t="s">
        <v>21249</v>
      </c>
      <c r="H1062" s="69">
        <v>1392065</v>
      </c>
      <c r="I1062" s="61">
        <v>0</v>
      </c>
      <c r="J1062" s="69">
        <v>111365</v>
      </c>
      <c r="K1062" s="70">
        <v>1503430</v>
      </c>
      <c r="L1062" s="71" t="s">
        <v>17236</v>
      </c>
      <c r="N1062" s="72"/>
      <c r="O1062" s="32">
        <f>IF(Table1[[#This Row],[Phân loại]]="Tồn đầu kỳ",Table1[[#This Row],[Tổng giá trị]],0)</f>
        <v>0</v>
      </c>
      <c r="P1062" s="7">
        <f>IF(Table1[[#This Row],[Số còn phải thu ĐK]]&lt;&gt;0,0,IF(Table1[[#This Row],[Phân loại]]="Bán hàng",Table1[[#This Row],[Tổng giá trị]],-Table1[[#This Row],[Tổng giá trị]]))</f>
        <v>1503430</v>
      </c>
      <c r="Q1062" s="32">
        <f>IF(M1062&lt;&gt;"",IF(O1062&lt;&gt;0,O1062,P1062),0)</f>
        <v>0</v>
      </c>
      <c r="R1062" s="7">
        <f>Table1[[#This Row],[Số còn phải thu ĐK]]+Table1[[#This Row],[Giá Trị HD sau CK]]-Table1[[#This Row],[Số tiền đã thu]]</f>
        <v>1503430</v>
      </c>
      <c r="S1062" s="6">
        <f>IF(Table1[[#This Row],[Ngày hóa đơn]]&lt;&gt;"",Table1[[#This Row],[Ngày hóa đơn]],IF(Table1[[#This Row],[Ngày hạch toán]]&lt;&gt;"",Table1[[#This Row],[Ngày hạch toán]],""))</f>
        <v>46183</v>
      </c>
      <c r="T1062" s="7"/>
      <c r="U1062" s="6">
        <f>IF(Table1[[#This Row],[Ngày tính CN]]="","",S1062+T1062)</f>
        <v>46183</v>
      </c>
      <c r="V1062" s="32">
        <f ca="1">IF(Table1[[#This Row],[Hạn thanh toán]]="","",IF((U1062-NOW())&lt;0,0,(U1062-NOW())))</f>
        <v>0</v>
      </c>
      <c r="W1062" s="32"/>
      <c r="X1062" s="32">
        <f ca="1">IF(OR(U1062="",R1062=0),"",IF((U1062-NOW())&lt;0,-(U1062-NOW()),0))</f>
        <v>44.964616203702462</v>
      </c>
      <c r="Y1062" s="2" t="str">
        <f ca="1">IF(R1062=0,"Đã thanh toán",IF(X1062="","",IF(X1062&lt;=0,"Chưa đến hạn thanh toán",IF(X1062&lt;=30,"Nợ quá hạn 30 ngày",IF(X1062&lt;=60,"Nợ quá hạn từ 30 ngày đến 60 ngày",IF(X1062&lt;=90,"Nợ quá hạn từ 60 ngày đến 90 ngày",IF(X1062&lt;=120,"Nợ quá hạn từ 90 ngày đến 120 ngày","Nợ quá hạn hơn 120 ngày có khả năng mất thanh toán")))))))</f>
        <v>Nợ quá hạn từ 30 ngày đến 60 ngày</v>
      </c>
      <c r="Z1062" s="42">
        <f>IF(S1062="","",S1062)</f>
        <v>46183</v>
      </c>
      <c r="AA1062" s="42" t="str">
        <f>IF(M1062="","",M1062)</f>
        <v/>
      </c>
      <c r="AD1062" s="2" t="str">
        <f>VLOOKUP($A1062,MA_KH!$A:$Q,MA_KH!O$1,0)</f>
        <v>MEGA</v>
      </c>
      <c r="AE1062" s="2" t="str">
        <f>VLOOKUP($A1062,MA_KH!$A:$Q,MA_KH!P$1,0)</f>
        <v>CÔNG TY TNHH MM MEGA MARKET (VIỆT NAM)</v>
      </c>
    </row>
    <row r="1063" spans="1:31" ht="25.5" customHeight="1">
      <c r="A1063" s="54" t="s">
        <v>16295</v>
      </c>
      <c r="B1063" s="54" t="s">
        <v>198</v>
      </c>
      <c r="C1063" s="55">
        <v>46181</v>
      </c>
      <c r="D1063" s="54" t="s">
        <v>21238</v>
      </c>
      <c r="E1063" s="21">
        <v>46183</v>
      </c>
      <c r="F1063" s="54" t="s">
        <v>21239</v>
      </c>
      <c r="G1063" s="54" t="s">
        <v>21240</v>
      </c>
      <c r="H1063" s="67">
        <v>2221300</v>
      </c>
      <c r="I1063" s="57">
        <v>0</v>
      </c>
      <c r="J1063" s="67">
        <v>177704</v>
      </c>
      <c r="K1063" s="68">
        <v>2399004</v>
      </c>
      <c r="L1063" s="71" t="s">
        <v>17236</v>
      </c>
      <c r="N1063" s="72"/>
      <c r="O1063" s="32">
        <f>IF(Table1[[#This Row],[Phân loại]]="Tồn đầu kỳ",Table1[[#This Row],[Tổng giá trị]],0)</f>
        <v>0</v>
      </c>
      <c r="P1063" s="7">
        <f>IF(Table1[[#This Row],[Số còn phải thu ĐK]]&lt;&gt;0,0,IF(Table1[[#This Row],[Phân loại]]="Bán hàng",Table1[[#This Row],[Tổng giá trị]],-Table1[[#This Row],[Tổng giá trị]]))</f>
        <v>2399004</v>
      </c>
      <c r="Q1063" s="32">
        <f>IF(M1063&lt;&gt;"",IF(O1063&lt;&gt;0,O1063,P1063),0)</f>
        <v>0</v>
      </c>
      <c r="R1063" s="7">
        <f>Table1[[#This Row],[Số còn phải thu ĐK]]+Table1[[#This Row],[Giá Trị HD sau CK]]-Table1[[#This Row],[Số tiền đã thu]]</f>
        <v>2399004</v>
      </c>
      <c r="S1063" s="6">
        <f>IF(Table1[[#This Row],[Ngày hóa đơn]]&lt;&gt;"",Table1[[#This Row],[Ngày hóa đơn]],IF(Table1[[#This Row],[Ngày hạch toán]]&lt;&gt;"",Table1[[#This Row],[Ngày hạch toán]],""))</f>
        <v>46183</v>
      </c>
      <c r="T1063" s="7"/>
      <c r="U1063" s="6">
        <f>IF(Table1[[#This Row],[Ngày tính CN]]="","",S1063+T1063)</f>
        <v>46183</v>
      </c>
      <c r="V1063" s="32">
        <f ca="1">IF(Table1[[#This Row],[Hạn thanh toán]]="","",IF((U1063-NOW())&lt;0,0,(U1063-NOW())))</f>
        <v>0</v>
      </c>
      <c r="W1063" s="32"/>
      <c r="X1063" s="32">
        <f ca="1">IF(OR(U1063="",R1063=0),"",IF((U1063-NOW())&lt;0,-(U1063-NOW()),0))</f>
        <v>44.964616203702462</v>
      </c>
      <c r="Y1063" s="2" t="str">
        <f ca="1">IF(R1063=0,"Đã thanh toán",IF(X1063="","",IF(X1063&lt;=0,"Chưa đến hạn thanh toán",IF(X1063&lt;=30,"Nợ quá hạn 30 ngày",IF(X1063&lt;=60,"Nợ quá hạn từ 30 ngày đến 60 ngày",IF(X1063&lt;=90,"Nợ quá hạn từ 60 ngày đến 90 ngày",IF(X1063&lt;=120,"Nợ quá hạn từ 90 ngày đến 120 ngày","Nợ quá hạn hơn 120 ngày có khả năng mất thanh toán")))))))</f>
        <v>Nợ quá hạn từ 30 ngày đến 60 ngày</v>
      </c>
      <c r="Z1063" s="42">
        <f>IF(S1063="","",S1063)</f>
        <v>46183</v>
      </c>
      <c r="AA1063" s="42" t="str">
        <f>IF(M1063="","",M1063)</f>
        <v/>
      </c>
      <c r="AD1063" s="2" t="str">
        <f>VLOOKUP($A1063,MA_KH!$A:$Q,MA_KH!O$1,0)</f>
        <v>MEGA</v>
      </c>
      <c r="AE1063" s="2" t="str">
        <f>VLOOKUP($A1063,MA_KH!$A:$Q,MA_KH!P$1,0)</f>
        <v>CÔNG TY TNHH MM MEGA MARKET (VIỆT NAM)</v>
      </c>
    </row>
    <row r="1064" spans="1:31" ht="25.5" customHeight="1">
      <c r="A1064" s="54" t="s">
        <v>16307</v>
      </c>
      <c r="B1064" s="54" t="s">
        <v>202</v>
      </c>
      <c r="C1064" s="55">
        <v>46181</v>
      </c>
      <c r="D1064" s="54" t="s">
        <v>21244</v>
      </c>
      <c r="E1064" s="21">
        <v>46183</v>
      </c>
      <c r="F1064" s="54" t="s">
        <v>21245</v>
      </c>
      <c r="G1064" s="54" t="s">
        <v>21246</v>
      </c>
      <c r="H1064" s="67">
        <v>6396840</v>
      </c>
      <c r="I1064" s="57">
        <v>0</v>
      </c>
      <c r="J1064" s="67">
        <v>511747</v>
      </c>
      <c r="K1064" s="68">
        <v>6908587</v>
      </c>
      <c r="L1064" s="71" t="s">
        <v>17236</v>
      </c>
      <c r="N1064" s="72"/>
      <c r="O1064" s="32">
        <f>IF(Table1[[#This Row],[Phân loại]]="Tồn đầu kỳ",Table1[[#This Row],[Tổng giá trị]],0)</f>
        <v>0</v>
      </c>
      <c r="P1064" s="7">
        <f>IF(Table1[[#This Row],[Số còn phải thu ĐK]]&lt;&gt;0,0,IF(Table1[[#This Row],[Phân loại]]="Bán hàng",Table1[[#This Row],[Tổng giá trị]],-Table1[[#This Row],[Tổng giá trị]]))</f>
        <v>6908587</v>
      </c>
      <c r="Q1064" s="32">
        <f>IF(M1064&lt;&gt;"",IF(O1064&lt;&gt;0,O1064,P1064),0)</f>
        <v>0</v>
      </c>
      <c r="R1064" s="7">
        <f>Table1[[#This Row],[Số còn phải thu ĐK]]+Table1[[#This Row],[Giá Trị HD sau CK]]-Table1[[#This Row],[Số tiền đã thu]]</f>
        <v>6908587</v>
      </c>
      <c r="S1064" s="6">
        <f>IF(Table1[[#This Row],[Ngày hóa đơn]]&lt;&gt;"",Table1[[#This Row],[Ngày hóa đơn]],IF(Table1[[#This Row],[Ngày hạch toán]]&lt;&gt;"",Table1[[#This Row],[Ngày hạch toán]],""))</f>
        <v>46183</v>
      </c>
      <c r="T1064" s="7"/>
      <c r="U1064" s="6">
        <f>IF(Table1[[#This Row],[Ngày tính CN]]="","",S1064+T1064)</f>
        <v>46183</v>
      </c>
      <c r="V1064" s="32">
        <f ca="1">IF(Table1[[#This Row],[Hạn thanh toán]]="","",IF((U1064-NOW())&lt;0,0,(U1064-NOW())))</f>
        <v>0</v>
      </c>
      <c r="W1064" s="32"/>
      <c r="X1064" s="32">
        <f ca="1">IF(OR(U1064="",R1064=0),"",IF((U1064-NOW())&lt;0,-(U1064-NOW()),0))</f>
        <v>44.964616203702462</v>
      </c>
      <c r="Y1064" s="2" t="str">
        <f ca="1">IF(R1064=0,"Đã thanh toán",IF(X1064="","",IF(X1064&lt;=0,"Chưa đến hạn thanh toán",IF(X1064&lt;=30,"Nợ quá hạn 30 ngày",IF(X1064&lt;=60,"Nợ quá hạn từ 30 ngày đến 60 ngày",IF(X1064&lt;=90,"Nợ quá hạn từ 60 ngày đến 90 ngày",IF(X1064&lt;=120,"Nợ quá hạn từ 90 ngày đến 120 ngày","Nợ quá hạn hơn 120 ngày có khả năng mất thanh toán")))))))</f>
        <v>Nợ quá hạn từ 30 ngày đến 60 ngày</v>
      </c>
      <c r="Z1064" s="42">
        <f>IF(S1064="","",S1064)</f>
        <v>46183</v>
      </c>
      <c r="AA1064" s="42" t="str">
        <f>IF(M1064="","",M1064)</f>
        <v/>
      </c>
      <c r="AD1064" s="2" t="str">
        <f>VLOOKUP($A1064,MA_KH!$A:$Q,MA_KH!O$1,0)</f>
        <v>MEGA</v>
      </c>
      <c r="AE1064" s="2" t="str">
        <f>VLOOKUP($A1064,MA_KH!$A:$Q,MA_KH!P$1,0)</f>
        <v>CÔNG TY TNHH MM MEGA MARKET (VIỆT NAM)</v>
      </c>
    </row>
    <row r="1065" spans="1:31" ht="25.5" customHeight="1">
      <c r="A1065" s="54" t="s">
        <v>16307</v>
      </c>
      <c r="B1065" s="54" t="s">
        <v>202</v>
      </c>
      <c r="C1065" s="55">
        <v>46181</v>
      </c>
      <c r="D1065" s="54" t="s">
        <v>21253</v>
      </c>
      <c r="E1065" s="21">
        <v>46183</v>
      </c>
      <c r="F1065" s="54" t="s">
        <v>21254</v>
      </c>
      <c r="G1065" s="54" t="s">
        <v>21255</v>
      </c>
      <c r="H1065" s="67">
        <v>2221300</v>
      </c>
      <c r="I1065" s="57">
        <v>0</v>
      </c>
      <c r="J1065" s="67">
        <v>177704</v>
      </c>
      <c r="K1065" s="68">
        <v>2399004</v>
      </c>
      <c r="L1065" s="71" t="s">
        <v>17236</v>
      </c>
      <c r="N1065" s="72"/>
      <c r="O1065" s="32">
        <f>IF(Table1[[#This Row],[Phân loại]]="Tồn đầu kỳ",Table1[[#This Row],[Tổng giá trị]],0)</f>
        <v>0</v>
      </c>
      <c r="P1065" s="7">
        <f>IF(Table1[[#This Row],[Số còn phải thu ĐK]]&lt;&gt;0,0,IF(Table1[[#This Row],[Phân loại]]="Bán hàng",Table1[[#This Row],[Tổng giá trị]],-Table1[[#This Row],[Tổng giá trị]]))</f>
        <v>2399004</v>
      </c>
      <c r="Q1065" s="32">
        <f>IF(M1065&lt;&gt;"",IF(O1065&lt;&gt;0,O1065,P1065),0)</f>
        <v>0</v>
      </c>
      <c r="R1065" s="7">
        <f>Table1[[#This Row],[Số còn phải thu ĐK]]+Table1[[#This Row],[Giá Trị HD sau CK]]-Table1[[#This Row],[Số tiền đã thu]]</f>
        <v>2399004</v>
      </c>
      <c r="S1065" s="6">
        <f>IF(Table1[[#This Row],[Ngày hóa đơn]]&lt;&gt;"",Table1[[#This Row],[Ngày hóa đơn]],IF(Table1[[#This Row],[Ngày hạch toán]]&lt;&gt;"",Table1[[#This Row],[Ngày hạch toán]],""))</f>
        <v>46183</v>
      </c>
      <c r="T1065" s="7"/>
      <c r="U1065" s="6">
        <f>IF(Table1[[#This Row],[Ngày tính CN]]="","",S1065+T1065)</f>
        <v>46183</v>
      </c>
      <c r="V1065" s="32">
        <f ca="1">IF(Table1[[#This Row],[Hạn thanh toán]]="","",IF((U1065-NOW())&lt;0,0,(U1065-NOW())))</f>
        <v>0</v>
      </c>
      <c r="W1065" s="32"/>
      <c r="X1065" s="32">
        <f ca="1">IF(OR(U1065="",R1065=0),"",IF((U1065-NOW())&lt;0,-(U1065-NOW()),0))</f>
        <v>44.964616203702462</v>
      </c>
      <c r="Y1065" s="2" t="str">
        <f ca="1">IF(R1065=0,"Đã thanh toán",IF(X1065="","",IF(X1065&lt;=0,"Chưa đến hạn thanh toán",IF(X1065&lt;=30,"Nợ quá hạn 30 ngày",IF(X1065&lt;=60,"Nợ quá hạn từ 30 ngày đến 60 ngày",IF(X1065&lt;=90,"Nợ quá hạn từ 60 ngày đến 90 ngày",IF(X1065&lt;=120,"Nợ quá hạn từ 90 ngày đến 120 ngày","Nợ quá hạn hơn 120 ngày có khả năng mất thanh toán")))))))</f>
        <v>Nợ quá hạn từ 30 ngày đến 60 ngày</v>
      </c>
      <c r="Z1065" s="42">
        <f>IF(S1065="","",S1065)</f>
        <v>46183</v>
      </c>
      <c r="AA1065" s="42" t="str">
        <f>IF(M1065="","",M1065)</f>
        <v/>
      </c>
      <c r="AD1065" s="2" t="str">
        <f>VLOOKUP($A1065,MA_KH!$A:$Q,MA_KH!O$1,0)</f>
        <v>MEGA</v>
      </c>
      <c r="AE1065" s="2" t="str">
        <f>VLOOKUP($A1065,MA_KH!$A:$Q,MA_KH!P$1,0)</f>
        <v>CÔNG TY TNHH MM MEGA MARKET (VIỆT NAM)</v>
      </c>
    </row>
    <row r="1066" spans="1:31" ht="25.5" customHeight="1">
      <c r="A1066" s="54" t="s">
        <v>16310</v>
      </c>
      <c r="B1066" s="54" t="s">
        <v>196</v>
      </c>
      <c r="C1066" s="55">
        <v>46181</v>
      </c>
      <c r="D1066" s="54" t="s">
        <v>21241</v>
      </c>
      <c r="E1066" s="21">
        <v>46183</v>
      </c>
      <c r="F1066" s="54" t="s">
        <v>21242</v>
      </c>
      <c r="G1066" s="54" t="s">
        <v>21243</v>
      </c>
      <c r="H1066" s="67">
        <v>3007170</v>
      </c>
      <c r="I1066" s="57">
        <v>0</v>
      </c>
      <c r="J1066" s="67">
        <v>240574</v>
      </c>
      <c r="K1066" s="68">
        <v>3247744</v>
      </c>
      <c r="L1066" s="71" t="s">
        <v>17236</v>
      </c>
      <c r="N1066" s="72"/>
      <c r="O1066" s="32">
        <f>IF(Table1[[#This Row],[Phân loại]]="Tồn đầu kỳ",Table1[[#This Row],[Tổng giá trị]],0)</f>
        <v>0</v>
      </c>
      <c r="P1066" s="7">
        <f>IF(Table1[[#This Row],[Số còn phải thu ĐK]]&lt;&gt;0,0,IF(Table1[[#This Row],[Phân loại]]="Bán hàng",Table1[[#This Row],[Tổng giá trị]],-Table1[[#This Row],[Tổng giá trị]]))</f>
        <v>3247744</v>
      </c>
      <c r="Q1066" s="32">
        <f>IF(M1066&lt;&gt;"",IF(O1066&lt;&gt;0,O1066,P1066),0)</f>
        <v>0</v>
      </c>
      <c r="R1066" s="7">
        <f>Table1[[#This Row],[Số còn phải thu ĐK]]+Table1[[#This Row],[Giá Trị HD sau CK]]-Table1[[#This Row],[Số tiền đã thu]]</f>
        <v>3247744</v>
      </c>
      <c r="S1066" s="6">
        <f>IF(Table1[[#This Row],[Ngày hóa đơn]]&lt;&gt;"",Table1[[#This Row],[Ngày hóa đơn]],IF(Table1[[#This Row],[Ngày hạch toán]]&lt;&gt;"",Table1[[#This Row],[Ngày hạch toán]],""))</f>
        <v>46183</v>
      </c>
      <c r="T1066" s="7"/>
      <c r="U1066" s="6">
        <f>IF(Table1[[#This Row],[Ngày tính CN]]="","",S1066+T1066)</f>
        <v>46183</v>
      </c>
      <c r="V1066" s="32">
        <f ca="1">IF(Table1[[#This Row],[Hạn thanh toán]]="","",IF((U1066-NOW())&lt;0,0,(U1066-NOW())))</f>
        <v>0</v>
      </c>
      <c r="W1066" s="32"/>
      <c r="X1066" s="32">
        <f ca="1">IF(OR(U1066="",R1066=0),"",IF((U1066-NOW())&lt;0,-(U1066-NOW()),0))</f>
        <v>44.964616203702462</v>
      </c>
      <c r="Y1066" s="2" t="str">
        <f ca="1">IF(R1066=0,"Đã thanh toán",IF(X1066="","",IF(X1066&lt;=0,"Chưa đến hạn thanh toán",IF(X1066&lt;=30,"Nợ quá hạn 30 ngày",IF(X1066&lt;=60,"Nợ quá hạn từ 30 ngày đến 60 ngày",IF(X1066&lt;=90,"Nợ quá hạn từ 60 ngày đến 90 ngày",IF(X1066&lt;=120,"Nợ quá hạn từ 90 ngày đến 120 ngày","Nợ quá hạn hơn 120 ngày có khả năng mất thanh toán")))))))</f>
        <v>Nợ quá hạn từ 30 ngày đến 60 ngày</v>
      </c>
      <c r="Z1066" s="42">
        <f>IF(S1066="","",S1066)</f>
        <v>46183</v>
      </c>
      <c r="AA1066" s="42" t="str">
        <f>IF(M1066="","",M1066)</f>
        <v/>
      </c>
      <c r="AD1066" s="2" t="str">
        <f>VLOOKUP($A1066,MA_KH!$A:$Q,MA_KH!O$1,0)</f>
        <v>MEGA</v>
      </c>
      <c r="AE1066" s="2" t="str">
        <f>VLOOKUP($A1066,MA_KH!$A:$Q,MA_KH!P$1,0)</f>
        <v>CÔNG TY TNHH MM MEGA MARKET (VIỆT NAM)</v>
      </c>
    </row>
    <row r="1067" spans="1:31" ht="25.5" customHeight="1">
      <c r="A1067" s="30" t="s">
        <v>16307</v>
      </c>
      <c r="B1067" s="30" t="s">
        <v>202</v>
      </c>
      <c r="C1067" s="102">
        <v>46181</v>
      </c>
      <c r="D1067" s="30" t="s">
        <v>21091</v>
      </c>
      <c r="E1067" s="135">
        <v>46181</v>
      </c>
      <c r="F1067" s="30" t="s">
        <v>21694</v>
      </c>
      <c r="G1067" s="30" t="s">
        <v>21092</v>
      </c>
      <c r="H1067" s="31">
        <v>205234</v>
      </c>
      <c r="I1067" s="31">
        <v>0</v>
      </c>
      <c r="J1067" s="31">
        <v>16419</v>
      </c>
      <c r="K1067" s="148">
        <v>221653</v>
      </c>
      <c r="L1067" s="71" t="s">
        <v>17238</v>
      </c>
      <c r="M1067" s="6">
        <v>46197</v>
      </c>
      <c r="N1067" s="72"/>
      <c r="O1067" s="32">
        <f>IF(Table1[[#This Row],[Phân loại]]="Tồn đầu kỳ",Table1[[#This Row],[Tổng giá trị]],0)</f>
        <v>0</v>
      </c>
      <c r="P1067" s="7">
        <f>IF(Table1[[#This Row],[Số còn phải thu ĐK]]&lt;&gt;0,0,IF(Table1[[#This Row],[Phân loại]]="Bán hàng",Table1[[#This Row],[Tổng giá trị]],-Table1[[#This Row],[Tổng giá trị]]))</f>
        <v>-221653</v>
      </c>
      <c r="Q1067" s="32">
        <f>IF(M1067&lt;&gt;"",IF(O1067&lt;&gt;0,O1067,P1067),0)</f>
        <v>-221653</v>
      </c>
      <c r="R1067" s="7">
        <f>Table1[[#This Row],[Số còn phải thu ĐK]]+Table1[[#This Row],[Giá Trị HD sau CK]]-Table1[[#This Row],[Số tiền đã thu]]</f>
        <v>0</v>
      </c>
      <c r="S1067" s="6">
        <f>IF(Table1[[#This Row],[Ngày hóa đơn]]&lt;&gt;"",Table1[[#This Row],[Ngày hóa đơn]],IF(Table1[[#This Row],[Ngày hạch toán]]&lt;&gt;"",Table1[[#This Row],[Ngày hạch toán]],""))</f>
        <v>46181</v>
      </c>
      <c r="T1067" s="7"/>
      <c r="U1067" s="6">
        <f>IF(Table1[[#This Row],[Ngày tính CN]]="","",S1067+T1067)</f>
        <v>46181</v>
      </c>
      <c r="V1067" s="32">
        <f ca="1">IF(Table1[[#This Row],[Hạn thanh toán]]="","",IF((U1067-NOW())&lt;0,0,(U1067-NOW())))</f>
        <v>0</v>
      </c>
      <c r="W1067" s="32"/>
      <c r="X1067" s="32" t="str">
        <f ca="1">IF(OR(U1067="",R1067=0),"",IF((U1067-NOW())&lt;0,-(U1067-NOW()),0))</f>
        <v/>
      </c>
      <c r="Y1067" s="2" t="str">
        <f>IF(R1067=0,"Đã thanh toán",IF(X1067="","",IF(X1067&lt;=0,"Chưa đến hạn thanh toán",IF(X1067&lt;=30,"Nợ quá hạn 30 ngày",IF(X1067&lt;=60,"Nợ quá hạn từ 30 ngày đến 60 ngày",IF(X1067&lt;=90,"Nợ quá hạn từ 60 ngày đến 90 ngày",IF(X1067&lt;=120,"Nợ quá hạn từ 90 ngày đến 120 ngày","Nợ quá hạn hơn 120 ngày có khả năng mất thanh toán")))))))</f>
        <v>Đã thanh toán</v>
      </c>
      <c r="Z1067" s="42">
        <f>IF(S1067="","",S1067)</f>
        <v>46181</v>
      </c>
      <c r="AA1067" s="42">
        <f>IF(M1067="","",M1067)</f>
        <v>46197</v>
      </c>
      <c r="AD1067" s="2" t="str">
        <f>VLOOKUP($A1067,MA_KH!$A:$Q,MA_KH!O$1,0)</f>
        <v>MEGA</v>
      </c>
      <c r="AE1067" s="2" t="str">
        <f>VLOOKUP($A1067,MA_KH!$A:$Q,MA_KH!P$1,0)</f>
        <v>CÔNG TY TNHH MM MEGA MARKET (VIỆT NAM)</v>
      </c>
    </row>
    <row r="1068" spans="1:31" ht="25.5" customHeight="1">
      <c r="A1068" s="129" t="s">
        <v>16307</v>
      </c>
      <c r="B1068" s="129" t="s">
        <v>202</v>
      </c>
      <c r="C1068" s="131">
        <v>46181</v>
      </c>
      <c r="D1068" s="129" t="s">
        <v>21089</v>
      </c>
      <c r="E1068" s="135">
        <v>46181</v>
      </c>
      <c r="F1068" s="129" t="s">
        <v>21695</v>
      </c>
      <c r="G1068" s="129" t="s">
        <v>21090</v>
      </c>
      <c r="H1068" s="140">
        <v>1480663</v>
      </c>
      <c r="I1068" s="140">
        <v>0</v>
      </c>
      <c r="J1068" s="140">
        <v>118453</v>
      </c>
      <c r="K1068" s="149">
        <v>1599116</v>
      </c>
      <c r="L1068" s="71" t="s">
        <v>17238</v>
      </c>
      <c r="M1068" s="6">
        <v>46197</v>
      </c>
      <c r="N1068" s="72"/>
      <c r="O1068" s="32">
        <f>IF(Table1[[#This Row],[Phân loại]]="Tồn đầu kỳ",Table1[[#This Row],[Tổng giá trị]],0)</f>
        <v>0</v>
      </c>
      <c r="P1068" s="7">
        <f>IF(Table1[[#This Row],[Số còn phải thu ĐK]]&lt;&gt;0,0,IF(Table1[[#This Row],[Phân loại]]="Bán hàng",Table1[[#This Row],[Tổng giá trị]],-Table1[[#This Row],[Tổng giá trị]]))</f>
        <v>-1599116</v>
      </c>
      <c r="Q1068" s="32">
        <f>IF(M1068&lt;&gt;"",IF(O1068&lt;&gt;0,O1068,P1068),0)</f>
        <v>-1599116</v>
      </c>
      <c r="R1068" s="7">
        <f>Table1[[#This Row],[Số còn phải thu ĐK]]+Table1[[#This Row],[Giá Trị HD sau CK]]-Table1[[#This Row],[Số tiền đã thu]]</f>
        <v>0</v>
      </c>
      <c r="S1068" s="6">
        <f>IF(Table1[[#This Row],[Ngày hóa đơn]]&lt;&gt;"",Table1[[#This Row],[Ngày hóa đơn]],IF(Table1[[#This Row],[Ngày hạch toán]]&lt;&gt;"",Table1[[#This Row],[Ngày hạch toán]],""))</f>
        <v>46181</v>
      </c>
      <c r="T1068" s="7"/>
      <c r="U1068" s="6">
        <f>IF(Table1[[#This Row],[Ngày tính CN]]="","",S1068+T1068)</f>
        <v>46181</v>
      </c>
      <c r="V1068" s="32">
        <f ca="1">IF(Table1[[#This Row],[Hạn thanh toán]]="","",IF((U1068-NOW())&lt;0,0,(U1068-NOW())))</f>
        <v>0</v>
      </c>
      <c r="W1068" s="32"/>
      <c r="X1068" s="32" t="str">
        <f ca="1">IF(OR(U1068="",R1068=0),"",IF((U1068-NOW())&lt;0,-(U1068-NOW()),0))</f>
        <v/>
      </c>
      <c r="Y1068" s="2" t="str">
        <f>IF(R1068=0,"Đã thanh toán",IF(X1068="","",IF(X1068&lt;=0,"Chưa đến hạn thanh toán",IF(X1068&lt;=30,"Nợ quá hạn 30 ngày",IF(X1068&lt;=60,"Nợ quá hạn từ 30 ngày đến 60 ngày",IF(X1068&lt;=90,"Nợ quá hạn từ 60 ngày đến 90 ngày",IF(X1068&lt;=120,"Nợ quá hạn từ 90 ngày đến 120 ngày","Nợ quá hạn hơn 120 ngày có khả năng mất thanh toán")))))))</f>
        <v>Đã thanh toán</v>
      </c>
      <c r="Z1068" s="42">
        <f>IF(S1068="","",S1068)</f>
        <v>46181</v>
      </c>
      <c r="AA1068" s="42">
        <f>IF(M1068="","",M1068)</f>
        <v>46197</v>
      </c>
      <c r="AD1068" s="2" t="str">
        <f>VLOOKUP($A1068,MA_KH!$A:$Q,MA_KH!O$1,0)</f>
        <v>MEGA</v>
      </c>
      <c r="AE1068" s="2" t="str">
        <f>VLOOKUP($A1068,MA_KH!$A:$Q,MA_KH!P$1,0)</f>
        <v>CÔNG TY TNHH MM MEGA MARKET (VIỆT NAM)</v>
      </c>
    </row>
    <row r="1069" spans="1:31" ht="25.5" customHeight="1">
      <c r="A1069" s="30" t="s">
        <v>16289</v>
      </c>
      <c r="B1069" s="30" t="s">
        <v>296</v>
      </c>
      <c r="C1069" s="102">
        <v>46181</v>
      </c>
      <c r="D1069" s="30" t="s">
        <v>21095</v>
      </c>
      <c r="E1069" s="135">
        <v>46181</v>
      </c>
      <c r="F1069" s="30" t="s">
        <v>21696</v>
      </c>
      <c r="G1069" s="30" t="s">
        <v>21094</v>
      </c>
      <c r="H1069" s="31">
        <v>1278051</v>
      </c>
      <c r="I1069" s="31">
        <v>0</v>
      </c>
      <c r="J1069" s="31">
        <v>102244</v>
      </c>
      <c r="K1069" s="148">
        <v>1380295</v>
      </c>
      <c r="L1069" s="71" t="s">
        <v>17238</v>
      </c>
      <c r="M1069" s="6">
        <v>46197</v>
      </c>
      <c r="N1069" s="72"/>
      <c r="O1069" s="32">
        <f>IF(Table1[[#This Row],[Phân loại]]="Tồn đầu kỳ",Table1[[#This Row],[Tổng giá trị]],0)</f>
        <v>0</v>
      </c>
      <c r="P1069" s="7">
        <f>IF(Table1[[#This Row],[Số còn phải thu ĐK]]&lt;&gt;0,0,IF(Table1[[#This Row],[Phân loại]]="Bán hàng",Table1[[#This Row],[Tổng giá trị]],-Table1[[#This Row],[Tổng giá trị]]))</f>
        <v>-1380295</v>
      </c>
      <c r="Q1069" s="32">
        <f>IF(M1069&lt;&gt;"",IF(O1069&lt;&gt;0,O1069,P1069),0)</f>
        <v>-1380295</v>
      </c>
      <c r="R1069" s="7">
        <f>Table1[[#This Row],[Số còn phải thu ĐK]]+Table1[[#This Row],[Giá Trị HD sau CK]]-Table1[[#This Row],[Số tiền đã thu]]</f>
        <v>0</v>
      </c>
      <c r="S1069" s="6">
        <f>IF(Table1[[#This Row],[Ngày hóa đơn]]&lt;&gt;"",Table1[[#This Row],[Ngày hóa đơn]],IF(Table1[[#This Row],[Ngày hạch toán]]&lt;&gt;"",Table1[[#This Row],[Ngày hạch toán]],""))</f>
        <v>46181</v>
      </c>
      <c r="T1069" s="7"/>
      <c r="U1069" s="6">
        <f>IF(Table1[[#This Row],[Ngày tính CN]]="","",S1069+T1069)</f>
        <v>46181</v>
      </c>
      <c r="V1069" s="32">
        <f ca="1">IF(Table1[[#This Row],[Hạn thanh toán]]="","",IF((U1069-NOW())&lt;0,0,(U1069-NOW())))</f>
        <v>0</v>
      </c>
      <c r="W1069" s="32"/>
      <c r="X1069" s="32" t="str">
        <f ca="1">IF(OR(U1069="",R1069=0),"",IF((U1069-NOW())&lt;0,-(U1069-NOW()),0))</f>
        <v/>
      </c>
      <c r="Y1069" s="2" t="str">
        <f>IF(R1069=0,"Đã thanh toán",IF(X1069="","",IF(X1069&lt;=0,"Chưa đến hạn thanh toán",IF(X1069&lt;=30,"Nợ quá hạn 30 ngày",IF(X1069&lt;=60,"Nợ quá hạn từ 30 ngày đến 60 ngày",IF(X1069&lt;=90,"Nợ quá hạn từ 60 ngày đến 90 ngày",IF(X1069&lt;=120,"Nợ quá hạn từ 90 ngày đến 120 ngày","Nợ quá hạn hơn 120 ngày có khả năng mất thanh toán")))))))</f>
        <v>Đã thanh toán</v>
      </c>
      <c r="Z1069" s="42">
        <f>IF(S1069="","",S1069)</f>
        <v>46181</v>
      </c>
      <c r="AA1069" s="42">
        <f>IF(M1069="","",M1069)</f>
        <v>46197</v>
      </c>
      <c r="AD1069" s="2" t="str">
        <f>VLOOKUP($A1069,MA_KH!$A:$Q,MA_KH!O$1,0)</f>
        <v>MEGA</v>
      </c>
      <c r="AE1069" s="2" t="str">
        <f>VLOOKUP($A1069,MA_KH!$A:$Q,MA_KH!P$1,0)</f>
        <v>CÔNG TY TNHH MM MEGA MARKET (VIỆT NAM)</v>
      </c>
    </row>
    <row r="1070" spans="1:31" ht="25.5" customHeight="1">
      <c r="A1070" s="129" t="s">
        <v>16289</v>
      </c>
      <c r="B1070" s="129" t="s">
        <v>296</v>
      </c>
      <c r="C1070" s="131">
        <v>46181</v>
      </c>
      <c r="D1070" s="129" t="s">
        <v>21093</v>
      </c>
      <c r="E1070" s="135">
        <v>46181</v>
      </c>
      <c r="F1070" s="129" t="s">
        <v>21697</v>
      </c>
      <c r="G1070" s="129" t="s">
        <v>21094</v>
      </c>
      <c r="H1070" s="140">
        <v>1412500</v>
      </c>
      <c r="I1070" s="140">
        <v>0</v>
      </c>
      <c r="J1070" s="140">
        <v>113000</v>
      </c>
      <c r="K1070" s="149">
        <v>1525500</v>
      </c>
      <c r="L1070" s="71" t="s">
        <v>17238</v>
      </c>
      <c r="M1070" s="6">
        <v>46197</v>
      </c>
      <c r="N1070" s="72"/>
      <c r="O1070" s="32">
        <f>IF(Table1[[#This Row],[Phân loại]]="Tồn đầu kỳ",Table1[[#This Row],[Tổng giá trị]],0)</f>
        <v>0</v>
      </c>
      <c r="P1070" s="7">
        <f>IF(Table1[[#This Row],[Số còn phải thu ĐK]]&lt;&gt;0,0,IF(Table1[[#This Row],[Phân loại]]="Bán hàng",Table1[[#This Row],[Tổng giá trị]],-Table1[[#This Row],[Tổng giá trị]]))</f>
        <v>-1525500</v>
      </c>
      <c r="Q1070" s="32">
        <f>IF(M1070&lt;&gt;"",IF(O1070&lt;&gt;0,O1070,P1070),0)</f>
        <v>-1525500</v>
      </c>
      <c r="R1070" s="7">
        <f>Table1[[#This Row],[Số còn phải thu ĐK]]+Table1[[#This Row],[Giá Trị HD sau CK]]-Table1[[#This Row],[Số tiền đã thu]]</f>
        <v>0</v>
      </c>
      <c r="S1070" s="6">
        <f>IF(Table1[[#This Row],[Ngày hóa đơn]]&lt;&gt;"",Table1[[#This Row],[Ngày hóa đơn]],IF(Table1[[#This Row],[Ngày hạch toán]]&lt;&gt;"",Table1[[#This Row],[Ngày hạch toán]],""))</f>
        <v>46181</v>
      </c>
      <c r="T1070" s="7"/>
      <c r="U1070" s="6">
        <f>IF(Table1[[#This Row],[Ngày tính CN]]="","",S1070+T1070)</f>
        <v>46181</v>
      </c>
      <c r="V1070" s="32">
        <f ca="1">IF(Table1[[#This Row],[Hạn thanh toán]]="","",IF((U1070-NOW())&lt;0,0,(U1070-NOW())))</f>
        <v>0</v>
      </c>
      <c r="W1070" s="32"/>
      <c r="X1070" s="32" t="str">
        <f ca="1">IF(OR(U1070="",R1070=0),"",IF((U1070-NOW())&lt;0,-(U1070-NOW()),0))</f>
        <v/>
      </c>
      <c r="Y1070" s="2" t="str">
        <f>IF(R1070=0,"Đã thanh toán",IF(X1070="","",IF(X1070&lt;=0,"Chưa đến hạn thanh toán",IF(X1070&lt;=30,"Nợ quá hạn 30 ngày",IF(X1070&lt;=60,"Nợ quá hạn từ 30 ngày đến 60 ngày",IF(X1070&lt;=90,"Nợ quá hạn từ 60 ngày đến 90 ngày",IF(X1070&lt;=120,"Nợ quá hạn từ 90 ngày đến 120 ngày","Nợ quá hạn hơn 120 ngày có khả năng mất thanh toán")))))))</f>
        <v>Đã thanh toán</v>
      </c>
      <c r="Z1070" s="42">
        <f>IF(S1070="","",S1070)</f>
        <v>46181</v>
      </c>
      <c r="AA1070" s="42">
        <f>IF(M1070="","",M1070)</f>
        <v>46197</v>
      </c>
      <c r="AD1070" s="2" t="str">
        <f>VLOOKUP($A1070,MA_KH!$A:$Q,MA_KH!O$1,0)</f>
        <v>MEGA</v>
      </c>
      <c r="AE1070" s="2" t="str">
        <f>VLOOKUP($A1070,MA_KH!$A:$Q,MA_KH!P$1,0)</f>
        <v>CÔNG TY TNHH MM MEGA MARKET (VIỆT NAM)</v>
      </c>
    </row>
    <row r="1071" spans="1:31" ht="25.5" customHeight="1">
      <c r="A1071" s="54" t="s">
        <v>16288</v>
      </c>
      <c r="B1071" s="54" t="s">
        <v>294</v>
      </c>
      <c r="C1071" s="55">
        <v>46182</v>
      </c>
      <c r="D1071" s="54" t="s">
        <v>21096</v>
      </c>
      <c r="E1071" s="134">
        <v>46182</v>
      </c>
      <c r="F1071" s="84" t="s">
        <v>21108</v>
      </c>
      <c r="G1071" s="54" t="s">
        <v>21097</v>
      </c>
      <c r="H1071" s="67">
        <v>658213</v>
      </c>
      <c r="I1071" s="57">
        <v>0</v>
      </c>
      <c r="J1071" s="67">
        <v>52657</v>
      </c>
      <c r="K1071" s="68">
        <v>710870</v>
      </c>
      <c r="L1071" s="71" t="s">
        <v>17238</v>
      </c>
      <c r="M1071" s="6">
        <v>46197</v>
      </c>
      <c r="N1071" s="72"/>
      <c r="O1071" s="32">
        <f>IF(Table1[[#This Row],[Phân loại]]="Tồn đầu kỳ",Table1[[#This Row],[Tổng giá trị]],0)</f>
        <v>0</v>
      </c>
      <c r="P1071" s="7">
        <f>IF(Table1[[#This Row],[Số còn phải thu ĐK]]&lt;&gt;0,0,IF(Table1[[#This Row],[Phân loại]]="Bán hàng",Table1[[#This Row],[Tổng giá trị]],-Table1[[#This Row],[Tổng giá trị]]))</f>
        <v>-710870</v>
      </c>
      <c r="Q1071" s="32">
        <f>IF(M1071&lt;&gt;"",IF(O1071&lt;&gt;0,O1071,P1071),0)</f>
        <v>-710870</v>
      </c>
      <c r="R1071" s="7">
        <f>Table1[[#This Row],[Số còn phải thu ĐK]]+Table1[[#This Row],[Giá Trị HD sau CK]]-Table1[[#This Row],[Số tiền đã thu]]</f>
        <v>0</v>
      </c>
      <c r="S1071" s="6">
        <f>IF(Table1[[#This Row],[Ngày hóa đơn]]&lt;&gt;"",Table1[[#This Row],[Ngày hóa đơn]],IF(Table1[[#This Row],[Ngày hạch toán]]&lt;&gt;"",Table1[[#This Row],[Ngày hạch toán]],""))</f>
        <v>46182</v>
      </c>
      <c r="T1071" s="7"/>
      <c r="U1071" s="6">
        <f>IF(Table1[[#This Row],[Ngày tính CN]]="","",S1071+T1071)</f>
        <v>46182</v>
      </c>
      <c r="V1071" s="32">
        <f ca="1">IF(Table1[[#This Row],[Hạn thanh toán]]="","",IF((U1071-NOW())&lt;0,0,(U1071-NOW())))</f>
        <v>0</v>
      </c>
      <c r="W1071" s="32"/>
      <c r="X1071" s="32" t="str">
        <f ca="1">IF(OR(U1071="",R1071=0),"",IF((U1071-NOW())&lt;0,-(U1071-NOW()),0))</f>
        <v/>
      </c>
      <c r="Y1071" s="2" t="str">
        <f>IF(R1071=0,"Đã thanh toán",IF(X1071="","",IF(X1071&lt;=0,"Chưa đến hạn thanh toán",IF(X1071&lt;=30,"Nợ quá hạn 30 ngày",IF(X1071&lt;=60,"Nợ quá hạn từ 30 ngày đến 60 ngày",IF(X1071&lt;=90,"Nợ quá hạn từ 60 ngày đến 90 ngày",IF(X1071&lt;=120,"Nợ quá hạn từ 90 ngày đến 120 ngày","Nợ quá hạn hơn 120 ngày có khả năng mất thanh toán")))))))</f>
        <v>Đã thanh toán</v>
      </c>
      <c r="Z1071" s="42">
        <f>IF(S1071="","",S1071)</f>
        <v>46182</v>
      </c>
      <c r="AA1071" s="42">
        <f>IF(M1071="","",M1071)</f>
        <v>46197</v>
      </c>
      <c r="AD1071" s="2" t="str">
        <f>VLOOKUP($A1071,MA_KH!$A:$Q,MA_KH!O$1,0)</f>
        <v>MEGA</v>
      </c>
      <c r="AE1071" s="2" t="str">
        <f>VLOOKUP($A1071,MA_KH!$A:$Q,MA_KH!P$1,0)</f>
        <v>CÔNG TY TNHH MM MEGA MARKET (VIỆT NAM)</v>
      </c>
    </row>
    <row r="1072" spans="1:31" ht="25.5" customHeight="1">
      <c r="A1072" s="54" t="s">
        <v>16290</v>
      </c>
      <c r="B1072" s="54" t="s">
        <v>192</v>
      </c>
      <c r="C1072" s="55">
        <v>46182</v>
      </c>
      <c r="D1072" s="54" t="s">
        <v>21098</v>
      </c>
      <c r="E1072" s="134">
        <v>46182</v>
      </c>
      <c r="F1072" s="84" t="s">
        <v>21109</v>
      </c>
      <c r="G1072" s="54" t="s">
        <v>21099</v>
      </c>
      <c r="H1072" s="67">
        <v>415221</v>
      </c>
      <c r="I1072" s="57">
        <v>0</v>
      </c>
      <c r="J1072" s="67">
        <v>33217</v>
      </c>
      <c r="K1072" s="68">
        <v>448438</v>
      </c>
      <c r="L1072" s="71" t="s">
        <v>17238</v>
      </c>
      <c r="M1072" s="6">
        <v>46197</v>
      </c>
      <c r="N1072" s="72"/>
      <c r="O1072" s="32">
        <f>IF(Table1[[#This Row],[Phân loại]]="Tồn đầu kỳ",Table1[[#This Row],[Tổng giá trị]],0)</f>
        <v>0</v>
      </c>
      <c r="P1072" s="7">
        <f>IF(Table1[[#This Row],[Số còn phải thu ĐK]]&lt;&gt;0,0,IF(Table1[[#This Row],[Phân loại]]="Bán hàng",Table1[[#This Row],[Tổng giá trị]],-Table1[[#This Row],[Tổng giá trị]]))</f>
        <v>-448438</v>
      </c>
      <c r="Q1072" s="32">
        <f>IF(M1072&lt;&gt;"",IF(O1072&lt;&gt;0,O1072,P1072),0)</f>
        <v>-448438</v>
      </c>
      <c r="R1072" s="7">
        <f>Table1[[#This Row],[Số còn phải thu ĐK]]+Table1[[#This Row],[Giá Trị HD sau CK]]-Table1[[#This Row],[Số tiền đã thu]]</f>
        <v>0</v>
      </c>
      <c r="S1072" s="6">
        <f>IF(Table1[[#This Row],[Ngày hóa đơn]]&lt;&gt;"",Table1[[#This Row],[Ngày hóa đơn]],IF(Table1[[#This Row],[Ngày hạch toán]]&lt;&gt;"",Table1[[#This Row],[Ngày hạch toán]],""))</f>
        <v>46182</v>
      </c>
      <c r="T1072" s="7"/>
      <c r="U1072" s="6">
        <f>IF(Table1[[#This Row],[Ngày tính CN]]="","",S1072+T1072)</f>
        <v>46182</v>
      </c>
      <c r="V1072" s="32">
        <f ca="1">IF(Table1[[#This Row],[Hạn thanh toán]]="","",IF((U1072-NOW())&lt;0,0,(U1072-NOW())))</f>
        <v>0</v>
      </c>
      <c r="W1072" s="32"/>
      <c r="X1072" s="32" t="str">
        <f ca="1">IF(OR(U1072="",R1072=0),"",IF((U1072-NOW())&lt;0,-(U1072-NOW()),0))</f>
        <v/>
      </c>
      <c r="Y1072" s="2" t="str">
        <f>IF(R1072=0,"Đã thanh toán",IF(X1072="","",IF(X1072&lt;=0,"Chưa đến hạn thanh toán",IF(X1072&lt;=30,"Nợ quá hạn 30 ngày",IF(X1072&lt;=60,"Nợ quá hạn từ 30 ngày đến 60 ngày",IF(X1072&lt;=90,"Nợ quá hạn từ 60 ngày đến 90 ngày",IF(X1072&lt;=120,"Nợ quá hạn từ 90 ngày đến 120 ngày","Nợ quá hạn hơn 120 ngày có khả năng mất thanh toán")))))))</f>
        <v>Đã thanh toán</v>
      </c>
      <c r="Z1072" s="42">
        <f>IF(S1072="","",S1072)</f>
        <v>46182</v>
      </c>
      <c r="AA1072" s="42">
        <f>IF(M1072="","",M1072)</f>
        <v>46197</v>
      </c>
      <c r="AD1072" s="2" t="str">
        <f>VLOOKUP($A1072,MA_KH!$A:$Q,MA_KH!O$1,0)</f>
        <v>MEGA</v>
      </c>
      <c r="AE1072" s="2" t="str">
        <f>VLOOKUP($A1072,MA_KH!$A:$Q,MA_KH!P$1,0)</f>
        <v>CÔNG TY TNHH MM MEGA MARKET (VIỆT NAM)</v>
      </c>
    </row>
    <row r="1073" spans="1:31" ht="25.5" customHeight="1">
      <c r="A1073" s="54" t="s">
        <v>16290</v>
      </c>
      <c r="B1073" s="54" t="s">
        <v>192</v>
      </c>
      <c r="C1073" s="55">
        <v>46182</v>
      </c>
      <c r="D1073" s="54" t="s">
        <v>21100</v>
      </c>
      <c r="E1073" s="134">
        <v>46182</v>
      </c>
      <c r="F1073" s="84" t="s">
        <v>21110</v>
      </c>
      <c r="G1073" s="54" t="s">
        <v>21099</v>
      </c>
      <c r="H1073" s="67">
        <v>1279515</v>
      </c>
      <c r="I1073" s="57">
        <v>0</v>
      </c>
      <c r="J1073" s="67">
        <v>102361</v>
      </c>
      <c r="K1073" s="68">
        <v>1381876</v>
      </c>
      <c r="L1073" s="71" t="s">
        <v>17238</v>
      </c>
      <c r="M1073" s="6">
        <v>46197</v>
      </c>
      <c r="N1073" s="72"/>
      <c r="O1073" s="32">
        <f>IF(Table1[[#This Row],[Phân loại]]="Tồn đầu kỳ",Table1[[#This Row],[Tổng giá trị]],0)</f>
        <v>0</v>
      </c>
      <c r="P1073" s="7">
        <f>IF(Table1[[#This Row],[Số còn phải thu ĐK]]&lt;&gt;0,0,IF(Table1[[#This Row],[Phân loại]]="Bán hàng",Table1[[#This Row],[Tổng giá trị]],-Table1[[#This Row],[Tổng giá trị]]))</f>
        <v>-1381876</v>
      </c>
      <c r="Q1073" s="32">
        <f>IF(M1073&lt;&gt;"",IF(O1073&lt;&gt;0,O1073,P1073),0)</f>
        <v>-1381876</v>
      </c>
      <c r="R1073" s="7">
        <f>Table1[[#This Row],[Số còn phải thu ĐK]]+Table1[[#This Row],[Giá Trị HD sau CK]]-Table1[[#This Row],[Số tiền đã thu]]</f>
        <v>0</v>
      </c>
      <c r="S1073" s="6">
        <f>IF(Table1[[#This Row],[Ngày hóa đơn]]&lt;&gt;"",Table1[[#This Row],[Ngày hóa đơn]],IF(Table1[[#This Row],[Ngày hạch toán]]&lt;&gt;"",Table1[[#This Row],[Ngày hạch toán]],""))</f>
        <v>46182</v>
      </c>
      <c r="T1073" s="7"/>
      <c r="U1073" s="6">
        <f>IF(Table1[[#This Row],[Ngày tính CN]]="","",S1073+T1073)</f>
        <v>46182</v>
      </c>
      <c r="V1073" s="32">
        <f ca="1">IF(Table1[[#This Row],[Hạn thanh toán]]="","",IF((U1073-NOW())&lt;0,0,(U1073-NOW())))</f>
        <v>0</v>
      </c>
      <c r="W1073" s="32"/>
      <c r="X1073" s="32" t="str">
        <f ca="1">IF(OR(U1073="",R1073=0),"",IF((U1073-NOW())&lt;0,-(U1073-NOW()),0))</f>
        <v/>
      </c>
      <c r="Y1073" s="2" t="str">
        <f>IF(R1073=0,"Đã thanh toán",IF(X1073="","",IF(X1073&lt;=0,"Chưa đến hạn thanh toán",IF(X1073&lt;=30,"Nợ quá hạn 30 ngày",IF(X1073&lt;=60,"Nợ quá hạn từ 30 ngày đến 60 ngày",IF(X1073&lt;=90,"Nợ quá hạn từ 60 ngày đến 90 ngày",IF(X1073&lt;=120,"Nợ quá hạn từ 90 ngày đến 120 ngày","Nợ quá hạn hơn 120 ngày có khả năng mất thanh toán")))))))</f>
        <v>Đã thanh toán</v>
      </c>
      <c r="Z1073" s="42">
        <f>IF(S1073="","",S1073)</f>
        <v>46182</v>
      </c>
      <c r="AA1073" s="42">
        <f>IF(M1073="","",M1073)</f>
        <v>46197</v>
      </c>
      <c r="AD1073" s="2" t="str">
        <f>VLOOKUP($A1073,MA_KH!$A:$Q,MA_KH!O$1,0)</f>
        <v>MEGA</v>
      </c>
      <c r="AE1073" s="2" t="str">
        <f>VLOOKUP($A1073,MA_KH!$A:$Q,MA_KH!P$1,0)</f>
        <v>CÔNG TY TNHH MM MEGA MARKET (VIỆT NAM)</v>
      </c>
    </row>
    <row r="1074" spans="1:31" ht="25.5" customHeight="1">
      <c r="A1074" s="58" t="s">
        <v>16308</v>
      </c>
      <c r="B1074" s="58" t="s">
        <v>194</v>
      </c>
      <c r="C1074" s="59">
        <v>46182</v>
      </c>
      <c r="D1074" s="58" t="s">
        <v>21101</v>
      </c>
      <c r="E1074" s="134">
        <v>46182</v>
      </c>
      <c r="F1074" s="101" t="s">
        <v>21111</v>
      </c>
      <c r="G1074" s="58" t="s">
        <v>16886</v>
      </c>
      <c r="H1074" s="69">
        <v>1723342</v>
      </c>
      <c r="I1074" s="61">
        <v>0</v>
      </c>
      <c r="J1074" s="69">
        <v>137867</v>
      </c>
      <c r="K1074" s="70">
        <v>1861209</v>
      </c>
      <c r="L1074" s="71" t="s">
        <v>17238</v>
      </c>
      <c r="M1074" s="6">
        <v>46197</v>
      </c>
      <c r="N1074" s="72"/>
      <c r="O1074" s="32">
        <f>IF(Table1[[#This Row],[Phân loại]]="Tồn đầu kỳ",Table1[[#This Row],[Tổng giá trị]],0)</f>
        <v>0</v>
      </c>
      <c r="P1074" s="7">
        <f>IF(Table1[[#This Row],[Số còn phải thu ĐK]]&lt;&gt;0,0,IF(Table1[[#This Row],[Phân loại]]="Bán hàng",Table1[[#This Row],[Tổng giá trị]],-Table1[[#This Row],[Tổng giá trị]]))</f>
        <v>-1861209</v>
      </c>
      <c r="Q1074" s="32">
        <f>IF(M1074&lt;&gt;"",IF(O1074&lt;&gt;0,O1074,P1074),0)</f>
        <v>-1861209</v>
      </c>
      <c r="R1074" s="7">
        <f>Table1[[#This Row],[Số còn phải thu ĐK]]+Table1[[#This Row],[Giá Trị HD sau CK]]-Table1[[#This Row],[Số tiền đã thu]]</f>
        <v>0</v>
      </c>
      <c r="S1074" s="6">
        <f>IF(Table1[[#This Row],[Ngày hóa đơn]]&lt;&gt;"",Table1[[#This Row],[Ngày hóa đơn]],IF(Table1[[#This Row],[Ngày hạch toán]]&lt;&gt;"",Table1[[#This Row],[Ngày hạch toán]],""))</f>
        <v>46182</v>
      </c>
      <c r="T1074" s="7"/>
      <c r="U1074" s="6">
        <f>IF(Table1[[#This Row],[Ngày tính CN]]="","",S1074+T1074)</f>
        <v>46182</v>
      </c>
      <c r="V1074" s="32">
        <f ca="1">IF(Table1[[#This Row],[Hạn thanh toán]]="","",IF((U1074-NOW())&lt;0,0,(U1074-NOW())))</f>
        <v>0</v>
      </c>
      <c r="W1074" s="32"/>
      <c r="X1074" s="32" t="str">
        <f ca="1">IF(OR(U1074="",R1074=0),"",IF((U1074-NOW())&lt;0,-(U1074-NOW()),0))</f>
        <v/>
      </c>
      <c r="Y1074" s="2" t="str">
        <f>IF(R1074=0,"Đã thanh toán",IF(X1074="","",IF(X1074&lt;=0,"Chưa đến hạn thanh toán",IF(X1074&lt;=30,"Nợ quá hạn 30 ngày",IF(X1074&lt;=60,"Nợ quá hạn từ 30 ngày đến 60 ngày",IF(X1074&lt;=90,"Nợ quá hạn từ 60 ngày đến 90 ngày",IF(X1074&lt;=120,"Nợ quá hạn từ 90 ngày đến 120 ngày","Nợ quá hạn hơn 120 ngày có khả năng mất thanh toán")))))))</f>
        <v>Đã thanh toán</v>
      </c>
      <c r="Z1074" s="42">
        <f>IF(S1074="","",S1074)</f>
        <v>46182</v>
      </c>
      <c r="AA1074" s="42">
        <f>IF(M1074="","",M1074)</f>
        <v>46197</v>
      </c>
      <c r="AD1074" s="2" t="str">
        <f>VLOOKUP($A1074,MA_KH!$A:$Q,MA_KH!O$1,0)</f>
        <v>MEGA</v>
      </c>
      <c r="AE1074" s="2" t="str">
        <f>VLOOKUP($A1074,MA_KH!$A:$Q,MA_KH!P$1,0)</f>
        <v>CÔNG TY TNHH MM MEGA MARKET (VIỆT NAM)</v>
      </c>
    </row>
    <row r="1075" spans="1:31" ht="25.5" customHeight="1">
      <c r="A1075" s="54" t="s">
        <v>16292</v>
      </c>
      <c r="B1075" s="54" t="s">
        <v>251</v>
      </c>
      <c r="C1075" s="55">
        <v>46182</v>
      </c>
      <c r="D1075" s="54" t="s">
        <v>21102</v>
      </c>
      <c r="E1075" s="134">
        <v>46182</v>
      </c>
      <c r="F1075" s="84" t="s">
        <v>18881</v>
      </c>
      <c r="G1075" s="54" t="s">
        <v>21103</v>
      </c>
      <c r="H1075" s="67">
        <v>1187047</v>
      </c>
      <c r="I1075" s="57">
        <v>0</v>
      </c>
      <c r="J1075" s="67">
        <v>94964</v>
      </c>
      <c r="K1075" s="68">
        <v>1282011</v>
      </c>
      <c r="L1075" s="71" t="s">
        <v>17238</v>
      </c>
      <c r="M1075" s="6">
        <v>46197</v>
      </c>
      <c r="N1075" s="72"/>
      <c r="O1075" s="32">
        <f>IF(Table1[[#This Row],[Phân loại]]="Tồn đầu kỳ",Table1[[#This Row],[Tổng giá trị]],0)</f>
        <v>0</v>
      </c>
      <c r="P1075" s="7">
        <f>IF(Table1[[#This Row],[Số còn phải thu ĐK]]&lt;&gt;0,0,IF(Table1[[#This Row],[Phân loại]]="Bán hàng",Table1[[#This Row],[Tổng giá trị]],-Table1[[#This Row],[Tổng giá trị]]))</f>
        <v>-1282011</v>
      </c>
      <c r="Q1075" s="32">
        <f>IF(M1075&lt;&gt;"",IF(O1075&lt;&gt;0,O1075,P1075),0)</f>
        <v>-1282011</v>
      </c>
      <c r="R1075" s="7">
        <f>Table1[[#This Row],[Số còn phải thu ĐK]]+Table1[[#This Row],[Giá Trị HD sau CK]]-Table1[[#This Row],[Số tiền đã thu]]</f>
        <v>0</v>
      </c>
      <c r="S1075" s="6">
        <f>IF(Table1[[#This Row],[Ngày hóa đơn]]&lt;&gt;"",Table1[[#This Row],[Ngày hóa đơn]],IF(Table1[[#This Row],[Ngày hạch toán]]&lt;&gt;"",Table1[[#This Row],[Ngày hạch toán]],""))</f>
        <v>46182</v>
      </c>
      <c r="T1075" s="7"/>
      <c r="U1075" s="6">
        <f>IF(Table1[[#This Row],[Ngày tính CN]]="","",S1075+T1075)</f>
        <v>46182</v>
      </c>
      <c r="V1075" s="32">
        <f ca="1">IF(Table1[[#This Row],[Hạn thanh toán]]="","",IF((U1075-NOW())&lt;0,0,(U1075-NOW())))</f>
        <v>0</v>
      </c>
      <c r="W1075" s="32"/>
      <c r="X1075" s="32" t="str">
        <f ca="1">IF(OR(U1075="",R1075=0),"",IF((U1075-NOW())&lt;0,-(U1075-NOW()),0))</f>
        <v/>
      </c>
      <c r="Y1075" s="2" t="str">
        <f>IF(R1075=0,"Đã thanh toán",IF(X1075="","",IF(X1075&lt;=0,"Chưa đến hạn thanh toán",IF(X1075&lt;=30,"Nợ quá hạn 30 ngày",IF(X1075&lt;=60,"Nợ quá hạn từ 30 ngày đến 60 ngày",IF(X1075&lt;=90,"Nợ quá hạn từ 60 ngày đến 90 ngày",IF(X1075&lt;=120,"Nợ quá hạn từ 90 ngày đến 120 ngày","Nợ quá hạn hơn 120 ngày có khả năng mất thanh toán")))))))</f>
        <v>Đã thanh toán</v>
      </c>
      <c r="Z1075" s="42">
        <f>IF(S1075="","",S1075)</f>
        <v>46182</v>
      </c>
      <c r="AA1075" s="42">
        <f>IF(M1075="","",M1075)</f>
        <v>46197</v>
      </c>
      <c r="AD1075" s="2" t="str">
        <f>VLOOKUP($A1075,MA_KH!$A:$Q,MA_KH!O$1,0)</f>
        <v>MEGA</v>
      </c>
      <c r="AE1075" s="2" t="str">
        <f>VLOOKUP($A1075,MA_KH!$A:$Q,MA_KH!P$1,0)</f>
        <v>CÔNG TY TNHH MM MEGA MARKET (VIỆT NAM)</v>
      </c>
    </row>
    <row r="1076" spans="1:31" ht="25.5" customHeight="1">
      <c r="A1076" s="54" t="s">
        <v>16292</v>
      </c>
      <c r="B1076" s="54" t="s">
        <v>251</v>
      </c>
      <c r="C1076" s="55">
        <v>46182</v>
      </c>
      <c r="D1076" s="54" t="s">
        <v>21256</v>
      </c>
      <c r="E1076" s="21">
        <v>46183</v>
      </c>
      <c r="F1076" s="54" t="s">
        <v>21257</v>
      </c>
      <c r="G1076" s="54" t="s">
        <v>21258</v>
      </c>
      <c r="H1076" s="67">
        <v>2167490</v>
      </c>
      <c r="I1076" s="57">
        <v>0</v>
      </c>
      <c r="J1076" s="67">
        <v>173399</v>
      </c>
      <c r="K1076" s="68">
        <v>2340889</v>
      </c>
      <c r="L1076" s="71" t="s">
        <v>17236</v>
      </c>
      <c r="N1076" s="72"/>
      <c r="O1076" s="32">
        <f>IF(Table1[[#This Row],[Phân loại]]="Tồn đầu kỳ",Table1[[#This Row],[Tổng giá trị]],0)</f>
        <v>0</v>
      </c>
      <c r="P1076" s="7">
        <f>IF(Table1[[#This Row],[Số còn phải thu ĐK]]&lt;&gt;0,0,IF(Table1[[#This Row],[Phân loại]]="Bán hàng",Table1[[#This Row],[Tổng giá trị]],-Table1[[#This Row],[Tổng giá trị]]))</f>
        <v>2340889</v>
      </c>
      <c r="Q1076" s="32">
        <f>IF(M1076&lt;&gt;"",IF(O1076&lt;&gt;0,O1076,P1076),0)</f>
        <v>0</v>
      </c>
      <c r="R1076" s="7">
        <f>Table1[[#This Row],[Số còn phải thu ĐK]]+Table1[[#This Row],[Giá Trị HD sau CK]]-Table1[[#This Row],[Số tiền đã thu]]</f>
        <v>2340889</v>
      </c>
      <c r="S1076" s="6">
        <f>IF(Table1[[#This Row],[Ngày hóa đơn]]&lt;&gt;"",Table1[[#This Row],[Ngày hóa đơn]],IF(Table1[[#This Row],[Ngày hạch toán]]&lt;&gt;"",Table1[[#This Row],[Ngày hạch toán]],""))</f>
        <v>46183</v>
      </c>
      <c r="T1076" s="7"/>
      <c r="U1076" s="6">
        <f>IF(Table1[[#This Row],[Ngày tính CN]]="","",S1076+T1076)</f>
        <v>46183</v>
      </c>
      <c r="V1076" s="32">
        <f ca="1">IF(Table1[[#This Row],[Hạn thanh toán]]="","",IF((U1076-NOW())&lt;0,0,(U1076-NOW())))</f>
        <v>0</v>
      </c>
      <c r="W1076" s="32"/>
      <c r="X1076" s="32">
        <f ca="1">IF(OR(U1076="",R1076=0),"",IF((U1076-NOW())&lt;0,-(U1076-NOW()),0))</f>
        <v>44.964616203702462</v>
      </c>
      <c r="Y1076" s="2" t="str">
        <f ca="1">IF(R1076=0,"Đã thanh toán",IF(X1076="","",IF(X1076&lt;=0,"Chưa đến hạn thanh toán",IF(X1076&lt;=30,"Nợ quá hạn 30 ngày",IF(X1076&lt;=60,"Nợ quá hạn từ 30 ngày đến 60 ngày",IF(X1076&lt;=90,"Nợ quá hạn từ 60 ngày đến 90 ngày",IF(X1076&lt;=120,"Nợ quá hạn từ 90 ngày đến 120 ngày","Nợ quá hạn hơn 120 ngày có khả năng mất thanh toán")))))))</f>
        <v>Nợ quá hạn từ 30 ngày đến 60 ngày</v>
      </c>
      <c r="Z1076" s="42">
        <f>IF(S1076="","",S1076)</f>
        <v>46183</v>
      </c>
      <c r="AA1076" s="42" t="str">
        <f>IF(M1076="","",M1076)</f>
        <v/>
      </c>
      <c r="AD1076" s="2" t="str">
        <f>VLOOKUP($A1076,MA_KH!$A:$Q,MA_KH!O$1,0)</f>
        <v>MEGA</v>
      </c>
      <c r="AE1076" s="2" t="str">
        <f>VLOOKUP($A1076,MA_KH!$A:$Q,MA_KH!P$1,0)</f>
        <v>CÔNG TY TNHH MM MEGA MARKET (VIỆT NAM)</v>
      </c>
    </row>
    <row r="1077" spans="1:31" ht="25.5" customHeight="1">
      <c r="A1077" s="54" t="s">
        <v>16292</v>
      </c>
      <c r="B1077" s="54" t="s">
        <v>251</v>
      </c>
      <c r="C1077" s="55">
        <v>46182</v>
      </c>
      <c r="D1077" s="54" t="s">
        <v>21259</v>
      </c>
      <c r="E1077" s="21">
        <v>46183</v>
      </c>
      <c r="F1077" s="54" t="s">
        <v>21260</v>
      </c>
      <c r="G1077" s="54" t="s">
        <v>21261</v>
      </c>
      <c r="H1077" s="67">
        <v>1037750</v>
      </c>
      <c r="I1077" s="57">
        <v>0</v>
      </c>
      <c r="J1077" s="67">
        <v>83020</v>
      </c>
      <c r="K1077" s="68">
        <v>1120770</v>
      </c>
      <c r="L1077" s="71" t="s">
        <v>17236</v>
      </c>
      <c r="N1077" s="72"/>
      <c r="O1077" s="32">
        <f>IF(Table1[[#This Row],[Phân loại]]="Tồn đầu kỳ",Table1[[#This Row],[Tổng giá trị]],0)</f>
        <v>0</v>
      </c>
      <c r="P1077" s="7">
        <f>IF(Table1[[#This Row],[Số còn phải thu ĐK]]&lt;&gt;0,0,IF(Table1[[#This Row],[Phân loại]]="Bán hàng",Table1[[#This Row],[Tổng giá trị]],-Table1[[#This Row],[Tổng giá trị]]))</f>
        <v>1120770</v>
      </c>
      <c r="Q1077" s="32">
        <f>IF(M1077&lt;&gt;"",IF(O1077&lt;&gt;0,O1077,P1077),0)</f>
        <v>0</v>
      </c>
      <c r="R1077" s="7">
        <f>Table1[[#This Row],[Số còn phải thu ĐK]]+Table1[[#This Row],[Giá Trị HD sau CK]]-Table1[[#This Row],[Số tiền đã thu]]</f>
        <v>1120770</v>
      </c>
      <c r="S1077" s="6">
        <f>IF(Table1[[#This Row],[Ngày hóa đơn]]&lt;&gt;"",Table1[[#This Row],[Ngày hóa đơn]],IF(Table1[[#This Row],[Ngày hạch toán]]&lt;&gt;"",Table1[[#This Row],[Ngày hạch toán]],""))</f>
        <v>46183</v>
      </c>
      <c r="T1077" s="7"/>
      <c r="U1077" s="6">
        <f>IF(Table1[[#This Row],[Ngày tính CN]]="","",S1077+T1077)</f>
        <v>46183</v>
      </c>
      <c r="V1077" s="32">
        <f ca="1">IF(Table1[[#This Row],[Hạn thanh toán]]="","",IF((U1077-NOW())&lt;0,0,(U1077-NOW())))</f>
        <v>0</v>
      </c>
      <c r="W1077" s="32"/>
      <c r="X1077" s="32">
        <f ca="1">IF(OR(U1077="",R1077=0),"",IF((U1077-NOW())&lt;0,-(U1077-NOW()),0))</f>
        <v>44.964616203702462</v>
      </c>
      <c r="Y1077" s="2" t="str">
        <f ca="1">IF(R1077=0,"Đã thanh toán",IF(X1077="","",IF(X1077&lt;=0,"Chưa đến hạn thanh toán",IF(X1077&lt;=30,"Nợ quá hạn 30 ngày",IF(X1077&lt;=60,"Nợ quá hạn từ 30 ngày đến 60 ngày",IF(X1077&lt;=90,"Nợ quá hạn từ 60 ngày đến 90 ngày",IF(X1077&lt;=120,"Nợ quá hạn từ 90 ngày đến 120 ngày","Nợ quá hạn hơn 120 ngày có khả năng mất thanh toán")))))))</f>
        <v>Nợ quá hạn từ 30 ngày đến 60 ngày</v>
      </c>
      <c r="Z1077" s="42">
        <f>IF(S1077="","",S1077)</f>
        <v>46183</v>
      </c>
      <c r="AA1077" s="42" t="str">
        <f>IF(M1077="","",M1077)</f>
        <v/>
      </c>
      <c r="AD1077" s="2" t="str">
        <f>VLOOKUP($A1077,MA_KH!$A:$Q,MA_KH!O$1,0)</f>
        <v>MEGA</v>
      </c>
      <c r="AE1077" s="2" t="str">
        <f>VLOOKUP($A1077,MA_KH!$A:$Q,MA_KH!P$1,0)</f>
        <v>CÔNG TY TNHH MM MEGA MARKET (VIỆT NAM)</v>
      </c>
    </row>
    <row r="1078" spans="1:31" ht="25.5" customHeight="1">
      <c r="A1078" s="30" t="s">
        <v>16290</v>
      </c>
      <c r="B1078" s="30" t="s">
        <v>192</v>
      </c>
      <c r="C1078" s="102">
        <v>46182</v>
      </c>
      <c r="D1078" s="30" t="s">
        <v>21098</v>
      </c>
      <c r="E1078" s="135">
        <v>46182</v>
      </c>
      <c r="F1078" s="30" t="s">
        <v>21698</v>
      </c>
      <c r="G1078" s="30" t="s">
        <v>21099</v>
      </c>
      <c r="H1078" s="31">
        <v>415221</v>
      </c>
      <c r="I1078" s="31">
        <v>0</v>
      </c>
      <c r="J1078" s="31">
        <v>33217</v>
      </c>
      <c r="K1078" s="148">
        <v>448438</v>
      </c>
      <c r="L1078" s="71" t="s">
        <v>17238</v>
      </c>
      <c r="M1078" s="6">
        <v>46197</v>
      </c>
      <c r="N1078" s="72"/>
      <c r="O1078" s="32">
        <f>IF(Table1[[#This Row],[Phân loại]]="Tồn đầu kỳ",Table1[[#This Row],[Tổng giá trị]],0)</f>
        <v>0</v>
      </c>
      <c r="P1078" s="7">
        <f>IF(Table1[[#This Row],[Số còn phải thu ĐK]]&lt;&gt;0,0,IF(Table1[[#This Row],[Phân loại]]="Bán hàng",Table1[[#This Row],[Tổng giá trị]],-Table1[[#This Row],[Tổng giá trị]]))</f>
        <v>-448438</v>
      </c>
      <c r="Q1078" s="32">
        <f>IF(M1078&lt;&gt;"",IF(O1078&lt;&gt;0,O1078,P1078),0)</f>
        <v>-448438</v>
      </c>
      <c r="R1078" s="7">
        <f>Table1[[#This Row],[Số còn phải thu ĐK]]+Table1[[#This Row],[Giá Trị HD sau CK]]-Table1[[#This Row],[Số tiền đã thu]]</f>
        <v>0</v>
      </c>
      <c r="S1078" s="6">
        <f>IF(Table1[[#This Row],[Ngày hóa đơn]]&lt;&gt;"",Table1[[#This Row],[Ngày hóa đơn]],IF(Table1[[#This Row],[Ngày hạch toán]]&lt;&gt;"",Table1[[#This Row],[Ngày hạch toán]],""))</f>
        <v>46182</v>
      </c>
      <c r="T1078" s="7"/>
      <c r="U1078" s="6">
        <f>IF(Table1[[#This Row],[Ngày tính CN]]="","",S1078+T1078)</f>
        <v>46182</v>
      </c>
      <c r="V1078" s="32">
        <f ca="1">IF(Table1[[#This Row],[Hạn thanh toán]]="","",IF((U1078-NOW())&lt;0,0,(U1078-NOW())))</f>
        <v>0</v>
      </c>
      <c r="W1078" s="32"/>
      <c r="X1078" s="32" t="str">
        <f ca="1">IF(OR(U1078="",R1078=0),"",IF((U1078-NOW())&lt;0,-(U1078-NOW()),0))</f>
        <v/>
      </c>
      <c r="Y1078" s="2" t="str">
        <f>IF(R1078=0,"Đã thanh toán",IF(X1078="","",IF(X1078&lt;=0,"Chưa đến hạn thanh toán",IF(X1078&lt;=30,"Nợ quá hạn 30 ngày",IF(X1078&lt;=60,"Nợ quá hạn từ 30 ngày đến 60 ngày",IF(X1078&lt;=90,"Nợ quá hạn từ 60 ngày đến 90 ngày",IF(X1078&lt;=120,"Nợ quá hạn từ 90 ngày đến 120 ngày","Nợ quá hạn hơn 120 ngày có khả năng mất thanh toán")))))))</f>
        <v>Đã thanh toán</v>
      </c>
      <c r="Z1078" s="42">
        <f>IF(S1078="","",S1078)</f>
        <v>46182</v>
      </c>
      <c r="AA1078" s="42">
        <f>IF(M1078="","",M1078)</f>
        <v>46197</v>
      </c>
      <c r="AD1078" s="2" t="str">
        <f>VLOOKUP($A1078,MA_KH!$A:$Q,MA_KH!O$1,0)</f>
        <v>MEGA</v>
      </c>
      <c r="AE1078" s="2" t="str">
        <f>VLOOKUP($A1078,MA_KH!$A:$Q,MA_KH!P$1,0)</f>
        <v>CÔNG TY TNHH MM MEGA MARKET (VIỆT NAM)</v>
      </c>
    </row>
    <row r="1079" spans="1:31" ht="25.5" customHeight="1">
      <c r="A1079" s="30" t="s">
        <v>16290</v>
      </c>
      <c r="B1079" s="30" t="s">
        <v>192</v>
      </c>
      <c r="C1079" s="102">
        <v>46182</v>
      </c>
      <c r="D1079" s="30" t="s">
        <v>21100</v>
      </c>
      <c r="E1079" s="135">
        <v>46182</v>
      </c>
      <c r="F1079" s="30" t="s">
        <v>21699</v>
      </c>
      <c r="G1079" s="30" t="s">
        <v>21099</v>
      </c>
      <c r="H1079" s="31">
        <v>1279515</v>
      </c>
      <c r="I1079" s="31">
        <v>0</v>
      </c>
      <c r="J1079" s="31">
        <v>102361</v>
      </c>
      <c r="K1079" s="148">
        <v>1381876</v>
      </c>
      <c r="L1079" s="71" t="s">
        <v>17238</v>
      </c>
      <c r="M1079" s="6">
        <v>46197</v>
      </c>
      <c r="N1079" s="72"/>
      <c r="O1079" s="32">
        <f>IF(Table1[[#This Row],[Phân loại]]="Tồn đầu kỳ",Table1[[#This Row],[Tổng giá trị]],0)</f>
        <v>0</v>
      </c>
      <c r="P1079" s="7">
        <f>IF(Table1[[#This Row],[Số còn phải thu ĐK]]&lt;&gt;0,0,IF(Table1[[#This Row],[Phân loại]]="Bán hàng",Table1[[#This Row],[Tổng giá trị]],-Table1[[#This Row],[Tổng giá trị]]))</f>
        <v>-1381876</v>
      </c>
      <c r="Q1079" s="32">
        <f>IF(M1079&lt;&gt;"",IF(O1079&lt;&gt;0,O1079,P1079),0)</f>
        <v>-1381876</v>
      </c>
      <c r="R1079" s="7">
        <f>Table1[[#This Row],[Số còn phải thu ĐK]]+Table1[[#This Row],[Giá Trị HD sau CK]]-Table1[[#This Row],[Số tiền đã thu]]</f>
        <v>0</v>
      </c>
      <c r="S1079" s="6">
        <f>IF(Table1[[#This Row],[Ngày hóa đơn]]&lt;&gt;"",Table1[[#This Row],[Ngày hóa đơn]],IF(Table1[[#This Row],[Ngày hạch toán]]&lt;&gt;"",Table1[[#This Row],[Ngày hạch toán]],""))</f>
        <v>46182</v>
      </c>
      <c r="T1079" s="7"/>
      <c r="U1079" s="6">
        <f>IF(Table1[[#This Row],[Ngày tính CN]]="","",S1079+T1079)</f>
        <v>46182</v>
      </c>
      <c r="V1079" s="32">
        <f ca="1">IF(Table1[[#This Row],[Hạn thanh toán]]="","",IF((U1079-NOW())&lt;0,0,(U1079-NOW())))</f>
        <v>0</v>
      </c>
      <c r="W1079" s="32"/>
      <c r="X1079" s="32" t="str">
        <f ca="1">IF(OR(U1079="",R1079=0),"",IF((U1079-NOW())&lt;0,-(U1079-NOW()),0))</f>
        <v/>
      </c>
      <c r="Y1079" s="2" t="str">
        <f>IF(R1079=0,"Đã thanh toán",IF(X1079="","",IF(X1079&lt;=0,"Chưa đến hạn thanh toán",IF(X1079&lt;=30,"Nợ quá hạn 30 ngày",IF(X1079&lt;=60,"Nợ quá hạn từ 30 ngày đến 60 ngày",IF(X1079&lt;=90,"Nợ quá hạn từ 60 ngày đến 90 ngày",IF(X1079&lt;=120,"Nợ quá hạn từ 90 ngày đến 120 ngày","Nợ quá hạn hơn 120 ngày có khả năng mất thanh toán")))))))</f>
        <v>Đã thanh toán</v>
      </c>
      <c r="Z1079" s="42">
        <f>IF(S1079="","",S1079)</f>
        <v>46182</v>
      </c>
      <c r="AA1079" s="42">
        <f>IF(M1079="","",M1079)</f>
        <v>46197</v>
      </c>
      <c r="AD1079" s="2" t="str">
        <f>VLOOKUP($A1079,MA_KH!$A:$Q,MA_KH!O$1,0)</f>
        <v>MEGA</v>
      </c>
      <c r="AE1079" s="2" t="str">
        <f>VLOOKUP($A1079,MA_KH!$A:$Q,MA_KH!P$1,0)</f>
        <v>CÔNG TY TNHH MM MEGA MARKET (VIỆT NAM)</v>
      </c>
    </row>
    <row r="1080" spans="1:31" ht="25.5" customHeight="1">
      <c r="A1080" s="30" t="s">
        <v>16308</v>
      </c>
      <c r="B1080" s="30" t="s">
        <v>194</v>
      </c>
      <c r="C1080" s="102">
        <v>46182</v>
      </c>
      <c r="D1080" s="30" t="s">
        <v>21101</v>
      </c>
      <c r="E1080" s="135">
        <v>46182</v>
      </c>
      <c r="F1080" s="30" t="s">
        <v>21700</v>
      </c>
      <c r="G1080" s="30" t="s">
        <v>16886</v>
      </c>
      <c r="H1080" s="31">
        <v>1723342</v>
      </c>
      <c r="I1080" s="31">
        <v>0</v>
      </c>
      <c r="J1080" s="31">
        <v>137867</v>
      </c>
      <c r="K1080" s="148">
        <v>1861209</v>
      </c>
      <c r="L1080" s="71" t="s">
        <v>17238</v>
      </c>
      <c r="M1080" s="6">
        <v>46197</v>
      </c>
      <c r="N1080" s="72"/>
      <c r="O1080" s="32">
        <f>IF(Table1[[#This Row],[Phân loại]]="Tồn đầu kỳ",Table1[[#This Row],[Tổng giá trị]],0)</f>
        <v>0</v>
      </c>
      <c r="P1080" s="7">
        <f>IF(Table1[[#This Row],[Số còn phải thu ĐK]]&lt;&gt;0,0,IF(Table1[[#This Row],[Phân loại]]="Bán hàng",Table1[[#This Row],[Tổng giá trị]],-Table1[[#This Row],[Tổng giá trị]]))</f>
        <v>-1861209</v>
      </c>
      <c r="Q1080" s="32">
        <f>IF(M1080&lt;&gt;"",IF(O1080&lt;&gt;0,O1080,P1080),0)</f>
        <v>-1861209</v>
      </c>
      <c r="R1080" s="7">
        <f>Table1[[#This Row],[Số còn phải thu ĐK]]+Table1[[#This Row],[Giá Trị HD sau CK]]-Table1[[#This Row],[Số tiền đã thu]]</f>
        <v>0</v>
      </c>
      <c r="S1080" s="6">
        <f>IF(Table1[[#This Row],[Ngày hóa đơn]]&lt;&gt;"",Table1[[#This Row],[Ngày hóa đơn]],IF(Table1[[#This Row],[Ngày hạch toán]]&lt;&gt;"",Table1[[#This Row],[Ngày hạch toán]],""))</f>
        <v>46182</v>
      </c>
      <c r="T1080" s="7"/>
      <c r="U1080" s="6">
        <f>IF(Table1[[#This Row],[Ngày tính CN]]="","",S1080+T1080)</f>
        <v>46182</v>
      </c>
      <c r="V1080" s="32">
        <f ca="1">IF(Table1[[#This Row],[Hạn thanh toán]]="","",IF((U1080-NOW())&lt;0,0,(U1080-NOW())))</f>
        <v>0</v>
      </c>
      <c r="W1080" s="32"/>
      <c r="X1080" s="32" t="str">
        <f ca="1">IF(OR(U1080="",R1080=0),"",IF((U1080-NOW())&lt;0,-(U1080-NOW()),0))</f>
        <v/>
      </c>
      <c r="Y1080" s="2" t="str">
        <f>IF(R1080=0,"Đã thanh toán",IF(X1080="","",IF(X1080&lt;=0,"Chưa đến hạn thanh toán",IF(X1080&lt;=30,"Nợ quá hạn 30 ngày",IF(X1080&lt;=60,"Nợ quá hạn từ 30 ngày đến 60 ngày",IF(X1080&lt;=90,"Nợ quá hạn từ 60 ngày đến 90 ngày",IF(X1080&lt;=120,"Nợ quá hạn từ 90 ngày đến 120 ngày","Nợ quá hạn hơn 120 ngày có khả năng mất thanh toán")))))))</f>
        <v>Đã thanh toán</v>
      </c>
      <c r="Z1080" s="42">
        <f>IF(S1080="","",S1080)</f>
        <v>46182</v>
      </c>
      <c r="AA1080" s="42">
        <f>IF(M1080="","",M1080)</f>
        <v>46197</v>
      </c>
      <c r="AD1080" s="2" t="str">
        <f>VLOOKUP($A1080,MA_KH!$A:$Q,MA_KH!O$1,0)</f>
        <v>MEGA</v>
      </c>
      <c r="AE1080" s="2" t="str">
        <f>VLOOKUP($A1080,MA_KH!$A:$Q,MA_KH!P$1,0)</f>
        <v>CÔNG TY TNHH MM MEGA MARKET (VIỆT NAM)</v>
      </c>
    </row>
    <row r="1081" spans="1:31" ht="25.5" customHeight="1">
      <c r="A1081" s="30" t="s">
        <v>16292</v>
      </c>
      <c r="B1081" s="30" t="s">
        <v>251</v>
      </c>
      <c r="C1081" s="102">
        <v>46182</v>
      </c>
      <c r="D1081" s="30" t="s">
        <v>21102</v>
      </c>
      <c r="E1081" s="135">
        <v>46182</v>
      </c>
      <c r="F1081" s="30" t="s">
        <v>21701</v>
      </c>
      <c r="G1081" s="30" t="s">
        <v>21103</v>
      </c>
      <c r="H1081" s="31">
        <v>1187047</v>
      </c>
      <c r="I1081" s="31">
        <v>0</v>
      </c>
      <c r="J1081" s="31">
        <v>94964</v>
      </c>
      <c r="K1081" s="148">
        <v>1282011</v>
      </c>
      <c r="L1081" s="71" t="s">
        <v>17238</v>
      </c>
      <c r="M1081" s="6">
        <v>46197</v>
      </c>
      <c r="N1081" s="72"/>
      <c r="O1081" s="32">
        <f>IF(Table1[[#This Row],[Phân loại]]="Tồn đầu kỳ",Table1[[#This Row],[Tổng giá trị]],0)</f>
        <v>0</v>
      </c>
      <c r="P1081" s="7">
        <f>IF(Table1[[#This Row],[Số còn phải thu ĐK]]&lt;&gt;0,0,IF(Table1[[#This Row],[Phân loại]]="Bán hàng",Table1[[#This Row],[Tổng giá trị]],-Table1[[#This Row],[Tổng giá trị]]))</f>
        <v>-1282011</v>
      </c>
      <c r="Q1081" s="32">
        <f>IF(M1081&lt;&gt;"",IF(O1081&lt;&gt;0,O1081,P1081),0)</f>
        <v>-1282011</v>
      </c>
      <c r="R1081" s="7">
        <f>Table1[[#This Row],[Số còn phải thu ĐK]]+Table1[[#This Row],[Giá Trị HD sau CK]]-Table1[[#This Row],[Số tiền đã thu]]</f>
        <v>0</v>
      </c>
      <c r="S1081" s="6">
        <f>IF(Table1[[#This Row],[Ngày hóa đơn]]&lt;&gt;"",Table1[[#This Row],[Ngày hóa đơn]],IF(Table1[[#This Row],[Ngày hạch toán]]&lt;&gt;"",Table1[[#This Row],[Ngày hạch toán]],""))</f>
        <v>46182</v>
      </c>
      <c r="T1081" s="7"/>
      <c r="U1081" s="6">
        <f>IF(Table1[[#This Row],[Ngày tính CN]]="","",S1081+T1081)</f>
        <v>46182</v>
      </c>
      <c r="V1081" s="32">
        <f ca="1">IF(Table1[[#This Row],[Hạn thanh toán]]="","",IF((U1081-NOW())&lt;0,0,(U1081-NOW())))</f>
        <v>0</v>
      </c>
      <c r="W1081" s="32"/>
      <c r="X1081" s="32" t="str">
        <f ca="1">IF(OR(U1081="",R1081=0),"",IF((U1081-NOW())&lt;0,-(U1081-NOW()),0))</f>
        <v/>
      </c>
      <c r="Y1081" s="2" t="str">
        <f>IF(R1081=0,"Đã thanh toán",IF(X1081="","",IF(X1081&lt;=0,"Chưa đến hạn thanh toán",IF(X1081&lt;=30,"Nợ quá hạn 30 ngày",IF(X1081&lt;=60,"Nợ quá hạn từ 30 ngày đến 60 ngày",IF(X1081&lt;=90,"Nợ quá hạn từ 60 ngày đến 90 ngày",IF(X1081&lt;=120,"Nợ quá hạn từ 90 ngày đến 120 ngày","Nợ quá hạn hơn 120 ngày có khả năng mất thanh toán")))))))</f>
        <v>Đã thanh toán</v>
      </c>
      <c r="Z1081" s="42">
        <f>IF(S1081="","",S1081)</f>
        <v>46182</v>
      </c>
      <c r="AA1081" s="42">
        <f>IF(M1081="","",M1081)</f>
        <v>46197</v>
      </c>
      <c r="AD1081" s="2" t="str">
        <f>VLOOKUP($A1081,MA_KH!$A:$Q,MA_KH!O$1,0)</f>
        <v>MEGA</v>
      </c>
      <c r="AE1081" s="2" t="str">
        <f>VLOOKUP($A1081,MA_KH!$A:$Q,MA_KH!P$1,0)</f>
        <v>CÔNG TY TNHH MM MEGA MARKET (VIỆT NAM)</v>
      </c>
    </row>
    <row r="1082" spans="1:31" ht="25.5" customHeight="1">
      <c r="A1082" s="30" t="s">
        <v>16288</v>
      </c>
      <c r="B1082" s="30" t="s">
        <v>294</v>
      </c>
      <c r="C1082" s="102">
        <v>46182</v>
      </c>
      <c r="D1082" s="30" t="s">
        <v>21096</v>
      </c>
      <c r="E1082" s="135">
        <v>46182</v>
      </c>
      <c r="F1082" s="30" t="s">
        <v>21702</v>
      </c>
      <c r="G1082" s="30" t="s">
        <v>21097</v>
      </c>
      <c r="H1082" s="31">
        <v>658213</v>
      </c>
      <c r="I1082" s="31">
        <v>0</v>
      </c>
      <c r="J1082" s="31">
        <v>52657</v>
      </c>
      <c r="K1082" s="148">
        <v>710870</v>
      </c>
      <c r="L1082" s="71" t="s">
        <v>17238</v>
      </c>
      <c r="M1082" s="6">
        <v>46197</v>
      </c>
      <c r="N1082" s="72"/>
      <c r="O1082" s="32">
        <f>IF(Table1[[#This Row],[Phân loại]]="Tồn đầu kỳ",Table1[[#This Row],[Tổng giá trị]],0)</f>
        <v>0</v>
      </c>
      <c r="P1082" s="7">
        <f>IF(Table1[[#This Row],[Số còn phải thu ĐK]]&lt;&gt;0,0,IF(Table1[[#This Row],[Phân loại]]="Bán hàng",Table1[[#This Row],[Tổng giá trị]],-Table1[[#This Row],[Tổng giá trị]]))</f>
        <v>-710870</v>
      </c>
      <c r="Q1082" s="32">
        <f>IF(M1082&lt;&gt;"",IF(O1082&lt;&gt;0,O1082,P1082),0)</f>
        <v>-710870</v>
      </c>
      <c r="R1082" s="7">
        <f>Table1[[#This Row],[Số còn phải thu ĐK]]+Table1[[#This Row],[Giá Trị HD sau CK]]-Table1[[#This Row],[Số tiền đã thu]]</f>
        <v>0</v>
      </c>
      <c r="S1082" s="6">
        <f>IF(Table1[[#This Row],[Ngày hóa đơn]]&lt;&gt;"",Table1[[#This Row],[Ngày hóa đơn]],IF(Table1[[#This Row],[Ngày hạch toán]]&lt;&gt;"",Table1[[#This Row],[Ngày hạch toán]],""))</f>
        <v>46182</v>
      </c>
      <c r="T1082" s="7"/>
      <c r="U1082" s="6">
        <f>IF(Table1[[#This Row],[Ngày tính CN]]="","",S1082+T1082)</f>
        <v>46182</v>
      </c>
      <c r="V1082" s="32">
        <f ca="1">IF(Table1[[#This Row],[Hạn thanh toán]]="","",IF((U1082-NOW())&lt;0,0,(U1082-NOW())))</f>
        <v>0</v>
      </c>
      <c r="W1082" s="32"/>
      <c r="X1082" s="32" t="str">
        <f ca="1">IF(OR(U1082="",R1082=0),"",IF((U1082-NOW())&lt;0,-(U1082-NOW()),0))</f>
        <v/>
      </c>
      <c r="Y1082" s="2" t="str">
        <f>IF(R1082=0,"Đã thanh toán",IF(X1082="","",IF(X1082&lt;=0,"Chưa đến hạn thanh toán",IF(X1082&lt;=30,"Nợ quá hạn 30 ngày",IF(X1082&lt;=60,"Nợ quá hạn từ 30 ngày đến 60 ngày",IF(X1082&lt;=90,"Nợ quá hạn từ 60 ngày đến 90 ngày",IF(X1082&lt;=120,"Nợ quá hạn từ 90 ngày đến 120 ngày","Nợ quá hạn hơn 120 ngày có khả năng mất thanh toán")))))))</f>
        <v>Đã thanh toán</v>
      </c>
      <c r="Z1082" s="42">
        <f>IF(S1082="","",S1082)</f>
        <v>46182</v>
      </c>
      <c r="AA1082" s="42">
        <f>IF(M1082="","",M1082)</f>
        <v>46197</v>
      </c>
      <c r="AD1082" s="2" t="str">
        <f>VLOOKUP($A1082,MA_KH!$A:$Q,MA_KH!O$1,0)</f>
        <v>MEGA</v>
      </c>
      <c r="AE1082" s="2" t="str">
        <f>VLOOKUP($A1082,MA_KH!$A:$Q,MA_KH!P$1,0)</f>
        <v>CÔNG TY TNHH MM MEGA MARKET (VIỆT NAM)</v>
      </c>
    </row>
    <row r="1083" spans="1:31" ht="25.5" customHeight="1">
      <c r="A1083" s="54" t="s">
        <v>16294</v>
      </c>
      <c r="B1083" s="54" t="s">
        <v>259</v>
      </c>
      <c r="C1083" s="55">
        <v>46183</v>
      </c>
      <c r="D1083" s="54" t="s">
        <v>21265</v>
      </c>
      <c r="E1083" s="21">
        <v>46186</v>
      </c>
      <c r="F1083" s="54" t="s">
        <v>21266</v>
      </c>
      <c r="G1083" s="54" t="s">
        <v>21267</v>
      </c>
      <c r="H1083" s="67">
        <v>1037750</v>
      </c>
      <c r="I1083" s="57">
        <v>0</v>
      </c>
      <c r="J1083" s="67">
        <v>83020</v>
      </c>
      <c r="K1083" s="68">
        <v>1120770</v>
      </c>
      <c r="L1083" s="71" t="s">
        <v>17236</v>
      </c>
      <c r="N1083" s="72"/>
      <c r="O1083" s="32">
        <f>IF(Table1[[#This Row],[Phân loại]]="Tồn đầu kỳ",Table1[[#This Row],[Tổng giá trị]],0)</f>
        <v>0</v>
      </c>
      <c r="P1083" s="7">
        <f>IF(Table1[[#This Row],[Số còn phải thu ĐK]]&lt;&gt;0,0,IF(Table1[[#This Row],[Phân loại]]="Bán hàng",Table1[[#This Row],[Tổng giá trị]],-Table1[[#This Row],[Tổng giá trị]]))</f>
        <v>1120770</v>
      </c>
      <c r="Q1083" s="32">
        <f>IF(M1083&lt;&gt;"",IF(O1083&lt;&gt;0,O1083,P1083),0)</f>
        <v>0</v>
      </c>
      <c r="R1083" s="7">
        <f>Table1[[#This Row],[Số còn phải thu ĐK]]+Table1[[#This Row],[Giá Trị HD sau CK]]-Table1[[#This Row],[Số tiền đã thu]]</f>
        <v>1120770</v>
      </c>
      <c r="S1083" s="6">
        <f>IF(Table1[[#This Row],[Ngày hóa đơn]]&lt;&gt;"",Table1[[#This Row],[Ngày hóa đơn]],IF(Table1[[#This Row],[Ngày hạch toán]]&lt;&gt;"",Table1[[#This Row],[Ngày hạch toán]],""))</f>
        <v>46186</v>
      </c>
      <c r="T1083" s="7"/>
      <c r="U1083" s="6">
        <f>IF(Table1[[#This Row],[Ngày tính CN]]="","",S1083+T1083)</f>
        <v>46186</v>
      </c>
      <c r="V1083" s="32">
        <f ca="1">IF(Table1[[#This Row],[Hạn thanh toán]]="","",IF((U1083-NOW())&lt;0,0,(U1083-NOW())))</f>
        <v>0</v>
      </c>
      <c r="W1083" s="32"/>
      <c r="X1083" s="32">
        <f ca="1">IF(OR(U1083="",R1083=0),"",IF((U1083-NOW())&lt;0,-(U1083-NOW()),0))</f>
        <v>41.964616203702462</v>
      </c>
      <c r="Y1083" s="2" t="str">
        <f ca="1">IF(R1083=0,"Đã thanh toán",IF(X1083="","",IF(X1083&lt;=0,"Chưa đến hạn thanh toán",IF(X1083&lt;=30,"Nợ quá hạn 30 ngày",IF(X1083&lt;=60,"Nợ quá hạn từ 30 ngày đến 60 ngày",IF(X1083&lt;=90,"Nợ quá hạn từ 60 ngày đến 90 ngày",IF(X1083&lt;=120,"Nợ quá hạn từ 90 ngày đến 120 ngày","Nợ quá hạn hơn 120 ngày có khả năng mất thanh toán")))))))</f>
        <v>Nợ quá hạn từ 30 ngày đến 60 ngày</v>
      </c>
      <c r="Z1083" s="42">
        <f>IF(S1083="","",S1083)</f>
        <v>46186</v>
      </c>
      <c r="AA1083" s="42" t="str">
        <f>IF(M1083="","",M1083)</f>
        <v/>
      </c>
      <c r="AD1083" s="2" t="str">
        <f>VLOOKUP($A1083,MA_KH!$A:$Q,MA_KH!O$1,0)</f>
        <v>MEGA</v>
      </c>
      <c r="AE1083" s="2" t="str">
        <f>VLOOKUP($A1083,MA_KH!$A:$Q,MA_KH!P$1,0)</f>
        <v>CÔNG TY TNHH MM MEGA MARKET (VIỆT NAM)</v>
      </c>
    </row>
    <row r="1084" spans="1:31" ht="25.5" customHeight="1">
      <c r="A1084" s="54" t="s">
        <v>16294</v>
      </c>
      <c r="B1084" s="54" t="s">
        <v>259</v>
      </c>
      <c r="C1084" s="55">
        <v>46183</v>
      </c>
      <c r="D1084" s="54" t="s">
        <v>21268</v>
      </c>
      <c r="E1084" s="21">
        <v>46186</v>
      </c>
      <c r="F1084" s="54" t="s">
        <v>21269</v>
      </c>
      <c r="G1084" s="54" t="s">
        <v>21270</v>
      </c>
      <c r="H1084" s="67">
        <v>2129590</v>
      </c>
      <c r="I1084" s="57">
        <v>0</v>
      </c>
      <c r="J1084" s="67">
        <v>170367</v>
      </c>
      <c r="K1084" s="68">
        <v>2299957</v>
      </c>
      <c r="L1084" s="71" t="s">
        <v>17236</v>
      </c>
      <c r="N1084" s="72"/>
      <c r="O1084" s="32">
        <f>IF(Table1[[#This Row],[Phân loại]]="Tồn đầu kỳ",Table1[[#This Row],[Tổng giá trị]],0)</f>
        <v>0</v>
      </c>
      <c r="P1084" s="7">
        <f>IF(Table1[[#This Row],[Số còn phải thu ĐK]]&lt;&gt;0,0,IF(Table1[[#This Row],[Phân loại]]="Bán hàng",Table1[[#This Row],[Tổng giá trị]],-Table1[[#This Row],[Tổng giá trị]]))</f>
        <v>2299957</v>
      </c>
      <c r="Q1084" s="32">
        <f>IF(M1084&lt;&gt;"",IF(O1084&lt;&gt;0,O1084,P1084),0)</f>
        <v>0</v>
      </c>
      <c r="R1084" s="7">
        <f>Table1[[#This Row],[Số còn phải thu ĐK]]+Table1[[#This Row],[Giá Trị HD sau CK]]-Table1[[#This Row],[Số tiền đã thu]]</f>
        <v>2299957</v>
      </c>
      <c r="S1084" s="6">
        <f>IF(Table1[[#This Row],[Ngày hóa đơn]]&lt;&gt;"",Table1[[#This Row],[Ngày hóa đơn]],IF(Table1[[#This Row],[Ngày hạch toán]]&lt;&gt;"",Table1[[#This Row],[Ngày hạch toán]],""))</f>
        <v>46186</v>
      </c>
      <c r="T1084" s="7"/>
      <c r="U1084" s="6">
        <f>IF(Table1[[#This Row],[Ngày tính CN]]="","",S1084+T1084)</f>
        <v>46186</v>
      </c>
      <c r="V1084" s="32">
        <f ca="1">IF(Table1[[#This Row],[Hạn thanh toán]]="","",IF((U1084-NOW())&lt;0,0,(U1084-NOW())))</f>
        <v>0</v>
      </c>
      <c r="W1084" s="32"/>
      <c r="X1084" s="32">
        <f ca="1">IF(OR(U1084="",R1084=0),"",IF((U1084-NOW())&lt;0,-(U1084-NOW()),0))</f>
        <v>41.964616203702462</v>
      </c>
      <c r="Y1084" s="2" t="str">
        <f ca="1">IF(R1084=0,"Đã thanh toán",IF(X1084="","",IF(X1084&lt;=0,"Chưa đến hạn thanh toán",IF(X1084&lt;=30,"Nợ quá hạn 30 ngày",IF(X1084&lt;=60,"Nợ quá hạn từ 30 ngày đến 60 ngày",IF(X1084&lt;=90,"Nợ quá hạn từ 60 ngày đến 90 ngày",IF(X1084&lt;=120,"Nợ quá hạn từ 90 ngày đến 120 ngày","Nợ quá hạn hơn 120 ngày có khả năng mất thanh toán")))))))</f>
        <v>Nợ quá hạn từ 30 ngày đến 60 ngày</v>
      </c>
      <c r="Z1084" s="42">
        <f>IF(S1084="","",S1084)</f>
        <v>46186</v>
      </c>
      <c r="AA1084" s="42" t="str">
        <f>IF(M1084="","",M1084)</f>
        <v/>
      </c>
      <c r="AD1084" s="2" t="str">
        <f>VLOOKUP($A1084,MA_KH!$A:$Q,MA_KH!O$1,0)</f>
        <v>MEGA</v>
      </c>
      <c r="AE1084" s="2" t="str">
        <f>VLOOKUP($A1084,MA_KH!$A:$Q,MA_KH!P$1,0)</f>
        <v>CÔNG TY TNHH MM MEGA MARKET (VIỆT NAM)</v>
      </c>
    </row>
    <row r="1085" spans="1:31" ht="25.5" customHeight="1">
      <c r="A1085" s="54" t="s">
        <v>16300</v>
      </c>
      <c r="B1085" s="54" t="s">
        <v>7238</v>
      </c>
      <c r="C1085" s="55">
        <v>46183</v>
      </c>
      <c r="D1085" s="54" t="s">
        <v>21271</v>
      </c>
      <c r="E1085" s="21">
        <v>46186</v>
      </c>
      <c r="F1085" s="54" t="s">
        <v>21272</v>
      </c>
      <c r="G1085" s="54" t="s">
        <v>21273</v>
      </c>
      <c r="H1085" s="67">
        <v>8739400</v>
      </c>
      <c r="I1085" s="57">
        <v>0</v>
      </c>
      <c r="J1085" s="67">
        <v>699152</v>
      </c>
      <c r="K1085" s="68">
        <v>9438552</v>
      </c>
      <c r="L1085" s="71" t="s">
        <v>17236</v>
      </c>
      <c r="N1085" s="72"/>
      <c r="O1085" s="32">
        <f>IF(Table1[[#This Row],[Phân loại]]="Tồn đầu kỳ",Table1[[#This Row],[Tổng giá trị]],0)</f>
        <v>0</v>
      </c>
      <c r="P1085" s="7">
        <f>IF(Table1[[#This Row],[Số còn phải thu ĐK]]&lt;&gt;0,0,IF(Table1[[#This Row],[Phân loại]]="Bán hàng",Table1[[#This Row],[Tổng giá trị]],-Table1[[#This Row],[Tổng giá trị]]))</f>
        <v>9438552</v>
      </c>
      <c r="Q1085" s="32">
        <f>IF(M1085&lt;&gt;"",IF(O1085&lt;&gt;0,O1085,P1085),0)</f>
        <v>0</v>
      </c>
      <c r="R1085" s="7">
        <f>Table1[[#This Row],[Số còn phải thu ĐK]]+Table1[[#This Row],[Giá Trị HD sau CK]]-Table1[[#This Row],[Số tiền đã thu]]</f>
        <v>9438552</v>
      </c>
      <c r="S1085" s="6">
        <f>IF(Table1[[#This Row],[Ngày hóa đơn]]&lt;&gt;"",Table1[[#This Row],[Ngày hóa đơn]],IF(Table1[[#This Row],[Ngày hạch toán]]&lt;&gt;"",Table1[[#This Row],[Ngày hạch toán]],""))</f>
        <v>46186</v>
      </c>
      <c r="T1085" s="7"/>
      <c r="U1085" s="6">
        <f>IF(Table1[[#This Row],[Ngày tính CN]]="","",S1085+T1085)</f>
        <v>46186</v>
      </c>
      <c r="V1085" s="32">
        <f ca="1">IF(Table1[[#This Row],[Hạn thanh toán]]="","",IF((U1085-NOW())&lt;0,0,(U1085-NOW())))</f>
        <v>0</v>
      </c>
      <c r="W1085" s="32"/>
      <c r="X1085" s="32">
        <f ca="1">IF(OR(U1085="",R1085=0),"",IF((U1085-NOW())&lt;0,-(U1085-NOW()),0))</f>
        <v>41.964616203702462</v>
      </c>
      <c r="Y1085" s="2" t="str">
        <f ca="1">IF(R1085=0,"Đã thanh toán",IF(X1085="","",IF(X1085&lt;=0,"Chưa đến hạn thanh toán",IF(X1085&lt;=30,"Nợ quá hạn 30 ngày",IF(X1085&lt;=60,"Nợ quá hạn từ 30 ngày đến 60 ngày",IF(X1085&lt;=90,"Nợ quá hạn từ 60 ngày đến 90 ngày",IF(X1085&lt;=120,"Nợ quá hạn từ 90 ngày đến 120 ngày","Nợ quá hạn hơn 120 ngày có khả năng mất thanh toán")))))))</f>
        <v>Nợ quá hạn từ 30 ngày đến 60 ngày</v>
      </c>
      <c r="Z1085" s="42">
        <f>IF(S1085="","",S1085)</f>
        <v>46186</v>
      </c>
      <c r="AA1085" s="42" t="str">
        <f>IF(M1085="","",M1085)</f>
        <v/>
      </c>
      <c r="AD1085" s="2" t="str">
        <f>VLOOKUP($A1085,MA_KH!$A:$Q,MA_KH!O$1,0)</f>
        <v>MEGA</v>
      </c>
      <c r="AE1085" s="2" t="str">
        <f>VLOOKUP($A1085,MA_KH!$A:$Q,MA_KH!P$1,0)</f>
        <v>CÔNG TY TNHH MM MEGA MARKET (VIỆT NAM)</v>
      </c>
    </row>
    <row r="1086" spans="1:31" ht="25.5" customHeight="1">
      <c r="A1086" s="54" t="s">
        <v>16300</v>
      </c>
      <c r="B1086" s="54" t="s">
        <v>7238</v>
      </c>
      <c r="C1086" s="55">
        <v>46183</v>
      </c>
      <c r="D1086" s="54" t="s">
        <v>21262</v>
      </c>
      <c r="E1086" s="21">
        <v>46186</v>
      </c>
      <c r="F1086" s="54" t="s">
        <v>21263</v>
      </c>
      <c r="G1086" s="54" t="s">
        <v>21264</v>
      </c>
      <c r="H1086" s="67">
        <v>6300460</v>
      </c>
      <c r="I1086" s="57">
        <v>0</v>
      </c>
      <c r="J1086" s="67">
        <v>504037</v>
      </c>
      <c r="K1086" s="68">
        <v>6804497</v>
      </c>
      <c r="L1086" s="71" t="s">
        <v>17236</v>
      </c>
      <c r="N1086" s="72"/>
      <c r="O1086" s="32">
        <f>IF(Table1[[#This Row],[Phân loại]]="Tồn đầu kỳ",Table1[[#This Row],[Tổng giá trị]],0)</f>
        <v>0</v>
      </c>
      <c r="P1086" s="7">
        <f>IF(Table1[[#This Row],[Số còn phải thu ĐK]]&lt;&gt;0,0,IF(Table1[[#This Row],[Phân loại]]="Bán hàng",Table1[[#This Row],[Tổng giá trị]],-Table1[[#This Row],[Tổng giá trị]]))</f>
        <v>6804497</v>
      </c>
      <c r="Q1086" s="32">
        <f>IF(M1086&lt;&gt;"",IF(O1086&lt;&gt;0,O1086,P1086),0)</f>
        <v>0</v>
      </c>
      <c r="R1086" s="7">
        <f>Table1[[#This Row],[Số còn phải thu ĐK]]+Table1[[#This Row],[Giá Trị HD sau CK]]-Table1[[#This Row],[Số tiền đã thu]]</f>
        <v>6804497</v>
      </c>
      <c r="S1086" s="6">
        <f>IF(Table1[[#This Row],[Ngày hóa đơn]]&lt;&gt;"",Table1[[#This Row],[Ngày hóa đơn]],IF(Table1[[#This Row],[Ngày hạch toán]]&lt;&gt;"",Table1[[#This Row],[Ngày hạch toán]],""))</f>
        <v>46186</v>
      </c>
      <c r="T1086" s="7"/>
      <c r="U1086" s="6">
        <f>IF(Table1[[#This Row],[Ngày tính CN]]="","",S1086+T1086)</f>
        <v>46186</v>
      </c>
      <c r="V1086" s="32">
        <f ca="1">IF(Table1[[#This Row],[Hạn thanh toán]]="","",IF((U1086-NOW())&lt;0,0,(U1086-NOW())))</f>
        <v>0</v>
      </c>
      <c r="W1086" s="32"/>
      <c r="X1086" s="32">
        <f ca="1">IF(OR(U1086="",R1086=0),"",IF((U1086-NOW())&lt;0,-(U1086-NOW()),0))</f>
        <v>41.964616203702462</v>
      </c>
      <c r="Y1086" s="2" t="str">
        <f ca="1">IF(R1086=0,"Đã thanh toán",IF(X1086="","",IF(X1086&lt;=0,"Chưa đến hạn thanh toán",IF(X1086&lt;=30,"Nợ quá hạn 30 ngày",IF(X1086&lt;=60,"Nợ quá hạn từ 30 ngày đến 60 ngày",IF(X1086&lt;=90,"Nợ quá hạn từ 60 ngày đến 90 ngày",IF(X1086&lt;=120,"Nợ quá hạn từ 90 ngày đến 120 ngày","Nợ quá hạn hơn 120 ngày có khả năng mất thanh toán")))))))</f>
        <v>Nợ quá hạn từ 30 ngày đến 60 ngày</v>
      </c>
      <c r="Z1086" s="42">
        <f>IF(S1086="","",S1086)</f>
        <v>46186</v>
      </c>
      <c r="AA1086" s="42" t="str">
        <f>IF(M1086="","",M1086)</f>
        <v/>
      </c>
      <c r="AD1086" s="2" t="str">
        <f>VLOOKUP($A1086,MA_KH!$A:$Q,MA_KH!O$1,0)</f>
        <v>MEGA</v>
      </c>
      <c r="AE1086" s="2" t="str">
        <f>VLOOKUP($A1086,MA_KH!$A:$Q,MA_KH!P$1,0)</f>
        <v>CÔNG TY TNHH MM MEGA MARKET (VIỆT NAM)</v>
      </c>
    </row>
    <row r="1087" spans="1:31" ht="25.5" customHeight="1">
      <c r="A1087" s="54" t="s">
        <v>16287</v>
      </c>
      <c r="B1087" s="54" t="s">
        <v>253</v>
      </c>
      <c r="C1087" s="55">
        <v>46184</v>
      </c>
      <c r="D1087" s="54" t="s">
        <v>21311</v>
      </c>
      <c r="E1087" s="21">
        <v>46186</v>
      </c>
      <c r="F1087" s="54" t="s">
        <v>21312</v>
      </c>
      <c r="G1087" s="54" t="s">
        <v>21313</v>
      </c>
      <c r="H1087" s="67">
        <v>834035</v>
      </c>
      <c r="I1087" s="57">
        <v>0</v>
      </c>
      <c r="J1087" s="67">
        <v>66723</v>
      </c>
      <c r="K1087" s="68">
        <v>900758</v>
      </c>
      <c r="L1087" s="71" t="s">
        <v>17236</v>
      </c>
      <c r="N1087" s="72"/>
      <c r="O1087" s="32">
        <f>IF(Table1[[#This Row],[Phân loại]]="Tồn đầu kỳ",Table1[[#This Row],[Tổng giá trị]],0)</f>
        <v>0</v>
      </c>
      <c r="P1087" s="7">
        <f>IF(Table1[[#This Row],[Số còn phải thu ĐK]]&lt;&gt;0,0,IF(Table1[[#This Row],[Phân loại]]="Bán hàng",Table1[[#This Row],[Tổng giá trị]],-Table1[[#This Row],[Tổng giá trị]]))</f>
        <v>900758</v>
      </c>
      <c r="Q1087" s="32">
        <f>IF(M1087&lt;&gt;"",IF(O1087&lt;&gt;0,O1087,P1087),0)</f>
        <v>0</v>
      </c>
      <c r="R1087" s="7">
        <f>Table1[[#This Row],[Số còn phải thu ĐK]]+Table1[[#This Row],[Giá Trị HD sau CK]]-Table1[[#This Row],[Số tiền đã thu]]</f>
        <v>900758</v>
      </c>
      <c r="S1087" s="6">
        <f>IF(Table1[[#This Row],[Ngày hóa đơn]]&lt;&gt;"",Table1[[#This Row],[Ngày hóa đơn]],IF(Table1[[#This Row],[Ngày hạch toán]]&lt;&gt;"",Table1[[#This Row],[Ngày hạch toán]],""))</f>
        <v>46186</v>
      </c>
      <c r="T1087" s="7"/>
      <c r="U1087" s="6">
        <f>IF(Table1[[#This Row],[Ngày tính CN]]="","",S1087+T1087)</f>
        <v>46186</v>
      </c>
      <c r="V1087" s="32">
        <f ca="1">IF(Table1[[#This Row],[Hạn thanh toán]]="","",IF((U1087-NOW())&lt;0,0,(U1087-NOW())))</f>
        <v>0</v>
      </c>
      <c r="W1087" s="32"/>
      <c r="X1087" s="32">
        <f ca="1">IF(OR(U1087="",R1087=0),"",IF((U1087-NOW())&lt;0,-(U1087-NOW()),0))</f>
        <v>41.964616203702462</v>
      </c>
      <c r="Y1087" s="2" t="str">
        <f ca="1">IF(R1087=0,"Đã thanh toán",IF(X1087="","",IF(X1087&lt;=0,"Chưa đến hạn thanh toán",IF(X1087&lt;=30,"Nợ quá hạn 30 ngày",IF(X1087&lt;=60,"Nợ quá hạn từ 30 ngày đến 60 ngày",IF(X1087&lt;=90,"Nợ quá hạn từ 60 ngày đến 90 ngày",IF(X1087&lt;=120,"Nợ quá hạn từ 90 ngày đến 120 ngày","Nợ quá hạn hơn 120 ngày có khả năng mất thanh toán")))))))</f>
        <v>Nợ quá hạn từ 30 ngày đến 60 ngày</v>
      </c>
      <c r="Z1087" s="42">
        <f>IF(S1087="","",S1087)</f>
        <v>46186</v>
      </c>
      <c r="AA1087" s="42" t="str">
        <f>IF(M1087="","",M1087)</f>
        <v/>
      </c>
      <c r="AD1087" s="2" t="str">
        <f>VLOOKUP($A1087,MA_KH!$A:$Q,MA_KH!O$1,0)</f>
        <v>MEGA</v>
      </c>
      <c r="AE1087" s="2" t="str">
        <f>VLOOKUP($A1087,MA_KH!$A:$Q,MA_KH!P$1,0)</f>
        <v>CÔNG TY TNHH MM MEGA MARKET (VIỆT NAM)</v>
      </c>
    </row>
    <row r="1088" spans="1:31" ht="25.5" customHeight="1">
      <c r="A1088" s="54" t="s">
        <v>16287</v>
      </c>
      <c r="B1088" s="54" t="s">
        <v>253</v>
      </c>
      <c r="C1088" s="55">
        <v>46184</v>
      </c>
      <c r="D1088" s="54" t="s">
        <v>21274</v>
      </c>
      <c r="E1088" s="21">
        <v>46186</v>
      </c>
      <c r="F1088" s="54" t="s">
        <v>21275</v>
      </c>
      <c r="G1088" s="54" t="s">
        <v>21276</v>
      </c>
      <c r="H1088" s="67">
        <v>2221300</v>
      </c>
      <c r="I1088" s="57">
        <v>0</v>
      </c>
      <c r="J1088" s="67">
        <v>177704</v>
      </c>
      <c r="K1088" s="68">
        <v>2399004</v>
      </c>
      <c r="L1088" s="71" t="s">
        <v>17236</v>
      </c>
      <c r="N1088" s="72"/>
      <c r="O1088" s="32">
        <f>IF(Table1[[#This Row],[Phân loại]]="Tồn đầu kỳ",Table1[[#This Row],[Tổng giá trị]],0)</f>
        <v>0</v>
      </c>
      <c r="P1088" s="7">
        <f>IF(Table1[[#This Row],[Số còn phải thu ĐK]]&lt;&gt;0,0,IF(Table1[[#This Row],[Phân loại]]="Bán hàng",Table1[[#This Row],[Tổng giá trị]],-Table1[[#This Row],[Tổng giá trị]]))</f>
        <v>2399004</v>
      </c>
      <c r="Q1088" s="32">
        <f>IF(M1088&lt;&gt;"",IF(O1088&lt;&gt;0,O1088,P1088),0)</f>
        <v>0</v>
      </c>
      <c r="R1088" s="7">
        <f>Table1[[#This Row],[Số còn phải thu ĐK]]+Table1[[#This Row],[Giá Trị HD sau CK]]-Table1[[#This Row],[Số tiền đã thu]]</f>
        <v>2399004</v>
      </c>
      <c r="S1088" s="6">
        <f>IF(Table1[[#This Row],[Ngày hóa đơn]]&lt;&gt;"",Table1[[#This Row],[Ngày hóa đơn]],IF(Table1[[#This Row],[Ngày hạch toán]]&lt;&gt;"",Table1[[#This Row],[Ngày hạch toán]],""))</f>
        <v>46186</v>
      </c>
      <c r="T1088" s="7"/>
      <c r="U1088" s="6">
        <f>IF(Table1[[#This Row],[Ngày tính CN]]="","",S1088+T1088)</f>
        <v>46186</v>
      </c>
      <c r="V1088" s="32">
        <f ca="1">IF(Table1[[#This Row],[Hạn thanh toán]]="","",IF((U1088-NOW())&lt;0,0,(U1088-NOW())))</f>
        <v>0</v>
      </c>
      <c r="W1088" s="32"/>
      <c r="X1088" s="32">
        <f ca="1">IF(OR(U1088="",R1088=0),"",IF((U1088-NOW())&lt;0,-(U1088-NOW()),0))</f>
        <v>41.964616203702462</v>
      </c>
      <c r="Y1088" s="2" t="str">
        <f ca="1">IF(R1088=0,"Đã thanh toán",IF(X1088="","",IF(X1088&lt;=0,"Chưa đến hạn thanh toán",IF(X1088&lt;=30,"Nợ quá hạn 30 ngày",IF(X1088&lt;=60,"Nợ quá hạn từ 30 ngày đến 60 ngày",IF(X1088&lt;=90,"Nợ quá hạn từ 60 ngày đến 90 ngày",IF(X1088&lt;=120,"Nợ quá hạn từ 90 ngày đến 120 ngày","Nợ quá hạn hơn 120 ngày có khả năng mất thanh toán")))))))</f>
        <v>Nợ quá hạn từ 30 ngày đến 60 ngày</v>
      </c>
      <c r="Z1088" s="42">
        <f>IF(S1088="","",S1088)</f>
        <v>46186</v>
      </c>
      <c r="AA1088" s="42" t="str">
        <f>IF(M1088="","",M1088)</f>
        <v/>
      </c>
      <c r="AD1088" s="2" t="str">
        <f>VLOOKUP($A1088,MA_KH!$A:$Q,MA_KH!O$1,0)</f>
        <v>MEGA</v>
      </c>
      <c r="AE1088" s="2" t="str">
        <f>VLOOKUP($A1088,MA_KH!$A:$Q,MA_KH!P$1,0)</f>
        <v>CÔNG TY TNHH MM MEGA MARKET (VIỆT NAM)</v>
      </c>
    </row>
    <row r="1089" spans="1:31" ht="25.5" customHeight="1">
      <c r="A1089" s="58" t="s">
        <v>16289</v>
      </c>
      <c r="B1089" s="58" t="s">
        <v>296</v>
      </c>
      <c r="C1089" s="59">
        <v>46184</v>
      </c>
      <c r="D1089" s="58" t="s">
        <v>21290</v>
      </c>
      <c r="E1089" s="21">
        <v>46186</v>
      </c>
      <c r="F1089" s="58" t="s">
        <v>21291</v>
      </c>
      <c r="G1089" s="58" t="s">
        <v>21292</v>
      </c>
      <c r="H1089" s="69">
        <v>2221300</v>
      </c>
      <c r="I1089" s="61">
        <v>0</v>
      </c>
      <c r="J1089" s="69">
        <v>177704</v>
      </c>
      <c r="K1089" s="70">
        <v>2399004</v>
      </c>
      <c r="L1089" s="71" t="s">
        <v>17236</v>
      </c>
      <c r="N1089" s="72"/>
      <c r="O1089" s="32">
        <f>IF(Table1[[#This Row],[Phân loại]]="Tồn đầu kỳ",Table1[[#This Row],[Tổng giá trị]],0)</f>
        <v>0</v>
      </c>
      <c r="P1089" s="7">
        <f>IF(Table1[[#This Row],[Số còn phải thu ĐK]]&lt;&gt;0,0,IF(Table1[[#This Row],[Phân loại]]="Bán hàng",Table1[[#This Row],[Tổng giá trị]],-Table1[[#This Row],[Tổng giá trị]]))</f>
        <v>2399004</v>
      </c>
      <c r="Q1089" s="32">
        <f>IF(M1089&lt;&gt;"",IF(O1089&lt;&gt;0,O1089,P1089),0)</f>
        <v>0</v>
      </c>
      <c r="R1089" s="7">
        <f>Table1[[#This Row],[Số còn phải thu ĐK]]+Table1[[#This Row],[Giá Trị HD sau CK]]-Table1[[#This Row],[Số tiền đã thu]]</f>
        <v>2399004</v>
      </c>
      <c r="S1089" s="6">
        <f>IF(Table1[[#This Row],[Ngày hóa đơn]]&lt;&gt;"",Table1[[#This Row],[Ngày hóa đơn]],IF(Table1[[#This Row],[Ngày hạch toán]]&lt;&gt;"",Table1[[#This Row],[Ngày hạch toán]],""))</f>
        <v>46186</v>
      </c>
      <c r="T1089" s="7"/>
      <c r="U1089" s="6">
        <f>IF(Table1[[#This Row],[Ngày tính CN]]="","",S1089+T1089)</f>
        <v>46186</v>
      </c>
      <c r="V1089" s="32">
        <f ca="1">IF(Table1[[#This Row],[Hạn thanh toán]]="","",IF((U1089-NOW())&lt;0,0,(U1089-NOW())))</f>
        <v>0</v>
      </c>
      <c r="W1089" s="32"/>
      <c r="X1089" s="32">
        <f ca="1">IF(OR(U1089="",R1089=0),"",IF((U1089-NOW())&lt;0,-(U1089-NOW()),0))</f>
        <v>41.964616203702462</v>
      </c>
      <c r="Y1089" s="2" t="str">
        <f ca="1">IF(R1089=0,"Đã thanh toán",IF(X1089="","",IF(X1089&lt;=0,"Chưa đến hạn thanh toán",IF(X1089&lt;=30,"Nợ quá hạn 30 ngày",IF(X1089&lt;=60,"Nợ quá hạn từ 30 ngày đến 60 ngày",IF(X1089&lt;=90,"Nợ quá hạn từ 60 ngày đến 90 ngày",IF(X1089&lt;=120,"Nợ quá hạn từ 90 ngày đến 120 ngày","Nợ quá hạn hơn 120 ngày có khả năng mất thanh toán")))))))</f>
        <v>Nợ quá hạn từ 30 ngày đến 60 ngày</v>
      </c>
      <c r="Z1089" s="42">
        <f>IF(S1089="","",S1089)</f>
        <v>46186</v>
      </c>
      <c r="AA1089" s="42" t="str">
        <f>IF(M1089="","",M1089)</f>
        <v/>
      </c>
      <c r="AD1089" s="2" t="str">
        <f>VLOOKUP($A1089,MA_KH!$A:$Q,MA_KH!O$1,0)</f>
        <v>MEGA</v>
      </c>
      <c r="AE1089" s="2" t="str">
        <f>VLOOKUP($A1089,MA_KH!$A:$Q,MA_KH!P$1,0)</f>
        <v>CÔNG TY TNHH MM MEGA MARKET (VIỆT NAM)</v>
      </c>
    </row>
    <row r="1090" spans="1:31" ht="25.5" customHeight="1">
      <c r="A1090" s="54" t="s">
        <v>16289</v>
      </c>
      <c r="B1090" s="54" t="s">
        <v>296</v>
      </c>
      <c r="C1090" s="55">
        <v>46184</v>
      </c>
      <c r="D1090" s="54" t="s">
        <v>21293</v>
      </c>
      <c r="E1090" s="21">
        <v>46186</v>
      </c>
      <c r="F1090" s="54" t="s">
        <v>21294</v>
      </c>
      <c r="G1090" s="54" t="s">
        <v>21295</v>
      </c>
      <c r="H1090" s="67">
        <v>700000</v>
      </c>
      <c r="I1090" s="57">
        <v>0</v>
      </c>
      <c r="J1090" s="67">
        <v>56000</v>
      </c>
      <c r="K1090" s="68">
        <v>756000</v>
      </c>
      <c r="L1090" s="71" t="s">
        <v>17236</v>
      </c>
      <c r="N1090" s="72"/>
      <c r="O1090" s="32">
        <f>IF(Table1[[#This Row],[Phân loại]]="Tồn đầu kỳ",Table1[[#This Row],[Tổng giá trị]],0)</f>
        <v>0</v>
      </c>
      <c r="P1090" s="7">
        <f>IF(Table1[[#This Row],[Số còn phải thu ĐK]]&lt;&gt;0,0,IF(Table1[[#This Row],[Phân loại]]="Bán hàng",Table1[[#This Row],[Tổng giá trị]],-Table1[[#This Row],[Tổng giá trị]]))</f>
        <v>756000</v>
      </c>
      <c r="Q1090" s="32">
        <f>IF(M1090&lt;&gt;"",IF(O1090&lt;&gt;0,O1090,P1090),0)</f>
        <v>0</v>
      </c>
      <c r="R1090" s="7">
        <f>Table1[[#This Row],[Số còn phải thu ĐK]]+Table1[[#This Row],[Giá Trị HD sau CK]]-Table1[[#This Row],[Số tiền đã thu]]</f>
        <v>756000</v>
      </c>
      <c r="S1090" s="6">
        <f>IF(Table1[[#This Row],[Ngày hóa đơn]]&lt;&gt;"",Table1[[#This Row],[Ngày hóa đơn]],IF(Table1[[#This Row],[Ngày hạch toán]]&lt;&gt;"",Table1[[#This Row],[Ngày hạch toán]],""))</f>
        <v>46186</v>
      </c>
      <c r="T1090" s="7"/>
      <c r="U1090" s="6">
        <f>IF(Table1[[#This Row],[Ngày tính CN]]="","",S1090+T1090)</f>
        <v>46186</v>
      </c>
      <c r="V1090" s="32">
        <f ca="1">IF(Table1[[#This Row],[Hạn thanh toán]]="","",IF((U1090-NOW())&lt;0,0,(U1090-NOW())))</f>
        <v>0</v>
      </c>
      <c r="W1090" s="32"/>
      <c r="X1090" s="32">
        <f ca="1">IF(OR(U1090="",R1090=0),"",IF((U1090-NOW())&lt;0,-(U1090-NOW()),0))</f>
        <v>41.964616203702462</v>
      </c>
      <c r="Y1090" s="2" t="str">
        <f ca="1">IF(R1090=0,"Đã thanh toán",IF(X1090="","",IF(X1090&lt;=0,"Chưa đến hạn thanh toán",IF(X1090&lt;=30,"Nợ quá hạn 30 ngày",IF(X1090&lt;=60,"Nợ quá hạn từ 30 ngày đến 60 ngày",IF(X1090&lt;=90,"Nợ quá hạn từ 60 ngày đến 90 ngày",IF(X1090&lt;=120,"Nợ quá hạn từ 90 ngày đến 120 ngày","Nợ quá hạn hơn 120 ngày có khả năng mất thanh toán")))))))</f>
        <v>Nợ quá hạn từ 30 ngày đến 60 ngày</v>
      </c>
      <c r="Z1090" s="42">
        <f>IF(S1090="","",S1090)</f>
        <v>46186</v>
      </c>
      <c r="AA1090" s="42" t="str">
        <f>IF(M1090="","",M1090)</f>
        <v/>
      </c>
      <c r="AD1090" s="2" t="str">
        <f>VLOOKUP($A1090,MA_KH!$A:$Q,MA_KH!O$1,0)</f>
        <v>MEGA</v>
      </c>
      <c r="AE1090" s="2" t="str">
        <f>VLOOKUP($A1090,MA_KH!$A:$Q,MA_KH!P$1,0)</f>
        <v>CÔNG TY TNHH MM MEGA MARKET (VIỆT NAM)</v>
      </c>
    </row>
    <row r="1091" spans="1:31" ht="25.5" customHeight="1">
      <c r="A1091" s="58" t="s">
        <v>16290</v>
      </c>
      <c r="B1091" s="58" t="s">
        <v>192</v>
      </c>
      <c r="C1091" s="59">
        <v>46184</v>
      </c>
      <c r="D1091" s="58" t="s">
        <v>21299</v>
      </c>
      <c r="E1091" s="21">
        <v>46186</v>
      </c>
      <c r="F1091" s="58" t="s">
        <v>21300</v>
      </c>
      <c r="G1091" s="58" t="s">
        <v>21301</v>
      </c>
      <c r="H1091" s="69">
        <v>2221300</v>
      </c>
      <c r="I1091" s="61">
        <v>0</v>
      </c>
      <c r="J1091" s="69">
        <v>177704</v>
      </c>
      <c r="K1091" s="70">
        <v>2399004</v>
      </c>
      <c r="L1091" s="71" t="s">
        <v>17236</v>
      </c>
      <c r="N1091" s="72"/>
      <c r="O1091" s="32">
        <f>IF(Table1[[#This Row],[Phân loại]]="Tồn đầu kỳ",Table1[[#This Row],[Tổng giá trị]],0)</f>
        <v>0</v>
      </c>
      <c r="P1091" s="7">
        <f>IF(Table1[[#This Row],[Số còn phải thu ĐK]]&lt;&gt;0,0,IF(Table1[[#This Row],[Phân loại]]="Bán hàng",Table1[[#This Row],[Tổng giá trị]],-Table1[[#This Row],[Tổng giá trị]]))</f>
        <v>2399004</v>
      </c>
      <c r="Q1091" s="32">
        <f>IF(M1091&lt;&gt;"",IF(O1091&lt;&gt;0,O1091,P1091),0)</f>
        <v>0</v>
      </c>
      <c r="R1091" s="7">
        <f>Table1[[#This Row],[Số còn phải thu ĐK]]+Table1[[#This Row],[Giá Trị HD sau CK]]-Table1[[#This Row],[Số tiền đã thu]]</f>
        <v>2399004</v>
      </c>
      <c r="S1091" s="6">
        <f>IF(Table1[[#This Row],[Ngày hóa đơn]]&lt;&gt;"",Table1[[#This Row],[Ngày hóa đơn]],IF(Table1[[#This Row],[Ngày hạch toán]]&lt;&gt;"",Table1[[#This Row],[Ngày hạch toán]],""))</f>
        <v>46186</v>
      </c>
      <c r="T1091" s="7"/>
      <c r="U1091" s="6">
        <f>IF(Table1[[#This Row],[Ngày tính CN]]="","",S1091+T1091)</f>
        <v>46186</v>
      </c>
      <c r="V1091" s="32">
        <f ca="1">IF(Table1[[#This Row],[Hạn thanh toán]]="","",IF((U1091-NOW())&lt;0,0,(U1091-NOW())))</f>
        <v>0</v>
      </c>
      <c r="W1091" s="32"/>
      <c r="X1091" s="32">
        <f ca="1">IF(OR(U1091="",R1091=0),"",IF((U1091-NOW())&lt;0,-(U1091-NOW()),0))</f>
        <v>41.964616203702462</v>
      </c>
      <c r="Y1091" s="2" t="str">
        <f ca="1">IF(R1091=0,"Đã thanh toán",IF(X1091="","",IF(X1091&lt;=0,"Chưa đến hạn thanh toán",IF(X1091&lt;=30,"Nợ quá hạn 30 ngày",IF(X1091&lt;=60,"Nợ quá hạn từ 30 ngày đến 60 ngày",IF(X1091&lt;=90,"Nợ quá hạn từ 60 ngày đến 90 ngày",IF(X1091&lt;=120,"Nợ quá hạn từ 90 ngày đến 120 ngày","Nợ quá hạn hơn 120 ngày có khả năng mất thanh toán")))))))</f>
        <v>Nợ quá hạn từ 30 ngày đến 60 ngày</v>
      </c>
      <c r="Z1091" s="42">
        <f>IF(S1091="","",S1091)</f>
        <v>46186</v>
      </c>
      <c r="AA1091" s="42" t="str">
        <f>IF(M1091="","",M1091)</f>
        <v/>
      </c>
      <c r="AD1091" s="2" t="str">
        <f>VLOOKUP($A1091,MA_KH!$A:$Q,MA_KH!O$1,0)</f>
        <v>MEGA</v>
      </c>
      <c r="AE1091" s="2" t="str">
        <f>VLOOKUP($A1091,MA_KH!$A:$Q,MA_KH!P$1,0)</f>
        <v>CÔNG TY TNHH MM MEGA MARKET (VIỆT NAM)</v>
      </c>
    </row>
    <row r="1092" spans="1:31" ht="25.5" customHeight="1">
      <c r="A1092" s="58" t="s">
        <v>16291</v>
      </c>
      <c r="B1092" s="58" t="s">
        <v>200</v>
      </c>
      <c r="C1092" s="59">
        <v>46184</v>
      </c>
      <c r="D1092" s="58" t="s">
        <v>21308</v>
      </c>
      <c r="E1092" s="21">
        <v>46186</v>
      </c>
      <c r="F1092" s="58" t="s">
        <v>21309</v>
      </c>
      <c r="G1092" s="58" t="s">
        <v>21310</v>
      </c>
      <c r="H1092" s="69">
        <v>1656000</v>
      </c>
      <c r="I1092" s="61">
        <v>0</v>
      </c>
      <c r="J1092" s="69">
        <v>132480</v>
      </c>
      <c r="K1092" s="70">
        <v>1788480</v>
      </c>
      <c r="L1092" s="71" t="s">
        <v>17236</v>
      </c>
      <c r="N1092" s="72"/>
      <c r="O1092" s="32">
        <f>IF(Table1[[#This Row],[Phân loại]]="Tồn đầu kỳ",Table1[[#This Row],[Tổng giá trị]],0)</f>
        <v>0</v>
      </c>
      <c r="P1092" s="7">
        <f>IF(Table1[[#This Row],[Số còn phải thu ĐK]]&lt;&gt;0,0,IF(Table1[[#This Row],[Phân loại]]="Bán hàng",Table1[[#This Row],[Tổng giá trị]],-Table1[[#This Row],[Tổng giá trị]]))</f>
        <v>1788480</v>
      </c>
      <c r="Q1092" s="32">
        <f>IF(M1092&lt;&gt;"",IF(O1092&lt;&gt;0,O1092,P1092),0)</f>
        <v>0</v>
      </c>
      <c r="R1092" s="7">
        <f>Table1[[#This Row],[Số còn phải thu ĐK]]+Table1[[#This Row],[Giá Trị HD sau CK]]-Table1[[#This Row],[Số tiền đã thu]]</f>
        <v>1788480</v>
      </c>
      <c r="S1092" s="6">
        <f>IF(Table1[[#This Row],[Ngày hóa đơn]]&lt;&gt;"",Table1[[#This Row],[Ngày hóa đơn]],IF(Table1[[#This Row],[Ngày hạch toán]]&lt;&gt;"",Table1[[#This Row],[Ngày hạch toán]],""))</f>
        <v>46186</v>
      </c>
      <c r="T1092" s="7"/>
      <c r="U1092" s="6">
        <f>IF(Table1[[#This Row],[Ngày tính CN]]="","",S1092+T1092)</f>
        <v>46186</v>
      </c>
      <c r="V1092" s="32">
        <f ca="1">IF(Table1[[#This Row],[Hạn thanh toán]]="","",IF((U1092-NOW())&lt;0,0,(U1092-NOW())))</f>
        <v>0</v>
      </c>
      <c r="W1092" s="32"/>
      <c r="X1092" s="32">
        <f ca="1">IF(OR(U1092="",R1092=0),"",IF((U1092-NOW())&lt;0,-(U1092-NOW()),0))</f>
        <v>41.964616203702462</v>
      </c>
      <c r="Y1092" s="2" t="str">
        <f ca="1">IF(R1092=0,"Đã thanh toán",IF(X1092="","",IF(X1092&lt;=0,"Chưa đến hạn thanh toán",IF(X1092&lt;=30,"Nợ quá hạn 30 ngày",IF(X1092&lt;=60,"Nợ quá hạn từ 30 ngày đến 60 ngày",IF(X1092&lt;=90,"Nợ quá hạn từ 60 ngày đến 90 ngày",IF(X1092&lt;=120,"Nợ quá hạn từ 90 ngày đến 120 ngày","Nợ quá hạn hơn 120 ngày có khả năng mất thanh toán")))))))</f>
        <v>Nợ quá hạn từ 30 ngày đến 60 ngày</v>
      </c>
      <c r="Z1092" s="42">
        <f>IF(S1092="","",S1092)</f>
        <v>46186</v>
      </c>
      <c r="AA1092" s="42" t="str">
        <f>IF(M1092="","",M1092)</f>
        <v/>
      </c>
      <c r="AD1092" s="2" t="str">
        <f>VLOOKUP($A1092,MA_KH!$A:$Q,MA_KH!O$1,0)</f>
        <v>MEGA</v>
      </c>
      <c r="AE1092" s="2" t="str">
        <f>VLOOKUP($A1092,MA_KH!$A:$Q,MA_KH!P$1,0)</f>
        <v>CÔNG TY TNHH MM MEGA MARKET (VIỆT NAM)</v>
      </c>
    </row>
    <row r="1093" spans="1:31" ht="25.5" customHeight="1">
      <c r="A1093" s="54" t="s">
        <v>7306</v>
      </c>
      <c r="B1093" s="54" t="s">
        <v>7307</v>
      </c>
      <c r="C1093" s="55">
        <v>46184</v>
      </c>
      <c r="D1093" s="54" t="s">
        <v>21296</v>
      </c>
      <c r="E1093" s="21">
        <v>46186</v>
      </c>
      <c r="F1093" s="54" t="s">
        <v>21297</v>
      </c>
      <c r="G1093" s="54" t="s">
        <v>21298</v>
      </c>
      <c r="H1093" s="67">
        <v>3833443</v>
      </c>
      <c r="I1093" s="57">
        <v>0</v>
      </c>
      <c r="J1093" s="67">
        <v>306675</v>
      </c>
      <c r="K1093" s="68">
        <v>4140118</v>
      </c>
      <c r="L1093" s="71" t="s">
        <v>17236</v>
      </c>
      <c r="N1093" s="72"/>
      <c r="O1093" s="32">
        <f>IF(Table1[[#This Row],[Phân loại]]="Tồn đầu kỳ",Table1[[#This Row],[Tổng giá trị]],0)</f>
        <v>0</v>
      </c>
      <c r="P1093" s="7">
        <f>IF(Table1[[#This Row],[Số còn phải thu ĐK]]&lt;&gt;0,0,IF(Table1[[#This Row],[Phân loại]]="Bán hàng",Table1[[#This Row],[Tổng giá trị]],-Table1[[#This Row],[Tổng giá trị]]))</f>
        <v>4140118</v>
      </c>
      <c r="Q1093" s="32">
        <f>IF(M1093&lt;&gt;"",IF(O1093&lt;&gt;0,O1093,P1093),0)</f>
        <v>0</v>
      </c>
      <c r="R1093" s="7">
        <f>Table1[[#This Row],[Số còn phải thu ĐK]]+Table1[[#This Row],[Giá Trị HD sau CK]]-Table1[[#This Row],[Số tiền đã thu]]</f>
        <v>4140118</v>
      </c>
      <c r="S1093" s="6">
        <f>IF(Table1[[#This Row],[Ngày hóa đơn]]&lt;&gt;"",Table1[[#This Row],[Ngày hóa đơn]],IF(Table1[[#This Row],[Ngày hạch toán]]&lt;&gt;"",Table1[[#This Row],[Ngày hạch toán]],""))</f>
        <v>46186</v>
      </c>
      <c r="T1093" s="7"/>
      <c r="U1093" s="6">
        <f>IF(Table1[[#This Row],[Ngày tính CN]]="","",S1093+T1093)</f>
        <v>46186</v>
      </c>
      <c r="V1093" s="32">
        <f ca="1">IF(Table1[[#This Row],[Hạn thanh toán]]="","",IF((U1093-NOW())&lt;0,0,(U1093-NOW())))</f>
        <v>0</v>
      </c>
      <c r="W1093" s="32"/>
      <c r="X1093" s="32">
        <f ca="1">IF(OR(U1093="",R1093=0),"",IF((U1093-NOW())&lt;0,-(U1093-NOW()),0))</f>
        <v>41.964616203702462</v>
      </c>
      <c r="Y1093" s="2" t="str">
        <f ca="1">IF(R1093=0,"Đã thanh toán",IF(X1093="","",IF(X1093&lt;=0,"Chưa đến hạn thanh toán",IF(X1093&lt;=30,"Nợ quá hạn 30 ngày",IF(X1093&lt;=60,"Nợ quá hạn từ 30 ngày đến 60 ngày",IF(X1093&lt;=90,"Nợ quá hạn từ 60 ngày đến 90 ngày",IF(X1093&lt;=120,"Nợ quá hạn từ 90 ngày đến 120 ngày","Nợ quá hạn hơn 120 ngày có khả năng mất thanh toán")))))))</f>
        <v>Nợ quá hạn từ 30 ngày đến 60 ngày</v>
      </c>
      <c r="Z1093" s="42">
        <f>IF(S1093="","",S1093)</f>
        <v>46186</v>
      </c>
      <c r="AA1093" s="42" t="str">
        <f>IF(M1093="","",M1093)</f>
        <v/>
      </c>
      <c r="AD1093" s="2" t="str">
        <f>VLOOKUP($A1093,MA_KH!$A:$Q,MA_KH!O$1,0)</f>
        <v>MEGA</v>
      </c>
      <c r="AE1093" s="2" t="str">
        <f>VLOOKUP($A1093,MA_KH!$A:$Q,MA_KH!P$1,0)</f>
        <v>CÔNG TY TNHH MM MEGA MARKET (VIỆT NAM)</v>
      </c>
    </row>
    <row r="1094" spans="1:31" ht="25.5" customHeight="1">
      <c r="A1094" s="54" t="s">
        <v>16295</v>
      </c>
      <c r="B1094" s="54" t="s">
        <v>198</v>
      </c>
      <c r="C1094" s="55">
        <v>46184</v>
      </c>
      <c r="D1094" s="54" t="s">
        <v>21279</v>
      </c>
      <c r="E1094" s="21">
        <v>46186</v>
      </c>
      <c r="F1094" s="54" t="s">
        <v>21280</v>
      </c>
      <c r="G1094" s="54" t="s">
        <v>21281</v>
      </c>
      <c r="H1094" s="67">
        <v>2075480</v>
      </c>
      <c r="I1094" s="57">
        <v>0</v>
      </c>
      <c r="J1094" s="67">
        <v>166038</v>
      </c>
      <c r="K1094" s="68">
        <v>2241518</v>
      </c>
      <c r="L1094" s="71" t="s">
        <v>17236</v>
      </c>
      <c r="N1094" s="72"/>
      <c r="O1094" s="32">
        <f>IF(Table1[[#This Row],[Phân loại]]="Tồn đầu kỳ",Table1[[#This Row],[Tổng giá trị]],0)</f>
        <v>0</v>
      </c>
      <c r="P1094" s="7">
        <f>IF(Table1[[#This Row],[Số còn phải thu ĐK]]&lt;&gt;0,0,IF(Table1[[#This Row],[Phân loại]]="Bán hàng",Table1[[#This Row],[Tổng giá trị]],-Table1[[#This Row],[Tổng giá trị]]))</f>
        <v>2241518</v>
      </c>
      <c r="Q1094" s="32">
        <f>IF(M1094&lt;&gt;"",IF(O1094&lt;&gt;0,O1094,P1094),0)</f>
        <v>0</v>
      </c>
      <c r="R1094" s="7">
        <f>Table1[[#This Row],[Số còn phải thu ĐK]]+Table1[[#This Row],[Giá Trị HD sau CK]]-Table1[[#This Row],[Số tiền đã thu]]</f>
        <v>2241518</v>
      </c>
      <c r="S1094" s="6">
        <f>IF(Table1[[#This Row],[Ngày hóa đơn]]&lt;&gt;"",Table1[[#This Row],[Ngày hóa đơn]],IF(Table1[[#This Row],[Ngày hạch toán]]&lt;&gt;"",Table1[[#This Row],[Ngày hạch toán]],""))</f>
        <v>46186</v>
      </c>
      <c r="T1094" s="7"/>
      <c r="U1094" s="6">
        <f>IF(Table1[[#This Row],[Ngày tính CN]]="","",S1094+T1094)</f>
        <v>46186</v>
      </c>
      <c r="V1094" s="32">
        <f ca="1">IF(Table1[[#This Row],[Hạn thanh toán]]="","",IF((U1094-NOW())&lt;0,0,(U1094-NOW())))</f>
        <v>0</v>
      </c>
      <c r="W1094" s="32"/>
      <c r="X1094" s="32">
        <f ca="1">IF(OR(U1094="",R1094=0),"",IF((U1094-NOW())&lt;0,-(U1094-NOW()),0))</f>
        <v>41.964616203702462</v>
      </c>
      <c r="Y1094" s="2" t="str">
        <f ca="1">IF(R1094=0,"Đã thanh toán",IF(X1094="","",IF(X1094&lt;=0,"Chưa đến hạn thanh toán",IF(X1094&lt;=30,"Nợ quá hạn 30 ngày",IF(X1094&lt;=60,"Nợ quá hạn từ 30 ngày đến 60 ngày",IF(X1094&lt;=90,"Nợ quá hạn từ 60 ngày đến 90 ngày",IF(X1094&lt;=120,"Nợ quá hạn từ 90 ngày đến 120 ngày","Nợ quá hạn hơn 120 ngày có khả năng mất thanh toán")))))))</f>
        <v>Nợ quá hạn từ 30 ngày đến 60 ngày</v>
      </c>
      <c r="Z1094" s="42">
        <f>IF(S1094="","",S1094)</f>
        <v>46186</v>
      </c>
      <c r="AA1094" s="42" t="str">
        <f>IF(M1094="","",M1094)</f>
        <v/>
      </c>
      <c r="AD1094" s="2" t="str">
        <f>VLOOKUP($A1094,MA_KH!$A:$Q,MA_KH!O$1,0)</f>
        <v>MEGA</v>
      </c>
      <c r="AE1094" s="2" t="str">
        <f>VLOOKUP($A1094,MA_KH!$A:$Q,MA_KH!P$1,0)</f>
        <v>CÔNG TY TNHH MM MEGA MARKET (VIỆT NAM)</v>
      </c>
    </row>
    <row r="1095" spans="1:31" ht="25.5" customHeight="1">
      <c r="A1095" s="54" t="s">
        <v>16298</v>
      </c>
      <c r="B1095" s="54" t="s">
        <v>7235</v>
      </c>
      <c r="C1095" s="55">
        <v>46184</v>
      </c>
      <c r="D1095" s="54" t="s">
        <v>21302</v>
      </c>
      <c r="E1095" s="21">
        <v>46186</v>
      </c>
      <c r="F1095" s="54" t="s">
        <v>21303</v>
      </c>
      <c r="G1095" s="54" t="s">
        <v>21304</v>
      </c>
      <c r="H1095" s="67">
        <v>17808950</v>
      </c>
      <c r="I1095" s="57">
        <v>0</v>
      </c>
      <c r="J1095" s="67">
        <v>1424716</v>
      </c>
      <c r="K1095" s="68">
        <v>19233666</v>
      </c>
      <c r="L1095" s="71" t="s">
        <v>17236</v>
      </c>
      <c r="N1095" s="72"/>
      <c r="O1095" s="32">
        <f>IF(Table1[[#This Row],[Phân loại]]="Tồn đầu kỳ",Table1[[#This Row],[Tổng giá trị]],0)</f>
        <v>0</v>
      </c>
      <c r="P1095" s="7">
        <f>IF(Table1[[#This Row],[Số còn phải thu ĐK]]&lt;&gt;0,0,IF(Table1[[#This Row],[Phân loại]]="Bán hàng",Table1[[#This Row],[Tổng giá trị]],-Table1[[#This Row],[Tổng giá trị]]))</f>
        <v>19233666</v>
      </c>
      <c r="Q1095" s="32">
        <f>IF(M1095&lt;&gt;"",IF(O1095&lt;&gt;0,O1095,P1095),0)</f>
        <v>0</v>
      </c>
      <c r="R1095" s="7">
        <f>Table1[[#This Row],[Số còn phải thu ĐK]]+Table1[[#This Row],[Giá Trị HD sau CK]]-Table1[[#This Row],[Số tiền đã thu]]</f>
        <v>19233666</v>
      </c>
      <c r="S1095" s="6">
        <f>IF(Table1[[#This Row],[Ngày hóa đơn]]&lt;&gt;"",Table1[[#This Row],[Ngày hóa đơn]],IF(Table1[[#This Row],[Ngày hạch toán]]&lt;&gt;"",Table1[[#This Row],[Ngày hạch toán]],""))</f>
        <v>46186</v>
      </c>
      <c r="T1095" s="7"/>
      <c r="U1095" s="6">
        <f>IF(Table1[[#This Row],[Ngày tính CN]]="","",S1095+T1095)</f>
        <v>46186</v>
      </c>
      <c r="V1095" s="32">
        <f ca="1">IF(Table1[[#This Row],[Hạn thanh toán]]="","",IF((U1095-NOW())&lt;0,0,(U1095-NOW())))</f>
        <v>0</v>
      </c>
      <c r="W1095" s="32"/>
      <c r="X1095" s="32">
        <f ca="1">IF(OR(U1095="",R1095=0),"",IF((U1095-NOW())&lt;0,-(U1095-NOW()),0))</f>
        <v>41.964616203702462</v>
      </c>
      <c r="Y1095" s="2" t="str">
        <f ca="1">IF(R1095=0,"Đã thanh toán",IF(X1095="","",IF(X1095&lt;=0,"Chưa đến hạn thanh toán",IF(X1095&lt;=30,"Nợ quá hạn 30 ngày",IF(X1095&lt;=60,"Nợ quá hạn từ 30 ngày đến 60 ngày",IF(X1095&lt;=90,"Nợ quá hạn từ 60 ngày đến 90 ngày",IF(X1095&lt;=120,"Nợ quá hạn từ 90 ngày đến 120 ngày","Nợ quá hạn hơn 120 ngày có khả năng mất thanh toán")))))))</f>
        <v>Nợ quá hạn từ 30 ngày đến 60 ngày</v>
      </c>
      <c r="Z1095" s="42">
        <f>IF(S1095="","",S1095)</f>
        <v>46186</v>
      </c>
      <c r="AA1095" s="42" t="str">
        <f>IF(M1095="","",M1095)</f>
        <v/>
      </c>
      <c r="AD1095" s="2" t="str">
        <f>VLOOKUP($A1095,MA_KH!$A:$Q,MA_KH!O$1,0)</f>
        <v>MEGA</v>
      </c>
      <c r="AE1095" s="2" t="str">
        <f>VLOOKUP($A1095,MA_KH!$A:$Q,MA_KH!P$1,0)</f>
        <v>CÔNG TY TNHH MM MEGA MARKET (VIỆT NAM)</v>
      </c>
    </row>
    <row r="1096" spans="1:31" ht="25.5" customHeight="1">
      <c r="A1096" s="54" t="s">
        <v>16298</v>
      </c>
      <c r="B1096" s="54" t="s">
        <v>7235</v>
      </c>
      <c r="C1096" s="55">
        <v>46184</v>
      </c>
      <c r="D1096" s="54" t="s">
        <v>21286</v>
      </c>
      <c r="E1096" s="21">
        <v>46186</v>
      </c>
      <c r="F1096" s="54" t="s">
        <v>21287</v>
      </c>
      <c r="G1096" s="54" t="s">
        <v>21288</v>
      </c>
      <c r="H1096" s="67">
        <v>10814900</v>
      </c>
      <c r="I1096" s="57">
        <v>0</v>
      </c>
      <c r="J1096" s="67">
        <v>865192</v>
      </c>
      <c r="K1096" s="68">
        <v>11680092</v>
      </c>
      <c r="L1096" s="71" t="s">
        <v>17236</v>
      </c>
      <c r="N1096" s="72"/>
      <c r="O1096" s="32">
        <f>IF(Table1[[#This Row],[Phân loại]]="Tồn đầu kỳ",Table1[[#This Row],[Tổng giá trị]],0)</f>
        <v>0</v>
      </c>
      <c r="P1096" s="7">
        <f>IF(Table1[[#This Row],[Số còn phải thu ĐK]]&lt;&gt;0,0,IF(Table1[[#This Row],[Phân loại]]="Bán hàng",Table1[[#This Row],[Tổng giá trị]],-Table1[[#This Row],[Tổng giá trị]]))</f>
        <v>11680092</v>
      </c>
      <c r="Q1096" s="32">
        <f>IF(M1096&lt;&gt;"",IF(O1096&lt;&gt;0,O1096,P1096),0)</f>
        <v>0</v>
      </c>
      <c r="R1096" s="7">
        <f>Table1[[#This Row],[Số còn phải thu ĐK]]+Table1[[#This Row],[Giá Trị HD sau CK]]-Table1[[#This Row],[Số tiền đã thu]]</f>
        <v>11680092</v>
      </c>
      <c r="S1096" s="6">
        <f>IF(Table1[[#This Row],[Ngày hóa đơn]]&lt;&gt;"",Table1[[#This Row],[Ngày hóa đơn]],IF(Table1[[#This Row],[Ngày hạch toán]]&lt;&gt;"",Table1[[#This Row],[Ngày hạch toán]],""))</f>
        <v>46186</v>
      </c>
      <c r="T1096" s="7"/>
      <c r="U1096" s="6">
        <f>IF(Table1[[#This Row],[Ngày tính CN]]="","",S1096+T1096)</f>
        <v>46186</v>
      </c>
      <c r="V1096" s="32">
        <f ca="1">IF(Table1[[#This Row],[Hạn thanh toán]]="","",IF((U1096-NOW())&lt;0,0,(U1096-NOW())))</f>
        <v>0</v>
      </c>
      <c r="W1096" s="32"/>
      <c r="X1096" s="32">
        <f ca="1">IF(OR(U1096="",R1096=0),"",IF((U1096-NOW())&lt;0,-(U1096-NOW()),0))</f>
        <v>41.964616203702462</v>
      </c>
      <c r="Y1096" s="2" t="str">
        <f ca="1">IF(R1096=0,"Đã thanh toán",IF(X1096="","",IF(X1096&lt;=0,"Chưa đến hạn thanh toán",IF(X1096&lt;=30,"Nợ quá hạn 30 ngày",IF(X1096&lt;=60,"Nợ quá hạn từ 30 ngày đến 60 ngày",IF(X1096&lt;=90,"Nợ quá hạn từ 60 ngày đến 90 ngày",IF(X1096&lt;=120,"Nợ quá hạn từ 90 ngày đến 120 ngày","Nợ quá hạn hơn 120 ngày có khả năng mất thanh toán")))))))</f>
        <v>Nợ quá hạn từ 30 ngày đến 60 ngày</v>
      </c>
      <c r="Z1096" s="42">
        <f>IF(S1096="","",S1096)</f>
        <v>46186</v>
      </c>
      <c r="AA1096" s="42" t="str">
        <f>IF(M1096="","",M1096)</f>
        <v/>
      </c>
      <c r="AD1096" s="2" t="str">
        <f>VLOOKUP($A1096,MA_KH!$A:$Q,MA_KH!O$1,0)</f>
        <v>MEGA</v>
      </c>
      <c r="AE1096" s="2" t="str">
        <f>VLOOKUP($A1096,MA_KH!$A:$Q,MA_KH!P$1,0)</f>
        <v>CÔNG TY TNHH MM MEGA MARKET (VIỆT NAM)</v>
      </c>
    </row>
    <row r="1097" spans="1:31" ht="25.5" customHeight="1">
      <c r="A1097" s="54" t="s">
        <v>16304</v>
      </c>
      <c r="B1097" s="54" t="s">
        <v>7254</v>
      </c>
      <c r="C1097" s="55">
        <v>46184</v>
      </c>
      <c r="D1097" s="54" t="s">
        <v>21282</v>
      </c>
      <c r="E1097" s="21">
        <v>46191</v>
      </c>
      <c r="F1097" s="54" t="s">
        <v>21321</v>
      </c>
      <c r="G1097" s="54" t="s">
        <v>21322</v>
      </c>
      <c r="H1097" s="67">
        <v>2136220</v>
      </c>
      <c r="I1097" s="57">
        <v>0</v>
      </c>
      <c r="J1097" s="67">
        <v>170898</v>
      </c>
      <c r="K1097" s="68">
        <v>2307118</v>
      </c>
      <c r="L1097" s="71" t="s">
        <v>17236</v>
      </c>
      <c r="N1097" s="72"/>
      <c r="O1097" s="32">
        <f>IF(Table1[[#This Row],[Phân loại]]="Tồn đầu kỳ",Table1[[#This Row],[Tổng giá trị]],0)</f>
        <v>0</v>
      </c>
      <c r="P1097" s="7">
        <f>IF(Table1[[#This Row],[Số còn phải thu ĐK]]&lt;&gt;0,0,IF(Table1[[#This Row],[Phân loại]]="Bán hàng",Table1[[#This Row],[Tổng giá trị]],-Table1[[#This Row],[Tổng giá trị]]))</f>
        <v>2307118</v>
      </c>
      <c r="Q1097" s="32">
        <f>IF(M1097&lt;&gt;"",IF(O1097&lt;&gt;0,O1097,P1097),0)</f>
        <v>0</v>
      </c>
      <c r="R1097" s="7">
        <f>Table1[[#This Row],[Số còn phải thu ĐK]]+Table1[[#This Row],[Giá Trị HD sau CK]]-Table1[[#This Row],[Số tiền đã thu]]</f>
        <v>2307118</v>
      </c>
      <c r="S1097" s="6">
        <f>IF(Table1[[#This Row],[Ngày hóa đơn]]&lt;&gt;"",Table1[[#This Row],[Ngày hóa đơn]],IF(Table1[[#This Row],[Ngày hạch toán]]&lt;&gt;"",Table1[[#This Row],[Ngày hạch toán]],""))</f>
        <v>46191</v>
      </c>
      <c r="T1097" s="7"/>
      <c r="U1097" s="6">
        <f>IF(Table1[[#This Row],[Ngày tính CN]]="","",S1097+T1097)</f>
        <v>46191</v>
      </c>
      <c r="V1097" s="32">
        <f ca="1">IF(Table1[[#This Row],[Hạn thanh toán]]="","",IF((U1097-NOW())&lt;0,0,(U1097-NOW())))</f>
        <v>0</v>
      </c>
      <c r="W1097" s="32"/>
      <c r="X1097" s="32">
        <f ca="1">IF(OR(U1097="",R1097=0),"",IF((U1097-NOW())&lt;0,-(U1097-NOW()),0))</f>
        <v>36.964616203702462</v>
      </c>
      <c r="Y1097" s="2" t="str">
        <f ca="1">IF(R1097=0,"Đã thanh toán",IF(X1097="","",IF(X1097&lt;=0,"Chưa đến hạn thanh toán",IF(X1097&lt;=30,"Nợ quá hạn 30 ngày",IF(X1097&lt;=60,"Nợ quá hạn từ 30 ngày đến 60 ngày",IF(X1097&lt;=90,"Nợ quá hạn từ 60 ngày đến 90 ngày",IF(X1097&lt;=120,"Nợ quá hạn từ 90 ngày đến 120 ngày","Nợ quá hạn hơn 120 ngày có khả năng mất thanh toán")))))))</f>
        <v>Nợ quá hạn từ 30 ngày đến 60 ngày</v>
      </c>
      <c r="Z1097" s="42">
        <f>IF(S1097="","",S1097)</f>
        <v>46191</v>
      </c>
      <c r="AA1097" s="42" t="str">
        <f>IF(M1097="","",M1097)</f>
        <v/>
      </c>
      <c r="AD1097" s="2" t="str">
        <f>VLOOKUP($A1097,MA_KH!$A:$Q,MA_KH!O$1,0)</f>
        <v>MEGA</v>
      </c>
      <c r="AE1097" s="2" t="str">
        <f>VLOOKUP($A1097,MA_KH!$A:$Q,MA_KH!P$1,0)</f>
        <v>CÔNG TY TNHH MM MEGA MARKET (VIỆT NAM)</v>
      </c>
    </row>
    <row r="1098" spans="1:31" ht="25.5" customHeight="1">
      <c r="A1098" s="54" t="s">
        <v>16304</v>
      </c>
      <c r="B1098" s="54" t="s">
        <v>7254</v>
      </c>
      <c r="C1098" s="55">
        <v>46184</v>
      </c>
      <c r="D1098" s="54" t="s">
        <v>21277</v>
      </c>
      <c r="E1098" s="21">
        <v>46191</v>
      </c>
      <c r="F1098" s="54" t="s">
        <v>21323</v>
      </c>
      <c r="G1098" s="54" t="s">
        <v>21324</v>
      </c>
      <c r="H1098" s="67">
        <v>2221300</v>
      </c>
      <c r="I1098" s="57">
        <v>0</v>
      </c>
      <c r="J1098" s="67">
        <v>177704</v>
      </c>
      <c r="K1098" s="68">
        <v>2399004</v>
      </c>
      <c r="L1098" s="71" t="s">
        <v>17236</v>
      </c>
      <c r="N1098" s="72"/>
      <c r="O1098" s="32">
        <f>IF(Table1[[#This Row],[Phân loại]]="Tồn đầu kỳ",Table1[[#This Row],[Tổng giá trị]],0)</f>
        <v>0</v>
      </c>
      <c r="P1098" s="7">
        <f>IF(Table1[[#This Row],[Số còn phải thu ĐK]]&lt;&gt;0,0,IF(Table1[[#This Row],[Phân loại]]="Bán hàng",Table1[[#This Row],[Tổng giá trị]],-Table1[[#This Row],[Tổng giá trị]]))</f>
        <v>2399004</v>
      </c>
      <c r="Q1098" s="32">
        <f>IF(M1098&lt;&gt;"",IF(O1098&lt;&gt;0,O1098,P1098),0)</f>
        <v>0</v>
      </c>
      <c r="R1098" s="7">
        <f>Table1[[#This Row],[Số còn phải thu ĐK]]+Table1[[#This Row],[Giá Trị HD sau CK]]-Table1[[#This Row],[Số tiền đã thu]]</f>
        <v>2399004</v>
      </c>
      <c r="S1098" s="6">
        <f>IF(Table1[[#This Row],[Ngày hóa đơn]]&lt;&gt;"",Table1[[#This Row],[Ngày hóa đơn]],IF(Table1[[#This Row],[Ngày hạch toán]]&lt;&gt;"",Table1[[#This Row],[Ngày hạch toán]],""))</f>
        <v>46191</v>
      </c>
      <c r="T1098" s="7"/>
      <c r="U1098" s="6">
        <f>IF(Table1[[#This Row],[Ngày tính CN]]="","",S1098+T1098)</f>
        <v>46191</v>
      </c>
      <c r="V1098" s="32">
        <f ca="1">IF(Table1[[#This Row],[Hạn thanh toán]]="","",IF((U1098-NOW())&lt;0,0,(U1098-NOW())))</f>
        <v>0</v>
      </c>
      <c r="W1098" s="32"/>
      <c r="X1098" s="32">
        <f ca="1">IF(OR(U1098="",R1098=0),"",IF((U1098-NOW())&lt;0,-(U1098-NOW()),0))</f>
        <v>36.964616203702462</v>
      </c>
      <c r="Y1098" s="2" t="str">
        <f ca="1">IF(R1098=0,"Đã thanh toán",IF(X1098="","",IF(X1098&lt;=0,"Chưa đến hạn thanh toán",IF(X1098&lt;=30,"Nợ quá hạn 30 ngày",IF(X1098&lt;=60,"Nợ quá hạn từ 30 ngày đến 60 ngày",IF(X1098&lt;=90,"Nợ quá hạn từ 60 ngày đến 90 ngày",IF(X1098&lt;=120,"Nợ quá hạn từ 90 ngày đến 120 ngày","Nợ quá hạn hơn 120 ngày có khả năng mất thanh toán")))))))</f>
        <v>Nợ quá hạn từ 30 ngày đến 60 ngày</v>
      </c>
      <c r="Z1098" s="42">
        <f>IF(S1098="","",S1098)</f>
        <v>46191</v>
      </c>
      <c r="AA1098" s="42" t="str">
        <f>IF(M1098="","",M1098)</f>
        <v/>
      </c>
      <c r="AD1098" s="2" t="str">
        <f>VLOOKUP($A1098,MA_KH!$A:$Q,MA_KH!O$1,0)</f>
        <v>MEGA</v>
      </c>
      <c r="AE1098" s="2" t="str">
        <f>VLOOKUP($A1098,MA_KH!$A:$Q,MA_KH!P$1,0)</f>
        <v>CÔNG TY TNHH MM MEGA MARKET (VIỆT NAM)</v>
      </c>
    </row>
    <row r="1099" spans="1:31" ht="25.5" customHeight="1">
      <c r="A1099" s="54" t="s">
        <v>16304</v>
      </c>
      <c r="B1099" s="54" t="s">
        <v>7254</v>
      </c>
      <c r="C1099" s="55">
        <v>46184</v>
      </c>
      <c r="D1099" s="54" t="s">
        <v>21289</v>
      </c>
      <c r="E1099" s="21">
        <v>46191</v>
      </c>
      <c r="F1099" s="54" t="s">
        <v>21325</v>
      </c>
      <c r="G1099" s="54" t="s">
        <v>21326</v>
      </c>
      <c r="H1099" s="67">
        <v>518875</v>
      </c>
      <c r="I1099" s="57">
        <v>0</v>
      </c>
      <c r="J1099" s="67">
        <v>41510</v>
      </c>
      <c r="K1099" s="68">
        <v>560385</v>
      </c>
      <c r="L1099" s="71" t="s">
        <v>17236</v>
      </c>
      <c r="N1099" s="72"/>
      <c r="O1099" s="32">
        <f>IF(Table1[[#This Row],[Phân loại]]="Tồn đầu kỳ",Table1[[#This Row],[Tổng giá trị]],0)</f>
        <v>0</v>
      </c>
      <c r="P1099" s="7">
        <f>IF(Table1[[#This Row],[Số còn phải thu ĐK]]&lt;&gt;0,0,IF(Table1[[#This Row],[Phân loại]]="Bán hàng",Table1[[#This Row],[Tổng giá trị]],-Table1[[#This Row],[Tổng giá trị]]))</f>
        <v>560385</v>
      </c>
      <c r="Q1099" s="32">
        <f>IF(M1099&lt;&gt;"",IF(O1099&lt;&gt;0,O1099,P1099),0)</f>
        <v>0</v>
      </c>
      <c r="R1099" s="7">
        <f>Table1[[#This Row],[Số còn phải thu ĐK]]+Table1[[#This Row],[Giá Trị HD sau CK]]-Table1[[#This Row],[Số tiền đã thu]]</f>
        <v>560385</v>
      </c>
      <c r="S1099" s="6">
        <f>IF(Table1[[#This Row],[Ngày hóa đơn]]&lt;&gt;"",Table1[[#This Row],[Ngày hóa đơn]],IF(Table1[[#This Row],[Ngày hạch toán]]&lt;&gt;"",Table1[[#This Row],[Ngày hạch toán]],""))</f>
        <v>46191</v>
      </c>
      <c r="T1099" s="7"/>
      <c r="U1099" s="6">
        <f>IF(Table1[[#This Row],[Ngày tính CN]]="","",S1099+T1099)</f>
        <v>46191</v>
      </c>
      <c r="V1099" s="32">
        <f ca="1">IF(Table1[[#This Row],[Hạn thanh toán]]="","",IF((U1099-NOW())&lt;0,0,(U1099-NOW())))</f>
        <v>0</v>
      </c>
      <c r="W1099" s="32"/>
      <c r="X1099" s="32">
        <f ca="1">IF(OR(U1099="",R1099=0),"",IF((U1099-NOW())&lt;0,-(U1099-NOW()),0))</f>
        <v>36.964616203702462</v>
      </c>
      <c r="Y1099" s="2" t="str">
        <f ca="1">IF(R1099=0,"Đã thanh toán",IF(X1099="","",IF(X1099&lt;=0,"Chưa đến hạn thanh toán",IF(X1099&lt;=30,"Nợ quá hạn 30 ngày",IF(X1099&lt;=60,"Nợ quá hạn từ 30 ngày đến 60 ngày",IF(X1099&lt;=90,"Nợ quá hạn từ 60 ngày đến 90 ngày",IF(X1099&lt;=120,"Nợ quá hạn từ 90 ngày đến 120 ngày","Nợ quá hạn hơn 120 ngày có khả năng mất thanh toán")))))))</f>
        <v>Nợ quá hạn từ 30 ngày đến 60 ngày</v>
      </c>
      <c r="Z1099" s="42">
        <f>IF(S1099="","",S1099)</f>
        <v>46191</v>
      </c>
      <c r="AA1099" s="42" t="str">
        <f>IF(M1099="","",M1099)</f>
        <v/>
      </c>
      <c r="AD1099" s="2" t="str">
        <f>VLOOKUP($A1099,MA_KH!$A:$Q,MA_KH!O$1,0)</f>
        <v>MEGA</v>
      </c>
      <c r="AE1099" s="2" t="str">
        <f>VLOOKUP($A1099,MA_KH!$A:$Q,MA_KH!P$1,0)</f>
        <v>CÔNG TY TNHH MM MEGA MARKET (VIỆT NAM)</v>
      </c>
    </row>
    <row r="1100" spans="1:31" ht="25.5" customHeight="1">
      <c r="A1100" s="58" t="s">
        <v>16307</v>
      </c>
      <c r="B1100" s="58" t="s">
        <v>202</v>
      </c>
      <c r="C1100" s="59">
        <v>46184</v>
      </c>
      <c r="D1100" s="58" t="s">
        <v>21283</v>
      </c>
      <c r="E1100" s="21">
        <v>46186</v>
      </c>
      <c r="F1100" s="58" t="s">
        <v>21284</v>
      </c>
      <c r="G1100" s="58" t="s">
        <v>21285</v>
      </c>
      <c r="H1100" s="69">
        <v>3092010</v>
      </c>
      <c r="I1100" s="61">
        <v>0</v>
      </c>
      <c r="J1100" s="69">
        <v>247361</v>
      </c>
      <c r="K1100" s="70">
        <v>3339371</v>
      </c>
      <c r="L1100" s="71" t="s">
        <v>17236</v>
      </c>
      <c r="N1100" s="72"/>
      <c r="O1100" s="32">
        <f>IF(Table1[[#This Row],[Phân loại]]="Tồn đầu kỳ",Table1[[#This Row],[Tổng giá trị]],0)</f>
        <v>0</v>
      </c>
      <c r="P1100" s="7">
        <f>IF(Table1[[#This Row],[Số còn phải thu ĐK]]&lt;&gt;0,0,IF(Table1[[#This Row],[Phân loại]]="Bán hàng",Table1[[#This Row],[Tổng giá trị]],-Table1[[#This Row],[Tổng giá trị]]))</f>
        <v>3339371</v>
      </c>
      <c r="Q1100" s="32">
        <f>IF(M1100&lt;&gt;"",IF(O1100&lt;&gt;0,O1100,P1100),0)</f>
        <v>0</v>
      </c>
      <c r="R1100" s="7">
        <f>Table1[[#This Row],[Số còn phải thu ĐK]]+Table1[[#This Row],[Giá Trị HD sau CK]]-Table1[[#This Row],[Số tiền đã thu]]</f>
        <v>3339371</v>
      </c>
      <c r="S1100" s="6">
        <f>IF(Table1[[#This Row],[Ngày hóa đơn]]&lt;&gt;"",Table1[[#This Row],[Ngày hóa đơn]],IF(Table1[[#This Row],[Ngày hạch toán]]&lt;&gt;"",Table1[[#This Row],[Ngày hạch toán]],""))</f>
        <v>46186</v>
      </c>
      <c r="T1100" s="7"/>
      <c r="U1100" s="6">
        <f>IF(Table1[[#This Row],[Ngày tính CN]]="","",S1100+T1100)</f>
        <v>46186</v>
      </c>
      <c r="V1100" s="32">
        <f ca="1">IF(Table1[[#This Row],[Hạn thanh toán]]="","",IF((U1100-NOW())&lt;0,0,(U1100-NOW())))</f>
        <v>0</v>
      </c>
      <c r="W1100" s="32"/>
      <c r="X1100" s="32">
        <f ca="1">IF(OR(U1100="",R1100=0),"",IF((U1100-NOW())&lt;0,-(U1100-NOW()),0))</f>
        <v>41.964616203702462</v>
      </c>
      <c r="Y1100" s="2" t="str">
        <f ca="1">IF(R1100=0,"Đã thanh toán",IF(X1100="","",IF(X1100&lt;=0,"Chưa đến hạn thanh toán",IF(X1100&lt;=30,"Nợ quá hạn 30 ngày",IF(X1100&lt;=60,"Nợ quá hạn từ 30 ngày đến 60 ngày",IF(X1100&lt;=90,"Nợ quá hạn từ 60 ngày đến 90 ngày",IF(X1100&lt;=120,"Nợ quá hạn từ 90 ngày đến 120 ngày","Nợ quá hạn hơn 120 ngày có khả năng mất thanh toán")))))))</f>
        <v>Nợ quá hạn từ 30 ngày đến 60 ngày</v>
      </c>
      <c r="Z1100" s="42">
        <f>IF(S1100="","",S1100)</f>
        <v>46186</v>
      </c>
      <c r="AA1100" s="42" t="str">
        <f>IF(M1100="","",M1100)</f>
        <v/>
      </c>
      <c r="AD1100" s="2" t="str">
        <f>VLOOKUP($A1100,MA_KH!$A:$Q,MA_KH!O$1,0)</f>
        <v>MEGA</v>
      </c>
      <c r="AE1100" s="2" t="str">
        <f>VLOOKUP($A1100,MA_KH!$A:$Q,MA_KH!P$1,0)</f>
        <v>CÔNG TY TNHH MM MEGA MARKET (VIỆT NAM)</v>
      </c>
    </row>
    <row r="1101" spans="1:31" ht="25.5" customHeight="1">
      <c r="A1101" s="54" t="s">
        <v>16309</v>
      </c>
      <c r="B1101" s="54" t="s">
        <v>255</v>
      </c>
      <c r="C1101" s="55">
        <v>46184</v>
      </c>
      <c r="D1101" s="54" t="s">
        <v>21305</v>
      </c>
      <c r="E1101" s="21">
        <v>46186</v>
      </c>
      <c r="F1101" s="54" t="s">
        <v>21306</v>
      </c>
      <c r="G1101" s="54" t="s">
        <v>21307</v>
      </c>
      <c r="H1101" s="67">
        <v>1615480</v>
      </c>
      <c r="I1101" s="57">
        <v>0</v>
      </c>
      <c r="J1101" s="67">
        <v>129238</v>
      </c>
      <c r="K1101" s="68">
        <v>1744718</v>
      </c>
      <c r="L1101" s="71" t="s">
        <v>17236</v>
      </c>
      <c r="N1101" s="72"/>
      <c r="O1101" s="32">
        <f>IF(Table1[[#This Row],[Phân loại]]="Tồn đầu kỳ",Table1[[#This Row],[Tổng giá trị]],0)</f>
        <v>0</v>
      </c>
      <c r="P1101" s="7">
        <f>IF(Table1[[#This Row],[Số còn phải thu ĐK]]&lt;&gt;0,0,IF(Table1[[#This Row],[Phân loại]]="Bán hàng",Table1[[#This Row],[Tổng giá trị]],-Table1[[#This Row],[Tổng giá trị]]))</f>
        <v>1744718</v>
      </c>
      <c r="Q1101" s="32">
        <f>IF(M1101&lt;&gt;"",IF(O1101&lt;&gt;0,O1101,P1101),0)</f>
        <v>0</v>
      </c>
      <c r="R1101" s="7">
        <f>Table1[[#This Row],[Số còn phải thu ĐK]]+Table1[[#This Row],[Giá Trị HD sau CK]]-Table1[[#This Row],[Số tiền đã thu]]</f>
        <v>1744718</v>
      </c>
      <c r="S1101" s="6">
        <f>IF(Table1[[#This Row],[Ngày hóa đơn]]&lt;&gt;"",Table1[[#This Row],[Ngày hóa đơn]],IF(Table1[[#This Row],[Ngày hạch toán]]&lt;&gt;"",Table1[[#This Row],[Ngày hạch toán]],""))</f>
        <v>46186</v>
      </c>
      <c r="T1101" s="7"/>
      <c r="U1101" s="6">
        <f>IF(Table1[[#This Row],[Ngày tính CN]]="","",S1101+T1101)</f>
        <v>46186</v>
      </c>
      <c r="V1101" s="32">
        <f ca="1">IF(Table1[[#This Row],[Hạn thanh toán]]="","",IF((U1101-NOW())&lt;0,0,(U1101-NOW())))</f>
        <v>0</v>
      </c>
      <c r="W1101" s="32"/>
      <c r="X1101" s="32">
        <f ca="1">IF(OR(U1101="",R1101=0),"",IF((U1101-NOW())&lt;0,-(U1101-NOW()),0))</f>
        <v>41.964616203702462</v>
      </c>
      <c r="Y1101" s="2" t="str">
        <f ca="1">IF(R1101=0,"Đã thanh toán",IF(X1101="","",IF(X1101&lt;=0,"Chưa đến hạn thanh toán",IF(X1101&lt;=30,"Nợ quá hạn 30 ngày",IF(X1101&lt;=60,"Nợ quá hạn từ 30 ngày đến 60 ngày",IF(X1101&lt;=90,"Nợ quá hạn từ 60 ngày đến 90 ngày",IF(X1101&lt;=120,"Nợ quá hạn từ 90 ngày đến 120 ngày","Nợ quá hạn hơn 120 ngày có khả năng mất thanh toán")))))))</f>
        <v>Nợ quá hạn từ 30 ngày đến 60 ngày</v>
      </c>
      <c r="Z1101" s="42">
        <f>IF(S1101="","",S1101)</f>
        <v>46186</v>
      </c>
      <c r="AA1101" s="42" t="str">
        <f>IF(M1101="","",M1101)</f>
        <v/>
      </c>
      <c r="AD1101" s="2" t="str">
        <f>VLOOKUP($A1101,MA_KH!$A:$Q,MA_KH!O$1,0)</f>
        <v>MEGA</v>
      </c>
      <c r="AE1101" s="2" t="str">
        <f>VLOOKUP($A1101,MA_KH!$A:$Q,MA_KH!P$1,0)</f>
        <v>CÔNG TY TNHH MM MEGA MARKET (VIỆT NAM)</v>
      </c>
    </row>
    <row r="1102" spans="1:31" ht="25.5" customHeight="1">
      <c r="A1102" s="58" t="s">
        <v>16302</v>
      </c>
      <c r="B1102" s="58" t="s">
        <v>7251</v>
      </c>
      <c r="C1102" s="59">
        <v>46185</v>
      </c>
      <c r="D1102" s="58" t="s">
        <v>21314</v>
      </c>
      <c r="E1102" s="21">
        <v>46192</v>
      </c>
      <c r="F1102" s="58" t="s">
        <v>21327</v>
      </c>
      <c r="G1102" s="58" t="s">
        <v>21328</v>
      </c>
      <c r="H1102" s="69">
        <v>518875</v>
      </c>
      <c r="I1102" s="61">
        <v>0</v>
      </c>
      <c r="J1102" s="69">
        <v>41510</v>
      </c>
      <c r="K1102" s="70">
        <v>560385</v>
      </c>
      <c r="L1102" s="71" t="s">
        <v>17236</v>
      </c>
      <c r="N1102" s="72"/>
      <c r="O1102" s="32">
        <f>IF(Table1[[#This Row],[Phân loại]]="Tồn đầu kỳ",Table1[[#This Row],[Tổng giá trị]],0)</f>
        <v>0</v>
      </c>
      <c r="P1102" s="7">
        <f>IF(Table1[[#This Row],[Số còn phải thu ĐK]]&lt;&gt;0,0,IF(Table1[[#This Row],[Phân loại]]="Bán hàng",Table1[[#This Row],[Tổng giá trị]],-Table1[[#This Row],[Tổng giá trị]]))</f>
        <v>560385</v>
      </c>
      <c r="Q1102" s="32">
        <f>IF(M1102&lt;&gt;"",IF(O1102&lt;&gt;0,O1102,P1102),0)</f>
        <v>0</v>
      </c>
      <c r="R1102" s="7">
        <f>Table1[[#This Row],[Số còn phải thu ĐK]]+Table1[[#This Row],[Giá Trị HD sau CK]]-Table1[[#This Row],[Số tiền đã thu]]</f>
        <v>560385</v>
      </c>
      <c r="S1102" s="6">
        <f>IF(Table1[[#This Row],[Ngày hóa đơn]]&lt;&gt;"",Table1[[#This Row],[Ngày hóa đơn]],IF(Table1[[#This Row],[Ngày hạch toán]]&lt;&gt;"",Table1[[#This Row],[Ngày hạch toán]],""))</f>
        <v>46192</v>
      </c>
      <c r="T1102" s="7"/>
      <c r="U1102" s="6">
        <f>IF(Table1[[#This Row],[Ngày tính CN]]="","",S1102+T1102)</f>
        <v>46192</v>
      </c>
      <c r="V1102" s="32">
        <f ca="1">IF(Table1[[#This Row],[Hạn thanh toán]]="","",IF((U1102-NOW())&lt;0,0,(U1102-NOW())))</f>
        <v>0</v>
      </c>
      <c r="W1102" s="32"/>
      <c r="X1102" s="32">
        <f ca="1">IF(OR(U1102="",R1102=0),"",IF((U1102-NOW())&lt;0,-(U1102-NOW()),0))</f>
        <v>35.964616203702462</v>
      </c>
      <c r="Y1102" s="2" t="str">
        <f ca="1">IF(R1102=0,"Đã thanh toán",IF(X1102="","",IF(X1102&lt;=0,"Chưa đến hạn thanh toán",IF(X1102&lt;=30,"Nợ quá hạn 30 ngày",IF(X1102&lt;=60,"Nợ quá hạn từ 30 ngày đến 60 ngày",IF(X1102&lt;=90,"Nợ quá hạn từ 60 ngày đến 90 ngày",IF(X1102&lt;=120,"Nợ quá hạn từ 90 ngày đến 120 ngày","Nợ quá hạn hơn 120 ngày có khả năng mất thanh toán")))))))</f>
        <v>Nợ quá hạn từ 30 ngày đến 60 ngày</v>
      </c>
      <c r="Z1102" s="42">
        <f>IF(S1102="","",S1102)</f>
        <v>46192</v>
      </c>
      <c r="AA1102" s="42" t="str">
        <f>IF(M1102="","",M1102)</f>
        <v/>
      </c>
      <c r="AD1102" s="2" t="str">
        <f>VLOOKUP($A1102,MA_KH!$A:$Q,MA_KH!O$1,0)</f>
        <v>MEGA</v>
      </c>
      <c r="AE1102" s="2" t="str">
        <f>VLOOKUP($A1102,MA_KH!$A:$Q,MA_KH!P$1,0)</f>
        <v>CÔNG TY TNHH MM MEGA MARKET (VIỆT NAM)</v>
      </c>
    </row>
    <row r="1103" spans="1:31" ht="25.5" customHeight="1">
      <c r="A1103" s="54" t="s">
        <v>16302</v>
      </c>
      <c r="B1103" s="54" t="s">
        <v>7251</v>
      </c>
      <c r="C1103" s="55">
        <v>46185</v>
      </c>
      <c r="D1103" s="54" t="s">
        <v>21315</v>
      </c>
      <c r="E1103" s="21">
        <v>46192</v>
      </c>
      <c r="F1103" s="54" t="s">
        <v>21329</v>
      </c>
      <c r="G1103" s="54" t="s">
        <v>21330</v>
      </c>
      <c r="H1103" s="67">
        <v>3751700</v>
      </c>
      <c r="I1103" s="57">
        <v>0</v>
      </c>
      <c r="J1103" s="67">
        <v>300136</v>
      </c>
      <c r="K1103" s="68">
        <v>4051836</v>
      </c>
      <c r="L1103" s="71" t="s">
        <v>17236</v>
      </c>
      <c r="N1103" s="72"/>
      <c r="O1103" s="32">
        <f>IF(Table1[[#This Row],[Phân loại]]="Tồn đầu kỳ",Table1[[#This Row],[Tổng giá trị]],0)</f>
        <v>0</v>
      </c>
      <c r="P1103" s="7">
        <f>IF(Table1[[#This Row],[Số còn phải thu ĐK]]&lt;&gt;0,0,IF(Table1[[#This Row],[Phân loại]]="Bán hàng",Table1[[#This Row],[Tổng giá trị]],-Table1[[#This Row],[Tổng giá trị]]))</f>
        <v>4051836</v>
      </c>
      <c r="Q1103" s="32">
        <f>IF(M1103&lt;&gt;"",IF(O1103&lt;&gt;0,O1103,P1103),0)</f>
        <v>0</v>
      </c>
      <c r="R1103" s="7">
        <f>Table1[[#This Row],[Số còn phải thu ĐK]]+Table1[[#This Row],[Giá Trị HD sau CK]]-Table1[[#This Row],[Số tiền đã thu]]</f>
        <v>4051836</v>
      </c>
      <c r="S1103" s="6">
        <f>IF(Table1[[#This Row],[Ngày hóa đơn]]&lt;&gt;"",Table1[[#This Row],[Ngày hóa đơn]],IF(Table1[[#This Row],[Ngày hạch toán]]&lt;&gt;"",Table1[[#This Row],[Ngày hạch toán]],""))</f>
        <v>46192</v>
      </c>
      <c r="T1103" s="7"/>
      <c r="U1103" s="6">
        <f>IF(Table1[[#This Row],[Ngày tính CN]]="","",S1103+T1103)</f>
        <v>46192</v>
      </c>
      <c r="V1103" s="32">
        <f ca="1">IF(Table1[[#This Row],[Hạn thanh toán]]="","",IF((U1103-NOW())&lt;0,0,(U1103-NOW())))</f>
        <v>0</v>
      </c>
      <c r="W1103" s="32"/>
      <c r="X1103" s="32">
        <f ca="1">IF(OR(U1103="",R1103=0),"",IF((U1103-NOW())&lt;0,-(U1103-NOW()),0))</f>
        <v>35.964616203702462</v>
      </c>
      <c r="Y1103" s="2" t="str">
        <f ca="1">IF(R1103=0,"Đã thanh toán",IF(X1103="","",IF(X1103&lt;=0,"Chưa đến hạn thanh toán",IF(X1103&lt;=30,"Nợ quá hạn 30 ngày",IF(X1103&lt;=60,"Nợ quá hạn từ 30 ngày đến 60 ngày",IF(X1103&lt;=90,"Nợ quá hạn từ 60 ngày đến 90 ngày",IF(X1103&lt;=120,"Nợ quá hạn từ 90 ngày đến 120 ngày","Nợ quá hạn hơn 120 ngày có khả năng mất thanh toán")))))))</f>
        <v>Nợ quá hạn từ 30 ngày đến 60 ngày</v>
      </c>
      <c r="Z1103" s="42">
        <f>IF(S1103="","",S1103)</f>
        <v>46192</v>
      </c>
      <c r="AA1103" s="42" t="str">
        <f>IF(M1103="","",M1103)</f>
        <v/>
      </c>
      <c r="AD1103" s="2" t="str">
        <f>VLOOKUP($A1103,MA_KH!$A:$Q,MA_KH!O$1,0)</f>
        <v>MEGA</v>
      </c>
      <c r="AE1103" s="2" t="str">
        <f>VLOOKUP($A1103,MA_KH!$A:$Q,MA_KH!P$1,0)</f>
        <v>CÔNG TY TNHH MM MEGA MARKET (VIỆT NAM)</v>
      </c>
    </row>
    <row r="1104" spans="1:31" ht="25.5" customHeight="1">
      <c r="A1104" s="54" t="s">
        <v>16305</v>
      </c>
      <c r="B1104" s="54" t="s">
        <v>7247</v>
      </c>
      <c r="C1104" s="55">
        <v>46186</v>
      </c>
      <c r="D1104" s="54" t="s">
        <v>21316</v>
      </c>
      <c r="E1104" s="21">
        <v>46192</v>
      </c>
      <c r="F1104" s="54" t="s">
        <v>21331</v>
      </c>
      <c r="G1104" s="54" t="s">
        <v>21332</v>
      </c>
      <c r="H1104" s="67">
        <v>3078540</v>
      </c>
      <c r="I1104" s="57">
        <v>0</v>
      </c>
      <c r="J1104" s="67">
        <v>246283</v>
      </c>
      <c r="K1104" s="68">
        <v>3324823</v>
      </c>
      <c r="L1104" s="71" t="s">
        <v>17236</v>
      </c>
      <c r="N1104" s="72"/>
      <c r="O1104" s="32">
        <f>IF(Table1[[#This Row],[Phân loại]]="Tồn đầu kỳ",Table1[[#This Row],[Tổng giá trị]],0)</f>
        <v>0</v>
      </c>
      <c r="P1104" s="7">
        <f>IF(Table1[[#This Row],[Số còn phải thu ĐK]]&lt;&gt;0,0,IF(Table1[[#This Row],[Phân loại]]="Bán hàng",Table1[[#This Row],[Tổng giá trị]],-Table1[[#This Row],[Tổng giá trị]]))</f>
        <v>3324823</v>
      </c>
      <c r="Q1104" s="32">
        <f>IF(M1104&lt;&gt;"",IF(O1104&lt;&gt;0,O1104,P1104),0)</f>
        <v>0</v>
      </c>
      <c r="R1104" s="7">
        <f>Table1[[#This Row],[Số còn phải thu ĐK]]+Table1[[#This Row],[Giá Trị HD sau CK]]-Table1[[#This Row],[Số tiền đã thu]]</f>
        <v>3324823</v>
      </c>
      <c r="S1104" s="6">
        <f>IF(Table1[[#This Row],[Ngày hóa đơn]]&lt;&gt;"",Table1[[#This Row],[Ngày hóa đơn]],IF(Table1[[#This Row],[Ngày hạch toán]]&lt;&gt;"",Table1[[#This Row],[Ngày hạch toán]],""))</f>
        <v>46192</v>
      </c>
      <c r="T1104" s="7"/>
      <c r="U1104" s="6">
        <f>IF(Table1[[#This Row],[Ngày tính CN]]="","",S1104+T1104)</f>
        <v>46192</v>
      </c>
      <c r="V1104" s="32">
        <f ca="1">IF(Table1[[#This Row],[Hạn thanh toán]]="","",IF((U1104-NOW())&lt;0,0,(U1104-NOW())))</f>
        <v>0</v>
      </c>
      <c r="W1104" s="32"/>
      <c r="X1104" s="32">
        <f ca="1">IF(OR(U1104="",R1104=0),"",IF((U1104-NOW())&lt;0,-(U1104-NOW()),0))</f>
        <v>35.964616203702462</v>
      </c>
      <c r="Y1104" s="2" t="str">
        <f ca="1">IF(R1104=0,"Đã thanh toán",IF(X1104="","",IF(X1104&lt;=0,"Chưa đến hạn thanh toán",IF(X1104&lt;=30,"Nợ quá hạn 30 ngày",IF(X1104&lt;=60,"Nợ quá hạn từ 30 ngày đến 60 ngày",IF(X1104&lt;=90,"Nợ quá hạn từ 60 ngày đến 90 ngày",IF(X1104&lt;=120,"Nợ quá hạn từ 90 ngày đến 120 ngày","Nợ quá hạn hơn 120 ngày có khả năng mất thanh toán")))))))</f>
        <v>Nợ quá hạn từ 30 ngày đến 60 ngày</v>
      </c>
      <c r="Z1104" s="42">
        <f>IF(S1104="","",S1104)</f>
        <v>46192</v>
      </c>
      <c r="AA1104" s="42" t="str">
        <f>IF(M1104="","",M1104)</f>
        <v/>
      </c>
      <c r="AD1104" s="2" t="str">
        <f>VLOOKUP($A1104,MA_KH!$A:$Q,MA_KH!O$1,0)</f>
        <v>MEGA</v>
      </c>
      <c r="AE1104" s="2" t="str">
        <f>VLOOKUP($A1104,MA_KH!$A:$Q,MA_KH!P$1,0)</f>
        <v>CÔNG TY TNHH MM MEGA MARKET (VIỆT NAM)</v>
      </c>
    </row>
    <row r="1105" spans="1:31" ht="25.5" customHeight="1">
      <c r="A1105" s="54" t="s">
        <v>16290</v>
      </c>
      <c r="B1105" s="54" t="s">
        <v>192</v>
      </c>
      <c r="C1105" s="55">
        <v>46188</v>
      </c>
      <c r="D1105" s="54" t="s">
        <v>21333</v>
      </c>
      <c r="E1105" s="21">
        <v>46191</v>
      </c>
      <c r="F1105" s="54" t="s">
        <v>21334</v>
      </c>
      <c r="G1105" s="54" t="s">
        <v>21335</v>
      </c>
      <c r="H1105" s="67">
        <v>2731540</v>
      </c>
      <c r="I1105" s="57">
        <v>0</v>
      </c>
      <c r="J1105" s="67">
        <v>218523</v>
      </c>
      <c r="K1105" s="68">
        <v>2950063</v>
      </c>
      <c r="L1105" s="71" t="s">
        <v>17236</v>
      </c>
      <c r="N1105" s="72"/>
      <c r="O1105" s="32">
        <f>IF(Table1[[#This Row],[Phân loại]]="Tồn đầu kỳ",Table1[[#This Row],[Tổng giá trị]],0)</f>
        <v>0</v>
      </c>
      <c r="P1105" s="7">
        <f>IF(Table1[[#This Row],[Số còn phải thu ĐK]]&lt;&gt;0,0,IF(Table1[[#This Row],[Phân loại]]="Bán hàng",Table1[[#This Row],[Tổng giá trị]],-Table1[[#This Row],[Tổng giá trị]]))</f>
        <v>2950063</v>
      </c>
      <c r="Q1105" s="32">
        <f>IF(M1105&lt;&gt;"",IF(O1105&lt;&gt;0,O1105,P1105),0)</f>
        <v>0</v>
      </c>
      <c r="R1105" s="7">
        <f>Table1[[#This Row],[Số còn phải thu ĐK]]+Table1[[#This Row],[Giá Trị HD sau CK]]-Table1[[#This Row],[Số tiền đã thu]]</f>
        <v>2950063</v>
      </c>
      <c r="S1105" s="6">
        <f>IF(Table1[[#This Row],[Ngày hóa đơn]]&lt;&gt;"",Table1[[#This Row],[Ngày hóa đơn]],IF(Table1[[#This Row],[Ngày hạch toán]]&lt;&gt;"",Table1[[#This Row],[Ngày hạch toán]],""))</f>
        <v>46191</v>
      </c>
      <c r="T1105" s="7"/>
      <c r="U1105" s="6">
        <f>IF(Table1[[#This Row],[Ngày tính CN]]="","",S1105+T1105)</f>
        <v>46191</v>
      </c>
      <c r="V1105" s="32">
        <f ca="1">IF(Table1[[#This Row],[Hạn thanh toán]]="","",IF((U1105-NOW())&lt;0,0,(U1105-NOW())))</f>
        <v>0</v>
      </c>
      <c r="W1105" s="32"/>
      <c r="X1105" s="32">
        <f ca="1">IF(OR(U1105="",R1105=0),"",IF((U1105-NOW())&lt;0,-(U1105-NOW()),0))</f>
        <v>36.964616203702462</v>
      </c>
      <c r="Y1105" s="2" t="str">
        <f ca="1">IF(R1105=0,"Đã thanh toán",IF(X1105="","",IF(X1105&lt;=0,"Chưa đến hạn thanh toán",IF(X1105&lt;=30,"Nợ quá hạn 30 ngày",IF(X1105&lt;=60,"Nợ quá hạn từ 30 ngày đến 60 ngày",IF(X1105&lt;=90,"Nợ quá hạn từ 60 ngày đến 90 ngày",IF(X1105&lt;=120,"Nợ quá hạn từ 90 ngày đến 120 ngày","Nợ quá hạn hơn 120 ngày có khả năng mất thanh toán")))))))</f>
        <v>Nợ quá hạn từ 30 ngày đến 60 ngày</v>
      </c>
      <c r="Z1105" s="42">
        <f>IF(S1105="","",S1105)</f>
        <v>46191</v>
      </c>
      <c r="AA1105" s="42" t="str">
        <f>IF(M1105="","",M1105)</f>
        <v/>
      </c>
      <c r="AD1105" s="2" t="str">
        <f>VLOOKUP($A1105,MA_KH!$A:$Q,MA_KH!O$1,0)</f>
        <v>MEGA</v>
      </c>
      <c r="AE1105" s="2" t="str">
        <f>VLOOKUP($A1105,MA_KH!$A:$Q,MA_KH!P$1,0)</f>
        <v>CÔNG TY TNHH MM MEGA MARKET (VIỆT NAM)</v>
      </c>
    </row>
    <row r="1106" spans="1:31" ht="25.5" customHeight="1">
      <c r="A1106" s="58" t="s">
        <v>16290</v>
      </c>
      <c r="B1106" s="58" t="s">
        <v>192</v>
      </c>
      <c r="C1106" s="59">
        <v>46188</v>
      </c>
      <c r="D1106" s="58" t="s">
        <v>21336</v>
      </c>
      <c r="E1106" s="21">
        <v>46191</v>
      </c>
      <c r="F1106" s="58" t="s">
        <v>21337</v>
      </c>
      <c r="G1106" s="58" t="s">
        <v>21338</v>
      </c>
      <c r="H1106" s="69">
        <v>1840000</v>
      </c>
      <c r="I1106" s="61">
        <v>0</v>
      </c>
      <c r="J1106" s="69">
        <v>147200</v>
      </c>
      <c r="K1106" s="70">
        <v>1987200</v>
      </c>
      <c r="L1106" s="71" t="s">
        <v>17236</v>
      </c>
      <c r="N1106" s="72"/>
      <c r="O1106" s="32">
        <f>IF(Table1[[#This Row],[Phân loại]]="Tồn đầu kỳ",Table1[[#This Row],[Tổng giá trị]],0)</f>
        <v>0</v>
      </c>
      <c r="P1106" s="7">
        <f>IF(Table1[[#This Row],[Số còn phải thu ĐK]]&lt;&gt;0,0,IF(Table1[[#This Row],[Phân loại]]="Bán hàng",Table1[[#This Row],[Tổng giá trị]],-Table1[[#This Row],[Tổng giá trị]]))</f>
        <v>1987200</v>
      </c>
      <c r="Q1106" s="32">
        <f>IF(M1106&lt;&gt;"",IF(O1106&lt;&gt;0,O1106,P1106),0)</f>
        <v>0</v>
      </c>
      <c r="R1106" s="7">
        <f>Table1[[#This Row],[Số còn phải thu ĐK]]+Table1[[#This Row],[Giá Trị HD sau CK]]-Table1[[#This Row],[Số tiền đã thu]]</f>
        <v>1987200</v>
      </c>
      <c r="S1106" s="6">
        <f>IF(Table1[[#This Row],[Ngày hóa đơn]]&lt;&gt;"",Table1[[#This Row],[Ngày hóa đơn]],IF(Table1[[#This Row],[Ngày hạch toán]]&lt;&gt;"",Table1[[#This Row],[Ngày hạch toán]],""))</f>
        <v>46191</v>
      </c>
      <c r="T1106" s="7"/>
      <c r="U1106" s="6">
        <f>IF(Table1[[#This Row],[Ngày tính CN]]="","",S1106+T1106)</f>
        <v>46191</v>
      </c>
      <c r="V1106" s="32">
        <f ca="1">IF(Table1[[#This Row],[Hạn thanh toán]]="","",IF((U1106-NOW())&lt;0,0,(U1106-NOW())))</f>
        <v>0</v>
      </c>
      <c r="W1106" s="32"/>
      <c r="X1106" s="32">
        <f ca="1">IF(OR(U1106="",R1106=0),"",IF((U1106-NOW())&lt;0,-(U1106-NOW()),0))</f>
        <v>36.964616203702462</v>
      </c>
      <c r="Y1106" s="2" t="str">
        <f ca="1">IF(R1106=0,"Đã thanh toán",IF(X1106="","",IF(X1106&lt;=0,"Chưa đến hạn thanh toán",IF(X1106&lt;=30,"Nợ quá hạn 30 ngày",IF(X1106&lt;=60,"Nợ quá hạn từ 30 ngày đến 60 ngày",IF(X1106&lt;=90,"Nợ quá hạn từ 60 ngày đến 90 ngày",IF(X1106&lt;=120,"Nợ quá hạn từ 90 ngày đến 120 ngày","Nợ quá hạn hơn 120 ngày có khả năng mất thanh toán")))))))</f>
        <v>Nợ quá hạn từ 30 ngày đến 60 ngày</v>
      </c>
      <c r="Z1106" s="42">
        <f>IF(S1106="","",S1106)</f>
        <v>46191</v>
      </c>
      <c r="AA1106" s="42" t="str">
        <f>IF(M1106="","",M1106)</f>
        <v/>
      </c>
      <c r="AD1106" s="2" t="str">
        <f>VLOOKUP($A1106,MA_KH!$A:$Q,MA_KH!O$1,0)</f>
        <v>MEGA</v>
      </c>
      <c r="AE1106" s="2" t="str">
        <f>VLOOKUP($A1106,MA_KH!$A:$Q,MA_KH!P$1,0)</f>
        <v>CÔNG TY TNHH MM MEGA MARKET (VIỆT NAM)</v>
      </c>
    </row>
    <row r="1107" spans="1:31" ht="25.5" customHeight="1">
      <c r="A1107" s="54" t="s">
        <v>16290</v>
      </c>
      <c r="B1107" s="54" t="s">
        <v>192</v>
      </c>
      <c r="C1107" s="55">
        <v>46188</v>
      </c>
      <c r="D1107" s="54" t="s">
        <v>21339</v>
      </c>
      <c r="E1107" s="21">
        <v>46191</v>
      </c>
      <c r="F1107" s="54" t="s">
        <v>21340</v>
      </c>
      <c r="G1107" s="54" t="s">
        <v>21341</v>
      </c>
      <c r="H1107" s="67">
        <v>1026180</v>
      </c>
      <c r="I1107" s="57">
        <v>0</v>
      </c>
      <c r="J1107" s="67">
        <v>82094</v>
      </c>
      <c r="K1107" s="68">
        <v>1108274</v>
      </c>
      <c r="L1107" s="71" t="s">
        <v>17236</v>
      </c>
      <c r="N1107" s="72"/>
      <c r="O1107" s="32">
        <f>IF(Table1[[#This Row],[Phân loại]]="Tồn đầu kỳ",Table1[[#This Row],[Tổng giá trị]],0)</f>
        <v>0</v>
      </c>
      <c r="P1107" s="7">
        <f>IF(Table1[[#This Row],[Số còn phải thu ĐK]]&lt;&gt;0,0,IF(Table1[[#This Row],[Phân loại]]="Bán hàng",Table1[[#This Row],[Tổng giá trị]],-Table1[[#This Row],[Tổng giá trị]]))</f>
        <v>1108274</v>
      </c>
      <c r="Q1107" s="32">
        <f>IF(M1107&lt;&gt;"",IF(O1107&lt;&gt;0,O1107,P1107),0)</f>
        <v>0</v>
      </c>
      <c r="R1107" s="7">
        <f>Table1[[#This Row],[Số còn phải thu ĐK]]+Table1[[#This Row],[Giá Trị HD sau CK]]-Table1[[#This Row],[Số tiền đã thu]]</f>
        <v>1108274</v>
      </c>
      <c r="S1107" s="6">
        <f>IF(Table1[[#This Row],[Ngày hóa đơn]]&lt;&gt;"",Table1[[#This Row],[Ngày hóa đơn]],IF(Table1[[#This Row],[Ngày hạch toán]]&lt;&gt;"",Table1[[#This Row],[Ngày hạch toán]],""))</f>
        <v>46191</v>
      </c>
      <c r="T1107" s="7"/>
      <c r="U1107" s="6">
        <f>IF(Table1[[#This Row],[Ngày tính CN]]="","",S1107+T1107)</f>
        <v>46191</v>
      </c>
      <c r="V1107" s="32">
        <f ca="1">IF(Table1[[#This Row],[Hạn thanh toán]]="","",IF((U1107-NOW())&lt;0,0,(U1107-NOW())))</f>
        <v>0</v>
      </c>
      <c r="W1107" s="32"/>
      <c r="X1107" s="32">
        <f ca="1">IF(OR(U1107="",R1107=0),"",IF((U1107-NOW())&lt;0,-(U1107-NOW()),0))</f>
        <v>36.964616203702462</v>
      </c>
      <c r="Y1107" s="2" t="str">
        <f ca="1">IF(R1107=0,"Đã thanh toán",IF(X1107="","",IF(X1107&lt;=0,"Chưa đến hạn thanh toán",IF(X1107&lt;=30,"Nợ quá hạn 30 ngày",IF(X1107&lt;=60,"Nợ quá hạn từ 30 ngày đến 60 ngày",IF(X1107&lt;=90,"Nợ quá hạn từ 60 ngày đến 90 ngày",IF(X1107&lt;=120,"Nợ quá hạn từ 90 ngày đến 120 ngày","Nợ quá hạn hơn 120 ngày có khả năng mất thanh toán")))))))</f>
        <v>Nợ quá hạn từ 30 ngày đến 60 ngày</v>
      </c>
      <c r="Z1107" s="42">
        <f>IF(S1107="","",S1107)</f>
        <v>46191</v>
      </c>
      <c r="AA1107" s="42" t="str">
        <f>IF(M1107="","",M1107)</f>
        <v/>
      </c>
      <c r="AD1107" s="2" t="str">
        <f>VLOOKUP($A1107,MA_KH!$A:$Q,MA_KH!O$1,0)</f>
        <v>MEGA</v>
      </c>
      <c r="AE1107" s="2" t="str">
        <f>VLOOKUP($A1107,MA_KH!$A:$Q,MA_KH!P$1,0)</f>
        <v>CÔNG TY TNHH MM MEGA MARKET (VIỆT NAM)</v>
      </c>
    </row>
    <row r="1108" spans="1:31" ht="25.5" customHeight="1">
      <c r="A1108" s="54" t="s">
        <v>16291</v>
      </c>
      <c r="B1108" s="54" t="s">
        <v>200</v>
      </c>
      <c r="C1108" s="55">
        <v>46188</v>
      </c>
      <c r="D1108" s="54" t="s">
        <v>21342</v>
      </c>
      <c r="E1108" s="21">
        <v>46191</v>
      </c>
      <c r="F1108" s="54" t="s">
        <v>21343</v>
      </c>
      <c r="G1108" s="54" t="s">
        <v>21344</v>
      </c>
      <c r="H1108" s="67">
        <v>3974000</v>
      </c>
      <c r="I1108" s="57">
        <v>0</v>
      </c>
      <c r="J1108" s="67">
        <v>317920</v>
      </c>
      <c r="K1108" s="68">
        <v>4291920</v>
      </c>
      <c r="L1108" s="71" t="s">
        <v>17236</v>
      </c>
      <c r="N1108" s="72"/>
      <c r="O1108" s="32">
        <f>IF(Table1[[#This Row],[Phân loại]]="Tồn đầu kỳ",Table1[[#This Row],[Tổng giá trị]],0)</f>
        <v>0</v>
      </c>
      <c r="P1108" s="7">
        <f>IF(Table1[[#This Row],[Số còn phải thu ĐK]]&lt;&gt;0,0,IF(Table1[[#This Row],[Phân loại]]="Bán hàng",Table1[[#This Row],[Tổng giá trị]],-Table1[[#This Row],[Tổng giá trị]]))</f>
        <v>4291920</v>
      </c>
      <c r="Q1108" s="32">
        <f>IF(M1108&lt;&gt;"",IF(O1108&lt;&gt;0,O1108,P1108),0)</f>
        <v>0</v>
      </c>
      <c r="R1108" s="7">
        <f>Table1[[#This Row],[Số còn phải thu ĐK]]+Table1[[#This Row],[Giá Trị HD sau CK]]-Table1[[#This Row],[Số tiền đã thu]]</f>
        <v>4291920</v>
      </c>
      <c r="S1108" s="6">
        <f>IF(Table1[[#This Row],[Ngày hóa đơn]]&lt;&gt;"",Table1[[#This Row],[Ngày hóa đơn]],IF(Table1[[#This Row],[Ngày hạch toán]]&lt;&gt;"",Table1[[#This Row],[Ngày hạch toán]],""))</f>
        <v>46191</v>
      </c>
      <c r="T1108" s="7"/>
      <c r="U1108" s="6">
        <f>IF(Table1[[#This Row],[Ngày tính CN]]="","",S1108+T1108)</f>
        <v>46191</v>
      </c>
      <c r="V1108" s="32">
        <f ca="1">IF(Table1[[#This Row],[Hạn thanh toán]]="","",IF((U1108-NOW())&lt;0,0,(U1108-NOW())))</f>
        <v>0</v>
      </c>
      <c r="W1108" s="32"/>
      <c r="X1108" s="32">
        <f ca="1">IF(OR(U1108="",R1108=0),"",IF((U1108-NOW())&lt;0,-(U1108-NOW()),0))</f>
        <v>36.964616203702462</v>
      </c>
      <c r="Y1108" s="2" t="str">
        <f ca="1">IF(R1108=0,"Đã thanh toán",IF(X1108="","",IF(X1108&lt;=0,"Chưa đến hạn thanh toán",IF(X1108&lt;=30,"Nợ quá hạn 30 ngày",IF(X1108&lt;=60,"Nợ quá hạn từ 30 ngày đến 60 ngày",IF(X1108&lt;=90,"Nợ quá hạn từ 60 ngày đến 90 ngày",IF(X1108&lt;=120,"Nợ quá hạn từ 90 ngày đến 120 ngày","Nợ quá hạn hơn 120 ngày có khả năng mất thanh toán")))))))</f>
        <v>Nợ quá hạn từ 30 ngày đến 60 ngày</v>
      </c>
      <c r="Z1108" s="42">
        <f>IF(S1108="","",S1108)</f>
        <v>46191</v>
      </c>
      <c r="AA1108" s="42" t="str">
        <f>IF(M1108="","",M1108)</f>
        <v/>
      </c>
      <c r="AD1108" s="2" t="str">
        <f>VLOOKUP($A1108,MA_KH!$A:$Q,MA_KH!O$1,0)</f>
        <v>MEGA</v>
      </c>
      <c r="AE1108" s="2" t="str">
        <f>VLOOKUP($A1108,MA_KH!$A:$Q,MA_KH!P$1,0)</f>
        <v>CÔNG TY TNHH MM MEGA MARKET (VIỆT NAM)</v>
      </c>
    </row>
    <row r="1109" spans="1:31" ht="25.5" customHeight="1">
      <c r="A1109" s="54" t="s">
        <v>16307</v>
      </c>
      <c r="B1109" s="54" t="s">
        <v>202</v>
      </c>
      <c r="C1109" s="55">
        <v>46188</v>
      </c>
      <c r="D1109" s="54" t="s">
        <v>21345</v>
      </c>
      <c r="E1109" s="21">
        <v>46191</v>
      </c>
      <c r="F1109" s="54" t="s">
        <v>21346</v>
      </c>
      <c r="G1109" s="54" t="s">
        <v>21347</v>
      </c>
      <c r="H1109" s="67">
        <v>3247480</v>
      </c>
      <c r="I1109" s="57">
        <v>0</v>
      </c>
      <c r="J1109" s="67">
        <v>259798</v>
      </c>
      <c r="K1109" s="68">
        <v>3507278</v>
      </c>
      <c r="L1109" s="71" t="s">
        <v>17236</v>
      </c>
      <c r="N1109" s="72"/>
      <c r="O1109" s="32">
        <f>IF(Table1[[#This Row],[Phân loại]]="Tồn đầu kỳ",Table1[[#This Row],[Tổng giá trị]],0)</f>
        <v>0</v>
      </c>
      <c r="P1109" s="7">
        <f>IF(Table1[[#This Row],[Số còn phải thu ĐK]]&lt;&gt;0,0,IF(Table1[[#This Row],[Phân loại]]="Bán hàng",Table1[[#This Row],[Tổng giá trị]],-Table1[[#This Row],[Tổng giá trị]]))</f>
        <v>3507278</v>
      </c>
      <c r="Q1109" s="32">
        <f>IF(M1109&lt;&gt;"",IF(O1109&lt;&gt;0,O1109,P1109),0)</f>
        <v>0</v>
      </c>
      <c r="R1109" s="7">
        <f>Table1[[#This Row],[Số còn phải thu ĐK]]+Table1[[#This Row],[Giá Trị HD sau CK]]-Table1[[#This Row],[Số tiền đã thu]]</f>
        <v>3507278</v>
      </c>
      <c r="S1109" s="6">
        <f>IF(Table1[[#This Row],[Ngày hóa đơn]]&lt;&gt;"",Table1[[#This Row],[Ngày hóa đơn]],IF(Table1[[#This Row],[Ngày hạch toán]]&lt;&gt;"",Table1[[#This Row],[Ngày hạch toán]],""))</f>
        <v>46191</v>
      </c>
      <c r="T1109" s="7"/>
      <c r="U1109" s="6">
        <f>IF(Table1[[#This Row],[Ngày tính CN]]="","",S1109+T1109)</f>
        <v>46191</v>
      </c>
      <c r="V1109" s="32">
        <f ca="1">IF(Table1[[#This Row],[Hạn thanh toán]]="","",IF((U1109-NOW())&lt;0,0,(U1109-NOW())))</f>
        <v>0</v>
      </c>
      <c r="W1109" s="32"/>
      <c r="X1109" s="32">
        <f ca="1">IF(OR(U1109="",R1109=0),"",IF((U1109-NOW())&lt;0,-(U1109-NOW()),0))</f>
        <v>36.964616203702462</v>
      </c>
      <c r="Y1109" s="2" t="str">
        <f ca="1">IF(R1109=0,"Đã thanh toán",IF(X1109="","",IF(X1109&lt;=0,"Chưa đến hạn thanh toán",IF(X1109&lt;=30,"Nợ quá hạn 30 ngày",IF(X1109&lt;=60,"Nợ quá hạn từ 30 ngày đến 60 ngày",IF(X1109&lt;=90,"Nợ quá hạn từ 60 ngày đến 90 ngày",IF(X1109&lt;=120,"Nợ quá hạn từ 90 ngày đến 120 ngày","Nợ quá hạn hơn 120 ngày có khả năng mất thanh toán")))))))</f>
        <v>Nợ quá hạn từ 30 ngày đến 60 ngày</v>
      </c>
      <c r="Z1109" s="42">
        <f>IF(S1109="","",S1109)</f>
        <v>46191</v>
      </c>
      <c r="AA1109" s="42" t="str">
        <f>IF(M1109="","",M1109)</f>
        <v/>
      </c>
      <c r="AD1109" s="2" t="str">
        <f>VLOOKUP($A1109,MA_KH!$A:$Q,MA_KH!O$1,0)</f>
        <v>MEGA</v>
      </c>
      <c r="AE1109" s="2" t="str">
        <f>VLOOKUP($A1109,MA_KH!$A:$Q,MA_KH!P$1,0)</f>
        <v>CÔNG TY TNHH MM MEGA MARKET (VIỆT NAM)</v>
      </c>
    </row>
    <row r="1110" spans="1:31" ht="25.5" customHeight="1">
      <c r="A1110" s="54" t="s">
        <v>16308</v>
      </c>
      <c r="B1110" s="54" t="s">
        <v>194</v>
      </c>
      <c r="C1110" s="55">
        <v>46188</v>
      </c>
      <c r="D1110" s="54" t="s">
        <v>21348</v>
      </c>
      <c r="E1110" s="21">
        <v>46191</v>
      </c>
      <c r="F1110" s="54" t="s">
        <v>21349</v>
      </c>
      <c r="G1110" s="54" t="s">
        <v>21350</v>
      </c>
      <c r="H1110" s="67">
        <v>1425000</v>
      </c>
      <c r="I1110" s="57">
        <v>0</v>
      </c>
      <c r="J1110" s="67">
        <v>114000</v>
      </c>
      <c r="K1110" s="68">
        <v>1539000</v>
      </c>
      <c r="L1110" s="71" t="s">
        <v>17236</v>
      </c>
      <c r="N1110" s="72"/>
      <c r="O1110" s="32">
        <f>IF(Table1[[#This Row],[Phân loại]]="Tồn đầu kỳ",Table1[[#This Row],[Tổng giá trị]],0)</f>
        <v>0</v>
      </c>
      <c r="P1110" s="7">
        <f>IF(Table1[[#This Row],[Số còn phải thu ĐK]]&lt;&gt;0,0,IF(Table1[[#This Row],[Phân loại]]="Bán hàng",Table1[[#This Row],[Tổng giá trị]],-Table1[[#This Row],[Tổng giá trị]]))</f>
        <v>1539000</v>
      </c>
      <c r="Q1110" s="32">
        <f>IF(M1110&lt;&gt;"",IF(O1110&lt;&gt;0,O1110,P1110),0)</f>
        <v>0</v>
      </c>
      <c r="R1110" s="7">
        <f>Table1[[#This Row],[Số còn phải thu ĐK]]+Table1[[#This Row],[Giá Trị HD sau CK]]-Table1[[#This Row],[Số tiền đã thu]]</f>
        <v>1539000</v>
      </c>
      <c r="S1110" s="6">
        <f>IF(Table1[[#This Row],[Ngày hóa đơn]]&lt;&gt;"",Table1[[#This Row],[Ngày hóa đơn]],IF(Table1[[#This Row],[Ngày hạch toán]]&lt;&gt;"",Table1[[#This Row],[Ngày hạch toán]],""))</f>
        <v>46191</v>
      </c>
      <c r="T1110" s="7"/>
      <c r="U1110" s="6">
        <f>IF(Table1[[#This Row],[Ngày tính CN]]="","",S1110+T1110)</f>
        <v>46191</v>
      </c>
      <c r="V1110" s="32">
        <f ca="1">IF(Table1[[#This Row],[Hạn thanh toán]]="","",IF((U1110-NOW())&lt;0,0,(U1110-NOW())))</f>
        <v>0</v>
      </c>
      <c r="W1110" s="32"/>
      <c r="X1110" s="32">
        <f ca="1">IF(OR(U1110="",R1110=0),"",IF((U1110-NOW())&lt;0,-(U1110-NOW()),0))</f>
        <v>36.964616203702462</v>
      </c>
      <c r="Y1110" s="2" t="str">
        <f ca="1">IF(R1110=0,"Đã thanh toán",IF(X1110="","",IF(X1110&lt;=0,"Chưa đến hạn thanh toán",IF(X1110&lt;=30,"Nợ quá hạn 30 ngày",IF(X1110&lt;=60,"Nợ quá hạn từ 30 ngày đến 60 ngày",IF(X1110&lt;=90,"Nợ quá hạn từ 60 ngày đến 90 ngày",IF(X1110&lt;=120,"Nợ quá hạn từ 90 ngày đến 120 ngày","Nợ quá hạn hơn 120 ngày có khả năng mất thanh toán")))))))</f>
        <v>Nợ quá hạn từ 30 ngày đến 60 ngày</v>
      </c>
      <c r="Z1110" s="42">
        <f>IF(S1110="","",S1110)</f>
        <v>46191</v>
      </c>
      <c r="AA1110" s="42" t="str">
        <f>IF(M1110="","",M1110)</f>
        <v/>
      </c>
      <c r="AD1110" s="2" t="str">
        <f>VLOOKUP($A1110,MA_KH!$A:$Q,MA_KH!O$1,0)</f>
        <v>MEGA</v>
      </c>
      <c r="AE1110" s="2" t="str">
        <f>VLOOKUP($A1110,MA_KH!$A:$Q,MA_KH!P$1,0)</f>
        <v>CÔNG TY TNHH MM MEGA MARKET (VIỆT NAM)</v>
      </c>
    </row>
    <row r="1111" spans="1:31" ht="25.5" customHeight="1">
      <c r="A1111" s="54" t="s">
        <v>16308</v>
      </c>
      <c r="B1111" s="54" t="s">
        <v>194</v>
      </c>
      <c r="C1111" s="55">
        <v>46188</v>
      </c>
      <c r="D1111" s="54" t="s">
        <v>21351</v>
      </c>
      <c r="E1111" s="21">
        <v>46191</v>
      </c>
      <c r="F1111" s="54" t="s">
        <v>21352</v>
      </c>
      <c r="G1111" s="54" t="s">
        <v>21353</v>
      </c>
      <c r="H1111" s="67">
        <v>2221300</v>
      </c>
      <c r="I1111" s="57">
        <v>0</v>
      </c>
      <c r="J1111" s="67">
        <v>177704</v>
      </c>
      <c r="K1111" s="68">
        <v>2399004</v>
      </c>
      <c r="L1111" s="71" t="s">
        <v>17236</v>
      </c>
      <c r="N1111" s="72"/>
      <c r="O1111" s="32">
        <f>IF(Table1[[#This Row],[Phân loại]]="Tồn đầu kỳ",Table1[[#This Row],[Tổng giá trị]],0)</f>
        <v>0</v>
      </c>
      <c r="P1111" s="7">
        <f>IF(Table1[[#This Row],[Số còn phải thu ĐK]]&lt;&gt;0,0,IF(Table1[[#This Row],[Phân loại]]="Bán hàng",Table1[[#This Row],[Tổng giá trị]],-Table1[[#This Row],[Tổng giá trị]]))</f>
        <v>2399004</v>
      </c>
      <c r="Q1111" s="32">
        <f>IF(M1111&lt;&gt;"",IF(O1111&lt;&gt;0,O1111,P1111),0)</f>
        <v>0</v>
      </c>
      <c r="R1111" s="7">
        <f>Table1[[#This Row],[Số còn phải thu ĐK]]+Table1[[#This Row],[Giá Trị HD sau CK]]-Table1[[#This Row],[Số tiền đã thu]]</f>
        <v>2399004</v>
      </c>
      <c r="S1111" s="6">
        <f>IF(Table1[[#This Row],[Ngày hóa đơn]]&lt;&gt;"",Table1[[#This Row],[Ngày hóa đơn]],IF(Table1[[#This Row],[Ngày hạch toán]]&lt;&gt;"",Table1[[#This Row],[Ngày hạch toán]],""))</f>
        <v>46191</v>
      </c>
      <c r="T1111" s="7"/>
      <c r="U1111" s="6">
        <f>IF(Table1[[#This Row],[Ngày tính CN]]="","",S1111+T1111)</f>
        <v>46191</v>
      </c>
      <c r="V1111" s="32">
        <f ca="1">IF(Table1[[#This Row],[Hạn thanh toán]]="","",IF((U1111-NOW())&lt;0,0,(U1111-NOW())))</f>
        <v>0</v>
      </c>
      <c r="W1111" s="32"/>
      <c r="X1111" s="32">
        <f ca="1">IF(OR(U1111="",R1111=0),"",IF((U1111-NOW())&lt;0,-(U1111-NOW()),0))</f>
        <v>36.964616203702462</v>
      </c>
      <c r="Y1111" s="2" t="str">
        <f ca="1">IF(R1111=0,"Đã thanh toán",IF(X1111="","",IF(X1111&lt;=0,"Chưa đến hạn thanh toán",IF(X1111&lt;=30,"Nợ quá hạn 30 ngày",IF(X1111&lt;=60,"Nợ quá hạn từ 30 ngày đến 60 ngày",IF(X1111&lt;=90,"Nợ quá hạn từ 60 ngày đến 90 ngày",IF(X1111&lt;=120,"Nợ quá hạn từ 90 ngày đến 120 ngày","Nợ quá hạn hơn 120 ngày có khả năng mất thanh toán")))))))</f>
        <v>Nợ quá hạn từ 30 ngày đến 60 ngày</v>
      </c>
      <c r="Z1111" s="42">
        <f>IF(S1111="","",S1111)</f>
        <v>46191</v>
      </c>
      <c r="AA1111" s="42" t="str">
        <f>IF(M1111="","",M1111)</f>
        <v/>
      </c>
      <c r="AD1111" s="2" t="str">
        <f>VLOOKUP($A1111,MA_KH!$A:$Q,MA_KH!O$1,0)</f>
        <v>MEGA</v>
      </c>
      <c r="AE1111" s="2" t="str">
        <f>VLOOKUP($A1111,MA_KH!$A:$Q,MA_KH!P$1,0)</f>
        <v>CÔNG TY TNHH MM MEGA MARKET (VIỆT NAM)</v>
      </c>
    </row>
    <row r="1112" spans="1:31" ht="25.5" customHeight="1">
      <c r="A1112" s="54" t="s">
        <v>16310</v>
      </c>
      <c r="B1112" s="54" t="s">
        <v>196</v>
      </c>
      <c r="C1112" s="55">
        <v>46188</v>
      </c>
      <c r="D1112" s="54" t="s">
        <v>21354</v>
      </c>
      <c r="E1112" s="21">
        <v>46191</v>
      </c>
      <c r="F1112" s="54" t="s">
        <v>21355</v>
      </c>
      <c r="G1112" s="54" t="s">
        <v>21356</v>
      </c>
      <c r="H1112" s="67">
        <v>3173148</v>
      </c>
      <c r="I1112" s="57">
        <v>0</v>
      </c>
      <c r="J1112" s="67">
        <v>253852</v>
      </c>
      <c r="K1112" s="68">
        <v>3427000</v>
      </c>
      <c r="L1112" s="71" t="s">
        <v>17236</v>
      </c>
      <c r="N1112" s="72"/>
      <c r="O1112" s="32">
        <f>IF(Table1[[#This Row],[Phân loại]]="Tồn đầu kỳ",Table1[[#This Row],[Tổng giá trị]],0)</f>
        <v>0</v>
      </c>
      <c r="P1112" s="7">
        <f>IF(Table1[[#This Row],[Số còn phải thu ĐK]]&lt;&gt;0,0,IF(Table1[[#This Row],[Phân loại]]="Bán hàng",Table1[[#This Row],[Tổng giá trị]],-Table1[[#This Row],[Tổng giá trị]]))</f>
        <v>3427000</v>
      </c>
      <c r="Q1112" s="32">
        <f>IF(M1112&lt;&gt;"",IF(O1112&lt;&gt;0,O1112,P1112),0)</f>
        <v>0</v>
      </c>
      <c r="R1112" s="7">
        <f>Table1[[#This Row],[Số còn phải thu ĐK]]+Table1[[#This Row],[Giá Trị HD sau CK]]-Table1[[#This Row],[Số tiền đã thu]]</f>
        <v>3427000</v>
      </c>
      <c r="S1112" s="6">
        <f>IF(Table1[[#This Row],[Ngày hóa đơn]]&lt;&gt;"",Table1[[#This Row],[Ngày hóa đơn]],IF(Table1[[#This Row],[Ngày hạch toán]]&lt;&gt;"",Table1[[#This Row],[Ngày hạch toán]],""))</f>
        <v>46191</v>
      </c>
      <c r="T1112" s="7"/>
      <c r="U1112" s="6">
        <f>IF(Table1[[#This Row],[Ngày tính CN]]="","",S1112+T1112)</f>
        <v>46191</v>
      </c>
      <c r="V1112" s="32">
        <f ca="1">IF(Table1[[#This Row],[Hạn thanh toán]]="","",IF((U1112-NOW())&lt;0,0,(U1112-NOW())))</f>
        <v>0</v>
      </c>
      <c r="W1112" s="32"/>
      <c r="X1112" s="32">
        <f ca="1">IF(OR(U1112="",R1112=0),"",IF((U1112-NOW())&lt;0,-(U1112-NOW()),0))</f>
        <v>36.964616203702462</v>
      </c>
      <c r="Y1112" s="2" t="str">
        <f ca="1">IF(R1112=0,"Đã thanh toán",IF(X1112="","",IF(X1112&lt;=0,"Chưa đến hạn thanh toán",IF(X1112&lt;=30,"Nợ quá hạn 30 ngày",IF(X1112&lt;=60,"Nợ quá hạn từ 30 ngày đến 60 ngày",IF(X1112&lt;=90,"Nợ quá hạn từ 60 ngày đến 90 ngày",IF(X1112&lt;=120,"Nợ quá hạn từ 90 ngày đến 120 ngày","Nợ quá hạn hơn 120 ngày có khả năng mất thanh toán")))))))</f>
        <v>Nợ quá hạn từ 30 ngày đến 60 ngày</v>
      </c>
      <c r="Z1112" s="42">
        <f>IF(S1112="","",S1112)</f>
        <v>46191</v>
      </c>
      <c r="AA1112" s="42" t="str">
        <f>IF(M1112="","",M1112)</f>
        <v/>
      </c>
      <c r="AD1112" s="2" t="str">
        <f>VLOOKUP($A1112,MA_KH!$A:$Q,MA_KH!O$1,0)</f>
        <v>MEGA</v>
      </c>
      <c r="AE1112" s="2" t="str">
        <f>VLOOKUP($A1112,MA_KH!$A:$Q,MA_KH!P$1,0)</f>
        <v>CÔNG TY TNHH MM MEGA MARKET (VIỆT NAM)</v>
      </c>
    </row>
    <row r="1113" spans="1:31" ht="25.5" customHeight="1">
      <c r="A1113" s="54" t="s">
        <v>16300</v>
      </c>
      <c r="B1113" s="54" t="s">
        <v>7238</v>
      </c>
      <c r="C1113" s="55">
        <v>46189</v>
      </c>
      <c r="D1113" s="54" t="s">
        <v>21357</v>
      </c>
      <c r="E1113" s="21">
        <v>46191</v>
      </c>
      <c r="F1113" s="54" t="s">
        <v>21358</v>
      </c>
      <c r="G1113" s="54" t="s">
        <v>21359</v>
      </c>
      <c r="H1113" s="67">
        <v>4442600</v>
      </c>
      <c r="I1113" s="57">
        <v>0</v>
      </c>
      <c r="J1113" s="67">
        <v>355408</v>
      </c>
      <c r="K1113" s="68">
        <v>4798008</v>
      </c>
      <c r="L1113" s="71" t="s">
        <v>17236</v>
      </c>
      <c r="N1113" s="72"/>
      <c r="O1113" s="32">
        <f>IF(Table1[[#This Row],[Phân loại]]="Tồn đầu kỳ",Table1[[#This Row],[Tổng giá trị]],0)</f>
        <v>0</v>
      </c>
      <c r="P1113" s="7">
        <f>IF(Table1[[#This Row],[Số còn phải thu ĐK]]&lt;&gt;0,0,IF(Table1[[#This Row],[Phân loại]]="Bán hàng",Table1[[#This Row],[Tổng giá trị]],-Table1[[#This Row],[Tổng giá trị]]))</f>
        <v>4798008</v>
      </c>
      <c r="Q1113" s="32">
        <f>IF(M1113&lt;&gt;"",IF(O1113&lt;&gt;0,O1113,P1113),0)</f>
        <v>0</v>
      </c>
      <c r="R1113" s="7">
        <f>Table1[[#This Row],[Số còn phải thu ĐK]]+Table1[[#This Row],[Giá Trị HD sau CK]]-Table1[[#This Row],[Số tiền đã thu]]</f>
        <v>4798008</v>
      </c>
      <c r="S1113" s="6">
        <f>IF(Table1[[#This Row],[Ngày hóa đơn]]&lt;&gt;"",Table1[[#This Row],[Ngày hóa đơn]],IF(Table1[[#This Row],[Ngày hạch toán]]&lt;&gt;"",Table1[[#This Row],[Ngày hạch toán]],""))</f>
        <v>46191</v>
      </c>
      <c r="T1113" s="7"/>
      <c r="U1113" s="6">
        <f>IF(Table1[[#This Row],[Ngày tính CN]]="","",S1113+T1113)</f>
        <v>46191</v>
      </c>
      <c r="V1113" s="32">
        <f ca="1">IF(Table1[[#This Row],[Hạn thanh toán]]="","",IF((U1113-NOW())&lt;0,0,(U1113-NOW())))</f>
        <v>0</v>
      </c>
      <c r="W1113" s="32"/>
      <c r="X1113" s="32">
        <f ca="1">IF(OR(U1113="",R1113=0),"",IF((U1113-NOW())&lt;0,-(U1113-NOW()),0))</f>
        <v>36.964616203702462</v>
      </c>
      <c r="Y1113" s="2" t="str">
        <f ca="1">IF(R1113=0,"Đã thanh toán",IF(X1113="","",IF(X1113&lt;=0,"Chưa đến hạn thanh toán",IF(X1113&lt;=30,"Nợ quá hạn 30 ngày",IF(X1113&lt;=60,"Nợ quá hạn từ 30 ngày đến 60 ngày",IF(X1113&lt;=90,"Nợ quá hạn từ 60 ngày đến 90 ngày",IF(X1113&lt;=120,"Nợ quá hạn từ 90 ngày đến 120 ngày","Nợ quá hạn hơn 120 ngày có khả năng mất thanh toán")))))))</f>
        <v>Nợ quá hạn từ 30 ngày đến 60 ngày</v>
      </c>
      <c r="Z1113" s="42">
        <f>IF(S1113="","",S1113)</f>
        <v>46191</v>
      </c>
      <c r="AA1113" s="42" t="str">
        <f>IF(M1113="","",M1113)</f>
        <v/>
      </c>
      <c r="AD1113" s="2" t="str">
        <f>VLOOKUP($A1113,MA_KH!$A:$Q,MA_KH!O$1,0)</f>
        <v>MEGA</v>
      </c>
      <c r="AE1113" s="2" t="str">
        <f>VLOOKUP($A1113,MA_KH!$A:$Q,MA_KH!P$1,0)</f>
        <v>CÔNG TY TNHH MM MEGA MARKET (VIỆT NAM)</v>
      </c>
    </row>
    <row r="1114" spans="1:31" ht="25.5" customHeight="1">
      <c r="A1114" s="58" t="s">
        <v>16300</v>
      </c>
      <c r="B1114" s="58" t="s">
        <v>7238</v>
      </c>
      <c r="C1114" s="59">
        <v>46189</v>
      </c>
      <c r="D1114" s="58" t="s">
        <v>21360</v>
      </c>
      <c r="E1114" s="21">
        <v>46191</v>
      </c>
      <c r="F1114" s="58" t="s">
        <v>21361</v>
      </c>
      <c r="G1114" s="58" t="s">
        <v>21362</v>
      </c>
      <c r="H1114" s="69">
        <v>3330120</v>
      </c>
      <c r="I1114" s="61">
        <v>0</v>
      </c>
      <c r="J1114" s="69">
        <v>266410</v>
      </c>
      <c r="K1114" s="70">
        <v>3596530</v>
      </c>
      <c r="L1114" s="71" t="s">
        <v>17236</v>
      </c>
      <c r="N1114" s="72"/>
      <c r="O1114" s="32">
        <f>IF(Table1[[#This Row],[Phân loại]]="Tồn đầu kỳ",Table1[[#This Row],[Tổng giá trị]],0)</f>
        <v>0</v>
      </c>
      <c r="P1114" s="7">
        <f>IF(Table1[[#This Row],[Số còn phải thu ĐK]]&lt;&gt;0,0,IF(Table1[[#This Row],[Phân loại]]="Bán hàng",Table1[[#This Row],[Tổng giá trị]],-Table1[[#This Row],[Tổng giá trị]]))</f>
        <v>3596530</v>
      </c>
      <c r="Q1114" s="32">
        <f>IF(M1114&lt;&gt;"",IF(O1114&lt;&gt;0,O1114,P1114),0)</f>
        <v>0</v>
      </c>
      <c r="R1114" s="7">
        <f>Table1[[#This Row],[Số còn phải thu ĐK]]+Table1[[#This Row],[Giá Trị HD sau CK]]-Table1[[#This Row],[Số tiền đã thu]]</f>
        <v>3596530</v>
      </c>
      <c r="S1114" s="6">
        <f>IF(Table1[[#This Row],[Ngày hóa đơn]]&lt;&gt;"",Table1[[#This Row],[Ngày hóa đơn]],IF(Table1[[#This Row],[Ngày hạch toán]]&lt;&gt;"",Table1[[#This Row],[Ngày hạch toán]],""))</f>
        <v>46191</v>
      </c>
      <c r="T1114" s="7"/>
      <c r="U1114" s="6">
        <f>IF(Table1[[#This Row],[Ngày tính CN]]="","",S1114+T1114)</f>
        <v>46191</v>
      </c>
      <c r="V1114" s="32">
        <f ca="1">IF(Table1[[#This Row],[Hạn thanh toán]]="","",IF((U1114-NOW())&lt;0,0,(U1114-NOW())))</f>
        <v>0</v>
      </c>
      <c r="W1114" s="32"/>
      <c r="X1114" s="32">
        <f ca="1">IF(OR(U1114="",R1114=0),"",IF((U1114-NOW())&lt;0,-(U1114-NOW()),0))</f>
        <v>36.964616203702462</v>
      </c>
      <c r="Y1114" s="2" t="str">
        <f ca="1">IF(R1114=0,"Đã thanh toán",IF(X1114="","",IF(X1114&lt;=0,"Chưa đến hạn thanh toán",IF(X1114&lt;=30,"Nợ quá hạn 30 ngày",IF(X1114&lt;=60,"Nợ quá hạn từ 30 ngày đến 60 ngày",IF(X1114&lt;=90,"Nợ quá hạn từ 60 ngày đến 90 ngày",IF(X1114&lt;=120,"Nợ quá hạn từ 90 ngày đến 120 ngày","Nợ quá hạn hơn 120 ngày có khả năng mất thanh toán")))))))</f>
        <v>Nợ quá hạn từ 30 ngày đến 60 ngày</v>
      </c>
      <c r="Z1114" s="42">
        <f>IF(S1114="","",S1114)</f>
        <v>46191</v>
      </c>
      <c r="AA1114" s="42" t="str">
        <f>IF(M1114="","",M1114)</f>
        <v/>
      </c>
      <c r="AD1114" s="2" t="str">
        <f>VLOOKUP($A1114,MA_KH!$A:$Q,MA_KH!O$1,0)</f>
        <v>MEGA</v>
      </c>
      <c r="AE1114" s="2" t="str">
        <f>VLOOKUP($A1114,MA_KH!$A:$Q,MA_KH!P$1,0)</f>
        <v>CÔNG TY TNHH MM MEGA MARKET (VIỆT NAM)</v>
      </c>
    </row>
    <row r="1115" spans="1:31" ht="25.5" customHeight="1">
      <c r="A1115" s="54" t="s">
        <v>16292</v>
      </c>
      <c r="B1115" s="54" t="s">
        <v>251</v>
      </c>
      <c r="C1115" s="55">
        <v>46190</v>
      </c>
      <c r="D1115" s="54" t="s">
        <v>21363</v>
      </c>
      <c r="E1115" s="21">
        <v>46195</v>
      </c>
      <c r="F1115" s="54" t="s">
        <v>21364</v>
      </c>
      <c r="G1115" s="54" t="s">
        <v>21365</v>
      </c>
      <c r="H1115" s="67">
        <v>855000</v>
      </c>
      <c r="I1115" s="57">
        <v>0</v>
      </c>
      <c r="J1115" s="67">
        <v>68400</v>
      </c>
      <c r="K1115" s="68">
        <v>923400</v>
      </c>
      <c r="L1115" s="71" t="s">
        <v>17236</v>
      </c>
      <c r="N1115" s="72"/>
      <c r="O1115" s="32">
        <f>IF(Table1[[#This Row],[Phân loại]]="Tồn đầu kỳ",Table1[[#This Row],[Tổng giá trị]],0)</f>
        <v>0</v>
      </c>
      <c r="P1115" s="7">
        <f>IF(Table1[[#This Row],[Số còn phải thu ĐK]]&lt;&gt;0,0,IF(Table1[[#This Row],[Phân loại]]="Bán hàng",Table1[[#This Row],[Tổng giá trị]],-Table1[[#This Row],[Tổng giá trị]]))</f>
        <v>923400</v>
      </c>
      <c r="Q1115" s="32">
        <f>IF(M1115&lt;&gt;"",IF(O1115&lt;&gt;0,O1115,P1115),0)</f>
        <v>0</v>
      </c>
      <c r="R1115" s="7">
        <f>Table1[[#This Row],[Số còn phải thu ĐK]]+Table1[[#This Row],[Giá Trị HD sau CK]]-Table1[[#This Row],[Số tiền đã thu]]</f>
        <v>923400</v>
      </c>
      <c r="S1115" s="6">
        <f>IF(Table1[[#This Row],[Ngày hóa đơn]]&lt;&gt;"",Table1[[#This Row],[Ngày hóa đơn]],IF(Table1[[#This Row],[Ngày hạch toán]]&lt;&gt;"",Table1[[#This Row],[Ngày hạch toán]],""))</f>
        <v>46195</v>
      </c>
      <c r="T1115" s="7"/>
      <c r="U1115" s="6">
        <f>IF(Table1[[#This Row],[Ngày tính CN]]="","",S1115+T1115)</f>
        <v>46195</v>
      </c>
      <c r="V1115" s="32">
        <f ca="1">IF(Table1[[#This Row],[Hạn thanh toán]]="","",IF((U1115-NOW())&lt;0,0,(U1115-NOW())))</f>
        <v>0</v>
      </c>
      <c r="W1115" s="32"/>
      <c r="X1115" s="32">
        <f ca="1">IF(OR(U1115="",R1115=0),"",IF((U1115-NOW())&lt;0,-(U1115-NOW()),0))</f>
        <v>32.964616203702462</v>
      </c>
      <c r="Y1115" s="2" t="str">
        <f ca="1">IF(R1115=0,"Đã thanh toán",IF(X1115="","",IF(X1115&lt;=0,"Chưa đến hạn thanh toán",IF(X1115&lt;=30,"Nợ quá hạn 30 ngày",IF(X1115&lt;=60,"Nợ quá hạn từ 30 ngày đến 60 ngày",IF(X1115&lt;=90,"Nợ quá hạn từ 60 ngày đến 90 ngày",IF(X1115&lt;=120,"Nợ quá hạn từ 90 ngày đến 120 ngày","Nợ quá hạn hơn 120 ngày có khả năng mất thanh toán")))))))</f>
        <v>Nợ quá hạn từ 30 ngày đến 60 ngày</v>
      </c>
      <c r="Z1115" s="42">
        <f>IF(S1115="","",S1115)</f>
        <v>46195</v>
      </c>
      <c r="AA1115" s="42" t="str">
        <f>IF(M1115="","",M1115)</f>
        <v/>
      </c>
      <c r="AD1115" s="2" t="str">
        <f>VLOOKUP($A1115,MA_KH!$A:$Q,MA_KH!O$1,0)</f>
        <v>MEGA</v>
      </c>
      <c r="AE1115" s="2" t="str">
        <f>VLOOKUP($A1115,MA_KH!$A:$Q,MA_KH!P$1,0)</f>
        <v>CÔNG TY TNHH MM MEGA MARKET (VIỆT NAM)</v>
      </c>
    </row>
    <row r="1116" spans="1:31" ht="25.5" customHeight="1">
      <c r="A1116" s="54" t="s">
        <v>16292</v>
      </c>
      <c r="B1116" s="54" t="s">
        <v>251</v>
      </c>
      <c r="C1116" s="55">
        <v>46190</v>
      </c>
      <c r="D1116" s="54" t="s">
        <v>21366</v>
      </c>
      <c r="E1116" s="21">
        <v>46195</v>
      </c>
      <c r="F1116" s="54" t="s">
        <v>21367</v>
      </c>
      <c r="G1116" s="54" t="s">
        <v>21368</v>
      </c>
      <c r="H1116" s="67">
        <v>1026180</v>
      </c>
      <c r="I1116" s="57">
        <v>0</v>
      </c>
      <c r="J1116" s="67">
        <v>82094</v>
      </c>
      <c r="K1116" s="68">
        <v>1108274</v>
      </c>
      <c r="L1116" s="71" t="s">
        <v>17236</v>
      </c>
      <c r="N1116" s="72"/>
      <c r="O1116" s="32">
        <f>IF(Table1[[#This Row],[Phân loại]]="Tồn đầu kỳ",Table1[[#This Row],[Tổng giá trị]],0)</f>
        <v>0</v>
      </c>
      <c r="P1116" s="7">
        <f>IF(Table1[[#This Row],[Số còn phải thu ĐK]]&lt;&gt;0,0,IF(Table1[[#This Row],[Phân loại]]="Bán hàng",Table1[[#This Row],[Tổng giá trị]],-Table1[[#This Row],[Tổng giá trị]]))</f>
        <v>1108274</v>
      </c>
      <c r="Q1116" s="32">
        <f>IF(M1116&lt;&gt;"",IF(O1116&lt;&gt;0,O1116,P1116),0)</f>
        <v>0</v>
      </c>
      <c r="R1116" s="7">
        <f>Table1[[#This Row],[Số còn phải thu ĐK]]+Table1[[#This Row],[Giá Trị HD sau CK]]-Table1[[#This Row],[Số tiền đã thu]]</f>
        <v>1108274</v>
      </c>
      <c r="S1116" s="6">
        <f>IF(Table1[[#This Row],[Ngày hóa đơn]]&lt;&gt;"",Table1[[#This Row],[Ngày hóa đơn]],IF(Table1[[#This Row],[Ngày hạch toán]]&lt;&gt;"",Table1[[#This Row],[Ngày hạch toán]],""))</f>
        <v>46195</v>
      </c>
      <c r="T1116" s="7"/>
      <c r="U1116" s="6">
        <f>IF(Table1[[#This Row],[Ngày tính CN]]="","",S1116+T1116)</f>
        <v>46195</v>
      </c>
      <c r="V1116" s="32">
        <f ca="1">IF(Table1[[#This Row],[Hạn thanh toán]]="","",IF((U1116-NOW())&lt;0,0,(U1116-NOW())))</f>
        <v>0</v>
      </c>
      <c r="W1116" s="32"/>
      <c r="X1116" s="32">
        <f ca="1">IF(OR(U1116="",R1116=0),"",IF((U1116-NOW())&lt;0,-(U1116-NOW()),0))</f>
        <v>32.964616203702462</v>
      </c>
      <c r="Y1116" s="2" t="str">
        <f ca="1">IF(R1116=0,"Đã thanh toán",IF(X1116="","",IF(X1116&lt;=0,"Chưa đến hạn thanh toán",IF(X1116&lt;=30,"Nợ quá hạn 30 ngày",IF(X1116&lt;=60,"Nợ quá hạn từ 30 ngày đến 60 ngày",IF(X1116&lt;=90,"Nợ quá hạn từ 60 ngày đến 90 ngày",IF(X1116&lt;=120,"Nợ quá hạn từ 90 ngày đến 120 ngày","Nợ quá hạn hơn 120 ngày có khả năng mất thanh toán")))))))</f>
        <v>Nợ quá hạn từ 30 ngày đến 60 ngày</v>
      </c>
      <c r="Z1116" s="42">
        <f>IF(S1116="","",S1116)</f>
        <v>46195</v>
      </c>
      <c r="AA1116" s="42" t="str">
        <f>IF(M1116="","",M1116)</f>
        <v/>
      </c>
      <c r="AD1116" s="2" t="str">
        <f>VLOOKUP($A1116,MA_KH!$A:$Q,MA_KH!O$1,0)</f>
        <v>MEGA</v>
      </c>
      <c r="AE1116" s="2" t="str">
        <f>VLOOKUP($A1116,MA_KH!$A:$Q,MA_KH!P$1,0)</f>
        <v>CÔNG TY TNHH MM MEGA MARKET (VIỆT NAM)</v>
      </c>
    </row>
    <row r="1117" spans="1:31" ht="25.5" customHeight="1">
      <c r="A1117" s="54" t="s">
        <v>16294</v>
      </c>
      <c r="B1117" s="54" t="s">
        <v>259</v>
      </c>
      <c r="C1117" s="55">
        <v>46190</v>
      </c>
      <c r="D1117" s="54" t="s">
        <v>21369</v>
      </c>
      <c r="E1117" s="21">
        <v>46195</v>
      </c>
      <c r="F1117" s="54" t="s">
        <v>21370</v>
      </c>
      <c r="G1117" s="54" t="s">
        <v>21371</v>
      </c>
      <c r="H1117" s="67">
        <v>460000</v>
      </c>
      <c r="I1117" s="57">
        <v>0</v>
      </c>
      <c r="J1117" s="67">
        <v>36800</v>
      </c>
      <c r="K1117" s="68">
        <v>496800</v>
      </c>
      <c r="L1117" s="71" t="s">
        <v>17236</v>
      </c>
      <c r="N1117" s="72"/>
      <c r="O1117" s="32">
        <f>IF(Table1[[#This Row],[Phân loại]]="Tồn đầu kỳ",Table1[[#This Row],[Tổng giá trị]],0)</f>
        <v>0</v>
      </c>
      <c r="P1117" s="7">
        <f>IF(Table1[[#This Row],[Số còn phải thu ĐK]]&lt;&gt;0,0,IF(Table1[[#This Row],[Phân loại]]="Bán hàng",Table1[[#This Row],[Tổng giá trị]],-Table1[[#This Row],[Tổng giá trị]]))</f>
        <v>496800</v>
      </c>
      <c r="Q1117" s="32">
        <f>IF(M1117&lt;&gt;"",IF(O1117&lt;&gt;0,O1117,P1117),0)</f>
        <v>0</v>
      </c>
      <c r="R1117" s="7">
        <f>Table1[[#This Row],[Số còn phải thu ĐK]]+Table1[[#This Row],[Giá Trị HD sau CK]]-Table1[[#This Row],[Số tiền đã thu]]</f>
        <v>496800</v>
      </c>
      <c r="S1117" s="6">
        <f>IF(Table1[[#This Row],[Ngày hóa đơn]]&lt;&gt;"",Table1[[#This Row],[Ngày hóa đơn]],IF(Table1[[#This Row],[Ngày hạch toán]]&lt;&gt;"",Table1[[#This Row],[Ngày hạch toán]],""))</f>
        <v>46195</v>
      </c>
      <c r="T1117" s="7"/>
      <c r="U1117" s="6">
        <f>IF(Table1[[#This Row],[Ngày tính CN]]="","",S1117+T1117)</f>
        <v>46195</v>
      </c>
      <c r="V1117" s="32">
        <f ca="1">IF(Table1[[#This Row],[Hạn thanh toán]]="","",IF((U1117-NOW())&lt;0,0,(U1117-NOW())))</f>
        <v>0</v>
      </c>
      <c r="W1117" s="32"/>
      <c r="X1117" s="32">
        <f ca="1">IF(OR(U1117="",R1117=0),"",IF((U1117-NOW())&lt;0,-(U1117-NOW()),0))</f>
        <v>32.964616203702462</v>
      </c>
      <c r="Y1117" s="2" t="str">
        <f ca="1">IF(R1117=0,"Đã thanh toán",IF(X1117="","",IF(X1117&lt;=0,"Chưa đến hạn thanh toán",IF(X1117&lt;=30,"Nợ quá hạn 30 ngày",IF(X1117&lt;=60,"Nợ quá hạn từ 30 ngày đến 60 ngày",IF(X1117&lt;=90,"Nợ quá hạn từ 60 ngày đến 90 ngày",IF(X1117&lt;=120,"Nợ quá hạn từ 90 ngày đến 120 ngày","Nợ quá hạn hơn 120 ngày có khả năng mất thanh toán")))))))</f>
        <v>Nợ quá hạn từ 30 ngày đến 60 ngày</v>
      </c>
      <c r="Z1117" s="42">
        <f>IF(S1117="","",S1117)</f>
        <v>46195</v>
      </c>
      <c r="AA1117" s="42" t="str">
        <f>IF(M1117="","",M1117)</f>
        <v/>
      </c>
      <c r="AD1117" s="2" t="str">
        <f>VLOOKUP($A1117,MA_KH!$A:$Q,MA_KH!O$1,0)</f>
        <v>MEGA</v>
      </c>
      <c r="AE1117" s="2" t="str">
        <f>VLOOKUP($A1117,MA_KH!$A:$Q,MA_KH!P$1,0)</f>
        <v>CÔNG TY TNHH MM MEGA MARKET (VIỆT NAM)</v>
      </c>
    </row>
    <row r="1118" spans="1:31" ht="25.5" customHeight="1">
      <c r="A1118" s="54" t="s">
        <v>16294</v>
      </c>
      <c r="B1118" s="54" t="s">
        <v>259</v>
      </c>
      <c r="C1118" s="55">
        <v>46190</v>
      </c>
      <c r="D1118" s="54" t="s">
        <v>21372</v>
      </c>
      <c r="E1118" s="21">
        <v>46195</v>
      </c>
      <c r="F1118" s="54" t="s">
        <v>21373</v>
      </c>
      <c r="G1118" s="54" t="s">
        <v>21374</v>
      </c>
      <c r="H1118" s="67">
        <v>2221300</v>
      </c>
      <c r="I1118" s="57">
        <v>0</v>
      </c>
      <c r="J1118" s="67">
        <v>177704</v>
      </c>
      <c r="K1118" s="68">
        <v>2399004</v>
      </c>
      <c r="L1118" s="71" t="s">
        <v>17236</v>
      </c>
      <c r="N1118" s="72"/>
      <c r="O1118" s="32">
        <f>IF(Table1[[#This Row],[Phân loại]]="Tồn đầu kỳ",Table1[[#This Row],[Tổng giá trị]],0)</f>
        <v>0</v>
      </c>
      <c r="P1118" s="7">
        <f>IF(Table1[[#This Row],[Số còn phải thu ĐK]]&lt;&gt;0,0,IF(Table1[[#This Row],[Phân loại]]="Bán hàng",Table1[[#This Row],[Tổng giá trị]],-Table1[[#This Row],[Tổng giá trị]]))</f>
        <v>2399004</v>
      </c>
      <c r="Q1118" s="32">
        <f>IF(M1118&lt;&gt;"",IF(O1118&lt;&gt;0,O1118,P1118),0)</f>
        <v>0</v>
      </c>
      <c r="R1118" s="7">
        <f>Table1[[#This Row],[Số còn phải thu ĐK]]+Table1[[#This Row],[Giá Trị HD sau CK]]-Table1[[#This Row],[Số tiền đã thu]]</f>
        <v>2399004</v>
      </c>
      <c r="S1118" s="6">
        <f>IF(Table1[[#This Row],[Ngày hóa đơn]]&lt;&gt;"",Table1[[#This Row],[Ngày hóa đơn]],IF(Table1[[#This Row],[Ngày hạch toán]]&lt;&gt;"",Table1[[#This Row],[Ngày hạch toán]],""))</f>
        <v>46195</v>
      </c>
      <c r="T1118" s="7"/>
      <c r="U1118" s="6">
        <f>IF(Table1[[#This Row],[Ngày tính CN]]="","",S1118+T1118)</f>
        <v>46195</v>
      </c>
      <c r="V1118" s="32">
        <f ca="1">IF(Table1[[#This Row],[Hạn thanh toán]]="","",IF((U1118-NOW())&lt;0,0,(U1118-NOW())))</f>
        <v>0</v>
      </c>
      <c r="W1118" s="32"/>
      <c r="X1118" s="32">
        <f ca="1">IF(OR(U1118="",R1118=0),"",IF((U1118-NOW())&lt;0,-(U1118-NOW()),0))</f>
        <v>32.964616203702462</v>
      </c>
      <c r="Y1118" s="2" t="str">
        <f ca="1">IF(R1118=0,"Đã thanh toán",IF(X1118="","",IF(X1118&lt;=0,"Chưa đến hạn thanh toán",IF(X1118&lt;=30,"Nợ quá hạn 30 ngày",IF(X1118&lt;=60,"Nợ quá hạn từ 30 ngày đến 60 ngày",IF(X1118&lt;=90,"Nợ quá hạn từ 60 ngày đến 90 ngày",IF(X1118&lt;=120,"Nợ quá hạn từ 90 ngày đến 120 ngày","Nợ quá hạn hơn 120 ngày có khả năng mất thanh toán")))))))</f>
        <v>Nợ quá hạn từ 30 ngày đến 60 ngày</v>
      </c>
      <c r="Z1118" s="42">
        <f>IF(S1118="","",S1118)</f>
        <v>46195</v>
      </c>
      <c r="AA1118" s="42" t="str">
        <f>IF(M1118="","",M1118)</f>
        <v/>
      </c>
      <c r="AD1118" s="2" t="str">
        <f>VLOOKUP($A1118,MA_KH!$A:$Q,MA_KH!O$1,0)</f>
        <v>MEGA</v>
      </c>
      <c r="AE1118" s="2" t="str">
        <f>VLOOKUP($A1118,MA_KH!$A:$Q,MA_KH!P$1,0)</f>
        <v>CÔNG TY TNHH MM MEGA MARKET (VIỆT NAM)</v>
      </c>
    </row>
    <row r="1119" spans="1:31" ht="25.5" customHeight="1">
      <c r="A1119" s="116" t="s">
        <v>16293</v>
      </c>
      <c r="B1119" s="116" t="s">
        <v>386</v>
      </c>
      <c r="C1119" s="117">
        <v>46190</v>
      </c>
      <c r="D1119" s="116" t="s">
        <v>21703</v>
      </c>
      <c r="E1119" s="137">
        <v>46190</v>
      </c>
      <c r="F1119" s="116" t="s">
        <v>21704</v>
      </c>
      <c r="G1119" s="116" t="s">
        <v>21705</v>
      </c>
      <c r="H1119" s="118">
        <v>700000</v>
      </c>
      <c r="I1119" s="118">
        <v>0</v>
      </c>
      <c r="J1119" s="118">
        <v>56000</v>
      </c>
      <c r="K1119" s="150">
        <v>756000</v>
      </c>
      <c r="L1119" s="71" t="s">
        <v>17238</v>
      </c>
      <c r="M1119" s="6">
        <v>46197</v>
      </c>
      <c r="N1119" s="72"/>
      <c r="O1119" s="32">
        <f>IF(Table1[[#This Row],[Phân loại]]="Tồn đầu kỳ",Table1[[#This Row],[Tổng giá trị]],0)</f>
        <v>0</v>
      </c>
      <c r="P1119" s="7">
        <f>IF(Table1[[#This Row],[Số còn phải thu ĐK]]&lt;&gt;0,0,IF(Table1[[#This Row],[Phân loại]]="Bán hàng",Table1[[#This Row],[Tổng giá trị]],-Table1[[#This Row],[Tổng giá trị]]))</f>
        <v>-756000</v>
      </c>
      <c r="Q1119" s="32">
        <f>IF(M1119&lt;&gt;"",IF(O1119&lt;&gt;0,O1119,P1119),0)</f>
        <v>-756000</v>
      </c>
      <c r="R1119" s="7">
        <f>Table1[[#This Row],[Số còn phải thu ĐK]]+Table1[[#This Row],[Giá Trị HD sau CK]]-Table1[[#This Row],[Số tiền đã thu]]</f>
        <v>0</v>
      </c>
      <c r="S1119" s="6">
        <f>IF(Table1[[#This Row],[Ngày hóa đơn]]&lt;&gt;"",Table1[[#This Row],[Ngày hóa đơn]],IF(Table1[[#This Row],[Ngày hạch toán]]&lt;&gt;"",Table1[[#This Row],[Ngày hạch toán]],""))</f>
        <v>46190</v>
      </c>
      <c r="T1119" s="7"/>
      <c r="U1119" s="6">
        <f>IF(Table1[[#This Row],[Ngày tính CN]]="","",S1119+T1119)</f>
        <v>46190</v>
      </c>
      <c r="V1119" s="32">
        <f ca="1">IF(Table1[[#This Row],[Hạn thanh toán]]="","",IF((U1119-NOW())&lt;0,0,(U1119-NOW())))</f>
        <v>0</v>
      </c>
      <c r="W1119" s="32"/>
      <c r="X1119" s="32" t="str">
        <f ca="1">IF(OR(U1119="",R1119=0),"",IF((U1119-NOW())&lt;0,-(U1119-NOW()),0))</f>
        <v/>
      </c>
      <c r="Y1119" s="2" t="str">
        <f>IF(R1119=0,"Đã thanh toán",IF(X1119="","",IF(X1119&lt;=0,"Chưa đến hạn thanh toán",IF(X1119&lt;=30,"Nợ quá hạn 30 ngày",IF(X1119&lt;=60,"Nợ quá hạn từ 30 ngày đến 60 ngày",IF(X1119&lt;=90,"Nợ quá hạn từ 60 ngày đến 90 ngày",IF(X1119&lt;=120,"Nợ quá hạn từ 90 ngày đến 120 ngày","Nợ quá hạn hơn 120 ngày có khả năng mất thanh toán")))))))</f>
        <v>Đã thanh toán</v>
      </c>
      <c r="Z1119" s="42">
        <f>IF(S1119="","",S1119)</f>
        <v>46190</v>
      </c>
      <c r="AA1119" s="42">
        <f>IF(M1119="","",M1119)</f>
        <v>46197</v>
      </c>
      <c r="AD1119" s="2" t="str">
        <f>VLOOKUP($A1119,MA_KH!$A:$Q,MA_KH!O$1,0)</f>
        <v>MEGA</v>
      </c>
      <c r="AE1119" s="2" t="str">
        <f>VLOOKUP($A1119,MA_KH!$A:$Q,MA_KH!P$1,0)</f>
        <v>CÔNG TY TNHH MM MEGA MARKET (VIỆT NAM)</v>
      </c>
    </row>
    <row r="1120" spans="1:31" ht="25.5" customHeight="1">
      <c r="A1120" s="130" t="s">
        <v>16303</v>
      </c>
      <c r="B1120" s="130" t="s">
        <v>102</v>
      </c>
      <c r="C1120" s="132">
        <v>46190</v>
      </c>
      <c r="D1120" s="130" t="s">
        <v>21706</v>
      </c>
      <c r="E1120" s="137">
        <v>46190</v>
      </c>
      <c r="F1120" s="130" t="s">
        <v>21707</v>
      </c>
      <c r="G1120" s="130" t="s">
        <v>21708</v>
      </c>
      <c r="H1120" s="141">
        <v>116611</v>
      </c>
      <c r="I1120" s="141">
        <v>0</v>
      </c>
      <c r="J1120" s="141">
        <v>9329</v>
      </c>
      <c r="K1120" s="151">
        <v>125940</v>
      </c>
      <c r="L1120" s="71" t="s">
        <v>17238</v>
      </c>
      <c r="M1120" s="6">
        <v>46197</v>
      </c>
      <c r="N1120" s="72"/>
      <c r="O1120" s="32">
        <f>IF(Table1[[#This Row],[Phân loại]]="Tồn đầu kỳ",Table1[[#This Row],[Tổng giá trị]],0)</f>
        <v>0</v>
      </c>
      <c r="P1120" s="7">
        <f>IF(Table1[[#This Row],[Số còn phải thu ĐK]]&lt;&gt;0,0,IF(Table1[[#This Row],[Phân loại]]="Bán hàng",Table1[[#This Row],[Tổng giá trị]],-Table1[[#This Row],[Tổng giá trị]]))</f>
        <v>-125940</v>
      </c>
      <c r="Q1120" s="32">
        <f>IF(M1120&lt;&gt;"",IF(O1120&lt;&gt;0,O1120,P1120),0)</f>
        <v>-125940</v>
      </c>
      <c r="R1120" s="7">
        <f>Table1[[#This Row],[Số còn phải thu ĐK]]+Table1[[#This Row],[Giá Trị HD sau CK]]-Table1[[#This Row],[Số tiền đã thu]]</f>
        <v>0</v>
      </c>
      <c r="S1120" s="6">
        <f>IF(Table1[[#This Row],[Ngày hóa đơn]]&lt;&gt;"",Table1[[#This Row],[Ngày hóa đơn]],IF(Table1[[#This Row],[Ngày hạch toán]]&lt;&gt;"",Table1[[#This Row],[Ngày hạch toán]],""))</f>
        <v>46190</v>
      </c>
      <c r="T1120" s="7"/>
      <c r="U1120" s="6">
        <f>IF(Table1[[#This Row],[Ngày tính CN]]="","",S1120+T1120)</f>
        <v>46190</v>
      </c>
      <c r="V1120" s="32">
        <f ca="1">IF(Table1[[#This Row],[Hạn thanh toán]]="","",IF((U1120-NOW())&lt;0,0,(U1120-NOW())))</f>
        <v>0</v>
      </c>
      <c r="W1120" s="32"/>
      <c r="X1120" s="32" t="str">
        <f ca="1">IF(OR(U1120="",R1120=0),"",IF((U1120-NOW())&lt;0,-(U1120-NOW()),0))</f>
        <v/>
      </c>
      <c r="Y1120" s="2" t="str">
        <f>IF(R1120=0,"Đã thanh toán",IF(X1120="","",IF(X1120&lt;=0,"Chưa đến hạn thanh toán",IF(X1120&lt;=30,"Nợ quá hạn 30 ngày",IF(X1120&lt;=60,"Nợ quá hạn từ 30 ngày đến 60 ngày",IF(X1120&lt;=90,"Nợ quá hạn từ 60 ngày đến 90 ngày",IF(X1120&lt;=120,"Nợ quá hạn từ 90 ngày đến 120 ngày","Nợ quá hạn hơn 120 ngày có khả năng mất thanh toán")))))))</f>
        <v>Đã thanh toán</v>
      </c>
      <c r="Z1120" s="42">
        <f>IF(S1120="","",S1120)</f>
        <v>46190</v>
      </c>
      <c r="AA1120" s="42">
        <f>IF(M1120="","",M1120)</f>
        <v>46197</v>
      </c>
      <c r="AD1120" s="2" t="str">
        <f>VLOOKUP($A1120,MA_KH!$A:$Q,MA_KH!O$1,0)</f>
        <v>MEGA</v>
      </c>
      <c r="AE1120" s="2" t="str">
        <f>VLOOKUP($A1120,MA_KH!$A:$Q,MA_KH!P$1,0)</f>
        <v>CÔNG TY TNHH MM MEGA MARKET (VIỆT NAM)</v>
      </c>
    </row>
    <row r="1121" spans="1:31" ht="25.5" customHeight="1">
      <c r="A1121" s="116" t="s">
        <v>16307</v>
      </c>
      <c r="B1121" s="116" t="s">
        <v>202</v>
      </c>
      <c r="C1121" s="117">
        <v>46190</v>
      </c>
      <c r="D1121" s="116" t="s">
        <v>21709</v>
      </c>
      <c r="E1121" s="137">
        <v>46190</v>
      </c>
      <c r="F1121" s="116" t="s">
        <v>21710</v>
      </c>
      <c r="G1121" s="116" t="s">
        <v>21711</v>
      </c>
      <c r="H1121" s="118">
        <v>993509</v>
      </c>
      <c r="I1121" s="118">
        <v>0</v>
      </c>
      <c r="J1121" s="118">
        <v>79481</v>
      </c>
      <c r="K1121" s="150">
        <v>1072990</v>
      </c>
      <c r="L1121" s="71" t="s">
        <v>17238</v>
      </c>
      <c r="M1121" s="6">
        <v>46197</v>
      </c>
      <c r="N1121" s="72"/>
      <c r="O1121" s="32">
        <f>IF(Table1[[#This Row],[Phân loại]]="Tồn đầu kỳ",Table1[[#This Row],[Tổng giá trị]],0)</f>
        <v>0</v>
      </c>
      <c r="P1121" s="7">
        <f>IF(Table1[[#This Row],[Số còn phải thu ĐK]]&lt;&gt;0,0,IF(Table1[[#This Row],[Phân loại]]="Bán hàng",Table1[[#This Row],[Tổng giá trị]],-Table1[[#This Row],[Tổng giá trị]]))</f>
        <v>-1072990</v>
      </c>
      <c r="Q1121" s="32">
        <f>IF(M1121&lt;&gt;"",IF(O1121&lt;&gt;0,O1121,P1121),0)</f>
        <v>-1072990</v>
      </c>
      <c r="R1121" s="7">
        <f>Table1[[#This Row],[Số còn phải thu ĐK]]+Table1[[#This Row],[Giá Trị HD sau CK]]-Table1[[#This Row],[Số tiền đã thu]]</f>
        <v>0</v>
      </c>
      <c r="S1121" s="6">
        <f>IF(Table1[[#This Row],[Ngày hóa đơn]]&lt;&gt;"",Table1[[#This Row],[Ngày hóa đơn]],IF(Table1[[#This Row],[Ngày hạch toán]]&lt;&gt;"",Table1[[#This Row],[Ngày hạch toán]],""))</f>
        <v>46190</v>
      </c>
      <c r="T1121" s="7"/>
      <c r="U1121" s="6">
        <f>IF(Table1[[#This Row],[Ngày tính CN]]="","",S1121+T1121)</f>
        <v>46190</v>
      </c>
      <c r="V1121" s="32">
        <f ca="1">IF(Table1[[#This Row],[Hạn thanh toán]]="","",IF((U1121-NOW())&lt;0,0,(U1121-NOW())))</f>
        <v>0</v>
      </c>
      <c r="W1121" s="32"/>
      <c r="X1121" s="32" t="str">
        <f ca="1">IF(OR(U1121="",R1121=0),"",IF((U1121-NOW())&lt;0,-(U1121-NOW()),0))</f>
        <v/>
      </c>
      <c r="Y1121" s="2" t="str">
        <f>IF(R1121=0,"Đã thanh toán",IF(X1121="","",IF(X1121&lt;=0,"Chưa đến hạn thanh toán",IF(X1121&lt;=30,"Nợ quá hạn 30 ngày",IF(X1121&lt;=60,"Nợ quá hạn từ 30 ngày đến 60 ngày",IF(X1121&lt;=90,"Nợ quá hạn từ 60 ngày đến 90 ngày",IF(X1121&lt;=120,"Nợ quá hạn từ 90 ngày đến 120 ngày","Nợ quá hạn hơn 120 ngày có khả năng mất thanh toán")))))))</f>
        <v>Đã thanh toán</v>
      </c>
      <c r="Z1121" s="42">
        <f>IF(S1121="","",S1121)</f>
        <v>46190</v>
      </c>
      <c r="AA1121" s="42">
        <f>IF(M1121="","",M1121)</f>
        <v>46197</v>
      </c>
      <c r="AD1121" s="2" t="str">
        <f>VLOOKUP($A1121,MA_KH!$A:$Q,MA_KH!O$1,0)</f>
        <v>MEGA</v>
      </c>
      <c r="AE1121" s="2" t="str">
        <f>VLOOKUP($A1121,MA_KH!$A:$Q,MA_KH!P$1,0)</f>
        <v>CÔNG TY TNHH MM MEGA MARKET (VIỆT NAM)</v>
      </c>
    </row>
    <row r="1122" spans="1:31" ht="25.5" customHeight="1">
      <c r="A1122" s="130" t="s">
        <v>16294</v>
      </c>
      <c r="B1122" s="130" t="s">
        <v>259</v>
      </c>
      <c r="C1122" s="132">
        <v>46190</v>
      </c>
      <c r="D1122" s="130" t="s">
        <v>21712</v>
      </c>
      <c r="E1122" s="137">
        <v>46190</v>
      </c>
      <c r="F1122" s="130" t="s">
        <v>21713</v>
      </c>
      <c r="G1122" s="130" t="s">
        <v>21714</v>
      </c>
      <c r="H1122" s="141">
        <v>3104424</v>
      </c>
      <c r="I1122" s="141">
        <v>0</v>
      </c>
      <c r="J1122" s="141">
        <v>248354</v>
      </c>
      <c r="K1122" s="151">
        <v>3352778</v>
      </c>
      <c r="L1122" s="71" t="s">
        <v>17238</v>
      </c>
      <c r="M1122" s="6">
        <v>46197</v>
      </c>
      <c r="N1122" s="72"/>
      <c r="O1122" s="32">
        <f>IF(Table1[[#This Row],[Phân loại]]="Tồn đầu kỳ",Table1[[#This Row],[Tổng giá trị]],0)</f>
        <v>0</v>
      </c>
      <c r="P1122" s="7">
        <f>IF(Table1[[#This Row],[Số còn phải thu ĐK]]&lt;&gt;0,0,IF(Table1[[#This Row],[Phân loại]]="Bán hàng",Table1[[#This Row],[Tổng giá trị]],-Table1[[#This Row],[Tổng giá trị]]))</f>
        <v>-3352778</v>
      </c>
      <c r="Q1122" s="32">
        <f>IF(M1122&lt;&gt;"",IF(O1122&lt;&gt;0,O1122,P1122),0)</f>
        <v>-3352778</v>
      </c>
      <c r="R1122" s="7">
        <f>Table1[[#This Row],[Số còn phải thu ĐK]]+Table1[[#This Row],[Giá Trị HD sau CK]]-Table1[[#This Row],[Số tiền đã thu]]</f>
        <v>0</v>
      </c>
      <c r="S1122" s="6">
        <f>IF(Table1[[#This Row],[Ngày hóa đơn]]&lt;&gt;"",Table1[[#This Row],[Ngày hóa đơn]],IF(Table1[[#This Row],[Ngày hạch toán]]&lt;&gt;"",Table1[[#This Row],[Ngày hạch toán]],""))</f>
        <v>46190</v>
      </c>
      <c r="T1122" s="7"/>
      <c r="U1122" s="6">
        <f>IF(Table1[[#This Row],[Ngày tính CN]]="","",S1122+T1122)</f>
        <v>46190</v>
      </c>
      <c r="V1122" s="32">
        <f ca="1">IF(Table1[[#This Row],[Hạn thanh toán]]="","",IF((U1122-NOW())&lt;0,0,(U1122-NOW())))</f>
        <v>0</v>
      </c>
      <c r="W1122" s="32"/>
      <c r="X1122" s="32" t="str">
        <f ca="1">IF(OR(U1122="",R1122=0),"",IF((U1122-NOW())&lt;0,-(U1122-NOW()),0))</f>
        <v/>
      </c>
      <c r="Y1122" s="2" t="str">
        <f>IF(R1122=0,"Đã thanh toán",IF(X1122="","",IF(X1122&lt;=0,"Chưa đến hạn thanh toán",IF(X1122&lt;=30,"Nợ quá hạn 30 ngày",IF(X1122&lt;=60,"Nợ quá hạn từ 30 ngày đến 60 ngày",IF(X1122&lt;=90,"Nợ quá hạn từ 60 ngày đến 90 ngày",IF(X1122&lt;=120,"Nợ quá hạn từ 90 ngày đến 120 ngày","Nợ quá hạn hơn 120 ngày có khả năng mất thanh toán")))))))</f>
        <v>Đã thanh toán</v>
      </c>
      <c r="Z1122" s="42">
        <f>IF(S1122="","",S1122)</f>
        <v>46190</v>
      </c>
      <c r="AA1122" s="42">
        <f>IF(M1122="","",M1122)</f>
        <v>46197</v>
      </c>
      <c r="AD1122" s="2" t="str">
        <f>VLOOKUP($A1122,MA_KH!$A:$Q,MA_KH!O$1,0)</f>
        <v>MEGA</v>
      </c>
      <c r="AE1122" s="2" t="str">
        <f>VLOOKUP($A1122,MA_KH!$A:$Q,MA_KH!P$1,0)</f>
        <v>CÔNG TY TNHH MM MEGA MARKET (VIỆT NAM)</v>
      </c>
    </row>
    <row r="1123" spans="1:31" ht="25.5" customHeight="1">
      <c r="A1123" s="116" t="s">
        <v>16299</v>
      </c>
      <c r="B1123" s="116" t="s">
        <v>190</v>
      </c>
      <c r="C1123" s="117">
        <v>46190</v>
      </c>
      <c r="D1123" s="116" t="s">
        <v>21715</v>
      </c>
      <c r="E1123" s="137">
        <v>46190</v>
      </c>
      <c r="F1123" s="116" t="s">
        <v>21716</v>
      </c>
      <c r="G1123" s="116" t="s">
        <v>21717</v>
      </c>
      <c r="H1123" s="118">
        <v>2640413</v>
      </c>
      <c r="I1123" s="118">
        <v>0</v>
      </c>
      <c r="J1123" s="118">
        <v>211233</v>
      </c>
      <c r="K1123" s="150">
        <v>2851646</v>
      </c>
      <c r="L1123" s="71" t="s">
        <v>17238</v>
      </c>
      <c r="M1123" s="6">
        <v>46197</v>
      </c>
      <c r="N1123" s="72"/>
      <c r="O1123" s="32">
        <f>IF(Table1[[#This Row],[Phân loại]]="Tồn đầu kỳ",Table1[[#This Row],[Tổng giá trị]],0)</f>
        <v>0</v>
      </c>
      <c r="P1123" s="7">
        <f>IF(Table1[[#This Row],[Số còn phải thu ĐK]]&lt;&gt;0,0,IF(Table1[[#This Row],[Phân loại]]="Bán hàng",Table1[[#This Row],[Tổng giá trị]],-Table1[[#This Row],[Tổng giá trị]]))</f>
        <v>-2851646</v>
      </c>
      <c r="Q1123" s="32">
        <f>IF(M1123&lt;&gt;"",IF(O1123&lt;&gt;0,O1123,P1123),0)</f>
        <v>-2851646</v>
      </c>
      <c r="R1123" s="7">
        <f>Table1[[#This Row],[Số còn phải thu ĐK]]+Table1[[#This Row],[Giá Trị HD sau CK]]-Table1[[#This Row],[Số tiền đã thu]]</f>
        <v>0</v>
      </c>
      <c r="S1123" s="6">
        <f>IF(Table1[[#This Row],[Ngày hóa đơn]]&lt;&gt;"",Table1[[#This Row],[Ngày hóa đơn]],IF(Table1[[#This Row],[Ngày hạch toán]]&lt;&gt;"",Table1[[#This Row],[Ngày hạch toán]],""))</f>
        <v>46190</v>
      </c>
      <c r="T1123" s="7"/>
      <c r="U1123" s="6">
        <f>IF(Table1[[#This Row],[Ngày tính CN]]="","",S1123+T1123)</f>
        <v>46190</v>
      </c>
      <c r="V1123" s="32">
        <f ca="1">IF(Table1[[#This Row],[Hạn thanh toán]]="","",IF((U1123-NOW())&lt;0,0,(U1123-NOW())))</f>
        <v>0</v>
      </c>
      <c r="W1123" s="32"/>
      <c r="X1123" s="32" t="str">
        <f ca="1">IF(OR(U1123="",R1123=0),"",IF((U1123-NOW())&lt;0,-(U1123-NOW()),0))</f>
        <v/>
      </c>
      <c r="Y1123" s="2" t="str">
        <f>IF(R1123=0,"Đã thanh toán",IF(X1123="","",IF(X1123&lt;=0,"Chưa đến hạn thanh toán",IF(X1123&lt;=30,"Nợ quá hạn 30 ngày",IF(X1123&lt;=60,"Nợ quá hạn từ 30 ngày đến 60 ngày",IF(X1123&lt;=90,"Nợ quá hạn từ 60 ngày đến 90 ngày",IF(X1123&lt;=120,"Nợ quá hạn từ 90 ngày đến 120 ngày","Nợ quá hạn hơn 120 ngày có khả năng mất thanh toán")))))))</f>
        <v>Đã thanh toán</v>
      </c>
      <c r="Z1123" s="42">
        <f>IF(S1123="","",S1123)</f>
        <v>46190</v>
      </c>
      <c r="AA1123" s="42">
        <f>IF(M1123="","",M1123)</f>
        <v>46197</v>
      </c>
      <c r="AD1123" s="2" t="str">
        <f>VLOOKUP($A1123,MA_KH!$A:$Q,MA_KH!O$1,0)</f>
        <v>MEGA</v>
      </c>
      <c r="AE1123" s="2" t="str">
        <f>VLOOKUP($A1123,MA_KH!$A:$Q,MA_KH!P$1,0)</f>
        <v>CÔNG TY TNHH MM MEGA MARKET (VIỆT NAM)</v>
      </c>
    </row>
    <row r="1124" spans="1:31" ht="25.5" customHeight="1">
      <c r="A1124" s="116" t="s">
        <v>16299</v>
      </c>
      <c r="B1124" s="116" t="s">
        <v>190</v>
      </c>
      <c r="C1124" s="117">
        <v>46190</v>
      </c>
      <c r="D1124" s="116" t="s">
        <v>21718</v>
      </c>
      <c r="E1124" s="137">
        <v>46190</v>
      </c>
      <c r="F1124" s="116" t="s">
        <v>21719</v>
      </c>
      <c r="G1124" s="116" t="s">
        <v>21717</v>
      </c>
      <c r="H1124" s="118">
        <v>710809</v>
      </c>
      <c r="I1124" s="118">
        <v>0</v>
      </c>
      <c r="J1124" s="118">
        <v>56865</v>
      </c>
      <c r="K1124" s="150">
        <v>767674</v>
      </c>
      <c r="L1124" s="71" t="s">
        <v>17238</v>
      </c>
      <c r="M1124" s="6">
        <v>46197</v>
      </c>
      <c r="N1124" s="72"/>
      <c r="O1124" s="32">
        <f>IF(Table1[[#This Row],[Phân loại]]="Tồn đầu kỳ",Table1[[#This Row],[Tổng giá trị]],0)</f>
        <v>0</v>
      </c>
      <c r="P1124" s="7">
        <f>IF(Table1[[#This Row],[Số còn phải thu ĐK]]&lt;&gt;0,0,IF(Table1[[#This Row],[Phân loại]]="Bán hàng",Table1[[#This Row],[Tổng giá trị]],-Table1[[#This Row],[Tổng giá trị]]))</f>
        <v>-767674</v>
      </c>
      <c r="Q1124" s="32">
        <f>IF(M1124&lt;&gt;"",IF(O1124&lt;&gt;0,O1124,P1124),0)</f>
        <v>-767674</v>
      </c>
      <c r="R1124" s="7">
        <f>Table1[[#This Row],[Số còn phải thu ĐK]]+Table1[[#This Row],[Giá Trị HD sau CK]]-Table1[[#This Row],[Số tiền đã thu]]</f>
        <v>0</v>
      </c>
      <c r="S1124" s="6">
        <f>IF(Table1[[#This Row],[Ngày hóa đơn]]&lt;&gt;"",Table1[[#This Row],[Ngày hóa đơn]],IF(Table1[[#This Row],[Ngày hạch toán]]&lt;&gt;"",Table1[[#This Row],[Ngày hạch toán]],""))</f>
        <v>46190</v>
      </c>
      <c r="T1124" s="7"/>
      <c r="U1124" s="6">
        <f>IF(Table1[[#This Row],[Ngày tính CN]]="","",S1124+T1124)</f>
        <v>46190</v>
      </c>
      <c r="V1124" s="32">
        <f ca="1">IF(Table1[[#This Row],[Hạn thanh toán]]="","",IF((U1124-NOW())&lt;0,0,(U1124-NOW())))</f>
        <v>0</v>
      </c>
      <c r="W1124" s="32"/>
      <c r="X1124" s="32" t="str">
        <f ca="1">IF(OR(U1124="",R1124=0),"",IF((U1124-NOW())&lt;0,-(U1124-NOW()),0))</f>
        <v/>
      </c>
      <c r="Y1124" s="2" t="str">
        <f>IF(R1124=0,"Đã thanh toán",IF(X1124="","",IF(X1124&lt;=0,"Chưa đến hạn thanh toán",IF(X1124&lt;=30,"Nợ quá hạn 30 ngày",IF(X1124&lt;=60,"Nợ quá hạn từ 30 ngày đến 60 ngày",IF(X1124&lt;=90,"Nợ quá hạn từ 60 ngày đến 90 ngày",IF(X1124&lt;=120,"Nợ quá hạn từ 90 ngày đến 120 ngày","Nợ quá hạn hơn 120 ngày có khả năng mất thanh toán")))))))</f>
        <v>Đã thanh toán</v>
      </c>
      <c r="Z1124" s="42">
        <f>IF(S1124="","",S1124)</f>
        <v>46190</v>
      </c>
      <c r="AA1124" s="42">
        <f>IF(M1124="","",M1124)</f>
        <v>46197</v>
      </c>
      <c r="AD1124" s="2" t="str">
        <f>VLOOKUP($A1124,MA_KH!$A:$Q,MA_KH!O$1,0)</f>
        <v>MEGA</v>
      </c>
      <c r="AE1124" s="2" t="str">
        <f>VLOOKUP($A1124,MA_KH!$A:$Q,MA_KH!P$1,0)</f>
        <v>CÔNG TY TNHH MM MEGA MARKET (VIỆT NAM)</v>
      </c>
    </row>
    <row r="1125" spans="1:31" ht="25.5" customHeight="1">
      <c r="A1125" s="54" t="s">
        <v>16299</v>
      </c>
      <c r="B1125" s="54" t="s">
        <v>190</v>
      </c>
      <c r="C1125" s="55">
        <v>46191</v>
      </c>
      <c r="D1125" s="54" t="s">
        <v>21318</v>
      </c>
      <c r="E1125" s="134">
        <v>46191</v>
      </c>
      <c r="F1125" s="84" t="s">
        <v>21319</v>
      </c>
      <c r="G1125" s="54" t="s">
        <v>21320</v>
      </c>
      <c r="H1125" s="67">
        <v>4309772</v>
      </c>
      <c r="I1125" s="57">
        <v>0</v>
      </c>
      <c r="J1125" s="67">
        <v>344783</v>
      </c>
      <c r="K1125" s="68">
        <f>ROUND(Table1[[#This Row],[Tiền hàng]]+Table1[[#This Row],[Tiền VAT]]-Table1[[#This Row],[Tiền chiết khấu]],0)</f>
        <v>4654555</v>
      </c>
      <c r="L1125" s="71" t="s">
        <v>17237</v>
      </c>
      <c r="M1125" s="6">
        <v>46197</v>
      </c>
      <c r="N1125" s="72"/>
      <c r="O1125" s="32">
        <f>IF(Table1[[#This Row],[Phân loại]]="Tồn đầu kỳ",Table1[[#This Row],[Tổng giá trị]],0)</f>
        <v>0</v>
      </c>
      <c r="P1125" s="7">
        <f>IF(Table1[[#This Row],[Số còn phải thu ĐK]]&lt;&gt;0,0,IF(Table1[[#This Row],[Phân loại]]="Bán hàng",Table1[[#This Row],[Tổng giá trị]],-Table1[[#This Row],[Tổng giá trị]]))</f>
        <v>-4654555</v>
      </c>
      <c r="Q1125" s="32">
        <f>IF(M1125&lt;&gt;"",IF(O1125&lt;&gt;0,O1125,P1125),0)</f>
        <v>-4654555</v>
      </c>
      <c r="R1125" s="7">
        <f>Table1[[#This Row],[Số còn phải thu ĐK]]+Table1[[#This Row],[Giá Trị HD sau CK]]-Table1[[#This Row],[Số tiền đã thu]]</f>
        <v>0</v>
      </c>
      <c r="S1125" s="6">
        <f>IF(Table1[[#This Row],[Ngày hóa đơn]]&lt;&gt;"",Table1[[#This Row],[Ngày hóa đơn]],IF(Table1[[#This Row],[Ngày hạch toán]]&lt;&gt;"",Table1[[#This Row],[Ngày hạch toán]],""))</f>
        <v>46191</v>
      </c>
      <c r="T1125" s="7"/>
      <c r="U1125" s="6">
        <f>IF(Table1[[#This Row],[Ngày tính CN]]="","",S1125+T1125)</f>
        <v>46191</v>
      </c>
      <c r="V1125" s="32">
        <f ca="1">IF(Table1[[#This Row],[Hạn thanh toán]]="","",IF((U1125-NOW())&lt;0,0,(U1125-NOW())))</f>
        <v>0</v>
      </c>
      <c r="W1125" s="32"/>
      <c r="X1125" s="32" t="str">
        <f ca="1">IF(OR(U1125="",R1125=0),"",IF((U1125-NOW())&lt;0,-(U1125-NOW()),0))</f>
        <v/>
      </c>
      <c r="Y1125" s="2" t="str">
        <f>IF(R1125=0,"Đã thanh toán",IF(X1125="","",IF(X1125&lt;=0,"Chưa đến hạn thanh toán",IF(X1125&lt;=30,"Nợ quá hạn 30 ngày",IF(X1125&lt;=60,"Nợ quá hạn từ 30 ngày đến 60 ngày",IF(X1125&lt;=90,"Nợ quá hạn từ 60 ngày đến 90 ngày",IF(X1125&lt;=120,"Nợ quá hạn từ 90 ngày đến 120 ngày","Nợ quá hạn hơn 120 ngày có khả năng mất thanh toán")))))))</f>
        <v>Đã thanh toán</v>
      </c>
      <c r="Z1125" s="42">
        <f>IF(S1125="","",S1125)</f>
        <v>46191</v>
      </c>
      <c r="AA1125" s="42">
        <f>IF(M1125="","",M1125)</f>
        <v>46197</v>
      </c>
      <c r="AD1125" s="2" t="str">
        <f>VLOOKUP($A1125,MA_KH!$A:$Q,MA_KH!O$1,0)</f>
        <v>MEGA</v>
      </c>
      <c r="AE1125" s="2" t="str">
        <f>VLOOKUP($A1125,MA_KH!$A:$Q,MA_KH!P$1,0)</f>
        <v>CÔNG TY TNHH MM MEGA MARKET (VIỆT NAM)</v>
      </c>
    </row>
    <row r="1126" spans="1:31" ht="25.5" customHeight="1">
      <c r="A1126" s="54" t="s">
        <v>16287</v>
      </c>
      <c r="B1126" s="54" t="s">
        <v>253</v>
      </c>
      <c r="C1126" s="55">
        <v>46191</v>
      </c>
      <c r="D1126" s="54" t="s">
        <v>21375</v>
      </c>
      <c r="E1126" s="21">
        <v>46195</v>
      </c>
      <c r="F1126" s="54" t="s">
        <v>21376</v>
      </c>
      <c r="G1126" s="54" t="s">
        <v>21377</v>
      </c>
      <c r="H1126" s="67">
        <v>1615480</v>
      </c>
      <c r="I1126" s="57">
        <v>0</v>
      </c>
      <c r="J1126" s="67">
        <v>129238</v>
      </c>
      <c r="K1126" s="68">
        <v>1744718</v>
      </c>
      <c r="L1126" s="71" t="s">
        <v>17236</v>
      </c>
      <c r="N1126" s="72"/>
      <c r="O1126" s="32">
        <f>IF(Table1[[#This Row],[Phân loại]]="Tồn đầu kỳ",Table1[[#This Row],[Tổng giá trị]],0)</f>
        <v>0</v>
      </c>
      <c r="P1126" s="7">
        <f>IF(Table1[[#This Row],[Số còn phải thu ĐK]]&lt;&gt;0,0,IF(Table1[[#This Row],[Phân loại]]="Bán hàng",Table1[[#This Row],[Tổng giá trị]],-Table1[[#This Row],[Tổng giá trị]]))</f>
        <v>1744718</v>
      </c>
      <c r="Q1126" s="32">
        <f>IF(M1126&lt;&gt;"",IF(O1126&lt;&gt;0,O1126,P1126),0)</f>
        <v>0</v>
      </c>
      <c r="R1126" s="7">
        <f>Table1[[#This Row],[Số còn phải thu ĐK]]+Table1[[#This Row],[Giá Trị HD sau CK]]-Table1[[#This Row],[Số tiền đã thu]]</f>
        <v>1744718</v>
      </c>
      <c r="S1126" s="6">
        <f>IF(Table1[[#This Row],[Ngày hóa đơn]]&lt;&gt;"",Table1[[#This Row],[Ngày hóa đơn]],IF(Table1[[#This Row],[Ngày hạch toán]]&lt;&gt;"",Table1[[#This Row],[Ngày hạch toán]],""))</f>
        <v>46195</v>
      </c>
      <c r="T1126" s="7"/>
      <c r="U1126" s="6">
        <f>IF(Table1[[#This Row],[Ngày tính CN]]="","",S1126+T1126)</f>
        <v>46195</v>
      </c>
      <c r="V1126" s="32">
        <f ca="1">IF(Table1[[#This Row],[Hạn thanh toán]]="","",IF((U1126-NOW())&lt;0,0,(U1126-NOW())))</f>
        <v>0</v>
      </c>
      <c r="W1126" s="32"/>
      <c r="X1126" s="32">
        <f ca="1">IF(OR(U1126="",R1126=0),"",IF((U1126-NOW())&lt;0,-(U1126-NOW()),0))</f>
        <v>32.964616203702462</v>
      </c>
      <c r="Y1126" s="2" t="str">
        <f ca="1">IF(R1126=0,"Đã thanh toán",IF(X1126="","",IF(X1126&lt;=0,"Chưa đến hạn thanh toán",IF(X1126&lt;=30,"Nợ quá hạn 30 ngày",IF(X1126&lt;=60,"Nợ quá hạn từ 30 ngày đến 60 ngày",IF(X1126&lt;=90,"Nợ quá hạn từ 60 ngày đến 90 ngày",IF(X1126&lt;=120,"Nợ quá hạn từ 90 ngày đến 120 ngày","Nợ quá hạn hơn 120 ngày có khả năng mất thanh toán")))))))</f>
        <v>Nợ quá hạn từ 30 ngày đến 60 ngày</v>
      </c>
      <c r="Z1126" s="42">
        <f>IF(S1126="","",S1126)</f>
        <v>46195</v>
      </c>
      <c r="AA1126" s="42" t="str">
        <f>IF(M1126="","",M1126)</f>
        <v/>
      </c>
      <c r="AD1126" s="2" t="str">
        <f>VLOOKUP($A1126,MA_KH!$A:$Q,MA_KH!O$1,0)</f>
        <v>MEGA</v>
      </c>
      <c r="AE1126" s="2" t="str">
        <f>VLOOKUP($A1126,MA_KH!$A:$Q,MA_KH!P$1,0)</f>
        <v>CÔNG TY TNHH MM MEGA MARKET (VIỆT NAM)</v>
      </c>
    </row>
    <row r="1127" spans="1:31" ht="25.5" customHeight="1">
      <c r="A1127" s="54" t="s">
        <v>16293</v>
      </c>
      <c r="B1127" s="54" t="s">
        <v>386</v>
      </c>
      <c r="C1127" s="55">
        <v>46191</v>
      </c>
      <c r="D1127" s="54" t="s">
        <v>21378</v>
      </c>
      <c r="E1127" s="21">
        <v>46195</v>
      </c>
      <c r="F1127" s="54" t="s">
        <v>21379</v>
      </c>
      <c r="G1127" s="54" t="s">
        <v>21380</v>
      </c>
      <c r="H1127" s="67">
        <v>1615480</v>
      </c>
      <c r="I1127" s="57">
        <v>0</v>
      </c>
      <c r="J1127" s="67">
        <v>129238</v>
      </c>
      <c r="K1127" s="68">
        <v>1744718</v>
      </c>
      <c r="L1127" s="71" t="s">
        <v>17236</v>
      </c>
      <c r="N1127" s="72"/>
      <c r="O1127" s="32">
        <f>IF(Table1[[#This Row],[Phân loại]]="Tồn đầu kỳ",Table1[[#This Row],[Tổng giá trị]],0)</f>
        <v>0</v>
      </c>
      <c r="P1127" s="7">
        <f>IF(Table1[[#This Row],[Số còn phải thu ĐK]]&lt;&gt;0,0,IF(Table1[[#This Row],[Phân loại]]="Bán hàng",Table1[[#This Row],[Tổng giá trị]],-Table1[[#This Row],[Tổng giá trị]]))</f>
        <v>1744718</v>
      </c>
      <c r="Q1127" s="32">
        <f>IF(M1127&lt;&gt;"",IF(O1127&lt;&gt;0,O1127,P1127),0)</f>
        <v>0</v>
      </c>
      <c r="R1127" s="7">
        <f>Table1[[#This Row],[Số còn phải thu ĐK]]+Table1[[#This Row],[Giá Trị HD sau CK]]-Table1[[#This Row],[Số tiền đã thu]]</f>
        <v>1744718</v>
      </c>
      <c r="S1127" s="6">
        <f>IF(Table1[[#This Row],[Ngày hóa đơn]]&lt;&gt;"",Table1[[#This Row],[Ngày hóa đơn]],IF(Table1[[#This Row],[Ngày hạch toán]]&lt;&gt;"",Table1[[#This Row],[Ngày hạch toán]],""))</f>
        <v>46195</v>
      </c>
      <c r="T1127" s="7"/>
      <c r="U1127" s="6">
        <f>IF(Table1[[#This Row],[Ngày tính CN]]="","",S1127+T1127)</f>
        <v>46195</v>
      </c>
      <c r="V1127" s="32">
        <f ca="1">IF(Table1[[#This Row],[Hạn thanh toán]]="","",IF((U1127-NOW())&lt;0,0,(U1127-NOW())))</f>
        <v>0</v>
      </c>
      <c r="W1127" s="32"/>
      <c r="X1127" s="32">
        <f ca="1">IF(OR(U1127="",R1127=0),"",IF((U1127-NOW())&lt;0,-(U1127-NOW()),0))</f>
        <v>32.964616203702462</v>
      </c>
      <c r="Y1127" s="2" t="str">
        <f ca="1">IF(R1127=0,"Đã thanh toán",IF(X1127="","",IF(X1127&lt;=0,"Chưa đến hạn thanh toán",IF(X1127&lt;=30,"Nợ quá hạn 30 ngày",IF(X1127&lt;=60,"Nợ quá hạn từ 30 ngày đến 60 ngày",IF(X1127&lt;=90,"Nợ quá hạn từ 60 ngày đến 90 ngày",IF(X1127&lt;=120,"Nợ quá hạn từ 90 ngày đến 120 ngày","Nợ quá hạn hơn 120 ngày có khả năng mất thanh toán")))))))</f>
        <v>Nợ quá hạn từ 30 ngày đến 60 ngày</v>
      </c>
      <c r="Z1127" s="42">
        <f>IF(S1127="","",S1127)</f>
        <v>46195</v>
      </c>
      <c r="AA1127" s="42" t="str">
        <f>IF(M1127="","",M1127)</f>
        <v/>
      </c>
      <c r="AD1127" s="2" t="str">
        <f>VLOOKUP($A1127,MA_KH!$A:$Q,MA_KH!O$1,0)</f>
        <v>MEGA</v>
      </c>
      <c r="AE1127" s="2" t="str">
        <f>VLOOKUP($A1127,MA_KH!$A:$Q,MA_KH!P$1,0)</f>
        <v>CÔNG TY TNHH MM MEGA MARKET (VIỆT NAM)</v>
      </c>
    </row>
    <row r="1128" spans="1:31" ht="25.5" customHeight="1">
      <c r="A1128" s="54" t="s">
        <v>16295</v>
      </c>
      <c r="B1128" s="54" t="s">
        <v>198</v>
      </c>
      <c r="C1128" s="55">
        <v>46191</v>
      </c>
      <c r="D1128" s="54" t="s">
        <v>21381</v>
      </c>
      <c r="E1128" s="21">
        <v>46195</v>
      </c>
      <c r="F1128" s="54" t="s">
        <v>21382</v>
      </c>
      <c r="G1128" s="54" t="s">
        <v>21383</v>
      </c>
      <c r="H1128" s="67">
        <v>6610090</v>
      </c>
      <c r="I1128" s="57">
        <v>0</v>
      </c>
      <c r="J1128" s="67">
        <v>528807</v>
      </c>
      <c r="K1128" s="68">
        <v>7138897</v>
      </c>
      <c r="L1128" s="71" t="s">
        <v>17236</v>
      </c>
      <c r="N1128" s="72"/>
      <c r="O1128" s="32">
        <f>IF(Table1[[#This Row],[Phân loại]]="Tồn đầu kỳ",Table1[[#This Row],[Tổng giá trị]],0)</f>
        <v>0</v>
      </c>
      <c r="P1128" s="7">
        <f>IF(Table1[[#This Row],[Số còn phải thu ĐK]]&lt;&gt;0,0,IF(Table1[[#This Row],[Phân loại]]="Bán hàng",Table1[[#This Row],[Tổng giá trị]],-Table1[[#This Row],[Tổng giá trị]]))</f>
        <v>7138897</v>
      </c>
      <c r="Q1128" s="32">
        <f>IF(M1128&lt;&gt;"",IF(O1128&lt;&gt;0,O1128,P1128),0)</f>
        <v>0</v>
      </c>
      <c r="R1128" s="7">
        <f>Table1[[#This Row],[Số còn phải thu ĐK]]+Table1[[#This Row],[Giá Trị HD sau CK]]-Table1[[#This Row],[Số tiền đã thu]]</f>
        <v>7138897</v>
      </c>
      <c r="S1128" s="6">
        <f>IF(Table1[[#This Row],[Ngày hóa đơn]]&lt;&gt;"",Table1[[#This Row],[Ngày hóa đơn]],IF(Table1[[#This Row],[Ngày hạch toán]]&lt;&gt;"",Table1[[#This Row],[Ngày hạch toán]],""))</f>
        <v>46195</v>
      </c>
      <c r="T1128" s="7"/>
      <c r="U1128" s="6">
        <f>IF(Table1[[#This Row],[Ngày tính CN]]="","",S1128+T1128)</f>
        <v>46195</v>
      </c>
      <c r="V1128" s="32">
        <f ca="1">IF(Table1[[#This Row],[Hạn thanh toán]]="","",IF((U1128-NOW())&lt;0,0,(U1128-NOW())))</f>
        <v>0</v>
      </c>
      <c r="W1128" s="32"/>
      <c r="X1128" s="32">
        <f ca="1">IF(OR(U1128="",R1128=0),"",IF((U1128-NOW())&lt;0,-(U1128-NOW()),0))</f>
        <v>32.964616203702462</v>
      </c>
      <c r="Y1128" s="2" t="str">
        <f ca="1">IF(R1128=0,"Đã thanh toán",IF(X1128="","",IF(X1128&lt;=0,"Chưa đến hạn thanh toán",IF(X1128&lt;=30,"Nợ quá hạn 30 ngày",IF(X1128&lt;=60,"Nợ quá hạn từ 30 ngày đến 60 ngày",IF(X1128&lt;=90,"Nợ quá hạn từ 60 ngày đến 90 ngày",IF(X1128&lt;=120,"Nợ quá hạn từ 90 ngày đến 120 ngày","Nợ quá hạn hơn 120 ngày có khả năng mất thanh toán")))))))</f>
        <v>Nợ quá hạn từ 30 ngày đến 60 ngày</v>
      </c>
      <c r="Z1128" s="42">
        <f>IF(S1128="","",S1128)</f>
        <v>46195</v>
      </c>
      <c r="AA1128" s="42" t="str">
        <f>IF(M1128="","",M1128)</f>
        <v/>
      </c>
      <c r="AD1128" s="2" t="str">
        <f>VLOOKUP($A1128,MA_KH!$A:$Q,MA_KH!O$1,0)</f>
        <v>MEGA</v>
      </c>
      <c r="AE1128" s="2" t="str">
        <f>VLOOKUP($A1128,MA_KH!$A:$Q,MA_KH!P$1,0)</f>
        <v>CÔNG TY TNHH MM MEGA MARKET (VIỆT NAM)</v>
      </c>
    </row>
    <row r="1129" spans="1:31" ht="25.5" customHeight="1">
      <c r="A1129" s="54" t="s">
        <v>16304</v>
      </c>
      <c r="B1129" s="54" t="s">
        <v>7254</v>
      </c>
      <c r="C1129" s="55">
        <v>46191</v>
      </c>
      <c r="D1129" s="54" t="s">
        <v>21384</v>
      </c>
      <c r="E1129" s="21">
        <v>46197</v>
      </c>
      <c r="F1129" s="54" t="s">
        <v>21385</v>
      </c>
      <c r="G1129" s="54" t="s">
        <v>21386</v>
      </c>
      <c r="H1129" s="67">
        <v>460000</v>
      </c>
      <c r="I1129" s="57">
        <v>0</v>
      </c>
      <c r="J1129" s="67">
        <v>36800</v>
      </c>
      <c r="K1129" s="68">
        <v>496800</v>
      </c>
      <c r="L1129" s="71" t="s">
        <v>17236</v>
      </c>
      <c r="N1129" s="72"/>
      <c r="O1129" s="32">
        <f>IF(Table1[[#This Row],[Phân loại]]="Tồn đầu kỳ",Table1[[#This Row],[Tổng giá trị]],0)</f>
        <v>0</v>
      </c>
      <c r="P1129" s="7">
        <f>IF(Table1[[#This Row],[Số còn phải thu ĐK]]&lt;&gt;0,0,IF(Table1[[#This Row],[Phân loại]]="Bán hàng",Table1[[#This Row],[Tổng giá trị]],-Table1[[#This Row],[Tổng giá trị]]))</f>
        <v>496800</v>
      </c>
      <c r="Q1129" s="32">
        <f>IF(M1129&lt;&gt;"",IF(O1129&lt;&gt;0,O1129,P1129),0)</f>
        <v>0</v>
      </c>
      <c r="R1129" s="7">
        <f>Table1[[#This Row],[Số còn phải thu ĐK]]+Table1[[#This Row],[Giá Trị HD sau CK]]-Table1[[#This Row],[Số tiền đã thu]]</f>
        <v>496800</v>
      </c>
      <c r="S1129" s="6">
        <f>IF(Table1[[#This Row],[Ngày hóa đơn]]&lt;&gt;"",Table1[[#This Row],[Ngày hóa đơn]],IF(Table1[[#This Row],[Ngày hạch toán]]&lt;&gt;"",Table1[[#This Row],[Ngày hạch toán]],""))</f>
        <v>46197</v>
      </c>
      <c r="T1129" s="7"/>
      <c r="U1129" s="6">
        <f>IF(Table1[[#This Row],[Ngày tính CN]]="","",S1129+T1129)</f>
        <v>46197</v>
      </c>
      <c r="V1129" s="32">
        <f ca="1">IF(Table1[[#This Row],[Hạn thanh toán]]="","",IF((U1129-NOW())&lt;0,0,(U1129-NOW())))</f>
        <v>0</v>
      </c>
      <c r="W1129" s="32"/>
      <c r="X1129" s="32">
        <f ca="1">IF(OR(U1129="",R1129=0),"",IF((U1129-NOW())&lt;0,-(U1129-NOW()),0))</f>
        <v>30.964616203702462</v>
      </c>
      <c r="Y1129" s="2" t="str">
        <f ca="1">IF(R1129=0,"Đã thanh toán",IF(X1129="","",IF(X1129&lt;=0,"Chưa đến hạn thanh toán",IF(X1129&lt;=30,"Nợ quá hạn 30 ngày",IF(X1129&lt;=60,"Nợ quá hạn từ 30 ngày đến 60 ngày",IF(X1129&lt;=90,"Nợ quá hạn từ 60 ngày đến 90 ngày",IF(X1129&lt;=120,"Nợ quá hạn từ 90 ngày đến 120 ngày","Nợ quá hạn hơn 120 ngày có khả năng mất thanh toán")))))))</f>
        <v>Nợ quá hạn từ 30 ngày đến 60 ngày</v>
      </c>
      <c r="Z1129" s="42">
        <f>IF(S1129="","",S1129)</f>
        <v>46197</v>
      </c>
      <c r="AA1129" s="42" t="str">
        <f>IF(M1129="","",M1129)</f>
        <v/>
      </c>
      <c r="AD1129" s="2" t="str">
        <f>VLOOKUP($A1129,MA_KH!$A:$Q,MA_KH!O$1,0)</f>
        <v>MEGA</v>
      </c>
      <c r="AE1129" s="2" t="str">
        <f>VLOOKUP($A1129,MA_KH!$A:$Q,MA_KH!P$1,0)</f>
        <v>CÔNG TY TNHH MM MEGA MARKET (VIỆT NAM)</v>
      </c>
    </row>
    <row r="1130" spans="1:31" ht="25.5" customHeight="1">
      <c r="A1130" s="58" t="s">
        <v>16307</v>
      </c>
      <c r="B1130" s="58" t="s">
        <v>202</v>
      </c>
      <c r="C1130" s="59">
        <v>46191</v>
      </c>
      <c r="D1130" s="58" t="s">
        <v>21387</v>
      </c>
      <c r="E1130" s="21">
        <v>46195</v>
      </c>
      <c r="F1130" s="58" t="s">
        <v>21388</v>
      </c>
      <c r="G1130" s="58" t="s">
        <v>21389</v>
      </c>
      <c r="H1130" s="69">
        <v>2221300</v>
      </c>
      <c r="I1130" s="61">
        <v>0</v>
      </c>
      <c r="J1130" s="69">
        <v>177704</v>
      </c>
      <c r="K1130" s="70">
        <v>2399004</v>
      </c>
      <c r="L1130" s="71" t="s">
        <v>17236</v>
      </c>
      <c r="N1130" s="72"/>
      <c r="O1130" s="32">
        <f>IF(Table1[[#This Row],[Phân loại]]="Tồn đầu kỳ",Table1[[#This Row],[Tổng giá trị]],0)</f>
        <v>0</v>
      </c>
      <c r="P1130" s="7">
        <f>IF(Table1[[#This Row],[Số còn phải thu ĐK]]&lt;&gt;0,0,IF(Table1[[#This Row],[Phân loại]]="Bán hàng",Table1[[#This Row],[Tổng giá trị]],-Table1[[#This Row],[Tổng giá trị]]))</f>
        <v>2399004</v>
      </c>
      <c r="Q1130" s="32">
        <f>IF(M1130&lt;&gt;"",IF(O1130&lt;&gt;0,O1130,P1130),0)</f>
        <v>0</v>
      </c>
      <c r="R1130" s="7">
        <f>Table1[[#This Row],[Số còn phải thu ĐK]]+Table1[[#This Row],[Giá Trị HD sau CK]]-Table1[[#This Row],[Số tiền đã thu]]</f>
        <v>2399004</v>
      </c>
      <c r="S1130" s="6">
        <f>IF(Table1[[#This Row],[Ngày hóa đơn]]&lt;&gt;"",Table1[[#This Row],[Ngày hóa đơn]],IF(Table1[[#This Row],[Ngày hạch toán]]&lt;&gt;"",Table1[[#This Row],[Ngày hạch toán]],""))</f>
        <v>46195</v>
      </c>
      <c r="T1130" s="7"/>
      <c r="U1130" s="6">
        <f>IF(Table1[[#This Row],[Ngày tính CN]]="","",S1130+T1130)</f>
        <v>46195</v>
      </c>
      <c r="V1130" s="32">
        <f ca="1">IF(Table1[[#This Row],[Hạn thanh toán]]="","",IF((U1130-NOW())&lt;0,0,(U1130-NOW())))</f>
        <v>0</v>
      </c>
      <c r="W1130" s="32"/>
      <c r="X1130" s="32">
        <f ca="1">IF(OR(U1130="",R1130=0),"",IF((U1130-NOW())&lt;0,-(U1130-NOW()),0))</f>
        <v>32.964616203702462</v>
      </c>
      <c r="Y1130" s="2" t="str">
        <f ca="1">IF(R1130=0,"Đã thanh toán",IF(X1130="","",IF(X1130&lt;=0,"Chưa đến hạn thanh toán",IF(X1130&lt;=30,"Nợ quá hạn 30 ngày",IF(X1130&lt;=60,"Nợ quá hạn từ 30 ngày đến 60 ngày",IF(X1130&lt;=90,"Nợ quá hạn từ 60 ngày đến 90 ngày",IF(X1130&lt;=120,"Nợ quá hạn từ 90 ngày đến 120 ngày","Nợ quá hạn hơn 120 ngày có khả năng mất thanh toán")))))))</f>
        <v>Nợ quá hạn từ 30 ngày đến 60 ngày</v>
      </c>
      <c r="Z1130" s="42">
        <f>IF(S1130="","",S1130)</f>
        <v>46195</v>
      </c>
      <c r="AA1130" s="42" t="str">
        <f>IF(M1130="","",M1130)</f>
        <v/>
      </c>
      <c r="AD1130" s="2" t="str">
        <f>VLOOKUP($A1130,MA_KH!$A:$Q,MA_KH!O$1,0)</f>
        <v>MEGA</v>
      </c>
      <c r="AE1130" s="2" t="str">
        <f>VLOOKUP($A1130,MA_KH!$A:$Q,MA_KH!P$1,0)</f>
        <v>CÔNG TY TNHH MM MEGA MARKET (VIỆT NAM)</v>
      </c>
    </row>
    <row r="1131" spans="1:31" ht="25.5" customHeight="1">
      <c r="A1131" s="54" t="s">
        <v>16307</v>
      </c>
      <c r="B1131" s="54" t="s">
        <v>202</v>
      </c>
      <c r="C1131" s="55">
        <v>46191</v>
      </c>
      <c r="D1131" s="54" t="s">
        <v>21390</v>
      </c>
      <c r="E1131" s="21">
        <v>46195</v>
      </c>
      <c r="F1131" s="54" t="s">
        <v>21391</v>
      </c>
      <c r="G1131" s="54" t="s">
        <v>21392</v>
      </c>
      <c r="H1131" s="67">
        <v>3230960</v>
      </c>
      <c r="I1131" s="57">
        <v>0</v>
      </c>
      <c r="J1131" s="67">
        <v>258477</v>
      </c>
      <c r="K1131" s="68">
        <v>3489437</v>
      </c>
      <c r="L1131" s="71" t="s">
        <v>17236</v>
      </c>
      <c r="N1131" s="72"/>
      <c r="O1131" s="32">
        <f>IF(Table1[[#This Row],[Phân loại]]="Tồn đầu kỳ",Table1[[#This Row],[Tổng giá trị]],0)</f>
        <v>0</v>
      </c>
      <c r="P1131" s="7">
        <f>IF(Table1[[#This Row],[Số còn phải thu ĐK]]&lt;&gt;0,0,IF(Table1[[#This Row],[Phân loại]]="Bán hàng",Table1[[#This Row],[Tổng giá trị]],-Table1[[#This Row],[Tổng giá trị]]))</f>
        <v>3489437</v>
      </c>
      <c r="Q1131" s="32">
        <f>IF(M1131&lt;&gt;"",IF(O1131&lt;&gt;0,O1131,P1131),0)</f>
        <v>0</v>
      </c>
      <c r="R1131" s="7">
        <f>Table1[[#This Row],[Số còn phải thu ĐK]]+Table1[[#This Row],[Giá Trị HD sau CK]]-Table1[[#This Row],[Số tiền đã thu]]</f>
        <v>3489437</v>
      </c>
      <c r="S1131" s="6">
        <f>IF(Table1[[#This Row],[Ngày hóa đơn]]&lt;&gt;"",Table1[[#This Row],[Ngày hóa đơn]],IF(Table1[[#This Row],[Ngày hạch toán]]&lt;&gt;"",Table1[[#This Row],[Ngày hạch toán]],""))</f>
        <v>46195</v>
      </c>
      <c r="T1131" s="7"/>
      <c r="U1131" s="6">
        <f>IF(Table1[[#This Row],[Ngày tính CN]]="","",S1131+T1131)</f>
        <v>46195</v>
      </c>
      <c r="V1131" s="32">
        <f ca="1">IF(Table1[[#This Row],[Hạn thanh toán]]="","",IF((U1131-NOW())&lt;0,0,(U1131-NOW())))</f>
        <v>0</v>
      </c>
      <c r="W1131" s="32"/>
      <c r="X1131" s="32">
        <f ca="1">IF(OR(U1131="",R1131=0),"",IF((U1131-NOW())&lt;0,-(U1131-NOW()),0))</f>
        <v>32.964616203702462</v>
      </c>
      <c r="Y1131" s="2" t="str">
        <f ca="1">IF(R1131=0,"Đã thanh toán",IF(X1131="","",IF(X1131&lt;=0,"Chưa đến hạn thanh toán",IF(X1131&lt;=30,"Nợ quá hạn 30 ngày",IF(X1131&lt;=60,"Nợ quá hạn từ 30 ngày đến 60 ngày",IF(X1131&lt;=90,"Nợ quá hạn từ 60 ngày đến 90 ngày",IF(X1131&lt;=120,"Nợ quá hạn từ 90 ngày đến 120 ngày","Nợ quá hạn hơn 120 ngày có khả năng mất thanh toán")))))))</f>
        <v>Nợ quá hạn từ 30 ngày đến 60 ngày</v>
      </c>
      <c r="Z1131" s="42">
        <f>IF(S1131="","",S1131)</f>
        <v>46195</v>
      </c>
      <c r="AA1131" s="42" t="str">
        <f>IF(M1131="","",M1131)</f>
        <v/>
      </c>
      <c r="AD1131" s="2" t="str">
        <f>VLOOKUP($A1131,MA_KH!$A:$Q,MA_KH!O$1,0)</f>
        <v>MEGA</v>
      </c>
      <c r="AE1131" s="2" t="str">
        <f>VLOOKUP($A1131,MA_KH!$A:$Q,MA_KH!P$1,0)</f>
        <v>CÔNG TY TNHH MM MEGA MARKET (VIỆT NAM)</v>
      </c>
    </row>
    <row r="1132" spans="1:31" ht="25.5" customHeight="1">
      <c r="A1132" s="54" t="s">
        <v>16309</v>
      </c>
      <c r="B1132" s="54" t="s">
        <v>255</v>
      </c>
      <c r="C1132" s="55">
        <v>46191</v>
      </c>
      <c r="D1132" s="54" t="s">
        <v>21393</v>
      </c>
      <c r="E1132" s="21">
        <v>46195</v>
      </c>
      <c r="F1132" s="54" t="s">
        <v>21394</v>
      </c>
      <c r="G1132" s="54" t="s">
        <v>21395</v>
      </c>
      <c r="H1132" s="67">
        <v>1615480</v>
      </c>
      <c r="I1132" s="57">
        <v>0</v>
      </c>
      <c r="J1132" s="67">
        <v>129238</v>
      </c>
      <c r="K1132" s="68">
        <v>1744718</v>
      </c>
      <c r="L1132" s="71" t="s">
        <v>17236</v>
      </c>
      <c r="N1132" s="72"/>
      <c r="O1132" s="32">
        <f>IF(Table1[[#This Row],[Phân loại]]="Tồn đầu kỳ",Table1[[#This Row],[Tổng giá trị]],0)</f>
        <v>0</v>
      </c>
      <c r="P1132" s="7">
        <f>IF(Table1[[#This Row],[Số còn phải thu ĐK]]&lt;&gt;0,0,IF(Table1[[#This Row],[Phân loại]]="Bán hàng",Table1[[#This Row],[Tổng giá trị]],-Table1[[#This Row],[Tổng giá trị]]))</f>
        <v>1744718</v>
      </c>
      <c r="Q1132" s="32">
        <f>IF(M1132&lt;&gt;"",IF(O1132&lt;&gt;0,O1132,P1132),0)</f>
        <v>0</v>
      </c>
      <c r="R1132" s="7">
        <f>Table1[[#This Row],[Số còn phải thu ĐK]]+Table1[[#This Row],[Giá Trị HD sau CK]]-Table1[[#This Row],[Số tiền đã thu]]</f>
        <v>1744718</v>
      </c>
      <c r="S1132" s="6">
        <f>IF(Table1[[#This Row],[Ngày hóa đơn]]&lt;&gt;"",Table1[[#This Row],[Ngày hóa đơn]],IF(Table1[[#This Row],[Ngày hạch toán]]&lt;&gt;"",Table1[[#This Row],[Ngày hạch toán]],""))</f>
        <v>46195</v>
      </c>
      <c r="T1132" s="7"/>
      <c r="U1132" s="6">
        <f>IF(Table1[[#This Row],[Ngày tính CN]]="","",S1132+T1132)</f>
        <v>46195</v>
      </c>
      <c r="V1132" s="32">
        <f ca="1">IF(Table1[[#This Row],[Hạn thanh toán]]="","",IF((U1132-NOW())&lt;0,0,(U1132-NOW())))</f>
        <v>0</v>
      </c>
      <c r="W1132" s="32"/>
      <c r="X1132" s="32">
        <f ca="1">IF(OR(U1132="",R1132=0),"",IF((U1132-NOW())&lt;0,-(U1132-NOW()),0))</f>
        <v>32.964616203702462</v>
      </c>
      <c r="Y1132" s="2" t="str">
        <f ca="1">IF(R1132=0,"Đã thanh toán",IF(X1132="","",IF(X1132&lt;=0,"Chưa đến hạn thanh toán",IF(X1132&lt;=30,"Nợ quá hạn 30 ngày",IF(X1132&lt;=60,"Nợ quá hạn từ 30 ngày đến 60 ngày",IF(X1132&lt;=90,"Nợ quá hạn từ 60 ngày đến 90 ngày",IF(X1132&lt;=120,"Nợ quá hạn từ 90 ngày đến 120 ngày","Nợ quá hạn hơn 120 ngày có khả năng mất thanh toán")))))))</f>
        <v>Nợ quá hạn từ 30 ngày đến 60 ngày</v>
      </c>
      <c r="Z1132" s="42">
        <f>IF(S1132="","",S1132)</f>
        <v>46195</v>
      </c>
      <c r="AA1132" s="42" t="str">
        <f>IF(M1132="","",M1132)</f>
        <v/>
      </c>
      <c r="AD1132" s="2" t="str">
        <f>VLOOKUP($A1132,MA_KH!$A:$Q,MA_KH!O$1,0)</f>
        <v>MEGA</v>
      </c>
      <c r="AE1132" s="2" t="str">
        <f>VLOOKUP($A1132,MA_KH!$A:$Q,MA_KH!P$1,0)</f>
        <v>CÔNG TY TNHH MM MEGA MARKET (VIỆT NAM)</v>
      </c>
    </row>
    <row r="1133" spans="1:31" ht="25.5" customHeight="1">
      <c r="A1133" s="54" t="s">
        <v>16310</v>
      </c>
      <c r="B1133" s="54" t="s">
        <v>196</v>
      </c>
      <c r="C1133" s="55">
        <v>46191</v>
      </c>
      <c r="D1133" s="54" t="s">
        <v>21396</v>
      </c>
      <c r="E1133" s="21">
        <v>46195</v>
      </c>
      <c r="F1133" s="54" t="s">
        <v>21397</v>
      </c>
      <c r="G1133" s="54" t="s">
        <v>21398</v>
      </c>
      <c r="H1133" s="67">
        <v>3247480</v>
      </c>
      <c r="I1133" s="57">
        <v>0</v>
      </c>
      <c r="J1133" s="67">
        <v>259798</v>
      </c>
      <c r="K1133" s="68">
        <v>3507278</v>
      </c>
      <c r="L1133" s="71" t="s">
        <v>17236</v>
      </c>
      <c r="N1133" s="72"/>
      <c r="O1133" s="32">
        <f>IF(Table1[[#This Row],[Phân loại]]="Tồn đầu kỳ",Table1[[#This Row],[Tổng giá trị]],0)</f>
        <v>0</v>
      </c>
      <c r="P1133" s="7">
        <f>IF(Table1[[#This Row],[Số còn phải thu ĐK]]&lt;&gt;0,0,IF(Table1[[#This Row],[Phân loại]]="Bán hàng",Table1[[#This Row],[Tổng giá trị]],-Table1[[#This Row],[Tổng giá trị]]))</f>
        <v>3507278</v>
      </c>
      <c r="Q1133" s="32">
        <f>IF(M1133&lt;&gt;"",IF(O1133&lt;&gt;0,O1133,P1133),0)</f>
        <v>0</v>
      </c>
      <c r="R1133" s="7">
        <f>Table1[[#This Row],[Số còn phải thu ĐK]]+Table1[[#This Row],[Giá Trị HD sau CK]]-Table1[[#This Row],[Số tiền đã thu]]</f>
        <v>3507278</v>
      </c>
      <c r="S1133" s="6">
        <f>IF(Table1[[#This Row],[Ngày hóa đơn]]&lt;&gt;"",Table1[[#This Row],[Ngày hóa đơn]],IF(Table1[[#This Row],[Ngày hạch toán]]&lt;&gt;"",Table1[[#This Row],[Ngày hạch toán]],""))</f>
        <v>46195</v>
      </c>
      <c r="T1133" s="7"/>
      <c r="U1133" s="6">
        <f>IF(Table1[[#This Row],[Ngày tính CN]]="","",S1133+T1133)</f>
        <v>46195</v>
      </c>
      <c r="V1133" s="32">
        <f ca="1">IF(Table1[[#This Row],[Hạn thanh toán]]="","",IF((U1133-NOW())&lt;0,0,(U1133-NOW())))</f>
        <v>0</v>
      </c>
      <c r="W1133" s="32"/>
      <c r="X1133" s="32">
        <f ca="1">IF(OR(U1133="",R1133=0),"",IF((U1133-NOW())&lt;0,-(U1133-NOW()),0))</f>
        <v>32.964616203702462</v>
      </c>
      <c r="Y1133" s="2" t="str">
        <f ca="1">IF(R1133=0,"Đã thanh toán",IF(X1133="","",IF(X1133&lt;=0,"Chưa đến hạn thanh toán",IF(X1133&lt;=30,"Nợ quá hạn 30 ngày",IF(X1133&lt;=60,"Nợ quá hạn từ 30 ngày đến 60 ngày",IF(X1133&lt;=90,"Nợ quá hạn từ 60 ngày đến 90 ngày",IF(X1133&lt;=120,"Nợ quá hạn từ 90 ngày đến 120 ngày","Nợ quá hạn hơn 120 ngày có khả năng mất thanh toán")))))))</f>
        <v>Nợ quá hạn từ 30 ngày đến 60 ngày</v>
      </c>
      <c r="Z1133" s="42">
        <f>IF(S1133="","",S1133)</f>
        <v>46195</v>
      </c>
      <c r="AA1133" s="42" t="str">
        <f>IF(M1133="","",M1133)</f>
        <v/>
      </c>
      <c r="AD1133" s="2" t="str">
        <f>VLOOKUP($A1133,MA_KH!$A:$Q,MA_KH!O$1,0)</f>
        <v>MEGA</v>
      </c>
      <c r="AE1133" s="2" t="str">
        <f>VLOOKUP($A1133,MA_KH!$A:$Q,MA_KH!P$1,0)</f>
        <v>CÔNG TY TNHH MM MEGA MARKET (VIỆT NAM)</v>
      </c>
    </row>
    <row r="1134" spans="1:31" ht="25.5" customHeight="1">
      <c r="A1134" s="54" t="s">
        <v>16298</v>
      </c>
      <c r="B1134" s="54" t="s">
        <v>7235</v>
      </c>
      <c r="C1134" s="55">
        <v>46192</v>
      </c>
      <c r="D1134" s="54" t="s">
        <v>21399</v>
      </c>
      <c r="E1134" s="21">
        <v>46195</v>
      </c>
      <c r="F1134" s="54" t="s">
        <v>21400</v>
      </c>
      <c r="G1134" s="54" t="s">
        <v>21401</v>
      </c>
      <c r="H1134" s="67">
        <v>6494960</v>
      </c>
      <c r="I1134" s="57">
        <v>0</v>
      </c>
      <c r="J1134" s="67">
        <v>519597</v>
      </c>
      <c r="K1134" s="68">
        <v>7014557</v>
      </c>
      <c r="L1134" s="71" t="s">
        <v>17236</v>
      </c>
      <c r="N1134" s="72"/>
      <c r="O1134" s="32">
        <f>IF(Table1[[#This Row],[Phân loại]]="Tồn đầu kỳ",Table1[[#This Row],[Tổng giá trị]],0)</f>
        <v>0</v>
      </c>
      <c r="P1134" s="7">
        <f>IF(Table1[[#This Row],[Số còn phải thu ĐK]]&lt;&gt;0,0,IF(Table1[[#This Row],[Phân loại]]="Bán hàng",Table1[[#This Row],[Tổng giá trị]],-Table1[[#This Row],[Tổng giá trị]]))</f>
        <v>7014557</v>
      </c>
      <c r="Q1134" s="32">
        <f>IF(M1134&lt;&gt;"",IF(O1134&lt;&gt;0,O1134,P1134),0)</f>
        <v>0</v>
      </c>
      <c r="R1134" s="7">
        <f>Table1[[#This Row],[Số còn phải thu ĐK]]+Table1[[#This Row],[Giá Trị HD sau CK]]-Table1[[#This Row],[Số tiền đã thu]]</f>
        <v>7014557</v>
      </c>
      <c r="S1134" s="6">
        <f>IF(Table1[[#This Row],[Ngày hóa đơn]]&lt;&gt;"",Table1[[#This Row],[Ngày hóa đơn]],IF(Table1[[#This Row],[Ngày hạch toán]]&lt;&gt;"",Table1[[#This Row],[Ngày hạch toán]],""))</f>
        <v>46195</v>
      </c>
      <c r="T1134" s="7"/>
      <c r="U1134" s="6">
        <f>IF(Table1[[#This Row],[Ngày tính CN]]="","",S1134+T1134)</f>
        <v>46195</v>
      </c>
      <c r="V1134" s="32">
        <f ca="1">IF(Table1[[#This Row],[Hạn thanh toán]]="","",IF((U1134-NOW())&lt;0,0,(U1134-NOW())))</f>
        <v>0</v>
      </c>
      <c r="W1134" s="32"/>
      <c r="X1134" s="32">
        <f ca="1">IF(OR(U1134="",R1134=0),"",IF((U1134-NOW())&lt;0,-(U1134-NOW()),0))</f>
        <v>32.964616203702462</v>
      </c>
      <c r="Y1134" s="2" t="str">
        <f ca="1">IF(R1134=0,"Đã thanh toán",IF(X1134="","",IF(X1134&lt;=0,"Chưa đến hạn thanh toán",IF(X1134&lt;=30,"Nợ quá hạn 30 ngày",IF(X1134&lt;=60,"Nợ quá hạn từ 30 ngày đến 60 ngày",IF(X1134&lt;=90,"Nợ quá hạn từ 60 ngày đến 90 ngày",IF(X1134&lt;=120,"Nợ quá hạn từ 90 ngày đến 120 ngày","Nợ quá hạn hơn 120 ngày có khả năng mất thanh toán")))))))</f>
        <v>Nợ quá hạn từ 30 ngày đến 60 ngày</v>
      </c>
      <c r="Z1134" s="42">
        <f>IF(S1134="","",S1134)</f>
        <v>46195</v>
      </c>
      <c r="AA1134" s="42" t="str">
        <f>IF(M1134="","",M1134)</f>
        <v/>
      </c>
      <c r="AD1134" s="2" t="str">
        <f>VLOOKUP($A1134,MA_KH!$A:$Q,MA_KH!O$1,0)</f>
        <v>MEGA</v>
      </c>
      <c r="AE1134" s="2" t="str">
        <f>VLOOKUP($A1134,MA_KH!$A:$Q,MA_KH!P$1,0)</f>
        <v>CÔNG TY TNHH MM MEGA MARKET (VIỆT NAM)</v>
      </c>
    </row>
    <row r="1135" spans="1:31" ht="25.5" customHeight="1">
      <c r="A1135" s="54" t="s">
        <v>16298</v>
      </c>
      <c r="B1135" s="54" t="s">
        <v>7235</v>
      </c>
      <c r="C1135" s="55">
        <v>46192</v>
      </c>
      <c r="D1135" s="54" t="s">
        <v>21402</v>
      </c>
      <c r="E1135" s="21">
        <v>46195</v>
      </c>
      <c r="F1135" s="54" t="s">
        <v>21403</v>
      </c>
      <c r="G1135" s="54" t="s">
        <v>21404</v>
      </c>
      <c r="H1135" s="67">
        <v>9479226</v>
      </c>
      <c r="I1135" s="57">
        <v>0</v>
      </c>
      <c r="J1135" s="67">
        <v>758338</v>
      </c>
      <c r="K1135" s="68">
        <v>10237564</v>
      </c>
      <c r="L1135" s="71" t="s">
        <v>17236</v>
      </c>
      <c r="N1135" s="72"/>
      <c r="O1135" s="32">
        <f>IF(Table1[[#This Row],[Phân loại]]="Tồn đầu kỳ",Table1[[#This Row],[Tổng giá trị]],0)</f>
        <v>0</v>
      </c>
      <c r="P1135" s="7">
        <f>IF(Table1[[#This Row],[Số còn phải thu ĐK]]&lt;&gt;0,0,IF(Table1[[#This Row],[Phân loại]]="Bán hàng",Table1[[#This Row],[Tổng giá trị]],-Table1[[#This Row],[Tổng giá trị]]))</f>
        <v>10237564</v>
      </c>
      <c r="Q1135" s="32">
        <f>IF(M1135&lt;&gt;"",IF(O1135&lt;&gt;0,O1135,P1135),0)</f>
        <v>0</v>
      </c>
      <c r="R1135" s="7">
        <f>Table1[[#This Row],[Số còn phải thu ĐK]]+Table1[[#This Row],[Giá Trị HD sau CK]]-Table1[[#This Row],[Số tiền đã thu]]</f>
        <v>10237564</v>
      </c>
      <c r="S1135" s="6">
        <f>IF(Table1[[#This Row],[Ngày hóa đơn]]&lt;&gt;"",Table1[[#This Row],[Ngày hóa đơn]],IF(Table1[[#This Row],[Ngày hạch toán]]&lt;&gt;"",Table1[[#This Row],[Ngày hạch toán]],""))</f>
        <v>46195</v>
      </c>
      <c r="T1135" s="7"/>
      <c r="U1135" s="6">
        <f>IF(Table1[[#This Row],[Ngày tính CN]]="","",S1135+T1135)</f>
        <v>46195</v>
      </c>
      <c r="V1135" s="32">
        <f ca="1">IF(Table1[[#This Row],[Hạn thanh toán]]="","",IF((U1135-NOW())&lt;0,0,(U1135-NOW())))</f>
        <v>0</v>
      </c>
      <c r="W1135" s="32"/>
      <c r="X1135" s="32">
        <f ca="1">IF(OR(U1135="",R1135=0),"",IF((U1135-NOW())&lt;0,-(U1135-NOW()),0))</f>
        <v>32.964616203702462</v>
      </c>
      <c r="Y1135" s="2" t="str">
        <f ca="1">IF(R1135=0,"Đã thanh toán",IF(X1135="","",IF(X1135&lt;=0,"Chưa đến hạn thanh toán",IF(X1135&lt;=30,"Nợ quá hạn 30 ngày",IF(X1135&lt;=60,"Nợ quá hạn từ 30 ngày đến 60 ngày",IF(X1135&lt;=90,"Nợ quá hạn từ 60 ngày đến 90 ngày",IF(X1135&lt;=120,"Nợ quá hạn từ 90 ngày đến 120 ngày","Nợ quá hạn hơn 120 ngày có khả năng mất thanh toán")))))))</f>
        <v>Nợ quá hạn từ 30 ngày đến 60 ngày</v>
      </c>
      <c r="Z1135" s="42">
        <f>IF(S1135="","",S1135)</f>
        <v>46195</v>
      </c>
      <c r="AA1135" s="42" t="str">
        <f>IF(M1135="","",M1135)</f>
        <v/>
      </c>
      <c r="AD1135" s="2" t="str">
        <f>VLOOKUP($A1135,MA_KH!$A:$Q,MA_KH!O$1,0)</f>
        <v>MEGA</v>
      </c>
      <c r="AE1135" s="2" t="str">
        <f>VLOOKUP($A1135,MA_KH!$A:$Q,MA_KH!P$1,0)</f>
        <v>CÔNG TY TNHH MM MEGA MARKET (VIỆT NAM)</v>
      </c>
    </row>
    <row r="1136" spans="1:31" ht="25.5" customHeight="1">
      <c r="A1136" s="58" t="s">
        <v>16301</v>
      </c>
      <c r="B1136" s="58" t="s">
        <v>7241</v>
      </c>
      <c r="C1136" s="59">
        <v>46192</v>
      </c>
      <c r="D1136" s="58" t="s">
        <v>21405</v>
      </c>
      <c r="E1136" s="21">
        <v>46195</v>
      </c>
      <c r="F1136" s="58" t="s">
        <v>21406</v>
      </c>
      <c r="G1136" s="58" t="s">
        <v>21407</v>
      </c>
      <c r="H1136" s="69">
        <v>2167765</v>
      </c>
      <c r="I1136" s="61">
        <v>0</v>
      </c>
      <c r="J1136" s="69">
        <v>173421</v>
      </c>
      <c r="K1136" s="70">
        <v>2341186</v>
      </c>
      <c r="L1136" s="71" t="s">
        <v>17236</v>
      </c>
      <c r="N1136" s="72"/>
      <c r="O1136" s="32">
        <f>IF(Table1[[#This Row],[Phân loại]]="Tồn đầu kỳ",Table1[[#This Row],[Tổng giá trị]],0)</f>
        <v>0</v>
      </c>
      <c r="P1136" s="7">
        <f>IF(Table1[[#This Row],[Số còn phải thu ĐK]]&lt;&gt;0,0,IF(Table1[[#This Row],[Phân loại]]="Bán hàng",Table1[[#This Row],[Tổng giá trị]],-Table1[[#This Row],[Tổng giá trị]]))</f>
        <v>2341186</v>
      </c>
      <c r="Q1136" s="32">
        <f>IF(M1136&lt;&gt;"",IF(O1136&lt;&gt;0,O1136,P1136),0)</f>
        <v>0</v>
      </c>
      <c r="R1136" s="7">
        <f>Table1[[#This Row],[Số còn phải thu ĐK]]+Table1[[#This Row],[Giá Trị HD sau CK]]-Table1[[#This Row],[Số tiền đã thu]]</f>
        <v>2341186</v>
      </c>
      <c r="S1136" s="6">
        <f>IF(Table1[[#This Row],[Ngày hóa đơn]]&lt;&gt;"",Table1[[#This Row],[Ngày hóa đơn]],IF(Table1[[#This Row],[Ngày hạch toán]]&lt;&gt;"",Table1[[#This Row],[Ngày hạch toán]],""))</f>
        <v>46195</v>
      </c>
      <c r="T1136" s="7"/>
      <c r="U1136" s="6">
        <f>IF(Table1[[#This Row],[Ngày tính CN]]="","",S1136+T1136)</f>
        <v>46195</v>
      </c>
      <c r="V1136" s="32">
        <f ca="1">IF(Table1[[#This Row],[Hạn thanh toán]]="","",IF((U1136-NOW())&lt;0,0,(U1136-NOW())))</f>
        <v>0</v>
      </c>
      <c r="W1136" s="32"/>
      <c r="X1136" s="32">
        <f ca="1">IF(OR(U1136="",R1136=0),"",IF((U1136-NOW())&lt;0,-(U1136-NOW()),0))</f>
        <v>32.964616203702462</v>
      </c>
      <c r="Y1136" s="2" t="str">
        <f ca="1">IF(R1136=0,"Đã thanh toán",IF(X1136="","",IF(X1136&lt;=0,"Chưa đến hạn thanh toán",IF(X1136&lt;=30,"Nợ quá hạn 30 ngày",IF(X1136&lt;=60,"Nợ quá hạn từ 30 ngày đến 60 ngày",IF(X1136&lt;=90,"Nợ quá hạn từ 60 ngày đến 90 ngày",IF(X1136&lt;=120,"Nợ quá hạn từ 90 ngày đến 120 ngày","Nợ quá hạn hơn 120 ngày có khả năng mất thanh toán")))))))</f>
        <v>Nợ quá hạn từ 30 ngày đến 60 ngày</v>
      </c>
      <c r="Z1136" s="42">
        <f>IF(S1136="","",S1136)</f>
        <v>46195</v>
      </c>
      <c r="AA1136" s="42" t="str">
        <f>IF(M1136="","",M1136)</f>
        <v/>
      </c>
      <c r="AD1136" s="2" t="str">
        <f>VLOOKUP($A1136,MA_KH!$A:$Q,MA_KH!O$1,0)</f>
        <v>MEGA</v>
      </c>
      <c r="AE1136" s="2" t="str">
        <f>VLOOKUP($A1136,MA_KH!$A:$Q,MA_KH!P$1,0)</f>
        <v>CÔNG TY TNHH MM MEGA MARKET (VIỆT NAM)</v>
      </c>
    </row>
    <row r="1137" spans="1:31" ht="25.5" customHeight="1">
      <c r="A1137" s="54" t="s">
        <v>16302</v>
      </c>
      <c r="B1137" s="54" t="s">
        <v>7251</v>
      </c>
      <c r="C1137" s="55">
        <v>46192</v>
      </c>
      <c r="D1137" s="54" t="s">
        <v>21408</v>
      </c>
      <c r="E1137" s="21">
        <v>46198</v>
      </c>
      <c r="F1137" s="54" t="s">
        <v>21409</v>
      </c>
      <c r="G1137" s="54" t="s">
        <v>21410</v>
      </c>
      <c r="H1137" s="67">
        <v>1615480</v>
      </c>
      <c r="I1137" s="57">
        <v>0</v>
      </c>
      <c r="J1137" s="67">
        <v>129238</v>
      </c>
      <c r="K1137" s="68">
        <v>1744718</v>
      </c>
      <c r="L1137" s="71" t="s">
        <v>17236</v>
      </c>
      <c r="N1137" s="72"/>
      <c r="O1137" s="32">
        <f>IF(Table1[[#This Row],[Phân loại]]="Tồn đầu kỳ",Table1[[#This Row],[Tổng giá trị]],0)</f>
        <v>0</v>
      </c>
      <c r="P1137" s="7">
        <f>IF(Table1[[#This Row],[Số còn phải thu ĐK]]&lt;&gt;0,0,IF(Table1[[#This Row],[Phân loại]]="Bán hàng",Table1[[#This Row],[Tổng giá trị]],-Table1[[#This Row],[Tổng giá trị]]))</f>
        <v>1744718</v>
      </c>
      <c r="Q1137" s="32">
        <f>IF(M1137&lt;&gt;"",IF(O1137&lt;&gt;0,O1137,P1137),0)</f>
        <v>0</v>
      </c>
      <c r="R1137" s="7">
        <f>Table1[[#This Row],[Số còn phải thu ĐK]]+Table1[[#This Row],[Giá Trị HD sau CK]]-Table1[[#This Row],[Số tiền đã thu]]</f>
        <v>1744718</v>
      </c>
      <c r="S1137" s="6">
        <f>IF(Table1[[#This Row],[Ngày hóa đơn]]&lt;&gt;"",Table1[[#This Row],[Ngày hóa đơn]],IF(Table1[[#This Row],[Ngày hạch toán]]&lt;&gt;"",Table1[[#This Row],[Ngày hạch toán]],""))</f>
        <v>46198</v>
      </c>
      <c r="T1137" s="7"/>
      <c r="U1137" s="6">
        <f>IF(Table1[[#This Row],[Ngày tính CN]]="","",S1137+T1137)</f>
        <v>46198</v>
      </c>
      <c r="V1137" s="32">
        <f ca="1">IF(Table1[[#This Row],[Hạn thanh toán]]="","",IF((U1137-NOW())&lt;0,0,(U1137-NOW())))</f>
        <v>0</v>
      </c>
      <c r="W1137" s="32"/>
      <c r="X1137" s="32">
        <f ca="1">IF(OR(U1137="",R1137=0),"",IF((U1137-NOW())&lt;0,-(U1137-NOW()),0))</f>
        <v>29.964616203702462</v>
      </c>
      <c r="Y1137" s="2" t="str">
        <f ca="1">IF(R1137=0,"Đã thanh toán",IF(X1137="","",IF(X1137&lt;=0,"Chưa đến hạn thanh toán",IF(X1137&lt;=30,"Nợ quá hạn 30 ngày",IF(X1137&lt;=60,"Nợ quá hạn từ 30 ngày đến 60 ngày",IF(X1137&lt;=90,"Nợ quá hạn từ 60 ngày đến 90 ngày",IF(X1137&lt;=120,"Nợ quá hạn từ 90 ngày đến 120 ngày","Nợ quá hạn hơn 120 ngày có khả năng mất thanh toán")))))))</f>
        <v>Nợ quá hạn 30 ngày</v>
      </c>
      <c r="Z1137" s="42">
        <f>IF(S1137="","",S1137)</f>
        <v>46198</v>
      </c>
      <c r="AA1137" s="42" t="str">
        <f>IF(M1137="","",M1137)</f>
        <v/>
      </c>
      <c r="AD1137" s="2" t="str">
        <f>VLOOKUP($A1137,MA_KH!$A:$Q,MA_KH!O$1,0)</f>
        <v>MEGA</v>
      </c>
      <c r="AE1137" s="2" t="str">
        <f>VLOOKUP($A1137,MA_KH!$A:$Q,MA_KH!P$1,0)</f>
        <v>CÔNG TY TNHH MM MEGA MARKET (VIỆT NAM)</v>
      </c>
    </row>
    <row r="1138" spans="1:31" ht="25.5" customHeight="1">
      <c r="A1138" s="54" t="s">
        <v>16302</v>
      </c>
      <c r="B1138" s="54" t="s">
        <v>7251</v>
      </c>
      <c r="C1138" s="55">
        <v>46192</v>
      </c>
      <c r="D1138" s="54" t="s">
        <v>21411</v>
      </c>
      <c r="E1138" s="21">
        <v>46198</v>
      </c>
      <c r="F1138" s="54" t="s">
        <v>21412</v>
      </c>
      <c r="G1138" s="54" t="s">
        <v>21413</v>
      </c>
      <c r="H1138" s="67">
        <v>1026180</v>
      </c>
      <c r="I1138" s="57">
        <v>0</v>
      </c>
      <c r="J1138" s="67">
        <v>82094</v>
      </c>
      <c r="K1138" s="68">
        <v>1108274</v>
      </c>
      <c r="L1138" s="71" t="s">
        <v>17236</v>
      </c>
      <c r="N1138" s="72"/>
      <c r="O1138" s="32">
        <f>IF(Table1[[#This Row],[Phân loại]]="Tồn đầu kỳ",Table1[[#This Row],[Tổng giá trị]],0)</f>
        <v>0</v>
      </c>
      <c r="P1138" s="7">
        <f>IF(Table1[[#This Row],[Số còn phải thu ĐK]]&lt;&gt;0,0,IF(Table1[[#This Row],[Phân loại]]="Bán hàng",Table1[[#This Row],[Tổng giá trị]],-Table1[[#This Row],[Tổng giá trị]]))</f>
        <v>1108274</v>
      </c>
      <c r="Q1138" s="32">
        <f>IF(M1138&lt;&gt;"",IF(O1138&lt;&gt;0,O1138,P1138),0)</f>
        <v>0</v>
      </c>
      <c r="R1138" s="7">
        <f>Table1[[#This Row],[Số còn phải thu ĐK]]+Table1[[#This Row],[Giá Trị HD sau CK]]-Table1[[#This Row],[Số tiền đã thu]]</f>
        <v>1108274</v>
      </c>
      <c r="S1138" s="6">
        <f>IF(Table1[[#This Row],[Ngày hóa đơn]]&lt;&gt;"",Table1[[#This Row],[Ngày hóa đơn]],IF(Table1[[#This Row],[Ngày hạch toán]]&lt;&gt;"",Table1[[#This Row],[Ngày hạch toán]],""))</f>
        <v>46198</v>
      </c>
      <c r="T1138" s="7"/>
      <c r="U1138" s="6">
        <f>IF(Table1[[#This Row],[Ngày tính CN]]="","",S1138+T1138)</f>
        <v>46198</v>
      </c>
      <c r="V1138" s="32">
        <f ca="1">IF(Table1[[#This Row],[Hạn thanh toán]]="","",IF((U1138-NOW())&lt;0,0,(U1138-NOW())))</f>
        <v>0</v>
      </c>
      <c r="W1138" s="32"/>
      <c r="X1138" s="32">
        <f ca="1">IF(OR(U1138="",R1138=0),"",IF((U1138-NOW())&lt;0,-(U1138-NOW()),0))</f>
        <v>29.964616203702462</v>
      </c>
      <c r="Y1138" s="2" t="str">
        <f ca="1">IF(R1138=0,"Đã thanh toán",IF(X1138="","",IF(X1138&lt;=0,"Chưa đến hạn thanh toán",IF(X1138&lt;=30,"Nợ quá hạn 30 ngày",IF(X1138&lt;=60,"Nợ quá hạn từ 30 ngày đến 60 ngày",IF(X1138&lt;=90,"Nợ quá hạn từ 60 ngày đến 90 ngày",IF(X1138&lt;=120,"Nợ quá hạn từ 90 ngày đến 120 ngày","Nợ quá hạn hơn 120 ngày có khả năng mất thanh toán")))))))</f>
        <v>Nợ quá hạn 30 ngày</v>
      </c>
      <c r="Z1138" s="42">
        <f>IF(S1138="","",S1138)</f>
        <v>46198</v>
      </c>
      <c r="AA1138" s="42" t="str">
        <f>IF(M1138="","",M1138)</f>
        <v/>
      </c>
      <c r="AD1138" s="2" t="str">
        <f>VLOOKUP($A1138,MA_KH!$A:$Q,MA_KH!O$1,0)</f>
        <v>MEGA</v>
      </c>
      <c r="AE1138" s="2" t="str">
        <f>VLOOKUP($A1138,MA_KH!$A:$Q,MA_KH!P$1,0)</f>
        <v>CÔNG TY TNHH MM MEGA MARKET (VIỆT NAM)</v>
      </c>
    </row>
    <row r="1139" spans="1:31" ht="25.5" customHeight="1">
      <c r="A1139" s="54" t="s">
        <v>16302</v>
      </c>
      <c r="B1139" s="54" t="s">
        <v>7251</v>
      </c>
      <c r="C1139" s="55">
        <v>46192</v>
      </c>
      <c r="D1139" s="54" t="s">
        <v>21414</v>
      </c>
      <c r="E1139" s="21">
        <v>46198</v>
      </c>
      <c r="F1139" s="54" t="s">
        <v>21415</v>
      </c>
      <c r="G1139" s="54" t="s">
        <v>21416</v>
      </c>
      <c r="H1139" s="67">
        <v>1026180</v>
      </c>
      <c r="I1139" s="57">
        <v>0</v>
      </c>
      <c r="J1139" s="67">
        <v>82094</v>
      </c>
      <c r="K1139" s="68">
        <v>1108274</v>
      </c>
      <c r="L1139" s="71" t="s">
        <v>17236</v>
      </c>
      <c r="N1139" s="72"/>
      <c r="O1139" s="32">
        <f>IF(Table1[[#This Row],[Phân loại]]="Tồn đầu kỳ",Table1[[#This Row],[Tổng giá trị]],0)</f>
        <v>0</v>
      </c>
      <c r="P1139" s="7">
        <f>IF(Table1[[#This Row],[Số còn phải thu ĐK]]&lt;&gt;0,0,IF(Table1[[#This Row],[Phân loại]]="Bán hàng",Table1[[#This Row],[Tổng giá trị]],-Table1[[#This Row],[Tổng giá trị]]))</f>
        <v>1108274</v>
      </c>
      <c r="Q1139" s="32">
        <f>IF(M1139&lt;&gt;"",IF(O1139&lt;&gt;0,O1139,P1139),0)</f>
        <v>0</v>
      </c>
      <c r="R1139" s="7">
        <f>Table1[[#This Row],[Số còn phải thu ĐK]]+Table1[[#This Row],[Giá Trị HD sau CK]]-Table1[[#This Row],[Số tiền đã thu]]</f>
        <v>1108274</v>
      </c>
      <c r="S1139" s="6">
        <f>IF(Table1[[#This Row],[Ngày hóa đơn]]&lt;&gt;"",Table1[[#This Row],[Ngày hóa đơn]],IF(Table1[[#This Row],[Ngày hạch toán]]&lt;&gt;"",Table1[[#This Row],[Ngày hạch toán]],""))</f>
        <v>46198</v>
      </c>
      <c r="T1139" s="7"/>
      <c r="U1139" s="6">
        <f>IF(Table1[[#This Row],[Ngày tính CN]]="","",S1139+T1139)</f>
        <v>46198</v>
      </c>
      <c r="V1139" s="32">
        <f ca="1">IF(Table1[[#This Row],[Hạn thanh toán]]="","",IF((U1139-NOW())&lt;0,0,(U1139-NOW())))</f>
        <v>0</v>
      </c>
      <c r="W1139" s="32"/>
      <c r="X1139" s="32">
        <f ca="1">IF(OR(U1139="",R1139=0),"",IF((U1139-NOW())&lt;0,-(U1139-NOW()),0))</f>
        <v>29.964616203702462</v>
      </c>
      <c r="Y1139" s="2" t="str">
        <f ca="1">IF(R1139=0,"Đã thanh toán",IF(X1139="","",IF(X1139&lt;=0,"Chưa đến hạn thanh toán",IF(X1139&lt;=30,"Nợ quá hạn 30 ngày",IF(X1139&lt;=60,"Nợ quá hạn từ 30 ngày đến 60 ngày",IF(X1139&lt;=90,"Nợ quá hạn từ 60 ngày đến 90 ngày",IF(X1139&lt;=120,"Nợ quá hạn từ 90 ngày đến 120 ngày","Nợ quá hạn hơn 120 ngày có khả năng mất thanh toán")))))))</f>
        <v>Nợ quá hạn 30 ngày</v>
      </c>
      <c r="Z1139" s="42">
        <f>IF(S1139="","",S1139)</f>
        <v>46198</v>
      </c>
      <c r="AA1139" s="42" t="str">
        <f>IF(M1139="","",M1139)</f>
        <v/>
      </c>
      <c r="AD1139" s="2" t="str">
        <f>VLOOKUP($A1139,MA_KH!$A:$Q,MA_KH!O$1,0)</f>
        <v>MEGA</v>
      </c>
      <c r="AE1139" s="2" t="str">
        <f>VLOOKUP($A1139,MA_KH!$A:$Q,MA_KH!P$1,0)</f>
        <v>CÔNG TY TNHH MM MEGA MARKET (VIỆT NAM)</v>
      </c>
    </row>
    <row r="1140" spans="1:31" ht="25.5" customHeight="1">
      <c r="A1140" s="58" t="s">
        <v>16294</v>
      </c>
      <c r="B1140" s="58" t="s">
        <v>259</v>
      </c>
      <c r="C1140" s="59">
        <v>46193</v>
      </c>
      <c r="D1140" s="58" t="s">
        <v>21417</v>
      </c>
      <c r="E1140" s="21">
        <v>46199</v>
      </c>
      <c r="F1140" s="58" t="s">
        <v>21418</v>
      </c>
      <c r="G1140" s="58" t="s">
        <v>21419</v>
      </c>
      <c r="H1140" s="69">
        <v>2221300</v>
      </c>
      <c r="I1140" s="61">
        <v>0</v>
      </c>
      <c r="J1140" s="69">
        <v>177704</v>
      </c>
      <c r="K1140" s="70">
        <v>2399004</v>
      </c>
      <c r="L1140" s="71" t="s">
        <v>17236</v>
      </c>
      <c r="N1140" s="72"/>
      <c r="O1140" s="32">
        <f>IF(Table1[[#This Row],[Phân loại]]="Tồn đầu kỳ",Table1[[#This Row],[Tổng giá trị]],0)</f>
        <v>0</v>
      </c>
      <c r="P1140" s="7">
        <f>IF(Table1[[#This Row],[Số còn phải thu ĐK]]&lt;&gt;0,0,IF(Table1[[#This Row],[Phân loại]]="Bán hàng",Table1[[#This Row],[Tổng giá trị]],-Table1[[#This Row],[Tổng giá trị]]))</f>
        <v>2399004</v>
      </c>
      <c r="Q1140" s="32">
        <f>IF(M1140&lt;&gt;"",IF(O1140&lt;&gt;0,O1140,P1140),0)</f>
        <v>0</v>
      </c>
      <c r="R1140" s="7">
        <f>Table1[[#This Row],[Số còn phải thu ĐK]]+Table1[[#This Row],[Giá Trị HD sau CK]]-Table1[[#This Row],[Số tiền đã thu]]</f>
        <v>2399004</v>
      </c>
      <c r="S1140" s="6">
        <f>IF(Table1[[#This Row],[Ngày hóa đơn]]&lt;&gt;"",Table1[[#This Row],[Ngày hóa đơn]],IF(Table1[[#This Row],[Ngày hạch toán]]&lt;&gt;"",Table1[[#This Row],[Ngày hạch toán]],""))</f>
        <v>46199</v>
      </c>
      <c r="T1140" s="7"/>
      <c r="U1140" s="6">
        <f>IF(Table1[[#This Row],[Ngày tính CN]]="","",S1140+T1140)</f>
        <v>46199</v>
      </c>
      <c r="V1140" s="32">
        <f ca="1">IF(Table1[[#This Row],[Hạn thanh toán]]="","",IF((U1140-NOW())&lt;0,0,(U1140-NOW())))</f>
        <v>0</v>
      </c>
      <c r="W1140" s="32"/>
      <c r="X1140" s="32">
        <f ca="1">IF(OR(U1140="",R1140=0),"",IF((U1140-NOW())&lt;0,-(U1140-NOW()),0))</f>
        <v>28.964616203702462</v>
      </c>
      <c r="Y1140" s="2" t="str">
        <f ca="1">IF(R1140=0,"Đã thanh toán",IF(X1140="","",IF(X1140&lt;=0,"Chưa đến hạn thanh toán",IF(X1140&lt;=30,"Nợ quá hạn 30 ngày",IF(X1140&lt;=60,"Nợ quá hạn từ 30 ngày đến 60 ngày",IF(X1140&lt;=90,"Nợ quá hạn từ 60 ngày đến 90 ngày",IF(X1140&lt;=120,"Nợ quá hạn từ 90 ngày đến 120 ngày","Nợ quá hạn hơn 120 ngày có khả năng mất thanh toán")))))))</f>
        <v>Nợ quá hạn 30 ngày</v>
      </c>
      <c r="Z1140" s="42">
        <f>IF(S1140="","",S1140)</f>
        <v>46199</v>
      </c>
      <c r="AA1140" s="42" t="str">
        <f>IF(M1140="","",M1140)</f>
        <v/>
      </c>
      <c r="AD1140" s="2" t="str">
        <f>VLOOKUP($A1140,MA_KH!$A:$Q,MA_KH!O$1,0)</f>
        <v>MEGA</v>
      </c>
      <c r="AE1140" s="2" t="str">
        <f>VLOOKUP($A1140,MA_KH!$A:$Q,MA_KH!P$1,0)</f>
        <v>CÔNG TY TNHH MM MEGA MARKET (VIỆT NAM)</v>
      </c>
    </row>
    <row r="1141" spans="1:31" ht="25.5" customHeight="1">
      <c r="A1141" s="54" t="s">
        <v>16294</v>
      </c>
      <c r="B1141" s="54" t="s">
        <v>259</v>
      </c>
      <c r="C1141" s="55">
        <v>46193</v>
      </c>
      <c r="D1141" s="54" t="s">
        <v>21420</v>
      </c>
      <c r="E1141" s="21">
        <v>46199</v>
      </c>
      <c r="F1141" s="54" t="s">
        <v>21421</v>
      </c>
      <c r="G1141" s="54" t="s">
        <v>21422</v>
      </c>
      <c r="H1141" s="67">
        <v>552010</v>
      </c>
      <c r="I1141" s="57">
        <v>0</v>
      </c>
      <c r="J1141" s="67">
        <v>44161</v>
      </c>
      <c r="K1141" s="68">
        <v>596171</v>
      </c>
      <c r="L1141" s="71" t="s">
        <v>17236</v>
      </c>
      <c r="N1141" s="72"/>
      <c r="O1141" s="32">
        <f>IF(Table1[[#This Row],[Phân loại]]="Tồn đầu kỳ",Table1[[#This Row],[Tổng giá trị]],0)</f>
        <v>0</v>
      </c>
      <c r="P1141" s="7">
        <f>IF(Table1[[#This Row],[Số còn phải thu ĐK]]&lt;&gt;0,0,IF(Table1[[#This Row],[Phân loại]]="Bán hàng",Table1[[#This Row],[Tổng giá trị]],-Table1[[#This Row],[Tổng giá trị]]))</f>
        <v>596171</v>
      </c>
      <c r="Q1141" s="32">
        <f>IF(M1141&lt;&gt;"",IF(O1141&lt;&gt;0,O1141,P1141),0)</f>
        <v>0</v>
      </c>
      <c r="R1141" s="7">
        <f>Table1[[#This Row],[Số còn phải thu ĐK]]+Table1[[#This Row],[Giá Trị HD sau CK]]-Table1[[#This Row],[Số tiền đã thu]]</f>
        <v>596171</v>
      </c>
      <c r="S1141" s="6">
        <f>IF(Table1[[#This Row],[Ngày hóa đơn]]&lt;&gt;"",Table1[[#This Row],[Ngày hóa đơn]],IF(Table1[[#This Row],[Ngày hạch toán]]&lt;&gt;"",Table1[[#This Row],[Ngày hạch toán]],""))</f>
        <v>46199</v>
      </c>
      <c r="T1141" s="7"/>
      <c r="U1141" s="6">
        <f>IF(Table1[[#This Row],[Ngày tính CN]]="","",S1141+T1141)</f>
        <v>46199</v>
      </c>
      <c r="V1141" s="32">
        <f ca="1">IF(Table1[[#This Row],[Hạn thanh toán]]="","",IF((U1141-NOW())&lt;0,0,(U1141-NOW())))</f>
        <v>0</v>
      </c>
      <c r="W1141" s="32"/>
      <c r="X1141" s="32">
        <f ca="1">IF(OR(U1141="",R1141=0),"",IF((U1141-NOW())&lt;0,-(U1141-NOW()),0))</f>
        <v>28.964616203702462</v>
      </c>
      <c r="Y1141" s="2" t="str">
        <f ca="1">IF(R1141=0,"Đã thanh toán",IF(X1141="","",IF(X1141&lt;=0,"Chưa đến hạn thanh toán",IF(X1141&lt;=30,"Nợ quá hạn 30 ngày",IF(X1141&lt;=60,"Nợ quá hạn từ 30 ngày đến 60 ngày",IF(X1141&lt;=90,"Nợ quá hạn từ 60 ngày đến 90 ngày",IF(X1141&lt;=120,"Nợ quá hạn từ 90 ngày đến 120 ngày","Nợ quá hạn hơn 120 ngày có khả năng mất thanh toán")))))))</f>
        <v>Nợ quá hạn 30 ngày</v>
      </c>
      <c r="Z1141" s="42">
        <f>IF(S1141="","",S1141)</f>
        <v>46199</v>
      </c>
      <c r="AA1141" s="42" t="str">
        <f>IF(M1141="","",M1141)</f>
        <v/>
      </c>
      <c r="AD1141" s="2" t="str">
        <f>VLOOKUP($A1141,MA_KH!$A:$Q,MA_KH!O$1,0)</f>
        <v>MEGA</v>
      </c>
      <c r="AE1141" s="2" t="str">
        <f>VLOOKUP($A1141,MA_KH!$A:$Q,MA_KH!P$1,0)</f>
        <v>CÔNG TY TNHH MM MEGA MARKET (VIỆT NAM)</v>
      </c>
    </row>
    <row r="1142" spans="1:31" ht="25.5" customHeight="1">
      <c r="A1142" s="54" t="s">
        <v>16288</v>
      </c>
      <c r="B1142" s="54" t="s">
        <v>294</v>
      </c>
      <c r="C1142" s="55">
        <v>46195</v>
      </c>
      <c r="D1142" s="54" t="s">
        <v>21423</v>
      </c>
      <c r="E1142" s="21">
        <v>46199</v>
      </c>
      <c r="F1142" s="54" t="s">
        <v>21424</v>
      </c>
      <c r="G1142" s="54" t="s">
        <v>21425</v>
      </c>
      <c r="H1142" s="67">
        <v>1652185</v>
      </c>
      <c r="I1142" s="57">
        <v>0</v>
      </c>
      <c r="J1142" s="67">
        <v>132175</v>
      </c>
      <c r="K1142" s="68">
        <v>1784360</v>
      </c>
      <c r="L1142" s="71" t="s">
        <v>17236</v>
      </c>
      <c r="N1142" s="72"/>
      <c r="O1142" s="32">
        <f>IF(Table1[[#This Row],[Phân loại]]="Tồn đầu kỳ",Table1[[#This Row],[Tổng giá trị]],0)</f>
        <v>0</v>
      </c>
      <c r="P1142" s="7">
        <f>IF(Table1[[#This Row],[Số còn phải thu ĐK]]&lt;&gt;0,0,IF(Table1[[#This Row],[Phân loại]]="Bán hàng",Table1[[#This Row],[Tổng giá trị]],-Table1[[#This Row],[Tổng giá trị]]))</f>
        <v>1784360</v>
      </c>
      <c r="Q1142" s="32">
        <f>IF(M1142&lt;&gt;"",IF(O1142&lt;&gt;0,O1142,P1142),0)</f>
        <v>0</v>
      </c>
      <c r="R1142" s="7">
        <f>Table1[[#This Row],[Số còn phải thu ĐK]]+Table1[[#This Row],[Giá Trị HD sau CK]]-Table1[[#This Row],[Số tiền đã thu]]</f>
        <v>1784360</v>
      </c>
      <c r="S1142" s="6">
        <f>IF(Table1[[#This Row],[Ngày hóa đơn]]&lt;&gt;"",Table1[[#This Row],[Ngày hóa đơn]],IF(Table1[[#This Row],[Ngày hạch toán]]&lt;&gt;"",Table1[[#This Row],[Ngày hạch toán]],""))</f>
        <v>46199</v>
      </c>
      <c r="T1142" s="7"/>
      <c r="U1142" s="6">
        <f>IF(Table1[[#This Row],[Ngày tính CN]]="","",S1142+T1142)</f>
        <v>46199</v>
      </c>
      <c r="V1142" s="32">
        <f ca="1">IF(Table1[[#This Row],[Hạn thanh toán]]="","",IF((U1142-NOW())&lt;0,0,(U1142-NOW())))</f>
        <v>0</v>
      </c>
      <c r="W1142" s="32"/>
      <c r="X1142" s="32">
        <f ca="1">IF(OR(U1142="",R1142=0),"",IF((U1142-NOW())&lt;0,-(U1142-NOW()),0))</f>
        <v>28.964616203702462</v>
      </c>
      <c r="Y1142" s="2" t="str">
        <f ca="1">IF(R1142=0,"Đã thanh toán",IF(X1142="","",IF(X1142&lt;=0,"Chưa đến hạn thanh toán",IF(X1142&lt;=30,"Nợ quá hạn 30 ngày",IF(X1142&lt;=60,"Nợ quá hạn từ 30 ngày đến 60 ngày",IF(X1142&lt;=90,"Nợ quá hạn từ 60 ngày đến 90 ngày",IF(X1142&lt;=120,"Nợ quá hạn từ 90 ngày đến 120 ngày","Nợ quá hạn hơn 120 ngày có khả năng mất thanh toán")))))))</f>
        <v>Nợ quá hạn 30 ngày</v>
      </c>
      <c r="Z1142" s="42">
        <f>IF(S1142="","",S1142)</f>
        <v>46199</v>
      </c>
      <c r="AA1142" s="42" t="str">
        <f>IF(M1142="","",M1142)</f>
        <v/>
      </c>
      <c r="AD1142" s="2" t="str">
        <f>VLOOKUP($A1142,MA_KH!$A:$Q,MA_KH!O$1,0)</f>
        <v>MEGA</v>
      </c>
      <c r="AE1142" s="2" t="str">
        <f>VLOOKUP($A1142,MA_KH!$A:$Q,MA_KH!P$1,0)</f>
        <v>CÔNG TY TNHH MM MEGA MARKET (VIỆT NAM)</v>
      </c>
    </row>
    <row r="1143" spans="1:31" ht="25.5" customHeight="1">
      <c r="A1143" s="54" t="s">
        <v>16290</v>
      </c>
      <c r="B1143" s="54" t="s">
        <v>192</v>
      </c>
      <c r="C1143" s="55">
        <v>46195</v>
      </c>
      <c r="D1143" s="54" t="s">
        <v>21426</v>
      </c>
      <c r="E1143" s="21">
        <v>46199</v>
      </c>
      <c r="F1143" s="54" t="s">
        <v>21427</v>
      </c>
      <c r="G1143" s="54" t="s">
        <v>21428</v>
      </c>
      <c r="H1143" s="67">
        <v>3768030</v>
      </c>
      <c r="I1143" s="57">
        <v>0</v>
      </c>
      <c r="J1143" s="67">
        <v>301442</v>
      </c>
      <c r="K1143" s="68">
        <v>4069472</v>
      </c>
      <c r="L1143" s="71" t="s">
        <v>17236</v>
      </c>
      <c r="N1143" s="72"/>
      <c r="O1143" s="32">
        <f>IF(Table1[[#This Row],[Phân loại]]="Tồn đầu kỳ",Table1[[#This Row],[Tổng giá trị]],0)</f>
        <v>0</v>
      </c>
      <c r="P1143" s="7">
        <f>IF(Table1[[#This Row],[Số còn phải thu ĐK]]&lt;&gt;0,0,IF(Table1[[#This Row],[Phân loại]]="Bán hàng",Table1[[#This Row],[Tổng giá trị]],-Table1[[#This Row],[Tổng giá trị]]))</f>
        <v>4069472</v>
      </c>
      <c r="Q1143" s="32">
        <f>IF(M1143&lt;&gt;"",IF(O1143&lt;&gt;0,O1143,P1143),0)</f>
        <v>0</v>
      </c>
      <c r="R1143" s="7">
        <f>Table1[[#This Row],[Số còn phải thu ĐK]]+Table1[[#This Row],[Giá Trị HD sau CK]]-Table1[[#This Row],[Số tiền đã thu]]</f>
        <v>4069472</v>
      </c>
      <c r="S1143" s="6">
        <f>IF(Table1[[#This Row],[Ngày hóa đơn]]&lt;&gt;"",Table1[[#This Row],[Ngày hóa đơn]],IF(Table1[[#This Row],[Ngày hạch toán]]&lt;&gt;"",Table1[[#This Row],[Ngày hạch toán]],""))</f>
        <v>46199</v>
      </c>
      <c r="T1143" s="7"/>
      <c r="U1143" s="6">
        <f>IF(Table1[[#This Row],[Ngày tính CN]]="","",S1143+T1143)</f>
        <v>46199</v>
      </c>
      <c r="V1143" s="32">
        <f ca="1">IF(Table1[[#This Row],[Hạn thanh toán]]="","",IF((U1143-NOW())&lt;0,0,(U1143-NOW())))</f>
        <v>0</v>
      </c>
      <c r="W1143" s="32"/>
      <c r="X1143" s="32">
        <f ca="1">IF(OR(U1143="",R1143=0),"",IF((U1143-NOW())&lt;0,-(U1143-NOW()),0))</f>
        <v>28.964616203702462</v>
      </c>
      <c r="Y1143" s="2" t="str">
        <f ca="1">IF(R1143=0,"Đã thanh toán",IF(X1143="","",IF(X1143&lt;=0,"Chưa đến hạn thanh toán",IF(X1143&lt;=30,"Nợ quá hạn 30 ngày",IF(X1143&lt;=60,"Nợ quá hạn từ 30 ngày đến 60 ngày",IF(X1143&lt;=90,"Nợ quá hạn từ 60 ngày đến 90 ngày",IF(X1143&lt;=120,"Nợ quá hạn từ 90 ngày đến 120 ngày","Nợ quá hạn hơn 120 ngày có khả năng mất thanh toán")))))))</f>
        <v>Nợ quá hạn 30 ngày</v>
      </c>
      <c r="Z1143" s="42">
        <f>IF(S1143="","",S1143)</f>
        <v>46199</v>
      </c>
      <c r="AA1143" s="42" t="str">
        <f>IF(M1143="","",M1143)</f>
        <v/>
      </c>
      <c r="AD1143" s="2" t="str">
        <f>VLOOKUP($A1143,MA_KH!$A:$Q,MA_KH!O$1,0)</f>
        <v>MEGA</v>
      </c>
      <c r="AE1143" s="2" t="str">
        <f>VLOOKUP($A1143,MA_KH!$A:$Q,MA_KH!P$1,0)</f>
        <v>CÔNG TY TNHH MM MEGA MARKET (VIỆT NAM)</v>
      </c>
    </row>
    <row r="1144" spans="1:31" ht="25.5" customHeight="1">
      <c r="A1144" s="54" t="s">
        <v>16291</v>
      </c>
      <c r="B1144" s="54" t="s">
        <v>200</v>
      </c>
      <c r="C1144" s="55">
        <v>46195</v>
      </c>
      <c r="D1144" s="54" t="s">
        <v>21429</v>
      </c>
      <c r="E1144" s="21">
        <v>46199</v>
      </c>
      <c r="F1144" s="54" t="s">
        <v>21430</v>
      </c>
      <c r="G1144" s="54" t="s">
        <v>21431</v>
      </c>
      <c r="H1144" s="67">
        <v>3059330</v>
      </c>
      <c r="I1144" s="57">
        <v>0</v>
      </c>
      <c r="J1144" s="67">
        <v>244746</v>
      </c>
      <c r="K1144" s="68">
        <v>3304076</v>
      </c>
      <c r="L1144" s="71" t="s">
        <v>17236</v>
      </c>
      <c r="N1144" s="72"/>
      <c r="O1144" s="32">
        <f>IF(Table1[[#This Row],[Phân loại]]="Tồn đầu kỳ",Table1[[#This Row],[Tổng giá trị]],0)</f>
        <v>0</v>
      </c>
      <c r="P1144" s="7">
        <f>IF(Table1[[#This Row],[Số còn phải thu ĐK]]&lt;&gt;0,0,IF(Table1[[#This Row],[Phân loại]]="Bán hàng",Table1[[#This Row],[Tổng giá trị]],-Table1[[#This Row],[Tổng giá trị]]))</f>
        <v>3304076</v>
      </c>
      <c r="Q1144" s="32">
        <f>IF(M1144&lt;&gt;"",IF(O1144&lt;&gt;0,O1144,P1144),0)</f>
        <v>0</v>
      </c>
      <c r="R1144" s="7">
        <f>Table1[[#This Row],[Số còn phải thu ĐK]]+Table1[[#This Row],[Giá Trị HD sau CK]]-Table1[[#This Row],[Số tiền đã thu]]</f>
        <v>3304076</v>
      </c>
      <c r="S1144" s="6">
        <f>IF(Table1[[#This Row],[Ngày hóa đơn]]&lt;&gt;"",Table1[[#This Row],[Ngày hóa đơn]],IF(Table1[[#This Row],[Ngày hạch toán]]&lt;&gt;"",Table1[[#This Row],[Ngày hạch toán]],""))</f>
        <v>46199</v>
      </c>
      <c r="T1144" s="7"/>
      <c r="U1144" s="6">
        <f>IF(Table1[[#This Row],[Ngày tính CN]]="","",S1144+T1144)</f>
        <v>46199</v>
      </c>
      <c r="V1144" s="32">
        <f ca="1">IF(Table1[[#This Row],[Hạn thanh toán]]="","",IF((U1144-NOW())&lt;0,0,(U1144-NOW())))</f>
        <v>0</v>
      </c>
      <c r="W1144" s="32"/>
      <c r="X1144" s="32">
        <f ca="1">IF(OR(U1144="",R1144=0),"",IF((U1144-NOW())&lt;0,-(U1144-NOW()),0))</f>
        <v>28.964616203702462</v>
      </c>
      <c r="Y1144" s="2" t="str">
        <f ca="1">IF(R1144=0,"Đã thanh toán",IF(X1144="","",IF(X1144&lt;=0,"Chưa đến hạn thanh toán",IF(X1144&lt;=30,"Nợ quá hạn 30 ngày",IF(X1144&lt;=60,"Nợ quá hạn từ 30 ngày đến 60 ngày",IF(X1144&lt;=90,"Nợ quá hạn từ 60 ngày đến 90 ngày",IF(X1144&lt;=120,"Nợ quá hạn từ 90 ngày đến 120 ngày","Nợ quá hạn hơn 120 ngày có khả năng mất thanh toán")))))))</f>
        <v>Nợ quá hạn 30 ngày</v>
      </c>
      <c r="Z1144" s="42">
        <f>IF(S1144="","",S1144)</f>
        <v>46199</v>
      </c>
      <c r="AA1144" s="42" t="str">
        <f>IF(M1144="","",M1144)</f>
        <v/>
      </c>
      <c r="AD1144" s="2" t="str">
        <f>VLOOKUP($A1144,MA_KH!$A:$Q,MA_KH!O$1,0)</f>
        <v>MEGA</v>
      </c>
      <c r="AE1144" s="2" t="str">
        <f>VLOOKUP($A1144,MA_KH!$A:$Q,MA_KH!P$1,0)</f>
        <v>CÔNG TY TNHH MM MEGA MARKET (VIỆT NAM)</v>
      </c>
    </row>
    <row r="1145" spans="1:31" ht="25.5" customHeight="1">
      <c r="A1145" s="54" t="s">
        <v>16291</v>
      </c>
      <c r="B1145" s="54" t="s">
        <v>200</v>
      </c>
      <c r="C1145" s="55">
        <v>46195</v>
      </c>
      <c r="D1145" s="54" t="s">
        <v>21432</v>
      </c>
      <c r="E1145" s="21">
        <v>46199</v>
      </c>
      <c r="F1145" s="54" t="s">
        <v>21433</v>
      </c>
      <c r="G1145" s="54" t="s">
        <v>21434</v>
      </c>
      <c r="H1145" s="67">
        <v>1809685</v>
      </c>
      <c r="I1145" s="57">
        <v>0</v>
      </c>
      <c r="J1145" s="67">
        <v>144775</v>
      </c>
      <c r="K1145" s="68">
        <v>1954460</v>
      </c>
      <c r="L1145" s="71" t="s">
        <v>17236</v>
      </c>
      <c r="N1145" s="72"/>
      <c r="O1145" s="32">
        <f>IF(Table1[[#This Row],[Phân loại]]="Tồn đầu kỳ",Table1[[#This Row],[Tổng giá trị]],0)</f>
        <v>0</v>
      </c>
      <c r="P1145" s="7">
        <f>IF(Table1[[#This Row],[Số còn phải thu ĐK]]&lt;&gt;0,0,IF(Table1[[#This Row],[Phân loại]]="Bán hàng",Table1[[#This Row],[Tổng giá trị]],-Table1[[#This Row],[Tổng giá trị]]))</f>
        <v>1954460</v>
      </c>
      <c r="Q1145" s="32">
        <f>IF(M1145&lt;&gt;"",IF(O1145&lt;&gt;0,O1145,P1145),0)</f>
        <v>0</v>
      </c>
      <c r="R1145" s="7">
        <f>Table1[[#This Row],[Số còn phải thu ĐK]]+Table1[[#This Row],[Giá Trị HD sau CK]]-Table1[[#This Row],[Số tiền đã thu]]</f>
        <v>1954460</v>
      </c>
      <c r="S1145" s="6">
        <f>IF(Table1[[#This Row],[Ngày hóa đơn]]&lt;&gt;"",Table1[[#This Row],[Ngày hóa đơn]],IF(Table1[[#This Row],[Ngày hạch toán]]&lt;&gt;"",Table1[[#This Row],[Ngày hạch toán]],""))</f>
        <v>46199</v>
      </c>
      <c r="T1145" s="7"/>
      <c r="U1145" s="6">
        <f>IF(Table1[[#This Row],[Ngày tính CN]]="","",S1145+T1145)</f>
        <v>46199</v>
      </c>
      <c r="V1145" s="32">
        <f ca="1">IF(Table1[[#This Row],[Hạn thanh toán]]="","",IF((U1145-NOW())&lt;0,0,(U1145-NOW())))</f>
        <v>0</v>
      </c>
      <c r="W1145" s="32"/>
      <c r="X1145" s="32">
        <f ca="1">IF(OR(U1145="",R1145=0),"",IF((U1145-NOW())&lt;0,-(U1145-NOW()),0))</f>
        <v>28.964616203702462</v>
      </c>
      <c r="Y1145" s="2" t="str">
        <f ca="1">IF(R1145=0,"Đã thanh toán",IF(X1145="","",IF(X1145&lt;=0,"Chưa đến hạn thanh toán",IF(X1145&lt;=30,"Nợ quá hạn 30 ngày",IF(X1145&lt;=60,"Nợ quá hạn từ 30 ngày đến 60 ngày",IF(X1145&lt;=90,"Nợ quá hạn từ 60 ngày đến 90 ngày",IF(X1145&lt;=120,"Nợ quá hạn từ 90 ngày đến 120 ngày","Nợ quá hạn hơn 120 ngày có khả năng mất thanh toán")))))))</f>
        <v>Nợ quá hạn 30 ngày</v>
      </c>
      <c r="Z1145" s="42">
        <f>IF(S1145="","",S1145)</f>
        <v>46199</v>
      </c>
      <c r="AA1145" s="42" t="str">
        <f>IF(M1145="","",M1145)</f>
        <v/>
      </c>
      <c r="AD1145" s="2" t="str">
        <f>VLOOKUP($A1145,MA_KH!$A:$Q,MA_KH!O$1,0)</f>
        <v>MEGA</v>
      </c>
      <c r="AE1145" s="2" t="str">
        <f>VLOOKUP($A1145,MA_KH!$A:$Q,MA_KH!P$1,0)</f>
        <v>CÔNG TY TNHH MM MEGA MARKET (VIỆT NAM)</v>
      </c>
    </row>
    <row r="1146" spans="1:31" ht="25.5" customHeight="1">
      <c r="A1146" s="54" t="s">
        <v>7306</v>
      </c>
      <c r="B1146" s="54" t="s">
        <v>7307</v>
      </c>
      <c r="C1146" s="55">
        <v>46195</v>
      </c>
      <c r="D1146" s="54" t="s">
        <v>21435</v>
      </c>
      <c r="E1146" s="21">
        <v>46199</v>
      </c>
      <c r="F1146" s="54" t="s">
        <v>21436</v>
      </c>
      <c r="G1146" s="54" t="s">
        <v>21437</v>
      </c>
      <c r="H1146" s="67">
        <v>2052360</v>
      </c>
      <c r="I1146" s="57">
        <v>0</v>
      </c>
      <c r="J1146" s="67">
        <v>164189</v>
      </c>
      <c r="K1146" s="68">
        <v>2216549</v>
      </c>
      <c r="L1146" s="71" t="s">
        <v>17236</v>
      </c>
      <c r="N1146" s="72"/>
      <c r="O1146" s="32">
        <f>IF(Table1[[#This Row],[Phân loại]]="Tồn đầu kỳ",Table1[[#This Row],[Tổng giá trị]],0)</f>
        <v>0</v>
      </c>
      <c r="P1146" s="7">
        <f>IF(Table1[[#This Row],[Số còn phải thu ĐK]]&lt;&gt;0,0,IF(Table1[[#This Row],[Phân loại]]="Bán hàng",Table1[[#This Row],[Tổng giá trị]],-Table1[[#This Row],[Tổng giá trị]]))</f>
        <v>2216549</v>
      </c>
      <c r="Q1146" s="32">
        <f>IF(M1146&lt;&gt;"",IF(O1146&lt;&gt;0,O1146,P1146),0)</f>
        <v>0</v>
      </c>
      <c r="R1146" s="7">
        <f>Table1[[#This Row],[Số còn phải thu ĐK]]+Table1[[#This Row],[Giá Trị HD sau CK]]-Table1[[#This Row],[Số tiền đã thu]]</f>
        <v>2216549</v>
      </c>
      <c r="S1146" s="6">
        <f>IF(Table1[[#This Row],[Ngày hóa đơn]]&lt;&gt;"",Table1[[#This Row],[Ngày hóa đơn]],IF(Table1[[#This Row],[Ngày hạch toán]]&lt;&gt;"",Table1[[#This Row],[Ngày hạch toán]],""))</f>
        <v>46199</v>
      </c>
      <c r="T1146" s="7"/>
      <c r="U1146" s="6">
        <f>IF(Table1[[#This Row],[Ngày tính CN]]="","",S1146+T1146)</f>
        <v>46199</v>
      </c>
      <c r="V1146" s="32">
        <f ca="1">IF(Table1[[#This Row],[Hạn thanh toán]]="","",IF((U1146-NOW())&lt;0,0,(U1146-NOW())))</f>
        <v>0</v>
      </c>
      <c r="W1146" s="32"/>
      <c r="X1146" s="32">
        <f ca="1">IF(OR(U1146="",R1146=0),"",IF((U1146-NOW())&lt;0,-(U1146-NOW()),0))</f>
        <v>28.964616203702462</v>
      </c>
      <c r="Y1146" s="2" t="str">
        <f ca="1">IF(R1146=0,"Đã thanh toán",IF(X1146="","",IF(X1146&lt;=0,"Chưa đến hạn thanh toán",IF(X1146&lt;=30,"Nợ quá hạn 30 ngày",IF(X1146&lt;=60,"Nợ quá hạn từ 30 ngày đến 60 ngày",IF(X1146&lt;=90,"Nợ quá hạn từ 60 ngày đến 90 ngày",IF(X1146&lt;=120,"Nợ quá hạn từ 90 ngày đến 120 ngày","Nợ quá hạn hơn 120 ngày có khả năng mất thanh toán")))))))</f>
        <v>Nợ quá hạn 30 ngày</v>
      </c>
      <c r="Z1146" s="42">
        <f>IF(S1146="","",S1146)</f>
        <v>46199</v>
      </c>
      <c r="AA1146" s="42" t="str">
        <f>IF(M1146="","",M1146)</f>
        <v/>
      </c>
      <c r="AD1146" s="2" t="str">
        <f>VLOOKUP($A1146,MA_KH!$A:$Q,MA_KH!O$1,0)</f>
        <v>MEGA</v>
      </c>
      <c r="AE1146" s="2" t="str">
        <f>VLOOKUP($A1146,MA_KH!$A:$Q,MA_KH!P$1,0)</f>
        <v>CÔNG TY TNHH MM MEGA MARKET (VIỆT NAM)</v>
      </c>
    </row>
    <row r="1147" spans="1:31" ht="25.5" customHeight="1">
      <c r="A1147" s="54" t="s">
        <v>16295</v>
      </c>
      <c r="B1147" s="54" t="s">
        <v>198</v>
      </c>
      <c r="C1147" s="55">
        <v>46195</v>
      </c>
      <c r="D1147" s="54" t="s">
        <v>21438</v>
      </c>
      <c r="E1147" s="21">
        <v>46199</v>
      </c>
      <c r="F1147" s="54" t="s">
        <v>21439</v>
      </c>
      <c r="G1147" s="54" t="s">
        <v>21440</v>
      </c>
      <c r="H1147" s="67">
        <v>1584210</v>
      </c>
      <c r="I1147" s="57">
        <v>0</v>
      </c>
      <c r="J1147" s="67">
        <v>126737</v>
      </c>
      <c r="K1147" s="68">
        <v>1710947</v>
      </c>
      <c r="L1147" s="71" t="s">
        <v>17236</v>
      </c>
      <c r="N1147" s="72"/>
      <c r="O1147" s="32">
        <f>IF(Table1[[#This Row],[Phân loại]]="Tồn đầu kỳ",Table1[[#This Row],[Tổng giá trị]],0)</f>
        <v>0</v>
      </c>
      <c r="P1147" s="7">
        <f>IF(Table1[[#This Row],[Số còn phải thu ĐK]]&lt;&gt;0,0,IF(Table1[[#This Row],[Phân loại]]="Bán hàng",Table1[[#This Row],[Tổng giá trị]],-Table1[[#This Row],[Tổng giá trị]]))</f>
        <v>1710947</v>
      </c>
      <c r="Q1147" s="32">
        <f>IF(M1147&lt;&gt;"",IF(O1147&lt;&gt;0,O1147,P1147),0)</f>
        <v>0</v>
      </c>
      <c r="R1147" s="7">
        <f>Table1[[#This Row],[Số còn phải thu ĐK]]+Table1[[#This Row],[Giá Trị HD sau CK]]-Table1[[#This Row],[Số tiền đã thu]]</f>
        <v>1710947</v>
      </c>
      <c r="S1147" s="6">
        <f>IF(Table1[[#This Row],[Ngày hóa đơn]]&lt;&gt;"",Table1[[#This Row],[Ngày hóa đơn]],IF(Table1[[#This Row],[Ngày hạch toán]]&lt;&gt;"",Table1[[#This Row],[Ngày hạch toán]],""))</f>
        <v>46199</v>
      </c>
      <c r="T1147" s="7"/>
      <c r="U1147" s="6">
        <f>IF(Table1[[#This Row],[Ngày tính CN]]="","",S1147+T1147)</f>
        <v>46199</v>
      </c>
      <c r="V1147" s="32">
        <f ca="1">IF(Table1[[#This Row],[Hạn thanh toán]]="","",IF((U1147-NOW())&lt;0,0,(U1147-NOW())))</f>
        <v>0</v>
      </c>
      <c r="W1147" s="32"/>
      <c r="X1147" s="32">
        <f ca="1">IF(OR(U1147="",R1147=0),"",IF((U1147-NOW())&lt;0,-(U1147-NOW()),0))</f>
        <v>28.964616203702462</v>
      </c>
      <c r="Y1147" s="2" t="str">
        <f ca="1">IF(R1147=0,"Đã thanh toán",IF(X1147="","",IF(X1147&lt;=0,"Chưa đến hạn thanh toán",IF(X1147&lt;=30,"Nợ quá hạn 30 ngày",IF(X1147&lt;=60,"Nợ quá hạn từ 30 ngày đến 60 ngày",IF(X1147&lt;=90,"Nợ quá hạn từ 60 ngày đến 90 ngày",IF(X1147&lt;=120,"Nợ quá hạn từ 90 ngày đến 120 ngày","Nợ quá hạn hơn 120 ngày có khả năng mất thanh toán")))))))</f>
        <v>Nợ quá hạn 30 ngày</v>
      </c>
      <c r="Z1147" s="42">
        <f>IF(S1147="","",S1147)</f>
        <v>46199</v>
      </c>
      <c r="AA1147" s="42" t="str">
        <f>IF(M1147="","",M1147)</f>
        <v/>
      </c>
      <c r="AD1147" s="2" t="str">
        <f>VLOOKUP($A1147,MA_KH!$A:$Q,MA_KH!O$1,0)</f>
        <v>MEGA</v>
      </c>
      <c r="AE1147" s="2" t="str">
        <f>VLOOKUP($A1147,MA_KH!$A:$Q,MA_KH!P$1,0)</f>
        <v>CÔNG TY TNHH MM MEGA MARKET (VIỆT NAM)</v>
      </c>
    </row>
    <row r="1148" spans="1:31" ht="25.5" customHeight="1">
      <c r="A1148" s="54" t="s">
        <v>16304</v>
      </c>
      <c r="B1148" s="54" t="s">
        <v>7254</v>
      </c>
      <c r="C1148" s="55">
        <v>46195</v>
      </c>
      <c r="D1148" s="54" t="s">
        <v>21441</v>
      </c>
      <c r="E1148" s="21">
        <v>46199</v>
      </c>
      <c r="F1148" s="54" t="s">
        <v>21442</v>
      </c>
      <c r="G1148" s="54" t="s">
        <v>21443</v>
      </c>
      <c r="H1148" s="67">
        <v>2052360</v>
      </c>
      <c r="I1148" s="57">
        <v>0</v>
      </c>
      <c r="J1148" s="67">
        <v>164189</v>
      </c>
      <c r="K1148" s="68">
        <v>2216549</v>
      </c>
      <c r="L1148" s="71" t="s">
        <v>17236</v>
      </c>
      <c r="N1148" s="72"/>
      <c r="O1148" s="32">
        <f>IF(Table1[[#This Row],[Phân loại]]="Tồn đầu kỳ",Table1[[#This Row],[Tổng giá trị]],0)</f>
        <v>0</v>
      </c>
      <c r="P1148" s="7">
        <f>IF(Table1[[#This Row],[Số còn phải thu ĐK]]&lt;&gt;0,0,IF(Table1[[#This Row],[Phân loại]]="Bán hàng",Table1[[#This Row],[Tổng giá trị]],-Table1[[#This Row],[Tổng giá trị]]))</f>
        <v>2216549</v>
      </c>
      <c r="Q1148" s="32">
        <f>IF(M1148&lt;&gt;"",IF(O1148&lt;&gt;0,O1148,P1148),0)</f>
        <v>0</v>
      </c>
      <c r="R1148" s="7">
        <f>Table1[[#This Row],[Số còn phải thu ĐK]]+Table1[[#This Row],[Giá Trị HD sau CK]]-Table1[[#This Row],[Số tiền đã thu]]</f>
        <v>2216549</v>
      </c>
      <c r="S1148" s="6">
        <f>IF(Table1[[#This Row],[Ngày hóa đơn]]&lt;&gt;"",Table1[[#This Row],[Ngày hóa đơn]],IF(Table1[[#This Row],[Ngày hạch toán]]&lt;&gt;"",Table1[[#This Row],[Ngày hạch toán]],""))</f>
        <v>46199</v>
      </c>
      <c r="T1148" s="7"/>
      <c r="U1148" s="6">
        <f>IF(Table1[[#This Row],[Ngày tính CN]]="","",S1148+T1148)</f>
        <v>46199</v>
      </c>
      <c r="V1148" s="32">
        <f ca="1">IF(Table1[[#This Row],[Hạn thanh toán]]="","",IF((U1148-NOW())&lt;0,0,(U1148-NOW())))</f>
        <v>0</v>
      </c>
      <c r="W1148" s="32"/>
      <c r="X1148" s="32">
        <f ca="1">IF(OR(U1148="",R1148=0),"",IF((U1148-NOW())&lt;0,-(U1148-NOW()),0))</f>
        <v>28.964616203702462</v>
      </c>
      <c r="Y1148" s="2" t="str">
        <f ca="1">IF(R1148=0,"Đã thanh toán",IF(X1148="","",IF(X1148&lt;=0,"Chưa đến hạn thanh toán",IF(X1148&lt;=30,"Nợ quá hạn 30 ngày",IF(X1148&lt;=60,"Nợ quá hạn từ 30 ngày đến 60 ngày",IF(X1148&lt;=90,"Nợ quá hạn từ 60 ngày đến 90 ngày",IF(X1148&lt;=120,"Nợ quá hạn từ 90 ngày đến 120 ngày","Nợ quá hạn hơn 120 ngày có khả năng mất thanh toán")))))))</f>
        <v>Nợ quá hạn 30 ngày</v>
      </c>
      <c r="Z1148" s="42">
        <f>IF(S1148="","",S1148)</f>
        <v>46199</v>
      </c>
      <c r="AA1148" s="42" t="str">
        <f>IF(M1148="","",M1148)</f>
        <v/>
      </c>
      <c r="AD1148" s="2" t="str">
        <f>VLOOKUP($A1148,MA_KH!$A:$Q,MA_KH!O$1,0)</f>
        <v>MEGA</v>
      </c>
      <c r="AE1148" s="2" t="str">
        <f>VLOOKUP($A1148,MA_KH!$A:$Q,MA_KH!P$1,0)</f>
        <v>CÔNG TY TNHH MM MEGA MARKET (VIỆT NAM)</v>
      </c>
    </row>
    <row r="1149" spans="1:31" ht="25.5" customHeight="1">
      <c r="A1149" s="54" t="s">
        <v>16304</v>
      </c>
      <c r="B1149" s="54" t="s">
        <v>7254</v>
      </c>
      <c r="C1149" s="55">
        <v>46195</v>
      </c>
      <c r="D1149" s="54" t="s">
        <v>21444</v>
      </c>
      <c r="E1149" s="21">
        <v>46200</v>
      </c>
      <c r="F1149" s="54" t="s">
        <v>21445</v>
      </c>
      <c r="G1149" s="54" t="s">
        <v>21446</v>
      </c>
      <c r="H1149" s="67">
        <v>3331950</v>
      </c>
      <c r="I1149" s="57">
        <v>0</v>
      </c>
      <c r="J1149" s="67">
        <v>266556</v>
      </c>
      <c r="K1149" s="68">
        <v>3598506</v>
      </c>
      <c r="L1149" s="71" t="s">
        <v>17236</v>
      </c>
      <c r="N1149" s="72"/>
      <c r="O1149" s="32">
        <f>IF(Table1[[#This Row],[Phân loại]]="Tồn đầu kỳ",Table1[[#This Row],[Tổng giá trị]],0)</f>
        <v>0</v>
      </c>
      <c r="P1149" s="7">
        <f>IF(Table1[[#This Row],[Số còn phải thu ĐK]]&lt;&gt;0,0,IF(Table1[[#This Row],[Phân loại]]="Bán hàng",Table1[[#This Row],[Tổng giá trị]],-Table1[[#This Row],[Tổng giá trị]]))</f>
        <v>3598506</v>
      </c>
      <c r="Q1149" s="32">
        <f>IF(M1149&lt;&gt;"",IF(O1149&lt;&gt;0,O1149,P1149),0)</f>
        <v>0</v>
      </c>
      <c r="R1149" s="7">
        <f>Table1[[#This Row],[Số còn phải thu ĐK]]+Table1[[#This Row],[Giá Trị HD sau CK]]-Table1[[#This Row],[Số tiền đã thu]]</f>
        <v>3598506</v>
      </c>
      <c r="S1149" s="6">
        <f>IF(Table1[[#This Row],[Ngày hóa đơn]]&lt;&gt;"",Table1[[#This Row],[Ngày hóa đơn]],IF(Table1[[#This Row],[Ngày hạch toán]]&lt;&gt;"",Table1[[#This Row],[Ngày hạch toán]],""))</f>
        <v>46200</v>
      </c>
      <c r="T1149" s="7"/>
      <c r="U1149" s="6">
        <f>IF(Table1[[#This Row],[Ngày tính CN]]="","",S1149+T1149)</f>
        <v>46200</v>
      </c>
      <c r="V1149" s="32">
        <f ca="1">IF(Table1[[#This Row],[Hạn thanh toán]]="","",IF((U1149-NOW())&lt;0,0,(U1149-NOW())))</f>
        <v>0</v>
      </c>
      <c r="W1149" s="32"/>
      <c r="X1149" s="32">
        <f ca="1">IF(OR(U1149="",R1149=0),"",IF((U1149-NOW())&lt;0,-(U1149-NOW()),0))</f>
        <v>27.964616203702462</v>
      </c>
      <c r="Y1149" s="2" t="str">
        <f ca="1">IF(R1149=0,"Đã thanh toán",IF(X1149="","",IF(X1149&lt;=0,"Chưa đến hạn thanh toán",IF(X1149&lt;=30,"Nợ quá hạn 30 ngày",IF(X1149&lt;=60,"Nợ quá hạn từ 30 ngày đến 60 ngày",IF(X1149&lt;=90,"Nợ quá hạn từ 60 ngày đến 90 ngày",IF(X1149&lt;=120,"Nợ quá hạn từ 90 ngày đến 120 ngày","Nợ quá hạn hơn 120 ngày có khả năng mất thanh toán")))))))</f>
        <v>Nợ quá hạn 30 ngày</v>
      </c>
      <c r="Z1149" s="42">
        <f>IF(S1149="","",S1149)</f>
        <v>46200</v>
      </c>
      <c r="AA1149" s="42" t="str">
        <f>IF(M1149="","",M1149)</f>
        <v/>
      </c>
      <c r="AD1149" s="2" t="str">
        <f>VLOOKUP($A1149,MA_KH!$A:$Q,MA_KH!O$1,0)</f>
        <v>MEGA</v>
      </c>
      <c r="AE1149" s="2" t="str">
        <f>VLOOKUP($A1149,MA_KH!$A:$Q,MA_KH!P$1,0)</f>
        <v>CÔNG TY TNHH MM MEGA MARKET (VIỆT NAM)</v>
      </c>
    </row>
    <row r="1150" spans="1:31" ht="25.5" customHeight="1">
      <c r="A1150" s="116" t="s">
        <v>16299</v>
      </c>
      <c r="B1150" s="116" t="s">
        <v>190</v>
      </c>
      <c r="C1150" s="117">
        <v>46195</v>
      </c>
      <c r="D1150" s="116" t="s">
        <v>21720</v>
      </c>
      <c r="E1150" s="137">
        <v>46195</v>
      </c>
      <c r="F1150" s="116" t="s">
        <v>21721</v>
      </c>
      <c r="G1150" s="116" t="s">
        <v>21717</v>
      </c>
      <c r="H1150" s="118">
        <v>1952935</v>
      </c>
      <c r="I1150" s="118">
        <v>0</v>
      </c>
      <c r="J1150" s="118">
        <v>156235</v>
      </c>
      <c r="K1150" s="150">
        <v>2109170</v>
      </c>
      <c r="L1150" s="71" t="s">
        <v>17238</v>
      </c>
      <c r="M1150" s="6">
        <v>46213</v>
      </c>
      <c r="N1150" s="72"/>
      <c r="O1150" s="32">
        <f>IF(Table1[[#This Row],[Phân loại]]="Tồn đầu kỳ",Table1[[#This Row],[Tổng giá trị]],0)</f>
        <v>0</v>
      </c>
      <c r="P1150" s="7">
        <f>IF(Table1[[#This Row],[Số còn phải thu ĐK]]&lt;&gt;0,0,IF(Table1[[#This Row],[Phân loại]]="Bán hàng",Table1[[#This Row],[Tổng giá trị]],-Table1[[#This Row],[Tổng giá trị]]))</f>
        <v>-2109170</v>
      </c>
      <c r="Q1150" s="32">
        <f>IF(M1150&lt;&gt;"",IF(O1150&lt;&gt;0,O1150,P1150),0)</f>
        <v>-2109170</v>
      </c>
      <c r="R1150" s="7">
        <f>Table1[[#This Row],[Số còn phải thu ĐK]]+Table1[[#This Row],[Giá Trị HD sau CK]]-Table1[[#This Row],[Số tiền đã thu]]</f>
        <v>0</v>
      </c>
      <c r="S1150" s="6">
        <f>IF(Table1[[#This Row],[Ngày hóa đơn]]&lt;&gt;"",Table1[[#This Row],[Ngày hóa đơn]],IF(Table1[[#This Row],[Ngày hạch toán]]&lt;&gt;"",Table1[[#This Row],[Ngày hạch toán]],""))</f>
        <v>46195</v>
      </c>
      <c r="T1150" s="7"/>
      <c r="U1150" s="6">
        <f>IF(Table1[[#This Row],[Ngày tính CN]]="","",S1150+T1150)</f>
        <v>46195</v>
      </c>
      <c r="V1150" s="32">
        <f ca="1">IF(Table1[[#This Row],[Hạn thanh toán]]="","",IF((U1150-NOW())&lt;0,0,(U1150-NOW())))</f>
        <v>0</v>
      </c>
      <c r="W1150" s="32"/>
      <c r="X1150" s="32" t="str">
        <f ca="1">IF(OR(U1150="",R1150=0),"",IF((U1150-NOW())&lt;0,-(U1150-NOW()),0))</f>
        <v/>
      </c>
      <c r="Y1150" s="2" t="str">
        <f>IF(R1150=0,"Đã thanh toán",IF(X1150="","",IF(X1150&lt;=0,"Chưa đến hạn thanh toán",IF(X1150&lt;=30,"Nợ quá hạn 30 ngày",IF(X1150&lt;=60,"Nợ quá hạn từ 30 ngày đến 60 ngày",IF(X1150&lt;=90,"Nợ quá hạn từ 60 ngày đến 90 ngày",IF(X1150&lt;=120,"Nợ quá hạn từ 90 ngày đến 120 ngày","Nợ quá hạn hơn 120 ngày có khả năng mất thanh toán")))))))</f>
        <v>Đã thanh toán</v>
      </c>
      <c r="Z1150" s="42">
        <f>IF(S1150="","",S1150)</f>
        <v>46195</v>
      </c>
      <c r="AA1150" s="42">
        <f>IF(M1150="","",M1150)</f>
        <v>46213</v>
      </c>
      <c r="AD1150" s="2" t="str">
        <f>VLOOKUP($A1150,MA_KH!$A:$Q,MA_KH!O$1,0)</f>
        <v>MEGA</v>
      </c>
      <c r="AE1150" s="2" t="str">
        <f>VLOOKUP($A1150,MA_KH!$A:$Q,MA_KH!P$1,0)</f>
        <v>CÔNG TY TNHH MM MEGA MARKET (VIỆT NAM)</v>
      </c>
    </row>
    <row r="1151" spans="1:31" ht="25.5" customHeight="1">
      <c r="A1151" s="54" t="s">
        <v>16302</v>
      </c>
      <c r="B1151" s="54" t="s">
        <v>7251</v>
      </c>
      <c r="C1151" s="55">
        <v>46196</v>
      </c>
      <c r="D1151" s="54" t="s">
        <v>21447</v>
      </c>
      <c r="E1151" s="21">
        <v>46202</v>
      </c>
      <c r="F1151" s="54" t="s">
        <v>21448</v>
      </c>
      <c r="G1151" s="54" t="s">
        <v>21449</v>
      </c>
      <c r="H1151" s="67">
        <v>908030</v>
      </c>
      <c r="I1151" s="57">
        <v>0</v>
      </c>
      <c r="J1151" s="67">
        <v>72642</v>
      </c>
      <c r="K1151" s="68">
        <v>980672</v>
      </c>
      <c r="L1151" s="71" t="s">
        <v>17236</v>
      </c>
      <c r="N1151" s="72"/>
      <c r="O1151" s="32">
        <f>IF(Table1[[#This Row],[Phân loại]]="Tồn đầu kỳ",Table1[[#This Row],[Tổng giá trị]],0)</f>
        <v>0</v>
      </c>
      <c r="P1151" s="7">
        <f>IF(Table1[[#This Row],[Số còn phải thu ĐK]]&lt;&gt;0,0,IF(Table1[[#This Row],[Phân loại]]="Bán hàng",Table1[[#This Row],[Tổng giá trị]],-Table1[[#This Row],[Tổng giá trị]]))</f>
        <v>980672</v>
      </c>
      <c r="Q1151" s="32">
        <f>IF(M1151&lt;&gt;"",IF(O1151&lt;&gt;0,O1151,P1151),0)</f>
        <v>0</v>
      </c>
      <c r="R1151" s="7">
        <f>Table1[[#This Row],[Số còn phải thu ĐK]]+Table1[[#This Row],[Giá Trị HD sau CK]]-Table1[[#This Row],[Số tiền đã thu]]</f>
        <v>980672</v>
      </c>
      <c r="S1151" s="6">
        <f>IF(Table1[[#This Row],[Ngày hóa đơn]]&lt;&gt;"",Table1[[#This Row],[Ngày hóa đơn]],IF(Table1[[#This Row],[Ngày hạch toán]]&lt;&gt;"",Table1[[#This Row],[Ngày hạch toán]],""))</f>
        <v>46202</v>
      </c>
      <c r="T1151" s="7"/>
      <c r="U1151" s="6">
        <f>IF(Table1[[#This Row],[Ngày tính CN]]="","",S1151+T1151)</f>
        <v>46202</v>
      </c>
      <c r="V1151" s="32">
        <f ca="1">IF(Table1[[#This Row],[Hạn thanh toán]]="","",IF((U1151-NOW())&lt;0,0,(U1151-NOW())))</f>
        <v>0</v>
      </c>
      <c r="W1151" s="32"/>
      <c r="X1151" s="32">
        <f ca="1">IF(OR(U1151="",R1151=0),"",IF((U1151-NOW())&lt;0,-(U1151-NOW()),0))</f>
        <v>25.964616203702462</v>
      </c>
      <c r="Y1151" s="2" t="str">
        <f ca="1">IF(R1151=0,"Đã thanh toán",IF(X1151="","",IF(X1151&lt;=0,"Chưa đến hạn thanh toán",IF(X1151&lt;=30,"Nợ quá hạn 30 ngày",IF(X1151&lt;=60,"Nợ quá hạn từ 30 ngày đến 60 ngày",IF(X1151&lt;=90,"Nợ quá hạn từ 60 ngày đến 90 ngày",IF(X1151&lt;=120,"Nợ quá hạn từ 90 ngày đến 120 ngày","Nợ quá hạn hơn 120 ngày có khả năng mất thanh toán")))))))</f>
        <v>Nợ quá hạn 30 ngày</v>
      </c>
      <c r="Z1151" s="42">
        <f>IF(S1151="","",S1151)</f>
        <v>46202</v>
      </c>
      <c r="AA1151" s="42" t="str">
        <f>IF(M1151="","",M1151)</f>
        <v/>
      </c>
      <c r="AD1151" s="2" t="str">
        <f>VLOOKUP($A1151,MA_KH!$A:$Q,MA_KH!O$1,0)</f>
        <v>MEGA</v>
      </c>
      <c r="AE1151" s="2" t="str">
        <f>VLOOKUP($A1151,MA_KH!$A:$Q,MA_KH!P$1,0)</f>
        <v>CÔNG TY TNHH MM MEGA MARKET (VIỆT NAM)</v>
      </c>
    </row>
    <row r="1152" spans="1:31" ht="25.5" customHeight="1">
      <c r="A1152" s="54" t="s">
        <v>16302</v>
      </c>
      <c r="B1152" s="54" t="s">
        <v>7251</v>
      </c>
      <c r="C1152" s="55">
        <v>46196</v>
      </c>
      <c r="D1152" s="54" t="s">
        <v>21450</v>
      </c>
      <c r="E1152" s="21">
        <v>46202</v>
      </c>
      <c r="F1152" s="54" t="s">
        <v>21451</v>
      </c>
      <c r="G1152" s="54" t="s">
        <v>21452</v>
      </c>
      <c r="H1152" s="67">
        <v>362500</v>
      </c>
      <c r="I1152" s="57">
        <v>0</v>
      </c>
      <c r="J1152" s="67">
        <v>29000</v>
      </c>
      <c r="K1152" s="68">
        <v>391500</v>
      </c>
      <c r="L1152" s="71" t="s">
        <v>17236</v>
      </c>
      <c r="N1152" s="72"/>
      <c r="O1152" s="32">
        <f>IF(Table1[[#This Row],[Phân loại]]="Tồn đầu kỳ",Table1[[#This Row],[Tổng giá trị]],0)</f>
        <v>0</v>
      </c>
      <c r="P1152" s="7">
        <f>IF(Table1[[#This Row],[Số còn phải thu ĐK]]&lt;&gt;0,0,IF(Table1[[#This Row],[Phân loại]]="Bán hàng",Table1[[#This Row],[Tổng giá trị]],-Table1[[#This Row],[Tổng giá trị]]))</f>
        <v>391500</v>
      </c>
      <c r="Q1152" s="32">
        <f>IF(M1152&lt;&gt;"",IF(O1152&lt;&gt;0,O1152,P1152),0)</f>
        <v>0</v>
      </c>
      <c r="R1152" s="7">
        <f>Table1[[#This Row],[Số còn phải thu ĐK]]+Table1[[#This Row],[Giá Trị HD sau CK]]-Table1[[#This Row],[Số tiền đã thu]]</f>
        <v>391500</v>
      </c>
      <c r="S1152" s="6">
        <f>IF(Table1[[#This Row],[Ngày hóa đơn]]&lt;&gt;"",Table1[[#This Row],[Ngày hóa đơn]],IF(Table1[[#This Row],[Ngày hạch toán]]&lt;&gt;"",Table1[[#This Row],[Ngày hạch toán]],""))</f>
        <v>46202</v>
      </c>
      <c r="T1152" s="7"/>
      <c r="U1152" s="6">
        <f>IF(Table1[[#This Row],[Ngày tính CN]]="","",S1152+T1152)</f>
        <v>46202</v>
      </c>
      <c r="V1152" s="32">
        <f ca="1">IF(Table1[[#This Row],[Hạn thanh toán]]="","",IF((U1152-NOW())&lt;0,0,(U1152-NOW())))</f>
        <v>0</v>
      </c>
      <c r="W1152" s="32"/>
      <c r="X1152" s="32">
        <f ca="1">IF(OR(U1152="",R1152=0),"",IF((U1152-NOW())&lt;0,-(U1152-NOW()),0))</f>
        <v>25.964616203702462</v>
      </c>
      <c r="Y1152" s="2" t="str">
        <f ca="1">IF(R1152=0,"Đã thanh toán",IF(X1152="","",IF(X1152&lt;=0,"Chưa đến hạn thanh toán",IF(X1152&lt;=30,"Nợ quá hạn 30 ngày",IF(X1152&lt;=60,"Nợ quá hạn từ 30 ngày đến 60 ngày",IF(X1152&lt;=90,"Nợ quá hạn từ 60 ngày đến 90 ngày",IF(X1152&lt;=120,"Nợ quá hạn từ 90 ngày đến 120 ngày","Nợ quá hạn hơn 120 ngày có khả năng mất thanh toán")))))))</f>
        <v>Nợ quá hạn 30 ngày</v>
      </c>
      <c r="Z1152" s="42">
        <f>IF(S1152="","",S1152)</f>
        <v>46202</v>
      </c>
      <c r="AA1152" s="42" t="str">
        <f>IF(M1152="","",M1152)</f>
        <v/>
      </c>
      <c r="AD1152" s="2" t="str">
        <f>VLOOKUP($A1152,MA_KH!$A:$Q,MA_KH!O$1,0)</f>
        <v>MEGA</v>
      </c>
      <c r="AE1152" s="2" t="str">
        <f>VLOOKUP($A1152,MA_KH!$A:$Q,MA_KH!P$1,0)</f>
        <v>CÔNG TY TNHH MM MEGA MARKET (VIỆT NAM)</v>
      </c>
    </row>
    <row r="1153" spans="1:31" ht="25.5" customHeight="1">
      <c r="A1153" s="54" t="s">
        <v>16305</v>
      </c>
      <c r="B1153" s="54" t="s">
        <v>7247</v>
      </c>
      <c r="C1153" s="55">
        <v>46196</v>
      </c>
      <c r="D1153" s="54" t="s">
        <v>21453</v>
      </c>
      <c r="E1153" s="21">
        <v>46202</v>
      </c>
      <c r="F1153" s="54" t="s">
        <v>21454</v>
      </c>
      <c r="G1153" s="54" t="s">
        <v>21455</v>
      </c>
      <c r="H1153" s="67">
        <v>2052360</v>
      </c>
      <c r="I1153" s="57">
        <v>0</v>
      </c>
      <c r="J1153" s="67">
        <v>164189</v>
      </c>
      <c r="K1153" s="68">
        <v>2216549</v>
      </c>
      <c r="L1153" s="71" t="s">
        <v>17236</v>
      </c>
      <c r="N1153" s="72"/>
      <c r="O1153" s="32">
        <f>IF(Table1[[#This Row],[Phân loại]]="Tồn đầu kỳ",Table1[[#This Row],[Tổng giá trị]],0)</f>
        <v>0</v>
      </c>
      <c r="P1153" s="7">
        <f>IF(Table1[[#This Row],[Số còn phải thu ĐK]]&lt;&gt;0,0,IF(Table1[[#This Row],[Phân loại]]="Bán hàng",Table1[[#This Row],[Tổng giá trị]],-Table1[[#This Row],[Tổng giá trị]]))</f>
        <v>2216549</v>
      </c>
      <c r="Q1153" s="32">
        <f>IF(M1153&lt;&gt;"",IF(O1153&lt;&gt;0,O1153,P1153),0)</f>
        <v>0</v>
      </c>
      <c r="R1153" s="7">
        <f>Table1[[#This Row],[Số còn phải thu ĐK]]+Table1[[#This Row],[Giá Trị HD sau CK]]-Table1[[#This Row],[Số tiền đã thu]]</f>
        <v>2216549</v>
      </c>
      <c r="S1153" s="6">
        <f>IF(Table1[[#This Row],[Ngày hóa đơn]]&lt;&gt;"",Table1[[#This Row],[Ngày hóa đơn]],IF(Table1[[#This Row],[Ngày hạch toán]]&lt;&gt;"",Table1[[#This Row],[Ngày hạch toán]],""))</f>
        <v>46202</v>
      </c>
      <c r="T1153" s="7"/>
      <c r="U1153" s="6">
        <f>IF(Table1[[#This Row],[Ngày tính CN]]="","",S1153+T1153)</f>
        <v>46202</v>
      </c>
      <c r="V1153" s="32">
        <f ca="1">IF(Table1[[#This Row],[Hạn thanh toán]]="","",IF((U1153-NOW())&lt;0,0,(U1153-NOW())))</f>
        <v>0</v>
      </c>
      <c r="W1153" s="32"/>
      <c r="X1153" s="32">
        <f ca="1">IF(OR(U1153="",R1153=0),"",IF((U1153-NOW())&lt;0,-(U1153-NOW()),0))</f>
        <v>25.964616203702462</v>
      </c>
      <c r="Y1153" s="2" t="str">
        <f ca="1">IF(R1153=0,"Đã thanh toán",IF(X1153="","",IF(X1153&lt;=0,"Chưa đến hạn thanh toán",IF(X1153&lt;=30,"Nợ quá hạn 30 ngày",IF(X1153&lt;=60,"Nợ quá hạn từ 30 ngày đến 60 ngày",IF(X1153&lt;=90,"Nợ quá hạn từ 60 ngày đến 90 ngày",IF(X1153&lt;=120,"Nợ quá hạn từ 90 ngày đến 120 ngày","Nợ quá hạn hơn 120 ngày có khả năng mất thanh toán")))))))</f>
        <v>Nợ quá hạn 30 ngày</v>
      </c>
      <c r="Z1153" s="42">
        <f>IF(S1153="","",S1153)</f>
        <v>46202</v>
      </c>
      <c r="AA1153" s="42" t="str">
        <f>IF(M1153="","",M1153)</f>
        <v/>
      </c>
      <c r="AD1153" s="2" t="str">
        <f>VLOOKUP($A1153,MA_KH!$A:$Q,MA_KH!O$1,0)</f>
        <v>MEGA</v>
      </c>
      <c r="AE1153" s="2" t="str">
        <f>VLOOKUP($A1153,MA_KH!$A:$Q,MA_KH!P$1,0)</f>
        <v>CÔNG TY TNHH MM MEGA MARKET (VIỆT NAM)</v>
      </c>
    </row>
    <row r="1154" spans="1:31" ht="25.5" customHeight="1">
      <c r="A1154" s="54" t="s">
        <v>16305</v>
      </c>
      <c r="B1154" s="54" t="s">
        <v>7247</v>
      </c>
      <c r="C1154" s="55">
        <v>46196</v>
      </c>
      <c r="D1154" s="54" t="s">
        <v>21456</v>
      </c>
      <c r="E1154" s="21">
        <v>46202</v>
      </c>
      <c r="F1154" s="54" t="s">
        <v>21457</v>
      </c>
      <c r="G1154" s="54" t="s">
        <v>21458</v>
      </c>
      <c r="H1154" s="67">
        <v>1656535</v>
      </c>
      <c r="I1154" s="57">
        <v>0</v>
      </c>
      <c r="J1154" s="67">
        <v>132523</v>
      </c>
      <c r="K1154" s="68">
        <v>1789058</v>
      </c>
      <c r="L1154" s="71" t="s">
        <v>17236</v>
      </c>
      <c r="N1154" s="72"/>
      <c r="O1154" s="32">
        <f>IF(Table1[[#This Row],[Phân loại]]="Tồn đầu kỳ",Table1[[#This Row],[Tổng giá trị]],0)</f>
        <v>0</v>
      </c>
      <c r="P1154" s="7">
        <f>IF(Table1[[#This Row],[Số còn phải thu ĐK]]&lt;&gt;0,0,IF(Table1[[#This Row],[Phân loại]]="Bán hàng",Table1[[#This Row],[Tổng giá trị]],-Table1[[#This Row],[Tổng giá trị]]))</f>
        <v>1789058</v>
      </c>
      <c r="Q1154" s="32">
        <f>IF(M1154&lt;&gt;"",IF(O1154&lt;&gt;0,O1154,P1154),0)</f>
        <v>0</v>
      </c>
      <c r="R1154" s="7">
        <f>Table1[[#This Row],[Số còn phải thu ĐK]]+Table1[[#This Row],[Giá Trị HD sau CK]]-Table1[[#This Row],[Số tiền đã thu]]</f>
        <v>1789058</v>
      </c>
      <c r="S1154" s="6">
        <f>IF(Table1[[#This Row],[Ngày hóa đơn]]&lt;&gt;"",Table1[[#This Row],[Ngày hóa đơn]],IF(Table1[[#This Row],[Ngày hạch toán]]&lt;&gt;"",Table1[[#This Row],[Ngày hạch toán]],""))</f>
        <v>46202</v>
      </c>
      <c r="T1154" s="7"/>
      <c r="U1154" s="6">
        <f>IF(Table1[[#This Row],[Ngày tính CN]]="","",S1154+T1154)</f>
        <v>46202</v>
      </c>
      <c r="V1154" s="32">
        <f ca="1">IF(Table1[[#This Row],[Hạn thanh toán]]="","",IF((U1154-NOW())&lt;0,0,(U1154-NOW())))</f>
        <v>0</v>
      </c>
      <c r="W1154" s="32"/>
      <c r="X1154" s="32">
        <f ca="1">IF(OR(U1154="",R1154=0),"",IF((U1154-NOW())&lt;0,-(U1154-NOW()),0))</f>
        <v>25.964616203702462</v>
      </c>
      <c r="Y1154" s="2" t="str">
        <f ca="1">IF(R1154=0,"Đã thanh toán",IF(X1154="","",IF(X1154&lt;=0,"Chưa đến hạn thanh toán",IF(X1154&lt;=30,"Nợ quá hạn 30 ngày",IF(X1154&lt;=60,"Nợ quá hạn từ 30 ngày đến 60 ngày",IF(X1154&lt;=90,"Nợ quá hạn từ 60 ngày đến 90 ngày",IF(X1154&lt;=120,"Nợ quá hạn từ 90 ngày đến 120 ngày","Nợ quá hạn hơn 120 ngày có khả năng mất thanh toán")))))))</f>
        <v>Nợ quá hạn 30 ngày</v>
      </c>
      <c r="Z1154" s="42">
        <f>IF(S1154="","",S1154)</f>
        <v>46202</v>
      </c>
      <c r="AA1154" s="42" t="str">
        <f>IF(M1154="","",M1154)</f>
        <v/>
      </c>
      <c r="AD1154" s="2" t="str">
        <f>VLOOKUP($A1154,MA_KH!$A:$Q,MA_KH!O$1,0)</f>
        <v>MEGA</v>
      </c>
      <c r="AE1154" s="2" t="str">
        <f>VLOOKUP($A1154,MA_KH!$A:$Q,MA_KH!P$1,0)</f>
        <v>CÔNG TY TNHH MM MEGA MARKET (VIỆT NAM)</v>
      </c>
    </row>
    <row r="1155" spans="1:31" ht="25.5" customHeight="1">
      <c r="A1155" s="58" t="s">
        <v>16305</v>
      </c>
      <c r="B1155" s="58" t="s">
        <v>7247</v>
      </c>
      <c r="C1155" s="59">
        <v>46196</v>
      </c>
      <c r="D1155" s="58" t="s">
        <v>21459</v>
      </c>
      <c r="E1155" s="21">
        <v>46202</v>
      </c>
      <c r="F1155" s="58" t="s">
        <v>21460</v>
      </c>
      <c r="G1155" s="58" t="s">
        <v>21461</v>
      </c>
      <c r="H1155" s="69">
        <v>10261800</v>
      </c>
      <c r="I1155" s="61">
        <v>0</v>
      </c>
      <c r="J1155" s="69">
        <v>820944</v>
      </c>
      <c r="K1155" s="70">
        <v>11082744</v>
      </c>
      <c r="L1155" s="71" t="s">
        <v>17236</v>
      </c>
      <c r="N1155" s="72"/>
      <c r="O1155" s="32">
        <f>IF(Table1[[#This Row],[Phân loại]]="Tồn đầu kỳ",Table1[[#This Row],[Tổng giá trị]],0)</f>
        <v>0</v>
      </c>
      <c r="P1155" s="7">
        <f>IF(Table1[[#This Row],[Số còn phải thu ĐK]]&lt;&gt;0,0,IF(Table1[[#This Row],[Phân loại]]="Bán hàng",Table1[[#This Row],[Tổng giá trị]],-Table1[[#This Row],[Tổng giá trị]]))</f>
        <v>11082744</v>
      </c>
      <c r="Q1155" s="32">
        <f>IF(M1155&lt;&gt;"",IF(O1155&lt;&gt;0,O1155,P1155),0)</f>
        <v>0</v>
      </c>
      <c r="R1155" s="7">
        <f>Table1[[#This Row],[Số còn phải thu ĐK]]+Table1[[#This Row],[Giá Trị HD sau CK]]-Table1[[#This Row],[Số tiền đã thu]]</f>
        <v>11082744</v>
      </c>
      <c r="S1155" s="6">
        <f>IF(Table1[[#This Row],[Ngày hóa đơn]]&lt;&gt;"",Table1[[#This Row],[Ngày hóa đơn]],IF(Table1[[#This Row],[Ngày hạch toán]]&lt;&gt;"",Table1[[#This Row],[Ngày hạch toán]],""))</f>
        <v>46202</v>
      </c>
      <c r="T1155" s="7"/>
      <c r="U1155" s="6">
        <f>IF(Table1[[#This Row],[Ngày tính CN]]="","",S1155+T1155)</f>
        <v>46202</v>
      </c>
      <c r="V1155" s="32">
        <f ca="1">IF(Table1[[#This Row],[Hạn thanh toán]]="","",IF((U1155-NOW())&lt;0,0,(U1155-NOW())))</f>
        <v>0</v>
      </c>
      <c r="W1155" s="32"/>
      <c r="X1155" s="32">
        <f ca="1">IF(OR(U1155="",R1155=0),"",IF((U1155-NOW())&lt;0,-(U1155-NOW()),0))</f>
        <v>25.964616203702462</v>
      </c>
      <c r="Y1155" s="2" t="str">
        <f ca="1">IF(R1155=0,"Đã thanh toán",IF(X1155="","",IF(X1155&lt;=0,"Chưa đến hạn thanh toán",IF(X1155&lt;=30,"Nợ quá hạn 30 ngày",IF(X1155&lt;=60,"Nợ quá hạn từ 30 ngày đến 60 ngày",IF(X1155&lt;=90,"Nợ quá hạn từ 60 ngày đến 90 ngày",IF(X1155&lt;=120,"Nợ quá hạn từ 90 ngày đến 120 ngày","Nợ quá hạn hơn 120 ngày có khả năng mất thanh toán")))))))</f>
        <v>Nợ quá hạn 30 ngày</v>
      </c>
      <c r="Z1155" s="42">
        <f>IF(S1155="","",S1155)</f>
        <v>46202</v>
      </c>
      <c r="AA1155" s="42" t="str">
        <f>IF(M1155="","",M1155)</f>
        <v/>
      </c>
      <c r="AD1155" s="2" t="str">
        <f>VLOOKUP($A1155,MA_KH!$A:$Q,MA_KH!O$1,0)</f>
        <v>MEGA</v>
      </c>
      <c r="AE1155" s="2" t="str">
        <f>VLOOKUP($A1155,MA_KH!$A:$Q,MA_KH!P$1,0)</f>
        <v>CÔNG TY TNHH MM MEGA MARKET (VIỆT NAM)</v>
      </c>
    </row>
    <row r="1156" spans="1:31" ht="25.5" customHeight="1">
      <c r="A1156" s="54" t="s">
        <v>16305</v>
      </c>
      <c r="B1156" s="54" t="s">
        <v>7247</v>
      </c>
      <c r="C1156" s="55">
        <v>46196</v>
      </c>
      <c r="D1156" s="54" t="s">
        <v>21462</v>
      </c>
      <c r="E1156" s="21">
        <v>46202</v>
      </c>
      <c r="F1156" s="54" t="s">
        <v>21463</v>
      </c>
      <c r="G1156" s="54" t="s">
        <v>21464</v>
      </c>
      <c r="H1156" s="67">
        <v>1466060</v>
      </c>
      <c r="I1156" s="57">
        <v>0</v>
      </c>
      <c r="J1156" s="67">
        <v>117285</v>
      </c>
      <c r="K1156" s="68">
        <v>1583345</v>
      </c>
      <c r="L1156" s="71" t="s">
        <v>17236</v>
      </c>
      <c r="N1156" s="72"/>
      <c r="O1156" s="32">
        <f>IF(Table1[[#This Row],[Phân loại]]="Tồn đầu kỳ",Table1[[#This Row],[Tổng giá trị]],0)</f>
        <v>0</v>
      </c>
      <c r="P1156" s="7">
        <f>IF(Table1[[#This Row],[Số còn phải thu ĐK]]&lt;&gt;0,0,IF(Table1[[#This Row],[Phân loại]]="Bán hàng",Table1[[#This Row],[Tổng giá trị]],-Table1[[#This Row],[Tổng giá trị]]))</f>
        <v>1583345</v>
      </c>
      <c r="Q1156" s="32">
        <f>IF(M1156&lt;&gt;"",IF(O1156&lt;&gt;0,O1156,P1156),0)</f>
        <v>0</v>
      </c>
      <c r="R1156" s="7">
        <f>Table1[[#This Row],[Số còn phải thu ĐK]]+Table1[[#This Row],[Giá Trị HD sau CK]]-Table1[[#This Row],[Số tiền đã thu]]</f>
        <v>1583345</v>
      </c>
      <c r="S1156" s="6">
        <f>IF(Table1[[#This Row],[Ngày hóa đơn]]&lt;&gt;"",Table1[[#This Row],[Ngày hóa đơn]],IF(Table1[[#This Row],[Ngày hạch toán]]&lt;&gt;"",Table1[[#This Row],[Ngày hạch toán]],""))</f>
        <v>46202</v>
      </c>
      <c r="T1156" s="7"/>
      <c r="U1156" s="6">
        <f>IF(Table1[[#This Row],[Ngày tính CN]]="","",S1156+T1156)</f>
        <v>46202</v>
      </c>
      <c r="V1156" s="32">
        <f ca="1">IF(Table1[[#This Row],[Hạn thanh toán]]="","",IF((U1156-NOW())&lt;0,0,(U1156-NOW())))</f>
        <v>0</v>
      </c>
      <c r="W1156" s="32"/>
      <c r="X1156" s="32">
        <f ca="1">IF(OR(U1156="",R1156=0),"",IF((U1156-NOW())&lt;0,-(U1156-NOW()),0))</f>
        <v>25.964616203702462</v>
      </c>
      <c r="Y1156" s="2" t="str">
        <f ca="1">IF(R1156=0,"Đã thanh toán",IF(X1156="","",IF(X1156&lt;=0,"Chưa đến hạn thanh toán",IF(X1156&lt;=30,"Nợ quá hạn 30 ngày",IF(X1156&lt;=60,"Nợ quá hạn từ 30 ngày đến 60 ngày",IF(X1156&lt;=90,"Nợ quá hạn từ 60 ngày đến 90 ngày",IF(X1156&lt;=120,"Nợ quá hạn từ 90 ngày đến 120 ngày","Nợ quá hạn hơn 120 ngày có khả năng mất thanh toán")))))))</f>
        <v>Nợ quá hạn 30 ngày</v>
      </c>
      <c r="Z1156" s="42">
        <f>IF(S1156="","",S1156)</f>
        <v>46202</v>
      </c>
      <c r="AA1156" s="42" t="str">
        <f>IF(M1156="","",M1156)</f>
        <v/>
      </c>
      <c r="AD1156" s="2" t="str">
        <f>VLOOKUP($A1156,MA_KH!$A:$Q,MA_KH!O$1,0)</f>
        <v>MEGA</v>
      </c>
      <c r="AE1156" s="2" t="str">
        <f>VLOOKUP($A1156,MA_KH!$A:$Q,MA_KH!P$1,0)</f>
        <v>CÔNG TY TNHH MM MEGA MARKET (VIỆT NAM)</v>
      </c>
    </row>
    <row r="1157" spans="1:31" ht="25.5" customHeight="1">
      <c r="A1157" s="58" t="s">
        <v>16292</v>
      </c>
      <c r="B1157" s="58" t="s">
        <v>251</v>
      </c>
      <c r="C1157" s="59">
        <v>46197</v>
      </c>
      <c r="D1157" s="58" t="s">
        <v>21465</v>
      </c>
      <c r="E1157" s="21">
        <v>46199</v>
      </c>
      <c r="F1157" s="58" t="s">
        <v>21466</v>
      </c>
      <c r="G1157" s="58" t="s">
        <v>21467</v>
      </c>
      <c r="H1157" s="69">
        <v>2075480</v>
      </c>
      <c r="I1157" s="61">
        <v>0</v>
      </c>
      <c r="J1157" s="69">
        <v>166038</v>
      </c>
      <c r="K1157" s="70">
        <v>2241518</v>
      </c>
      <c r="L1157" s="71" t="s">
        <v>17236</v>
      </c>
      <c r="N1157" s="72"/>
      <c r="O1157" s="32">
        <f>IF(Table1[[#This Row],[Phân loại]]="Tồn đầu kỳ",Table1[[#This Row],[Tổng giá trị]],0)</f>
        <v>0</v>
      </c>
      <c r="P1157" s="7">
        <f>IF(Table1[[#This Row],[Số còn phải thu ĐK]]&lt;&gt;0,0,IF(Table1[[#This Row],[Phân loại]]="Bán hàng",Table1[[#This Row],[Tổng giá trị]],-Table1[[#This Row],[Tổng giá trị]]))</f>
        <v>2241518</v>
      </c>
      <c r="Q1157" s="32">
        <f>IF(M1157&lt;&gt;"",IF(O1157&lt;&gt;0,O1157,P1157),0)</f>
        <v>0</v>
      </c>
      <c r="R1157" s="7">
        <f>Table1[[#This Row],[Số còn phải thu ĐK]]+Table1[[#This Row],[Giá Trị HD sau CK]]-Table1[[#This Row],[Số tiền đã thu]]</f>
        <v>2241518</v>
      </c>
      <c r="S1157" s="6">
        <f>IF(Table1[[#This Row],[Ngày hóa đơn]]&lt;&gt;"",Table1[[#This Row],[Ngày hóa đơn]],IF(Table1[[#This Row],[Ngày hạch toán]]&lt;&gt;"",Table1[[#This Row],[Ngày hạch toán]],""))</f>
        <v>46199</v>
      </c>
      <c r="T1157" s="7"/>
      <c r="U1157" s="6">
        <f>IF(Table1[[#This Row],[Ngày tính CN]]="","",S1157+T1157)</f>
        <v>46199</v>
      </c>
      <c r="V1157" s="32">
        <f ca="1">IF(Table1[[#This Row],[Hạn thanh toán]]="","",IF((U1157-NOW())&lt;0,0,(U1157-NOW())))</f>
        <v>0</v>
      </c>
      <c r="W1157" s="32"/>
      <c r="X1157" s="32">
        <f ca="1">IF(OR(U1157="",R1157=0),"",IF((U1157-NOW())&lt;0,-(U1157-NOW()),0))</f>
        <v>28.964616203702462</v>
      </c>
      <c r="Y1157" s="2" t="str">
        <f ca="1">IF(R1157=0,"Đã thanh toán",IF(X1157="","",IF(X1157&lt;=0,"Chưa đến hạn thanh toán",IF(X1157&lt;=30,"Nợ quá hạn 30 ngày",IF(X1157&lt;=60,"Nợ quá hạn từ 30 ngày đến 60 ngày",IF(X1157&lt;=90,"Nợ quá hạn từ 60 ngày đến 90 ngày",IF(X1157&lt;=120,"Nợ quá hạn từ 90 ngày đến 120 ngày","Nợ quá hạn hơn 120 ngày có khả năng mất thanh toán")))))))</f>
        <v>Nợ quá hạn 30 ngày</v>
      </c>
      <c r="Z1157" s="42">
        <f>IF(S1157="","",S1157)</f>
        <v>46199</v>
      </c>
      <c r="AA1157" s="42" t="str">
        <f>IF(M1157="","",M1157)</f>
        <v/>
      </c>
      <c r="AD1157" s="2" t="str">
        <f>VLOOKUP($A1157,MA_KH!$A:$Q,MA_KH!O$1,0)</f>
        <v>MEGA</v>
      </c>
      <c r="AE1157" s="2" t="str">
        <f>VLOOKUP($A1157,MA_KH!$A:$Q,MA_KH!P$1,0)</f>
        <v>CÔNG TY TNHH MM MEGA MARKET (VIỆT NAM)</v>
      </c>
    </row>
    <row r="1158" spans="1:31" ht="25.5" customHeight="1">
      <c r="A1158" s="54" t="s">
        <v>16292</v>
      </c>
      <c r="B1158" s="54" t="s">
        <v>251</v>
      </c>
      <c r="C1158" s="55">
        <v>46197</v>
      </c>
      <c r="D1158" s="54" t="s">
        <v>21468</v>
      </c>
      <c r="E1158" s="21">
        <v>46199</v>
      </c>
      <c r="F1158" s="54" t="s">
        <v>21469</v>
      </c>
      <c r="G1158" s="54" t="s">
        <v>21470</v>
      </c>
      <c r="H1158" s="67">
        <v>1110040</v>
      </c>
      <c r="I1158" s="57">
        <v>0</v>
      </c>
      <c r="J1158" s="67">
        <v>88803</v>
      </c>
      <c r="K1158" s="68">
        <v>1198843</v>
      </c>
      <c r="L1158" s="71" t="s">
        <v>17236</v>
      </c>
      <c r="N1158" s="72"/>
      <c r="O1158" s="32">
        <f>IF(Table1[[#This Row],[Phân loại]]="Tồn đầu kỳ",Table1[[#This Row],[Tổng giá trị]],0)</f>
        <v>0</v>
      </c>
      <c r="P1158" s="7">
        <f>IF(Table1[[#This Row],[Số còn phải thu ĐK]]&lt;&gt;0,0,IF(Table1[[#This Row],[Phân loại]]="Bán hàng",Table1[[#This Row],[Tổng giá trị]],-Table1[[#This Row],[Tổng giá trị]]))</f>
        <v>1198843</v>
      </c>
      <c r="Q1158" s="32">
        <f>IF(M1158&lt;&gt;"",IF(O1158&lt;&gt;0,O1158,P1158),0)</f>
        <v>0</v>
      </c>
      <c r="R1158" s="7">
        <f>Table1[[#This Row],[Số còn phải thu ĐK]]+Table1[[#This Row],[Giá Trị HD sau CK]]-Table1[[#This Row],[Số tiền đã thu]]</f>
        <v>1198843</v>
      </c>
      <c r="S1158" s="6">
        <f>IF(Table1[[#This Row],[Ngày hóa đơn]]&lt;&gt;"",Table1[[#This Row],[Ngày hóa đơn]],IF(Table1[[#This Row],[Ngày hạch toán]]&lt;&gt;"",Table1[[#This Row],[Ngày hạch toán]],""))</f>
        <v>46199</v>
      </c>
      <c r="T1158" s="7"/>
      <c r="U1158" s="6">
        <f>IF(Table1[[#This Row],[Ngày tính CN]]="","",S1158+T1158)</f>
        <v>46199</v>
      </c>
      <c r="V1158" s="32">
        <f ca="1">IF(Table1[[#This Row],[Hạn thanh toán]]="","",IF((U1158-NOW())&lt;0,0,(U1158-NOW())))</f>
        <v>0</v>
      </c>
      <c r="W1158" s="32"/>
      <c r="X1158" s="32">
        <f ca="1">IF(OR(U1158="",R1158=0),"",IF((U1158-NOW())&lt;0,-(U1158-NOW()),0))</f>
        <v>28.964616203702462</v>
      </c>
      <c r="Y1158" s="2" t="str">
        <f ca="1">IF(R1158=0,"Đã thanh toán",IF(X1158="","",IF(X1158&lt;=0,"Chưa đến hạn thanh toán",IF(X1158&lt;=30,"Nợ quá hạn 30 ngày",IF(X1158&lt;=60,"Nợ quá hạn từ 30 ngày đến 60 ngày",IF(X1158&lt;=90,"Nợ quá hạn từ 60 ngày đến 90 ngày",IF(X1158&lt;=120,"Nợ quá hạn từ 90 ngày đến 120 ngày","Nợ quá hạn hơn 120 ngày có khả năng mất thanh toán")))))))</f>
        <v>Nợ quá hạn 30 ngày</v>
      </c>
      <c r="Z1158" s="42">
        <f>IF(S1158="","",S1158)</f>
        <v>46199</v>
      </c>
      <c r="AA1158" s="42" t="str">
        <f>IF(M1158="","",M1158)</f>
        <v/>
      </c>
      <c r="AD1158" s="2" t="str">
        <f>VLOOKUP($A1158,MA_KH!$A:$Q,MA_KH!O$1,0)</f>
        <v>MEGA</v>
      </c>
      <c r="AE1158" s="2" t="str">
        <f>VLOOKUP($A1158,MA_KH!$A:$Q,MA_KH!P$1,0)</f>
        <v>CÔNG TY TNHH MM MEGA MARKET (VIỆT NAM)</v>
      </c>
    </row>
    <row r="1159" spans="1:31" ht="25.5" customHeight="1">
      <c r="A1159" s="58" t="s">
        <v>16300</v>
      </c>
      <c r="B1159" s="58" t="s">
        <v>7238</v>
      </c>
      <c r="C1159" s="59">
        <v>46197</v>
      </c>
      <c r="D1159" s="58" t="s">
        <v>21471</v>
      </c>
      <c r="E1159" s="21">
        <v>46199</v>
      </c>
      <c r="F1159" s="58" t="s">
        <v>21472</v>
      </c>
      <c r="G1159" s="58" t="s">
        <v>21473</v>
      </c>
      <c r="H1159" s="69">
        <v>3247480</v>
      </c>
      <c r="I1159" s="61">
        <v>0</v>
      </c>
      <c r="J1159" s="69">
        <v>259798</v>
      </c>
      <c r="K1159" s="70">
        <v>3507278</v>
      </c>
      <c r="L1159" s="71" t="s">
        <v>17236</v>
      </c>
      <c r="N1159" s="72"/>
      <c r="O1159" s="32">
        <f>IF(Table1[[#This Row],[Phân loại]]="Tồn đầu kỳ",Table1[[#This Row],[Tổng giá trị]],0)</f>
        <v>0</v>
      </c>
      <c r="P1159" s="7">
        <f>IF(Table1[[#This Row],[Số còn phải thu ĐK]]&lt;&gt;0,0,IF(Table1[[#This Row],[Phân loại]]="Bán hàng",Table1[[#This Row],[Tổng giá trị]],-Table1[[#This Row],[Tổng giá trị]]))</f>
        <v>3507278</v>
      </c>
      <c r="Q1159" s="32">
        <f>IF(M1159&lt;&gt;"",IF(O1159&lt;&gt;0,O1159,P1159),0)</f>
        <v>0</v>
      </c>
      <c r="R1159" s="7">
        <f>Table1[[#This Row],[Số còn phải thu ĐK]]+Table1[[#This Row],[Giá Trị HD sau CK]]-Table1[[#This Row],[Số tiền đã thu]]</f>
        <v>3507278</v>
      </c>
      <c r="S1159" s="6">
        <f>IF(Table1[[#This Row],[Ngày hóa đơn]]&lt;&gt;"",Table1[[#This Row],[Ngày hóa đơn]],IF(Table1[[#This Row],[Ngày hạch toán]]&lt;&gt;"",Table1[[#This Row],[Ngày hạch toán]],""))</f>
        <v>46199</v>
      </c>
      <c r="T1159" s="7"/>
      <c r="U1159" s="6">
        <f>IF(Table1[[#This Row],[Ngày tính CN]]="","",S1159+T1159)</f>
        <v>46199</v>
      </c>
      <c r="V1159" s="32">
        <f ca="1">IF(Table1[[#This Row],[Hạn thanh toán]]="","",IF((U1159-NOW())&lt;0,0,(U1159-NOW())))</f>
        <v>0</v>
      </c>
      <c r="W1159" s="32"/>
      <c r="X1159" s="32">
        <f ca="1">IF(OR(U1159="",R1159=0),"",IF((U1159-NOW())&lt;0,-(U1159-NOW()),0))</f>
        <v>28.964616203702462</v>
      </c>
      <c r="Y1159" s="2" t="str">
        <f ca="1">IF(R1159=0,"Đã thanh toán",IF(X1159="","",IF(X1159&lt;=0,"Chưa đến hạn thanh toán",IF(X1159&lt;=30,"Nợ quá hạn 30 ngày",IF(X1159&lt;=60,"Nợ quá hạn từ 30 ngày đến 60 ngày",IF(X1159&lt;=90,"Nợ quá hạn từ 60 ngày đến 90 ngày",IF(X1159&lt;=120,"Nợ quá hạn từ 90 ngày đến 120 ngày","Nợ quá hạn hơn 120 ngày có khả năng mất thanh toán")))))))</f>
        <v>Nợ quá hạn 30 ngày</v>
      </c>
      <c r="Z1159" s="42">
        <f>IF(S1159="","",S1159)</f>
        <v>46199</v>
      </c>
      <c r="AA1159" s="42" t="str">
        <f>IF(M1159="","",M1159)</f>
        <v/>
      </c>
      <c r="AD1159" s="2" t="str">
        <f>VLOOKUP($A1159,MA_KH!$A:$Q,MA_KH!O$1,0)</f>
        <v>MEGA</v>
      </c>
      <c r="AE1159" s="2" t="str">
        <f>VLOOKUP($A1159,MA_KH!$A:$Q,MA_KH!P$1,0)</f>
        <v>CÔNG TY TNHH MM MEGA MARKET (VIỆT NAM)</v>
      </c>
    </row>
    <row r="1160" spans="1:31" ht="25.5" customHeight="1">
      <c r="A1160" s="54" t="s">
        <v>16300</v>
      </c>
      <c r="B1160" s="54" t="s">
        <v>7238</v>
      </c>
      <c r="C1160" s="55">
        <v>46197</v>
      </c>
      <c r="D1160" s="54" t="s">
        <v>21474</v>
      </c>
      <c r="E1160" s="21">
        <v>46199</v>
      </c>
      <c r="F1160" s="54" t="s">
        <v>21475</v>
      </c>
      <c r="G1160" s="54" t="s">
        <v>21476</v>
      </c>
      <c r="H1160" s="67">
        <v>5803020</v>
      </c>
      <c r="I1160" s="57">
        <v>0</v>
      </c>
      <c r="J1160" s="67">
        <v>464242</v>
      </c>
      <c r="K1160" s="68">
        <v>6267262</v>
      </c>
      <c r="L1160" s="71" t="s">
        <v>17236</v>
      </c>
      <c r="N1160" s="72"/>
      <c r="O1160" s="32">
        <f>IF(Table1[[#This Row],[Phân loại]]="Tồn đầu kỳ",Table1[[#This Row],[Tổng giá trị]],0)</f>
        <v>0</v>
      </c>
      <c r="P1160" s="7">
        <f>IF(Table1[[#This Row],[Số còn phải thu ĐK]]&lt;&gt;0,0,IF(Table1[[#This Row],[Phân loại]]="Bán hàng",Table1[[#This Row],[Tổng giá trị]],-Table1[[#This Row],[Tổng giá trị]]))</f>
        <v>6267262</v>
      </c>
      <c r="Q1160" s="32">
        <f>IF(M1160&lt;&gt;"",IF(O1160&lt;&gt;0,O1160,P1160),0)</f>
        <v>0</v>
      </c>
      <c r="R1160" s="7">
        <f>Table1[[#This Row],[Số còn phải thu ĐK]]+Table1[[#This Row],[Giá Trị HD sau CK]]-Table1[[#This Row],[Số tiền đã thu]]</f>
        <v>6267262</v>
      </c>
      <c r="S1160" s="6">
        <f>IF(Table1[[#This Row],[Ngày hóa đơn]]&lt;&gt;"",Table1[[#This Row],[Ngày hóa đơn]],IF(Table1[[#This Row],[Ngày hạch toán]]&lt;&gt;"",Table1[[#This Row],[Ngày hạch toán]],""))</f>
        <v>46199</v>
      </c>
      <c r="T1160" s="7"/>
      <c r="U1160" s="6">
        <f>IF(Table1[[#This Row],[Ngày tính CN]]="","",S1160+T1160)</f>
        <v>46199</v>
      </c>
      <c r="V1160" s="32">
        <f ca="1">IF(Table1[[#This Row],[Hạn thanh toán]]="","",IF((U1160-NOW())&lt;0,0,(U1160-NOW())))</f>
        <v>0</v>
      </c>
      <c r="W1160" s="32"/>
      <c r="X1160" s="32">
        <f ca="1">IF(OR(U1160="",R1160=0),"",IF((U1160-NOW())&lt;0,-(U1160-NOW()),0))</f>
        <v>28.964616203702462</v>
      </c>
      <c r="Y1160" s="2" t="str">
        <f ca="1">IF(R1160=0,"Đã thanh toán",IF(X1160="","",IF(X1160&lt;=0,"Chưa đến hạn thanh toán",IF(X1160&lt;=30,"Nợ quá hạn 30 ngày",IF(X1160&lt;=60,"Nợ quá hạn từ 30 ngày đến 60 ngày",IF(X1160&lt;=90,"Nợ quá hạn từ 60 ngày đến 90 ngày",IF(X1160&lt;=120,"Nợ quá hạn từ 90 ngày đến 120 ngày","Nợ quá hạn hơn 120 ngày có khả năng mất thanh toán")))))))</f>
        <v>Nợ quá hạn 30 ngày</v>
      </c>
      <c r="Z1160" s="42">
        <f>IF(S1160="","",S1160)</f>
        <v>46199</v>
      </c>
      <c r="AA1160" s="42" t="str">
        <f>IF(M1160="","",M1160)</f>
        <v/>
      </c>
      <c r="AD1160" s="2" t="str">
        <f>VLOOKUP($A1160,MA_KH!$A:$Q,MA_KH!O$1,0)</f>
        <v>MEGA</v>
      </c>
      <c r="AE1160" s="2" t="str">
        <f>VLOOKUP($A1160,MA_KH!$A:$Q,MA_KH!P$1,0)</f>
        <v>CÔNG TY TNHH MM MEGA MARKET (VIỆT NAM)</v>
      </c>
    </row>
    <row r="1161" spans="1:31" ht="25.5" customHeight="1">
      <c r="A1161" s="116" t="s">
        <v>16303</v>
      </c>
      <c r="B1161" s="116" t="s">
        <v>102</v>
      </c>
      <c r="C1161" s="117">
        <v>46197</v>
      </c>
      <c r="D1161" s="116" t="s">
        <v>21722</v>
      </c>
      <c r="E1161" s="137">
        <v>46197</v>
      </c>
      <c r="F1161" s="116" t="s">
        <v>21723</v>
      </c>
      <c r="G1161" s="116" t="s">
        <v>21708</v>
      </c>
      <c r="H1161" s="118">
        <v>102618</v>
      </c>
      <c r="I1161" s="118">
        <v>0</v>
      </c>
      <c r="J1161" s="118">
        <v>8209</v>
      </c>
      <c r="K1161" s="150">
        <v>110827</v>
      </c>
      <c r="L1161" s="71" t="s">
        <v>17238</v>
      </c>
      <c r="M1161" s="6">
        <v>46213</v>
      </c>
      <c r="N1161" s="72"/>
      <c r="O1161" s="32">
        <f>IF(Table1[[#This Row],[Phân loại]]="Tồn đầu kỳ",Table1[[#This Row],[Tổng giá trị]],0)</f>
        <v>0</v>
      </c>
      <c r="P1161" s="7">
        <f>IF(Table1[[#This Row],[Số còn phải thu ĐK]]&lt;&gt;0,0,IF(Table1[[#This Row],[Phân loại]]="Bán hàng",Table1[[#This Row],[Tổng giá trị]],-Table1[[#This Row],[Tổng giá trị]]))</f>
        <v>-110827</v>
      </c>
      <c r="Q1161" s="32">
        <f>IF(M1161&lt;&gt;"",IF(O1161&lt;&gt;0,O1161,P1161),0)</f>
        <v>-110827</v>
      </c>
      <c r="R1161" s="7">
        <f>Table1[[#This Row],[Số còn phải thu ĐK]]+Table1[[#This Row],[Giá Trị HD sau CK]]-Table1[[#This Row],[Số tiền đã thu]]</f>
        <v>0</v>
      </c>
      <c r="S1161" s="6">
        <f>IF(Table1[[#This Row],[Ngày hóa đơn]]&lt;&gt;"",Table1[[#This Row],[Ngày hóa đơn]],IF(Table1[[#This Row],[Ngày hạch toán]]&lt;&gt;"",Table1[[#This Row],[Ngày hạch toán]],""))</f>
        <v>46197</v>
      </c>
      <c r="T1161" s="7"/>
      <c r="U1161" s="6">
        <f>IF(Table1[[#This Row],[Ngày tính CN]]="","",S1161+T1161)</f>
        <v>46197</v>
      </c>
      <c r="V1161" s="32">
        <f ca="1">IF(Table1[[#This Row],[Hạn thanh toán]]="","",IF((U1161-NOW())&lt;0,0,(U1161-NOW())))</f>
        <v>0</v>
      </c>
      <c r="W1161" s="32"/>
      <c r="X1161" s="32" t="str">
        <f ca="1">IF(OR(U1161="",R1161=0),"",IF((U1161-NOW())&lt;0,-(U1161-NOW()),0))</f>
        <v/>
      </c>
      <c r="Y1161" s="2" t="str">
        <f>IF(R1161=0,"Đã thanh toán",IF(X1161="","",IF(X1161&lt;=0,"Chưa đến hạn thanh toán",IF(X1161&lt;=30,"Nợ quá hạn 30 ngày",IF(X1161&lt;=60,"Nợ quá hạn từ 30 ngày đến 60 ngày",IF(X1161&lt;=90,"Nợ quá hạn từ 60 ngày đến 90 ngày",IF(X1161&lt;=120,"Nợ quá hạn từ 90 ngày đến 120 ngày","Nợ quá hạn hơn 120 ngày có khả năng mất thanh toán")))))))</f>
        <v>Đã thanh toán</v>
      </c>
      <c r="Z1161" s="42">
        <f>IF(S1161="","",S1161)</f>
        <v>46197</v>
      </c>
      <c r="AA1161" s="42">
        <f>IF(M1161="","",M1161)</f>
        <v>46213</v>
      </c>
      <c r="AD1161" s="2" t="str">
        <f>VLOOKUP($A1161,MA_KH!$A:$Q,MA_KH!O$1,0)</f>
        <v>MEGA</v>
      </c>
      <c r="AE1161" s="2" t="str">
        <f>VLOOKUP($A1161,MA_KH!$A:$Q,MA_KH!P$1,0)</f>
        <v>CÔNG TY TNHH MM MEGA MARKET (VIỆT NAM)</v>
      </c>
    </row>
    <row r="1162" spans="1:31" ht="25.5" customHeight="1">
      <c r="A1162" s="116" t="s">
        <v>16291</v>
      </c>
      <c r="B1162" s="116" t="s">
        <v>200</v>
      </c>
      <c r="C1162" s="117">
        <v>46197</v>
      </c>
      <c r="D1162" s="116" t="s">
        <v>21724</v>
      </c>
      <c r="E1162" s="137">
        <v>46197</v>
      </c>
      <c r="F1162" s="116" t="s">
        <v>21725</v>
      </c>
      <c r="G1162" s="116" t="s">
        <v>21726</v>
      </c>
      <c r="H1162" s="118">
        <v>1361136</v>
      </c>
      <c r="I1162" s="118">
        <v>0</v>
      </c>
      <c r="J1162" s="118">
        <v>108891</v>
      </c>
      <c r="K1162" s="150">
        <v>1470027</v>
      </c>
      <c r="L1162" s="71" t="s">
        <v>17238</v>
      </c>
      <c r="M1162" s="6">
        <v>46213</v>
      </c>
      <c r="N1162" s="72"/>
      <c r="O1162" s="32">
        <f>IF(Table1[[#This Row],[Phân loại]]="Tồn đầu kỳ",Table1[[#This Row],[Tổng giá trị]],0)</f>
        <v>0</v>
      </c>
      <c r="P1162" s="7">
        <f>IF(Table1[[#This Row],[Số còn phải thu ĐK]]&lt;&gt;0,0,IF(Table1[[#This Row],[Phân loại]]="Bán hàng",Table1[[#This Row],[Tổng giá trị]],-Table1[[#This Row],[Tổng giá trị]]))</f>
        <v>-1470027</v>
      </c>
      <c r="Q1162" s="32">
        <f>IF(M1162&lt;&gt;"",IF(O1162&lt;&gt;0,O1162,P1162),0)</f>
        <v>-1470027</v>
      </c>
      <c r="R1162" s="7">
        <f>Table1[[#This Row],[Số còn phải thu ĐK]]+Table1[[#This Row],[Giá Trị HD sau CK]]-Table1[[#This Row],[Số tiền đã thu]]</f>
        <v>0</v>
      </c>
      <c r="S1162" s="6">
        <f>IF(Table1[[#This Row],[Ngày hóa đơn]]&lt;&gt;"",Table1[[#This Row],[Ngày hóa đơn]],IF(Table1[[#This Row],[Ngày hạch toán]]&lt;&gt;"",Table1[[#This Row],[Ngày hạch toán]],""))</f>
        <v>46197</v>
      </c>
      <c r="T1162" s="7"/>
      <c r="U1162" s="6">
        <f>IF(Table1[[#This Row],[Ngày tính CN]]="","",S1162+T1162)</f>
        <v>46197</v>
      </c>
      <c r="V1162" s="32">
        <f ca="1">IF(Table1[[#This Row],[Hạn thanh toán]]="","",IF((U1162-NOW())&lt;0,0,(U1162-NOW())))</f>
        <v>0</v>
      </c>
      <c r="W1162" s="32"/>
      <c r="X1162" s="32" t="str">
        <f ca="1">IF(OR(U1162="",R1162=0),"",IF((U1162-NOW())&lt;0,-(U1162-NOW()),0))</f>
        <v/>
      </c>
      <c r="Y1162" s="2" t="str">
        <f>IF(R1162=0,"Đã thanh toán",IF(X1162="","",IF(X1162&lt;=0,"Chưa đến hạn thanh toán",IF(X1162&lt;=30,"Nợ quá hạn 30 ngày",IF(X1162&lt;=60,"Nợ quá hạn từ 30 ngày đến 60 ngày",IF(X1162&lt;=90,"Nợ quá hạn từ 60 ngày đến 90 ngày",IF(X1162&lt;=120,"Nợ quá hạn từ 90 ngày đến 120 ngày","Nợ quá hạn hơn 120 ngày có khả năng mất thanh toán")))))))</f>
        <v>Đã thanh toán</v>
      </c>
      <c r="Z1162" s="42">
        <f>IF(S1162="","",S1162)</f>
        <v>46197</v>
      </c>
      <c r="AA1162" s="42">
        <f>IF(M1162="","",M1162)</f>
        <v>46213</v>
      </c>
      <c r="AD1162" s="2" t="str">
        <f>VLOOKUP($A1162,MA_KH!$A:$Q,MA_KH!O$1,0)</f>
        <v>MEGA</v>
      </c>
      <c r="AE1162" s="2" t="str">
        <f>VLOOKUP($A1162,MA_KH!$A:$Q,MA_KH!P$1,0)</f>
        <v>CÔNG TY TNHH MM MEGA MARKET (VIỆT NAM)</v>
      </c>
    </row>
    <row r="1163" spans="1:31" ht="25.5" customHeight="1">
      <c r="A1163" s="116" t="s">
        <v>16303</v>
      </c>
      <c r="B1163" s="116" t="s">
        <v>102</v>
      </c>
      <c r="C1163" s="117">
        <v>46197</v>
      </c>
      <c r="D1163" s="116" t="s">
        <v>21727</v>
      </c>
      <c r="E1163" s="137">
        <v>46197</v>
      </c>
      <c r="F1163" s="116" t="s">
        <v>21728</v>
      </c>
      <c r="G1163" s="116" t="s">
        <v>21708</v>
      </c>
      <c r="H1163" s="118">
        <v>116611</v>
      </c>
      <c r="I1163" s="118">
        <v>0</v>
      </c>
      <c r="J1163" s="118">
        <v>9329</v>
      </c>
      <c r="K1163" s="150">
        <v>125940</v>
      </c>
      <c r="L1163" s="71" t="s">
        <v>17238</v>
      </c>
      <c r="M1163" s="6">
        <v>46213</v>
      </c>
      <c r="N1163" s="72"/>
      <c r="O1163" s="32">
        <f>IF(Table1[[#This Row],[Phân loại]]="Tồn đầu kỳ",Table1[[#This Row],[Tổng giá trị]],0)</f>
        <v>0</v>
      </c>
      <c r="P1163" s="7">
        <f>IF(Table1[[#This Row],[Số còn phải thu ĐK]]&lt;&gt;0,0,IF(Table1[[#This Row],[Phân loại]]="Bán hàng",Table1[[#This Row],[Tổng giá trị]],-Table1[[#This Row],[Tổng giá trị]]))</f>
        <v>-125940</v>
      </c>
      <c r="Q1163" s="32">
        <f>IF(M1163&lt;&gt;"",IF(O1163&lt;&gt;0,O1163,P1163),0)</f>
        <v>-125940</v>
      </c>
      <c r="R1163" s="7">
        <f>Table1[[#This Row],[Số còn phải thu ĐK]]+Table1[[#This Row],[Giá Trị HD sau CK]]-Table1[[#This Row],[Số tiền đã thu]]</f>
        <v>0</v>
      </c>
      <c r="S1163" s="6">
        <f>IF(Table1[[#This Row],[Ngày hóa đơn]]&lt;&gt;"",Table1[[#This Row],[Ngày hóa đơn]],IF(Table1[[#This Row],[Ngày hạch toán]]&lt;&gt;"",Table1[[#This Row],[Ngày hạch toán]],""))</f>
        <v>46197</v>
      </c>
      <c r="T1163" s="7"/>
      <c r="U1163" s="6">
        <f>IF(Table1[[#This Row],[Ngày tính CN]]="","",S1163+T1163)</f>
        <v>46197</v>
      </c>
      <c r="V1163" s="32">
        <f ca="1">IF(Table1[[#This Row],[Hạn thanh toán]]="","",IF((U1163-NOW())&lt;0,0,(U1163-NOW())))</f>
        <v>0</v>
      </c>
      <c r="W1163" s="32"/>
      <c r="X1163" s="32" t="str">
        <f ca="1">IF(OR(U1163="",R1163=0),"",IF((U1163-NOW())&lt;0,-(U1163-NOW()),0))</f>
        <v/>
      </c>
      <c r="Y1163" s="2" t="str">
        <f>IF(R1163=0,"Đã thanh toán",IF(X1163="","",IF(X1163&lt;=0,"Chưa đến hạn thanh toán",IF(X1163&lt;=30,"Nợ quá hạn 30 ngày",IF(X1163&lt;=60,"Nợ quá hạn từ 30 ngày đến 60 ngày",IF(X1163&lt;=90,"Nợ quá hạn từ 60 ngày đến 90 ngày",IF(X1163&lt;=120,"Nợ quá hạn từ 90 ngày đến 120 ngày","Nợ quá hạn hơn 120 ngày có khả năng mất thanh toán")))))))</f>
        <v>Đã thanh toán</v>
      </c>
      <c r="Z1163" s="42">
        <f>IF(S1163="","",S1163)</f>
        <v>46197</v>
      </c>
      <c r="AA1163" s="42">
        <f>IF(M1163="","",M1163)</f>
        <v>46213</v>
      </c>
      <c r="AD1163" s="2" t="str">
        <f>VLOOKUP($A1163,MA_KH!$A:$Q,MA_KH!O$1,0)</f>
        <v>MEGA</v>
      </c>
      <c r="AE1163" s="2" t="str">
        <f>VLOOKUP($A1163,MA_KH!$A:$Q,MA_KH!P$1,0)</f>
        <v>CÔNG TY TNHH MM MEGA MARKET (VIỆT NAM)</v>
      </c>
    </row>
    <row r="1164" spans="1:31" ht="25.5" customHeight="1">
      <c r="A1164" s="54" t="s">
        <v>16287</v>
      </c>
      <c r="B1164" s="54" t="s">
        <v>253</v>
      </c>
      <c r="C1164" s="55">
        <v>46198</v>
      </c>
      <c r="D1164" s="54" t="s">
        <v>21477</v>
      </c>
      <c r="E1164" s="21">
        <v>46202</v>
      </c>
      <c r="F1164" s="54" t="s">
        <v>21478</v>
      </c>
      <c r="G1164" s="54" t="s">
        <v>21479</v>
      </c>
      <c r="H1164" s="67">
        <v>1026180</v>
      </c>
      <c r="I1164" s="57">
        <v>0</v>
      </c>
      <c r="J1164" s="67">
        <v>82094</v>
      </c>
      <c r="K1164" s="68">
        <v>1108274</v>
      </c>
      <c r="L1164" s="71" t="s">
        <v>17236</v>
      </c>
      <c r="N1164" s="72"/>
      <c r="O1164" s="32">
        <f>IF(Table1[[#This Row],[Phân loại]]="Tồn đầu kỳ",Table1[[#This Row],[Tổng giá trị]],0)</f>
        <v>0</v>
      </c>
      <c r="P1164" s="7">
        <f>IF(Table1[[#This Row],[Số còn phải thu ĐK]]&lt;&gt;0,0,IF(Table1[[#This Row],[Phân loại]]="Bán hàng",Table1[[#This Row],[Tổng giá trị]],-Table1[[#This Row],[Tổng giá trị]]))</f>
        <v>1108274</v>
      </c>
      <c r="Q1164" s="32">
        <f>IF(M1164&lt;&gt;"",IF(O1164&lt;&gt;0,O1164,P1164),0)</f>
        <v>0</v>
      </c>
      <c r="R1164" s="7">
        <f>Table1[[#This Row],[Số còn phải thu ĐK]]+Table1[[#This Row],[Giá Trị HD sau CK]]-Table1[[#This Row],[Số tiền đã thu]]</f>
        <v>1108274</v>
      </c>
      <c r="S1164" s="6">
        <f>IF(Table1[[#This Row],[Ngày hóa đơn]]&lt;&gt;"",Table1[[#This Row],[Ngày hóa đơn]],IF(Table1[[#This Row],[Ngày hạch toán]]&lt;&gt;"",Table1[[#This Row],[Ngày hạch toán]],""))</f>
        <v>46202</v>
      </c>
      <c r="T1164" s="7"/>
      <c r="U1164" s="6">
        <f>IF(Table1[[#This Row],[Ngày tính CN]]="","",S1164+T1164)</f>
        <v>46202</v>
      </c>
      <c r="V1164" s="32">
        <f ca="1">IF(Table1[[#This Row],[Hạn thanh toán]]="","",IF((U1164-NOW())&lt;0,0,(U1164-NOW())))</f>
        <v>0</v>
      </c>
      <c r="W1164" s="32"/>
      <c r="X1164" s="32">
        <f ca="1">IF(OR(U1164="",R1164=0),"",IF((U1164-NOW())&lt;0,-(U1164-NOW()),0))</f>
        <v>25.964616203702462</v>
      </c>
      <c r="Y1164" s="2" t="str">
        <f ca="1">IF(R1164=0,"Đã thanh toán",IF(X1164="","",IF(X1164&lt;=0,"Chưa đến hạn thanh toán",IF(X1164&lt;=30,"Nợ quá hạn 30 ngày",IF(X1164&lt;=60,"Nợ quá hạn từ 30 ngày đến 60 ngày",IF(X1164&lt;=90,"Nợ quá hạn từ 60 ngày đến 90 ngày",IF(X1164&lt;=120,"Nợ quá hạn từ 90 ngày đến 120 ngày","Nợ quá hạn hơn 120 ngày có khả năng mất thanh toán")))))))</f>
        <v>Nợ quá hạn 30 ngày</v>
      </c>
      <c r="Z1164" s="42">
        <f>IF(S1164="","",S1164)</f>
        <v>46202</v>
      </c>
      <c r="AA1164" s="42" t="str">
        <f>IF(M1164="","",M1164)</f>
        <v/>
      </c>
      <c r="AD1164" s="2" t="str">
        <f>VLOOKUP($A1164,MA_KH!$A:$Q,MA_KH!O$1,0)</f>
        <v>MEGA</v>
      </c>
      <c r="AE1164" s="2" t="str">
        <f>VLOOKUP($A1164,MA_KH!$A:$Q,MA_KH!P$1,0)</f>
        <v>CÔNG TY TNHH MM MEGA MARKET (VIỆT NAM)</v>
      </c>
    </row>
    <row r="1165" spans="1:31" ht="25.5" customHeight="1">
      <c r="A1165" s="54" t="s">
        <v>16289</v>
      </c>
      <c r="B1165" s="54" t="s">
        <v>296</v>
      </c>
      <c r="C1165" s="55">
        <v>46198</v>
      </c>
      <c r="D1165" s="54" t="s">
        <v>21480</v>
      </c>
      <c r="E1165" s="21">
        <v>46202</v>
      </c>
      <c r="F1165" s="54" t="s">
        <v>21481</v>
      </c>
      <c r="G1165" s="54" t="s">
        <v>21482</v>
      </c>
      <c r="H1165" s="67">
        <v>2221300</v>
      </c>
      <c r="I1165" s="57">
        <v>0</v>
      </c>
      <c r="J1165" s="67">
        <v>177704</v>
      </c>
      <c r="K1165" s="68">
        <v>2399004</v>
      </c>
      <c r="L1165" s="71" t="s">
        <v>17236</v>
      </c>
      <c r="N1165" s="72"/>
      <c r="O1165" s="32">
        <f>IF(Table1[[#This Row],[Phân loại]]="Tồn đầu kỳ",Table1[[#This Row],[Tổng giá trị]],0)</f>
        <v>0</v>
      </c>
      <c r="P1165" s="7">
        <f>IF(Table1[[#This Row],[Số còn phải thu ĐK]]&lt;&gt;0,0,IF(Table1[[#This Row],[Phân loại]]="Bán hàng",Table1[[#This Row],[Tổng giá trị]],-Table1[[#This Row],[Tổng giá trị]]))</f>
        <v>2399004</v>
      </c>
      <c r="Q1165" s="32">
        <f>IF(M1165&lt;&gt;"",IF(O1165&lt;&gt;0,O1165,P1165),0)</f>
        <v>0</v>
      </c>
      <c r="R1165" s="7">
        <f>Table1[[#This Row],[Số còn phải thu ĐK]]+Table1[[#This Row],[Giá Trị HD sau CK]]-Table1[[#This Row],[Số tiền đã thu]]</f>
        <v>2399004</v>
      </c>
      <c r="S1165" s="6">
        <f>IF(Table1[[#This Row],[Ngày hóa đơn]]&lt;&gt;"",Table1[[#This Row],[Ngày hóa đơn]],IF(Table1[[#This Row],[Ngày hạch toán]]&lt;&gt;"",Table1[[#This Row],[Ngày hạch toán]],""))</f>
        <v>46202</v>
      </c>
      <c r="T1165" s="7"/>
      <c r="U1165" s="6">
        <f>IF(Table1[[#This Row],[Ngày tính CN]]="","",S1165+T1165)</f>
        <v>46202</v>
      </c>
      <c r="V1165" s="32">
        <f ca="1">IF(Table1[[#This Row],[Hạn thanh toán]]="","",IF((U1165-NOW())&lt;0,0,(U1165-NOW())))</f>
        <v>0</v>
      </c>
      <c r="W1165" s="32"/>
      <c r="X1165" s="32">
        <f ca="1">IF(OR(U1165="",R1165=0),"",IF((U1165-NOW())&lt;0,-(U1165-NOW()),0))</f>
        <v>25.964616203702462</v>
      </c>
      <c r="Y1165" s="2" t="str">
        <f ca="1">IF(R1165=0,"Đã thanh toán",IF(X1165="","",IF(X1165&lt;=0,"Chưa đến hạn thanh toán",IF(X1165&lt;=30,"Nợ quá hạn 30 ngày",IF(X1165&lt;=60,"Nợ quá hạn từ 30 ngày đến 60 ngày",IF(X1165&lt;=90,"Nợ quá hạn từ 60 ngày đến 90 ngày",IF(X1165&lt;=120,"Nợ quá hạn từ 90 ngày đến 120 ngày","Nợ quá hạn hơn 120 ngày có khả năng mất thanh toán")))))))</f>
        <v>Nợ quá hạn 30 ngày</v>
      </c>
      <c r="Z1165" s="42">
        <f>IF(S1165="","",S1165)</f>
        <v>46202</v>
      </c>
      <c r="AA1165" s="42" t="str">
        <f>IF(M1165="","",M1165)</f>
        <v/>
      </c>
      <c r="AD1165" s="2" t="str">
        <f>VLOOKUP($A1165,MA_KH!$A:$Q,MA_KH!O$1,0)</f>
        <v>MEGA</v>
      </c>
      <c r="AE1165" s="2" t="str">
        <f>VLOOKUP($A1165,MA_KH!$A:$Q,MA_KH!P$1,0)</f>
        <v>CÔNG TY TNHH MM MEGA MARKET (VIỆT NAM)</v>
      </c>
    </row>
    <row r="1166" spans="1:31" ht="25.5" customHeight="1">
      <c r="A1166" s="58" t="s">
        <v>16289</v>
      </c>
      <c r="B1166" s="58" t="s">
        <v>296</v>
      </c>
      <c r="C1166" s="59">
        <v>46198</v>
      </c>
      <c r="D1166" s="58" t="s">
        <v>21483</v>
      </c>
      <c r="E1166" s="21">
        <v>46202</v>
      </c>
      <c r="F1166" s="58" t="s">
        <v>21484</v>
      </c>
      <c r="G1166" s="58" t="s">
        <v>21485</v>
      </c>
      <c r="H1166" s="69">
        <v>2167490</v>
      </c>
      <c r="I1166" s="61">
        <v>0</v>
      </c>
      <c r="J1166" s="69">
        <v>173399</v>
      </c>
      <c r="K1166" s="70">
        <v>2340889</v>
      </c>
      <c r="L1166" s="71" t="s">
        <v>17236</v>
      </c>
      <c r="N1166" s="72"/>
      <c r="O1166" s="32">
        <f>IF(Table1[[#This Row],[Phân loại]]="Tồn đầu kỳ",Table1[[#This Row],[Tổng giá trị]],0)</f>
        <v>0</v>
      </c>
      <c r="P1166" s="7">
        <f>IF(Table1[[#This Row],[Số còn phải thu ĐK]]&lt;&gt;0,0,IF(Table1[[#This Row],[Phân loại]]="Bán hàng",Table1[[#This Row],[Tổng giá trị]],-Table1[[#This Row],[Tổng giá trị]]))</f>
        <v>2340889</v>
      </c>
      <c r="Q1166" s="32">
        <f>IF(M1166&lt;&gt;"",IF(O1166&lt;&gt;0,O1166,P1166),0)</f>
        <v>0</v>
      </c>
      <c r="R1166" s="7">
        <f>Table1[[#This Row],[Số còn phải thu ĐK]]+Table1[[#This Row],[Giá Trị HD sau CK]]-Table1[[#This Row],[Số tiền đã thu]]</f>
        <v>2340889</v>
      </c>
      <c r="S1166" s="6">
        <f>IF(Table1[[#This Row],[Ngày hóa đơn]]&lt;&gt;"",Table1[[#This Row],[Ngày hóa đơn]],IF(Table1[[#This Row],[Ngày hạch toán]]&lt;&gt;"",Table1[[#This Row],[Ngày hạch toán]],""))</f>
        <v>46202</v>
      </c>
      <c r="T1166" s="7"/>
      <c r="U1166" s="6">
        <f>IF(Table1[[#This Row],[Ngày tính CN]]="","",S1166+T1166)</f>
        <v>46202</v>
      </c>
      <c r="V1166" s="32">
        <f ca="1">IF(Table1[[#This Row],[Hạn thanh toán]]="","",IF((U1166-NOW())&lt;0,0,(U1166-NOW())))</f>
        <v>0</v>
      </c>
      <c r="W1166" s="32"/>
      <c r="X1166" s="32">
        <f ca="1">IF(OR(U1166="",R1166=0),"",IF((U1166-NOW())&lt;0,-(U1166-NOW()),0))</f>
        <v>25.964616203702462</v>
      </c>
      <c r="Y1166" s="2" t="str">
        <f ca="1">IF(R1166=0,"Đã thanh toán",IF(X1166="","",IF(X1166&lt;=0,"Chưa đến hạn thanh toán",IF(X1166&lt;=30,"Nợ quá hạn 30 ngày",IF(X1166&lt;=60,"Nợ quá hạn từ 30 ngày đến 60 ngày",IF(X1166&lt;=90,"Nợ quá hạn từ 60 ngày đến 90 ngày",IF(X1166&lt;=120,"Nợ quá hạn từ 90 ngày đến 120 ngày","Nợ quá hạn hơn 120 ngày có khả năng mất thanh toán")))))))</f>
        <v>Nợ quá hạn 30 ngày</v>
      </c>
      <c r="Z1166" s="42">
        <f>IF(S1166="","",S1166)</f>
        <v>46202</v>
      </c>
      <c r="AA1166" s="42" t="str">
        <f>IF(M1166="","",M1166)</f>
        <v/>
      </c>
      <c r="AD1166" s="2" t="str">
        <f>VLOOKUP($A1166,MA_KH!$A:$Q,MA_KH!O$1,0)</f>
        <v>MEGA</v>
      </c>
      <c r="AE1166" s="2" t="str">
        <f>VLOOKUP($A1166,MA_KH!$A:$Q,MA_KH!P$1,0)</f>
        <v>CÔNG TY TNHH MM MEGA MARKET (VIỆT NAM)</v>
      </c>
    </row>
    <row r="1167" spans="1:31" ht="25.5" customHeight="1">
      <c r="A1167" s="54" t="s">
        <v>16290</v>
      </c>
      <c r="B1167" s="54" t="s">
        <v>192</v>
      </c>
      <c r="C1167" s="55">
        <v>46198</v>
      </c>
      <c r="D1167" s="54" t="s">
        <v>21486</v>
      </c>
      <c r="E1167" s="21">
        <v>46202</v>
      </c>
      <c r="F1167" s="54" t="s">
        <v>21487</v>
      </c>
      <c r="G1167" s="54" t="s">
        <v>21488</v>
      </c>
      <c r="H1167" s="67">
        <v>2221300</v>
      </c>
      <c r="I1167" s="57">
        <v>0</v>
      </c>
      <c r="J1167" s="67">
        <v>177704</v>
      </c>
      <c r="K1167" s="68">
        <v>2399004</v>
      </c>
      <c r="L1167" s="71" t="s">
        <v>17236</v>
      </c>
      <c r="N1167" s="72"/>
      <c r="O1167" s="32">
        <f>IF(Table1[[#This Row],[Phân loại]]="Tồn đầu kỳ",Table1[[#This Row],[Tổng giá trị]],0)</f>
        <v>0</v>
      </c>
      <c r="P1167" s="7">
        <f>IF(Table1[[#This Row],[Số còn phải thu ĐK]]&lt;&gt;0,0,IF(Table1[[#This Row],[Phân loại]]="Bán hàng",Table1[[#This Row],[Tổng giá trị]],-Table1[[#This Row],[Tổng giá trị]]))</f>
        <v>2399004</v>
      </c>
      <c r="Q1167" s="32">
        <f>IF(M1167&lt;&gt;"",IF(O1167&lt;&gt;0,O1167,P1167),0)</f>
        <v>0</v>
      </c>
      <c r="R1167" s="7">
        <f>Table1[[#This Row],[Số còn phải thu ĐK]]+Table1[[#This Row],[Giá Trị HD sau CK]]-Table1[[#This Row],[Số tiền đã thu]]</f>
        <v>2399004</v>
      </c>
      <c r="S1167" s="6">
        <f>IF(Table1[[#This Row],[Ngày hóa đơn]]&lt;&gt;"",Table1[[#This Row],[Ngày hóa đơn]],IF(Table1[[#This Row],[Ngày hạch toán]]&lt;&gt;"",Table1[[#This Row],[Ngày hạch toán]],""))</f>
        <v>46202</v>
      </c>
      <c r="T1167" s="7"/>
      <c r="U1167" s="6">
        <f>IF(Table1[[#This Row],[Ngày tính CN]]="","",S1167+T1167)</f>
        <v>46202</v>
      </c>
      <c r="V1167" s="32">
        <f ca="1">IF(Table1[[#This Row],[Hạn thanh toán]]="","",IF((U1167-NOW())&lt;0,0,(U1167-NOW())))</f>
        <v>0</v>
      </c>
      <c r="W1167" s="32"/>
      <c r="X1167" s="32">
        <f ca="1">IF(OR(U1167="",R1167=0),"",IF((U1167-NOW())&lt;0,-(U1167-NOW()),0))</f>
        <v>25.964616203702462</v>
      </c>
      <c r="Y1167" s="2" t="str">
        <f ca="1">IF(R1167=0,"Đã thanh toán",IF(X1167="","",IF(X1167&lt;=0,"Chưa đến hạn thanh toán",IF(X1167&lt;=30,"Nợ quá hạn 30 ngày",IF(X1167&lt;=60,"Nợ quá hạn từ 30 ngày đến 60 ngày",IF(X1167&lt;=90,"Nợ quá hạn từ 60 ngày đến 90 ngày",IF(X1167&lt;=120,"Nợ quá hạn từ 90 ngày đến 120 ngày","Nợ quá hạn hơn 120 ngày có khả năng mất thanh toán")))))))</f>
        <v>Nợ quá hạn 30 ngày</v>
      </c>
      <c r="Z1167" s="42">
        <f>IF(S1167="","",S1167)</f>
        <v>46202</v>
      </c>
      <c r="AA1167" s="42" t="str">
        <f>IF(M1167="","",M1167)</f>
        <v/>
      </c>
      <c r="AD1167" s="2" t="str">
        <f>VLOOKUP($A1167,MA_KH!$A:$Q,MA_KH!O$1,0)</f>
        <v>MEGA</v>
      </c>
      <c r="AE1167" s="2" t="str">
        <f>VLOOKUP($A1167,MA_KH!$A:$Q,MA_KH!P$1,0)</f>
        <v>CÔNG TY TNHH MM MEGA MARKET (VIỆT NAM)</v>
      </c>
    </row>
    <row r="1168" spans="1:31" ht="25.5" customHeight="1">
      <c r="A1168" s="54" t="s">
        <v>16291</v>
      </c>
      <c r="B1168" s="54" t="s">
        <v>200</v>
      </c>
      <c r="C1168" s="55">
        <v>46198</v>
      </c>
      <c r="D1168" s="54" t="s">
        <v>21489</v>
      </c>
      <c r="E1168" s="21">
        <v>46202</v>
      </c>
      <c r="F1168" s="54" t="s">
        <v>21490</v>
      </c>
      <c r="G1168" s="54" t="s">
        <v>21491</v>
      </c>
      <c r="H1168" s="67">
        <v>1615480</v>
      </c>
      <c r="I1168" s="57">
        <v>0</v>
      </c>
      <c r="J1168" s="67">
        <v>129238</v>
      </c>
      <c r="K1168" s="68">
        <v>1744718</v>
      </c>
      <c r="L1168" s="71" t="s">
        <v>17236</v>
      </c>
      <c r="N1168" s="72"/>
      <c r="O1168" s="32">
        <f>IF(Table1[[#This Row],[Phân loại]]="Tồn đầu kỳ",Table1[[#This Row],[Tổng giá trị]],0)</f>
        <v>0</v>
      </c>
      <c r="P1168" s="7">
        <f>IF(Table1[[#This Row],[Số còn phải thu ĐK]]&lt;&gt;0,0,IF(Table1[[#This Row],[Phân loại]]="Bán hàng",Table1[[#This Row],[Tổng giá trị]],-Table1[[#This Row],[Tổng giá trị]]))</f>
        <v>1744718</v>
      </c>
      <c r="Q1168" s="32">
        <f>IF(M1168&lt;&gt;"",IF(O1168&lt;&gt;0,O1168,P1168),0)</f>
        <v>0</v>
      </c>
      <c r="R1168" s="7">
        <f>Table1[[#This Row],[Số còn phải thu ĐK]]+Table1[[#This Row],[Giá Trị HD sau CK]]-Table1[[#This Row],[Số tiền đã thu]]</f>
        <v>1744718</v>
      </c>
      <c r="S1168" s="6">
        <f>IF(Table1[[#This Row],[Ngày hóa đơn]]&lt;&gt;"",Table1[[#This Row],[Ngày hóa đơn]],IF(Table1[[#This Row],[Ngày hạch toán]]&lt;&gt;"",Table1[[#This Row],[Ngày hạch toán]],""))</f>
        <v>46202</v>
      </c>
      <c r="T1168" s="7"/>
      <c r="U1168" s="6">
        <f>IF(Table1[[#This Row],[Ngày tính CN]]="","",S1168+T1168)</f>
        <v>46202</v>
      </c>
      <c r="V1168" s="32">
        <f ca="1">IF(Table1[[#This Row],[Hạn thanh toán]]="","",IF((U1168-NOW())&lt;0,0,(U1168-NOW())))</f>
        <v>0</v>
      </c>
      <c r="W1168" s="32"/>
      <c r="X1168" s="32">
        <f ca="1">IF(OR(U1168="",R1168=0),"",IF((U1168-NOW())&lt;0,-(U1168-NOW()),0))</f>
        <v>25.964616203702462</v>
      </c>
      <c r="Y1168" s="2" t="str">
        <f ca="1">IF(R1168=0,"Đã thanh toán",IF(X1168="","",IF(X1168&lt;=0,"Chưa đến hạn thanh toán",IF(X1168&lt;=30,"Nợ quá hạn 30 ngày",IF(X1168&lt;=60,"Nợ quá hạn từ 30 ngày đến 60 ngày",IF(X1168&lt;=90,"Nợ quá hạn từ 60 ngày đến 90 ngày",IF(X1168&lt;=120,"Nợ quá hạn từ 90 ngày đến 120 ngày","Nợ quá hạn hơn 120 ngày có khả năng mất thanh toán")))))))</f>
        <v>Nợ quá hạn 30 ngày</v>
      </c>
      <c r="Z1168" s="42">
        <f>IF(S1168="","",S1168)</f>
        <v>46202</v>
      </c>
      <c r="AA1168" s="42" t="str">
        <f>IF(M1168="","",M1168)</f>
        <v/>
      </c>
      <c r="AD1168" s="2" t="str">
        <f>VLOOKUP($A1168,MA_KH!$A:$Q,MA_KH!O$1,0)</f>
        <v>MEGA</v>
      </c>
      <c r="AE1168" s="2" t="str">
        <f>VLOOKUP($A1168,MA_KH!$A:$Q,MA_KH!P$1,0)</f>
        <v>CÔNG TY TNHH MM MEGA MARKET (VIỆT NAM)</v>
      </c>
    </row>
    <row r="1169" spans="1:31" ht="25.5" customHeight="1">
      <c r="A1169" s="58" t="s">
        <v>7306</v>
      </c>
      <c r="B1169" s="58" t="s">
        <v>7307</v>
      </c>
      <c r="C1169" s="59">
        <v>46198</v>
      </c>
      <c r="D1169" s="58" t="s">
        <v>21492</v>
      </c>
      <c r="E1169" s="21">
        <v>46202</v>
      </c>
      <c r="F1169" s="58" t="s">
        <v>21493</v>
      </c>
      <c r="G1169" s="58" t="s">
        <v>21494</v>
      </c>
      <c r="H1169" s="69">
        <v>4273660</v>
      </c>
      <c r="I1169" s="61">
        <v>0</v>
      </c>
      <c r="J1169" s="69">
        <v>341893</v>
      </c>
      <c r="K1169" s="70">
        <v>4615553</v>
      </c>
      <c r="L1169" s="71" t="s">
        <v>17236</v>
      </c>
      <c r="N1169" s="72"/>
      <c r="O1169" s="32">
        <f>IF(Table1[[#This Row],[Phân loại]]="Tồn đầu kỳ",Table1[[#This Row],[Tổng giá trị]],0)</f>
        <v>0</v>
      </c>
      <c r="P1169" s="7">
        <f>IF(Table1[[#This Row],[Số còn phải thu ĐK]]&lt;&gt;0,0,IF(Table1[[#This Row],[Phân loại]]="Bán hàng",Table1[[#This Row],[Tổng giá trị]],-Table1[[#This Row],[Tổng giá trị]]))</f>
        <v>4615553</v>
      </c>
      <c r="Q1169" s="32">
        <f>IF(M1169&lt;&gt;"",IF(O1169&lt;&gt;0,O1169,P1169),0)</f>
        <v>0</v>
      </c>
      <c r="R1169" s="7">
        <f>Table1[[#This Row],[Số còn phải thu ĐK]]+Table1[[#This Row],[Giá Trị HD sau CK]]-Table1[[#This Row],[Số tiền đã thu]]</f>
        <v>4615553</v>
      </c>
      <c r="S1169" s="6">
        <f>IF(Table1[[#This Row],[Ngày hóa đơn]]&lt;&gt;"",Table1[[#This Row],[Ngày hóa đơn]],IF(Table1[[#This Row],[Ngày hạch toán]]&lt;&gt;"",Table1[[#This Row],[Ngày hạch toán]],""))</f>
        <v>46202</v>
      </c>
      <c r="T1169" s="7"/>
      <c r="U1169" s="6">
        <f>IF(Table1[[#This Row],[Ngày tính CN]]="","",S1169+T1169)</f>
        <v>46202</v>
      </c>
      <c r="V1169" s="32">
        <f ca="1">IF(Table1[[#This Row],[Hạn thanh toán]]="","",IF((U1169-NOW())&lt;0,0,(U1169-NOW())))</f>
        <v>0</v>
      </c>
      <c r="W1169" s="32"/>
      <c r="X1169" s="32">
        <f ca="1">IF(OR(U1169="",R1169=0),"",IF((U1169-NOW())&lt;0,-(U1169-NOW()),0))</f>
        <v>25.964616203702462</v>
      </c>
      <c r="Y1169" s="2" t="str">
        <f ca="1">IF(R1169=0,"Đã thanh toán",IF(X1169="","",IF(X1169&lt;=0,"Chưa đến hạn thanh toán",IF(X1169&lt;=30,"Nợ quá hạn 30 ngày",IF(X1169&lt;=60,"Nợ quá hạn từ 30 ngày đến 60 ngày",IF(X1169&lt;=90,"Nợ quá hạn từ 60 ngày đến 90 ngày",IF(X1169&lt;=120,"Nợ quá hạn từ 90 ngày đến 120 ngày","Nợ quá hạn hơn 120 ngày có khả năng mất thanh toán")))))))</f>
        <v>Nợ quá hạn 30 ngày</v>
      </c>
      <c r="Z1169" s="42">
        <f>IF(S1169="","",S1169)</f>
        <v>46202</v>
      </c>
      <c r="AA1169" s="42" t="str">
        <f>IF(M1169="","",M1169)</f>
        <v/>
      </c>
      <c r="AD1169" s="2" t="str">
        <f>VLOOKUP($A1169,MA_KH!$A:$Q,MA_KH!O$1,0)</f>
        <v>MEGA</v>
      </c>
      <c r="AE1169" s="2" t="str">
        <f>VLOOKUP($A1169,MA_KH!$A:$Q,MA_KH!P$1,0)</f>
        <v>CÔNG TY TNHH MM MEGA MARKET (VIỆT NAM)</v>
      </c>
    </row>
    <row r="1170" spans="1:31" ht="25.5" customHeight="1">
      <c r="A1170" s="54" t="s">
        <v>7306</v>
      </c>
      <c r="B1170" s="54" t="s">
        <v>7307</v>
      </c>
      <c r="C1170" s="55">
        <v>46198</v>
      </c>
      <c r="D1170" s="54" t="s">
        <v>21495</v>
      </c>
      <c r="E1170" s="136">
        <v>46202</v>
      </c>
      <c r="F1170" s="54" t="s">
        <v>21496</v>
      </c>
      <c r="G1170" s="54" t="s">
        <v>21497</v>
      </c>
      <c r="H1170" s="67">
        <v>2283912</v>
      </c>
      <c r="I1170" s="57">
        <v>0</v>
      </c>
      <c r="J1170" s="67">
        <v>182713</v>
      </c>
      <c r="K1170" s="67">
        <v>2466625</v>
      </c>
      <c r="L1170" s="71" t="s">
        <v>17236</v>
      </c>
      <c r="N1170" s="72"/>
      <c r="O1170" s="32">
        <f>IF(Table1[[#This Row],[Phân loại]]="Tồn đầu kỳ",Table1[[#This Row],[Tổng giá trị]],0)</f>
        <v>0</v>
      </c>
      <c r="P1170" s="7">
        <f>IF(Table1[[#This Row],[Số còn phải thu ĐK]]&lt;&gt;0,0,IF(Table1[[#This Row],[Phân loại]]="Bán hàng",Table1[[#This Row],[Tổng giá trị]],-Table1[[#This Row],[Tổng giá trị]]))</f>
        <v>2466625</v>
      </c>
      <c r="Q1170" s="32">
        <f>IF(M1170&lt;&gt;"",IF(O1170&lt;&gt;0,O1170,P1170),0)</f>
        <v>0</v>
      </c>
      <c r="R1170" s="7">
        <f>Table1[[#This Row],[Số còn phải thu ĐK]]+Table1[[#This Row],[Giá Trị HD sau CK]]-Table1[[#This Row],[Số tiền đã thu]]</f>
        <v>2466625</v>
      </c>
      <c r="S1170" s="6">
        <f>IF(Table1[[#This Row],[Ngày hóa đơn]]&lt;&gt;"",Table1[[#This Row],[Ngày hóa đơn]],IF(Table1[[#This Row],[Ngày hạch toán]]&lt;&gt;"",Table1[[#This Row],[Ngày hạch toán]],""))</f>
        <v>46202</v>
      </c>
      <c r="T1170" s="7"/>
      <c r="U1170" s="6">
        <f>IF(Table1[[#This Row],[Ngày tính CN]]="","",S1170+T1170)</f>
        <v>46202</v>
      </c>
      <c r="V1170" s="32">
        <f ca="1">IF(Table1[[#This Row],[Hạn thanh toán]]="","",IF((U1170-NOW())&lt;0,0,(U1170-NOW())))</f>
        <v>0</v>
      </c>
      <c r="W1170" s="32"/>
      <c r="X1170" s="32">
        <f ca="1">IF(OR(U1170="",R1170=0),"",IF((U1170-NOW())&lt;0,-(U1170-NOW()),0))</f>
        <v>25.964616203702462</v>
      </c>
      <c r="Y1170" s="2" t="str">
        <f ca="1">IF(R1170=0,"Đã thanh toán",IF(X1170="","",IF(X1170&lt;=0,"Chưa đến hạn thanh toán",IF(X1170&lt;=30,"Nợ quá hạn 30 ngày",IF(X1170&lt;=60,"Nợ quá hạn từ 30 ngày đến 60 ngày",IF(X1170&lt;=90,"Nợ quá hạn từ 60 ngày đến 90 ngày",IF(X1170&lt;=120,"Nợ quá hạn từ 90 ngày đến 120 ngày","Nợ quá hạn hơn 120 ngày có khả năng mất thanh toán")))))))</f>
        <v>Nợ quá hạn 30 ngày</v>
      </c>
      <c r="Z1170" s="42">
        <f>IF(S1170="","",S1170)</f>
        <v>46202</v>
      </c>
      <c r="AA1170" s="42" t="str">
        <f>IF(M1170="","",M1170)</f>
        <v/>
      </c>
      <c r="AD1170" s="2" t="str">
        <f>VLOOKUP($A1170,MA_KH!$A:$Q,MA_KH!O$1,0)</f>
        <v>MEGA</v>
      </c>
      <c r="AE1170" s="2" t="str">
        <f>VLOOKUP($A1170,MA_KH!$A:$Q,MA_KH!P$1,0)</f>
        <v>CÔNG TY TNHH MM MEGA MARKET (VIỆT NAM)</v>
      </c>
    </row>
    <row r="1171" spans="1:31" ht="25.5" customHeight="1">
      <c r="A1171" s="54" t="s">
        <v>16296</v>
      </c>
      <c r="B1171" s="54" t="s">
        <v>7244</v>
      </c>
      <c r="C1171" s="55">
        <v>46198</v>
      </c>
      <c r="D1171" s="54" t="s">
        <v>21498</v>
      </c>
      <c r="E1171" s="136">
        <v>46202</v>
      </c>
      <c r="F1171" s="54" t="s">
        <v>21499</v>
      </c>
      <c r="G1171" s="54" t="s">
        <v>21500</v>
      </c>
      <c r="H1171" s="67">
        <v>2221300</v>
      </c>
      <c r="I1171" s="57">
        <v>0</v>
      </c>
      <c r="J1171" s="67">
        <v>177704</v>
      </c>
      <c r="K1171" s="67">
        <v>2399004</v>
      </c>
      <c r="L1171" s="71" t="s">
        <v>17236</v>
      </c>
      <c r="N1171" s="72"/>
      <c r="O1171" s="32">
        <f>IF(Table1[[#This Row],[Phân loại]]="Tồn đầu kỳ",Table1[[#This Row],[Tổng giá trị]],0)</f>
        <v>0</v>
      </c>
      <c r="P1171" s="7">
        <f>IF(Table1[[#This Row],[Số còn phải thu ĐK]]&lt;&gt;0,0,IF(Table1[[#This Row],[Phân loại]]="Bán hàng",Table1[[#This Row],[Tổng giá trị]],-Table1[[#This Row],[Tổng giá trị]]))</f>
        <v>2399004</v>
      </c>
      <c r="Q1171" s="32">
        <f>IF(M1171&lt;&gt;"",IF(O1171&lt;&gt;0,O1171,P1171),0)</f>
        <v>0</v>
      </c>
      <c r="R1171" s="7">
        <f>Table1[[#This Row],[Số còn phải thu ĐK]]+Table1[[#This Row],[Giá Trị HD sau CK]]-Table1[[#This Row],[Số tiền đã thu]]</f>
        <v>2399004</v>
      </c>
      <c r="S1171" s="6">
        <f>IF(Table1[[#This Row],[Ngày hóa đơn]]&lt;&gt;"",Table1[[#This Row],[Ngày hóa đơn]],IF(Table1[[#This Row],[Ngày hạch toán]]&lt;&gt;"",Table1[[#This Row],[Ngày hạch toán]],""))</f>
        <v>46202</v>
      </c>
      <c r="T1171" s="7"/>
      <c r="U1171" s="6">
        <f>IF(Table1[[#This Row],[Ngày tính CN]]="","",S1171+T1171)</f>
        <v>46202</v>
      </c>
      <c r="V1171" s="32">
        <f ca="1">IF(Table1[[#This Row],[Hạn thanh toán]]="","",IF((U1171-NOW())&lt;0,0,(U1171-NOW())))</f>
        <v>0</v>
      </c>
      <c r="W1171" s="32"/>
      <c r="X1171" s="32">
        <f ca="1">IF(OR(U1171="",R1171=0),"",IF((U1171-NOW())&lt;0,-(U1171-NOW()),0))</f>
        <v>25.964616203702462</v>
      </c>
      <c r="Y1171" s="2" t="str">
        <f ca="1">IF(R1171=0,"Đã thanh toán",IF(X1171="","",IF(X1171&lt;=0,"Chưa đến hạn thanh toán",IF(X1171&lt;=30,"Nợ quá hạn 30 ngày",IF(X1171&lt;=60,"Nợ quá hạn từ 30 ngày đến 60 ngày",IF(X1171&lt;=90,"Nợ quá hạn từ 60 ngày đến 90 ngày",IF(X1171&lt;=120,"Nợ quá hạn từ 90 ngày đến 120 ngày","Nợ quá hạn hơn 120 ngày có khả năng mất thanh toán")))))))</f>
        <v>Nợ quá hạn 30 ngày</v>
      </c>
      <c r="Z1171" s="42">
        <f>IF(S1171="","",S1171)</f>
        <v>46202</v>
      </c>
      <c r="AA1171" s="42" t="str">
        <f>IF(M1171="","",M1171)</f>
        <v/>
      </c>
      <c r="AD1171" s="2" t="str">
        <f>VLOOKUP($A1171,MA_KH!$A:$Q,MA_KH!O$1,0)</f>
        <v>MEGA</v>
      </c>
      <c r="AE1171" s="2" t="str">
        <f>VLOOKUP($A1171,MA_KH!$A:$Q,MA_KH!P$1,0)</f>
        <v>CÔNG TY TNHH MM MEGA MARKET (VIỆT NAM)</v>
      </c>
    </row>
    <row r="1172" spans="1:31" ht="25.5" customHeight="1">
      <c r="A1172" s="54" t="s">
        <v>16296</v>
      </c>
      <c r="B1172" s="54" t="s">
        <v>7244</v>
      </c>
      <c r="C1172" s="55">
        <v>46198</v>
      </c>
      <c r="D1172" s="54" t="s">
        <v>21501</v>
      </c>
      <c r="E1172" s="136">
        <v>46202</v>
      </c>
      <c r="F1172" s="54" t="s">
        <v>21502</v>
      </c>
      <c r="G1172" s="54" t="s">
        <v>21503</v>
      </c>
      <c r="H1172" s="67">
        <v>2731540</v>
      </c>
      <c r="I1172" s="57">
        <v>0</v>
      </c>
      <c r="J1172" s="67">
        <v>218523</v>
      </c>
      <c r="K1172" s="67">
        <v>2950063</v>
      </c>
      <c r="L1172" s="71" t="s">
        <v>17236</v>
      </c>
      <c r="N1172" s="72"/>
      <c r="O1172" s="32">
        <f>IF(Table1[[#This Row],[Phân loại]]="Tồn đầu kỳ",Table1[[#This Row],[Tổng giá trị]],0)</f>
        <v>0</v>
      </c>
      <c r="P1172" s="7">
        <f>IF(Table1[[#This Row],[Số còn phải thu ĐK]]&lt;&gt;0,0,IF(Table1[[#This Row],[Phân loại]]="Bán hàng",Table1[[#This Row],[Tổng giá trị]],-Table1[[#This Row],[Tổng giá trị]]))</f>
        <v>2950063</v>
      </c>
      <c r="Q1172" s="32">
        <f>IF(M1172&lt;&gt;"",IF(O1172&lt;&gt;0,O1172,P1172),0)</f>
        <v>0</v>
      </c>
      <c r="R1172" s="7">
        <f>Table1[[#This Row],[Số còn phải thu ĐK]]+Table1[[#This Row],[Giá Trị HD sau CK]]-Table1[[#This Row],[Số tiền đã thu]]</f>
        <v>2950063</v>
      </c>
      <c r="S1172" s="6">
        <f>IF(Table1[[#This Row],[Ngày hóa đơn]]&lt;&gt;"",Table1[[#This Row],[Ngày hóa đơn]],IF(Table1[[#This Row],[Ngày hạch toán]]&lt;&gt;"",Table1[[#This Row],[Ngày hạch toán]],""))</f>
        <v>46202</v>
      </c>
      <c r="T1172" s="7"/>
      <c r="U1172" s="6">
        <f>IF(Table1[[#This Row],[Ngày tính CN]]="","",S1172+T1172)</f>
        <v>46202</v>
      </c>
      <c r="V1172" s="32">
        <f ca="1">IF(Table1[[#This Row],[Hạn thanh toán]]="","",IF((U1172-NOW())&lt;0,0,(U1172-NOW())))</f>
        <v>0</v>
      </c>
      <c r="W1172" s="32"/>
      <c r="X1172" s="32">
        <f ca="1">IF(OR(U1172="",R1172=0),"",IF((U1172-NOW())&lt;0,-(U1172-NOW()),0))</f>
        <v>25.964616203702462</v>
      </c>
      <c r="Y1172" s="2" t="str">
        <f ca="1">IF(R1172=0,"Đã thanh toán",IF(X1172="","",IF(X1172&lt;=0,"Chưa đến hạn thanh toán",IF(X1172&lt;=30,"Nợ quá hạn 30 ngày",IF(X1172&lt;=60,"Nợ quá hạn từ 30 ngày đến 60 ngày",IF(X1172&lt;=90,"Nợ quá hạn từ 60 ngày đến 90 ngày",IF(X1172&lt;=120,"Nợ quá hạn từ 90 ngày đến 120 ngày","Nợ quá hạn hơn 120 ngày có khả năng mất thanh toán")))))))</f>
        <v>Nợ quá hạn 30 ngày</v>
      </c>
      <c r="Z1172" s="42">
        <f>IF(S1172="","",S1172)</f>
        <v>46202</v>
      </c>
      <c r="AA1172" s="42" t="str">
        <f>IF(M1172="","",M1172)</f>
        <v/>
      </c>
      <c r="AD1172" s="2" t="str">
        <f>VLOOKUP($A1172,MA_KH!$A:$Q,MA_KH!O$1,0)</f>
        <v>MEGA</v>
      </c>
      <c r="AE1172" s="2" t="str">
        <f>VLOOKUP($A1172,MA_KH!$A:$Q,MA_KH!P$1,0)</f>
        <v>CÔNG TY TNHH MM MEGA MARKET (VIỆT NAM)</v>
      </c>
    </row>
    <row r="1173" spans="1:31" ht="25.5" customHeight="1">
      <c r="A1173" s="54" t="s">
        <v>16304</v>
      </c>
      <c r="B1173" s="54" t="s">
        <v>7254</v>
      </c>
      <c r="C1173" s="55">
        <v>46198</v>
      </c>
      <c r="D1173" s="54" t="s">
        <v>21504</v>
      </c>
      <c r="E1173" s="136">
        <v>46202</v>
      </c>
      <c r="F1173" s="54" t="s">
        <v>21505</v>
      </c>
      <c r="G1173" s="54" t="s">
        <v>21506</v>
      </c>
      <c r="H1173" s="67">
        <v>1172500</v>
      </c>
      <c r="I1173" s="57">
        <v>0</v>
      </c>
      <c r="J1173" s="67">
        <v>93800</v>
      </c>
      <c r="K1173" s="67">
        <v>1266300</v>
      </c>
      <c r="L1173" s="71" t="s">
        <v>17236</v>
      </c>
      <c r="N1173" s="72"/>
      <c r="O1173" s="32">
        <f>IF(Table1[[#This Row],[Phân loại]]="Tồn đầu kỳ",Table1[[#This Row],[Tổng giá trị]],0)</f>
        <v>0</v>
      </c>
      <c r="P1173" s="7">
        <f>IF(Table1[[#This Row],[Số còn phải thu ĐK]]&lt;&gt;0,0,IF(Table1[[#This Row],[Phân loại]]="Bán hàng",Table1[[#This Row],[Tổng giá trị]],-Table1[[#This Row],[Tổng giá trị]]))</f>
        <v>1266300</v>
      </c>
      <c r="Q1173" s="32">
        <f>IF(M1173&lt;&gt;"",IF(O1173&lt;&gt;0,O1173,P1173),0)</f>
        <v>0</v>
      </c>
      <c r="R1173" s="7">
        <f>Table1[[#This Row],[Số còn phải thu ĐK]]+Table1[[#This Row],[Giá Trị HD sau CK]]-Table1[[#This Row],[Số tiền đã thu]]</f>
        <v>1266300</v>
      </c>
      <c r="S1173" s="6">
        <f>IF(Table1[[#This Row],[Ngày hóa đơn]]&lt;&gt;"",Table1[[#This Row],[Ngày hóa đơn]],IF(Table1[[#This Row],[Ngày hạch toán]]&lt;&gt;"",Table1[[#This Row],[Ngày hạch toán]],""))</f>
        <v>46202</v>
      </c>
      <c r="T1173" s="7"/>
      <c r="U1173" s="6">
        <f>IF(Table1[[#This Row],[Ngày tính CN]]="","",S1173+T1173)</f>
        <v>46202</v>
      </c>
      <c r="V1173" s="32">
        <f ca="1">IF(Table1[[#This Row],[Hạn thanh toán]]="","",IF((U1173-NOW())&lt;0,0,(U1173-NOW())))</f>
        <v>0</v>
      </c>
      <c r="W1173" s="32"/>
      <c r="X1173" s="32">
        <f ca="1">IF(OR(U1173="",R1173=0),"",IF((U1173-NOW())&lt;0,-(U1173-NOW()),0))</f>
        <v>25.964616203702462</v>
      </c>
      <c r="Y1173" s="2" t="str">
        <f ca="1">IF(R1173=0,"Đã thanh toán",IF(X1173="","",IF(X1173&lt;=0,"Chưa đến hạn thanh toán",IF(X1173&lt;=30,"Nợ quá hạn 30 ngày",IF(X1173&lt;=60,"Nợ quá hạn từ 30 ngày đến 60 ngày",IF(X1173&lt;=90,"Nợ quá hạn từ 60 ngày đến 90 ngày",IF(X1173&lt;=120,"Nợ quá hạn từ 90 ngày đến 120 ngày","Nợ quá hạn hơn 120 ngày có khả năng mất thanh toán")))))))</f>
        <v>Nợ quá hạn 30 ngày</v>
      </c>
      <c r="Z1173" s="42">
        <f>IF(S1173="","",S1173)</f>
        <v>46202</v>
      </c>
      <c r="AA1173" s="42" t="str">
        <f>IF(M1173="","",M1173)</f>
        <v/>
      </c>
      <c r="AD1173" s="2" t="str">
        <f>VLOOKUP($A1173,MA_KH!$A:$Q,MA_KH!O$1,0)</f>
        <v>MEGA</v>
      </c>
      <c r="AE1173" s="2" t="str">
        <f>VLOOKUP($A1173,MA_KH!$A:$Q,MA_KH!P$1,0)</f>
        <v>CÔNG TY TNHH MM MEGA MARKET (VIỆT NAM)</v>
      </c>
    </row>
    <row r="1174" spans="1:31" ht="25.5" customHeight="1">
      <c r="A1174" s="54" t="s">
        <v>16307</v>
      </c>
      <c r="B1174" s="54" t="s">
        <v>202</v>
      </c>
      <c r="C1174" s="55">
        <v>46198</v>
      </c>
      <c r="D1174" s="54" t="s">
        <v>21507</v>
      </c>
      <c r="E1174" s="136">
        <v>46202</v>
      </c>
      <c r="F1174" s="54" t="s">
        <v>21508</v>
      </c>
      <c r="G1174" s="54" t="s">
        <v>21509</v>
      </c>
      <c r="H1174" s="67">
        <v>1283030</v>
      </c>
      <c r="I1174" s="57">
        <v>0</v>
      </c>
      <c r="J1174" s="67">
        <v>102642</v>
      </c>
      <c r="K1174" s="67">
        <v>1385672</v>
      </c>
      <c r="L1174" s="71" t="s">
        <v>17236</v>
      </c>
      <c r="N1174" s="72"/>
      <c r="O1174" s="32">
        <f>IF(Table1[[#This Row],[Phân loại]]="Tồn đầu kỳ",Table1[[#This Row],[Tổng giá trị]],0)</f>
        <v>0</v>
      </c>
      <c r="P1174" s="7">
        <f>IF(Table1[[#This Row],[Số còn phải thu ĐK]]&lt;&gt;0,0,IF(Table1[[#This Row],[Phân loại]]="Bán hàng",Table1[[#This Row],[Tổng giá trị]],-Table1[[#This Row],[Tổng giá trị]]))</f>
        <v>1385672</v>
      </c>
      <c r="Q1174" s="32">
        <f>IF(M1174&lt;&gt;"",IF(O1174&lt;&gt;0,O1174,P1174),0)</f>
        <v>0</v>
      </c>
      <c r="R1174" s="7">
        <f>Table1[[#This Row],[Số còn phải thu ĐK]]+Table1[[#This Row],[Giá Trị HD sau CK]]-Table1[[#This Row],[Số tiền đã thu]]</f>
        <v>1385672</v>
      </c>
      <c r="S1174" s="6">
        <f>IF(Table1[[#This Row],[Ngày hóa đơn]]&lt;&gt;"",Table1[[#This Row],[Ngày hóa đơn]],IF(Table1[[#This Row],[Ngày hạch toán]]&lt;&gt;"",Table1[[#This Row],[Ngày hạch toán]],""))</f>
        <v>46202</v>
      </c>
      <c r="T1174" s="7"/>
      <c r="U1174" s="6">
        <f>IF(Table1[[#This Row],[Ngày tính CN]]="","",S1174+T1174)</f>
        <v>46202</v>
      </c>
      <c r="V1174" s="32">
        <f ca="1">IF(Table1[[#This Row],[Hạn thanh toán]]="","",IF((U1174-NOW())&lt;0,0,(U1174-NOW())))</f>
        <v>0</v>
      </c>
      <c r="W1174" s="32"/>
      <c r="X1174" s="32">
        <f ca="1">IF(OR(U1174="",R1174=0),"",IF((U1174-NOW())&lt;0,-(U1174-NOW()),0))</f>
        <v>25.964616203702462</v>
      </c>
      <c r="Y1174" s="2" t="str">
        <f ca="1">IF(R1174=0,"Đã thanh toán",IF(X1174="","",IF(X1174&lt;=0,"Chưa đến hạn thanh toán",IF(X1174&lt;=30,"Nợ quá hạn 30 ngày",IF(X1174&lt;=60,"Nợ quá hạn từ 30 ngày đến 60 ngày",IF(X1174&lt;=90,"Nợ quá hạn từ 60 ngày đến 90 ngày",IF(X1174&lt;=120,"Nợ quá hạn từ 90 ngày đến 120 ngày","Nợ quá hạn hơn 120 ngày có khả năng mất thanh toán")))))))</f>
        <v>Nợ quá hạn 30 ngày</v>
      </c>
      <c r="Z1174" s="42">
        <f>IF(S1174="","",S1174)</f>
        <v>46202</v>
      </c>
      <c r="AA1174" s="42" t="str">
        <f>IF(M1174="","",M1174)</f>
        <v/>
      </c>
      <c r="AD1174" s="2" t="str">
        <f>VLOOKUP($A1174,MA_KH!$A:$Q,MA_KH!O$1,0)</f>
        <v>MEGA</v>
      </c>
      <c r="AE1174" s="2" t="str">
        <f>VLOOKUP($A1174,MA_KH!$A:$Q,MA_KH!P$1,0)</f>
        <v>CÔNG TY TNHH MM MEGA MARKET (VIỆT NAM)</v>
      </c>
    </row>
    <row r="1175" spans="1:31" ht="25.5" customHeight="1">
      <c r="A1175" s="54" t="s">
        <v>16307</v>
      </c>
      <c r="B1175" s="54" t="s">
        <v>202</v>
      </c>
      <c r="C1175" s="55">
        <v>46198</v>
      </c>
      <c r="D1175" s="54" t="s">
        <v>21510</v>
      </c>
      <c r="E1175" s="136">
        <v>46202</v>
      </c>
      <c r="F1175" s="54" t="s">
        <v>21511</v>
      </c>
      <c r="G1175" s="54" t="s">
        <v>21512</v>
      </c>
      <c r="H1175" s="67">
        <v>1026180</v>
      </c>
      <c r="I1175" s="57">
        <v>0</v>
      </c>
      <c r="J1175" s="67">
        <v>82094</v>
      </c>
      <c r="K1175" s="67">
        <v>1108274</v>
      </c>
      <c r="L1175" s="71" t="s">
        <v>17236</v>
      </c>
      <c r="N1175" s="72"/>
      <c r="O1175" s="32">
        <f>IF(Table1[[#This Row],[Phân loại]]="Tồn đầu kỳ",Table1[[#This Row],[Tổng giá trị]],0)</f>
        <v>0</v>
      </c>
      <c r="P1175" s="7">
        <f>IF(Table1[[#This Row],[Số còn phải thu ĐK]]&lt;&gt;0,0,IF(Table1[[#This Row],[Phân loại]]="Bán hàng",Table1[[#This Row],[Tổng giá trị]],-Table1[[#This Row],[Tổng giá trị]]))</f>
        <v>1108274</v>
      </c>
      <c r="Q1175" s="32">
        <f>IF(M1175&lt;&gt;"",IF(O1175&lt;&gt;0,O1175,P1175),0)</f>
        <v>0</v>
      </c>
      <c r="R1175" s="7">
        <f>Table1[[#This Row],[Số còn phải thu ĐK]]+Table1[[#This Row],[Giá Trị HD sau CK]]-Table1[[#This Row],[Số tiền đã thu]]</f>
        <v>1108274</v>
      </c>
      <c r="S1175" s="6">
        <f>IF(Table1[[#This Row],[Ngày hóa đơn]]&lt;&gt;"",Table1[[#This Row],[Ngày hóa đơn]],IF(Table1[[#This Row],[Ngày hạch toán]]&lt;&gt;"",Table1[[#This Row],[Ngày hạch toán]],""))</f>
        <v>46202</v>
      </c>
      <c r="T1175" s="7"/>
      <c r="U1175" s="6">
        <f>IF(Table1[[#This Row],[Ngày tính CN]]="","",S1175+T1175)</f>
        <v>46202</v>
      </c>
      <c r="V1175" s="32">
        <f ca="1">IF(Table1[[#This Row],[Hạn thanh toán]]="","",IF((U1175-NOW())&lt;0,0,(U1175-NOW())))</f>
        <v>0</v>
      </c>
      <c r="W1175" s="32"/>
      <c r="X1175" s="32">
        <f ca="1">IF(OR(U1175="",R1175=0),"",IF((U1175-NOW())&lt;0,-(U1175-NOW()),0))</f>
        <v>25.964616203702462</v>
      </c>
      <c r="Y1175" s="2" t="str">
        <f ca="1">IF(R1175=0,"Đã thanh toán",IF(X1175="","",IF(X1175&lt;=0,"Chưa đến hạn thanh toán",IF(X1175&lt;=30,"Nợ quá hạn 30 ngày",IF(X1175&lt;=60,"Nợ quá hạn từ 30 ngày đến 60 ngày",IF(X1175&lt;=90,"Nợ quá hạn từ 60 ngày đến 90 ngày",IF(X1175&lt;=120,"Nợ quá hạn từ 90 ngày đến 120 ngày","Nợ quá hạn hơn 120 ngày có khả năng mất thanh toán")))))))</f>
        <v>Nợ quá hạn 30 ngày</v>
      </c>
      <c r="Z1175" s="42">
        <f>IF(S1175="","",S1175)</f>
        <v>46202</v>
      </c>
      <c r="AA1175" s="42" t="str">
        <f>IF(M1175="","",M1175)</f>
        <v/>
      </c>
      <c r="AD1175" s="2" t="str">
        <f>VLOOKUP($A1175,MA_KH!$A:$Q,MA_KH!O$1,0)</f>
        <v>MEGA</v>
      </c>
      <c r="AE1175" s="2" t="str">
        <f>VLOOKUP($A1175,MA_KH!$A:$Q,MA_KH!P$1,0)</f>
        <v>CÔNG TY TNHH MM MEGA MARKET (VIỆT NAM)</v>
      </c>
    </row>
    <row r="1176" spans="1:31" ht="25.5" customHeight="1">
      <c r="A1176" s="54" t="s">
        <v>16308</v>
      </c>
      <c r="B1176" s="54" t="s">
        <v>194</v>
      </c>
      <c r="C1176" s="55">
        <v>46198</v>
      </c>
      <c r="D1176" s="54" t="s">
        <v>21513</v>
      </c>
      <c r="E1176" s="136">
        <v>46202</v>
      </c>
      <c r="F1176" s="54" t="s">
        <v>21514</v>
      </c>
      <c r="G1176" s="54" t="s">
        <v>21515</v>
      </c>
      <c r="H1176" s="67">
        <v>2221300</v>
      </c>
      <c r="I1176" s="57">
        <v>0</v>
      </c>
      <c r="J1176" s="67">
        <v>177704</v>
      </c>
      <c r="K1176" s="67">
        <v>2399004</v>
      </c>
      <c r="L1176" s="71" t="s">
        <v>17236</v>
      </c>
      <c r="N1176" s="72"/>
      <c r="O1176" s="32">
        <f>IF(Table1[[#This Row],[Phân loại]]="Tồn đầu kỳ",Table1[[#This Row],[Tổng giá trị]],0)</f>
        <v>0</v>
      </c>
      <c r="P1176" s="7">
        <f>IF(Table1[[#This Row],[Số còn phải thu ĐK]]&lt;&gt;0,0,IF(Table1[[#This Row],[Phân loại]]="Bán hàng",Table1[[#This Row],[Tổng giá trị]],-Table1[[#This Row],[Tổng giá trị]]))</f>
        <v>2399004</v>
      </c>
      <c r="Q1176" s="32">
        <f>IF(M1176&lt;&gt;"",IF(O1176&lt;&gt;0,O1176,P1176),0)</f>
        <v>0</v>
      </c>
      <c r="R1176" s="7">
        <f>Table1[[#This Row],[Số còn phải thu ĐK]]+Table1[[#This Row],[Giá Trị HD sau CK]]-Table1[[#This Row],[Số tiền đã thu]]</f>
        <v>2399004</v>
      </c>
      <c r="S1176" s="6">
        <f>IF(Table1[[#This Row],[Ngày hóa đơn]]&lt;&gt;"",Table1[[#This Row],[Ngày hóa đơn]],IF(Table1[[#This Row],[Ngày hạch toán]]&lt;&gt;"",Table1[[#This Row],[Ngày hạch toán]],""))</f>
        <v>46202</v>
      </c>
      <c r="T1176" s="7"/>
      <c r="U1176" s="6">
        <f>IF(Table1[[#This Row],[Ngày tính CN]]="","",S1176+T1176)</f>
        <v>46202</v>
      </c>
      <c r="V1176" s="32">
        <f ca="1">IF(Table1[[#This Row],[Hạn thanh toán]]="","",IF((U1176-NOW())&lt;0,0,(U1176-NOW())))</f>
        <v>0</v>
      </c>
      <c r="W1176" s="32"/>
      <c r="X1176" s="32">
        <f ca="1">IF(OR(U1176="",R1176=0),"",IF((U1176-NOW())&lt;0,-(U1176-NOW()),0))</f>
        <v>25.964616203702462</v>
      </c>
      <c r="Y1176" s="2" t="str">
        <f ca="1">IF(R1176=0,"Đã thanh toán",IF(X1176="","",IF(X1176&lt;=0,"Chưa đến hạn thanh toán",IF(X1176&lt;=30,"Nợ quá hạn 30 ngày",IF(X1176&lt;=60,"Nợ quá hạn từ 30 ngày đến 60 ngày",IF(X1176&lt;=90,"Nợ quá hạn từ 60 ngày đến 90 ngày",IF(X1176&lt;=120,"Nợ quá hạn từ 90 ngày đến 120 ngày","Nợ quá hạn hơn 120 ngày có khả năng mất thanh toán")))))))</f>
        <v>Nợ quá hạn 30 ngày</v>
      </c>
      <c r="Z1176" s="42">
        <f>IF(S1176="","",S1176)</f>
        <v>46202</v>
      </c>
      <c r="AA1176" s="42" t="str">
        <f>IF(M1176="","",M1176)</f>
        <v/>
      </c>
      <c r="AD1176" s="2" t="str">
        <f>VLOOKUP($A1176,MA_KH!$A:$Q,MA_KH!O$1,0)</f>
        <v>MEGA</v>
      </c>
      <c r="AE1176" s="2" t="str">
        <f>VLOOKUP($A1176,MA_KH!$A:$Q,MA_KH!P$1,0)</f>
        <v>CÔNG TY TNHH MM MEGA MARKET (VIỆT NAM)</v>
      </c>
    </row>
    <row r="1177" spans="1:31" ht="25.5" customHeight="1">
      <c r="A1177" s="54" t="s">
        <v>16309</v>
      </c>
      <c r="B1177" s="54" t="s">
        <v>255</v>
      </c>
      <c r="C1177" s="55">
        <v>46198</v>
      </c>
      <c r="D1177" s="54" t="s">
        <v>21516</v>
      </c>
      <c r="E1177" s="136">
        <v>46202</v>
      </c>
      <c r="F1177" s="54" t="s">
        <v>21517</v>
      </c>
      <c r="G1177" s="54" t="s">
        <v>21518</v>
      </c>
      <c r="H1177" s="67">
        <v>1425000</v>
      </c>
      <c r="I1177" s="57">
        <v>0</v>
      </c>
      <c r="J1177" s="67">
        <v>114000</v>
      </c>
      <c r="K1177" s="67">
        <v>1539000</v>
      </c>
      <c r="L1177" s="71" t="s">
        <v>17236</v>
      </c>
      <c r="N1177" s="72"/>
      <c r="O1177" s="32">
        <f>IF(Table1[[#This Row],[Phân loại]]="Tồn đầu kỳ",Table1[[#This Row],[Tổng giá trị]],0)</f>
        <v>0</v>
      </c>
      <c r="P1177" s="7">
        <f>IF(Table1[[#This Row],[Số còn phải thu ĐK]]&lt;&gt;0,0,IF(Table1[[#This Row],[Phân loại]]="Bán hàng",Table1[[#This Row],[Tổng giá trị]],-Table1[[#This Row],[Tổng giá trị]]))</f>
        <v>1539000</v>
      </c>
      <c r="Q1177" s="32">
        <f>IF(M1177&lt;&gt;"",IF(O1177&lt;&gt;0,O1177,P1177),0)</f>
        <v>0</v>
      </c>
      <c r="R1177" s="7">
        <f>Table1[[#This Row],[Số còn phải thu ĐK]]+Table1[[#This Row],[Giá Trị HD sau CK]]-Table1[[#This Row],[Số tiền đã thu]]</f>
        <v>1539000</v>
      </c>
      <c r="S1177" s="6">
        <f>IF(Table1[[#This Row],[Ngày hóa đơn]]&lt;&gt;"",Table1[[#This Row],[Ngày hóa đơn]],IF(Table1[[#This Row],[Ngày hạch toán]]&lt;&gt;"",Table1[[#This Row],[Ngày hạch toán]],""))</f>
        <v>46202</v>
      </c>
      <c r="T1177" s="7"/>
      <c r="U1177" s="6">
        <f>IF(Table1[[#This Row],[Ngày tính CN]]="","",S1177+T1177)</f>
        <v>46202</v>
      </c>
      <c r="V1177" s="32">
        <f ca="1">IF(Table1[[#This Row],[Hạn thanh toán]]="","",IF((U1177-NOW())&lt;0,0,(U1177-NOW())))</f>
        <v>0</v>
      </c>
      <c r="W1177" s="32"/>
      <c r="X1177" s="32">
        <f ca="1">IF(OR(U1177="",R1177=0),"",IF((U1177-NOW())&lt;0,-(U1177-NOW()),0))</f>
        <v>25.964616203702462</v>
      </c>
      <c r="Y1177" s="2" t="str">
        <f ca="1">IF(R1177=0,"Đã thanh toán",IF(X1177="","",IF(X1177&lt;=0,"Chưa đến hạn thanh toán",IF(X1177&lt;=30,"Nợ quá hạn 30 ngày",IF(X1177&lt;=60,"Nợ quá hạn từ 30 ngày đến 60 ngày",IF(X1177&lt;=90,"Nợ quá hạn từ 60 ngày đến 90 ngày",IF(X1177&lt;=120,"Nợ quá hạn từ 90 ngày đến 120 ngày","Nợ quá hạn hơn 120 ngày có khả năng mất thanh toán")))))))</f>
        <v>Nợ quá hạn 30 ngày</v>
      </c>
      <c r="Z1177" s="42">
        <f>IF(S1177="","",S1177)</f>
        <v>46202</v>
      </c>
      <c r="AA1177" s="42" t="str">
        <f>IF(M1177="","",M1177)</f>
        <v/>
      </c>
      <c r="AD1177" s="2" t="str">
        <f>VLOOKUP($A1177,MA_KH!$A:$Q,MA_KH!O$1,0)</f>
        <v>MEGA</v>
      </c>
      <c r="AE1177" s="2" t="str">
        <f>VLOOKUP($A1177,MA_KH!$A:$Q,MA_KH!P$1,0)</f>
        <v>CÔNG TY TNHH MM MEGA MARKET (VIỆT NAM)</v>
      </c>
    </row>
    <row r="1178" spans="1:31" ht="25.5" customHeight="1">
      <c r="A1178" s="54" t="s">
        <v>16310</v>
      </c>
      <c r="B1178" s="54" t="s">
        <v>196</v>
      </c>
      <c r="C1178" s="55">
        <v>46198</v>
      </c>
      <c r="D1178" s="54" t="s">
        <v>21519</v>
      </c>
      <c r="E1178" s="136">
        <v>46202</v>
      </c>
      <c r="F1178" s="54" t="s">
        <v>21520</v>
      </c>
      <c r="G1178" s="54" t="s">
        <v>21521</v>
      </c>
      <c r="H1178" s="67">
        <v>1840000</v>
      </c>
      <c r="I1178" s="57">
        <v>0</v>
      </c>
      <c r="J1178" s="67">
        <v>147200</v>
      </c>
      <c r="K1178" s="67">
        <v>1987200</v>
      </c>
      <c r="L1178" s="71" t="s">
        <v>17236</v>
      </c>
      <c r="N1178" s="72"/>
      <c r="O1178" s="32">
        <f>IF(Table1[[#This Row],[Phân loại]]="Tồn đầu kỳ",Table1[[#This Row],[Tổng giá trị]],0)</f>
        <v>0</v>
      </c>
      <c r="P1178" s="7">
        <f>IF(Table1[[#This Row],[Số còn phải thu ĐK]]&lt;&gt;0,0,IF(Table1[[#This Row],[Phân loại]]="Bán hàng",Table1[[#This Row],[Tổng giá trị]],-Table1[[#This Row],[Tổng giá trị]]))</f>
        <v>1987200</v>
      </c>
      <c r="Q1178" s="32">
        <f>IF(M1178&lt;&gt;"",IF(O1178&lt;&gt;0,O1178,P1178),0)</f>
        <v>0</v>
      </c>
      <c r="R1178" s="7">
        <f>Table1[[#This Row],[Số còn phải thu ĐK]]+Table1[[#This Row],[Giá Trị HD sau CK]]-Table1[[#This Row],[Số tiền đã thu]]</f>
        <v>1987200</v>
      </c>
      <c r="S1178" s="6">
        <f>IF(Table1[[#This Row],[Ngày hóa đơn]]&lt;&gt;"",Table1[[#This Row],[Ngày hóa đơn]],IF(Table1[[#This Row],[Ngày hạch toán]]&lt;&gt;"",Table1[[#This Row],[Ngày hạch toán]],""))</f>
        <v>46202</v>
      </c>
      <c r="T1178" s="7"/>
      <c r="U1178" s="6">
        <f>IF(Table1[[#This Row],[Ngày tính CN]]="","",S1178+T1178)</f>
        <v>46202</v>
      </c>
      <c r="V1178" s="32">
        <f ca="1">IF(Table1[[#This Row],[Hạn thanh toán]]="","",IF((U1178-NOW())&lt;0,0,(U1178-NOW())))</f>
        <v>0</v>
      </c>
      <c r="W1178" s="32"/>
      <c r="X1178" s="32">
        <f ca="1">IF(OR(U1178="",R1178=0),"",IF((U1178-NOW())&lt;0,-(U1178-NOW()),0))</f>
        <v>25.964616203702462</v>
      </c>
      <c r="Y1178" s="2" t="str">
        <f ca="1">IF(R1178=0,"Đã thanh toán",IF(X1178="","",IF(X1178&lt;=0,"Chưa đến hạn thanh toán",IF(X1178&lt;=30,"Nợ quá hạn 30 ngày",IF(X1178&lt;=60,"Nợ quá hạn từ 30 ngày đến 60 ngày",IF(X1178&lt;=90,"Nợ quá hạn từ 60 ngày đến 90 ngày",IF(X1178&lt;=120,"Nợ quá hạn từ 90 ngày đến 120 ngày","Nợ quá hạn hơn 120 ngày có khả năng mất thanh toán")))))))</f>
        <v>Nợ quá hạn 30 ngày</v>
      </c>
      <c r="Z1178" s="42">
        <f>IF(S1178="","",S1178)</f>
        <v>46202</v>
      </c>
      <c r="AA1178" s="42" t="str">
        <f>IF(M1178="","",M1178)</f>
        <v/>
      </c>
      <c r="AD1178" s="2" t="str">
        <f>VLOOKUP($A1178,MA_KH!$A:$Q,MA_KH!O$1,0)</f>
        <v>MEGA</v>
      </c>
      <c r="AE1178" s="2" t="str">
        <f>VLOOKUP($A1178,MA_KH!$A:$Q,MA_KH!P$1,0)</f>
        <v>CÔNG TY TNHH MM MEGA MARKET (VIỆT NAM)</v>
      </c>
    </row>
    <row r="1179" spans="1:31" ht="25.5" customHeight="1">
      <c r="A1179" s="116" t="s">
        <v>16290</v>
      </c>
      <c r="B1179" s="116" t="s">
        <v>192</v>
      </c>
      <c r="C1179" s="117">
        <v>46198</v>
      </c>
      <c r="D1179" s="116" t="s">
        <v>21729</v>
      </c>
      <c r="E1179" s="117">
        <v>46198</v>
      </c>
      <c r="F1179" s="116" t="s">
        <v>21730</v>
      </c>
      <c r="G1179" s="116" t="s">
        <v>21731</v>
      </c>
      <c r="H1179" s="118">
        <v>1472000</v>
      </c>
      <c r="I1179" s="118">
        <v>0</v>
      </c>
      <c r="J1179" s="118">
        <v>117760</v>
      </c>
      <c r="K1179" s="118">
        <v>1589760</v>
      </c>
      <c r="L1179" s="71" t="s">
        <v>17238</v>
      </c>
      <c r="M1179" s="6">
        <v>46213</v>
      </c>
      <c r="N1179" s="72"/>
      <c r="O1179" s="32">
        <f>IF(Table1[[#This Row],[Phân loại]]="Tồn đầu kỳ",Table1[[#This Row],[Tổng giá trị]],0)</f>
        <v>0</v>
      </c>
      <c r="P1179" s="7">
        <f>IF(Table1[[#This Row],[Số còn phải thu ĐK]]&lt;&gt;0,0,IF(Table1[[#This Row],[Phân loại]]="Bán hàng",Table1[[#This Row],[Tổng giá trị]],-Table1[[#This Row],[Tổng giá trị]]))</f>
        <v>-1589760</v>
      </c>
      <c r="Q1179" s="32">
        <f>IF(M1179&lt;&gt;"",IF(O1179&lt;&gt;0,O1179,P1179),0)</f>
        <v>-1589760</v>
      </c>
      <c r="R1179" s="7">
        <f>Table1[[#This Row],[Số còn phải thu ĐK]]+Table1[[#This Row],[Giá Trị HD sau CK]]-Table1[[#This Row],[Số tiền đã thu]]</f>
        <v>0</v>
      </c>
      <c r="S1179" s="6">
        <f>IF(Table1[[#This Row],[Ngày hóa đơn]]&lt;&gt;"",Table1[[#This Row],[Ngày hóa đơn]],IF(Table1[[#This Row],[Ngày hạch toán]]&lt;&gt;"",Table1[[#This Row],[Ngày hạch toán]],""))</f>
        <v>46198</v>
      </c>
      <c r="T1179" s="7"/>
      <c r="U1179" s="6">
        <f>IF(Table1[[#This Row],[Ngày tính CN]]="","",S1179+T1179)</f>
        <v>46198</v>
      </c>
      <c r="V1179" s="32">
        <f ca="1">IF(Table1[[#This Row],[Hạn thanh toán]]="","",IF((U1179-NOW())&lt;0,0,(U1179-NOW())))</f>
        <v>0</v>
      </c>
      <c r="W1179" s="32"/>
      <c r="X1179" s="32" t="str">
        <f ca="1">IF(OR(U1179="",R1179=0),"",IF((U1179-NOW())&lt;0,-(U1179-NOW()),0))</f>
        <v/>
      </c>
      <c r="Y1179" s="2" t="str">
        <f>IF(R1179=0,"Đã thanh toán",IF(X1179="","",IF(X1179&lt;=0,"Chưa đến hạn thanh toán",IF(X1179&lt;=30,"Nợ quá hạn 30 ngày",IF(X1179&lt;=60,"Nợ quá hạn từ 30 ngày đến 60 ngày",IF(X1179&lt;=90,"Nợ quá hạn từ 60 ngày đến 90 ngày",IF(X1179&lt;=120,"Nợ quá hạn từ 90 ngày đến 120 ngày","Nợ quá hạn hơn 120 ngày có khả năng mất thanh toán")))))))</f>
        <v>Đã thanh toán</v>
      </c>
      <c r="Z1179" s="42">
        <f>IF(S1179="","",S1179)</f>
        <v>46198</v>
      </c>
      <c r="AA1179" s="42">
        <f>IF(M1179="","",M1179)</f>
        <v>46213</v>
      </c>
      <c r="AD1179" s="2" t="str">
        <f>VLOOKUP($A1179,MA_KH!$A:$Q,MA_KH!O$1,0)</f>
        <v>MEGA</v>
      </c>
      <c r="AE1179" s="2" t="str">
        <f>VLOOKUP($A1179,MA_KH!$A:$Q,MA_KH!P$1,0)</f>
        <v>CÔNG TY TNHH MM MEGA MARKET (VIỆT NAM)</v>
      </c>
    </row>
    <row r="1180" spans="1:31" ht="25.5" customHeight="1">
      <c r="A1180" s="116" t="s">
        <v>16290</v>
      </c>
      <c r="B1180" s="116" t="s">
        <v>192</v>
      </c>
      <c r="C1180" s="117">
        <v>46198</v>
      </c>
      <c r="D1180" s="116" t="s">
        <v>21732</v>
      </c>
      <c r="E1180" s="117">
        <v>46198</v>
      </c>
      <c r="F1180" s="116" t="s">
        <v>21700</v>
      </c>
      <c r="G1180" s="116" t="s">
        <v>21731</v>
      </c>
      <c r="H1180" s="118">
        <v>2799736</v>
      </c>
      <c r="I1180" s="118">
        <v>0</v>
      </c>
      <c r="J1180" s="118">
        <v>223979</v>
      </c>
      <c r="K1180" s="118">
        <v>3023715</v>
      </c>
      <c r="L1180" s="71" t="s">
        <v>17238</v>
      </c>
      <c r="M1180" s="6">
        <v>46213</v>
      </c>
      <c r="N1180" s="72"/>
      <c r="O1180" s="32">
        <f>IF(Table1[[#This Row],[Phân loại]]="Tồn đầu kỳ",Table1[[#This Row],[Tổng giá trị]],0)</f>
        <v>0</v>
      </c>
      <c r="P1180" s="7">
        <f>IF(Table1[[#This Row],[Số còn phải thu ĐK]]&lt;&gt;0,0,IF(Table1[[#This Row],[Phân loại]]="Bán hàng",Table1[[#This Row],[Tổng giá trị]],-Table1[[#This Row],[Tổng giá trị]]))</f>
        <v>-3023715</v>
      </c>
      <c r="Q1180" s="32">
        <f>IF(M1180&lt;&gt;"",IF(O1180&lt;&gt;0,O1180,P1180),0)</f>
        <v>-3023715</v>
      </c>
      <c r="R1180" s="7">
        <f>Table1[[#This Row],[Số còn phải thu ĐK]]+Table1[[#This Row],[Giá Trị HD sau CK]]-Table1[[#This Row],[Số tiền đã thu]]</f>
        <v>0</v>
      </c>
      <c r="S1180" s="6">
        <f>IF(Table1[[#This Row],[Ngày hóa đơn]]&lt;&gt;"",Table1[[#This Row],[Ngày hóa đơn]],IF(Table1[[#This Row],[Ngày hạch toán]]&lt;&gt;"",Table1[[#This Row],[Ngày hạch toán]],""))</f>
        <v>46198</v>
      </c>
      <c r="T1180" s="7"/>
      <c r="U1180" s="6">
        <f>IF(Table1[[#This Row],[Ngày tính CN]]="","",S1180+T1180)</f>
        <v>46198</v>
      </c>
      <c r="V1180" s="32">
        <f ca="1">IF(Table1[[#This Row],[Hạn thanh toán]]="","",IF((U1180-NOW())&lt;0,0,(U1180-NOW())))</f>
        <v>0</v>
      </c>
      <c r="W1180" s="32"/>
      <c r="X1180" s="32" t="str">
        <f ca="1">IF(OR(U1180="",R1180=0),"",IF((U1180-NOW())&lt;0,-(U1180-NOW()),0))</f>
        <v/>
      </c>
      <c r="Y1180" s="2" t="str">
        <f>IF(R1180=0,"Đã thanh toán",IF(X1180="","",IF(X1180&lt;=0,"Chưa đến hạn thanh toán",IF(X1180&lt;=30,"Nợ quá hạn 30 ngày",IF(X1180&lt;=60,"Nợ quá hạn từ 30 ngày đến 60 ngày",IF(X1180&lt;=90,"Nợ quá hạn từ 60 ngày đến 90 ngày",IF(X1180&lt;=120,"Nợ quá hạn từ 90 ngày đến 120 ngày","Nợ quá hạn hơn 120 ngày có khả năng mất thanh toán")))))))</f>
        <v>Đã thanh toán</v>
      </c>
      <c r="Z1180" s="42">
        <f>IF(S1180="","",S1180)</f>
        <v>46198</v>
      </c>
      <c r="AA1180" s="42">
        <f>IF(M1180="","",M1180)</f>
        <v>46213</v>
      </c>
      <c r="AD1180" s="2" t="str">
        <f>VLOOKUP($A1180,MA_KH!$A:$Q,MA_KH!O$1,0)</f>
        <v>MEGA</v>
      </c>
      <c r="AE1180" s="2" t="str">
        <f>VLOOKUP($A1180,MA_KH!$A:$Q,MA_KH!P$1,0)</f>
        <v>CÔNG TY TNHH MM MEGA MARKET (VIỆT NAM)</v>
      </c>
    </row>
    <row r="1181" spans="1:31" ht="25.5" customHeight="1">
      <c r="A1181" s="116" t="s">
        <v>16308</v>
      </c>
      <c r="B1181" s="116" t="s">
        <v>194</v>
      </c>
      <c r="C1181" s="117">
        <v>46198</v>
      </c>
      <c r="D1181" s="116" t="s">
        <v>21733</v>
      </c>
      <c r="E1181" s="117">
        <v>46198</v>
      </c>
      <c r="F1181" s="116" t="s">
        <v>21701</v>
      </c>
      <c r="G1181" s="116" t="s">
        <v>21734</v>
      </c>
      <c r="H1181" s="118">
        <v>2237735</v>
      </c>
      <c r="I1181" s="118">
        <v>0</v>
      </c>
      <c r="J1181" s="118">
        <v>179019</v>
      </c>
      <c r="K1181" s="118">
        <v>2416754</v>
      </c>
      <c r="L1181" s="71" t="s">
        <v>17238</v>
      </c>
      <c r="M1181" s="6">
        <v>46213</v>
      </c>
      <c r="N1181" s="72"/>
      <c r="O1181" s="32">
        <f>IF(Table1[[#This Row],[Phân loại]]="Tồn đầu kỳ",Table1[[#This Row],[Tổng giá trị]],0)</f>
        <v>0</v>
      </c>
      <c r="P1181" s="7">
        <f>IF(Table1[[#This Row],[Số còn phải thu ĐK]]&lt;&gt;0,0,IF(Table1[[#This Row],[Phân loại]]="Bán hàng",Table1[[#This Row],[Tổng giá trị]],-Table1[[#This Row],[Tổng giá trị]]))</f>
        <v>-2416754</v>
      </c>
      <c r="Q1181" s="32">
        <f>IF(M1181&lt;&gt;"",IF(O1181&lt;&gt;0,O1181,P1181),0)</f>
        <v>-2416754</v>
      </c>
      <c r="R1181" s="7">
        <f>Table1[[#This Row],[Số còn phải thu ĐK]]+Table1[[#This Row],[Giá Trị HD sau CK]]-Table1[[#This Row],[Số tiền đã thu]]</f>
        <v>0</v>
      </c>
      <c r="S1181" s="6">
        <f>IF(Table1[[#This Row],[Ngày hóa đơn]]&lt;&gt;"",Table1[[#This Row],[Ngày hóa đơn]],IF(Table1[[#This Row],[Ngày hạch toán]]&lt;&gt;"",Table1[[#This Row],[Ngày hạch toán]],""))</f>
        <v>46198</v>
      </c>
      <c r="T1181" s="7"/>
      <c r="U1181" s="6">
        <f>IF(Table1[[#This Row],[Ngày tính CN]]="","",S1181+T1181)</f>
        <v>46198</v>
      </c>
      <c r="V1181" s="32">
        <f ca="1">IF(Table1[[#This Row],[Hạn thanh toán]]="","",IF((U1181-NOW())&lt;0,0,(U1181-NOW())))</f>
        <v>0</v>
      </c>
      <c r="W1181" s="32"/>
      <c r="X1181" s="32" t="str">
        <f ca="1">IF(OR(U1181="",R1181=0),"",IF((U1181-NOW())&lt;0,-(U1181-NOW()),0))</f>
        <v/>
      </c>
      <c r="Y1181" s="2" t="str">
        <f>IF(R1181=0,"Đã thanh toán",IF(X1181="","",IF(X1181&lt;=0,"Chưa đến hạn thanh toán",IF(X1181&lt;=30,"Nợ quá hạn 30 ngày",IF(X1181&lt;=60,"Nợ quá hạn từ 30 ngày đến 60 ngày",IF(X1181&lt;=90,"Nợ quá hạn từ 60 ngày đến 90 ngày",IF(X1181&lt;=120,"Nợ quá hạn từ 90 ngày đến 120 ngày","Nợ quá hạn hơn 120 ngày có khả năng mất thanh toán")))))))</f>
        <v>Đã thanh toán</v>
      </c>
      <c r="Z1181" s="42">
        <f>IF(S1181="","",S1181)</f>
        <v>46198</v>
      </c>
      <c r="AA1181" s="42">
        <f>IF(M1181="","",M1181)</f>
        <v>46213</v>
      </c>
      <c r="AD1181" s="2" t="str">
        <f>VLOOKUP($A1181,MA_KH!$A:$Q,MA_KH!O$1,0)</f>
        <v>MEGA</v>
      </c>
      <c r="AE1181" s="2" t="str">
        <f>VLOOKUP($A1181,MA_KH!$A:$Q,MA_KH!P$1,0)</f>
        <v>CÔNG TY TNHH MM MEGA MARKET (VIỆT NAM)</v>
      </c>
    </row>
    <row r="1182" spans="1:31" ht="25.5" customHeight="1">
      <c r="A1182" s="54" t="s">
        <v>16305</v>
      </c>
      <c r="B1182" s="54" t="s">
        <v>7247</v>
      </c>
      <c r="C1182" s="55">
        <v>46199</v>
      </c>
      <c r="D1182" s="54" t="s">
        <v>21522</v>
      </c>
      <c r="E1182" s="136">
        <v>46202</v>
      </c>
      <c r="F1182" s="54" t="s">
        <v>21523</v>
      </c>
      <c r="G1182" s="54" t="s">
        <v>21524</v>
      </c>
      <c r="H1182" s="67">
        <v>2110235</v>
      </c>
      <c r="I1182" s="57">
        <v>0</v>
      </c>
      <c r="J1182" s="67">
        <v>168819</v>
      </c>
      <c r="K1182" s="67">
        <v>2279054</v>
      </c>
      <c r="L1182" s="71" t="s">
        <v>17236</v>
      </c>
      <c r="N1182" s="72"/>
      <c r="O1182" s="32">
        <f>IF(Table1[[#This Row],[Phân loại]]="Tồn đầu kỳ",Table1[[#This Row],[Tổng giá trị]],0)</f>
        <v>0</v>
      </c>
      <c r="P1182" s="7">
        <f>IF(Table1[[#This Row],[Số còn phải thu ĐK]]&lt;&gt;0,0,IF(Table1[[#This Row],[Phân loại]]="Bán hàng",Table1[[#This Row],[Tổng giá trị]],-Table1[[#This Row],[Tổng giá trị]]))</f>
        <v>2279054</v>
      </c>
      <c r="Q1182" s="32">
        <f>IF(M1182&lt;&gt;"",IF(O1182&lt;&gt;0,O1182,P1182),0)</f>
        <v>0</v>
      </c>
      <c r="R1182" s="7">
        <f>Table1[[#This Row],[Số còn phải thu ĐK]]+Table1[[#This Row],[Giá Trị HD sau CK]]-Table1[[#This Row],[Số tiền đã thu]]</f>
        <v>2279054</v>
      </c>
      <c r="S1182" s="6">
        <f>IF(Table1[[#This Row],[Ngày hóa đơn]]&lt;&gt;"",Table1[[#This Row],[Ngày hóa đơn]],IF(Table1[[#This Row],[Ngày hạch toán]]&lt;&gt;"",Table1[[#This Row],[Ngày hạch toán]],""))</f>
        <v>46202</v>
      </c>
      <c r="T1182" s="7"/>
      <c r="U1182" s="6">
        <f>IF(Table1[[#This Row],[Ngày tính CN]]="","",S1182+T1182)</f>
        <v>46202</v>
      </c>
      <c r="V1182" s="32">
        <f ca="1">IF(Table1[[#This Row],[Hạn thanh toán]]="","",IF((U1182-NOW())&lt;0,0,(U1182-NOW())))</f>
        <v>0</v>
      </c>
      <c r="W1182" s="32"/>
      <c r="X1182" s="32">
        <f ca="1">IF(OR(U1182="",R1182=0),"",IF((U1182-NOW())&lt;0,-(U1182-NOW()),0))</f>
        <v>25.964616203702462</v>
      </c>
      <c r="Y1182" s="2" t="str">
        <f ca="1">IF(R1182=0,"Đã thanh toán",IF(X1182="","",IF(X1182&lt;=0,"Chưa đến hạn thanh toán",IF(X1182&lt;=30,"Nợ quá hạn 30 ngày",IF(X1182&lt;=60,"Nợ quá hạn từ 30 ngày đến 60 ngày",IF(X1182&lt;=90,"Nợ quá hạn từ 60 ngày đến 90 ngày",IF(X1182&lt;=120,"Nợ quá hạn từ 90 ngày đến 120 ngày","Nợ quá hạn hơn 120 ngày có khả năng mất thanh toán")))))))</f>
        <v>Nợ quá hạn 30 ngày</v>
      </c>
      <c r="Z1182" s="42">
        <f>IF(S1182="","",S1182)</f>
        <v>46202</v>
      </c>
      <c r="AA1182" s="42" t="str">
        <f>IF(M1182="","",M1182)</f>
        <v/>
      </c>
      <c r="AD1182" s="2" t="str">
        <f>VLOOKUP($A1182,MA_KH!$A:$Q,MA_KH!O$1,0)</f>
        <v>MEGA</v>
      </c>
      <c r="AE1182" s="2" t="str">
        <f>VLOOKUP($A1182,MA_KH!$A:$Q,MA_KH!P$1,0)</f>
        <v>CÔNG TY TNHH MM MEGA MARKET (VIỆT NAM)</v>
      </c>
    </row>
    <row r="1183" spans="1:31" ht="25.5" customHeight="1">
      <c r="A1183" s="54" t="s">
        <v>16305</v>
      </c>
      <c r="B1183" s="54" t="s">
        <v>7247</v>
      </c>
      <c r="C1183" s="55">
        <v>46199</v>
      </c>
      <c r="D1183" s="54" t="s">
        <v>21525</v>
      </c>
      <c r="E1183" s="136">
        <v>46202</v>
      </c>
      <c r="F1183" s="54" t="s">
        <v>21526</v>
      </c>
      <c r="G1183" s="54" t="s">
        <v>21527</v>
      </c>
      <c r="H1183" s="67">
        <v>1615480</v>
      </c>
      <c r="I1183" s="57">
        <v>0</v>
      </c>
      <c r="J1183" s="67">
        <v>129238</v>
      </c>
      <c r="K1183" s="67">
        <v>1744718</v>
      </c>
      <c r="L1183" s="71" t="s">
        <v>17236</v>
      </c>
      <c r="N1183" s="72"/>
      <c r="O1183" s="32">
        <f>IF(Table1[[#This Row],[Phân loại]]="Tồn đầu kỳ",Table1[[#This Row],[Tổng giá trị]],0)</f>
        <v>0</v>
      </c>
      <c r="P1183" s="7">
        <f>IF(Table1[[#This Row],[Số còn phải thu ĐK]]&lt;&gt;0,0,IF(Table1[[#This Row],[Phân loại]]="Bán hàng",Table1[[#This Row],[Tổng giá trị]],-Table1[[#This Row],[Tổng giá trị]]))</f>
        <v>1744718</v>
      </c>
      <c r="Q1183" s="32">
        <f>IF(M1183&lt;&gt;"",IF(O1183&lt;&gt;0,O1183,P1183),0)</f>
        <v>0</v>
      </c>
      <c r="R1183" s="7">
        <f>Table1[[#This Row],[Số còn phải thu ĐK]]+Table1[[#This Row],[Giá Trị HD sau CK]]-Table1[[#This Row],[Số tiền đã thu]]</f>
        <v>1744718</v>
      </c>
      <c r="S1183" s="6">
        <f>IF(Table1[[#This Row],[Ngày hóa đơn]]&lt;&gt;"",Table1[[#This Row],[Ngày hóa đơn]],IF(Table1[[#This Row],[Ngày hạch toán]]&lt;&gt;"",Table1[[#This Row],[Ngày hạch toán]],""))</f>
        <v>46202</v>
      </c>
      <c r="T1183" s="7"/>
      <c r="U1183" s="6">
        <f>IF(Table1[[#This Row],[Ngày tính CN]]="","",S1183+T1183)</f>
        <v>46202</v>
      </c>
      <c r="V1183" s="32">
        <f ca="1">IF(Table1[[#This Row],[Hạn thanh toán]]="","",IF((U1183-NOW())&lt;0,0,(U1183-NOW())))</f>
        <v>0</v>
      </c>
      <c r="W1183" s="32"/>
      <c r="X1183" s="32">
        <f ca="1">IF(OR(U1183="",R1183=0),"",IF((U1183-NOW())&lt;0,-(U1183-NOW()),0))</f>
        <v>25.964616203702462</v>
      </c>
      <c r="Y1183" s="2" t="str">
        <f ca="1">IF(R1183=0,"Đã thanh toán",IF(X1183="","",IF(X1183&lt;=0,"Chưa đến hạn thanh toán",IF(X1183&lt;=30,"Nợ quá hạn 30 ngày",IF(X1183&lt;=60,"Nợ quá hạn từ 30 ngày đến 60 ngày",IF(X1183&lt;=90,"Nợ quá hạn từ 60 ngày đến 90 ngày",IF(X1183&lt;=120,"Nợ quá hạn từ 90 ngày đến 120 ngày","Nợ quá hạn hơn 120 ngày có khả năng mất thanh toán")))))))</f>
        <v>Nợ quá hạn 30 ngày</v>
      </c>
      <c r="Z1183" s="42">
        <f>IF(S1183="","",S1183)</f>
        <v>46202</v>
      </c>
      <c r="AA1183" s="42" t="str">
        <f>IF(M1183="","",M1183)</f>
        <v/>
      </c>
      <c r="AD1183" s="2" t="str">
        <f>VLOOKUP($A1183,MA_KH!$A:$Q,MA_KH!O$1,0)</f>
        <v>MEGA</v>
      </c>
      <c r="AE1183" s="2" t="str">
        <f>VLOOKUP($A1183,MA_KH!$A:$Q,MA_KH!P$1,0)</f>
        <v>CÔNG TY TNHH MM MEGA MARKET (VIỆT NAM)</v>
      </c>
    </row>
    <row r="1184" spans="1:31" ht="25.5" customHeight="1">
      <c r="A1184" s="54" t="s">
        <v>16298</v>
      </c>
      <c r="B1184" s="54" t="s">
        <v>7235</v>
      </c>
      <c r="C1184" s="55">
        <v>46200</v>
      </c>
      <c r="D1184" s="54" t="s">
        <v>21528</v>
      </c>
      <c r="E1184" s="136">
        <v>46203</v>
      </c>
      <c r="F1184" s="54" t="s">
        <v>21529</v>
      </c>
      <c r="G1184" s="54" t="s">
        <v>21530</v>
      </c>
      <c r="H1184" s="67">
        <v>7218010</v>
      </c>
      <c r="I1184" s="57">
        <v>0</v>
      </c>
      <c r="J1184" s="67">
        <v>577441</v>
      </c>
      <c r="K1184" s="67">
        <v>7795451</v>
      </c>
      <c r="L1184" s="71" t="s">
        <v>17236</v>
      </c>
      <c r="N1184" s="72"/>
      <c r="O1184" s="32">
        <f>IF(Table1[[#This Row],[Phân loại]]="Tồn đầu kỳ",Table1[[#This Row],[Tổng giá trị]],0)</f>
        <v>0</v>
      </c>
      <c r="P1184" s="7">
        <f>IF(Table1[[#This Row],[Số còn phải thu ĐK]]&lt;&gt;0,0,IF(Table1[[#This Row],[Phân loại]]="Bán hàng",Table1[[#This Row],[Tổng giá trị]],-Table1[[#This Row],[Tổng giá trị]]))</f>
        <v>7795451</v>
      </c>
      <c r="Q1184" s="32">
        <f>IF(M1184&lt;&gt;"",IF(O1184&lt;&gt;0,O1184,P1184),0)</f>
        <v>0</v>
      </c>
      <c r="R1184" s="7">
        <f>Table1[[#This Row],[Số còn phải thu ĐK]]+Table1[[#This Row],[Giá Trị HD sau CK]]-Table1[[#This Row],[Số tiền đã thu]]</f>
        <v>7795451</v>
      </c>
      <c r="S1184" s="6">
        <f>IF(Table1[[#This Row],[Ngày hóa đơn]]&lt;&gt;"",Table1[[#This Row],[Ngày hóa đơn]],IF(Table1[[#This Row],[Ngày hạch toán]]&lt;&gt;"",Table1[[#This Row],[Ngày hạch toán]],""))</f>
        <v>46203</v>
      </c>
      <c r="T1184" s="7"/>
      <c r="U1184" s="6">
        <f>IF(Table1[[#This Row],[Ngày tính CN]]="","",S1184+T1184)</f>
        <v>46203</v>
      </c>
      <c r="V1184" s="32">
        <f ca="1">IF(Table1[[#This Row],[Hạn thanh toán]]="","",IF((U1184-NOW())&lt;0,0,(U1184-NOW())))</f>
        <v>0</v>
      </c>
      <c r="W1184" s="32"/>
      <c r="X1184" s="32">
        <f ca="1">IF(OR(U1184="",R1184=0),"",IF((U1184-NOW())&lt;0,-(U1184-NOW()),0))</f>
        <v>24.964616203702462</v>
      </c>
      <c r="Y1184" s="2" t="str">
        <f ca="1">IF(R1184=0,"Đã thanh toán",IF(X1184="","",IF(X1184&lt;=0,"Chưa đến hạn thanh toán",IF(X1184&lt;=30,"Nợ quá hạn 30 ngày",IF(X1184&lt;=60,"Nợ quá hạn từ 30 ngày đến 60 ngày",IF(X1184&lt;=90,"Nợ quá hạn từ 60 ngày đến 90 ngày",IF(X1184&lt;=120,"Nợ quá hạn từ 90 ngày đến 120 ngày","Nợ quá hạn hơn 120 ngày có khả năng mất thanh toán")))))))</f>
        <v>Nợ quá hạn 30 ngày</v>
      </c>
      <c r="Z1184" s="42">
        <f>IF(S1184="","",S1184)</f>
        <v>46203</v>
      </c>
      <c r="AA1184" s="42" t="str">
        <f>IF(M1184="","",M1184)</f>
        <v/>
      </c>
      <c r="AD1184" s="2" t="str">
        <f>VLOOKUP($A1184,MA_KH!$A:$Q,MA_KH!O$1,0)</f>
        <v>MEGA</v>
      </c>
      <c r="AE1184" s="2" t="str">
        <f>VLOOKUP($A1184,MA_KH!$A:$Q,MA_KH!P$1,0)</f>
        <v>CÔNG TY TNHH MM MEGA MARKET (VIỆT NAM)</v>
      </c>
    </row>
    <row r="1185" spans="1:31" ht="25.5" customHeight="1">
      <c r="A1185" s="54" t="s">
        <v>16298</v>
      </c>
      <c r="B1185" s="54" t="s">
        <v>7235</v>
      </c>
      <c r="C1185" s="55">
        <v>46200</v>
      </c>
      <c r="D1185" s="54" t="s">
        <v>21531</v>
      </c>
      <c r="E1185" s="136">
        <v>46203</v>
      </c>
      <c r="F1185" s="54" t="s">
        <v>21532</v>
      </c>
      <c r="G1185" s="54" t="s">
        <v>21533</v>
      </c>
      <c r="H1185" s="67">
        <v>6326020</v>
      </c>
      <c r="I1185" s="57">
        <v>0</v>
      </c>
      <c r="J1185" s="67">
        <v>506082</v>
      </c>
      <c r="K1185" s="67">
        <v>6832102</v>
      </c>
      <c r="L1185" s="71" t="s">
        <v>17236</v>
      </c>
      <c r="N1185" s="72"/>
      <c r="O1185" s="32">
        <f>IF(Table1[[#This Row],[Phân loại]]="Tồn đầu kỳ",Table1[[#This Row],[Tổng giá trị]],0)</f>
        <v>0</v>
      </c>
      <c r="P1185" s="7">
        <f>IF(Table1[[#This Row],[Số còn phải thu ĐK]]&lt;&gt;0,0,IF(Table1[[#This Row],[Phân loại]]="Bán hàng",Table1[[#This Row],[Tổng giá trị]],-Table1[[#This Row],[Tổng giá trị]]))</f>
        <v>6832102</v>
      </c>
      <c r="Q1185" s="32">
        <f>IF(M1185&lt;&gt;"",IF(O1185&lt;&gt;0,O1185,P1185),0)</f>
        <v>0</v>
      </c>
      <c r="R1185" s="7">
        <f>Table1[[#This Row],[Số còn phải thu ĐK]]+Table1[[#This Row],[Giá Trị HD sau CK]]-Table1[[#This Row],[Số tiền đã thu]]</f>
        <v>6832102</v>
      </c>
      <c r="S1185" s="6">
        <f>IF(Table1[[#This Row],[Ngày hóa đơn]]&lt;&gt;"",Table1[[#This Row],[Ngày hóa đơn]],IF(Table1[[#This Row],[Ngày hạch toán]]&lt;&gt;"",Table1[[#This Row],[Ngày hạch toán]],""))</f>
        <v>46203</v>
      </c>
      <c r="T1185" s="7"/>
      <c r="U1185" s="6">
        <f>IF(Table1[[#This Row],[Ngày tính CN]]="","",S1185+T1185)</f>
        <v>46203</v>
      </c>
      <c r="V1185" s="32">
        <f ca="1">IF(Table1[[#This Row],[Hạn thanh toán]]="","",IF((U1185-NOW())&lt;0,0,(U1185-NOW())))</f>
        <v>0</v>
      </c>
      <c r="W1185" s="32"/>
      <c r="X1185" s="32">
        <f ca="1">IF(OR(U1185="",R1185=0),"",IF((U1185-NOW())&lt;0,-(U1185-NOW()),0))</f>
        <v>24.964616203702462</v>
      </c>
      <c r="Y1185" s="2" t="str">
        <f ca="1">IF(R1185=0,"Đã thanh toán",IF(X1185="","",IF(X1185&lt;=0,"Chưa đến hạn thanh toán",IF(X1185&lt;=30,"Nợ quá hạn 30 ngày",IF(X1185&lt;=60,"Nợ quá hạn từ 30 ngày đến 60 ngày",IF(X1185&lt;=90,"Nợ quá hạn từ 60 ngày đến 90 ngày",IF(X1185&lt;=120,"Nợ quá hạn từ 90 ngày đến 120 ngày","Nợ quá hạn hơn 120 ngày có khả năng mất thanh toán")))))))</f>
        <v>Nợ quá hạn 30 ngày</v>
      </c>
      <c r="Z1185" s="42">
        <f>IF(S1185="","",S1185)</f>
        <v>46203</v>
      </c>
      <c r="AA1185" s="42" t="str">
        <f>IF(M1185="","",M1185)</f>
        <v/>
      </c>
      <c r="AD1185" s="2" t="str">
        <f>VLOOKUP($A1185,MA_KH!$A:$Q,MA_KH!O$1,0)</f>
        <v>MEGA</v>
      </c>
      <c r="AE1185" s="2" t="str">
        <f>VLOOKUP($A1185,MA_KH!$A:$Q,MA_KH!P$1,0)</f>
        <v>CÔNG TY TNHH MM MEGA MARKET (VIỆT NAM)</v>
      </c>
    </row>
    <row r="1186" spans="1:31" ht="25.5" customHeight="1">
      <c r="A1186" s="54" t="s">
        <v>16295</v>
      </c>
      <c r="B1186" s="54" t="s">
        <v>198</v>
      </c>
      <c r="C1186" s="55">
        <v>46202</v>
      </c>
      <c r="D1186" s="54" t="s">
        <v>21534</v>
      </c>
      <c r="E1186" s="136">
        <v>46203</v>
      </c>
      <c r="F1186" s="54" t="s">
        <v>21535</v>
      </c>
      <c r="G1186" s="54" t="s">
        <v>21536</v>
      </c>
      <c r="H1186" s="67">
        <v>2524200</v>
      </c>
      <c r="I1186" s="57">
        <v>0</v>
      </c>
      <c r="J1186" s="67">
        <v>201936</v>
      </c>
      <c r="K1186" s="67">
        <v>2726136</v>
      </c>
      <c r="L1186" s="71" t="s">
        <v>17236</v>
      </c>
      <c r="N1186" s="72"/>
      <c r="O1186" s="32">
        <f>IF(Table1[[#This Row],[Phân loại]]="Tồn đầu kỳ",Table1[[#This Row],[Tổng giá trị]],0)</f>
        <v>0</v>
      </c>
      <c r="P1186" s="7">
        <f>IF(Table1[[#This Row],[Số còn phải thu ĐK]]&lt;&gt;0,0,IF(Table1[[#This Row],[Phân loại]]="Bán hàng",Table1[[#This Row],[Tổng giá trị]],-Table1[[#This Row],[Tổng giá trị]]))</f>
        <v>2726136</v>
      </c>
      <c r="Q1186" s="32">
        <f>IF(M1186&lt;&gt;"",IF(O1186&lt;&gt;0,O1186,P1186),0)</f>
        <v>0</v>
      </c>
      <c r="R1186" s="7">
        <f>Table1[[#This Row],[Số còn phải thu ĐK]]+Table1[[#This Row],[Giá Trị HD sau CK]]-Table1[[#This Row],[Số tiền đã thu]]</f>
        <v>2726136</v>
      </c>
      <c r="S1186" s="6">
        <f>IF(Table1[[#This Row],[Ngày hóa đơn]]&lt;&gt;"",Table1[[#This Row],[Ngày hóa đơn]],IF(Table1[[#This Row],[Ngày hạch toán]]&lt;&gt;"",Table1[[#This Row],[Ngày hạch toán]],""))</f>
        <v>46203</v>
      </c>
      <c r="T1186" s="7"/>
      <c r="U1186" s="6">
        <f>IF(Table1[[#This Row],[Ngày tính CN]]="","",S1186+T1186)</f>
        <v>46203</v>
      </c>
      <c r="V1186" s="32">
        <f ca="1">IF(Table1[[#This Row],[Hạn thanh toán]]="","",IF((U1186-NOW())&lt;0,0,(U1186-NOW())))</f>
        <v>0</v>
      </c>
      <c r="W1186" s="32"/>
      <c r="X1186" s="32">
        <f ca="1">IF(OR(U1186="",R1186=0),"",IF((U1186-NOW())&lt;0,-(U1186-NOW()),0))</f>
        <v>24.964616203702462</v>
      </c>
      <c r="Y1186" s="2" t="str">
        <f ca="1">IF(R1186=0,"Đã thanh toán",IF(X1186="","",IF(X1186&lt;=0,"Chưa đến hạn thanh toán",IF(X1186&lt;=30,"Nợ quá hạn 30 ngày",IF(X1186&lt;=60,"Nợ quá hạn từ 30 ngày đến 60 ngày",IF(X1186&lt;=90,"Nợ quá hạn từ 60 ngày đến 90 ngày",IF(X1186&lt;=120,"Nợ quá hạn từ 90 ngày đến 120 ngày","Nợ quá hạn hơn 120 ngày có khả năng mất thanh toán")))))))</f>
        <v>Nợ quá hạn 30 ngày</v>
      </c>
      <c r="Z1186" s="42">
        <f>IF(S1186="","",S1186)</f>
        <v>46203</v>
      </c>
      <c r="AA1186" s="42" t="str">
        <f>IF(M1186="","",M1186)</f>
        <v/>
      </c>
      <c r="AD1186" s="2" t="str">
        <f>VLOOKUP($A1186,MA_KH!$A:$Q,MA_KH!O$1,0)</f>
        <v>MEGA</v>
      </c>
      <c r="AE1186" s="2" t="str">
        <f>VLOOKUP($A1186,MA_KH!$A:$Q,MA_KH!P$1,0)</f>
        <v>CÔNG TY TNHH MM MEGA MARKET (VIỆT NAM)</v>
      </c>
    </row>
    <row r="1187" spans="1:31" ht="25.5" customHeight="1">
      <c r="A1187" s="54" t="s">
        <v>16302</v>
      </c>
      <c r="B1187" s="54" t="s">
        <v>7251</v>
      </c>
      <c r="C1187" s="55">
        <v>46202</v>
      </c>
      <c r="D1187" s="54" t="s">
        <v>21537</v>
      </c>
      <c r="E1187" s="136">
        <v>46210</v>
      </c>
      <c r="F1187" s="54" t="s">
        <v>21538</v>
      </c>
      <c r="G1187" s="54" t="s">
        <v>21539</v>
      </c>
      <c r="H1187" s="67">
        <v>1018030</v>
      </c>
      <c r="I1187" s="57">
        <v>0</v>
      </c>
      <c r="J1187" s="67">
        <v>81442</v>
      </c>
      <c r="K1187" s="67">
        <v>1099472</v>
      </c>
      <c r="L1187" s="71" t="s">
        <v>17236</v>
      </c>
      <c r="N1187" s="72"/>
      <c r="O1187" s="32">
        <f>IF(Table1[[#This Row],[Phân loại]]="Tồn đầu kỳ",Table1[[#This Row],[Tổng giá trị]],0)</f>
        <v>0</v>
      </c>
      <c r="P1187" s="7">
        <f>IF(Table1[[#This Row],[Số còn phải thu ĐK]]&lt;&gt;0,0,IF(Table1[[#This Row],[Phân loại]]="Bán hàng",Table1[[#This Row],[Tổng giá trị]],-Table1[[#This Row],[Tổng giá trị]]))</f>
        <v>1099472</v>
      </c>
      <c r="Q1187" s="32">
        <f>IF(M1187&lt;&gt;"",IF(O1187&lt;&gt;0,O1187,P1187),0)</f>
        <v>0</v>
      </c>
      <c r="R1187" s="7">
        <f>Table1[[#This Row],[Số còn phải thu ĐK]]+Table1[[#This Row],[Giá Trị HD sau CK]]-Table1[[#This Row],[Số tiền đã thu]]</f>
        <v>1099472</v>
      </c>
      <c r="S1187" s="6">
        <f>IF(Table1[[#This Row],[Ngày hóa đơn]]&lt;&gt;"",Table1[[#This Row],[Ngày hóa đơn]],IF(Table1[[#This Row],[Ngày hạch toán]]&lt;&gt;"",Table1[[#This Row],[Ngày hạch toán]],""))</f>
        <v>46210</v>
      </c>
      <c r="T1187" s="7"/>
      <c r="U1187" s="6">
        <f>IF(Table1[[#This Row],[Ngày tính CN]]="","",S1187+T1187)</f>
        <v>46210</v>
      </c>
      <c r="V1187" s="32">
        <f ca="1">IF(Table1[[#This Row],[Hạn thanh toán]]="","",IF((U1187-NOW())&lt;0,0,(U1187-NOW())))</f>
        <v>0</v>
      </c>
      <c r="W1187" s="32"/>
      <c r="X1187" s="32">
        <f ca="1">IF(OR(U1187="",R1187=0),"",IF((U1187-NOW())&lt;0,-(U1187-NOW()),0))</f>
        <v>17.964616203702462</v>
      </c>
      <c r="Y1187" s="2" t="str">
        <f ca="1">IF(R1187=0,"Đã thanh toán",IF(X1187="","",IF(X1187&lt;=0,"Chưa đến hạn thanh toán",IF(X1187&lt;=30,"Nợ quá hạn 30 ngày",IF(X1187&lt;=60,"Nợ quá hạn từ 30 ngày đến 60 ngày",IF(X1187&lt;=90,"Nợ quá hạn từ 60 ngày đến 90 ngày",IF(X1187&lt;=120,"Nợ quá hạn từ 90 ngày đến 120 ngày","Nợ quá hạn hơn 120 ngày có khả năng mất thanh toán")))))))</f>
        <v>Nợ quá hạn 30 ngày</v>
      </c>
      <c r="Z1187" s="42">
        <f>IF(S1187="","",S1187)</f>
        <v>46210</v>
      </c>
      <c r="AA1187" s="42" t="str">
        <f>IF(M1187="","",M1187)</f>
        <v/>
      </c>
      <c r="AD1187" s="2" t="str">
        <f>VLOOKUP($A1187,MA_KH!$A:$Q,MA_KH!O$1,0)</f>
        <v>MEGA</v>
      </c>
      <c r="AE1187" s="2" t="str">
        <f>VLOOKUP($A1187,MA_KH!$A:$Q,MA_KH!P$1,0)</f>
        <v>CÔNG TY TNHH MM MEGA MARKET (VIỆT NAM)</v>
      </c>
    </row>
    <row r="1188" spans="1:31" ht="25.5" customHeight="1">
      <c r="A1188" s="54" t="s">
        <v>16304</v>
      </c>
      <c r="B1188" s="54" t="s">
        <v>7254</v>
      </c>
      <c r="C1188" s="55">
        <v>46202</v>
      </c>
      <c r="D1188" s="54" t="s">
        <v>21540</v>
      </c>
      <c r="E1188" s="136">
        <v>46210</v>
      </c>
      <c r="F1188" s="54" t="s">
        <v>21541</v>
      </c>
      <c r="G1188" s="54" t="s">
        <v>21542</v>
      </c>
      <c r="H1188" s="67">
        <v>5305790</v>
      </c>
      <c r="I1188" s="57">
        <v>0</v>
      </c>
      <c r="J1188" s="67">
        <v>424463</v>
      </c>
      <c r="K1188" s="67">
        <v>5730253</v>
      </c>
      <c r="L1188" s="71" t="s">
        <v>17236</v>
      </c>
      <c r="N1188" s="72"/>
      <c r="O1188" s="32">
        <f>IF(Table1[[#This Row],[Phân loại]]="Tồn đầu kỳ",Table1[[#This Row],[Tổng giá trị]],0)</f>
        <v>0</v>
      </c>
      <c r="P1188" s="7">
        <f>IF(Table1[[#This Row],[Số còn phải thu ĐK]]&lt;&gt;0,0,IF(Table1[[#This Row],[Phân loại]]="Bán hàng",Table1[[#This Row],[Tổng giá trị]],-Table1[[#This Row],[Tổng giá trị]]))</f>
        <v>5730253</v>
      </c>
      <c r="Q1188" s="32">
        <f>IF(M1188&lt;&gt;"",IF(O1188&lt;&gt;0,O1188,P1188),0)</f>
        <v>0</v>
      </c>
      <c r="R1188" s="7">
        <f>Table1[[#This Row],[Số còn phải thu ĐK]]+Table1[[#This Row],[Giá Trị HD sau CK]]-Table1[[#This Row],[Số tiền đã thu]]</f>
        <v>5730253</v>
      </c>
      <c r="S1188" s="6">
        <f>IF(Table1[[#This Row],[Ngày hóa đơn]]&lt;&gt;"",Table1[[#This Row],[Ngày hóa đơn]],IF(Table1[[#This Row],[Ngày hạch toán]]&lt;&gt;"",Table1[[#This Row],[Ngày hạch toán]],""))</f>
        <v>46210</v>
      </c>
      <c r="T1188" s="7"/>
      <c r="U1188" s="6">
        <f>IF(Table1[[#This Row],[Ngày tính CN]]="","",S1188+T1188)</f>
        <v>46210</v>
      </c>
      <c r="V1188" s="32">
        <f ca="1">IF(Table1[[#This Row],[Hạn thanh toán]]="","",IF((U1188-NOW())&lt;0,0,(U1188-NOW())))</f>
        <v>0</v>
      </c>
      <c r="W1188" s="32"/>
      <c r="X1188" s="32">
        <f ca="1">IF(OR(U1188="",R1188=0),"",IF((U1188-NOW())&lt;0,-(U1188-NOW()),0))</f>
        <v>17.964616203702462</v>
      </c>
      <c r="Y1188" s="2" t="str">
        <f ca="1">IF(R1188=0,"Đã thanh toán",IF(X1188="","",IF(X1188&lt;=0,"Chưa đến hạn thanh toán",IF(X1188&lt;=30,"Nợ quá hạn 30 ngày",IF(X1188&lt;=60,"Nợ quá hạn từ 30 ngày đến 60 ngày",IF(X1188&lt;=90,"Nợ quá hạn từ 60 ngày đến 90 ngày",IF(X1188&lt;=120,"Nợ quá hạn từ 90 ngày đến 120 ngày","Nợ quá hạn hơn 120 ngày có khả năng mất thanh toán")))))))</f>
        <v>Nợ quá hạn 30 ngày</v>
      </c>
      <c r="Z1188" s="42">
        <f>IF(S1188="","",S1188)</f>
        <v>46210</v>
      </c>
      <c r="AA1188" s="42" t="str">
        <f>IF(M1188="","",M1188)</f>
        <v/>
      </c>
      <c r="AD1188" s="2" t="str">
        <f>VLOOKUP($A1188,MA_KH!$A:$Q,MA_KH!O$1,0)</f>
        <v>MEGA</v>
      </c>
      <c r="AE1188" s="2" t="str">
        <f>VLOOKUP($A1188,MA_KH!$A:$Q,MA_KH!P$1,0)</f>
        <v>CÔNG TY TNHH MM MEGA MARKET (VIỆT NAM)</v>
      </c>
    </row>
    <row r="1189" spans="1:31" ht="25.5" customHeight="1">
      <c r="A1189" s="54" t="s">
        <v>16307</v>
      </c>
      <c r="B1189" s="54" t="s">
        <v>202</v>
      </c>
      <c r="C1189" s="55">
        <v>46202</v>
      </c>
      <c r="D1189" s="54" t="s">
        <v>21543</v>
      </c>
      <c r="E1189" s="136">
        <v>46203</v>
      </c>
      <c r="F1189" s="54" t="s">
        <v>21544</v>
      </c>
      <c r="G1189" s="54" t="s">
        <v>21545</v>
      </c>
      <c r="H1189" s="67">
        <v>3224200</v>
      </c>
      <c r="I1189" s="57">
        <v>0</v>
      </c>
      <c r="J1189" s="67">
        <v>257936</v>
      </c>
      <c r="K1189" s="67">
        <v>3482136</v>
      </c>
      <c r="L1189" s="71" t="s">
        <v>17236</v>
      </c>
      <c r="N1189" s="72"/>
      <c r="O1189" s="32">
        <f>IF(Table1[[#This Row],[Phân loại]]="Tồn đầu kỳ",Table1[[#This Row],[Tổng giá trị]],0)</f>
        <v>0</v>
      </c>
      <c r="P1189" s="7">
        <f>IF(Table1[[#This Row],[Số còn phải thu ĐK]]&lt;&gt;0,0,IF(Table1[[#This Row],[Phân loại]]="Bán hàng",Table1[[#This Row],[Tổng giá trị]],-Table1[[#This Row],[Tổng giá trị]]))</f>
        <v>3482136</v>
      </c>
      <c r="Q1189" s="32">
        <f>IF(M1189&lt;&gt;"",IF(O1189&lt;&gt;0,O1189,P1189),0)</f>
        <v>0</v>
      </c>
      <c r="R1189" s="7">
        <f>Table1[[#This Row],[Số còn phải thu ĐK]]+Table1[[#This Row],[Giá Trị HD sau CK]]-Table1[[#This Row],[Số tiền đã thu]]</f>
        <v>3482136</v>
      </c>
      <c r="S1189" s="6">
        <f>IF(Table1[[#This Row],[Ngày hóa đơn]]&lt;&gt;"",Table1[[#This Row],[Ngày hóa đơn]],IF(Table1[[#This Row],[Ngày hạch toán]]&lt;&gt;"",Table1[[#This Row],[Ngày hạch toán]],""))</f>
        <v>46203</v>
      </c>
      <c r="T1189" s="7"/>
      <c r="U1189" s="6">
        <f>IF(Table1[[#This Row],[Ngày tính CN]]="","",S1189+T1189)</f>
        <v>46203</v>
      </c>
      <c r="V1189" s="32">
        <f ca="1">IF(Table1[[#This Row],[Hạn thanh toán]]="","",IF((U1189-NOW())&lt;0,0,(U1189-NOW())))</f>
        <v>0</v>
      </c>
      <c r="W1189" s="32"/>
      <c r="X1189" s="32">
        <f ca="1">IF(OR(U1189="",R1189=0),"",IF((U1189-NOW())&lt;0,-(U1189-NOW()),0))</f>
        <v>24.964616203702462</v>
      </c>
      <c r="Y1189" s="2" t="str">
        <f ca="1">IF(R1189=0,"Đã thanh toán",IF(X1189="","",IF(X1189&lt;=0,"Chưa đến hạn thanh toán",IF(X1189&lt;=30,"Nợ quá hạn 30 ngày",IF(X1189&lt;=60,"Nợ quá hạn từ 30 ngày đến 60 ngày",IF(X1189&lt;=90,"Nợ quá hạn từ 60 ngày đến 90 ngày",IF(X1189&lt;=120,"Nợ quá hạn từ 90 ngày đến 120 ngày","Nợ quá hạn hơn 120 ngày có khả năng mất thanh toán")))))))</f>
        <v>Nợ quá hạn 30 ngày</v>
      </c>
      <c r="Z1189" s="42">
        <f>IF(S1189="","",S1189)</f>
        <v>46203</v>
      </c>
      <c r="AA1189" s="42" t="str">
        <f>IF(M1189="","",M1189)</f>
        <v/>
      </c>
      <c r="AD1189" s="2" t="str">
        <f>VLOOKUP($A1189,MA_KH!$A:$Q,MA_KH!O$1,0)</f>
        <v>MEGA</v>
      </c>
      <c r="AE1189" s="2" t="str">
        <f>VLOOKUP($A1189,MA_KH!$A:$Q,MA_KH!P$1,0)</f>
        <v>CÔNG TY TNHH MM MEGA MARKET (VIỆT NAM)</v>
      </c>
    </row>
    <row r="1190" spans="1:31" ht="25.5" customHeight="1">
      <c r="A1190" s="54" t="s">
        <v>16307</v>
      </c>
      <c r="B1190" s="54" t="s">
        <v>202</v>
      </c>
      <c r="C1190" s="55">
        <v>46202</v>
      </c>
      <c r="D1190" s="54" t="s">
        <v>21546</v>
      </c>
      <c r="E1190" s="136">
        <v>46203</v>
      </c>
      <c r="F1190" s="54" t="s">
        <v>21547</v>
      </c>
      <c r="G1190" s="54" t="s">
        <v>21548</v>
      </c>
      <c r="H1190" s="67">
        <v>4127860</v>
      </c>
      <c r="I1190" s="57">
        <v>0</v>
      </c>
      <c r="J1190" s="67">
        <v>330229</v>
      </c>
      <c r="K1190" s="67">
        <v>4458089</v>
      </c>
      <c r="L1190" s="71" t="s">
        <v>17236</v>
      </c>
      <c r="N1190" s="72"/>
      <c r="O1190" s="32">
        <f>IF(Table1[[#This Row],[Phân loại]]="Tồn đầu kỳ",Table1[[#This Row],[Tổng giá trị]],0)</f>
        <v>0</v>
      </c>
      <c r="P1190" s="7">
        <f>IF(Table1[[#This Row],[Số còn phải thu ĐK]]&lt;&gt;0,0,IF(Table1[[#This Row],[Phân loại]]="Bán hàng",Table1[[#This Row],[Tổng giá trị]],-Table1[[#This Row],[Tổng giá trị]]))</f>
        <v>4458089</v>
      </c>
      <c r="Q1190" s="32">
        <f>IF(M1190&lt;&gt;"",IF(O1190&lt;&gt;0,O1190,P1190),0)</f>
        <v>0</v>
      </c>
      <c r="R1190" s="7">
        <f>Table1[[#This Row],[Số còn phải thu ĐK]]+Table1[[#This Row],[Giá Trị HD sau CK]]-Table1[[#This Row],[Số tiền đã thu]]</f>
        <v>4458089</v>
      </c>
      <c r="S1190" s="6">
        <f>IF(Table1[[#This Row],[Ngày hóa đơn]]&lt;&gt;"",Table1[[#This Row],[Ngày hóa đơn]],IF(Table1[[#This Row],[Ngày hạch toán]]&lt;&gt;"",Table1[[#This Row],[Ngày hạch toán]],""))</f>
        <v>46203</v>
      </c>
      <c r="T1190" s="7"/>
      <c r="U1190" s="6">
        <f>IF(Table1[[#This Row],[Ngày tính CN]]="","",S1190+T1190)</f>
        <v>46203</v>
      </c>
      <c r="V1190" s="32">
        <f ca="1">IF(Table1[[#This Row],[Hạn thanh toán]]="","",IF((U1190-NOW())&lt;0,0,(U1190-NOW())))</f>
        <v>0</v>
      </c>
      <c r="W1190" s="32"/>
      <c r="X1190" s="32">
        <f ca="1">IF(OR(U1190="",R1190=0),"",IF((U1190-NOW())&lt;0,-(U1190-NOW()),0))</f>
        <v>24.964616203702462</v>
      </c>
      <c r="Y1190" s="2" t="str">
        <f ca="1">IF(R1190=0,"Đã thanh toán",IF(X1190="","",IF(X1190&lt;=0,"Chưa đến hạn thanh toán",IF(X1190&lt;=30,"Nợ quá hạn 30 ngày",IF(X1190&lt;=60,"Nợ quá hạn từ 30 ngày đến 60 ngày",IF(X1190&lt;=90,"Nợ quá hạn từ 60 ngày đến 90 ngày",IF(X1190&lt;=120,"Nợ quá hạn từ 90 ngày đến 120 ngày","Nợ quá hạn hơn 120 ngày có khả năng mất thanh toán")))))))</f>
        <v>Nợ quá hạn 30 ngày</v>
      </c>
      <c r="Z1190" s="42">
        <f>IF(S1190="","",S1190)</f>
        <v>46203</v>
      </c>
      <c r="AA1190" s="42" t="str">
        <f>IF(M1190="","",M1190)</f>
        <v/>
      </c>
      <c r="AD1190" s="2" t="str">
        <f>VLOOKUP($A1190,MA_KH!$A:$Q,MA_KH!O$1,0)</f>
        <v>MEGA</v>
      </c>
      <c r="AE1190" s="2" t="str">
        <f>VLOOKUP($A1190,MA_KH!$A:$Q,MA_KH!P$1,0)</f>
        <v>CÔNG TY TNHH MM MEGA MARKET (VIỆT NAM)</v>
      </c>
    </row>
    <row r="1191" spans="1:31" ht="25.5" customHeight="1">
      <c r="A1191" s="54" t="s">
        <v>16308</v>
      </c>
      <c r="B1191" s="54" t="s">
        <v>194</v>
      </c>
      <c r="C1191" s="55">
        <v>46202</v>
      </c>
      <c r="D1191" s="54" t="s">
        <v>21549</v>
      </c>
      <c r="E1191" s="136">
        <v>46203</v>
      </c>
      <c r="F1191" s="54" t="s">
        <v>21550</v>
      </c>
      <c r="G1191" s="54" t="s">
        <v>21551</v>
      </c>
      <c r="H1191" s="67">
        <v>14236480</v>
      </c>
      <c r="I1191" s="57">
        <v>0</v>
      </c>
      <c r="J1191" s="67">
        <v>1138918</v>
      </c>
      <c r="K1191" s="67">
        <v>15375398</v>
      </c>
      <c r="L1191" s="71" t="s">
        <v>17236</v>
      </c>
      <c r="N1191" s="72"/>
      <c r="O1191" s="32">
        <f>IF(Table1[[#This Row],[Phân loại]]="Tồn đầu kỳ",Table1[[#This Row],[Tổng giá trị]],0)</f>
        <v>0</v>
      </c>
      <c r="P1191" s="7">
        <f>IF(Table1[[#This Row],[Số còn phải thu ĐK]]&lt;&gt;0,0,IF(Table1[[#This Row],[Phân loại]]="Bán hàng",Table1[[#This Row],[Tổng giá trị]],-Table1[[#This Row],[Tổng giá trị]]))</f>
        <v>15375398</v>
      </c>
      <c r="Q1191" s="32">
        <f>IF(M1191&lt;&gt;"",IF(O1191&lt;&gt;0,O1191,P1191),0)</f>
        <v>0</v>
      </c>
      <c r="R1191" s="7">
        <f>Table1[[#This Row],[Số còn phải thu ĐK]]+Table1[[#This Row],[Giá Trị HD sau CK]]-Table1[[#This Row],[Số tiền đã thu]]</f>
        <v>15375398</v>
      </c>
      <c r="S1191" s="6">
        <f>IF(Table1[[#This Row],[Ngày hóa đơn]]&lt;&gt;"",Table1[[#This Row],[Ngày hóa đơn]],IF(Table1[[#This Row],[Ngày hạch toán]]&lt;&gt;"",Table1[[#This Row],[Ngày hạch toán]],""))</f>
        <v>46203</v>
      </c>
      <c r="T1191" s="7"/>
      <c r="U1191" s="6">
        <f>IF(Table1[[#This Row],[Ngày tính CN]]="","",S1191+T1191)</f>
        <v>46203</v>
      </c>
      <c r="V1191" s="32">
        <f ca="1">IF(Table1[[#This Row],[Hạn thanh toán]]="","",IF((U1191-NOW())&lt;0,0,(U1191-NOW())))</f>
        <v>0</v>
      </c>
      <c r="W1191" s="32"/>
      <c r="X1191" s="32">
        <f ca="1">IF(OR(U1191="",R1191=0),"",IF((U1191-NOW())&lt;0,-(U1191-NOW()),0))</f>
        <v>24.964616203702462</v>
      </c>
      <c r="Y1191" s="2" t="str">
        <f ca="1">IF(R1191=0,"Đã thanh toán",IF(X1191="","",IF(X1191&lt;=0,"Chưa đến hạn thanh toán",IF(X1191&lt;=30,"Nợ quá hạn 30 ngày",IF(X1191&lt;=60,"Nợ quá hạn từ 30 ngày đến 60 ngày",IF(X1191&lt;=90,"Nợ quá hạn từ 60 ngày đến 90 ngày",IF(X1191&lt;=120,"Nợ quá hạn từ 90 ngày đến 120 ngày","Nợ quá hạn hơn 120 ngày có khả năng mất thanh toán")))))))</f>
        <v>Nợ quá hạn 30 ngày</v>
      </c>
      <c r="Z1191" s="42">
        <f>IF(S1191="","",S1191)</f>
        <v>46203</v>
      </c>
      <c r="AA1191" s="42" t="str">
        <f>IF(M1191="","",M1191)</f>
        <v/>
      </c>
      <c r="AD1191" s="2" t="str">
        <f>VLOOKUP($A1191,MA_KH!$A:$Q,MA_KH!O$1,0)</f>
        <v>MEGA</v>
      </c>
      <c r="AE1191" s="2" t="str">
        <f>VLOOKUP($A1191,MA_KH!$A:$Q,MA_KH!P$1,0)</f>
        <v>CÔNG TY TNHH MM MEGA MARKET (VIỆT NAM)</v>
      </c>
    </row>
    <row r="1192" spans="1:31" ht="25.5" customHeight="1">
      <c r="A1192" s="54" t="s">
        <v>16310</v>
      </c>
      <c r="B1192" s="54" t="s">
        <v>196</v>
      </c>
      <c r="C1192" s="55">
        <v>46202</v>
      </c>
      <c r="D1192" s="54" t="s">
        <v>21552</v>
      </c>
      <c r="E1192" s="136">
        <v>46203</v>
      </c>
      <c r="F1192" s="54" t="s">
        <v>21553</v>
      </c>
      <c r="G1192" s="54" t="s">
        <v>21554</v>
      </c>
      <c r="H1192" s="67">
        <v>1615480</v>
      </c>
      <c r="I1192" s="57">
        <v>0</v>
      </c>
      <c r="J1192" s="67">
        <v>129238</v>
      </c>
      <c r="K1192" s="67">
        <v>1744718</v>
      </c>
      <c r="L1192" s="71" t="s">
        <v>17236</v>
      </c>
      <c r="N1192" s="72"/>
      <c r="O1192" s="32">
        <f>IF(Table1[[#This Row],[Phân loại]]="Tồn đầu kỳ",Table1[[#This Row],[Tổng giá trị]],0)</f>
        <v>0</v>
      </c>
      <c r="P1192" s="7">
        <f>IF(Table1[[#This Row],[Số còn phải thu ĐK]]&lt;&gt;0,0,IF(Table1[[#This Row],[Phân loại]]="Bán hàng",Table1[[#This Row],[Tổng giá trị]],-Table1[[#This Row],[Tổng giá trị]]))</f>
        <v>1744718</v>
      </c>
      <c r="Q1192" s="32">
        <f>IF(M1192&lt;&gt;"",IF(O1192&lt;&gt;0,O1192,P1192),0)</f>
        <v>0</v>
      </c>
      <c r="R1192" s="7">
        <f>Table1[[#This Row],[Số còn phải thu ĐK]]+Table1[[#This Row],[Giá Trị HD sau CK]]-Table1[[#This Row],[Số tiền đã thu]]</f>
        <v>1744718</v>
      </c>
      <c r="S1192" s="6">
        <f>IF(Table1[[#This Row],[Ngày hóa đơn]]&lt;&gt;"",Table1[[#This Row],[Ngày hóa đơn]],IF(Table1[[#This Row],[Ngày hạch toán]]&lt;&gt;"",Table1[[#This Row],[Ngày hạch toán]],""))</f>
        <v>46203</v>
      </c>
      <c r="T1192" s="7"/>
      <c r="U1192" s="6">
        <f>IF(Table1[[#This Row],[Ngày tính CN]]="","",S1192+T1192)</f>
        <v>46203</v>
      </c>
      <c r="V1192" s="32">
        <f ca="1">IF(Table1[[#This Row],[Hạn thanh toán]]="","",IF((U1192-NOW())&lt;0,0,(U1192-NOW())))</f>
        <v>0</v>
      </c>
      <c r="W1192" s="32"/>
      <c r="X1192" s="32">
        <f ca="1">IF(OR(U1192="",R1192=0),"",IF((U1192-NOW())&lt;0,-(U1192-NOW()),0))</f>
        <v>24.964616203702462</v>
      </c>
      <c r="Y1192" s="2" t="str">
        <f ca="1">IF(R1192=0,"Đã thanh toán",IF(X1192="","",IF(X1192&lt;=0,"Chưa đến hạn thanh toán",IF(X1192&lt;=30,"Nợ quá hạn 30 ngày",IF(X1192&lt;=60,"Nợ quá hạn từ 30 ngày đến 60 ngày",IF(X1192&lt;=90,"Nợ quá hạn từ 60 ngày đến 90 ngày",IF(X1192&lt;=120,"Nợ quá hạn từ 90 ngày đến 120 ngày","Nợ quá hạn hơn 120 ngày có khả năng mất thanh toán")))))))</f>
        <v>Nợ quá hạn 30 ngày</v>
      </c>
      <c r="Z1192" s="42">
        <f>IF(S1192="","",S1192)</f>
        <v>46203</v>
      </c>
      <c r="AA1192" s="42" t="str">
        <f>IF(M1192="","",M1192)</f>
        <v/>
      </c>
      <c r="AD1192" s="2" t="str">
        <f>VLOOKUP($A1192,MA_KH!$A:$Q,MA_KH!O$1,0)</f>
        <v>MEGA</v>
      </c>
      <c r="AE1192" s="2" t="str">
        <f>VLOOKUP($A1192,MA_KH!$A:$Q,MA_KH!P$1,0)</f>
        <v>CÔNG TY TNHH MM MEGA MARKET (VIỆT NAM)</v>
      </c>
    </row>
    <row r="1193" spans="1:31" ht="25.5" customHeight="1">
      <c r="A1193" s="116" t="s">
        <v>16303</v>
      </c>
      <c r="B1193" s="116" t="s">
        <v>102</v>
      </c>
      <c r="C1193" s="117">
        <v>46202</v>
      </c>
      <c r="D1193" s="116" t="s">
        <v>22052</v>
      </c>
      <c r="E1193" s="117">
        <v>46202</v>
      </c>
      <c r="F1193" s="116" t="s">
        <v>22053</v>
      </c>
      <c r="G1193" s="116" t="s">
        <v>21708</v>
      </c>
      <c r="H1193" s="118">
        <v>205234</v>
      </c>
      <c r="I1193" s="118">
        <v>0</v>
      </c>
      <c r="J1193" s="118">
        <v>16419</v>
      </c>
      <c r="K1193" s="118">
        <v>221653</v>
      </c>
      <c r="L1193" s="71" t="s">
        <v>17238</v>
      </c>
      <c r="M1193" s="6">
        <v>46213</v>
      </c>
      <c r="N1193" s="72"/>
      <c r="O1193" s="32">
        <f>IF(Table1[[#This Row],[Phân loại]]="Tồn đầu kỳ",Table1[[#This Row],[Tổng giá trị]],0)</f>
        <v>0</v>
      </c>
      <c r="P1193" s="7">
        <f>IF(Table1[[#This Row],[Số còn phải thu ĐK]]&lt;&gt;0,0,IF(Table1[[#This Row],[Phân loại]]="Bán hàng",Table1[[#This Row],[Tổng giá trị]],-Table1[[#This Row],[Tổng giá trị]]))</f>
        <v>-221653</v>
      </c>
      <c r="Q1193" s="32">
        <f>IF(M1193&lt;&gt;"",IF(O1193&lt;&gt;0,O1193,P1193),0)</f>
        <v>-221653</v>
      </c>
      <c r="R1193" s="7">
        <f>Table1[[#This Row],[Số còn phải thu ĐK]]+Table1[[#This Row],[Giá Trị HD sau CK]]-Table1[[#This Row],[Số tiền đã thu]]</f>
        <v>0</v>
      </c>
      <c r="S1193" s="6">
        <f>IF(Table1[[#This Row],[Ngày hóa đơn]]&lt;&gt;"",Table1[[#This Row],[Ngày hóa đơn]],IF(Table1[[#This Row],[Ngày hạch toán]]&lt;&gt;"",Table1[[#This Row],[Ngày hạch toán]],""))</f>
        <v>46202</v>
      </c>
      <c r="T1193" s="7"/>
      <c r="U1193" s="6">
        <f>IF(Table1[[#This Row],[Ngày tính CN]]="","",S1193+T1193)</f>
        <v>46202</v>
      </c>
      <c r="V1193" s="32">
        <f ca="1">IF(Table1[[#This Row],[Hạn thanh toán]]="","",IF((U1193-NOW())&lt;0,0,(U1193-NOW())))</f>
        <v>0</v>
      </c>
      <c r="W1193" s="32"/>
      <c r="X1193" s="32" t="str">
        <f ca="1">IF(OR(U1193="",R1193=0),"",IF((U1193-NOW())&lt;0,-(U1193-NOW()),0))</f>
        <v/>
      </c>
      <c r="Y1193" s="2" t="str">
        <f>IF(R1193=0,"Đã thanh toán",IF(X1193="","",IF(X1193&lt;=0,"Chưa đến hạn thanh toán",IF(X1193&lt;=30,"Nợ quá hạn 30 ngày",IF(X1193&lt;=60,"Nợ quá hạn từ 30 ngày đến 60 ngày",IF(X1193&lt;=90,"Nợ quá hạn từ 60 ngày đến 90 ngày",IF(X1193&lt;=120,"Nợ quá hạn từ 90 ngày đến 120 ngày","Nợ quá hạn hơn 120 ngày có khả năng mất thanh toán")))))))</f>
        <v>Đã thanh toán</v>
      </c>
      <c r="Z1193" s="42">
        <f>IF(S1193="","",S1193)</f>
        <v>46202</v>
      </c>
      <c r="AA1193" s="42">
        <f>IF(M1193="","",M1193)</f>
        <v>46213</v>
      </c>
      <c r="AD1193" s="2" t="str">
        <f>VLOOKUP($A1193,MA_KH!$A:$Q,MA_KH!O$1,0)</f>
        <v>MEGA</v>
      </c>
      <c r="AE1193" s="2" t="str">
        <f>VLOOKUP($A1193,MA_KH!$A:$Q,MA_KH!P$1,0)</f>
        <v>CÔNG TY TNHH MM MEGA MARKET (VIỆT NAM)</v>
      </c>
    </row>
    <row r="1194" spans="1:31" ht="25.5" customHeight="1">
      <c r="A1194" s="54" t="s">
        <v>16302</v>
      </c>
      <c r="B1194" s="54" t="s">
        <v>7251</v>
      </c>
      <c r="C1194" s="55">
        <v>46203</v>
      </c>
      <c r="D1194" s="54" t="s">
        <v>21555</v>
      </c>
      <c r="E1194" s="136">
        <v>46210</v>
      </c>
      <c r="F1194" s="54" t="s">
        <v>21556</v>
      </c>
      <c r="G1194" s="54" t="s">
        <v>21557</v>
      </c>
      <c r="H1194" s="67">
        <v>4139680</v>
      </c>
      <c r="I1194" s="57">
        <v>0</v>
      </c>
      <c r="J1194" s="67">
        <v>331174</v>
      </c>
      <c r="K1194" s="67">
        <v>4470854</v>
      </c>
      <c r="L1194" s="71" t="s">
        <v>17236</v>
      </c>
      <c r="N1194" s="72"/>
      <c r="O1194" s="32">
        <f>IF(Table1[[#This Row],[Phân loại]]="Tồn đầu kỳ",Table1[[#This Row],[Tổng giá trị]],0)</f>
        <v>0</v>
      </c>
      <c r="P1194" s="7">
        <f>IF(Table1[[#This Row],[Số còn phải thu ĐK]]&lt;&gt;0,0,IF(Table1[[#This Row],[Phân loại]]="Bán hàng",Table1[[#This Row],[Tổng giá trị]],-Table1[[#This Row],[Tổng giá trị]]))</f>
        <v>4470854</v>
      </c>
      <c r="Q1194" s="32">
        <f>IF(M1194&lt;&gt;"",IF(O1194&lt;&gt;0,O1194,P1194),0)</f>
        <v>0</v>
      </c>
      <c r="R1194" s="7">
        <f>Table1[[#This Row],[Số còn phải thu ĐK]]+Table1[[#This Row],[Giá Trị HD sau CK]]-Table1[[#This Row],[Số tiền đã thu]]</f>
        <v>4470854</v>
      </c>
      <c r="S1194" s="6">
        <f>IF(Table1[[#This Row],[Ngày hóa đơn]]&lt;&gt;"",Table1[[#This Row],[Ngày hóa đơn]],IF(Table1[[#This Row],[Ngày hạch toán]]&lt;&gt;"",Table1[[#This Row],[Ngày hạch toán]],""))</f>
        <v>46210</v>
      </c>
      <c r="T1194" s="7"/>
      <c r="U1194" s="6">
        <f>IF(Table1[[#This Row],[Ngày tính CN]]="","",S1194+T1194)</f>
        <v>46210</v>
      </c>
      <c r="V1194" s="32">
        <f ca="1">IF(Table1[[#This Row],[Hạn thanh toán]]="","",IF((U1194-NOW())&lt;0,0,(U1194-NOW())))</f>
        <v>0</v>
      </c>
      <c r="W1194" s="32"/>
      <c r="X1194" s="32">
        <f ca="1">IF(OR(U1194="",R1194=0),"",IF((U1194-NOW())&lt;0,-(U1194-NOW()),0))</f>
        <v>17.964616203702462</v>
      </c>
      <c r="Y1194" s="2" t="str">
        <f ca="1">IF(R1194=0,"Đã thanh toán",IF(X1194="","",IF(X1194&lt;=0,"Chưa đến hạn thanh toán",IF(X1194&lt;=30,"Nợ quá hạn 30 ngày",IF(X1194&lt;=60,"Nợ quá hạn từ 30 ngày đến 60 ngày",IF(X1194&lt;=90,"Nợ quá hạn từ 60 ngày đến 90 ngày",IF(X1194&lt;=120,"Nợ quá hạn từ 90 ngày đến 120 ngày","Nợ quá hạn hơn 120 ngày có khả năng mất thanh toán")))))))</f>
        <v>Nợ quá hạn 30 ngày</v>
      </c>
      <c r="Z1194" s="42">
        <f>IF(S1194="","",S1194)</f>
        <v>46210</v>
      </c>
      <c r="AA1194" s="42" t="str">
        <f>IF(M1194="","",M1194)</f>
        <v/>
      </c>
      <c r="AD1194" s="2" t="str">
        <f>VLOOKUP($A1194,MA_KH!$A:$Q,MA_KH!O$1,0)</f>
        <v>MEGA</v>
      </c>
      <c r="AE1194" s="2" t="str">
        <f>VLOOKUP($A1194,MA_KH!$A:$Q,MA_KH!P$1,0)</f>
        <v>CÔNG TY TNHH MM MEGA MARKET (VIỆT NAM)</v>
      </c>
    </row>
    <row r="1195" spans="1:31" ht="25.5" customHeight="1">
      <c r="A1195" s="54" t="s">
        <v>16302</v>
      </c>
      <c r="B1195" s="54" t="s">
        <v>7251</v>
      </c>
      <c r="C1195" s="55">
        <v>46203</v>
      </c>
      <c r="D1195" s="54" t="s">
        <v>21558</v>
      </c>
      <c r="E1195" s="136">
        <v>46210</v>
      </c>
      <c r="F1195" s="54" t="s">
        <v>21559</v>
      </c>
      <c r="G1195" s="54" t="s">
        <v>21560</v>
      </c>
      <c r="H1195" s="67">
        <v>1026180</v>
      </c>
      <c r="I1195" s="57">
        <v>0</v>
      </c>
      <c r="J1195" s="67">
        <v>82094</v>
      </c>
      <c r="K1195" s="67">
        <v>1108274</v>
      </c>
      <c r="L1195" s="71" t="s">
        <v>17236</v>
      </c>
      <c r="N1195" s="72"/>
      <c r="O1195" s="32">
        <f>IF(Table1[[#This Row],[Phân loại]]="Tồn đầu kỳ",Table1[[#This Row],[Tổng giá trị]],0)</f>
        <v>0</v>
      </c>
      <c r="P1195" s="7">
        <f>IF(Table1[[#This Row],[Số còn phải thu ĐK]]&lt;&gt;0,0,IF(Table1[[#This Row],[Phân loại]]="Bán hàng",Table1[[#This Row],[Tổng giá trị]],-Table1[[#This Row],[Tổng giá trị]]))</f>
        <v>1108274</v>
      </c>
      <c r="Q1195" s="32">
        <f>IF(M1195&lt;&gt;"",IF(O1195&lt;&gt;0,O1195,P1195),0)</f>
        <v>0</v>
      </c>
      <c r="R1195" s="7">
        <f>Table1[[#This Row],[Số còn phải thu ĐK]]+Table1[[#This Row],[Giá Trị HD sau CK]]-Table1[[#This Row],[Số tiền đã thu]]</f>
        <v>1108274</v>
      </c>
      <c r="S1195" s="6">
        <f>IF(Table1[[#This Row],[Ngày hóa đơn]]&lt;&gt;"",Table1[[#This Row],[Ngày hóa đơn]],IF(Table1[[#This Row],[Ngày hạch toán]]&lt;&gt;"",Table1[[#This Row],[Ngày hạch toán]],""))</f>
        <v>46210</v>
      </c>
      <c r="T1195" s="7"/>
      <c r="U1195" s="6">
        <f>IF(Table1[[#This Row],[Ngày tính CN]]="","",S1195+T1195)</f>
        <v>46210</v>
      </c>
      <c r="V1195" s="32">
        <f ca="1">IF(Table1[[#This Row],[Hạn thanh toán]]="","",IF((U1195-NOW())&lt;0,0,(U1195-NOW())))</f>
        <v>0</v>
      </c>
      <c r="W1195" s="32"/>
      <c r="X1195" s="32">
        <f ca="1">IF(OR(U1195="",R1195=0),"",IF((U1195-NOW())&lt;0,-(U1195-NOW()),0))</f>
        <v>17.964616203702462</v>
      </c>
      <c r="Y1195" s="2" t="str">
        <f ca="1">IF(R1195=0,"Đã thanh toán",IF(X1195="","",IF(X1195&lt;=0,"Chưa đến hạn thanh toán",IF(X1195&lt;=30,"Nợ quá hạn 30 ngày",IF(X1195&lt;=60,"Nợ quá hạn từ 30 ngày đến 60 ngày",IF(X1195&lt;=90,"Nợ quá hạn từ 60 ngày đến 90 ngày",IF(X1195&lt;=120,"Nợ quá hạn từ 90 ngày đến 120 ngày","Nợ quá hạn hơn 120 ngày có khả năng mất thanh toán")))))))</f>
        <v>Nợ quá hạn 30 ngày</v>
      </c>
      <c r="Z1195" s="42">
        <f>IF(S1195="","",S1195)</f>
        <v>46210</v>
      </c>
      <c r="AA1195" s="42" t="str">
        <f>IF(M1195="","",M1195)</f>
        <v/>
      </c>
      <c r="AD1195" s="2" t="str">
        <f>VLOOKUP($A1195,MA_KH!$A:$Q,MA_KH!O$1,0)</f>
        <v>MEGA</v>
      </c>
      <c r="AE1195" s="2" t="str">
        <f>VLOOKUP($A1195,MA_KH!$A:$Q,MA_KH!P$1,0)</f>
        <v>CÔNG TY TNHH MM MEGA MARKET (VIỆT NAM)</v>
      </c>
    </row>
    <row r="1196" spans="1:31" ht="25.5" customHeight="1">
      <c r="A1196" s="54" t="s">
        <v>16306</v>
      </c>
      <c r="B1196" s="54" t="s">
        <v>7257</v>
      </c>
      <c r="C1196" s="55">
        <v>46203</v>
      </c>
      <c r="D1196" s="54" t="s">
        <v>21561</v>
      </c>
      <c r="E1196" s="136">
        <v>46210</v>
      </c>
      <c r="F1196" s="54" t="s">
        <v>21562</v>
      </c>
      <c r="G1196" s="54" t="s">
        <v>21563</v>
      </c>
      <c r="H1196" s="67">
        <v>712500</v>
      </c>
      <c r="I1196" s="57">
        <v>0</v>
      </c>
      <c r="J1196" s="67">
        <v>57000</v>
      </c>
      <c r="K1196" s="67">
        <v>769500</v>
      </c>
      <c r="L1196" s="71" t="s">
        <v>17236</v>
      </c>
      <c r="N1196" s="72"/>
      <c r="O1196" s="32">
        <f>IF(Table1[[#This Row],[Phân loại]]="Tồn đầu kỳ",Table1[[#This Row],[Tổng giá trị]],0)</f>
        <v>0</v>
      </c>
      <c r="P1196" s="7">
        <f>IF(Table1[[#This Row],[Số còn phải thu ĐK]]&lt;&gt;0,0,IF(Table1[[#This Row],[Phân loại]]="Bán hàng",Table1[[#This Row],[Tổng giá trị]],-Table1[[#This Row],[Tổng giá trị]]))</f>
        <v>769500</v>
      </c>
      <c r="Q1196" s="32">
        <f>IF(M1196&lt;&gt;"",IF(O1196&lt;&gt;0,O1196,P1196),0)</f>
        <v>0</v>
      </c>
      <c r="R1196" s="7">
        <f>Table1[[#This Row],[Số còn phải thu ĐK]]+Table1[[#This Row],[Giá Trị HD sau CK]]-Table1[[#This Row],[Số tiền đã thu]]</f>
        <v>769500</v>
      </c>
      <c r="S1196" s="6">
        <f>IF(Table1[[#This Row],[Ngày hóa đơn]]&lt;&gt;"",Table1[[#This Row],[Ngày hóa đơn]],IF(Table1[[#This Row],[Ngày hạch toán]]&lt;&gt;"",Table1[[#This Row],[Ngày hạch toán]],""))</f>
        <v>46210</v>
      </c>
      <c r="T1196" s="7"/>
      <c r="U1196" s="6">
        <f>IF(Table1[[#This Row],[Ngày tính CN]]="","",S1196+T1196)</f>
        <v>46210</v>
      </c>
      <c r="V1196" s="32">
        <f ca="1">IF(Table1[[#This Row],[Hạn thanh toán]]="","",IF((U1196-NOW())&lt;0,0,(U1196-NOW())))</f>
        <v>0</v>
      </c>
      <c r="W1196" s="32"/>
      <c r="X1196" s="32">
        <f ca="1">IF(OR(U1196="",R1196=0),"",IF((U1196-NOW())&lt;0,-(U1196-NOW()),0))</f>
        <v>17.964616203702462</v>
      </c>
      <c r="Y1196" s="2" t="str">
        <f ca="1">IF(R1196=0,"Đã thanh toán",IF(X1196="","",IF(X1196&lt;=0,"Chưa đến hạn thanh toán",IF(X1196&lt;=30,"Nợ quá hạn 30 ngày",IF(X1196&lt;=60,"Nợ quá hạn từ 30 ngày đến 60 ngày",IF(X1196&lt;=90,"Nợ quá hạn từ 60 ngày đến 90 ngày",IF(X1196&lt;=120,"Nợ quá hạn từ 90 ngày đến 120 ngày","Nợ quá hạn hơn 120 ngày có khả năng mất thanh toán")))))))</f>
        <v>Nợ quá hạn 30 ngày</v>
      </c>
      <c r="Z1196" s="42">
        <f>IF(S1196="","",S1196)</f>
        <v>46210</v>
      </c>
      <c r="AA1196" s="42" t="str">
        <f>IF(M1196="","",M1196)</f>
        <v/>
      </c>
      <c r="AD1196" s="2" t="str">
        <f>VLOOKUP($A1196,MA_KH!$A:$Q,MA_KH!O$1,0)</f>
        <v>MEGA</v>
      </c>
      <c r="AE1196" s="2" t="str">
        <f>VLOOKUP($A1196,MA_KH!$A:$Q,MA_KH!P$1,0)</f>
        <v>CÔNG TY TNHH MM MEGA MARKET (VIỆT NAM)</v>
      </c>
    </row>
    <row r="1197" spans="1:31" ht="25.5" customHeight="1">
      <c r="A1197" s="54" t="s">
        <v>16292</v>
      </c>
      <c r="B1197" s="54" t="s">
        <v>251</v>
      </c>
      <c r="C1197" s="55">
        <v>46204</v>
      </c>
      <c r="D1197" s="54" t="s">
        <v>21564</v>
      </c>
      <c r="E1197" s="136">
        <v>46207</v>
      </c>
      <c r="F1197" s="54" t="s">
        <v>21565</v>
      </c>
      <c r="G1197" s="54" t="s">
        <v>21566</v>
      </c>
      <c r="H1197" s="67">
        <v>2524200</v>
      </c>
      <c r="I1197" s="57">
        <v>0</v>
      </c>
      <c r="J1197" s="67">
        <v>201936</v>
      </c>
      <c r="K1197" s="67">
        <v>2726136</v>
      </c>
      <c r="L1197" s="71" t="s">
        <v>17236</v>
      </c>
      <c r="N1197" s="72"/>
      <c r="O1197" s="32">
        <f>IF(Table1[[#This Row],[Phân loại]]="Tồn đầu kỳ",Table1[[#This Row],[Tổng giá trị]],0)</f>
        <v>0</v>
      </c>
      <c r="P1197" s="7">
        <f>IF(Table1[[#This Row],[Số còn phải thu ĐK]]&lt;&gt;0,0,IF(Table1[[#This Row],[Phân loại]]="Bán hàng",Table1[[#This Row],[Tổng giá trị]],-Table1[[#This Row],[Tổng giá trị]]))</f>
        <v>2726136</v>
      </c>
      <c r="Q1197" s="32">
        <f>IF(M1197&lt;&gt;"",IF(O1197&lt;&gt;0,O1197,P1197),0)</f>
        <v>0</v>
      </c>
      <c r="R1197" s="7">
        <f>Table1[[#This Row],[Số còn phải thu ĐK]]+Table1[[#This Row],[Giá Trị HD sau CK]]-Table1[[#This Row],[Số tiền đã thu]]</f>
        <v>2726136</v>
      </c>
      <c r="S1197" s="6">
        <f>IF(Table1[[#This Row],[Ngày hóa đơn]]&lt;&gt;"",Table1[[#This Row],[Ngày hóa đơn]],IF(Table1[[#This Row],[Ngày hạch toán]]&lt;&gt;"",Table1[[#This Row],[Ngày hạch toán]],""))</f>
        <v>46207</v>
      </c>
      <c r="T1197" s="7"/>
      <c r="U1197" s="6">
        <f>IF(Table1[[#This Row],[Ngày tính CN]]="","",S1197+T1197)</f>
        <v>46207</v>
      </c>
      <c r="V1197" s="32">
        <f ca="1">IF(Table1[[#This Row],[Hạn thanh toán]]="","",IF((U1197-NOW())&lt;0,0,(U1197-NOW())))</f>
        <v>0</v>
      </c>
      <c r="W1197" s="32"/>
      <c r="X1197" s="32">
        <f ca="1">IF(OR(U1197="",R1197=0),"",IF((U1197-NOW())&lt;0,-(U1197-NOW()),0))</f>
        <v>20.964616203702462</v>
      </c>
      <c r="Y1197" s="2" t="str">
        <f ca="1">IF(R1197=0,"Đã thanh toán",IF(X1197="","",IF(X1197&lt;=0,"Chưa đến hạn thanh toán",IF(X1197&lt;=30,"Nợ quá hạn 30 ngày",IF(X1197&lt;=60,"Nợ quá hạn từ 30 ngày đến 60 ngày",IF(X1197&lt;=90,"Nợ quá hạn từ 60 ngày đến 90 ngày",IF(X1197&lt;=120,"Nợ quá hạn từ 90 ngày đến 120 ngày","Nợ quá hạn hơn 120 ngày có khả năng mất thanh toán")))))))</f>
        <v>Nợ quá hạn 30 ngày</v>
      </c>
      <c r="Z1197" s="42">
        <f>IF(S1197="","",S1197)</f>
        <v>46207</v>
      </c>
      <c r="AA1197" s="42" t="str">
        <f>IF(M1197="","",M1197)</f>
        <v/>
      </c>
      <c r="AD1197" s="2" t="str">
        <f>VLOOKUP($A1197,MA_KH!$A:$Q,MA_KH!O$1,0)</f>
        <v>MEGA</v>
      </c>
      <c r="AE1197" s="2" t="str">
        <f>VLOOKUP($A1197,MA_KH!$A:$Q,MA_KH!P$1,0)</f>
        <v>CÔNG TY TNHH MM MEGA MARKET (VIỆT NAM)</v>
      </c>
    </row>
    <row r="1198" spans="1:31" ht="25.5" customHeight="1">
      <c r="A1198" s="54" t="s">
        <v>16292</v>
      </c>
      <c r="B1198" s="54" t="s">
        <v>251</v>
      </c>
      <c r="C1198" s="55">
        <v>46204</v>
      </c>
      <c r="D1198" s="54" t="s">
        <v>21567</v>
      </c>
      <c r="E1198" s="136">
        <v>46207</v>
      </c>
      <c r="F1198" s="54" t="s">
        <v>21568</v>
      </c>
      <c r="G1198" s="54" t="s">
        <v>21569</v>
      </c>
      <c r="H1198" s="67">
        <v>822500</v>
      </c>
      <c r="I1198" s="57">
        <v>0</v>
      </c>
      <c r="J1198" s="67">
        <v>65800</v>
      </c>
      <c r="K1198" s="67">
        <v>888300</v>
      </c>
      <c r="L1198" s="71" t="s">
        <v>17236</v>
      </c>
      <c r="N1198" s="72"/>
      <c r="O1198" s="32">
        <f>IF(Table1[[#This Row],[Phân loại]]="Tồn đầu kỳ",Table1[[#This Row],[Tổng giá trị]],0)</f>
        <v>0</v>
      </c>
      <c r="P1198" s="7">
        <f>IF(Table1[[#This Row],[Số còn phải thu ĐK]]&lt;&gt;0,0,IF(Table1[[#This Row],[Phân loại]]="Bán hàng",Table1[[#This Row],[Tổng giá trị]],-Table1[[#This Row],[Tổng giá trị]]))</f>
        <v>888300</v>
      </c>
      <c r="Q1198" s="32">
        <f>IF(M1198&lt;&gt;"",IF(O1198&lt;&gt;0,O1198,P1198),0)</f>
        <v>0</v>
      </c>
      <c r="R1198" s="7">
        <f>Table1[[#This Row],[Số còn phải thu ĐK]]+Table1[[#This Row],[Giá Trị HD sau CK]]-Table1[[#This Row],[Số tiền đã thu]]</f>
        <v>888300</v>
      </c>
      <c r="S1198" s="6">
        <f>IF(Table1[[#This Row],[Ngày hóa đơn]]&lt;&gt;"",Table1[[#This Row],[Ngày hóa đơn]],IF(Table1[[#This Row],[Ngày hạch toán]]&lt;&gt;"",Table1[[#This Row],[Ngày hạch toán]],""))</f>
        <v>46207</v>
      </c>
      <c r="T1198" s="7"/>
      <c r="U1198" s="6">
        <f>IF(Table1[[#This Row],[Ngày tính CN]]="","",S1198+T1198)</f>
        <v>46207</v>
      </c>
      <c r="V1198" s="32">
        <f ca="1">IF(Table1[[#This Row],[Hạn thanh toán]]="","",IF((U1198-NOW())&lt;0,0,(U1198-NOW())))</f>
        <v>0</v>
      </c>
      <c r="W1198" s="32"/>
      <c r="X1198" s="32">
        <f ca="1">IF(OR(U1198="",R1198=0),"",IF((U1198-NOW())&lt;0,-(U1198-NOW()),0))</f>
        <v>20.964616203702462</v>
      </c>
      <c r="Y1198" s="2" t="str">
        <f ca="1">IF(R1198=0,"Đã thanh toán",IF(X1198="","",IF(X1198&lt;=0,"Chưa đến hạn thanh toán",IF(X1198&lt;=30,"Nợ quá hạn 30 ngày",IF(X1198&lt;=60,"Nợ quá hạn từ 30 ngày đến 60 ngày",IF(X1198&lt;=90,"Nợ quá hạn từ 60 ngày đến 90 ngày",IF(X1198&lt;=120,"Nợ quá hạn từ 90 ngày đến 120 ngày","Nợ quá hạn hơn 120 ngày có khả năng mất thanh toán")))))))</f>
        <v>Nợ quá hạn 30 ngày</v>
      </c>
      <c r="Z1198" s="42">
        <f>IF(S1198="","",S1198)</f>
        <v>46207</v>
      </c>
      <c r="AA1198" s="42" t="str">
        <f>IF(M1198="","",M1198)</f>
        <v/>
      </c>
      <c r="AD1198" s="2" t="str">
        <f>VLOOKUP($A1198,MA_KH!$A:$Q,MA_KH!O$1,0)</f>
        <v>MEGA</v>
      </c>
      <c r="AE1198" s="2" t="str">
        <f>VLOOKUP($A1198,MA_KH!$A:$Q,MA_KH!P$1,0)</f>
        <v>CÔNG TY TNHH MM MEGA MARKET (VIỆT NAM)</v>
      </c>
    </row>
    <row r="1199" spans="1:31" ht="25.5" customHeight="1">
      <c r="A1199" s="54" t="s">
        <v>16300</v>
      </c>
      <c r="B1199" s="54" t="s">
        <v>7238</v>
      </c>
      <c r="C1199" s="55">
        <v>46204</v>
      </c>
      <c r="D1199" s="54" t="s">
        <v>21570</v>
      </c>
      <c r="E1199" s="136">
        <v>46204</v>
      </c>
      <c r="F1199" s="54" t="s">
        <v>21571</v>
      </c>
      <c r="G1199" s="54" t="s">
        <v>21572</v>
      </c>
      <c r="H1199" s="67">
        <v>1749165</v>
      </c>
      <c r="I1199" s="57">
        <v>0</v>
      </c>
      <c r="J1199" s="67">
        <v>139933</v>
      </c>
      <c r="K1199" s="67">
        <v>1889098</v>
      </c>
      <c r="L1199" s="71" t="s">
        <v>17236</v>
      </c>
      <c r="N1199" s="72"/>
      <c r="O1199" s="32">
        <f>IF(Table1[[#This Row],[Phân loại]]="Tồn đầu kỳ",Table1[[#This Row],[Tổng giá trị]],0)</f>
        <v>0</v>
      </c>
      <c r="P1199" s="7">
        <f>IF(Table1[[#This Row],[Số còn phải thu ĐK]]&lt;&gt;0,0,IF(Table1[[#This Row],[Phân loại]]="Bán hàng",Table1[[#This Row],[Tổng giá trị]],-Table1[[#This Row],[Tổng giá trị]]))</f>
        <v>1889098</v>
      </c>
      <c r="Q1199" s="32">
        <f>IF(M1199&lt;&gt;"",IF(O1199&lt;&gt;0,O1199,P1199),0)</f>
        <v>0</v>
      </c>
      <c r="R1199" s="7">
        <f>Table1[[#This Row],[Số còn phải thu ĐK]]+Table1[[#This Row],[Giá Trị HD sau CK]]-Table1[[#This Row],[Số tiền đã thu]]</f>
        <v>1889098</v>
      </c>
      <c r="S1199" s="6">
        <f>IF(Table1[[#This Row],[Ngày hóa đơn]]&lt;&gt;"",Table1[[#This Row],[Ngày hóa đơn]],IF(Table1[[#This Row],[Ngày hạch toán]]&lt;&gt;"",Table1[[#This Row],[Ngày hạch toán]],""))</f>
        <v>46204</v>
      </c>
      <c r="T1199" s="7"/>
      <c r="U1199" s="6">
        <f>IF(Table1[[#This Row],[Ngày tính CN]]="","",S1199+T1199)</f>
        <v>46204</v>
      </c>
      <c r="V1199" s="32">
        <f ca="1">IF(Table1[[#This Row],[Hạn thanh toán]]="","",IF((U1199-NOW())&lt;0,0,(U1199-NOW())))</f>
        <v>0</v>
      </c>
      <c r="W1199" s="32"/>
      <c r="X1199" s="32">
        <f ca="1">IF(OR(U1199="",R1199=0),"",IF((U1199-NOW())&lt;0,-(U1199-NOW()),0))</f>
        <v>23.964616203702462</v>
      </c>
      <c r="Y1199" s="2" t="str">
        <f ca="1">IF(R1199=0,"Đã thanh toán",IF(X1199="","",IF(X1199&lt;=0,"Chưa đến hạn thanh toán",IF(X1199&lt;=30,"Nợ quá hạn 30 ngày",IF(X1199&lt;=60,"Nợ quá hạn từ 30 ngày đến 60 ngày",IF(X1199&lt;=90,"Nợ quá hạn từ 60 ngày đến 90 ngày",IF(X1199&lt;=120,"Nợ quá hạn từ 90 ngày đến 120 ngày","Nợ quá hạn hơn 120 ngày có khả năng mất thanh toán")))))))</f>
        <v>Nợ quá hạn 30 ngày</v>
      </c>
      <c r="Z1199" s="42">
        <f>IF(S1199="","",S1199)</f>
        <v>46204</v>
      </c>
      <c r="AA1199" s="42" t="str">
        <f>IF(M1199="","",M1199)</f>
        <v/>
      </c>
      <c r="AD1199" s="2" t="str">
        <f>VLOOKUP($A1199,MA_KH!$A:$Q,MA_KH!O$1,0)</f>
        <v>MEGA</v>
      </c>
      <c r="AE1199" s="2" t="str">
        <f>VLOOKUP($A1199,MA_KH!$A:$Q,MA_KH!P$1,0)</f>
        <v>CÔNG TY TNHH MM MEGA MARKET (VIỆT NAM)</v>
      </c>
    </row>
    <row r="1200" spans="1:31" ht="25.5" customHeight="1">
      <c r="A1200" s="54" t="s">
        <v>16287</v>
      </c>
      <c r="B1200" s="54" t="s">
        <v>253</v>
      </c>
      <c r="C1200" s="55">
        <v>46205</v>
      </c>
      <c r="D1200" s="54" t="s">
        <v>21573</v>
      </c>
      <c r="E1200" s="136">
        <v>46207</v>
      </c>
      <c r="F1200" s="54" t="s">
        <v>21574</v>
      </c>
      <c r="G1200" s="54" t="s">
        <v>21575</v>
      </c>
      <c r="H1200" s="67">
        <v>2075500</v>
      </c>
      <c r="I1200" s="57">
        <v>0</v>
      </c>
      <c r="J1200" s="67">
        <v>166040</v>
      </c>
      <c r="K1200" s="67">
        <v>2241540</v>
      </c>
      <c r="L1200" s="71" t="s">
        <v>17236</v>
      </c>
      <c r="N1200" s="72"/>
      <c r="O1200" s="32">
        <f>IF(Table1[[#This Row],[Phân loại]]="Tồn đầu kỳ",Table1[[#This Row],[Tổng giá trị]],0)</f>
        <v>0</v>
      </c>
      <c r="P1200" s="7">
        <f>IF(Table1[[#This Row],[Số còn phải thu ĐK]]&lt;&gt;0,0,IF(Table1[[#This Row],[Phân loại]]="Bán hàng",Table1[[#This Row],[Tổng giá trị]],-Table1[[#This Row],[Tổng giá trị]]))</f>
        <v>2241540</v>
      </c>
      <c r="Q1200" s="32">
        <f>IF(M1200&lt;&gt;"",IF(O1200&lt;&gt;0,O1200,P1200),0)</f>
        <v>0</v>
      </c>
      <c r="R1200" s="7">
        <f>Table1[[#This Row],[Số còn phải thu ĐK]]+Table1[[#This Row],[Giá Trị HD sau CK]]-Table1[[#This Row],[Số tiền đã thu]]</f>
        <v>2241540</v>
      </c>
      <c r="S1200" s="6">
        <f>IF(Table1[[#This Row],[Ngày hóa đơn]]&lt;&gt;"",Table1[[#This Row],[Ngày hóa đơn]],IF(Table1[[#This Row],[Ngày hạch toán]]&lt;&gt;"",Table1[[#This Row],[Ngày hạch toán]],""))</f>
        <v>46207</v>
      </c>
      <c r="T1200" s="7"/>
      <c r="U1200" s="6">
        <f>IF(Table1[[#This Row],[Ngày tính CN]]="","",S1200+T1200)</f>
        <v>46207</v>
      </c>
      <c r="V1200" s="32">
        <f ca="1">IF(Table1[[#This Row],[Hạn thanh toán]]="","",IF((U1200-NOW())&lt;0,0,(U1200-NOW())))</f>
        <v>0</v>
      </c>
      <c r="W1200" s="32"/>
      <c r="X1200" s="32">
        <f ca="1">IF(OR(U1200="",R1200=0),"",IF((U1200-NOW())&lt;0,-(U1200-NOW()),0))</f>
        <v>20.964616203702462</v>
      </c>
      <c r="Y1200" s="2" t="str">
        <f ca="1">IF(R1200=0,"Đã thanh toán",IF(X1200="","",IF(X1200&lt;=0,"Chưa đến hạn thanh toán",IF(X1200&lt;=30,"Nợ quá hạn 30 ngày",IF(X1200&lt;=60,"Nợ quá hạn từ 30 ngày đến 60 ngày",IF(X1200&lt;=90,"Nợ quá hạn từ 60 ngày đến 90 ngày",IF(X1200&lt;=120,"Nợ quá hạn từ 90 ngày đến 120 ngày","Nợ quá hạn hơn 120 ngày có khả năng mất thanh toán")))))))</f>
        <v>Nợ quá hạn 30 ngày</v>
      </c>
      <c r="Z1200" s="42">
        <f>IF(S1200="","",S1200)</f>
        <v>46207</v>
      </c>
      <c r="AA1200" s="42" t="str">
        <f>IF(M1200="","",M1200)</f>
        <v/>
      </c>
      <c r="AD1200" s="2" t="str">
        <f>VLOOKUP($A1200,MA_KH!$A:$Q,MA_KH!O$1,0)</f>
        <v>MEGA</v>
      </c>
      <c r="AE1200" s="2" t="str">
        <f>VLOOKUP($A1200,MA_KH!$A:$Q,MA_KH!P$1,0)</f>
        <v>CÔNG TY TNHH MM MEGA MARKET (VIỆT NAM)</v>
      </c>
    </row>
    <row r="1201" spans="1:31" ht="25.5" customHeight="1">
      <c r="A1201" s="54" t="s">
        <v>16289</v>
      </c>
      <c r="B1201" s="54" t="s">
        <v>296</v>
      </c>
      <c r="C1201" s="55">
        <v>46205</v>
      </c>
      <c r="D1201" s="54" t="s">
        <v>21576</v>
      </c>
      <c r="E1201" s="136">
        <v>46207</v>
      </c>
      <c r="F1201" s="54" t="s">
        <v>21577</v>
      </c>
      <c r="G1201" s="54" t="s">
        <v>21578</v>
      </c>
      <c r="H1201" s="67">
        <v>1104020</v>
      </c>
      <c r="I1201" s="57">
        <v>0</v>
      </c>
      <c r="J1201" s="67">
        <v>88322</v>
      </c>
      <c r="K1201" s="67">
        <v>1192342</v>
      </c>
      <c r="L1201" s="71" t="s">
        <v>17236</v>
      </c>
      <c r="N1201" s="72"/>
      <c r="O1201" s="32">
        <f>IF(Table1[[#This Row],[Phân loại]]="Tồn đầu kỳ",Table1[[#This Row],[Tổng giá trị]],0)</f>
        <v>0</v>
      </c>
      <c r="P1201" s="7">
        <f>IF(Table1[[#This Row],[Số còn phải thu ĐK]]&lt;&gt;0,0,IF(Table1[[#This Row],[Phân loại]]="Bán hàng",Table1[[#This Row],[Tổng giá trị]],-Table1[[#This Row],[Tổng giá trị]]))</f>
        <v>1192342</v>
      </c>
      <c r="Q1201" s="32">
        <f>IF(M1201&lt;&gt;"",IF(O1201&lt;&gt;0,O1201,P1201),0)</f>
        <v>0</v>
      </c>
      <c r="R1201" s="7">
        <f>Table1[[#This Row],[Số còn phải thu ĐK]]+Table1[[#This Row],[Giá Trị HD sau CK]]-Table1[[#This Row],[Số tiền đã thu]]</f>
        <v>1192342</v>
      </c>
      <c r="S1201" s="6">
        <f>IF(Table1[[#This Row],[Ngày hóa đơn]]&lt;&gt;"",Table1[[#This Row],[Ngày hóa đơn]],IF(Table1[[#This Row],[Ngày hạch toán]]&lt;&gt;"",Table1[[#This Row],[Ngày hạch toán]],""))</f>
        <v>46207</v>
      </c>
      <c r="T1201" s="7"/>
      <c r="U1201" s="6">
        <f>IF(Table1[[#This Row],[Ngày tính CN]]="","",S1201+T1201)</f>
        <v>46207</v>
      </c>
      <c r="V1201" s="32">
        <f ca="1">IF(Table1[[#This Row],[Hạn thanh toán]]="","",IF((U1201-NOW())&lt;0,0,(U1201-NOW())))</f>
        <v>0</v>
      </c>
      <c r="W1201" s="32"/>
      <c r="X1201" s="32">
        <f ca="1">IF(OR(U1201="",R1201=0),"",IF((U1201-NOW())&lt;0,-(U1201-NOW()),0))</f>
        <v>20.964616203702462</v>
      </c>
      <c r="Y1201" s="2" t="str">
        <f ca="1">IF(R1201=0,"Đã thanh toán",IF(X1201="","",IF(X1201&lt;=0,"Chưa đến hạn thanh toán",IF(X1201&lt;=30,"Nợ quá hạn 30 ngày",IF(X1201&lt;=60,"Nợ quá hạn từ 30 ngày đến 60 ngày",IF(X1201&lt;=90,"Nợ quá hạn từ 60 ngày đến 90 ngày",IF(X1201&lt;=120,"Nợ quá hạn từ 90 ngày đến 120 ngày","Nợ quá hạn hơn 120 ngày có khả năng mất thanh toán")))))))</f>
        <v>Nợ quá hạn 30 ngày</v>
      </c>
      <c r="Z1201" s="42">
        <f>IF(S1201="","",S1201)</f>
        <v>46207</v>
      </c>
      <c r="AA1201" s="42" t="str">
        <f>IF(M1201="","",M1201)</f>
        <v/>
      </c>
      <c r="AD1201" s="2" t="str">
        <f>VLOOKUP($A1201,MA_KH!$A:$Q,MA_KH!O$1,0)</f>
        <v>MEGA</v>
      </c>
      <c r="AE1201" s="2" t="str">
        <f>VLOOKUP($A1201,MA_KH!$A:$Q,MA_KH!P$1,0)</f>
        <v>CÔNG TY TNHH MM MEGA MARKET (VIỆT NAM)</v>
      </c>
    </row>
    <row r="1202" spans="1:31" ht="25.5" customHeight="1">
      <c r="A1202" s="54" t="s">
        <v>16290</v>
      </c>
      <c r="B1202" s="54" t="s">
        <v>192</v>
      </c>
      <c r="C1202" s="55">
        <v>46205</v>
      </c>
      <c r="D1202" s="54" t="s">
        <v>21579</v>
      </c>
      <c r="E1202" s="136">
        <v>46207</v>
      </c>
      <c r="F1202" s="54" t="s">
        <v>21580</v>
      </c>
      <c r="G1202" s="54" t="s">
        <v>21581</v>
      </c>
      <c r="H1202" s="67">
        <v>2641660</v>
      </c>
      <c r="I1202" s="57">
        <v>0</v>
      </c>
      <c r="J1202" s="67">
        <v>211333</v>
      </c>
      <c r="K1202" s="67">
        <v>2852993</v>
      </c>
      <c r="L1202" s="71" t="s">
        <v>17236</v>
      </c>
      <c r="N1202" s="72"/>
      <c r="O1202" s="32">
        <f>IF(Table1[[#This Row],[Phân loại]]="Tồn đầu kỳ",Table1[[#This Row],[Tổng giá trị]],0)</f>
        <v>0</v>
      </c>
      <c r="P1202" s="7">
        <f>IF(Table1[[#This Row],[Số còn phải thu ĐK]]&lt;&gt;0,0,IF(Table1[[#This Row],[Phân loại]]="Bán hàng",Table1[[#This Row],[Tổng giá trị]],-Table1[[#This Row],[Tổng giá trị]]))</f>
        <v>2852993</v>
      </c>
      <c r="Q1202" s="32">
        <f>IF(M1202&lt;&gt;"",IF(O1202&lt;&gt;0,O1202,P1202),0)</f>
        <v>0</v>
      </c>
      <c r="R1202" s="7">
        <f>Table1[[#This Row],[Số còn phải thu ĐK]]+Table1[[#This Row],[Giá Trị HD sau CK]]-Table1[[#This Row],[Số tiền đã thu]]</f>
        <v>2852993</v>
      </c>
      <c r="S1202" s="6">
        <f>IF(Table1[[#This Row],[Ngày hóa đơn]]&lt;&gt;"",Table1[[#This Row],[Ngày hóa đơn]],IF(Table1[[#This Row],[Ngày hạch toán]]&lt;&gt;"",Table1[[#This Row],[Ngày hạch toán]],""))</f>
        <v>46207</v>
      </c>
      <c r="T1202" s="7"/>
      <c r="U1202" s="6">
        <f>IF(Table1[[#This Row],[Ngày tính CN]]="","",S1202+T1202)</f>
        <v>46207</v>
      </c>
      <c r="V1202" s="32">
        <f ca="1">IF(Table1[[#This Row],[Hạn thanh toán]]="","",IF((U1202-NOW())&lt;0,0,(U1202-NOW())))</f>
        <v>0</v>
      </c>
      <c r="W1202" s="32"/>
      <c r="X1202" s="32">
        <f ca="1">IF(OR(U1202="",R1202=0),"",IF((U1202-NOW())&lt;0,-(U1202-NOW()),0))</f>
        <v>20.964616203702462</v>
      </c>
      <c r="Y1202" s="2" t="str">
        <f ca="1">IF(R1202=0,"Đã thanh toán",IF(X1202="","",IF(X1202&lt;=0,"Chưa đến hạn thanh toán",IF(X1202&lt;=30,"Nợ quá hạn 30 ngày",IF(X1202&lt;=60,"Nợ quá hạn từ 30 ngày đến 60 ngày",IF(X1202&lt;=90,"Nợ quá hạn từ 60 ngày đến 90 ngày",IF(X1202&lt;=120,"Nợ quá hạn từ 90 ngày đến 120 ngày","Nợ quá hạn hơn 120 ngày có khả năng mất thanh toán")))))))</f>
        <v>Nợ quá hạn 30 ngày</v>
      </c>
      <c r="Z1202" s="42">
        <f>IF(S1202="","",S1202)</f>
        <v>46207</v>
      </c>
      <c r="AA1202" s="42" t="str">
        <f>IF(M1202="","",M1202)</f>
        <v/>
      </c>
      <c r="AD1202" s="2" t="str">
        <f>VLOOKUP($A1202,MA_KH!$A:$Q,MA_KH!O$1,0)</f>
        <v>MEGA</v>
      </c>
      <c r="AE1202" s="2" t="str">
        <f>VLOOKUP($A1202,MA_KH!$A:$Q,MA_KH!P$1,0)</f>
        <v>CÔNG TY TNHH MM MEGA MARKET (VIỆT NAM)</v>
      </c>
    </row>
    <row r="1203" spans="1:31" ht="25.5" customHeight="1">
      <c r="A1203" s="54" t="s">
        <v>16291</v>
      </c>
      <c r="B1203" s="54" t="s">
        <v>200</v>
      </c>
      <c r="C1203" s="55">
        <v>46205</v>
      </c>
      <c r="D1203" s="54" t="s">
        <v>21582</v>
      </c>
      <c r="E1203" s="21">
        <v>46207</v>
      </c>
      <c r="F1203" s="54" t="s">
        <v>21583</v>
      </c>
      <c r="G1203" s="54" t="s">
        <v>21584</v>
      </c>
      <c r="H1203" s="67">
        <v>3550380</v>
      </c>
      <c r="I1203" s="57">
        <v>0</v>
      </c>
      <c r="J1203" s="67">
        <v>284030</v>
      </c>
      <c r="K1203" s="68">
        <v>3834410</v>
      </c>
      <c r="L1203" s="71" t="s">
        <v>17236</v>
      </c>
      <c r="N1203" s="72"/>
      <c r="O1203" s="32">
        <f>IF(Table1[[#This Row],[Phân loại]]="Tồn đầu kỳ",Table1[[#This Row],[Tổng giá trị]],0)</f>
        <v>0</v>
      </c>
      <c r="P1203" s="7">
        <f>IF(Table1[[#This Row],[Số còn phải thu ĐK]]&lt;&gt;0,0,IF(Table1[[#This Row],[Phân loại]]="Bán hàng",Table1[[#This Row],[Tổng giá trị]],-Table1[[#This Row],[Tổng giá trị]]))</f>
        <v>3834410</v>
      </c>
      <c r="Q1203" s="32">
        <f>IF(M1203&lt;&gt;"",IF(O1203&lt;&gt;0,O1203,P1203),0)</f>
        <v>0</v>
      </c>
      <c r="R1203" s="7">
        <f>Table1[[#This Row],[Số còn phải thu ĐK]]+Table1[[#This Row],[Giá Trị HD sau CK]]-Table1[[#This Row],[Số tiền đã thu]]</f>
        <v>3834410</v>
      </c>
      <c r="S1203" s="6">
        <f>IF(Table1[[#This Row],[Ngày hóa đơn]]&lt;&gt;"",Table1[[#This Row],[Ngày hóa đơn]],IF(Table1[[#This Row],[Ngày hạch toán]]&lt;&gt;"",Table1[[#This Row],[Ngày hạch toán]],""))</f>
        <v>46207</v>
      </c>
      <c r="T1203" s="7"/>
      <c r="U1203" s="6">
        <f>IF(Table1[[#This Row],[Ngày tính CN]]="","",S1203+T1203)</f>
        <v>46207</v>
      </c>
      <c r="V1203" s="32">
        <f ca="1">IF(Table1[[#This Row],[Hạn thanh toán]]="","",IF((U1203-NOW())&lt;0,0,(U1203-NOW())))</f>
        <v>0</v>
      </c>
      <c r="W1203" s="32"/>
      <c r="X1203" s="32">
        <f ca="1">IF(OR(U1203="",R1203=0),"",IF((U1203-NOW())&lt;0,-(U1203-NOW()),0))</f>
        <v>20.964616203702462</v>
      </c>
      <c r="Y1203" s="2" t="str">
        <f ca="1">IF(R1203=0,"Đã thanh toán",IF(X1203="","",IF(X1203&lt;=0,"Chưa đến hạn thanh toán",IF(X1203&lt;=30,"Nợ quá hạn 30 ngày",IF(X1203&lt;=60,"Nợ quá hạn từ 30 ngày đến 60 ngày",IF(X1203&lt;=90,"Nợ quá hạn từ 60 ngày đến 90 ngày",IF(X1203&lt;=120,"Nợ quá hạn từ 90 ngày đến 120 ngày","Nợ quá hạn hơn 120 ngày có khả năng mất thanh toán")))))))</f>
        <v>Nợ quá hạn 30 ngày</v>
      </c>
      <c r="Z1203" s="42">
        <f>IF(S1203="","",S1203)</f>
        <v>46207</v>
      </c>
      <c r="AA1203" s="42" t="str">
        <f>IF(M1203="","",M1203)</f>
        <v/>
      </c>
      <c r="AD1203" s="2" t="str">
        <f>VLOOKUP($A1203,MA_KH!$A:$Q,MA_KH!O$1,0)</f>
        <v>MEGA</v>
      </c>
      <c r="AE1203" s="2" t="str">
        <f>VLOOKUP($A1203,MA_KH!$A:$Q,MA_KH!P$1,0)</f>
        <v>CÔNG TY TNHH MM MEGA MARKET (VIỆT NAM)</v>
      </c>
    </row>
    <row r="1204" spans="1:31" ht="25.5" customHeight="1">
      <c r="A1204" s="54" t="s">
        <v>16291</v>
      </c>
      <c r="B1204" s="54" t="s">
        <v>200</v>
      </c>
      <c r="C1204" s="55">
        <v>46205</v>
      </c>
      <c r="D1204" s="54" t="s">
        <v>21585</v>
      </c>
      <c r="E1204" s="21">
        <v>46207</v>
      </c>
      <c r="F1204" s="54" t="s">
        <v>21586</v>
      </c>
      <c r="G1204" s="54" t="s">
        <v>21587</v>
      </c>
      <c r="H1204" s="67">
        <v>2524200</v>
      </c>
      <c r="I1204" s="57">
        <v>0</v>
      </c>
      <c r="J1204" s="67">
        <v>201936</v>
      </c>
      <c r="K1204" s="68">
        <v>2726136</v>
      </c>
      <c r="L1204" s="71" t="s">
        <v>17236</v>
      </c>
      <c r="N1204" s="72"/>
      <c r="O1204" s="32">
        <f>IF(Table1[[#This Row],[Phân loại]]="Tồn đầu kỳ",Table1[[#This Row],[Tổng giá trị]],0)</f>
        <v>0</v>
      </c>
      <c r="P1204" s="7">
        <f>IF(Table1[[#This Row],[Số còn phải thu ĐK]]&lt;&gt;0,0,IF(Table1[[#This Row],[Phân loại]]="Bán hàng",Table1[[#This Row],[Tổng giá trị]],-Table1[[#This Row],[Tổng giá trị]]))</f>
        <v>2726136</v>
      </c>
      <c r="Q1204" s="32">
        <f>IF(M1204&lt;&gt;"",IF(O1204&lt;&gt;0,O1204,P1204),0)</f>
        <v>0</v>
      </c>
      <c r="R1204" s="7">
        <f>Table1[[#This Row],[Số còn phải thu ĐK]]+Table1[[#This Row],[Giá Trị HD sau CK]]-Table1[[#This Row],[Số tiền đã thu]]</f>
        <v>2726136</v>
      </c>
      <c r="S1204" s="6">
        <f>IF(Table1[[#This Row],[Ngày hóa đơn]]&lt;&gt;"",Table1[[#This Row],[Ngày hóa đơn]],IF(Table1[[#This Row],[Ngày hạch toán]]&lt;&gt;"",Table1[[#This Row],[Ngày hạch toán]],""))</f>
        <v>46207</v>
      </c>
      <c r="T1204" s="7"/>
      <c r="U1204" s="6">
        <f>IF(Table1[[#This Row],[Ngày tính CN]]="","",S1204+T1204)</f>
        <v>46207</v>
      </c>
      <c r="V1204" s="32">
        <f ca="1">IF(Table1[[#This Row],[Hạn thanh toán]]="","",IF((U1204-NOW())&lt;0,0,(U1204-NOW())))</f>
        <v>0</v>
      </c>
      <c r="W1204" s="32"/>
      <c r="X1204" s="32">
        <f ca="1">IF(OR(U1204="",R1204=0),"",IF((U1204-NOW())&lt;0,-(U1204-NOW()),0))</f>
        <v>20.964616203702462</v>
      </c>
      <c r="Y1204" s="2" t="str">
        <f ca="1">IF(R1204=0,"Đã thanh toán",IF(X1204="","",IF(X1204&lt;=0,"Chưa đến hạn thanh toán",IF(X1204&lt;=30,"Nợ quá hạn 30 ngày",IF(X1204&lt;=60,"Nợ quá hạn từ 30 ngày đến 60 ngày",IF(X1204&lt;=90,"Nợ quá hạn từ 60 ngày đến 90 ngày",IF(X1204&lt;=120,"Nợ quá hạn từ 90 ngày đến 120 ngày","Nợ quá hạn hơn 120 ngày có khả năng mất thanh toán")))))))</f>
        <v>Nợ quá hạn 30 ngày</v>
      </c>
      <c r="Z1204" s="42">
        <f>IF(S1204="","",S1204)</f>
        <v>46207</v>
      </c>
      <c r="AA1204" s="42" t="str">
        <f>IF(M1204="","",M1204)</f>
        <v/>
      </c>
      <c r="AD1204" s="2" t="str">
        <f>VLOOKUP($A1204,MA_KH!$A:$Q,MA_KH!O$1,0)</f>
        <v>MEGA</v>
      </c>
      <c r="AE1204" s="2" t="str">
        <f>VLOOKUP($A1204,MA_KH!$A:$Q,MA_KH!P$1,0)</f>
        <v>CÔNG TY TNHH MM MEGA MARKET (VIỆT NAM)</v>
      </c>
    </row>
    <row r="1205" spans="1:31" ht="25.5" customHeight="1">
      <c r="A1205" s="58" t="s">
        <v>16291</v>
      </c>
      <c r="B1205" s="58" t="s">
        <v>200</v>
      </c>
      <c r="C1205" s="59">
        <v>46205</v>
      </c>
      <c r="D1205" s="58" t="s">
        <v>21588</v>
      </c>
      <c r="E1205" s="21">
        <v>46207</v>
      </c>
      <c r="F1205" s="58" t="s">
        <v>21589</v>
      </c>
      <c r="G1205" s="58" t="s">
        <v>21590</v>
      </c>
      <c r="H1205" s="69">
        <v>1578190</v>
      </c>
      <c r="I1205" s="61">
        <v>0</v>
      </c>
      <c r="J1205" s="69">
        <v>126255</v>
      </c>
      <c r="K1205" s="70">
        <v>1704445</v>
      </c>
      <c r="L1205" s="71" t="s">
        <v>17236</v>
      </c>
      <c r="N1205" s="72"/>
      <c r="O1205" s="32">
        <f>IF(Table1[[#This Row],[Phân loại]]="Tồn đầu kỳ",Table1[[#This Row],[Tổng giá trị]],0)</f>
        <v>0</v>
      </c>
      <c r="P1205" s="7">
        <f>IF(Table1[[#This Row],[Số còn phải thu ĐK]]&lt;&gt;0,0,IF(Table1[[#This Row],[Phân loại]]="Bán hàng",Table1[[#This Row],[Tổng giá trị]],-Table1[[#This Row],[Tổng giá trị]]))</f>
        <v>1704445</v>
      </c>
      <c r="Q1205" s="32">
        <f>IF(M1205&lt;&gt;"",IF(O1205&lt;&gt;0,O1205,P1205),0)</f>
        <v>0</v>
      </c>
      <c r="R1205" s="7">
        <f>Table1[[#This Row],[Số còn phải thu ĐK]]+Table1[[#This Row],[Giá Trị HD sau CK]]-Table1[[#This Row],[Số tiền đã thu]]</f>
        <v>1704445</v>
      </c>
      <c r="S1205" s="6">
        <f>IF(Table1[[#This Row],[Ngày hóa đơn]]&lt;&gt;"",Table1[[#This Row],[Ngày hóa đơn]],IF(Table1[[#This Row],[Ngày hạch toán]]&lt;&gt;"",Table1[[#This Row],[Ngày hạch toán]],""))</f>
        <v>46207</v>
      </c>
      <c r="T1205" s="7"/>
      <c r="U1205" s="6">
        <f>IF(Table1[[#This Row],[Ngày tính CN]]="","",S1205+T1205)</f>
        <v>46207</v>
      </c>
      <c r="V1205" s="32">
        <f ca="1">IF(Table1[[#This Row],[Hạn thanh toán]]="","",IF((U1205-NOW())&lt;0,0,(U1205-NOW())))</f>
        <v>0</v>
      </c>
      <c r="W1205" s="32"/>
      <c r="X1205" s="32">
        <f ca="1">IF(OR(U1205="",R1205=0),"",IF((U1205-NOW())&lt;0,-(U1205-NOW()),0))</f>
        <v>20.964616203702462</v>
      </c>
      <c r="Y1205" s="2" t="str">
        <f ca="1">IF(R1205=0,"Đã thanh toán",IF(X1205="","",IF(X1205&lt;=0,"Chưa đến hạn thanh toán",IF(X1205&lt;=30,"Nợ quá hạn 30 ngày",IF(X1205&lt;=60,"Nợ quá hạn từ 30 ngày đến 60 ngày",IF(X1205&lt;=90,"Nợ quá hạn từ 60 ngày đến 90 ngày",IF(X1205&lt;=120,"Nợ quá hạn từ 90 ngày đến 120 ngày","Nợ quá hạn hơn 120 ngày có khả năng mất thanh toán")))))))</f>
        <v>Nợ quá hạn 30 ngày</v>
      </c>
      <c r="Z1205" s="42">
        <f>IF(S1205="","",S1205)</f>
        <v>46207</v>
      </c>
      <c r="AA1205" s="42" t="str">
        <f>IF(M1205="","",M1205)</f>
        <v/>
      </c>
      <c r="AD1205" s="2" t="str">
        <f>VLOOKUP($A1205,MA_KH!$A:$Q,MA_KH!O$1,0)</f>
        <v>MEGA</v>
      </c>
      <c r="AE1205" s="2" t="str">
        <f>VLOOKUP($A1205,MA_KH!$A:$Q,MA_KH!P$1,0)</f>
        <v>CÔNG TY TNHH MM MEGA MARKET (VIỆT NAM)</v>
      </c>
    </row>
    <row r="1206" spans="1:31" ht="25.5" customHeight="1">
      <c r="A1206" s="54" t="s">
        <v>16295</v>
      </c>
      <c r="B1206" s="54" t="s">
        <v>198</v>
      </c>
      <c r="C1206" s="55">
        <v>46205</v>
      </c>
      <c r="D1206" s="54" t="s">
        <v>21591</v>
      </c>
      <c r="E1206" s="21">
        <v>46207</v>
      </c>
      <c r="F1206" s="54" t="s">
        <v>21592</v>
      </c>
      <c r="G1206" s="54" t="s">
        <v>21593</v>
      </c>
      <c r="H1206" s="67">
        <v>2524200</v>
      </c>
      <c r="I1206" s="57">
        <v>0</v>
      </c>
      <c r="J1206" s="67">
        <v>201936</v>
      </c>
      <c r="K1206" s="68">
        <v>2726136</v>
      </c>
      <c r="L1206" s="71" t="s">
        <v>17236</v>
      </c>
      <c r="N1206" s="72"/>
      <c r="O1206" s="32">
        <f>IF(Table1[[#This Row],[Phân loại]]="Tồn đầu kỳ",Table1[[#This Row],[Tổng giá trị]],0)</f>
        <v>0</v>
      </c>
      <c r="P1206" s="7">
        <f>IF(Table1[[#This Row],[Số còn phải thu ĐK]]&lt;&gt;0,0,IF(Table1[[#This Row],[Phân loại]]="Bán hàng",Table1[[#This Row],[Tổng giá trị]],-Table1[[#This Row],[Tổng giá trị]]))</f>
        <v>2726136</v>
      </c>
      <c r="Q1206" s="32">
        <f>IF(M1206&lt;&gt;"",IF(O1206&lt;&gt;0,O1206,P1206),0)</f>
        <v>0</v>
      </c>
      <c r="R1206" s="7">
        <f>Table1[[#This Row],[Số còn phải thu ĐK]]+Table1[[#This Row],[Giá Trị HD sau CK]]-Table1[[#This Row],[Số tiền đã thu]]</f>
        <v>2726136</v>
      </c>
      <c r="S1206" s="6">
        <f>IF(Table1[[#This Row],[Ngày hóa đơn]]&lt;&gt;"",Table1[[#This Row],[Ngày hóa đơn]],IF(Table1[[#This Row],[Ngày hạch toán]]&lt;&gt;"",Table1[[#This Row],[Ngày hạch toán]],""))</f>
        <v>46207</v>
      </c>
      <c r="T1206" s="7"/>
      <c r="U1206" s="6">
        <f>IF(Table1[[#This Row],[Ngày tính CN]]="","",S1206+T1206)</f>
        <v>46207</v>
      </c>
      <c r="V1206" s="32">
        <f ca="1">IF(Table1[[#This Row],[Hạn thanh toán]]="","",IF((U1206-NOW())&lt;0,0,(U1206-NOW())))</f>
        <v>0</v>
      </c>
      <c r="W1206" s="32"/>
      <c r="X1206" s="32">
        <f ca="1">IF(OR(U1206="",R1206=0),"",IF((U1206-NOW())&lt;0,-(U1206-NOW()),0))</f>
        <v>20.964616203702462</v>
      </c>
      <c r="Y1206" s="2" t="str">
        <f ca="1">IF(R1206=0,"Đã thanh toán",IF(X1206="","",IF(X1206&lt;=0,"Chưa đến hạn thanh toán",IF(X1206&lt;=30,"Nợ quá hạn 30 ngày",IF(X1206&lt;=60,"Nợ quá hạn từ 30 ngày đến 60 ngày",IF(X1206&lt;=90,"Nợ quá hạn từ 60 ngày đến 90 ngày",IF(X1206&lt;=120,"Nợ quá hạn từ 90 ngày đến 120 ngày","Nợ quá hạn hơn 120 ngày có khả năng mất thanh toán")))))))</f>
        <v>Nợ quá hạn 30 ngày</v>
      </c>
      <c r="Z1206" s="42">
        <f>IF(S1206="","",S1206)</f>
        <v>46207</v>
      </c>
      <c r="AA1206" s="42" t="str">
        <f>IF(M1206="","",M1206)</f>
        <v/>
      </c>
      <c r="AD1206" s="2" t="str">
        <f>VLOOKUP($A1206,MA_KH!$A:$Q,MA_KH!O$1,0)</f>
        <v>MEGA</v>
      </c>
      <c r="AE1206" s="2" t="str">
        <f>VLOOKUP($A1206,MA_KH!$A:$Q,MA_KH!P$1,0)</f>
        <v>CÔNG TY TNHH MM MEGA MARKET (VIỆT NAM)</v>
      </c>
    </row>
    <row r="1207" spans="1:31" ht="25.5" customHeight="1">
      <c r="A1207" s="54" t="s">
        <v>16295</v>
      </c>
      <c r="B1207" s="54" t="s">
        <v>198</v>
      </c>
      <c r="C1207" s="55">
        <v>46205</v>
      </c>
      <c r="D1207" s="54" t="s">
        <v>21594</v>
      </c>
      <c r="E1207" s="21">
        <v>46207</v>
      </c>
      <c r="F1207" s="54" t="s">
        <v>21595</v>
      </c>
      <c r="G1207" s="54" t="s">
        <v>21596</v>
      </c>
      <c r="H1207" s="67">
        <v>2524200</v>
      </c>
      <c r="I1207" s="57">
        <v>0</v>
      </c>
      <c r="J1207" s="67">
        <v>201936</v>
      </c>
      <c r="K1207" s="68">
        <v>2726136</v>
      </c>
      <c r="L1207" s="71" t="s">
        <v>17236</v>
      </c>
      <c r="N1207" s="72"/>
      <c r="O1207" s="32">
        <f>IF(Table1[[#This Row],[Phân loại]]="Tồn đầu kỳ",Table1[[#This Row],[Tổng giá trị]],0)</f>
        <v>0</v>
      </c>
      <c r="P1207" s="7">
        <f>IF(Table1[[#This Row],[Số còn phải thu ĐK]]&lt;&gt;0,0,IF(Table1[[#This Row],[Phân loại]]="Bán hàng",Table1[[#This Row],[Tổng giá trị]],-Table1[[#This Row],[Tổng giá trị]]))</f>
        <v>2726136</v>
      </c>
      <c r="Q1207" s="32">
        <f>IF(M1207&lt;&gt;"",IF(O1207&lt;&gt;0,O1207,P1207),0)</f>
        <v>0</v>
      </c>
      <c r="R1207" s="7">
        <f>Table1[[#This Row],[Số còn phải thu ĐK]]+Table1[[#This Row],[Giá Trị HD sau CK]]-Table1[[#This Row],[Số tiền đã thu]]</f>
        <v>2726136</v>
      </c>
      <c r="S1207" s="6">
        <f>IF(Table1[[#This Row],[Ngày hóa đơn]]&lt;&gt;"",Table1[[#This Row],[Ngày hóa đơn]],IF(Table1[[#This Row],[Ngày hạch toán]]&lt;&gt;"",Table1[[#This Row],[Ngày hạch toán]],""))</f>
        <v>46207</v>
      </c>
      <c r="T1207" s="7"/>
      <c r="U1207" s="6">
        <f>IF(Table1[[#This Row],[Ngày tính CN]]="","",S1207+T1207)</f>
        <v>46207</v>
      </c>
      <c r="V1207" s="32">
        <f ca="1">IF(Table1[[#This Row],[Hạn thanh toán]]="","",IF((U1207-NOW())&lt;0,0,(U1207-NOW())))</f>
        <v>0</v>
      </c>
      <c r="W1207" s="32"/>
      <c r="X1207" s="32">
        <f ca="1">IF(OR(U1207="",R1207=0),"",IF((U1207-NOW())&lt;0,-(U1207-NOW()),0))</f>
        <v>20.964616203702462</v>
      </c>
      <c r="Y1207" s="2" t="str">
        <f ca="1">IF(R1207=0,"Đã thanh toán",IF(X1207="","",IF(X1207&lt;=0,"Chưa đến hạn thanh toán",IF(X1207&lt;=30,"Nợ quá hạn 30 ngày",IF(X1207&lt;=60,"Nợ quá hạn từ 30 ngày đến 60 ngày",IF(X1207&lt;=90,"Nợ quá hạn từ 60 ngày đến 90 ngày",IF(X1207&lt;=120,"Nợ quá hạn từ 90 ngày đến 120 ngày","Nợ quá hạn hơn 120 ngày có khả năng mất thanh toán")))))))</f>
        <v>Nợ quá hạn 30 ngày</v>
      </c>
      <c r="Z1207" s="42">
        <f>IF(S1207="","",S1207)</f>
        <v>46207</v>
      </c>
      <c r="AA1207" s="42" t="str">
        <f>IF(M1207="","",M1207)</f>
        <v/>
      </c>
      <c r="AD1207" s="2" t="str">
        <f>VLOOKUP($A1207,MA_KH!$A:$Q,MA_KH!O$1,0)</f>
        <v>MEGA</v>
      </c>
      <c r="AE1207" s="2" t="str">
        <f>VLOOKUP($A1207,MA_KH!$A:$Q,MA_KH!P$1,0)</f>
        <v>CÔNG TY TNHH MM MEGA MARKET (VIỆT NAM)</v>
      </c>
    </row>
    <row r="1208" spans="1:31" ht="25.5" customHeight="1">
      <c r="A1208" s="54" t="s">
        <v>16307</v>
      </c>
      <c r="B1208" s="54" t="s">
        <v>202</v>
      </c>
      <c r="C1208" s="55">
        <v>46205</v>
      </c>
      <c r="D1208" s="54" t="s">
        <v>21597</v>
      </c>
      <c r="E1208" s="21">
        <v>46207</v>
      </c>
      <c r="F1208" s="54" t="s">
        <v>21598</v>
      </c>
      <c r="G1208" s="54" t="s">
        <v>21599</v>
      </c>
      <c r="H1208" s="67">
        <v>2474540</v>
      </c>
      <c r="I1208" s="57">
        <v>0</v>
      </c>
      <c r="J1208" s="67">
        <v>197963</v>
      </c>
      <c r="K1208" s="68">
        <v>2672503</v>
      </c>
      <c r="L1208" s="71" t="s">
        <v>17236</v>
      </c>
      <c r="N1208" s="72"/>
      <c r="O1208" s="32">
        <f>IF(Table1[[#This Row],[Phân loại]]="Tồn đầu kỳ",Table1[[#This Row],[Tổng giá trị]],0)</f>
        <v>0</v>
      </c>
      <c r="P1208" s="7">
        <f>IF(Table1[[#This Row],[Số còn phải thu ĐK]]&lt;&gt;0,0,IF(Table1[[#This Row],[Phân loại]]="Bán hàng",Table1[[#This Row],[Tổng giá trị]],-Table1[[#This Row],[Tổng giá trị]]))</f>
        <v>2672503</v>
      </c>
      <c r="Q1208" s="32">
        <f>IF(M1208&lt;&gt;"",IF(O1208&lt;&gt;0,O1208,P1208),0)</f>
        <v>0</v>
      </c>
      <c r="R1208" s="7">
        <f>Table1[[#This Row],[Số còn phải thu ĐK]]+Table1[[#This Row],[Giá Trị HD sau CK]]-Table1[[#This Row],[Số tiền đã thu]]</f>
        <v>2672503</v>
      </c>
      <c r="S1208" s="6">
        <f>IF(Table1[[#This Row],[Ngày hóa đơn]]&lt;&gt;"",Table1[[#This Row],[Ngày hóa đơn]],IF(Table1[[#This Row],[Ngày hạch toán]]&lt;&gt;"",Table1[[#This Row],[Ngày hạch toán]],""))</f>
        <v>46207</v>
      </c>
      <c r="T1208" s="7"/>
      <c r="U1208" s="6">
        <f>IF(Table1[[#This Row],[Ngày tính CN]]="","",S1208+T1208)</f>
        <v>46207</v>
      </c>
      <c r="V1208" s="32">
        <f ca="1">IF(Table1[[#This Row],[Hạn thanh toán]]="","",IF((U1208-NOW())&lt;0,0,(U1208-NOW())))</f>
        <v>0</v>
      </c>
      <c r="W1208" s="32"/>
      <c r="X1208" s="32">
        <f ca="1">IF(OR(U1208="",R1208=0),"",IF((U1208-NOW())&lt;0,-(U1208-NOW()),0))</f>
        <v>20.964616203702462</v>
      </c>
      <c r="Y1208" s="2" t="str">
        <f ca="1">IF(R1208=0,"Đã thanh toán",IF(X1208="","",IF(X1208&lt;=0,"Chưa đến hạn thanh toán",IF(X1208&lt;=30,"Nợ quá hạn 30 ngày",IF(X1208&lt;=60,"Nợ quá hạn từ 30 ngày đến 60 ngày",IF(X1208&lt;=90,"Nợ quá hạn từ 60 ngày đến 90 ngày",IF(X1208&lt;=120,"Nợ quá hạn từ 90 ngày đến 120 ngày","Nợ quá hạn hơn 120 ngày có khả năng mất thanh toán")))))))</f>
        <v>Nợ quá hạn 30 ngày</v>
      </c>
      <c r="Z1208" s="42">
        <f>IF(S1208="","",S1208)</f>
        <v>46207</v>
      </c>
      <c r="AA1208" s="42" t="str">
        <f>IF(M1208="","",M1208)</f>
        <v/>
      </c>
      <c r="AD1208" s="2" t="str">
        <f>VLOOKUP($A1208,MA_KH!$A:$Q,MA_KH!O$1,0)</f>
        <v>MEGA</v>
      </c>
      <c r="AE1208" s="2" t="str">
        <f>VLOOKUP($A1208,MA_KH!$A:$Q,MA_KH!P$1,0)</f>
        <v>CÔNG TY TNHH MM MEGA MARKET (VIỆT NAM)</v>
      </c>
    </row>
    <row r="1209" spans="1:31" ht="25.5" customHeight="1">
      <c r="A1209" s="54" t="s">
        <v>16308</v>
      </c>
      <c r="B1209" s="54" t="s">
        <v>194</v>
      </c>
      <c r="C1209" s="55">
        <v>46205</v>
      </c>
      <c r="D1209" s="54" t="s">
        <v>21600</v>
      </c>
      <c r="E1209" s="21">
        <v>46207</v>
      </c>
      <c r="F1209" s="54" t="s">
        <v>21601</v>
      </c>
      <c r="G1209" s="54" t="s">
        <v>21602</v>
      </c>
      <c r="H1209" s="67">
        <v>7946935</v>
      </c>
      <c r="I1209" s="57">
        <v>0</v>
      </c>
      <c r="J1209" s="67">
        <v>635755</v>
      </c>
      <c r="K1209" s="68">
        <v>8582690</v>
      </c>
      <c r="L1209" s="71" t="s">
        <v>17236</v>
      </c>
      <c r="N1209" s="72"/>
      <c r="O1209" s="32">
        <f>IF(Table1[[#This Row],[Phân loại]]="Tồn đầu kỳ",Table1[[#This Row],[Tổng giá trị]],0)</f>
        <v>0</v>
      </c>
      <c r="P1209" s="7">
        <f>IF(Table1[[#This Row],[Số còn phải thu ĐK]]&lt;&gt;0,0,IF(Table1[[#This Row],[Phân loại]]="Bán hàng",Table1[[#This Row],[Tổng giá trị]],-Table1[[#This Row],[Tổng giá trị]]))</f>
        <v>8582690</v>
      </c>
      <c r="Q1209" s="32">
        <f>IF(M1209&lt;&gt;"",IF(O1209&lt;&gt;0,O1209,P1209),0)</f>
        <v>0</v>
      </c>
      <c r="R1209" s="7">
        <f>Table1[[#This Row],[Số còn phải thu ĐK]]+Table1[[#This Row],[Giá Trị HD sau CK]]-Table1[[#This Row],[Số tiền đã thu]]</f>
        <v>8582690</v>
      </c>
      <c r="S1209" s="6">
        <f>IF(Table1[[#This Row],[Ngày hóa đơn]]&lt;&gt;"",Table1[[#This Row],[Ngày hóa đơn]],IF(Table1[[#This Row],[Ngày hạch toán]]&lt;&gt;"",Table1[[#This Row],[Ngày hạch toán]],""))</f>
        <v>46207</v>
      </c>
      <c r="T1209" s="7"/>
      <c r="U1209" s="6">
        <f>IF(Table1[[#This Row],[Ngày tính CN]]="","",S1209+T1209)</f>
        <v>46207</v>
      </c>
      <c r="V1209" s="32">
        <f ca="1">IF(Table1[[#This Row],[Hạn thanh toán]]="","",IF((U1209-NOW())&lt;0,0,(U1209-NOW())))</f>
        <v>0</v>
      </c>
      <c r="W1209" s="32"/>
      <c r="X1209" s="32">
        <f ca="1">IF(OR(U1209="",R1209=0),"",IF((U1209-NOW())&lt;0,-(U1209-NOW()),0))</f>
        <v>20.964616203702462</v>
      </c>
      <c r="Y1209" s="2" t="str">
        <f ca="1">IF(R1209=0,"Đã thanh toán",IF(X1209="","",IF(X1209&lt;=0,"Chưa đến hạn thanh toán",IF(X1209&lt;=30,"Nợ quá hạn 30 ngày",IF(X1209&lt;=60,"Nợ quá hạn từ 30 ngày đến 60 ngày",IF(X1209&lt;=90,"Nợ quá hạn từ 60 ngày đến 90 ngày",IF(X1209&lt;=120,"Nợ quá hạn từ 90 ngày đến 120 ngày","Nợ quá hạn hơn 120 ngày có khả năng mất thanh toán")))))))</f>
        <v>Nợ quá hạn 30 ngày</v>
      </c>
      <c r="Z1209" s="42">
        <f>IF(S1209="","",S1209)</f>
        <v>46207</v>
      </c>
      <c r="AA1209" s="42" t="str">
        <f>IF(M1209="","",M1209)</f>
        <v/>
      </c>
      <c r="AD1209" s="2" t="str">
        <f>VLOOKUP($A1209,MA_KH!$A:$Q,MA_KH!O$1,0)</f>
        <v>MEGA</v>
      </c>
      <c r="AE1209" s="2" t="str">
        <f>VLOOKUP($A1209,MA_KH!$A:$Q,MA_KH!P$1,0)</f>
        <v>CÔNG TY TNHH MM MEGA MARKET (VIỆT NAM)</v>
      </c>
    </row>
    <row r="1210" spans="1:31" ht="25.5" customHeight="1">
      <c r="A1210" s="54" t="s">
        <v>16298</v>
      </c>
      <c r="B1210" s="54" t="s">
        <v>7235</v>
      </c>
      <c r="C1210" s="55">
        <v>46206</v>
      </c>
      <c r="D1210" s="54" t="s">
        <v>21603</v>
      </c>
      <c r="E1210" s="21">
        <v>46207</v>
      </c>
      <c r="F1210" s="54" t="s">
        <v>21604</v>
      </c>
      <c r="G1210" s="54" t="s">
        <v>21605</v>
      </c>
      <c r="H1210" s="67">
        <v>4127860</v>
      </c>
      <c r="I1210" s="57">
        <v>0</v>
      </c>
      <c r="J1210" s="67">
        <v>330229</v>
      </c>
      <c r="K1210" s="68">
        <v>4458089</v>
      </c>
      <c r="L1210" s="71" t="s">
        <v>17236</v>
      </c>
      <c r="N1210" s="72"/>
      <c r="O1210" s="32">
        <f>IF(Table1[[#This Row],[Phân loại]]="Tồn đầu kỳ",Table1[[#This Row],[Tổng giá trị]],0)</f>
        <v>0</v>
      </c>
      <c r="P1210" s="7">
        <f>IF(Table1[[#This Row],[Số còn phải thu ĐK]]&lt;&gt;0,0,IF(Table1[[#This Row],[Phân loại]]="Bán hàng",Table1[[#This Row],[Tổng giá trị]],-Table1[[#This Row],[Tổng giá trị]]))</f>
        <v>4458089</v>
      </c>
      <c r="Q1210" s="32">
        <f>IF(M1210&lt;&gt;"",IF(O1210&lt;&gt;0,O1210,P1210),0)</f>
        <v>0</v>
      </c>
      <c r="R1210" s="7">
        <f>Table1[[#This Row],[Số còn phải thu ĐK]]+Table1[[#This Row],[Giá Trị HD sau CK]]-Table1[[#This Row],[Số tiền đã thu]]</f>
        <v>4458089</v>
      </c>
      <c r="S1210" s="6">
        <f>IF(Table1[[#This Row],[Ngày hóa đơn]]&lt;&gt;"",Table1[[#This Row],[Ngày hóa đơn]],IF(Table1[[#This Row],[Ngày hạch toán]]&lt;&gt;"",Table1[[#This Row],[Ngày hạch toán]],""))</f>
        <v>46207</v>
      </c>
      <c r="T1210" s="7"/>
      <c r="U1210" s="6">
        <f>IF(Table1[[#This Row],[Ngày tính CN]]="","",S1210+T1210)</f>
        <v>46207</v>
      </c>
      <c r="V1210" s="32">
        <f ca="1">IF(Table1[[#This Row],[Hạn thanh toán]]="","",IF((U1210-NOW())&lt;0,0,(U1210-NOW())))</f>
        <v>0</v>
      </c>
      <c r="W1210" s="32"/>
      <c r="X1210" s="32">
        <f ca="1">IF(OR(U1210="",R1210=0),"",IF((U1210-NOW())&lt;0,-(U1210-NOW()),0))</f>
        <v>20.964616203702462</v>
      </c>
      <c r="Y1210" s="2" t="str">
        <f ca="1">IF(R1210=0,"Đã thanh toán",IF(X1210="","",IF(X1210&lt;=0,"Chưa đến hạn thanh toán",IF(X1210&lt;=30,"Nợ quá hạn 30 ngày",IF(X1210&lt;=60,"Nợ quá hạn từ 30 ngày đến 60 ngày",IF(X1210&lt;=90,"Nợ quá hạn từ 60 ngày đến 90 ngày",IF(X1210&lt;=120,"Nợ quá hạn từ 90 ngày đến 120 ngày","Nợ quá hạn hơn 120 ngày có khả năng mất thanh toán")))))))</f>
        <v>Nợ quá hạn 30 ngày</v>
      </c>
      <c r="Z1210" s="42">
        <f>IF(S1210="","",S1210)</f>
        <v>46207</v>
      </c>
      <c r="AA1210" s="42" t="str">
        <f>IF(M1210="","",M1210)</f>
        <v/>
      </c>
      <c r="AD1210" s="2" t="str">
        <f>VLOOKUP($A1210,MA_KH!$A:$Q,MA_KH!O$1,0)</f>
        <v>MEGA</v>
      </c>
      <c r="AE1210" s="2" t="str">
        <f>VLOOKUP($A1210,MA_KH!$A:$Q,MA_KH!P$1,0)</f>
        <v>CÔNG TY TNHH MM MEGA MARKET (VIỆT NAM)</v>
      </c>
    </row>
    <row r="1211" spans="1:31" ht="25.5" customHeight="1">
      <c r="A1211" s="54" t="s">
        <v>16298</v>
      </c>
      <c r="B1211" s="54" t="s">
        <v>7235</v>
      </c>
      <c r="C1211" s="55">
        <v>46206</v>
      </c>
      <c r="D1211" s="54" t="s">
        <v>21606</v>
      </c>
      <c r="E1211" s="21">
        <v>46207</v>
      </c>
      <c r="F1211" s="54" t="s">
        <v>21607</v>
      </c>
      <c r="G1211" s="54" t="s">
        <v>21608</v>
      </c>
      <c r="H1211" s="67">
        <v>5907460</v>
      </c>
      <c r="I1211" s="57">
        <v>0</v>
      </c>
      <c r="J1211" s="67">
        <v>472597</v>
      </c>
      <c r="K1211" s="68">
        <v>6380057</v>
      </c>
      <c r="L1211" s="71" t="s">
        <v>17236</v>
      </c>
      <c r="N1211" s="72"/>
      <c r="O1211" s="32">
        <f>IF(Table1[[#This Row],[Phân loại]]="Tồn đầu kỳ",Table1[[#This Row],[Tổng giá trị]],0)</f>
        <v>0</v>
      </c>
      <c r="P1211" s="7">
        <f>IF(Table1[[#This Row],[Số còn phải thu ĐK]]&lt;&gt;0,0,IF(Table1[[#This Row],[Phân loại]]="Bán hàng",Table1[[#This Row],[Tổng giá trị]],-Table1[[#This Row],[Tổng giá trị]]))</f>
        <v>6380057</v>
      </c>
      <c r="Q1211" s="32">
        <f>IF(M1211&lt;&gt;"",IF(O1211&lt;&gt;0,O1211,P1211),0)</f>
        <v>0</v>
      </c>
      <c r="R1211" s="7">
        <f>Table1[[#This Row],[Số còn phải thu ĐK]]+Table1[[#This Row],[Giá Trị HD sau CK]]-Table1[[#This Row],[Số tiền đã thu]]</f>
        <v>6380057</v>
      </c>
      <c r="S1211" s="6">
        <f>IF(Table1[[#This Row],[Ngày hóa đơn]]&lt;&gt;"",Table1[[#This Row],[Ngày hóa đơn]],IF(Table1[[#This Row],[Ngày hạch toán]]&lt;&gt;"",Table1[[#This Row],[Ngày hạch toán]],""))</f>
        <v>46207</v>
      </c>
      <c r="T1211" s="7"/>
      <c r="U1211" s="6">
        <f>IF(Table1[[#This Row],[Ngày tính CN]]="","",S1211+T1211)</f>
        <v>46207</v>
      </c>
      <c r="V1211" s="32">
        <f ca="1">IF(Table1[[#This Row],[Hạn thanh toán]]="","",IF((U1211-NOW())&lt;0,0,(U1211-NOW())))</f>
        <v>0</v>
      </c>
      <c r="W1211" s="32"/>
      <c r="X1211" s="32">
        <f ca="1">IF(OR(U1211="",R1211=0),"",IF((U1211-NOW())&lt;0,-(U1211-NOW()),0))</f>
        <v>20.964616203702462</v>
      </c>
      <c r="Y1211" s="2" t="str">
        <f ca="1">IF(R1211=0,"Đã thanh toán",IF(X1211="","",IF(X1211&lt;=0,"Chưa đến hạn thanh toán",IF(X1211&lt;=30,"Nợ quá hạn 30 ngày",IF(X1211&lt;=60,"Nợ quá hạn từ 30 ngày đến 60 ngày",IF(X1211&lt;=90,"Nợ quá hạn từ 60 ngày đến 90 ngày",IF(X1211&lt;=120,"Nợ quá hạn từ 90 ngày đến 120 ngày","Nợ quá hạn hơn 120 ngày có khả năng mất thanh toán")))))))</f>
        <v>Nợ quá hạn 30 ngày</v>
      </c>
      <c r="Z1211" s="42">
        <f>IF(S1211="","",S1211)</f>
        <v>46207</v>
      </c>
      <c r="AA1211" s="42" t="str">
        <f>IF(M1211="","",M1211)</f>
        <v/>
      </c>
      <c r="AD1211" s="2" t="str">
        <f>VLOOKUP($A1211,MA_KH!$A:$Q,MA_KH!O$1,0)</f>
        <v>MEGA</v>
      </c>
      <c r="AE1211" s="2" t="str">
        <f>VLOOKUP($A1211,MA_KH!$A:$Q,MA_KH!P$1,0)</f>
        <v>CÔNG TY TNHH MM MEGA MARKET (VIỆT NAM)</v>
      </c>
    </row>
    <row r="1212" spans="1:31" ht="25.5" customHeight="1">
      <c r="A1212" s="54" t="s">
        <v>16308</v>
      </c>
      <c r="B1212" s="54" t="s">
        <v>194</v>
      </c>
      <c r="C1212" s="55">
        <v>46209</v>
      </c>
      <c r="D1212" s="54" t="s">
        <v>21609</v>
      </c>
      <c r="E1212" s="21">
        <v>46210</v>
      </c>
      <c r="F1212" s="54" t="s">
        <v>21610</v>
      </c>
      <c r="G1212" s="54" t="s">
        <v>21611</v>
      </c>
      <c r="H1212" s="67">
        <v>10096800</v>
      </c>
      <c r="I1212" s="57">
        <v>0</v>
      </c>
      <c r="J1212" s="67">
        <v>807744</v>
      </c>
      <c r="K1212" s="68">
        <v>10904544</v>
      </c>
      <c r="L1212" s="71" t="s">
        <v>17236</v>
      </c>
      <c r="N1212" s="72"/>
      <c r="O1212" s="32">
        <f>IF(Table1[[#This Row],[Phân loại]]="Tồn đầu kỳ",Table1[[#This Row],[Tổng giá trị]],0)</f>
        <v>0</v>
      </c>
      <c r="P1212" s="7">
        <f>IF(Table1[[#This Row],[Số còn phải thu ĐK]]&lt;&gt;0,0,IF(Table1[[#This Row],[Phân loại]]="Bán hàng",Table1[[#This Row],[Tổng giá trị]],-Table1[[#This Row],[Tổng giá trị]]))</f>
        <v>10904544</v>
      </c>
      <c r="Q1212" s="32">
        <f>IF(M1212&lt;&gt;"",IF(O1212&lt;&gt;0,O1212,P1212),0)</f>
        <v>0</v>
      </c>
      <c r="R1212" s="7">
        <f>Table1[[#This Row],[Số còn phải thu ĐK]]+Table1[[#This Row],[Giá Trị HD sau CK]]-Table1[[#This Row],[Số tiền đã thu]]</f>
        <v>10904544</v>
      </c>
      <c r="S1212" s="6">
        <f>IF(Table1[[#This Row],[Ngày hóa đơn]]&lt;&gt;"",Table1[[#This Row],[Ngày hóa đơn]],IF(Table1[[#This Row],[Ngày hạch toán]]&lt;&gt;"",Table1[[#This Row],[Ngày hạch toán]],""))</f>
        <v>46210</v>
      </c>
      <c r="T1212" s="7"/>
      <c r="U1212" s="6">
        <f>IF(Table1[[#This Row],[Ngày tính CN]]="","",S1212+T1212)</f>
        <v>46210</v>
      </c>
      <c r="V1212" s="32">
        <f ca="1">IF(Table1[[#This Row],[Hạn thanh toán]]="","",IF((U1212-NOW())&lt;0,0,(U1212-NOW())))</f>
        <v>0</v>
      </c>
      <c r="W1212" s="32"/>
      <c r="X1212" s="32">
        <f ca="1">IF(OR(U1212="",R1212=0),"",IF((U1212-NOW())&lt;0,-(U1212-NOW()),0))</f>
        <v>17.964616203702462</v>
      </c>
      <c r="Y1212" s="2" t="str">
        <f ca="1">IF(R1212=0,"Đã thanh toán",IF(X1212="","",IF(X1212&lt;=0,"Chưa đến hạn thanh toán",IF(X1212&lt;=30,"Nợ quá hạn 30 ngày",IF(X1212&lt;=60,"Nợ quá hạn từ 30 ngày đến 60 ngày",IF(X1212&lt;=90,"Nợ quá hạn từ 60 ngày đến 90 ngày",IF(X1212&lt;=120,"Nợ quá hạn từ 90 ngày đến 120 ngày","Nợ quá hạn hơn 120 ngày có khả năng mất thanh toán")))))))</f>
        <v>Nợ quá hạn 30 ngày</v>
      </c>
      <c r="Z1212" s="42">
        <f>IF(S1212="","",S1212)</f>
        <v>46210</v>
      </c>
      <c r="AA1212" s="42" t="str">
        <f>IF(M1212="","",M1212)</f>
        <v/>
      </c>
      <c r="AD1212" s="2" t="str">
        <f>VLOOKUP($A1212,MA_KH!$A:$Q,MA_KH!O$1,0)</f>
        <v>MEGA</v>
      </c>
      <c r="AE1212" s="2" t="str">
        <f>VLOOKUP($A1212,MA_KH!$A:$Q,MA_KH!P$1,0)</f>
        <v>CÔNG TY TNHH MM MEGA MARKET (VIỆT NAM)</v>
      </c>
    </row>
    <row r="1213" spans="1:31" ht="25.5" customHeight="1">
      <c r="A1213" s="54" t="s">
        <v>16310</v>
      </c>
      <c r="B1213" s="54" t="s">
        <v>196</v>
      </c>
      <c r="C1213" s="55">
        <v>46209</v>
      </c>
      <c r="D1213" s="54" t="s">
        <v>21612</v>
      </c>
      <c r="E1213" s="21">
        <v>46210</v>
      </c>
      <c r="F1213" s="54" t="s">
        <v>21613</v>
      </c>
      <c r="G1213" s="54" t="s">
        <v>21614</v>
      </c>
      <c r="H1213" s="67">
        <v>1026180</v>
      </c>
      <c r="I1213" s="57">
        <v>0</v>
      </c>
      <c r="J1213" s="67">
        <v>82094</v>
      </c>
      <c r="K1213" s="68">
        <v>1108274</v>
      </c>
      <c r="L1213" s="71" t="s">
        <v>17236</v>
      </c>
      <c r="N1213" s="72"/>
      <c r="O1213" s="32">
        <f>IF(Table1[[#This Row],[Phân loại]]="Tồn đầu kỳ",Table1[[#This Row],[Tổng giá trị]],0)</f>
        <v>0</v>
      </c>
      <c r="P1213" s="7">
        <f>IF(Table1[[#This Row],[Số còn phải thu ĐK]]&lt;&gt;0,0,IF(Table1[[#This Row],[Phân loại]]="Bán hàng",Table1[[#This Row],[Tổng giá trị]],-Table1[[#This Row],[Tổng giá trị]]))</f>
        <v>1108274</v>
      </c>
      <c r="Q1213" s="32">
        <f>IF(M1213&lt;&gt;"",IF(O1213&lt;&gt;0,O1213,P1213),0)</f>
        <v>0</v>
      </c>
      <c r="R1213" s="7">
        <f>Table1[[#This Row],[Số còn phải thu ĐK]]+Table1[[#This Row],[Giá Trị HD sau CK]]-Table1[[#This Row],[Số tiền đã thu]]</f>
        <v>1108274</v>
      </c>
      <c r="S1213" s="6">
        <f>IF(Table1[[#This Row],[Ngày hóa đơn]]&lt;&gt;"",Table1[[#This Row],[Ngày hóa đơn]],IF(Table1[[#This Row],[Ngày hạch toán]]&lt;&gt;"",Table1[[#This Row],[Ngày hạch toán]],""))</f>
        <v>46210</v>
      </c>
      <c r="T1213" s="7"/>
      <c r="U1213" s="6">
        <f>IF(Table1[[#This Row],[Ngày tính CN]]="","",S1213+T1213)</f>
        <v>46210</v>
      </c>
      <c r="V1213" s="32">
        <f ca="1">IF(Table1[[#This Row],[Hạn thanh toán]]="","",IF((U1213-NOW())&lt;0,0,(U1213-NOW())))</f>
        <v>0</v>
      </c>
      <c r="W1213" s="32"/>
      <c r="X1213" s="32">
        <f ca="1">IF(OR(U1213="",R1213=0),"",IF((U1213-NOW())&lt;0,-(U1213-NOW()),0))</f>
        <v>17.964616203702462</v>
      </c>
      <c r="Y1213" s="2" t="str">
        <f ca="1">IF(R1213=0,"Đã thanh toán",IF(X1213="","",IF(X1213&lt;=0,"Chưa đến hạn thanh toán",IF(X1213&lt;=30,"Nợ quá hạn 30 ngày",IF(X1213&lt;=60,"Nợ quá hạn từ 30 ngày đến 60 ngày",IF(X1213&lt;=90,"Nợ quá hạn từ 60 ngày đến 90 ngày",IF(X1213&lt;=120,"Nợ quá hạn từ 90 ngày đến 120 ngày","Nợ quá hạn hơn 120 ngày có khả năng mất thanh toán")))))))</f>
        <v>Nợ quá hạn 30 ngày</v>
      </c>
      <c r="Z1213" s="42">
        <f>IF(S1213="","",S1213)</f>
        <v>46210</v>
      </c>
      <c r="AA1213" s="42" t="str">
        <f>IF(M1213="","",M1213)</f>
        <v/>
      </c>
      <c r="AD1213" s="2" t="str">
        <f>VLOOKUP($A1213,MA_KH!$A:$Q,MA_KH!O$1,0)</f>
        <v>MEGA</v>
      </c>
      <c r="AE1213" s="2" t="str">
        <f>VLOOKUP($A1213,MA_KH!$A:$Q,MA_KH!P$1,0)</f>
        <v>CÔNG TY TNHH MM MEGA MARKET (VIỆT NAM)</v>
      </c>
    </row>
    <row r="1214" spans="1:31" ht="25.5" customHeight="1">
      <c r="A1214" s="116" t="s">
        <v>16299</v>
      </c>
      <c r="B1214" s="116" t="s">
        <v>190</v>
      </c>
      <c r="C1214" s="117">
        <v>46210</v>
      </c>
      <c r="D1214" s="116" t="s">
        <v>22054</v>
      </c>
      <c r="E1214" s="137">
        <v>46210</v>
      </c>
      <c r="F1214" s="116" t="s">
        <v>22055</v>
      </c>
      <c r="G1214" s="116" t="s">
        <v>21717</v>
      </c>
      <c r="H1214" s="118">
        <v>1383680</v>
      </c>
      <c r="I1214" s="118">
        <v>0</v>
      </c>
      <c r="J1214" s="118">
        <v>110694</v>
      </c>
      <c r="K1214" s="150">
        <v>1494374</v>
      </c>
      <c r="L1214" s="71" t="s">
        <v>17238</v>
      </c>
      <c r="M1214" s="6">
        <v>46213</v>
      </c>
      <c r="N1214" s="72"/>
      <c r="O1214" s="32">
        <f>IF(Table1[[#This Row],[Phân loại]]="Tồn đầu kỳ",Table1[[#This Row],[Tổng giá trị]],0)</f>
        <v>0</v>
      </c>
      <c r="P1214" s="7">
        <f>IF(Table1[[#This Row],[Số còn phải thu ĐK]]&lt;&gt;0,0,IF(Table1[[#This Row],[Phân loại]]="Bán hàng",Table1[[#This Row],[Tổng giá trị]],-Table1[[#This Row],[Tổng giá trị]]))</f>
        <v>-1494374</v>
      </c>
      <c r="Q1214" s="32">
        <f>IF(M1214&lt;&gt;"",IF(O1214&lt;&gt;0,O1214,P1214),0)</f>
        <v>-1494374</v>
      </c>
      <c r="R1214" s="7">
        <f>Table1[[#This Row],[Số còn phải thu ĐK]]+Table1[[#This Row],[Giá Trị HD sau CK]]-Table1[[#This Row],[Số tiền đã thu]]</f>
        <v>0</v>
      </c>
      <c r="S1214" s="6">
        <f>IF(Table1[[#This Row],[Ngày hóa đơn]]&lt;&gt;"",Table1[[#This Row],[Ngày hóa đơn]],IF(Table1[[#This Row],[Ngày hạch toán]]&lt;&gt;"",Table1[[#This Row],[Ngày hạch toán]],""))</f>
        <v>46210</v>
      </c>
      <c r="T1214" s="7"/>
      <c r="U1214" s="6">
        <f>IF(Table1[[#This Row],[Ngày tính CN]]="","",S1214+T1214)</f>
        <v>46210</v>
      </c>
      <c r="V1214" s="32">
        <f ca="1">IF(Table1[[#This Row],[Hạn thanh toán]]="","",IF((U1214-NOW())&lt;0,0,(U1214-NOW())))</f>
        <v>0</v>
      </c>
      <c r="W1214" s="32"/>
      <c r="X1214" s="32" t="str">
        <f ca="1">IF(OR(U1214="",R1214=0),"",IF((U1214-NOW())&lt;0,-(U1214-NOW()),0))</f>
        <v/>
      </c>
      <c r="Y1214" s="2" t="str">
        <f>IF(R1214=0,"Đã thanh toán",IF(X1214="","",IF(X1214&lt;=0,"Chưa đến hạn thanh toán",IF(X1214&lt;=30,"Nợ quá hạn 30 ngày",IF(X1214&lt;=60,"Nợ quá hạn từ 30 ngày đến 60 ngày",IF(X1214&lt;=90,"Nợ quá hạn từ 60 ngày đến 90 ngày",IF(X1214&lt;=120,"Nợ quá hạn từ 90 ngày đến 120 ngày","Nợ quá hạn hơn 120 ngày có khả năng mất thanh toán")))))))</f>
        <v>Đã thanh toán</v>
      </c>
      <c r="Z1214" s="42">
        <f>IF(S1214="","",S1214)</f>
        <v>46210</v>
      </c>
      <c r="AA1214" s="42">
        <f>IF(M1214="","",M1214)</f>
        <v>46213</v>
      </c>
      <c r="AD1214" s="2" t="str">
        <f>VLOOKUP($A1214,MA_KH!$A:$Q,MA_KH!O$1,0)</f>
        <v>MEGA</v>
      </c>
      <c r="AE1214" s="2" t="str">
        <f>VLOOKUP($A1214,MA_KH!$A:$Q,MA_KH!P$1,0)</f>
        <v>CÔNG TY TNHH MM MEGA MARKET (VIỆT NAM)</v>
      </c>
    </row>
    <row r="1215" spans="1:31" ht="25.5" customHeight="1">
      <c r="A1215" s="58" t="s">
        <v>16300</v>
      </c>
      <c r="B1215" s="58" t="s">
        <v>7238</v>
      </c>
      <c r="C1215" s="59">
        <v>46210</v>
      </c>
      <c r="D1215" s="58" t="s">
        <v>21615</v>
      </c>
      <c r="E1215" s="21">
        <v>46216</v>
      </c>
      <c r="F1215" s="58" t="s">
        <v>21616</v>
      </c>
      <c r="G1215" s="58" t="s">
        <v>21617</v>
      </c>
      <c r="H1215" s="69">
        <v>2524200</v>
      </c>
      <c r="I1215" s="61">
        <v>0</v>
      </c>
      <c r="J1215" s="69">
        <v>201936</v>
      </c>
      <c r="K1215" s="70">
        <v>2726136</v>
      </c>
      <c r="L1215" s="71" t="s">
        <v>17236</v>
      </c>
      <c r="N1215" s="72"/>
      <c r="O1215" s="32">
        <f>IF(Table1[[#This Row],[Phân loại]]="Tồn đầu kỳ",Table1[[#This Row],[Tổng giá trị]],0)</f>
        <v>0</v>
      </c>
      <c r="P1215" s="7">
        <f>IF(Table1[[#This Row],[Số còn phải thu ĐK]]&lt;&gt;0,0,IF(Table1[[#This Row],[Phân loại]]="Bán hàng",Table1[[#This Row],[Tổng giá trị]],-Table1[[#This Row],[Tổng giá trị]]))</f>
        <v>2726136</v>
      </c>
      <c r="Q1215" s="32">
        <f>IF(M1215&lt;&gt;"",IF(O1215&lt;&gt;0,O1215,P1215),0)</f>
        <v>0</v>
      </c>
      <c r="R1215" s="7">
        <f>Table1[[#This Row],[Số còn phải thu ĐK]]+Table1[[#This Row],[Giá Trị HD sau CK]]-Table1[[#This Row],[Số tiền đã thu]]</f>
        <v>2726136</v>
      </c>
      <c r="S1215" s="6">
        <f>IF(Table1[[#This Row],[Ngày hóa đơn]]&lt;&gt;"",Table1[[#This Row],[Ngày hóa đơn]],IF(Table1[[#This Row],[Ngày hạch toán]]&lt;&gt;"",Table1[[#This Row],[Ngày hạch toán]],""))</f>
        <v>46216</v>
      </c>
      <c r="T1215" s="7"/>
      <c r="U1215" s="6">
        <f>IF(Table1[[#This Row],[Ngày tính CN]]="","",S1215+T1215)</f>
        <v>46216</v>
      </c>
      <c r="V1215" s="32">
        <f ca="1">IF(Table1[[#This Row],[Hạn thanh toán]]="","",IF((U1215-NOW())&lt;0,0,(U1215-NOW())))</f>
        <v>0</v>
      </c>
      <c r="W1215" s="32"/>
      <c r="X1215" s="32">
        <f ca="1">IF(OR(U1215="",R1215=0),"",IF((U1215-NOW())&lt;0,-(U1215-NOW()),0))</f>
        <v>11.964616203702462</v>
      </c>
      <c r="Y1215" s="2" t="str">
        <f ca="1">IF(R1215=0,"Đã thanh toán",IF(X1215="","",IF(X1215&lt;=0,"Chưa đến hạn thanh toán",IF(X1215&lt;=30,"Nợ quá hạn 30 ngày",IF(X1215&lt;=60,"Nợ quá hạn từ 30 ngày đến 60 ngày",IF(X1215&lt;=90,"Nợ quá hạn từ 60 ngày đến 90 ngày",IF(X1215&lt;=120,"Nợ quá hạn từ 90 ngày đến 120 ngày","Nợ quá hạn hơn 120 ngày có khả năng mất thanh toán")))))))</f>
        <v>Nợ quá hạn 30 ngày</v>
      </c>
      <c r="Z1215" s="42">
        <f>IF(S1215="","",S1215)</f>
        <v>46216</v>
      </c>
      <c r="AA1215" s="42" t="str">
        <f>IF(M1215="","",M1215)</f>
        <v/>
      </c>
      <c r="AD1215" s="2" t="str">
        <f>VLOOKUP($A1215,MA_KH!$A:$Q,MA_KH!O$1,0)</f>
        <v>MEGA</v>
      </c>
      <c r="AE1215" s="2" t="str">
        <f>VLOOKUP($A1215,MA_KH!$A:$Q,MA_KH!P$1,0)</f>
        <v>CÔNG TY TNHH MM MEGA MARKET (VIỆT NAM)</v>
      </c>
    </row>
    <row r="1216" spans="1:31" ht="25.5" customHeight="1">
      <c r="A1216" s="54" t="s">
        <v>16300</v>
      </c>
      <c r="B1216" s="54" t="s">
        <v>7238</v>
      </c>
      <c r="C1216" s="55">
        <v>46210</v>
      </c>
      <c r="D1216" s="54" t="s">
        <v>21618</v>
      </c>
      <c r="E1216" s="21">
        <v>46216</v>
      </c>
      <c r="F1216" s="54" t="s">
        <v>21619</v>
      </c>
      <c r="G1216" s="54" t="s">
        <v>21620</v>
      </c>
      <c r="H1216" s="67">
        <v>2052360</v>
      </c>
      <c r="I1216" s="57">
        <v>0</v>
      </c>
      <c r="J1216" s="67">
        <v>164189</v>
      </c>
      <c r="K1216" s="68">
        <v>2216549</v>
      </c>
      <c r="L1216" s="71" t="s">
        <v>17236</v>
      </c>
      <c r="N1216" s="72"/>
      <c r="O1216" s="32">
        <f>IF(Table1[[#This Row],[Phân loại]]="Tồn đầu kỳ",Table1[[#This Row],[Tổng giá trị]],0)</f>
        <v>0</v>
      </c>
      <c r="P1216" s="7">
        <f>IF(Table1[[#This Row],[Số còn phải thu ĐK]]&lt;&gt;0,0,IF(Table1[[#This Row],[Phân loại]]="Bán hàng",Table1[[#This Row],[Tổng giá trị]],-Table1[[#This Row],[Tổng giá trị]]))</f>
        <v>2216549</v>
      </c>
      <c r="Q1216" s="32">
        <f>IF(M1216&lt;&gt;"",IF(O1216&lt;&gt;0,O1216,P1216),0)</f>
        <v>0</v>
      </c>
      <c r="R1216" s="7">
        <f>Table1[[#This Row],[Số còn phải thu ĐK]]+Table1[[#This Row],[Giá Trị HD sau CK]]-Table1[[#This Row],[Số tiền đã thu]]</f>
        <v>2216549</v>
      </c>
      <c r="S1216" s="6">
        <f>IF(Table1[[#This Row],[Ngày hóa đơn]]&lt;&gt;"",Table1[[#This Row],[Ngày hóa đơn]],IF(Table1[[#This Row],[Ngày hạch toán]]&lt;&gt;"",Table1[[#This Row],[Ngày hạch toán]],""))</f>
        <v>46216</v>
      </c>
      <c r="T1216" s="7"/>
      <c r="U1216" s="6">
        <f>IF(Table1[[#This Row],[Ngày tính CN]]="","",S1216+T1216)</f>
        <v>46216</v>
      </c>
      <c r="V1216" s="32">
        <f ca="1">IF(Table1[[#This Row],[Hạn thanh toán]]="","",IF((U1216-NOW())&lt;0,0,(U1216-NOW())))</f>
        <v>0</v>
      </c>
      <c r="W1216" s="32"/>
      <c r="X1216" s="32">
        <f ca="1">IF(OR(U1216="",R1216=0),"",IF((U1216-NOW())&lt;0,-(U1216-NOW()),0))</f>
        <v>11.964616203702462</v>
      </c>
      <c r="Y1216" s="2" t="str">
        <f ca="1">IF(R1216=0,"Đã thanh toán",IF(X1216="","",IF(X1216&lt;=0,"Chưa đến hạn thanh toán",IF(X1216&lt;=30,"Nợ quá hạn 30 ngày",IF(X1216&lt;=60,"Nợ quá hạn từ 30 ngày đến 60 ngày",IF(X1216&lt;=90,"Nợ quá hạn từ 60 ngày đến 90 ngày",IF(X1216&lt;=120,"Nợ quá hạn từ 90 ngày đến 120 ngày","Nợ quá hạn hơn 120 ngày có khả năng mất thanh toán")))))))</f>
        <v>Nợ quá hạn 30 ngày</v>
      </c>
      <c r="Z1216" s="42">
        <f>IF(S1216="","",S1216)</f>
        <v>46216</v>
      </c>
      <c r="AA1216" s="42" t="str">
        <f>IF(M1216="","",M1216)</f>
        <v/>
      </c>
      <c r="AD1216" s="2" t="str">
        <f>VLOOKUP($A1216,MA_KH!$A:$Q,MA_KH!O$1,0)</f>
        <v>MEGA</v>
      </c>
      <c r="AE1216" s="2" t="str">
        <f>VLOOKUP($A1216,MA_KH!$A:$Q,MA_KH!P$1,0)</f>
        <v>CÔNG TY TNHH MM MEGA MARKET (VIỆT NAM)</v>
      </c>
    </row>
    <row r="1217" spans="1:31" ht="25.5" customHeight="1">
      <c r="A1217" s="58" t="s">
        <v>16305</v>
      </c>
      <c r="B1217" s="58" t="s">
        <v>7247</v>
      </c>
      <c r="C1217" s="59">
        <v>46210</v>
      </c>
      <c r="D1217" s="58" t="s">
        <v>21621</v>
      </c>
      <c r="E1217" s="21">
        <v>46217</v>
      </c>
      <c r="F1217" s="58" t="s">
        <v>21622</v>
      </c>
      <c r="G1217" s="58" t="s">
        <v>21623</v>
      </c>
      <c r="H1217" s="69">
        <v>1615480</v>
      </c>
      <c r="I1217" s="61">
        <v>0</v>
      </c>
      <c r="J1217" s="69">
        <v>129238</v>
      </c>
      <c r="K1217" s="70">
        <v>1744718</v>
      </c>
      <c r="L1217" s="71" t="s">
        <v>17236</v>
      </c>
      <c r="N1217" s="72"/>
      <c r="O1217" s="32">
        <f>IF(Table1[[#This Row],[Phân loại]]="Tồn đầu kỳ",Table1[[#This Row],[Tổng giá trị]],0)</f>
        <v>0</v>
      </c>
      <c r="P1217" s="7">
        <f>IF(Table1[[#This Row],[Số còn phải thu ĐK]]&lt;&gt;0,0,IF(Table1[[#This Row],[Phân loại]]="Bán hàng",Table1[[#This Row],[Tổng giá trị]],-Table1[[#This Row],[Tổng giá trị]]))</f>
        <v>1744718</v>
      </c>
      <c r="Q1217" s="32">
        <f>IF(M1217&lt;&gt;"",IF(O1217&lt;&gt;0,O1217,P1217),0)</f>
        <v>0</v>
      </c>
      <c r="R1217" s="7">
        <f>Table1[[#This Row],[Số còn phải thu ĐK]]+Table1[[#This Row],[Giá Trị HD sau CK]]-Table1[[#This Row],[Số tiền đã thu]]</f>
        <v>1744718</v>
      </c>
      <c r="S1217" s="6">
        <f>IF(Table1[[#This Row],[Ngày hóa đơn]]&lt;&gt;"",Table1[[#This Row],[Ngày hóa đơn]],IF(Table1[[#This Row],[Ngày hạch toán]]&lt;&gt;"",Table1[[#This Row],[Ngày hạch toán]],""))</f>
        <v>46217</v>
      </c>
      <c r="T1217" s="7"/>
      <c r="U1217" s="6">
        <f>IF(Table1[[#This Row],[Ngày tính CN]]="","",S1217+T1217)</f>
        <v>46217</v>
      </c>
      <c r="V1217" s="32">
        <f ca="1">IF(Table1[[#This Row],[Hạn thanh toán]]="","",IF((U1217-NOW())&lt;0,0,(U1217-NOW())))</f>
        <v>0</v>
      </c>
      <c r="W1217" s="32"/>
      <c r="X1217" s="32">
        <f ca="1">IF(OR(U1217="",R1217=0),"",IF((U1217-NOW())&lt;0,-(U1217-NOW()),0))</f>
        <v>10.964616203702462</v>
      </c>
      <c r="Y1217" s="2" t="str">
        <f ca="1">IF(R1217=0,"Đã thanh toán",IF(X1217="","",IF(X1217&lt;=0,"Chưa đến hạn thanh toán",IF(X1217&lt;=30,"Nợ quá hạn 30 ngày",IF(X1217&lt;=60,"Nợ quá hạn từ 30 ngày đến 60 ngày",IF(X1217&lt;=90,"Nợ quá hạn từ 60 ngày đến 90 ngày",IF(X1217&lt;=120,"Nợ quá hạn từ 90 ngày đến 120 ngày","Nợ quá hạn hơn 120 ngày có khả năng mất thanh toán")))))))</f>
        <v>Nợ quá hạn 30 ngày</v>
      </c>
      <c r="Z1217" s="42">
        <f>IF(S1217="","",S1217)</f>
        <v>46217</v>
      </c>
      <c r="AA1217" s="42" t="str">
        <f>IF(M1217="","",M1217)</f>
        <v/>
      </c>
      <c r="AD1217" s="2" t="str">
        <f>VLOOKUP($A1217,MA_KH!$A:$Q,MA_KH!O$1,0)</f>
        <v>MEGA</v>
      </c>
      <c r="AE1217" s="2" t="str">
        <f>VLOOKUP($A1217,MA_KH!$A:$Q,MA_KH!P$1,0)</f>
        <v>CÔNG TY TNHH MM MEGA MARKET (VIỆT NAM)</v>
      </c>
    </row>
    <row r="1218" spans="1:31" ht="25.5" customHeight="1">
      <c r="A1218" s="116" t="s">
        <v>16290</v>
      </c>
      <c r="B1218" s="116" t="s">
        <v>192</v>
      </c>
      <c r="C1218" s="117">
        <v>46211</v>
      </c>
      <c r="D1218" s="116" t="s">
        <v>22056</v>
      </c>
      <c r="E1218" s="137">
        <v>46211</v>
      </c>
      <c r="F1218" s="116" t="s">
        <v>22057</v>
      </c>
      <c r="G1218" s="116" t="s">
        <v>21731</v>
      </c>
      <c r="H1218" s="118">
        <v>1155114</v>
      </c>
      <c r="I1218" s="118">
        <v>0</v>
      </c>
      <c r="J1218" s="118">
        <v>92409</v>
      </c>
      <c r="K1218" s="150">
        <v>1247523</v>
      </c>
      <c r="L1218" s="71" t="s">
        <v>17238</v>
      </c>
      <c r="M1218" s="6">
        <v>46213</v>
      </c>
      <c r="N1218" s="72"/>
      <c r="O1218" s="32">
        <f>IF(Table1[[#This Row],[Phân loại]]="Tồn đầu kỳ",Table1[[#This Row],[Tổng giá trị]],0)</f>
        <v>0</v>
      </c>
      <c r="P1218" s="7">
        <f>IF(Table1[[#This Row],[Số còn phải thu ĐK]]&lt;&gt;0,0,IF(Table1[[#This Row],[Phân loại]]="Bán hàng",Table1[[#This Row],[Tổng giá trị]],-Table1[[#This Row],[Tổng giá trị]]))</f>
        <v>-1247523</v>
      </c>
      <c r="Q1218" s="32">
        <f>IF(M1218&lt;&gt;"",IF(O1218&lt;&gt;0,O1218,P1218),0)</f>
        <v>-1247523</v>
      </c>
      <c r="R1218" s="7">
        <f>Table1[[#This Row],[Số còn phải thu ĐK]]+Table1[[#This Row],[Giá Trị HD sau CK]]-Table1[[#This Row],[Số tiền đã thu]]</f>
        <v>0</v>
      </c>
      <c r="S1218" s="6">
        <f>IF(Table1[[#This Row],[Ngày hóa đơn]]&lt;&gt;"",Table1[[#This Row],[Ngày hóa đơn]],IF(Table1[[#This Row],[Ngày hạch toán]]&lt;&gt;"",Table1[[#This Row],[Ngày hạch toán]],""))</f>
        <v>46211</v>
      </c>
      <c r="T1218" s="7"/>
      <c r="U1218" s="6">
        <f>IF(Table1[[#This Row],[Ngày tính CN]]="","",S1218+T1218)</f>
        <v>46211</v>
      </c>
      <c r="V1218" s="32">
        <f ca="1">IF(Table1[[#This Row],[Hạn thanh toán]]="","",IF((U1218-NOW())&lt;0,0,(U1218-NOW())))</f>
        <v>0</v>
      </c>
      <c r="W1218" s="32"/>
      <c r="X1218" s="32" t="str">
        <f ca="1">IF(OR(U1218="",R1218=0),"",IF((U1218-NOW())&lt;0,-(U1218-NOW()),0))</f>
        <v/>
      </c>
      <c r="Y1218" s="2" t="str">
        <f>IF(R1218=0,"Đã thanh toán",IF(X1218="","",IF(X1218&lt;=0,"Chưa đến hạn thanh toán",IF(X1218&lt;=30,"Nợ quá hạn 30 ngày",IF(X1218&lt;=60,"Nợ quá hạn từ 30 ngày đến 60 ngày",IF(X1218&lt;=90,"Nợ quá hạn từ 60 ngày đến 90 ngày",IF(X1218&lt;=120,"Nợ quá hạn từ 90 ngày đến 120 ngày","Nợ quá hạn hơn 120 ngày có khả năng mất thanh toán")))))))</f>
        <v>Đã thanh toán</v>
      </c>
      <c r="Z1218" s="42">
        <f>IF(S1218="","",S1218)</f>
        <v>46211</v>
      </c>
      <c r="AA1218" s="42">
        <f>IF(M1218="","",M1218)</f>
        <v>46213</v>
      </c>
      <c r="AD1218" s="2" t="str">
        <f>VLOOKUP($A1218,MA_KH!$A:$Q,MA_KH!O$1,0)</f>
        <v>MEGA</v>
      </c>
      <c r="AE1218" s="2" t="str">
        <f>VLOOKUP($A1218,MA_KH!$A:$Q,MA_KH!P$1,0)</f>
        <v>CÔNG TY TNHH MM MEGA MARKET (VIỆT NAM)</v>
      </c>
    </row>
    <row r="1219" spans="1:31" ht="25.5" customHeight="1">
      <c r="A1219" s="130" t="s">
        <v>16303</v>
      </c>
      <c r="B1219" s="130" t="s">
        <v>102</v>
      </c>
      <c r="C1219" s="132">
        <v>46211</v>
      </c>
      <c r="D1219" s="130" t="s">
        <v>22058</v>
      </c>
      <c r="E1219" s="137">
        <v>46211</v>
      </c>
      <c r="F1219" s="130" t="s">
        <v>22059</v>
      </c>
      <c r="G1219" s="130" t="s">
        <v>21708</v>
      </c>
      <c r="H1219" s="141">
        <v>102618</v>
      </c>
      <c r="I1219" s="141">
        <v>0</v>
      </c>
      <c r="J1219" s="141">
        <v>8209</v>
      </c>
      <c r="K1219" s="151">
        <v>110827</v>
      </c>
      <c r="L1219" s="71" t="s">
        <v>17238</v>
      </c>
      <c r="M1219" s="6">
        <v>46213</v>
      </c>
      <c r="N1219" s="72"/>
      <c r="O1219" s="32">
        <f>IF(Table1[[#This Row],[Phân loại]]="Tồn đầu kỳ",Table1[[#This Row],[Tổng giá trị]],0)</f>
        <v>0</v>
      </c>
      <c r="P1219" s="7">
        <f>IF(Table1[[#This Row],[Số còn phải thu ĐK]]&lt;&gt;0,0,IF(Table1[[#This Row],[Phân loại]]="Bán hàng",Table1[[#This Row],[Tổng giá trị]],-Table1[[#This Row],[Tổng giá trị]]))</f>
        <v>-110827</v>
      </c>
      <c r="Q1219" s="32">
        <f>IF(M1219&lt;&gt;"",IF(O1219&lt;&gt;0,O1219,P1219),0)</f>
        <v>-110827</v>
      </c>
      <c r="R1219" s="7">
        <f>Table1[[#This Row],[Số còn phải thu ĐK]]+Table1[[#This Row],[Giá Trị HD sau CK]]-Table1[[#This Row],[Số tiền đã thu]]</f>
        <v>0</v>
      </c>
      <c r="S1219" s="6">
        <f>IF(Table1[[#This Row],[Ngày hóa đơn]]&lt;&gt;"",Table1[[#This Row],[Ngày hóa đơn]],IF(Table1[[#This Row],[Ngày hạch toán]]&lt;&gt;"",Table1[[#This Row],[Ngày hạch toán]],""))</f>
        <v>46211</v>
      </c>
      <c r="T1219" s="7"/>
      <c r="U1219" s="6">
        <f>IF(Table1[[#This Row],[Ngày tính CN]]="","",S1219+T1219)</f>
        <v>46211</v>
      </c>
      <c r="V1219" s="32">
        <f ca="1">IF(Table1[[#This Row],[Hạn thanh toán]]="","",IF((U1219-NOW())&lt;0,0,(U1219-NOW())))</f>
        <v>0</v>
      </c>
      <c r="W1219" s="32"/>
      <c r="X1219" s="32" t="str">
        <f ca="1">IF(OR(U1219="",R1219=0),"",IF((U1219-NOW())&lt;0,-(U1219-NOW()),0))</f>
        <v/>
      </c>
      <c r="Y1219" s="2" t="str">
        <f>IF(R1219=0,"Đã thanh toán",IF(X1219="","",IF(X1219&lt;=0,"Chưa đến hạn thanh toán",IF(X1219&lt;=30,"Nợ quá hạn 30 ngày",IF(X1219&lt;=60,"Nợ quá hạn từ 30 ngày đến 60 ngày",IF(X1219&lt;=90,"Nợ quá hạn từ 60 ngày đến 90 ngày",IF(X1219&lt;=120,"Nợ quá hạn từ 90 ngày đến 120 ngày","Nợ quá hạn hơn 120 ngày có khả năng mất thanh toán")))))))</f>
        <v>Đã thanh toán</v>
      </c>
      <c r="Z1219" s="42">
        <f>IF(S1219="","",S1219)</f>
        <v>46211</v>
      </c>
      <c r="AA1219" s="42">
        <f>IF(M1219="","",M1219)</f>
        <v>46213</v>
      </c>
      <c r="AD1219" s="2" t="str">
        <f>VLOOKUP($A1219,MA_KH!$A:$Q,MA_KH!O$1,0)</f>
        <v>MEGA</v>
      </c>
      <c r="AE1219" s="2" t="str">
        <f>VLOOKUP($A1219,MA_KH!$A:$Q,MA_KH!P$1,0)</f>
        <v>CÔNG TY TNHH MM MEGA MARKET (VIỆT NAM)</v>
      </c>
    </row>
    <row r="1220" spans="1:31" ht="25.5" customHeight="1">
      <c r="A1220" s="116" t="s">
        <v>16303</v>
      </c>
      <c r="B1220" s="116" t="s">
        <v>102</v>
      </c>
      <c r="C1220" s="117">
        <v>46211</v>
      </c>
      <c r="D1220" s="116" t="s">
        <v>22060</v>
      </c>
      <c r="E1220" s="137">
        <v>46211</v>
      </c>
      <c r="F1220" s="116" t="s">
        <v>22061</v>
      </c>
      <c r="G1220" s="116" t="s">
        <v>21708</v>
      </c>
      <c r="H1220" s="118">
        <v>353778</v>
      </c>
      <c r="I1220" s="118">
        <v>0</v>
      </c>
      <c r="J1220" s="118">
        <v>28302</v>
      </c>
      <c r="K1220" s="150">
        <v>382080</v>
      </c>
      <c r="L1220" s="71" t="s">
        <v>17238</v>
      </c>
      <c r="M1220" s="6">
        <v>46213</v>
      </c>
      <c r="N1220" s="72"/>
      <c r="O1220" s="32">
        <f>IF(Table1[[#This Row],[Phân loại]]="Tồn đầu kỳ",Table1[[#This Row],[Tổng giá trị]],0)</f>
        <v>0</v>
      </c>
      <c r="P1220" s="7">
        <f>IF(Table1[[#This Row],[Số còn phải thu ĐK]]&lt;&gt;0,0,IF(Table1[[#This Row],[Phân loại]]="Bán hàng",Table1[[#This Row],[Tổng giá trị]],-Table1[[#This Row],[Tổng giá trị]]))</f>
        <v>-382080</v>
      </c>
      <c r="Q1220" s="32">
        <f>IF(M1220&lt;&gt;"",IF(O1220&lt;&gt;0,O1220,P1220),0)</f>
        <v>-382080</v>
      </c>
      <c r="R1220" s="7">
        <f>Table1[[#This Row],[Số còn phải thu ĐK]]+Table1[[#This Row],[Giá Trị HD sau CK]]-Table1[[#This Row],[Số tiền đã thu]]</f>
        <v>0</v>
      </c>
      <c r="S1220" s="6">
        <f>IF(Table1[[#This Row],[Ngày hóa đơn]]&lt;&gt;"",Table1[[#This Row],[Ngày hóa đơn]],IF(Table1[[#This Row],[Ngày hạch toán]]&lt;&gt;"",Table1[[#This Row],[Ngày hạch toán]],""))</f>
        <v>46211</v>
      </c>
      <c r="T1220" s="7"/>
      <c r="U1220" s="6">
        <f>IF(Table1[[#This Row],[Ngày tính CN]]="","",S1220+T1220)</f>
        <v>46211</v>
      </c>
      <c r="V1220" s="32">
        <f ca="1">IF(Table1[[#This Row],[Hạn thanh toán]]="","",IF((U1220-NOW())&lt;0,0,(U1220-NOW())))</f>
        <v>0</v>
      </c>
      <c r="W1220" s="32"/>
      <c r="X1220" s="32" t="str">
        <f ca="1">IF(OR(U1220="",R1220=0),"",IF((U1220-NOW())&lt;0,-(U1220-NOW()),0))</f>
        <v/>
      </c>
      <c r="Y1220" s="2" t="str">
        <f>IF(R1220=0,"Đã thanh toán",IF(X1220="","",IF(X1220&lt;=0,"Chưa đến hạn thanh toán",IF(X1220&lt;=30,"Nợ quá hạn 30 ngày",IF(X1220&lt;=60,"Nợ quá hạn từ 30 ngày đến 60 ngày",IF(X1220&lt;=90,"Nợ quá hạn từ 60 ngày đến 90 ngày",IF(X1220&lt;=120,"Nợ quá hạn từ 90 ngày đến 120 ngày","Nợ quá hạn hơn 120 ngày có khả năng mất thanh toán")))))))</f>
        <v>Đã thanh toán</v>
      </c>
      <c r="Z1220" s="42">
        <f>IF(S1220="","",S1220)</f>
        <v>46211</v>
      </c>
      <c r="AA1220" s="42">
        <f>IF(M1220="","",M1220)</f>
        <v>46213</v>
      </c>
      <c r="AD1220" s="2" t="str">
        <f>VLOOKUP($A1220,MA_KH!$A:$Q,MA_KH!O$1,0)</f>
        <v>MEGA</v>
      </c>
      <c r="AE1220" s="2" t="str">
        <f>VLOOKUP($A1220,MA_KH!$A:$Q,MA_KH!P$1,0)</f>
        <v>CÔNG TY TNHH MM MEGA MARKET (VIỆT NAM)</v>
      </c>
    </row>
    <row r="1221" spans="1:31" ht="25.5" customHeight="1">
      <c r="A1221" s="116" t="s">
        <v>16287</v>
      </c>
      <c r="B1221" s="116" t="s">
        <v>253</v>
      </c>
      <c r="C1221" s="117">
        <v>46211</v>
      </c>
      <c r="D1221" s="116" t="s">
        <v>22062</v>
      </c>
      <c r="E1221" s="137">
        <v>46211</v>
      </c>
      <c r="F1221" s="116" t="s">
        <v>22063</v>
      </c>
      <c r="G1221" s="116" t="s">
        <v>22064</v>
      </c>
      <c r="H1221" s="118">
        <v>1177484</v>
      </c>
      <c r="I1221" s="118">
        <v>0</v>
      </c>
      <c r="J1221" s="118">
        <v>94198</v>
      </c>
      <c r="K1221" s="150">
        <v>1271682</v>
      </c>
      <c r="L1221" s="71" t="s">
        <v>17238</v>
      </c>
      <c r="M1221" s="6">
        <v>46213</v>
      </c>
      <c r="N1221" s="72"/>
      <c r="O1221" s="32">
        <f>IF(Table1[[#This Row],[Phân loại]]="Tồn đầu kỳ",Table1[[#This Row],[Tổng giá trị]],0)</f>
        <v>0</v>
      </c>
      <c r="P1221" s="7">
        <f>IF(Table1[[#This Row],[Số còn phải thu ĐK]]&lt;&gt;0,0,IF(Table1[[#This Row],[Phân loại]]="Bán hàng",Table1[[#This Row],[Tổng giá trị]],-Table1[[#This Row],[Tổng giá trị]]))</f>
        <v>-1271682</v>
      </c>
      <c r="Q1221" s="32">
        <f>IF(M1221&lt;&gt;"",IF(O1221&lt;&gt;0,O1221,P1221),0)</f>
        <v>-1271682</v>
      </c>
      <c r="R1221" s="7">
        <f>Table1[[#This Row],[Số còn phải thu ĐK]]+Table1[[#This Row],[Giá Trị HD sau CK]]-Table1[[#This Row],[Số tiền đã thu]]</f>
        <v>0</v>
      </c>
      <c r="S1221" s="6">
        <f>IF(Table1[[#This Row],[Ngày hóa đơn]]&lt;&gt;"",Table1[[#This Row],[Ngày hóa đơn]],IF(Table1[[#This Row],[Ngày hạch toán]]&lt;&gt;"",Table1[[#This Row],[Ngày hạch toán]],""))</f>
        <v>46211</v>
      </c>
      <c r="T1221" s="7"/>
      <c r="U1221" s="6">
        <f>IF(Table1[[#This Row],[Ngày tính CN]]="","",S1221+T1221)</f>
        <v>46211</v>
      </c>
      <c r="V1221" s="32">
        <f ca="1">IF(Table1[[#This Row],[Hạn thanh toán]]="","",IF((U1221-NOW())&lt;0,0,(U1221-NOW())))</f>
        <v>0</v>
      </c>
      <c r="W1221" s="32"/>
      <c r="X1221" s="32" t="str">
        <f ca="1">IF(OR(U1221="",R1221=0),"",IF((U1221-NOW())&lt;0,-(U1221-NOW()),0))</f>
        <v/>
      </c>
      <c r="Y1221" s="2" t="str">
        <f>IF(R1221=0,"Đã thanh toán",IF(X1221="","",IF(X1221&lt;=0,"Chưa đến hạn thanh toán",IF(X1221&lt;=30,"Nợ quá hạn 30 ngày",IF(X1221&lt;=60,"Nợ quá hạn từ 30 ngày đến 60 ngày",IF(X1221&lt;=90,"Nợ quá hạn từ 60 ngày đến 90 ngày",IF(X1221&lt;=120,"Nợ quá hạn từ 90 ngày đến 120 ngày","Nợ quá hạn hơn 120 ngày có khả năng mất thanh toán")))))))</f>
        <v>Đã thanh toán</v>
      </c>
      <c r="Z1221" s="42">
        <f>IF(S1221="","",S1221)</f>
        <v>46211</v>
      </c>
      <c r="AA1221" s="42">
        <f>IF(M1221="","",M1221)</f>
        <v>46213</v>
      </c>
      <c r="AD1221" s="2" t="str">
        <f>VLOOKUP($A1221,MA_KH!$A:$Q,MA_KH!O$1,0)</f>
        <v>MEGA</v>
      </c>
      <c r="AE1221" s="2" t="str">
        <f>VLOOKUP($A1221,MA_KH!$A:$Q,MA_KH!P$1,0)</f>
        <v>CÔNG TY TNHH MM MEGA MARKET (VIỆT NAM)</v>
      </c>
    </row>
    <row r="1222" spans="1:31" ht="25.5" customHeight="1">
      <c r="A1222" s="58" t="s">
        <v>16304</v>
      </c>
      <c r="B1222" s="58" t="s">
        <v>7254</v>
      </c>
      <c r="C1222" s="59">
        <v>46211</v>
      </c>
      <c r="D1222" s="58" t="s">
        <v>21624</v>
      </c>
      <c r="E1222" s="21">
        <v>46217</v>
      </c>
      <c r="F1222" s="58" t="s">
        <v>21625</v>
      </c>
      <c r="G1222" s="58" t="s">
        <v>21626</v>
      </c>
      <c r="H1222" s="69">
        <v>1545055</v>
      </c>
      <c r="I1222" s="61">
        <v>0</v>
      </c>
      <c r="J1222" s="69">
        <v>123604</v>
      </c>
      <c r="K1222" s="70">
        <v>1668659</v>
      </c>
      <c r="L1222" s="71" t="s">
        <v>17236</v>
      </c>
      <c r="N1222" s="72"/>
      <c r="O1222" s="32">
        <f>IF(Table1[[#This Row],[Phân loại]]="Tồn đầu kỳ",Table1[[#This Row],[Tổng giá trị]],0)</f>
        <v>0</v>
      </c>
      <c r="P1222" s="7">
        <f>IF(Table1[[#This Row],[Số còn phải thu ĐK]]&lt;&gt;0,0,IF(Table1[[#This Row],[Phân loại]]="Bán hàng",Table1[[#This Row],[Tổng giá trị]],-Table1[[#This Row],[Tổng giá trị]]))</f>
        <v>1668659</v>
      </c>
      <c r="Q1222" s="32">
        <f>IF(M1222&lt;&gt;"",IF(O1222&lt;&gt;0,O1222,P1222),0)</f>
        <v>0</v>
      </c>
      <c r="R1222" s="7">
        <f>Table1[[#This Row],[Số còn phải thu ĐK]]+Table1[[#This Row],[Giá Trị HD sau CK]]-Table1[[#This Row],[Số tiền đã thu]]</f>
        <v>1668659</v>
      </c>
      <c r="S1222" s="6">
        <f>IF(Table1[[#This Row],[Ngày hóa đơn]]&lt;&gt;"",Table1[[#This Row],[Ngày hóa đơn]],IF(Table1[[#This Row],[Ngày hạch toán]]&lt;&gt;"",Table1[[#This Row],[Ngày hạch toán]],""))</f>
        <v>46217</v>
      </c>
      <c r="T1222" s="7"/>
      <c r="U1222" s="6">
        <f>IF(Table1[[#This Row],[Ngày tính CN]]="","",S1222+T1222)</f>
        <v>46217</v>
      </c>
      <c r="V1222" s="32">
        <f ca="1">IF(Table1[[#This Row],[Hạn thanh toán]]="","",IF((U1222-NOW())&lt;0,0,(U1222-NOW())))</f>
        <v>0</v>
      </c>
      <c r="W1222" s="32"/>
      <c r="X1222" s="32">
        <f ca="1">IF(OR(U1222="",R1222=0),"",IF((U1222-NOW())&lt;0,-(U1222-NOW()),0))</f>
        <v>10.964616203702462</v>
      </c>
      <c r="Y1222" s="2" t="str">
        <f ca="1">IF(R1222=0,"Đã thanh toán",IF(X1222="","",IF(X1222&lt;=0,"Chưa đến hạn thanh toán",IF(X1222&lt;=30,"Nợ quá hạn 30 ngày",IF(X1222&lt;=60,"Nợ quá hạn từ 30 ngày đến 60 ngày",IF(X1222&lt;=90,"Nợ quá hạn từ 60 ngày đến 90 ngày",IF(X1222&lt;=120,"Nợ quá hạn từ 90 ngày đến 120 ngày","Nợ quá hạn hơn 120 ngày có khả năng mất thanh toán")))))))</f>
        <v>Nợ quá hạn 30 ngày</v>
      </c>
      <c r="Z1222" s="42">
        <f>IF(S1222="","",S1222)</f>
        <v>46217</v>
      </c>
      <c r="AA1222" s="42" t="str">
        <f>IF(M1222="","",M1222)</f>
        <v/>
      </c>
      <c r="AD1222" s="2" t="str">
        <f>VLOOKUP($A1222,MA_KH!$A:$Q,MA_KH!O$1,0)</f>
        <v>MEGA</v>
      </c>
      <c r="AE1222" s="2" t="str">
        <f>VLOOKUP($A1222,MA_KH!$A:$Q,MA_KH!P$1,0)</f>
        <v>CÔNG TY TNHH MM MEGA MARKET (VIỆT NAM)</v>
      </c>
    </row>
    <row r="1223" spans="1:31" ht="25.5" customHeight="1">
      <c r="A1223" s="54" t="s">
        <v>16305</v>
      </c>
      <c r="B1223" s="54" t="s">
        <v>7247</v>
      </c>
      <c r="C1223" s="55">
        <v>46211</v>
      </c>
      <c r="D1223" s="54" t="s">
        <v>21627</v>
      </c>
      <c r="E1223" s="21">
        <v>46217</v>
      </c>
      <c r="F1223" s="54" t="s">
        <v>21628</v>
      </c>
      <c r="G1223" s="54" t="s">
        <v>21629</v>
      </c>
      <c r="H1223" s="67">
        <v>518875</v>
      </c>
      <c r="I1223" s="57">
        <v>0</v>
      </c>
      <c r="J1223" s="67">
        <v>41510</v>
      </c>
      <c r="K1223" s="68">
        <v>560385</v>
      </c>
      <c r="L1223" s="71" t="s">
        <v>17236</v>
      </c>
      <c r="N1223" s="72"/>
      <c r="O1223" s="32">
        <f>IF(Table1[[#This Row],[Phân loại]]="Tồn đầu kỳ",Table1[[#This Row],[Tổng giá trị]],0)</f>
        <v>0</v>
      </c>
      <c r="P1223" s="7">
        <f>IF(Table1[[#This Row],[Số còn phải thu ĐK]]&lt;&gt;0,0,IF(Table1[[#This Row],[Phân loại]]="Bán hàng",Table1[[#This Row],[Tổng giá trị]],-Table1[[#This Row],[Tổng giá trị]]))</f>
        <v>560385</v>
      </c>
      <c r="Q1223" s="32">
        <f>IF(M1223&lt;&gt;"",IF(O1223&lt;&gt;0,O1223,P1223),0)</f>
        <v>0</v>
      </c>
      <c r="R1223" s="7">
        <f>Table1[[#This Row],[Số còn phải thu ĐK]]+Table1[[#This Row],[Giá Trị HD sau CK]]-Table1[[#This Row],[Số tiền đã thu]]</f>
        <v>560385</v>
      </c>
      <c r="S1223" s="6">
        <f>IF(Table1[[#This Row],[Ngày hóa đơn]]&lt;&gt;"",Table1[[#This Row],[Ngày hóa đơn]],IF(Table1[[#This Row],[Ngày hạch toán]]&lt;&gt;"",Table1[[#This Row],[Ngày hạch toán]],""))</f>
        <v>46217</v>
      </c>
      <c r="T1223" s="7"/>
      <c r="U1223" s="6">
        <f>IF(Table1[[#This Row],[Ngày tính CN]]="","",S1223+T1223)</f>
        <v>46217</v>
      </c>
      <c r="V1223" s="32">
        <f ca="1">IF(Table1[[#This Row],[Hạn thanh toán]]="","",IF((U1223-NOW())&lt;0,0,(U1223-NOW())))</f>
        <v>0</v>
      </c>
      <c r="W1223" s="32"/>
      <c r="X1223" s="32">
        <f ca="1">IF(OR(U1223="",R1223=0),"",IF((U1223-NOW())&lt;0,-(U1223-NOW()),0))</f>
        <v>10.964616203702462</v>
      </c>
      <c r="Y1223" s="2" t="str">
        <f ca="1">IF(R1223=0,"Đã thanh toán",IF(X1223="","",IF(X1223&lt;=0,"Chưa đến hạn thanh toán",IF(X1223&lt;=30,"Nợ quá hạn 30 ngày",IF(X1223&lt;=60,"Nợ quá hạn từ 30 ngày đến 60 ngày",IF(X1223&lt;=90,"Nợ quá hạn từ 60 ngày đến 90 ngày",IF(X1223&lt;=120,"Nợ quá hạn từ 90 ngày đến 120 ngày","Nợ quá hạn hơn 120 ngày có khả năng mất thanh toán")))))))</f>
        <v>Nợ quá hạn 30 ngày</v>
      </c>
      <c r="Z1223" s="42">
        <f>IF(S1223="","",S1223)</f>
        <v>46217</v>
      </c>
      <c r="AA1223" s="42" t="str">
        <f>IF(M1223="","",M1223)</f>
        <v/>
      </c>
      <c r="AD1223" s="2" t="str">
        <f>VLOOKUP($A1223,MA_KH!$A:$Q,MA_KH!O$1,0)</f>
        <v>MEGA</v>
      </c>
      <c r="AE1223" s="2" t="str">
        <f>VLOOKUP($A1223,MA_KH!$A:$Q,MA_KH!P$1,0)</f>
        <v>CÔNG TY TNHH MM MEGA MARKET (VIỆT NAM)</v>
      </c>
    </row>
    <row r="1224" spans="1:31" ht="25.5" customHeight="1">
      <c r="A1224" s="54" t="s">
        <v>16305</v>
      </c>
      <c r="B1224" s="54" t="s">
        <v>7247</v>
      </c>
      <c r="C1224" s="55">
        <v>46211</v>
      </c>
      <c r="D1224" s="54" t="s">
        <v>21630</v>
      </c>
      <c r="E1224" s="21">
        <v>46217</v>
      </c>
      <c r="F1224" s="54" t="s">
        <v>21631</v>
      </c>
      <c r="G1224" s="54" t="s">
        <v>21632</v>
      </c>
      <c r="H1224" s="67">
        <v>10261800</v>
      </c>
      <c r="I1224" s="57">
        <v>0</v>
      </c>
      <c r="J1224" s="67">
        <v>820944</v>
      </c>
      <c r="K1224" s="68">
        <v>11082744</v>
      </c>
      <c r="L1224" s="71" t="s">
        <v>17236</v>
      </c>
      <c r="N1224" s="72"/>
      <c r="O1224" s="32">
        <f>IF(Table1[[#This Row],[Phân loại]]="Tồn đầu kỳ",Table1[[#This Row],[Tổng giá trị]],0)</f>
        <v>0</v>
      </c>
      <c r="P1224" s="7">
        <f>IF(Table1[[#This Row],[Số còn phải thu ĐK]]&lt;&gt;0,0,IF(Table1[[#This Row],[Phân loại]]="Bán hàng",Table1[[#This Row],[Tổng giá trị]],-Table1[[#This Row],[Tổng giá trị]]))</f>
        <v>11082744</v>
      </c>
      <c r="Q1224" s="32">
        <f>IF(M1224&lt;&gt;"",IF(O1224&lt;&gt;0,O1224,P1224),0)</f>
        <v>0</v>
      </c>
      <c r="R1224" s="7">
        <f>Table1[[#This Row],[Số còn phải thu ĐK]]+Table1[[#This Row],[Giá Trị HD sau CK]]-Table1[[#This Row],[Số tiền đã thu]]</f>
        <v>11082744</v>
      </c>
      <c r="S1224" s="6">
        <f>IF(Table1[[#This Row],[Ngày hóa đơn]]&lt;&gt;"",Table1[[#This Row],[Ngày hóa đơn]],IF(Table1[[#This Row],[Ngày hạch toán]]&lt;&gt;"",Table1[[#This Row],[Ngày hạch toán]],""))</f>
        <v>46217</v>
      </c>
      <c r="T1224" s="7"/>
      <c r="U1224" s="6">
        <f>IF(Table1[[#This Row],[Ngày tính CN]]="","",S1224+T1224)</f>
        <v>46217</v>
      </c>
      <c r="V1224" s="32">
        <f ca="1">IF(Table1[[#This Row],[Hạn thanh toán]]="","",IF((U1224-NOW())&lt;0,0,(U1224-NOW())))</f>
        <v>0</v>
      </c>
      <c r="W1224" s="32"/>
      <c r="X1224" s="32">
        <f ca="1">IF(OR(U1224="",R1224=0),"",IF((U1224-NOW())&lt;0,-(U1224-NOW()),0))</f>
        <v>10.964616203702462</v>
      </c>
      <c r="Y1224" s="2" t="str">
        <f ca="1">IF(R1224=0,"Đã thanh toán",IF(X1224="","",IF(X1224&lt;=0,"Chưa đến hạn thanh toán",IF(X1224&lt;=30,"Nợ quá hạn 30 ngày",IF(X1224&lt;=60,"Nợ quá hạn từ 30 ngày đến 60 ngày",IF(X1224&lt;=90,"Nợ quá hạn từ 60 ngày đến 90 ngày",IF(X1224&lt;=120,"Nợ quá hạn từ 90 ngày đến 120 ngày","Nợ quá hạn hơn 120 ngày có khả năng mất thanh toán")))))))</f>
        <v>Nợ quá hạn 30 ngày</v>
      </c>
      <c r="Z1224" s="42">
        <f>IF(S1224="","",S1224)</f>
        <v>46217</v>
      </c>
      <c r="AA1224" s="42" t="str">
        <f>IF(M1224="","",M1224)</f>
        <v/>
      </c>
      <c r="AD1224" s="2" t="str">
        <f>VLOOKUP($A1224,MA_KH!$A:$Q,MA_KH!O$1,0)</f>
        <v>MEGA</v>
      </c>
      <c r="AE1224" s="2" t="str">
        <f>VLOOKUP($A1224,MA_KH!$A:$Q,MA_KH!P$1,0)</f>
        <v>CÔNG TY TNHH MM MEGA MARKET (VIỆT NAM)</v>
      </c>
    </row>
    <row r="1225" spans="1:31" ht="25.5" customHeight="1">
      <c r="A1225" s="54" t="s">
        <v>16305</v>
      </c>
      <c r="B1225" s="54" t="s">
        <v>7247</v>
      </c>
      <c r="C1225" s="55">
        <v>46211</v>
      </c>
      <c r="D1225" s="54" t="s">
        <v>21633</v>
      </c>
      <c r="E1225" s="21">
        <v>46217</v>
      </c>
      <c r="F1225" s="54" t="s">
        <v>21634</v>
      </c>
      <c r="G1225" s="54" t="s">
        <v>21635</v>
      </c>
      <c r="H1225" s="67">
        <v>1262100</v>
      </c>
      <c r="I1225" s="57">
        <v>0</v>
      </c>
      <c r="J1225" s="67">
        <v>100968</v>
      </c>
      <c r="K1225" s="68">
        <v>1363068</v>
      </c>
      <c r="L1225" s="71" t="s">
        <v>17236</v>
      </c>
      <c r="N1225" s="72"/>
      <c r="O1225" s="32">
        <f>IF(Table1[[#This Row],[Phân loại]]="Tồn đầu kỳ",Table1[[#This Row],[Tổng giá trị]],0)</f>
        <v>0</v>
      </c>
      <c r="P1225" s="7">
        <f>IF(Table1[[#This Row],[Số còn phải thu ĐK]]&lt;&gt;0,0,IF(Table1[[#This Row],[Phân loại]]="Bán hàng",Table1[[#This Row],[Tổng giá trị]],-Table1[[#This Row],[Tổng giá trị]]))</f>
        <v>1363068</v>
      </c>
      <c r="Q1225" s="32">
        <f>IF(M1225&lt;&gt;"",IF(O1225&lt;&gt;0,O1225,P1225),0)</f>
        <v>0</v>
      </c>
      <c r="R1225" s="7">
        <f>Table1[[#This Row],[Số còn phải thu ĐK]]+Table1[[#This Row],[Giá Trị HD sau CK]]-Table1[[#This Row],[Số tiền đã thu]]</f>
        <v>1363068</v>
      </c>
      <c r="S1225" s="6">
        <f>IF(Table1[[#This Row],[Ngày hóa đơn]]&lt;&gt;"",Table1[[#This Row],[Ngày hóa đơn]],IF(Table1[[#This Row],[Ngày hạch toán]]&lt;&gt;"",Table1[[#This Row],[Ngày hạch toán]],""))</f>
        <v>46217</v>
      </c>
      <c r="T1225" s="7"/>
      <c r="U1225" s="6">
        <f>IF(Table1[[#This Row],[Ngày tính CN]]="","",S1225+T1225)</f>
        <v>46217</v>
      </c>
      <c r="V1225" s="32">
        <f ca="1">IF(Table1[[#This Row],[Hạn thanh toán]]="","",IF((U1225-NOW())&lt;0,0,(U1225-NOW())))</f>
        <v>0</v>
      </c>
      <c r="W1225" s="32"/>
      <c r="X1225" s="32">
        <f ca="1">IF(OR(U1225="",R1225=0),"",IF((U1225-NOW())&lt;0,-(U1225-NOW()),0))</f>
        <v>10.964616203702462</v>
      </c>
      <c r="Y1225" s="2" t="str">
        <f ca="1">IF(R1225=0,"Đã thanh toán",IF(X1225="","",IF(X1225&lt;=0,"Chưa đến hạn thanh toán",IF(X1225&lt;=30,"Nợ quá hạn 30 ngày",IF(X1225&lt;=60,"Nợ quá hạn từ 30 ngày đến 60 ngày",IF(X1225&lt;=90,"Nợ quá hạn từ 60 ngày đến 90 ngày",IF(X1225&lt;=120,"Nợ quá hạn từ 90 ngày đến 120 ngày","Nợ quá hạn hơn 120 ngày có khả năng mất thanh toán")))))))</f>
        <v>Nợ quá hạn 30 ngày</v>
      </c>
      <c r="Z1225" s="42">
        <f>IF(S1225="","",S1225)</f>
        <v>46217</v>
      </c>
      <c r="AA1225" s="42" t="str">
        <f>IF(M1225="","",M1225)</f>
        <v/>
      </c>
      <c r="AD1225" s="2" t="str">
        <f>VLOOKUP($A1225,MA_KH!$A:$Q,MA_KH!O$1,0)</f>
        <v>MEGA</v>
      </c>
      <c r="AE1225" s="2" t="str">
        <f>VLOOKUP($A1225,MA_KH!$A:$Q,MA_KH!P$1,0)</f>
        <v>CÔNG TY TNHH MM MEGA MARKET (VIỆT NAM)</v>
      </c>
    </row>
    <row r="1226" spans="1:31" ht="25.5" customHeight="1">
      <c r="A1226" s="58" t="s">
        <v>16287</v>
      </c>
      <c r="B1226" s="58" t="s">
        <v>253</v>
      </c>
      <c r="C1226" s="59">
        <v>46212</v>
      </c>
      <c r="D1226" s="58" t="s">
        <v>21636</v>
      </c>
      <c r="E1226" s="21">
        <v>46216</v>
      </c>
      <c r="F1226" s="58" t="s">
        <v>21637</v>
      </c>
      <c r="G1226" s="58" t="s">
        <v>21638</v>
      </c>
      <c r="H1226" s="69">
        <v>4102390</v>
      </c>
      <c r="I1226" s="61">
        <v>0</v>
      </c>
      <c r="J1226" s="69">
        <v>328191</v>
      </c>
      <c r="K1226" s="70">
        <v>4430581</v>
      </c>
      <c r="L1226" s="71" t="s">
        <v>17236</v>
      </c>
      <c r="N1226" s="72"/>
      <c r="O1226" s="32">
        <f>IF(Table1[[#This Row],[Phân loại]]="Tồn đầu kỳ",Table1[[#This Row],[Tổng giá trị]],0)</f>
        <v>0</v>
      </c>
      <c r="P1226" s="7">
        <f>IF(Table1[[#This Row],[Số còn phải thu ĐK]]&lt;&gt;0,0,IF(Table1[[#This Row],[Phân loại]]="Bán hàng",Table1[[#This Row],[Tổng giá trị]],-Table1[[#This Row],[Tổng giá trị]]))</f>
        <v>4430581</v>
      </c>
      <c r="Q1226" s="32">
        <f>IF(M1226&lt;&gt;"",IF(O1226&lt;&gt;0,O1226,P1226),0)</f>
        <v>0</v>
      </c>
      <c r="R1226" s="7">
        <f>Table1[[#This Row],[Số còn phải thu ĐK]]+Table1[[#This Row],[Giá Trị HD sau CK]]-Table1[[#This Row],[Số tiền đã thu]]</f>
        <v>4430581</v>
      </c>
      <c r="S1226" s="6">
        <f>IF(Table1[[#This Row],[Ngày hóa đơn]]&lt;&gt;"",Table1[[#This Row],[Ngày hóa đơn]],IF(Table1[[#This Row],[Ngày hạch toán]]&lt;&gt;"",Table1[[#This Row],[Ngày hạch toán]],""))</f>
        <v>46216</v>
      </c>
      <c r="T1226" s="7"/>
      <c r="U1226" s="6">
        <f>IF(Table1[[#This Row],[Ngày tính CN]]="","",S1226+T1226)</f>
        <v>46216</v>
      </c>
      <c r="V1226" s="32">
        <f ca="1">IF(Table1[[#This Row],[Hạn thanh toán]]="","",IF((U1226-NOW())&lt;0,0,(U1226-NOW())))</f>
        <v>0</v>
      </c>
      <c r="W1226" s="32"/>
      <c r="X1226" s="32">
        <f ca="1">IF(OR(U1226="",R1226=0),"",IF((U1226-NOW())&lt;0,-(U1226-NOW()),0))</f>
        <v>11.964616203702462</v>
      </c>
      <c r="Y1226" s="2" t="str">
        <f ca="1">IF(R1226=0,"Đã thanh toán",IF(X1226="","",IF(X1226&lt;=0,"Chưa đến hạn thanh toán",IF(X1226&lt;=30,"Nợ quá hạn 30 ngày",IF(X1226&lt;=60,"Nợ quá hạn từ 30 ngày đến 60 ngày",IF(X1226&lt;=90,"Nợ quá hạn từ 60 ngày đến 90 ngày",IF(X1226&lt;=120,"Nợ quá hạn từ 90 ngày đến 120 ngày","Nợ quá hạn hơn 120 ngày có khả năng mất thanh toán")))))))</f>
        <v>Nợ quá hạn 30 ngày</v>
      </c>
      <c r="Z1226" s="42">
        <f>IF(S1226="","",S1226)</f>
        <v>46216</v>
      </c>
      <c r="AA1226" s="42" t="str">
        <f>IF(M1226="","",M1226)</f>
        <v/>
      </c>
      <c r="AD1226" s="2" t="str">
        <f>VLOOKUP($A1226,MA_KH!$A:$Q,MA_KH!O$1,0)</f>
        <v>MEGA</v>
      </c>
      <c r="AE1226" s="2" t="str">
        <f>VLOOKUP($A1226,MA_KH!$A:$Q,MA_KH!P$1,0)</f>
        <v>CÔNG TY TNHH MM MEGA MARKET (VIỆT NAM)</v>
      </c>
    </row>
    <row r="1227" spans="1:31" ht="25.5" customHeight="1">
      <c r="A1227" s="54" t="s">
        <v>16288</v>
      </c>
      <c r="B1227" s="54" t="s">
        <v>294</v>
      </c>
      <c r="C1227" s="55">
        <v>46212</v>
      </c>
      <c r="D1227" s="54" t="s">
        <v>21639</v>
      </c>
      <c r="E1227" s="21">
        <v>46216</v>
      </c>
      <c r="F1227" s="54" t="s">
        <v>21640</v>
      </c>
      <c r="G1227" s="54" t="s">
        <v>21641</v>
      </c>
      <c r="H1227" s="67">
        <v>859060</v>
      </c>
      <c r="I1227" s="57">
        <v>0</v>
      </c>
      <c r="J1227" s="67">
        <v>68725</v>
      </c>
      <c r="K1227" s="68">
        <v>927785</v>
      </c>
      <c r="L1227" s="71" t="s">
        <v>17236</v>
      </c>
      <c r="N1227" s="72"/>
      <c r="O1227" s="32">
        <f>IF(Table1[[#This Row],[Phân loại]]="Tồn đầu kỳ",Table1[[#This Row],[Tổng giá trị]],0)</f>
        <v>0</v>
      </c>
      <c r="P1227" s="7">
        <f>IF(Table1[[#This Row],[Số còn phải thu ĐK]]&lt;&gt;0,0,IF(Table1[[#This Row],[Phân loại]]="Bán hàng",Table1[[#This Row],[Tổng giá trị]],-Table1[[#This Row],[Tổng giá trị]]))</f>
        <v>927785</v>
      </c>
      <c r="Q1227" s="32">
        <f>IF(M1227&lt;&gt;"",IF(O1227&lt;&gt;0,O1227,P1227),0)</f>
        <v>0</v>
      </c>
      <c r="R1227" s="7">
        <f>Table1[[#This Row],[Số còn phải thu ĐK]]+Table1[[#This Row],[Giá Trị HD sau CK]]-Table1[[#This Row],[Số tiền đã thu]]</f>
        <v>927785</v>
      </c>
      <c r="S1227" s="6">
        <f>IF(Table1[[#This Row],[Ngày hóa đơn]]&lt;&gt;"",Table1[[#This Row],[Ngày hóa đơn]],IF(Table1[[#This Row],[Ngày hạch toán]]&lt;&gt;"",Table1[[#This Row],[Ngày hạch toán]],""))</f>
        <v>46216</v>
      </c>
      <c r="T1227" s="7"/>
      <c r="U1227" s="6">
        <f>IF(Table1[[#This Row],[Ngày tính CN]]="","",S1227+T1227)</f>
        <v>46216</v>
      </c>
      <c r="V1227" s="32">
        <f ca="1">IF(Table1[[#This Row],[Hạn thanh toán]]="","",IF((U1227-NOW())&lt;0,0,(U1227-NOW())))</f>
        <v>0</v>
      </c>
      <c r="W1227" s="32"/>
      <c r="X1227" s="32">
        <f ca="1">IF(OR(U1227="",R1227=0),"",IF((U1227-NOW())&lt;0,-(U1227-NOW()),0))</f>
        <v>11.964616203702462</v>
      </c>
      <c r="Y1227" s="2" t="str">
        <f ca="1">IF(R1227=0,"Đã thanh toán",IF(X1227="","",IF(X1227&lt;=0,"Chưa đến hạn thanh toán",IF(X1227&lt;=30,"Nợ quá hạn 30 ngày",IF(X1227&lt;=60,"Nợ quá hạn từ 30 ngày đến 60 ngày",IF(X1227&lt;=90,"Nợ quá hạn từ 60 ngày đến 90 ngày",IF(X1227&lt;=120,"Nợ quá hạn từ 90 ngày đến 120 ngày","Nợ quá hạn hơn 120 ngày có khả năng mất thanh toán")))))))</f>
        <v>Nợ quá hạn 30 ngày</v>
      </c>
      <c r="Z1227" s="42">
        <f>IF(S1227="","",S1227)</f>
        <v>46216</v>
      </c>
      <c r="AA1227" s="42" t="str">
        <f>IF(M1227="","",M1227)</f>
        <v/>
      </c>
      <c r="AD1227" s="2" t="str">
        <f>VLOOKUP($A1227,MA_KH!$A:$Q,MA_KH!O$1,0)</f>
        <v>MEGA</v>
      </c>
      <c r="AE1227" s="2" t="str">
        <f>VLOOKUP($A1227,MA_KH!$A:$Q,MA_KH!P$1,0)</f>
        <v>CÔNG TY TNHH MM MEGA MARKET (VIỆT NAM)</v>
      </c>
    </row>
    <row r="1228" spans="1:31" ht="25.5" customHeight="1">
      <c r="A1228" s="54" t="s">
        <v>16289</v>
      </c>
      <c r="B1228" s="54" t="s">
        <v>296</v>
      </c>
      <c r="C1228" s="55">
        <v>46212</v>
      </c>
      <c r="D1228" s="54" t="s">
        <v>21642</v>
      </c>
      <c r="E1228" s="21">
        <v>46216</v>
      </c>
      <c r="F1228" s="54" t="s">
        <v>21643</v>
      </c>
      <c r="G1228" s="54" t="s">
        <v>21644</v>
      </c>
      <c r="H1228" s="67">
        <v>1425000</v>
      </c>
      <c r="I1228" s="57">
        <v>0</v>
      </c>
      <c r="J1228" s="67">
        <v>114000</v>
      </c>
      <c r="K1228" s="68">
        <v>1539000</v>
      </c>
      <c r="L1228" s="71" t="s">
        <v>17236</v>
      </c>
      <c r="N1228" s="72"/>
      <c r="O1228" s="32">
        <f>IF(Table1[[#This Row],[Phân loại]]="Tồn đầu kỳ",Table1[[#This Row],[Tổng giá trị]],0)</f>
        <v>0</v>
      </c>
      <c r="P1228" s="7">
        <f>IF(Table1[[#This Row],[Số còn phải thu ĐK]]&lt;&gt;0,0,IF(Table1[[#This Row],[Phân loại]]="Bán hàng",Table1[[#This Row],[Tổng giá trị]],-Table1[[#This Row],[Tổng giá trị]]))</f>
        <v>1539000</v>
      </c>
      <c r="Q1228" s="32">
        <f>IF(M1228&lt;&gt;"",IF(O1228&lt;&gt;0,O1228,P1228),0)</f>
        <v>0</v>
      </c>
      <c r="R1228" s="7">
        <f>Table1[[#This Row],[Số còn phải thu ĐK]]+Table1[[#This Row],[Giá Trị HD sau CK]]-Table1[[#This Row],[Số tiền đã thu]]</f>
        <v>1539000</v>
      </c>
      <c r="S1228" s="6">
        <f>IF(Table1[[#This Row],[Ngày hóa đơn]]&lt;&gt;"",Table1[[#This Row],[Ngày hóa đơn]],IF(Table1[[#This Row],[Ngày hạch toán]]&lt;&gt;"",Table1[[#This Row],[Ngày hạch toán]],""))</f>
        <v>46216</v>
      </c>
      <c r="T1228" s="7"/>
      <c r="U1228" s="6">
        <f>IF(Table1[[#This Row],[Ngày tính CN]]="","",S1228+T1228)</f>
        <v>46216</v>
      </c>
      <c r="V1228" s="32">
        <f ca="1">IF(Table1[[#This Row],[Hạn thanh toán]]="","",IF((U1228-NOW())&lt;0,0,(U1228-NOW())))</f>
        <v>0</v>
      </c>
      <c r="W1228" s="32"/>
      <c r="X1228" s="32">
        <f ca="1">IF(OR(U1228="",R1228=0),"",IF((U1228-NOW())&lt;0,-(U1228-NOW()),0))</f>
        <v>11.964616203702462</v>
      </c>
      <c r="Y1228" s="2" t="str">
        <f ca="1">IF(R1228=0,"Đã thanh toán",IF(X1228="","",IF(X1228&lt;=0,"Chưa đến hạn thanh toán",IF(X1228&lt;=30,"Nợ quá hạn 30 ngày",IF(X1228&lt;=60,"Nợ quá hạn từ 30 ngày đến 60 ngày",IF(X1228&lt;=90,"Nợ quá hạn từ 60 ngày đến 90 ngày",IF(X1228&lt;=120,"Nợ quá hạn từ 90 ngày đến 120 ngày","Nợ quá hạn hơn 120 ngày có khả năng mất thanh toán")))))))</f>
        <v>Nợ quá hạn 30 ngày</v>
      </c>
      <c r="Z1228" s="42">
        <f>IF(S1228="","",S1228)</f>
        <v>46216</v>
      </c>
      <c r="AA1228" s="42" t="str">
        <f>IF(M1228="","",M1228)</f>
        <v/>
      </c>
      <c r="AD1228" s="2" t="str">
        <f>VLOOKUP($A1228,MA_KH!$A:$Q,MA_KH!O$1,0)</f>
        <v>MEGA</v>
      </c>
      <c r="AE1228" s="2" t="str">
        <f>VLOOKUP($A1228,MA_KH!$A:$Q,MA_KH!P$1,0)</f>
        <v>CÔNG TY TNHH MM MEGA MARKET (VIỆT NAM)</v>
      </c>
    </row>
    <row r="1229" spans="1:31" ht="25.5" customHeight="1">
      <c r="A1229" s="54" t="s">
        <v>16292</v>
      </c>
      <c r="B1229" s="54" t="s">
        <v>251</v>
      </c>
      <c r="C1229" s="55">
        <v>46212</v>
      </c>
      <c r="D1229" s="54" t="s">
        <v>21645</v>
      </c>
      <c r="E1229" s="21">
        <v>46216</v>
      </c>
      <c r="F1229" s="54" t="s">
        <v>21646</v>
      </c>
      <c r="G1229" s="54" t="s">
        <v>21647</v>
      </c>
      <c r="H1229" s="67">
        <v>1037750</v>
      </c>
      <c r="I1229" s="57">
        <v>0</v>
      </c>
      <c r="J1229" s="67">
        <v>83020</v>
      </c>
      <c r="K1229" s="68">
        <v>1120770</v>
      </c>
      <c r="L1229" s="71" t="s">
        <v>17236</v>
      </c>
      <c r="N1229" s="72"/>
      <c r="O1229" s="32">
        <f>IF(Table1[[#This Row],[Phân loại]]="Tồn đầu kỳ",Table1[[#This Row],[Tổng giá trị]],0)</f>
        <v>0</v>
      </c>
      <c r="P1229" s="7">
        <f>IF(Table1[[#This Row],[Số còn phải thu ĐK]]&lt;&gt;0,0,IF(Table1[[#This Row],[Phân loại]]="Bán hàng",Table1[[#This Row],[Tổng giá trị]],-Table1[[#This Row],[Tổng giá trị]]))</f>
        <v>1120770</v>
      </c>
      <c r="Q1229" s="32">
        <f>IF(M1229&lt;&gt;"",IF(O1229&lt;&gt;0,O1229,P1229),0)</f>
        <v>0</v>
      </c>
      <c r="R1229" s="7">
        <f>Table1[[#This Row],[Số còn phải thu ĐK]]+Table1[[#This Row],[Giá Trị HD sau CK]]-Table1[[#This Row],[Số tiền đã thu]]</f>
        <v>1120770</v>
      </c>
      <c r="S1229" s="6">
        <f>IF(Table1[[#This Row],[Ngày hóa đơn]]&lt;&gt;"",Table1[[#This Row],[Ngày hóa đơn]],IF(Table1[[#This Row],[Ngày hạch toán]]&lt;&gt;"",Table1[[#This Row],[Ngày hạch toán]],""))</f>
        <v>46216</v>
      </c>
      <c r="T1229" s="7"/>
      <c r="U1229" s="6">
        <f>IF(Table1[[#This Row],[Ngày tính CN]]="","",S1229+T1229)</f>
        <v>46216</v>
      </c>
      <c r="V1229" s="32">
        <f ca="1">IF(Table1[[#This Row],[Hạn thanh toán]]="","",IF((U1229-NOW())&lt;0,0,(U1229-NOW())))</f>
        <v>0</v>
      </c>
      <c r="W1229" s="32"/>
      <c r="X1229" s="32">
        <f ca="1">IF(OR(U1229="",R1229=0),"",IF((U1229-NOW())&lt;0,-(U1229-NOW()),0))</f>
        <v>11.964616203702462</v>
      </c>
      <c r="Y1229" s="2" t="str">
        <f ca="1">IF(R1229=0,"Đã thanh toán",IF(X1229="","",IF(X1229&lt;=0,"Chưa đến hạn thanh toán",IF(X1229&lt;=30,"Nợ quá hạn 30 ngày",IF(X1229&lt;=60,"Nợ quá hạn từ 30 ngày đến 60 ngày",IF(X1229&lt;=90,"Nợ quá hạn từ 60 ngày đến 90 ngày",IF(X1229&lt;=120,"Nợ quá hạn từ 90 ngày đến 120 ngày","Nợ quá hạn hơn 120 ngày có khả năng mất thanh toán")))))))</f>
        <v>Nợ quá hạn 30 ngày</v>
      </c>
      <c r="Z1229" s="42">
        <f>IF(S1229="","",S1229)</f>
        <v>46216</v>
      </c>
      <c r="AA1229" s="42" t="str">
        <f>IF(M1229="","",M1229)</f>
        <v/>
      </c>
      <c r="AD1229" s="2" t="str">
        <f>VLOOKUP($A1229,MA_KH!$A:$Q,MA_KH!O$1,0)</f>
        <v>MEGA</v>
      </c>
      <c r="AE1229" s="2" t="str">
        <f>VLOOKUP($A1229,MA_KH!$A:$Q,MA_KH!P$1,0)</f>
        <v>CÔNG TY TNHH MM MEGA MARKET (VIỆT NAM)</v>
      </c>
    </row>
    <row r="1230" spans="1:31" ht="25.5" customHeight="1">
      <c r="A1230" s="54" t="s">
        <v>16292</v>
      </c>
      <c r="B1230" s="54" t="s">
        <v>251</v>
      </c>
      <c r="C1230" s="55">
        <v>46212</v>
      </c>
      <c r="D1230" s="54" t="s">
        <v>21648</v>
      </c>
      <c r="E1230" s="21">
        <v>46216</v>
      </c>
      <c r="F1230" s="54" t="s">
        <v>21649</v>
      </c>
      <c r="G1230" s="54" t="s">
        <v>21650</v>
      </c>
      <c r="H1230" s="67">
        <v>2052360</v>
      </c>
      <c r="I1230" s="57">
        <v>0</v>
      </c>
      <c r="J1230" s="67">
        <v>164189</v>
      </c>
      <c r="K1230" s="68">
        <v>2216549</v>
      </c>
      <c r="L1230" s="71" t="s">
        <v>17236</v>
      </c>
      <c r="N1230" s="72"/>
      <c r="O1230" s="32">
        <f>IF(Table1[[#This Row],[Phân loại]]="Tồn đầu kỳ",Table1[[#This Row],[Tổng giá trị]],0)</f>
        <v>0</v>
      </c>
      <c r="P1230" s="7">
        <f>IF(Table1[[#This Row],[Số còn phải thu ĐK]]&lt;&gt;0,0,IF(Table1[[#This Row],[Phân loại]]="Bán hàng",Table1[[#This Row],[Tổng giá trị]],-Table1[[#This Row],[Tổng giá trị]]))</f>
        <v>2216549</v>
      </c>
      <c r="Q1230" s="32">
        <f>IF(M1230&lt;&gt;"",IF(O1230&lt;&gt;0,O1230,P1230),0)</f>
        <v>0</v>
      </c>
      <c r="R1230" s="7">
        <f>Table1[[#This Row],[Số còn phải thu ĐK]]+Table1[[#This Row],[Giá Trị HD sau CK]]-Table1[[#This Row],[Số tiền đã thu]]</f>
        <v>2216549</v>
      </c>
      <c r="S1230" s="6">
        <f>IF(Table1[[#This Row],[Ngày hóa đơn]]&lt;&gt;"",Table1[[#This Row],[Ngày hóa đơn]],IF(Table1[[#This Row],[Ngày hạch toán]]&lt;&gt;"",Table1[[#This Row],[Ngày hạch toán]],""))</f>
        <v>46216</v>
      </c>
      <c r="T1230" s="7"/>
      <c r="U1230" s="6">
        <f>IF(Table1[[#This Row],[Ngày tính CN]]="","",S1230+T1230)</f>
        <v>46216</v>
      </c>
      <c r="V1230" s="32">
        <f ca="1">IF(Table1[[#This Row],[Hạn thanh toán]]="","",IF((U1230-NOW())&lt;0,0,(U1230-NOW())))</f>
        <v>0</v>
      </c>
      <c r="W1230" s="32"/>
      <c r="X1230" s="32">
        <f ca="1">IF(OR(U1230="",R1230=0),"",IF((U1230-NOW())&lt;0,-(U1230-NOW()),0))</f>
        <v>11.964616203702462</v>
      </c>
      <c r="Y1230" s="2" t="str">
        <f ca="1">IF(R1230=0,"Đã thanh toán",IF(X1230="","",IF(X1230&lt;=0,"Chưa đến hạn thanh toán",IF(X1230&lt;=30,"Nợ quá hạn 30 ngày",IF(X1230&lt;=60,"Nợ quá hạn từ 30 ngày đến 60 ngày",IF(X1230&lt;=90,"Nợ quá hạn từ 60 ngày đến 90 ngày",IF(X1230&lt;=120,"Nợ quá hạn từ 90 ngày đến 120 ngày","Nợ quá hạn hơn 120 ngày có khả năng mất thanh toán")))))))</f>
        <v>Nợ quá hạn 30 ngày</v>
      </c>
      <c r="Z1230" s="42">
        <f>IF(S1230="","",S1230)</f>
        <v>46216</v>
      </c>
      <c r="AA1230" s="42" t="str">
        <f>IF(M1230="","",M1230)</f>
        <v/>
      </c>
      <c r="AD1230" s="2" t="str">
        <f>VLOOKUP($A1230,MA_KH!$A:$Q,MA_KH!O$1,0)</f>
        <v>MEGA</v>
      </c>
      <c r="AE1230" s="2" t="str">
        <f>VLOOKUP($A1230,MA_KH!$A:$Q,MA_KH!P$1,0)</f>
        <v>CÔNG TY TNHH MM MEGA MARKET (VIỆT NAM)</v>
      </c>
    </row>
    <row r="1231" spans="1:31" ht="25.5" customHeight="1">
      <c r="A1231" s="54" t="s">
        <v>16292</v>
      </c>
      <c r="B1231" s="54" t="s">
        <v>251</v>
      </c>
      <c r="C1231" s="55">
        <v>46212</v>
      </c>
      <c r="D1231" s="54" t="s">
        <v>21651</v>
      </c>
      <c r="E1231" s="21">
        <v>46216</v>
      </c>
      <c r="F1231" s="54" t="s">
        <v>21652</v>
      </c>
      <c r="G1231" s="54" t="s">
        <v>21653</v>
      </c>
      <c r="H1231" s="67">
        <v>2437980</v>
      </c>
      <c r="I1231" s="57">
        <v>0</v>
      </c>
      <c r="J1231" s="67">
        <v>195038</v>
      </c>
      <c r="K1231" s="68">
        <v>2633018</v>
      </c>
      <c r="L1231" s="71" t="s">
        <v>17236</v>
      </c>
      <c r="N1231" s="72"/>
      <c r="O1231" s="32">
        <f>IF(Table1[[#This Row],[Phân loại]]="Tồn đầu kỳ",Table1[[#This Row],[Tổng giá trị]],0)</f>
        <v>0</v>
      </c>
      <c r="P1231" s="7">
        <f>IF(Table1[[#This Row],[Số còn phải thu ĐK]]&lt;&gt;0,0,IF(Table1[[#This Row],[Phân loại]]="Bán hàng",Table1[[#This Row],[Tổng giá trị]],-Table1[[#This Row],[Tổng giá trị]]))</f>
        <v>2633018</v>
      </c>
      <c r="Q1231" s="32">
        <f>IF(M1231&lt;&gt;"",IF(O1231&lt;&gt;0,O1231,P1231),0)</f>
        <v>0</v>
      </c>
      <c r="R1231" s="7">
        <f>Table1[[#This Row],[Số còn phải thu ĐK]]+Table1[[#This Row],[Giá Trị HD sau CK]]-Table1[[#This Row],[Số tiền đã thu]]</f>
        <v>2633018</v>
      </c>
      <c r="S1231" s="6">
        <f>IF(Table1[[#This Row],[Ngày hóa đơn]]&lt;&gt;"",Table1[[#This Row],[Ngày hóa đơn]],IF(Table1[[#This Row],[Ngày hạch toán]]&lt;&gt;"",Table1[[#This Row],[Ngày hạch toán]],""))</f>
        <v>46216</v>
      </c>
      <c r="T1231" s="7"/>
      <c r="U1231" s="6">
        <f>IF(Table1[[#This Row],[Ngày tính CN]]="","",S1231+T1231)</f>
        <v>46216</v>
      </c>
      <c r="V1231" s="32">
        <f ca="1">IF(Table1[[#This Row],[Hạn thanh toán]]="","",IF((U1231-NOW())&lt;0,0,(U1231-NOW())))</f>
        <v>0</v>
      </c>
      <c r="W1231" s="32"/>
      <c r="X1231" s="32">
        <f ca="1">IF(OR(U1231="",R1231=0),"",IF((U1231-NOW())&lt;0,-(U1231-NOW()),0))</f>
        <v>11.964616203702462</v>
      </c>
      <c r="Y1231" s="2" t="str">
        <f ca="1">IF(R1231=0,"Đã thanh toán",IF(X1231="","",IF(X1231&lt;=0,"Chưa đến hạn thanh toán",IF(X1231&lt;=30,"Nợ quá hạn 30 ngày",IF(X1231&lt;=60,"Nợ quá hạn từ 30 ngày đến 60 ngày",IF(X1231&lt;=90,"Nợ quá hạn từ 60 ngày đến 90 ngày",IF(X1231&lt;=120,"Nợ quá hạn từ 90 ngày đến 120 ngày","Nợ quá hạn hơn 120 ngày có khả năng mất thanh toán")))))))</f>
        <v>Nợ quá hạn 30 ngày</v>
      </c>
      <c r="Z1231" s="42">
        <f>IF(S1231="","",S1231)</f>
        <v>46216</v>
      </c>
      <c r="AA1231" s="42" t="str">
        <f>IF(M1231="","",M1231)</f>
        <v/>
      </c>
      <c r="AD1231" s="2" t="str">
        <f>VLOOKUP($A1231,MA_KH!$A:$Q,MA_KH!O$1,0)</f>
        <v>MEGA</v>
      </c>
      <c r="AE1231" s="2" t="str">
        <f>VLOOKUP($A1231,MA_KH!$A:$Q,MA_KH!P$1,0)</f>
        <v>CÔNG TY TNHH MM MEGA MARKET (VIỆT NAM)</v>
      </c>
    </row>
    <row r="1232" spans="1:31" ht="25.5" customHeight="1">
      <c r="A1232" s="54" t="s">
        <v>16292</v>
      </c>
      <c r="B1232" s="54" t="s">
        <v>251</v>
      </c>
      <c r="C1232" s="55">
        <v>46212</v>
      </c>
      <c r="D1232" s="54" t="s">
        <v>21654</v>
      </c>
      <c r="E1232" s="21">
        <v>46216</v>
      </c>
      <c r="F1232" s="54" t="s">
        <v>21655</v>
      </c>
      <c r="G1232" s="54" t="s">
        <v>21656</v>
      </c>
      <c r="H1232" s="67">
        <v>541206</v>
      </c>
      <c r="I1232" s="57">
        <v>0</v>
      </c>
      <c r="J1232" s="67">
        <v>43296</v>
      </c>
      <c r="K1232" s="68">
        <v>584502</v>
      </c>
      <c r="L1232" s="71" t="s">
        <v>17236</v>
      </c>
      <c r="N1232" s="72"/>
      <c r="O1232" s="32">
        <f>IF(Table1[[#This Row],[Phân loại]]="Tồn đầu kỳ",Table1[[#This Row],[Tổng giá trị]],0)</f>
        <v>0</v>
      </c>
      <c r="P1232" s="7">
        <f>IF(Table1[[#This Row],[Số còn phải thu ĐK]]&lt;&gt;0,0,IF(Table1[[#This Row],[Phân loại]]="Bán hàng",Table1[[#This Row],[Tổng giá trị]],-Table1[[#This Row],[Tổng giá trị]]))</f>
        <v>584502</v>
      </c>
      <c r="Q1232" s="32">
        <f>IF(M1232&lt;&gt;"",IF(O1232&lt;&gt;0,O1232,P1232),0)</f>
        <v>0</v>
      </c>
      <c r="R1232" s="7">
        <f>Table1[[#This Row],[Số còn phải thu ĐK]]+Table1[[#This Row],[Giá Trị HD sau CK]]-Table1[[#This Row],[Số tiền đã thu]]</f>
        <v>584502</v>
      </c>
      <c r="S1232" s="6">
        <f>IF(Table1[[#This Row],[Ngày hóa đơn]]&lt;&gt;"",Table1[[#This Row],[Ngày hóa đơn]],IF(Table1[[#This Row],[Ngày hạch toán]]&lt;&gt;"",Table1[[#This Row],[Ngày hạch toán]],""))</f>
        <v>46216</v>
      </c>
      <c r="T1232" s="7"/>
      <c r="U1232" s="6">
        <f>IF(Table1[[#This Row],[Ngày tính CN]]="","",S1232+T1232)</f>
        <v>46216</v>
      </c>
      <c r="V1232" s="32">
        <f ca="1">IF(Table1[[#This Row],[Hạn thanh toán]]="","",IF((U1232-NOW())&lt;0,0,(U1232-NOW())))</f>
        <v>0</v>
      </c>
      <c r="W1232" s="32"/>
      <c r="X1232" s="32">
        <f ca="1">IF(OR(U1232="",R1232=0),"",IF((U1232-NOW())&lt;0,-(U1232-NOW()),0))</f>
        <v>11.964616203702462</v>
      </c>
      <c r="Y1232" s="2" t="str">
        <f ca="1">IF(R1232=0,"Đã thanh toán",IF(X1232="","",IF(X1232&lt;=0,"Chưa đến hạn thanh toán",IF(X1232&lt;=30,"Nợ quá hạn 30 ngày",IF(X1232&lt;=60,"Nợ quá hạn từ 30 ngày đến 60 ngày",IF(X1232&lt;=90,"Nợ quá hạn từ 60 ngày đến 90 ngày",IF(X1232&lt;=120,"Nợ quá hạn từ 90 ngày đến 120 ngày","Nợ quá hạn hơn 120 ngày có khả năng mất thanh toán")))))))</f>
        <v>Nợ quá hạn 30 ngày</v>
      </c>
      <c r="Z1232" s="42">
        <f>IF(S1232="","",S1232)</f>
        <v>46216</v>
      </c>
      <c r="AA1232" s="42" t="str">
        <f>IF(M1232="","",M1232)</f>
        <v/>
      </c>
      <c r="AD1232" s="2" t="str">
        <f>VLOOKUP($A1232,MA_KH!$A:$Q,MA_KH!O$1,0)</f>
        <v>MEGA</v>
      </c>
      <c r="AE1232" s="2" t="str">
        <f>VLOOKUP($A1232,MA_KH!$A:$Q,MA_KH!P$1,0)</f>
        <v>CÔNG TY TNHH MM MEGA MARKET (VIỆT NAM)</v>
      </c>
    </row>
    <row r="1233" spans="1:31" ht="25.5" customHeight="1">
      <c r="A1233" s="54" t="s">
        <v>7306</v>
      </c>
      <c r="B1233" s="54" t="s">
        <v>7307</v>
      </c>
      <c r="C1233" s="55">
        <v>46212</v>
      </c>
      <c r="D1233" s="54" t="s">
        <v>21657</v>
      </c>
      <c r="E1233" s="21">
        <v>46216</v>
      </c>
      <c r="F1233" s="54" t="s">
        <v>21658</v>
      </c>
      <c r="G1233" s="54" t="s">
        <v>21659</v>
      </c>
      <c r="H1233" s="67">
        <v>5028360</v>
      </c>
      <c r="I1233" s="57">
        <v>0</v>
      </c>
      <c r="J1233" s="67">
        <v>402269</v>
      </c>
      <c r="K1233" s="68">
        <v>5430629</v>
      </c>
      <c r="L1233" s="71" t="s">
        <v>17236</v>
      </c>
      <c r="N1233" s="72"/>
      <c r="O1233" s="32">
        <f>IF(Table1[[#This Row],[Phân loại]]="Tồn đầu kỳ",Table1[[#This Row],[Tổng giá trị]],0)</f>
        <v>0</v>
      </c>
      <c r="P1233" s="7">
        <f>IF(Table1[[#This Row],[Số còn phải thu ĐK]]&lt;&gt;0,0,IF(Table1[[#This Row],[Phân loại]]="Bán hàng",Table1[[#This Row],[Tổng giá trị]],-Table1[[#This Row],[Tổng giá trị]]))</f>
        <v>5430629</v>
      </c>
      <c r="Q1233" s="32">
        <f>IF(M1233&lt;&gt;"",IF(O1233&lt;&gt;0,O1233,P1233),0)</f>
        <v>0</v>
      </c>
      <c r="R1233" s="7">
        <f>Table1[[#This Row],[Số còn phải thu ĐK]]+Table1[[#This Row],[Giá Trị HD sau CK]]-Table1[[#This Row],[Số tiền đã thu]]</f>
        <v>5430629</v>
      </c>
      <c r="S1233" s="6">
        <f>IF(Table1[[#This Row],[Ngày hóa đơn]]&lt;&gt;"",Table1[[#This Row],[Ngày hóa đơn]],IF(Table1[[#This Row],[Ngày hạch toán]]&lt;&gt;"",Table1[[#This Row],[Ngày hạch toán]],""))</f>
        <v>46216</v>
      </c>
      <c r="T1233" s="7"/>
      <c r="U1233" s="6">
        <f>IF(Table1[[#This Row],[Ngày tính CN]]="","",S1233+T1233)</f>
        <v>46216</v>
      </c>
      <c r="V1233" s="32">
        <f ca="1">IF(Table1[[#This Row],[Hạn thanh toán]]="","",IF((U1233-NOW())&lt;0,0,(U1233-NOW())))</f>
        <v>0</v>
      </c>
      <c r="W1233" s="32"/>
      <c r="X1233" s="32">
        <f ca="1">IF(OR(U1233="",R1233=0),"",IF((U1233-NOW())&lt;0,-(U1233-NOW()),0))</f>
        <v>11.964616203702462</v>
      </c>
      <c r="Y1233" s="2" t="str">
        <f ca="1">IF(R1233=0,"Đã thanh toán",IF(X1233="","",IF(X1233&lt;=0,"Chưa đến hạn thanh toán",IF(X1233&lt;=30,"Nợ quá hạn 30 ngày",IF(X1233&lt;=60,"Nợ quá hạn từ 30 ngày đến 60 ngày",IF(X1233&lt;=90,"Nợ quá hạn từ 60 ngày đến 90 ngày",IF(X1233&lt;=120,"Nợ quá hạn từ 90 ngày đến 120 ngày","Nợ quá hạn hơn 120 ngày có khả năng mất thanh toán")))))))</f>
        <v>Nợ quá hạn 30 ngày</v>
      </c>
      <c r="Z1233" s="42">
        <f>IF(S1233="","",S1233)</f>
        <v>46216</v>
      </c>
      <c r="AA1233" s="42" t="str">
        <f>IF(M1233="","",M1233)</f>
        <v/>
      </c>
      <c r="AD1233" s="2" t="str">
        <f>VLOOKUP($A1233,MA_KH!$A:$Q,MA_KH!O$1,0)</f>
        <v>MEGA</v>
      </c>
      <c r="AE1233" s="2" t="str">
        <f>VLOOKUP($A1233,MA_KH!$A:$Q,MA_KH!P$1,0)</f>
        <v>CÔNG TY TNHH MM MEGA MARKET (VIỆT NAM)</v>
      </c>
    </row>
    <row r="1234" spans="1:31" ht="25.5" customHeight="1">
      <c r="A1234" s="54" t="s">
        <v>16296</v>
      </c>
      <c r="B1234" s="54" t="s">
        <v>7244</v>
      </c>
      <c r="C1234" s="55">
        <v>46212</v>
      </c>
      <c r="D1234" s="54" t="s">
        <v>21660</v>
      </c>
      <c r="E1234" s="21">
        <v>46216</v>
      </c>
      <c r="F1234" s="54" t="s">
        <v>21661</v>
      </c>
      <c r="G1234" s="54" t="s">
        <v>21662</v>
      </c>
      <c r="H1234" s="67">
        <v>920000</v>
      </c>
      <c r="I1234" s="57">
        <v>0</v>
      </c>
      <c r="J1234" s="67">
        <v>73600</v>
      </c>
      <c r="K1234" s="68">
        <v>993600</v>
      </c>
      <c r="L1234" s="71" t="s">
        <v>17236</v>
      </c>
      <c r="N1234" s="72"/>
      <c r="O1234" s="32">
        <f>IF(Table1[[#This Row],[Phân loại]]="Tồn đầu kỳ",Table1[[#This Row],[Tổng giá trị]],0)</f>
        <v>0</v>
      </c>
      <c r="P1234" s="7">
        <f>IF(Table1[[#This Row],[Số còn phải thu ĐK]]&lt;&gt;0,0,IF(Table1[[#This Row],[Phân loại]]="Bán hàng",Table1[[#This Row],[Tổng giá trị]],-Table1[[#This Row],[Tổng giá trị]]))</f>
        <v>993600</v>
      </c>
      <c r="Q1234" s="32">
        <f>IF(M1234&lt;&gt;"",IF(O1234&lt;&gt;0,O1234,P1234),0)</f>
        <v>0</v>
      </c>
      <c r="R1234" s="7">
        <f>Table1[[#This Row],[Số còn phải thu ĐK]]+Table1[[#This Row],[Giá Trị HD sau CK]]-Table1[[#This Row],[Số tiền đã thu]]</f>
        <v>993600</v>
      </c>
      <c r="S1234" s="6">
        <f>IF(Table1[[#This Row],[Ngày hóa đơn]]&lt;&gt;"",Table1[[#This Row],[Ngày hóa đơn]],IF(Table1[[#This Row],[Ngày hạch toán]]&lt;&gt;"",Table1[[#This Row],[Ngày hạch toán]],""))</f>
        <v>46216</v>
      </c>
      <c r="T1234" s="7"/>
      <c r="U1234" s="6">
        <f>IF(Table1[[#This Row],[Ngày tính CN]]="","",S1234+T1234)</f>
        <v>46216</v>
      </c>
      <c r="V1234" s="32">
        <f ca="1">IF(Table1[[#This Row],[Hạn thanh toán]]="","",IF((U1234-NOW())&lt;0,0,(U1234-NOW())))</f>
        <v>0</v>
      </c>
      <c r="W1234" s="32"/>
      <c r="X1234" s="32">
        <f ca="1">IF(OR(U1234="",R1234=0),"",IF((U1234-NOW())&lt;0,-(U1234-NOW()),0))</f>
        <v>11.964616203702462</v>
      </c>
      <c r="Y1234" s="2" t="str">
        <f ca="1">IF(R1234=0,"Đã thanh toán",IF(X1234="","",IF(X1234&lt;=0,"Chưa đến hạn thanh toán",IF(X1234&lt;=30,"Nợ quá hạn 30 ngày",IF(X1234&lt;=60,"Nợ quá hạn từ 30 ngày đến 60 ngày",IF(X1234&lt;=90,"Nợ quá hạn từ 60 ngày đến 90 ngày",IF(X1234&lt;=120,"Nợ quá hạn từ 90 ngày đến 120 ngày","Nợ quá hạn hơn 120 ngày có khả năng mất thanh toán")))))))</f>
        <v>Nợ quá hạn 30 ngày</v>
      </c>
      <c r="Z1234" s="42">
        <f>IF(S1234="","",S1234)</f>
        <v>46216</v>
      </c>
      <c r="AA1234" s="42" t="str">
        <f>IF(M1234="","",M1234)</f>
        <v/>
      </c>
      <c r="AD1234" s="2" t="str">
        <f>VLOOKUP($A1234,MA_KH!$A:$Q,MA_KH!O$1,0)</f>
        <v>MEGA</v>
      </c>
      <c r="AE1234" s="2" t="str">
        <f>VLOOKUP($A1234,MA_KH!$A:$Q,MA_KH!P$1,0)</f>
        <v>CÔNG TY TNHH MM MEGA MARKET (VIỆT NAM)</v>
      </c>
    </row>
    <row r="1235" spans="1:31" ht="25.5" customHeight="1">
      <c r="A1235" s="54" t="s">
        <v>16307</v>
      </c>
      <c r="B1235" s="54" t="s">
        <v>202</v>
      </c>
      <c r="C1235" s="55">
        <v>46212</v>
      </c>
      <c r="D1235" s="54" t="s">
        <v>21663</v>
      </c>
      <c r="E1235" s="21">
        <v>46216</v>
      </c>
      <c r="F1235" s="54" t="s">
        <v>21664</v>
      </c>
      <c r="G1235" s="54" t="s">
        <v>21665</v>
      </c>
      <c r="H1235" s="67">
        <v>1001005</v>
      </c>
      <c r="I1235" s="57">
        <v>0</v>
      </c>
      <c r="J1235" s="67">
        <v>80080</v>
      </c>
      <c r="K1235" s="68">
        <v>1081085</v>
      </c>
      <c r="L1235" s="71" t="s">
        <v>17236</v>
      </c>
      <c r="N1235" s="72"/>
      <c r="O1235" s="32">
        <f>IF(Table1[[#This Row],[Phân loại]]="Tồn đầu kỳ",Table1[[#This Row],[Tổng giá trị]],0)</f>
        <v>0</v>
      </c>
      <c r="P1235" s="7">
        <f>IF(Table1[[#This Row],[Số còn phải thu ĐK]]&lt;&gt;0,0,IF(Table1[[#This Row],[Phân loại]]="Bán hàng",Table1[[#This Row],[Tổng giá trị]],-Table1[[#This Row],[Tổng giá trị]]))</f>
        <v>1081085</v>
      </c>
      <c r="Q1235" s="32">
        <f>IF(M1235&lt;&gt;"",IF(O1235&lt;&gt;0,O1235,P1235),0)</f>
        <v>0</v>
      </c>
      <c r="R1235" s="7">
        <f>Table1[[#This Row],[Số còn phải thu ĐK]]+Table1[[#This Row],[Giá Trị HD sau CK]]-Table1[[#This Row],[Số tiền đã thu]]</f>
        <v>1081085</v>
      </c>
      <c r="S1235" s="6">
        <f>IF(Table1[[#This Row],[Ngày hóa đơn]]&lt;&gt;"",Table1[[#This Row],[Ngày hóa đơn]],IF(Table1[[#This Row],[Ngày hạch toán]]&lt;&gt;"",Table1[[#This Row],[Ngày hạch toán]],""))</f>
        <v>46216</v>
      </c>
      <c r="T1235" s="7"/>
      <c r="U1235" s="6">
        <f>IF(Table1[[#This Row],[Ngày tính CN]]="","",S1235+T1235)</f>
        <v>46216</v>
      </c>
      <c r="V1235" s="32">
        <f ca="1">IF(Table1[[#This Row],[Hạn thanh toán]]="","",IF((U1235-NOW())&lt;0,0,(U1235-NOW())))</f>
        <v>0</v>
      </c>
      <c r="W1235" s="32"/>
      <c r="X1235" s="32">
        <f ca="1">IF(OR(U1235="",R1235=0),"",IF((U1235-NOW())&lt;0,-(U1235-NOW()),0))</f>
        <v>11.964616203702462</v>
      </c>
      <c r="Y1235" s="2" t="str">
        <f ca="1">IF(R1235=0,"Đã thanh toán",IF(X1235="","",IF(X1235&lt;=0,"Chưa đến hạn thanh toán",IF(X1235&lt;=30,"Nợ quá hạn 30 ngày",IF(X1235&lt;=60,"Nợ quá hạn từ 30 ngày đến 60 ngày",IF(X1235&lt;=90,"Nợ quá hạn từ 60 ngày đến 90 ngày",IF(X1235&lt;=120,"Nợ quá hạn từ 90 ngày đến 120 ngày","Nợ quá hạn hơn 120 ngày có khả năng mất thanh toán")))))))</f>
        <v>Nợ quá hạn 30 ngày</v>
      </c>
      <c r="Z1235" s="42">
        <f>IF(S1235="","",S1235)</f>
        <v>46216</v>
      </c>
      <c r="AA1235" s="42" t="str">
        <f>IF(M1235="","",M1235)</f>
        <v/>
      </c>
      <c r="AD1235" s="2" t="str">
        <f>VLOOKUP($A1235,MA_KH!$A:$Q,MA_KH!O$1,0)</f>
        <v>MEGA</v>
      </c>
      <c r="AE1235" s="2" t="str">
        <f>VLOOKUP($A1235,MA_KH!$A:$Q,MA_KH!P$1,0)</f>
        <v>CÔNG TY TNHH MM MEGA MARKET (VIỆT NAM)</v>
      </c>
    </row>
    <row r="1236" spans="1:31" ht="25.5" customHeight="1">
      <c r="A1236" s="54" t="s">
        <v>16308</v>
      </c>
      <c r="B1236" s="54" t="s">
        <v>194</v>
      </c>
      <c r="C1236" s="55">
        <v>46212</v>
      </c>
      <c r="D1236" s="54" t="s">
        <v>21666</v>
      </c>
      <c r="E1236" s="21">
        <v>46216</v>
      </c>
      <c r="F1236" s="54" t="s">
        <v>21667</v>
      </c>
      <c r="G1236" s="54" t="s">
        <v>21668</v>
      </c>
      <c r="H1236" s="67">
        <v>7215890</v>
      </c>
      <c r="I1236" s="57">
        <v>0</v>
      </c>
      <c r="J1236" s="67">
        <v>577271</v>
      </c>
      <c r="K1236" s="68">
        <v>7793161</v>
      </c>
      <c r="L1236" s="71" t="s">
        <v>17236</v>
      </c>
      <c r="N1236" s="72"/>
      <c r="O1236" s="32">
        <f>IF(Table1[[#This Row],[Phân loại]]="Tồn đầu kỳ",Table1[[#This Row],[Tổng giá trị]],0)</f>
        <v>0</v>
      </c>
      <c r="P1236" s="7">
        <f>IF(Table1[[#This Row],[Số còn phải thu ĐK]]&lt;&gt;0,0,IF(Table1[[#This Row],[Phân loại]]="Bán hàng",Table1[[#This Row],[Tổng giá trị]],-Table1[[#This Row],[Tổng giá trị]]))</f>
        <v>7793161</v>
      </c>
      <c r="Q1236" s="32">
        <f>IF(M1236&lt;&gt;"",IF(O1236&lt;&gt;0,O1236,P1236),0)</f>
        <v>0</v>
      </c>
      <c r="R1236" s="7">
        <f>Table1[[#This Row],[Số còn phải thu ĐK]]+Table1[[#This Row],[Giá Trị HD sau CK]]-Table1[[#This Row],[Số tiền đã thu]]</f>
        <v>7793161</v>
      </c>
      <c r="S1236" s="6">
        <f>IF(Table1[[#This Row],[Ngày hóa đơn]]&lt;&gt;"",Table1[[#This Row],[Ngày hóa đơn]],IF(Table1[[#This Row],[Ngày hạch toán]]&lt;&gt;"",Table1[[#This Row],[Ngày hạch toán]],""))</f>
        <v>46216</v>
      </c>
      <c r="T1236" s="7"/>
      <c r="U1236" s="6">
        <f>IF(Table1[[#This Row],[Ngày tính CN]]="","",S1236+T1236)</f>
        <v>46216</v>
      </c>
      <c r="V1236" s="32">
        <f ca="1">IF(Table1[[#This Row],[Hạn thanh toán]]="","",IF((U1236-NOW())&lt;0,0,(U1236-NOW())))</f>
        <v>0</v>
      </c>
      <c r="W1236" s="32"/>
      <c r="X1236" s="32">
        <f ca="1">IF(OR(U1236="",R1236=0),"",IF((U1236-NOW())&lt;0,-(U1236-NOW()),0))</f>
        <v>11.964616203702462</v>
      </c>
      <c r="Y1236" s="2" t="str">
        <f ca="1">IF(R1236=0,"Đã thanh toán",IF(X1236="","",IF(X1236&lt;=0,"Chưa đến hạn thanh toán",IF(X1236&lt;=30,"Nợ quá hạn 30 ngày",IF(X1236&lt;=60,"Nợ quá hạn từ 30 ngày đến 60 ngày",IF(X1236&lt;=90,"Nợ quá hạn từ 60 ngày đến 90 ngày",IF(X1236&lt;=120,"Nợ quá hạn từ 90 ngày đến 120 ngày","Nợ quá hạn hơn 120 ngày có khả năng mất thanh toán")))))))</f>
        <v>Nợ quá hạn 30 ngày</v>
      </c>
      <c r="Z1236" s="42">
        <f>IF(S1236="","",S1236)</f>
        <v>46216</v>
      </c>
      <c r="AA1236" s="42" t="str">
        <f>IF(M1236="","",M1236)</f>
        <v/>
      </c>
      <c r="AD1236" s="2" t="str">
        <f>VLOOKUP($A1236,MA_KH!$A:$Q,MA_KH!O$1,0)</f>
        <v>MEGA</v>
      </c>
      <c r="AE1236" s="2" t="str">
        <f>VLOOKUP($A1236,MA_KH!$A:$Q,MA_KH!P$1,0)</f>
        <v>CÔNG TY TNHH MM MEGA MARKET (VIỆT NAM)</v>
      </c>
    </row>
    <row r="1237" spans="1:31" ht="25.5" customHeight="1">
      <c r="A1237" s="58" t="s">
        <v>16298</v>
      </c>
      <c r="B1237" s="58" t="s">
        <v>7235</v>
      </c>
      <c r="C1237" s="59">
        <v>46213</v>
      </c>
      <c r="D1237" s="58" t="s">
        <v>21669</v>
      </c>
      <c r="E1237" s="21">
        <v>46216</v>
      </c>
      <c r="F1237" s="58" t="s">
        <v>21670</v>
      </c>
      <c r="G1237" s="58" t="s">
        <v>21671</v>
      </c>
      <c r="H1237" s="69">
        <v>2253985</v>
      </c>
      <c r="I1237" s="61">
        <v>0</v>
      </c>
      <c r="J1237" s="69">
        <v>180319</v>
      </c>
      <c r="K1237" s="70">
        <v>2434304</v>
      </c>
      <c r="L1237" s="71" t="s">
        <v>17236</v>
      </c>
      <c r="N1237" s="72"/>
      <c r="O1237" s="32">
        <f>IF(Table1[[#This Row],[Phân loại]]="Tồn đầu kỳ",Table1[[#This Row],[Tổng giá trị]],0)</f>
        <v>0</v>
      </c>
      <c r="P1237" s="7">
        <f>IF(Table1[[#This Row],[Số còn phải thu ĐK]]&lt;&gt;0,0,IF(Table1[[#This Row],[Phân loại]]="Bán hàng",Table1[[#This Row],[Tổng giá trị]],-Table1[[#This Row],[Tổng giá trị]]))</f>
        <v>2434304</v>
      </c>
      <c r="Q1237" s="32">
        <f>IF(M1237&lt;&gt;"",IF(O1237&lt;&gt;0,O1237,P1237),0)</f>
        <v>0</v>
      </c>
      <c r="R1237" s="7">
        <f>Table1[[#This Row],[Số còn phải thu ĐK]]+Table1[[#This Row],[Giá Trị HD sau CK]]-Table1[[#This Row],[Số tiền đã thu]]</f>
        <v>2434304</v>
      </c>
      <c r="S1237" s="6">
        <f>IF(Table1[[#This Row],[Ngày hóa đơn]]&lt;&gt;"",Table1[[#This Row],[Ngày hóa đơn]],IF(Table1[[#This Row],[Ngày hạch toán]]&lt;&gt;"",Table1[[#This Row],[Ngày hạch toán]],""))</f>
        <v>46216</v>
      </c>
      <c r="T1237" s="7"/>
      <c r="U1237" s="6">
        <f>IF(Table1[[#This Row],[Ngày tính CN]]="","",S1237+T1237)</f>
        <v>46216</v>
      </c>
      <c r="V1237" s="32">
        <f ca="1">IF(Table1[[#This Row],[Hạn thanh toán]]="","",IF((U1237-NOW())&lt;0,0,(U1237-NOW())))</f>
        <v>0</v>
      </c>
      <c r="W1237" s="32"/>
      <c r="X1237" s="32">
        <f ca="1">IF(OR(U1237="",R1237=0),"",IF((U1237-NOW())&lt;0,-(U1237-NOW()),0))</f>
        <v>11.964616203702462</v>
      </c>
      <c r="Y1237" s="2" t="str">
        <f ca="1">IF(R1237=0,"Đã thanh toán",IF(X1237="","",IF(X1237&lt;=0,"Chưa đến hạn thanh toán",IF(X1237&lt;=30,"Nợ quá hạn 30 ngày",IF(X1237&lt;=60,"Nợ quá hạn từ 30 ngày đến 60 ngày",IF(X1237&lt;=90,"Nợ quá hạn từ 60 ngày đến 90 ngày",IF(X1237&lt;=120,"Nợ quá hạn từ 90 ngày đến 120 ngày","Nợ quá hạn hơn 120 ngày có khả năng mất thanh toán")))))))</f>
        <v>Nợ quá hạn 30 ngày</v>
      </c>
      <c r="Z1237" s="42">
        <f>IF(S1237="","",S1237)</f>
        <v>46216</v>
      </c>
      <c r="AA1237" s="42" t="str">
        <f>IF(M1237="","",M1237)</f>
        <v/>
      </c>
      <c r="AD1237" s="2" t="str">
        <f>VLOOKUP($A1237,MA_KH!$A:$Q,MA_KH!O$1,0)</f>
        <v>MEGA</v>
      </c>
      <c r="AE1237" s="2" t="str">
        <f>VLOOKUP($A1237,MA_KH!$A:$Q,MA_KH!P$1,0)</f>
        <v>CÔNG TY TNHH MM MEGA MARKET (VIỆT NAM)</v>
      </c>
    </row>
    <row r="1238" spans="1:31" ht="25.5" customHeight="1">
      <c r="A1238" s="54" t="s">
        <v>16298</v>
      </c>
      <c r="B1238" s="54" t="s">
        <v>7235</v>
      </c>
      <c r="C1238" s="55">
        <v>46213</v>
      </c>
      <c r="D1238" s="54" t="s">
        <v>21672</v>
      </c>
      <c r="E1238" s="21">
        <v>46216</v>
      </c>
      <c r="F1238" s="54" t="s">
        <v>21673</v>
      </c>
      <c r="G1238" s="54" t="s">
        <v>21674</v>
      </c>
      <c r="H1238" s="67">
        <v>2052360</v>
      </c>
      <c r="I1238" s="57">
        <v>0</v>
      </c>
      <c r="J1238" s="67">
        <v>164189</v>
      </c>
      <c r="K1238" s="68">
        <v>2216549</v>
      </c>
      <c r="L1238" s="71" t="s">
        <v>17236</v>
      </c>
      <c r="N1238" s="72"/>
      <c r="O1238" s="32">
        <f>IF(Table1[[#This Row],[Phân loại]]="Tồn đầu kỳ",Table1[[#This Row],[Tổng giá trị]],0)</f>
        <v>0</v>
      </c>
      <c r="P1238" s="7">
        <f>IF(Table1[[#This Row],[Số còn phải thu ĐK]]&lt;&gt;0,0,IF(Table1[[#This Row],[Phân loại]]="Bán hàng",Table1[[#This Row],[Tổng giá trị]],-Table1[[#This Row],[Tổng giá trị]]))</f>
        <v>2216549</v>
      </c>
      <c r="Q1238" s="32">
        <f>IF(M1238&lt;&gt;"",IF(O1238&lt;&gt;0,O1238,P1238),0)</f>
        <v>0</v>
      </c>
      <c r="R1238" s="7">
        <f>Table1[[#This Row],[Số còn phải thu ĐK]]+Table1[[#This Row],[Giá Trị HD sau CK]]-Table1[[#This Row],[Số tiền đã thu]]</f>
        <v>2216549</v>
      </c>
      <c r="S1238" s="6">
        <f>IF(Table1[[#This Row],[Ngày hóa đơn]]&lt;&gt;"",Table1[[#This Row],[Ngày hóa đơn]],IF(Table1[[#This Row],[Ngày hạch toán]]&lt;&gt;"",Table1[[#This Row],[Ngày hạch toán]],""))</f>
        <v>46216</v>
      </c>
      <c r="T1238" s="7"/>
      <c r="U1238" s="6">
        <f>IF(Table1[[#This Row],[Ngày tính CN]]="","",S1238+T1238)</f>
        <v>46216</v>
      </c>
      <c r="V1238" s="32">
        <f ca="1">IF(Table1[[#This Row],[Hạn thanh toán]]="","",IF((U1238-NOW())&lt;0,0,(U1238-NOW())))</f>
        <v>0</v>
      </c>
      <c r="W1238" s="32"/>
      <c r="X1238" s="32">
        <f ca="1">IF(OR(U1238="",R1238=0),"",IF((U1238-NOW())&lt;0,-(U1238-NOW()),0))</f>
        <v>11.964616203702462</v>
      </c>
      <c r="Y1238" s="2" t="str">
        <f ca="1">IF(R1238=0,"Đã thanh toán",IF(X1238="","",IF(X1238&lt;=0,"Chưa đến hạn thanh toán",IF(X1238&lt;=30,"Nợ quá hạn 30 ngày",IF(X1238&lt;=60,"Nợ quá hạn từ 30 ngày đến 60 ngày",IF(X1238&lt;=90,"Nợ quá hạn từ 60 ngày đến 90 ngày",IF(X1238&lt;=120,"Nợ quá hạn từ 90 ngày đến 120 ngày","Nợ quá hạn hơn 120 ngày có khả năng mất thanh toán")))))))</f>
        <v>Nợ quá hạn 30 ngày</v>
      </c>
      <c r="Z1238" s="42">
        <f>IF(S1238="","",S1238)</f>
        <v>46216</v>
      </c>
      <c r="AA1238" s="42" t="str">
        <f>IF(M1238="","",M1238)</f>
        <v/>
      </c>
      <c r="AD1238" s="2" t="str">
        <f>VLOOKUP($A1238,MA_KH!$A:$Q,MA_KH!O$1,0)</f>
        <v>MEGA</v>
      </c>
      <c r="AE1238" s="2" t="str">
        <f>VLOOKUP($A1238,MA_KH!$A:$Q,MA_KH!P$1,0)</f>
        <v>CÔNG TY TNHH MM MEGA MARKET (VIỆT NAM)</v>
      </c>
    </row>
    <row r="1239" spans="1:31" ht="25.5" customHeight="1">
      <c r="A1239" s="58" t="s">
        <v>16290</v>
      </c>
      <c r="B1239" s="58" t="s">
        <v>192</v>
      </c>
      <c r="C1239" s="59">
        <v>46216</v>
      </c>
      <c r="D1239" s="58" t="s">
        <v>21675</v>
      </c>
      <c r="E1239" s="21">
        <v>46219</v>
      </c>
      <c r="F1239" s="58" t="s">
        <v>21676</v>
      </c>
      <c r="G1239" s="58" t="s">
        <v>21677</v>
      </c>
      <c r="H1239" s="69">
        <v>3143120</v>
      </c>
      <c r="I1239" s="61">
        <v>0</v>
      </c>
      <c r="J1239" s="69">
        <v>251450</v>
      </c>
      <c r="K1239" s="70">
        <v>3394570</v>
      </c>
      <c r="L1239" s="71" t="s">
        <v>17236</v>
      </c>
      <c r="N1239" s="72"/>
      <c r="O1239" s="32">
        <f>IF(Table1[[#This Row],[Phân loại]]="Tồn đầu kỳ",Table1[[#This Row],[Tổng giá trị]],0)</f>
        <v>0</v>
      </c>
      <c r="P1239" s="7">
        <f>IF(Table1[[#This Row],[Số còn phải thu ĐK]]&lt;&gt;0,0,IF(Table1[[#This Row],[Phân loại]]="Bán hàng",Table1[[#This Row],[Tổng giá trị]],-Table1[[#This Row],[Tổng giá trị]]))</f>
        <v>3394570</v>
      </c>
      <c r="Q1239" s="32">
        <f>IF(M1239&lt;&gt;"",IF(O1239&lt;&gt;0,O1239,P1239),0)</f>
        <v>0</v>
      </c>
      <c r="R1239" s="7">
        <f>Table1[[#This Row],[Số còn phải thu ĐK]]+Table1[[#This Row],[Giá Trị HD sau CK]]-Table1[[#This Row],[Số tiền đã thu]]</f>
        <v>3394570</v>
      </c>
      <c r="S1239" s="6">
        <f>IF(Table1[[#This Row],[Ngày hóa đơn]]&lt;&gt;"",Table1[[#This Row],[Ngày hóa đơn]],IF(Table1[[#This Row],[Ngày hạch toán]]&lt;&gt;"",Table1[[#This Row],[Ngày hạch toán]],""))</f>
        <v>46219</v>
      </c>
      <c r="T1239" s="7"/>
      <c r="U1239" s="6">
        <f>IF(Table1[[#This Row],[Ngày tính CN]]="","",S1239+T1239)</f>
        <v>46219</v>
      </c>
      <c r="V1239" s="32">
        <f ca="1">IF(Table1[[#This Row],[Hạn thanh toán]]="","",IF((U1239-NOW())&lt;0,0,(U1239-NOW())))</f>
        <v>0</v>
      </c>
      <c r="W1239" s="32"/>
      <c r="X1239" s="32">
        <f ca="1">IF(OR(U1239="",R1239=0),"",IF((U1239-NOW())&lt;0,-(U1239-NOW()),0))</f>
        <v>8.9646162037024624</v>
      </c>
      <c r="Y1239" s="2" t="str">
        <f ca="1">IF(R1239=0,"Đã thanh toán",IF(X1239="","",IF(X1239&lt;=0,"Chưa đến hạn thanh toán",IF(X1239&lt;=30,"Nợ quá hạn 30 ngày",IF(X1239&lt;=60,"Nợ quá hạn từ 30 ngày đến 60 ngày",IF(X1239&lt;=90,"Nợ quá hạn từ 60 ngày đến 90 ngày",IF(X1239&lt;=120,"Nợ quá hạn từ 90 ngày đến 120 ngày","Nợ quá hạn hơn 120 ngày có khả năng mất thanh toán")))))))</f>
        <v>Nợ quá hạn 30 ngày</v>
      </c>
      <c r="Z1239" s="42">
        <f>IF(S1239="","",S1239)</f>
        <v>46219</v>
      </c>
      <c r="AA1239" s="42" t="str">
        <f>IF(M1239="","",M1239)</f>
        <v/>
      </c>
      <c r="AD1239" s="2" t="str">
        <f>VLOOKUP($A1239,MA_KH!$A:$Q,MA_KH!O$1,0)</f>
        <v>MEGA</v>
      </c>
      <c r="AE1239" s="2" t="str">
        <f>VLOOKUP($A1239,MA_KH!$A:$Q,MA_KH!P$1,0)</f>
        <v>CÔNG TY TNHH MM MEGA MARKET (VIỆT NAM)</v>
      </c>
    </row>
    <row r="1240" spans="1:31" ht="25.5" customHeight="1">
      <c r="A1240" s="54" t="s">
        <v>16291</v>
      </c>
      <c r="B1240" s="54" t="s">
        <v>200</v>
      </c>
      <c r="C1240" s="55">
        <v>46216</v>
      </c>
      <c r="D1240" s="54" t="s">
        <v>21678</v>
      </c>
      <c r="E1240" s="21">
        <v>46219</v>
      </c>
      <c r="F1240" s="54" t="s">
        <v>21679</v>
      </c>
      <c r="G1240" s="54" t="s">
        <v>21680</v>
      </c>
      <c r="H1240" s="67">
        <v>3966315</v>
      </c>
      <c r="I1240" s="57">
        <v>0</v>
      </c>
      <c r="J1240" s="67">
        <v>317305</v>
      </c>
      <c r="K1240" s="68">
        <v>4283620</v>
      </c>
      <c r="L1240" s="71" t="s">
        <v>17236</v>
      </c>
      <c r="N1240" s="72"/>
      <c r="O1240" s="32">
        <f>IF(Table1[[#This Row],[Phân loại]]="Tồn đầu kỳ",Table1[[#This Row],[Tổng giá trị]],0)</f>
        <v>0</v>
      </c>
      <c r="P1240" s="7">
        <f>IF(Table1[[#This Row],[Số còn phải thu ĐK]]&lt;&gt;0,0,IF(Table1[[#This Row],[Phân loại]]="Bán hàng",Table1[[#This Row],[Tổng giá trị]],-Table1[[#This Row],[Tổng giá trị]]))</f>
        <v>4283620</v>
      </c>
      <c r="Q1240" s="32">
        <f>IF(M1240&lt;&gt;"",IF(O1240&lt;&gt;0,O1240,P1240),0)</f>
        <v>0</v>
      </c>
      <c r="R1240" s="7">
        <f>Table1[[#This Row],[Số còn phải thu ĐK]]+Table1[[#This Row],[Giá Trị HD sau CK]]-Table1[[#This Row],[Số tiền đã thu]]</f>
        <v>4283620</v>
      </c>
      <c r="S1240" s="6">
        <f>IF(Table1[[#This Row],[Ngày hóa đơn]]&lt;&gt;"",Table1[[#This Row],[Ngày hóa đơn]],IF(Table1[[#This Row],[Ngày hạch toán]]&lt;&gt;"",Table1[[#This Row],[Ngày hạch toán]],""))</f>
        <v>46219</v>
      </c>
      <c r="T1240" s="7"/>
      <c r="U1240" s="6">
        <f>IF(Table1[[#This Row],[Ngày tính CN]]="","",S1240+T1240)</f>
        <v>46219</v>
      </c>
      <c r="V1240" s="32">
        <f ca="1">IF(Table1[[#This Row],[Hạn thanh toán]]="","",IF((U1240-NOW())&lt;0,0,(U1240-NOW())))</f>
        <v>0</v>
      </c>
      <c r="W1240" s="32"/>
      <c r="X1240" s="32">
        <f ca="1">IF(OR(U1240="",R1240=0),"",IF((U1240-NOW())&lt;0,-(U1240-NOW()),0))</f>
        <v>8.9646162037024624</v>
      </c>
      <c r="Y1240" s="2" t="str">
        <f ca="1">IF(R1240=0,"Đã thanh toán",IF(X1240="","",IF(X1240&lt;=0,"Chưa đến hạn thanh toán",IF(X1240&lt;=30,"Nợ quá hạn 30 ngày",IF(X1240&lt;=60,"Nợ quá hạn từ 30 ngày đến 60 ngày",IF(X1240&lt;=90,"Nợ quá hạn từ 60 ngày đến 90 ngày",IF(X1240&lt;=120,"Nợ quá hạn từ 90 ngày đến 120 ngày","Nợ quá hạn hơn 120 ngày có khả năng mất thanh toán")))))))</f>
        <v>Nợ quá hạn 30 ngày</v>
      </c>
      <c r="Z1240" s="42">
        <f>IF(S1240="","",S1240)</f>
        <v>46219</v>
      </c>
      <c r="AA1240" s="42" t="str">
        <f>IF(M1240="","",M1240)</f>
        <v/>
      </c>
      <c r="AD1240" s="2" t="str">
        <f>VLOOKUP($A1240,MA_KH!$A:$Q,MA_KH!O$1,0)</f>
        <v>MEGA</v>
      </c>
      <c r="AE1240" s="2" t="str">
        <f>VLOOKUP($A1240,MA_KH!$A:$Q,MA_KH!P$1,0)</f>
        <v>CÔNG TY TNHH MM MEGA MARKET (VIỆT NAM)</v>
      </c>
    </row>
    <row r="1241" spans="1:31" ht="25.5" customHeight="1">
      <c r="A1241" s="54" t="s">
        <v>7306</v>
      </c>
      <c r="B1241" s="54" t="s">
        <v>7307</v>
      </c>
      <c r="C1241" s="55">
        <v>46216</v>
      </c>
      <c r="D1241" s="54" t="s">
        <v>21681</v>
      </c>
      <c r="E1241" s="21">
        <v>46219</v>
      </c>
      <c r="F1241" s="54" t="s">
        <v>21682</v>
      </c>
      <c r="G1241" s="54" t="s">
        <v>21683</v>
      </c>
      <c r="H1241" s="67">
        <v>2332220</v>
      </c>
      <c r="I1241" s="57">
        <v>0</v>
      </c>
      <c r="J1241" s="67">
        <v>186578</v>
      </c>
      <c r="K1241" s="68">
        <v>2518798</v>
      </c>
      <c r="L1241" s="71" t="s">
        <v>17236</v>
      </c>
      <c r="N1241" s="72"/>
      <c r="O1241" s="32">
        <f>IF(Table1[[#This Row],[Phân loại]]="Tồn đầu kỳ",Table1[[#This Row],[Tổng giá trị]],0)</f>
        <v>0</v>
      </c>
      <c r="P1241" s="7">
        <f>IF(Table1[[#This Row],[Số còn phải thu ĐK]]&lt;&gt;0,0,IF(Table1[[#This Row],[Phân loại]]="Bán hàng",Table1[[#This Row],[Tổng giá trị]],-Table1[[#This Row],[Tổng giá trị]]))</f>
        <v>2518798</v>
      </c>
      <c r="Q1241" s="32">
        <f>IF(M1241&lt;&gt;"",IF(O1241&lt;&gt;0,O1241,P1241),0)</f>
        <v>0</v>
      </c>
      <c r="R1241" s="7">
        <f>Table1[[#This Row],[Số còn phải thu ĐK]]+Table1[[#This Row],[Giá Trị HD sau CK]]-Table1[[#This Row],[Số tiền đã thu]]</f>
        <v>2518798</v>
      </c>
      <c r="S1241" s="6">
        <f>IF(Table1[[#This Row],[Ngày hóa đơn]]&lt;&gt;"",Table1[[#This Row],[Ngày hóa đơn]],IF(Table1[[#This Row],[Ngày hạch toán]]&lt;&gt;"",Table1[[#This Row],[Ngày hạch toán]],""))</f>
        <v>46219</v>
      </c>
      <c r="T1241" s="7"/>
      <c r="U1241" s="6">
        <f>IF(Table1[[#This Row],[Ngày tính CN]]="","",S1241+T1241)</f>
        <v>46219</v>
      </c>
      <c r="V1241" s="32">
        <f ca="1">IF(Table1[[#This Row],[Hạn thanh toán]]="","",IF((U1241-NOW())&lt;0,0,(U1241-NOW())))</f>
        <v>0</v>
      </c>
      <c r="W1241" s="32"/>
      <c r="X1241" s="32">
        <f ca="1">IF(OR(U1241="",R1241=0),"",IF((U1241-NOW())&lt;0,-(U1241-NOW()),0))</f>
        <v>8.9646162037024624</v>
      </c>
      <c r="Y1241" s="2" t="str">
        <f ca="1">IF(R1241=0,"Đã thanh toán",IF(X1241="","",IF(X1241&lt;=0,"Chưa đến hạn thanh toán",IF(X1241&lt;=30,"Nợ quá hạn 30 ngày",IF(X1241&lt;=60,"Nợ quá hạn từ 30 ngày đến 60 ngày",IF(X1241&lt;=90,"Nợ quá hạn từ 60 ngày đến 90 ngày",IF(X1241&lt;=120,"Nợ quá hạn từ 90 ngày đến 120 ngày","Nợ quá hạn hơn 120 ngày có khả năng mất thanh toán")))))))</f>
        <v>Nợ quá hạn 30 ngày</v>
      </c>
      <c r="Z1241" s="42">
        <f>IF(S1241="","",S1241)</f>
        <v>46219</v>
      </c>
      <c r="AA1241" s="42" t="str">
        <f>IF(M1241="","",M1241)</f>
        <v/>
      </c>
      <c r="AD1241" s="2" t="str">
        <f>VLOOKUP($A1241,MA_KH!$A:$Q,MA_KH!O$1,0)</f>
        <v>MEGA</v>
      </c>
      <c r="AE1241" s="2" t="str">
        <f>VLOOKUP($A1241,MA_KH!$A:$Q,MA_KH!P$1,0)</f>
        <v>CÔNG TY TNHH MM MEGA MARKET (VIỆT NAM)</v>
      </c>
    </row>
    <row r="1242" spans="1:31" ht="25.5" customHeight="1">
      <c r="A1242" s="54" t="s">
        <v>16304</v>
      </c>
      <c r="B1242" s="54" t="s">
        <v>7254</v>
      </c>
      <c r="C1242" s="55">
        <v>46216</v>
      </c>
      <c r="D1242" s="54" t="s">
        <v>21684</v>
      </c>
      <c r="E1242" s="21">
        <v>46220</v>
      </c>
      <c r="F1242" s="54" t="s">
        <v>21685</v>
      </c>
      <c r="G1242" s="54" t="s">
        <v>21686</v>
      </c>
      <c r="H1242" s="67">
        <v>362500</v>
      </c>
      <c r="I1242" s="57">
        <v>0</v>
      </c>
      <c r="J1242" s="67">
        <v>29000</v>
      </c>
      <c r="K1242" s="68">
        <v>391500</v>
      </c>
      <c r="L1242" s="71" t="s">
        <v>17236</v>
      </c>
      <c r="N1242" s="72"/>
      <c r="O1242" s="32">
        <f>IF(Table1[[#This Row],[Phân loại]]="Tồn đầu kỳ",Table1[[#This Row],[Tổng giá trị]],0)</f>
        <v>0</v>
      </c>
      <c r="P1242" s="7">
        <f>IF(Table1[[#This Row],[Số còn phải thu ĐK]]&lt;&gt;0,0,IF(Table1[[#This Row],[Phân loại]]="Bán hàng",Table1[[#This Row],[Tổng giá trị]],-Table1[[#This Row],[Tổng giá trị]]))</f>
        <v>391500</v>
      </c>
      <c r="Q1242" s="32">
        <f>IF(M1242&lt;&gt;"",IF(O1242&lt;&gt;0,O1242,P1242),0)</f>
        <v>0</v>
      </c>
      <c r="R1242" s="7">
        <f>Table1[[#This Row],[Số còn phải thu ĐK]]+Table1[[#This Row],[Giá Trị HD sau CK]]-Table1[[#This Row],[Số tiền đã thu]]</f>
        <v>391500</v>
      </c>
      <c r="S1242" s="6">
        <f>IF(Table1[[#This Row],[Ngày hóa đơn]]&lt;&gt;"",Table1[[#This Row],[Ngày hóa đơn]],IF(Table1[[#This Row],[Ngày hạch toán]]&lt;&gt;"",Table1[[#This Row],[Ngày hạch toán]],""))</f>
        <v>46220</v>
      </c>
      <c r="T1242" s="7"/>
      <c r="U1242" s="6">
        <f>IF(Table1[[#This Row],[Ngày tính CN]]="","",S1242+T1242)</f>
        <v>46220</v>
      </c>
      <c r="V1242" s="32">
        <f ca="1">IF(Table1[[#This Row],[Hạn thanh toán]]="","",IF((U1242-NOW())&lt;0,0,(U1242-NOW())))</f>
        <v>0</v>
      </c>
      <c r="W1242" s="32"/>
      <c r="X1242" s="32">
        <f ca="1">IF(OR(U1242="",R1242=0),"",IF((U1242-NOW())&lt;0,-(U1242-NOW()),0))</f>
        <v>7.9646162037024624</v>
      </c>
      <c r="Y1242" s="2" t="str">
        <f ca="1">IF(R1242=0,"Đã thanh toán",IF(X1242="","",IF(X1242&lt;=0,"Chưa đến hạn thanh toán",IF(X1242&lt;=30,"Nợ quá hạn 30 ngày",IF(X1242&lt;=60,"Nợ quá hạn từ 30 ngày đến 60 ngày",IF(X1242&lt;=90,"Nợ quá hạn từ 60 ngày đến 90 ngày",IF(X1242&lt;=120,"Nợ quá hạn từ 90 ngày đến 120 ngày","Nợ quá hạn hơn 120 ngày có khả năng mất thanh toán")))))))</f>
        <v>Nợ quá hạn 30 ngày</v>
      </c>
      <c r="Z1242" s="42">
        <f>IF(S1242="","",S1242)</f>
        <v>46220</v>
      </c>
      <c r="AA1242" s="42" t="str">
        <f>IF(M1242="","",M1242)</f>
        <v/>
      </c>
      <c r="AD1242" s="2" t="str">
        <f>VLOOKUP($A1242,MA_KH!$A:$Q,MA_KH!O$1,0)</f>
        <v>MEGA</v>
      </c>
      <c r="AE1242" s="2" t="str">
        <f>VLOOKUP($A1242,MA_KH!$A:$Q,MA_KH!P$1,0)</f>
        <v>CÔNG TY TNHH MM MEGA MARKET (VIỆT NAM)</v>
      </c>
    </row>
    <row r="1243" spans="1:31" ht="25.5" customHeight="1">
      <c r="A1243" s="54" t="s">
        <v>16305</v>
      </c>
      <c r="B1243" s="54" t="s">
        <v>7247</v>
      </c>
      <c r="C1243" s="55">
        <v>46216</v>
      </c>
      <c r="D1243" s="54" t="s">
        <v>21687</v>
      </c>
      <c r="E1243" s="21">
        <v>46220</v>
      </c>
      <c r="F1243" s="54" t="s">
        <v>21688</v>
      </c>
      <c r="G1243" s="54" t="s">
        <v>21689</v>
      </c>
      <c r="H1243" s="67">
        <v>1295555</v>
      </c>
      <c r="I1243" s="57">
        <v>0</v>
      </c>
      <c r="J1243" s="67">
        <v>103644</v>
      </c>
      <c r="K1243" s="68">
        <v>1399199</v>
      </c>
      <c r="L1243" s="71" t="s">
        <v>17236</v>
      </c>
      <c r="N1243" s="72"/>
      <c r="O1243" s="32">
        <f>IF(Table1[[#This Row],[Phân loại]]="Tồn đầu kỳ",Table1[[#This Row],[Tổng giá trị]],0)</f>
        <v>0</v>
      </c>
      <c r="P1243" s="7">
        <f>IF(Table1[[#This Row],[Số còn phải thu ĐK]]&lt;&gt;0,0,IF(Table1[[#This Row],[Phân loại]]="Bán hàng",Table1[[#This Row],[Tổng giá trị]],-Table1[[#This Row],[Tổng giá trị]]))</f>
        <v>1399199</v>
      </c>
      <c r="Q1243" s="32">
        <f>IF(M1243&lt;&gt;"",IF(O1243&lt;&gt;0,O1243,P1243),0)</f>
        <v>0</v>
      </c>
      <c r="R1243" s="7">
        <f>Table1[[#This Row],[Số còn phải thu ĐK]]+Table1[[#This Row],[Giá Trị HD sau CK]]-Table1[[#This Row],[Số tiền đã thu]]</f>
        <v>1399199</v>
      </c>
      <c r="S1243" s="6">
        <f>IF(Table1[[#This Row],[Ngày hóa đơn]]&lt;&gt;"",Table1[[#This Row],[Ngày hóa đơn]],IF(Table1[[#This Row],[Ngày hạch toán]]&lt;&gt;"",Table1[[#This Row],[Ngày hạch toán]],""))</f>
        <v>46220</v>
      </c>
      <c r="T1243" s="7"/>
      <c r="U1243" s="6">
        <f>IF(Table1[[#This Row],[Ngày tính CN]]="","",S1243+T1243)</f>
        <v>46220</v>
      </c>
      <c r="V1243" s="32">
        <f ca="1">IF(Table1[[#This Row],[Hạn thanh toán]]="","",IF((U1243-NOW())&lt;0,0,(U1243-NOW())))</f>
        <v>0</v>
      </c>
      <c r="W1243" s="32"/>
      <c r="X1243" s="32">
        <f ca="1">IF(OR(U1243="",R1243=0),"",IF((U1243-NOW())&lt;0,-(U1243-NOW()),0))</f>
        <v>7.9646162037024624</v>
      </c>
      <c r="Y1243" s="2" t="str">
        <f ca="1">IF(R1243=0,"Đã thanh toán",IF(X1243="","",IF(X1243&lt;=0,"Chưa đến hạn thanh toán",IF(X1243&lt;=30,"Nợ quá hạn 30 ngày",IF(X1243&lt;=60,"Nợ quá hạn từ 30 ngày đến 60 ngày",IF(X1243&lt;=90,"Nợ quá hạn từ 60 ngày đến 90 ngày",IF(X1243&lt;=120,"Nợ quá hạn từ 90 ngày đến 120 ngày","Nợ quá hạn hơn 120 ngày có khả năng mất thanh toán")))))))</f>
        <v>Nợ quá hạn 30 ngày</v>
      </c>
      <c r="Z1243" s="42">
        <f>IF(S1243="","",S1243)</f>
        <v>46220</v>
      </c>
      <c r="AA1243" s="42" t="str">
        <f>IF(M1243="","",M1243)</f>
        <v/>
      </c>
      <c r="AD1243" s="2" t="str">
        <f>VLOOKUP($A1243,MA_KH!$A:$Q,MA_KH!O$1,0)</f>
        <v>MEGA</v>
      </c>
      <c r="AE1243" s="2" t="str">
        <f>VLOOKUP($A1243,MA_KH!$A:$Q,MA_KH!P$1,0)</f>
        <v>CÔNG TY TNHH MM MEGA MARKET (VIỆT NAM)</v>
      </c>
    </row>
    <row r="1244" spans="1:31" ht="25.5" customHeight="1">
      <c r="A1244" s="130" t="s">
        <v>16299</v>
      </c>
      <c r="B1244" s="130" t="s">
        <v>190</v>
      </c>
      <c r="C1244" s="132">
        <v>46219</v>
      </c>
      <c r="D1244" s="130" t="s">
        <v>22065</v>
      </c>
      <c r="E1244" s="137">
        <v>46219</v>
      </c>
      <c r="F1244" s="130" t="s">
        <v>22066</v>
      </c>
      <c r="G1244" s="130" t="s">
        <v>21717</v>
      </c>
      <c r="H1244" s="141">
        <v>754250</v>
      </c>
      <c r="I1244" s="141">
        <v>0</v>
      </c>
      <c r="J1244" s="141">
        <v>60340</v>
      </c>
      <c r="K1244" s="151">
        <v>814590</v>
      </c>
      <c r="L1244" s="71" t="s">
        <v>17238</v>
      </c>
      <c r="N1244" s="72"/>
      <c r="O1244" s="32">
        <f>IF(Table1[[#This Row],[Phân loại]]="Tồn đầu kỳ",Table1[[#This Row],[Tổng giá trị]],0)</f>
        <v>0</v>
      </c>
      <c r="P1244" s="7">
        <f>IF(Table1[[#This Row],[Số còn phải thu ĐK]]&lt;&gt;0,0,IF(Table1[[#This Row],[Phân loại]]="Bán hàng",Table1[[#This Row],[Tổng giá trị]],-Table1[[#This Row],[Tổng giá trị]]))</f>
        <v>-814590</v>
      </c>
      <c r="Q1244" s="32">
        <f>IF(M1244&lt;&gt;"",IF(O1244&lt;&gt;0,O1244,P1244),0)</f>
        <v>0</v>
      </c>
      <c r="R1244" s="7">
        <f>Table1[[#This Row],[Số còn phải thu ĐK]]+Table1[[#This Row],[Giá Trị HD sau CK]]-Table1[[#This Row],[Số tiền đã thu]]</f>
        <v>-814590</v>
      </c>
      <c r="S1244" s="6">
        <f>IF(Table1[[#This Row],[Ngày hóa đơn]]&lt;&gt;"",Table1[[#This Row],[Ngày hóa đơn]],IF(Table1[[#This Row],[Ngày hạch toán]]&lt;&gt;"",Table1[[#This Row],[Ngày hạch toán]],""))</f>
        <v>46219</v>
      </c>
      <c r="T1244" s="7"/>
      <c r="U1244" s="6">
        <f>IF(Table1[[#This Row],[Ngày tính CN]]="","",S1244+T1244)</f>
        <v>46219</v>
      </c>
      <c r="V1244" s="32">
        <f ca="1">IF(Table1[[#This Row],[Hạn thanh toán]]="","",IF((U1244-NOW())&lt;0,0,(U1244-NOW())))</f>
        <v>0</v>
      </c>
      <c r="W1244" s="32"/>
      <c r="X1244" s="32">
        <f ca="1">IF(OR(U1244="",R1244=0),"",IF((U1244-NOW())&lt;0,-(U1244-NOW()),0))</f>
        <v>8.9646162037024624</v>
      </c>
      <c r="Y1244" s="2" t="str">
        <f ca="1">IF(R1244=0,"Đã thanh toán",IF(X1244="","",IF(X1244&lt;=0,"Chưa đến hạn thanh toán",IF(X1244&lt;=30,"Nợ quá hạn 30 ngày",IF(X1244&lt;=60,"Nợ quá hạn từ 30 ngày đến 60 ngày",IF(X1244&lt;=90,"Nợ quá hạn từ 60 ngày đến 90 ngày",IF(X1244&lt;=120,"Nợ quá hạn từ 90 ngày đến 120 ngày","Nợ quá hạn hơn 120 ngày có khả năng mất thanh toán")))))))</f>
        <v>Nợ quá hạn 30 ngày</v>
      </c>
      <c r="Z1244" s="42">
        <f>IF(S1244="","",S1244)</f>
        <v>46219</v>
      </c>
      <c r="AA1244" s="42" t="str">
        <f>IF(M1244="","",M1244)</f>
        <v/>
      </c>
      <c r="AD1244" s="2" t="str">
        <f>VLOOKUP($A1244,MA_KH!$A:$Q,MA_KH!O$1,0)</f>
        <v>MEGA</v>
      </c>
      <c r="AE1244" s="2" t="str">
        <f>VLOOKUP($A1244,MA_KH!$A:$Q,MA_KH!P$1,0)</f>
        <v>CÔNG TY TNHH MM MEGA MARKET (VIỆT NAM)</v>
      </c>
    </row>
  </sheetData>
  <phoneticPr fontId="5" type="noConversion"/>
  <dataValidations count="1">
    <dataValidation type="list" allowBlank="1" showInputMessage="1" showErrorMessage="1" promptTitle="Chọn đúng mục" sqref="L4:L1244" xr:uid="{AFA643F7-0E49-47A7-9080-DE4AC89E02D0}">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AC25-B20A-42FD-ACB3-12EE6468D515}">
  <dimension ref="A1:R677"/>
  <sheetViews>
    <sheetView workbookViewId="0">
      <selection activeCell="H6" sqref="H6"/>
    </sheetView>
  </sheetViews>
  <sheetFormatPr defaultColWidth="9.140625" defaultRowHeight="15"/>
  <cols>
    <col min="1" max="1" width="14.85546875" customWidth="1"/>
    <col min="2" max="2" width="30" customWidth="1"/>
    <col min="3" max="3" width="14.28515625" style="21" customWidth="1"/>
    <col min="4" max="4" width="17.140625" customWidth="1"/>
    <col min="5" max="6" width="13.5703125" style="21" customWidth="1"/>
    <col min="7" max="7" width="15" customWidth="1"/>
    <col min="8" max="8" width="30" customWidth="1"/>
    <col min="9" max="12" width="17.140625" style="121" customWidth="1"/>
    <col min="13" max="13" width="22.85546875" style="121" customWidth="1"/>
    <col min="14" max="14" width="17.140625" customWidth="1"/>
    <col min="15" max="15" width="14.28515625" customWidth="1"/>
    <col min="16" max="16" width="30" customWidth="1"/>
    <col min="17" max="17" width="15" customWidth="1"/>
    <col min="18" max="18" width="24.28515625" customWidth="1"/>
  </cols>
  <sheetData>
    <row r="1" spans="1:18" ht="15" customHeight="1">
      <c r="A1" s="35" t="s">
        <v>8</v>
      </c>
      <c r="B1" s="35" t="s">
        <v>21115</v>
      </c>
      <c r="C1" s="114" t="s">
        <v>11</v>
      </c>
      <c r="D1" s="35" t="s">
        <v>12</v>
      </c>
      <c r="E1" s="114" t="s">
        <v>21116</v>
      </c>
      <c r="F1" s="114"/>
      <c r="G1" s="35" t="s">
        <v>0</v>
      </c>
      <c r="H1" s="35" t="s">
        <v>14</v>
      </c>
      <c r="I1" s="37" t="s">
        <v>21117</v>
      </c>
      <c r="J1" s="37" t="s">
        <v>20</v>
      </c>
      <c r="K1" s="37" t="s">
        <v>21118</v>
      </c>
      <c r="L1" s="37" t="s">
        <v>21119</v>
      </c>
      <c r="M1" s="37" t="s">
        <v>21120</v>
      </c>
      <c r="N1" s="35" t="s">
        <v>21121</v>
      </c>
      <c r="O1" s="35" t="s">
        <v>21122</v>
      </c>
      <c r="P1" s="35" t="s">
        <v>21123</v>
      </c>
      <c r="Q1" s="35" t="s">
        <v>21124</v>
      </c>
      <c r="R1" s="35" t="s">
        <v>491</v>
      </c>
    </row>
    <row r="2" spans="1:18">
      <c r="A2" s="30" t="s">
        <v>16299</v>
      </c>
      <c r="B2" s="30" t="str">
        <f>G2&amp;L2</f>
        <v>000001383553200</v>
      </c>
      <c r="C2" s="102">
        <v>46025</v>
      </c>
      <c r="D2" s="30" t="s">
        <v>16826</v>
      </c>
      <c r="E2" s="102">
        <v>46025</v>
      </c>
      <c r="F2" s="102" t="e">
        <f>VLOOKUP(B2,[1]Ban_hang!R:S,2,0)</f>
        <v>#N/A</v>
      </c>
      <c r="G2" s="30" t="s">
        <v>19119</v>
      </c>
      <c r="H2" s="30" t="s">
        <v>16828</v>
      </c>
      <c r="I2" s="31">
        <v>3290000</v>
      </c>
      <c r="J2" s="31">
        <v>0</v>
      </c>
      <c r="K2" s="31">
        <v>263200</v>
      </c>
      <c r="L2" s="31">
        <v>3553200</v>
      </c>
      <c r="M2" s="31">
        <v>3553200</v>
      </c>
      <c r="N2" s="30" t="s">
        <v>21125</v>
      </c>
      <c r="O2" s="30" t="s">
        <v>21126</v>
      </c>
      <c r="P2" s="30" t="s">
        <v>21127</v>
      </c>
      <c r="Q2" s="30" t="s">
        <v>21128</v>
      </c>
      <c r="R2" s="30" t="s">
        <v>4458</v>
      </c>
    </row>
    <row r="3" spans="1:18">
      <c r="A3" s="30" t="s">
        <v>16294</v>
      </c>
      <c r="B3" s="30" t="str">
        <f t="shared" ref="B3:B66" si="0">G3&amp;L3</f>
        <v>000001391385672</v>
      </c>
      <c r="C3" s="102">
        <v>46025</v>
      </c>
      <c r="D3" s="30" t="s">
        <v>16829</v>
      </c>
      <c r="E3" s="102">
        <v>46025</v>
      </c>
      <c r="F3" s="102" t="e">
        <f>VLOOKUP(B3,[1]Ban_hang!R:S,2,0)</f>
        <v>#N/A</v>
      </c>
      <c r="G3" s="30" t="s">
        <v>19120</v>
      </c>
      <c r="H3" s="30" t="s">
        <v>16830</v>
      </c>
      <c r="I3" s="31">
        <v>1283030</v>
      </c>
      <c r="J3" s="31">
        <v>0</v>
      </c>
      <c r="K3" s="31">
        <v>102642</v>
      </c>
      <c r="L3" s="31">
        <v>1385672</v>
      </c>
      <c r="M3" s="31">
        <v>1385672</v>
      </c>
      <c r="N3" s="30" t="s">
        <v>21125</v>
      </c>
      <c r="O3" s="30" t="s">
        <v>21126</v>
      </c>
      <c r="P3" s="30" t="s">
        <v>21127</v>
      </c>
      <c r="Q3" s="30" t="s">
        <v>21128</v>
      </c>
      <c r="R3" s="30" t="s">
        <v>4458</v>
      </c>
    </row>
    <row r="4" spans="1:18">
      <c r="A4" s="30" t="s">
        <v>16291</v>
      </c>
      <c r="B4" s="30" t="str">
        <f t="shared" si="0"/>
        <v>0000139013465597</v>
      </c>
      <c r="C4" s="102">
        <v>46027</v>
      </c>
      <c r="D4" s="30" t="s">
        <v>16856</v>
      </c>
      <c r="E4" s="102">
        <v>46027</v>
      </c>
      <c r="F4" s="102" t="e">
        <f>VLOOKUP(B4,[1]Ban_hang!R:S,2,0)</f>
        <v>#N/A</v>
      </c>
      <c r="G4" s="30" t="s">
        <v>19133</v>
      </c>
      <c r="H4" s="30" t="s">
        <v>16857</v>
      </c>
      <c r="I4" s="31">
        <v>12468145</v>
      </c>
      <c r="J4" s="31">
        <v>0</v>
      </c>
      <c r="K4" s="31">
        <v>997452</v>
      </c>
      <c r="L4" s="31">
        <v>13465597</v>
      </c>
      <c r="M4" s="31">
        <v>13465597</v>
      </c>
      <c r="N4" s="30" t="s">
        <v>21125</v>
      </c>
      <c r="O4" s="30" t="s">
        <v>21126</v>
      </c>
      <c r="P4" s="30" t="s">
        <v>21127</v>
      </c>
      <c r="Q4" s="30" t="s">
        <v>21128</v>
      </c>
      <c r="R4" s="30" t="s">
        <v>4458</v>
      </c>
    </row>
    <row r="5" spans="1:18">
      <c r="A5" s="30" t="s">
        <v>16307</v>
      </c>
      <c r="B5" s="30" t="str">
        <f t="shared" si="0"/>
        <v>000013796169370</v>
      </c>
      <c r="C5" s="102">
        <v>46027</v>
      </c>
      <c r="D5" s="30" t="s">
        <v>16834</v>
      </c>
      <c r="E5" s="102">
        <v>46027</v>
      </c>
      <c r="F5" s="102" t="e">
        <f>VLOOKUP(B5,[1]Ban_hang!R:S,2,0)</f>
        <v>#N/A</v>
      </c>
      <c r="G5" s="30" t="s">
        <v>19122</v>
      </c>
      <c r="H5" s="30" t="s">
        <v>16835</v>
      </c>
      <c r="I5" s="31">
        <v>5712380</v>
      </c>
      <c r="J5" s="31">
        <v>0</v>
      </c>
      <c r="K5" s="31">
        <v>456990</v>
      </c>
      <c r="L5" s="31">
        <v>6169370</v>
      </c>
      <c r="M5" s="31">
        <v>6169370</v>
      </c>
      <c r="N5" s="30" t="s">
        <v>21125</v>
      </c>
      <c r="O5" s="30" t="s">
        <v>21126</v>
      </c>
      <c r="P5" s="30" t="s">
        <v>21127</v>
      </c>
      <c r="Q5" s="30" t="s">
        <v>21128</v>
      </c>
      <c r="R5" s="30" t="s">
        <v>4458</v>
      </c>
    </row>
    <row r="6" spans="1:18">
      <c r="A6" s="30" t="s">
        <v>16290</v>
      </c>
      <c r="B6" s="30" t="str">
        <f t="shared" si="0"/>
        <v>000013891358672</v>
      </c>
      <c r="C6" s="102">
        <v>46027</v>
      </c>
      <c r="D6" s="30" t="s">
        <v>16854</v>
      </c>
      <c r="E6" s="102">
        <v>46027</v>
      </c>
      <c r="F6" s="102" t="e">
        <f>VLOOKUP(B6,[1]Ban_hang!R:S,2,0)</f>
        <v>#N/A</v>
      </c>
      <c r="G6" s="30" t="s">
        <v>19132</v>
      </c>
      <c r="H6" s="30" t="s">
        <v>16855</v>
      </c>
      <c r="I6" s="31">
        <v>1258030</v>
      </c>
      <c r="J6" s="31">
        <v>0</v>
      </c>
      <c r="K6" s="31">
        <v>100642</v>
      </c>
      <c r="L6" s="31">
        <v>1358672</v>
      </c>
      <c r="M6" s="31">
        <v>1358672</v>
      </c>
      <c r="N6" s="30" t="s">
        <v>21125</v>
      </c>
      <c r="O6" s="30" t="s">
        <v>21126</v>
      </c>
      <c r="P6" s="30" t="s">
        <v>21127</v>
      </c>
      <c r="Q6" s="30" t="s">
        <v>21128</v>
      </c>
      <c r="R6" s="30" t="s">
        <v>4458</v>
      </c>
    </row>
    <row r="7" spans="1:18">
      <c r="A7" s="30" t="s">
        <v>16287</v>
      </c>
      <c r="B7" s="30" t="str">
        <f t="shared" si="0"/>
        <v>000013863333431</v>
      </c>
      <c r="C7" s="102">
        <v>46027</v>
      </c>
      <c r="D7" s="30" t="s">
        <v>16848</v>
      </c>
      <c r="E7" s="102">
        <v>46027</v>
      </c>
      <c r="F7" s="102" t="e">
        <f>VLOOKUP(B7,[1]Ban_hang!R:S,2,0)</f>
        <v>#N/A</v>
      </c>
      <c r="G7" s="30" t="s">
        <v>19129</v>
      </c>
      <c r="H7" s="30" t="s">
        <v>16849</v>
      </c>
      <c r="I7" s="31">
        <v>3086510</v>
      </c>
      <c r="J7" s="31">
        <v>0</v>
      </c>
      <c r="K7" s="31">
        <v>246921</v>
      </c>
      <c r="L7" s="31">
        <v>3333431</v>
      </c>
      <c r="M7" s="31">
        <v>3333431</v>
      </c>
      <c r="N7" s="30" t="s">
        <v>21125</v>
      </c>
      <c r="O7" s="30" t="s">
        <v>21126</v>
      </c>
      <c r="P7" s="30" t="s">
        <v>21127</v>
      </c>
      <c r="Q7" s="30" t="s">
        <v>21128</v>
      </c>
      <c r="R7" s="30" t="s">
        <v>4458</v>
      </c>
    </row>
    <row r="8" spans="1:18">
      <c r="A8" s="30" t="s">
        <v>16295</v>
      </c>
      <c r="B8" s="30" t="str">
        <f t="shared" si="0"/>
        <v>000013872911086</v>
      </c>
      <c r="C8" s="102">
        <v>46027</v>
      </c>
      <c r="D8" s="30" t="s">
        <v>16850</v>
      </c>
      <c r="E8" s="102">
        <v>46027</v>
      </c>
      <c r="F8" s="102" t="e">
        <f>VLOOKUP(B8,[1]Ban_hang!R:S,2,0)</f>
        <v>#N/A</v>
      </c>
      <c r="G8" s="30" t="s">
        <v>19130</v>
      </c>
      <c r="H8" s="30" t="s">
        <v>16851</v>
      </c>
      <c r="I8" s="31">
        <v>2695450</v>
      </c>
      <c r="J8" s="31">
        <v>0</v>
      </c>
      <c r="K8" s="31">
        <v>215636</v>
      </c>
      <c r="L8" s="31">
        <v>2911086</v>
      </c>
      <c r="M8" s="31">
        <v>2911086</v>
      </c>
      <c r="N8" s="30" t="s">
        <v>21125</v>
      </c>
      <c r="O8" s="30" t="s">
        <v>21126</v>
      </c>
      <c r="P8" s="30" t="s">
        <v>21127</v>
      </c>
      <c r="Q8" s="30" t="s">
        <v>21128</v>
      </c>
      <c r="R8" s="30" t="s">
        <v>4458</v>
      </c>
    </row>
    <row r="9" spans="1:18">
      <c r="A9" s="30" t="s">
        <v>16307</v>
      </c>
      <c r="B9" s="30" t="str">
        <f t="shared" si="0"/>
        <v>000013811968278</v>
      </c>
      <c r="C9" s="102">
        <v>46027</v>
      </c>
      <c r="D9" s="30" t="s">
        <v>16838</v>
      </c>
      <c r="E9" s="102">
        <v>46027</v>
      </c>
      <c r="F9" s="102" t="e">
        <f>VLOOKUP(B9,[1]Ban_hang!R:S,2,0)</f>
        <v>#N/A</v>
      </c>
      <c r="G9" s="30" t="s">
        <v>19124</v>
      </c>
      <c r="H9" s="30" t="s">
        <v>16839</v>
      </c>
      <c r="I9" s="31">
        <v>1822480</v>
      </c>
      <c r="J9" s="31">
        <v>0</v>
      </c>
      <c r="K9" s="31">
        <v>145798</v>
      </c>
      <c r="L9" s="31">
        <v>1968278</v>
      </c>
      <c r="M9" s="31">
        <v>1968278</v>
      </c>
      <c r="N9" s="30" t="s">
        <v>21125</v>
      </c>
      <c r="O9" s="30" t="s">
        <v>21126</v>
      </c>
      <c r="P9" s="30" t="s">
        <v>21127</v>
      </c>
      <c r="Q9" s="30" t="s">
        <v>21128</v>
      </c>
      <c r="R9" s="30" t="s">
        <v>4458</v>
      </c>
    </row>
    <row r="10" spans="1:18">
      <c r="A10" s="30" t="s">
        <v>16307</v>
      </c>
      <c r="B10" s="30" t="str">
        <f t="shared" si="0"/>
        <v>000013802128086</v>
      </c>
      <c r="C10" s="102">
        <v>46027</v>
      </c>
      <c r="D10" s="30" t="s">
        <v>16836</v>
      </c>
      <c r="E10" s="102">
        <v>46027</v>
      </c>
      <c r="F10" s="102" t="e">
        <f>VLOOKUP(B10,[1]Ban_hang!R:S,2,0)</f>
        <v>#N/A</v>
      </c>
      <c r="G10" s="30" t="s">
        <v>19123</v>
      </c>
      <c r="H10" s="30" t="s">
        <v>16837</v>
      </c>
      <c r="I10" s="31">
        <v>1970450</v>
      </c>
      <c r="J10" s="31">
        <v>0</v>
      </c>
      <c r="K10" s="31">
        <v>157636</v>
      </c>
      <c r="L10" s="31">
        <v>2128086</v>
      </c>
      <c r="M10" s="31">
        <v>2128086</v>
      </c>
      <c r="N10" s="30" t="s">
        <v>21125</v>
      </c>
      <c r="O10" s="30" t="s">
        <v>21126</v>
      </c>
      <c r="P10" s="30" t="s">
        <v>21127</v>
      </c>
      <c r="Q10" s="30" t="s">
        <v>21128</v>
      </c>
      <c r="R10" s="30" t="s">
        <v>4458</v>
      </c>
    </row>
    <row r="11" spans="1:18">
      <c r="A11" s="30" t="s">
        <v>16287</v>
      </c>
      <c r="B11" s="30" t="str">
        <f t="shared" si="0"/>
        <v>00001384541976</v>
      </c>
      <c r="C11" s="102">
        <v>46027</v>
      </c>
      <c r="D11" s="30" t="s">
        <v>16844</v>
      </c>
      <c r="E11" s="102">
        <v>46027</v>
      </c>
      <c r="F11" s="102" t="e">
        <f>VLOOKUP(B11,[1]Ban_hang!R:S,2,0)</f>
        <v>#N/A</v>
      </c>
      <c r="G11" s="30" t="s">
        <v>19127</v>
      </c>
      <c r="H11" s="30" t="s">
        <v>16845</v>
      </c>
      <c r="I11" s="31">
        <v>501830</v>
      </c>
      <c r="J11" s="31">
        <v>0</v>
      </c>
      <c r="K11" s="31">
        <v>40146</v>
      </c>
      <c r="L11" s="31">
        <v>541976</v>
      </c>
      <c r="M11" s="31">
        <v>541976</v>
      </c>
      <c r="N11" s="30" t="s">
        <v>21125</v>
      </c>
      <c r="O11" s="30" t="s">
        <v>21126</v>
      </c>
      <c r="P11" s="30" t="s">
        <v>21127</v>
      </c>
      <c r="Q11" s="30" t="s">
        <v>21128</v>
      </c>
      <c r="R11" s="30" t="s">
        <v>4458</v>
      </c>
    </row>
    <row r="12" spans="1:18">
      <c r="A12" s="30" t="s">
        <v>16289</v>
      </c>
      <c r="B12" s="30" t="str">
        <f t="shared" si="0"/>
        <v>000013784314136</v>
      </c>
      <c r="C12" s="102">
        <v>46027</v>
      </c>
      <c r="D12" s="30" t="s">
        <v>16831</v>
      </c>
      <c r="E12" s="102">
        <v>46027</v>
      </c>
      <c r="F12" s="102" t="e">
        <f>VLOOKUP(B12,[1]Ban_hang!R:S,2,0)</f>
        <v>#N/A</v>
      </c>
      <c r="G12" s="30" t="s">
        <v>19121</v>
      </c>
      <c r="H12" s="30" t="s">
        <v>16833</v>
      </c>
      <c r="I12" s="31">
        <v>3994570</v>
      </c>
      <c r="J12" s="31">
        <v>0</v>
      </c>
      <c r="K12" s="31">
        <v>319566</v>
      </c>
      <c r="L12" s="31">
        <v>4314136</v>
      </c>
      <c r="M12" s="31">
        <v>4314136</v>
      </c>
      <c r="N12" s="30" t="s">
        <v>21125</v>
      </c>
      <c r="O12" s="30" t="s">
        <v>21126</v>
      </c>
      <c r="P12" s="30" t="s">
        <v>21127</v>
      </c>
      <c r="Q12" s="30" t="s">
        <v>21128</v>
      </c>
      <c r="R12" s="30" t="s">
        <v>4458</v>
      </c>
    </row>
    <row r="13" spans="1:18">
      <c r="A13" s="30" t="s">
        <v>16291</v>
      </c>
      <c r="B13" s="30" t="str">
        <f t="shared" si="0"/>
        <v>000013821790521</v>
      </c>
      <c r="C13" s="102">
        <v>46027</v>
      </c>
      <c r="D13" s="30" t="s">
        <v>16840</v>
      </c>
      <c r="E13" s="102">
        <v>46027</v>
      </c>
      <c r="F13" s="102" t="e">
        <f>VLOOKUP(B13,[1]Ban_hang!R:S,2,0)</f>
        <v>#N/A</v>
      </c>
      <c r="G13" s="30" t="s">
        <v>19125</v>
      </c>
      <c r="H13" s="30" t="s">
        <v>16841</v>
      </c>
      <c r="I13" s="31">
        <v>1657890</v>
      </c>
      <c r="J13" s="31">
        <v>0</v>
      </c>
      <c r="K13" s="31">
        <v>132631</v>
      </c>
      <c r="L13" s="31">
        <v>1790521</v>
      </c>
      <c r="M13" s="31">
        <v>1790521</v>
      </c>
      <c r="N13" s="30" t="s">
        <v>21125</v>
      </c>
      <c r="O13" s="30" t="s">
        <v>21126</v>
      </c>
      <c r="P13" s="30" t="s">
        <v>21127</v>
      </c>
      <c r="Q13" s="30" t="s">
        <v>21128</v>
      </c>
      <c r="R13" s="30" t="s">
        <v>4458</v>
      </c>
    </row>
    <row r="14" spans="1:18">
      <c r="A14" s="30" t="s">
        <v>16287</v>
      </c>
      <c r="B14" s="30" t="str">
        <f t="shared" si="0"/>
        <v>000013855161849</v>
      </c>
      <c r="C14" s="102">
        <v>46027</v>
      </c>
      <c r="D14" s="30" t="s">
        <v>16846</v>
      </c>
      <c r="E14" s="102">
        <v>46027</v>
      </c>
      <c r="F14" s="102" t="e">
        <f>VLOOKUP(B14,[1]Ban_hang!R:S,2,0)</f>
        <v>#N/A</v>
      </c>
      <c r="G14" s="30" t="s">
        <v>19128</v>
      </c>
      <c r="H14" s="30" t="s">
        <v>16847</v>
      </c>
      <c r="I14" s="31">
        <v>4779490</v>
      </c>
      <c r="J14" s="31">
        <v>0</v>
      </c>
      <c r="K14" s="31">
        <v>382359</v>
      </c>
      <c r="L14" s="31">
        <v>5161849</v>
      </c>
      <c r="M14" s="31">
        <v>5161849</v>
      </c>
      <c r="N14" s="30" t="s">
        <v>21125</v>
      </c>
      <c r="O14" s="30" t="s">
        <v>21126</v>
      </c>
      <c r="P14" s="30" t="s">
        <v>21127</v>
      </c>
      <c r="Q14" s="30" t="s">
        <v>21128</v>
      </c>
      <c r="R14" s="30" t="s">
        <v>4458</v>
      </c>
    </row>
    <row r="15" spans="1:18">
      <c r="A15" s="30" t="s">
        <v>16310</v>
      </c>
      <c r="B15" s="30" t="str">
        <f t="shared" si="0"/>
        <v>000013882186050</v>
      </c>
      <c r="C15" s="102">
        <v>46027</v>
      </c>
      <c r="D15" s="30" t="s">
        <v>16852</v>
      </c>
      <c r="E15" s="102">
        <v>46027</v>
      </c>
      <c r="F15" s="102" t="e">
        <f>VLOOKUP(B15,[1]Ban_hang!R:S,2,0)</f>
        <v>#N/A</v>
      </c>
      <c r="G15" s="30" t="s">
        <v>19131</v>
      </c>
      <c r="H15" s="30" t="s">
        <v>16853</v>
      </c>
      <c r="I15" s="31">
        <v>2024120</v>
      </c>
      <c r="J15" s="31">
        <v>0</v>
      </c>
      <c r="K15" s="31">
        <v>161930</v>
      </c>
      <c r="L15" s="31">
        <v>2186050</v>
      </c>
      <c r="M15" s="31">
        <v>2186050</v>
      </c>
      <c r="N15" s="30" t="s">
        <v>21125</v>
      </c>
      <c r="O15" s="30" t="s">
        <v>21126</v>
      </c>
      <c r="P15" s="30" t="s">
        <v>21127</v>
      </c>
      <c r="Q15" s="30" t="s">
        <v>21128</v>
      </c>
      <c r="R15" s="30" t="s">
        <v>4458</v>
      </c>
    </row>
    <row r="16" spans="1:18">
      <c r="A16" s="30" t="s">
        <v>16291</v>
      </c>
      <c r="B16" s="30" t="str">
        <f t="shared" si="0"/>
        <v>000013831968278</v>
      </c>
      <c r="C16" s="102">
        <v>46027</v>
      </c>
      <c r="D16" s="30" t="s">
        <v>16842</v>
      </c>
      <c r="E16" s="102">
        <v>46027</v>
      </c>
      <c r="F16" s="102" t="e">
        <f>VLOOKUP(B16,[1]Ban_hang!R:S,2,0)</f>
        <v>#N/A</v>
      </c>
      <c r="G16" s="30" t="s">
        <v>19126</v>
      </c>
      <c r="H16" s="30" t="s">
        <v>16843</v>
      </c>
      <c r="I16" s="31">
        <v>1822480</v>
      </c>
      <c r="J16" s="31">
        <v>0</v>
      </c>
      <c r="K16" s="31">
        <v>145798</v>
      </c>
      <c r="L16" s="31">
        <v>1968278</v>
      </c>
      <c r="M16" s="31">
        <v>1968278</v>
      </c>
      <c r="N16" s="30" t="s">
        <v>21125</v>
      </c>
      <c r="O16" s="30" t="s">
        <v>21126</v>
      </c>
      <c r="P16" s="30" t="s">
        <v>21127</v>
      </c>
      <c r="Q16" s="30" t="s">
        <v>21128</v>
      </c>
      <c r="R16" s="30" t="s">
        <v>4458</v>
      </c>
    </row>
    <row r="17" spans="1:18">
      <c r="A17" s="30" t="s">
        <v>16299</v>
      </c>
      <c r="B17" s="30" t="str">
        <f t="shared" si="0"/>
        <v>000013932595953</v>
      </c>
      <c r="C17" s="102">
        <v>46028</v>
      </c>
      <c r="D17" s="30" t="s">
        <v>16865</v>
      </c>
      <c r="E17" s="102">
        <v>46028</v>
      </c>
      <c r="F17" s="102" t="e">
        <f>VLOOKUP(B17,[1]Ban_hang!R:S,2,0)</f>
        <v>#N/A</v>
      </c>
      <c r="G17" s="30" t="s">
        <v>19137</v>
      </c>
      <c r="H17" s="30" t="s">
        <v>16866</v>
      </c>
      <c r="I17" s="31">
        <v>2403660</v>
      </c>
      <c r="J17" s="31">
        <v>0</v>
      </c>
      <c r="K17" s="31">
        <v>192293</v>
      </c>
      <c r="L17" s="31">
        <v>2595953</v>
      </c>
      <c r="M17" s="31">
        <v>2595953</v>
      </c>
      <c r="N17" s="30" t="s">
        <v>21125</v>
      </c>
      <c r="O17" s="30" t="s">
        <v>21126</v>
      </c>
      <c r="P17" s="30" t="s">
        <v>21127</v>
      </c>
      <c r="Q17" s="30" t="s">
        <v>21128</v>
      </c>
      <c r="R17" s="30" t="s">
        <v>4458</v>
      </c>
    </row>
    <row r="18" spans="1:18">
      <c r="A18" s="30" t="s">
        <v>16299</v>
      </c>
      <c r="B18" s="30" t="str">
        <f t="shared" si="0"/>
        <v>000013911586110</v>
      </c>
      <c r="C18" s="102">
        <v>46028</v>
      </c>
      <c r="D18" s="30" t="s">
        <v>16861</v>
      </c>
      <c r="E18" s="102">
        <v>46028</v>
      </c>
      <c r="F18" s="102" t="e">
        <f>VLOOKUP(B18,[1]Ban_hang!R:S,2,0)</f>
        <v>#N/A</v>
      </c>
      <c r="G18" s="30" t="s">
        <v>19135</v>
      </c>
      <c r="H18" s="30" t="s">
        <v>16862</v>
      </c>
      <c r="I18" s="31">
        <v>1468620</v>
      </c>
      <c r="J18" s="31">
        <v>0</v>
      </c>
      <c r="K18" s="31">
        <v>117490</v>
      </c>
      <c r="L18" s="31">
        <v>1586110</v>
      </c>
      <c r="M18" s="31">
        <v>1586110</v>
      </c>
      <c r="N18" s="30" t="s">
        <v>21125</v>
      </c>
      <c r="O18" s="30" t="s">
        <v>21126</v>
      </c>
      <c r="P18" s="30" t="s">
        <v>21127</v>
      </c>
      <c r="Q18" s="30" t="s">
        <v>21128</v>
      </c>
      <c r="R18" s="30" t="s">
        <v>4458</v>
      </c>
    </row>
    <row r="19" spans="1:18">
      <c r="A19" s="30" t="s">
        <v>16303</v>
      </c>
      <c r="B19" s="30" t="str">
        <f t="shared" si="0"/>
        <v>000019551007521</v>
      </c>
      <c r="C19" s="102">
        <v>46028</v>
      </c>
      <c r="D19" s="30" t="s">
        <v>16869</v>
      </c>
      <c r="E19" s="102">
        <v>46028</v>
      </c>
      <c r="F19" s="102" t="e">
        <f>VLOOKUP(B19,[1]Ban_hang!R:S,2,0)</f>
        <v>#N/A</v>
      </c>
      <c r="G19" s="30" t="s">
        <v>19139</v>
      </c>
      <c r="H19" s="30" t="s">
        <v>16871</v>
      </c>
      <c r="I19" s="31">
        <v>932890</v>
      </c>
      <c r="J19" s="31">
        <v>0</v>
      </c>
      <c r="K19" s="31">
        <v>74631</v>
      </c>
      <c r="L19" s="31">
        <v>1007521</v>
      </c>
      <c r="M19" s="31">
        <v>1007521</v>
      </c>
      <c r="N19" s="30" t="s">
        <v>21125</v>
      </c>
      <c r="O19" s="30" t="s">
        <v>21126</v>
      </c>
      <c r="P19" s="30" t="s">
        <v>21127</v>
      </c>
      <c r="Q19" s="30" t="s">
        <v>21129</v>
      </c>
      <c r="R19" s="30" t="s">
        <v>4174</v>
      </c>
    </row>
    <row r="20" spans="1:18">
      <c r="A20" s="30" t="s">
        <v>16303</v>
      </c>
      <c r="B20" s="30" t="str">
        <f t="shared" si="0"/>
        <v>00001958541976</v>
      </c>
      <c r="C20" s="102">
        <v>46028</v>
      </c>
      <c r="D20" s="30" t="s">
        <v>16876</v>
      </c>
      <c r="E20" s="102">
        <v>46028</v>
      </c>
      <c r="F20" s="102" t="e">
        <f>VLOOKUP(B20,[1]Ban_hang!R:S,2,0)</f>
        <v>#N/A</v>
      </c>
      <c r="G20" s="30" t="s">
        <v>19142</v>
      </c>
      <c r="H20" s="30" t="s">
        <v>16877</v>
      </c>
      <c r="I20" s="31">
        <v>501830</v>
      </c>
      <c r="J20" s="31">
        <v>0</v>
      </c>
      <c r="K20" s="31">
        <v>40146</v>
      </c>
      <c r="L20" s="31">
        <v>541976</v>
      </c>
      <c r="M20" s="31">
        <v>541976</v>
      </c>
      <c r="N20" s="30" t="s">
        <v>21125</v>
      </c>
      <c r="O20" s="30" t="s">
        <v>21126</v>
      </c>
      <c r="P20" s="30" t="s">
        <v>21127</v>
      </c>
      <c r="Q20" s="30" t="s">
        <v>21129</v>
      </c>
      <c r="R20" s="30" t="s">
        <v>4174</v>
      </c>
    </row>
    <row r="21" spans="1:18">
      <c r="A21" s="30" t="s">
        <v>16303</v>
      </c>
      <c r="B21" s="30" t="str">
        <f t="shared" si="0"/>
        <v>000019561857098</v>
      </c>
      <c r="C21" s="102">
        <v>46028</v>
      </c>
      <c r="D21" s="30" t="s">
        <v>16872</v>
      </c>
      <c r="E21" s="102">
        <v>46028</v>
      </c>
      <c r="F21" s="102" t="e">
        <f>VLOOKUP(B21,[1]Ban_hang!R:S,2,0)</f>
        <v>#N/A</v>
      </c>
      <c r="G21" s="30" t="s">
        <v>19140</v>
      </c>
      <c r="H21" s="30" t="s">
        <v>16873</v>
      </c>
      <c r="I21" s="31">
        <v>1719535</v>
      </c>
      <c r="J21" s="31">
        <v>0</v>
      </c>
      <c r="K21" s="31">
        <v>137563</v>
      </c>
      <c r="L21" s="31">
        <v>1857098</v>
      </c>
      <c r="M21" s="31">
        <v>1857098</v>
      </c>
      <c r="N21" s="30" t="s">
        <v>21125</v>
      </c>
      <c r="O21" s="30" t="s">
        <v>21126</v>
      </c>
      <c r="P21" s="30" t="s">
        <v>21127</v>
      </c>
      <c r="Q21" s="30" t="s">
        <v>21129</v>
      </c>
      <c r="R21" s="30" t="s">
        <v>4174</v>
      </c>
    </row>
    <row r="22" spans="1:18">
      <c r="A22" s="30" t="s">
        <v>16303</v>
      </c>
      <c r="B22" s="30" t="str">
        <f t="shared" si="0"/>
        <v>000019601007521</v>
      </c>
      <c r="C22" s="102">
        <v>46028</v>
      </c>
      <c r="D22" s="30" t="s">
        <v>16880</v>
      </c>
      <c r="E22" s="102">
        <v>46028</v>
      </c>
      <c r="F22" s="102" t="e">
        <f>VLOOKUP(B22,[1]Ban_hang!R:S,2,0)</f>
        <v>#N/A</v>
      </c>
      <c r="G22" s="30" t="s">
        <v>19144</v>
      </c>
      <c r="H22" s="30" t="s">
        <v>16881</v>
      </c>
      <c r="I22" s="31">
        <v>932890</v>
      </c>
      <c r="J22" s="31">
        <v>0</v>
      </c>
      <c r="K22" s="31">
        <v>74631</v>
      </c>
      <c r="L22" s="31">
        <v>1007521</v>
      </c>
      <c r="M22" s="31">
        <v>1007521</v>
      </c>
      <c r="N22" s="30" t="s">
        <v>21125</v>
      </c>
      <c r="O22" s="30" t="s">
        <v>21126</v>
      </c>
      <c r="P22" s="30" t="s">
        <v>21127</v>
      </c>
      <c r="Q22" s="30" t="s">
        <v>21129</v>
      </c>
      <c r="R22" s="30" t="s">
        <v>4174</v>
      </c>
    </row>
    <row r="23" spans="1:18">
      <c r="A23" s="30" t="s">
        <v>16303</v>
      </c>
      <c r="B23" s="30" t="str">
        <f t="shared" si="0"/>
        <v>0000195921860496</v>
      </c>
      <c r="C23" s="102">
        <v>46028</v>
      </c>
      <c r="D23" s="30" t="s">
        <v>16878</v>
      </c>
      <c r="E23" s="102">
        <v>46028</v>
      </c>
      <c r="F23" s="102" t="e">
        <f>VLOOKUP(B23,[1]Ban_hang!R:S,2,0)</f>
        <v>#N/A</v>
      </c>
      <c r="G23" s="30" t="s">
        <v>19143</v>
      </c>
      <c r="H23" s="30" t="s">
        <v>16879</v>
      </c>
      <c r="I23" s="31">
        <v>20241200</v>
      </c>
      <c r="J23" s="31">
        <v>0</v>
      </c>
      <c r="K23" s="31">
        <v>1619296</v>
      </c>
      <c r="L23" s="31">
        <v>21860496</v>
      </c>
      <c r="M23" s="31">
        <v>21860496</v>
      </c>
      <c r="N23" s="30" t="s">
        <v>21125</v>
      </c>
      <c r="O23" s="30" t="s">
        <v>21126</v>
      </c>
      <c r="P23" s="30" t="s">
        <v>21127</v>
      </c>
      <c r="Q23" s="30" t="s">
        <v>21129</v>
      </c>
      <c r="R23" s="30" t="s">
        <v>4174</v>
      </c>
    </row>
    <row r="24" spans="1:18">
      <c r="A24" s="30" t="s">
        <v>16299</v>
      </c>
      <c r="B24" s="30" t="str">
        <f t="shared" si="0"/>
        <v>000013922186050</v>
      </c>
      <c r="C24" s="102">
        <v>46028</v>
      </c>
      <c r="D24" s="30" t="s">
        <v>16863</v>
      </c>
      <c r="E24" s="102">
        <v>46028</v>
      </c>
      <c r="F24" s="102" t="e">
        <f>VLOOKUP(B24,[1]Ban_hang!R:S,2,0)</f>
        <v>#N/A</v>
      </c>
      <c r="G24" s="30" t="s">
        <v>19136</v>
      </c>
      <c r="H24" s="30" t="s">
        <v>16864</v>
      </c>
      <c r="I24" s="31">
        <v>2024120</v>
      </c>
      <c r="J24" s="31">
        <v>0</v>
      </c>
      <c r="K24" s="31">
        <v>161930</v>
      </c>
      <c r="L24" s="31">
        <v>2186050</v>
      </c>
      <c r="M24" s="31">
        <v>2186050</v>
      </c>
      <c r="N24" s="30" t="s">
        <v>21125</v>
      </c>
      <c r="O24" s="30" t="s">
        <v>21126</v>
      </c>
      <c r="P24" s="30" t="s">
        <v>21127</v>
      </c>
      <c r="Q24" s="30" t="s">
        <v>21128</v>
      </c>
      <c r="R24" s="30" t="s">
        <v>4458</v>
      </c>
    </row>
    <row r="25" spans="1:18">
      <c r="A25" s="30" t="s">
        <v>16303</v>
      </c>
      <c r="B25" s="30" t="str">
        <f t="shared" si="0"/>
        <v>00001957984139</v>
      </c>
      <c r="C25" s="102">
        <v>46028</v>
      </c>
      <c r="D25" s="30" t="s">
        <v>16874</v>
      </c>
      <c r="E25" s="102">
        <v>46028</v>
      </c>
      <c r="F25" s="102" t="e">
        <f>VLOOKUP(B25,[1]Ban_hang!R:S,2,0)</f>
        <v>#N/A</v>
      </c>
      <c r="G25" s="30" t="s">
        <v>19141</v>
      </c>
      <c r="H25" s="30" t="s">
        <v>16875</v>
      </c>
      <c r="I25" s="31">
        <v>911240</v>
      </c>
      <c r="J25" s="31">
        <v>0</v>
      </c>
      <c r="K25" s="31">
        <v>72899</v>
      </c>
      <c r="L25" s="31">
        <v>984139</v>
      </c>
      <c r="M25" s="31">
        <v>984139</v>
      </c>
      <c r="N25" s="30" t="s">
        <v>21125</v>
      </c>
      <c r="O25" s="30" t="s">
        <v>21126</v>
      </c>
      <c r="P25" s="30" t="s">
        <v>21127</v>
      </c>
      <c r="Q25" s="30" t="s">
        <v>21129</v>
      </c>
      <c r="R25" s="30" t="s">
        <v>4174</v>
      </c>
    </row>
    <row r="26" spans="1:18">
      <c r="A26" s="30" t="s">
        <v>16299</v>
      </c>
      <c r="B26" s="30" t="str">
        <f t="shared" si="0"/>
        <v>000013941968278</v>
      </c>
      <c r="C26" s="102">
        <v>46028</v>
      </c>
      <c r="D26" s="30" t="s">
        <v>16867</v>
      </c>
      <c r="E26" s="102">
        <v>46028</v>
      </c>
      <c r="F26" s="102" t="e">
        <f>VLOOKUP(B26,[1]Ban_hang!R:S,2,0)</f>
        <v>#N/A</v>
      </c>
      <c r="G26" s="30" t="s">
        <v>19138</v>
      </c>
      <c r="H26" s="30" t="s">
        <v>16868</v>
      </c>
      <c r="I26" s="31">
        <v>1822480</v>
      </c>
      <c r="J26" s="31">
        <v>0</v>
      </c>
      <c r="K26" s="31">
        <v>145798</v>
      </c>
      <c r="L26" s="31">
        <v>1968278</v>
      </c>
      <c r="M26" s="31">
        <v>1968278</v>
      </c>
      <c r="N26" s="30" t="s">
        <v>21125</v>
      </c>
      <c r="O26" s="30" t="s">
        <v>21126</v>
      </c>
      <c r="P26" s="30" t="s">
        <v>21127</v>
      </c>
      <c r="Q26" s="30" t="s">
        <v>21128</v>
      </c>
      <c r="R26" s="30" t="s">
        <v>4458</v>
      </c>
    </row>
    <row r="27" spans="1:18">
      <c r="A27" s="30" t="s">
        <v>16291</v>
      </c>
      <c r="B27" s="30" t="str">
        <f t="shared" si="0"/>
        <v>000020152186050</v>
      </c>
      <c r="C27" s="102">
        <v>46030</v>
      </c>
      <c r="D27" s="30" t="s">
        <v>16898</v>
      </c>
      <c r="E27" s="102">
        <v>46030</v>
      </c>
      <c r="F27" s="102" t="e">
        <f>VLOOKUP(B27,[1]Ban_hang!R:S,2,0)</f>
        <v>#N/A</v>
      </c>
      <c r="G27" s="30" t="s">
        <v>19150</v>
      </c>
      <c r="H27" s="30" t="s">
        <v>16899</v>
      </c>
      <c r="I27" s="31">
        <v>2024120</v>
      </c>
      <c r="J27" s="31">
        <v>0</v>
      </c>
      <c r="K27" s="31">
        <v>161930</v>
      </c>
      <c r="L27" s="31">
        <v>2186050</v>
      </c>
      <c r="M27" s="31">
        <v>2186050</v>
      </c>
      <c r="N27" s="30" t="s">
        <v>21125</v>
      </c>
      <c r="O27" s="30" t="s">
        <v>21126</v>
      </c>
      <c r="P27" s="30" t="s">
        <v>21127</v>
      </c>
      <c r="Q27" s="30" t="s">
        <v>21128</v>
      </c>
      <c r="R27" s="30" t="s">
        <v>4458</v>
      </c>
    </row>
    <row r="28" spans="1:18">
      <c r="A28" s="30" t="s">
        <v>16309</v>
      </c>
      <c r="B28" s="30" t="str">
        <f t="shared" si="0"/>
        <v>000020121586110</v>
      </c>
      <c r="C28" s="102">
        <v>46030</v>
      </c>
      <c r="D28" s="30" t="s">
        <v>16892</v>
      </c>
      <c r="E28" s="102">
        <v>46030</v>
      </c>
      <c r="F28" s="102" t="e">
        <f>VLOOKUP(B28,[1]Ban_hang!R:S,2,0)</f>
        <v>#N/A</v>
      </c>
      <c r="G28" s="30" t="s">
        <v>19147</v>
      </c>
      <c r="H28" s="30" t="s">
        <v>16893</v>
      </c>
      <c r="I28" s="31">
        <v>1468620</v>
      </c>
      <c r="J28" s="31">
        <v>0</v>
      </c>
      <c r="K28" s="31">
        <v>117490</v>
      </c>
      <c r="L28" s="31">
        <v>1586110</v>
      </c>
      <c r="M28" s="31">
        <v>1586110</v>
      </c>
      <c r="N28" s="30" t="s">
        <v>21125</v>
      </c>
      <c r="O28" s="30" t="s">
        <v>21126</v>
      </c>
      <c r="P28" s="30" t="s">
        <v>21127</v>
      </c>
      <c r="Q28" s="30" t="s">
        <v>21128</v>
      </c>
      <c r="R28" s="30" t="s">
        <v>4458</v>
      </c>
    </row>
    <row r="29" spans="1:18">
      <c r="A29" s="30" t="s">
        <v>16291</v>
      </c>
      <c r="B29" s="30" t="str">
        <f t="shared" si="0"/>
        <v>000020143394127</v>
      </c>
      <c r="C29" s="102">
        <v>46030</v>
      </c>
      <c r="D29" s="30" t="s">
        <v>16896</v>
      </c>
      <c r="E29" s="102">
        <v>46030</v>
      </c>
      <c r="F29" s="102" t="e">
        <f>VLOOKUP(B29,[1]Ban_hang!R:S,2,0)</f>
        <v>#N/A</v>
      </c>
      <c r="G29" s="30" t="s">
        <v>19149</v>
      </c>
      <c r="H29" s="30" t="s">
        <v>16897</v>
      </c>
      <c r="I29" s="31">
        <v>3142710</v>
      </c>
      <c r="J29" s="31">
        <v>0</v>
      </c>
      <c r="K29" s="31">
        <v>251417</v>
      </c>
      <c r="L29" s="31">
        <v>3394127</v>
      </c>
      <c r="M29" s="31">
        <v>3394127</v>
      </c>
      <c r="N29" s="30" t="s">
        <v>21125</v>
      </c>
      <c r="O29" s="30" t="s">
        <v>21126</v>
      </c>
      <c r="P29" s="30" t="s">
        <v>21127</v>
      </c>
      <c r="Q29" s="30" t="s">
        <v>21128</v>
      </c>
      <c r="R29" s="30" t="s">
        <v>4458</v>
      </c>
    </row>
    <row r="30" spans="1:18">
      <c r="A30" s="30" t="s">
        <v>16289</v>
      </c>
      <c r="B30" s="30" t="str">
        <f t="shared" si="0"/>
        <v>000020172128086</v>
      </c>
      <c r="C30" s="102">
        <v>46030</v>
      </c>
      <c r="D30" s="30" t="s">
        <v>16902</v>
      </c>
      <c r="E30" s="102">
        <v>46030</v>
      </c>
      <c r="F30" s="102" t="e">
        <f>VLOOKUP(B30,[1]Ban_hang!R:S,2,0)</f>
        <v>#N/A</v>
      </c>
      <c r="G30" s="30" t="s">
        <v>19152</v>
      </c>
      <c r="H30" s="30" t="s">
        <v>16903</v>
      </c>
      <c r="I30" s="31">
        <v>1970450</v>
      </c>
      <c r="J30" s="31">
        <v>0</v>
      </c>
      <c r="K30" s="31">
        <v>157636</v>
      </c>
      <c r="L30" s="31">
        <v>2128086</v>
      </c>
      <c r="M30" s="31">
        <v>2128086</v>
      </c>
      <c r="N30" s="30" t="s">
        <v>21125</v>
      </c>
      <c r="O30" s="30" t="s">
        <v>21126</v>
      </c>
      <c r="P30" s="30" t="s">
        <v>21127</v>
      </c>
      <c r="Q30" s="30" t="s">
        <v>21128</v>
      </c>
      <c r="R30" s="30" t="s">
        <v>4458</v>
      </c>
    </row>
    <row r="31" spans="1:18">
      <c r="A31" s="30" t="s">
        <v>16289</v>
      </c>
      <c r="B31" s="30" t="str">
        <f t="shared" si="0"/>
        <v>000020184372099</v>
      </c>
      <c r="C31" s="102">
        <v>46030</v>
      </c>
      <c r="D31" s="30" t="s">
        <v>16904</v>
      </c>
      <c r="E31" s="102">
        <v>46030</v>
      </c>
      <c r="F31" s="102" t="e">
        <f>VLOOKUP(B31,[1]Ban_hang!R:S,2,0)</f>
        <v>#N/A</v>
      </c>
      <c r="G31" s="30" t="s">
        <v>19153</v>
      </c>
      <c r="H31" s="30" t="s">
        <v>16905</v>
      </c>
      <c r="I31" s="31">
        <v>4048240</v>
      </c>
      <c r="J31" s="31">
        <v>0</v>
      </c>
      <c r="K31" s="31">
        <v>323859</v>
      </c>
      <c r="L31" s="31">
        <v>4372099</v>
      </c>
      <c r="M31" s="31">
        <v>4372099</v>
      </c>
      <c r="N31" s="30" t="s">
        <v>21125</v>
      </c>
      <c r="O31" s="30" t="s">
        <v>21126</v>
      </c>
      <c r="P31" s="30" t="s">
        <v>21127</v>
      </c>
      <c r="Q31" s="30" t="s">
        <v>21128</v>
      </c>
      <c r="R31" s="30" t="s">
        <v>4458</v>
      </c>
    </row>
    <row r="32" spans="1:18">
      <c r="A32" s="30" t="s">
        <v>16290</v>
      </c>
      <c r="B32" s="30" t="str">
        <f t="shared" si="0"/>
        <v>000020112186050</v>
      </c>
      <c r="C32" s="102">
        <v>46030</v>
      </c>
      <c r="D32" s="30" t="s">
        <v>16890</v>
      </c>
      <c r="E32" s="102">
        <v>46030</v>
      </c>
      <c r="F32" s="102" t="e">
        <f>VLOOKUP(B32,[1]Ban_hang!R:S,2,0)</f>
        <v>#N/A</v>
      </c>
      <c r="G32" s="30" t="s">
        <v>19146</v>
      </c>
      <c r="H32" s="30" t="s">
        <v>16891</v>
      </c>
      <c r="I32" s="31">
        <v>2024120</v>
      </c>
      <c r="J32" s="31">
        <v>0</v>
      </c>
      <c r="K32" s="31">
        <v>161930</v>
      </c>
      <c r="L32" s="31">
        <v>2186050</v>
      </c>
      <c r="M32" s="31">
        <v>2186050</v>
      </c>
      <c r="N32" s="30" t="s">
        <v>21125</v>
      </c>
      <c r="O32" s="30" t="s">
        <v>21126</v>
      </c>
      <c r="P32" s="30" t="s">
        <v>21127</v>
      </c>
      <c r="Q32" s="30" t="s">
        <v>21128</v>
      </c>
      <c r="R32" s="30" t="s">
        <v>4458</v>
      </c>
    </row>
    <row r="33" spans="1:18">
      <c r="A33" s="30" t="s">
        <v>16294</v>
      </c>
      <c r="B33" s="30" t="str">
        <f t="shared" si="0"/>
        <v>000020102186050</v>
      </c>
      <c r="C33" s="102">
        <v>46030</v>
      </c>
      <c r="D33" s="30" t="s">
        <v>16887</v>
      </c>
      <c r="E33" s="102">
        <v>46030</v>
      </c>
      <c r="F33" s="102" t="e">
        <f>VLOOKUP(B33,[1]Ban_hang!R:S,2,0)</f>
        <v>#N/A</v>
      </c>
      <c r="G33" s="30" t="s">
        <v>19145</v>
      </c>
      <c r="H33" s="30" t="s">
        <v>16889</v>
      </c>
      <c r="I33" s="31">
        <v>2024120</v>
      </c>
      <c r="J33" s="31">
        <v>0</v>
      </c>
      <c r="K33" s="31">
        <v>161930</v>
      </c>
      <c r="L33" s="31">
        <v>2186050</v>
      </c>
      <c r="M33" s="31">
        <v>2186050</v>
      </c>
      <c r="N33" s="30" t="s">
        <v>21125</v>
      </c>
      <c r="O33" s="30" t="s">
        <v>21126</v>
      </c>
      <c r="P33" s="30" t="s">
        <v>21127</v>
      </c>
      <c r="Q33" s="30" t="s">
        <v>21128</v>
      </c>
      <c r="R33" s="30" t="s">
        <v>4458</v>
      </c>
    </row>
    <row r="34" spans="1:18">
      <c r="A34" s="30" t="s">
        <v>16295</v>
      </c>
      <c r="B34" s="30" t="str">
        <f t="shared" si="0"/>
        <v>000020132186050</v>
      </c>
      <c r="C34" s="102">
        <v>46030</v>
      </c>
      <c r="D34" s="30" t="s">
        <v>16894</v>
      </c>
      <c r="E34" s="102">
        <v>46030</v>
      </c>
      <c r="F34" s="102" t="e">
        <f>VLOOKUP(B34,[1]Ban_hang!R:S,2,0)</f>
        <v>#N/A</v>
      </c>
      <c r="G34" s="30" t="s">
        <v>19148</v>
      </c>
      <c r="H34" s="30" t="s">
        <v>16895</v>
      </c>
      <c r="I34" s="31">
        <v>2024120</v>
      </c>
      <c r="J34" s="31">
        <v>0</v>
      </c>
      <c r="K34" s="31">
        <v>161930</v>
      </c>
      <c r="L34" s="31">
        <v>2186050</v>
      </c>
      <c r="M34" s="31">
        <v>2186050</v>
      </c>
      <c r="N34" s="30" t="s">
        <v>21125</v>
      </c>
      <c r="O34" s="30" t="s">
        <v>21126</v>
      </c>
      <c r="P34" s="30" t="s">
        <v>21127</v>
      </c>
      <c r="Q34" s="30" t="s">
        <v>21128</v>
      </c>
      <c r="R34" s="30" t="s">
        <v>4458</v>
      </c>
    </row>
    <row r="35" spans="1:18">
      <c r="A35" s="30" t="s">
        <v>16307</v>
      </c>
      <c r="B35" s="30" t="str">
        <f t="shared" si="0"/>
        <v>000020162369110</v>
      </c>
      <c r="C35" s="102">
        <v>46030</v>
      </c>
      <c r="D35" s="30" t="s">
        <v>16900</v>
      </c>
      <c r="E35" s="102">
        <v>46030</v>
      </c>
      <c r="F35" s="102" t="e">
        <f>VLOOKUP(B35,[1]Ban_hang!R:S,2,0)</f>
        <v>#N/A</v>
      </c>
      <c r="G35" s="30" t="s">
        <v>19151</v>
      </c>
      <c r="H35" s="30" t="s">
        <v>16901</v>
      </c>
      <c r="I35" s="31">
        <v>2193620</v>
      </c>
      <c r="J35" s="31">
        <v>0</v>
      </c>
      <c r="K35" s="31">
        <v>175490</v>
      </c>
      <c r="L35" s="31">
        <v>2369110</v>
      </c>
      <c r="M35" s="31">
        <v>2369110</v>
      </c>
      <c r="N35" s="30" t="s">
        <v>21125</v>
      </c>
      <c r="O35" s="30" t="s">
        <v>21126</v>
      </c>
      <c r="P35" s="30" t="s">
        <v>21127</v>
      </c>
      <c r="Q35" s="30" t="s">
        <v>21128</v>
      </c>
      <c r="R35" s="30" t="s">
        <v>4458</v>
      </c>
    </row>
    <row r="36" spans="1:18">
      <c r="A36" s="30" t="s">
        <v>16303</v>
      </c>
      <c r="B36" s="30" t="str">
        <f t="shared" si="0"/>
        <v>00002695984139</v>
      </c>
      <c r="C36" s="102">
        <v>46031</v>
      </c>
      <c r="D36" s="30" t="s">
        <v>16926</v>
      </c>
      <c r="E36" s="102">
        <v>46031</v>
      </c>
      <c r="F36" s="102" t="e">
        <f>VLOOKUP(B36,[1]Ban_hang!R:S,2,0)</f>
        <v>#N/A</v>
      </c>
      <c r="G36" s="30" t="s">
        <v>19164</v>
      </c>
      <c r="H36" s="30" t="s">
        <v>16928</v>
      </c>
      <c r="I36" s="31">
        <v>911240</v>
      </c>
      <c r="J36" s="31">
        <v>0</v>
      </c>
      <c r="K36" s="31">
        <v>72899</v>
      </c>
      <c r="L36" s="31">
        <v>984139</v>
      </c>
      <c r="M36" s="31">
        <v>984139</v>
      </c>
      <c r="N36" s="30" t="s">
        <v>21125</v>
      </c>
      <c r="O36" s="30" t="s">
        <v>21126</v>
      </c>
      <c r="P36" s="30" t="s">
        <v>21127</v>
      </c>
      <c r="Q36" s="30" t="s">
        <v>21129</v>
      </c>
      <c r="R36" s="30" t="s">
        <v>4174</v>
      </c>
    </row>
    <row r="37" spans="1:18">
      <c r="A37" s="30" t="s">
        <v>16303</v>
      </c>
      <c r="B37" s="30" t="str">
        <f t="shared" si="0"/>
        <v>000026961205345</v>
      </c>
      <c r="C37" s="102">
        <v>46031</v>
      </c>
      <c r="D37" s="30" t="s">
        <v>16929</v>
      </c>
      <c r="E37" s="102">
        <v>46031</v>
      </c>
      <c r="F37" s="102" t="e">
        <f>VLOOKUP(B37,[1]Ban_hang!R:S,2,0)</f>
        <v>#N/A</v>
      </c>
      <c r="G37" s="30" t="s">
        <v>19165</v>
      </c>
      <c r="H37" s="30" t="s">
        <v>16930</v>
      </c>
      <c r="I37" s="31">
        <v>1116060</v>
      </c>
      <c r="J37" s="31">
        <v>0</v>
      </c>
      <c r="K37" s="31">
        <v>89285</v>
      </c>
      <c r="L37" s="31">
        <v>1205345</v>
      </c>
      <c r="M37" s="31">
        <v>1205345</v>
      </c>
      <c r="N37" s="30" t="s">
        <v>21125</v>
      </c>
      <c r="O37" s="30" t="s">
        <v>21126</v>
      </c>
      <c r="P37" s="30" t="s">
        <v>21127</v>
      </c>
      <c r="Q37" s="30" t="s">
        <v>21129</v>
      </c>
      <c r="R37" s="30" t="s">
        <v>4174</v>
      </c>
    </row>
    <row r="38" spans="1:18">
      <c r="A38" s="30" t="s">
        <v>16303</v>
      </c>
      <c r="B38" s="30" t="str">
        <f t="shared" si="0"/>
        <v>000027012186050</v>
      </c>
      <c r="C38" s="102">
        <v>46031</v>
      </c>
      <c r="D38" s="30" t="s">
        <v>16939</v>
      </c>
      <c r="E38" s="102">
        <v>46031</v>
      </c>
      <c r="F38" s="102" t="e">
        <f>VLOOKUP(B38,[1]Ban_hang!R:S,2,0)</f>
        <v>#N/A</v>
      </c>
      <c r="G38" s="30" t="s">
        <v>19170</v>
      </c>
      <c r="H38" s="30" t="s">
        <v>16940</v>
      </c>
      <c r="I38" s="31">
        <v>2024120</v>
      </c>
      <c r="J38" s="31">
        <v>0</v>
      </c>
      <c r="K38" s="31">
        <v>161930</v>
      </c>
      <c r="L38" s="31">
        <v>2186050</v>
      </c>
      <c r="M38" s="31">
        <v>2186050</v>
      </c>
      <c r="N38" s="30" t="s">
        <v>21125</v>
      </c>
      <c r="O38" s="30" t="s">
        <v>21126</v>
      </c>
      <c r="P38" s="30" t="s">
        <v>21127</v>
      </c>
      <c r="Q38" s="30" t="s">
        <v>21129</v>
      </c>
      <c r="R38" s="30" t="s">
        <v>4174</v>
      </c>
    </row>
    <row r="39" spans="1:18">
      <c r="A39" s="30" t="s">
        <v>16303</v>
      </c>
      <c r="B39" s="30" t="str">
        <f t="shared" si="0"/>
        <v>00002698602672</v>
      </c>
      <c r="C39" s="102">
        <v>46031</v>
      </c>
      <c r="D39" s="30" t="s">
        <v>16933</v>
      </c>
      <c r="E39" s="102">
        <v>46031</v>
      </c>
      <c r="F39" s="102" t="e">
        <f>VLOOKUP(B39,[1]Ban_hang!R:S,2,0)</f>
        <v>#N/A</v>
      </c>
      <c r="G39" s="30" t="s">
        <v>19167</v>
      </c>
      <c r="H39" s="30" t="s">
        <v>16934</v>
      </c>
      <c r="I39" s="31">
        <v>558030</v>
      </c>
      <c r="J39" s="31">
        <v>0</v>
      </c>
      <c r="K39" s="31">
        <v>44642</v>
      </c>
      <c r="L39" s="31">
        <v>602672</v>
      </c>
      <c r="M39" s="31">
        <v>602672</v>
      </c>
      <c r="N39" s="30" t="s">
        <v>21125</v>
      </c>
      <c r="O39" s="30" t="s">
        <v>21126</v>
      </c>
      <c r="P39" s="30" t="s">
        <v>21127</v>
      </c>
      <c r="Q39" s="30" t="s">
        <v>21129</v>
      </c>
      <c r="R39" s="30" t="s">
        <v>4174</v>
      </c>
    </row>
    <row r="40" spans="1:18">
      <c r="A40" s="30" t="s">
        <v>16303</v>
      </c>
      <c r="B40" s="30" t="str">
        <f t="shared" si="0"/>
        <v>00002699984139</v>
      </c>
      <c r="C40" s="102">
        <v>46031</v>
      </c>
      <c r="D40" s="30" t="s">
        <v>16935</v>
      </c>
      <c r="E40" s="102">
        <v>46031</v>
      </c>
      <c r="F40" s="102" t="e">
        <f>VLOOKUP(B40,[1]Ban_hang!R:S,2,0)</f>
        <v>#N/A</v>
      </c>
      <c r="G40" s="30" t="s">
        <v>19168</v>
      </c>
      <c r="H40" s="30" t="s">
        <v>16936</v>
      </c>
      <c r="I40" s="31">
        <v>911240</v>
      </c>
      <c r="J40" s="31">
        <v>0</v>
      </c>
      <c r="K40" s="31">
        <v>72899</v>
      </c>
      <c r="L40" s="31">
        <v>984139</v>
      </c>
      <c r="M40" s="31">
        <v>984139</v>
      </c>
      <c r="N40" s="30" t="s">
        <v>21125</v>
      </c>
      <c r="O40" s="30" t="s">
        <v>21126</v>
      </c>
      <c r="P40" s="30" t="s">
        <v>21127</v>
      </c>
      <c r="Q40" s="30" t="s">
        <v>21129</v>
      </c>
      <c r="R40" s="30" t="s">
        <v>4174</v>
      </c>
    </row>
    <row r="41" spans="1:18">
      <c r="A41" s="30" t="s">
        <v>16299</v>
      </c>
      <c r="B41" s="30" t="str">
        <f t="shared" si="0"/>
        <v>000020235037606</v>
      </c>
      <c r="C41" s="102">
        <v>46031</v>
      </c>
      <c r="D41" s="30" t="s">
        <v>16922</v>
      </c>
      <c r="E41" s="102">
        <v>46031</v>
      </c>
      <c r="F41" s="102" t="e">
        <f>VLOOKUP(B41,[1]Ban_hang!R:S,2,0)</f>
        <v>#N/A</v>
      </c>
      <c r="G41" s="30" t="s">
        <v>19162</v>
      </c>
      <c r="H41" s="30" t="s">
        <v>16923</v>
      </c>
      <c r="I41" s="31">
        <v>4664450</v>
      </c>
      <c r="J41" s="31">
        <v>0</v>
      </c>
      <c r="K41" s="31">
        <v>373156</v>
      </c>
      <c r="L41" s="31">
        <v>5037606</v>
      </c>
      <c r="M41" s="31">
        <v>5037606</v>
      </c>
      <c r="N41" s="30" t="s">
        <v>21125</v>
      </c>
      <c r="O41" s="30" t="s">
        <v>21126</v>
      </c>
      <c r="P41" s="30" t="s">
        <v>21127</v>
      </c>
      <c r="Q41" s="30" t="s">
        <v>21128</v>
      </c>
      <c r="R41" s="30" t="s">
        <v>4458</v>
      </c>
    </row>
    <row r="42" spans="1:18">
      <c r="A42" s="30" t="s">
        <v>16299</v>
      </c>
      <c r="B42" s="30" t="str">
        <f t="shared" si="0"/>
        <v>000020211586110</v>
      </c>
      <c r="C42" s="102">
        <v>46031</v>
      </c>
      <c r="D42" s="30" t="s">
        <v>16918</v>
      </c>
      <c r="E42" s="102">
        <v>46031</v>
      </c>
      <c r="F42" s="102" t="e">
        <f>VLOOKUP(B42,[1]Ban_hang!R:S,2,0)</f>
        <v>#N/A</v>
      </c>
      <c r="G42" s="30" t="s">
        <v>19160</v>
      </c>
      <c r="H42" s="30" t="s">
        <v>16919</v>
      </c>
      <c r="I42" s="31">
        <v>1468620</v>
      </c>
      <c r="J42" s="31">
        <v>0</v>
      </c>
      <c r="K42" s="31">
        <v>117490</v>
      </c>
      <c r="L42" s="31">
        <v>1586110</v>
      </c>
      <c r="M42" s="31">
        <v>1586110</v>
      </c>
      <c r="N42" s="30" t="s">
        <v>21125</v>
      </c>
      <c r="O42" s="30" t="s">
        <v>21126</v>
      </c>
      <c r="P42" s="30" t="s">
        <v>21127</v>
      </c>
      <c r="Q42" s="30" t="s">
        <v>21128</v>
      </c>
      <c r="R42" s="30" t="s">
        <v>4458</v>
      </c>
    </row>
    <row r="43" spans="1:18">
      <c r="A43" s="30" t="s">
        <v>16299</v>
      </c>
      <c r="B43" s="30" t="str">
        <f t="shared" si="0"/>
        <v>0000202410930248</v>
      </c>
      <c r="C43" s="102">
        <v>46031</v>
      </c>
      <c r="D43" s="30" t="s">
        <v>16924</v>
      </c>
      <c r="E43" s="102">
        <v>46031</v>
      </c>
      <c r="F43" s="102" t="e">
        <f>VLOOKUP(B43,[1]Ban_hang!R:S,2,0)</f>
        <v>#N/A</v>
      </c>
      <c r="G43" s="30" t="s">
        <v>19163</v>
      </c>
      <c r="H43" s="30" t="s">
        <v>16925</v>
      </c>
      <c r="I43" s="31">
        <v>10120600</v>
      </c>
      <c r="J43" s="31">
        <v>0</v>
      </c>
      <c r="K43" s="31">
        <v>809648</v>
      </c>
      <c r="L43" s="31">
        <v>10930248</v>
      </c>
      <c r="M43" s="31">
        <v>10930248</v>
      </c>
      <c r="N43" s="30" t="s">
        <v>21125</v>
      </c>
      <c r="O43" s="30" t="s">
        <v>21126</v>
      </c>
      <c r="P43" s="30" t="s">
        <v>21127</v>
      </c>
      <c r="Q43" s="30" t="s">
        <v>21128</v>
      </c>
      <c r="R43" s="30" t="s">
        <v>4458</v>
      </c>
    </row>
    <row r="44" spans="1:18">
      <c r="A44" s="30" t="s">
        <v>16303</v>
      </c>
      <c r="B44" s="30" t="str">
        <f t="shared" si="0"/>
        <v>000026971007521</v>
      </c>
      <c r="C44" s="102">
        <v>46031</v>
      </c>
      <c r="D44" s="30" t="s">
        <v>16931</v>
      </c>
      <c r="E44" s="102">
        <v>46031</v>
      </c>
      <c r="F44" s="102" t="e">
        <f>VLOOKUP(B44,[1]Ban_hang!R:S,2,0)</f>
        <v>#N/A</v>
      </c>
      <c r="G44" s="30" t="s">
        <v>19166</v>
      </c>
      <c r="H44" s="30" t="s">
        <v>16932</v>
      </c>
      <c r="I44" s="31">
        <v>932890</v>
      </c>
      <c r="J44" s="31">
        <v>0</v>
      </c>
      <c r="K44" s="31">
        <v>74631</v>
      </c>
      <c r="L44" s="31">
        <v>1007521</v>
      </c>
      <c r="M44" s="31">
        <v>1007521</v>
      </c>
      <c r="N44" s="30" t="s">
        <v>21125</v>
      </c>
      <c r="O44" s="30" t="s">
        <v>21126</v>
      </c>
      <c r="P44" s="30" t="s">
        <v>21127</v>
      </c>
      <c r="Q44" s="30" t="s">
        <v>21129</v>
      </c>
      <c r="R44" s="30" t="s">
        <v>4174</v>
      </c>
    </row>
    <row r="45" spans="1:18">
      <c r="A45" s="30" t="s">
        <v>16303</v>
      </c>
      <c r="B45" s="30" t="str">
        <f t="shared" si="0"/>
        <v>000027005037606</v>
      </c>
      <c r="C45" s="102">
        <v>46031</v>
      </c>
      <c r="D45" s="30" t="s">
        <v>16937</v>
      </c>
      <c r="E45" s="102">
        <v>46031</v>
      </c>
      <c r="F45" s="102" t="e">
        <f>VLOOKUP(B45,[1]Ban_hang!R:S,2,0)</f>
        <v>#N/A</v>
      </c>
      <c r="G45" s="30" t="s">
        <v>19169</v>
      </c>
      <c r="H45" s="30" t="s">
        <v>16938</v>
      </c>
      <c r="I45" s="31">
        <v>4664450</v>
      </c>
      <c r="J45" s="31">
        <v>0</v>
      </c>
      <c r="K45" s="31">
        <v>373156</v>
      </c>
      <c r="L45" s="31">
        <v>5037606</v>
      </c>
      <c r="M45" s="31">
        <v>5037606</v>
      </c>
      <c r="N45" s="30" t="s">
        <v>21125</v>
      </c>
      <c r="O45" s="30" t="s">
        <v>21126</v>
      </c>
      <c r="P45" s="30" t="s">
        <v>21127</v>
      </c>
      <c r="Q45" s="30" t="s">
        <v>21129</v>
      </c>
      <c r="R45" s="30" t="s">
        <v>4174</v>
      </c>
    </row>
    <row r="46" spans="1:18">
      <c r="A46" s="30" t="s">
        <v>16299</v>
      </c>
      <c r="B46" s="30" t="str">
        <f t="shared" si="0"/>
        <v>000020225686777</v>
      </c>
      <c r="C46" s="102">
        <v>46031</v>
      </c>
      <c r="D46" s="30" t="s">
        <v>16920</v>
      </c>
      <c r="E46" s="102">
        <v>46031</v>
      </c>
      <c r="F46" s="102" t="e">
        <f>VLOOKUP(B46,[1]Ban_hang!R:S,2,0)</f>
        <v>#N/A</v>
      </c>
      <c r="G46" s="30" t="s">
        <v>19161</v>
      </c>
      <c r="H46" s="30" t="s">
        <v>16921</v>
      </c>
      <c r="I46" s="31">
        <v>5265534</v>
      </c>
      <c r="J46" s="31">
        <v>0</v>
      </c>
      <c r="K46" s="31">
        <v>421243</v>
      </c>
      <c r="L46" s="31">
        <v>5686777</v>
      </c>
      <c r="M46" s="31">
        <v>5686777</v>
      </c>
      <c r="N46" s="30" t="s">
        <v>21125</v>
      </c>
      <c r="O46" s="30" t="s">
        <v>21126</v>
      </c>
      <c r="P46" s="30" t="s">
        <v>21127</v>
      </c>
      <c r="Q46" s="30" t="s">
        <v>21128</v>
      </c>
      <c r="R46" s="30" t="s">
        <v>4458</v>
      </c>
    </row>
    <row r="47" spans="1:18">
      <c r="A47" s="30" t="s">
        <v>16294</v>
      </c>
      <c r="B47" s="30" t="str">
        <f t="shared" si="0"/>
        <v>000020195998363</v>
      </c>
      <c r="C47" s="102">
        <v>46032</v>
      </c>
      <c r="D47" s="30" t="s">
        <v>16942</v>
      </c>
      <c r="E47" s="102">
        <v>46032</v>
      </c>
      <c r="F47" s="102" t="e">
        <f>VLOOKUP(B47,[1]Ban_hang!R:S,2,0)</f>
        <v>#N/A</v>
      </c>
      <c r="G47" s="30" t="s">
        <v>19171</v>
      </c>
      <c r="H47" s="30" t="s">
        <v>16943</v>
      </c>
      <c r="I47" s="31">
        <v>5554040</v>
      </c>
      <c r="J47" s="31">
        <v>0</v>
      </c>
      <c r="K47" s="31">
        <v>444323</v>
      </c>
      <c r="L47" s="31">
        <v>5998363</v>
      </c>
      <c r="M47" s="31">
        <v>5998363</v>
      </c>
      <c r="N47" s="30" t="s">
        <v>21125</v>
      </c>
      <c r="O47" s="30" t="s">
        <v>21126</v>
      </c>
      <c r="P47" s="30" t="s">
        <v>21127</v>
      </c>
      <c r="Q47" s="30" t="s">
        <v>21128</v>
      </c>
      <c r="R47" s="30" t="s">
        <v>4458</v>
      </c>
    </row>
    <row r="48" spans="1:18">
      <c r="A48" s="30" t="s">
        <v>16294</v>
      </c>
      <c r="B48" s="30" t="str">
        <f t="shared" si="0"/>
        <v>000020203727782</v>
      </c>
      <c r="C48" s="102">
        <v>46032</v>
      </c>
      <c r="D48" s="30" t="s">
        <v>16944</v>
      </c>
      <c r="E48" s="102">
        <v>46032</v>
      </c>
      <c r="F48" s="102" t="e">
        <f>VLOOKUP(B48,[1]Ban_hang!R:S,2,0)</f>
        <v>#N/A</v>
      </c>
      <c r="G48" s="30" t="s">
        <v>19172</v>
      </c>
      <c r="H48" s="30" t="s">
        <v>16945</v>
      </c>
      <c r="I48" s="31">
        <v>3451650</v>
      </c>
      <c r="J48" s="31">
        <v>0</v>
      </c>
      <c r="K48" s="31">
        <v>276132</v>
      </c>
      <c r="L48" s="31">
        <v>3727782</v>
      </c>
      <c r="M48" s="31">
        <v>3727782</v>
      </c>
      <c r="N48" s="30" t="s">
        <v>21125</v>
      </c>
      <c r="O48" s="30" t="s">
        <v>21126</v>
      </c>
      <c r="P48" s="30" t="s">
        <v>21127</v>
      </c>
      <c r="Q48" s="30" t="s">
        <v>21128</v>
      </c>
      <c r="R48" s="30" t="s">
        <v>4458</v>
      </c>
    </row>
    <row r="49" spans="1:18">
      <c r="A49" s="30" t="s">
        <v>16303</v>
      </c>
      <c r="B49" s="30" t="str">
        <f t="shared" si="0"/>
        <v>000027021749600</v>
      </c>
      <c r="C49" s="102">
        <v>46032</v>
      </c>
      <c r="D49" s="30" t="s">
        <v>16946</v>
      </c>
      <c r="E49" s="102">
        <v>46032</v>
      </c>
      <c r="F49" s="102" t="e">
        <f>VLOOKUP(B49,[1]Ban_hang!R:S,2,0)</f>
        <v>#N/A</v>
      </c>
      <c r="G49" s="30" t="s">
        <v>19173</v>
      </c>
      <c r="H49" s="30" t="s">
        <v>16947</v>
      </c>
      <c r="I49" s="31">
        <v>1620000</v>
      </c>
      <c r="J49" s="31">
        <v>0</v>
      </c>
      <c r="K49" s="31">
        <v>129600</v>
      </c>
      <c r="L49" s="31">
        <v>1749600</v>
      </c>
      <c r="M49" s="31">
        <v>1749600</v>
      </c>
      <c r="N49" s="30" t="s">
        <v>21125</v>
      </c>
      <c r="O49" s="30" t="s">
        <v>21126</v>
      </c>
      <c r="P49" s="30" t="s">
        <v>21127</v>
      </c>
      <c r="Q49" s="30" t="s">
        <v>21129</v>
      </c>
      <c r="R49" s="30" t="s">
        <v>4174</v>
      </c>
    </row>
    <row r="50" spans="1:18">
      <c r="A50" s="30" t="s">
        <v>16291</v>
      </c>
      <c r="B50" s="30" t="str">
        <f t="shared" si="0"/>
        <v>000031091919074</v>
      </c>
      <c r="C50" s="102">
        <v>46034</v>
      </c>
      <c r="D50" s="30" t="s">
        <v>16953</v>
      </c>
      <c r="E50" s="102">
        <v>46034</v>
      </c>
      <c r="F50" s="102" t="e">
        <f>VLOOKUP(B50,[1]Ban_hang!R:S,2,0)</f>
        <v>#N/A</v>
      </c>
      <c r="G50" s="30" t="s">
        <v>19176</v>
      </c>
      <c r="H50" s="30" t="s">
        <v>16954</v>
      </c>
      <c r="I50" s="31">
        <v>1776920</v>
      </c>
      <c r="J50" s="31">
        <v>0</v>
      </c>
      <c r="K50" s="31">
        <v>142154</v>
      </c>
      <c r="L50" s="31">
        <v>1919074</v>
      </c>
      <c r="M50" s="31">
        <v>1919074</v>
      </c>
      <c r="N50" s="30" t="s">
        <v>21125</v>
      </c>
      <c r="O50" s="30" t="s">
        <v>21126</v>
      </c>
      <c r="P50" s="30" t="s">
        <v>21127</v>
      </c>
      <c r="Q50" s="30" t="s">
        <v>21128</v>
      </c>
      <c r="R50" s="30" t="s">
        <v>4458</v>
      </c>
    </row>
    <row r="51" spans="1:18">
      <c r="A51" s="30" t="s">
        <v>16291</v>
      </c>
      <c r="B51" s="30" t="str">
        <f t="shared" si="0"/>
        <v>000031161007521</v>
      </c>
      <c r="C51" s="102">
        <v>46034</v>
      </c>
      <c r="D51" s="30" t="s">
        <v>16967</v>
      </c>
      <c r="E51" s="102">
        <v>46034</v>
      </c>
      <c r="F51" s="102" t="e">
        <f>VLOOKUP(B51,[1]Ban_hang!R:S,2,0)</f>
        <v>#N/A</v>
      </c>
      <c r="G51" s="30" t="s">
        <v>19183</v>
      </c>
      <c r="H51" s="30" t="s">
        <v>16968</v>
      </c>
      <c r="I51" s="31">
        <v>932890</v>
      </c>
      <c r="J51" s="31">
        <v>0</v>
      </c>
      <c r="K51" s="31">
        <v>74631</v>
      </c>
      <c r="L51" s="31">
        <v>1007521</v>
      </c>
      <c r="M51" s="31">
        <v>1007521</v>
      </c>
      <c r="N51" s="30" t="s">
        <v>21125</v>
      </c>
      <c r="O51" s="30" t="s">
        <v>21126</v>
      </c>
      <c r="P51" s="30" t="s">
        <v>21127</v>
      </c>
      <c r="Q51" s="30" t="s">
        <v>21128</v>
      </c>
      <c r="R51" s="30" t="s">
        <v>4458</v>
      </c>
    </row>
    <row r="52" spans="1:18">
      <c r="A52" s="30" t="s">
        <v>16303</v>
      </c>
      <c r="B52" s="30" t="str">
        <f t="shared" si="0"/>
        <v>000031932186050</v>
      </c>
      <c r="C52" s="102">
        <v>46034</v>
      </c>
      <c r="D52" s="30" t="s">
        <v>16969</v>
      </c>
      <c r="E52" s="102">
        <v>46034</v>
      </c>
      <c r="F52" s="102" t="e">
        <f>VLOOKUP(B52,[1]Ban_hang!R:S,2,0)</f>
        <v>#N/A</v>
      </c>
      <c r="G52" s="30" t="s">
        <v>19184</v>
      </c>
      <c r="H52" s="30" t="s">
        <v>16971</v>
      </c>
      <c r="I52" s="31">
        <v>2024120</v>
      </c>
      <c r="J52" s="31">
        <v>0</v>
      </c>
      <c r="K52" s="31">
        <v>161930</v>
      </c>
      <c r="L52" s="31">
        <v>2186050</v>
      </c>
      <c r="M52" s="31">
        <v>2186050</v>
      </c>
      <c r="N52" s="30" t="s">
        <v>21125</v>
      </c>
      <c r="O52" s="30" t="s">
        <v>21126</v>
      </c>
      <c r="P52" s="30" t="s">
        <v>21127</v>
      </c>
      <c r="Q52" s="30" t="s">
        <v>21129</v>
      </c>
      <c r="R52" s="30" t="s">
        <v>4174</v>
      </c>
    </row>
    <row r="53" spans="1:18">
      <c r="A53" s="30" t="s">
        <v>16290</v>
      </c>
      <c r="B53" s="30" t="str">
        <f t="shared" si="0"/>
        <v>000031137373311</v>
      </c>
      <c r="C53" s="102">
        <v>46034</v>
      </c>
      <c r="D53" s="30" t="s">
        <v>16961</v>
      </c>
      <c r="E53" s="102">
        <v>46034</v>
      </c>
      <c r="F53" s="102" t="e">
        <f>VLOOKUP(B53,[1]Ban_hang!R:S,2,0)</f>
        <v>#N/A</v>
      </c>
      <c r="G53" s="30" t="s">
        <v>19180</v>
      </c>
      <c r="H53" s="30" t="s">
        <v>16962</v>
      </c>
      <c r="I53" s="31">
        <v>6827140</v>
      </c>
      <c r="J53" s="31">
        <v>0</v>
      </c>
      <c r="K53" s="31">
        <v>546171</v>
      </c>
      <c r="L53" s="31">
        <v>7373311</v>
      </c>
      <c r="M53" s="31">
        <v>7373311</v>
      </c>
      <c r="N53" s="30" t="s">
        <v>21125</v>
      </c>
      <c r="O53" s="30" t="s">
        <v>21126</v>
      </c>
      <c r="P53" s="30" t="s">
        <v>21127</v>
      </c>
      <c r="Q53" s="30" t="s">
        <v>21128</v>
      </c>
      <c r="R53" s="30" t="s">
        <v>4458</v>
      </c>
    </row>
    <row r="54" spans="1:18">
      <c r="A54" s="30" t="s">
        <v>16289</v>
      </c>
      <c r="B54" s="30" t="str">
        <f t="shared" si="0"/>
        <v>000031071007521</v>
      </c>
      <c r="C54" s="102">
        <v>46034</v>
      </c>
      <c r="D54" s="30" t="s">
        <v>16948</v>
      </c>
      <c r="E54" s="102">
        <v>46034</v>
      </c>
      <c r="F54" s="102" t="e">
        <f>VLOOKUP(B54,[1]Ban_hang!R:S,2,0)</f>
        <v>#N/A</v>
      </c>
      <c r="G54" s="30" t="s">
        <v>19174</v>
      </c>
      <c r="H54" s="30" t="s">
        <v>16950</v>
      </c>
      <c r="I54" s="31">
        <v>932890</v>
      </c>
      <c r="J54" s="31">
        <v>0</v>
      </c>
      <c r="K54" s="31">
        <v>74631</v>
      </c>
      <c r="L54" s="31">
        <v>1007521</v>
      </c>
      <c r="M54" s="31">
        <v>1007521</v>
      </c>
      <c r="N54" s="30" t="s">
        <v>21125</v>
      </c>
      <c r="O54" s="30" t="s">
        <v>21126</v>
      </c>
      <c r="P54" s="30" t="s">
        <v>21127</v>
      </c>
      <c r="Q54" s="30" t="s">
        <v>21128</v>
      </c>
      <c r="R54" s="30" t="s">
        <v>4458</v>
      </c>
    </row>
    <row r="55" spans="1:18">
      <c r="A55" s="30" t="s">
        <v>16287</v>
      </c>
      <c r="B55" s="30" t="str">
        <f t="shared" si="0"/>
        <v>000031151205345</v>
      </c>
      <c r="C55" s="102">
        <v>46034</v>
      </c>
      <c r="D55" s="30" t="s">
        <v>16965</v>
      </c>
      <c r="E55" s="102">
        <v>46034</v>
      </c>
      <c r="F55" s="102" t="e">
        <f>VLOOKUP(B55,[1]Ban_hang!R:S,2,0)</f>
        <v>#N/A</v>
      </c>
      <c r="G55" s="30" t="s">
        <v>19182</v>
      </c>
      <c r="H55" s="30" t="s">
        <v>16966</v>
      </c>
      <c r="I55" s="31">
        <v>1116060</v>
      </c>
      <c r="J55" s="31">
        <v>0</v>
      </c>
      <c r="K55" s="31">
        <v>89285</v>
      </c>
      <c r="L55" s="31">
        <v>1205345</v>
      </c>
      <c r="M55" s="31">
        <v>1205345</v>
      </c>
      <c r="N55" s="30" t="s">
        <v>21125</v>
      </c>
      <c r="O55" s="30" t="s">
        <v>21126</v>
      </c>
      <c r="P55" s="30" t="s">
        <v>21127</v>
      </c>
      <c r="Q55" s="30" t="s">
        <v>21128</v>
      </c>
      <c r="R55" s="30" t="s">
        <v>4458</v>
      </c>
    </row>
    <row r="56" spans="1:18">
      <c r="A56" s="30" t="s">
        <v>16289</v>
      </c>
      <c r="B56" s="30" t="str">
        <f t="shared" si="0"/>
        <v>00003108756000</v>
      </c>
      <c r="C56" s="102">
        <v>46034</v>
      </c>
      <c r="D56" s="30" t="s">
        <v>16951</v>
      </c>
      <c r="E56" s="102">
        <v>46034</v>
      </c>
      <c r="F56" s="102" t="e">
        <f>VLOOKUP(B56,[1]Ban_hang!R:S,2,0)</f>
        <v>#N/A</v>
      </c>
      <c r="G56" s="30" t="s">
        <v>19175</v>
      </c>
      <c r="H56" s="30" t="s">
        <v>16952</v>
      </c>
      <c r="I56" s="31">
        <v>700000</v>
      </c>
      <c r="J56" s="31">
        <v>0</v>
      </c>
      <c r="K56" s="31">
        <v>56000</v>
      </c>
      <c r="L56" s="31">
        <v>756000</v>
      </c>
      <c r="M56" s="31">
        <v>756000</v>
      </c>
      <c r="N56" s="30" t="s">
        <v>21125</v>
      </c>
      <c r="O56" s="30" t="s">
        <v>21126</v>
      </c>
      <c r="P56" s="30" t="s">
        <v>21127</v>
      </c>
      <c r="Q56" s="30" t="s">
        <v>21128</v>
      </c>
      <c r="R56" s="30" t="s">
        <v>4458</v>
      </c>
    </row>
    <row r="57" spans="1:18">
      <c r="A57" s="30" t="s">
        <v>16288</v>
      </c>
      <c r="B57" s="30" t="str">
        <f t="shared" si="0"/>
        <v>00003110873661</v>
      </c>
      <c r="C57" s="102">
        <v>46034</v>
      </c>
      <c r="D57" s="30" t="s">
        <v>16955</v>
      </c>
      <c r="E57" s="102">
        <v>46034</v>
      </c>
      <c r="F57" s="102" t="e">
        <f>VLOOKUP(B57,[1]Ban_hang!R:S,2,0)</f>
        <v>#N/A</v>
      </c>
      <c r="G57" s="30" t="s">
        <v>19177</v>
      </c>
      <c r="H57" s="30" t="s">
        <v>16956</v>
      </c>
      <c r="I57" s="31">
        <v>808945</v>
      </c>
      <c r="J57" s="31">
        <v>0</v>
      </c>
      <c r="K57" s="31">
        <v>64716</v>
      </c>
      <c r="L57" s="31">
        <v>873661</v>
      </c>
      <c r="M57" s="31">
        <v>873661</v>
      </c>
      <c r="N57" s="30" t="s">
        <v>21125</v>
      </c>
      <c r="O57" s="30" t="s">
        <v>21126</v>
      </c>
      <c r="P57" s="30" t="s">
        <v>21127</v>
      </c>
      <c r="Q57" s="30" t="s">
        <v>21128</v>
      </c>
      <c r="R57" s="30" t="s">
        <v>4458</v>
      </c>
    </row>
    <row r="58" spans="1:18">
      <c r="A58" s="30" t="s">
        <v>16290</v>
      </c>
      <c r="B58" s="30" t="str">
        <f t="shared" si="0"/>
        <v>000031121007521</v>
      </c>
      <c r="C58" s="102">
        <v>46034</v>
      </c>
      <c r="D58" s="30" t="s">
        <v>16959</v>
      </c>
      <c r="E58" s="102">
        <v>46034</v>
      </c>
      <c r="F58" s="102" t="e">
        <f>VLOOKUP(B58,[1]Ban_hang!R:S,2,0)</f>
        <v>#N/A</v>
      </c>
      <c r="G58" s="30" t="s">
        <v>19179</v>
      </c>
      <c r="H58" s="30" t="s">
        <v>16960</v>
      </c>
      <c r="I58" s="31">
        <v>932890</v>
      </c>
      <c r="J58" s="31">
        <v>0</v>
      </c>
      <c r="K58" s="31">
        <v>74631</v>
      </c>
      <c r="L58" s="31">
        <v>1007521</v>
      </c>
      <c r="M58" s="31">
        <v>1007521</v>
      </c>
      <c r="N58" s="30" t="s">
        <v>21125</v>
      </c>
      <c r="O58" s="30" t="s">
        <v>21126</v>
      </c>
      <c r="P58" s="30" t="s">
        <v>21127</v>
      </c>
      <c r="Q58" s="30" t="s">
        <v>21128</v>
      </c>
      <c r="R58" s="30" t="s">
        <v>4458</v>
      </c>
    </row>
    <row r="59" spans="1:18">
      <c r="A59" s="30" t="s">
        <v>16303</v>
      </c>
      <c r="B59" s="30" t="str">
        <f t="shared" si="0"/>
        <v>000031942568165</v>
      </c>
      <c r="C59" s="102">
        <v>46034</v>
      </c>
      <c r="D59" s="30" t="s">
        <v>16972</v>
      </c>
      <c r="E59" s="102">
        <v>46034</v>
      </c>
      <c r="F59" s="102" t="e">
        <f>VLOOKUP(B59,[1]Ban_hang!R:S,2,0)</f>
        <v>#N/A</v>
      </c>
      <c r="G59" s="30" t="s">
        <v>19185</v>
      </c>
      <c r="H59" s="30" t="s">
        <v>16973</v>
      </c>
      <c r="I59" s="31">
        <v>2377931</v>
      </c>
      <c r="J59" s="31">
        <v>0</v>
      </c>
      <c r="K59" s="31">
        <v>190234</v>
      </c>
      <c r="L59" s="31">
        <v>2568165</v>
      </c>
      <c r="M59" s="31">
        <v>2568165</v>
      </c>
      <c r="N59" s="30" t="s">
        <v>21125</v>
      </c>
      <c r="O59" s="30" t="s">
        <v>21126</v>
      </c>
      <c r="P59" s="30" t="s">
        <v>21127</v>
      </c>
      <c r="Q59" s="30" t="s">
        <v>21129</v>
      </c>
      <c r="R59" s="30" t="s">
        <v>4174</v>
      </c>
    </row>
    <row r="60" spans="1:18">
      <c r="A60" s="30" t="s">
        <v>16288</v>
      </c>
      <c r="B60" s="30" t="str">
        <f t="shared" si="0"/>
        <v>000031111007521</v>
      </c>
      <c r="C60" s="102">
        <v>46034</v>
      </c>
      <c r="D60" s="30" t="s">
        <v>16957</v>
      </c>
      <c r="E60" s="102">
        <v>46034</v>
      </c>
      <c r="F60" s="102" t="e">
        <f>VLOOKUP(B60,[1]Ban_hang!R:S,2,0)</f>
        <v>#N/A</v>
      </c>
      <c r="G60" s="30" t="s">
        <v>19178</v>
      </c>
      <c r="H60" s="30" t="s">
        <v>16958</v>
      </c>
      <c r="I60" s="31">
        <v>932890</v>
      </c>
      <c r="J60" s="31">
        <v>0</v>
      </c>
      <c r="K60" s="31">
        <v>74631</v>
      </c>
      <c r="L60" s="31">
        <v>1007521</v>
      </c>
      <c r="M60" s="31">
        <v>1007521</v>
      </c>
      <c r="N60" s="30" t="s">
        <v>21125</v>
      </c>
      <c r="O60" s="30" t="s">
        <v>21126</v>
      </c>
      <c r="P60" s="30" t="s">
        <v>21127</v>
      </c>
      <c r="Q60" s="30" t="s">
        <v>21128</v>
      </c>
      <c r="R60" s="30" t="s">
        <v>4458</v>
      </c>
    </row>
    <row r="61" spans="1:18">
      <c r="A61" s="30" t="s">
        <v>16310</v>
      </c>
      <c r="B61" s="30" t="str">
        <f t="shared" si="0"/>
        <v>000031141007521</v>
      </c>
      <c r="C61" s="102">
        <v>46034</v>
      </c>
      <c r="D61" s="30" t="s">
        <v>16963</v>
      </c>
      <c r="E61" s="102">
        <v>46034</v>
      </c>
      <c r="F61" s="102" t="e">
        <f>VLOOKUP(B61,[1]Ban_hang!R:S,2,0)</f>
        <v>#N/A</v>
      </c>
      <c r="G61" s="30" t="s">
        <v>19181</v>
      </c>
      <c r="H61" s="30" t="s">
        <v>16964</v>
      </c>
      <c r="I61" s="31">
        <v>932890</v>
      </c>
      <c r="J61" s="31">
        <v>0</v>
      </c>
      <c r="K61" s="31">
        <v>74631</v>
      </c>
      <c r="L61" s="31">
        <v>1007521</v>
      </c>
      <c r="M61" s="31">
        <v>1007521</v>
      </c>
      <c r="N61" s="30" t="s">
        <v>21125</v>
      </c>
      <c r="O61" s="30" t="s">
        <v>21126</v>
      </c>
      <c r="P61" s="30" t="s">
        <v>21127</v>
      </c>
      <c r="Q61" s="30" t="s">
        <v>21128</v>
      </c>
      <c r="R61" s="30" t="s">
        <v>4458</v>
      </c>
    </row>
    <row r="62" spans="1:18">
      <c r="A62" s="30" t="s">
        <v>16294</v>
      </c>
      <c r="B62" s="30" t="str">
        <f t="shared" si="0"/>
        <v>000031211083953</v>
      </c>
      <c r="C62" s="102">
        <v>46035</v>
      </c>
      <c r="D62" s="30" t="s">
        <v>16974</v>
      </c>
      <c r="E62" s="102">
        <v>46035</v>
      </c>
      <c r="F62" s="102" t="e">
        <f>VLOOKUP(B62,[1]Ban_hang!R:S,2,0)</f>
        <v>#N/A</v>
      </c>
      <c r="G62" s="30" t="s">
        <v>19186</v>
      </c>
      <c r="H62" s="30" t="s">
        <v>16975</v>
      </c>
      <c r="I62" s="31">
        <v>1003660</v>
      </c>
      <c r="J62" s="31">
        <v>0</v>
      </c>
      <c r="K62" s="31">
        <v>80293</v>
      </c>
      <c r="L62" s="31">
        <v>1083953</v>
      </c>
      <c r="M62" s="31">
        <v>1083953</v>
      </c>
      <c r="N62" s="30" t="s">
        <v>21125</v>
      </c>
      <c r="O62" s="30" t="s">
        <v>21126</v>
      </c>
      <c r="P62" s="30" t="s">
        <v>21127</v>
      </c>
      <c r="Q62" s="30" t="s">
        <v>21128</v>
      </c>
      <c r="R62" s="30" t="s">
        <v>4458</v>
      </c>
    </row>
    <row r="63" spans="1:18">
      <c r="A63" s="30" t="s">
        <v>16292</v>
      </c>
      <c r="B63" s="30" t="str">
        <f t="shared" si="0"/>
        <v>000031184201092</v>
      </c>
      <c r="C63" s="102">
        <v>46036</v>
      </c>
      <c r="D63" s="30" t="s">
        <v>16978</v>
      </c>
      <c r="E63" s="102">
        <v>46036</v>
      </c>
      <c r="F63" s="102" t="e">
        <f>VLOOKUP(B63,[1]Ban_hang!R:S,2,0)</f>
        <v>#N/A</v>
      </c>
      <c r="G63" s="30" t="s">
        <v>19188</v>
      </c>
      <c r="H63" s="30" t="s">
        <v>16979</v>
      </c>
      <c r="I63" s="31">
        <v>3889900</v>
      </c>
      <c r="J63" s="31">
        <v>0</v>
      </c>
      <c r="K63" s="31">
        <v>311192</v>
      </c>
      <c r="L63" s="31">
        <v>4201092</v>
      </c>
      <c r="M63" s="31">
        <v>4201092</v>
      </c>
      <c r="N63" s="30" t="s">
        <v>21125</v>
      </c>
      <c r="O63" s="30" t="s">
        <v>21126</v>
      </c>
      <c r="P63" s="30" t="s">
        <v>21127</v>
      </c>
      <c r="Q63" s="30" t="s">
        <v>21128</v>
      </c>
      <c r="R63" s="30" t="s">
        <v>4458</v>
      </c>
    </row>
    <row r="64" spans="1:18">
      <c r="A64" s="30" t="s">
        <v>16292</v>
      </c>
      <c r="B64" s="30" t="str">
        <f t="shared" si="0"/>
        <v>000031201896917</v>
      </c>
      <c r="C64" s="102">
        <v>46036</v>
      </c>
      <c r="D64" s="30" t="s">
        <v>16982</v>
      </c>
      <c r="E64" s="102">
        <v>46036</v>
      </c>
      <c r="F64" s="102" t="e">
        <f>VLOOKUP(B64,[1]Ban_hang!R:S,2,0)</f>
        <v>#N/A</v>
      </c>
      <c r="G64" s="30" t="s">
        <v>19190</v>
      </c>
      <c r="H64" s="30" t="s">
        <v>16983</v>
      </c>
      <c r="I64" s="31">
        <v>1756405</v>
      </c>
      <c r="J64" s="31">
        <v>0</v>
      </c>
      <c r="K64" s="31">
        <v>140512</v>
      </c>
      <c r="L64" s="31">
        <v>1896917</v>
      </c>
      <c r="M64" s="31">
        <v>1896917</v>
      </c>
      <c r="N64" s="30" t="s">
        <v>21125</v>
      </c>
      <c r="O64" s="30" t="s">
        <v>21126</v>
      </c>
      <c r="P64" s="30" t="s">
        <v>21127</v>
      </c>
      <c r="Q64" s="30" t="s">
        <v>21128</v>
      </c>
      <c r="R64" s="30" t="s">
        <v>4458</v>
      </c>
    </row>
    <row r="65" spans="1:18">
      <c r="A65" s="30" t="s">
        <v>16292</v>
      </c>
      <c r="B65" s="30" t="str">
        <f t="shared" si="0"/>
        <v>000031191586110</v>
      </c>
      <c r="C65" s="102">
        <v>46036</v>
      </c>
      <c r="D65" s="30" t="s">
        <v>16980</v>
      </c>
      <c r="E65" s="102">
        <v>46036</v>
      </c>
      <c r="F65" s="102" t="e">
        <f>VLOOKUP(B65,[1]Ban_hang!R:S,2,0)</f>
        <v>#N/A</v>
      </c>
      <c r="G65" s="30" t="s">
        <v>19189</v>
      </c>
      <c r="H65" s="30" t="s">
        <v>16981</v>
      </c>
      <c r="I65" s="31">
        <v>1468620</v>
      </c>
      <c r="J65" s="31">
        <v>0</v>
      </c>
      <c r="K65" s="31">
        <v>117490</v>
      </c>
      <c r="L65" s="31">
        <v>1586110</v>
      </c>
      <c r="M65" s="31">
        <v>1586110</v>
      </c>
      <c r="N65" s="30" t="s">
        <v>21125</v>
      </c>
      <c r="O65" s="30" t="s">
        <v>21126</v>
      </c>
      <c r="P65" s="30" t="s">
        <v>21127</v>
      </c>
      <c r="Q65" s="30" t="s">
        <v>21128</v>
      </c>
      <c r="R65" s="30" t="s">
        <v>4458</v>
      </c>
    </row>
    <row r="66" spans="1:18">
      <c r="A66" s="30" t="s">
        <v>16308</v>
      </c>
      <c r="B66" s="30" t="str">
        <f t="shared" si="0"/>
        <v>0000517214102467</v>
      </c>
      <c r="C66" s="102">
        <v>46036</v>
      </c>
      <c r="D66" s="30" t="s">
        <v>16984</v>
      </c>
      <c r="E66" s="102">
        <v>46036</v>
      </c>
      <c r="F66" s="102" t="e">
        <f>VLOOKUP(B66,[1]Ban_hang!R:S,2,0)</f>
        <v>#N/A</v>
      </c>
      <c r="G66" s="30" t="s">
        <v>19191</v>
      </c>
      <c r="H66" s="30" t="s">
        <v>16986</v>
      </c>
      <c r="I66" s="31">
        <v>13057840</v>
      </c>
      <c r="J66" s="31">
        <v>0</v>
      </c>
      <c r="K66" s="31">
        <v>1044627</v>
      </c>
      <c r="L66" s="31">
        <v>14102467</v>
      </c>
      <c r="M66" s="31">
        <v>14102467</v>
      </c>
      <c r="N66" s="30" t="s">
        <v>21125</v>
      </c>
      <c r="O66" s="30" t="s">
        <v>21126</v>
      </c>
      <c r="P66" s="30" t="s">
        <v>21127</v>
      </c>
      <c r="Q66" s="30" t="s">
        <v>21128</v>
      </c>
      <c r="R66" s="30" t="s">
        <v>4458</v>
      </c>
    </row>
    <row r="67" spans="1:18">
      <c r="A67" s="30" t="s">
        <v>16299</v>
      </c>
      <c r="B67" s="30" t="str">
        <f t="shared" ref="B67:B130" si="1">G67&amp;L67</f>
        <v>0000311716690698</v>
      </c>
      <c r="C67" s="102">
        <v>46036</v>
      </c>
      <c r="D67" s="30" t="s">
        <v>16976</v>
      </c>
      <c r="E67" s="102">
        <v>46036</v>
      </c>
      <c r="F67" s="102" t="e">
        <f>VLOOKUP(B67,[1]Ban_hang!R:S,2,0)</f>
        <v>#N/A</v>
      </c>
      <c r="G67" s="30" t="s">
        <v>19187</v>
      </c>
      <c r="H67" s="30" t="s">
        <v>16977</v>
      </c>
      <c r="I67" s="31">
        <v>15454350</v>
      </c>
      <c r="J67" s="31">
        <v>0</v>
      </c>
      <c r="K67" s="31">
        <v>1236348</v>
      </c>
      <c r="L67" s="31">
        <v>16690698</v>
      </c>
      <c r="M67" s="31">
        <v>16690698</v>
      </c>
      <c r="N67" s="30" t="s">
        <v>21125</v>
      </c>
      <c r="O67" s="30" t="s">
        <v>21126</v>
      </c>
      <c r="P67" s="30" t="s">
        <v>21127</v>
      </c>
      <c r="Q67" s="30" t="s">
        <v>21128</v>
      </c>
      <c r="R67" s="30" t="s">
        <v>4458</v>
      </c>
    </row>
    <row r="68" spans="1:18">
      <c r="A68" s="30" t="s">
        <v>16307</v>
      </c>
      <c r="B68" s="30" t="str">
        <f t="shared" si="1"/>
        <v>000039404372099</v>
      </c>
      <c r="C68" s="102">
        <v>46037</v>
      </c>
      <c r="D68" s="30" t="s">
        <v>17016</v>
      </c>
      <c r="E68" s="102">
        <v>46037</v>
      </c>
      <c r="F68" s="102" t="e">
        <f>VLOOKUP(B68,[1]Ban_hang!R:S,2,0)</f>
        <v>#N/A</v>
      </c>
      <c r="G68" s="30" t="s">
        <v>19207</v>
      </c>
      <c r="H68" s="30" t="s">
        <v>17017</v>
      </c>
      <c r="I68" s="31">
        <v>4048240</v>
      </c>
      <c r="J68" s="31">
        <v>0</v>
      </c>
      <c r="K68" s="31">
        <v>323859</v>
      </c>
      <c r="L68" s="31">
        <v>4372099</v>
      </c>
      <c r="M68" s="31">
        <v>4372099</v>
      </c>
      <c r="N68" s="30" t="s">
        <v>21125</v>
      </c>
      <c r="O68" s="30" t="s">
        <v>21126</v>
      </c>
      <c r="P68" s="30" t="s">
        <v>21127</v>
      </c>
      <c r="Q68" s="30" t="s">
        <v>21128</v>
      </c>
      <c r="R68" s="30" t="s">
        <v>4458</v>
      </c>
    </row>
    <row r="69" spans="1:18">
      <c r="A69" s="30" t="s">
        <v>16291</v>
      </c>
      <c r="B69" s="30" t="str">
        <f t="shared" si="1"/>
        <v>000039388751802</v>
      </c>
      <c r="C69" s="102">
        <v>46037</v>
      </c>
      <c r="D69" s="30" t="s">
        <v>17012</v>
      </c>
      <c r="E69" s="102">
        <v>46037</v>
      </c>
      <c r="F69" s="102" t="e">
        <f>VLOOKUP(B69,[1]Ban_hang!R:S,2,0)</f>
        <v>#N/A</v>
      </c>
      <c r="G69" s="30" t="s">
        <v>19205</v>
      </c>
      <c r="H69" s="30" t="s">
        <v>17013</v>
      </c>
      <c r="I69" s="31">
        <v>8103520</v>
      </c>
      <c r="J69" s="31">
        <v>0</v>
      </c>
      <c r="K69" s="31">
        <v>648282</v>
      </c>
      <c r="L69" s="31">
        <v>8751802</v>
      </c>
      <c r="M69" s="31">
        <v>8751802</v>
      </c>
      <c r="N69" s="30" t="s">
        <v>21125</v>
      </c>
      <c r="O69" s="30" t="s">
        <v>21126</v>
      </c>
      <c r="P69" s="30" t="s">
        <v>21127</v>
      </c>
      <c r="Q69" s="30" t="s">
        <v>21128</v>
      </c>
      <c r="R69" s="30" t="s">
        <v>4458</v>
      </c>
    </row>
    <row r="70" spans="1:18">
      <c r="A70" s="30" t="s">
        <v>16303</v>
      </c>
      <c r="B70" s="30" t="str">
        <f t="shared" si="1"/>
        <v>000040781007521</v>
      </c>
      <c r="C70" s="102">
        <v>46037</v>
      </c>
      <c r="D70" s="30" t="s">
        <v>17020</v>
      </c>
      <c r="E70" s="102">
        <v>46037</v>
      </c>
      <c r="F70" s="102" t="e">
        <f>VLOOKUP(B70,[1]Ban_hang!R:S,2,0)</f>
        <v>#N/A</v>
      </c>
      <c r="G70" s="30" t="s">
        <v>19209</v>
      </c>
      <c r="H70" s="30" t="s">
        <v>17022</v>
      </c>
      <c r="I70" s="31">
        <v>932890</v>
      </c>
      <c r="J70" s="31">
        <v>0</v>
      </c>
      <c r="K70" s="31">
        <v>74631</v>
      </c>
      <c r="L70" s="31">
        <v>1007521</v>
      </c>
      <c r="M70" s="31">
        <v>1007521</v>
      </c>
      <c r="N70" s="30" t="s">
        <v>21125</v>
      </c>
      <c r="O70" s="30" t="s">
        <v>21126</v>
      </c>
      <c r="P70" s="30" t="s">
        <v>21127</v>
      </c>
      <c r="Q70" s="30" t="s">
        <v>21129</v>
      </c>
      <c r="R70" s="30" t="s">
        <v>4174</v>
      </c>
    </row>
    <row r="71" spans="1:18">
      <c r="A71" s="30" t="s">
        <v>16295</v>
      </c>
      <c r="B71" s="30" t="str">
        <f t="shared" si="1"/>
        <v>000039372047680</v>
      </c>
      <c r="C71" s="102">
        <v>46037</v>
      </c>
      <c r="D71" s="30" t="s">
        <v>17010</v>
      </c>
      <c r="E71" s="102">
        <v>46037</v>
      </c>
      <c r="F71" s="102" t="e">
        <f>VLOOKUP(B71,[1]Ban_hang!R:S,2,0)</f>
        <v>#N/A</v>
      </c>
      <c r="G71" s="30" t="s">
        <v>19204</v>
      </c>
      <c r="H71" s="30" t="s">
        <v>17011</v>
      </c>
      <c r="I71" s="31">
        <v>1896000</v>
      </c>
      <c r="J71" s="31">
        <v>0</v>
      </c>
      <c r="K71" s="31">
        <v>151680</v>
      </c>
      <c r="L71" s="31">
        <v>2047680</v>
      </c>
      <c r="M71" s="31">
        <v>2047680</v>
      </c>
      <c r="N71" s="30" t="s">
        <v>21125</v>
      </c>
      <c r="O71" s="30" t="s">
        <v>21126</v>
      </c>
      <c r="P71" s="30" t="s">
        <v>21127</v>
      </c>
      <c r="Q71" s="30" t="s">
        <v>21128</v>
      </c>
      <c r="R71" s="30" t="s">
        <v>4458</v>
      </c>
    </row>
    <row r="72" spans="1:18">
      <c r="A72" s="30" t="s">
        <v>16310</v>
      </c>
      <c r="B72" s="30" t="str">
        <f t="shared" si="1"/>
        <v>000039352186050</v>
      </c>
      <c r="C72" s="102">
        <v>46037</v>
      </c>
      <c r="D72" s="30" t="s">
        <v>17006</v>
      </c>
      <c r="E72" s="102">
        <v>46037</v>
      </c>
      <c r="F72" s="102" t="e">
        <f>VLOOKUP(B72,[1]Ban_hang!R:S,2,0)</f>
        <v>#N/A</v>
      </c>
      <c r="G72" s="30" t="s">
        <v>19202</v>
      </c>
      <c r="H72" s="30" t="s">
        <v>17007</v>
      </c>
      <c r="I72" s="31">
        <v>2024120</v>
      </c>
      <c r="J72" s="31">
        <v>0</v>
      </c>
      <c r="K72" s="31">
        <v>161930</v>
      </c>
      <c r="L72" s="31">
        <v>2186050</v>
      </c>
      <c r="M72" s="31">
        <v>2186050</v>
      </c>
      <c r="N72" s="30" t="s">
        <v>21125</v>
      </c>
      <c r="O72" s="30" t="s">
        <v>21126</v>
      </c>
      <c r="P72" s="30" t="s">
        <v>21127</v>
      </c>
      <c r="Q72" s="30" t="s">
        <v>21128</v>
      </c>
      <c r="R72" s="30" t="s">
        <v>4458</v>
      </c>
    </row>
    <row r="73" spans="1:18">
      <c r="A73" s="30" t="s">
        <v>16291</v>
      </c>
      <c r="B73" s="30" t="str">
        <f t="shared" si="1"/>
        <v>0000393320803187</v>
      </c>
      <c r="C73" s="102">
        <v>46037</v>
      </c>
      <c r="D73" s="30" t="s">
        <v>17002</v>
      </c>
      <c r="E73" s="102">
        <v>46037</v>
      </c>
      <c r="F73" s="102" t="e">
        <f>VLOOKUP(B73,[1]Ban_hang!R:S,2,0)</f>
        <v>#N/A</v>
      </c>
      <c r="G73" s="30" t="s">
        <v>19200</v>
      </c>
      <c r="H73" s="30" t="s">
        <v>17003</v>
      </c>
      <c r="I73" s="31">
        <v>19262210</v>
      </c>
      <c r="J73" s="31">
        <v>0</v>
      </c>
      <c r="K73" s="31">
        <v>1540977</v>
      </c>
      <c r="L73" s="31">
        <v>20803187</v>
      </c>
      <c r="M73" s="31">
        <v>20803187</v>
      </c>
      <c r="N73" s="30" t="s">
        <v>21125</v>
      </c>
      <c r="O73" s="30" t="s">
        <v>21126</v>
      </c>
      <c r="P73" s="30" t="s">
        <v>21127</v>
      </c>
      <c r="Q73" s="30" t="s">
        <v>21128</v>
      </c>
      <c r="R73" s="30" t="s">
        <v>4458</v>
      </c>
    </row>
    <row r="74" spans="1:18">
      <c r="A74" s="30" t="s">
        <v>16299</v>
      </c>
      <c r="B74" s="30" t="str">
        <f t="shared" si="1"/>
        <v>0000392914796972</v>
      </c>
      <c r="C74" s="102">
        <v>46037</v>
      </c>
      <c r="D74" s="30" t="s">
        <v>16996</v>
      </c>
      <c r="E74" s="102">
        <v>46037</v>
      </c>
      <c r="F74" s="102" t="e">
        <f>VLOOKUP(B74,[1]Ban_hang!R:S,2,0)</f>
        <v>#N/A</v>
      </c>
      <c r="G74" s="30" t="s">
        <v>19197</v>
      </c>
      <c r="H74" s="30" t="s">
        <v>16997</v>
      </c>
      <c r="I74" s="31">
        <v>13700900</v>
      </c>
      <c r="J74" s="31">
        <v>0</v>
      </c>
      <c r="K74" s="31">
        <v>1096072</v>
      </c>
      <c r="L74" s="31">
        <v>14796972</v>
      </c>
      <c r="M74" s="31">
        <v>14796972</v>
      </c>
      <c r="N74" s="30" t="s">
        <v>21125</v>
      </c>
      <c r="O74" s="30" t="s">
        <v>21126</v>
      </c>
      <c r="P74" s="30" t="s">
        <v>21127</v>
      </c>
      <c r="Q74" s="30" t="s">
        <v>21128</v>
      </c>
      <c r="R74" s="30" t="s">
        <v>4458</v>
      </c>
    </row>
    <row r="75" spans="1:18">
      <c r="A75" s="30" t="s">
        <v>16291</v>
      </c>
      <c r="B75" s="30" t="str">
        <f t="shared" si="1"/>
        <v>000039344105123</v>
      </c>
      <c r="C75" s="102">
        <v>46037</v>
      </c>
      <c r="D75" s="30" t="s">
        <v>17004</v>
      </c>
      <c r="E75" s="102">
        <v>46037</v>
      </c>
      <c r="F75" s="102" t="e">
        <f>VLOOKUP(B75,[1]Ban_hang!R:S,2,0)</f>
        <v>#N/A</v>
      </c>
      <c r="G75" s="30" t="s">
        <v>19201</v>
      </c>
      <c r="H75" s="30" t="s">
        <v>17005</v>
      </c>
      <c r="I75" s="31">
        <v>3801040</v>
      </c>
      <c r="J75" s="31">
        <v>0</v>
      </c>
      <c r="K75" s="31">
        <v>304083</v>
      </c>
      <c r="L75" s="31">
        <v>4105123</v>
      </c>
      <c r="M75" s="31">
        <v>4105123</v>
      </c>
      <c r="N75" s="30" t="s">
        <v>21125</v>
      </c>
      <c r="O75" s="30" t="s">
        <v>21126</v>
      </c>
      <c r="P75" s="30" t="s">
        <v>21127</v>
      </c>
      <c r="Q75" s="30" t="s">
        <v>21128</v>
      </c>
      <c r="R75" s="30" t="s">
        <v>4458</v>
      </c>
    </row>
    <row r="76" spans="1:18">
      <c r="A76" s="30" t="s">
        <v>16295</v>
      </c>
      <c r="B76" s="30" t="str">
        <f t="shared" si="1"/>
        <v>00003936756000</v>
      </c>
      <c r="C76" s="102">
        <v>46037</v>
      </c>
      <c r="D76" s="30" t="s">
        <v>17008</v>
      </c>
      <c r="E76" s="102">
        <v>46037</v>
      </c>
      <c r="F76" s="102" t="e">
        <f>VLOOKUP(B76,[1]Ban_hang!R:S,2,0)</f>
        <v>#N/A</v>
      </c>
      <c r="G76" s="30" t="s">
        <v>19203</v>
      </c>
      <c r="H76" s="30" t="s">
        <v>17009</v>
      </c>
      <c r="I76" s="31">
        <v>700000</v>
      </c>
      <c r="J76" s="31">
        <v>0</v>
      </c>
      <c r="K76" s="31">
        <v>56000</v>
      </c>
      <c r="L76" s="31">
        <v>756000</v>
      </c>
      <c r="M76" s="31">
        <v>756000</v>
      </c>
      <c r="N76" s="30" t="s">
        <v>21125</v>
      </c>
      <c r="O76" s="30" t="s">
        <v>21126</v>
      </c>
      <c r="P76" s="30" t="s">
        <v>21127</v>
      </c>
      <c r="Q76" s="30" t="s">
        <v>21128</v>
      </c>
      <c r="R76" s="30" t="s">
        <v>4458</v>
      </c>
    </row>
    <row r="77" spans="1:18">
      <c r="A77" s="30" t="s">
        <v>16299</v>
      </c>
      <c r="B77" s="30" t="str">
        <f t="shared" si="1"/>
        <v>00003928783000</v>
      </c>
      <c r="C77" s="102">
        <v>46037</v>
      </c>
      <c r="D77" s="30" t="s">
        <v>16993</v>
      </c>
      <c r="E77" s="102">
        <v>46037</v>
      </c>
      <c r="F77" s="102" t="e">
        <f>VLOOKUP(B77,[1]Ban_hang!R:S,2,0)</f>
        <v>#N/A</v>
      </c>
      <c r="G77" s="30" t="s">
        <v>19196</v>
      </c>
      <c r="H77" s="30" t="s">
        <v>16995</v>
      </c>
      <c r="I77" s="31">
        <v>725000</v>
      </c>
      <c r="J77" s="31">
        <v>0</v>
      </c>
      <c r="K77" s="31">
        <v>58000</v>
      </c>
      <c r="L77" s="31">
        <v>783000</v>
      </c>
      <c r="M77" s="31">
        <v>783000</v>
      </c>
      <c r="N77" s="30" t="s">
        <v>21125</v>
      </c>
      <c r="O77" s="30" t="s">
        <v>21126</v>
      </c>
      <c r="P77" s="30" t="s">
        <v>21127</v>
      </c>
      <c r="Q77" s="30" t="s">
        <v>21128</v>
      </c>
      <c r="R77" s="30" t="s">
        <v>4458</v>
      </c>
    </row>
    <row r="78" spans="1:18">
      <c r="A78" s="30" t="s">
        <v>16307</v>
      </c>
      <c r="B78" s="30" t="str">
        <f t="shared" si="1"/>
        <v>000039392743200</v>
      </c>
      <c r="C78" s="102">
        <v>46037</v>
      </c>
      <c r="D78" s="30" t="s">
        <v>17014</v>
      </c>
      <c r="E78" s="102">
        <v>46037</v>
      </c>
      <c r="F78" s="102" t="e">
        <f>VLOOKUP(B78,[1]Ban_hang!R:S,2,0)</f>
        <v>#N/A</v>
      </c>
      <c r="G78" s="30" t="s">
        <v>19206</v>
      </c>
      <c r="H78" s="30" t="s">
        <v>17015</v>
      </c>
      <c r="I78" s="31">
        <v>2540000</v>
      </c>
      <c r="J78" s="31">
        <v>0</v>
      </c>
      <c r="K78" s="31">
        <v>203200</v>
      </c>
      <c r="L78" s="31">
        <v>2743200</v>
      </c>
      <c r="M78" s="31">
        <v>2743200</v>
      </c>
      <c r="N78" s="30" t="s">
        <v>21125</v>
      </c>
      <c r="O78" s="30" t="s">
        <v>21126</v>
      </c>
      <c r="P78" s="30" t="s">
        <v>21127</v>
      </c>
      <c r="Q78" s="30" t="s">
        <v>21128</v>
      </c>
      <c r="R78" s="30" t="s">
        <v>4458</v>
      </c>
    </row>
    <row r="79" spans="1:18">
      <c r="A79" s="30" t="s">
        <v>16299</v>
      </c>
      <c r="B79" s="30" t="str">
        <f t="shared" si="1"/>
        <v>00003931783000</v>
      </c>
      <c r="C79" s="102">
        <v>46037</v>
      </c>
      <c r="D79" s="30" t="s">
        <v>16998</v>
      </c>
      <c r="E79" s="102">
        <v>46037</v>
      </c>
      <c r="F79" s="102" t="e">
        <f>VLOOKUP(B79,[1]Ban_hang!R:S,2,0)</f>
        <v>#N/A</v>
      </c>
      <c r="G79" s="30" t="s">
        <v>19198</v>
      </c>
      <c r="H79" s="30" t="s">
        <v>16999</v>
      </c>
      <c r="I79" s="31">
        <v>725000</v>
      </c>
      <c r="J79" s="31">
        <v>0</v>
      </c>
      <c r="K79" s="31">
        <v>58000</v>
      </c>
      <c r="L79" s="31">
        <v>783000</v>
      </c>
      <c r="M79" s="31">
        <v>783000</v>
      </c>
      <c r="N79" s="30" t="s">
        <v>21125</v>
      </c>
      <c r="O79" s="30" t="s">
        <v>21126</v>
      </c>
      <c r="P79" s="30" t="s">
        <v>21127</v>
      </c>
      <c r="Q79" s="30" t="s">
        <v>21128</v>
      </c>
      <c r="R79" s="30" t="s">
        <v>4458</v>
      </c>
    </row>
    <row r="80" spans="1:18">
      <c r="A80" s="30" t="s">
        <v>16299</v>
      </c>
      <c r="B80" s="30" t="str">
        <f t="shared" si="1"/>
        <v>000039321586110</v>
      </c>
      <c r="C80" s="102">
        <v>46037</v>
      </c>
      <c r="D80" s="30" t="s">
        <v>17000</v>
      </c>
      <c r="E80" s="102">
        <v>46037</v>
      </c>
      <c r="F80" s="102" t="e">
        <f>VLOOKUP(B80,[1]Ban_hang!R:S,2,0)</f>
        <v>#N/A</v>
      </c>
      <c r="G80" s="30" t="s">
        <v>19199</v>
      </c>
      <c r="H80" s="30" t="s">
        <v>17001</v>
      </c>
      <c r="I80" s="31">
        <v>1468620</v>
      </c>
      <c r="J80" s="31">
        <v>0</v>
      </c>
      <c r="K80" s="31">
        <v>117490</v>
      </c>
      <c r="L80" s="31">
        <v>1586110</v>
      </c>
      <c r="M80" s="31">
        <v>1586110</v>
      </c>
      <c r="N80" s="30" t="s">
        <v>21125</v>
      </c>
      <c r="O80" s="30" t="s">
        <v>21126</v>
      </c>
      <c r="P80" s="30" t="s">
        <v>21127</v>
      </c>
      <c r="Q80" s="30" t="s">
        <v>21128</v>
      </c>
      <c r="R80" s="30" t="s">
        <v>4458</v>
      </c>
    </row>
    <row r="81" spans="1:18">
      <c r="A81" s="30" t="s">
        <v>16289</v>
      </c>
      <c r="B81" s="30" t="str">
        <f t="shared" si="1"/>
        <v>000039416542359</v>
      </c>
      <c r="C81" s="102">
        <v>46037</v>
      </c>
      <c r="D81" s="30" t="s">
        <v>17018</v>
      </c>
      <c r="E81" s="102">
        <v>46037</v>
      </c>
      <c r="F81" s="102" t="e">
        <f>VLOOKUP(B81,[1]Ban_hang!R:S,2,0)</f>
        <v>#N/A</v>
      </c>
      <c r="G81" s="30" t="s">
        <v>19208</v>
      </c>
      <c r="H81" s="30" t="s">
        <v>17019</v>
      </c>
      <c r="I81" s="31">
        <v>6057740</v>
      </c>
      <c r="J81" s="31">
        <v>0</v>
      </c>
      <c r="K81" s="31">
        <v>484619</v>
      </c>
      <c r="L81" s="31">
        <v>6542359</v>
      </c>
      <c r="M81" s="31">
        <v>6542359</v>
      </c>
      <c r="N81" s="30" t="s">
        <v>21125</v>
      </c>
      <c r="O81" s="30" t="s">
        <v>21126</v>
      </c>
      <c r="P81" s="30" t="s">
        <v>21127</v>
      </c>
      <c r="Q81" s="30" t="s">
        <v>21128</v>
      </c>
      <c r="R81" s="30" t="s">
        <v>4458</v>
      </c>
    </row>
    <row r="82" spans="1:18">
      <c r="A82" s="30" t="s">
        <v>16303</v>
      </c>
      <c r="B82" s="30" t="str">
        <f t="shared" si="1"/>
        <v>000052523616034</v>
      </c>
      <c r="C82" s="102">
        <v>46038</v>
      </c>
      <c r="D82" s="30" t="s">
        <v>17031</v>
      </c>
      <c r="E82" s="102">
        <v>46038</v>
      </c>
      <c r="F82" s="102" t="e">
        <f>VLOOKUP(B82,[1]Ban_hang!R:S,2,0)</f>
        <v>#N/A</v>
      </c>
      <c r="G82" s="30" t="s">
        <v>19214</v>
      </c>
      <c r="H82" s="30" t="s">
        <v>17032</v>
      </c>
      <c r="I82" s="31">
        <v>3348180</v>
      </c>
      <c r="J82" s="31">
        <v>0</v>
      </c>
      <c r="K82" s="31">
        <v>267854</v>
      </c>
      <c r="L82" s="31">
        <v>3616034</v>
      </c>
      <c r="M82" s="31">
        <v>3616034</v>
      </c>
      <c r="N82" s="30" t="s">
        <v>21125</v>
      </c>
      <c r="O82" s="30" t="s">
        <v>21126</v>
      </c>
      <c r="P82" s="30" t="s">
        <v>21127</v>
      </c>
      <c r="Q82" s="30" t="s">
        <v>21129</v>
      </c>
      <c r="R82" s="30" t="s">
        <v>4174</v>
      </c>
    </row>
    <row r="83" spans="1:18">
      <c r="A83" s="30" t="s">
        <v>16299</v>
      </c>
      <c r="B83" s="30" t="str">
        <f t="shared" si="1"/>
        <v>000039431968278</v>
      </c>
      <c r="C83" s="102">
        <v>46038</v>
      </c>
      <c r="D83" s="30" t="s">
        <v>17025</v>
      </c>
      <c r="E83" s="102">
        <v>46038</v>
      </c>
      <c r="F83" s="102" t="e">
        <f>VLOOKUP(B83,[1]Ban_hang!R:S,2,0)</f>
        <v>#N/A</v>
      </c>
      <c r="G83" s="30" t="s">
        <v>19211</v>
      </c>
      <c r="H83" s="30" t="s">
        <v>17026</v>
      </c>
      <c r="I83" s="31">
        <v>1822480</v>
      </c>
      <c r="J83" s="31">
        <v>0</v>
      </c>
      <c r="K83" s="31">
        <v>145798</v>
      </c>
      <c r="L83" s="31">
        <v>1968278</v>
      </c>
      <c r="M83" s="31">
        <v>1968278</v>
      </c>
      <c r="N83" s="30" t="s">
        <v>21125</v>
      </c>
      <c r="O83" s="30" t="s">
        <v>21126</v>
      </c>
      <c r="P83" s="30" t="s">
        <v>21127</v>
      </c>
      <c r="Q83" s="30" t="s">
        <v>21128</v>
      </c>
      <c r="R83" s="30" t="s">
        <v>4458</v>
      </c>
    </row>
    <row r="84" spans="1:18">
      <c r="A84" s="30" t="s">
        <v>16299</v>
      </c>
      <c r="B84" s="30" t="str">
        <f t="shared" si="1"/>
        <v>000039466220282</v>
      </c>
      <c r="C84" s="102">
        <v>46038</v>
      </c>
      <c r="D84" s="30" t="s">
        <v>17023</v>
      </c>
      <c r="E84" s="102">
        <v>46038</v>
      </c>
      <c r="F84" s="102" t="e">
        <f>VLOOKUP(B84,[1]Ban_hang!R:S,2,0)</f>
        <v>#N/A</v>
      </c>
      <c r="G84" s="30" t="s">
        <v>19210</v>
      </c>
      <c r="H84" s="30" t="s">
        <v>17024</v>
      </c>
      <c r="I84" s="31">
        <v>5759520</v>
      </c>
      <c r="J84" s="31">
        <v>0</v>
      </c>
      <c r="K84" s="31">
        <v>460762</v>
      </c>
      <c r="L84" s="31">
        <v>6220282</v>
      </c>
      <c r="M84" s="31">
        <v>6220282</v>
      </c>
      <c r="N84" s="30" t="s">
        <v>21125</v>
      </c>
      <c r="O84" s="30" t="s">
        <v>21126</v>
      </c>
      <c r="P84" s="30" t="s">
        <v>21127</v>
      </c>
      <c r="Q84" s="30" t="s">
        <v>21128</v>
      </c>
      <c r="R84" s="30" t="s">
        <v>4458</v>
      </c>
    </row>
    <row r="85" spans="1:18">
      <c r="A85" s="30" t="s">
        <v>16303</v>
      </c>
      <c r="B85" s="30" t="str">
        <f t="shared" si="1"/>
        <v>0000529939305157</v>
      </c>
      <c r="C85" s="102">
        <v>46038</v>
      </c>
      <c r="D85" s="30" t="s">
        <v>17033</v>
      </c>
      <c r="E85" s="102">
        <v>46038</v>
      </c>
      <c r="F85" s="102" t="e">
        <f>VLOOKUP(B85,[1]Ban_hang!R:S,2,0)</f>
        <v>#N/A</v>
      </c>
      <c r="G85" s="30" t="s">
        <v>19215</v>
      </c>
      <c r="H85" s="30" t="s">
        <v>17035</v>
      </c>
      <c r="I85" s="31">
        <v>36393664</v>
      </c>
      <c r="J85" s="31">
        <v>0</v>
      </c>
      <c r="K85" s="31">
        <v>2911493</v>
      </c>
      <c r="L85" s="31">
        <v>39305157</v>
      </c>
      <c r="M85" s="31">
        <v>39305157</v>
      </c>
      <c r="N85" s="30" t="s">
        <v>21125</v>
      </c>
      <c r="O85" s="30" t="s">
        <v>21126</v>
      </c>
      <c r="P85" s="30" t="s">
        <v>21127</v>
      </c>
      <c r="Q85" s="30" t="s">
        <v>21129</v>
      </c>
      <c r="R85" s="30" t="s">
        <v>4174</v>
      </c>
    </row>
    <row r="86" spans="1:18">
      <c r="A86" s="30" t="s">
        <v>16303</v>
      </c>
      <c r="B86" s="30" t="str">
        <f t="shared" si="1"/>
        <v>00005251783000</v>
      </c>
      <c r="C86" s="102">
        <v>46038</v>
      </c>
      <c r="D86" s="30" t="s">
        <v>17029</v>
      </c>
      <c r="E86" s="102">
        <v>46038</v>
      </c>
      <c r="F86" s="102" t="e">
        <f>VLOOKUP(B86,[1]Ban_hang!R:S,2,0)</f>
        <v>#N/A</v>
      </c>
      <c r="G86" s="30" t="s">
        <v>19213</v>
      </c>
      <c r="H86" s="30" t="s">
        <v>17030</v>
      </c>
      <c r="I86" s="31">
        <v>725000</v>
      </c>
      <c r="J86" s="31">
        <v>0</v>
      </c>
      <c r="K86" s="31">
        <v>58000</v>
      </c>
      <c r="L86" s="31">
        <v>783000</v>
      </c>
      <c r="M86" s="31">
        <v>783000</v>
      </c>
      <c r="N86" s="30" t="s">
        <v>21125</v>
      </c>
      <c r="O86" s="30" t="s">
        <v>21126</v>
      </c>
      <c r="P86" s="30" t="s">
        <v>21127</v>
      </c>
      <c r="Q86" s="30" t="s">
        <v>21129</v>
      </c>
      <c r="R86" s="30" t="s">
        <v>4174</v>
      </c>
    </row>
    <row r="87" spans="1:18">
      <c r="A87" s="30" t="s">
        <v>16303</v>
      </c>
      <c r="B87" s="30" t="str">
        <f t="shared" si="1"/>
        <v>000052502683336</v>
      </c>
      <c r="C87" s="102">
        <v>46038</v>
      </c>
      <c r="D87" s="30" t="s">
        <v>17027</v>
      </c>
      <c r="E87" s="102">
        <v>46038</v>
      </c>
      <c r="F87" s="102" t="e">
        <f>VLOOKUP(B87,[1]Ban_hang!R:S,2,0)</f>
        <v>#N/A</v>
      </c>
      <c r="G87" s="30" t="s">
        <v>19212</v>
      </c>
      <c r="H87" s="30" t="s">
        <v>17028</v>
      </c>
      <c r="I87" s="31">
        <v>2484570</v>
      </c>
      <c r="J87" s="31">
        <v>0</v>
      </c>
      <c r="K87" s="31">
        <v>198766</v>
      </c>
      <c r="L87" s="31">
        <v>2683336</v>
      </c>
      <c r="M87" s="31">
        <v>2683336</v>
      </c>
      <c r="N87" s="30" t="s">
        <v>21125</v>
      </c>
      <c r="O87" s="30" t="s">
        <v>21126</v>
      </c>
      <c r="P87" s="30" t="s">
        <v>21127</v>
      </c>
      <c r="Q87" s="30" t="s">
        <v>21129</v>
      </c>
      <c r="R87" s="30" t="s">
        <v>4174</v>
      </c>
    </row>
    <row r="88" spans="1:18">
      <c r="A88" s="30" t="s">
        <v>16293</v>
      </c>
      <c r="B88" s="30" t="str">
        <f t="shared" si="1"/>
        <v>000051623125110</v>
      </c>
      <c r="C88" s="102">
        <v>46041</v>
      </c>
      <c r="D88" s="30" t="s">
        <v>17040</v>
      </c>
      <c r="E88" s="102">
        <v>46041</v>
      </c>
      <c r="F88" s="102" t="e">
        <f>VLOOKUP(B88,[1]Ban_hang!R:S,2,0)</f>
        <v>#N/A</v>
      </c>
      <c r="G88" s="30" t="s">
        <v>19218</v>
      </c>
      <c r="H88" s="30" t="s">
        <v>17041</v>
      </c>
      <c r="I88" s="31">
        <v>2893620</v>
      </c>
      <c r="J88" s="31">
        <v>0</v>
      </c>
      <c r="K88" s="31">
        <v>231490</v>
      </c>
      <c r="L88" s="31">
        <v>3125110</v>
      </c>
      <c r="M88" s="31">
        <v>3125110</v>
      </c>
      <c r="N88" s="30" t="s">
        <v>21125</v>
      </c>
      <c r="O88" s="30" t="s">
        <v>21126</v>
      </c>
      <c r="P88" s="30" t="s">
        <v>21127</v>
      </c>
      <c r="Q88" s="30" t="s">
        <v>21128</v>
      </c>
      <c r="R88" s="30" t="s">
        <v>4458</v>
      </c>
    </row>
    <row r="89" spans="1:18">
      <c r="A89" s="30" t="s">
        <v>16295</v>
      </c>
      <c r="B89" s="30" t="str">
        <f t="shared" si="1"/>
        <v>000051643739916</v>
      </c>
      <c r="C89" s="102">
        <v>46041</v>
      </c>
      <c r="D89" s="30" t="s">
        <v>17044</v>
      </c>
      <c r="E89" s="102">
        <v>46041</v>
      </c>
      <c r="F89" s="102" t="e">
        <f>VLOOKUP(B89,[1]Ban_hang!R:S,2,0)</f>
        <v>#N/A</v>
      </c>
      <c r="G89" s="30" t="s">
        <v>19220</v>
      </c>
      <c r="H89" s="30" t="s">
        <v>17045</v>
      </c>
      <c r="I89" s="31">
        <v>3462885</v>
      </c>
      <c r="J89" s="31">
        <v>0</v>
      </c>
      <c r="K89" s="31">
        <v>277031</v>
      </c>
      <c r="L89" s="31">
        <v>3739916</v>
      </c>
      <c r="M89" s="31">
        <v>3739916</v>
      </c>
      <c r="N89" s="30" t="s">
        <v>21125</v>
      </c>
      <c r="O89" s="30" t="s">
        <v>21126</v>
      </c>
      <c r="P89" s="30" t="s">
        <v>21127</v>
      </c>
      <c r="Q89" s="30" t="s">
        <v>21128</v>
      </c>
      <c r="R89" s="30" t="s">
        <v>4458</v>
      </c>
    </row>
    <row r="90" spans="1:18">
      <c r="A90" s="30" t="s">
        <v>16307</v>
      </c>
      <c r="B90" s="30" t="str">
        <f t="shared" si="1"/>
        <v>00005161541976</v>
      </c>
      <c r="C90" s="102">
        <v>46041</v>
      </c>
      <c r="D90" s="30" t="s">
        <v>17038</v>
      </c>
      <c r="E90" s="102">
        <v>46041</v>
      </c>
      <c r="F90" s="102" t="e">
        <f>VLOOKUP(B90,[1]Ban_hang!R:S,2,0)</f>
        <v>#N/A</v>
      </c>
      <c r="G90" s="30" t="s">
        <v>19217</v>
      </c>
      <c r="H90" s="30" t="s">
        <v>17039</v>
      </c>
      <c r="I90" s="31">
        <v>501830</v>
      </c>
      <c r="J90" s="31">
        <v>0</v>
      </c>
      <c r="K90" s="31">
        <v>40146</v>
      </c>
      <c r="L90" s="31">
        <v>541976</v>
      </c>
      <c r="M90" s="31">
        <v>541976</v>
      </c>
      <c r="N90" s="30" t="s">
        <v>21125</v>
      </c>
      <c r="O90" s="30" t="s">
        <v>21126</v>
      </c>
      <c r="P90" s="30" t="s">
        <v>21127</v>
      </c>
      <c r="Q90" s="30" t="s">
        <v>21128</v>
      </c>
      <c r="R90" s="30" t="s">
        <v>4458</v>
      </c>
    </row>
    <row r="91" spans="1:18">
      <c r="A91" s="30" t="s">
        <v>16308</v>
      </c>
      <c r="B91" s="30" t="str">
        <f t="shared" si="1"/>
        <v>000051652083190</v>
      </c>
      <c r="C91" s="102">
        <v>46041</v>
      </c>
      <c r="D91" s="30" t="s">
        <v>17046</v>
      </c>
      <c r="E91" s="102">
        <v>46041</v>
      </c>
      <c r="F91" s="102" t="e">
        <f>VLOOKUP(B91,[1]Ban_hang!R:S,2,0)</f>
        <v>#N/A</v>
      </c>
      <c r="G91" s="30" t="s">
        <v>19221</v>
      </c>
      <c r="H91" s="30" t="s">
        <v>17047</v>
      </c>
      <c r="I91" s="31">
        <v>1928880</v>
      </c>
      <c r="J91" s="31">
        <v>0</v>
      </c>
      <c r="K91" s="31">
        <v>154310</v>
      </c>
      <c r="L91" s="31">
        <v>2083190</v>
      </c>
      <c r="M91" s="31">
        <v>2083190</v>
      </c>
      <c r="N91" s="30" t="s">
        <v>21125</v>
      </c>
      <c r="O91" s="30" t="s">
        <v>21126</v>
      </c>
      <c r="P91" s="30" t="s">
        <v>21127</v>
      </c>
      <c r="Q91" s="30" t="s">
        <v>21128</v>
      </c>
      <c r="R91" s="30" t="s">
        <v>4458</v>
      </c>
    </row>
    <row r="92" spans="1:18">
      <c r="A92" s="30" t="s">
        <v>16288</v>
      </c>
      <c r="B92" s="30" t="str">
        <f t="shared" si="1"/>
        <v>000051664749592</v>
      </c>
      <c r="C92" s="102">
        <v>46041</v>
      </c>
      <c r="D92" s="30" t="s">
        <v>17048</v>
      </c>
      <c r="E92" s="102">
        <v>46041</v>
      </c>
      <c r="F92" s="102" t="e">
        <f>VLOOKUP(B92,[1]Ban_hang!R:S,2,0)</f>
        <v>#N/A</v>
      </c>
      <c r="G92" s="30" t="s">
        <v>19222</v>
      </c>
      <c r="H92" s="30" t="s">
        <v>17049</v>
      </c>
      <c r="I92" s="31">
        <v>4397770</v>
      </c>
      <c r="J92" s="31">
        <v>0</v>
      </c>
      <c r="K92" s="31">
        <v>351822</v>
      </c>
      <c r="L92" s="31">
        <v>4749592</v>
      </c>
      <c r="M92" s="31">
        <v>4749592</v>
      </c>
      <c r="N92" s="30" t="s">
        <v>21125</v>
      </c>
      <c r="O92" s="30" t="s">
        <v>21126</v>
      </c>
      <c r="P92" s="30" t="s">
        <v>21127</v>
      </c>
      <c r="Q92" s="30" t="s">
        <v>21128</v>
      </c>
      <c r="R92" s="30" t="s">
        <v>4458</v>
      </c>
    </row>
    <row r="93" spans="1:18">
      <c r="A93" s="30" t="s">
        <v>16307</v>
      </c>
      <c r="B93" s="30" t="str">
        <f t="shared" si="1"/>
        <v>00005160512271</v>
      </c>
      <c r="C93" s="102">
        <v>46041</v>
      </c>
      <c r="D93" s="30" t="s">
        <v>17036</v>
      </c>
      <c r="E93" s="102">
        <v>46041</v>
      </c>
      <c r="F93" s="102" t="e">
        <f>VLOOKUP(B93,[1]Ban_hang!R:S,2,0)</f>
        <v>#N/A</v>
      </c>
      <c r="G93" s="30" t="s">
        <v>19216</v>
      </c>
      <c r="H93" s="30" t="s">
        <v>17037</v>
      </c>
      <c r="I93" s="31">
        <v>474325</v>
      </c>
      <c r="J93" s="31">
        <v>0</v>
      </c>
      <c r="K93" s="31">
        <v>37946</v>
      </c>
      <c r="L93" s="31">
        <v>512271</v>
      </c>
      <c r="M93" s="31">
        <v>512271</v>
      </c>
      <c r="N93" s="30" t="s">
        <v>21125</v>
      </c>
      <c r="O93" s="30" t="s">
        <v>21126</v>
      </c>
      <c r="P93" s="30" t="s">
        <v>21127</v>
      </c>
      <c r="Q93" s="30" t="s">
        <v>21128</v>
      </c>
      <c r="R93" s="30" t="s">
        <v>4458</v>
      </c>
    </row>
    <row r="94" spans="1:18">
      <c r="A94" s="30" t="s">
        <v>16295</v>
      </c>
      <c r="B94" s="30" t="str">
        <f t="shared" si="1"/>
        <v>00005163512271</v>
      </c>
      <c r="C94" s="102">
        <v>46041</v>
      </c>
      <c r="D94" s="30" t="s">
        <v>17042</v>
      </c>
      <c r="E94" s="102">
        <v>46041</v>
      </c>
      <c r="F94" s="102" t="e">
        <f>VLOOKUP(B94,[1]Ban_hang!R:S,2,0)</f>
        <v>#N/A</v>
      </c>
      <c r="G94" s="30" t="s">
        <v>19219</v>
      </c>
      <c r="H94" s="30" t="s">
        <v>17043</v>
      </c>
      <c r="I94" s="31">
        <v>474325</v>
      </c>
      <c r="J94" s="31">
        <v>0</v>
      </c>
      <c r="K94" s="31">
        <v>37946</v>
      </c>
      <c r="L94" s="31">
        <v>512271</v>
      </c>
      <c r="M94" s="31">
        <v>512271</v>
      </c>
      <c r="N94" s="30" t="s">
        <v>21125</v>
      </c>
      <c r="O94" s="30" t="s">
        <v>21126</v>
      </c>
      <c r="P94" s="30" t="s">
        <v>21127</v>
      </c>
      <c r="Q94" s="30" t="s">
        <v>21128</v>
      </c>
      <c r="R94" s="30" t="s">
        <v>4458</v>
      </c>
    </row>
    <row r="95" spans="1:18">
      <c r="A95" s="30" t="s">
        <v>16303</v>
      </c>
      <c r="B95" s="30" t="str">
        <f t="shared" si="1"/>
        <v>000047941987200</v>
      </c>
      <c r="C95" s="102">
        <v>46041</v>
      </c>
      <c r="D95" s="30" t="s">
        <v>17050</v>
      </c>
      <c r="E95" s="102">
        <v>46041</v>
      </c>
      <c r="F95" s="102" t="e">
        <f>VLOOKUP(B95,[1]Ban_hang!R:S,2,0)</f>
        <v>#N/A</v>
      </c>
      <c r="G95" s="30" t="s">
        <v>19223</v>
      </c>
      <c r="H95" s="30" t="s">
        <v>17052</v>
      </c>
      <c r="I95" s="31">
        <v>1840000</v>
      </c>
      <c r="J95" s="31">
        <v>0</v>
      </c>
      <c r="K95" s="31">
        <v>147200</v>
      </c>
      <c r="L95" s="31">
        <v>1987200</v>
      </c>
      <c r="M95" s="31">
        <v>1987200</v>
      </c>
      <c r="N95" s="30" t="s">
        <v>21125</v>
      </c>
      <c r="O95" s="30" t="s">
        <v>21126</v>
      </c>
      <c r="P95" s="30" t="s">
        <v>21127</v>
      </c>
      <c r="Q95" s="30" t="s">
        <v>21129</v>
      </c>
      <c r="R95" s="30" t="s">
        <v>4174</v>
      </c>
    </row>
    <row r="96" spans="1:18">
      <c r="A96" s="30" t="s">
        <v>16294</v>
      </c>
      <c r="B96" s="30" t="str">
        <f t="shared" si="1"/>
        <v>000051675207976</v>
      </c>
      <c r="C96" s="102">
        <v>46042</v>
      </c>
      <c r="D96" s="30" t="s">
        <v>17053</v>
      </c>
      <c r="E96" s="102">
        <v>46042</v>
      </c>
      <c r="F96" s="102" t="e">
        <f>VLOOKUP(B96,[1]Ban_hang!R:S,2,0)</f>
        <v>#N/A</v>
      </c>
      <c r="G96" s="30" t="s">
        <v>19224</v>
      </c>
      <c r="H96" s="30" t="s">
        <v>17054</v>
      </c>
      <c r="I96" s="31">
        <v>4822200</v>
      </c>
      <c r="J96" s="31">
        <v>0</v>
      </c>
      <c r="K96" s="31">
        <v>385776</v>
      </c>
      <c r="L96" s="31">
        <v>5207976</v>
      </c>
      <c r="M96" s="31">
        <v>5207976</v>
      </c>
      <c r="N96" s="30" t="s">
        <v>21125</v>
      </c>
      <c r="O96" s="30" t="s">
        <v>21126</v>
      </c>
      <c r="P96" s="30" t="s">
        <v>21127</v>
      </c>
      <c r="Q96" s="30" t="s">
        <v>21128</v>
      </c>
      <c r="R96" s="30" t="s">
        <v>4458</v>
      </c>
    </row>
    <row r="97" spans="1:18">
      <c r="A97" s="30" t="s">
        <v>16303</v>
      </c>
      <c r="B97" s="30" t="str">
        <f t="shared" si="1"/>
        <v>000067309974460</v>
      </c>
      <c r="C97" s="102">
        <v>46042</v>
      </c>
      <c r="D97" s="30" t="s">
        <v>17074</v>
      </c>
      <c r="E97" s="102">
        <v>46042</v>
      </c>
      <c r="F97" s="102" t="e">
        <f>VLOOKUP(B97,[1]Ban_hang!R:S,2,0)</f>
        <v>#N/A</v>
      </c>
      <c r="G97" s="30" t="s">
        <v>19234</v>
      </c>
      <c r="H97" s="30" t="s">
        <v>17075</v>
      </c>
      <c r="I97" s="31">
        <v>9235611</v>
      </c>
      <c r="J97" s="31">
        <v>0</v>
      </c>
      <c r="K97" s="31">
        <v>738849</v>
      </c>
      <c r="L97" s="31">
        <v>9974460</v>
      </c>
      <c r="M97" s="31">
        <v>9974460</v>
      </c>
      <c r="N97" s="30" t="s">
        <v>21125</v>
      </c>
      <c r="O97" s="30" t="s">
        <v>21126</v>
      </c>
      <c r="P97" s="30" t="s">
        <v>21127</v>
      </c>
      <c r="Q97" s="30" t="s">
        <v>21129</v>
      </c>
      <c r="R97" s="30" t="s">
        <v>4174</v>
      </c>
    </row>
    <row r="98" spans="1:18">
      <c r="A98" s="30" t="s">
        <v>16292</v>
      </c>
      <c r="B98" s="30" t="str">
        <f t="shared" si="1"/>
        <v>00005171512271</v>
      </c>
      <c r="C98" s="102">
        <v>46042</v>
      </c>
      <c r="D98" s="30" t="s">
        <v>17061</v>
      </c>
      <c r="E98" s="102">
        <v>46042</v>
      </c>
      <c r="F98" s="102" t="e">
        <f>VLOOKUP(B98,[1]Ban_hang!R:S,2,0)</f>
        <v>#N/A</v>
      </c>
      <c r="G98" s="30" t="s">
        <v>19228</v>
      </c>
      <c r="H98" s="30" t="s">
        <v>17062</v>
      </c>
      <c r="I98" s="31">
        <v>474325</v>
      </c>
      <c r="J98" s="31">
        <v>0</v>
      </c>
      <c r="K98" s="31">
        <v>37946</v>
      </c>
      <c r="L98" s="31">
        <v>512271</v>
      </c>
      <c r="M98" s="31">
        <v>512271</v>
      </c>
      <c r="N98" s="30" t="s">
        <v>21125</v>
      </c>
      <c r="O98" s="30" t="s">
        <v>21126</v>
      </c>
      <c r="P98" s="30" t="s">
        <v>21127</v>
      </c>
      <c r="Q98" s="30" t="s">
        <v>21128</v>
      </c>
      <c r="R98" s="30" t="s">
        <v>4458</v>
      </c>
    </row>
    <row r="99" spans="1:18">
      <c r="A99" s="30" t="s">
        <v>16303</v>
      </c>
      <c r="B99" s="30" t="str">
        <f t="shared" si="1"/>
        <v>0000672710415952</v>
      </c>
      <c r="C99" s="102">
        <v>46042</v>
      </c>
      <c r="D99" s="30" t="s">
        <v>17070</v>
      </c>
      <c r="E99" s="102">
        <v>46042</v>
      </c>
      <c r="F99" s="102" t="e">
        <f>VLOOKUP(B99,[1]Ban_hang!R:S,2,0)</f>
        <v>#N/A</v>
      </c>
      <c r="G99" s="30" t="s">
        <v>19232</v>
      </c>
      <c r="H99" s="30" t="s">
        <v>17071</v>
      </c>
      <c r="I99" s="31">
        <v>9644400</v>
      </c>
      <c r="J99" s="31">
        <v>0</v>
      </c>
      <c r="K99" s="31">
        <v>771552</v>
      </c>
      <c r="L99" s="31">
        <v>10415952</v>
      </c>
      <c r="M99" s="31">
        <v>10415952</v>
      </c>
      <c r="N99" s="30" t="s">
        <v>21125</v>
      </c>
      <c r="O99" s="30" t="s">
        <v>21126</v>
      </c>
      <c r="P99" s="30" t="s">
        <v>21127</v>
      </c>
      <c r="Q99" s="30" t="s">
        <v>21129</v>
      </c>
      <c r="R99" s="30" t="s">
        <v>4174</v>
      </c>
    </row>
    <row r="100" spans="1:18">
      <c r="A100" s="30" t="s">
        <v>16303</v>
      </c>
      <c r="B100" s="30" t="str">
        <f t="shared" si="1"/>
        <v>000067341024542</v>
      </c>
      <c r="C100" s="102">
        <v>46042</v>
      </c>
      <c r="D100" s="30" t="s">
        <v>17072</v>
      </c>
      <c r="E100" s="102">
        <v>46042</v>
      </c>
      <c r="F100" s="102" t="e">
        <f>VLOOKUP(B100,[1]Ban_hang!R:S,2,0)</f>
        <v>#N/A</v>
      </c>
      <c r="G100" s="30" t="s">
        <v>19233</v>
      </c>
      <c r="H100" s="30" t="s">
        <v>17073</v>
      </c>
      <c r="I100" s="31">
        <v>948650</v>
      </c>
      <c r="J100" s="31">
        <v>0</v>
      </c>
      <c r="K100" s="31">
        <v>75892</v>
      </c>
      <c r="L100" s="31">
        <v>1024542</v>
      </c>
      <c r="M100" s="31">
        <v>1024542</v>
      </c>
      <c r="N100" s="30" t="s">
        <v>21125</v>
      </c>
      <c r="O100" s="30" t="s">
        <v>21126</v>
      </c>
      <c r="P100" s="30" t="s">
        <v>21127</v>
      </c>
      <c r="Q100" s="30" t="s">
        <v>21129</v>
      </c>
      <c r="R100" s="30" t="s">
        <v>4174</v>
      </c>
    </row>
    <row r="101" spans="1:18">
      <c r="A101" s="30" t="s">
        <v>16292</v>
      </c>
      <c r="B101" s="30" t="str">
        <f t="shared" si="1"/>
        <v>000051694791338</v>
      </c>
      <c r="C101" s="102">
        <v>46042</v>
      </c>
      <c r="D101" s="30" t="s">
        <v>17057</v>
      </c>
      <c r="E101" s="102">
        <v>46042</v>
      </c>
      <c r="F101" s="102" t="e">
        <f>VLOOKUP(B101,[1]Ban_hang!R:S,2,0)</f>
        <v>#N/A</v>
      </c>
      <c r="G101" s="30" t="s">
        <v>19226</v>
      </c>
      <c r="H101" s="30" t="s">
        <v>17058</v>
      </c>
      <c r="I101" s="31">
        <v>4436424</v>
      </c>
      <c r="J101" s="31">
        <v>0</v>
      </c>
      <c r="K101" s="31">
        <v>354914</v>
      </c>
      <c r="L101" s="31">
        <v>4791338</v>
      </c>
      <c r="M101" s="31">
        <v>4791338</v>
      </c>
      <c r="N101" s="30" t="s">
        <v>21125</v>
      </c>
      <c r="O101" s="30" t="s">
        <v>21126</v>
      </c>
      <c r="P101" s="30" t="s">
        <v>21127</v>
      </c>
      <c r="Q101" s="30" t="s">
        <v>21128</v>
      </c>
      <c r="R101" s="30" t="s">
        <v>4458</v>
      </c>
    </row>
    <row r="102" spans="1:18">
      <c r="A102" s="30" t="s">
        <v>16303</v>
      </c>
      <c r="B102" s="30" t="str">
        <f t="shared" si="1"/>
        <v>00006729783000</v>
      </c>
      <c r="C102" s="102">
        <v>46042</v>
      </c>
      <c r="D102" s="30" t="s">
        <v>17066</v>
      </c>
      <c r="E102" s="102">
        <v>46042</v>
      </c>
      <c r="F102" s="102" t="e">
        <f>VLOOKUP(B102,[1]Ban_hang!R:S,2,0)</f>
        <v>#N/A</v>
      </c>
      <c r="G102" s="30" t="s">
        <v>19230</v>
      </c>
      <c r="H102" s="30" t="s">
        <v>17067</v>
      </c>
      <c r="I102" s="31">
        <v>725000</v>
      </c>
      <c r="J102" s="31">
        <v>0</v>
      </c>
      <c r="K102" s="31">
        <v>58000</v>
      </c>
      <c r="L102" s="31">
        <v>783000</v>
      </c>
      <c r="M102" s="31">
        <v>783000</v>
      </c>
      <c r="N102" s="30" t="s">
        <v>21125</v>
      </c>
      <c r="O102" s="30" t="s">
        <v>21126</v>
      </c>
      <c r="P102" s="30" t="s">
        <v>21127</v>
      </c>
      <c r="Q102" s="30" t="s">
        <v>21129</v>
      </c>
      <c r="R102" s="30" t="s">
        <v>4174</v>
      </c>
    </row>
    <row r="103" spans="1:18">
      <c r="A103" s="30" t="s">
        <v>16303</v>
      </c>
      <c r="B103" s="30" t="str">
        <f t="shared" si="1"/>
        <v>000067263124786</v>
      </c>
      <c r="C103" s="102">
        <v>46042</v>
      </c>
      <c r="D103" s="30" t="s">
        <v>17063</v>
      </c>
      <c r="E103" s="102">
        <v>46042</v>
      </c>
      <c r="F103" s="102" t="e">
        <f>VLOOKUP(B103,[1]Ban_hang!R:S,2,0)</f>
        <v>#N/A</v>
      </c>
      <c r="G103" s="30" t="s">
        <v>19229</v>
      </c>
      <c r="H103" s="30" t="s">
        <v>17065</v>
      </c>
      <c r="I103" s="31">
        <v>2893320</v>
      </c>
      <c r="J103" s="31">
        <v>0</v>
      </c>
      <c r="K103" s="31">
        <v>231466</v>
      </c>
      <c r="L103" s="31">
        <v>3124786</v>
      </c>
      <c r="M103" s="31">
        <v>3124786</v>
      </c>
      <c r="N103" s="30" t="s">
        <v>21125</v>
      </c>
      <c r="O103" s="30" t="s">
        <v>21126</v>
      </c>
      <c r="P103" s="30" t="s">
        <v>21127</v>
      </c>
      <c r="Q103" s="30" t="s">
        <v>21129</v>
      </c>
      <c r="R103" s="30" t="s">
        <v>4174</v>
      </c>
    </row>
    <row r="104" spans="1:18">
      <c r="A104" s="30" t="s">
        <v>16303</v>
      </c>
      <c r="B104" s="30" t="str">
        <f t="shared" si="1"/>
        <v>000067335122710</v>
      </c>
      <c r="C104" s="102">
        <v>46042</v>
      </c>
      <c r="D104" s="30" t="s">
        <v>17068</v>
      </c>
      <c r="E104" s="102">
        <v>46042</v>
      </c>
      <c r="F104" s="102" t="e">
        <f>VLOOKUP(B104,[1]Ban_hang!R:S,2,0)</f>
        <v>#N/A</v>
      </c>
      <c r="G104" s="30" t="s">
        <v>19231</v>
      </c>
      <c r="H104" s="30" t="s">
        <v>17069</v>
      </c>
      <c r="I104" s="31">
        <v>4743250</v>
      </c>
      <c r="J104" s="31">
        <v>0</v>
      </c>
      <c r="K104" s="31">
        <v>379460</v>
      </c>
      <c r="L104" s="31">
        <v>5122710</v>
      </c>
      <c r="M104" s="31">
        <v>5122710</v>
      </c>
      <c r="N104" s="30" t="s">
        <v>21125</v>
      </c>
      <c r="O104" s="30" t="s">
        <v>21126</v>
      </c>
      <c r="P104" s="30" t="s">
        <v>21127</v>
      </c>
      <c r="Q104" s="30" t="s">
        <v>21129</v>
      </c>
      <c r="R104" s="30" t="s">
        <v>4174</v>
      </c>
    </row>
    <row r="105" spans="1:18">
      <c r="A105" s="30" t="s">
        <v>16292</v>
      </c>
      <c r="B105" s="30" t="str">
        <f t="shared" si="1"/>
        <v>00005168783000</v>
      </c>
      <c r="C105" s="102">
        <v>46042</v>
      </c>
      <c r="D105" s="30" t="s">
        <v>17055</v>
      </c>
      <c r="E105" s="102">
        <v>46042</v>
      </c>
      <c r="F105" s="102" t="e">
        <f>VLOOKUP(B105,[1]Ban_hang!R:S,2,0)</f>
        <v>#N/A</v>
      </c>
      <c r="G105" s="30" t="s">
        <v>19225</v>
      </c>
      <c r="H105" s="30" t="s">
        <v>17056</v>
      </c>
      <c r="I105" s="31">
        <v>725000</v>
      </c>
      <c r="J105" s="31">
        <v>0</v>
      </c>
      <c r="K105" s="31">
        <v>58000</v>
      </c>
      <c r="L105" s="31">
        <v>783000</v>
      </c>
      <c r="M105" s="31">
        <v>783000</v>
      </c>
      <c r="N105" s="30" t="s">
        <v>21125</v>
      </c>
      <c r="O105" s="30" t="s">
        <v>21126</v>
      </c>
      <c r="P105" s="30" t="s">
        <v>21127</v>
      </c>
      <c r="Q105" s="30" t="s">
        <v>21128</v>
      </c>
      <c r="R105" s="30" t="s">
        <v>4458</v>
      </c>
    </row>
    <row r="106" spans="1:18">
      <c r="A106" s="30" t="s">
        <v>16292</v>
      </c>
      <c r="B106" s="30" t="str">
        <f t="shared" si="1"/>
        <v>000051702186050</v>
      </c>
      <c r="C106" s="102">
        <v>46042</v>
      </c>
      <c r="D106" s="30" t="s">
        <v>17059</v>
      </c>
      <c r="E106" s="102">
        <v>46042</v>
      </c>
      <c r="F106" s="102" t="e">
        <f>VLOOKUP(B106,[1]Ban_hang!R:S,2,0)</f>
        <v>#N/A</v>
      </c>
      <c r="G106" s="30" t="s">
        <v>19227</v>
      </c>
      <c r="H106" s="30" t="s">
        <v>17060</v>
      </c>
      <c r="I106" s="31">
        <v>2024120</v>
      </c>
      <c r="J106" s="31">
        <v>0</v>
      </c>
      <c r="K106" s="31">
        <v>161930</v>
      </c>
      <c r="L106" s="31">
        <v>2186050</v>
      </c>
      <c r="M106" s="31">
        <v>2186050</v>
      </c>
      <c r="N106" s="30" t="s">
        <v>21125</v>
      </c>
      <c r="O106" s="30" t="s">
        <v>21126</v>
      </c>
      <c r="P106" s="30" t="s">
        <v>21127</v>
      </c>
      <c r="Q106" s="30" t="s">
        <v>21128</v>
      </c>
      <c r="R106" s="30" t="s">
        <v>4458</v>
      </c>
    </row>
    <row r="107" spans="1:18">
      <c r="A107" s="30" t="s">
        <v>16303</v>
      </c>
      <c r="B107" s="30" t="str">
        <f t="shared" si="1"/>
        <v>000067311007521</v>
      </c>
      <c r="C107" s="102">
        <v>46043</v>
      </c>
      <c r="D107" s="30" t="s">
        <v>17084</v>
      </c>
      <c r="E107" s="102">
        <v>46043</v>
      </c>
      <c r="F107" s="102" t="e">
        <f>VLOOKUP(B107,[1]Ban_hang!R:S,2,0)</f>
        <v>#N/A</v>
      </c>
      <c r="G107" s="30" t="s">
        <v>19239</v>
      </c>
      <c r="H107" s="30" t="s">
        <v>17085</v>
      </c>
      <c r="I107" s="31">
        <v>932890</v>
      </c>
      <c r="J107" s="31">
        <v>0</v>
      </c>
      <c r="K107" s="31">
        <v>74631</v>
      </c>
      <c r="L107" s="31">
        <v>1007521</v>
      </c>
      <c r="M107" s="31">
        <v>1007521</v>
      </c>
      <c r="N107" s="30" t="s">
        <v>21125</v>
      </c>
      <c r="O107" s="30" t="s">
        <v>21126</v>
      </c>
      <c r="P107" s="30" t="s">
        <v>21127</v>
      </c>
      <c r="Q107" s="30" t="s">
        <v>21129</v>
      </c>
      <c r="R107" s="30" t="s">
        <v>4174</v>
      </c>
    </row>
    <row r="108" spans="1:18">
      <c r="A108" s="30" t="s">
        <v>16299</v>
      </c>
      <c r="B108" s="30" t="str">
        <f t="shared" si="1"/>
        <v>000082947832403</v>
      </c>
      <c r="C108" s="102">
        <v>46043</v>
      </c>
      <c r="D108" s="30" t="s">
        <v>17086</v>
      </c>
      <c r="E108" s="102">
        <v>46043</v>
      </c>
      <c r="F108" s="102" t="e">
        <f>VLOOKUP(B108,[1]Ban_hang!R:S,2,0)</f>
        <v>#N/A</v>
      </c>
      <c r="G108" s="30" t="s">
        <v>19240</v>
      </c>
      <c r="H108" s="30" t="s">
        <v>17088</v>
      </c>
      <c r="I108" s="31">
        <v>7252225</v>
      </c>
      <c r="J108" s="31">
        <v>0</v>
      </c>
      <c r="K108" s="31">
        <v>580178</v>
      </c>
      <c r="L108" s="31">
        <v>7832403</v>
      </c>
      <c r="M108" s="31">
        <v>7832403</v>
      </c>
      <c r="N108" s="30" t="s">
        <v>21125</v>
      </c>
      <c r="O108" s="30" t="s">
        <v>21126</v>
      </c>
      <c r="P108" s="30" t="s">
        <v>21127</v>
      </c>
      <c r="Q108" s="30" t="s">
        <v>21128</v>
      </c>
      <c r="R108" s="30" t="s">
        <v>4458</v>
      </c>
    </row>
    <row r="109" spans="1:18">
      <c r="A109" s="30" t="s">
        <v>16299</v>
      </c>
      <c r="B109" s="30" t="str">
        <f t="shared" si="1"/>
        <v>0000532110712477</v>
      </c>
      <c r="C109" s="102">
        <v>46043</v>
      </c>
      <c r="D109" s="30" t="s">
        <v>17082</v>
      </c>
      <c r="E109" s="102">
        <v>46043</v>
      </c>
      <c r="F109" s="102" t="e">
        <f>VLOOKUP(B109,[1]Ban_hang!R:S,2,0)</f>
        <v>#N/A</v>
      </c>
      <c r="G109" s="30" t="s">
        <v>19238</v>
      </c>
      <c r="H109" s="30" t="s">
        <v>17083</v>
      </c>
      <c r="I109" s="31">
        <v>9918960</v>
      </c>
      <c r="J109" s="31">
        <v>0</v>
      </c>
      <c r="K109" s="31">
        <v>793517</v>
      </c>
      <c r="L109" s="31">
        <v>10712477</v>
      </c>
      <c r="M109" s="31">
        <v>10712477</v>
      </c>
      <c r="N109" s="30" t="s">
        <v>21125</v>
      </c>
      <c r="O109" s="30" t="s">
        <v>21126</v>
      </c>
      <c r="P109" s="30" t="s">
        <v>21127</v>
      </c>
      <c r="Q109" s="30" t="s">
        <v>21128</v>
      </c>
      <c r="R109" s="30" t="s">
        <v>4458</v>
      </c>
    </row>
    <row r="110" spans="1:18">
      <c r="A110" s="30" t="s">
        <v>16299</v>
      </c>
      <c r="B110" s="30" t="str">
        <f t="shared" si="1"/>
        <v>000053203550219</v>
      </c>
      <c r="C110" s="102">
        <v>46043</v>
      </c>
      <c r="D110" s="30" t="s">
        <v>17080</v>
      </c>
      <c r="E110" s="102">
        <v>46043</v>
      </c>
      <c r="F110" s="102" t="e">
        <f>VLOOKUP(B110,[1]Ban_hang!R:S,2,0)</f>
        <v>#N/A</v>
      </c>
      <c r="G110" s="30" t="s">
        <v>19237</v>
      </c>
      <c r="H110" s="30" t="s">
        <v>17081</v>
      </c>
      <c r="I110" s="31">
        <v>3287240</v>
      </c>
      <c r="J110" s="31">
        <v>0</v>
      </c>
      <c r="K110" s="31">
        <v>262979</v>
      </c>
      <c r="L110" s="31">
        <v>3550219</v>
      </c>
      <c r="M110" s="31">
        <v>3550219</v>
      </c>
      <c r="N110" s="30" t="s">
        <v>21125</v>
      </c>
      <c r="O110" s="30" t="s">
        <v>21126</v>
      </c>
      <c r="P110" s="30" t="s">
        <v>21127</v>
      </c>
      <c r="Q110" s="30" t="s">
        <v>21128</v>
      </c>
      <c r="R110" s="30" t="s">
        <v>4458</v>
      </c>
    </row>
    <row r="111" spans="1:18">
      <c r="A111" s="30" t="s">
        <v>16299</v>
      </c>
      <c r="B111" s="30" t="str">
        <f t="shared" si="1"/>
        <v>000053194166381</v>
      </c>
      <c r="C111" s="102">
        <v>46043</v>
      </c>
      <c r="D111" s="30" t="s">
        <v>17078</v>
      </c>
      <c r="E111" s="102">
        <v>46043</v>
      </c>
      <c r="F111" s="102" t="e">
        <f>VLOOKUP(B111,[1]Ban_hang!R:S,2,0)</f>
        <v>#N/A</v>
      </c>
      <c r="G111" s="30" t="s">
        <v>19236</v>
      </c>
      <c r="H111" s="30" t="s">
        <v>17079</v>
      </c>
      <c r="I111" s="31">
        <v>3857760</v>
      </c>
      <c r="J111" s="31">
        <v>0</v>
      </c>
      <c r="K111" s="31">
        <v>308621</v>
      </c>
      <c r="L111" s="31">
        <v>4166381</v>
      </c>
      <c r="M111" s="31">
        <v>4166381</v>
      </c>
      <c r="N111" s="30" t="s">
        <v>21125</v>
      </c>
      <c r="O111" s="30" t="s">
        <v>21126</v>
      </c>
      <c r="P111" s="30" t="s">
        <v>21127</v>
      </c>
      <c r="Q111" s="30" t="s">
        <v>21128</v>
      </c>
      <c r="R111" s="30" t="s">
        <v>4458</v>
      </c>
    </row>
    <row r="112" spans="1:18">
      <c r="A112" s="30" t="s">
        <v>16307</v>
      </c>
      <c r="B112" s="30" t="str">
        <f t="shared" si="1"/>
        <v>00006136806017</v>
      </c>
      <c r="C112" s="102">
        <v>46044</v>
      </c>
      <c r="D112" s="30" t="s">
        <v>17109</v>
      </c>
      <c r="E112" s="102">
        <v>46044</v>
      </c>
      <c r="F112" s="102" t="e">
        <f>VLOOKUP(B112,[1]Ban_hang!R:S,2,0)</f>
        <v>#N/A</v>
      </c>
      <c r="G112" s="30" t="s">
        <v>19250</v>
      </c>
      <c r="H112" s="30" t="s">
        <v>17110</v>
      </c>
      <c r="I112" s="31">
        <v>746312</v>
      </c>
      <c r="J112" s="31">
        <v>0</v>
      </c>
      <c r="K112" s="31">
        <v>59705</v>
      </c>
      <c r="L112" s="31">
        <v>806017</v>
      </c>
      <c r="M112" s="31">
        <v>806017</v>
      </c>
      <c r="N112" s="30" t="s">
        <v>21125</v>
      </c>
      <c r="O112" s="30" t="s">
        <v>21126</v>
      </c>
      <c r="P112" s="30" t="s">
        <v>21127</v>
      </c>
      <c r="Q112" s="30" t="s">
        <v>21128</v>
      </c>
      <c r="R112" s="30" t="s">
        <v>4458</v>
      </c>
    </row>
    <row r="113" spans="1:18">
      <c r="A113" s="30" t="s">
        <v>16299</v>
      </c>
      <c r="B113" s="30" t="str">
        <f t="shared" si="1"/>
        <v>0000531820726183</v>
      </c>
      <c r="C113" s="102">
        <v>46044</v>
      </c>
      <c r="D113" s="30" t="s">
        <v>17121</v>
      </c>
      <c r="E113" s="102">
        <v>46044</v>
      </c>
      <c r="F113" s="102" t="e">
        <f>VLOOKUP(B113,[1]Ban_hang!R:S,2,0)</f>
        <v>#N/A</v>
      </c>
      <c r="G113" s="30" t="s">
        <v>19256</v>
      </c>
      <c r="H113" s="30" t="s">
        <v>17122</v>
      </c>
      <c r="I113" s="31">
        <v>19190910</v>
      </c>
      <c r="J113" s="31">
        <v>0</v>
      </c>
      <c r="K113" s="31">
        <v>1535273</v>
      </c>
      <c r="L113" s="31">
        <v>20726183</v>
      </c>
      <c r="M113" s="31">
        <v>20726183</v>
      </c>
      <c r="N113" s="30" t="s">
        <v>21125</v>
      </c>
      <c r="O113" s="30" t="s">
        <v>21126</v>
      </c>
      <c r="P113" s="30" t="s">
        <v>21127</v>
      </c>
      <c r="Q113" s="30" t="s">
        <v>21128</v>
      </c>
      <c r="R113" s="30" t="s">
        <v>4458</v>
      </c>
    </row>
    <row r="114" spans="1:18">
      <c r="A114" s="30" t="s">
        <v>16307</v>
      </c>
      <c r="B114" s="30" t="str">
        <f t="shared" si="1"/>
        <v>000053144201092</v>
      </c>
      <c r="C114" s="102">
        <v>46044</v>
      </c>
      <c r="D114" s="30" t="s">
        <v>17113</v>
      </c>
      <c r="E114" s="102">
        <v>46044</v>
      </c>
      <c r="F114" s="102" t="e">
        <f>VLOOKUP(B114,[1]Ban_hang!R:S,2,0)</f>
        <v>#N/A</v>
      </c>
      <c r="G114" s="30" t="s">
        <v>19252</v>
      </c>
      <c r="H114" s="30" t="s">
        <v>17114</v>
      </c>
      <c r="I114" s="31">
        <v>3889900</v>
      </c>
      <c r="J114" s="31">
        <v>0</v>
      </c>
      <c r="K114" s="31">
        <v>311192</v>
      </c>
      <c r="L114" s="31">
        <v>4201092</v>
      </c>
      <c r="M114" s="31">
        <v>4201092</v>
      </c>
      <c r="N114" s="30" t="s">
        <v>21125</v>
      </c>
      <c r="O114" s="30" t="s">
        <v>21126</v>
      </c>
      <c r="P114" s="30" t="s">
        <v>21127</v>
      </c>
      <c r="Q114" s="30" t="s">
        <v>21128</v>
      </c>
      <c r="R114" s="30" t="s">
        <v>4458</v>
      </c>
    </row>
    <row r="115" spans="1:18">
      <c r="A115" s="30" t="s">
        <v>16291</v>
      </c>
      <c r="B115" s="30" t="str">
        <f t="shared" si="1"/>
        <v>000053095207976</v>
      </c>
      <c r="C115" s="102">
        <v>46044</v>
      </c>
      <c r="D115" s="30" t="s">
        <v>17105</v>
      </c>
      <c r="E115" s="102">
        <v>46044</v>
      </c>
      <c r="F115" s="102" t="e">
        <f>VLOOKUP(B115,[1]Ban_hang!R:S,2,0)</f>
        <v>#N/A</v>
      </c>
      <c r="G115" s="30" t="s">
        <v>19248</v>
      </c>
      <c r="H115" s="30" t="s">
        <v>17106</v>
      </c>
      <c r="I115" s="31">
        <v>4822200</v>
      </c>
      <c r="J115" s="31">
        <v>0</v>
      </c>
      <c r="K115" s="31">
        <v>385776</v>
      </c>
      <c r="L115" s="31">
        <v>5207976</v>
      </c>
      <c r="M115" s="31">
        <v>5207976</v>
      </c>
      <c r="N115" s="30" t="s">
        <v>21125</v>
      </c>
      <c r="O115" s="30" t="s">
        <v>21126</v>
      </c>
      <c r="P115" s="30" t="s">
        <v>21127</v>
      </c>
      <c r="Q115" s="30" t="s">
        <v>21128</v>
      </c>
      <c r="R115" s="30" t="s">
        <v>4458</v>
      </c>
    </row>
    <row r="116" spans="1:18">
      <c r="A116" s="30" t="s">
        <v>16295</v>
      </c>
      <c r="B116" s="30" t="str">
        <f t="shared" si="1"/>
        <v>000053064157935</v>
      </c>
      <c r="C116" s="102">
        <v>46044</v>
      </c>
      <c r="D116" s="30" t="s">
        <v>17099</v>
      </c>
      <c r="E116" s="102">
        <v>46044</v>
      </c>
      <c r="F116" s="102" t="e">
        <f>VLOOKUP(B116,[1]Ban_hang!R:S,2,0)</f>
        <v>#N/A</v>
      </c>
      <c r="G116" s="30" t="s">
        <v>19245</v>
      </c>
      <c r="H116" s="30" t="s">
        <v>17100</v>
      </c>
      <c r="I116" s="31">
        <v>3849940</v>
      </c>
      <c r="J116" s="31">
        <v>0</v>
      </c>
      <c r="K116" s="31">
        <v>307995</v>
      </c>
      <c r="L116" s="31">
        <v>4157935</v>
      </c>
      <c r="M116" s="31">
        <v>4157935</v>
      </c>
      <c r="N116" s="30" t="s">
        <v>21125</v>
      </c>
      <c r="O116" s="30" t="s">
        <v>21126</v>
      </c>
      <c r="P116" s="30" t="s">
        <v>21127</v>
      </c>
      <c r="Q116" s="30" t="s">
        <v>21128</v>
      </c>
      <c r="R116" s="30" t="s">
        <v>4458</v>
      </c>
    </row>
    <row r="117" spans="1:18">
      <c r="A117" s="30" t="s">
        <v>16291</v>
      </c>
      <c r="B117" s="30" t="str">
        <f t="shared" si="1"/>
        <v>0000530821130999</v>
      </c>
      <c r="C117" s="102">
        <v>46044</v>
      </c>
      <c r="D117" s="30" t="s">
        <v>17103</v>
      </c>
      <c r="E117" s="102">
        <v>46044</v>
      </c>
      <c r="F117" s="102" t="e">
        <f>VLOOKUP(B117,[1]Ban_hang!R:S,2,0)</f>
        <v>#N/A</v>
      </c>
      <c r="G117" s="30" t="s">
        <v>19247</v>
      </c>
      <c r="H117" s="30" t="s">
        <v>17104</v>
      </c>
      <c r="I117" s="31">
        <v>19565740</v>
      </c>
      <c r="J117" s="31">
        <v>0</v>
      </c>
      <c r="K117" s="31">
        <v>1565259</v>
      </c>
      <c r="L117" s="31">
        <v>21130999</v>
      </c>
      <c r="M117" s="31">
        <v>21130999</v>
      </c>
      <c r="N117" s="30" t="s">
        <v>21125</v>
      </c>
      <c r="O117" s="30" t="s">
        <v>21126</v>
      </c>
      <c r="P117" s="30" t="s">
        <v>21127</v>
      </c>
      <c r="Q117" s="30" t="s">
        <v>21128</v>
      </c>
      <c r="R117" s="30" t="s">
        <v>4458</v>
      </c>
    </row>
    <row r="118" spans="1:18">
      <c r="A118" s="30" t="s">
        <v>16288</v>
      </c>
      <c r="B118" s="30" t="str">
        <f t="shared" si="1"/>
        <v>000053013554388</v>
      </c>
      <c r="C118" s="102">
        <v>46044</v>
      </c>
      <c r="D118" s="30" t="s">
        <v>17089</v>
      </c>
      <c r="E118" s="102">
        <v>46044</v>
      </c>
      <c r="F118" s="102" t="e">
        <f>VLOOKUP(B118,[1]Ban_hang!R:S,2,0)</f>
        <v>#N/A</v>
      </c>
      <c r="G118" s="30" t="s">
        <v>19241</v>
      </c>
      <c r="H118" s="30" t="s">
        <v>17090</v>
      </c>
      <c r="I118" s="31">
        <v>3291100</v>
      </c>
      <c r="J118" s="31">
        <v>0</v>
      </c>
      <c r="K118" s="31">
        <v>263288</v>
      </c>
      <c r="L118" s="31">
        <v>3554388</v>
      </c>
      <c r="M118" s="31">
        <v>3554388</v>
      </c>
      <c r="N118" s="30" t="s">
        <v>21125</v>
      </c>
      <c r="O118" s="30" t="s">
        <v>21126</v>
      </c>
      <c r="P118" s="30" t="s">
        <v>21127</v>
      </c>
      <c r="Q118" s="30" t="s">
        <v>21128</v>
      </c>
      <c r="R118" s="30" t="s">
        <v>4458</v>
      </c>
    </row>
    <row r="119" spans="1:18">
      <c r="A119" s="30" t="s">
        <v>16303</v>
      </c>
      <c r="B119" s="30" t="str">
        <f t="shared" si="1"/>
        <v>000067324269240</v>
      </c>
      <c r="C119" s="102">
        <v>46044</v>
      </c>
      <c r="D119" s="30" t="s">
        <v>17123</v>
      </c>
      <c r="E119" s="102">
        <v>46044</v>
      </c>
      <c r="F119" s="102" t="e">
        <f>VLOOKUP(B119,[1]Ban_hang!R:S,2,0)</f>
        <v>#N/A</v>
      </c>
      <c r="G119" s="30" t="s">
        <v>19257</v>
      </c>
      <c r="H119" s="30" t="s">
        <v>17124</v>
      </c>
      <c r="I119" s="31">
        <v>3953000</v>
      </c>
      <c r="J119" s="31">
        <v>0</v>
      </c>
      <c r="K119" s="31">
        <v>316240</v>
      </c>
      <c r="L119" s="31">
        <v>4269240</v>
      </c>
      <c r="M119" s="31">
        <v>4269240</v>
      </c>
      <c r="N119" s="30" t="s">
        <v>21125</v>
      </c>
      <c r="O119" s="30" t="s">
        <v>21126</v>
      </c>
      <c r="P119" s="30" t="s">
        <v>21127</v>
      </c>
      <c r="Q119" s="30" t="s">
        <v>21130</v>
      </c>
      <c r="R119" s="30" t="s">
        <v>4174</v>
      </c>
    </row>
    <row r="120" spans="1:18">
      <c r="A120" s="30" t="s">
        <v>16299</v>
      </c>
      <c r="B120" s="30" t="str">
        <f t="shared" si="1"/>
        <v>000053163124786</v>
      </c>
      <c r="C120" s="102">
        <v>46044</v>
      </c>
      <c r="D120" s="30" t="s">
        <v>17117</v>
      </c>
      <c r="E120" s="102">
        <v>46044</v>
      </c>
      <c r="F120" s="102" t="e">
        <f>VLOOKUP(B120,[1]Ban_hang!R:S,2,0)</f>
        <v>#N/A</v>
      </c>
      <c r="G120" s="30" t="s">
        <v>19254</v>
      </c>
      <c r="H120" s="30" t="s">
        <v>17118</v>
      </c>
      <c r="I120" s="31">
        <v>2893320</v>
      </c>
      <c r="J120" s="31">
        <v>0</v>
      </c>
      <c r="K120" s="31">
        <v>231466</v>
      </c>
      <c r="L120" s="31">
        <v>3124786</v>
      </c>
      <c r="M120" s="31">
        <v>3124786</v>
      </c>
      <c r="N120" s="30" t="s">
        <v>21125</v>
      </c>
      <c r="O120" s="30" t="s">
        <v>21126</v>
      </c>
      <c r="P120" s="30" t="s">
        <v>21127</v>
      </c>
      <c r="Q120" s="30" t="s">
        <v>21128</v>
      </c>
      <c r="R120" s="30" t="s">
        <v>4458</v>
      </c>
    </row>
    <row r="121" spans="1:18">
      <c r="A121" s="30" t="s">
        <v>16287</v>
      </c>
      <c r="B121" s="30" t="str">
        <f t="shared" si="1"/>
        <v>000053072186050</v>
      </c>
      <c r="C121" s="102">
        <v>46044</v>
      </c>
      <c r="D121" s="30" t="s">
        <v>17101</v>
      </c>
      <c r="E121" s="102">
        <v>46044</v>
      </c>
      <c r="F121" s="102" t="e">
        <f>VLOOKUP(B121,[1]Ban_hang!R:S,2,0)</f>
        <v>#N/A</v>
      </c>
      <c r="G121" s="30" t="s">
        <v>19246</v>
      </c>
      <c r="H121" s="30" t="s">
        <v>17102</v>
      </c>
      <c r="I121" s="31">
        <v>2024120</v>
      </c>
      <c r="J121" s="31">
        <v>0</v>
      </c>
      <c r="K121" s="31">
        <v>161930</v>
      </c>
      <c r="L121" s="31">
        <v>2186050</v>
      </c>
      <c r="M121" s="31">
        <v>2186050</v>
      </c>
      <c r="N121" s="30" t="s">
        <v>21125</v>
      </c>
      <c r="O121" s="30" t="s">
        <v>21126</v>
      </c>
      <c r="P121" s="30" t="s">
        <v>21127</v>
      </c>
      <c r="Q121" s="30" t="s">
        <v>21128</v>
      </c>
      <c r="R121" s="30" t="s">
        <v>4458</v>
      </c>
    </row>
    <row r="122" spans="1:18">
      <c r="A122" s="30" t="s">
        <v>16307</v>
      </c>
      <c r="B122" s="30" t="str">
        <f t="shared" si="1"/>
        <v>000053131586110</v>
      </c>
      <c r="C122" s="102">
        <v>46044</v>
      </c>
      <c r="D122" s="30" t="s">
        <v>17111</v>
      </c>
      <c r="E122" s="102">
        <v>46044</v>
      </c>
      <c r="F122" s="102" t="e">
        <f>VLOOKUP(B122,[1]Ban_hang!R:S,2,0)</f>
        <v>#N/A</v>
      </c>
      <c r="G122" s="30" t="s">
        <v>19251</v>
      </c>
      <c r="H122" s="30" t="s">
        <v>17112</v>
      </c>
      <c r="I122" s="31">
        <v>1468620</v>
      </c>
      <c r="J122" s="31">
        <v>0</v>
      </c>
      <c r="K122" s="31">
        <v>117490</v>
      </c>
      <c r="L122" s="31">
        <v>1586110</v>
      </c>
      <c r="M122" s="31">
        <v>1586110</v>
      </c>
      <c r="N122" s="30" t="s">
        <v>21125</v>
      </c>
      <c r="O122" s="30" t="s">
        <v>21126</v>
      </c>
      <c r="P122" s="30" t="s">
        <v>21127</v>
      </c>
      <c r="Q122" s="30" t="s">
        <v>21128</v>
      </c>
      <c r="R122" s="30" t="s">
        <v>4458</v>
      </c>
    </row>
    <row r="123" spans="1:18">
      <c r="A123" s="30" t="s">
        <v>16290</v>
      </c>
      <c r="B123" s="30" t="str">
        <f t="shared" si="1"/>
        <v>0000530227768647</v>
      </c>
      <c r="C123" s="102">
        <v>46044</v>
      </c>
      <c r="D123" s="30" t="s">
        <v>17091</v>
      </c>
      <c r="E123" s="102">
        <v>46044</v>
      </c>
      <c r="F123" s="102" t="e">
        <f>VLOOKUP(B123,[1]Ban_hang!R:S,2,0)</f>
        <v>#N/A</v>
      </c>
      <c r="G123" s="30" t="s">
        <v>18648</v>
      </c>
      <c r="H123" s="30" t="s">
        <v>17092</v>
      </c>
      <c r="I123" s="31">
        <v>25711710</v>
      </c>
      <c r="J123" s="31">
        <v>0</v>
      </c>
      <c r="K123" s="31">
        <v>2056937</v>
      </c>
      <c r="L123" s="31">
        <v>27768647</v>
      </c>
      <c r="M123" s="31">
        <v>27768647</v>
      </c>
      <c r="N123" s="30" t="s">
        <v>21125</v>
      </c>
      <c r="O123" s="30" t="s">
        <v>21126</v>
      </c>
      <c r="P123" s="30" t="s">
        <v>21127</v>
      </c>
      <c r="Q123" s="30" t="s">
        <v>21128</v>
      </c>
      <c r="R123" s="30" t="s">
        <v>4458</v>
      </c>
    </row>
    <row r="124" spans="1:18">
      <c r="A124" s="30" t="s">
        <v>16296</v>
      </c>
      <c r="B124" s="30" t="str">
        <f t="shared" si="1"/>
        <v>000053171024542</v>
      </c>
      <c r="C124" s="102">
        <v>46044</v>
      </c>
      <c r="D124" s="30" t="s">
        <v>17119</v>
      </c>
      <c r="E124" s="102">
        <v>46044</v>
      </c>
      <c r="F124" s="102" t="e">
        <f>VLOOKUP(B124,[1]Ban_hang!R:S,2,0)</f>
        <v>#N/A</v>
      </c>
      <c r="G124" s="30" t="s">
        <v>19255</v>
      </c>
      <c r="H124" s="30" t="s">
        <v>17120</v>
      </c>
      <c r="I124" s="31">
        <v>948650</v>
      </c>
      <c r="J124" s="31">
        <v>0</v>
      </c>
      <c r="K124" s="31">
        <v>75892</v>
      </c>
      <c r="L124" s="31">
        <v>1024542</v>
      </c>
      <c r="M124" s="31">
        <v>1024542</v>
      </c>
      <c r="N124" s="30" t="s">
        <v>21125</v>
      </c>
      <c r="O124" s="30" t="s">
        <v>21126</v>
      </c>
      <c r="P124" s="30" t="s">
        <v>21127</v>
      </c>
      <c r="Q124" s="30" t="s">
        <v>21128</v>
      </c>
      <c r="R124" s="30" t="s">
        <v>4458</v>
      </c>
    </row>
    <row r="125" spans="1:18">
      <c r="A125" s="30" t="s">
        <v>16309</v>
      </c>
      <c r="B125" s="30" t="str">
        <f t="shared" si="1"/>
        <v>000053053669300</v>
      </c>
      <c r="C125" s="102">
        <v>46044</v>
      </c>
      <c r="D125" s="30" t="s">
        <v>17097</v>
      </c>
      <c r="E125" s="102">
        <v>46044</v>
      </c>
      <c r="F125" s="102" t="e">
        <f>VLOOKUP(B125,[1]Ban_hang!R:S,2,0)</f>
        <v>#N/A</v>
      </c>
      <c r="G125" s="30" t="s">
        <v>19244</v>
      </c>
      <c r="H125" s="30" t="s">
        <v>17098</v>
      </c>
      <c r="I125" s="31">
        <v>3397500</v>
      </c>
      <c r="J125" s="31">
        <v>0</v>
      </c>
      <c r="K125" s="31">
        <v>271800</v>
      </c>
      <c r="L125" s="31">
        <v>3669300</v>
      </c>
      <c r="M125" s="31">
        <v>3669300</v>
      </c>
      <c r="N125" s="30" t="s">
        <v>21125</v>
      </c>
      <c r="O125" s="30" t="s">
        <v>21126</v>
      </c>
      <c r="P125" s="30" t="s">
        <v>21127</v>
      </c>
      <c r="Q125" s="30" t="s">
        <v>21128</v>
      </c>
      <c r="R125" s="30" t="s">
        <v>4458</v>
      </c>
    </row>
    <row r="126" spans="1:18">
      <c r="A126" s="30" t="s">
        <v>16309</v>
      </c>
      <c r="B126" s="30" t="str">
        <f t="shared" si="1"/>
        <v>000053041539000</v>
      </c>
      <c r="C126" s="102">
        <v>46044</v>
      </c>
      <c r="D126" s="30" t="s">
        <v>17095</v>
      </c>
      <c r="E126" s="102">
        <v>46044</v>
      </c>
      <c r="F126" s="102" t="e">
        <f>VLOOKUP(B126,[1]Ban_hang!R:S,2,0)</f>
        <v>#N/A</v>
      </c>
      <c r="G126" s="30" t="s">
        <v>19243</v>
      </c>
      <c r="H126" s="30" t="s">
        <v>17096</v>
      </c>
      <c r="I126" s="31">
        <v>1425000</v>
      </c>
      <c r="J126" s="31">
        <v>0</v>
      </c>
      <c r="K126" s="31">
        <v>114000</v>
      </c>
      <c r="L126" s="31">
        <v>1539000</v>
      </c>
      <c r="M126" s="31">
        <v>1539000</v>
      </c>
      <c r="N126" s="30" t="s">
        <v>21125</v>
      </c>
      <c r="O126" s="30" t="s">
        <v>21126</v>
      </c>
      <c r="P126" s="30" t="s">
        <v>21127</v>
      </c>
      <c r="Q126" s="30" t="s">
        <v>21128</v>
      </c>
      <c r="R126" s="30" t="s">
        <v>4458</v>
      </c>
    </row>
    <row r="127" spans="1:18">
      <c r="A127" s="30" t="s">
        <v>16307</v>
      </c>
      <c r="B127" s="30" t="str">
        <f t="shared" si="1"/>
        <v>000053102083190</v>
      </c>
      <c r="C127" s="102">
        <v>46044</v>
      </c>
      <c r="D127" s="30" t="s">
        <v>17107</v>
      </c>
      <c r="E127" s="102">
        <v>46044</v>
      </c>
      <c r="F127" s="102" t="e">
        <f>VLOOKUP(B127,[1]Ban_hang!R:S,2,0)</f>
        <v>#N/A</v>
      </c>
      <c r="G127" s="30" t="s">
        <v>19249</v>
      </c>
      <c r="H127" s="30" t="s">
        <v>17108</v>
      </c>
      <c r="I127" s="31">
        <v>1928880</v>
      </c>
      <c r="J127" s="31">
        <v>0</v>
      </c>
      <c r="K127" s="31">
        <v>154310</v>
      </c>
      <c r="L127" s="31">
        <v>2083190</v>
      </c>
      <c r="M127" s="31">
        <v>2083190</v>
      </c>
      <c r="N127" s="30" t="s">
        <v>21125</v>
      </c>
      <c r="O127" s="30" t="s">
        <v>21126</v>
      </c>
      <c r="P127" s="30" t="s">
        <v>21127</v>
      </c>
      <c r="Q127" s="30" t="s">
        <v>21128</v>
      </c>
      <c r="R127" s="30" t="s">
        <v>4458</v>
      </c>
    </row>
    <row r="128" spans="1:18">
      <c r="A128" s="30" t="s">
        <v>16308</v>
      </c>
      <c r="B128" s="30" t="str">
        <f t="shared" si="1"/>
        <v>0000530310849032</v>
      </c>
      <c r="C128" s="102">
        <v>46044</v>
      </c>
      <c r="D128" s="30" t="s">
        <v>17093</v>
      </c>
      <c r="E128" s="102">
        <v>46044</v>
      </c>
      <c r="F128" s="102" t="e">
        <f>VLOOKUP(B128,[1]Ban_hang!R:S,2,0)</f>
        <v>#N/A</v>
      </c>
      <c r="G128" s="30" t="s">
        <v>19242</v>
      </c>
      <c r="H128" s="30" t="s">
        <v>17094</v>
      </c>
      <c r="I128" s="31">
        <v>10045400</v>
      </c>
      <c r="J128" s="31">
        <v>0</v>
      </c>
      <c r="K128" s="31">
        <v>803632</v>
      </c>
      <c r="L128" s="31">
        <v>10849032</v>
      </c>
      <c r="M128" s="31">
        <v>10849032</v>
      </c>
      <c r="N128" s="30" t="s">
        <v>21125</v>
      </c>
      <c r="O128" s="30" t="s">
        <v>21126</v>
      </c>
      <c r="P128" s="30" t="s">
        <v>21127</v>
      </c>
      <c r="Q128" s="30" t="s">
        <v>21128</v>
      </c>
      <c r="R128" s="30" t="s">
        <v>4458</v>
      </c>
    </row>
    <row r="129" spans="1:18">
      <c r="A129" s="30" t="s">
        <v>16289</v>
      </c>
      <c r="B129" s="30" t="str">
        <f t="shared" si="1"/>
        <v>000053152561355</v>
      </c>
      <c r="C129" s="102">
        <v>46044</v>
      </c>
      <c r="D129" s="30" t="s">
        <v>17115</v>
      </c>
      <c r="E129" s="102">
        <v>46044</v>
      </c>
      <c r="F129" s="102" t="e">
        <f>VLOOKUP(B129,[1]Ban_hang!R:S,2,0)</f>
        <v>#N/A</v>
      </c>
      <c r="G129" s="30" t="s">
        <v>19253</v>
      </c>
      <c r="H129" s="30" t="s">
        <v>17116</v>
      </c>
      <c r="I129" s="31">
        <v>2371625</v>
      </c>
      <c r="J129" s="31">
        <v>0</v>
      </c>
      <c r="K129" s="31">
        <v>189730</v>
      </c>
      <c r="L129" s="31">
        <v>2561355</v>
      </c>
      <c r="M129" s="31">
        <v>2561355</v>
      </c>
      <c r="N129" s="30" t="s">
        <v>21125</v>
      </c>
      <c r="O129" s="30" t="s">
        <v>21126</v>
      </c>
      <c r="P129" s="30" t="s">
        <v>21127</v>
      </c>
      <c r="Q129" s="30" t="s">
        <v>21128</v>
      </c>
      <c r="R129" s="30" t="s">
        <v>4458</v>
      </c>
    </row>
    <row r="130" spans="1:18">
      <c r="A130" s="30" t="s">
        <v>16303</v>
      </c>
      <c r="B130" s="30" t="str">
        <f t="shared" si="1"/>
        <v>0000728510075212</v>
      </c>
      <c r="C130" s="102">
        <v>46046</v>
      </c>
      <c r="D130" s="30" t="s">
        <v>17130</v>
      </c>
      <c r="E130" s="102">
        <v>46046</v>
      </c>
      <c r="F130" s="102" t="e">
        <f>VLOOKUP(B130,[1]Ban_hang!R:S,2,0)</f>
        <v>#N/A</v>
      </c>
      <c r="G130" s="30" t="s">
        <v>19261</v>
      </c>
      <c r="H130" s="30" t="s">
        <v>17132</v>
      </c>
      <c r="I130" s="31">
        <v>9328900</v>
      </c>
      <c r="J130" s="31">
        <v>0</v>
      </c>
      <c r="K130" s="31">
        <v>746312</v>
      </c>
      <c r="L130" s="31">
        <v>10075212</v>
      </c>
      <c r="M130" s="31">
        <v>10075212</v>
      </c>
      <c r="N130" s="30" t="s">
        <v>21125</v>
      </c>
      <c r="O130" s="30" t="s">
        <v>21126</v>
      </c>
      <c r="P130" s="30" t="s">
        <v>21127</v>
      </c>
      <c r="Q130" s="30" t="s">
        <v>21129</v>
      </c>
      <c r="R130" s="30" t="s">
        <v>4174</v>
      </c>
    </row>
    <row r="131" spans="1:18">
      <c r="A131" s="30" t="s">
        <v>16303</v>
      </c>
      <c r="B131" s="30" t="str">
        <f t="shared" ref="B131:B194" si="2">G131&amp;L131</f>
        <v>0000728618919981</v>
      </c>
      <c r="C131" s="102">
        <v>46046</v>
      </c>
      <c r="D131" s="30" t="s">
        <v>17137</v>
      </c>
      <c r="E131" s="102">
        <v>46046</v>
      </c>
      <c r="F131" s="102" t="e">
        <f>VLOOKUP(B131,[1]Ban_hang!R:S,2,0)</f>
        <v>#N/A</v>
      </c>
      <c r="G131" s="30" t="s">
        <v>19264</v>
      </c>
      <c r="H131" s="30" t="s">
        <v>17138</v>
      </c>
      <c r="I131" s="31">
        <v>17518501</v>
      </c>
      <c r="J131" s="31">
        <v>0</v>
      </c>
      <c r="K131" s="31">
        <v>1401480</v>
      </c>
      <c r="L131" s="31">
        <v>18919981</v>
      </c>
      <c r="M131" s="31">
        <v>18919981</v>
      </c>
      <c r="N131" s="30" t="s">
        <v>21125</v>
      </c>
      <c r="O131" s="30" t="s">
        <v>21126</v>
      </c>
      <c r="P131" s="30" t="s">
        <v>21127</v>
      </c>
      <c r="Q131" s="30" t="s">
        <v>21129</v>
      </c>
      <c r="R131" s="30" t="s">
        <v>4174</v>
      </c>
    </row>
    <row r="132" spans="1:18">
      <c r="A132" s="30" t="s">
        <v>16303</v>
      </c>
      <c r="B132" s="30" t="str">
        <f t="shared" si="2"/>
        <v>00007284756000</v>
      </c>
      <c r="C132" s="102">
        <v>46046</v>
      </c>
      <c r="D132" s="30" t="s">
        <v>17135</v>
      </c>
      <c r="E132" s="102">
        <v>46046</v>
      </c>
      <c r="F132" s="102" t="e">
        <f>VLOOKUP(B132,[1]Ban_hang!R:S,2,0)</f>
        <v>#N/A</v>
      </c>
      <c r="G132" s="30" t="s">
        <v>19263</v>
      </c>
      <c r="H132" s="30" t="s">
        <v>17136</v>
      </c>
      <c r="I132" s="31">
        <v>700000</v>
      </c>
      <c r="J132" s="31">
        <v>0</v>
      </c>
      <c r="K132" s="31">
        <v>56000</v>
      </c>
      <c r="L132" s="31">
        <v>756000</v>
      </c>
      <c r="M132" s="31">
        <v>756000</v>
      </c>
      <c r="N132" s="30" t="s">
        <v>21125</v>
      </c>
      <c r="O132" s="30" t="s">
        <v>21126</v>
      </c>
      <c r="P132" s="30" t="s">
        <v>21127</v>
      </c>
      <c r="Q132" s="30" t="s">
        <v>21129</v>
      </c>
      <c r="R132" s="30" t="s">
        <v>4174</v>
      </c>
    </row>
    <row r="133" spans="1:18">
      <c r="A133" s="30" t="s">
        <v>16299</v>
      </c>
      <c r="B133" s="30" t="str">
        <f t="shared" si="2"/>
        <v>0000613210075212</v>
      </c>
      <c r="C133" s="102">
        <v>46046</v>
      </c>
      <c r="D133" s="30" t="s">
        <v>17029</v>
      </c>
      <c r="E133" s="102">
        <v>46046</v>
      </c>
      <c r="F133" s="102" t="e">
        <f>VLOOKUP(B133,[1]Ban_hang!R:S,2,0)</f>
        <v>#N/A</v>
      </c>
      <c r="G133" s="30" t="s">
        <v>19258</v>
      </c>
      <c r="H133" s="30" t="s">
        <v>17125</v>
      </c>
      <c r="I133" s="31">
        <v>9328900</v>
      </c>
      <c r="J133" s="31">
        <v>0</v>
      </c>
      <c r="K133" s="31">
        <v>746312</v>
      </c>
      <c r="L133" s="31">
        <v>10075212</v>
      </c>
      <c r="M133" s="31">
        <v>10075212</v>
      </c>
      <c r="N133" s="30" t="s">
        <v>21125</v>
      </c>
      <c r="O133" s="30" t="s">
        <v>21126</v>
      </c>
      <c r="P133" s="30" t="s">
        <v>21127</v>
      </c>
      <c r="Q133" s="30" t="s">
        <v>21128</v>
      </c>
      <c r="R133" s="30" t="s">
        <v>4458</v>
      </c>
    </row>
    <row r="134" spans="1:18">
      <c r="A134" s="30" t="s">
        <v>16303</v>
      </c>
      <c r="B134" s="30" t="str">
        <f t="shared" si="2"/>
        <v>000072872743200</v>
      </c>
      <c r="C134" s="102">
        <v>46046</v>
      </c>
      <c r="D134" s="30" t="s">
        <v>17133</v>
      </c>
      <c r="E134" s="102">
        <v>46046</v>
      </c>
      <c r="F134" s="102" t="e">
        <f>VLOOKUP(B134,[1]Ban_hang!R:S,2,0)</f>
        <v>#N/A</v>
      </c>
      <c r="G134" s="30" t="s">
        <v>19262</v>
      </c>
      <c r="H134" s="30" t="s">
        <v>17134</v>
      </c>
      <c r="I134" s="31">
        <v>2540000</v>
      </c>
      <c r="J134" s="31">
        <v>0</v>
      </c>
      <c r="K134" s="31">
        <v>203200</v>
      </c>
      <c r="L134" s="31">
        <v>2743200</v>
      </c>
      <c r="M134" s="31">
        <v>2743200</v>
      </c>
      <c r="N134" s="30" t="s">
        <v>21125</v>
      </c>
      <c r="O134" s="30" t="s">
        <v>21126</v>
      </c>
      <c r="P134" s="30" t="s">
        <v>21127</v>
      </c>
      <c r="Q134" s="30" t="s">
        <v>21129</v>
      </c>
      <c r="R134" s="30" t="s">
        <v>4174</v>
      </c>
    </row>
    <row r="135" spans="1:18">
      <c r="A135" s="30" t="s">
        <v>16299</v>
      </c>
      <c r="B135" s="30" t="str">
        <f t="shared" si="2"/>
        <v>000061355654286</v>
      </c>
      <c r="C135" s="102">
        <v>46046</v>
      </c>
      <c r="D135" s="30" t="s">
        <v>17128</v>
      </c>
      <c r="E135" s="102">
        <v>46046</v>
      </c>
      <c r="F135" s="102" t="e">
        <f>VLOOKUP(B135,[1]Ban_hang!R:S,2,0)</f>
        <v>#N/A</v>
      </c>
      <c r="G135" s="30" t="s">
        <v>19260</v>
      </c>
      <c r="H135" s="30" t="s">
        <v>17129</v>
      </c>
      <c r="I135" s="31">
        <v>5235450</v>
      </c>
      <c r="J135" s="31">
        <v>0</v>
      </c>
      <c r="K135" s="31">
        <v>418836</v>
      </c>
      <c r="L135" s="31">
        <v>5654286</v>
      </c>
      <c r="M135" s="31">
        <v>5654286</v>
      </c>
      <c r="N135" s="30" t="s">
        <v>21125</v>
      </c>
      <c r="O135" s="30" t="s">
        <v>21126</v>
      </c>
      <c r="P135" s="30" t="s">
        <v>21127</v>
      </c>
      <c r="Q135" s="30" t="s">
        <v>21128</v>
      </c>
      <c r="R135" s="30" t="s">
        <v>4458</v>
      </c>
    </row>
    <row r="136" spans="1:18">
      <c r="A136" s="30" t="s">
        <v>16299</v>
      </c>
      <c r="B136" s="30" t="str">
        <f t="shared" si="2"/>
        <v>0000613418468972</v>
      </c>
      <c r="C136" s="102">
        <v>46046</v>
      </c>
      <c r="D136" s="30" t="s">
        <v>17126</v>
      </c>
      <c r="E136" s="102">
        <v>46046</v>
      </c>
      <c r="F136" s="102" t="e">
        <f>VLOOKUP(B136,[1]Ban_hang!R:S,2,0)</f>
        <v>#N/A</v>
      </c>
      <c r="G136" s="30" t="s">
        <v>19259</v>
      </c>
      <c r="H136" s="30" t="s">
        <v>17127</v>
      </c>
      <c r="I136" s="31">
        <v>17100900</v>
      </c>
      <c r="J136" s="31">
        <v>0</v>
      </c>
      <c r="K136" s="31">
        <v>1368072</v>
      </c>
      <c r="L136" s="31">
        <v>18468972</v>
      </c>
      <c r="M136" s="31">
        <v>18468972</v>
      </c>
      <c r="N136" s="30" t="s">
        <v>21125</v>
      </c>
      <c r="O136" s="30" t="s">
        <v>21126</v>
      </c>
      <c r="P136" s="30" t="s">
        <v>21127</v>
      </c>
      <c r="Q136" s="30" t="s">
        <v>21128</v>
      </c>
      <c r="R136" s="30" t="s">
        <v>4458</v>
      </c>
    </row>
    <row r="137" spans="1:18">
      <c r="A137" s="30" t="s">
        <v>16310</v>
      </c>
      <c r="B137" s="30" t="str">
        <f t="shared" si="2"/>
        <v>000072241007521</v>
      </c>
      <c r="C137" s="102">
        <v>46048</v>
      </c>
      <c r="D137" s="30" t="s">
        <v>17149</v>
      </c>
      <c r="E137" s="102">
        <v>46048</v>
      </c>
      <c r="F137" s="102" t="e">
        <f>VLOOKUP(B137,[1]Ban_hang!R:S,2,0)</f>
        <v>#N/A</v>
      </c>
      <c r="G137" s="30" t="s">
        <v>19269</v>
      </c>
      <c r="H137" s="30" t="s">
        <v>17150</v>
      </c>
      <c r="I137" s="31">
        <v>932890</v>
      </c>
      <c r="J137" s="31">
        <v>0</v>
      </c>
      <c r="K137" s="31">
        <v>74631</v>
      </c>
      <c r="L137" s="31">
        <v>1007521</v>
      </c>
      <c r="M137" s="31">
        <v>1007521</v>
      </c>
      <c r="N137" s="30" t="s">
        <v>21125</v>
      </c>
      <c r="O137" s="30" t="s">
        <v>21126</v>
      </c>
      <c r="P137" s="30" t="s">
        <v>21127</v>
      </c>
      <c r="Q137" s="30" t="s">
        <v>21128</v>
      </c>
      <c r="R137" s="30" t="s">
        <v>4458</v>
      </c>
    </row>
    <row r="138" spans="1:18">
      <c r="A138" s="30" t="s">
        <v>16289</v>
      </c>
      <c r="B138" s="30" t="str">
        <f t="shared" si="2"/>
        <v>000072315037606</v>
      </c>
      <c r="C138" s="102">
        <v>46048</v>
      </c>
      <c r="D138" s="30" t="s">
        <v>17163</v>
      </c>
      <c r="E138" s="102">
        <v>46048</v>
      </c>
      <c r="F138" s="102" t="e">
        <f>VLOOKUP(B138,[1]Ban_hang!R:S,2,0)</f>
        <v>#N/A</v>
      </c>
      <c r="G138" s="30" t="s">
        <v>19276</v>
      </c>
      <c r="H138" s="30" t="s">
        <v>17164</v>
      </c>
      <c r="I138" s="31">
        <v>4664450</v>
      </c>
      <c r="J138" s="31">
        <v>0</v>
      </c>
      <c r="K138" s="31">
        <v>373156</v>
      </c>
      <c r="L138" s="31">
        <v>5037606</v>
      </c>
      <c r="M138" s="31">
        <v>5037606</v>
      </c>
      <c r="N138" s="30" t="s">
        <v>21125</v>
      </c>
      <c r="O138" s="30" t="s">
        <v>21126</v>
      </c>
      <c r="P138" s="30" t="s">
        <v>21127</v>
      </c>
      <c r="Q138" s="30" t="s">
        <v>21128</v>
      </c>
      <c r="R138" s="30" t="s">
        <v>4458</v>
      </c>
    </row>
    <row r="139" spans="1:18">
      <c r="A139" s="30" t="s">
        <v>16289</v>
      </c>
      <c r="B139" s="30" t="str">
        <f t="shared" si="2"/>
        <v>000072321562393</v>
      </c>
      <c r="C139" s="102">
        <v>46048</v>
      </c>
      <c r="D139" s="30" t="s">
        <v>17165</v>
      </c>
      <c r="E139" s="102">
        <v>46048</v>
      </c>
      <c r="F139" s="102" t="e">
        <f>VLOOKUP(B139,[1]Ban_hang!R:S,2,0)</f>
        <v>#N/A</v>
      </c>
      <c r="G139" s="30" t="s">
        <v>19277</v>
      </c>
      <c r="H139" s="30" t="s">
        <v>17166</v>
      </c>
      <c r="I139" s="31">
        <v>1446660</v>
      </c>
      <c r="J139" s="31">
        <v>0</v>
      </c>
      <c r="K139" s="31">
        <v>115733</v>
      </c>
      <c r="L139" s="31">
        <v>1562393</v>
      </c>
      <c r="M139" s="31">
        <v>1562393</v>
      </c>
      <c r="N139" s="30" t="s">
        <v>21125</v>
      </c>
      <c r="O139" s="30" t="s">
        <v>21126</v>
      </c>
      <c r="P139" s="30" t="s">
        <v>21127</v>
      </c>
      <c r="Q139" s="30" t="s">
        <v>21128</v>
      </c>
      <c r="R139" s="30" t="s">
        <v>4458</v>
      </c>
    </row>
    <row r="140" spans="1:18">
      <c r="A140" s="30" t="s">
        <v>16310</v>
      </c>
      <c r="B140" s="30" t="str">
        <f t="shared" si="2"/>
        <v>000072235924632</v>
      </c>
      <c r="C140" s="102">
        <v>46048</v>
      </c>
      <c r="D140" s="30" t="s">
        <v>17147</v>
      </c>
      <c r="E140" s="102">
        <v>46048</v>
      </c>
      <c r="F140" s="102" t="e">
        <f>VLOOKUP(B140,[1]Ban_hang!R:S,2,0)</f>
        <v>#N/A</v>
      </c>
      <c r="G140" s="30" t="s">
        <v>19268</v>
      </c>
      <c r="H140" s="30" t="s">
        <v>17148</v>
      </c>
      <c r="I140" s="31">
        <v>5485770</v>
      </c>
      <c r="J140" s="31">
        <v>0</v>
      </c>
      <c r="K140" s="31">
        <v>438862</v>
      </c>
      <c r="L140" s="31">
        <v>5924632</v>
      </c>
      <c r="M140" s="31">
        <v>5924632</v>
      </c>
      <c r="N140" s="30" t="s">
        <v>21125</v>
      </c>
      <c r="O140" s="30" t="s">
        <v>21126</v>
      </c>
      <c r="P140" s="30" t="s">
        <v>21127</v>
      </c>
      <c r="Q140" s="30" t="s">
        <v>21128</v>
      </c>
      <c r="R140" s="30" t="s">
        <v>4458</v>
      </c>
    </row>
    <row r="141" spans="1:18">
      <c r="A141" s="30" t="s">
        <v>16287</v>
      </c>
      <c r="B141" s="30" t="str">
        <f t="shared" si="2"/>
        <v>00007227512271</v>
      </c>
      <c r="C141" s="102">
        <v>46048</v>
      </c>
      <c r="D141" s="30" t="s">
        <v>17155</v>
      </c>
      <c r="E141" s="102">
        <v>46048</v>
      </c>
      <c r="F141" s="102" t="e">
        <f>VLOOKUP(B141,[1]Ban_hang!R:S,2,0)</f>
        <v>#N/A</v>
      </c>
      <c r="G141" s="30" t="s">
        <v>19272</v>
      </c>
      <c r="H141" s="30" t="s">
        <v>17156</v>
      </c>
      <c r="I141" s="31">
        <v>474325</v>
      </c>
      <c r="J141" s="31">
        <v>0</v>
      </c>
      <c r="K141" s="31">
        <v>37946</v>
      </c>
      <c r="L141" s="31">
        <v>512271</v>
      </c>
      <c r="M141" s="31">
        <v>512271</v>
      </c>
      <c r="N141" s="30" t="s">
        <v>21125</v>
      </c>
      <c r="O141" s="30" t="s">
        <v>21126</v>
      </c>
      <c r="P141" s="30" t="s">
        <v>21127</v>
      </c>
      <c r="Q141" s="30" t="s">
        <v>21128</v>
      </c>
      <c r="R141" s="30" t="s">
        <v>4458</v>
      </c>
    </row>
    <row r="142" spans="1:18">
      <c r="A142" s="30" t="s">
        <v>16295</v>
      </c>
      <c r="B142" s="30" t="str">
        <f t="shared" si="2"/>
        <v>000072259843563</v>
      </c>
      <c r="C142" s="102">
        <v>46048</v>
      </c>
      <c r="D142" s="30" t="s">
        <v>17151</v>
      </c>
      <c r="E142" s="102">
        <v>46048</v>
      </c>
      <c r="F142" s="102" t="e">
        <f>VLOOKUP(B142,[1]Ban_hang!R:S,2,0)</f>
        <v>#N/A</v>
      </c>
      <c r="G142" s="30" t="s">
        <v>19270</v>
      </c>
      <c r="H142" s="30" t="s">
        <v>17152</v>
      </c>
      <c r="I142" s="31">
        <v>9114410</v>
      </c>
      <c r="J142" s="31">
        <v>0</v>
      </c>
      <c r="K142" s="31">
        <v>729153</v>
      </c>
      <c r="L142" s="31">
        <v>9843563</v>
      </c>
      <c r="M142" s="31">
        <v>9843563</v>
      </c>
      <c r="N142" s="30" t="s">
        <v>21125</v>
      </c>
      <c r="O142" s="30" t="s">
        <v>21126</v>
      </c>
      <c r="P142" s="30" t="s">
        <v>21127</v>
      </c>
      <c r="Q142" s="30" t="s">
        <v>21128</v>
      </c>
      <c r="R142" s="30" t="s">
        <v>4458</v>
      </c>
    </row>
    <row r="143" spans="1:18">
      <c r="A143" s="30" t="s">
        <v>16307</v>
      </c>
      <c r="B143" s="30" t="str">
        <f t="shared" si="2"/>
        <v>000072295037606</v>
      </c>
      <c r="C143" s="102">
        <v>46048</v>
      </c>
      <c r="D143" s="30" t="s">
        <v>17159</v>
      </c>
      <c r="E143" s="102">
        <v>46048</v>
      </c>
      <c r="F143" s="102" t="e">
        <f>VLOOKUP(B143,[1]Ban_hang!R:S,2,0)</f>
        <v>#N/A</v>
      </c>
      <c r="G143" s="30" t="s">
        <v>19274</v>
      </c>
      <c r="H143" s="30" t="s">
        <v>17160</v>
      </c>
      <c r="I143" s="31">
        <v>4664450</v>
      </c>
      <c r="J143" s="31">
        <v>0</v>
      </c>
      <c r="K143" s="31">
        <v>373156</v>
      </c>
      <c r="L143" s="31">
        <v>5037606</v>
      </c>
      <c r="M143" s="31">
        <v>5037606</v>
      </c>
      <c r="N143" s="30" t="s">
        <v>21125</v>
      </c>
      <c r="O143" s="30" t="s">
        <v>21126</v>
      </c>
      <c r="P143" s="30" t="s">
        <v>21127</v>
      </c>
      <c r="Q143" s="30" t="s">
        <v>21128</v>
      </c>
      <c r="R143" s="30" t="s">
        <v>4458</v>
      </c>
    </row>
    <row r="144" spans="1:18">
      <c r="A144" s="30" t="s">
        <v>16291</v>
      </c>
      <c r="B144" s="30" t="str">
        <f t="shared" si="2"/>
        <v>000072214687178</v>
      </c>
      <c r="C144" s="102">
        <v>46048</v>
      </c>
      <c r="D144" s="30" t="s">
        <v>17143</v>
      </c>
      <c r="E144" s="102">
        <v>46048</v>
      </c>
      <c r="F144" s="102" t="e">
        <f>VLOOKUP(B144,[1]Ban_hang!R:S,2,0)</f>
        <v>#N/A</v>
      </c>
      <c r="G144" s="30" t="s">
        <v>19266</v>
      </c>
      <c r="H144" s="30" t="s">
        <v>17144</v>
      </c>
      <c r="I144" s="31">
        <v>4339980</v>
      </c>
      <c r="J144" s="31">
        <v>0</v>
      </c>
      <c r="K144" s="31">
        <v>347198</v>
      </c>
      <c r="L144" s="31">
        <v>4687178</v>
      </c>
      <c r="M144" s="31">
        <v>4687178</v>
      </c>
      <c r="N144" s="30" t="s">
        <v>21125</v>
      </c>
      <c r="O144" s="30" t="s">
        <v>21126</v>
      </c>
      <c r="P144" s="30" t="s">
        <v>21127</v>
      </c>
      <c r="Q144" s="30" t="s">
        <v>21128</v>
      </c>
      <c r="R144" s="30" t="s">
        <v>4458</v>
      </c>
    </row>
    <row r="145" spans="1:18">
      <c r="A145" s="30" t="s">
        <v>16287</v>
      </c>
      <c r="B145" s="30" t="str">
        <f t="shared" si="2"/>
        <v>000072261024542</v>
      </c>
      <c r="C145" s="102">
        <v>46048</v>
      </c>
      <c r="D145" s="30" t="s">
        <v>17153</v>
      </c>
      <c r="E145" s="102">
        <v>46048</v>
      </c>
      <c r="F145" s="102" t="e">
        <f>VLOOKUP(B145,[1]Ban_hang!R:S,2,0)</f>
        <v>#N/A</v>
      </c>
      <c r="G145" s="30" t="s">
        <v>19271</v>
      </c>
      <c r="H145" s="30" t="s">
        <v>17154</v>
      </c>
      <c r="I145" s="31">
        <v>948650</v>
      </c>
      <c r="J145" s="31">
        <v>0</v>
      </c>
      <c r="K145" s="31">
        <v>75892</v>
      </c>
      <c r="L145" s="31">
        <v>1024542</v>
      </c>
      <c r="M145" s="31">
        <v>1024542</v>
      </c>
      <c r="N145" s="30" t="s">
        <v>21125</v>
      </c>
      <c r="O145" s="30" t="s">
        <v>21126</v>
      </c>
      <c r="P145" s="30" t="s">
        <v>21127</v>
      </c>
      <c r="Q145" s="30" t="s">
        <v>21128</v>
      </c>
      <c r="R145" s="30" t="s">
        <v>4458</v>
      </c>
    </row>
    <row r="146" spans="1:18">
      <c r="A146" s="30" t="s">
        <v>16291</v>
      </c>
      <c r="B146" s="30" t="str">
        <f t="shared" si="2"/>
        <v>00007220541976</v>
      </c>
      <c r="C146" s="102">
        <v>46048</v>
      </c>
      <c r="D146" s="30" t="s">
        <v>17140</v>
      </c>
      <c r="E146" s="102">
        <v>46048</v>
      </c>
      <c r="F146" s="102" t="e">
        <f>VLOOKUP(B146,[1]Ban_hang!R:S,2,0)</f>
        <v>#N/A</v>
      </c>
      <c r="G146" s="30" t="s">
        <v>19265</v>
      </c>
      <c r="H146" s="30" t="s">
        <v>17142</v>
      </c>
      <c r="I146" s="31">
        <v>501830</v>
      </c>
      <c r="J146" s="31">
        <v>0</v>
      </c>
      <c r="K146" s="31">
        <v>40146</v>
      </c>
      <c r="L146" s="31">
        <v>541976</v>
      </c>
      <c r="M146" s="31">
        <v>541976</v>
      </c>
      <c r="N146" s="30" t="s">
        <v>21125</v>
      </c>
      <c r="O146" s="30" t="s">
        <v>21126</v>
      </c>
      <c r="P146" s="30" t="s">
        <v>21127</v>
      </c>
      <c r="Q146" s="30" t="s">
        <v>21128</v>
      </c>
      <c r="R146" s="30" t="s">
        <v>4458</v>
      </c>
    </row>
    <row r="147" spans="1:18">
      <c r="A147" s="30" t="s">
        <v>16289</v>
      </c>
      <c r="B147" s="30" t="str">
        <f t="shared" si="2"/>
        <v>0000723011173475</v>
      </c>
      <c r="C147" s="102">
        <v>46048</v>
      </c>
      <c r="D147" s="30" t="s">
        <v>17161</v>
      </c>
      <c r="E147" s="102">
        <v>46048</v>
      </c>
      <c r="F147" s="102" t="e">
        <f>VLOOKUP(B147,[1]Ban_hang!R:S,2,0)</f>
        <v>#N/A</v>
      </c>
      <c r="G147" s="30" t="s">
        <v>19275</v>
      </c>
      <c r="H147" s="30" t="s">
        <v>17162</v>
      </c>
      <c r="I147" s="31">
        <v>10345810</v>
      </c>
      <c r="J147" s="31">
        <v>0</v>
      </c>
      <c r="K147" s="31">
        <v>827665</v>
      </c>
      <c r="L147" s="31">
        <v>11173475</v>
      </c>
      <c r="M147" s="31">
        <v>11173475</v>
      </c>
      <c r="N147" s="30" t="s">
        <v>21125</v>
      </c>
      <c r="O147" s="30" t="s">
        <v>21126</v>
      </c>
      <c r="P147" s="30" t="s">
        <v>21127</v>
      </c>
      <c r="Q147" s="30" t="s">
        <v>21128</v>
      </c>
      <c r="R147" s="30" t="s">
        <v>4458</v>
      </c>
    </row>
    <row r="148" spans="1:18">
      <c r="A148" s="30" t="s">
        <v>16307</v>
      </c>
      <c r="B148" s="30" t="str">
        <f t="shared" si="2"/>
        <v>000072284157935</v>
      </c>
      <c r="C148" s="102">
        <v>46048</v>
      </c>
      <c r="D148" s="30" t="s">
        <v>17157</v>
      </c>
      <c r="E148" s="102">
        <v>46048</v>
      </c>
      <c r="F148" s="102" t="e">
        <f>VLOOKUP(B148,[1]Ban_hang!R:S,2,0)</f>
        <v>#N/A</v>
      </c>
      <c r="G148" s="30" t="s">
        <v>19273</v>
      </c>
      <c r="H148" s="30" t="s">
        <v>17158</v>
      </c>
      <c r="I148" s="31">
        <v>3849940</v>
      </c>
      <c r="J148" s="31">
        <v>0</v>
      </c>
      <c r="K148" s="31">
        <v>307995</v>
      </c>
      <c r="L148" s="31">
        <v>4157935</v>
      </c>
      <c r="M148" s="31">
        <v>4157935</v>
      </c>
      <c r="N148" s="30" t="s">
        <v>21125</v>
      </c>
      <c r="O148" s="30" t="s">
        <v>21126</v>
      </c>
      <c r="P148" s="30" t="s">
        <v>21127</v>
      </c>
      <c r="Q148" s="30" t="s">
        <v>21128</v>
      </c>
      <c r="R148" s="30" t="s">
        <v>4458</v>
      </c>
    </row>
    <row r="149" spans="1:18">
      <c r="A149" s="30" t="s">
        <v>16288</v>
      </c>
      <c r="B149" s="30" t="str">
        <f t="shared" si="2"/>
        <v>000072221562393</v>
      </c>
      <c r="C149" s="102">
        <v>46048</v>
      </c>
      <c r="D149" s="30" t="s">
        <v>17145</v>
      </c>
      <c r="E149" s="102">
        <v>46048</v>
      </c>
      <c r="F149" s="102" t="e">
        <f>VLOOKUP(B149,[1]Ban_hang!R:S,2,0)</f>
        <v>#N/A</v>
      </c>
      <c r="G149" s="30" t="s">
        <v>19267</v>
      </c>
      <c r="H149" s="30" t="s">
        <v>17146</v>
      </c>
      <c r="I149" s="31">
        <v>1446660</v>
      </c>
      <c r="J149" s="31">
        <v>0</v>
      </c>
      <c r="K149" s="31">
        <v>115733</v>
      </c>
      <c r="L149" s="31">
        <v>1562393</v>
      </c>
      <c r="M149" s="31">
        <v>1562393</v>
      </c>
      <c r="N149" s="30" t="s">
        <v>21125</v>
      </c>
      <c r="O149" s="30" t="s">
        <v>21126</v>
      </c>
      <c r="P149" s="30" t="s">
        <v>21127</v>
      </c>
      <c r="Q149" s="30" t="s">
        <v>21128</v>
      </c>
      <c r="R149" s="30" t="s">
        <v>4458</v>
      </c>
    </row>
    <row r="150" spans="1:18">
      <c r="A150" s="30" t="s">
        <v>16303</v>
      </c>
      <c r="B150" s="30" t="str">
        <f t="shared" si="2"/>
        <v>000082886055787</v>
      </c>
      <c r="C150" s="102">
        <v>46049</v>
      </c>
      <c r="D150" s="30" t="s">
        <v>17188</v>
      </c>
      <c r="E150" s="102">
        <v>46049</v>
      </c>
      <c r="F150" s="102" t="e">
        <f>VLOOKUP(B150,[1]Ban_hang!R:S,2,0)</f>
        <v>#N/A</v>
      </c>
      <c r="G150" s="30" t="s">
        <v>19290</v>
      </c>
      <c r="H150" s="30" t="s">
        <v>17189</v>
      </c>
      <c r="I150" s="31">
        <v>5607210</v>
      </c>
      <c r="J150" s="31">
        <v>0</v>
      </c>
      <c r="K150" s="31">
        <v>448577</v>
      </c>
      <c r="L150" s="31">
        <v>6055787</v>
      </c>
      <c r="M150" s="31">
        <v>6055787</v>
      </c>
      <c r="N150" s="30" t="s">
        <v>21125</v>
      </c>
      <c r="O150" s="30" t="s">
        <v>21126</v>
      </c>
      <c r="P150" s="30" t="s">
        <v>21127</v>
      </c>
      <c r="Q150" s="30" t="s">
        <v>21129</v>
      </c>
      <c r="R150" s="30" t="s">
        <v>4174</v>
      </c>
    </row>
    <row r="151" spans="1:18">
      <c r="A151" s="30" t="s">
        <v>16303</v>
      </c>
      <c r="B151" s="30" t="str">
        <f t="shared" si="2"/>
        <v>000082876385036</v>
      </c>
      <c r="C151" s="102">
        <v>46049</v>
      </c>
      <c r="D151" s="30" t="s">
        <v>17186</v>
      </c>
      <c r="E151" s="102">
        <v>46049</v>
      </c>
      <c r="F151" s="102" t="e">
        <f>VLOOKUP(B151,[1]Ban_hang!R:S,2,0)</f>
        <v>#N/A</v>
      </c>
      <c r="G151" s="30" t="s">
        <v>19289</v>
      </c>
      <c r="H151" s="30" t="s">
        <v>17187</v>
      </c>
      <c r="I151" s="31">
        <v>5912070</v>
      </c>
      <c r="J151" s="31">
        <v>0</v>
      </c>
      <c r="K151" s="31">
        <v>472966</v>
      </c>
      <c r="L151" s="31">
        <v>6385036</v>
      </c>
      <c r="M151" s="31">
        <v>6385036</v>
      </c>
      <c r="N151" s="30" t="s">
        <v>21125</v>
      </c>
      <c r="O151" s="30" t="s">
        <v>21126</v>
      </c>
      <c r="P151" s="30" t="s">
        <v>21127</v>
      </c>
      <c r="Q151" s="30" t="s">
        <v>21129</v>
      </c>
      <c r="R151" s="30" t="s">
        <v>4174</v>
      </c>
    </row>
    <row r="152" spans="1:18">
      <c r="A152" s="30" t="s">
        <v>16294</v>
      </c>
      <c r="B152" s="30" t="str">
        <f t="shared" si="2"/>
        <v>000072152571826</v>
      </c>
      <c r="C152" s="102">
        <v>46049</v>
      </c>
      <c r="D152" s="30" t="s">
        <v>17182</v>
      </c>
      <c r="E152" s="102">
        <v>46049</v>
      </c>
      <c r="F152" s="102" t="e">
        <f>VLOOKUP(B152,[1]Ban_hang!R:S,2,0)</f>
        <v>#N/A</v>
      </c>
      <c r="G152" s="30" t="s">
        <v>19287</v>
      </c>
      <c r="H152" s="30" t="s">
        <v>17183</v>
      </c>
      <c r="I152" s="31">
        <v>2381320</v>
      </c>
      <c r="J152" s="31">
        <v>0</v>
      </c>
      <c r="K152" s="31">
        <v>190506</v>
      </c>
      <c r="L152" s="31">
        <v>2571826</v>
      </c>
      <c r="M152" s="31">
        <v>2571826</v>
      </c>
      <c r="N152" s="30" t="s">
        <v>21125</v>
      </c>
      <c r="O152" s="30" t="s">
        <v>21126</v>
      </c>
      <c r="P152" s="30" t="s">
        <v>21127</v>
      </c>
      <c r="Q152" s="30" t="s">
        <v>21128</v>
      </c>
      <c r="R152" s="30" t="s">
        <v>4458</v>
      </c>
    </row>
    <row r="153" spans="1:18">
      <c r="A153" s="30" t="s">
        <v>16294</v>
      </c>
      <c r="B153" s="30" t="str">
        <f t="shared" si="2"/>
        <v>0000721425718256</v>
      </c>
      <c r="C153" s="102">
        <v>46049</v>
      </c>
      <c r="D153" s="30" t="s">
        <v>17180</v>
      </c>
      <c r="E153" s="102">
        <v>46049</v>
      </c>
      <c r="F153" s="102" t="e">
        <f>VLOOKUP(B153,[1]Ban_hang!R:S,2,0)</f>
        <v>#N/A</v>
      </c>
      <c r="G153" s="30" t="s">
        <v>19286</v>
      </c>
      <c r="H153" s="30" t="s">
        <v>17181</v>
      </c>
      <c r="I153" s="31">
        <v>23813200</v>
      </c>
      <c r="J153" s="31">
        <v>0</v>
      </c>
      <c r="K153" s="31">
        <v>1905056</v>
      </c>
      <c r="L153" s="31">
        <v>25718256</v>
      </c>
      <c r="M153" s="31">
        <v>25718256</v>
      </c>
      <c r="N153" s="30" t="s">
        <v>21125</v>
      </c>
      <c r="O153" s="30" t="s">
        <v>21126</v>
      </c>
      <c r="P153" s="30" t="s">
        <v>21127</v>
      </c>
      <c r="Q153" s="30" t="s">
        <v>21128</v>
      </c>
      <c r="R153" s="30" t="s">
        <v>4458</v>
      </c>
    </row>
    <row r="154" spans="1:18">
      <c r="A154" s="30" t="s">
        <v>16299</v>
      </c>
      <c r="B154" s="30" t="str">
        <f t="shared" si="2"/>
        <v>000072164047106</v>
      </c>
      <c r="C154" s="102">
        <v>46049</v>
      </c>
      <c r="D154" s="30" t="s">
        <v>17184</v>
      </c>
      <c r="E154" s="102">
        <v>46049</v>
      </c>
      <c r="F154" s="102" t="e">
        <f>VLOOKUP(B154,[1]Ban_hang!R:S,2,0)</f>
        <v>#N/A</v>
      </c>
      <c r="G154" s="30" t="s">
        <v>19288</v>
      </c>
      <c r="H154" s="30" t="s">
        <v>17185</v>
      </c>
      <c r="I154" s="31">
        <v>3747320</v>
      </c>
      <c r="J154" s="31">
        <v>0</v>
      </c>
      <c r="K154" s="31">
        <v>299786</v>
      </c>
      <c r="L154" s="31">
        <v>4047106</v>
      </c>
      <c r="M154" s="31">
        <v>4047106</v>
      </c>
      <c r="N154" s="30" t="s">
        <v>21125</v>
      </c>
      <c r="O154" s="30" t="s">
        <v>21126</v>
      </c>
      <c r="P154" s="30" t="s">
        <v>21127</v>
      </c>
      <c r="Q154" s="30" t="s">
        <v>21128</v>
      </c>
      <c r="R154" s="30" t="s">
        <v>4458</v>
      </c>
    </row>
    <row r="155" spans="1:18">
      <c r="A155" s="30" t="s">
        <v>16303</v>
      </c>
      <c r="B155" s="30" t="str">
        <f t="shared" si="2"/>
        <v>000082891024542</v>
      </c>
      <c r="C155" s="102">
        <v>46050</v>
      </c>
      <c r="D155" s="30" t="s">
        <v>17197</v>
      </c>
      <c r="E155" s="102">
        <v>46050</v>
      </c>
      <c r="F155" s="102" t="e">
        <f>VLOOKUP(B155,[1]Ban_hang!R:S,2,0)</f>
        <v>#N/A</v>
      </c>
      <c r="G155" s="30" t="s">
        <v>19294</v>
      </c>
      <c r="H155" s="30" t="s">
        <v>17198</v>
      </c>
      <c r="I155" s="31">
        <v>948650</v>
      </c>
      <c r="J155" s="31">
        <v>0</v>
      </c>
      <c r="K155" s="31">
        <v>75892</v>
      </c>
      <c r="L155" s="31">
        <v>1024542</v>
      </c>
      <c r="M155" s="31">
        <v>1024542</v>
      </c>
      <c r="N155" s="30" t="s">
        <v>21125</v>
      </c>
      <c r="O155" s="30" t="s">
        <v>21126</v>
      </c>
      <c r="P155" s="30" t="s">
        <v>21127</v>
      </c>
      <c r="Q155" s="30" t="s">
        <v>21129</v>
      </c>
      <c r="R155" s="30" t="s">
        <v>4174</v>
      </c>
    </row>
    <row r="156" spans="1:18">
      <c r="A156" s="30" t="s">
        <v>16292</v>
      </c>
      <c r="B156" s="30" t="str">
        <f t="shared" si="2"/>
        <v>000072181007521</v>
      </c>
      <c r="C156" s="102">
        <v>46050</v>
      </c>
      <c r="D156" s="30" t="s">
        <v>17193</v>
      </c>
      <c r="E156" s="102">
        <v>46050</v>
      </c>
      <c r="F156" s="102" t="e">
        <f>VLOOKUP(B156,[1]Ban_hang!R:S,2,0)</f>
        <v>#N/A</v>
      </c>
      <c r="G156" s="30" t="s">
        <v>19292</v>
      </c>
      <c r="H156" s="30" t="s">
        <v>17194</v>
      </c>
      <c r="I156" s="31">
        <v>932890</v>
      </c>
      <c r="J156" s="31">
        <v>0</v>
      </c>
      <c r="K156" s="31">
        <v>74631</v>
      </c>
      <c r="L156" s="31">
        <v>1007521</v>
      </c>
      <c r="M156" s="31">
        <v>1007521</v>
      </c>
      <c r="N156" s="30" t="s">
        <v>21125</v>
      </c>
      <c r="O156" s="30" t="s">
        <v>21126</v>
      </c>
      <c r="P156" s="30" t="s">
        <v>21127</v>
      </c>
      <c r="Q156" s="30" t="s">
        <v>21128</v>
      </c>
      <c r="R156" s="30" t="s">
        <v>4458</v>
      </c>
    </row>
    <row r="157" spans="1:18">
      <c r="A157" s="30" t="s">
        <v>16292</v>
      </c>
      <c r="B157" s="30" t="str">
        <f t="shared" si="2"/>
        <v>000072196611620</v>
      </c>
      <c r="C157" s="102">
        <v>46050</v>
      </c>
      <c r="D157" s="30" t="s">
        <v>17195</v>
      </c>
      <c r="E157" s="102">
        <v>46050</v>
      </c>
      <c r="F157" s="102" t="e">
        <f>VLOOKUP(B157,[1]Ban_hang!R:S,2,0)</f>
        <v>#N/A</v>
      </c>
      <c r="G157" s="30" t="s">
        <v>19293</v>
      </c>
      <c r="H157" s="30" t="s">
        <v>17196</v>
      </c>
      <c r="I157" s="31">
        <v>6121870</v>
      </c>
      <c r="J157" s="31">
        <v>0</v>
      </c>
      <c r="K157" s="31">
        <v>489750</v>
      </c>
      <c r="L157" s="31">
        <v>6611620</v>
      </c>
      <c r="M157" s="31">
        <v>6611620</v>
      </c>
      <c r="N157" s="30" t="s">
        <v>21125</v>
      </c>
      <c r="O157" s="30" t="s">
        <v>21126</v>
      </c>
      <c r="P157" s="30" t="s">
        <v>21127</v>
      </c>
      <c r="Q157" s="30" t="s">
        <v>21128</v>
      </c>
      <c r="R157" s="30" t="s">
        <v>4458</v>
      </c>
    </row>
    <row r="158" spans="1:18">
      <c r="A158" s="30" t="s">
        <v>16303</v>
      </c>
      <c r="B158" s="30" t="str">
        <f t="shared" si="2"/>
        <v>0000829010887696</v>
      </c>
      <c r="C158" s="102">
        <v>46050</v>
      </c>
      <c r="D158" s="30" t="s">
        <v>17199</v>
      </c>
      <c r="E158" s="102">
        <v>46050</v>
      </c>
      <c r="F158" s="102" t="e">
        <f>VLOOKUP(B158,[1]Ban_hang!R:S,2,0)</f>
        <v>#N/A</v>
      </c>
      <c r="G158" s="30" t="s">
        <v>19295</v>
      </c>
      <c r="H158" s="30" t="s">
        <v>17200</v>
      </c>
      <c r="I158" s="31">
        <v>10081200</v>
      </c>
      <c r="J158" s="31">
        <v>0</v>
      </c>
      <c r="K158" s="31">
        <v>806496</v>
      </c>
      <c r="L158" s="31">
        <v>10887696</v>
      </c>
      <c r="M158" s="31">
        <v>10887696</v>
      </c>
      <c r="N158" s="30" t="s">
        <v>21125</v>
      </c>
      <c r="O158" s="30" t="s">
        <v>21126</v>
      </c>
      <c r="P158" s="30" t="s">
        <v>21127</v>
      </c>
      <c r="Q158" s="30" t="s">
        <v>21129</v>
      </c>
      <c r="R158" s="30" t="s">
        <v>4174</v>
      </c>
    </row>
    <row r="159" spans="1:18">
      <c r="A159" s="30" t="s">
        <v>16299</v>
      </c>
      <c r="B159" s="30" t="str">
        <f t="shared" si="2"/>
        <v>0000721719135634</v>
      </c>
      <c r="C159" s="102">
        <v>46050</v>
      </c>
      <c r="D159" s="30" t="s">
        <v>17191</v>
      </c>
      <c r="E159" s="102">
        <v>46050</v>
      </c>
      <c r="F159" s="102" t="e">
        <f>VLOOKUP(B159,[1]Ban_hang!R:S,2,0)</f>
        <v>#N/A</v>
      </c>
      <c r="G159" s="30" t="s">
        <v>19291</v>
      </c>
      <c r="H159" s="30" t="s">
        <v>17192</v>
      </c>
      <c r="I159" s="31">
        <v>17718180</v>
      </c>
      <c r="J159" s="31">
        <v>0</v>
      </c>
      <c r="K159" s="31">
        <v>1417454</v>
      </c>
      <c r="L159" s="31">
        <v>19135634</v>
      </c>
      <c r="M159" s="31">
        <v>19135634</v>
      </c>
      <c r="N159" s="30" t="s">
        <v>21125</v>
      </c>
      <c r="O159" s="30" t="s">
        <v>21126</v>
      </c>
      <c r="P159" s="30" t="s">
        <v>21127</v>
      </c>
      <c r="Q159" s="30" t="s">
        <v>21128</v>
      </c>
      <c r="R159" s="30" t="s">
        <v>4458</v>
      </c>
    </row>
    <row r="160" spans="1:18">
      <c r="A160" s="30" t="s">
        <v>16290</v>
      </c>
      <c r="B160" s="30" t="str">
        <f t="shared" si="2"/>
        <v>0000830018740257</v>
      </c>
      <c r="C160" s="102">
        <v>46051</v>
      </c>
      <c r="D160" s="30" t="s">
        <v>17205</v>
      </c>
      <c r="E160" s="102">
        <v>46051</v>
      </c>
      <c r="F160" s="102" t="e">
        <f>VLOOKUP(B160,[1]Ban_hang!R:S,2,0)</f>
        <v>#N/A</v>
      </c>
      <c r="G160" s="30" t="s">
        <v>19298</v>
      </c>
      <c r="H160" s="30" t="s">
        <v>17206</v>
      </c>
      <c r="I160" s="31">
        <v>17352090</v>
      </c>
      <c r="J160" s="31">
        <v>0</v>
      </c>
      <c r="K160" s="31">
        <v>1388167</v>
      </c>
      <c r="L160" s="31">
        <v>18740257</v>
      </c>
      <c r="M160" s="31">
        <v>18740257</v>
      </c>
      <c r="N160" s="30" t="s">
        <v>21125</v>
      </c>
      <c r="O160" s="30" t="s">
        <v>21126</v>
      </c>
      <c r="P160" s="30" t="s">
        <v>21127</v>
      </c>
      <c r="Q160" s="30" t="s">
        <v>21128</v>
      </c>
      <c r="R160" s="30" t="s">
        <v>4458</v>
      </c>
    </row>
    <row r="161" spans="1:18">
      <c r="A161" s="30" t="s">
        <v>16299</v>
      </c>
      <c r="B161" s="30" t="str">
        <f t="shared" si="2"/>
        <v>000082937073957</v>
      </c>
      <c r="C161" s="102">
        <v>46051</v>
      </c>
      <c r="D161" s="30" t="s">
        <v>17203</v>
      </c>
      <c r="E161" s="102">
        <v>46051</v>
      </c>
      <c r="F161" s="102" t="e">
        <f>VLOOKUP(B161,[1]Ban_hang!R:S,2,0)</f>
        <v>#N/A</v>
      </c>
      <c r="G161" s="30" t="s">
        <v>19297</v>
      </c>
      <c r="H161" s="30" t="s">
        <v>17204</v>
      </c>
      <c r="I161" s="31">
        <v>6549960</v>
      </c>
      <c r="J161" s="31">
        <v>0</v>
      </c>
      <c r="K161" s="31">
        <v>523997</v>
      </c>
      <c r="L161" s="31">
        <v>7073957</v>
      </c>
      <c r="M161" s="31">
        <v>7073957</v>
      </c>
      <c r="N161" s="30" t="s">
        <v>21125</v>
      </c>
      <c r="O161" s="30" t="s">
        <v>21126</v>
      </c>
      <c r="P161" s="30" t="s">
        <v>21127</v>
      </c>
      <c r="Q161" s="30" t="s">
        <v>21128</v>
      </c>
      <c r="R161" s="30" t="s">
        <v>4458</v>
      </c>
    </row>
    <row r="162" spans="1:18">
      <c r="A162" s="30" t="s">
        <v>16295</v>
      </c>
      <c r="B162" s="30" t="str">
        <f t="shared" si="2"/>
        <v>0000830121738780</v>
      </c>
      <c r="C162" s="102">
        <v>46051</v>
      </c>
      <c r="D162" s="30" t="s">
        <v>17207</v>
      </c>
      <c r="E162" s="102">
        <v>46051</v>
      </c>
      <c r="F162" s="102" t="e">
        <f>VLOOKUP(B162,[1]Ban_hang!R:S,2,0)</f>
        <v>#N/A</v>
      </c>
      <c r="G162" s="30" t="s">
        <v>19299</v>
      </c>
      <c r="H162" s="30" t="s">
        <v>17208</v>
      </c>
      <c r="I162" s="31">
        <v>20128500</v>
      </c>
      <c r="J162" s="31">
        <v>0</v>
      </c>
      <c r="K162" s="31">
        <v>1610280</v>
      </c>
      <c r="L162" s="31">
        <v>21738780</v>
      </c>
      <c r="M162" s="31">
        <v>21738780</v>
      </c>
      <c r="N162" s="30" t="s">
        <v>21125</v>
      </c>
      <c r="O162" s="30" t="s">
        <v>21126</v>
      </c>
      <c r="P162" s="30" t="s">
        <v>21127</v>
      </c>
      <c r="Q162" s="30" t="s">
        <v>21128</v>
      </c>
      <c r="R162" s="30" t="s">
        <v>4458</v>
      </c>
    </row>
    <row r="163" spans="1:18">
      <c r="A163" s="30" t="s">
        <v>16291</v>
      </c>
      <c r="B163" s="30" t="str">
        <f t="shared" si="2"/>
        <v>0000830321068953</v>
      </c>
      <c r="C163" s="102">
        <v>46051</v>
      </c>
      <c r="D163" s="30" t="s">
        <v>17211</v>
      </c>
      <c r="E163" s="102">
        <v>46051</v>
      </c>
      <c r="F163" s="102" t="e">
        <f>VLOOKUP(B163,[1]Ban_hang!R:S,2,0)</f>
        <v>#N/A</v>
      </c>
      <c r="G163" s="30" t="s">
        <v>19301</v>
      </c>
      <c r="H163" s="30" t="s">
        <v>17212</v>
      </c>
      <c r="I163" s="31">
        <v>19508290</v>
      </c>
      <c r="J163" s="31">
        <v>0</v>
      </c>
      <c r="K163" s="31">
        <v>1560663</v>
      </c>
      <c r="L163" s="31">
        <v>21068953</v>
      </c>
      <c r="M163" s="31">
        <v>21068953</v>
      </c>
      <c r="N163" s="30" t="s">
        <v>21125</v>
      </c>
      <c r="O163" s="30" t="s">
        <v>21126</v>
      </c>
      <c r="P163" s="30" t="s">
        <v>21127</v>
      </c>
      <c r="Q163" s="30" t="s">
        <v>21128</v>
      </c>
      <c r="R163" s="30" t="s">
        <v>4458</v>
      </c>
    </row>
    <row r="164" spans="1:18">
      <c r="A164" s="30" t="s">
        <v>16287</v>
      </c>
      <c r="B164" s="30" t="str">
        <f t="shared" si="2"/>
        <v>000083021519792</v>
      </c>
      <c r="C164" s="102">
        <v>46051</v>
      </c>
      <c r="D164" s="30" t="s">
        <v>17209</v>
      </c>
      <c r="E164" s="102">
        <v>46051</v>
      </c>
      <c r="F164" s="102" t="e">
        <f>VLOOKUP(B164,[1]Ban_hang!R:S,2,0)</f>
        <v>#N/A</v>
      </c>
      <c r="G164" s="30" t="s">
        <v>19300</v>
      </c>
      <c r="H164" s="30" t="s">
        <v>17210</v>
      </c>
      <c r="I164" s="31">
        <v>1407215</v>
      </c>
      <c r="J164" s="31">
        <v>0</v>
      </c>
      <c r="K164" s="31">
        <v>112577</v>
      </c>
      <c r="L164" s="31">
        <v>1519792</v>
      </c>
      <c r="M164" s="31">
        <v>1519792</v>
      </c>
      <c r="N164" s="30" t="s">
        <v>21125</v>
      </c>
      <c r="O164" s="30" t="s">
        <v>21126</v>
      </c>
      <c r="P164" s="30" t="s">
        <v>21127</v>
      </c>
      <c r="Q164" s="30" t="s">
        <v>21128</v>
      </c>
      <c r="R164" s="30" t="s">
        <v>4458</v>
      </c>
    </row>
    <row r="165" spans="1:18">
      <c r="A165" s="30" t="s">
        <v>16303</v>
      </c>
      <c r="B165" s="30" t="str">
        <f t="shared" si="2"/>
        <v>000082861041595</v>
      </c>
      <c r="C165" s="102">
        <v>46051</v>
      </c>
      <c r="D165" s="30" t="s">
        <v>17217</v>
      </c>
      <c r="E165" s="102">
        <v>46051</v>
      </c>
      <c r="F165" s="102" t="e">
        <f>VLOOKUP(B165,[1]Ban_hang!R:S,2,0)</f>
        <v>#N/A</v>
      </c>
      <c r="G165" s="30" t="s">
        <v>19304</v>
      </c>
      <c r="H165" s="30" t="s">
        <v>17218</v>
      </c>
      <c r="I165" s="31">
        <v>964440</v>
      </c>
      <c r="J165" s="31">
        <v>0</v>
      </c>
      <c r="K165" s="31">
        <v>77155</v>
      </c>
      <c r="L165" s="31">
        <v>1041595</v>
      </c>
      <c r="M165" s="31">
        <v>1041595</v>
      </c>
      <c r="N165" s="30" t="s">
        <v>21125</v>
      </c>
      <c r="O165" s="30" t="s">
        <v>21126</v>
      </c>
      <c r="P165" s="30" t="s">
        <v>21127</v>
      </c>
      <c r="Q165" s="30" t="s">
        <v>21129</v>
      </c>
      <c r="R165" s="30" t="s">
        <v>4174</v>
      </c>
    </row>
    <row r="166" spans="1:18">
      <c r="A166" s="30" t="s">
        <v>16307</v>
      </c>
      <c r="B166" s="30" t="str">
        <f t="shared" si="2"/>
        <v>000083047798540</v>
      </c>
      <c r="C166" s="102">
        <v>46051</v>
      </c>
      <c r="D166" s="30" t="s">
        <v>17213</v>
      </c>
      <c r="E166" s="102">
        <v>46051</v>
      </c>
      <c r="F166" s="102" t="e">
        <f>VLOOKUP(B166,[1]Ban_hang!R:S,2,0)</f>
        <v>#N/A</v>
      </c>
      <c r="G166" s="30" t="s">
        <v>19302</v>
      </c>
      <c r="H166" s="30" t="s">
        <v>17214</v>
      </c>
      <c r="I166" s="31">
        <v>7220870</v>
      </c>
      <c r="J166" s="31">
        <v>0</v>
      </c>
      <c r="K166" s="31">
        <v>577670</v>
      </c>
      <c r="L166" s="31">
        <v>7798540</v>
      </c>
      <c r="M166" s="31">
        <v>7798540</v>
      </c>
      <c r="N166" s="30" t="s">
        <v>21125</v>
      </c>
      <c r="O166" s="30" t="s">
        <v>21126</v>
      </c>
      <c r="P166" s="30" t="s">
        <v>21127</v>
      </c>
      <c r="Q166" s="30" t="s">
        <v>21128</v>
      </c>
      <c r="R166" s="30" t="s">
        <v>4458</v>
      </c>
    </row>
    <row r="167" spans="1:18">
      <c r="A167" s="30" t="s">
        <v>16299</v>
      </c>
      <c r="B167" s="30" t="str">
        <f t="shared" si="2"/>
        <v>0000829222894099</v>
      </c>
      <c r="C167" s="102">
        <v>46051</v>
      </c>
      <c r="D167" s="30" t="s">
        <v>17201</v>
      </c>
      <c r="E167" s="102">
        <v>46051</v>
      </c>
      <c r="F167" s="102" t="e">
        <f>VLOOKUP(B167,[1]Ban_hang!R:S,2,0)</f>
        <v>#N/A</v>
      </c>
      <c r="G167" s="30" t="s">
        <v>19296</v>
      </c>
      <c r="H167" s="30" t="s">
        <v>17202</v>
      </c>
      <c r="I167" s="31">
        <v>21198240</v>
      </c>
      <c r="J167" s="31">
        <v>0</v>
      </c>
      <c r="K167" s="31">
        <v>1695859</v>
      </c>
      <c r="L167" s="31">
        <v>22894099</v>
      </c>
      <c r="M167" s="31">
        <v>22894099</v>
      </c>
      <c r="N167" s="30" t="s">
        <v>21125</v>
      </c>
      <c r="O167" s="30" t="s">
        <v>21126</v>
      </c>
      <c r="P167" s="30" t="s">
        <v>21127</v>
      </c>
      <c r="Q167" s="30" t="s">
        <v>21128</v>
      </c>
      <c r="R167" s="30" t="s">
        <v>4458</v>
      </c>
    </row>
    <row r="168" spans="1:18">
      <c r="A168" s="30" t="s">
        <v>16303</v>
      </c>
      <c r="B168" s="30" t="str">
        <f t="shared" si="2"/>
        <v>0000829111582016</v>
      </c>
      <c r="C168" s="102">
        <v>46051</v>
      </c>
      <c r="D168" s="30" t="s">
        <v>17219</v>
      </c>
      <c r="E168" s="102">
        <v>46051</v>
      </c>
      <c r="F168" s="102" t="e">
        <f>VLOOKUP(B168,[1]Ban_hang!R:S,2,0)</f>
        <v>#N/A</v>
      </c>
      <c r="G168" s="30" t="s">
        <v>19305</v>
      </c>
      <c r="H168" s="30" t="s">
        <v>17220</v>
      </c>
      <c r="I168" s="31">
        <v>10724089</v>
      </c>
      <c r="J168" s="31">
        <v>0</v>
      </c>
      <c r="K168" s="31">
        <v>857927</v>
      </c>
      <c r="L168" s="31">
        <v>11582016</v>
      </c>
      <c r="M168" s="31">
        <v>11582016</v>
      </c>
      <c r="N168" s="30" t="s">
        <v>21125</v>
      </c>
      <c r="O168" s="30" t="s">
        <v>21126</v>
      </c>
      <c r="P168" s="30" t="s">
        <v>21127</v>
      </c>
      <c r="Q168" s="30" t="s">
        <v>21129</v>
      </c>
      <c r="R168" s="30" t="s">
        <v>4174</v>
      </c>
    </row>
    <row r="169" spans="1:18">
      <c r="A169" s="30" t="s">
        <v>16307</v>
      </c>
      <c r="B169" s="30" t="str">
        <f t="shared" si="2"/>
        <v>000083055071648</v>
      </c>
      <c r="C169" s="102">
        <v>46051</v>
      </c>
      <c r="D169" s="30" t="s">
        <v>17215</v>
      </c>
      <c r="E169" s="102">
        <v>46051</v>
      </c>
      <c r="F169" s="102" t="e">
        <f>VLOOKUP(B169,[1]Ban_hang!R:S,2,0)</f>
        <v>#N/A</v>
      </c>
      <c r="G169" s="30" t="s">
        <v>19303</v>
      </c>
      <c r="H169" s="30" t="s">
        <v>17216</v>
      </c>
      <c r="I169" s="31">
        <v>4695970</v>
      </c>
      <c r="J169" s="31">
        <v>0</v>
      </c>
      <c r="K169" s="31">
        <v>375678</v>
      </c>
      <c r="L169" s="31">
        <v>5071648</v>
      </c>
      <c r="M169" s="31">
        <v>5071648</v>
      </c>
      <c r="N169" s="30" t="s">
        <v>21125</v>
      </c>
      <c r="O169" s="30" t="s">
        <v>21126</v>
      </c>
      <c r="P169" s="30" t="s">
        <v>21127</v>
      </c>
      <c r="Q169" s="30" t="s">
        <v>21128</v>
      </c>
      <c r="R169" s="30" t="s">
        <v>4458</v>
      </c>
    </row>
    <row r="170" spans="1:18">
      <c r="A170" s="30" t="s">
        <v>16299</v>
      </c>
      <c r="B170" s="30" t="str">
        <f t="shared" si="2"/>
        <v>00008297783000</v>
      </c>
      <c r="C170" s="102">
        <v>46052</v>
      </c>
      <c r="D170" s="30" t="s">
        <v>17229</v>
      </c>
      <c r="E170" s="102">
        <v>46052</v>
      </c>
      <c r="F170" s="102" t="e">
        <f>VLOOKUP(B170,[1]Ban_hang!R:S,2,0)</f>
        <v>#N/A</v>
      </c>
      <c r="G170" s="30" t="s">
        <v>19310</v>
      </c>
      <c r="H170" s="30" t="s">
        <v>17230</v>
      </c>
      <c r="I170" s="31">
        <v>725000</v>
      </c>
      <c r="J170" s="31">
        <v>0</v>
      </c>
      <c r="K170" s="31">
        <v>58000</v>
      </c>
      <c r="L170" s="31">
        <v>783000</v>
      </c>
      <c r="M170" s="31">
        <v>783000</v>
      </c>
      <c r="N170" s="30" t="s">
        <v>21125</v>
      </c>
      <c r="O170" s="30" t="s">
        <v>21126</v>
      </c>
      <c r="P170" s="30" t="s">
        <v>21127</v>
      </c>
      <c r="Q170" s="30" t="s">
        <v>21128</v>
      </c>
      <c r="R170" s="30" t="s">
        <v>4458</v>
      </c>
    </row>
    <row r="171" spans="1:18">
      <c r="A171" s="30" t="s">
        <v>16299</v>
      </c>
      <c r="B171" s="30" t="str">
        <f t="shared" si="2"/>
        <v>0000829630764136</v>
      </c>
      <c r="C171" s="102">
        <v>46052</v>
      </c>
      <c r="D171" s="30" t="s">
        <v>17227</v>
      </c>
      <c r="E171" s="102">
        <v>46052</v>
      </c>
      <c r="F171" s="102" t="e">
        <f>VLOOKUP(B171,[1]Ban_hang!R:S,2,0)</f>
        <v>#N/A</v>
      </c>
      <c r="G171" s="30" t="s">
        <v>19309</v>
      </c>
      <c r="H171" s="30" t="s">
        <v>17228</v>
      </c>
      <c r="I171" s="31">
        <v>28485311</v>
      </c>
      <c r="J171" s="31">
        <v>0</v>
      </c>
      <c r="K171" s="31">
        <v>2278825</v>
      </c>
      <c r="L171" s="31">
        <v>30764136</v>
      </c>
      <c r="M171" s="31">
        <v>30764136</v>
      </c>
      <c r="N171" s="30" t="s">
        <v>21125</v>
      </c>
      <c r="O171" s="30" t="s">
        <v>21126</v>
      </c>
      <c r="P171" s="30" t="s">
        <v>21127</v>
      </c>
      <c r="Q171" s="30" t="s">
        <v>21128</v>
      </c>
      <c r="R171" s="30" t="s">
        <v>4458</v>
      </c>
    </row>
    <row r="172" spans="1:18">
      <c r="A172" s="30" t="s">
        <v>16299</v>
      </c>
      <c r="B172" s="30" t="str">
        <f t="shared" si="2"/>
        <v>0000829530065720</v>
      </c>
      <c r="C172" s="102">
        <v>46052</v>
      </c>
      <c r="D172" s="30" t="s">
        <v>17225</v>
      </c>
      <c r="E172" s="102">
        <v>46052</v>
      </c>
      <c r="F172" s="102" t="e">
        <f>VLOOKUP(B172,[1]Ban_hang!R:S,2,0)</f>
        <v>#N/A</v>
      </c>
      <c r="G172" s="30" t="s">
        <v>19308</v>
      </c>
      <c r="H172" s="30" t="s">
        <v>17226</v>
      </c>
      <c r="I172" s="31">
        <v>27838630</v>
      </c>
      <c r="J172" s="31">
        <v>0</v>
      </c>
      <c r="K172" s="31">
        <v>2227090</v>
      </c>
      <c r="L172" s="31">
        <v>30065720</v>
      </c>
      <c r="M172" s="31">
        <v>30065720</v>
      </c>
      <c r="N172" s="30" t="s">
        <v>21125</v>
      </c>
      <c r="O172" s="30" t="s">
        <v>21126</v>
      </c>
      <c r="P172" s="30" t="s">
        <v>21127</v>
      </c>
      <c r="Q172" s="30" t="s">
        <v>21128</v>
      </c>
      <c r="R172" s="30" t="s">
        <v>4458</v>
      </c>
    </row>
    <row r="173" spans="1:18">
      <c r="A173" s="30" t="s">
        <v>16299</v>
      </c>
      <c r="B173" s="30" t="str">
        <f t="shared" si="2"/>
        <v>0000829813385821</v>
      </c>
      <c r="C173" s="102">
        <v>46053</v>
      </c>
      <c r="D173" s="30" t="s">
        <v>17232</v>
      </c>
      <c r="E173" s="102">
        <v>46053</v>
      </c>
      <c r="F173" s="102" t="e">
        <f>VLOOKUP(B173,[1]Ban_hang!R:S,2,0)</f>
        <v>#N/A</v>
      </c>
      <c r="G173" s="30" t="s">
        <v>19311</v>
      </c>
      <c r="H173" s="30" t="s">
        <v>17233</v>
      </c>
      <c r="I173" s="31">
        <v>12394279</v>
      </c>
      <c r="J173" s="31">
        <v>0</v>
      </c>
      <c r="K173" s="31">
        <v>991542</v>
      </c>
      <c r="L173" s="31">
        <v>13385821</v>
      </c>
      <c r="M173" s="31">
        <v>13385821</v>
      </c>
      <c r="N173" s="30" t="s">
        <v>21125</v>
      </c>
      <c r="O173" s="30" t="s">
        <v>21126</v>
      </c>
      <c r="P173" s="30" t="s">
        <v>21127</v>
      </c>
      <c r="Q173" s="30" t="s">
        <v>21128</v>
      </c>
      <c r="R173" s="30" t="s">
        <v>4458</v>
      </c>
    </row>
    <row r="174" spans="1:18">
      <c r="A174" s="30" t="s">
        <v>16294</v>
      </c>
      <c r="B174" s="30" t="str">
        <f t="shared" si="2"/>
        <v>000082994334926</v>
      </c>
      <c r="C174" s="102">
        <v>46053</v>
      </c>
      <c r="D174" s="30" t="s">
        <v>17234</v>
      </c>
      <c r="E174" s="102">
        <v>46053</v>
      </c>
      <c r="F174" s="102" t="e">
        <f>VLOOKUP(B174,[1]Ban_hang!R:S,2,0)</f>
        <v>#N/A</v>
      </c>
      <c r="G174" s="30" t="s">
        <v>19312</v>
      </c>
      <c r="H174" s="30" t="s">
        <v>17235</v>
      </c>
      <c r="I174" s="31">
        <v>4013820</v>
      </c>
      <c r="J174" s="31">
        <v>0</v>
      </c>
      <c r="K174" s="31">
        <v>321106</v>
      </c>
      <c r="L174" s="31">
        <v>4334926</v>
      </c>
      <c r="M174" s="31">
        <v>4334926</v>
      </c>
      <c r="N174" s="30" t="s">
        <v>21125</v>
      </c>
      <c r="O174" s="30" t="s">
        <v>21126</v>
      </c>
      <c r="P174" s="30" t="s">
        <v>21127</v>
      </c>
      <c r="Q174" s="30" t="s">
        <v>21128</v>
      </c>
      <c r="R174" s="30" t="s">
        <v>4458</v>
      </c>
    </row>
    <row r="175" spans="1:18">
      <c r="A175" s="30" t="s">
        <v>16303</v>
      </c>
      <c r="B175" s="30" t="str">
        <f t="shared" si="2"/>
        <v>000095662015042</v>
      </c>
      <c r="C175" s="102">
        <v>46054</v>
      </c>
      <c r="D175" s="30" t="s">
        <v>17241</v>
      </c>
      <c r="E175" s="102">
        <v>46054</v>
      </c>
      <c r="F175" s="102" t="e">
        <f>VLOOKUP(B175,[1]Ban_hang!R:S,2,0)</f>
        <v>#N/A</v>
      </c>
      <c r="G175" s="30" t="s">
        <v>19313</v>
      </c>
      <c r="H175" s="30" t="s">
        <v>17242</v>
      </c>
      <c r="I175" s="31">
        <v>1865780</v>
      </c>
      <c r="J175" s="31">
        <v>0</v>
      </c>
      <c r="K175" s="31">
        <v>149262</v>
      </c>
      <c r="L175" s="31">
        <v>2015042</v>
      </c>
      <c r="M175" s="31">
        <v>2015042</v>
      </c>
      <c r="N175" s="30" t="s">
        <v>21125</v>
      </c>
      <c r="O175" s="30" t="s">
        <v>21126</v>
      </c>
      <c r="P175" s="30" t="s">
        <v>21127</v>
      </c>
      <c r="Q175" s="30" t="s">
        <v>21130</v>
      </c>
      <c r="R175" s="30" t="s">
        <v>4174</v>
      </c>
    </row>
    <row r="176" spans="1:18">
      <c r="A176" s="30" t="s">
        <v>16289</v>
      </c>
      <c r="B176" s="30" t="str">
        <f t="shared" si="2"/>
        <v>000095242571826</v>
      </c>
      <c r="C176" s="102">
        <v>46055</v>
      </c>
      <c r="D176" s="30" t="s">
        <v>17261</v>
      </c>
      <c r="E176" s="102">
        <v>46055</v>
      </c>
      <c r="F176" s="102" t="e">
        <f>VLOOKUP(B176,[1]Ban_hang!R:S,2,0)</f>
        <v>#N/A</v>
      </c>
      <c r="G176" s="30" t="s">
        <v>19323</v>
      </c>
      <c r="H176" s="30" t="s">
        <v>17262</v>
      </c>
      <c r="I176" s="31">
        <v>2381320</v>
      </c>
      <c r="J176" s="31">
        <v>0</v>
      </c>
      <c r="K176" s="31">
        <v>190506</v>
      </c>
      <c r="L176" s="31">
        <v>2571826</v>
      </c>
      <c r="M176" s="31">
        <v>2571826</v>
      </c>
      <c r="N176" s="30" t="s">
        <v>21125</v>
      </c>
      <c r="O176" s="30" t="s">
        <v>21126</v>
      </c>
      <c r="P176" s="30" t="s">
        <v>21127</v>
      </c>
      <c r="Q176" s="30" t="s">
        <v>21128</v>
      </c>
      <c r="R176" s="30" t="s">
        <v>4458</v>
      </c>
    </row>
    <row r="177" spans="1:18">
      <c r="A177" s="30" t="s">
        <v>16289</v>
      </c>
      <c r="B177" s="30" t="str">
        <f t="shared" si="2"/>
        <v>0000952316285428</v>
      </c>
      <c r="C177" s="102">
        <v>46055</v>
      </c>
      <c r="D177" s="30" t="s">
        <v>17259</v>
      </c>
      <c r="E177" s="102">
        <v>46055</v>
      </c>
      <c r="F177" s="102" t="e">
        <f>VLOOKUP(B177,[1]Ban_hang!R:S,2,0)</f>
        <v>#N/A</v>
      </c>
      <c r="G177" s="30" t="s">
        <v>19322</v>
      </c>
      <c r="H177" s="30" t="s">
        <v>17260</v>
      </c>
      <c r="I177" s="31">
        <v>15079100</v>
      </c>
      <c r="J177" s="31">
        <v>0</v>
      </c>
      <c r="K177" s="31">
        <v>1206328</v>
      </c>
      <c r="L177" s="31">
        <v>16285428</v>
      </c>
      <c r="M177" s="31">
        <v>16285428</v>
      </c>
      <c r="N177" s="30" t="s">
        <v>21125</v>
      </c>
      <c r="O177" s="30" t="s">
        <v>21126</v>
      </c>
      <c r="P177" s="30" t="s">
        <v>21127</v>
      </c>
      <c r="Q177" s="30" t="s">
        <v>21128</v>
      </c>
      <c r="R177" s="30" t="s">
        <v>4458</v>
      </c>
    </row>
    <row r="178" spans="1:18">
      <c r="A178" s="30" t="s">
        <v>16310</v>
      </c>
      <c r="B178" s="30" t="str">
        <f t="shared" si="2"/>
        <v>00009517512271</v>
      </c>
      <c r="C178" s="102">
        <v>46055</v>
      </c>
      <c r="D178" s="30" t="s">
        <v>17247</v>
      </c>
      <c r="E178" s="102">
        <v>46055</v>
      </c>
      <c r="F178" s="102" t="e">
        <f>VLOOKUP(B178,[1]Ban_hang!R:S,2,0)</f>
        <v>#N/A</v>
      </c>
      <c r="G178" s="30" t="s">
        <v>19316</v>
      </c>
      <c r="H178" s="30" t="s">
        <v>17248</v>
      </c>
      <c r="I178" s="31">
        <v>474325</v>
      </c>
      <c r="J178" s="31">
        <v>0</v>
      </c>
      <c r="K178" s="31">
        <v>37946</v>
      </c>
      <c r="L178" s="31">
        <v>512271</v>
      </c>
      <c r="M178" s="31">
        <v>512271</v>
      </c>
      <c r="N178" s="30" t="s">
        <v>21125</v>
      </c>
      <c r="O178" s="30" t="s">
        <v>21126</v>
      </c>
      <c r="P178" s="30" t="s">
        <v>21127</v>
      </c>
      <c r="Q178" s="30" t="s">
        <v>21128</v>
      </c>
      <c r="R178" s="30" t="s">
        <v>4458</v>
      </c>
    </row>
    <row r="179" spans="1:18">
      <c r="A179" s="30" t="s">
        <v>16303</v>
      </c>
      <c r="B179" s="30" t="str">
        <f t="shared" si="2"/>
        <v>0000964020320632</v>
      </c>
      <c r="C179" s="102">
        <v>46055</v>
      </c>
      <c r="D179" s="30" t="s">
        <v>17267</v>
      </c>
      <c r="E179" s="102">
        <v>46055</v>
      </c>
      <c r="F179" s="102" t="e">
        <f>VLOOKUP(B179,[1]Ban_hang!R:S,2,0)</f>
        <v>#N/A</v>
      </c>
      <c r="G179" s="30" t="s">
        <v>19326</v>
      </c>
      <c r="H179" s="30" t="s">
        <v>17268</v>
      </c>
      <c r="I179" s="31">
        <v>18815400</v>
      </c>
      <c r="J179" s="31">
        <v>0</v>
      </c>
      <c r="K179" s="31">
        <v>1505232</v>
      </c>
      <c r="L179" s="31">
        <v>20320632</v>
      </c>
      <c r="M179" s="31">
        <v>20320632</v>
      </c>
      <c r="N179" s="30" t="s">
        <v>21125</v>
      </c>
      <c r="O179" s="30" t="s">
        <v>21126</v>
      </c>
      <c r="P179" s="30" t="s">
        <v>21127</v>
      </c>
      <c r="Q179" s="30" t="s">
        <v>21129</v>
      </c>
      <c r="R179" s="30" t="s">
        <v>4174</v>
      </c>
    </row>
    <row r="180" spans="1:18">
      <c r="A180" s="30" t="s">
        <v>16307</v>
      </c>
      <c r="B180" s="30" t="str">
        <f t="shared" si="2"/>
        <v>0000952120789676</v>
      </c>
      <c r="C180" s="102">
        <v>46055</v>
      </c>
      <c r="D180" s="30" t="s">
        <v>17255</v>
      </c>
      <c r="E180" s="102">
        <v>46055</v>
      </c>
      <c r="F180" s="102" t="e">
        <f>VLOOKUP(B180,[1]Ban_hang!R:S,2,0)</f>
        <v>#N/A</v>
      </c>
      <c r="G180" s="30" t="s">
        <v>19320</v>
      </c>
      <c r="H180" s="30" t="s">
        <v>17256</v>
      </c>
      <c r="I180" s="31">
        <v>19249700</v>
      </c>
      <c r="J180" s="31">
        <v>0</v>
      </c>
      <c r="K180" s="31">
        <v>1539976</v>
      </c>
      <c r="L180" s="31">
        <v>20789676</v>
      </c>
      <c r="M180" s="31">
        <v>20789676</v>
      </c>
      <c r="N180" s="30" t="s">
        <v>21125</v>
      </c>
      <c r="O180" s="30" t="s">
        <v>21126</v>
      </c>
      <c r="P180" s="30" t="s">
        <v>21127</v>
      </c>
      <c r="Q180" s="30" t="s">
        <v>21128</v>
      </c>
      <c r="R180" s="30" t="s">
        <v>4458</v>
      </c>
    </row>
    <row r="181" spans="1:18">
      <c r="A181" s="30" t="s">
        <v>16287</v>
      </c>
      <c r="B181" s="30" t="str">
        <f t="shared" si="2"/>
        <v>000095181987200</v>
      </c>
      <c r="C181" s="102">
        <v>46055</v>
      </c>
      <c r="D181" s="30" t="s">
        <v>17249</v>
      </c>
      <c r="E181" s="102">
        <v>46055</v>
      </c>
      <c r="F181" s="102" t="e">
        <f>VLOOKUP(B181,[1]Ban_hang!R:S,2,0)</f>
        <v>#N/A</v>
      </c>
      <c r="G181" s="30" t="s">
        <v>19317</v>
      </c>
      <c r="H181" s="30" t="s">
        <v>17250</v>
      </c>
      <c r="I181" s="31">
        <v>1840000</v>
      </c>
      <c r="J181" s="31">
        <v>0</v>
      </c>
      <c r="K181" s="31">
        <v>147200</v>
      </c>
      <c r="L181" s="31">
        <v>1987200</v>
      </c>
      <c r="M181" s="31">
        <v>1987200</v>
      </c>
      <c r="N181" s="30" t="s">
        <v>21125</v>
      </c>
      <c r="O181" s="30" t="s">
        <v>21126</v>
      </c>
      <c r="P181" s="30" t="s">
        <v>21127</v>
      </c>
      <c r="Q181" s="30" t="s">
        <v>21128</v>
      </c>
      <c r="R181" s="30" t="s">
        <v>4458</v>
      </c>
    </row>
    <row r="182" spans="1:18">
      <c r="A182" s="30" t="s">
        <v>16308</v>
      </c>
      <c r="B182" s="30" t="str">
        <f t="shared" si="2"/>
        <v>0000951525183278</v>
      </c>
      <c r="C182" s="102">
        <v>46055</v>
      </c>
      <c r="D182" s="30" t="s">
        <v>17243</v>
      </c>
      <c r="E182" s="102">
        <v>46055</v>
      </c>
      <c r="F182" s="102" t="e">
        <f>VLOOKUP(B182,[1]Ban_hang!R:S,2,0)</f>
        <v>#N/A</v>
      </c>
      <c r="G182" s="30" t="s">
        <v>19314</v>
      </c>
      <c r="H182" s="30" t="s">
        <v>17244</v>
      </c>
      <c r="I182" s="31">
        <v>23317850</v>
      </c>
      <c r="J182" s="31">
        <v>0</v>
      </c>
      <c r="K182" s="31">
        <v>1865428</v>
      </c>
      <c r="L182" s="31">
        <v>25183278</v>
      </c>
      <c r="M182" s="31">
        <v>25183278</v>
      </c>
      <c r="N182" s="30" t="s">
        <v>21125</v>
      </c>
      <c r="O182" s="30" t="s">
        <v>21126</v>
      </c>
      <c r="P182" s="30" t="s">
        <v>21127</v>
      </c>
      <c r="Q182" s="30" t="s">
        <v>21128</v>
      </c>
      <c r="R182" s="30" t="s">
        <v>4458</v>
      </c>
    </row>
    <row r="183" spans="1:18">
      <c r="A183" s="30" t="s">
        <v>16310</v>
      </c>
      <c r="B183" s="30" t="str">
        <f t="shared" si="2"/>
        <v>000095161519792</v>
      </c>
      <c r="C183" s="102">
        <v>46055</v>
      </c>
      <c r="D183" s="30" t="s">
        <v>17245</v>
      </c>
      <c r="E183" s="102">
        <v>46055</v>
      </c>
      <c r="F183" s="102" t="e">
        <f>VLOOKUP(B183,[1]Ban_hang!R:S,2,0)</f>
        <v>#N/A</v>
      </c>
      <c r="G183" s="30" t="s">
        <v>19315</v>
      </c>
      <c r="H183" s="30" t="s">
        <v>17246</v>
      </c>
      <c r="I183" s="31">
        <v>1407215</v>
      </c>
      <c r="J183" s="31">
        <v>0</v>
      </c>
      <c r="K183" s="31">
        <v>112577</v>
      </c>
      <c r="L183" s="31">
        <v>1519792</v>
      </c>
      <c r="M183" s="31">
        <v>1519792</v>
      </c>
      <c r="N183" s="30" t="s">
        <v>21125</v>
      </c>
      <c r="O183" s="30" t="s">
        <v>21126</v>
      </c>
      <c r="P183" s="30" t="s">
        <v>21127</v>
      </c>
      <c r="Q183" s="30" t="s">
        <v>21128</v>
      </c>
      <c r="R183" s="30" t="s">
        <v>4458</v>
      </c>
    </row>
    <row r="184" spans="1:18">
      <c r="A184" s="30" t="s">
        <v>16307</v>
      </c>
      <c r="B184" s="30" t="str">
        <f t="shared" si="2"/>
        <v>0000952213233942</v>
      </c>
      <c r="C184" s="102">
        <v>46055</v>
      </c>
      <c r="D184" s="30" t="s">
        <v>17257</v>
      </c>
      <c r="E184" s="102">
        <v>46055</v>
      </c>
      <c r="F184" s="102" t="e">
        <f>VLOOKUP(B184,[1]Ban_hang!R:S,2,0)</f>
        <v>#N/A</v>
      </c>
      <c r="G184" s="30" t="s">
        <v>19321</v>
      </c>
      <c r="H184" s="30" t="s">
        <v>17258</v>
      </c>
      <c r="I184" s="31">
        <v>12253650</v>
      </c>
      <c r="J184" s="31">
        <v>0</v>
      </c>
      <c r="K184" s="31">
        <v>980292</v>
      </c>
      <c r="L184" s="31">
        <v>13233942</v>
      </c>
      <c r="M184" s="31">
        <v>13233942</v>
      </c>
      <c r="N184" s="30" t="s">
        <v>21125</v>
      </c>
      <c r="O184" s="30" t="s">
        <v>21126</v>
      </c>
      <c r="P184" s="30" t="s">
        <v>21127</v>
      </c>
      <c r="Q184" s="30" t="s">
        <v>21128</v>
      </c>
      <c r="R184" s="30" t="s">
        <v>4458</v>
      </c>
    </row>
    <row r="185" spans="1:18">
      <c r="A185" s="30" t="s">
        <v>16303</v>
      </c>
      <c r="B185" s="30" t="str">
        <f t="shared" si="2"/>
        <v>00010655216791</v>
      </c>
      <c r="C185" s="102">
        <v>46055</v>
      </c>
      <c r="D185" s="30" t="s">
        <v>17271</v>
      </c>
      <c r="E185" s="102">
        <v>46055</v>
      </c>
      <c r="F185" s="102" t="e">
        <f>VLOOKUP(B185,[1]Ban_hang!R:S,2,0)</f>
        <v>#N/A</v>
      </c>
      <c r="G185" s="30" t="s">
        <v>19328</v>
      </c>
      <c r="H185" s="30" t="s">
        <v>17272</v>
      </c>
      <c r="I185" s="31">
        <v>200732</v>
      </c>
      <c r="J185" s="31">
        <v>0</v>
      </c>
      <c r="K185" s="31">
        <v>16059</v>
      </c>
      <c r="L185" s="31">
        <v>216791</v>
      </c>
      <c r="M185" s="31">
        <v>216791</v>
      </c>
      <c r="N185" s="30" t="s">
        <v>21125</v>
      </c>
      <c r="O185" s="30" t="s">
        <v>21126</v>
      </c>
      <c r="P185" s="30" t="s">
        <v>21127</v>
      </c>
      <c r="Q185" s="30" t="s">
        <v>21129</v>
      </c>
      <c r="R185" s="30" t="s">
        <v>4174</v>
      </c>
    </row>
    <row r="186" spans="1:18">
      <c r="A186" s="30" t="s">
        <v>16289</v>
      </c>
      <c r="B186" s="30" t="str">
        <f t="shared" si="2"/>
        <v>000095251024542</v>
      </c>
      <c r="C186" s="102">
        <v>46055</v>
      </c>
      <c r="D186" s="30" t="s">
        <v>17263</v>
      </c>
      <c r="E186" s="102">
        <v>46055</v>
      </c>
      <c r="F186" s="102" t="e">
        <f>VLOOKUP(B186,[1]Ban_hang!R:S,2,0)</f>
        <v>#N/A</v>
      </c>
      <c r="G186" s="30" t="s">
        <v>19324</v>
      </c>
      <c r="H186" s="30" t="s">
        <v>17264</v>
      </c>
      <c r="I186" s="31">
        <v>948650</v>
      </c>
      <c r="J186" s="31">
        <v>0</v>
      </c>
      <c r="K186" s="31">
        <v>75892</v>
      </c>
      <c r="L186" s="31">
        <v>1024542</v>
      </c>
      <c r="M186" s="31">
        <v>1024542</v>
      </c>
      <c r="N186" s="30" t="s">
        <v>21125</v>
      </c>
      <c r="O186" s="30" t="s">
        <v>21126</v>
      </c>
      <c r="P186" s="30" t="s">
        <v>21127</v>
      </c>
      <c r="Q186" s="30" t="s">
        <v>21128</v>
      </c>
      <c r="R186" s="30" t="s">
        <v>4458</v>
      </c>
    </row>
    <row r="187" spans="1:18">
      <c r="A187" s="30" t="s">
        <v>16291</v>
      </c>
      <c r="B187" s="30" t="str">
        <f t="shared" si="2"/>
        <v>0000952014412060</v>
      </c>
      <c r="C187" s="102">
        <v>46055</v>
      </c>
      <c r="D187" s="30" t="s">
        <v>17253</v>
      </c>
      <c r="E187" s="102">
        <v>46055</v>
      </c>
      <c r="F187" s="102" t="e">
        <f>VLOOKUP(B187,[1]Ban_hang!R:S,2,0)</f>
        <v>#N/A</v>
      </c>
      <c r="G187" s="30" t="s">
        <v>19319</v>
      </c>
      <c r="H187" s="30" t="s">
        <v>17254</v>
      </c>
      <c r="I187" s="31">
        <v>13344500</v>
      </c>
      <c r="J187" s="31">
        <v>0</v>
      </c>
      <c r="K187" s="31">
        <v>1067560</v>
      </c>
      <c r="L187" s="31">
        <v>14412060</v>
      </c>
      <c r="M187" s="31">
        <v>14412060</v>
      </c>
      <c r="N187" s="30" t="s">
        <v>21125</v>
      </c>
      <c r="O187" s="30" t="s">
        <v>21126</v>
      </c>
      <c r="P187" s="30" t="s">
        <v>21127</v>
      </c>
      <c r="Q187" s="30" t="s">
        <v>21128</v>
      </c>
      <c r="R187" s="30" t="s">
        <v>4458</v>
      </c>
    </row>
    <row r="188" spans="1:18">
      <c r="A188" s="30" t="s">
        <v>16291</v>
      </c>
      <c r="B188" s="30" t="str">
        <f t="shared" si="2"/>
        <v>00009519756000</v>
      </c>
      <c r="C188" s="102">
        <v>46055</v>
      </c>
      <c r="D188" s="30" t="s">
        <v>17251</v>
      </c>
      <c r="E188" s="102">
        <v>46055</v>
      </c>
      <c r="F188" s="102" t="e">
        <f>VLOOKUP(B188,[1]Ban_hang!R:S,2,0)</f>
        <v>#N/A</v>
      </c>
      <c r="G188" s="30" t="s">
        <v>19318</v>
      </c>
      <c r="H188" s="30" t="s">
        <v>17252</v>
      </c>
      <c r="I188" s="31">
        <v>700000</v>
      </c>
      <c r="J188" s="31">
        <v>0</v>
      </c>
      <c r="K188" s="31">
        <v>56000</v>
      </c>
      <c r="L188" s="31">
        <v>756000</v>
      </c>
      <c r="M188" s="31">
        <v>756000</v>
      </c>
      <c r="N188" s="30" t="s">
        <v>21125</v>
      </c>
      <c r="O188" s="30" t="s">
        <v>21126</v>
      </c>
      <c r="P188" s="30" t="s">
        <v>21127</v>
      </c>
      <c r="Q188" s="30" t="s">
        <v>21128</v>
      </c>
      <c r="R188" s="30" t="s">
        <v>4458</v>
      </c>
    </row>
    <row r="189" spans="1:18">
      <c r="A189" s="30" t="s">
        <v>16303</v>
      </c>
      <c r="B189" s="30" t="str">
        <f t="shared" si="2"/>
        <v>0001065333866856</v>
      </c>
      <c r="C189" s="102">
        <v>46055</v>
      </c>
      <c r="D189" s="30" t="s">
        <v>17269</v>
      </c>
      <c r="E189" s="102">
        <v>46055</v>
      </c>
      <c r="F189" s="102" t="e">
        <f>VLOOKUP(B189,[1]Ban_hang!R:S,2,0)</f>
        <v>#N/A</v>
      </c>
      <c r="G189" s="30" t="s">
        <v>19327</v>
      </c>
      <c r="H189" s="30" t="s">
        <v>17270</v>
      </c>
      <c r="I189" s="31">
        <v>31358200</v>
      </c>
      <c r="J189" s="31">
        <v>0</v>
      </c>
      <c r="K189" s="31">
        <v>2508656</v>
      </c>
      <c r="L189" s="31">
        <v>33866856</v>
      </c>
      <c r="M189" s="31">
        <v>33866856</v>
      </c>
      <c r="N189" s="30" t="s">
        <v>21125</v>
      </c>
      <c r="O189" s="30" t="s">
        <v>21126</v>
      </c>
      <c r="P189" s="30" t="s">
        <v>21127</v>
      </c>
      <c r="Q189" s="30" t="s">
        <v>21129</v>
      </c>
      <c r="R189" s="30" t="s">
        <v>4174</v>
      </c>
    </row>
    <row r="190" spans="1:18">
      <c r="A190" s="30" t="s">
        <v>16289</v>
      </c>
      <c r="B190" s="30" t="str">
        <f t="shared" si="2"/>
        <v>00009528541976</v>
      </c>
      <c r="C190" s="102">
        <v>46055</v>
      </c>
      <c r="D190" s="30" t="s">
        <v>17265</v>
      </c>
      <c r="E190" s="102">
        <v>46055</v>
      </c>
      <c r="F190" s="102" t="e">
        <f>VLOOKUP(B190,[1]Ban_hang!R:S,2,0)</f>
        <v>#N/A</v>
      </c>
      <c r="G190" s="30" t="s">
        <v>19325</v>
      </c>
      <c r="H190" s="30" t="s">
        <v>17266</v>
      </c>
      <c r="I190" s="31">
        <v>501830</v>
      </c>
      <c r="J190" s="31">
        <v>0</v>
      </c>
      <c r="K190" s="31">
        <v>40146</v>
      </c>
      <c r="L190" s="31">
        <v>541976</v>
      </c>
      <c r="M190" s="31">
        <v>541976</v>
      </c>
      <c r="N190" s="30" t="s">
        <v>21125</v>
      </c>
      <c r="O190" s="30" t="s">
        <v>21126</v>
      </c>
      <c r="P190" s="30" t="s">
        <v>21127</v>
      </c>
      <c r="Q190" s="30" t="s">
        <v>21128</v>
      </c>
      <c r="R190" s="30" t="s">
        <v>4458</v>
      </c>
    </row>
    <row r="191" spans="1:18">
      <c r="A191" s="30" t="s">
        <v>16299</v>
      </c>
      <c r="B191" s="30" t="str">
        <f t="shared" si="2"/>
        <v>0000951314833541</v>
      </c>
      <c r="C191" s="102">
        <v>46056</v>
      </c>
      <c r="D191" s="30" t="s">
        <v>17282</v>
      </c>
      <c r="E191" s="102">
        <v>46056</v>
      </c>
      <c r="F191" s="102" t="e">
        <f>VLOOKUP(B191,[1]Ban_hang!R:S,2,0)</f>
        <v>#N/A</v>
      </c>
      <c r="G191" s="30" t="s">
        <v>19334</v>
      </c>
      <c r="H191" s="30" t="s">
        <v>17283</v>
      </c>
      <c r="I191" s="31">
        <v>13734760</v>
      </c>
      <c r="J191" s="31">
        <v>0</v>
      </c>
      <c r="K191" s="31">
        <v>1098781</v>
      </c>
      <c r="L191" s="31">
        <v>14833541</v>
      </c>
      <c r="M191" s="31">
        <v>14833541</v>
      </c>
      <c r="N191" s="30" t="s">
        <v>21125</v>
      </c>
      <c r="O191" s="30" t="s">
        <v>21126</v>
      </c>
      <c r="P191" s="30" t="s">
        <v>21127</v>
      </c>
      <c r="Q191" s="30" t="s">
        <v>21128</v>
      </c>
      <c r="R191" s="30" t="s">
        <v>4458</v>
      </c>
    </row>
    <row r="192" spans="1:18">
      <c r="A192" s="30" t="s">
        <v>16294</v>
      </c>
      <c r="B192" s="30" t="str">
        <f t="shared" si="2"/>
        <v>000095111568965</v>
      </c>
      <c r="C192" s="102">
        <v>46056</v>
      </c>
      <c r="D192" s="30" t="s">
        <v>17278</v>
      </c>
      <c r="E192" s="102">
        <v>46056</v>
      </c>
      <c r="F192" s="102" t="e">
        <f>VLOOKUP(B192,[1]Ban_hang!R:S,2,0)</f>
        <v>#N/A</v>
      </c>
      <c r="G192" s="30" t="s">
        <v>19332</v>
      </c>
      <c r="H192" s="30" t="s">
        <v>17279</v>
      </c>
      <c r="I192" s="31">
        <v>1452745</v>
      </c>
      <c r="J192" s="31">
        <v>0</v>
      </c>
      <c r="K192" s="31">
        <v>116220</v>
      </c>
      <c r="L192" s="31">
        <v>1568965</v>
      </c>
      <c r="M192" s="31">
        <v>1568965</v>
      </c>
      <c r="N192" s="30" t="s">
        <v>21125</v>
      </c>
      <c r="O192" s="30" t="s">
        <v>21126</v>
      </c>
      <c r="P192" s="30" t="s">
        <v>21127</v>
      </c>
      <c r="Q192" s="30" t="s">
        <v>21128</v>
      </c>
      <c r="R192" s="30" t="s">
        <v>4458</v>
      </c>
    </row>
    <row r="193" spans="1:18">
      <c r="A193" s="30" t="s">
        <v>16299</v>
      </c>
      <c r="B193" s="30" t="str">
        <f t="shared" si="2"/>
        <v>0000951415197922</v>
      </c>
      <c r="C193" s="102">
        <v>46056</v>
      </c>
      <c r="D193" s="30" t="s">
        <v>17284</v>
      </c>
      <c r="E193" s="102">
        <v>46056</v>
      </c>
      <c r="F193" s="102" t="e">
        <f>VLOOKUP(B193,[1]Ban_hang!R:S,2,0)</f>
        <v>#N/A</v>
      </c>
      <c r="G193" s="30" t="s">
        <v>19335</v>
      </c>
      <c r="H193" s="30" t="s">
        <v>17285</v>
      </c>
      <c r="I193" s="31">
        <v>14072150</v>
      </c>
      <c r="J193" s="31">
        <v>0</v>
      </c>
      <c r="K193" s="31">
        <v>1125772</v>
      </c>
      <c r="L193" s="31">
        <v>15197922</v>
      </c>
      <c r="M193" s="31">
        <v>15197922</v>
      </c>
      <c r="N193" s="30" t="s">
        <v>21125</v>
      </c>
      <c r="O193" s="30" t="s">
        <v>21126</v>
      </c>
      <c r="P193" s="30" t="s">
        <v>21127</v>
      </c>
      <c r="Q193" s="30" t="s">
        <v>21128</v>
      </c>
      <c r="R193" s="30" t="s">
        <v>4458</v>
      </c>
    </row>
    <row r="194" spans="1:18">
      <c r="A194" s="30" t="s">
        <v>16294</v>
      </c>
      <c r="B194" s="30" t="str">
        <f t="shared" si="2"/>
        <v>000095121024542</v>
      </c>
      <c r="C194" s="102">
        <v>46056</v>
      </c>
      <c r="D194" s="30" t="s">
        <v>17280</v>
      </c>
      <c r="E194" s="102">
        <v>46056</v>
      </c>
      <c r="F194" s="102" t="e">
        <f>VLOOKUP(B194,[1]Ban_hang!R:S,2,0)</f>
        <v>#N/A</v>
      </c>
      <c r="G194" s="30" t="s">
        <v>19333</v>
      </c>
      <c r="H194" s="30" t="s">
        <v>17281</v>
      </c>
      <c r="I194" s="31">
        <v>948650</v>
      </c>
      <c r="J194" s="31">
        <v>0</v>
      </c>
      <c r="K194" s="31">
        <v>75892</v>
      </c>
      <c r="L194" s="31">
        <v>1024542</v>
      </c>
      <c r="M194" s="31">
        <v>1024542</v>
      </c>
      <c r="N194" s="30" t="s">
        <v>21125</v>
      </c>
      <c r="O194" s="30" t="s">
        <v>21126</v>
      </c>
      <c r="P194" s="30" t="s">
        <v>21127</v>
      </c>
      <c r="Q194" s="30" t="s">
        <v>21128</v>
      </c>
      <c r="R194" s="30" t="s">
        <v>4458</v>
      </c>
    </row>
    <row r="195" spans="1:18">
      <c r="A195" s="30" t="s">
        <v>16303</v>
      </c>
      <c r="B195" s="30" t="str">
        <f t="shared" ref="B195:B258" si="3">G195&amp;L195</f>
        <v>000095654064126</v>
      </c>
      <c r="C195" s="102">
        <v>46056</v>
      </c>
      <c r="D195" s="30" t="s">
        <v>17286</v>
      </c>
      <c r="E195" s="102">
        <v>46056</v>
      </c>
      <c r="F195" s="102" t="e">
        <f>VLOOKUP(B195,[1]Ban_hang!R:S,2,0)</f>
        <v>#N/A</v>
      </c>
      <c r="G195" s="30" t="s">
        <v>19336</v>
      </c>
      <c r="H195" s="30" t="s">
        <v>17287</v>
      </c>
      <c r="I195" s="31">
        <v>3763080</v>
      </c>
      <c r="J195" s="31">
        <v>0</v>
      </c>
      <c r="K195" s="31">
        <v>301046</v>
      </c>
      <c r="L195" s="31">
        <v>4064126</v>
      </c>
      <c r="M195" s="31">
        <v>4064126</v>
      </c>
      <c r="N195" s="30" t="s">
        <v>21125</v>
      </c>
      <c r="O195" s="30" t="s">
        <v>21126</v>
      </c>
      <c r="P195" s="30" t="s">
        <v>21127</v>
      </c>
      <c r="Q195" s="30" t="s">
        <v>21130</v>
      </c>
      <c r="R195" s="30" t="s">
        <v>4174</v>
      </c>
    </row>
    <row r="196" spans="1:18">
      <c r="A196" s="30" t="s">
        <v>16299</v>
      </c>
      <c r="B196" s="30" t="str">
        <f t="shared" si="3"/>
        <v>000120521024542</v>
      </c>
      <c r="C196" s="102">
        <v>46057</v>
      </c>
      <c r="D196" s="30" t="s">
        <v>17288</v>
      </c>
      <c r="E196" s="102">
        <v>46057</v>
      </c>
      <c r="F196" s="102" t="e">
        <f>VLOOKUP(B196,[1]Ban_hang!R:S,2,0)</f>
        <v>#N/A</v>
      </c>
      <c r="G196" s="30" t="s">
        <v>19337</v>
      </c>
      <c r="H196" s="30" t="s">
        <v>17289</v>
      </c>
      <c r="I196" s="31">
        <v>948650</v>
      </c>
      <c r="J196" s="31">
        <v>0</v>
      </c>
      <c r="K196" s="31">
        <v>75892</v>
      </c>
      <c r="L196" s="31">
        <v>1024542</v>
      </c>
      <c r="M196" s="31">
        <v>1024542</v>
      </c>
      <c r="N196" s="30" t="s">
        <v>21125</v>
      </c>
      <c r="O196" s="30" t="s">
        <v>21126</v>
      </c>
      <c r="P196" s="30" t="s">
        <v>21127</v>
      </c>
      <c r="Q196" s="30" t="s">
        <v>21128</v>
      </c>
      <c r="R196" s="30" t="s">
        <v>4458</v>
      </c>
    </row>
    <row r="197" spans="1:18">
      <c r="A197" s="30" t="s">
        <v>16288</v>
      </c>
      <c r="B197" s="30" t="str">
        <f t="shared" si="3"/>
        <v>000120534633594</v>
      </c>
      <c r="C197" s="102">
        <v>46058</v>
      </c>
      <c r="D197" s="30" t="s">
        <v>17292</v>
      </c>
      <c r="E197" s="102">
        <v>46058</v>
      </c>
      <c r="F197" s="102" t="e">
        <f>VLOOKUP(B197,[1]Ban_hang!R:S,2,0)</f>
        <v>#N/A</v>
      </c>
      <c r="G197" s="30" t="s">
        <v>19339</v>
      </c>
      <c r="H197" s="30" t="s">
        <v>17293</v>
      </c>
      <c r="I197" s="31">
        <v>4290365</v>
      </c>
      <c r="J197" s="31">
        <v>0</v>
      </c>
      <c r="K197" s="31">
        <v>343229</v>
      </c>
      <c r="L197" s="31">
        <v>4633594</v>
      </c>
      <c r="M197" s="31">
        <v>4633594</v>
      </c>
      <c r="N197" s="30" t="s">
        <v>21125</v>
      </c>
      <c r="O197" s="30" t="s">
        <v>21126</v>
      </c>
      <c r="P197" s="30" t="s">
        <v>21127</v>
      </c>
      <c r="Q197" s="30" t="s">
        <v>21128</v>
      </c>
      <c r="R197" s="30" t="s">
        <v>4458</v>
      </c>
    </row>
    <row r="198" spans="1:18">
      <c r="A198" s="30" t="s">
        <v>16309</v>
      </c>
      <c r="B198" s="30" t="str">
        <f t="shared" si="3"/>
        <v>000120593172219</v>
      </c>
      <c r="C198" s="102">
        <v>46058</v>
      </c>
      <c r="D198" s="30" t="s">
        <v>17304</v>
      </c>
      <c r="E198" s="102">
        <v>46058</v>
      </c>
      <c r="F198" s="102" t="e">
        <f>VLOOKUP(B198,[1]Ban_hang!R:S,2,0)</f>
        <v>#N/A</v>
      </c>
      <c r="G198" s="30" t="s">
        <v>19345</v>
      </c>
      <c r="H198" s="30" t="s">
        <v>17305</v>
      </c>
      <c r="I198" s="31">
        <v>2937240</v>
      </c>
      <c r="J198" s="31">
        <v>0</v>
      </c>
      <c r="K198" s="31">
        <v>234979</v>
      </c>
      <c r="L198" s="31">
        <v>3172219</v>
      </c>
      <c r="M198" s="31">
        <v>3172219</v>
      </c>
      <c r="N198" s="30" t="s">
        <v>21125</v>
      </c>
      <c r="O198" s="30" t="s">
        <v>21126</v>
      </c>
      <c r="P198" s="30" t="s">
        <v>21127</v>
      </c>
      <c r="Q198" s="30" t="s">
        <v>21128</v>
      </c>
      <c r="R198" s="30" t="s">
        <v>4458</v>
      </c>
    </row>
    <row r="199" spans="1:18">
      <c r="A199" s="30" t="s">
        <v>16307</v>
      </c>
      <c r="B199" s="30" t="str">
        <f t="shared" si="3"/>
        <v>000120632365200</v>
      </c>
      <c r="C199" s="102">
        <v>46058</v>
      </c>
      <c r="D199" s="30" t="s">
        <v>17312</v>
      </c>
      <c r="E199" s="102">
        <v>46058</v>
      </c>
      <c r="F199" s="102" t="e">
        <f>VLOOKUP(B199,[1]Ban_hang!R:S,2,0)</f>
        <v>#N/A</v>
      </c>
      <c r="G199" s="30" t="s">
        <v>19349</v>
      </c>
      <c r="H199" s="30" t="s">
        <v>17313</v>
      </c>
      <c r="I199" s="31">
        <v>2190000</v>
      </c>
      <c r="J199" s="31">
        <v>0</v>
      </c>
      <c r="K199" s="31">
        <v>175200</v>
      </c>
      <c r="L199" s="31">
        <v>2365200</v>
      </c>
      <c r="M199" s="31">
        <v>2365200</v>
      </c>
      <c r="N199" s="30" t="s">
        <v>21125</v>
      </c>
      <c r="O199" s="30" t="s">
        <v>21126</v>
      </c>
      <c r="P199" s="30" t="s">
        <v>21127</v>
      </c>
      <c r="Q199" s="30" t="s">
        <v>21128</v>
      </c>
      <c r="R199" s="30" t="s">
        <v>4458</v>
      </c>
    </row>
    <row r="200" spans="1:18">
      <c r="A200" s="30" t="s">
        <v>16294</v>
      </c>
      <c r="B200" s="30" t="str">
        <f t="shared" si="3"/>
        <v>00012051512271</v>
      </c>
      <c r="C200" s="102">
        <v>46058</v>
      </c>
      <c r="D200" s="30" t="s">
        <v>17290</v>
      </c>
      <c r="E200" s="102">
        <v>46058</v>
      </c>
      <c r="F200" s="102" t="e">
        <f>VLOOKUP(B200,[1]Ban_hang!R:S,2,0)</f>
        <v>#N/A</v>
      </c>
      <c r="G200" s="30" t="s">
        <v>19338</v>
      </c>
      <c r="H200" s="30" t="s">
        <v>17291</v>
      </c>
      <c r="I200" s="31">
        <v>474325</v>
      </c>
      <c r="J200" s="31">
        <v>0</v>
      </c>
      <c r="K200" s="31">
        <v>37946</v>
      </c>
      <c r="L200" s="31">
        <v>512271</v>
      </c>
      <c r="M200" s="31">
        <v>512271</v>
      </c>
      <c r="N200" s="30" t="s">
        <v>21125</v>
      </c>
      <c r="O200" s="30" t="s">
        <v>21126</v>
      </c>
      <c r="P200" s="30" t="s">
        <v>21127</v>
      </c>
      <c r="Q200" s="30" t="s">
        <v>21128</v>
      </c>
      <c r="R200" s="30" t="s">
        <v>4458</v>
      </c>
    </row>
    <row r="201" spans="1:18">
      <c r="A201" s="30" t="s">
        <v>16290</v>
      </c>
      <c r="B201" s="30" t="str">
        <f t="shared" si="3"/>
        <v>0001205636294961</v>
      </c>
      <c r="C201" s="102">
        <v>46058</v>
      </c>
      <c r="D201" s="30" t="s">
        <v>17298</v>
      </c>
      <c r="E201" s="102">
        <v>46058</v>
      </c>
      <c r="F201" s="102" t="e">
        <f>VLOOKUP(B201,[1]Ban_hang!R:S,2,0)</f>
        <v>#N/A</v>
      </c>
      <c r="G201" s="30" t="s">
        <v>19342</v>
      </c>
      <c r="H201" s="30" t="s">
        <v>17299</v>
      </c>
      <c r="I201" s="31">
        <v>33606445</v>
      </c>
      <c r="J201" s="31">
        <v>0</v>
      </c>
      <c r="K201" s="31">
        <v>2688516</v>
      </c>
      <c r="L201" s="31">
        <v>36294961</v>
      </c>
      <c r="M201" s="31">
        <v>36294961</v>
      </c>
      <c r="N201" s="30" t="s">
        <v>21125</v>
      </c>
      <c r="O201" s="30" t="s">
        <v>21126</v>
      </c>
      <c r="P201" s="30" t="s">
        <v>21127</v>
      </c>
      <c r="Q201" s="30" t="s">
        <v>21128</v>
      </c>
      <c r="R201" s="30" t="s">
        <v>4458</v>
      </c>
    </row>
    <row r="202" spans="1:18">
      <c r="A202" s="30" t="s">
        <v>16307</v>
      </c>
      <c r="B202" s="30" t="str">
        <f t="shared" si="3"/>
        <v>0001206213895453</v>
      </c>
      <c r="C202" s="102">
        <v>46058</v>
      </c>
      <c r="D202" s="30" t="s">
        <v>17310</v>
      </c>
      <c r="E202" s="102">
        <v>46058</v>
      </c>
      <c r="F202" s="102" t="e">
        <f>VLOOKUP(B202,[1]Ban_hang!R:S,2,0)</f>
        <v>#N/A</v>
      </c>
      <c r="G202" s="30" t="s">
        <v>19348</v>
      </c>
      <c r="H202" s="30" t="s">
        <v>17311</v>
      </c>
      <c r="I202" s="31">
        <v>12866160</v>
      </c>
      <c r="J202" s="31">
        <v>0</v>
      </c>
      <c r="K202" s="31">
        <v>1029293</v>
      </c>
      <c r="L202" s="31">
        <v>13895453</v>
      </c>
      <c r="M202" s="31">
        <v>13895453</v>
      </c>
      <c r="N202" s="30" t="s">
        <v>21125</v>
      </c>
      <c r="O202" s="30" t="s">
        <v>21126</v>
      </c>
      <c r="P202" s="30" t="s">
        <v>21127</v>
      </c>
      <c r="Q202" s="30" t="s">
        <v>21128</v>
      </c>
      <c r="R202" s="30" t="s">
        <v>4458</v>
      </c>
    </row>
    <row r="203" spans="1:18">
      <c r="A203" s="30" t="s">
        <v>16303</v>
      </c>
      <c r="B203" s="30" t="str">
        <f t="shared" si="3"/>
        <v>000106575122710</v>
      </c>
      <c r="C203" s="102">
        <v>46058</v>
      </c>
      <c r="D203" s="30" t="s">
        <v>17320</v>
      </c>
      <c r="E203" s="102">
        <v>46058</v>
      </c>
      <c r="F203" s="102" t="e">
        <f>VLOOKUP(B203,[1]Ban_hang!R:S,2,0)</f>
        <v>#N/A</v>
      </c>
      <c r="G203" s="30" t="s">
        <v>19353</v>
      </c>
      <c r="H203" s="30" t="s">
        <v>17321</v>
      </c>
      <c r="I203" s="31">
        <v>4743250</v>
      </c>
      <c r="J203" s="31">
        <v>0</v>
      </c>
      <c r="K203" s="31">
        <v>379460</v>
      </c>
      <c r="L203" s="31">
        <v>5122710</v>
      </c>
      <c r="M203" s="31">
        <v>5122710</v>
      </c>
      <c r="N203" s="30" t="s">
        <v>21125</v>
      </c>
      <c r="O203" s="30" t="s">
        <v>21126</v>
      </c>
      <c r="P203" s="30" t="s">
        <v>21127</v>
      </c>
      <c r="Q203" s="30" t="s">
        <v>21129</v>
      </c>
      <c r="R203" s="30" t="s">
        <v>4174</v>
      </c>
    </row>
    <row r="204" spans="1:18">
      <c r="A204" s="30" t="s">
        <v>16310</v>
      </c>
      <c r="B204" s="30" t="str">
        <f t="shared" si="3"/>
        <v>00012058512271</v>
      </c>
      <c r="C204" s="102">
        <v>46058</v>
      </c>
      <c r="D204" s="30" t="s">
        <v>17302</v>
      </c>
      <c r="E204" s="102">
        <v>46058</v>
      </c>
      <c r="F204" s="102" t="e">
        <f>VLOOKUP(B204,[1]Ban_hang!R:S,2,0)</f>
        <v>#N/A</v>
      </c>
      <c r="G204" s="30" t="s">
        <v>19344</v>
      </c>
      <c r="H204" s="30" t="s">
        <v>17303</v>
      </c>
      <c r="I204" s="31">
        <v>474325</v>
      </c>
      <c r="J204" s="31">
        <v>0</v>
      </c>
      <c r="K204" s="31">
        <v>37946</v>
      </c>
      <c r="L204" s="31">
        <v>512271</v>
      </c>
      <c r="M204" s="31">
        <v>512271</v>
      </c>
      <c r="N204" s="30" t="s">
        <v>21125</v>
      </c>
      <c r="O204" s="30" t="s">
        <v>21126</v>
      </c>
      <c r="P204" s="30" t="s">
        <v>21127</v>
      </c>
      <c r="Q204" s="30" t="s">
        <v>21128</v>
      </c>
      <c r="R204" s="30" t="s">
        <v>4458</v>
      </c>
    </row>
    <row r="205" spans="1:18">
      <c r="A205" s="30" t="s">
        <v>16303</v>
      </c>
      <c r="B205" s="30" t="str">
        <f t="shared" si="3"/>
        <v>0000967711971649</v>
      </c>
      <c r="C205" s="102">
        <v>46058</v>
      </c>
      <c r="D205" s="30" t="s">
        <v>17316</v>
      </c>
      <c r="E205" s="102">
        <v>46058</v>
      </c>
      <c r="F205" s="102" t="e">
        <f>VLOOKUP(B205,[1]Ban_hang!R:S,2,0)</f>
        <v>#N/A</v>
      </c>
      <c r="G205" s="30" t="s">
        <v>19351</v>
      </c>
      <c r="H205" s="30" t="s">
        <v>17317</v>
      </c>
      <c r="I205" s="31">
        <v>11084860</v>
      </c>
      <c r="J205" s="31">
        <v>0</v>
      </c>
      <c r="K205" s="31">
        <v>886789</v>
      </c>
      <c r="L205" s="31">
        <v>11971649</v>
      </c>
      <c r="M205" s="31">
        <v>11971649</v>
      </c>
      <c r="N205" s="30" t="s">
        <v>21125</v>
      </c>
      <c r="O205" s="30" t="s">
        <v>21126</v>
      </c>
      <c r="P205" s="30" t="s">
        <v>21127</v>
      </c>
      <c r="Q205" s="30" t="s">
        <v>21130</v>
      </c>
      <c r="R205" s="30" t="s">
        <v>4174</v>
      </c>
    </row>
    <row r="206" spans="1:18">
      <c r="A206" s="30" t="s">
        <v>16291</v>
      </c>
      <c r="B206" s="30" t="str">
        <f t="shared" si="3"/>
        <v>000120614758329</v>
      </c>
      <c r="C206" s="102">
        <v>46058</v>
      </c>
      <c r="D206" s="30" t="s">
        <v>17308</v>
      </c>
      <c r="E206" s="102">
        <v>46058</v>
      </c>
      <c r="F206" s="102" t="e">
        <f>VLOOKUP(B206,[1]Ban_hang!R:S,2,0)</f>
        <v>#N/A</v>
      </c>
      <c r="G206" s="30" t="s">
        <v>19347</v>
      </c>
      <c r="H206" s="30" t="s">
        <v>17309</v>
      </c>
      <c r="I206" s="31">
        <v>4405860</v>
      </c>
      <c r="J206" s="31">
        <v>0</v>
      </c>
      <c r="K206" s="31">
        <v>352469</v>
      </c>
      <c r="L206" s="31">
        <v>4758329</v>
      </c>
      <c r="M206" s="31">
        <v>4758329</v>
      </c>
      <c r="N206" s="30" t="s">
        <v>21125</v>
      </c>
      <c r="O206" s="30" t="s">
        <v>21126</v>
      </c>
      <c r="P206" s="30" t="s">
        <v>21127</v>
      </c>
      <c r="Q206" s="30" t="s">
        <v>21128</v>
      </c>
      <c r="R206" s="30" t="s">
        <v>4458</v>
      </c>
    </row>
    <row r="207" spans="1:18">
      <c r="A207" s="30" t="s">
        <v>16307</v>
      </c>
      <c r="B207" s="30" t="str">
        <f t="shared" si="3"/>
        <v>000120648060170</v>
      </c>
      <c r="C207" s="102">
        <v>46058</v>
      </c>
      <c r="D207" s="30" t="s">
        <v>17314</v>
      </c>
      <c r="E207" s="102">
        <v>46058</v>
      </c>
      <c r="F207" s="102" t="e">
        <f>VLOOKUP(B207,[1]Ban_hang!R:S,2,0)</f>
        <v>#N/A</v>
      </c>
      <c r="G207" s="30" t="s">
        <v>19350</v>
      </c>
      <c r="H207" s="30" t="s">
        <v>17315</v>
      </c>
      <c r="I207" s="31">
        <v>7463120</v>
      </c>
      <c r="J207" s="31">
        <v>0</v>
      </c>
      <c r="K207" s="31">
        <v>597050</v>
      </c>
      <c r="L207" s="31">
        <v>8060170</v>
      </c>
      <c r="M207" s="31">
        <v>8060170</v>
      </c>
      <c r="N207" s="30" t="s">
        <v>21125</v>
      </c>
      <c r="O207" s="30" t="s">
        <v>21126</v>
      </c>
      <c r="P207" s="30" t="s">
        <v>21127</v>
      </c>
      <c r="Q207" s="30" t="s">
        <v>21128</v>
      </c>
      <c r="R207" s="30" t="s">
        <v>4458</v>
      </c>
    </row>
    <row r="208" spans="1:18">
      <c r="A208" s="30" t="s">
        <v>16287</v>
      </c>
      <c r="B208" s="30" t="str">
        <f t="shared" si="3"/>
        <v>000120604157935</v>
      </c>
      <c r="C208" s="102">
        <v>46058</v>
      </c>
      <c r="D208" s="30" t="s">
        <v>17306</v>
      </c>
      <c r="E208" s="102">
        <v>46058</v>
      </c>
      <c r="F208" s="102" t="e">
        <f>VLOOKUP(B208,[1]Ban_hang!R:S,2,0)</f>
        <v>#N/A</v>
      </c>
      <c r="G208" s="30" t="s">
        <v>19346</v>
      </c>
      <c r="H208" s="30" t="s">
        <v>17307</v>
      </c>
      <c r="I208" s="31">
        <v>3849940</v>
      </c>
      <c r="J208" s="31">
        <v>0</v>
      </c>
      <c r="K208" s="31">
        <v>307995</v>
      </c>
      <c r="L208" s="31">
        <v>4157935</v>
      </c>
      <c r="M208" s="31">
        <v>4157935</v>
      </c>
      <c r="N208" s="30" t="s">
        <v>21125</v>
      </c>
      <c r="O208" s="30" t="s">
        <v>21126</v>
      </c>
      <c r="P208" s="30" t="s">
        <v>21127</v>
      </c>
      <c r="Q208" s="30" t="s">
        <v>21128</v>
      </c>
      <c r="R208" s="30" t="s">
        <v>4458</v>
      </c>
    </row>
    <row r="209" spans="1:18">
      <c r="A209" s="30" t="s">
        <v>16303</v>
      </c>
      <c r="B209" s="30" t="str">
        <f t="shared" si="3"/>
        <v>00010656512271</v>
      </c>
      <c r="C209" s="102">
        <v>46058</v>
      </c>
      <c r="D209" s="30" t="s">
        <v>17318</v>
      </c>
      <c r="E209" s="102">
        <v>46058</v>
      </c>
      <c r="F209" s="102" t="e">
        <f>VLOOKUP(B209,[1]Ban_hang!R:S,2,0)</f>
        <v>#N/A</v>
      </c>
      <c r="G209" s="30" t="s">
        <v>19352</v>
      </c>
      <c r="H209" s="30" t="s">
        <v>17319</v>
      </c>
      <c r="I209" s="31">
        <v>474325</v>
      </c>
      <c r="J209" s="31">
        <v>0</v>
      </c>
      <c r="K209" s="31">
        <v>37946</v>
      </c>
      <c r="L209" s="31">
        <v>512271</v>
      </c>
      <c r="M209" s="31">
        <v>512271</v>
      </c>
      <c r="N209" s="30" t="s">
        <v>21125</v>
      </c>
      <c r="O209" s="30" t="s">
        <v>21126</v>
      </c>
      <c r="P209" s="30" t="s">
        <v>21127</v>
      </c>
      <c r="Q209" s="30" t="s">
        <v>21129</v>
      </c>
      <c r="R209" s="30" t="s">
        <v>4174</v>
      </c>
    </row>
    <row r="210" spans="1:18">
      <c r="A210" s="30" t="s">
        <v>16303</v>
      </c>
      <c r="B210" s="30" t="str">
        <f t="shared" si="3"/>
        <v>0001065425815110</v>
      </c>
      <c r="C210" s="102">
        <v>46058</v>
      </c>
      <c r="D210" s="30" t="s">
        <v>17322</v>
      </c>
      <c r="E210" s="102">
        <v>46058</v>
      </c>
      <c r="F210" s="102" t="e">
        <f>VLOOKUP(B210,[1]Ban_hang!R:S,2,0)</f>
        <v>#N/A</v>
      </c>
      <c r="G210" s="30" t="s">
        <v>19354</v>
      </c>
      <c r="H210" s="30" t="s">
        <v>17323</v>
      </c>
      <c r="I210" s="31">
        <v>23902880</v>
      </c>
      <c r="J210" s="31">
        <v>0</v>
      </c>
      <c r="K210" s="31">
        <v>1912230</v>
      </c>
      <c r="L210" s="31">
        <v>25815110</v>
      </c>
      <c r="M210" s="31">
        <v>25815110</v>
      </c>
      <c r="N210" s="30" t="s">
        <v>21125</v>
      </c>
      <c r="O210" s="30" t="s">
        <v>21126</v>
      </c>
      <c r="P210" s="30" t="s">
        <v>21127</v>
      </c>
      <c r="Q210" s="30" t="s">
        <v>21129</v>
      </c>
      <c r="R210" s="30" t="s">
        <v>4174</v>
      </c>
    </row>
    <row r="211" spans="1:18">
      <c r="A211" s="30" t="s">
        <v>16290</v>
      </c>
      <c r="B211" s="30" t="str">
        <f t="shared" si="3"/>
        <v>0001205710792127</v>
      </c>
      <c r="C211" s="102">
        <v>46058</v>
      </c>
      <c r="D211" s="30" t="s">
        <v>17300</v>
      </c>
      <c r="E211" s="102">
        <v>46058</v>
      </c>
      <c r="F211" s="102" t="e">
        <f>VLOOKUP(B211,[1]Ban_hang!R:S,2,0)</f>
        <v>#N/A</v>
      </c>
      <c r="G211" s="30" t="s">
        <v>19343</v>
      </c>
      <c r="H211" s="30" t="s">
        <v>17301</v>
      </c>
      <c r="I211" s="31">
        <v>9992710</v>
      </c>
      <c r="J211" s="31">
        <v>0</v>
      </c>
      <c r="K211" s="31">
        <v>799417</v>
      </c>
      <c r="L211" s="31">
        <v>10792127</v>
      </c>
      <c r="M211" s="31">
        <v>10792127</v>
      </c>
      <c r="N211" s="30" t="s">
        <v>21125</v>
      </c>
      <c r="O211" s="30" t="s">
        <v>21126</v>
      </c>
      <c r="P211" s="30" t="s">
        <v>21127</v>
      </c>
      <c r="Q211" s="30" t="s">
        <v>21128</v>
      </c>
      <c r="R211" s="30" t="s">
        <v>4458</v>
      </c>
    </row>
    <row r="212" spans="1:18">
      <c r="A212" s="30" t="s">
        <v>16288</v>
      </c>
      <c r="B212" s="30" t="str">
        <f t="shared" si="3"/>
        <v>000120547453318</v>
      </c>
      <c r="C212" s="102">
        <v>46058</v>
      </c>
      <c r="D212" s="30" t="s">
        <v>17294</v>
      </c>
      <c r="E212" s="102">
        <v>46058</v>
      </c>
      <c r="F212" s="102" t="e">
        <f>VLOOKUP(B212,[1]Ban_hang!R:S,2,0)</f>
        <v>#N/A</v>
      </c>
      <c r="G212" s="30" t="s">
        <v>19340</v>
      </c>
      <c r="H212" s="30" t="s">
        <v>17295</v>
      </c>
      <c r="I212" s="31">
        <v>6901220</v>
      </c>
      <c r="J212" s="31">
        <v>0</v>
      </c>
      <c r="K212" s="31">
        <v>552098</v>
      </c>
      <c r="L212" s="31">
        <v>7453318</v>
      </c>
      <c r="M212" s="31">
        <v>7453318</v>
      </c>
      <c r="N212" s="30" t="s">
        <v>21125</v>
      </c>
      <c r="O212" s="30" t="s">
        <v>21126</v>
      </c>
      <c r="P212" s="30" t="s">
        <v>21127</v>
      </c>
      <c r="Q212" s="30" t="s">
        <v>21128</v>
      </c>
      <c r="R212" s="30" t="s">
        <v>4458</v>
      </c>
    </row>
    <row r="213" spans="1:18">
      <c r="A213" s="30" t="s">
        <v>16308</v>
      </c>
      <c r="B213" s="30" t="str">
        <f t="shared" si="3"/>
        <v>0001205514445238</v>
      </c>
      <c r="C213" s="102">
        <v>46058</v>
      </c>
      <c r="D213" s="30" t="s">
        <v>17296</v>
      </c>
      <c r="E213" s="102">
        <v>46058</v>
      </c>
      <c r="F213" s="102" t="e">
        <f>VLOOKUP(B213,[1]Ban_hang!R:S,2,0)</f>
        <v>#N/A</v>
      </c>
      <c r="G213" s="30" t="s">
        <v>19341</v>
      </c>
      <c r="H213" s="30" t="s">
        <v>17297</v>
      </c>
      <c r="I213" s="31">
        <v>13375220</v>
      </c>
      <c r="J213" s="31">
        <v>0</v>
      </c>
      <c r="K213" s="31">
        <v>1070018</v>
      </c>
      <c r="L213" s="31">
        <v>14445238</v>
      </c>
      <c r="M213" s="31">
        <v>14445238</v>
      </c>
      <c r="N213" s="30" t="s">
        <v>21125</v>
      </c>
      <c r="O213" s="30" t="s">
        <v>21126</v>
      </c>
      <c r="P213" s="30" t="s">
        <v>21127</v>
      </c>
      <c r="Q213" s="30" t="s">
        <v>21128</v>
      </c>
      <c r="R213" s="30" t="s">
        <v>4458</v>
      </c>
    </row>
    <row r="214" spans="1:18">
      <c r="A214" s="30" t="s">
        <v>16303</v>
      </c>
      <c r="B214" s="30" t="str">
        <f t="shared" si="3"/>
        <v>000094541205345</v>
      </c>
      <c r="C214" s="102">
        <v>46059</v>
      </c>
      <c r="D214" s="30" t="s">
        <v>17337</v>
      </c>
      <c r="E214" s="102">
        <v>46059</v>
      </c>
      <c r="F214" s="102" t="e">
        <f>VLOOKUP(B214,[1]Ban_hang!R:S,2,0)</f>
        <v>#N/A</v>
      </c>
      <c r="G214" s="30" t="s">
        <v>19367</v>
      </c>
      <c r="H214" s="30" t="s">
        <v>17338</v>
      </c>
      <c r="I214" s="31">
        <v>1116060</v>
      </c>
      <c r="J214" s="31">
        <v>0</v>
      </c>
      <c r="K214" s="31">
        <v>89285</v>
      </c>
      <c r="L214" s="31">
        <v>1205345</v>
      </c>
      <c r="M214" s="31">
        <v>1205345</v>
      </c>
      <c r="N214" s="30" t="s">
        <v>21125</v>
      </c>
      <c r="O214" s="30" t="s">
        <v>21126</v>
      </c>
      <c r="P214" s="30" t="s">
        <v>21127</v>
      </c>
      <c r="Q214" s="30" t="s">
        <v>21130</v>
      </c>
      <c r="R214" s="30" t="s">
        <v>4174</v>
      </c>
    </row>
    <row r="215" spans="1:18">
      <c r="A215" s="30" t="s">
        <v>16292</v>
      </c>
      <c r="B215" s="30" t="str">
        <f t="shared" si="3"/>
        <v>0001205012624736</v>
      </c>
      <c r="C215" s="102">
        <v>46059</v>
      </c>
      <c r="D215" s="30" t="s">
        <v>17333</v>
      </c>
      <c r="E215" s="102">
        <v>46059</v>
      </c>
      <c r="F215" s="102" t="e">
        <f>VLOOKUP(B215,[1]Ban_hang!R:S,2,0)</f>
        <v>#N/A</v>
      </c>
      <c r="G215" s="30" t="s">
        <v>19365</v>
      </c>
      <c r="H215" s="30" t="s">
        <v>17334</v>
      </c>
      <c r="I215" s="31">
        <v>11689570</v>
      </c>
      <c r="J215" s="31">
        <v>0</v>
      </c>
      <c r="K215" s="31">
        <v>935166</v>
      </c>
      <c r="L215" s="31">
        <v>12624736</v>
      </c>
      <c r="M215" s="31">
        <v>12624736</v>
      </c>
      <c r="N215" s="30" t="s">
        <v>21125</v>
      </c>
      <c r="O215" s="30" t="s">
        <v>21126</v>
      </c>
      <c r="P215" s="30" t="s">
        <v>21127</v>
      </c>
      <c r="Q215" s="30" t="s">
        <v>21128</v>
      </c>
      <c r="R215" s="30" t="s">
        <v>4458</v>
      </c>
    </row>
    <row r="216" spans="1:18">
      <c r="A216" s="30" t="s">
        <v>16299</v>
      </c>
      <c r="B216" s="30" t="str">
        <f t="shared" si="3"/>
        <v>0001204732367816</v>
      </c>
      <c r="C216" s="102">
        <v>46059</v>
      </c>
      <c r="D216" s="30" t="s">
        <v>17327</v>
      </c>
      <c r="E216" s="102">
        <v>46059</v>
      </c>
      <c r="F216" s="102" t="e">
        <f>VLOOKUP(B216,[1]Ban_hang!R:S,2,0)</f>
        <v>#N/A</v>
      </c>
      <c r="G216" s="30" t="s">
        <v>19362</v>
      </c>
      <c r="H216" s="30" t="s">
        <v>21131</v>
      </c>
      <c r="I216" s="31">
        <v>29970200</v>
      </c>
      <c r="J216" s="31">
        <v>0</v>
      </c>
      <c r="K216" s="31">
        <v>2397616</v>
      </c>
      <c r="L216" s="31">
        <v>32367816</v>
      </c>
      <c r="M216" s="31">
        <v>32367816</v>
      </c>
      <c r="N216" s="30" t="s">
        <v>21125</v>
      </c>
      <c r="O216" s="30" t="s">
        <v>21126</v>
      </c>
      <c r="P216" s="30" t="s">
        <v>21127</v>
      </c>
      <c r="Q216" s="30" t="s">
        <v>21128</v>
      </c>
      <c r="R216" s="30" t="s">
        <v>4458</v>
      </c>
    </row>
    <row r="217" spans="1:18">
      <c r="A217" s="30" t="s">
        <v>16303</v>
      </c>
      <c r="B217" s="30" t="str">
        <f t="shared" si="3"/>
        <v>0001210418217850</v>
      </c>
      <c r="C217" s="102">
        <v>46059</v>
      </c>
      <c r="D217" s="30" t="s">
        <v>17339</v>
      </c>
      <c r="E217" s="102">
        <v>46059</v>
      </c>
      <c r="F217" s="102" t="e">
        <f>VLOOKUP(B217,[1]Ban_hang!R:S,2,0)</f>
        <v>#N/A</v>
      </c>
      <c r="G217" s="30" t="s">
        <v>19368</v>
      </c>
      <c r="H217" s="30" t="s">
        <v>17340</v>
      </c>
      <c r="I217" s="31">
        <v>16868380</v>
      </c>
      <c r="J217" s="31">
        <v>0</v>
      </c>
      <c r="K217" s="31">
        <v>1349470</v>
      </c>
      <c r="L217" s="31">
        <v>18217850</v>
      </c>
      <c r="M217" s="31">
        <v>18217850</v>
      </c>
      <c r="N217" s="30" t="s">
        <v>21125</v>
      </c>
      <c r="O217" s="30" t="s">
        <v>21126</v>
      </c>
      <c r="P217" s="30" t="s">
        <v>21127</v>
      </c>
      <c r="Q217" s="30" t="s">
        <v>21129</v>
      </c>
      <c r="R217" s="30" t="s">
        <v>4174</v>
      </c>
    </row>
    <row r="218" spans="1:18">
      <c r="A218" s="30" t="s">
        <v>16292</v>
      </c>
      <c r="B218" s="30" t="str">
        <f t="shared" si="3"/>
        <v>00012049512271</v>
      </c>
      <c r="C218" s="102">
        <v>46059</v>
      </c>
      <c r="D218" s="30" t="s">
        <v>17331</v>
      </c>
      <c r="E218" s="102">
        <v>46059</v>
      </c>
      <c r="F218" s="102" t="e">
        <f>VLOOKUP(B218,[1]Ban_hang!R:S,2,0)</f>
        <v>#N/A</v>
      </c>
      <c r="G218" s="30" t="s">
        <v>19364</v>
      </c>
      <c r="H218" s="30" t="s">
        <v>17332</v>
      </c>
      <c r="I218" s="31">
        <v>474325</v>
      </c>
      <c r="J218" s="31">
        <v>0</v>
      </c>
      <c r="K218" s="31">
        <v>37946</v>
      </c>
      <c r="L218" s="31">
        <v>512271</v>
      </c>
      <c r="M218" s="31">
        <v>512271</v>
      </c>
      <c r="N218" s="30" t="s">
        <v>21125</v>
      </c>
      <c r="O218" s="30" t="s">
        <v>21126</v>
      </c>
      <c r="P218" s="30" t="s">
        <v>21127</v>
      </c>
      <c r="Q218" s="30" t="s">
        <v>21128</v>
      </c>
      <c r="R218" s="30" t="s">
        <v>4458</v>
      </c>
    </row>
    <row r="219" spans="1:18">
      <c r="A219" s="30" t="s">
        <v>16292</v>
      </c>
      <c r="B219" s="30" t="str">
        <f t="shared" si="3"/>
        <v>000120481586110</v>
      </c>
      <c r="C219" s="102">
        <v>46059</v>
      </c>
      <c r="D219" s="30" t="s">
        <v>17329</v>
      </c>
      <c r="E219" s="102">
        <v>46059</v>
      </c>
      <c r="F219" s="102" t="e">
        <f>VLOOKUP(B219,[1]Ban_hang!R:S,2,0)</f>
        <v>#N/A</v>
      </c>
      <c r="G219" s="30" t="s">
        <v>19363</v>
      </c>
      <c r="H219" s="30" t="s">
        <v>17330</v>
      </c>
      <c r="I219" s="31">
        <v>1468620</v>
      </c>
      <c r="J219" s="31">
        <v>0</v>
      </c>
      <c r="K219" s="31">
        <v>117490</v>
      </c>
      <c r="L219" s="31">
        <v>1586110</v>
      </c>
      <c r="M219" s="31">
        <v>1586110</v>
      </c>
      <c r="N219" s="30" t="s">
        <v>21125</v>
      </c>
      <c r="O219" s="30" t="s">
        <v>21126</v>
      </c>
      <c r="P219" s="30" t="s">
        <v>21127</v>
      </c>
      <c r="Q219" s="30" t="s">
        <v>21128</v>
      </c>
      <c r="R219" s="30" t="s">
        <v>4458</v>
      </c>
    </row>
    <row r="220" spans="1:18">
      <c r="A220" s="30" t="s">
        <v>16303</v>
      </c>
      <c r="B220" s="30" t="str">
        <f t="shared" si="3"/>
        <v>000094532696371</v>
      </c>
      <c r="C220" s="102">
        <v>46059</v>
      </c>
      <c r="D220" s="30" t="s">
        <v>17335</v>
      </c>
      <c r="E220" s="102">
        <v>46059</v>
      </c>
      <c r="F220" s="102" t="e">
        <f>VLOOKUP(B220,[1]Ban_hang!R:S,2,0)</f>
        <v>#N/A</v>
      </c>
      <c r="G220" s="30" t="s">
        <v>19366</v>
      </c>
      <c r="H220" s="30" t="s">
        <v>17336</v>
      </c>
      <c r="I220" s="31">
        <v>2496640</v>
      </c>
      <c r="J220" s="31">
        <v>0</v>
      </c>
      <c r="K220" s="31">
        <v>199731</v>
      </c>
      <c r="L220" s="31">
        <v>2696371</v>
      </c>
      <c r="M220" s="31">
        <v>2696371</v>
      </c>
      <c r="N220" s="30" t="s">
        <v>21125</v>
      </c>
      <c r="O220" s="30" t="s">
        <v>21126</v>
      </c>
      <c r="P220" s="30" t="s">
        <v>21127</v>
      </c>
      <c r="Q220" s="30" t="s">
        <v>21130</v>
      </c>
      <c r="R220" s="30" t="s">
        <v>4174</v>
      </c>
    </row>
    <row r="221" spans="1:18">
      <c r="A221" s="30" t="s">
        <v>16303</v>
      </c>
      <c r="B221" s="30" t="str">
        <f t="shared" si="3"/>
        <v>0001210530949992</v>
      </c>
      <c r="C221" s="102">
        <v>46060</v>
      </c>
      <c r="D221" s="30" t="s">
        <v>17350</v>
      </c>
      <c r="E221" s="102">
        <v>46060</v>
      </c>
      <c r="F221" s="102" t="e">
        <f>VLOOKUP(B221,[1]Ban_hang!R:S,2,0)</f>
        <v>#N/A</v>
      </c>
      <c r="G221" s="30" t="s">
        <v>19375</v>
      </c>
      <c r="H221" s="30" t="s">
        <v>17351</v>
      </c>
      <c r="I221" s="31">
        <v>28657400</v>
      </c>
      <c r="J221" s="31">
        <v>0</v>
      </c>
      <c r="K221" s="31">
        <v>2292592</v>
      </c>
      <c r="L221" s="31">
        <v>30949992</v>
      </c>
      <c r="M221" s="31">
        <v>30949992</v>
      </c>
      <c r="N221" s="30" t="s">
        <v>21125</v>
      </c>
      <c r="O221" s="30" t="s">
        <v>21126</v>
      </c>
      <c r="P221" s="30" t="s">
        <v>21127</v>
      </c>
      <c r="Q221" s="30" t="s">
        <v>21129</v>
      </c>
      <c r="R221" s="30" t="s">
        <v>4174</v>
      </c>
    </row>
    <row r="222" spans="1:18">
      <c r="A222" s="30" t="s">
        <v>16299</v>
      </c>
      <c r="B222" s="30" t="str">
        <f t="shared" si="3"/>
        <v>00012179758767</v>
      </c>
      <c r="C222" s="102">
        <v>46060</v>
      </c>
      <c r="D222" s="30" t="s">
        <v>17346</v>
      </c>
      <c r="E222" s="102">
        <v>46060</v>
      </c>
      <c r="F222" s="102" t="e">
        <f>VLOOKUP(B222,[1]Ban_hang!R:S,2,0)</f>
        <v>#N/A</v>
      </c>
      <c r="G222" s="30" t="s">
        <v>19373</v>
      </c>
      <c r="H222" s="30" t="s">
        <v>21132</v>
      </c>
      <c r="I222" s="31">
        <v>702562</v>
      </c>
      <c r="J222" s="31">
        <v>0</v>
      </c>
      <c r="K222" s="31">
        <v>56205</v>
      </c>
      <c r="L222" s="31">
        <v>758767</v>
      </c>
      <c r="M222" s="31">
        <v>758767</v>
      </c>
      <c r="N222" s="30" t="s">
        <v>21125</v>
      </c>
      <c r="O222" s="30" t="s">
        <v>21126</v>
      </c>
      <c r="P222" s="30" t="s">
        <v>21127</v>
      </c>
      <c r="Q222" s="30" t="s">
        <v>21128</v>
      </c>
      <c r="R222" s="30" t="s">
        <v>4458</v>
      </c>
    </row>
    <row r="223" spans="1:18">
      <c r="A223" s="30" t="s">
        <v>16299</v>
      </c>
      <c r="B223" s="30" t="str">
        <f t="shared" si="3"/>
        <v>000121801259399</v>
      </c>
      <c r="C223" s="102">
        <v>46060</v>
      </c>
      <c r="D223" s="30" t="s">
        <v>17348</v>
      </c>
      <c r="E223" s="102">
        <v>46060</v>
      </c>
      <c r="F223" s="102" t="e">
        <f>VLOOKUP(B223,[1]Ban_hang!R:S,2,0)</f>
        <v>#N/A</v>
      </c>
      <c r="G223" s="30" t="s">
        <v>19374</v>
      </c>
      <c r="H223" s="30" t="s">
        <v>17349</v>
      </c>
      <c r="I223" s="31">
        <v>1166110</v>
      </c>
      <c r="J223" s="31">
        <v>0</v>
      </c>
      <c r="K223" s="31">
        <v>93289</v>
      </c>
      <c r="L223" s="31">
        <v>1259399</v>
      </c>
      <c r="M223" s="31">
        <v>1259399</v>
      </c>
      <c r="N223" s="30" t="s">
        <v>21125</v>
      </c>
      <c r="O223" s="30" t="s">
        <v>21126</v>
      </c>
      <c r="P223" s="30" t="s">
        <v>21127</v>
      </c>
      <c r="Q223" s="30" t="s">
        <v>21128</v>
      </c>
      <c r="R223" s="30" t="s">
        <v>4458</v>
      </c>
    </row>
    <row r="224" spans="1:18">
      <c r="A224" s="30" t="s">
        <v>16307</v>
      </c>
      <c r="B224" s="30" t="str">
        <f t="shared" si="3"/>
        <v>000121738315870</v>
      </c>
      <c r="C224" s="102">
        <v>46062</v>
      </c>
      <c r="D224" s="30" t="s">
        <v>17368</v>
      </c>
      <c r="E224" s="102">
        <v>46062</v>
      </c>
      <c r="F224" s="102" t="e">
        <f>VLOOKUP(B224,[1]Ban_hang!R:S,2,0)</f>
        <v>#N/A</v>
      </c>
      <c r="G224" s="30" t="s">
        <v>19384</v>
      </c>
      <c r="H224" s="30" t="s">
        <v>17369</v>
      </c>
      <c r="I224" s="31">
        <v>7699880</v>
      </c>
      <c r="J224" s="31">
        <v>0</v>
      </c>
      <c r="K224" s="31">
        <v>615990</v>
      </c>
      <c r="L224" s="31">
        <v>8315870</v>
      </c>
      <c r="M224" s="31">
        <v>8315870</v>
      </c>
      <c r="N224" s="30" t="s">
        <v>21125</v>
      </c>
      <c r="O224" s="30" t="s">
        <v>21126</v>
      </c>
      <c r="P224" s="30" t="s">
        <v>21127</v>
      </c>
      <c r="Q224" s="30" t="s">
        <v>21128</v>
      </c>
      <c r="R224" s="30" t="s">
        <v>4458</v>
      </c>
    </row>
    <row r="225" spans="1:18">
      <c r="A225" s="30" t="s">
        <v>16295</v>
      </c>
      <c r="B225" s="30" t="str">
        <f t="shared" si="3"/>
        <v>0001216810287302</v>
      </c>
      <c r="C225" s="102">
        <v>46062</v>
      </c>
      <c r="D225" s="30" t="s">
        <v>17358</v>
      </c>
      <c r="E225" s="102">
        <v>46062</v>
      </c>
      <c r="F225" s="102" t="e">
        <f>VLOOKUP(B225,[1]Ban_hang!R:S,2,0)</f>
        <v>#N/A</v>
      </c>
      <c r="G225" s="30" t="s">
        <v>19379</v>
      </c>
      <c r="H225" s="30" t="s">
        <v>17359</v>
      </c>
      <c r="I225" s="31">
        <v>9525280</v>
      </c>
      <c r="J225" s="31">
        <v>0</v>
      </c>
      <c r="K225" s="31">
        <v>762022</v>
      </c>
      <c r="L225" s="31">
        <v>10287302</v>
      </c>
      <c r="M225" s="31">
        <v>10287302</v>
      </c>
      <c r="N225" s="30" t="s">
        <v>21125</v>
      </c>
      <c r="O225" s="30" t="s">
        <v>21126</v>
      </c>
      <c r="P225" s="30" t="s">
        <v>21127</v>
      </c>
      <c r="Q225" s="30" t="s">
        <v>21128</v>
      </c>
      <c r="R225" s="30" t="s">
        <v>4458</v>
      </c>
    </row>
    <row r="226" spans="1:18">
      <c r="A226" s="30" t="s">
        <v>16291</v>
      </c>
      <c r="B226" s="30" t="str">
        <f t="shared" si="3"/>
        <v>000121651586110</v>
      </c>
      <c r="C226" s="102">
        <v>46062</v>
      </c>
      <c r="D226" s="30" t="s">
        <v>17352</v>
      </c>
      <c r="E226" s="102">
        <v>46062</v>
      </c>
      <c r="F226" s="102" t="e">
        <f>VLOOKUP(B226,[1]Ban_hang!R:S,2,0)</f>
        <v>#N/A</v>
      </c>
      <c r="G226" s="30" t="s">
        <v>19376</v>
      </c>
      <c r="H226" s="30" t="s">
        <v>17353</v>
      </c>
      <c r="I226" s="31">
        <v>1468620</v>
      </c>
      <c r="J226" s="31">
        <v>0</v>
      </c>
      <c r="K226" s="31">
        <v>117490</v>
      </c>
      <c r="L226" s="31">
        <v>1586110</v>
      </c>
      <c r="M226" s="31">
        <v>1586110</v>
      </c>
      <c r="N226" s="30" t="s">
        <v>21125</v>
      </c>
      <c r="O226" s="30" t="s">
        <v>21126</v>
      </c>
      <c r="P226" s="30" t="s">
        <v>21127</v>
      </c>
      <c r="Q226" s="30" t="s">
        <v>21128</v>
      </c>
      <c r="R226" s="30" t="s">
        <v>4458</v>
      </c>
    </row>
    <row r="227" spans="1:18">
      <c r="A227" s="30" t="s">
        <v>16287</v>
      </c>
      <c r="B227" s="30" t="str">
        <f t="shared" si="3"/>
        <v>000121717325078</v>
      </c>
      <c r="C227" s="102">
        <v>46062</v>
      </c>
      <c r="D227" s="30" t="s">
        <v>17364</v>
      </c>
      <c r="E227" s="102">
        <v>46062</v>
      </c>
      <c r="F227" s="102" t="e">
        <f>VLOOKUP(B227,[1]Ban_hang!R:S,2,0)</f>
        <v>#N/A</v>
      </c>
      <c r="G227" s="30" t="s">
        <v>19382</v>
      </c>
      <c r="H227" s="30" t="s">
        <v>17365</v>
      </c>
      <c r="I227" s="31">
        <v>6782480</v>
      </c>
      <c r="J227" s="31">
        <v>0</v>
      </c>
      <c r="K227" s="31">
        <v>542598</v>
      </c>
      <c r="L227" s="31">
        <v>7325078</v>
      </c>
      <c r="M227" s="31">
        <v>7325078</v>
      </c>
      <c r="N227" s="30" t="s">
        <v>21125</v>
      </c>
      <c r="O227" s="30" t="s">
        <v>21126</v>
      </c>
      <c r="P227" s="30" t="s">
        <v>21127</v>
      </c>
      <c r="Q227" s="30" t="s">
        <v>21128</v>
      </c>
      <c r="R227" s="30" t="s">
        <v>4458</v>
      </c>
    </row>
    <row r="228" spans="1:18">
      <c r="A228" s="30" t="s">
        <v>16291</v>
      </c>
      <c r="B228" s="30" t="str">
        <f t="shared" si="3"/>
        <v>000121728949215</v>
      </c>
      <c r="C228" s="102">
        <v>46062</v>
      </c>
      <c r="D228" s="30" t="s">
        <v>17366</v>
      </c>
      <c r="E228" s="102">
        <v>46062</v>
      </c>
      <c r="F228" s="102" t="e">
        <f>VLOOKUP(B228,[1]Ban_hang!R:S,2,0)</f>
        <v>#N/A</v>
      </c>
      <c r="G228" s="30" t="s">
        <v>19383</v>
      </c>
      <c r="H228" s="30" t="s">
        <v>17367</v>
      </c>
      <c r="I228" s="31">
        <v>8286310</v>
      </c>
      <c r="J228" s="31">
        <v>0</v>
      </c>
      <c r="K228" s="31">
        <v>662905</v>
      </c>
      <c r="L228" s="31">
        <v>8949215</v>
      </c>
      <c r="M228" s="31">
        <v>8949215</v>
      </c>
      <c r="N228" s="30" t="s">
        <v>21125</v>
      </c>
      <c r="O228" s="30" t="s">
        <v>21126</v>
      </c>
      <c r="P228" s="30" t="s">
        <v>21127</v>
      </c>
      <c r="Q228" s="30" t="s">
        <v>21128</v>
      </c>
      <c r="R228" s="30" t="s">
        <v>4458</v>
      </c>
    </row>
    <row r="229" spans="1:18">
      <c r="A229" s="30" t="s">
        <v>16295</v>
      </c>
      <c r="B229" s="30" t="str">
        <f t="shared" si="3"/>
        <v>00012169541976</v>
      </c>
      <c r="C229" s="102">
        <v>46062</v>
      </c>
      <c r="D229" s="30" t="s">
        <v>17360</v>
      </c>
      <c r="E229" s="102">
        <v>46062</v>
      </c>
      <c r="F229" s="102" t="e">
        <f>VLOOKUP(B229,[1]Ban_hang!R:S,2,0)</f>
        <v>#N/A</v>
      </c>
      <c r="G229" s="30" t="s">
        <v>19380</v>
      </c>
      <c r="H229" s="30" t="s">
        <v>17361</v>
      </c>
      <c r="I229" s="31">
        <v>501830</v>
      </c>
      <c r="J229" s="31">
        <v>0</v>
      </c>
      <c r="K229" s="31">
        <v>40146</v>
      </c>
      <c r="L229" s="31">
        <v>541976</v>
      </c>
      <c r="M229" s="31">
        <v>541976</v>
      </c>
      <c r="N229" s="30" t="s">
        <v>21125</v>
      </c>
      <c r="O229" s="30" t="s">
        <v>21126</v>
      </c>
      <c r="P229" s="30" t="s">
        <v>21127</v>
      </c>
      <c r="Q229" s="30" t="s">
        <v>21128</v>
      </c>
      <c r="R229" s="30" t="s">
        <v>4458</v>
      </c>
    </row>
    <row r="230" spans="1:18">
      <c r="A230" s="30" t="s">
        <v>16303</v>
      </c>
      <c r="B230" s="30" t="str">
        <f t="shared" si="3"/>
        <v>0001206665938385</v>
      </c>
      <c r="C230" s="102">
        <v>46062</v>
      </c>
      <c r="D230" s="30" t="s">
        <v>17374</v>
      </c>
      <c r="E230" s="102">
        <v>46062</v>
      </c>
      <c r="F230" s="102" t="e">
        <f>VLOOKUP(B230,[1]Ban_hang!R:S,2,0)</f>
        <v>#N/A</v>
      </c>
      <c r="G230" s="30" t="s">
        <v>19387</v>
      </c>
      <c r="H230" s="30" t="s">
        <v>17375</v>
      </c>
      <c r="I230" s="31">
        <v>61054060</v>
      </c>
      <c r="J230" s="31">
        <v>0</v>
      </c>
      <c r="K230" s="31">
        <v>4884325</v>
      </c>
      <c r="L230" s="31">
        <v>65938385</v>
      </c>
      <c r="M230" s="31">
        <v>65938385</v>
      </c>
      <c r="N230" s="30" t="s">
        <v>21125</v>
      </c>
      <c r="O230" s="30" t="s">
        <v>21126</v>
      </c>
      <c r="P230" s="30" t="s">
        <v>21127</v>
      </c>
      <c r="Q230" s="30" t="s">
        <v>21129</v>
      </c>
      <c r="R230" s="30" t="s">
        <v>4174</v>
      </c>
    </row>
    <row r="231" spans="1:18">
      <c r="A231" s="30" t="s">
        <v>16288</v>
      </c>
      <c r="B231" s="30" t="str">
        <f t="shared" si="3"/>
        <v>000121661987200</v>
      </c>
      <c r="C231" s="102">
        <v>46062</v>
      </c>
      <c r="D231" s="30" t="s">
        <v>17354</v>
      </c>
      <c r="E231" s="102">
        <v>46062</v>
      </c>
      <c r="F231" s="102" t="e">
        <f>VLOOKUP(B231,[1]Ban_hang!R:S,2,0)</f>
        <v>#N/A</v>
      </c>
      <c r="G231" s="30" t="s">
        <v>19377</v>
      </c>
      <c r="H231" s="30" t="s">
        <v>17355</v>
      </c>
      <c r="I231" s="31">
        <v>1840000</v>
      </c>
      <c r="J231" s="31">
        <v>0</v>
      </c>
      <c r="K231" s="31">
        <v>147200</v>
      </c>
      <c r="L231" s="31">
        <v>1987200</v>
      </c>
      <c r="M231" s="31">
        <v>1987200</v>
      </c>
      <c r="N231" s="30" t="s">
        <v>21125</v>
      </c>
      <c r="O231" s="30" t="s">
        <v>21126</v>
      </c>
      <c r="P231" s="30" t="s">
        <v>21127</v>
      </c>
      <c r="Q231" s="30" t="s">
        <v>21128</v>
      </c>
      <c r="R231" s="30" t="s">
        <v>4458</v>
      </c>
    </row>
    <row r="232" spans="1:18">
      <c r="A232" s="30" t="s">
        <v>16287</v>
      </c>
      <c r="B232" s="30" t="str">
        <f t="shared" si="3"/>
        <v>000121701007521</v>
      </c>
      <c r="C232" s="102">
        <v>46062</v>
      </c>
      <c r="D232" s="30" t="s">
        <v>17362</v>
      </c>
      <c r="E232" s="102">
        <v>46062</v>
      </c>
      <c r="F232" s="102" t="e">
        <f>VLOOKUP(B232,[1]Ban_hang!R:S,2,0)</f>
        <v>#N/A</v>
      </c>
      <c r="G232" s="30" t="s">
        <v>19381</v>
      </c>
      <c r="H232" s="30" t="s">
        <v>17363</v>
      </c>
      <c r="I232" s="31">
        <v>932890</v>
      </c>
      <c r="J232" s="31">
        <v>0</v>
      </c>
      <c r="K232" s="31">
        <v>74631</v>
      </c>
      <c r="L232" s="31">
        <v>1007521</v>
      </c>
      <c r="M232" s="31">
        <v>1007521</v>
      </c>
      <c r="N232" s="30" t="s">
        <v>21125</v>
      </c>
      <c r="O232" s="30" t="s">
        <v>21126</v>
      </c>
      <c r="P232" s="30" t="s">
        <v>21127</v>
      </c>
      <c r="Q232" s="30" t="s">
        <v>21128</v>
      </c>
      <c r="R232" s="30" t="s">
        <v>4458</v>
      </c>
    </row>
    <row r="233" spans="1:18">
      <c r="A233" s="30" t="s">
        <v>16295</v>
      </c>
      <c r="B233" s="30" t="str">
        <f t="shared" si="3"/>
        <v>000121671007521</v>
      </c>
      <c r="C233" s="102">
        <v>46062</v>
      </c>
      <c r="D233" s="30" t="s">
        <v>17356</v>
      </c>
      <c r="E233" s="102">
        <v>46062</v>
      </c>
      <c r="F233" s="102" t="e">
        <f>VLOOKUP(B233,[1]Ban_hang!R:S,2,0)</f>
        <v>#N/A</v>
      </c>
      <c r="G233" s="30" t="s">
        <v>19378</v>
      </c>
      <c r="H233" s="30" t="s">
        <v>17357</v>
      </c>
      <c r="I233" s="31">
        <v>932890</v>
      </c>
      <c r="J233" s="31">
        <v>0</v>
      </c>
      <c r="K233" s="31">
        <v>74631</v>
      </c>
      <c r="L233" s="31">
        <v>1007521</v>
      </c>
      <c r="M233" s="31">
        <v>1007521</v>
      </c>
      <c r="N233" s="30" t="s">
        <v>21125</v>
      </c>
      <c r="O233" s="30" t="s">
        <v>21126</v>
      </c>
      <c r="P233" s="30" t="s">
        <v>21127</v>
      </c>
      <c r="Q233" s="30" t="s">
        <v>21128</v>
      </c>
      <c r="R233" s="30" t="s">
        <v>4458</v>
      </c>
    </row>
    <row r="234" spans="1:18">
      <c r="A234" s="30" t="s">
        <v>16303</v>
      </c>
      <c r="B234" s="30" t="str">
        <f t="shared" si="3"/>
        <v>0001206513182880</v>
      </c>
      <c r="C234" s="102">
        <v>46062</v>
      </c>
      <c r="D234" s="30" t="s">
        <v>17372</v>
      </c>
      <c r="E234" s="102">
        <v>46062</v>
      </c>
      <c r="F234" s="102" t="e">
        <f>VLOOKUP(B234,[1]Ban_hang!R:S,2,0)</f>
        <v>#N/A</v>
      </c>
      <c r="G234" s="30" t="s">
        <v>19386</v>
      </c>
      <c r="H234" s="30" t="s">
        <v>17373</v>
      </c>
      <c r="I234" s="31">
        <v>12206370</v>
      </c>
      <c r="J234" s="31">
        <v>0</v>
      </c>
      <c r="K234" s="31">
        <v>976510</v>
      </c>
      <c r="L234" s="31">
        <v>13182880</v>
      </c>
      <c r="M234" s="31">
        <v>13182880</v>
      </c>
      <c r="N234" s="30" t="s">
        <v>21125</v>
      </c>
      <c r="O234" s="30" t="s">
        <v>21126</v>
      </c>
      <c r="P234" s="30" t="s">
        <v>21127</v>
      </c>
      <c r="Q234" s="30" t="s">
        <v>21129</v>
      </c>
      <c r="R234" s="30" t="s">
        <v>4174</v>
      </c>
    </row>
    <row r="235" spans="1:18">
      <c r="A235" s="30" t="s">
        <v>16289</v>
      </c>
      <c r="B235" s="30" t="str">
        <f t="shared" si="3"/>
        <v>000121746416820</v>
      </c>
      <c r="C235" s="102">
        <v>46062</v>
      </c>
      <c r="D235" s="30" t="s">
        <v>17370</v>
      </c>
      <c r="E235" s="102">
        <v>46062</v>
      </c>
      <c r="F235" s="102" t="e">
        <f>VLOOKUP(B235,[1]Ban_hang!R:S,2,0)</f>
        <v>#N/A</v>
      </c>
      <c r="G235" s="30" t="s">
        <v>19385</v>
      </c>
      <c r="H235" s="30" t="s">
        <v>17371</v>
      </c>
      <c r="I235" s="31">
        <v>5941500</v>
      </c>
      <c r="J235" s="31">
        <v>0</v>
      </c>
      <c r="K235" s="31">
        <v>475320</v>
      </c>
      <c r="L235" s="31">
        <v>6416820</v>
      </c>
      <c r="M235" s="31">
        <v>6416820</v>
      </c>
      <c r="N235" s="30" t="s">
        <v>21125</v>
      </c>
      <c r="O235" s="30" t="s">
        <v>21126</v>
      </c>
      <c r="P235" s="30" t="s">
        <v>21127</v>
      </c>
      <c r="Q235" s="30" t="s">
        <v>21128</v>
      </c>
      <c r="R235" s="30" t="s">
        <v>4458</v>
      </c>
    </row>
    <row r="236" spans="1:18">
      <c r="A236" s="30" t="s">
        <v>16303</v>
      </c>
      <c r="B236" s="30" t="str">
        <f t="shared" si="3"/>
        <v>0001207134735608</v>
      </c>
      <c r="C236" s="102">
        <v>46063</v>
      </c>
      <c r="D236" s="30" t="s">
        <v>17392</v>
      </c>
      <c r="E236" s="102">
        <v>46063</v>
      </c>
      <c r="F236" s="102" t="e">
        <f>VLOOKUP(B236,[1]Ban_hang!R:S,2,0)</f>
        <v>#N/A</v>
      </c>
      <c r="G236" s="30" t="s">
        <v>19396</v>
      </c>
      <c r="H236" s="30" t="s">
        <v>17393</v>
      </c>
      <c r="I236" s="31">
        <v>32162600</v>
      </c>
      <c r="J236" s="31">
        <v>0</v>
      </c>
      <c r="K236" s="31">
        <v>2573008</v>
      </c>
      <c r="L236" s="31">
        <v>34735608</v>
      </c>
      <c r="M236" s="31">
        <v>34735608</v>
      </c>
      <c r="N236" s="30" t="s">
        <v>21125</v>
      </c>
      <c r="O236" s="30" t="s">
        <v>21126</v>
      </c>
      <c r="P236" s="30" t="s">
        <v>21127</v>
      </c>
      <c r="Q236" s="30" t="s">
        <v>21129</v>
      </c>
      <c r="R236" s="30" t="s">
        <v>4174</v>
      </c>
    </row>
    <row r="237" spans="1:18">
      <c r="A237" s="30" t="s">
        <v>16299</v>
      </c>
      <c r="B237" s="30" t="str">
        <f t="shared" si="3"/>
        <v>000121755122710</v>
      </c>
      <c r="C237" s="102">
        <v>46063</v>
      </c>
      <c r="D237" s="30" t="s">
        <v>17376</v>
      </c>
      <c r="E237" s="102">
        <v>46063</v>
      </c>
      <c r="F237" s="102" t="e">
        <f>VLOOKUP(B237,[1]Ban_hang!R:S,2,0)</f>
        <v>#N/A</v>
      </c>
      <c r="G237" s="30" t="s">
        <v>19388</v>
      </c>
      <c r="H237" s="30" t="s">
        <v>17377</v>
      </c>
      <c r="I237" s="31">
        <v>4743250</v>
      </c>
      <c r="J237" s="31">
        <v>0</v>
      </c>
      <c r="K237" s="31">
        <v>379460</v>
      </c>
      <c r="L237" s="31">
        <v>5122710</v>
      </c>
      <c r="M237" s="31">
        <v>5122710</v>
      </c>
      <c r="N237" s="30" t="s">
        <v>21125</v>
      </c>
      <c r="O237" s="30" t="s">
        <v>21126</v>
      </c>
      <c r="P237" s="30" t="s">
        <v>21127</v>
      </c>
      <c r="Q237" s="30" t="s">
        <v>21128</v>
      </c>
      <c r="R237" s="30" t="s">
        <v>4458</v>
      </c>
    </row>
    <row r="238" spans="1:18">
      <c r="A238" s="30" t="s">
        <v>16303</v>
      </c>
      <c r="B238" s="30" t="str">
        <f t="shared" si="3"/>
        <v>0001206912828510</v>
      </c>
      <c r="C238" s="102">
        <v>46063</v>
      </c>
      <c r="D238" s="30" t="s">
        <v>17388</v>
      </c>
      <c r="E238" s="102">
        <v>46063</v>
      </c>
      <c r="F238" s="102" t="e">
        <f>VLOOKUP(B238,[1]Ban_hang!R:S,2,0)</f>
        <v>#N/A</v>
      </c>
      <c r="G238" s="30" t="s">
        <v>19394</v>
      </c>
      <c r="H238" s="30" t="s">
        <v>17389</v>
      </c>
      <c r="I238" s="31">
        <v>11878250</v>
      </c>
      <c r="J238" s="31">
        <v>0</v>
      </c>
      <c r="K238" s="31">
        <v>950260</v>
      </c>
      <c r="L238" s="31">
        <v>12828510</v>
      </c>
      <c r="M238" s="31">
        <v>12828510</v>
      </c>
      <c r="N238" s="30" t="s">
        <v>21125</v>
      </c>
      <c r="O238" s="30" t="s">
        <v>21126</v>
      </c>
      <c r="P238" s="30" t="s">
        <v>21127</v>
      </c>
      <c r="Q238" s="30" t="s">
        <v>21129</v>
      </c>
      <c r="R238" s="30" t="s">
        <v>4174</v>
      </c>
    </row>
    <row r="239" spans="1:18">
      <c r="A239" s="30" t="s">
        <v>16299</v>
      </c>
      <c r="B239" s="30" t="str">
        <f t="shared" si="3"/>
        <v>0001217658761050</v>
      </c>
      <c r="C239" s="102">
        <v>46063</v>
      </c>
      <c r="D239" s="30" t="s">
        <v>17378</v>
      </c>
      <c r="E239" s="102">
        <v>46063</v>
      </c>
      <c r="F239" s="102" t="e">
        <f>VLOOKUP(B239,[1]Ban_hang!R:S,2,0)</f>
        <v>#N/A</v>
      </c>
      <c r="G239" s="30" t="s">
        <v>19389</v>
      </c>
      <c r="H239" s="30" t="s">
        <v>17379</v>
      </c>
      <c r="I239" s="31">
        <v>54408380</v>
      </c>
      <c r="J239" s="31">
        <v>0</v>
      </c>
      <c r="K239" s="31">
        <v>4352670</v>
      </c>
      <c r="L239" s="31">
        <v>58761050</v>
      </c>
      <c r="M239" s="31">
        <v>58761050</v>
      </c>
      <c r="N239" s="30" t="s">
        <v>21125</v>
      </c>
      <c r="O239" s="30" t="s">
        <v>21126</v>
      </c>
      <c r="P239" s="30" t="s">
        <v>21127</v>
      </c>
      <c r="Q239" s="30" t="s">
        <v>21128</v>
      </c>
      <c r="R239" s="30" t="s">
        <v>4458</v>
      </c>
    </row>
    <row r="240" spans="1:18">
      <c r="A240" s="30" t="s">
        <v>16303</v>
      </c>
      <c r="B240" s="30" t="str">
        <f t="shared" si="3"/>
        <v>0001206811167837</v>
      </c>
      <c r="C240" s="102">
        <v>46063</v>
      </c>
      <c r="D240" s="30" t="s">
        <v>17386</v>
      </c>
      <c r="E240" s="102">
        <v>46063</v>
      </c>
      <c r="F240" s="102" t="e">
        <f>VLOOKUP(B240,[1]Ban_hang!R:S,2,0)</f>
        <v>#N/A</v>
      </c>
      <c r="G240" s="30" t="s">
        <v>19393</v>
      </c>
      <c r="H240" s="30" t="s">
        <v>17387</v>
      </c>
      <c r="I240" s="31">
        <v>10340590</v>
      </c>
      <c r="J240" s="31">
        <v>0</v>
      </c>
      <c r="K240" s="31">
        <v>827247</v>
      </c>
      <c r="L240" s="31">
        <v>11167837</v>
      </c>
      <c r="M240" s="31">
        <v>11167837</v>
      </c>
      <c r="N240" s="30" t="s">
        <v>21125</v>
      </c>
      <c r="O240" s="30" t="s">
        <v>21126</v>
      </c>
      <c r="P240" s="30" t="s">
        <v>21127</v>
      </c>
      <c r="Q240" s="30" t="s">
        <v>21129</v>
      </c>
      <c r="R240" s="30" t="s">
        <v>4174</v>
      </c>
    </row>
    <row r="241" spans="1:18">
      <c r="A241" s="30" t="s">
        <v>16303</v>
      </c>
      <c r="B241" s="30" t="str">
        <f t="shared" si="3"/>
        <v>0001207013135964</v>
      </c>
      <c r="C241" s="102">
        <v>46063</v>
      </c>
      <c r="D241" s="30" t="s">
        <v>17390</v>
      </c>
      <c r="E241" s="102">
        <v>46063</v>
      </c>
      <c r="F241" s="102" t="e">
        <f>VLOOKUP(B241,[1]Ban_hang!R:S,2,0)</f>
        <v>#N/A</v>
      </c>
      <c r="G241" s="30" t="s">
        <v>19395</v>
      </c>
      <c r="H241" s="30" t="s">
        <v>17391</v>
      </c>
      <c r="I241" s="31">
        <v>12162930</v>
      </c>
      <c r="J241" s="31">
        <v>0</v>
      </c>
      <c r="K241" s="31">
        <v>973034</v>
      </c>
      <c r="L241" s="31">
        <v>13135964</v>
      </c>
      <c r="M241" s="31">
        <v>13135964</v>
      </c>
      <c r="N241" s="30" t="s">
        <v>21125</v>
      </c>
      <c r="O241" s="30" t="s">
        <v>21126</v>
      </c>
      <c r="P241" s="30" t="s">
        <v>21127</v>
      </c>
      <c r="Q241" s="30" t="s">
        <v>21129</v>
      </c>
      <c r="R241" s="30" t="s">
        <v>4174</v>
      </c>
    </row>
    <row r="242" spans="1:18">
      <c r="A242" s="30" t="s">
        <v>16303</v>
      </c>
      <c r="B242" s="30" t="str">
        <f t="shared" si="3"/>
        <v>000120675122710</v>
      </c>
      <c r="C242" s="102">
        <v>46063</v>
      </c>
      <c r="D242" s="30" t="s">
        <v>17384</v>
      </c>
      <c r="E242" s="102">
        <v>46063</v>
      </c>
      <c r="F242" s="102" t="e">
        <f>VLOOKUP(B242,[1]Ban_hang!R:S,2,0)</f>
        <v>#N/A</v>
      </c>
      <c r="G242" s="30" t="s">
        <v>19392</v>
      </c>
      <c r="H242" s="30" t="s">
        <v>17385</v>
      </c>
      <c r="I242" s="31">
        <v>4743250</v>
      </c>
      <c r="J242" s="31">
        <v>0</v>
      </c>
      <c r="K242" s="31">
        <v>379460</v>
      </c>
      <c r="L242" s="31">
        <v>5122710</v>
      </c>
      <c r="M242" s="31">
        <v>5122710</v>
      </c>
      <c r="N242" s="30" t="s">
        <v>21125</v>
      </c>
      <c r="O242" s="30" t="s">
        <v>21126</v>
      </c>
      <c r="P242" s="30" t="s">
        <v>21127</v>
      </c>
      <c r="Q242" s="30" t="s">
        <v>21129</v>
      </c>
      <c r="R242" s="30" t="s">
        <v>4174</v>
      </c>
    </row>
    <row r="243" spans="1:18">
      <c r="A243" s="30" t="s">
        <v>16299</v>
      </c>
      <c r="B243" s="30" t="str">
        <f t="shared" si="3"/>
        <v>0001217810245420</v>
      </c>
      <c r="C243" s="102">
        <v>46063</v>
      </c>
      <c r="D243" s="30" t="s">
        <v>17382</v>
      </c>
      <c r="E243" s="102">
        <v>46063</v>
      </c>
      <c r="F243" s="102" t="e">
        <f>VLOOKUP(B243,[1]Ban_hang!R:S,2,0)</f>
        <v>#N/A</v>
      </c>
      <c r="G243" s="30" t="s">
        <v>19391</v>
      </c>
      <c r="H243" s="30" t="s">
        <v>17383</v>
      </c>
      <c r="I243" s="31">
        <v>9486500</v>
      </c>
      <c r="J243" s="31">
        <v>0</v>
      </c>
      <c r="K243" s="31">
        <v>758920</v>
      </c>
      <c r="L243" s="31">
        <v>10245420</v>
      </c>
      <c r="M243" s="31">
        <v>10245420</v>
      </c>
      <c r="N243" s="30" t="s">
        <v>21125</v>
      </c>
      <c r="O243" s="30" t="s">
        <v>21126</v>
      </c>
      <c r="P243" s="30" t="s">
        <v>21127</v>
      </c>
      <c r="Q243" s="30" t="s">
        <v>21128</v>
      </c>
      <c r="R243" s="30" t="s">
        <v>4458</v>
      </c>
    </row>
    <row r="244" spans="1:18">
      <c r="A244" s="30" t="s">
        <v>16299</v>
      </c>
      <c r="B244" s="30" t="str">
        <f t="shared" si="3"/>
        <v>0001217779026548</v>
      </c>
      <c r="C244" s="102">
        <v>46063</v>
      </c>
      <c r="D244" s="30" t="s">
        <v>17380</v>
      </c>
      <c r="E244" s="102">
        <v>46063</v>
      </c>
      <c r="F244" s="102" t="e">
        <f>VLOOKUP(B244,[1]Ban_hang!R:S,2,0)</f>
        <v>#N/A</v>
      </c>
      <c r="G244" s="30" t="s">
        <v>19390</v>
      </c>
      <c r="H244" s="30" t="s">
        <v>17381</v>
      </c>
      <c r="I244" s="31">
        <v>73172730</v>
      </c>
      <c r="J244" s="31">
        <v>0</v>
      </c>
      <c r="K244" s="31">
        <v>5853818</v>
      </c>
      <c r="L244" s="31">
        <v>79026548</v>
      </c>
      <c r="M244" s="31">
        <v>79026548</v>
      </c>
      <c r="N244" s="30" t="s">
        <v>21125</v>
      </c>
      <c r="O244" s="30" t="s">
        <v>21126</v>
      </c>
      <c r="P244" s="30" t="s">
        <v>21127</v>
      </c>
      <c r="Q244" s="30" t="s">
        <v>21128</v>
      </c>
      <c r="R244" s="30" t="s">
        <v>4458</v>
      </c>
    </row>
    <row r="245" spans="1:18">
      <c r="A245" s="30" t="s">
        <v>16292</v>
      </c>
      <c r="B245" s="30" t="str">
        <f t="shared" si="3"/>
        <v>0001316511564186</v>
      </c>
      <c r="C245" s="102">
        <v>46064</v>
      </c>
      <c r="D245" s="30" t="s">
        <v>17394</v>
      </c>
      <c r="E245" s="102">
        <v>46064</v>
      </c>
      <c r="F245" s="102" t="e">
        <f>VLOOKUP(B245,[1]Ban_hang!R:S,2,0)</f>
        <v>#N/A</v>
      </c>
      <c r="G245" s="30" t="s">
        <v>19397</v>
      </c>
      <c r="H245" s="30" t="s">
        <v>17395</v>
      </c>
      <c r="I245" s="31">
        <v>10707580</v>
      </c>
      <c r="J245" s="31">
        <v>0</v>
      </c>
      <c r="K245" s="31">
        <v>856606</v>
      </c>
      <c r="L245" s="31">
        <v>11564186</v>
      </c>
      <c r="M245" s="31">
        <v>11564186</v>
      </c>
      <c r="N245" s="30" t="s">
        <v>21125</v>
      </c>
      <c r="O245" s="30" t="s">
        <v>21126</v>
      </c>
      <c r="P245" s="30" t="s">
        <v>21127</v>
      </c>
      <c r="Q245" s="30" t="s">
        <v>21128</v>
      </c>
      <c r="R245" s="30" t="s">
        <v>4458</v>
      </c>
    </row>
    <row r="246" spans="1:18">
      <c r="A246" s="30" t="s">
        <v>16293</v>
      </c>
      <c r="B246" s="30" t="str">
        <f t="shared" si="3"/>
        <v>000131711586110</v>
      </c>
      <c r="C246" s="102">
        <v>46065</v>
      </c>
      <c r="D246" s="30" t="s">
        <v>17403</v>
      </c>
      <c r="E246" s="102">
        <v>46065</v>
      </c>
      <c r="F246" s="102" t="e">
        <f>VLOOKUP(B246,[1]Ban_hang!R:S,2,0)</f>
        <v>#N/A</v>
      </c>
      <c r="G246" s="30" t="s">
        <v>19402</v>
      </c>
      <c r="H246" s="30" t="s">
        <v>17404</v>
      </c>
      <c r="I246" s="31">
        <v>1468620</v>
      </c>
      <c r="J246" s="31">
        <v>0</v>
      </c>
      <c r="K246" s="31">
        <v>117490</v>
      </c>
      <c r="L246" s="31">
        <v>1586110</v>
      </c>
      <c r="M246" s="31">
        <v>1586110</v>
      </c>
      <c r="N246" s="30" t="s">
        <v>21125</v>
      </c>
      <c r="O246" s="30" t="s">
        <v>21126</v>
      </c>
      <c r="P246" s="30" t="s">
        <v>21127</v>
      </c>
      <c r="Q246" s="30" t="s">
        <v>21128</v>
      </c>
      <c r="R246" s="30" t="s">
        <v>4458</v>
      </c>
    </row>
    <row r="247" spans="1:18">
      <c r="A247" s="30" t="s">
        <v>16292</v>
      </c>
      <c r="B247" s="30" t="str">
        <f t="shared" si="3"/>
        <v>0001316615657008</v>
      </c>
      <c r="C247" s="102">
        <v>46065</v>
      </c>
      <c r="D247" s="30" t="s">
        <v>17397</v>
      </c>
      <c r="E247" s="102">
        <v>46065</v>
      </c>
      <c r="F247" s="102" t="e">
        <f>VLOOKUP(B247,[1]Ban_hang!R:S,2,0)</f>
        <v>#N/A</v>
      </c>
      <c r="G247" s="30" t="s">
        <v>19399</v>
      </c>
      <c r="H247" s="30" t="s">
        <v>17398</v>
      </c>
      <c r="I247" s="31">
        <v>14497230</v>
      </c>
      <c r="J247" s="31">
        <v>0</v>
      </c>
      <c r="K247" s="31">
        <v>1159778</v>
      </c>
      <c r="L247" s="31">
        <v>15657008</v>
      </c>
      <c r="M247" s="31">
        <v>15657008</v>
      </c>
      <c r="N247" s="30" t="s">
        <v>21125</v>
      </c>
      <c r="O247" s="30" t="s">
        <v>21126</v>
      </c>
      <c r="P247" s="30" t="s">
        <v>21127</v>
      </c>
      <c r="Q247" s="30" t="s">
        <v>21128</v>
      </c>
      <c r="R247" s="30" t="s">
        <v>4458</v>
      </c>
    </row>
    <row r="248" spans="1:18">
      <c r="A248" s="30" t="s">
        <v>16291</v>
      </c>
      <c r="B248" s="30" t="str">
        <f t="shared" si="3"/>
        <v>0001317048163140</v>
      </c>
      <c r="C248" s="102">
        <v>46065</v>
      </c>
      <c r="D248" s="30" t="s">
        <v>17401</v>
      </c>
      <c r="E248" s="102">
        <v>46065</v>
      </c>
      <c r="F248" s="102" t="e">
        <f>VLOOKUP(B248,[1]Ban_hang!R:S,2,0)</f>
        <v>#N/A</v>
      </c>
      <c r="G248" s="30" t="s">
        <v>19401</v>
      </c>
      <c r="H248" s="30" t="s">
        <v>17402</v>
      </c>
      <c r="I248" s="31">
        <v>44595500</v>
      </c>
      <c r="J248" s="31">
        <v>0</v>
      </c>
      <c r="K248" s="31">
        <v>3567640</v>
      </c>
      <c r="L248" s="31">
        <v>48163140</v>
      </c>
      <c r="M248" s="31">
        <v>48163140</v>
      </c>
      <c r="N248" s="30" t="s">
        <v>21125</v>
      </c>
      <c r="O248" s="30" t="s">
        <v>21126</v>
      </c>
      <c r="P248" s="30" t="s">
        <v>21127</v>
      </c>
      <c r="Q248" s="30" t="s">
        <v>21128</v>
      </c>
      <c r="R248" s="30" t="s">
        <v>4458</v>
      </c>
    </row>
    <row r="249" spans="1:18">
      <c r="A249" s="30" t="s">
        <v>16291</v>
      </c>
      <c r="B249" s="30" t="str">
        <f t="shared" si="3"/>
        <v>000131722315628</v>
      </c>
      <c r="C249" s="102">
        <v>46065</v>
      </c>
      <c r="D249" s="30" t="s">
        <v>17405</v>
      </c>
      <c r="E249" s="102">
        <v>46065</v>
      </c>
      <c r="F249" s="102" t="e">
        <f>VLOOKUP(B249,[1]Ban_hang!R:S,2,0)</f>
        <v>#N/A</v>
      </c>
      <c r="G249" s="30" t="s">
        <v>19403</v>
      </c>
      <c r="H249" s="30" t="s">
        <v>17406</v>
      </c>
      <c r="I249" s="31">
        <v>2144100</v>
      </c>
      <c r="J249" s="31">
        <v>0</v>
      </c>
      <c r="K249" s="31">
        <v>171528</v>
      </c>
      <c r="L249" s="31">
        <v>2315628</v>
      </c>
      <c r="M249" s="31">
        <v>2315628</v>
      </c>
      <c r="N249" s="30" t="s">
        <v>21125</v>
      </c>
      <c r="O249" s="30" t="s">
        <v>21126</v>
      </c>
      <c r="P249" s="30" t="s">
        <v>21127</v>
      </c>
      <c r="Q249" s="30" t="s">
        <v>21128</v>
      </c>
      <c r="R249" s="30" t="s">
        <v>4458</v>
      </c>
    </row>
    <row r="250" spans="1:18">
      <c r="A250" s="30" t="s">
        <v>16299</v>
      </c>
      <c r="B250" s="30" t="str">
        <f t="shared" si="3"/>
        <v>000131692315628</v>
      </c>
      <c r="C250" s="102">
        <v>46065</v>
      </c>
      <c r="D250" s="30" t="s">
        <v>17399</v>
      </c>
      <c r="E250" s="102">
        <v>46065</v>
      </c>
      <c r="F250" s="102" t="e">
        <f>VLOOKUP(B250,[1]Ban_hang!R:S,2,0)</f>
        <v>#N/A</v>
      </c>
      <c r="G250" s="30" t="s">
        <v>19400</v>
      </c>
      <c r="H250" s="30" t="s">
        <v>17400</v>
      </c>
      <c r="I250" s="31">
        <v>2144100</v>
      </c>
      <c r="J250" s="31">
        <v>0</v>
      </c>
      <c r="K250" s="31">
        <v>171528</v>
      </c>
      <c r="L250" s="31">
        <v>2315628</v>
      </c>
      <c r="M250" s="31">
        <v>2315628</v>
      </c>
      <c r="N250" s="30" t="s">
        <v>21125</v>
      </c>
      <c r="O250" s="30" t="s">
        <v>21126</v>
      </c>
      <c r="P250" s="30" t="s">
        <v>21127</v>
      </c>
      <c r="Q250" s="30" t="s">
        <v>21128</v>
      </c>
      <c r="R250" s="30" t="s">
        <v>4458</v>
      </c>
    </row>
    <row r="251" spans="1:18">
      <c r="A251" s="30" t="s">
        <v>16292</v>
      </c>
      <c r="B251" s="30" t="str">
        <f t="shared" si="3"/>
        <v>000131645122710</v>
      </c>
      <c r="C251" s="102">
        <v>46066</v>
      </c>
      <c r="D251" s="30" t="s">
        <v>17410</v>
      </c>
      <c r="E251" s="102">
        <v>46066</v>
      </c>
      <c r="F251" s="102" t="e">
        <f>VLOOKUP(B251,[1]Ban_hang!R:S,2,0)</f>
        <v>#N/A</v>
      </c>
      <c r="G251" s="30" t="s">
        <v>19405</v>
      </c>
      <c r="H251" s="30" t="s">
        <v>17411</v>
      </c>
      <c r="I251" s="31">
        <v>4743250</v>
      </c>
      <c r="J251" s="31">
        <v>0</v>
      </c>
      <c r="K251" s="31">
        <v>379460</v>
      </c>
      <c r="L251" s="31">
        <v>5122710</v>
      </c>
      <c r="M251" s="31">
        <v>5122710</v>
      </c>
      <c r="N251" s="30" t="s">
        <v>21125</v>
      </c>
      <c r="O251" s="30" t="s">
        <v>21126</v>
      </c>
      <c r="P251" s="30" t="s">
        <v>21127</v>
      </c>
      <c r="Q251" s="30" t="s">
        <v>21128</v>
      </c>
      <c r="R251" s="30" t="s">
        <v>4458</v>
      </c>
    </row>
    <row r="252" spans="1:18">
      <c r="A252" s="30" t="s">
        <v>16299</v>
      </c>
      <c r="B252" s="30" t="str">
        <f t="shared" si="3"/>
        <v>0001316828546946</v>
      </c>
      <c r="C252" s="102">
        <v>46066</v>
      </c>
      <c r="D252" s="30" t="s">
        <v>17414</v>
      </c>
      <c r="E252" s="102">
        <v>46066</v>
      </c>
      <c r="F252" s="102" t="e">
        <f>VLOOKUP(B252,[1]Ban_hang!R:S,2,0)</f>
        <v>#N/A</v>
      </c>
      <c r="G252" s="30" t="s">
        <v>19407</v>
      </c>
      <c r="H252" s="30" t="s">
        <v>17415</v>
      </c>
      <c r="I252" s="31">
        <v>26432357</v>
      </c>
      <c r="J252" s="31">
        <v>0</v>
      </c>
      <c r="K252" s="31">
        <v>2114589</v>
      </c>
      <c r="L252" s="31">
        <v>28546946</v>
      </c>
      <c r="M252" s="31">
        <v>28546946</v>
      </c>
      <c r="N252" s="30" t="s">
        <v>21125</v>
      </c>
      <c r="O252" s="30" t="s">
        <v>21126</v>
      </c>
      <c r="P252" s="30" t="s">
        <v>21127</v>
      </c>
      <c r="Q252" s="30" t="s">
        <v>21128</v>
      </c>
      <c r="R252" s="30" t="s">
        <v>4458</v>
      </c>
    </row>
    <row r="253" spans="1:18">
      <c r="A253" s="30" t="s">
        <v>16299</v>
      </c>
      <c r="B253" s="30" t="str">
        <f t="shared" si="3"/>
        <v>0001316729668129</v>
      </c>
      <c r="C253" s="102">
        <v>46066</v>
      </c>
      <c r="D253" s="30" t="s">
        <v>17412</v>
      </c>
      <c r="E253" s="102">
        <v>46066</v>
      </c>
      <c r="F253" s="102" t="e">
        <f>VLOOKUP(B253,[1]Ban_hang!R:S,2,0)</f>
        <v>#N/A</v>
      </c>
      <c r="G253" s="30" t="s">
        <v>19406</v>
      </c>
      <c r="H253" s="30" t="s">
        <v>17413</v>
      </c>
      <c r="I253" s="31">
        <v>27470490</v>
      </c>
      <c r="J253" s="31">
        <v>0</v>
      </c>
      <c r="K253" s="31">
        <v>2197639</v>
      </c>
      <c r="L253" s="31">
        <v>29668129</v>
      </c>
      <c r="M253" s="31">
        <v>29668129</v>
      </c>
      <c r="N253" s="30" t="s">
        <v>21125</v>
      </c>
      <c r="O253" s="30" t="s">
        <v>21126</v>
      </c>
      <c r="P253" s="30" t="s">
        <v>21127</v>
      </c>
      <c r="Q253" s="30" t="s">
        <v>21128</v>
      </c>
      <c r="R253" s="30" t="s">
        <v>4458</v>
      </c>
    </row>
    <row r="254" spans="1:18">
      <c r="A254" s="30" t="s">
        <v>16299</v>
      </c>
      <c r="B254" s="30" t="str">
        <f t="shared" si="3"/>
        <v>000140395122710</v>
      </c>
      <c r="C254" s="102">
        <v>46067</v>
      </c>
      <c r="D254" s="30" t="s">
        <v>17419</v>
      </c>
      <c r="E254" s="102">
        <v>46067</v>
      </c>
      <c r="F254" s="102" t="e">
        <f>VLOOKUP(B254,[1]Ban_hang!R:S,2,0)</f>
        <v>#N/A</v>
      </c>
      <c r="G254" s="30" t="s">
        <v>19411</v>
      </c>
      <c r="H254" s="30" t="s">
        <v>17420</v>
      </c>
      <c r="I254" s="31">
        <v>4743250</v>
      </c>
      <c r="J254" s="31">
        <v>0</v>
      </c>
      <c r="K254" s="31">
        <v>379460</v>
      </c>
      <c r="L254" s="31">
        <v>5122710</v>
      </c>
      <c r="M254" s="31">
        <v>5122710</v>
      </c>
      <c r="N254" s="30" t="s">
        <v>21125</v>
      </c>
      <c r="O254" s="30" t="s">
        <v>21126</v>
      </c>
      <c r="P254" s="30" t="s">
        <v>21127</v>
      </c>
      <c r="Q254" s="30" t="s">
        <v>21128</v>
      </c>
      <c r="R254" s="30" t="s">
        <v>4458</v>
      </c>
    </row>
    <row r="255" spans="1:18">
      <c r="A255" s="30" t="s">
        <v>16299</v>
      </c>
      <c r="B255" s="30" t="str">
        <f t="shared" si="3"/>
        <v>000145684098168</v>
      </c>
      <c r="C255" s="102">
        <v>46067</v>
      </c>
      <c r="D255" s="30" t="s">
        <v>17421</v>
      </c>
      <c r="E255" s="102">
        <v>46067</v>
      </c>
      <c r="F255" s="102" t="e">
        <f>VLOOKUP(B255,[1]Ban_hang!R:S,2,0)</f>
        <v>#N/A</v>
      </c>
      <c r="G255" s="30" t="s">
        <v>19412</v>
      </c>
      <c r="H255" s="30" t="s">
        <v>17422</v>
      </c>
      <c r="I255" s="31">
        <v>3794600</v>
      </c>
      <c r="J255" s="31">
        <v>0</v>
      </c>
      <c r="K255" s="31">
        <v>303568</v>
      </c>
      <c r="L255" s="31">
        <v>4098168</v>
      </c>
      <c r="M255" s="31">
        <v>4098168</v>
      </c>
      <c r="N255" s="30" t="s">
        <v>21125</v>
      </c>
      <c r="O255" s="30" t="s">
        <v>21126</v>
      </c>
      <c r="P255" s="30" t="s">
        <v>21127</v>
      </c>
      <c r="Q255" s="30" t="s">
        <v>21128</v>
      </c>
      <c r="R255" s="30" t="s">
        <v>4458</v>
      </c>
    </row>
    <row r="256" spans="1:18">
      <c r="A256" s="30" t="s">
        <v>16299</v>
      </c>
      <c r="B256" s="30" t="str">
        <f t="shared" si="3"/>
        <v>0001456621597851</v>
      </c>
      <c r="C256" s="102">
        <v>46079</v>
      </c>
      <c r="D256" s="30" t="s">
        <v>17445</v>
      </c>
      <c r="E256" s="102">
        <v>46079</v>
      </c>
      <c r="F256" s="102" t="e">
        <f>VLOOKUP(B256,[1]Ban_hang!R:S,2,0)</f>
        <v>#N/A</v>
      </c>
      <c r="G256" s="30" t="s">
        <v>19424</v>
      </c>
      <c r="H256" s="30" t="s">
        <v>17446</v>
      </c>
      <c r="I256" s="31">
        <v>19998010</v>
      </c>
      <c r="J256" s="31">
        <v>0</v>
      </c>
      <c r="K256" s="31">
        <v>1599841</v>
      </c>
      <c r="L256" s="31">
        <v>21597851</v>
      </c>
      <c r="M256" s="31">
        <v>21597851</v>
      </c>
      <c r="N256" s="30" t="s">
        <v>21125</v>
      </c>
      <c r="O256" s="30" t="s">
        <v>21126</v>
      </c>
      <c r="P256" s="30" t="s">
        <v>21127</v>
      </c>
      <c r="Q256" s="30" t="s">
        <v>21128</v>
      </c>
      <c r="R256" s="30" t="s">
        <v>4458</v>
      </c>
    </row>
    <row r="257" spans="1:18">
      <c r="A257" s="30" t="s">
        <v>16295</v>
      </c>
      <c r="B257" s="30" t="str">
        <f t="shared" si="3"/>
        <v>000145614157935</v>
      </c>
      <c r="C257" s="102">
        <v>46079</v>
      </c>
      <c r="D257" s="30" t="s">
        <v>17435</v>
      </c>
      <c r="E257" s="102">
        <v>46079</v>
      </c>
      <c r="F257" s="102" t="e">
        <f>VLOOKUP(B257,[1]Ban_hang!R:S,2,0)</f>
        <v>#N/A</v>
      </c>
      <c r="G257" s="30" t="s">
        <v>19419</v>
      </c>
      <c r="H257" s="30" t="s">
        <v>17436</v>
      </c>
      <c r="I257" s="31">
        <v>3849940</v>
      </c>
      <c r="J257" s="31">
        <v>0</v>
      </c>
      <c r="K257" s="31">
        <v>307995</v>
      </c>
      <c r="L257" s="31">
        <v>4157935</v>
      </c>
      <c r="M257" s="31">
        <v>4157935</v>
      </c>
      <c r="N257" s="30" t="s">
        <v>21125</v>
      </c>
      <c r="O257" s="30" t="s">
        <v>21126</v>
      </c>
      <c r="P257" s="30" t="s">
        <v>21127</v>
      </c>
      <c r="Q257" s="30" t="s">
        <v>21128</v>
      </c>
      <c r="R257" s="30" t="s">
        <v>4458</v>
      </c>
    </row>
    <row r="258" spans="1:18">
      <c r="A258" s="30" t="s">
        <v>16291</v>
      </c>
      <c r="B258" s="30" t="str">
        <f t="shared" si="3"/>
        <v>0001455510755169</v>
      </c>
      <c r="C258" s="102">
        <v>46079</v>
      </c>
      <c r="D258" s="30" t="s">
        <v>17423</v>
      </c>
      <c r="E258" s="102">
        <v>46079</v>
      </c>
      <c r="F258" s="102" t="e">
        <f>VLOOKUP(B258,[1]Ban_hang!R:S,2,0)</f>
        <v>#N/A</v>
      </c>
      <c r="G258" s="30" t="s">
        <v>19413</v>
      </c>
      <c r="H258" s="30" t="s">
        <v>17424</v>
      </c>
      <c r="I258" s="31">
        <v>9958490</v>
      </c>
      <c r="J258" s="31">
        <v>0</v>
      </c>
      <c r="K258" s="31">
        <v>796679</v>
      </c>
      <c r="L258" s="31">
        <v>10755169</v>
      </c>
      <c r="M258" s="31">
        <v>10755169</v>
      </c>
      <c r="N258" s="30" t="s">
        <v>21125</v>
      </c>
      <c r="O258" s="30" t="s">
        <v>21126</v>
      </c>
      <c r="P258" s="30" t="s">
        <v>21127</v>
      </c>
      <c r="Q258" s="30" t="s">
        <v>21128</v>
      </c>
      <c r="R258" s="30" t="s">
        <v>4458</v>
      </c>
    </row>
    <row r="259" spans="1:18">
      <c r="A259" s="30" t="s">
        <v>16295</v>
      </c>
      <c r="B259" s="30" t="str">
        <f t="shared" ref="B259:B322" si="4">G259&amp;L259</f>
        <v>000145625688322</v>
      </c>
      <c r="C259" s="102">
        <v>46079</v>
      </c>
      <c r="D259" s="30" t="s">
        <v>17437</v>
      </c>
      <c r="E259" s="102">
        <v>46079</v>
      </c>
      <c r="F259" s="102" t="e">
        <f>VLOOKUP(B259,[1]Ban_hang!R:S,2,0)</f>
        <v>#N/A</v>
      </c>
      <c r="G259" s="30" t="s">
        <v>19420</v>
      </c>
      <c r="H259" s="30" t="s">
        <v>17438</v>
      </c>
      <c r="I259" s="31">
        <v>5266965</v>
      </c>
      <c r="J259" s="31">
        <v>0</v>
      </c>
      <c r="K259" s="31">
        <v>421357</v>
      </c>
      <c r="L259" s="31">
        <v>5688322</v>
      </c>
      <c r="M259" s="31">
        <v>5688322</v>
      </c>
      <c r="N259" s="30" t="s">
        <v>21125</v>
      </c>
      <c r="O259" s="30" t="s">
        <v>21126</v>
      </c>
      <c r="P259" s="30" t="s">
        <v>21127</v>
      </c>
      <c r="Q259" s="30" t="s">
        <v>21128</v>
      </c>
      <c r="R259" s="30" t="s">
        <v>4458</v>
      </c>
    </row>
    <row r="260" spans="1:18">
      <c r="A260" s="30" t="s">
        <v>16291</v>
      </c>
      <c r="B260" s="30" t="str">
        <f t="shared" si="4"/>
        <v>000145632464744</v>
      </c>
      <c r="C260" s="102">
        <v>46079</v>
      </c>
      <c r="D260" s="30" t="s">
        <v>17439</v>
      </c>
      <c r="E260" s="102">
        <v>46079</v>
      </c>
      <c r="F260" s="102" t="e">
        <f>VLOOKUP(B260,[1]Ban_hang!R:S,2,0)</f>
        <v>#N/A</v>
      </c>
      <c r="G260" s="30" t="s">
        <v>19421</v>
      </c>
      <c r="H260" s="30" t="s">
        <v>17440</v>
      </c>
      <c r="I260" s="31">
        <v>2282170</v>
      </c>
      <c r="J260" s="31">
        <v>0</v>
      </c>
      <c r="K260" s="31">
        <v>182574</v>
      </c>
      <c r="L260" s="31">
        <v>2464744</v>
      </c>
      <c r="M260" s="31">
        <v>2464744</v>
      </c>
      <c r="N260" s="30" t="s">
        <v>21125</v>
      </c>
      <c r="O260" s="30" t="s">
        <v>21126</v>
      </c>
      <c r="P260" s="30" t="s">
        <v>21127</v>
      </c>
      <c r="Q260" s="30" t="s">
        <v>21128</v>
      </c>
      <c r="R260" s="30" t="s">
        <v>4458</v>
      </c>
    </row>
    <row r="261" spans="1:18">
      <c r="A261" s="30" t="s">
        <v>16308</v>
      </c>
      <c r="B261" s="30" t="str">
        <f t="shared" si="4"/>
        <v>0001455813020755</v>
      </c>
      <c r="C261" s="102">
        <v>46079</v>
      </c>
      <c r="D261" s="30" t="s">
        <v>17429</v>
      </c>
      <c r="E261" s="102">
        <v>46079</v>
      </c>
      <c r="F261" s="102" t="e">
        <f>VLOOKUP(B261,[1]Ban_hang!R:S,2,0)</f>
        <v>#N/A</v>
      </c>
      <c r="G261" s="30" t="s">
        <v>19416</v>
      </c>
      <c r="H261" s="30" t="s">
        <v>17430</v>
      </c>
      <c r="I261" s="31">
        <v>12056255</v>
      </c>
      <c r="J261" s="31">
        <v>0</v>
      </c>
      <c r="K261" s="31">
        <v>964500</v>
      </c>
      <c r="L261" s="31">
        <v>13020755</v>
      </c>
      <c r="M261" s="31">
        <v>13020755</v>
      </c>
      <c r="N261" s="30" t="s">
        <v>21125</v>
      </c>
      <c r="O261" s="30" t="s">
        <v>21126</v>
      </c>
      <c r="P261" s="30" t="s">
        <v>21127</v>
      </c>
      <c r="Q261" s="30" t="s">
        <v>21128</v>
      </c>
      <c r="R261" s="30" t="s">
        <v>4458</v>
      </c>
    </row>
    <row r="262" spans="1:18">
      <c r="A262" s="30" t="s">
        <v>16307</v>
      </c>
      <c r="B262" s="30" t="str">
        <f t="shared" si="4"/>
        <v>0001456511250549</v>
      </c>
      <c r="C262" s="102">
        <v>46079</v>
      </c>
      <c r="D262" s="30" t="s">
        <v>17443</v>
      </c>
      <c r="E262" s="102">
        <v>46079</v>
      </c>
      <c r="F262" s="102" t="e">
        <f>VLOOKUP(B262,[1]Ban_hang!R:S,2,0)</f>
        <v>#N/A</v>
      </c>
      <c r="G262" s="30" t="s">
        <v>19423</v>
      </c>
      <c r="H262" s="30" t="s">
        <v>17444</v>
      </c>
      <c r="I262" s="31">
        <v>10417175</v>
      </c>
      <c r="J262" s="31">
        <v>0</v>
      </c>
      <c r="K262" s="31">
        <v>833374</v>
      </c>
      <c r="L262" s="31">
        <v>11250549</v>
      </c>
      <c r="M262" s="31">
        <v>11250549</v>
      </c>
      <c r="N262" s="30" t="s">
        <v>21125</v>
      </c>
      <c r="O262" s="30" t="s">
        <v>21126</v>
      </c>
      <c r="P262" s="30" t="s">
        <v>21127</v>
      </c>
      <c r="Q262" s="30" t="s">
        <v>21128</v>
      </c>
      <c r="R262" s="30" t="s">
        <v>4458</v>
      </c>
    </row>
    <row r="263" spans="1:18">
      <c r="A263" s="30" t="s">
        <v>16310</v>
      </c>
      <c r="B263" s="30" t="str">
        <f t="shared" si="4"/>
        <v>000145593831224</v>
      </c>
      <c r="C263" s="102">
        <v>46079</v>
      </c>
      <c r="D263" s="30" t="s">
        <v>17431</v>
      </c>
      <c r="E263" s="102">
        <v>46079</v>
      </c>
      <c r="F263" s="102" t="e">
        <f>VLOOKUP(B263,[1]Ban_hang!R:S,2,0)</f>
        <v>#N/A</v>
      </c>
      <c r="G263" s="30" t="s">
        <v>19417</v>
      </c>
      <c r="H263" s="30" t="s">
        <v>17432</v>
      </c>
      <c r="I263" s="31">
        <v>3547430</v>
      </c>
      <c r="J263" s="31">
        <v>0</v>
      </c>
      <c r="K263" s="31">
        <v>283794</v>
      </c>
      <c r="L263" s="31">
        <v>3831224</v>
      </c>
      <c r="M263" s="31">
        <v>3831224</v>
      </c>
      <c r="N263" s="30" t="s">
        <v>21125</v>
      </c>
      <c r="O263" s="30" t="s">
        <v>21126</v>
      </c>
      <c r="P263" s="30" t="s">
        <v>21127</v>
      </c>
      <c r="Q263" s="30" t="s">
        <v>21128</v>
      </c>
      <c r="R263" s="30" t="s">
        <v>4458</v>
      </c>
    </row>
    <row r="264" spans="1:18">
      <c r="A264" s="30" t="s">
        <v>16290</v>
      </c>
      <c r="B264" s="30" t="str">
        <f t="shared" si="4"/>
        <v>000145576473563</v>
      </c>
      <c r="C264" s="102">
        <v>46079</v>
      </c>
      <c r="D264" s="30" t="s">
        <v>17427</v>
      </c>
      <c r="E264" s="102">
        <v>46079</v>
      </c>
      <c r="F264" s="102" t="e">
        <f>VLOOKUP(B264,[1]Ban_hang!R:S,2,0)</f>
        <v>#N/A</v>
      </c>
      <c r="G264" s="30" t="s">
        <v>19415</v>
      </c>
      <c r="H264" s="30" t="s">
        <v>17428</v>
      </c>
      <c r="I264" s="31">
        <v>5994040</v>
      </c>
      <c r="J264" s="31">
        <v>0</v>
      </c>
      <c r="K264" s="31">
        <v>479523</v>
      </c>
      <c r="L264" s="31">
        <v>6473563</v>
      </c>
      <c r="M264" s="31">
        <v>6473563</v>
      </c>
      <c r="N264" s="30" t="s">
        <v>21125</v>
      </c>
      <c r="O264" s="30" t="s">
        <v>21126</v>
      </c>
      <c r="P264" s="30" t="s">
        <v>21127</v>
      </c>
      <c r="Q264" s="30" t="s">
        <v>21128</v>
      </c>
      <c r="R264" s="30" t="s">
        <v>4458</v>
      </c>
    </row>
    <row r="265" spans="1:18">
      <c r="A265" s="30" t="s">
        <v>16288</v>
      </c>
      <c r="B265" s="30" t="str">
        <f t="shared" si="4"/>
        <v>000145562571826</v>
      </c>
      <c r="C265" s="102">
        <v>46079</v>
      </c>
      <c r="D265" s="30" t="s">
        <v>17425</v>
      </c>
      <c r="E265" s="102">
        <v>46079</v>
      </c>
      <c r="F265" s="102" t="e">
        <f>VLOOKUP(B265,[1]Ban_hang!R:S,2,0)</f>
        <v>#N/A</v>
      </c>
      <c r="G265" s="30" t="s">
        <v>19414</v>
      </c>
      <c r="H265" s="30" t="s">
        <v>17426</v>
      </c>
      <c r="I265" s="31">
        <v>2381320</v>
      </c>
      <c r="J265" s="31">
        <v>0</v>
      </c>
      <c r="K265" s="31">
        <v>190506</v>
      </c>
      <c r="L265" s="31">
        <v>2571826</v>
      </c>
      <c r="M265" s="31">
        <v>2571826</v>
      </c>
      <c r="N265" s="30" t="s">
        <v>21125</v>
      </c>
      <c r="O265" s="30" t="s">
        <v>21126</v>
      </c>
      <c r="P265" s="30" t="s">
        <v>21127</v>
      </c>
      <c r="Q265" s="30" t="s">
        <v>21128</v>
      </c>
      <c r="R265" s="30" t="s">
        <v>4458</v>
      </c>
    </row>
    <row r="266" spans="1:18">
      <c r="A266" s="30" t="s">
        <v>16309</v>
      </c>
      <c r="B266" s="30" t="str">
        <f t="shared" si="4"/>
        <v>000145601586110</v>
      </c>
      <c r="C266" s="102">
        <v>46079</v>
      </c>
      <c r="D266" s="30" t="s">
        <v>17433</v>
      </c>
      <c r="E266" s="102">
        <v>46079</v>
      </c>
      <c r="F266" s="102" t="e">
        <f>VLOOKUP(B266,[1]Ban_hang!R:S,2,0)</f>
        <v>#N/A</v>
      </c>
      <c r="G266" s="30" t="s">
        <v>19418</v>
      </c>
      <c r="H266" s="30" t="s">
        <v>17434</v>
      </c>
      <c r="I266" s="31">
        <v>1468620</v>
      </c>
      <c r="J266" s="31">
        <v>0</v>
      </c>
      <c r="K266" s="31">
        <v>117490</v>
      </c>
      <c r="L266" s="31">
        <v>1586110</v>
      </c>
      <c r="M266" s="31">
        <v>1586110</v>
      </c>
      <c r="N266" s="30" t="s">
        <v>21125</v>
      </c>
      <c r="O266" s="30" t="s">
        <v>21126</v>
      </c>
      <c r="P266" s="30" t="s">
        <v>21127</v>
      </c>
      <c r="Q266" s="30" t="s">
        <v>21128</v>
      </c>
      <c r="R266" s="30" t="s">
        <v>4458</v>
      </c>
    </row>
    <row r="267" spans="1:18">
      <c r="A267" s="30" t="s">
        <v>16307</v>
      </c>
      <c r="B267" s="30" t="str">
        <f t="shared" si="4"/>
        <v>0001456415866264</v>
      </c>
      <c r="C267" s="102">
        <v>46079</v>
      </c>
      <c r="D267" s="30" t="s">
        <v>17441</v>
      </c>
      <c r="E267" s="102">
        <v>46079</v>
      </c>
      <c r="F267" s="102" t="e">
        <f>VLOOKUP(B267,[1]Ban_hang!R:S,2,0)</f>
        <v>#N/A</v>
      </c>
      <c r="G267" s="30" t="s">
        <v>19422</v>
      </c>
      <c r="H267" s="30" t="s">
        <v>17442</v>
      </c>
      <c r="I267" s="31">
        <v>14690985</v>
      </c>
      <c r="J267" s="31">
        <v>0</v>
      </c>
      <c r="K267" s="31">
        <v>1175279</v>
      </c>
      <c r="L267" s="31">
        <v>15866264</v>
      </c>
      <c r="M267" s="31">
        <v>15866264</v>
      </c>
      <c r="N267" s="30" t="s">
        <v>21125</v>
      </c>
      <c r="O267" s="30" t="s">
        <v>21126</v>
      </c>
      <c r="P267" s="30" t="s">
        <v>21127</v>
      </c>
      <c r="Q267" s="30" t="s">
        <v>21128</v>
      </c>
      <c r="R267" s="30" t="s">
        <v>4458</v>
      </c>
    </row>
    <row r="268" spans="1:18">
      <c r="A268" s="30" t="s">
        <v>16294</v>
      </c>
      <c r="B268" s="30" t="str">
        <f t="shared" si="4"/>
        <v>0001456911285222</v>
      </c>
      <c r="C268" s="102">
        <v>46080</v>
      </c>
      <c r="D268" s="30" t="s">
        <v>17455</v>
      </c>
      <c r="E268" s="102">
        <v>46080</v>
      </c>
      <c r="F268" s="102" t="e">
        <f>VLOOKUP(B268,[1]Ban_hang!R:S,2,0)</f>
        <v>#N/A</v>
      </c>
      <c r="G268" s="30" t="s">
        <v>19430</v>
      </c>
      <c r="H268" s="30" t="s">
        <v>17456</v>
      </c>
      <c r="I268" s="31">
        <v>10449280</v>
      </c>
      <c r="J268" s="31">
        <v>0</v>
      </c>
      <c r="K268" s="31">
        <v>835942</v>
      </c>
      <c r="L268" s="31">
        <v>11285222</v>
      </c>
      <c r="M268" s="31">
        <v>11285222</v>
      </c>
      <c r="N268" s="30" t="s">
        <v>21125</v>
      </c>
      <c r="O268" s="30" t="s">
        <v>21126</v>
      </c>
      <c r="P268" s="30" t="s">
        <v>21127</v>
      </c>
      <c r="Q268" s="30" t="s">
        <v>21128</v>
      </c>
      <c r="R268" s="30" t="s">
        <v>4458</v>
      </c>
    </row>
    <row r="269" spans="1:18">
      <c r="A269" s="30" t="s">
        <v>16292</v>
      </c>
      <c r="B269" s="30" t="str">
        <f t="shared" si="4"/>
        <v>000145714157935</v>
      </c>
      <c r="C269" s="102">
        <v>46081</v>
      </c>
      <c r="D269" s="30" t="s">
        <v>17461</v>
      </c>
      <c r="E269" s="102">
        <v>46081</v>
      </c>
      <c r="F269" s="102" t="e">
        <f>VLOOKUP(B269,[1]Ban_hang!R:S,2,0)</f>
        <v>#N/A</v>
      </c>
      <c r="G269" s="30" t="s">
        <v>19433</v>
      </c>
      <c r="H269" s="30" t="s">
        <v>17462</v>
      </c>
      <c r="I269" s="31">
        <v>3849940</v>
      </c>
      <c r="J269" s="31">
        <v>0</v>
      </c>
      <c r="K269" s="31">
        <v>307995</v>
      </c>
      <c r="L269" s="31">
        <v>4157935</v>
      </c>
      <c r="M269" s="31">
        <v>4157935</v>
      </c>
      <c r="N269" s="30" t="s">
        <v>21125</v>
      </c>
      <c r="O269" s="30" t="s">
        <v>21126</v>
      </c>
      <c r="P269" s="30" t="s">
        <v>21127</v>
      </c>
      <c r="Q269" s="30" t="s">
        <v>21128</v>
      </c>
      <c r="R269" s="30" t="s">
        <v>4458</v>
      </c>
    </row>
    <row r="270" spans="1:18">
      <c r="A270" s="30" t="s">
        <v>16292</v>
      </c>
      <c r="B270" s="30" t="str">
        <f t="shared" si="4"/>
        <v>000145703399581</v>
      </c>
      <c r="C270" s="102">
        <v>46081</v>
      </c>
      <c r="D270" s="30" t="s">
        <v>17459</v>
      </c>
      <c r="E270" s="102">
        <v>46081</v>
      </c>
      <c r="F270" s="102" t="e">
        <f>VLOOKUP(B270,[1]Ban_hang!R:S,2,0)</f>
        <v>#N/A</v>
      </c>
      <c r="G270" s="30" t="s">
        <v>19432</v>
      </c>
      <c r="H270" s="30" t="s">
        <v>17460</v>
      </c>
      <c r="I270" s="31">
        <v>3147760</v>
      </c>
      <c r="J270" s="31">
        <v>0</v>
      </c>
      <c r="K270" s="31">
        <v>251821</v>
      </c>
      <c r="L270" s="31">
        <v>3399581</v>
      </c>
      <c r="M270" s="31">
        <v>3399581</v>
      </c>
      <c r="N270" s="30" t="s">
        <v>21125</v>
      </c>
      <c r="O270" s="30" t="s">
        <v>21126</v>
      </c>
      <c r="P270" s="30" t="s">
        <v>21127</v>
      </c>
      <c r="Q270" s="30" t="s">
        <v>21128</v>
      </c>
      <c r="R270" s="30" t="s">
        <v>4458</v>
      </c>
    </row>
    <row r="271" spans="1:18">
      <c r="A271" s="30" t="s">
        <v>16299</v>
      </c>
      <c r="B271" s="30" t="str">
        <f t="shared" si="4"/>
        <v>000145671083953</v>
      </c>
      <c r="C271" s="102">
        <v>46081</v>
      </c>
      <c r="D271" s="30" t="s">
        <v>17457</v>
      </c>
      <c r="E271" s="102">
        <v>46081</v>
      </c>
      <c r="F271" s="102" t="e">
        <f>VLOOKUP(B271,[1]Ban_hang!R:S,2,0)</f>
        <v>#N/A</v>
      </c>
      <c r="G271" s="30" t="s">
        <v>19431</v>
      </c>
      <c r="H271" s="30" t="s">
        <v>17458</v>
      </c>
      <c r="I271" s="31">
        <v>1003660</v>
      </c>
      <c r="J271" s="31">
        <v>0</v>
      </c>
      <c r="K271" s="31">
        <v>80293</v>
      </c>
      <c r="L271" s="31">
        <v>1083953</v>
      </c>
      <c r="M271" s="31">
        <v>1083953</v>
      </c>
      <c r="N271" s="30" t="s">
        <v>21125</v>
      </c>
      <c r="O271" s="30" t="s">
        <v>21126</v>
      </c>
      <c r="P271" s="30" t="s">
        <v>21127</v>
      </c>
      <c r="Q271" s="30" t="s">
        <v>21128</v>
      </c>
      <c r="R271" s="30" t="s">
        <v>4458</v>
      </c>
    </row>
    <row r="272" spans="1:18">
      <c r="A272" s="30" t="s">
        <v>16303</v>
      </c>
      <c r="B272" s="30" t="str">
        <f t="shared" si="4"/>
        <v>000174854442720</v>
      </c>
      <c r="C272" s="102">
        <v>46082</v>
      </c>
      <c r="D272" s="30" t="s">
        <v>17482</v>
      </c>
      <c r="E272" s="102">
        <v>46082</v>
      </c>
      <c r="F272" s="102" t="e">
        <f>VLOOKUP(B272,[1]Ban_hang!R:S,2,0)</f>
        <v>#N/A</v>
      </c>
      <c r="G272" s="30" t="s">
        <v>19443</v>
      </c>
      <c r="H272" s="30" t="s">
        <v>17483</v>
      </c>
      <c r="I272" s="31">
        <v>4113630</v>
      </c>
      <c r="J272" s="31">
        <v>0</v>
      </c>
      <c r="K272" s="31">
        <v>329090</v>
      </c>
      <c r="L272" s="31">
        <v>4442720</v>
      </c>
      <c r="M272" s="31">
        <v>4442720</v>
      </c>
      <c r="N272" s="30" t="s">
        <v>21125</v>
      </c>
      <c r="O272" s="30" t="s">
        <v>21126</v>
      </c>
      <c r="P272" s="30" t="s">
        <v>21127</v>
      </c>
      <c r="Q272" s="30" t="s">
        <v>21129</v>
      </c>
      <c r="R272" s="30" t="s">
        <v>4174</v>
      </c>
    </row>
    <row r="273" spans="1:18">
      <c r="A273" s="30" t="s">
        <v>16299</v>
      </c>
      <c r="B273" s="30" t="str">
        <f t="shared" si="4"/>
        <v>0001720111444620</v>
      </c>
      <c r="C273" s="102">
        <v>46082</v>
      </c>
      <c r="D273" s="30" t="s">
        <v>17470</v>
      </c>
      <c r="E273" s="102">
        <v>46082</v>
      </c>
      <c r="F273" s="102" t="e">
        <f>VLOOKUP(B273,[1]Ban_hang!R:S,2,0)</f>
        <v>#N/A</v>
      </c>
      <c r="G273" s="30" t="s">
        <v>19437</v>
      </c>
      <c r="H273" s="30" t="s">
        <v>17471</v>
      </c>
      <c r="I273" s="31">
        <v>10596870</v>
      </c>
      <c r="J273" s="31">
        <v>0</v>
      </c>
      <c r="K273" s="31">
        <v>847750</v>
      </c>
      <c r="L273" s="31">
        <v>11444620</v>
      </c>
      <c r="M273" s="31">
        <v>11444620</v>
      </c>
      <c r="N273" s="30" t="s">
        <v>21125</v>
      </c>
      <c r="O273" s="30" t="s">
        <v>21126</v>
      </c>
      <c r="P273" s="30" t="s">
        <v>21127</v>
      </c>
      <c r="Q273" s="30" t="s">
        <v>21128</v>
      </c>
      <c r="R273" s="30" t="s">
        <v>4458</v>
      </c>
    </row>
    <row r="274" spans="1:18">
      <c r="A274" s="30" t="s">
        <v>16303</v>
      </c>
      <c r="B274" s="30" t="str">
        <f t="shared" si="4"/>
        <v>000173786296994</v>
      </c>
      <c r="C274" s="102">
        <v>46082</v>
      </c>
      <c r="D274" s="30" t="s">
        <v>17484</v>
      </c>
      <c r="E274" s="102">
        <v>46082</v>
      </c>
      <c r="F274" s="102" t="e">
        <f>VLOOKUP(B274,[1]Ban_hang!R:S,2,0)</f>
        <v>#N/A</v>
      </c>
      <c r="G274" s="30" t="s">
        <v>19444</v>
      </c>
      <c r="H274" s="30" t="s">
        <v>17485</v>
      </c>
      <c r="I274" s="31">
        <v>5830550</v>
      </c>
      <c r="J274" s="31">
        <v>0</v>
      </c>
      <c r="K274" s="31">
        <v>466444</v>
      </c>
      <c r="L274" s="31">
        <v>6296994</v>
      </c>
      <c r="M274" s="31">
        <v>6296994</v>
      </c>
      <c r="N274" s="30" t="s">
        <v>21125</v>
      </c>
      <c r="O274" s="30" t="s">
        <v>21126</v>
      </c>
      <c r="P274" s="30" t="s">
        <v>21127</v>
      </c>
      <c r="Q274" s="30" t="s">
        <v>21129</v>
      </c>
      <c r="R274" s="30" t="s">
        <v>4174</v>
      </c>
    </row>
    <row r="275" spans="1:18">
      <c r="A275" s="30" t="s">
        <v>16303</v>
      </c>
      <c r="B275" s="30" t="str">
        <f t="shared" si="4"/>
        <v>000175568645296</v>
      </c>
      <c r="C275" s="102">
        <v>46082</v>
      </c>
      <c r="D275" s="30" t="s">
        <v>17486</v>
      </c>
      <c r="E275" s="102">
        <v>46082</v>
      </c>
      <c r="F275" s="102" t="e">
        <f>VLOOKUP(B275,[1]Ban_hang!R:S,2,0)</f>
        <v>#N/A</v>
      </c>
      <c r="G275" s="30" t="s">
        <v>19445</v>
      </c>
      <c r="H275" s="30" t="s">
        <v>17487</v>
      </c>
      <c r="I275" s="31">
        <v>8004904</v>
      </c>
      <c r="J275" s="31">
        <v>0</v>
      </c>
      <c r="K275" s="31">
        <v>640392</v>
      </c>
      <c r="L275" s="31">
        <v>8645296</v>
      </c>
      <c r="M275" s="31">
        <v>8645296</v>
      </c>
      <c r="N275" s="30" t="s">
        <v>21125</v>
      </c>
      <c r="O275" s="30" t="s">
        <v>21126</v>
      </c>
      <c r="P275" s="30" t="s">
        <v>21127</v>
      </c>
      <c r="Q275" s="30" t="s">
        <v>21129</v>
      </c>
      <c r="R275" s="30" t="s">
        <v>4174</v>
      </c>
    </row>
    <row r="276" spans="1:18">
      <c r="A276" s="30" t="s">
        <v>16303</v>
      </c>
      <c r="B276" s="30" t="str">
        <f t="shared" si="4"/>
        <v>0001477610122635</v>
      </c>
      <c r="C276" s="102">
        <v>46082</v>
      </c>
      <c r="D276" s="30" t="s">
        <v>17472</v>
      </c>
      <c r="E276" s="102">
        <v>46082</v>
      </c>
      <c r="F276" s="102" t="e">
        <f>VLOOKUP(B276,[1]Ban_hang!R:S,2,0)</f>
        <v>#N/A</v>
      </c>
      <c r="G276" s="30" t="s">
        <v>19438</v>
      </c>
      <c r="H276" s="30" t="s">
        <v>17473</v>
      </c>
      <c r="I276" s="31">
        <v>9372810</v>
      </c>
      <c r="J276" s="31">
        <v>0</v>
      </c>
      <c r="K276" s="31">
        <v>749825</v>
      </c>
      <c r="L276" s="31">
        <v>10122635</v>
      </c>
      <c r="M276" s="31">
        <v>10122635</v>
      </c>
      <c r="N276" s="30" t="s">
        <v>21125</v>
      </c>
      <c r="O276" s="30" t="s">
        <v>21126</v>
      </c>
      <c r="P276" s="30" t="s">
        <v>21127</v>
      </c>
      <c r="Q276" s="30" t="s">
        <v>21129</v>
      </c>
      <c r="R276" s="30" t="s">
        <v>4174</v>
      </c>
    </row>
    <row r="277" spans="1:18">
      <c r="A277" s="30" t="s">
        <v>16299</v>
      </c>
      <c r="B277" s="30" t="str">
        <f t="shared" si="4"/>
        <v>000147957015540</v>
      </c>
      <c r="C277" s="102">
        <v>46082</v>
      </c>
      <c r="D277" s="30" t="s">
        <v>17468</v>
      </c>
      <c r="E277" s="102">
        <v>46082</v>
      </c>
      <c r="F277" s="102" t="e">
        <f>VLOOKUP(B277,[1]Ban_hang!R:S,2,0)</f>
        <v>#N/A</v>
      </c>
      <c r="G277" s="30" t="s">
        <v>19436</v>
      </c>
      <c r="H277" s="30" t="s">
        <v>17469</v>
      </c>
      <c r="I277" s="31">
        <v>6495870</v>
      </c>
      <c r="J277" s="31">
        <v>0</v>
      </c>
      <c r="K277" s="31">
        <v>519670</v>
      </c>
      <c r="L277" s="31">
        <v>7015540</v>
      </c>
      <c r="M277" s="31">
        <v>7015540</v>
      </c>
      <c r="N277" s="30" t="s">
        <v>21125</v>
      </c>
      <c r="O277" s="30" t="s">
        <v>21126</v>
      </c>
      <c r="P277" s="30" t="s">
        <v>21127</v>
      </c>
      <c r="Q277" s="30" t="s">
        <v>21128</v>
      </c>
      <c r="R277" s="30" t="s">
        <v>4458</v>
      </c>
    </row>
    <row r="278" spans="1:18">
      <c r="A278" s="30" t="s">
        <v>16303</v>
      </c>
      <c r="B278" s="30" t="str">
        <f t="shared" si="4"/>
        <v>000174215034204</v>
      </c>
      <c r="C278" s="102">
        <v>46082</v>
      </c>
      <c r="D278" s="30" t="s">
        <v>17480</v>
      </c>
      <c r="E278" s="102">
        <v>46082</v>
      </c>
      <c r="F278" s="102" t="e">
        <f>VLOOKUP(B278,[1]Ban_hang!R:S,2,0)</f>
        <v>#N/A</v>
      </c>
      <c r="G278" s="30" t="s">
        <v>19442</v>
      </c>
      <c r="H278" s="30" t="s">
        <v>17481</v>
      </c>
      <c r="I278" s="31">
        <v>4661300</v>
      </c>
      <c r="J278" s="31">
        <v>0</v>
      </c>
      <c r="K278" s="31">
        <v>372904</v>
      </c>
      <c r="L278" s="31">
        <v>5034204</v>
      </c>
      <c r="M278" s="31">
        <v>5034204</v>
      </c>
      <c r="N278" s="30" t="s">
        <v>21125</v>
      </c>
      <c r="O278" s="30" t="s">
        <v>21126</v>
      </c>
      <c r="P278" s="30" t="s">
        <v>21127</v>
      </c>
      <c r="Q278" s="30" t="s">
        <v>21129</v>
      </c>
      <c r="R278" s="30" t="s">
        <v>4174</v>
      </c>
    </row>
    <row r="279" spans="1:18">
      <c r="A279" s="30" t="s">
        <v>16303</v>
      </c>
      <c r="B279" s="30" t="str">
        <f t="shared" si="4"/>
        <v>000173352518798</v>
      </c>
      <c r="C279" s="102">
        <v>46082</v>
      </c>
      <c r="D279" s="30" t="s">
        <v>17478</v>
      </c>
      <c r="E279" s="102">
        <v>46082</v>
      </c>
      <c r="F279" s="102" t="e">
        <f>VLOOKUP(B279,[1]Ban_hang!R:S,2,0)</f>
        <v>#N/A</v>
      </c>
      <c r="G279" s="30" t="s">
        <v>19441</v>
      </c>
      <c r="H279" s="30" t="s">
        <v>17479</v>
      </c>
      <c r="I279" s="31">
        <v>2332220</v>
      </c>
      <c r="J279" s="31">
        <v>0</v>
      </c>
      <c r="K279" s="31">
        <v>186578</v>
      </c>
      <c r="L279" s="31">
        <v>2518798</v>
      </c>
      <c r="M279" s="31">
        <v>2518798</v>
      </c>
      <c r="N279" s="30" t="s">
        <v>21125</v>
      </c>
      <c r="O279" s="30" t="s">
        <v>21126</v>
      </c>
      <c r="P279" s="30" t="s">
        <v>21127</v>
      </c>
      <c r="Q279" s="30" t="s">
        <v>21129</v>
      </c>
      <c r="R279" s="30" t="s">
        <v>4174</v>
      </c>
    </row>
    <row r="280" spans="1:18">
      <c r="A280" s="30" t="s">
        <v>16299</v>
      </c>
      <c r="B280" s="30" t="str">
        <f t="shared" si="4"/>
        <v>000147939901980</v>
      </c>
      <c r="C280" s="102">
        <v>46082</v>
      </c>
      <c r="D280" s="30" t="s">
        <v>17464</v>
      </c>
      <c r="E280" s="102">
        <v>46082</v>
      </c>
      <c r="F280" s="102" t="e">
        <f>VLOOKUP(B280,[1]Ban_hang!R:S,2,0)</f>
        <v>#N/A</v>
      </c>
      <c r="G280" s="30" t="s">
        <v>19434</v>
      </c>
      <c r="H280" s="30" t="s">
        <v>17465</v>
      </c>
      <c r="I280" s="31">
        <v>9168500</v>
      </c>
      <c r="J280" s="31">
        <v>0</v>
      </c>
      <c r="K280" s="31">
        <v>733480</v>
      </c>
      <c r="L280" s="31">
        <v>9901980</v>
      </c>
      <c r="M280" s="31">
        <v>9901980</v>
      </c>
      <c r="N280" s="30" t="s">
        <v>21125</v>
      </c>
      <c r="O280" s="30" t="s">
        <v>21126</v>
      </c>
      <c r="P280" s="30" t="s">
        <v>21127</v>
      </c>
      <c r="Q280" s="30" t="s">
        <v>21128</v>
      </c>
      <c r="R280" s="30" t="s">
        <v>4458</v>
      </c>
    </row>
    <row r="281" spans="1:18">
      <c r="A281" s="30" t="s">
        <v>16299</v>
      </c>
      <c r="B281" s="30" t="str">
        <f t="shared" si="4"/>
        <v>000147941083953</v>
      </c>
      <c r="C281" s="102">
        <v>46082</v>
      </c>
      <c r="D281" s="30" t="s">
        <v>17466</v>
      </c>
      <c r="E281" s="102">
        <v>46082</v>
      </c>
      <c r="F281" s="102" t="e">
        <f>VLOOKUP(B281,[1]Ban_hang!R:S,2,0)</f>
        <v>#N/A</v>
      </c>
      <c r="G281" s="30" t="s">
        <v>19435</v>
      </c>
      <c r="H281" s="30" t="s">
        <v>17467</v>
      </c>
      <c r="I281" s="31">
        <v>1003660</v>
      </c>
      <c r="J281" s="31">
        <v>0</v>
      </c>
      <c r="K281" s="31">
        <v>80293</v>
      </c>
      <c r="L281" s="31">
        <v>1083953</v>
      </c>
      <c r="M281" s="31">
        <v>1083953</v>
      </c>
      <c r="N281" s="30" t="s">
        <v>21125</v>
      </c>
      <c r="O281" s="30" t="s">
        <v>21126</v>
      </c>
      <c r="P281" s="30" t="s">
        <v>21127</v>
      </c>
      <c r="Q281" s="30" t="s">
        <v>21128</v>
      </c>
      <c r="R281" s="30" t="s">
        <v>4458</v>
      </c>
    </row>
    <row r="282" spans="1:18">
      <c r="A282" s="30" t="s">
        <v>16303</v>
      </c>
      <c r="B282" s="30" t="str">
        <f t="shared" si="4"/>
        <v>000175785667300</v>
      </c>
      <c r="C282" s="102">
        <v>46082</v>
      </c>
      <c r="D282" s="30" t="s">
        <v>17476</v>
      </c>
      <c r="E282" s="102">
        <v>46082</v>
      </c>
      <c r="F282" s="102" t="e">
        <f>VLOOKUP(B282,[1]Ban_hang!R:S,2,0)</f>
        <v>#N/A</v>
      </c>
      <c r="G282" s="30" t="s">
        <v>19440</v>
      </c>
      <c r="H282" s="30" t="s">
        <v>17477</v>
      </c>
      <c r="I282" s="31">
        <v>5247500</v>
      </c>
      <c r="J282" s="31">
        <v>0</v>
      </c>
      <c r="K282" s="31">
        <v>419800</v>
      </c>
      <c r="L282" s="31">
        <v>5667300</v>
      </c>
      <c r="M282" s="31">
        <v>5667300</v>
      </c>
      <c r="N282" s="30" t="s">
        <v>21125</v>
      </c>
      <c r="O282" s="30" t="s">
        <v>21126</v>
      </c>
      <c r="P282" s="30" t="s">
        <v>21127</v>
      </c>
      <c r="Q282" s="30" t="s">
        <v>21129</v>
      </c>
      <c r="R282" s="30" t="s">
        <v>4174</v>
      </c>
    </row>
    <row r="283" spans="1:18">
      <c r="A283" s="30" t="s">
        <v>16303</v>
      </c>
      <c r="B283" s="30" t="str">
        <f t="shared" si="4"/>
        <v>000173342683336</v>
      </c>
      <c r="C283" s="102">
        <v>46082</v>
      </c>
      <c r="D283" s="30" t="s">
        <v>17474</v>
      </c>
      <c r="E283" s="102">
        <v>46082</v>
      </c>
      <c r="F283" s="102" t="e">
        <f>VLOOKUP(B283,[1]Ban_hang!R:S,2,0)</f>
        <v>#N/A</v>
      </c>
      <c r="G283" s="30" t="s">
        <v>19439</v>
      </c>
      <c r="H283" s="30" t="s">
        <v>17475</v>
      </c>
      <c r="I283" s="31">
        <v>2484570</v>
      </c>
      <c r="J283" s="31">
        <v>0</v>
      </c>
      <c r="K283" s="31">
        <v>198766</v>
      </c>
      <c r="L283" s="31">
        <v>2683336</v>
      </c>
      <c r="M283" s="31">
        <v>2683336</v>
      </c>
      <c r="N283" s="30" t="s">
        <v>21125</v>
      </c>
      <c r="O283" s="30" t="s">
        <v>21126</v>
      </c>
      <c r="P283" s="30" t="s">
        <v>21127</v>
      </c>
      <c r="Q283" s="30" t="s">
        <v>21129</v>
      </c>
      <c r="R283" s="30" t="s">
        <v>4174</v>
      </c>
    </row>
    <row r="284" spans="1:18">
      <c r="A284" s="30" t="s">
        <v>16287</v>
      </c>
      <c r="B284" s="30" t="str">
        <f t="shared" si="4"/>
        <v>000162452315628</v>
      </c>
      <c r="C284" s="102">
        <v>46083</v>
      </c>
      <c r="D284" s="30" t="s">
        <v>17500</v>
      </c>
      <c r="E284" s="102">
        <v>46083</v>
      </c>
      <c r="F284" s="102" t="e">
        <f>VLOOKUP(B284,[1]Ban_hang!R:S,2,0)</f>
        <v>#N/A</v>
      </c>
      <c r="G284" s="30" t="s">
        <v>19452</v>
      </c>
      <c r="H284" s="30" t="s">
        <v>17501</v>
      </c>
      <c r="I284" s="31">
        <v>2144100</v>
      </c>
      <c r="J284" s="31">
        <v>0</v>
      </c>
      <c r="K284" s="31">
        <v>171528</v>
      </c>
      <c r="L284" s="31">
        <v>2315628</v>
      </c>
      <c r="M284" s="31">
        <v>2315628</v>
      </c>
      <c r="N284" s="30" t="s">
        <v>21125</v>
      </c>
      <c r="O284" s="30" t="s">
        <v>21126</v>
      </c>
      <c r="P284" s="30" t="s">
        <v>21127</v>
      </c>
      <c r="Q284" s="30" t="s">
        <v>21128</v>
      </c>
      <c r="R284" s="30" t="s">
        <v>4458</v>
      </c>
    </row>
    <row r="285" spans="1:18">
      <c r="A285" s="30" t="s">
        <v>16295</v>
      </c>
      <c r="B285" s="30" t="str">
        <f t="shared" si="4"/>
        <v>000162431586110</v>
      </c>
      <c r="C285" s="102">
        <v>46083</v>
      </c>
      <c r="D285" s="30" t="s">
        <v>17496</v>
      </c>
      <c r="E285" s="102">
        <v>46083</v>
      </c>
      <c r="F285" s="102" t="e">
        <f>VLOOKUP(B285,[1]Ban_hang!R:S,2,0)</f>
        <v>#N/A</v>
      </c>
      <c r="G285" s="30" t="s">
        <v>19450</v>
      </c>
      <c r="H285" s="30" t="s">
        <v>17497</v>
      </c>
      <c r="I285" s="31">
        <v>1468620</v>
      </c>
      <c r="J285" s="31">
        <v>0</v>
      </c>
      <c r="K285" s="31">
        <v>117490</v>
      </c>
      <c r="L285" s="31">
        <v>1586110</v>
      </c>
      <c r="M285" s="31">
        <v>1586110</v>
      </c>
      <c r="N285" s="30" t="s">
        <v>21125</v>
      </c>
      <c r="O285" s="30" t="s">
        <v>21126</v>
      </c>
      <c r="P285" s="30" t="s">
        <v>21127</v>
      </c>
      <c r="Q285" s="30" t="s">
        <v>21128</v>
      </c>
      <c r="R285" s="30" t="s">
        <v>4458</v>
      </c>
    </row>
    <row r="286" spans="1:18">
      <c r="A286" s="30" t="s">
        <v>16307</v>
      </c>
      <c r="B286" s="30" t="str">
        <f t="shared" si="4"/>
        <v>00016247602672</v>
      </c>
      <c r="C286" s="102">
        <v>46083</v>
      </c>
      <c r="D286" s="30" t="s">
        <v>17504</v>
      </c>
      <c r="E286" s="102">
        <v>46083</v>
      </c>
      <c r="F286" s="102" t="e">
        <f>VLOOKUP(B286,[1]Ban_hang!R:S,2,0)</f>
        <v>#N/A</v>
      </c>
      <c r="G286" s="30" t="s">
        <v>19454</v>
      </c>
      <c r="H286" s="30" t="s">
        <v>17505</v>
      </c>
      <c r="I286" s="31">
        <v>558030</v>
      </c>
      <c r="J286" s="31">
        <v>0</v>
      </c>
      <c r="K286" s="31">
        <v>44642</v>
      </c>
      <c r="L286" s="31">
        <v>602672</v>
      </c>
      <c r="M286" s="31">
        <v>602672</v>
      </c>
      <c r="N286" s="30" t="s">
        <v>21125</v>
      </c>
      <c r="O286" s="30" t="s">
        <v>21126</v>
      </c>
      <c r="P286" s="30" t="s">
        <v>21127</v>
      </c>
      <c r="Q286" s="30" t="s">
        <v>21128</v>
      </c>
      <c r="R286" s="30" t="s">
        <v>4458</v>
      </c>
    </row>
    <row r="287" spans="1:18">
      <c r="A287" s="30" t="s">
        <v>16310</v>
      </c>
      <c r="B287" s="30" t="str">
        <f t="shared" si="4"/>
        <v>00016242602672</v>
      </c>
      <c r="C287" s="102">
        <v>46083</v>
      </c>
      <c r="D287" s="30" t="s">
        <v>17494</v>
      </c>
      <c r="E287" s="102">
        <v>46083</v>
      </c>
      <c r="F287" s="102" t="e">
        <f>VLOOKUP(B287,[1]Ban_hang!R:S,2,0)</f>
        <v>#N/A</v>
      </c>
      <c r="G287" s="30" t="s">
        <v>19449</v>
      </c>
      <c r="H287" s="30" t="s">
        <v>17495</v>
      </c>
      <c r="I287" s="31">
        <v>558030</v>
      </c>
      <c r="J287" s="31">
        <v>0</v>
      </c>
      <c r="K287" s="31">
        <v>44642</v>
      </c>
      <c r="L287" s="31">
        <v>602672</v>
      </c>
      <c r="M287" s="31">
        <v>602672</v>
      </c>
      <c r="N287" s="30" t="s">
        <v>21125</v>
      </c>
      <c r="O287" s="30" t="s">
        <v>21126</v>
      </c>
      <c r="P287" s="30" t="s">
        <v>21127</v>
      </c>
      <c r="Q287" s="30" t="s">
        <v>21128</v>
      </c>
      <c r="R287" s="30" t="s">
        <v>4458</v>
      </c>
    </row>
    <row r="288" spans="1:18">
      <c r="A288" s="30" t="s">
        <v>16291</v>
      </c>
      <c r="B288" s="30" t="str">
        <f t="shared" si="4"/>
        <v>000162466943903</v>
      </c>
      <c r="C288" s="102">
        <v>46083</v>
      </c>
      <c r="D288" s="30" t="s">
        <v>17502</v>
      </c>
      <c r="E288" s="102">
        <v>46083</v>
      </c>
      <c r="F288" s="102" t="e">
        <f>VLOOKUP(B288,[1]Ban_hang!R:S,2,0)</f>
        <v>#N/A</v>
      </c>
      <c r="G288" s="30" t="s">
        <v>19453</v>
      </c>
      <c r="H288" s="30" t="s">
        <v>17503</v>
      </c>
      <c r="I288" s="31">
        <v>6429540</v>
      </c>
      <c r="J288" s="31">
        <v>0</v>
      </c>
      <c r="K288" s="31">
        <v>514363</v>
      </c>
      <c r="L288" s="31">
        <v>6943903</v>
      </c>
      <c r="M288" s="31">
        <v>6943903</v>
      </c>
      <c r="N288" s="30" t="s">
        <v>21125</v>
      </c>
      <c r="O288" s="30" t="s">
        <v>21126</v>
      </c>
      <c r="P288" s="30" t="s">
        <v>21127</v>
      </c>
      <c r="Q288" s="30" t="s">
        <v>21128</v>
      </c>
      <c r="R288" s="30" t="s">
        <v>4458</v>
      </c>
    </row>
    <row r="289" spans="1:18">
      <c r="A289" s="30" t="s">
        <v>16288</v>
      </c>
      <c r="B289" s="30" t="str">
        <f t="shared" si="4"/>
        <v>000162401586110</v>
      </c>
      <c r="C289" s="102">
        <v>46083</v>
      </c>
      <c r="D289" s="30" t="s">
        <v>17490</v>
      </c>
      <c r="E289" s="102">
        <v>46083</v>
      </c>
      <c r="F289" s="102" t="e">
        <f>VLOOKUP(B289,[1]Ban_hang!R:S,2,0)</f>
        <v>#N/A</v>
      </c>
      <c r="G289" s="30" t="s">
        <v>19447</v>
      </c>
      <c r="H289" s="30" t="s">
        <v>17491</v>
      </c>
      <c r="I289" s="31">
        <v>1468620</v>
      </c>
      <c r="J289" s="31">
        <v>0</v>
      </c>
      <c r="K289" s="31">
        <v>117490</v>
      </c>
      <c r="L289" s="31">
        <v>1586110</v>
      </c>
      <c r="M289" s="31">
        <v>1586110</v>
      </c>
      <c r="N289" s="30" t="s">
        <v>21125</v>
      </c>
      <c r="O289" s="30" t="s">
        <v>21126</v>
      </c>
      <c r="P289" s="30" t="s">
        <v>21127</v>
      </c>
      <c r="Q289" s="30" t="s">
        <v>21128</v>
      </c>
      <c r="R289" s="30" t="s">
        <v>4458</v>
      </c>
    </row>
    <row r="290" spans="1:18">
      <c r="A290" s="30" t="s">
        <v>16291</v>
      </c>
      <c r="B290" s="30" t="str">
        <f t="shared" si="4"/>
        <v>000162394191848</v>
      </c>
      <c r="C290" s="102">
        <v>46083</v>
      </c>
      <c r="D290" s="30" t="s">
        <v>17488</v>
      </c>
      <c r="E290" s="102">
        <v>46083</v>
      </c>
      <c r="F290" s="102" t="e">
        <f>VLOOKUP(B290,[1]Ban_hang!R:S,2,0)</f>
        <v>#N/A</v>
      </c>
      <c r="G290" s="30" t="s">
        <v>19446</v>
      </c>
      <c r="H290" s="30" t="s">
        <v>17489</v>
      </c>
      <c r="I290" s="31">
        <v>3881341</v>
      </c>
      <c r="J290" s="31">
        <v>0</v>
      </c>
      <c r="K290" s="31">
        <v>310507</v>
      </c>
      <c r="L290" s="31">
        <v>4191848</v>
      </c>
      <c r="M290" s="31">
        <v>4191848</v>
      </c>
      <c r="N290" s="30" t="s">
        <v>21125</v>
      </c>
      <c r="O290" s="30" t="s">
        <v>21126</v>
      </c>
      <c r="P290" s="30" t="s">
        <v>21127</v>
      </c>
      <c r="Q290" s="30" t="s">
        <v>21128</v>
      </c>
      <c r="R290" s="30" t="s">
        <v>4458</v>
      </c>
    </row>
    <row r="291" spans="1:18">
      <c r="A291" s="30" t="s">
        <v>16290</v>
      </c>
      <c r="B291" s="30" t="str">
        <f t="shared" si="4"/>
        <v>000162413900744</v>
      </c>
      <c r="C291" s="102">
        <v>46083</v>
      </c>
      <c r="D291" s="30" t="s">
        <v>17492</v>
      </c>
      <c r="E291" s="102">
        <v>46083</v>
      </c>
      <c r="F291" s="102" t="e">
        <f>VLOOKUP(B291,[1]Ban_hang!R:S,2,0)</f>
        <v>#N/A</v>
      </c>
      <c r="G291" s="30" t="s">
        <v>19448</v>
      </c>
      <c r="H291" s="30" t="s">
        <v>17493</v>
      </c>
      <c r="I291" s="31">
        <v>3611800</v>
      </c>
      <c r="J291" s="31">
        <v>0</v>
      </c>
      <c r="K291" s="31">
        <v>288944</v>
      </c>
      <c r="L291" s="31">
        <v>3900744</v>
      </c>
      <c r="M291" s="31">
        <v>3900744</v>
      </c>
      <c r="N291" s="30" t="s">
        <v>21125</v>
      </c>
      <c r="O291" s="30" t="s">
        <v>21126</v>
      </c>
      <c r="P291" s="30" t="s">
        <v>21127</v>
      </c>
      <c r="Q291" s="30" t="s">
        <v>21128</v>
      </c>
      <c r="R291" s="30" t="s">
        <v>4458</v>
      </c>
    </row>
    <row r="292" spans="1:18">
      <c r="A292" s="30" t="s">
        <v>16293</v>
      </c>
      <c r="B292" s="30" t="str">
        <f t="shared" si="4"/>
        <v>000162443901738</v>
      </c>
      <c r="C292" s="102">
        <v>46083</v>
      </c>
      <c r="D292" s="30" t="s">
        <v>17498</v>
      </c>
      <c r="E292" s="102">
        <v>46083</v>
      </c>
      <c r="F292" s="102" t="e">
        <f>VLOOKUP(B292,[1]Ban_hang!R:S,2,0)</f>
        <v>#N/A</v>
      </c>
      <c r="G292" s="30" t="s">
        <v>19451</v>
      </c>
      <c r="H292" s="30" t="s">
        <v>17499</v>
      </c>
      <c r="I292" s="31">
        <v>3612720</v>
      </c>
      <c r="J292" s="31">
        <v>0</v>
      </c>
      <c r="K292" s="31">
        <v>289018</v>
      </c>
      <c r="L292" s="31">
        <v>3901738</v>
      </c>
      <c r="M292" s="31">
        <v>3901738</v>
      </c>
      <c r="N292" s="30" t="s">
        <v>21125</v>
      </c>
      <c r="O292" s="30" t="s">
        <v>21126</v>
      </c>
      <c r="P292" s="30" t="s">
        <v>21127</v>
      </c>
      <c r="Q292" s="30" t="s">
        <v>21128</v>
      </c>
      <c r="R292" s="30" t="s">
        <v>4458</v>
      </c>
    </row>
    <row r="293" spans="1:18">
      <c r="A293" s="30" t="s">
        <v>16292</v>
      </c>
      <c r="B293" s="30" t="str">
        <f t="shared" si="4"/>
        <v>000162484611812</v>
      </c>
      <c r="C293" s="102">
        <v>46084</v>
      </c>
      <c r="D293" s="30" t="s">
        <v>17506</v>
      </c>
      <c r="E293" s="102">
        <v>46084</v>
      </c>
      <c r="F293" s="102" t="e">
        <f>VLOOKUP(B293,[1]Ban_hang!R:S,2,0)</f>
        <v>#N/A</v>
      </c>
      <c r="G293" s="30" t="s">
        <v>19455</v>
      </c>
      <c r="H293" s="30" t="s">
        <v>17507</v>
      </c>
      <c r="I293" s="31">
        <v>4270196</v>
      </c>
      <c r="J293" s="31">
        <v>0</v>
      </c>
      <c r="K293" s="31">
        <v>341616</v>
      </c>
      <c r="L293" s="31">
        <v>4611812</v>
      </c>
      <c r="M293" s="31">
        <v>4611812</v>
      </c>
      <c r="N293" s="30" t="s">
        <v>21125</v>
      </c>
      <c r="O293" s="30" t="s">
        <v>21126</v>
      </c>
      <c r="P293" s="30" t="s">
        <v>21127</v>
      </c>
      <c r="Q293" s="30" t="s">
        <v>21128</v>
      </c>
      <c r="R293" s="30" t="s">
        <v>4458</v>
      </c>
    </row>
    <row r="294" spans="1:18">
      <c r="A294" s="30" t="s">
        <v>16299</v>
      </c>
      <c r="B294" s="30" t="str">
        <f t="shared" si="4"/>
        <v>000171914442720</v>
      </c>
      <c r="C294" s="102">
        <v>46085</v>
      </c>
      <c r="D294" s="30" t="s">
        <v>17515</v>
      </c>
      <c r="E294" s="102">
        <v>46085</v>
      </c>
      <c r="F294" s="102" t="e">
        <f>VLOOKUP(B294,[1]Ban_hang!R:S,2,0)</f>
        <v>#N/A</v>
      </c>
      <c r="G294" s="30" t="s">
        <v>19465</v>
      </c>
      <c r="H294" s="30" t="s">
        <v>17516</v>
      </c>
      <c r="I294" s="31">
        <v>4113630</v>
      </c>
      <c r="J294" s="31">
        <v>0</v>
      </c>
      <c r="K294" s="31">
        <v>329090</v>
      </c>
      <c r="L294" s="31">
        <v>4442720</v>
      </c>
      <c r="M294" s="31">
        <v>4442720</v>
      </c>
      <c r="N294" s="30" t="s">
        <v>21125</v>
      </c>
      <c r="O294" s="30" t="s">
        <v>21126</v>
      </c>
      <c r="P294" s="30" t="s">
        <v>21127</v>
      </c>
      <c r="Q294" s="30" t="s">
        <v>21128</v>
      </c>
      <c r="R294" s="30" t="s">
        <v>4458</v>
      </c>
    </row>
    <row r="295" spans="1:18">
      <c r="A295" s="30" t="s">
        <v>16299</v>
      </c>
      <c r="B295" s="30" t="str">
        <f t="shared" si="4"/>
        <v>0001718913377558</v>
      </c>
      <c r="C295" s="102">
        <v>46085</v>
      </c>
      <c r="D295" s="30" t="s">
        <v>17511</v>
      </c>
      <c r="E295" s="102">
        <v>46085</v>
      </c>
      <c r="F295" s="102" t="e">
        <f>VLOOKUP(B295,[1]Ban_hang!R:S,2,0)</f>
        <v>#N/A</v>
      </c>
      <c r="G295" s="30" t="s">
        <v>19463</v>
      </c>
      <c r="H295" s="30" t="s">
        <v>17512</v>
      </c>
      <c r="I295" s="31">
        <v>12386628</v>
      </c>
      <c r="J295" s="31">
        <v>0</v>
      </c>
      <c r="K295" s="31">
        <v>990930</v>
      </c>
      <c r="L295" s="31">
        <v>13377558</v>
      </c>
      <c r="M295" s="31">
        <v>13377558</v>
      </c>
      <c r="N295" s="30" t="s">
        <v>21125</v>
      </c>
      <c r="O295" s="30" t="s">
        <v>21126</v>
      </c>
      <c r="P295" s="30" t="s">
        <v>21127</v>
      </c>
      <c r="Q295" s="30" t="s">
        <v>21128</v>
      </c>
      <c r="R295" s="30" t="s">
        <v>4458</v>
      </c>
    </row>
    <row r="296" spans="1:18">
      <c r="A296" s="30" t="s">
        <v>16303</v>
      </c>
      <c r="B296" s="30" t="str">
        <f t="shared" si="4"/>
        <v>000191215139072</v>
      </c>
      <c r="C296" s="102">
        <v>46085</v>
      </c>
      <c r="D296" s="30" t="s">
        <v>17521</v>
      </c>
      <c r="E296" s="102">
        <v>46085</v>
      </c>
      <c r="F296" s="102" t="e">
        <f>VLOOKUP(B296,[1]Ban_hang!R:S,2,0)</f>
        <v>#N/A</v>
      </c>
      <c r="G296" s="30" t="s">
        <v>18707</v>
      </c>
      <c r="H296" s="30" t="s">
        <v>17522</v>
      </c>
      <c r="I296" s="31">
        <v>4758400</v>
      </c>
      <c r="J296" s="31">
        <v>0</v>
      </c>
      <c r="K296" s="31">
        <v>380672</v>
      </c>
      <c r="L296" s="31">
        <v>5139072</v>
      </c>
      <c r="M296" s="31">
        <v>5139072</v>
      </c>
      <c r="N296" s="30" t="s">
        <v>21125</v>
      </c>
      <c r="O296" s="30" t="s">
        <v>21126</v>
      </c>
      <c r="P296" s="30" t="s">
        <v>21127</v>
      </c>
      <c r="Q296" s="30" t="s">
        <v>21129</v>
      </c>
      <c r="R296" s="30" t="s">
        <v>4174</v>
      </c>
    </row>
    <row r="297" spans="1:18">
      <c r="A297" s="30" t="s">
        <v>16294</v>
      </c>
      <c r="B297" s="30" t="str">
        <f t="shared" si="4"/>
        <v>000171883888572</v>
      </c>
      <c r="C297" s="102">
        <v>46085</v>
      </c>
      <c r="D297" s="30" t="s">
        <v>17509</v>
      </c>
      <c r="E297" s="102">
        <v>46085</v>
      </c>
      <c r="F297" s="102" t="e">
        <f>VLOOKUP(B297,[1]Ban_hang!R:S,2,0)</f>
        <v>#N/A</v>
      </c>
      <c r="G297" s="30" t="s">
        <v>19462</v>
      </c>
      <c r="H297" s="30" t="s">
        <v>17510</v>
      </c>
      <c r="I297" s="31">
        <v>3600530</v>
      </c>
      <c r="J297" s="31">
        <v>0</v>
      </c>
      <c r="K297" s="31">
        <v>288042</v>
      </c>
      <c r="L297" s="31">
        <v>3888572</v>
      </c>
      <c r="M297" s="31">
        <v>3888572</v>
      </c>
      <c r="N297" s="30" t="s">
        <v>21125</v>
      </c>
      <c r="O297" s="30" t="s">
        <v>21126</v>
      </c>
      <c r="P297" s="30" t="s">
        <v>21127</v>
      </c>
      <c r="Q297" s="30" t="s">
        <v>21128</v>
      </c>
      <c r="R297" s="30" t="s">
        <v>4458</v>
      </c>
    </row>
    <row r="298" spans="1:18">
      <c r="A298" s="30" t="s">
        <v>16303</v>
      </c>
      <c r="B298" s="30" t="str">
        <f t="shared" si="4"/>
        <v>0001750811334600</v>
      </c>
      <c r="C298" s="102">
        <v>46085</v>
      </c>
      <c r="D298" s="30" t="s">
        <v>17517</v>
      </c>
      <c r="E298" s="102">
        <v>46085</v>
      </c>
      <c r="F298" s="102" t="e">
        <f>VLOOKUP(B298,[1]Ban_hang!R:S,2,0)</f>
        <v>#N/A</v>
      </c>
      <c r="G298" s="30" t="s">
        <v>19466</v>
      </c>
      <c r="H298" s="30" t="s">
        <v>17518</v>
      </c>
      <c r="I298" s="31">
        <v>10495000</v>
      </c>
      <c r="J298" s="31">
        <v>0</v>
      </c>
      <c r="K298" s="31">
        <v>839600</v>
      </c>
      <c r="L298" s="31">
        <v>11334600</v>
      </c>
      <c r="M298" s="31">
        <v>11334600</v>
      </c>
      <c r="N298" s="30" t="s">
        <v>21125</v>
      </c>
      <c r="O298" s="30" t="s">
        <v>21126</v>
      </c>
      <c r="P298" s="30" t="s">
        <v>21127</v>
      </c>
      <c r="Q298" s="30" t="s">
        <v>21129</v>
      </c>
      <c r="R298" s="30" t="s">
        <v>4174</v>
      </c>
    </row>
    <row r="299" spans="1:18">
      <c r="A299" s="30" t="s">
        <v>16299</v>
      </c>
      <c r="B299" s="30" t="str">
        <f t="shared" si="4"/>
        <v>000171902423030</v>
      </c>
      <c r="C299" s="102">
        <v>46085</v>
      </c>
      <c r="D299" s="30" t="s">
        <v>17513</v>
      </c>
      <c r="E299" s="102">
        <v>46085</v>
      </c>
      <c r="F299" s="102" t="e">
        <f>VLOOKUP(B299,[1]Ban_hang!R:S,2,0)</f>
        <v>#N/A</v>
      </c>
      <c r="G299" s="30" t="s">
        <v>19464</v>
      </c>
      <c r="H299" s="30" t="s">
        <v>17514</v>
      </c>
      <c r="I299" s="31">
        <v>2243546</v>
      </c>
      <c r="J299" s="31">
        <v>0</v>
      </c>
      <c r="K299" s="31">
        <v>179484</v>
      </c>
      <c r="L299" s="31">
        <v>2423030</v>
      </c>
      <c r="M299" s="31">
        <v>2423030</v>
      </c>
      <c r="N299" s="30" t="s">
        <v>21125</v>
      </c>
      <c r="O299" s="30" t="s">
        <v>21126</v>
      </c>
      <c r="P299" s="30" t="s">
        <v>21127</v>
      </c>
      <c r="Q299" s="30" t="s">
        <v>21128</v>
      </c>
      <c r="R299" s="30" t="s">
        <v>4458</v>
      </c>
    </row>
    <row r="300" spans="1:18">
      <c r="A300" s="30" t="s">
        <v>16303</v>
      </c>
      <c r="B300" s="30" t="str">
        <f t="shared" si="4"/>
        <v>000174644117535</v>
      </c>
      <c r="C300" s="102">
        <v>46085</v>
      </c>
      <c r="D300" s="30" t="s">
        <v>17519</v>
      </c>
      <c r="E300" s="102">
        <v>46085</v>
      </c>
      <c r="F300" s="102" t="e">
        <f>VLOOKUP(B300,[1]Ban_hang!R:S,2,0)</f>
        <v>#N/A</v>
      </c>
      <c r="G300" s="30" t="s">
        <v>19467</v>
      </c>
      <c r="H300" s="30" t="s">
        <v>17520</v>
      </c>
      <c r="I300" s="31">
        <v>3812532</v>
      </c>
      <c r="J300" s="31">
        <v>0</v>
      </c>
      <c r="K300" s="31">
        <v>305003</v>
      </c>
      <c r="L300" s="31">
        <v>4117535</v>
      </c>
      <c r="M300" s="31">
        <v>4117535</v>
      </c>
      <c r="N300" s="30" t="s">
        <v>21125</v>
      </c>
      <c r="O300" s="30" t="s">
        <v>21126</v>
      </c>
      <c r="P300" s="30" t="s">
        <v>21127</v>
      </c>
      <c r="Q300" s="30" t="s">
        <v>21129</v>
      </c>
      <c r="R300" s="30" t="s">
        <v>4174</v>
      </c>
    </row>
    <row r="301" spans="1:18">
      <c r="A301" s="30" t="s">
        <v>16299</v>
      </c>
      <c r="B301" s="30" t="str">
        <f t="shared" si="4"/>
        <v>000171925188860</v>
      </c>
      <c r="C301" s="102">
        <v>46086</v>
      </c>
      <c r="D301" s="30" t="s">
        <v>17523</v>
      </c>
      <c r="E301" s="102">
        <v>46086</v>
      </c>
      <c r="F301" s="102" t="e">
        <f>VLOOKUP(B301,[1]Ban_hang!R:S,2,0)</f>
        <v>#N/A</v>
      </c>
      <c r="G301" s="30" t="s">
        <v>19468</v>
      </c>
      <c r="H301" s="30" t="s">
        <v>17524</v>
      </c>
      <c r="I301" s="31">
        <v>4804500</v>
      </c>
      <c r="J301" s="31">
        <v>0</v>
      </c>
      <c r="K301" s="31">
        <v>384360</v>
      </c>
      <c r="L301" s="31">
        <v>5188860</v>
      </c>
      <c r="M301" s="31">
        <v>5188860</v>
      </c>
      <c r="N301" s="30" t="s">
        <v>21125</v>
      </c>
      <c r="O301" s="30" t="s">
        <v>21126</v>
      </c>
      <c r="P301" s="30" t="s">
        <v>21127</v>
      </c>
      <c r="Q301" s="30" t="s">
        <v>21128</v>
      </c>
      <c r="R301" s="30" t="s">
        <v>4458</v>
      </c>
    </row>
    <row r="302" spans="1:18">
      <c r="A302" s="30" t="s">
        <v>16295</v>
      </c>
      <c r="B302" s="30" t="str">
        <f t="shared" si="4"/>
        <v>00017198602672</v>
      </c>
      <c r="C302" s="102">
        <v>46086</v>
      </c>
      <c r="D302" s="30" t="s">
        <v>17533</v>
      </c>
      <c r="E302" s="102">
        <v>46086</v>
      </c>
      <c r="F302" s="102" t="e">
        <f>VLOOKUP(B302,[1]Ban_hang!R:S,2,0)</f>
        <v>#N/A</v>
      </c>
      <c r="G302" s="30" t="s">
        <v>19473</v>
      </c>
      <c r="H302" s="30" t="s">
        <v>17534</v>
      </c>
      <c r="I302" s="31">
        <v>558030</v>
      </c>
      <c r="J302" s="31">
        <v>0</v>
      </c>
      <c r="K302" s="31">
        <v>44642</v>
      </c>
      <c r="L302" s="31">
        <v>602672</v>
      </c>
      <c r="M302" s="31">
        <v>602672</v>
      </c>
      <c r="N302" s="30" t="s">
        <v>21125</v>
      </c>
      <c r="O302" s="30" t="s">
        <v>21126</v>
      </c>
      <c r="P302" s="30" t="s">
        <v>21127</v>
      </c>
      <c r="Q302" s="30" t="s">
        <v>21128</v>
      </c>
      <c r="R302" s="30" t="s">
        <v>4458</v>
      </c>
    </row>
    <row r="303" spans="1:18">
      <c r="A303" s="30" t="s">
        <v>16289</v>
      </c>
      <c r="B303" s="30" t="str">
        <f t="shared" si="4"/>
        <v>000171952266920</v>
      </c>
      <c r="C303" s="102">
        <v>46086</v>
      </c>
      <c r="D303" s="30" t="s">
        <v>17527</v>
      </c>
      <c r="E303" s="102">
        <v>46086</v>
      </c>
      <c r="F303" s="102" t="e">
        <f>VLOOKUP(B303,[1]Ban_hang!R:S,2,0)</f>
        <v>#N/A</v>
      </c>
      <c r="G303" s="30" t="s">
        <v>19470</v>
      </c>
      <c r="H303" s="30" t="s">
        <v>17528</v>
      </c>
      <c r="I303" s="31">
        <v>2099000</v>
      </c>
      <c r="J303" s="31">
        <v>0</v>
      </c>
      <c r="K303" s="31">
        <v>167920</v>
      </c>
      <c r="L303" s="31">
        <v>2266920</v>
      </c>
      <c r="M303" s="31">
        <v>2266920</v>
      </c>
      <c r="N303" s="30" t="s">
        <v>21125</v>
      </c>
      <c r="O303" s="30" t="s">
        <v>21126</v>
      </c>
      <c r="P303" s="30" t="s">
        <v>21127</v>
      </c>
      <c r="Q303" s="30" t="s">
        <v>21128</v>
      </c>
      <c r="R303" s="30" t="s">
        <v>4458</v>
      </c>
    </row>
    <row r="304" spans="1:18">
      <c r="A304" s="30" t="s">
        <v>16291</v>
      </c>
      <c r="B304" s="30" t="str">
        <f t="shared" si="4"/>
        <v>000207406617011</v>
      </c>
      <c r="C304" s="102">
        <v>46086</v>
      </c>
      <c r="D304" s="30" t="s">
        <v>17537</v>
      </c>
      <c r="E304" s="102">
        <v>46086</v>
      </c>
      <c r="F304" s="102" t="e">
        <f>VLOOKUP(B304,[1]Ban_hang!R:S,2,0)</f>
        <v>#N/A</v>
      </c>
      <c r="G304" s="30" t="s">
        <v>19475</v>
      </c>
      <c r="H304" s="30" t="s">
        <v>17538</v>
      </c>
      <c r="I304" s="31">
        <v>6126862</v>
      </c>
      <c r="J304" s="31">
        <v>0</v>
      </c>
      <c r="K304" s="31">
        <v>490149</v>
      </c>
      <c r="L304" s="31">
        <v>6617011</v>
      </c>
      <c r="M304" s="31">
        <v>6617011</v>
      </c>
      <c r="N304" s="30" t="s">
        <v>21125</v>
      </c>
      <c r="O304" s="30" t="s">
        <v>21126</v>
      </c>
      <c r="P304" s="30" t="s">
        <v>21127</v>
      </c>
      <c r="Q304" s="30" t="s">
        <v>21128</v>
      </c>
      <c r="R304" s="30" t="s">
        <v>4458</v>
      </c>
    </row>
    <row r="305" spans="1:18">
      <c r="A305" s="30" t="s">
        <v>16287</v>
      </c>
      <c r="B305" s="30" t="str">
        <f t="shared" si="4"/>
        <v>000171972314634</v>
      </c>
      <c r="C305" s="102">
        <v>46086</v>
      </c>
      <c r="D305" s="30" t="s">
        <v>17531</v>
      </c>
      <c r="E305" s="102">
        <v>46086</v>
      </c>
      <c r="F305" s="102" t="e">
        <f>VLOOKUP(B305,[1]Ban_hang!R:S,2,0)</f>
        <v>#N/A</v>
      </c>
      <c r="G305" s="30" t="s">
        <v>19472</v>
      </c>
      <c r="H305" s="30" t="s">
        <v>17532</v>
      </c>
      <c r="I305" s="31">
        <v>2143180</v>
      </c>
      <c r="J305" s="31">
        <v>0</v>
      </c>
      <c r="K305" s="31">
        <v>171454</v>
      </c>
      <c r="L305" s="31">
        <v>2314634</v>
      </c>
      <c r="M305" s="31">
        <v>2314634</v>
      </c>
      <c r="N305" s="30" t="s">
        <v>21125</v>
      </c>
      <c r="O305" s="30" t="s">
        <v>21126</v>
      </c>
      <c r="P305" s="30" t="s">
        <v>21127</v>
      </c>
      <c r="Q305" s="30" t="s">
        <v>21128</v>
      </c>
      <c r="R305" s="30" t="s">
        <v>4458</v>
      </c>
    </row>
    <row r="306" spans="1:18">
      <c r="A306" s="30" t="s">
        <v>16291</v>
      </c>
      <c r="B306" s="30" t="str">
        <f t="shared" si="4"/>
        <v>000184591886586</v>
      </c>
      <c r="C306" s="102">
        <v>46086</v>
      </c>
      <c r="D306" s="30" t="s">
        <v>17529</v>
      </c>
      <c r="E306" s="102">
        <v>46086</v>
      </c>
      <c r="F306" s="102" t="e">
        <f>VLOOKUP(B306,[1]Ban_hang!R:S,2,0)</f>
        <v>#N/A</v>
      </c>
      <c r="G306" s="30" t="s">
        <v>19471</v>
      </c>
      <c r="H306" s="30" t="s">
        <v>17530</v>
      </c>
      <c r="I306" s="31">
        <v>1746839</v>
      </c>
      <c r="J306" s="31">
        <v>0</v>
      </c>
      <c r="K306" s="31">
        <v>139747</v>
      </c>
      <c r="L306" s="31">
        <v>1886586</v>
      </c>
      <c r="M306" s="31">
        <v>1886586</v>
      </c>
      <c r="N306" s="30" t="s">
        <v>21125</v>
      </c>
      <c r="O306" s="30" t="s">
        <v>21126</v>
      </c>
      <c r="P306" s="30" t="s">
        <v>21127</v>
      </c>
      <c r="Q306" s="30" t="s">
        <v>21128</v>
      </c>
      <c r="R306" s="30" t="s">
        <v>4458</v>
      </c>
    </row>
    <row r="307" spans="1:18">
      <c r="A307" s="30" t="s">
        <v>16310</v>
      </c>
      <c r="B307" s="30" t="str">
        <f t="shared" si="4"/>
        <v>000171991586110</v>
      </c>
      <c r="C307" s="102">
        <v>46086</v>
      </c>
      <c r="D307" s="30" t="s">
        <v>17535</v>
      </c>
      <c r="E307" s="102">
        <v>46086</v>
      </c>
      <c r="F307" s="102" t="e">
        <f>VLOOKUP(B307,[1]Ban_hang!R:S,2,0)</f>
        <v>#N/A</v>
      </c>
      <c r="G307" s="30" t="s">
        <v>19474</v>
      </c>
      <c r="H307" s="30" t="s">
        <v>17536</v>
      </c>
      <c r="I307" s="31">
        <v>1468620</v>
      </c>
      <c r="J307" s="31">
        <v>0</v>
      </c>
      <c r="K307" s="31">
        <v>117490</v>
      </c>
      <c r="L307" s="31">
        <v>1586110</v>
      </c>
      <c r="M307" s="31">
        <v>1586110</v>
      </c>
      <c r="N307" s="30" t="s">
        <v>21125</v>
      </c>
      <c r="O307" s="30" t="s">
        <v>21126</v>
      </c>
      <c r="P307" s="30" t="s">
        <v>21127</v>
      </c>
      <c r="Q307" s="30" t="s">
        <v>21128</v>
      </c>
      <c r="R307" s="30" t="s">
        <v>4458</v>
      </c>
    </row>
    <row r="308" spans="1:18">
      <c r="A308" s="30" t="s">
        <v>16289</v>
      </c>
      <c r="B308" s="30" t="str">
        <f t="shared" si="4"/>
        <v>000171944442720</v>
      </c>
      <c r="C308" s="102">
        <v>46086</v>
      </c>
      <c r="D308" s="30" t="s">
        <v>17525</v>
      </c>
      <c r="E308" s="102">
        <v>46086</v>
      </c>
      <c r="F308" s="102" t="e">
        <f>VLOOKUP(B308,[1]Ban_hang!R:S,2,0)</f>
        <v>#N/A</v>
      </c>
      <c r="G308" s="30" t="s">
        <v>19469</v>
      </c>
      <c r="H308" s="30" t="s">
        <v>17526</v>
      </c>
      <c r="I308" s="31">
        <v>4113630</v>
      </c>
      <c r="J308" s="31">
        <v>0</v>
      </c>
      <c r="K308" s="31">
        <v>329090</v>
      </c>
      <c r="L308" s="31">
        <v>4442720</v>
      </c>
      <c r="M308" s="31">
        <v>4442720</v>
      </c>
      <c r="N308" s="30" t="s">
        <v>21125</v>
      </c>
      <c r="O308" s="30" t="s">
        <v>21126</v>
      </c>
      <c r="P308" s="30" t="s">
        <v>21127</v>
      </c>
      <c r="Q308" s="30" t="s">
        <v>21128</v>
      </c>
      <c r="R308" s="30" t="s">
        <v>4458</v>
      </c>
    </row>
    <row r="309" spans="1:18">
      <c r="A309" s="30" t="s">
        <v>16303</v>
      </c>
      <c r="B309" s="30" t="str">
        <f t="shared" si="4"/>
        <v>000191231133460</v>
      </c>
      <c r="C309" s="102">
        <v>46087</v>
      </c>
      <c r="D309" s="30" t="s">
        <v>17543</v>
      </c>
      <c r="E309" s="102">
        <v>46087</v>
      </c>
      <c r="F309" s="102" t="e">
        <f>VLOOKUP(B309,[1]Ban_hang!R:S,2,0)</f>
        <v>#N/A</v>
      </c>
      <c r="G309" s="30" t="s">
        <v>18847</v>
      </c>
      <c r="H309" s="30" t="s">
        <v>17544</v>
      </c>
      <c r="I309" s="31">
        <v>1049500</v>
      </c>
      <c r="J309" s="31">
        <v>0</v>
      </c>
      <c r="K309" s="31">
        <v>83960</v>
      </c>
      <c r="L309" s="31">
        <v>1133460</v>
      </c>
      <c r="M309" s="31">
        <v>1133460</v>
      </c>
      <c r="N309" s="30" t="s">
        <v>21125</v>
      </c>
      <c r="O309" s="30" t="s">
        <v>21126</v>
      </c>
      <c r="P309" s="30" t="s">
        <v>21127</v>
      </c>
      <c r="Q309" s="30" t="s">
        <v>21129</v>
      </c>
      <c r="R309" s="30" t="s">
        <v>4174</v>
      </c>
    </row>
    <row r="310" spans="1:18">
      <c r="A310" s="30" t="s">
        <v>16299</v>
      </c>
      <c r="B310" s="30" t="str">
        <f t="shared" si="4"/>
        <v>000171933399581</v>
      </c>
      <c r="C310" s="102">
        <v>46087</v>
      </c>
      <c r="D310" s="30" t="s">
        <v>17539</v>
      </c>
      <c r="E310" s="102">
        <v>46087</v>
      </c>
      <c r="F310" s="102" t="e">
        <f>VLOOKUP(B310,[1]Ban_hang!R:S,2,0)</f>
        <v>#N/A</v>
      </c>
      <c r="G310" s="30" t="s">
        <v>19476</v>
      </c>
      <c r="H310" s="30" t="s">
        <v>17540</v>
      </c>
      <c r="I310" s="31">
        <v>3147760</v>
      </c>
      <c r="J310" s="31">
        <v>0</v>
      </c>
      <c r="K310" s="31">
        <v>251821</v>
      </c>
      <c r="L310" s="31">
        <v>3399581</v>
      </c>
      <c r="M310" s="31">
        <v>3399581</v>
      </c>
      <c r="N310" s="30" t="s">
        <v>21125</v>
      </c>
      <c r="O310" s="30" t="s">
        <v>21126</v>
      </c>
      <c r="P310" s="30" t="s">
        <v>21127</v>
      </c>
      <c r="Q310" s="30" t="s">
        <v>21128</v>
      </c>
      <c r="R310" s="30" t="s">
        <v>4458</v>
      </c>
    </row>
    <row r="311" spans="1:18">
      <c r="A311" s="30" t="s">
        <v>16303</v>
      </c>
      <c r="B311" s="30" t="str">
        <f t="shared" si="4"/>
        <v>000191241133460</v>
      </c>
      <c r="C311" s="102">
        <v>46087</v>
      </c>
      <c r="D311" s="30" t="s">
        <v>17545</v>
      </c>
      <c r="E311" s="102">
        <v>46087</v>
      </c>
      <c r="F311" s="102" t="e">
        <f>VLOOKUP(B311,[1]Ban_hang!R:S,2,0)</f>
        <v>#N/A</v>
      </c>
      <c r="G311" s="30" t="s">
        <v>18710</v>
      </c>
      <c r="H311" s="30" t="s">
        <v>17546</v>
      </c>
      <c r="I311" s="31">
        <v>1049500</v>
      </c>
      <c r="J311" s="31">
        <v>0</v>
      </c>
      <c r="K311" s="31">
        <v>83960</v>
      </c>
      <c r="L311" s="31">
        <v>1133460</v>
      </c>
      <c r="M311" s="31">
        <v>1133460</v>
      </c>
      <c r="N311" s="30" t="s">
        <v>21125</v>
      </c>
      <c r="O311" s="30" t="s">
        <v>21126</v>
      </c>
      <c r="P311" s="30" t="s">
        <v>21127</v>
      </c>
      <c r="Q311" s="30" t="s">
        <v>21129</v>
      </c>
      <c r="R311" s="30" t="s">
        <v>4174</v>
      </c>
    </row>
    <row r="312" spans="1:18">
      <c r="A312" s="30" t="s">
        <v>16303</v>
      </c>
      <c r="B312" s="30" t="str">
        <f t="shared" si="4"/>
        <v>000191224629269</v>
      </c>
      <c r="C312" s="102">
        <v>46087</v>
      </c>
      <c r="D312" s="30" t="s">
        <v>17541</v>
      </c>
      <c r="E312" s="102">
        <v>46087</v>
      </c>
      <c r="F312" s="102" t="e">
        <f>VLOOKUP(B312,[1]Ban_hang!R:S,2,0)</f>
        <v>#N/A</v>
      </c>
      <c r="G312" s="30" t="s">
        <v>18844</v>
      </c>
      <c r="H312" s="30" t="s">
        <v>17542</v>
      </c>
      <c r="I312" s="31">
        <v>4286360</v>
      </c>
      <c r="J312" s="31">
        <v>0</v>
      </c>
      <c r="K312" s="31">
        <v>342909</v>
      </c>
      <c r="L312" s="31">
        <v>4629269</v>
      </c>
      <c r="M312" s="31">
        <v>4629269</v>
      </c>
      <c r="N312" s="30" t="s">
        <v>21125</v>
      </c>
      <c r="O312" s="30" t="s">
        <v>21126</v>
      </c>
      <c r="P312" s="30" t="s">
        <v>21127</v>
      </c>
      <c r="Q312" s="30" t="s">
        <v>21129</v>
      </c>
      <c r="R312" s="30" t="s">
        <v>4174</v>
      </c>
    </row>
    <row r="313" spans="1:18">
      <c r="A313" s="30" t="s">
        <v>16299</v>
      </c>
      <c r="B313" s="30" t="str">
        <f t="shared" si="4"/>
        <v>0001735212085049</v>
      </c>
      <c r="C313" s="102">
        <v>46088</v>
      </c>
      <c r="D313" s="30" t="s">
        <v>17553</v>
      </c>
      <c r="E313" s="102">
        <v>46088</v>
      </c>
      <c r="F313" s="102" t="e">
        <f>VLOOKUP(B313,[1]Ban_hang!R:S,2,0)</f>
        <v>#N/A</v>
      </c>
      <c r="G313" s="30" t="s">
        <v>19480</v>
      </c>
      <c r="H313" s="30" t="s">
        <v>17554</v>
      </c>
      <c r="I313" s="31">
        <v>11189860</v>
      </c>
      <c r="J313" s="31">
        <v>0</v>
      </c>
      <c r="K313" s="31">
        <v>895189</v>
      </c>
      <c r="L313" s="31">
        <v>12085049</v>
      </c>
      <c r="M313" s="31">
        <v>12085049</v>
      </c>
      <c r="N313" s="30" t="s">
        <v>21125</v>
      </c>
      <c r="O313" s="30" t="s">
        <v>21126</v>
      </c>
      <c r="P313" s="30" t="s">
        <v>21127</v>
      </c>
      <c r="Q313" s="30" t="s">
        <v>21128</v>
      </c>
      <c r="R313" s="30" t="s">
        <v>4458</v>
      </c>
    </row>
    <row r="314" spans="1:18">
      <c r="A314" s="30" t="s">
        <v>16294</v>
      </c>
      <c r="B314" s="30" t="str">
        <f t="shared" si="4"/>
        <v>000173501133460</v>
      </c>
      <c r="C314" s="102">
        <v>46088</v>
      </c>
      <c r="D314" s="30" t="s">
        <v>17549</v>
      </c>
      <c r="E314" s="102">
        <v>46088</v>
      </c>
      <c r="F314" s="102" t="e">
        <f>VLOOKUP(B314,[1]Ban_hang!R:S,2,0)</f>
        <v>#N/A</v>
      </c>
      <c r="G314" s="30" t="s">
        <v>19478</v>
      </c>
      <c r="H314" s="30" t="s">
        <v>17550</v>
      </c>
      <c r="I314" s="31">
        <v>1049500</v>
      </c>
      <c r="J314" s="31">
        <v>0</v>
      </c>
      <c r="K314" s="31">
        <v>83960</v>
      </c>
      <c r="L314" s="31">
        <v>1133460</v>
      </c>
      <c r="M314" s="31">
        <v>1133460</v>
      </c>
      <c r="N314" s="30" t="s">
        <v>21125</v>
      </c>
      <c r="O314" s="30" t="s">
        <v>21126</v>
      </c>
      <c r="P314" s="30" t="s">
        <v>21127</v>
      </c>
      <c r="Q314" s="30" t="s">
        <v>21128</v>
      </c>
      <c r="R314" s="30" t="s">
        <v>4458</v>
      </c>
    </row>
    <row r="315" spans="1:18">
      <c r="A315" s="30" t="s">
        <v>16294</v>
      </c>
      <c r="B315" s="30" t="str">
        <f t="shared" si="4"/>
        <v>000173492314634</v>
      </c>
      <c r="C315" s="102">
        <v>46088</v>
      </c>
      <c r="D315" s="30" t="s">
        <v>17547</v>
      </c>
      <c r="E315" s="102">
        <v>46088</v>
      </c>
      <c r="F315" s="102" t="e">
        <f>VLOOKUP(B315,[1]Ban_hang!R:S,2,0)</f>
        <v>#N/A</v>
      </c>
      <c r="G315" s="30" t="s">
        <v>19477</v>
      </c>
      <c r="H315" s="30" t="s">
        <v>17548</v>
      </c>
      <c r="I315" s="31">
        <v>2143180</v>
      </c>
      <c r="J315" s="31">
        <v>0</v>
      </c>
      <c r="K315" s="31">
        <v>171454</v>
      </c>
      <c r="L315" s="31">
        <v>2314634</v>
      </c>
      <c r="M315" s="31">
        <v>2314634</v>
      </c>
      <c r="N315" s="30" t="s">
        <v>21125</v>
      </c>
      <c r="O315" s="30" t="s">
        <v>21126</v>
      </c>
      <c r="P315" s="30" t="s">
        <v>21127</v>
      </c>
      <c r="Q315" s="30" t="s">
        <v>21128</v>
      </c>
      <c r="R315" s="30" t="s">
        <v>4458</v>
      </c>
    </row>
    <row r="316" spans="1:18">
      <c r="A316" s="30" t="s">
        <v>16299</v>
      </c>
      <c r="B316" s="30" t="str">
        <f t="shared" si="4"/>
        <v>000173517073957</v>
      </c>
      <c r="C316" s="102">
        <v>46088</v>
      </c>
      <c r="D316" s="30" t="s">
        <v>17551</v>
      </c>
      <c r="E316" s="102">
        <v>46088</v>
      </c>
      <c r="F316" s="102" t="e">
        <f>VLOOKUP(B316,[1]Ban_hang!R:S,2,0)</f>
        <v>#N/A</v>
      </c>
      <c r="G316" s="30" t="s">
        <v>19479</v>
      </c>
      <c r="H316" s="30" t="s">
        <v>17552</v>
      </c>
      <c r="I316" s="31">
        <v>6549960</v>
      </c>
      <c r="J316" s="31">
        <v>0</v>
      </c>
      <c r="K316" s="31">
        <v>523997</v>
      </c>
      <c r="L316" s="31">
        <v>7073957</v>
      </c>
      <c r="M316" s="31">
        <v>7073957</v>
      </c>
      <c r="N316" s="30" t="s">
        <v>21125</v>
      </c>
      <c r="O316" s="30" t="s">
        <v>21126</v>
      </c>
      <c r="P316" s="30" t="s">
        <v>21127</v>
      </c>
      <c r="Q316" s="30" t="s">
        <v>21128</v>
      </c>
      <c r="R316" s="30" t="s">
        <v>4458</v>
      </c>
    </row>
    <row r="317" spans="1:18">
      <c r="A317" s="30" t="s">
        <v>16291</v>
      </c>
      <c r="B317" s="30" t="str">
        <f t="shared" si="4"/>
        <v>000184602266920</v>
      </c>
      <c r="C317" s="102">
        <v>46090</v>
      </c>
      <c r="D317" s="30" t="s">
        <v>17557</v>
      </c>
      <c r="E317" s="102">
        <v>46090</v>
      </c>
      <c r="F317" s="102" t="e">
        <f>VLOOKUP(B317,[1]Ban_hang!R:S,2,0)</f>
        <v>#N/A</v>
      </c>
      <c r="G317" s="30" t="s">
        <v>19482</v>
      </c>
      <c r="H317" s="30" t="s">
        <v>17558</v>
      </c>
      <c r="I317" s="31">
        <v>2099000</v>
      </c>
      <c r="J317" s="31">
        <v>0</v>
      </c>
      <c r="K317" s="31">
        <v>167920</v>
      </c>
      <c r="L317" s="31">
        <v>2266920</v>
      </c>
      <c r="M317" s="31">
        <v>2266920</v>
      </c>
      <c r="N317" s="30" t="s">
        <v>21125</v>
      </c>
      <c r="O317" s="30" t="s">
        <v>21126</v>
      </c>
      <c r="P317" s="30" t="s">
        <v>21127</v>
      </c>
      <c r="Q317" s="30" t="s">
        <v>21128</v>
      </c>
      <c r="R317" s="30" t="s">
        <v>4458</v>
      </c>
    </row>
    <row r="318" spans="1:18">
      <c r="A318" s="30" t="s">
        <v>16291</v>
      </c>
      <c r="B318" s="30" t="str">
        <f t="shared" si="4"/>
        <v>000184612662141</v>
      </c>
      <c r="C318" s="102">
        <v>46090</v>
      </c>
      <c r="D318" s="30" t="s">
        <v>17559</v>
      </c>
      <c r="E318" s="102">
        <v>46090</v>
      </c>
      <c r="F318" s="102" t="e">
        <f>VLOOKUP(B318,[1]Ban_hang!R:S,2,0)</f>
        <v>#N/A</v>
      </c>
      <c r="G318" s="30" t="s">
        <v>19483</v>
      </c>
      <c r="H318" s="30" t="s">
        <v>17560</v>
      </c>
      <c r="I318" s="31">
        <v>2464945</v>
      </c>
      <c r="J318" s="31">
        <v>0</v>
      </c>
      <c r="K318" s="31">
        <v>197196</v>
      </c>
      <c r="L318" s="31">
        <v>2662141</v>
      </c>
      <c r="M318" s="31">
        <v>2662141</v>
      </c>
      <c r="N318" s="30" t="s">
        <v>21125</v>
      </c>
      <c r="O318" s="30" t="s">
        <v>21126</v>
      </c>
      <c r="P318" s="30" t="s">
        <v>21127</v>
      </c>
      <c r="Q318" s="30" t="s">
        <v>21128</v>
      </c>
      <c r="R318" s="30" t="s">
        <v>4458</v>
      </c>
    </row>
    <row r="319" spans="1:18">
      <c r="A319" s="30" t="s">
        <v>16310</v>
      </c>
      <c r="B319" s="30" t="str">
        <f t="shared" si="4"/>
        <v>000184622917307</v>
      </c>
      <c r="C319" s="102">
        <v>46090</v>
      </c>
      <c r="D319" s="30" t="s">
        <v>17561</v>
      </c>
      <c r="E319" s="102">
        <v>46090</v>
      </c>
      <c r="F319" s="102" t="e">
        <f>VLOOKUP(B319,[1]Ban_hang!R:S,2,0)</f>
        <v>#N/A</v>
      </c>
      <c r="G319" s="30" t="s">
        <v>19484</v>
      </c>
      <c r="H319" s="30" t="s">
        <v>17562</v>
      </c>
      <c r="I319" s="31">
        <v>2701210</v>
      </c>
      <c r="J319" s="31">
        <v>0</v>
      </c>
      <c r="K319" s="31">
        <v>216097</v>
      </c>
      <c r="L319" s="31">
        <v>2917307</v>
      </c>
      <c r="M319" s="31">
        <v>2917307</v>
      </c>
      <c r="N319" s="30" t="s">
        <v>21125</v>
      </c>
      <c r="O319" s="30" t="s">
        <v>21126</v>
      </c>
      <c r="P319" s="30" t="s">
        <v>21127</v>
      </c>
      <c r="Q319" s="30" t="s">
        <v>21128</v>
      </c>
      <c r="R319" s="30" t="s">
        <v>4458</v>
      </c>
    </row>
    <row r="320" spans="1:18">
      <c r="A320" s="30" t="s">
        <v>16292</v>
      </c>
      <c r="B320" s="30" t="str">
        <f t="shared" si="4"/>
        <v>000173481133460</v>
      </c>
      <c r="C320" s="102">
        <v>46090</v>
      </c>
      <c r="D320" s="30" t="s">
        <v>17555</v>
      </c>
      <c r="E320" s="102">
        <v>46090</v>
      </c>
      <c r="F320" s="102" t="e">
        <f>VLOOKUP(B320,[1]Ban_hang!R:S,2,0)</f>
        <v>#N/A</v>
      </c>
      <c r="G320" s="30" t="s">
        <v>19481</v>
      </c>
      <c r="H320" s="30" t="s">
        <v>17556</v>
      </c>
      <c r="I320" s="31">
        <v>1049500</v>
      </c>
      <c r="J320" s="31">
        <v>0</v>
      </c>
      <c r="K320" s="31">
        <v>83960</v>
      </c>
      <c r="L320" s="31">
        <v>1133460</v>
      </c>
      <c r="M320" s="31">
        <v>1133460</v>
      </c>
      <c r="N320" s="30" t="s">
        <v>21125</v>
      </c>
      <c r="O320" s="30" t="s">
        <v>21126</v>
      </c>
      <c r="P320" s="30" t="s">
        <v>21127</v>
      </c>
      <c r="Q320" s="30" t="s">
        <v>21128</v>
      </c>
      <c r="R320" s="30" t="s">
        <v>4458</v>
      </c>
    </row>
    <row r="321" spans="1:18">
      <c r="A321" s="30" t="s">
        <v>16310</v>
      </c>
      <c r="B321" s="30" t="str">
        <f t="shared" si="4"/>
        <v>000184631133460</v>
      </c>
      <c r="C321" s="102">
        <v>46090</v>
      </c>
      <c r="D321" s="30" t="s">
        <v>17563</v>
      </c>
      <c r="E321" s="102">
        <v>46090</v>
      </c>
      <c r="F321" s="102" t="e">
        <f>VLOOKUP(B321,[1]Ban_hang!R:S,2,0)</f>
        <v>#N/A</v>
      </c>
      <c r="G321" s="30" t="s">
        <v>19485</v>
      </c>
      <c r="H321" s="30" t="s">
        <v>17564</v>
      </c>
      <c r="I321" s="31">
        <v>1049500</v>
      </c>
      <c r="J321" s="31">
        <v>0</v>
      </c>
      <c r="K321" s="31">
        <v>83960</v>
      </c>
      <c r="L321" s="31">
        <v>1133460</v>
      </c>
      <c r="M321" s="31">
        <v>1133460</v>
      </c>
      <c r="N321" s="30" t="s">
        <v>21125</v>
      </c>
      <c r="O321" s="30" t="s">
        <v>21126</v>
      </c>
      <c r="P321" s="30" t="s">
        <v>21127</v>
      </c>
      <c r="Q321" s="30" t="s">
        <v>21128</v>
      </c>
      <c r="R321" s="30" t="s">
        <v>4458</v>
      </c>
    </row>
    <row r="322" spans="1:18">
      <c r="A322" s="30" t="s">
        <v>16299</v>
      </c>
      <c r="B322" s="30" t="str">
        <f t="shared" si="4"/>
        <v>000184654629269</v>
      </c>
      <c r="C322" s="102">
        <v>46091</v>
      </c>
      <c r="D322" s="30" t="s">
        <v>17567</v>
      </c>
      <c r="E322" s="102">
        <v>46091</v>
      </c>
      <c r="F322" s="102" t="e">
        <f>VLOOKUP(B322,[1]Ban_hang!R:S,2,0)</f>
        <v>#N/A</v>
      </c>
      <c r="G322" s="30" t="s">
        <v>19487</v>
      </c>
      <c r="H322" s="30" t="s">
        <v>17568</v>
      </c>
      <c r="I322" s="31">
        <v>4286360</v>
      </c>
      <c r="J322" s="31">
        <v>0</v>
      </c>
      <c r="K322" s="31">
        <v>342909</v>
      </c>
      <c r="L322" s="31">
        <v>4629269</v>
      </c>
      <c r="M322" s="31">
        <v>4629269</v>
      </c>
      <c r="N322" s="30" t="s">
        <v>21125</v>
      </c>
      <c r="O322" s="30" t="s">
        <v>21126</v>
      </c>
      <c r="P322" s="30" t="s">
        <v>21127</v>
      </c>
      <c r="Q322" s="30" t="s">
        <v>21128</v>
      </c>
      <c r="R322" s="30" t="s">
        <v>4458</v>
      </c>
    </row>
    <row r="323" spans="1:18">
      <c r="A323" s="30" t="s">
        <v>16299</v>
      </c>
      <c r="B323" s="30" t="str">
        <f t="shared" ref="B323:B386" si="5">G323&amp;L323</f>
        <v>000184644758329</v>
      </c>
      <c r="C323" s="102">
        <v>46091</v>
      </c>
      <c r="D323" s="30" t="s">
        <v>17565</v>
      </c>
      <c r="E323" s="102">
        <v>46091</v>
      </c>
      <c r="F323" s="102" t="e">
        <f>VLOOKUP(B323,[1]Ban_hang!R:S,2,0)</f>
        <v>#N/A</v>
      </c>
      <c r="G323" s="30" t="s">
        <v>19486</v>
      </c>
      <c r="H323" s="30" t="s">
        <v>17566</v>
      </c>
      <c r="I323" s="31">
        <v>4405860</v>
      </c>
      <c r="J323" s="31">
        <v>0</v>
      </c>
      <c r="K323" s="31">
        <v>352469</v>
      </c>
      <c r="L323" s="31">
        <v>4758329</v>
      </c>
      <c r="M323" s="31">
        <v>4758329</v>
      </c>
      <c r="N323" s="30" t="s">
        <v>21125</v>
      </c>
      <c r="O323" s="30" t="s">
        <v>21126</v>
      </c>
      <c r="P323" s="30" t="s">
        <v>21127</v>
      </c>
      <c r="Q323" s="30" t="s">
        <v>21128</v>
      </c>
      <c r="R323" s="30" t="s">
        <v>4458</v>
      </c>
    </row>
    <row r="324" spans="1:18">
      <c r="A324" s="30" t="s">
        <v>16303</v>
      </c>
      <c r="B324" s="30" t="str">
        <f t="shared" si="5"/>
        <v>000192722027700</v>
      </c>
      <c r="C324" s="102">
        <v>46092</v>
      </c>
      <c r="D324" s="30" t="s">
        <v>17569</v>
      </c>
      <c r="E324" s="102">
        <v>46092</v>
      </c>
      <c r="F324" s="102" t="e">
        <f>VLOOKUP(B324,[1]Ban_hang!R:S,2,0)</f>
        <v>#N/A</v>
      </c>
      <c r="G324" s="30" t="s">
        <v>19488</v>
      </c>
      <c r="H324" s="30" t="s">
        <v>17570</v>
      </c>
      <c r="I324" s="31">
        <v>1877500</v>
      </c>
      <c r="J324" s="31">
        <v>0</v>
      </c>
      <c r="K324" s="31">
        <v>150200</v>
      </c>
      <c r="L324" s="31">
        <v>2027700</v>
      </c>
      <c r="M324" s="31">
        <v>2027700</v>
      </c>
      <c r="N324" s="30" t="s">
        <v>21125</v>
      </c>
      <c r="O324" s="30" t="s">
        <v>21126</v>
      </c>
      <c r="P324" s="30" t="s">
        <v>21127</v>
      </c>
      <c r="Q324" s="30" t="s">
        <v>21130</v>
      </c>
      <c r="R324" s="30" t="s">
        <v>4174</v>
      </c>
    </row>
    <row r="325" spans="1:18">
      <c r="A325" s="30" t="s">
        <v>16303</v>
      </c>
      <c r="B325" s="30" t="str">
        <f t="shared" si="5"/>
        <v>000192711875922</v>
      </c>
      <c r="C325" s="102">
        <v>46093</v>
      </c>
      <c r="D325" s="30" t="s">
        <v>17585</v>
      </c>
      <c r="E325" s="102">
        <v>46093</v>
      </c>
      <c r="F325" s="102" t="e">
        <f>VLOOKUP(B325,[1]Ban_hang!R:S,2,0)</f>
        <v>#N/A</v>
      </c>
      <c r="G325" s="30" t="s">
        <v>19496</v>
      </c>
      <c r="H325" s="30" t="s">
        <v>17586</v>
      </c>
      <c r="I325" s="31">
        <v>1736965</v>
      </c>
      <c r="J325" s="31">
        <v>0</v>
      </c>
      <c r="K325" s="31">
        <v>138957</v>
      </c>
      <c r="L325" s="31">
        <v>1875922</v>
      </c>
      <c r="M325" s="31">
        <v>1875922</v>
      </c>
      <c r="N325" s="30" t="s">
        <v>21125</v>
      </c>
      <c r="O325" s="30" t="s">
        <v>21126</v>
      </c>
      <c r="P325" s="30" t="s">
        <v>21127</v>
      </c>
      <c r="Q325" s="30" t="s">
        <v>21130</v>
      </c>
      <c r="R325" s="30" t="s">
        <v>4174</v>
      </c>
    </row>
    <row r="326" spans="1:18">
      <c r="A326" s="30" t="s">
        <v>16299</v>
      </c>
      <c r="B326" s="30" t="str">
        <f t="shared" si="5"/>
        <v>000190826344438</v>
      </c>
      <c r="C326" s="102">
        <v>46093</v>
      </c>
      <c r="D326" s="30" t="s">
        <v>17575</v>
      </c>
      <c r="E326" s="102">
        <v>46093</v>
      </c>
      <c r="F326" s="102" t="e">
        <f>VLOOKUP(B326,[1]Ban_hang!R:S,2,0)</f>
        <v>#N/A</v>
      </c>
      <c r="G326" s="30" t="s">
        <v>19491</v>
      </c>
      <c r="H326" s="30" t="s">
        <v>17576</v>
      </c>
      <c r="I326" s="31">
        <v>5874480</v>
      </c>
      <c r="J326" s="31">
        <v>0</v>
      </c>
      <c r="K326" s="31">
        <v>469958</v>
      </c>
      <c r="L326" s="31">
        <v>6344438</v>
      </c>
      <c r="M326" s="31">
        <v>6344438</v>
      </c>
      <c r="N326" s="30" t="s">
        <v>21125</v>
      </c>
      <c r="O326" s="30" t="s">
        <v>21126</v>
      </c>
      <c r="P326" s="30" t="s">
        <v>21127</v>
      </c>
      <c r="Q326" s="30" t="s">
        <v>21128</v>
      </c>
      <c r="R326" s="30" t="s">
        <v>4458</v>
      </c>
    </row>
    <row r="327" spans="1:18">
      <c r="A327" s="30" t="s">
        <v>16299</v>
      </c>
      <c r="B327" s="30" t="str">
        <f t="shared" si="5"/>
        <v>000190803854628</v>
      </c>
      <c r="C327" s="102">
        <v>46093</v>
      </c>
      <c r="D327" s="30" t="s">
        <v>17571</v>
      </c>
      <c r="E327" s="102">
        <v>46093</v>
      </c>
      <c r="F327" s="102" t="e">
        <f>VLOOKUP(B327,[1]Ban_hang!R:S,2,0)</f>
        <v>#N/A</v>
      </c>
      <c r="G327" s="30" t="s">
        <v>19489</v>
      </c>
      <c r="H327" s="30" t="s">
        <v>17572</v>
      </c>
      <c r="I327" s="31">
        <v>3569100</v>
      </c>
      <c r="J327" s="31">
        <v>0</v>
      </c>
      <c r="K327" s="31">
        <v>285528</v>
      </c>
      <c r="L327" s="31">
        <v>3854628</v>
      </c>
      <c r="M327" s="31">
        <v>3854628</v>
      </c>
      <c r="N327" s="30" t="s">
        <v>21125</v>
      </c>
      <c r="O327" s="30" t="s">
        <v>21126</v>
      </c>
      <c r="P327" s="30" t="s">
        <v>21127</v>
      </c>
      <c r="Q327" s="30" t="s">
        <v>21128</v>
      </c>
      <c r="R327" s="30" t="s">
        <v>4458</v>
      </c>
    </row>
    <row r="328" spans="1:18">
      <c r="A328" s="30" t="s">
        <v>16299</v>
      </c>
      <c r="B328" s="30" t="str">
        <f t="shared" si="5"/>
        <v>0001908110296569</v>
      </c>
      <c r="C328" s="102">
        <v>46093</v>
      </c>
      <c r="D328" s="30" t="s">
        <v>17573</v>
      </c>
      <c r="E328" s="102">
        <v>46093</v>
      </c>
      <c r="F328" s="102" t="e">
        <f>VLOOKUP(B328,[1]Ban_hang!R:S,2,0)</f>
        <v>#N/A</v>
      </c>
      <c r="G328" s="30" t="s">
        <v>19490</v>
      </c>
      <c r="H328" s="30" t="s">
        <v>17574</v>
      </c>
      <c r="I328" s="31">
        <v>9533860</v>
      </c>
      <c r="J328" s="31">
        <v>0</v>
      </c>
      <c r="K328" s="31">
        <v>762709</v>
      </c>
      <c r="L328" s="31">
        <v>10296569</v>
      </c>
      <c r="M328" s="31">
        <v>10296569</v>
      </c>
      <c r="N328" s="30" t="s">
        <v>21125</v>
      </c>
      <c r="O328" s="30" t="s">
        <v>21126</v>
      </c>
      <c r="P328" s="30" t="s">
        <v>21127</v>
      </c>
      <c r="Q328" s="30" t="s">
        <v>21128</v>
      </c>
      <c r="R328" s="30" t="s">
        <v>4458</v>
      </c>
    </row>
    <row r="329" spans="1:18">
      <c r="A329" s="30" t="s">
        <v>16295</v>
      </c>
      <c r="B329" s="30" t="str">
        <f t="shared" si="5"/>
        <v>000192542314634</v>
      </c>
      <c r="C329" s="102">
        <v>46093</v>
      </c>
      <c r="D329" s="30" t="s">
        <v>17581</v>
      </c>
      <c r="E329" s="102">
        <v>46093</v>
      </c>
      <c r="F329" s="102" t="e">
        <f>VLOOKUP(B329,[1]Ban_hang!R:S,2,0)</f>
        <v>#N/A</v>
      </c>
      <c r="G329" s="30" t="s">
        <v>19494</v>
      </c>
      <c r="H329" s="30" t="s">
        <v>17582</v>
      </c>
      <c r="I329" s="31">
        <v>2143180</v>
      </c>
      <c r="J329" s="31">
        <v>0</v>
      </c>
      <c r="K329" s="31">
        <v>171454</v>
      </c>
      <c r="L329" s="31">
        <v>2314634</v>
      </c>
      <c r="M329" s="31">
        <v>2314634</v>
      </c>
      <c r="N329" s="30" t="s">
        <v>21125</v>
      </c>
      <c r="O329" s="30" t="s">
        <v>21126</v>
      </c>
      <c r="P329" s="30" t="s">
        <v>21127</v>
      </c>
      <c r="Q329" s="30" t="s">
        <v>21128</v>
      </c>
      <c r="R329" s="30" t="s">
        <v>4458</v>
      </c>
    </row>
    <row r="330" spans="1:18">
      <c r="A330" s="30" t="s">
        <v>16310</v>
      </c>
      <c r="B330" s="30" t="str">
        <f t="shared" si="5"/>
        <v>00019253756000</v>
      </c>
      <c r="C330" s="102">
        <v>46093</v>
      </c>
      <c r="D330" s="30" t="s">
        <v>17579</v>
      </c>
      <c r="E330" s="102">
        <v>46093</v>
      </c>
      <c r="F330" s="102" t="e">
        <f>VLOOKUP(B330,[1]Ban_hang!R:S,2,0)</f>
        <v>#N/A</v>
      </c>
      <c r="G330" s="30" t="s">
        <v>19493</v>
      </c>
      <c r="H330" s="30" t="s">
        <v>17580</v>
      </c>
      <c r="I330" s="31">
        <v>700000</v>
      </c>
      <c r="J330" s="31">
        <v>0</v>
      </c>
      <c r="K330" s="31">
        <v>56000</v>
      </c>
      <c r="L330" s="31">
        <v>756000</v>
      </c>
      <c r="M330" s="31">
        <v>756000</v>
      </c>
      <c r="N330" s="30" t="s">
        <v>21125</v>
      </c>
      <c r="O330" s="30" t="s">
        <v>21126</v>
      </c>
      <c r="P330" s="30" t="s">
        <v>21127</v>
      </c>
      <c r="Q330" s="30" t="s">
        <v>21128</v>
      </c>
      <c r="R330" s="30" t="s">
        <v>4458</v>
      </c>
    </row>
    <row r="331" spans="1:18">
      <c r="A331" s="30" t="s">
        <v>16291</v>
      </c>
      <c r="B331" s="30" t="str">
        <f t="shared" si="5"/>
        <v>000192553520973</v>
      </c>
      <c r="C331" s="102">
        <v>46093</v>
      </c>
      <c r="D331" s="30" t="s">
        <v>17583</v>
      </c>
      <c r="E331" s="102">
        <v>46093</v>
      </c>
      <c r="F331" s="102" t="e">
        <f>VLOOKUP(B331,[1]Ban_hang!R:S,2,0)</f>
        <v>#N/A</v>
      </c>
      <c r="G331" s="30" t="s">
        <v>19495</v>
      </c>
      <c r="H331" s="30" t="s">
        <v>17584</v>
      </c>
      <c r="I331" s="31">
        <v>3260160</v>
      </c>
      <c r="J331" s="31">
        <v>0</v>
      </c>
      <c r="K331" s="31">
        <v>260813</v>
      </c>
      <c r="L331" s="31">
        <v>3520973</v>
      </c>
      <c r="M331" s="31">
        <v>3520973</v>
      </c>
      <c r="N331" s="30" t="s">
        <v>21125</v>
      </c>
      <c r="O331" s="30" t="s">
        <v>21126</v>
      </c>
      <c r="P331" s="30" t="s">
        <v>21127</v>
      </c>
      <c r="Q331" s="30" t="s">
        <v>21128</v>
      </c>
      <c r="R331" s="30" t="s">
        <v>4458</v>
      </c>
    </row>
    <row r="332" spans="1:18">
      <c r="A332" s="30" t="s">
        <v>16308</v>
      </c>
      <c r="B332" s="30" t="str">
        <f t="shared" si="5"/>
        <v>000192527572717</v>
      </c>
      <c r="C332" s="102">
        <v>46093</v>
      </c>
      <c r="D332" s="30" t="s">
        <v>17577</v>
      </c>
      <c r="E332" s="102">
        <v>46093</v>
      </c>
      <c r="F332" s="102" t="e">
        <f>VLOOKUP(B332,[1]Ban_hang!R:S,2,0)</f>
        <v>#N/A</v>
      </c>
      <c r="G332" s="30" t="s">
        <v>19492</v>
      </c>
      <c r="H332" s="30" t="s">
        <v>17578</v>
      </c>
      <c r="I332" s="31">
        <v>7011775</v>
      </c>
      <c r="J332" s="31">
        <v>0</v>
      </c>
      <c r="K332" s="31">
        <v>560942</v>
      </c>
      <c r="L332" s="31">
        <v>7572717</v>
      </c>
      <c r="M332" s="31">
        <v>7572717</v>
      </c>
      <c r="N332" s="30" t="s">
        <v>21125</v>
      </c>
      <c r="O332" s="30" t="s">
        <v>21126</v>
      </c>
      <c r="P332" s="30" t="s">
        <v>21127</v>
      </c>
      <c r="Q332" s="30" t="s">
        <v>21128</v>
      </c>
      <c r="R332" s="30" t="s">
        <v>4458</v>
      </c>
    </row>
    <row r="333" spans="1:18">
      <c r="A333" s="30" t="s">
        <v>16295</v>
      </c>
      <c r="B333" s="30" t="str">
        <f t="shared" si="5"/>
        <v>000207802856611</v>
      </c>
      <c r="C333" s="102">
        <v>46097</v>
      </c>
      <c r="D333" s="30" t="s">
        <v>17589</v>
      </c>
      <c r="E333" s="102">
        <v>46097</v>
      </c>
      <c r="F333" s="102" t="e">
        <f>VLOOKUP(B333,[1]Ban_hang!R:S,2,0)</f>
        <v>#N/A</v>
      </c>
      <c r="G333" s="30" t="s">
        <v>19498</v>
      </c>
      <c r="H333" s="30" t="s">
        <v>17590</v>
      </c>
      <c r="I333" s="31">
        <v>2645010</v>
      </c>
      <c r="J333" s="31">
        <v>0</v>
      </c>
      <c r="K333" s="31">
        <v>211601</v>
      </c>
      <c r="L333" s="31">
        <v>2856611</v>
      </c>
      <c r="M333" s="31">
        <v>2856611</v>
      </c>
      <c r="N333" s="30" t="s">
        <v>21125</v>
      </c>
      <c r="O333" s="30" t="s">
        <v>21126</v>
      </c>
      <c r="P333" s="30" t="s">
        <v>21127</v>
      </c>
      <c r="Q333" s="30" t="s">
        <v>21128</v>
      </c>
      <c r="R333" s="30" t="s">
        <v>4458</v>
      </c>
    </row>
    <row r="334" spans="1:18">
      <c r="A334" s="30" t="s">
        <v>16291</v>
      </c>
      <c r="B334" s="30" t="str">
        <f t="shared" si="5"/>
        <v>00020779783000</v>
      </c>
      <c r="C334" s="102">
        <v>46097</v>
      </c>
      <c r="D334" s="30" t="s">
        <v>17587</v>
      </c>
      <c r="E334" s="102">
        <v>46097</v>
      </c>
      <c r="F334" s="102" t="e">
        <f>VLOOKUP(B334,[1]Ban_hang!R:S,2,0)</f>
        <v>#N/A</v>
      </c>
      <c r="G334" s="30" t="s">
        <v>19497</v>
      </c>
      <c r="H334" s="30" t="s">
        <v>17588</v>
      </c>
      <c r="I334" s="31">
        <v>725000</v>
      </c>
      <c r="J334" s="31">
        <v>0</v>
      </c>
      <c r="K334" s="31">
        <v>58000</v>
      </c>
      <c r="L334" s="31">
        <v>783000</v>
      </c>
      <c r="M334" s="31">
        <v>783000</v>
      </c>
      <c r="N334" s="30" t="s">
        <v>21125</v>
      </c>
      <c r="O334" s="30" t="s">
        <v>21126</v>
      </c>
      <c r="P334" s="30" t="s">
        <v>21127</v>
      </c>
      <c r="Q334" s="30" t="s">
        <v>21128</v>
      </c>
      <c r="R334" s="30" t="s">
        <v>4458</v>
      </c>
    </row>
    <row r="335" spans="1:18">
      <c r="A335" s="30" t="s">
        <v>16303</v>
      </c>
      <c r="B335" s="30" t="str">
        <f t="shared" si="5"/>
        <v>0002164012503696</v>
      </c>
      <c r="C335" s="102">
        <v>46097</v>
      </c>
      <c r="D335" s="30" t="s">
        <v>17591</v>
      </c>
      <c r="E335" s="102">
        <v>46097</v>
      </c>
      <c r="F335" s="102" t="e">
        <f>VLOOKUP(B335,[1]Ban_hang!R:S,2,0)</f>
        <v>#N/A</v>
      </c>
      <c r="G335" s="30" t="s">
        <v>19499</v>
      </c>
      <c r="H335" s="30" t="s">
        <v>17592</v>
      </c>
      <c r="I335" s="31">
        <v>11577496</v>
      </c>
      <c r="J335" s="31">
        <v>0</v>
      </c>
      <c r="K335" s="31">
        <v>926200</v>
      </c>
      <c r="L335" s="31">
        <v>12503696</v>
      </c>
      <c r="M335" s="31">
        <v>12503696</v>
      </c>
      <c r="N335" s="30" t="s">
        <v>21125</v>
      </c>
      <c r="O335" s="30" t="s">
        <v>21126</v>
      </c>
      <c r="P335" s="30" t="s">
        <v>21127</v>
      </c>
      <c r="Q335" s="30" t="s">
        <v>21129</v>
      </c>
      <c r="R335" s="30" t="s">
        <v>4174</v>
      </c>
    </row>
    <row r="336" spans="1:18">
      <c r="A336" s="30" t="s">
        <v>16299</v>
      </c>
      <c r="B336" s="30" t="str">
        <f t="shared" si="5"/>
        <v>00020782783000</v>
      </c>
      <c r="C336" s="102">
        <v>46098</v>
      </c>
      <c r="D336" s="30" t="s">
        <v>17596</v>
      </c>
      <c r="E336" s="102">
        <v>46098</v>
      </c>
      <c r="F336" s="102" t="e">
        <f>VLOOKUP(B336,[1]Ban_hang!R:S,2,0)</f>
        <v>#N/A</v>
      </c>
      <c r="G336" s="30" t="s">
        <v>19502</v>
      </c>
      <c r="H336" s="30" t="s">
        <v>17597</v>
      </c>
      <c r="I336" s="31">
        <v>725000</v>
      </c>
      <c r="J336" s="31">
        <v>0</v>
      </c>
      <c r="K336" s="31">
        <v>58000</v>
      </c>
      <c r="L336" s="31">
        <v>783000</v>
      </c>
      <c r="M336" s="31">
        <v>783000</v>
      </c>
      <c r="N336" s="30" t="s">
        <v>21125</v>
      </c>
      <c r="O336" s="30" t="s">
        <v>21126</v>
      </c>
      <c r="P336" s="30" t="s">
        <v>21127</v>
      </c>
      <c r="Q336" s="30" t="s">
        <v>21128</v>
      </c>
      <c r="R336" s="30" t="s">
        <v>4458</v>
      </c>
    </row>
    <row r="337" spans="1:18">
      <c r="A337" s="30" t="s">
        <v>16303</v>
      </c>
      <c r="B337" s="30" t="str">
        <f t="shared" si="5"/>
        <v>000216413853634</v>
      </c>
      <c r="C337" s="102">
        <v>46098</v>
      </c>
      <c r="D337" s="30" t="s">
        <v>17606</v>
      </c>
      <c r="E337" s="102">
        <v>46098</v>
      </c>
      <c r="F337" s="102" t="e">
        <f>VLOOKUP(B337,[1]Ban_hang!R:S,2,0)</f>
        <v>#N/A</v>
      </c>
      <c r="G337" s="30" t="s">
        <v>19507</v>
      </c>
      <c r="H337" s="30" t="s">
        <v>17607</v>
      </c>
      <c r="I337" s="31">
        <v>3568180</v>
      </c>
      <c r="J337" s="31">
        <v>0</v>
      </c>
      <c r="K337" s="31">
        <v>285454</v>
      </c>
      <c r="L337" s="31">
        <v>3853634</v>
      </c>
      <c r="M337" s="31">
        <v>3853634</v>
      </c>
      <c r="N337" s="30" t="s">
        <v>21125</v>
      </c>
      <c r="O337" s="30" t="s">
        <v>21126</v>
      </c>
      <c r="P337" s="30" t="s">
        <v>21127</v>
      </c>
      <c r="Q337" s="30" t="s">
        <v>21129</v>
      </c>
      <c r="R337" s="30" t="s">
        <v>4174</v>
      </c>
    </row>
    <row r="338" spans="1:18">
      <c r="A338" s="30" t="s">
        <v>16303</v>
      </c>
      <c r="B338" s="30" t="str">
        <f t="shared" si="5"/>
        <v>000216381133460</v>
      </c>
      <c r="C338" s="102">
        <v>46098</v>
      </c>
      <c r="D338" s="30" t="s">
        <v>17610</v>
      </c>
      <c r="E338" s="102">
        <v>46098</v>
      </c>
      <c r="F338" s="102" t="e">
        <f>VLOOKUP(B338,[1]Ban_hang!R:S,2,0)</f>
        <v>#N/A</v>
      </c>
      <c r="G338" s="30" t="s">
        <v>19509</v>
      </c>
      <c r="H338" s="30" t="s">
        <v>17611</v>
      </c>
      <c r="I338" s="31">
        <v>1049500</v>
      </c>
      <c r="J338" s="31">
        <v>0</v>
      </c>
      <c r="K338" s="31">
        <v>83960</v>
      </c>
      <c r="L338" s="31">
        <v>1133460</v>
      </c>
      <c r="M338" s="31">
        <v>1133460</v>
      </c>
      <c r="N338" s="30" t="s">
        <v>21125</v>
      </c>
      <c r="O338" s="30" t="s">
        <v>21126</v>
      </c>
      <c r="P338" s="30" t="s">
        <v>21127</v>
      </c>
      <c r="Q338" s="30" t="s">
        <v>21129</v>
      </c>
      <c r="R338" s="30" t="s">
        <v>4174</v>
      </c>
    </row>
    <row r="339" spans="1:18">
      <c r="A339" s="30" t="s">
        <v>16294</v>
      </c>
      <c r="B339" s="30" t="str">
        <f t="shared" si="5"/>
        <v>000207832314634</v>
      </c>
      <c r="C339" s="102">
        <v>46098</v>
      </c>
      <c r="D339" s="30" t="s">
        <v>17598</v>
      </c>
      <c r="E339" s="102">
        <v>46098</v>
      </c>
      <c r="F339" s="102" t="e">
        <f>VLOOKUP(B339,[1]Ban_hang!R:S,2,0)</f>
        <v>#N/A</v>
      </c>
      <c r="G339" s="30" t="s">
        <v>19503</v>
      </c>
      <c r="H339" s="30" t="s">
        <v>17599</v>
      </c>
      <c r="I339" s="31">
        <v>2143180</v>
      </c>
      <c r="J339" s="31">
        <v>0</v>
      </c>
      <c r="K339" s="31">
        <v>171454</v>
      </c>
      <c r="L339" s="31">
        <v>2314634</v>
      </c>
      <c r="M339" s="31">
        <v>2314634</v>
      </c>
      <c r="N339" s="30" t="s">
        <v>21125</v>
      </c>
      <c r="O339" s="30" t="s">
        <v>21126</v>
      </c>
      <c r="P339" s="30" t="s">
        <v>21127</v>
      </c>
      <c r="Q339" s="30" t="s">
        <v>21128</v>
      </c>
      <c r="R339" s="30" t="s">
        <v>4458</v>
      </c>
    </row>
    <row r="340" spans="1:18">
      <c r="A340" s="30" t="s">
        <v>16303</v>
      </c>
      <c r="B340" s="30" t="str">
        <f t="shared" si="5"/>
        <v>000216392069350</v>
      </c>
      <c r="C340" s="102">
        <v>46098</v>
      </c>
      <c r="D340" s="30" t="s">
        <v>17600</v>
      </c>
      <c r="E340" s="102">
        <v>46098</v>
      </c>
      <c r="F340" s="102" t="e">
        <f>VLOOKUP(B340,[1]Ban_hang!R:S,2,0)</f>
        <v>#N/A</v>
      </c>
      <c r="G340" s="30" t="s">
        <v>19504</v>
      </c>
      <c r="H340" s="30" t="s">
        <v>17601</v>
      </c>
      <c r="I340" s="31">
        <v>1916065</v>
      </c>
      <c r="J340" s="31">
        <v>0</v>
      </c>
      <c r="K340" s="31">
        <v>153285</v>
      </c>
      <c r="L340" s="31">
        <v>2069350</v>
      </c>
      <c r="M340" s="31">
        <v>2069350</v>
      </c>
      <c r="N340" s="30" t="s">
        <v>21125</v>
      </c>
      <c r="O340" s="30" t="s">
        <v>21126</v>
      </c>
      <c r="P340" s="30" t="s">
        <v>21127</v>
      </c>
      <c r="Q340" s="30" t="s">
        <v>21129</v>
      </c>
      <c r="R340" s="30" t="s">
        <v>4174</v>
      </c>
    </row>
    <row r="341" spans="1:18">
      <c r="A341" s="30" t="s">
        <v>16303</v>
      </c>
      <c r="B341" s="30" t="str">
        <f t="shared" si="5"/>
        <v>000216373978445</v>
      </c>
      <c r="C341" s="102">
        <v>46098</v>
      </c>
      <c r="D341" s="30" t="s">
        <v>17602</v>
      </c>
      <c r="E341" s="102">
        <v>46098</v>
      </c>
      <c r="F341" s="102" t="e">
        <f>VLOOKUP(B341,[1]Ban_hang!R:S,2,0)</f>
        <v>#N/A</v>
      </c>
      <c r="G341" s="30" t="s">
        <v>19505</v>
      </c>
      <c r="H341" s="30" t="s">
        <v>17603</v>
      </c>
      <c r="I341" s="31">
        <v>3683745</v>
      </c>
      <c r="J341" s="31">
        <v>0</v>
      </c>
      <c r="K341" s="31">
        <v>294700</v>
      </c>
      <c r="L341" s="31">
        <v>3978445</v>
      </c>
      <c r="M341" s="31">
        <v>3978445</v>
      </c>
      <c r="N341" s="30" t="s">
        <v>21125</v>
      </c>
      <c r="O341" s="30" t="s">
        <v>21126</v>
      </c>
      <c r="P341" s="30" t="s">
        <v>21127</v>
      </c>
      <c r="Q341" s="30" t="s">
        <v>21129</v>
      </c>
      <c r="R341" s="30" t="s">
        <v>4174</v>
      </c>
    </row>
    <row r="342" spans="1:18">
      <c r="A342" s="30" t="s">
        <v>16299</v>
      </c>
      <c r="B342" s="30" t="str">
        <f t="shared" si="5"/>
        <v>000207816943903</v>
      </c>
      <c r="C342" s="102">
        <v>46098</v>
      </c>
      <c r="D342" s="30" t="s">
        <v>17594</v>
      </c>
      <c r="E342" s="102">
        <v>46098</v>
      </c>
      <c r="F342" s="102" t="e">
        <f>VLOOKUP(B342,[1]Ban_hang!R:S,2,0)</f>
        <v>#N/A</v>
      </c>
      <c r="G342" s="30" t="s">
        <v>19501</v>
      </c>
      <c r="H342" s="30" t="s">
        <v>17595</v>
      </c>
      <c r="I342" s="31">
        <v>6429540</v>
      </c>
      <c r="J342" s="31">
        <v>0</v>
      </c>
      <c r="K342" s="31">
        <v>514363</v>
      </c>
      <c r="L342" s="31">
        <v>6943903</v>
      </c>
      <c r="M342" s="31">
        <v>6943903</v>
      </c>
      <c r="N342" s="30" t="s">
        <v>21125</v>
      </c>
      <c r="O342" s="30" t="s">
        <v>21126</v>
      </c>
      <c r="P342" s="30" t="s">
        <v>21127</v>
      </c>
      <c r="Q342" s="30" t="s">
        <v>21128</v>
      </c>
      <c r="R342" s="30" t="s">
        <v>4458</v>
      </c>
    </row>
    <row r="343" spans="1:18">
      <c r="A343" s="30" t="s">
        <v>16303</v>
      </c>
      <c r="B343" s="30" t="str">
        <f t="shared" si="5"/>
        <v>000216351857098</v>
      </c>
      <c r="C343" s="102">
        <v>46098</v>
      </c>
      <c r="D343" s="30" t="s">
        <v>17604</v>
      </c>
      <c r="E343" s="102">
        <v>46098</v>
      </c>
      <c r="F343" s="102" t="e">
        <f>VLOOKUP(B343,[1]Ban_hang!R:S,2,0)</f>
        <v>#N/A</v>
      </c>
      <c r="G343" s="30" t="s">
        <v>19506</v>
      </c>
      <c r="H343" s="30" t="s">
        <v>17605</v>
      </c>
      <c r="I343" s="31">
        <v>1719535</v>
      </c>
      <c r="J343" s="31">
        <v>0</v>
      </c>
      <c r="K343" s="31">
        <v>137563</v>
      </c>
      <c r="L343" s="31">
        <v>1857098</v>
      </c>
      <c r="M343" s="31">
        <v>1857098</v>
      </c>
      <c r="N343" s="30" t="s">
        <v>21125</v>
      </c>
      <c r="O343" s="30" t="s">
        <v>21126</v>
      </c>
      <c r="P343" s="30" t="s">
        <v>21127</v>
      </c>
      <c r="Q343" s="30" t="s">
        <v>21129</v>
      </c>
      <c r="R343" s="30" t="s">
        <v>4174</v>
      </c>
    </row>
    <row r="344" spans="1:18">
      <c r="A344" s="30" t="s">
        <v>16303</v>
      </c>
      <c r="B344" s="30" t="str">
        <f t="shared" si="5"/>
        <v>000216362128086</v>
      </c>
      <c r="C344" s="102">
        <v>46098</v>
      </c>
      <c r="D344" s="30" t="s">
        <v>17608</v>
      </c>
      <c r="E344" s="102">
        <v>46098</v>
      </c>
      <c r="F344" s="102" t="e">
        <f>VLOOKUP(B344,[1]Ban_hang!R:S,2,0)</f>
        <v>#N/A</v>
      </c>
      <c r="G344" s="30" t="s">
        <v>19508</v>
      </c>
      <c r="H344" s="30" t="s">
        <v>17609</v>
      </c>
      <c r="I344" s="31">
        <v>1970450</v>
      </c>
      <c r="J344" s="31">
        <v>0</v>
      </c>
      <c r="K344" s="31">
        <v>157636</v>
      </c>
      <c r="L344" s="31">
        <v>2128086</v>
      </c>
      <c r="M344" s="31">
        <v>2128086</v>
      </c>
      <c r="N344" s="30" t="s">
        <v>21125</v>
      </c>
      <c r="O344" s="30" t="s">
        <v>21126</v>
      </c>
      <c r="P344" s="30" t="s">
        <v>21127</v>
      </c>
      <c r="Q344" s="30" t="s">
        <v>21129</v>
      </c>
      <c r="R344" s="30" t="s">
        <v>4174</v>
      </c>
    </row>
    <row r="345" spans="1:18">
      <c r="A345" s="30" t="s">
        <v>16303</v>
      </c>
      <c r="B345" s="30" t="str">
        <f t="shared" si="5"/>
        <v>0002068112045510</v>
      </c>
      <c r="C345" s="102">
        <v>46099</v>
      </c>
      <c r="D345" s="30" t="s">
        <v>17627</v>
      </c>
      <c r="E345" s="102">
        <v>46099</v>
      </c>
      <c r="F345" s="102" t="e">
        <f>VLOOKUP(B345,[1]Ban_hang!R:S,2,0)</f>
        <v>#N/A</v>
      </c>
      <c r="G345" s="30" t="s">
        <v>19518</v>
      </c>
      <c r="H345" s="30" t="s">
        <v>17389</v>
      </c>
      <c r="I345" s="31">
        <v>11153250</v>
      </c>
      <c r="J345" s="31">
        <v>0</v>
      </c>
      <c r="K345" s="31">
        <v>892260</v>
      </c>
      <c r="L345" s="31">
        <v>12045510</v>
      </c>
      <c r="M345" s="31">
        <v>12045510</v>
      </c>
      <c r="N345" s="30" t="s">
        <v>21125</v>
      </c>
      <c r="O345" s="30" t="s">
        <v>21133</v>
      </c>
      <c r="P345" s="30" t="s">
        <v>21127</v>
      </c>
      <c r="Q345" s="30" t="s">
        <v>21134</v>
      </c>
      <c r="R345" s="30" t="s">
        <v>4174</v>
      </c>
    </row>
    <row r="346" spans="1:18">
      <c r="A346" s="30" t="s">
        <v>16303</v>
      </c>
      <c r="B346" s="30" t="str">
        <f t="shared" si="5"/>
        <v>00000376-12828510</v>
      </c>
      <c r="C346" s="102">
        <v>46099</v>
      </c>
      <c r="D346" s="30" t="s">
        <v>17625</v>
      </c>
      <c r="E346" s="102">
        <v>46099</v>
      </c>
      <c r="F346" s="102" t="e">
        <f>VLOOKUP(B346,[1]Ban_hang!R:S,2,0)</f>
        <v>#N/A</v>
      </c>
      <c r="G346" s="30" t="s">
        <v>19517</v>
      </c>
      <c r="H346" s="30" t="s">
        <v>17626</v>
      </c>
      <c r="I346" s="115">
        <v>-11878250</v>
      </c>
      <c r="J346" s="31">
        <v>0</v>
      </c>
      <c r="K346" s="115">
        <v>-950260</v>
      </c>
      <c r="L346" s="115">
        <v>-12828510</v>
      </c>
      <c r="M346" s="115">
        <v>-12828510</v>
      </c>
      <c r="N346" s="30" t="s">
        <v>21125</v>
      </c>
      <c r="O346" s="30" t="s">
        <v>21133</v>
      </c>
      <c r="P346" s="30" t="s">
        <v>21127</v>
      </c>
      <c r="Q346" s="30" t="s">
        <v>21134</v>
      </c>
      <c r="R346" s="30" t="s">
        <v>4174</v>
      </c>
    </row>
    <row r="347" spans="1:18">
      <c r="A347" s="30" t="s">
        <v>16291</v>
      </c>
      <c r="B347" s="30" t="str">
        <f t="shared" si="5"/>
        <v>000215881539000</v>
      </c>
      <c r="C347" s="102">
        <v>46100</v>
      </c>
      <c r="D347" s="30" t="s">
        <v>17630</v>
      </c>
      <c r="E347" s="102">
        <v>46100</v>
      </c>
      <c r="F347" s="102" t="e">
        <f>VLOOKUP(B347,[1]Ban_hang!R:S,2,0)</f>
        <v>#N/A</v>
      </c>
      <c r="G347" s="30" t="s">
        <v>18868</v>
      </c>
      <c r="H347" s="30" t="s">
        <v>17631</v>
      </c>
      <c r="I347" s="31">
        <v>1425000</v>
      </c>
      <c r="J347" s="31">
        <v>0</v>
      </c>
      <c r="K347" s="31">
        <v>114000</v>
      </c>
      <c r="L347" s="31">
        <v>1539000</v>
      </c>
      <c r="M347" s="31">
        <v>1539000</v>
      </c>
      <c r="N347" s="30" t="s">
        <v>21125</v>
      </c>
      <c r="O347" s="30" t="s">
        <v>21126</v>
      </c>
      <c r="P347" s="30" t="s">
        <v>21127</v>
      </c>
      <c r="Q347" s="30" t="s">
        <v>21128</v>
      </c>
      <c r="R347" s="30" t="s">
        <v>4458</v>
      </c>
    </row>
    <row r="348" spans="1:18">
      <c r="A348" s="30" t="s">
        <v>16288</v>
      </c>
      <c r="B348" s="30" t="str">
        <f t="shared" si="5"/>
        <v>000215901313350</v>
      </c>
      <c r="C348" s="102">
        <v>46100</v>
      </c>
      <c r="D348" s="30" t="s">
        <v>17634</v>
      </c>
      <c r="E348" s="102">
        <v>46100</v>
      </c>
      <c r="F348" s="102" t="e">
        <f>VLOOKUP(B348,[1]Ban_hang!R:S,2,0)</f>
        <v>#N/A</v>
      </c>
      <c r="G348" s="30" t="s">
        <v>18862</v>
      </c>
      <c r="H348" s="30" t="s">
        <v>17635</v>
      </c>
      <c r="I348" s="31">
        <v>1216065</v>
      </c>
      <c r="J348" s="31">
        <v>0</v>
      </c>
      <c r="K348" s="31">
        <v>97285</v>
      </c>
      <c r="L348" s="31">
        <v>1313350</v>
      </c>
      <c r="M348" s="31">
        <v>1313350</v>
      </c>
      <c r="N348" s="30" t="s">
        <v>21125</v>
      </c>
      <c r="O348" s="30" t="s">
        <v>21126</v>
      </c>
      <c r="P348" s="30" t="s">
        <v>21127</v>
      </c>
      <c r="Q348" s="30" t="s">
        <v>21128</v>
      </c>
      <c r="R348" s="30" t="s">
        <v>4458</v>
      </c>
    </row>
    <row r="349" spans="1:18">
      <c r="A349" s="30" t="s">
        <v>16291</v>
      </c>
      <c r="B349" s="30" t="str">
        <f t="shared" si="5"/>
        <v>000215892266920</v>
      </c>
      <c r="C349" s="102">
        <v>46100</v>
      </c>
      <c r="D349" s="30" t="s">
        <v>17632</v>
      </c>
      <c r="E349" s="102">
        <v>46100</v>
      </c>
      <c r="F349" s="102" t="e">
        <f>VLOOKUP(B349,[1]Ban_hang!R:S,2,0)</f>
        <v>#N/A</v>
      </c>
      <c r="G349" s="30" t="s">
        <v>18871</v>
      </c>
      <c r="H349" s="30" t="s">
        <v>17633</v>
      </c>
      <c r="I349" s="31">
        <v>2099000</v>
      </c>
      <c r="J349" s="31">
        <v>0</v>
      </c>
      <c r="K349" s="31">
        <v>167920</v>
      </c>
      <c r="L349" s="31">
        <v>2266920</v>
      </c>
      <c r="M349" s="31">
        <v>2266920</v>
      </c>
      <c r="N349" s="30" t="s">
        <v>21125</v>
      </c>
      <c r="O349" s="30" t="s">
        <v>21126</v>
      </c>
      <c r="P349" s="30" t="s">
        <v>21127</v>
      </c>
      <c r="Q349" s="30" t="s">
        <v>21128</v>
      </c>
      <c r="R349" s="30" t="s">
        <v>4458</v>
      </c>
    </row>
    <row r="350" spans="1:18">
      <c r="A350" s="30" t="s">
        <v>16307</v>
      </c>
      <c r="B350" s="30" t="str">
        <f t="shared" si="5"/>
        <v>000215934585750</v>
      </c>
      <c r="C350" s="102">
        <v>46100</v>
      </c>
      <c r="D350" s="30" t="s">
        <v>17640</v>
      </c>
      <c r="E350" s="102">
        <v>46100</v>
      </c>
      <c r="F350" s="102" t="e">
        <f>VLOOKUP(B350,[1]Ban_hang!R:S,2,0)</f>
        <v>#N/A</v>
      </c>
      <c r="G350" s="30" t="s">
        <v>18737</v>
      </c>
      <c r="H350" s="30" t="s">
        <v>17641</v>
      </c>
      <c r="I350" s="31">
        <v>4246065</v>
      </c>
      <c r="J350" s="31">
        <v>0</v>
      </c>
      <c r="K350" s="31">
        <v>339685</v>
      </c>
      <c r="L350" s="31">
        <v>4585750</v>
      </c>
      <c r="M350" s="31">
        <v>4585750</v>
      </c>
      <c r="N350" s="30" t="s">
        <v>21125</v>
      </c>
      <c r="O350" s="30" t="s">
        <v>21126</v>
      </c>
      <c r="P350" s="30" t="s">
        <v>21127</v>
      </c>
      <c r="Q350" s="30" t="s">
        <v>21128</v>
      </c>
      <c r="R350" s="30" t="s">
        <v>4458</v>
      </c>
    </row>
    <row r="351" spans="1:18">
      <c r="A351" s="30" t="s">
        <v>16290</v>
      </c>
      <c r="B351" s="30" t="str">
        <f t="shared" si="5"/>
        <v>000215913327480</v>
      </c>
      <c r="C351" s="102">
        <v>46100</v>
      </c>
      <c r="D351" s="30" t="s">
        <v>17636</v>
      </c>
      <c r="E351" s="102">
        <v>46100</v>
      </c>
      <c r="F351" s="102" t="e">
        <f>VLOOKUP(B351,[1]Ban_hang!R:S,2,0)</f>
        <v>#N/A</v>
      </c>
      <c r="G351" s="30" t="s">
        <v>18859</v>
      </c>
      <c r="H351" s="30" t="s">
        <v>17637</v>
      </c>
      <c r="I351" s="31">
        <v>3081000</v>
      </c>
      <c r="J351" s="31">
        <v>0</v>
      </c>
      <c r="K351" s="31">
        <v>246480</v>
      </c>
      <c r="L351" s="31">
        <v>3327480</v>
      </c>
      <c r="M351" s="31">
        <v>3327480</v>
      </c>
      <c r="N351" s="30" t="s">
        <v>21125</v>
      </c>
      <c r="O351" s="30" t="s">
        <v>21126</v>
      </c>
      <c r="P351" s="30" t="s">
        <v>21127</v>
      </c>
      <c r="Q351" s="30" t="s">
        <v>21128</v>
      </c>
      <c r="R351" s="30" t="s">
        <v>4458</v>
      </c>
    </row>
    <row r="352" spans="1:18">
      <c r="A352" s="30" t="s">
        <v>16291</v>
      </c>
      <c r="B352" s="30" t="str">
        <f t="shared" si="5"/>
        <v>000215871539000</v>
      </c>
      <c r="C352" s="102">
        <v>46100</v>
      </c>
      <c r="D352" s="30" t="s">
        <v>17628</v>
      </c>
      <c r="E352" s="102">
        <v>46100</v>
      </c>
      <c r="F352" s="102" t="e">
        <f>VLOOKUP(B352,[1]Ban_hang!R:S,2,0)</f>
        <v>#N/A</v>
      </c>
      <c r="G352" s="30" t="s">
        <v>18877</v>
      </c>
      <c r="H352" s="30" t="s">
        <v>17629</v>
      </c>
      <c r="I352" s="31">
        <v>1425000</v>
      </c>
      <c r="J352" s="31">
        <v>0</v>
      </c>
      <c r="K352" s="31">
        <v>114000</v>
      </c>
      <c r="L352" s="31">
        <v>1539000</v>
      </c>
      <c r="M352" s="31">
        <v>1539000</v>
      </c>
      <c r="N352" s="30" t="s">
        <v>21125</v>
      </c>
      <c r="O352" s="30" t="s">
        <v>21126</v>
      </c>
      <c r="P352" s="30" t="s">
        <v>21127</v>
      </c>
      <c r="Q352" s="30" t="s">
        <v>21128</v>
      </c>
      <c r="R352" s="30" t="s">
        <v>4458</v>
      </c>
    </row>
    <row r="353" spans="1:18">
      <c r="A353" s="30" t="s">
        <v>16289</v>
      </c>
      <c r="B353" s="30" t="str">
        <f t="shared" si="5"/>
        <v>000215942080976</v>
      </c>
      <c r="C353" s="102">
        <v>46100</v>
      </c>
      <c r="D353" s="30" t="s">
        <v>17642</v>
      </c>
      <c r="E353" s="102">
        <v>46100</v>
      </c>
      <c r="F353" s="102" t="e">
        <f>VLOOKUP(B353,[1]Ban_hang!R:S,2,0)</f>
        <v>#N/A</v>
      </c>
      <c r="G353" s="30" t="s">
        <v>19519</v>
      </c>
      <c r="H353" s="30" t="s">
        <v>17643</v>
      </c>
      <c r="I353" s="31">
        <v>1926830</v>
      </c>
      <c r="J353" s="31">
        <v>0</v>
      </c>
      <c r="K353" s="31">
        <v>154146</v>
      </c>
      <c r="L353" s="31">
        <v>2080976</v>
      </c>
      <c r="M353" s="31">
        <v>2080976</v>
      </c>
      <c r="N353" s="30" t="s">
        <v>21125</v>
      </c>
      <c r="O353" s="30" t="s">
        <v>21126</v>
      </c>
      <c r="P353" s="30" t="s">
        <v>21127</v>
      </c>
      <c r="Q353" s="30" t="s">
        <v>21128</v>
      </c>
      <c r="R353" s="30" t="s">
        <v>4458</v>
      </c>
    </row>
    <row r="354" spans="1:18">
      <c r="A354" s="30" t="s">
        <v>16299</v>
      </c>
      <c r="B354" s="30" t="str">
        <f t="shared" si="5"/>
        <v>000215962107976</v>
      </c>
      <c r="C354" s="102">
        <v>46100</v>
      </c>
      <c r="D354" s="30" t="s">
        <v>17646</v>
      </c>
      <c r="E354" s="102">
        <v>46100</v>
      </c>
      <c r="F354" s="102" t="e">
        <f>VLOOKUP(B354,[1]Ban_hang!R:S,2,0)</f>
        <v>#N/A</v>
      </c>
      <c r="G354" s="30" t="s">
        <v>19521</v>
      </c>
      <c r="H354" s="30" t="s">
        <v>17647</v>
      </c>
      <c r="I354" s="31">
        <v>1951830</v>
      </c>
      <c r="J354" s="31">
        <v>0</v>
      </c>
      <c r="K354" s="31">
        <v>156146</v>
      </c>
      <c r="L354" s="31">
        <v>2107976</v>
      </c>
      <c r="M354" s="31">
        <v>2107976</v>
      </c>
      <c r="N354" s="30" t="s">
        <v>21125</v>
      </c>
      <c r="O354" s="30" t="s">
        <v>21126</v>
      </c>
      <c r="P354" s="30" t="s">
        <v>21127</v>
      </c>
      <c r="Q354" s="30" t="s">
        <v>21128</v>
      </c>
      <c r="R354" s="30" t="s">
        <v>4458</v>
      </c>
    </row>
    <row r="355" spans="1:18">
      <c r="A355" s="30" t="s">
        <v>16292</v>
      </c>
      <c r="B355" s="30" t="str">
        <f t="shared" si="5"/>
        <v>000215975755190</v>
      </c>
      <c r="C355" s="102">
        <v>46100</v>
      </c>
      <c r="D355" s="30" t="s">
        <v>17648</v>
      </c>
      <c r="E355" s="102">
        <v>46100</v>
      </c>
      <c r="F355" s="102" t="e">
        <f>VLOOKUP(B355,[1]Ban_hang!R:S,2,0)</f>
        <v>#N/A</v>
      </c>
      <c r="G355" s="30" t="s">
        <v>19522</v>
      </c>
      <c r="H355" s="30" t="s">
        <v>17649</v>
      </c>
      <c r="I355" s="31">
        <v>5328880</v>
      </c>
      <c r="J355" s="31">
        <v>0</v>
      </c>
      <c r="K355" s="31">
        <v>426310</v>
      </c>
      <c r="L355" s="31">
        <v>5755190</v>
      </c>
      <c r="M355" s="31">
        <v>5755190</v>
      </c>
      <c r="N355" s="30" t="s">
        <v>21125</v>
      </c>
      <c r="O355" s="30" t="s">
        <v>21126</v>
      </c>
      <c r="P355" s="30" t="s">
        <v>21127</v>
      </c>
      <c r="Q355" s="30" t="s">
        <v>21128</v>
      </c>
      <c r="R355" s="30" t="s">
        <v>4458</v>
      </c>
    </row>
    <row r="356" spans="1:18">
      <c r="A356" s="30" t="s">
        <v>16310</v>
      </c>
      <c r="B356" s="30" t="str">
        <f t="shared" si="5"/>
        <v>000215923448094</v>
      </c>
      <c r="C356" s="102">
        <v>46100</v>
      </c>
      <c r="D356" s="30" t="s">
        <v>17638</v>
      </c>
      <c r="E356" s="102">
        <v>46100</v>
      </c>
      <c r="F356" s="102" t="e">
        <f>VLOOKUP(B356,[1]Ban_hang!R:S,2,0)</f>
        <v>#N/A</v>
      </c>
      <c r="G356" s="30" t="s">
        <v>18825</v>
      </c>
      <c r="H356" s="30" t="s">
        <v>17639</v>
      </c>
      <c r="I356" s="31">
        <v>3192680</v>
      </c>
      <c r="J356" s="31">
        <v>0</v>
      </c>
      <c r="K356" s="31">
        <v>255414</v>
      </c>
      <c r="L356" s="31">
        <v>3448094</v>
      </c>
      <c r="M356" s="31">
        <v>3448094</v>
      </c>
      <c r="N356" s="30" t="s">
        <v>21125</v>
      </c>
      <c r="O356" s="30" t="s">
        <v>21126</v>
      </c>
      <c r="P356" s="30" t="s">
        <v>21127</v>
      </c>
      <c r="Q356" s="30" t="s">
        <v>21128</v>
      </c>
      <c r="R356" s="30" t="s">
        <v>4458</v>
      </c>
    </row>
    <row r="357" spans="1:18">
      <c r="A357" s="30" t="s">
        <v>16303</v>
      </c>
      <c r="B357" s="30" t="str">
        <f t="shared" si="5"/>
        <v>00022770756000</v>
      </c>
      <c r="C357" s="102">
        <v>46100</v>
      </c>
      <c r="D357" s="30" t="s">
        <v>17650</v>
      </c>
      <c r="E357" s="102">
        <v>46100</v>
      </c>
      <c r="F357" s="102" t="e">
        <f>VLOOKUP(B357,[1]Ban_hang!R:S,2,0)</f>
        <v>#N/A</v>
      </c>
      <c r="G357" s="30" t="s">
        <v>19523</v>
      </c>
      <c r="H357" s="30" t="s">
        <v>17651</v>
      </c>
      <c r="I357" s="31">
        <v>700000</v>
      </c>
      <c r="J357" s="31">
        <v>0</v>
      </c>
      <c r="K357" s="31">
        <v>56000</v>
      </c>
      <c r="L357" s="31">
        <v>756000</v>
      </c>
      <c r="M357" s="31">
        <v>756000</v>
      </c>
      <c r="N357" s="30" t="s">
        <v>21125</v>
      </c>
      <c r="O357" s="30" t="s">
        <v>21126</v>
      </c>
      <c r="P357" s="30" t="s">
        <v>21127</v>
      </c>
      <c r="Q357" s="30" t="s">
        <v>21129</v>
      </c>
      <c r="R357" s="30" t="s">
        <v>4174</v>
      </c>
    </row>
    <row r="358" spans="1:18">
      <c r="A358" s="30" t="s">
        <v>16299</v>
      </c>
      <c r="B358" s="30" t="str">
        <f t="shared" si="5"/>
        <v>0002159512466678</v>
      </c>
      <c r="C358" s="102">
        <v>46100</v>
      </c>
      <c r="D358" s="30" t="s">
        <v>17644</v>
      </c>
      <c r="E358" s="102">
        <v>46100</v>
      </c>
      <c r="F358" s="102" t="e">
        <f>VLOOKUP(B358,[1]Ban_hang!R:S,2,0)</f>
        <v>#N/A</v>
      </c>
      <c r="G358" s="30" t="s">
        <v>19520</v>
      </c>
      <c r="H358" s="30" t="s">
        <v>17645</v>
      </c>
      <c r="I358" s="31">
        <v>11543220</v>
      </c>
      <c r="J358" s="31">
        <v>0</v>
      </c>
      <c r="K358" s="31">
        <v>923458</v>
      </c>
      <c r="L358" s="31">
        <v>12466678</v>
      </c>
      <c r="M358" s="31">
        <v>12466678</v>
      </c>
      <c r="N358" s="30" t="s">
        <v>21125</v>
      </c>
      <c r="O358" s="30" t="s">
        <v>21126</v>
      </c>
      <c r="P358" s="30" t="s">
        <v>21127</v>
      </c>
      <c r="Q358" s="30" t="s">
        <v>21128</v>
      </c>
      <c r="R358" s="30" t="s">
        <v>4458</v>
      </c>
    </row>
    <row r="359" spans="1:18">
      <c r="A359" s="30" t="s">
        <v>16299</v>
      </c>
      <c r="B359" s="30" t="str">
        <f t="shared" si="5"/>
        <v>00021693783000</v>
      </c>
      <c r="C359" s="102">
        <v>46102</v>
      </c>
      <c r="D359" s="30" t="s">
        <v>17656</v>
      </c>
      <c r="E359" s="102">
        <v>46102</v>
      </c>
      <c r="F359" s="102" t="e">
        <f>VLOOKUP(B359,[1]Ban_hang!R:S,2,0)</f>
        <v>#N/A</v>
      </c>
      <c r="G359" s="30" t="s">
        <v>18669</v>
      </c>
      <c r="H359" s="30" t="s">
        <v>17657</v>
      </c>
      <c r="I359" s="31">
        <v>725000</v>
      </c>
      <c r="J359" s="31">
        <v>0</v>
      </c>
      <c r="K359" s="31">
        <v>58000</v>
      </c>
      <c r="L359" s="31">
        <v>783000</v>
      </c>
      <c r="M359" s="31">
        <v>783000</v>
      </c>
      <c r="N359" s="30" t="s">
        <v>21125</v>
      </c>
      <c r="O359" s="30" t="s">
        <v>21126</v>
      </c>
      <c r="P359" s="30" t="s">
        <v>21127</v>
      </c>
      <c r="Q359" s="30" t="s">
        <v>21128</v>
      </c>
      <c r="R359" s="30" t="s">
        <v>4458</v>
      </c>
    </row>
    <row r="360" spans="1:18">
      <c r="A360" s="30" t="s">
        <v>16299</v>
      </c>
      <c r="B360" s="30" t="str">
        <f t="shared" si="5"/>
        <v>000216928029649</v>
      </c>
      <c r="C360" s="102">
        <v>46102</v>
      </c>
      <c r="D360" s="30" t="s">
        <v>17654</v>
      </c>
      <c r="E360" s="102">
        <v>46102</v>
      </c>
      <c r="F360" s="102" t="e">
        <f>VLOOKUP(B360,[1]Ban_hang!R:S,2,0)</f>
        <v>#N/A</v>
      </c>
      <c r="G360" s="30" t="s">
        <v>18672</v>
      </c>
      <c r="H360" s="30" t="s">
        <v>17655</v>
      </c>
      <c r="I360" s="31">
        <v>7434860</v>
      </c>
      <c r="J360" s="31">
        <v>0</v>
      </c>
      <c r="K360" s="31">
        <v>594789</v>
      </c>
      <c r="L360" s="31">
        <v>8029649</v>
      </c>
      <c r="M360" s="31">
        <v>8029649</v>
      </c>
      <c r="N360" s="30" t="s">
        <v>21125</v>
      </c>
      <c r="O360" s="30" t="s">
        <v>21126</v>
      </c>
      <c r="P360" s="30" t="s">
        <v>21127</v>
      </c>
      <c r="Q360" s="30" t="s">
        <v>21128</v>
      </c>
      <c r="R360" s="30" t="s">
        <v>4458</v>
      </c>
    </row>
    <row r="361" spans="1:18">
      <c r="A361" s="30" t="s">
        <v>16295</v>
      </c>
      <c r="B361" s="30" t="str">
        <f t="shared" si="5"/>
        <v>000228892314634</v>
      </c>
      <c r="C361" s="102">
        <v>46104</v>
      </c>
      <c r="D361" s="30" t="s">
        <v>17660</v>
      </c>
      <c r="E361" s="102">
        <v>46104</v>
      </c>
      <c r="F361" s="102" t="e">
        <f>VLOOKUP(B361,[1]Ban_hang!R:S,2,0)</f>
        <v>#N/A</v>
      </c>
      <c r="G361" s="30" t="s">
        <v>18811</v>
      </c>
      <c r="H361" s="30" t="s">
        <v>17661</v>
      </c>
      <c r="I361" s="31">
        <v>2143180</v>
      </c>
      <c r="J361" s="31">
        <v>0</v>
      </c>
      <c r="K361" s="31">
        <v>171454</v>
      </c>
      <c r="L361" s="31">
        <v>2314634</v>
      </c>
      <c r="M361" s="31">
        <v>2314634</v>
      </c>
      <c r="N361" s="30" t="s">
        <v>21125</v>
      </c>
      <c r="O361" s="30" t="s">
        <v>21126</v>
      </c>
      <c r="P361" s="30" t="s">
        <v>21127</v>
      </c>
      <c r="Q361" s="30" t="s">
        <v>21128</v>
      </c>
      <c r="R361" s="30" t="s">
        <v>4458</v>
      </c>
    </row>
    <row r="362" spans="1:18">
      <c r="A362" s="30" t="s">
        <v>16303</v>
      </c>
      <c r="B362" s="30" t="str">
        <f t="shared" si="5"/>
        <v>00023309783000</v>
      </c>
      <c r="C362" s="102">
        <v>46104</v>
      </c>
      <c r="D362" s="30" t="s">
        <v>17664</v>
      </c>
      <c r="E362" s="102">
        <v>46104</v>
      </c>
      <c r="F362" s="102" t="e">
        <f>VLOOKUP(B362,[1]Ban_hang!R:S,2,0)</f>
        <v>#N/A</v>
      </c>
      <c r="G362" s="30" t="s">
        <v>18841</v>
      </c>
      <c r="H362" s="30" t="s">
        <v>17665</v>
      </c>
      <c r="I362" s="31">
        <v>725000</v>
      </c>
      <c r="J362" s="31">
        <v>0</v>
      </c>
      <c r="K362" s="31">
        <v>58000</v>
      </c>
      <c r="L362" s="31">
        <v>783000</v>
      </c>
      <c r="M362" s="31">
        <v>783000</v>
      </c>
      <c r="N362" s="30" t="s">
        <v>21125</v>
      </c>
      <c r="O362" s="30" t="s">
        <v>21126</v>
      </c>
      <c r="P362" s="30" t="s">
        <v>21127</v>
      </c>
      <c r="Q362" s="30" t="s">
        <v>21129</v>
      </c>
      <c r="R362" s="30" t="s">
        <v>4174</v>
      </c>
    </row>
    <row r="363" spans="1:18">
      <c r="A363" s="30" t="s">
        <v>16303</v>
      </c>
      <c r="B363" s="30" t="str">
        <f t="shared" si="5"/>
        <v>000233102314634</v>
      </c>
      <c r="C363" s="102">
        <v>46104</v>
      </c>
      <c r="D363" s="30" t="s">
        <v>17666</v>
      </c>
      <c r="E363" s="102">
        <v>46104</v>
      </c>
      <c r="F363" s="102" t="e">
        <f>VLOOKUP(B363,[1]Ban_hang!R:S,2,0)</f>
        <v>#N/A</v>
      </c>
      <c r="G363" s="30" t="s">
        <v>18850</v>
      </c>
      <c r="H363" s="30" t="s">
        <v>17667</v>
      </c>
      <c r="I363" s="31">
        <v>2143180</v>
      </c>
      <c r="J363" s="31">
        <v>0</v>
      </c>
      <c r="K363" s="31">
        <v>171454</v>
      </c>
      <c r="L363" s="31">
        <v>2314634</v>
      </c>
      <c r="M363" s="31">
        <v>2314634</v>
      </c>
      <c r="N363" s="30" t="s">
        <v>21125</v>
      </c>
      <c r="O363" s="30" t="s">
        <v>21126</v>
      </c>
      <c r="P363" s="30" t="s">
        <v>21127</v>
      </c>
      <c r="Q363" s="30" t="s">
        <v>21129</v>
      </c>
      <c r="R363" s="30" t="s">
        <v>4174</v>
      </c>
    </row>
    <row r="364" spans="1:18">
      <c r="A364" s="30" t="s">
        <v>16308</v>
      </c>
      <c r="B364" s="30" t="str">
        <f t="shared" si="5"/>
        <v>000228884702082</v>
      </c>
      <c r="C364" s="102">
        <v>46104</v>
      </c>
      <c r="D364" s="30" t="s">
        <v>17658</v>
      </c>
      <c r="E364" s="102">
        <v>46104</v>
      </c>
      <c r="F364" s="102" t="e">
        <f>VLOOKUP(B364,[1]Ban_hang!R:S,2,0)</f>
        <v>#N/A</v>
      </c>
      <c r="G364" s="30" t="s">
        <v>18834</v>
      </c>
      <c r="H364" s="30" t="s">
        <v>17659</v>
      </c>
      <c r="I364" s="31">
        <v>4353780</v>
      </c>
      <c r="J364" s="31">
        <v>0</v>
      </c>
      <c r="K364" s="31">
        <v>348302</v>
      </c>
      <c r="L364" s="31">
        <v>4702082</v>
      </c>
      <c r="M364" s="31">
        <v>4702082</v>
      </c>
      <c r="N364" s="30" t="s">
        <v>21125</v>
      </c>
      <c r="O364" s="30" t="s">
        <v>21126</v>
      </c>
      <c r="P364" s="30" t="s">
        <v>21127</v>
      </c>
      <c r="Q364" s="30" t="s">
        <v>21128</v>
      </c>
      <c r="R364" s="30" t="s">
        <v>4458</v>
      </c>
    </row>
    <row r="365" spans="1:18">
      <c r="A365" s="30" t="s">
        <v>16287</v>
      </c>
      <c r="B365" s="30" t="str">
        <f t="shared" si="5"/>
        <v>000228902314634</v>
      </c>
      <c r="C365" s="102">
        <v>46104</v>
      </c>
      <c r="D365" s="30" t="s">
        <v>17662</v>
      </c>
      <c r="E365" s="102">
        <v>46104</v>
      </c>
      <c r="F365" s="102" t="e">
        <f>VLOOKUP(B365,[1]Ban_hang!R:S,2,0)</f>
        <v>#N/A</v>
      </c>
      <c r="G365" s="30" t="s">
        <v>18801</v>
      </c>
      <c r="H365" s="30" t="s">
        <v>17663</v>
      </c>
      <c r="I365" s="31">
        <v>2143180</v>
      </c>
      <c r="J365" s="31">
        <v>0</v>
      </c>
      <c r="K365" s="31">
        <v>171454</v>
      </c>
      <c r="L365" s="31">
        <v>2314634</v>
      </c>
      <c r="M365" s="31">
        <v>2314634</v>
      </c>
      <c r="N365" s="30" t="s">
        <v>21125</v>
      </c>
      <c r="O365" s="30" t="s">
        <v>21126</v>
      </c>
      <c r="P365" s="30" t="s">
        <v>21127</v>
      </c>
      <c r="Q365" s="30" t="s">
        <v>21128</v>
      </c>
      <c r="R365" s="30" t="s">
        <v>4458</v>
      </c>
    </row>
    <row r="366" spans="1:18">
      <c r="A366" s="30" t="s">
        <v>16294</v>
      </c>
      <c r="B366" s="30" t="str">
        <f t="shared" si="5"/>
        <v>000228911539000</v>
      </c>
      <c r="C366" s="102">
        <v>46105</v>
      </c>
      <c r="D366" s="30" t="s">
        <v>17672</v>
      </c>
      <c r="E366" s="102">
        <v>46105</v>
      </c>
      <c r="F366" s="102" t="e">
        <f>VLOOKUP(B366,[1]Ban_hang!R:S,2,0)</f>
        <v>#N/A</v>
      </c>
      <c r="G366" s="30" t="s">
        <v>18790</v>
      </c>
      <c r="H366" s="30" t="s">
        <v>17673</v>
      </c>
      <c r="I366" s="31">
        <v>1425000</v>
      </c>
      <c r="J366" s="31">
        <v>0</v>
      </c>
      <c r="K366" s="31">
        <v>114000</v>
      </c>
      <c r="L366" s="31">
        <v>1539000</v>
      </c>
      <c r="M366" s="31">
        <v>1539000</v>
      </c>
      <c r="N366" s="30" t="s">
        <v>21125</v>
      </c>
      <c r="O366" s="30" t="s">
        <v>21126</v>
      </c>
      <c r="P366" s="30" t="s">
        <v>21127</v>
      </c>
      <c r="Q366" s="30" t="s">
        <v>21128</v>
      </c>
      <c r="R366" s="30" t="s">
        <v>4458</v>
      </c>
    </row>
    <row r="367" spans="1:18">
      <c r="A367" s="30" t="s">
        <v>16303</v>
      </c>
      <c r="B367" s="30" t="str">
        <f t="shared" si="5"/>
        <v>00023250918865</v>
      </c>
      <c r="C367" s="102">
        <v>46105</v>
      </c>
      <c r="D367" s="30" t="s">
        <v>17678</v>
      </c>
      <c r="E367" s="102">
        <v>46105</v>
      </c>
      <c r="F367" s="102" t="e">
        <f>VLOOKUP(B367,[1]Ban_hang!R:S,2,0)</f>
        <v>#N/A</v>
      </c>
      <c r="G367" s="30" t="s">
        <v>18722</v>
      </c>
      <c r="H367" s="30" t="s">
        <v>17679</v>
      </c>
      <c r="I367" s="31">
        <v>850801</v>
      </c>
      <c r="J367" s="31">
        <v>0</v>
      </c>
      <c r="K367" s="31">
        <v>68064</v>
      </c>
      <c r="L367" s="31">
        <v>918865</v>
      </c>
      <c r="M367" s="31">
        <v>918865</v>
      </c>
      <c r="N367" s="30" t="s">
        <v>21125</v>
      </c>
      <c r="O367" s="30" t="s">
        <v>21126</v>
      </c>
      <c r="P367" s="30" t="s">
        <v>21127</v>
      </c>
      <c r="Q367" s="30" t="s">
        <v>21129</v>
      </c>
      <c r="R367" s="30" t="s">
        <v>4174</v>
      </c>
    </row>
    <row r="368" spans="1:18">
      <c r="A368" s="30" t="s">
        <v>16303</v>
      </c>
      <c r="B368" s="30" t="str">
        <f t="shared" si="5"/>
        <v>000232525667300</v>
      </c>
      <c r="C368" s="102">
        <v>46105</v>
      </c>
      <c r="D368" s="30" t="s">
        <v>17682</v>
      </c>
      <c r="E368" s="102">
        <v>46105</v>
      </c>
      <c r="F368" s="102" t="e">
        <f>VLOOKUP(B368,[1]Ban_hang!R:S,2,0)</f>
        <v>#N/A</v>
      </c>
      <c r="G368" s="30" t="s">
        <v>18728</v>
      </c>
      <c r="H368" s="30" t="s">
        <v>17683</v>
      </c>
      <c r="I368" s="31">
        <v>5247500</v>
      </c>
      <c r="J368" s="31">
        <v>0</v>
      </c>
      <c r="K368" s="31">
        <v>419800</v>
      </c>
      <c r="L368" s="31">
        <v>5667300</v>
      </c>
      <c r="M368" s="31">
        <v>5667300</v>
      </c>
      <c r="N368" s="30" t="s">
        <v>21125</v>
      </c>
      <c r="O368" s="30" t="s">
        <v>21126</v>
      </c>
      <c r="P368" s="30" t="s">
        <v>21127</v>
      </c>
      <c r="Q368" s="30" t="s">
        <v>21129</v>
      </c>
      <c r="R368" s="30" t="s">
        <v>4174</v>
      </c>
    </row>
    <row r="369" spans="1:18">
      <c r="A369" s="30" t="s">
        <v>16299</v>
      </c>
      <c r="B369" s="30" t="str">
        <f t="shared" si="5"/>
        <v>00024176919976</v>
      </c>
      <c r="C369" s="102">
        <v>46105</v>
      </c>
      <c r="D369" s="30" t="s">
        <v>17674</v>
      </c>
      <c r="E369" s="102">
        <v>46105</v>
      </c>
      <c r="F369" s="102" t="e">
        <f>VLOOKUP(B369,[1]Ban_hang!R:S,2,0)</f>
        <v>#N/A</v>
      </c>
      <c r="G369" s="30" t="s">
        <v>18687</v>
      </c>
      <c r="H369" s="30" t="s">
        <v>17675</v>
      </c>
      <c r="I369" s="31">
        <v>851830</v>
      </c>
      <c r="J369" s="31">
        <v>0</v>
      </c>
      <c r="K369" s="31">
        <v>68146</v>
      </c>
      <c r="L369" s="31">
        <v>919976</v>
      </c>
      <c r="M369" s="31">
        <v>919976</v>
      </c>
      <c r="N369" s="30" t="s">
        <v>21125</v>
      </c>
      <c r="O369" s="30" t="s">
        <v>21126</v>
      </c>
      <c r="P369" s="30" t="s">
        <v>21127</v>
      </c>
      <c r="Q369" s="30" t="s">
        <v>21128</v>
      </c>
      <c r="R369" s="30" t="s">
        <v>4458</v>
      </c>
    </row>
    <row r="370" spans="1:18">
      <c r="A370" s="30" t="s">
        <v>16299</v>
      </c>
      <c r="B370" s="30" t="str">
        <f t="shared" si="5"/>
        <v>000241772266920</v>
      </c>
      <c r="C370" s="102">
        <v>46105</v>
      </c>
      <c r="D370" s="30" t="s">
        <v>17676</v>
      </c>
      <c r="E370" s="102">
        <v>46105</v>
      </c>
      <c r="F370" s="102" t="e">
        <f>VLOOKUP(B370,[1]Ban_hang!R:S,2,0)</f>
        <v>#N/A</v>
      </c>
      <c r="G370" s="30" t="s">
        <v>18690</v>
      </c>
      <c r="H370" s="30" t="s">
        <v>17677</v>
      </c>
      <c r="I370" s="31">
        <v>2099000</v>
      </c>
      <c r="J370" s="31">
        <v>0</v>
      </c>
      <c r="K370" s="31">
        <v>167920</v>
      </c>
      <c r="L370" s="31">
        <v>2266920</v>
      </c>
      <c r="M370" s="31">
        <v>2266920</v>
      </c>
      <c r="N370" s="30" t="s">
        <v>21125</v>
      </c>
      <c r="O370" s="30" t="s">
        <v>21126</v>
      </c>
      <c r="P370" s="30" t="s">
        <v>21127</v>
      </c>
      <c r="Q370" s="30" t="s">
        <v>21128</v>
      </c>
      <c r="R370" s="30" t="s">
        <v>4458</v>
      </c>
    </row>
    <row r="371" spans="1:18">
      <c r="A371" s="30" t="s">
        <v>16303</v>
      </c>
      <c r="B371" s="30" t="str">
        <f t="shared" si="5"/>
        <v>000239802094515</v>
      </c>
      <c r="C371" s="102">
        <v>46105</v>
      </c>
      <c r="D371" s="30" t="s">
        <v>17680</v>
      </c>
      <c r="E371" s="102">
        <v>46105</v>
      </c>
      <c r="F371" s="102" t="e">
        <f>VLOOKUP(B371,[1]Ban_hang!R:S,2,0)</f>
        <v>#N/A</v>
      </c>
      <c r="G371" s="30" t="s">
        <v>18713</v>
      </c>
      <c r="H371" s="30" t="s">
        <v>17681</v>
      </c>
      <c r="I371" s="31">
        <v>1939366</v>
      </c>
      <c r="J371" s="31">
        <v>0</v>
      </c>
      <c r="K371" s="31">
        <v>155149</v>
      </c>
      <c r="L371" s="31">
        <v>2094515</v>
      </c>
      <c r="M371" s="31">
        <v>2094515</v>
      </c>
      <c r="N371" s="30" t="s">
        <v>21125</v>
      </c>
      <c r="O371" s="30" t="s">
        <v>21126</v>
      </c>
      <c r="P371" s="30" t="s">
        <v>21127</v>
      </c>
      <c r="Q371" s="30" t="s">
        <v>21129</v>
      </c>
      <c r="R371" s="30" t="s">
        <v>4174</v>
      </c>
    </row>
    <row r="372" spans="1:18">
      <c r="A372" s="30" t="s">
        <v>16303</v>
      </c>
      <c r="B372" s="30" t="str">
        <f t="shared" si="5"/>
        <v>000232515667300</v>
      </c>
      <c r="C372" s="102">
        <v>46106</v>
      </c>
      <c r="D372" s="30" t="s">
        <v>17684</v>
      </c>
      <c r="E372" s="102">
        <v>46106</v>
      </c>
      <c r="F372" s="102" t="e">
        <f>VLOOKUP(B372,[1]Ban_hang!R:S,2,0)</f>
        <v>#N/A</v>
      </c>
      <c r="G372" s="30" t="s">
        <v>18725</v>
      </c>
      <c r="H372" s="30" t="s">
        <v>17685</v>
      </c>
      <c r="I372" s="31">
        <v>5247500</v>
      </c>
      <c r="J372" s="31">
        <v>0</v>
      </c>
      <c r="K372" s="31">
        <v>419800</v>
      </c>
      <c r="L372" s="31">
        <v>5667300</v>
      </c>
      <c r="M372" s="31">
        <v>5667300</v>
      </c>
      <c r="N372" s="30" t="s">
        <v>21125</v>
      </c>
      <c r="O372" s="30" t="s">
        <v>21126</v>
      </c>
      <c r="P372" s="30" t="s">
        <v>21127</v>
      </c>
      <c r="Q372" s="30" t="s">
        <v>21129</v>
      </c>
      <c r="R372" s="30" t="s">
        <v>4174</v>
      </c>
    </row>
    <row r="373" spans="1:18">
      <c r="A373" s="30" t="s">
        <v>16307</v>
      </c>
      <c r="B373" s="30" t="str">
        <f t="shared" si="5"/>
        <v>000232662314634</v>
      </c>
      <c r="C373" s="102">
        <v>46107</v>
      </c>
      <c r="D373" s="30" t="s">
        <v>17709</v>
      </c>
      <c r="E373" s="102">
        <v>46107</v>
      </c>
      <c r="F373" s="102" t="e">
        <f>VLOOKUP(B373,[1]Ban_hang!R:S,2,0)</f>
        <v>#N/A</v>
      </c>
      <c r="G373" s="30" t="s">
        <v>18740</v>
      </c>
      <c r="H373" s="30" t="s">
        <v>17710</v>
      </c>
      <c r="I373" s="31">
        <v>2143180</v>
      </c>
      <c r="J373" s="31">
        <v>0</v>
      </c>
      <c r="K373" s="31">
        <v>171454</v>
      </c>
      <c r="L373" s="31">
        <v>2314634</v>
      </c>
      <c r="M373" s="31">
        <v>2314634</v>
      </c>
      <c r="N373" s="30" t="s">
        <v>21125</v>
      </c>
      <c r="O373" s="30" t="s">
        <v>21126</v>
      </c>
      <c r="P373" s="30" t="s">
        <v>21127</v>
      </c>
      <c r="Q373" s="30" t="s">
        <v>21128</v>
      </c>
      <c r="R373" s="30" t="s">
        <v>4458</v>
      </c>
    </row>
    <row r="374" spans="1:18">
      <c r="A374" s="30" t="s">
        <v>16291</v>
      </c>
      <c r="B374" s="30" t="str">
        <f t="shared" si="5"/>
        <v>00023268756000</v>
      </c>
      <c r="C374" s="102">
        <v>46107</v>
      </c>
      <c r="D374" s="30" t="s">
        <v>17713</v>
      </c>
      <c r="E374" s="102">
        <v>46107</v>
      </c>
      <c r="F374" s="102" t="e">
        <f>VLOOKUP(B374,[1]Ban_hang!R:S,2,0)</f>
        <v>#N/A</v>
      </c>
      <c r="G374" s="30" t="s">
        <v>18759</v>
      </c>
      <c r="H374" s="30" t="s">
        <v>17714</v>
      </c>
      <c r="I374" s="31">
        <v>700000</v>
      </c>
      <c r="J374" s="31">
        <v>0</v>
      </c>
      <c r="K374" s="31">
        <v>56000</v>
      </c>
      <c r="L374" s="31">
        <v>756000</v>
      </c>
      <c r="M374" s="31">
        <v>756000</v>
      </c>
      <c r="N374" s="30" t="s">
        <v>21125</v>
      </c>
      <c r="O374" s="30" t="s">
        <v>21126</v>
      </c>
      <c r="P374" s="30" t="s">
        <v>21127</v>
      </c>
      <c r="Q374" s="30" t="s">
        <v>21128</v>
      </c>
      <c r="R374" s="30" t="s">
        <v>4458</v>
      </c>
    </row>
    <row r="375" spans="1:18">
      <c r="A375" s="30" t="s">
        <v>16310</v>
      </c>
      <c r="B375" s="30" t="str">
        <f t="shared" si="5"/>
        <v>000232601133460</v>
      </c>
      <c r="C375" s="102">
        <v>46107</v>
      </c>
      <c r="D375" s="30" t="s">
        <v>17697</v>
      </c>
      <c r="E375" s="102">
        <v>46107</v>
      </c>
      <c r="F375" s="102" t="e">
        <f>VLOOKUP(B375,[1]Ban_hang!R:S,2,0)</f>
        <v>#N/A</v>
      </c>
      <c r="G375" s="30" t="s">
        <v>18828</v>
      </c>
      <c r="H375" s="30" t="s">
        <v>17698</v>
      </c>
      <c r="I375" s="31">
        <v>1049500</v>
      </c>
      <c r="J375" s="31">
        <v>0</v>
      </c>
      <c r="K375" s="31">
        <v>83960</v>
      </c>
      <c r="L375" s="31">
        <v>1133460</v>
      </c>
      <c r="M375" s="31">
        <v>1133460</v>
      </c>
      <c r="N375" s="30" t="s">
        <v>21125</v>
      </c>
      <c r="O375" s="30" t="s">
        <v>21126</v>
      </c>
      <c r="P375" s="30" t="s">
        <v>21127</v>
      </c>
      <c r="Q375" s="30" t="s">
        <v>21128</v>
      </c>
      <c r="R375" s="30" t="s">
        <v>4458</v>
      </c>
    </row>
    <row r="376" spans="1:18">
      <c r="A376" s="30" t="s">
        <v>16299</v>
      </c>
      <c r="B376" s="30" t="str">
        <f t="shared" si="5"/>
        <v>000232701788480</v>
      </c>
      <c r="C376" s="102">
        <v>46107</v>
      </c>
      <c r="D376" s="30" t="s">
        <v>17717</v>
      </c>
      <c r="E376" s="102">
        <v>46107</v>
      </c>
      <c r="F376" s="102" t="e">
        <f>VLOOKUP(B376,[1]Ban_hang!R:S,2,0)</f>
        <v>#N/A</v>
      </c>
      <c r="G376" s="30" t="s">
        <v>18696</v>
      </c>
      <c r="H376" s="30" t="s">
        <v>17718</v>
      </c>
      <c r="I376" s="31">
        <v>1656000</v>
      </c>
      <c r="J376" s="31">
        <v>0</v>
      </c>
      <c r="K376" s="31">
        <v>132480</v>
      </c>
      <c r="L376" s="31">
        <v>1788480</v>
      </c>
      <c r="M376" s="31">
        <v>1788480</v>
      </c>
      <c r="N376" s="30" t="s">
        <v>21125</v>
      </c>
      <c r="O376" s="30" t="s">
        <v>21126</v>
      </c>
      <c r="P376" s="30" t="s">
        <v>21127</v>
      </c>
      <c r="Q376" s="30" t="s">
        <v>21128</v>
      </c>
      <c r="R376" s="30" t="s">
        <v>4458</v>
      </c>
    </row>
    <row r="377" spans="1:18">
      <c r="A377" s="30" t="s">
        <v>16295</v>
      </c>
      <c r="B377" s="30" t="str">
        <f t="shared" si="5"/>
        <v>000232624586706</v>
      </c>
      <c r="C377" s="102">
        <v>46107</v>
      </c>
      <c r="D377" s="30" t="s">
        <v>17701</v>
      </c>
      <c r="E377" s="102">
        <v>46107</v>
      </c>
      <c r="F377" s="102" t="e">
        <f>VLOOKUP(B377,[1]Ban_hang!R:S,2,0)</f>
        <v>#N/A</v>
      </c>
      <c r="G377" s="30" t="s">
        <v>18817</v>
      </c>
      <c r="H377" s="30" t="s">
        <v>17702</v>
      </c>
      <c r="I377" s="31">
        <v>4246950</v>
      </c>
      <c r="J377" s="31">
        <v>0</v>
      </c>
      <c r="K377" s="31">
        <v>339756</v>
      </c>
      <c r="L377" s="31">
        <v>4586706</v>
      </c>
      <c r="M377" s="31">
        <v>4586706</v>
      </c>
      <c r="N377" s="30" t="s">
        <v>21125</v>
      </c>
      <c r="O377" s="30" t="s">
        <v>21126</v>
      </c>
      <c r="P377" s="30" t="s">
        <v>21127</v>
      </c>
      <c r="Q377" s="30" t="s">
        <v>21128</v>
      </c>
      <c r="R377" s="30" t="s">
        <v>4458</v>
      </c>
    </row>
    <row r="378" spans="1:18">
      <c r="A378" s="30" t="s">
        <v>16287</v>
      </c>
      <c r="B378" s="30" t="str">
        <f t="shared" si="5"/>
        <v>000232631857098</v>
      </c>
      <c r="C378" s="102">
        <v>46107</v>
      </c>
      <c r="D378" s="30" t="s">
        <v>17703</v>
      </c>
      <c r="E378" s="102">
        <v>46107</v>
      </c>
      <c r="F378" s="102" t="e">
        <f>VLOOKUP(B378,[1]Ban_hang!R:S,2,0)</f>
        <v>#N/A</v>
      </c>
      <c r="G378" s="30" t="s">
        <v>18793</v>
      </c>
      <c r="H378" s="30" t="s">
        <v>17704</v>
      </c>
      <c r="I378" s="31">
        <v>1719535</v>
      </c>
      <c r="J378" s="31">
        <v>0</v>
      </c>
      <c r="K378" s="31">
        <v>137563</v>
      </c>
      <c r="L378" s="31">
        <v>1857098</v>
      </c>
      <c r="M378" s="31">
        <v>1857098</v>
      </c>
      <c r="N378" s="30" t="s">
        <v>21125</v>
      </c>
      <c r="O378" s="30" t="s">
        <v>21126</v>
      </c>
      <c r="P378" s="30" t="s">
        <v>21127</v>
      </c>
      <c r="Q378" s="30" t="s">
        <v>21128</v>
      </c>
      <c r="R378" s="30" t="s">
        <v>4458</v>
      </c>
    </row>
    <row r="379" spans="1:18">
      <c r="A379" s="30" t="s">
        <v>16288</v>
      </c>
      <c r="B379" s="30" t="str">
        <f t="shared" si="5"/>
        <v>00023258756000</v>
      </c>
      <c r="C379" s="102">
        <v>46107</v>
      </c>
      <c r="D379" s="30" t="s">
        <v>17693</v>
      </c>
      <c r="E379" s="102">
        <v>46107</v>
      </c>
      <c r="F379" s="102" t="e">
        <f>VLOOKUP(B379,[1]Ban_hang!R:S,2,0)</f>
        <v>#N/A</v>
      </c>
      <c r="G379" s="30" t="s">
        <v>18865</v>
      </c>
      <c r="H379" s="30" t="s">
        <v>17694</v>
      </c>
      <c r="I379" s="31">
        <v>700000</v>
      </c>
      <c r="J379" s="31">
        <v>0</v>
      </c>
      <c r="K379" s="31">
        <v>56000</v>
      </c>
      <c r="L379" s="31">
        <v>756000</v>
      </c>
      <c r="M379" s="31">
        <v>756000</v>
      </c>
      <c r="N379" s="30" t="s">
        <v>21125</v>
      </c>
      <c r="O379" s="30" t="s">
        <v>21126</v>
      </c>
      <c r="P379" s="30" t="s">
        <v>21127</v>
      </c>
      <c r="Q379" s="30" t="s">
        <v>21128</v>
      </c>
      <c r="R379" s="30" t="s">
        <v>4458</v>
      </c>
    </row>
    <row r="380" spans="1:18">
      <c r="A380" s="30" t="s">
        <v>16310</v>
      </c>
      <c r="B380" s="30" t="str">
        <f t="shared" si="5"/>
        <v>000232562019691</v>
      </c>
      <c r="C380" s="102">
        <v>46107</v>
      </c>
      <c r="D380" s="30" t="s">
        <v>17689</v>
      </c>
      <c r="E380" s="102">
        <v>46107</v>
      </c>
      <c r="F380" s="102" t="e">
        <f>VLOOKUP(B380,[1]Ban_hang!R:S,2,0)</f>
        <v>#N/A</v>
      </c>
      <c r="G380" s="30" t="s">
        <v>18831</v>
      </c>
      <c r="H380" s="30" t="s">
        <v>17690</v>
      </c>
      <c r="I380" s="31">
        <v>1870084</v>
      </c>
      <c r="J380" s="31">
        <v>0</v>
      </c>
      <c r="K380" s="31">
        <v>149607</v>
      </c>
      <c r="L380" s="31">
        <v>2019691</v>
      </c>
      <c r="M380" s="31">
        <v>2019691</v>
      </c>
      <c r="N380" s="30" t="s">
        <v>21125</v>
      </c>
      <c r="O380" s="30" t="s">
        <v>21126</v>
      </c>
      <c r="P380" s="30" t="s">
        <v>21127</v>
      </c>
      <c r="Q380" s="30" t="s">
        <v>21128</v>
      </c>
      <c r="R380" s="30" t="s">
        <v>4458</v>
      </c>
    </row>
    <row r="381" spans="1:18">
      <c r="A381" s="30" t="s">
        <v>16309</v>
      </c>
      <c r="B381" s="30" t="str">
        <f t="shared" si="5"/>
        <v>000232613125110</v>
      </c>
      <c r="C381" s="102">
        <v>46107</v>
      </c>
      <c r="D381" s="30" t="s">
        <v>17699</v>
      </c>
      <c r="E381" s="102">
        <v>46107</v>
      </c>
      <c r="F381" s="102" t="e">
        <f>VLOOKUP(B381,[1]Ban_hang!R:S,2,0)</f>
        <v>#N/A</v>
      </c>
      <c r="G381" s="30" t="s">
        <v>18822</v>
      </c>
      <c r="H381" s="30" t="s">
        <v>17700</v>
      </c>
      <c r="I381" s="31">
        <v>2893620</v>
      </c>
      <c r="J381" s="31">
        <v>0</v>
      </c>
      <c r="K381" s="31">
        <v>231490</v>
      </c>
      <c r="L381" s="31">
        <v>3125110</v>
      </c>
      <c r="M381" s="31">
        <v>3125110</v>
      </c>
      <c r="N381" s="30" t="s">
        <v>21125</v>
      </c>
      <c r="O381" s="30" t="s">
        <v>21126</v>
      </c>
      <c r="P381" s="30" t="s">
        <v>21127</v>
      </c>
      <c r="Q381" s="30" t="s">
        <v>21128</v>
      </c>
      <c r="R381" s="30" t="s">
        <v>4458</v>
      </c>
    </row>
    <row r="382" spans="1:18">
      <c r="A382" s="30" t="s">
        <v>16291</v>
      </c>
      <c r="B382" s="30" t="str">
        <f t="shared" si="5"/>
        <v>000232672266920</v>
      </c>
      <c r="C382" s="102">
        <v>46107</v>
      </c>
      <c r="D382" s="30" t="s">
        <v>17711</v>
      </c>
      <c r="E382" s="102">
        <v>46107</v>
      </c>
      <c r="F382" s="102" t="e">
        <f>VLOOKUP(B382,[1]Ban_hang!R:S,2,0)</f>
        <v>#N/A</v>
      </c>
      <c r="G382" s="30" t="s">
        <v>18756</v>
      </c>
      <c r="H382" s="30" t="s">
        <v>17712</v>
      </c>
      <c r="I382" s="31">
        <v>2099000</v>
      </c>
      <c r="J382" s="31">
        <v>0</v>
      </c>
      <c r="K382" s="31">
        <v>167920</v>
      </c>
      <c r="L382" s="31">
        <v>2266920</v>
      </c>
      <c r="M382" s="31">
        <v>2266920</v>
      </c>
      <c r="N382" s="30" t="s">
        <v>21125</v>
      </c>
      <c r="O382" s="30" t="s">
        <v>21126</v>
      </c>
      <c r="P382" s="30" t="s">
        <v>21127</v>
      </c>
      <c r="Q382" s="30" t="s">
        <v>21128</v>
      </c>
      <c r="R382" s="30" t="s">
        <v>4458</v>
      </c>
    </row>
    <row r="383" spans="1:18">
      <c r="A383" s="30" t="s">
        <v>16291</v>
      </c>
      <c r="B383" s="30" t="str">
        <f t="shared" si="5"/>
        <v>000232572921940</v>
      </c>
      <c r="C383" s="102">
        <v>46107</v>
      </c>
      <c r="D383" s="30" t="s">
        <v>17691</v>
      </c>
      <c r="E383" s="102">
        <v>46107</v>
      </c>
      <c r="F383" s="102" t="e">
        <f>VLOOKUP(B383,[1]Ban_hang!R:S,2,0)</f>
        <v>#N/A</v>
      </c>
      <c r="G383" s="30" t="s">
        <v>18874</v>
      </c>
      <c r="H383" s="30" t="s">
        <v>17692</v>
      </c>
      <c r="I383" s="31">
        <v>2705500</v>
      </c>
      <c r="J383" s="31">
        <v>0</v>
      </c>
      <c r="K383" s="31">
        <v>216440</v>
      </c>
      <c r="L383" s="31">
        <v>2921940</v>
      </c>
      <c r="M383" s="31">
        <v>2921940</v>
      </c>
      <c r="N383" s="30" t="s">
        <v>21125</v>
      </c>
      <c r="O383" s="30" t="s">
        <v>21126</v>
      </c>
      <c r="P383" s="30" t="s">
        <v>21127</v>
      </c>
      <c r="Q383" s="30" t="s">
        <v>21128</v>
      </c>
      <c r="R383" s="30" t="s">
        <v>4458</v>
      </c>
    </row>
    <row r="384" spans="1:18">
      <c r="A384" s="30" t="s">
        <v>16307</v>
      </c>
      <c r="B384" s="30" t="str">
        <f t="shared" si="5"/>
        <v>00023265756000</v>
      </c>
      <c r="C384" s="102">
        <v>46107</v>
      </c>
      <c r="D384" s="30" t="s">
        <v>17707</v>
      </c>
      <c r="E384" s="102">
        <v>46107</v>
      </c>
      <c r="F384" s="102" t="e">
        <f>VLOOKUP(B384,[1]Ban_hang!R:S,2,0)</f>
        <v>#N/A</v>
      </c>
      <c r="G384" s="30" t="s">
        <v>18743</v>
      </c>
      <c r="H384" s="30" t="s">
        <v>17708</v>
      </c>
      <c r="I384" s="31">
        <v>700000</v>
      </c>
      <c r="J384" s="31">
        <v>0</v>
      </c>
      <c r="K384" s="31">
        <v>56000</v>
      </c>
      <c r="L384" s="31">
        <v>756000</v>
      </c>
      <c r="M384" s="31">
        <v>756000</v>
      </c>
      <c r="N384" s="30" t="s">
        <v>21125</v>
      </c>
      <c r="O384" s="30" t="s">
        <v>21126</v>
      </c>
      <c r="P384" s="30" t="s">
        <v>21127</v>
      </c>
      <c r="Q384" s="30" t="s">
        <v>21128</v>
      </c>
      <c r="R384" s="30" t="s">
        <v>4458</v>
      </c>
    </row>
    <row r="385" spans="1:18">
      <c r="A385" s="30" t="s">
        <v>16299</v>
      </c>
      <c r="B385" s="30" t="str">
        <f t="shared" si="5"/>
        <v>00023269756000</v>
      </c>
      <c r="C385" s="102">
        <v>46107</v>
      </c>
      <c r="D385" s="30" t="s">
        <v>17715</v>
      </c>
      <c r="E385" s="102">
        <v>46107</v>
      </c>
      <c r="F385" s="102" t="e">
        <f>VLOOKUP(B385,[1]Ban_hang!R:S,2,0)</f>
        <v>#N/A</v>
      </c>
      <c r="G385" s="30" t="s">
        <v>18702</v>
      </c>
      <c r="H385" s="30" t="s">
        <v>17716</v>
      </c>
      <c r="I385" s="31">
        <v>700000</v>
      </c>
      <c r="J385" s="31">
        <v>0</v>
      </c>
      <c r="K385" s="31">
        <v>56000</v>
      </c>
      <c r="L385" s="31">
        <v>756000</v>
      </c>
      <c r="M385" s="31">
        <v>756000</v>
      </c>
      <c r="N385" s="30" t="s">
        <v>21125</v>
      </c>
      <c r="O385" s="30" t="s">
        <v>21126</v>
      </c>
      <c r="P385" s="30" t="s">
        <v>21127</v>
      </c>
      <c r="Q385" s="30" t="s">
        <v>21128</v>
      </c>
      <c r="R385" s="30" t="s">
        <v>4458</v>
      </c>
    </row>
    <row r="386" spans="1:18">
      <c r="A386" s="30" t="s">
        <v>16290</v>
      </c>
      <c r="B386" s="30" t="str">
        <f t="shared" si="5"/>
        <v>000232591675436</v>
      </c>
      <c r="C386" s="102">
        <v>46107</v>
      </c>
      <c r="D386" s="30" t="s">
        <v>17695</v>
      </c>
      <c r="E386" s="102">
        <v>46107</v>
      </c>
      <c r="F386" s="102" t="e">
        <f>VLOOKUP(B386,[1]Ban_hang!R:S,2,0)</f>
        <v>#N/A</v>
      </c>
      <c r="G386" s="30" t="s">
        <v>18856</v>
      </c>
      <c r="H386" s="30" t="s">
        <v>17696</v>
      </c>
      <c r="I386" s="31">
        <v>1551330</v>
      </c>
      <c r="J386" s="31">
        <v>0</v>
      </c>
      <c r="K386" s="31">
        <v>124106</v>
      </c>
      <c r="L386" s="31">
        <v>1675436</v>
      </c>
      <c r="M386" s="31">
        <v>1675436</v>
      </c>
      <c r="N386" s="30" t="s">
        <v>21125</v>
      </c>
      <c r="O386" s="30" t="s">
        <v>21126</v>
      </c>
      <c r="P386" s="30" t="s">
        <v>21127</v>
      </c>
      <c r="Q386" s="30" t="s">
        <v>21128</v>
      </c>
      <c r="R386" s="30" t="s">
        <v>4458</v>
      </c>
    </row>
    <row r="387" spans="1:18">
      <c r="A387" s="30" t="s">
        <v>16287</v>
      </c>
      <c r="B387" s="30" t="str">
        <f t="shared" ref="B387:B450" si="6">G387&amp;L387</f>
        <v>000232641663810</v>
      </c>
      <c r="C387" s="102">
        <v>46107</v>
      </c>
      <c r="D387" s="30" t="s">
        <v>17705</v>
      </c>
      <c r="E387" s="102">
        <v>46107</v>
      </c>
      <c r="F387" s="102" t="e">
        <f>VLOOKUP(B387,[1]Ban_hang!R:S,2,0)</f>
        <v>#N/A</v>
      </c>
      <c r="G387" s="30" t="s">
        <v>18796</v>
      </c>
      <c r="H387" s="30" t="s">
        <v>17706</v>
      </c>
      <c r="I387" s="31">
        <v>1540565</v>
      </c>
      <c r="J387" s="31">
        <v>0</v>
      </c>
      <c r="K387" s="31">
        <v>123245</v>
      </c>
      <c r="L387" s="31">
        <v>1663810</v>
      </c>
      <c r="M387" s="31">
        <v>1663810</v>
      </c>
      <c r="N387" s="30" t="s">
        <v>21125</v>
      </c>
      <c r="O387" s="30" t="s">
        <v>21126</v>
      </c>
      <c r="P387" s="30" t="s">
        <v>21127</v>
      </c>
      <c r="Q387" s="30" t="s">
        <v>21128</v>
      </c>
      <c r="R387" s="30" t="s">
        <v>4458</v>
      </c>
    </row>
    <row r="388" spans="1:18">
      <c r="A388" s="30" t="s">
        <v>16294</v>
      </c>
      <c r="B388" s="30" t="str">
        <f t="shared" si="6"/>
        <v>000232711650240</v>
      </c>
      <c r="C388" s="102">
        <v>46108</v>
      </c>
      <c r="D388" s="30" t="s">
        <v>17728</v>
      </c>
      <c r="E388" s="102">
        <v>46108</v>
      </c>
      <c r="F388" s="102" t="e">
        <f>VLOOKUP(B388,[1]Ban_hang!R:S,2,0)</f>
        <v>#N/A</v>
      </c>
      <c r="G388" s="30" t="s">
        <v>18787</v>
      </c>
      <c r="H388" s="30" t="s">
        <v>17729</v>
      </c>
      <c r="I388" s="31">
        <v>1528000</v>
      </c>
      <c r="J388" s="31">
        <v>0</v>
      </c>
      <c r="K388" s="31">
        <v>122240</v>
      </c>
      <c r="L388" s="31">
        <v>1650240</v>
      </c>
      <c r="M388" s="31">
        <v>1650240</v>
      </c>
      <c r="N388" s="30" t="s">
        <v>21125</v>
      </c>
      <c r="O388" s="30" t="s">
        <v>21126</v>
      </c>
      <c r="P388" s="30" t="s">
        <v>21127</v>
      </c>
      <c r="Q388" s="30" t="s">
        <v>21128</v>
      </c>
      <c r="R388" s="30" t="s">
        <v>4458</v>
      </c>
    </row>
    <row r="389" spans="1:18">
      <c r="A389" s="30" t="s">
        <v>16299</v>
      </c>
      <c r="B389" s="30" t="str">
        <f t="shared" si="6"/>
        <v>000232761060700</v>
      </c>
      <c r="C389" s="102">
        <v>46109</v>
      </c>
      <c r="D389" s="30" t="s">
        <v>17738</v>
      </c>
      <c r="E389" s="102">
        <v>46109</v>
      </c>
      <c r="F389" s="102" t="e">
        <f>VLOOKUP(B389,[1]Ban_hang!R:S,2,0)</f>
        <v>#N/A</v>
      </c>
      <c r="G389" s="30" t="s">
        <v>18679</v>
      </c>
      <c r="H389" s="30" t="s">
        <v>17739</v>
      </c>
      <c r="I389" s="31">
        <v>982130</v>
      </c>
      <c r="J389" s="31">
        <v>0</v>
      </c>
      <c r="K389" s="31">
        <v>78570</v>
      </c>
      <c r="L389" s="31">
        <v>1060700</v>
      </c>
      <c r="M389" s="31">
        <v>1060700</v>
      </c>
      <c r="N389" s="30" t="s">
        <v>21125</v>
      </c>
      <c r="O389" s="30" t="s">
        <v>21126</v>
      </c>
      <c r="P389" s="30" t="s">
        <v>21127</v>
      </c>
      <c r="Q389" s="30" t="s">
        <v>21128</v>
      </c>
      <c r="R389" s="30" t="s">
        <v>4458</v>
      </c>
    </row>
    <row r="390" spans="1:18">
      <c r="A390" s="30" t="s">
        <v>16292</v>
      </c>
      <c r="B390" s="30" t="str">
        <f t="shared" si="6"/>
        <v>000232721133460</v>
      </c>
      <c r="C390" s="102">
        <v>46109</v>
      </c>
      <c r="D390" s="30" t="s">
        <v>17732</v>
      </c>
      <c r="E390" s="102">
        <v>46109</v>
      </c>
      <c r="F390" s="102" t="e">
        <f>VLOOKUP(B390,[1]Ban_hang!R:S,2,0)</f>
        <v>#N/A</v>
      </c>
      <c r="G390" s="30" t="s">
        <v>18770</v>
      </c>
      <c r="H390" s="30" t="s">
        <v>17733</v>
      </c>
      <c r="I390" s="31">
        <v>1049500</v>
      </c>
      <c r="J390" s="31">
        <v>0</v>
      </c>
      <c r="K390" s="31">
        <v>83960</v>
      </c>
      <c r="L390" s="31">
        <v>1133460</v>
      </c>
      <c r="M390" s="31">
        <v>1133460</v>
      </c>
      <c r="N390" s="30" t="s">
        <v>21125</v>
      </c>
      <c r="O390" s="30" t="s">
        <v>21126</v>
      </c>
      <c r="P390" s="30" t="s">
        <v>21127</v>
      </c>
      <c r="Q390" s="30" t="s">
        <v>21128</v>
      </c>
      <c r="R390" s="30" t="s">
        <v>4458</v>
      </c>
    </row>
    <row r="391" spans="1:18">
      <c r="A391" s="30" t="s">
        <v>16292</v>
      </c>
      <c r="B391" s="30" t="str">
        <f t="shared" si="6"/>
        <v>00023273894240</v>
      </c>
      <c r="C391" s="102">
        <v>46109</v>
      </c>
      <c r="D391" s="30" t="s">
        <v>17734</v>
      </c>
      <c r="E391" s="102">
        <v>46109</v>
      </c>
      <c r="F391" s="102" t="e">
        <f>VLOOKUP(B391,[1]Ban_hang!R:S,2,0)</f>
        <v>#N/A</v>
      </c>
      <c r="G391" s="30" t="s">
        <v>18775</v>
      </c>
      <c r="H391" s="30" t="s">
        <v>17735</v>
      </c>
      <c r="I391" s="31">
        <v>828000</v>
      </c>
      <c r="J391" s="31">
        <v>0</v>
      </c>
      <c r="K391" s="31">
        <v>66240</v>
      </c>
      <c r="L391" s="31">
        <v>894240</v>
      </c>
      <c r="M391" s="31">
        <v>894240</v>
      </c>
      <c r="N391" s="30" t="s">
        <v>21125</v>
      </c>
      <c r="O391" s="30" t="s">
        <v>21126</v>
      </c>
      <c r="P391" s="30" t="s">
        <v>21127</v>
      </c>
      <c r="Q391" s="30" t="s">
        <v>21128</v>
      </c>
      <c r="R391" s="30" t="s">
        <v>4458</v>
      </c>
    </row>
    <row r="392" spans="1:18">
      <c r="A392" s="30" t="s">
        <v>16292</v>
      </c>
      <c r="B392" s="30" t="str">
        <f t="shared" si="6"/>
        <v>000232742314634</v>
      </c>
      <c r="C392" s="102">
        <v>46109</v>
      </c>
      <c r="D392" s="30" t="s">
        <v>17736</v>
      </c>
      <c r="E392" s="102">
        <v>46109</v>
      </c>
      <c r="F392" s="102" t="e">
        <f>VLOOKUP(B392,[1]Ban_hang!R:S,2,0)</f>
        <v>#N/A</v>
      </c>
      <c r="G392" s="30" t="s">
        <v>18778</v>
      </c>
      <c r="H392" s="30" t="s">
        <v>17737</v>
      </c>
      <c r="I392" s="31">
        <v>2143180</v>
      </c>
      <c r="J392" s="31">
        <v>0</v>
      </c>
      <c r="K392" s="31">
        <v>171454</v>
      </c>
      <c r="L392" s="31">
        <v>2314634</v>
      </c>
      <c r="M392" s="31">
        <v>2314634</v>
      </c>
      <c r="N392" s="30" t="s">
        <v>21125</v>
      </c>
      <c r="O392" s="30" t="s">
        <v>21126</v>
      </c>
      <c r="P392" s="30" t="s">
        <v>21127</v>
      </c>
      <c r="Q392" s="30" t="s">
        <v>21128</v>
      </c>
      <c r="R392" s="30" t="s">
        <v>4458</v>
      </c>
    </row>
    <row r="393" spans="1:18">
      <c r="A393" s="30" t="s">
        <v>16291</v>
      </c>
      <c r="B393" s="30" t="str">
        <f t="shared" si="6"/>
        <v>000232781060700</v>
      </c>
      <c r="C393" s="102">
        <v>46111</v>
      </c>
      <c r="D393" s="30" t="s">
        <v>17742</v>
      </c>
      <c r="E393" s="102">
        <v>46111</v>
      </c>
      <c r="F393" s="102" t="e">
        <f>VLOOKUP(B393,[1]Ban_hang!R:S,2,0)</f>
        <v>#N/A</v>
      </c>
      <c r="G393" s="30" t="s">
        <v>18764</v>
      </c>
      <c r="H393" s="30" t="s">
        <v>17743</v>
      </c>
      <c r="I393" s="31">
        <v>982130</v>
      </c>
      <c r="J393" s="31">
        <v>0</v>
      </c>
      <c r="K393" s="31">
        <v>78570</v>
      </c>
      <c r="L393" s="31">
        <v>1060700</v>
      </c>
      <c r="M393" s="31">
        <v>1060700</v>
      </c>
      <c r="N393" s="30" t="s">
        <v>21125</v>
      </c>
      <c r="O393" s="30" t="s">
        <v>21126</v>
      </c>
      <c r="P393" s="30" t="s">
        <v>21127</v>
      </c>
      <c r="Q393" s="30" t="s">
        <v>21128</v>
      </c>
      <c r="R393" s="30" t="s">
        <v>4458</v>
      </c>
    </row>
    <row r="394" spans="1:18">
      <c r="A394" s="30" t="s">
        <v>16291</v>
      </c>
      <c r="B394" s="30" t="str">
        <f t="shared" si="6"/>
        <v>000232792128086</v>
      </c>
      <c r="C394" s="102">
        <v>46111</v>
      </c>
      <c r="D394" s="30" t="s">
        <v>17744</v>
      </c>
      <c r="E394" s="102">
        <v>46111</v>
      </c>
      <c r="F394" s="102" t="e">
        <f>VLOOKUP(B394,[1]Ban_hang!R:S,2,0)</f>
        <v>#N/A</v>
      </c>
      <c r="G394" s="30" t="s">
        <v>18767</v>
      </c>
      <c r="H394" s="30" t="s">
        <v>17745</v>
      </c>
      <c r="I394" s="31">
        <v>1970450</v>
      </c>
      <c r="J394" s="31">
        <v>0</v>
      </c>
      <c r="K394" s="31">
        <v>157636</v>
      </c>
      <c r="L394" s="31">
        <v>2128086</v>
      </c>
      <c r="M394" s="31">
        <v>2128086</v>
      </c>
      <c r="N394" s="30" t="s">
        <v>21125</v>
      </c>
      <c r="O394" s="30" t="s">
        <v>21126</v>
      </c>
      <c r="P394" s="30" t="s">
        <v>21127</v>
      </c>
      <c r="Q394" s="30" t="s">
        <v>21128</v>
      </c>
      <c r="R394" s="30" t="s">
        <v>4458</v>
      </c>
    </row>
    <row r="395" spans="1:18">
      <c r="A395" s="30" t="s">
        <v>16307</v>
      </c>
      <c r="B395" s="30" t="str">
        <f t="shared" si="6"/>
        <v>000232802369110</v>
      </c>
      <c r="C395" s="102">
        <v>46111</v>
      </c>
      <c r="D395" s="30" t="s">
        <v>17746</v>
      </c>
      <c r="E395" s="102">
        <v>46111</v>
      </c>
      <c r="F395" s="102" t="e">
        <f>VLOOKUP(B395,[1]Ban_hang!R:S,2,0)</f>
        <v>#N/A</v>
      </c>
      <c r="G395" s="30" t="s">
        <v>18751</v>
      </c>
      <c r="H395" s="30" t="s">
        <v>17747</v>
      </c>
      <c r="I395" s="31">
        <v>2193620</v>
      </c>
      <c r="J395" s="31">
        <v>0</v>
      </c>
      <c r="K395" s="31">
        <v>175490</v>
      </c>
      <c r="L395" s="31">
        <v>2369110</v>
      </c>
      <c r="M395" s="31">
        <v>2369110</v>
      </c>
      <c r="N395" s="30" t="s">
        <v>21125</v>
      </c>
      <c r="O395" s="30" t="s">
        <v>21126</v>
      </c>
      <c r="P395" s="30" t="s">
        <v>21127</v>
      </c>
      <c r="Q395" s="30" t="s">
        <v>21128</v>
      </c>
      <c r="R395" s="30" t="s">
        <v>4458</v>
      </c>
    </row>
    <row r="396" spans="1:18">
      <c r="A396" s="30" t="s">
        <v>16293</v>
      </c>
      <c r="B396" s="30" t="str">
        <f t="shared" si="6"/>
        <v>000232773125110</v>
      </c>
      <c r="C396" s="102">
        <v>46111</v>
      </c>
      <c r="D396" s="30" t="s">
        <v>17740</v>
      </c>
      <c r="E396" s="102">
        <v>46111</v>
      </c>
      <c r="F396" s="102" t="e">
        <f>VLOOKUP(B396,[1]Ban_hang!R:S,2,0)</f>
        <v>#N/A</v>
      </c>
      <c r="G396" s="30" t="s">
        <v>18808</v>
      </c>
      <c r="H396" s="30" t="s">
        <v>17741</v>
      </c>
      <c r="I396" s="31">
        <v>2893620</v>
      </c>
      <c r="J396" s="31">
        <v>0</v>
      </c>
      <c r="K396" s="31">
        <v>231490</v>
      </c>
      <c r="L396" s="31">
        <v>3125110</v>
      </c>
      <c r="M396" s="31">
        <v>3125110</v>
      </c>
      <c r="N396" s="30" t="s">
        <v>21125</v>
      </c>
      <c r="O396" s="30" t="s">
        <v>21126</v>
      </c>
      <c r="P396" s="30" t="s">
        <v>21127</v>
      </c>
      <c r="Q396" s="30" t="s">
        <v>21128</v>
      </c>
      <c r="R396" s="30" t="s">
        <v>4458</v>
      </c>
    </row>
    <row r="397" spans="1:18">
      <c r="A397" s="30" t="s">
        <v>16307</v>
      </c>
      <c r="B397" s="30" t="str">
        <f t="shared" si="6"/>
        <v>000232812216527</v>
      </c>
      <c r="C397" s="102">
        <v>46111</v>
      </c>
      <c r="D397" s="30" t="s">
        <v>17748</v>
      </c>
      <c r="E397" s="102">
        <v>46111</v>
      </c>
      <c r="F397" s="102" t="e">
        <f>VLOOKUP(B397,[1]Ban_hang!R:S,2,0)</f>
        <v>#N/A</v>
      </c>
      <c r="G397" s="30" t="s">
        <v>18748</v>
      </c>
      <c r="H397" s="30" t="s">
        <v>17749</v>
      </c>
      <c r="I397" s="31">
        <v>2052340</v>
      </c>
      <c r="J397" s="31">
        <v>0</v>
      </c>
      <c r="K397" s="31">
        <v>164187</v>
      </c>
      <c r="L397" s="31">
        <v>2216527</v>
      </c>
      <c r="M397" s="31">
        <v>2216527</v>
      </c>
      <c r="N397" s="30" t="s">
        <v>21125</v>
      </c>
      <c r="O397" s="30" t="s">
        <v>21126</v>
      </c>
      <c r="P397" s="30" t="s">
        <v>21127</v>
      </c>
      <c r="Q397" s="30" t="s">
        <v>21128</v>
      </c>
      <c r="R397" s="30" t="s">
        <v>4458</v>
      </c>
    </row>
    <row r="398" spans="1:18">
      <c r="A398" s="30" t="s">
        <v>16299</v>
      </c>
      <c r="B398" s="30" t="str">
        <f t="shared" si="6"/>
        <v>000241784337928</v>
      </c>
      <c r="C398" s="102">
        <v>46112</v>
      </c>
      <c r="D398" s="30" t="s">
        <v>17750</v>
      </c>
      <c r="E398" s="102">
        <v>46112</v>
      </c>
      <c r="F398" s="102" t="e">
        <f>VLOOKUP(B398,[1]Ban_hang!R:S,2,0)</f>
        <v>#N/A</v>
      </c>
      <c r="G398" s="30" t="s">
        <v>18693</v>
      </c>
      <c r="H398" s="30" t="s">
        <v>17751</v>
      </c>
      <c r="I398" s="31">
        <v>4016600</v>
      </c>
      <c r="J398" s="31">
        <v>0</v>
      </c>
      <c r="K398" s="31">
        <v>321328</v>
      </c>
      <c r="L398" s="31">
        <v>4337928</v>
      </c>
      <c r="M398" s="31">
        <v>4337928</v>
      </c>
      <c r="N398" s="30" t="s">
        <v>21125</v>
      </c>
      <c r="O398" s="30" t="s">
        <v>21126</v>
      </c>
      <c r="P398" s="30" t="s">
        <v>21127</v>
      </c>
      <c r="Q398" s="30" t="s">
        <v>21128</v>
      </c>
      <c r="R398" s="30" t="s">
        <v>4458</v>
      </c>
    </row>
    <row r="399" spans="1:18">
      <c r="A399" s="30" t="s">
        <v>16299</v>
      </c>
      <c r="B399" s="30" t="str">
        <f t="shared" si="6"/>
        <v>000241793341326</v>
      </c>
      <c r="C399" s="102">
        <v>46112</v>
      </c>
      <c r="D399" s="30" t="s">
        <v>17752</v>
      </c>
      <c r="E399" s="102">
        <v>46112</v>
      </c>
      <c r="F399" s="102" t="e">
        <f>VLOOKUP(B399,[1]Ban_hang!R:S,2,0)</f>
        <v>#N/A</v>
      </c>
      <c r="G399" s="30" t="s">
        <v>18684</v>
      </c>
      <c r="H399" s="30" t="s">
        <v>17753</v>
      </c>
      <c r="I399" s="31">
        <v>3093820</v>
      </c>
      <c r="J399" s="31">
        <v>0</v>
      </c>
      <c r="K399" s="31">
        <v>247506</v>
      </c>
      <c r="L399" s="31">
        <v>3341326</v>
      </c>
      <c r="M399" s="31">
        <v>3341326</v>
      </c>
      <c r="N399" s="30" t="s">
        <v>21125</v>
      </c>
      <c r="O399" s="30" t="s">
        <v>21126</v>
      </c>
      <c r="P399" s="30" t="s">
        <v>21127</v>
      </c>
      <c r="Q399" s="30" t="s">
        <v>21128</v>
      </c>
      <c r="R399" s="30" t="s">
        <v>4458</v>
      </c>
    </row>
    <row r="400" spans="1:18">
      <c r="A400" s="30" t="s">
        <v>16294</v>
      </c>
      <c r="B400" s="30" t="str">
        <f t="shared" si="6"/>
        <v>000263813102176</v>
      </c>
      <c r="C400" s="102">
        <v>46113</v>
      </c>
      <c r="D400" s="30" t="s">
        <v>17755</v>
      </c>
      <c r="E400" s="102">
        <v>46113</v>
      </c>
      <c r="F400" s="102" t="e">
        <f>VLOOKUP(B400,[1]Ban_hang!R:S,2,0)</f>
        <v>#N/A</v>
      </c>
      <c r="G400" s="30" t="s">
        <v>17756</v>
      </c>
      <c r="H400" s="30" t="s">
        <v>17757</v>
      </c>
      <c r="I400" s="31">
        <v>2872385</v>
      </c>
      <c r="J400" s="31">
        <v>0</v>
      </c>
      <c r="K400" s="31">
        <v>229791</v>
      </c>
      <c r="L400" s="31">
        <v>3102176</v>
      </c>
      <c r="M400" s="31">
        <v>3102176</v>
      </c>
      <c r="N400" s="30" t="s">
        <v>21125</v>
      </c>
      <c r="O400" s="30" t="s">
        <v>21126</v>
      </c>
      <c r="P400" s="30" t="s">
        <v>21127</v>
      </c>
      <c r="Q400" s="30" t="s">
        <v>21128</v>
      </c>
      <c r="R400" s="30" t="s">
        <v>4458</v>
      </c>
    </row>
    <row r="401" spans="1:18">
      <c r="A401" s="30" t="s">
        <v>16305</v>
      </c>
      <c r="B401" s="30" t="str">
        <f t="shared" si="6"/>
        <v>000259991060700</v>
      </c>
      <c r="C401" s="102">
        <v>46113</v>
      </c>
      <c r="D401" s="30" t="s">
        <v>17764</v>
      </c>
      <c r="E401" s="102">
        <v>46113</v>
      </c>
      <c r="F401" s="102" t="e">
        <f>VLOOKUP(B401,[1]Ban_hang!R:S,2,0)</f>
        <v>#N/A</v>
      </c>
      <c r="G401" s="30" t="s">
        <v>17765</v>
      </c>
      <c r="H401" s="30" t="s">
        <v>17766</v>
      </c>
      <c r="I401" s="31">
        <v>982130</v>
      </c>
      <c r="J401" s="31">
        <v>0</v>
      </c>
      <c r="K401" s="31">
        <v>78570</v>
      </c>
      <c r="L401" s="31">
        <v>1060700</v>
      </c>
      <c r="M401" s="31">
        <v>1060700</v>
      </c>
      <c r="N401" s="30" t="s">
        <v>21125</v>
      </c>
      <c r="O401" s="30" t="s">
        <v>21126</v>
      </c>
      <c r="P401" s="30" t="s">
        <v>21127</v>
      </c>
      <c r="Q401" s="30" t="s">
        <v>21129</v>
      </c>
      <c r="R401" s="30" t="s">
        <v>4174</v>
      </c>
    </row>
    <row r="402" spans="1:18">
      <c r="A402" s="30" t="s">
        <v>16294</v>
      </c>
      <c r="B402" s="30" t="str">
        <f t="shared" si="6"/>
        <v>00026382844560</v>
      </c>
      <c r="C402" s="102">
        <v>46113</v>
      </c>
      <c r="D402" s="30" t="s">
        <v>17758</v>
      </c>
      <c r="E402" s="102">
        <v>46113</v>
      </c>
      <c r="F402" s="102" t="e">
        <f>VLOOKUP(B402,[1]Ban_hang!R:S,2,0)</f>
        <v>#N/A</v>
      </c>
      <c r="G402" s="30" t="s">
        <v>17759</v>
      </c>
      <c r="H402" s="30" t="s">
        <v>17760</v>
      </c>
      <c r="I402" s="31">
        <v>782000</v>
      </c>
      <c r="J402" s="31">
        <v>0</v>
      </c>
      <c r="K402" s="31">
        <v>62560</v>
      </c>
      <c r="L402" s="31">
        <v>844560</v>
      </c>
      <c r="M402" s="31">
        <v>844560</v>
      </c>
      <c r="N402" s="30" t="s">
        <v>21125</v>
      </c>
      <c r="O402" s="30" t="s">
        <v>21126</v>
      </c>
      <c r="P402" s="30" t="s">
        <v>21127</v>
      </c>
      <c r="Q402" s="30" t="s">
        <v>21128</v>
      </c>
      <c r="R402" s="30" t="s">
        <v>4458</v>
      </c>
    </row>
    <row r="403" spans="1:18">
      <c r="A403" s="30" t="s">
        <v>16292</v>
      </c>
      <c r="B403" s="30" t="str">
        <f t="shared" si="6"/>
        <v>00026383530350</v>
      </c>
      <c r="C403" s="102">
        <v>46113</v>
      </c>
      <c r="D403" s="30" t="s">
        <v>17761</v>
      </c>
      <c r="E403" s="102">
        <v>46113</v>
      </c>
      <c r="F403" s="102" t="e">
        <f>VLOOKUP(B403,[1]Ban_hang!R:S,2,0)</f>
        <v>#N/A</v>
      </c>
      <c r="G403" s="30" t="s">
        <v>17762</v>
      </c>
      <c r="H403" s="30" t="s">
        <v>17763</v>
      </c>
      <c r="I403" s="31">
        <v>491065</v>
      </c>
      <c r="J403" s="31">
        <v>0</v>
      </c>
      <c r="K403" s="31">
        <v>39285</v>
      </c>
      <c r="L403" s="31">
        <v>530350</v>
      </c>
      <c r="M403" s="31">
        <v>530350</v>
      </c>
      <c r="N403" s="30" t="s">
        <v>21125</v>
      </c>
      <c r="O403" s="30" t="s">
        <v>21126</v>
      </c>
      <c r="P403" s="30" t="s">
        <v>21127</v>
      </c>
      <c r="Q403" s="30" t="s">
        <v>21128</v>
      </c>
      <c r="R403" s="30" t="s">
        <v>4458</v>
      </c>
    </row>
    <row r="404" spans="1:18">
      <c r="A404" s="30" t="s">
        <v>16303</v>
      </c>
      <c r="B404" s="30" t="str">
        <f t="shared" si="6"/>
        <v>000260001108264</v>
      </c>
      <c r="C404" s="102">
        <v>46113</v>
      </c>
      <c r="D404" s="30" t="s">
        <v>17770</v>
      </c>
      <c r="E404" s="102">
        <v>46113</v>
      </c>
      <c r="F404" s="102" t="e">
        <f>VLOOKUP(B404,[1]Ban_hang!R:S,2,0)</f>
        <v>#N/A</v>
      </c>
      <c r="G404" s="30" t="s">
        <v>17771</v>
      </c>
      <c r="H404" s="30" t="s">
        <v>17772</v>
      </c>
      <c r="I404" s="31">
        <v>1026170</v>
      </c>
      <c r="J404" s="31">
        <v>0</v>
      </c>
      <c r="K404" s="31">
        <v>82094</v>
      </c>
      <c r="L404" s="31">
        <v>1108264</v>
      </c>
      <c r="M404" s="31">
        <v>1108264</v>
      </c>
      <c r="N404" s="30" t="s">
        <v>21125</v>
      </c>
      <c r="O404" s="30" t="s">
        <v>21126</v>
      </c>
      <c r="P404" s="30" t="s">
        <v>21127</v>
      </c>
      <c r="Q404" s="30" t="s">
        <v>21129</v>
      </c>
      <c r="R404" s="30" t="s">
        <v>4174</v>
      </c>
    </row>
    <row r="405" spans="1:18">
      <c r="A405" s="30" t="s">
        <v>16305</v>
      </c>
      <c r="B405" s="30" t="str">
        <f t="shared" si="6"/>
        <v>000259981586110</v>
      </c>
      <c r="C405" s="102">
        <v>46113</v>
      </c>
      <c r="D405" s="30" t="s">
        <v>17767</v>
      </c>
      <c r="E405" s="102">
        <v>46113</v>
      </c>
      <c r="F405" s="102" t="e">
        <f>VLOOKUP(B405,[1]Ban_hang!R:S,2,0)</f>
        <v>#N/A</v>
      </c>
      <c r="G405" s="30" t="s">
        <v>17768</v>
      </c>
      <c r="H405" s="30" t="s">
        <v>17769</v>
      </c>
      <c r="I405" s="31">
        <v>1468620</v>
      </c>
      <c r="J405" s="31">
        <v>0</v>
      </c>
      <c r="K405" s="31">
        <v>117490</v>
      </c>
      <c r="L405" s="31">
        <v>1586110</v>
      </c>
      <c r="M405" s="31">
        <v>1586110</v>
      </c>
      <c r="N405" s="30" t="s">
        <v>21125</v>
      </c>
      <c r="O405" s="30" t="s">
        <v>21126</v>
      </c>
      <c r="P405" s="30" t="s">
        <v>21127</v>
      </c>
      <c r="Q405" s="30" t="s">
        <v>21129</v>
      </c>
      <c r="R405" s="30" t="s">
        <v>4174</v>
      </c>
    </row>
    <row r="406" spans="1:18">
      <c r="A406" s="30" t="s">
        <v>16307</v>
      </c>
      <c r="B406" s="30" t="str">
        <f t="shared" si="6"/>
        <v>000249982746877</v>
      </c>
      <c r="C406" s="102">
        <v>46114</v>
      </c>
      <c r="D406" s="30" t="s">
        <v>17782</v>
      </c>
      <c r="E406" s="102">
        <v>46114</v>
      </c>
      <c r="F406" s="102" t="e">
        <f>VLOOKUP(B406,[1]Ban_hang!R:S,2,0)</f>
        <v>#N/A</v>
      </c>
      <c r="G406" s="30" t="s">
        <v>17783</v>
      </c>
      <c r="H406" s="30" t="s">
        <v>17784</v>
      </c>
      <c r="I406" s="31">
        <v>2543405</v>
      </c>
      <c r="J406" s="31">
        <v>0</v>
      </c>
      <c r="K406" s="31">
        <v>203472</v>
      </c>
      <c r="L406" s="31">
        <v>2746877</v>
      </c>
      <c r="M406" s="31">
        <v>2746877</v>
      </c>
      <c r="N406" s="30" t="s">
        <v>21125</v>
      </c>
      <c r="O406" s="30" t="s">
        <v>21126</v>
      </c>
      <c r="P406" s="30" t="s">
        <v>21127</v>
      </c>
      <c r="Q406" s="30" t="s">
        <v>21128</v>
      </c>
      <c r="R406" s="30" t="s">
        <v>4458</v>
      </c>
    </row>
    <row r="407" spans="1:18">
      <c r="A407" s="30" t="s">
        <v>16287</v>
      </c>
      <c r="B407" s="30" t="str">
        <f t="shared" si="6"/>
        <v>000249971351296</v>
      </c>
      <c r="C407" s="102">
        <v>46114</v>
      </c>
      <c r="D407" s="30" t="s">
        <v>17779</v>
      </c>
      <c r="E407" s="102">
        <v>46114</v>
      </c>
      <c r="F407" s="102" t="e">
        <f>VLOOKUP(B407,[1]Ban_hang!R:S,2,0)</f>
        <v>#N/A</v>
      </c>
      <c r="G407" s="30" t="s">
        <v>17780</v>
      </c>
      <c r="H407" s="30" t="s">
        <v>17781</v>
      </c>
      <c r="I407" s="31">
        <v>1251200</v>
      </c>
      <c r="J407" s="31">
        <v>0</v>
      </c>
      <c r="K407" s="31">
        <v>100096</v>
      </c>
      <c r="L407" s="31">
        <v>1351296</v>
      </c>
      <c r="M407" s="31">
        <v>1351296</v>
      </c>
      <c r="N407" s="30" t="s">
        <v>21125</v>
      </c>
      <c r="O407" s="30" t="s">
        <v>21126</v>
      </c>
      <c r="P407" s="30" t="s">
        <v>21127</v>
      </c>
      <c r="Q407" s="30" t="s">
        <v>21128</v>
      </c>
      <c r="R407" s="30" t="s">
        <v>4458</v>
      </c>
    </row>
    <row r="408" spans="1:18">
      <c r="A408" s="30" t="s">
        <v>16308</v>
      </c>
      <c r="B408" s="30" t="str">
        <f t="shared" si="6"/>
        <v>000249956729761</v>
      </c>
      <c r="C408" s="102">
        <v>46114</v>
      </c>
      <c r="D408" s="30" t="s">
        <v>17773</v>
      </c>
      <c r="E408" s="102">
        <v>46114</v>
      </c>
      <c r="F408" s="102" t="e">
        <f>VLOOKUP(B408,[1]Ban_hang!R:S,2,0)</f>
        <v>#N/A</v>
      </c>
      <c r="G408" s="30" t="s">
        <v>17774</v>
      </c>
      <c r="H408" s="30" t="s">
        <v>17775</v>
      </c>
      <c r="I408" s="31">
        <v>6231260</v>
      </c>
      <c r="J408" s="31">
        <v>0</v>
      </c>
      <c r="K408" s="31">
        <v>498501</v>
      </c>
      <c r="L408" s="31">
        <v>6729761</v>
      </c>
      <c r="M408" s="31">
        <v>6729761</v>
      </c>
      <c r="N408" s="30" t="s">
        <v>21125</v>
      </c>
      <c r="O408" s="30" t="s">
        <v>21126</v>
      </c>
      <c r="P408" s="30" t="s">
        <v>21127</v>
      </c>
      <c r="Q408" s="30" t="s">
        <v>21128</v>
      </c>
      <c r="R408" s="30" t="s">
        <v>4458</v>
      </c>
    </row>
    <row r="409" spans="1:18">
      <c r="A409" s="30" t="s">
        <v>16291</v>
      </c>
      <c r="B409" s="30" t="str">
        <f t="shared" si="6"/>
        <v>000250002571826</v>
      </c>
      <c r="C409" s="102">
        <v>46114</v>
      </c>
      <c r="D409" s="30" t="s">
        <v>17788</v>
      </c>
      <c r="E409" s="102">
        <v>46114</v>
      </c>
      <c r="F409" s="102" t="e">
        <f>VLOOKUP(B409,[1]Ban_hang!R:S,2,0)</f>
        <v>#N/A</v>
      </c>
      <c r="G409" s="30" t="s">
        <v>17789</v>
      </c>
      <c r="H409" s="30" t="s">
        <v>17790</v>
      </c>
      <c r="I409" s="31">
        <v>2381320</v>
      </c>
      <c r="J409" s="31">
        <v>0</v>
      </c>
      <c r="K409" s="31">
        <v>190506</v>
      </c>
      <c r="L409" s="31">
        <v>2571826</v>
      </c>
      <c r="M409" s="31">
        <v>2571826</v>
      </c>
      <c r="N409" s="30" t="s">
        <v>21125</v>
      </c>
      <c r="O409" s="30" t="s">
        <v>21126</v>
      </c>
      <c r="P409" s="30" t="s">
        <v>21127</v>
      </c>
      <c r="Q409" s="30" t="s">
        <v>21128</v>
      </c>
      <c r="R409" s="30" t="s">
        <v>4458</v>
      </c>
    </row>
    <row r="410" spans="1:18">
      <c r="A410" s="30" t="s">
        <v>16310</v>
      </c>
      <c r="B410" s="30" t="str">
        <f t="shared" si="6"/>
        <v>000249962134296</v>
      </c>
      <c r="C410" s="102">
        <v>46114</v>
      </c>
      <c r="D410" s="30" t="s">
        <v>17776</v>
      </c>
      <c r="E410" s="102">
        <v>46114</v>
      </c>
      <c r="F410" s="102" t="e">
        <f>VLOOKUP(B410,[1]Ban_hang!R:S,2,0)</f>
        <v>#N/A</v>
      </c>
      <c r="G410" s="30" t="s">
        <v>17777</v>
      </c>
      <c r="H410" s="30" t="s">
        <v>17778</v>
      </c>
      <c r="I410" s="31">
        <v>1976200</v>
      </c>
      <c r="J410" s="31">
        <v>0</v>
      </c>
      <c r="K410" s="31">
        <v>158096</v>
      </c>
      <c r="L410" s="31">
        <v>2134296</v>
      </c>
      <c r="M410" s="31">
        <v>2134296</v>
      </c>
      <c r="N410" s="30" t="s">
        <v>21125</v>
      </c>
      <c r="O410" s="30" t="s">
        <v>21126</v>
      </c>
      <c r="P410" s="30" t="s">
        <v>21127</v>
      </c>
      <c r="Q410" s="30" t="s">
        <v>21128</v>
      </c>
      <c r="R410" s="30" t="s">
        <v>4458</v>
      </c>
    </row>
    <row r="411" spans="1:18">
      <c r="A411" s="30" t="s">
        <v>16307</v>
      </c>
      <c r="B411" s="30" t="str">
        <f t="shared" si="6"/>
        <v>000249996473563</v>
      </c>
      <c r="C411" s="102">
        <v>46114</v>
      </c>
      <c r="D411" s="30" t="s">
        <v>17785</v>
      </c>
      <c r="E411" s="102">
        <v>46114</v>
      </c>
      <c r="F411" s="102" t="e">
        <f>VLOOKUP(B411,[1]Ban_hang!R:S,2,0)</f>
        <v>#N/A</v>
      </c>
      <c r="G411" s="30" t="s">
        <v>17786</v>
      </c>
      <c r="H411" s="30" t="s">
        <v>17787</v>
      </c>
      <c r="I411" s="31">
        <v>5994040</v>
      </c>
      <c r="J411" s="31">
        <v>0</v>
      </c>
      <c r="K411" s="31">
        <v>479523</v>
      </c>
      <c r="L411" s="31">
        <v>6473563</v>
      </c>
      <c r="M411" s="31">
        <v>6473563</v>
      </c>
      <c r="N411" s="30" t="s">
        <v>21125</v>
      </c>
      <c r="O411" s="30" t="s">
        <v>21126</v>
      </c>
      <c r="P411" s="30" t="s">
        <v>21127</v>
      </c>
      <c r="Q411" s="30" t="s">
        <v>21128</v>
      </c>
      <c r="R411" s="30" t="s">
        <v>4458</v>
      </c>
    </row>
    <row r="412" spans="1:18">
      <c r="A412" s="30" t="s">
        <v>16289</v>
      </c>
      <c r="B412" s="30" t="str">
        <f t="shared" si="6"/>
        <v>000263736919382</v>
      </c>
      <c r="C412" s="102">
        <v>46114</v>
      </c>
      <c r="D412" s="30" t="s">
        <v>17794</v>
      </c>
      <c r="E412" s="102">
        <v>46114</v>
      </c>
      <c r="F412" s="102" t="e">
        <f>VLOOKUP(B412,[1]Ban_hang!R:S,2,0)</f>
        <v>#N/A</v>
      </c>
      <c r="G412" s="30" t="s">
        <v>17795</v>
      </c>
      <c r="H412" s="30" t="s">
        <v>17796</v>
      </c>
      <c r="I412" s="31">
        <v>6406835</v>
      </c>
      <c r="J412" s="31">
        <v>0</v>
      </c>
      <c r="K412" s="31">
        <v>512547</v>
      </c>
      <c r="L412" s="31">
        <v>6919382</v>
      </c>
      <c r="M412" s="31">
        <v>6919382</v>
      </c>
      <c r="N412" s="30" t="s">
        <v>21125</v>
      </c>
      <c r="O412" s="30" t="s">
        <v>21126</v>
      </c>
      <c r="P412" s="30" t="s">
        <v>21127</v>
      </c>
      <c r="Q412" s="30" t="s">
        <v>21128</v>
      </c>
      <c r="R412" s="30" t="s">
        <v>4458</v>
      </c>
    </row>
    <row r="413" spans="1:18">
      <c r="A413" s="30" t="s">
        <v>16291</v>
      </c>
      <c r="B413" s="30" t="str">
        <f t="shared" si="6"/>
        <v>000250014157935</v>
      </c>
      <c r="C413" s="102">
        <v>46114</v>
      </c>
      <c r="D413" s="30" t="s">
        <v>17791</v>
      </c>
      <c r="E413" s="102">
        <v>46114</v>
      </c>
      <c r="F413" s="102" t="e">
        <f>VLOOKUP(B413,[1]Ban_hang!R:S,2,0)</f>
        <v>#N/A</v>
      </c>
      <c r="G413" s="30" t="s">
        <v>17792</v>
      </c>
      <c r="H413" s="30" t="s">
        <v>17793</v>
      </c>
      <c r="I413" s="31">
        <v>3849940</v>
      </c>
      <c r="J413" s="31">
        <v>0</v>
      </c>
      <c r="K413" s="31">
        <v>307995</v>
      </c>
      <c r="L413" s="31">
        <v>4157935</v>
      </c>
      <c r="M413" s="31">
        <v>4157935</v>
      </c>
      <c r="N413" s="30" t="s">
        <v>21125</v>
      </c>
      <c r="O413" s="30" t="s">
        <v>21126</v>
      </c>
      <c r="P413" s="30" t="s">
        <v>21127</v>
      </c>
      <c r="Q413" s="30" t="s">
        <v>21128</v>
      </c>
      <c r="R413" s="30" t="s">
        <v>4458</v>
      </c>
    </row>
    <row r="414" spans="1:18">
      <c r="A414" s="30" t="s">
        <v>16299</v>
      </c>
      <c r="B414" s="30" t="str">
        <f t="shared" si="6"/>
        <v>000250032216527</v>
      </c>
      <c r="C414" s="102">
        <v>46115</v>
      </c>
      <c r="D414" s="30" t="s">
        <v>17800</v>
      </c>
      <c r="E414" s="102">
        <v>46115</v>
      </c>
      <c r="F414" s="102" t="e">
        <f>VLOOKUP(B414,[1]Ban_hang!R:S,2,0)</f>
        <v>#N/A</v>
      </c>
      <c r="G414" s="30" t="s">
        <v>17801</v>
      </c>
      <c r="H414" s="30" t="s">
        <v>17802</v>
      </c>
      <c r="I414" s="31">
        <v>2052340</v>
      </c>
      <c r="J414" s="31">
        <v>0</v>
      </c>
      <c r="K414" s="31">
        <v>164187</v>
      </c>
      <c r="L414" s="31">
        <v>2216527</v>
      </c>
      <c r="M414" s="31">
        <v>2216527</v>
      </c>
      <c r="N414" s="30" t="s">
        <v>21125</v>
      </c>
      <c r="O414" s="30" t="s">
        <v>21126</v>
      </c>
      <c r="P414" s="30" t="s">
        <v>21127</v>
      </c>
      <c r="Q414" s="30" t="s">
        <v>21128</v>
      </c>
      <c r="R414" s="30" t="s">
        <v>4458</v>
      </c>
    </row>
    <row r="415" spans="1:18">
      <c r="A415" s="30" t="s">
        <v>16299</v>
      </c>
      <c r="B415" s="30" t="str">
        <f t="shared" si="6"/>
        <v>0002500211459254</v>
      </c>
      <c r="C415" s="102">
        <v>46115</v>
      </c>
      <c r="D415" s="30" t="s">
        <v>17797</v>
      </c>
      <c r="E415" s="102">
        <v>46115</v>
      </c>
      <c r="F415" s="102" t="e">
        <f>VLOOKUP(B415,[1]Ban_hang!R:S,2,0)</f>
        <v>#N/A</v>
      </c>
      <c r="G415" s="30" t="s">
        <v>17798</v>
      </c>
      <c r="H415" s="30" t="s">
        <v>17799</v>
      </c>
      <c r="I415" s="31">
        <v>10610420</v>
      </c>
      <c r="J415" s="31">
        <v>0</v>
      </c>
      <c r="K415" s="31">
        <v>848834</v>
      </c>
      <c r="L415" s="31">
        <v>11459254</v>
      </c>
      <c r="M415" s="31">
        <v>11459254</v>
      </c>
      <c r="N415" s="30" t="s">
        <v>21125</v>
      </c>
      <c r="O415" s="30" t="s">
        <v>21126</v>
      </c>
      <c r="P415" s="30" t="s">
        <v>21127</v>
      </c>
      <c r="Q415" s="30" t="s">
        <v>21128</v>
      </c>
      <c r="R415" s="30" t="s">
        <v>4458</v>
      </c>
    </row>
    <row r="416" spans="1:18">
      <c r="A416" s="30" t="s">
        <v>16302</v>
      </c>
      <c r="B416" s="30" t="str">
        <f t="shared" si="6"/>
        <v>000263304491563</v>
      </c>
      <c r="C416" s="102">
        <v>46116</v>
      </c>
      <c r="D416" s="30" t="s">
        <v>17803</v>
      </c>
      <c r="E416" s="102">
        <v>46116</v>
      </c>
      <c r="F416" s="102" t="e">
        <f>VLOOKUP(B416,[1]Ban_hang!R:S,2,0)</f>
        <v>#N/A</v>
      </c>
      <c r="G416" s="30" t="s">
        <v>17804</v>
      </c>
      <c r="H416" s="30" t="s">
        <v>17805</v>
      </c>
      <c r="I416" s="31">
        <v>4158855</v>
      </c>
      <c r="J416" s="31">
        <v>0</v>
      </c>
      <c r="K416" s="31">
        <v>332708</v>
      </c>
      <c r="L416" s="31">
        <v>4491563</v>
      </c>
      <c r="M416" s="31">
        <v>4491563</v>
      </c>
      <c r="N416" s="30" t="s">
        <v>21125</v>
      </c>
      <c r="O416" s="30" t="s">
        <v>21126</v>
      </c>
      <c r="P416" s="30" t="s">
        <v>21127</v>
      </c>
      <c r="Q416" s="30" t="s">
        <v>21129</v>
      </c>
      <c r="R416" s="30" t="s">
        <v>4174</v>
      </c>
    </row>
    <row r="417" spans="1:18">
      <c r="A417" s="30" t="s">
        <v>16287</v>
      </c>
      <c r="B417" s="30" t="str">
        <f t="shared" si="6"/>
        <v>000263762626023</v>
      </c>
      <c r="C417" s="102">
        <v>46118</v>
      </c>
      <c r="D417" s="30" t="s">
        <v>17812</v>
      </c>
      <c r="E417" s="102">
        <v>46118</v>
      </c>
      <c r="F417" s="102" t="e">
        <f>VLOOKUP(B417,[1]Ban_hang!R:S,2,0)</f>
        <v>#N/A</v>
      </c>
      <c r="G417" s="30" t="s">
        <v>17813</v>
      </c>
      <c r="H417" s="30" t="s">
        <v>17814</v>
      </c>
      <c r="I417" s="31">
        <v>2431503</v>
      </c>
      <c r="J417" s="31">
        <v>0</v>
      </c>
      <c r="K417" s="31">
        <v>194520</v>
      </c>
      <c r="L417" s="31">
        <v>2626023</v>
      </c>
      <c r="M417" s="31">
        <v>2626023</v>
      </c>
      <c r="N417" s="30" t="s">
        <v>21125</v>
      </c>
      <c r="O417" s="30" t="s">
        <v>21126</v>
      </c>
      <c r="P417" s="30" t="s">
        <v>21127</v>
      </c>
      <c r="Q417" s="30" t="s">
        <v>21128</v>
      </c>
      <c r="R417" s="30" t="s">
        <v>4458</v>
      </c>
    </row>
    <row r="418" spans="1:18">
      <c r="A418" s="30" t="s">
        <v>16291</v>
      </c>
      <c r="B418" s="30" t="str">
        <f t="shared" si="6"/>
        <v>000263801108264</v>
      </c>
      <c r="C418" s="102">
        <v>46118</v>
      </c>
      <c r="D418" s="30" t="s">
        <v>17824</v>
      </c>
      <c r="E418" s="102">
        <v>46118</v>
      </c>
      <c r="F418" s="102" t="e">
        <f>VLOOKUP(B418,[1]Ban_hang!R:S,2,0)</f>
        <v>#N/A</v>
      </c>
      <c r="G418" s="30" t="s">
        <v>17825</v>
      </c>
      <c r="H418" s="30" t="s">
        <v>17826</v>
      </c>
      <c r="I418" s="31">
        <v>1026170</v>
      </c>
      <c r="J418" s="31">
        <v>0</v>
      </c>
      <c r="K418" s="31">
        <v>82094</v>
      </c>
      <c r="L418" s="31">
        <v>1108264</v>
      </c>
      <c r="M418" s="31">
        <v>1108264</v>
      </c>
      <c r="N418" s="30" t="s">
        <v>21125</v>
      </c>
      <c r="O418" s="30" t="s">
        <v>21126</v>
      </c>
      <c r="P418" s="30" t="s">
        <v>21127</v>
      </c>
      <c r="Q418" s="30" t="s">
        <v>21128</v>
      </c>
      <c r="R418" s="30" t="s">
        <v>4458</v>
      </c>
    </row>
    <row r="419" spans="1:18">
      <c r="A419" s="30" t="s">
        <v>16288</v>
      </c>
      <c r="B419" s="30" t="str">
        <f t="shared" si="6"/>
        <v>000263791909602</v>
      </c>
      <c r="C419" s="102">
        <v>46118</v>
      </c>
      <c r="D419" s="30" t="s">
        <v>17821</v>
      </c>
      <c r="E419" s="102">
        <v>46118</v>
      </c>
      <c r="F419" s="102" t="e">
        <f>VLOOKUP(B419,[1]Ban_hang!R:S,2,0)</f>
        <v>#N/A</v>
      </c>
      <c r="G419" s="30" t="s">
        <v>17822</v>
      </c>
      <c r="H419" s="30" t="s">
        <v>17823</v>
      </c>
      <c r="I419" s="31">
        <v>1768150</v>
      </c>
      <c r="J419" s="31">
        <v>0</v>
      </c>
      <c r="K419" s="31">
        <v>141452</v>
      </c>
      <c r="L419" s="31">
        <v>1909602</v>
      </c>
      <c r="M419" s="31">
        <v>1909602</v>
      </c>
      <c r="N419" s="30" t="s">
        <v>21125</v>
      </c>
      <c r="O419" s="30" t="s">
        <v>21126</v>
      </c>
      <c r="P419" s="30" t="s">
        <v>21127</v>
      </c>
      <c r="Q419" s="30" t="s">
        <v>21128</v>
      </c>
      <c r="R419" s="30" t="s">
        <v>4458</v>
      </c>
    </row>
    <row r="420" spans="1:18">
      <c r="A420" s="30" t="s">
        <v>16310</v>
      </c>
      <c r="B420" s="30" t="str">
        <f t="shared" si="6"/>
        <v>000263771060700</v>
      </c>
      <c r="C420" s="102">
        <v>46118</v>
      </c>
      <c r="D420" s="30" t="s">
        <v>17815</v>
      </c>
      <c r="E420" s="102">
        <v>46118</v>
      </c>
      <c r="F420" s="102" t="e">
        <f>VLOOKUP(B420,[1]Ban_hang!R:S,2,0)</f>
        <v>#N/A</v>
      </c>
      <c r="G420" s="30" t="s">
        <v>17816</v>
      </c>
      <c r="H420" s="30" t="s">
        <v>17817</v>
      </c>
      <c r="I420" s="31">
        <v>982130</v>
      </c>
      <c r="J420" s="31">
        <v>0</v>
      </c>
      <c r="K420" s="31">
        <v>78570</v>
      </c>
      <c r="L420" s="31">
        <v>1060700</v>
      </c>
      <c r="M420" s="31">
        <v>1060700</v>
      </c>
      <c r="N420" s="30" t="s">
        <v>21125</v>
      </c>
      <c r="O420" s="30" t="s">
        <v>21126</v>
      </c>
      <c r="P420" s="30" t="s">
        <v>21127</v>
      </c>
      <c r="Q420" s="30" t="s">
        <v>21128</v>
      </c>
      <c r="R420" s="30" t="s">
        <v>4458</v>
      </c>
    </row>
    <row r="421" spans="1:18">
      <c r="A421" s="30" t="s">
        <v>16291</v>
      </c>
      <c r="B421" s="30" t="str">
        <f t="shared" si="6"/>
        <v>000263752168964</v>
      </c>
      <c r="C421" s="102">
        <v>46118</v>
      </c>
      <c r="D421" s="30" t="s">
        <v>17809</v>
      </c>
      <c r="E421" s="102">
        <v>46118</v>
      </c>
      <c r="F421" s="102" t="e">
        <f>VLOOKUP(B421,[1]Ban_hang!R:S,2,0)</f>
        <v>#N/A</v>
      </c>
      <c r="G421" s="30" t="s">
        <v>17810</v>
      </c>
      <c r="H421" s="30" t="s">
        <v>17811</v>
      </c>
      <c r="I421" s="31">
        <v>2008300</v>
      </c>
      <c r="J421" s="31">
        <v>0</v>
      </c>
      <c r="K421" s="31">
        <v>160664</v>
      </c>
      <c r="L421" s="31">
        <v>2168964</v>
      </c>
      <c r="M421" s="31">
        <v>2168964</v>
      </c>
      <c r="N421" s="30" t="s">
        <v>21125</v>
      </c>
      <c r="O421" s="30" t="s">
        <v>21126</v>
      </c>
      <c r="P421" s="30" t="s">
        <v>21127</v>
      </c>
      <c r="Q421" s="30" t="s">
        <v>21128</v>
      </c>
      <c r="R421" s="30" t="s">
        <v>4458</v>
      </c>
    </row>
    <row r="422" spans="1:18">
      <c r="A422" s="30" t="s">
        <v>16307</v>
      </c>
      <c r="B422" s="30" t="str">
        <f t="shared" si="6"/>
        <v>000263742842814</v>
      </c>
      <c r="C422" s="102">
        <v>46118</v>
      </c>
      <c r="D422" s="30" t="s">
        <v>17806</v>
      </c>
      <c r="E422" s="102">
        <v>46118</v>
      </c>
      <c r="F422" s="102" t="e">
        <f>VLOOKUP(B422,[1]Ban_hang!R:S,2,0)</f>
        <v>#N/A</v>
      </c>
      <c r="G422" s="30" t="s">
        <v>17807</v>
      </c>
      <c r="H422" s="30" t="s">
        <v>17808</v>
      </c>
      <c r="I422" s="31">
        <v>2632235</v>
      </c>
      <c r="J422" s="31">
        <v>0</v>
      </c>
      <c r="K422" s="31">
        <v>210579</v>
      </c>
      <c r="L422" s="31">
        <v>2842814</v>
      </c>
      <c r="M422" s="31">
        <v>2842814</v>
      </c>
      <c r="N422" s="30" t="s">
        <v>21125</v>
      </c>
      <c r="O422" s="30" t="s">
        <v>21126</v>
      </c>
      <c r="P422" s="30" t="s">
        <v>21127</v>
      </c>
      <c r="Q422" s="30" t="s">
        <v>21128</v>
      </c>
      <c r="R422" s="30" t="s">
        <v>4458</v>
      </c>
    </row>
    <row r="423" spans="1:18">
      <c r="A423" s="30" t="s">
        <v>16310</v>
      </c>
      <c r="B423" s="30" t="str">
        <f t="shared" si="6"/>
        <v>000263782571826</v>
      </c>
      <c r="C423" s="102">
        <v>46118</v>
      </c>
      <c r="D423" s="30" t="s">
        <v>17818</v>
      </c>
      <c r="E423" s="102">
        <v>46118</v>
      </c>
      <c r="F423" s="102" t="e">
        <f>VLOOKUP(B423,[1]Ban_hang!R:S,2,0)</f>
        <v>#N/A</v>
      </c>
      <c r="G423" s="30" t="s">
        <v>17819</v>
      </c>
      <c r="H423" s="30" t="s">
        <v>17820</v>
      </c>
      <c r="I423" s="31">
        <v>2381320</v>
      </c>
      <c r="J423" s="31">
        <v>0</v>
      </c>
      <c r="K423" s="31">
        <v>190506</v>
      </c>
      <c r="L423" s="31">
        <v>2571826</v>
      </c>
      <c r="M423" s="31">
        <v>2571826</v>
      </c>
      <c r="N423" s="30" t="s">
        <v>21125</v>
      </c>
      <c r="O423" s="30" t="s">
        <v>21126</v>
      </c>
      <c r="P423" s="30" t="s">
        <v>21127</v>
      </c>
      <c r="Q423" s="30" t="s">
        <v>21128</v>
      </c>
      <c r="R423" s="30" t="s">
        <v>4458</v>
      </c>
    </row>
    <row r="424" spans="1:18">
      <c r="A424" s="30" t="s">
        <v>16294</v>
      </c>
      <c r="B424" s="30" t="str">
        <f t="shared" si="6"/>
        <v>000263861083953</v>
      </c>
      <c r="C424" s="102">
        <v>46119</v>
      </c>
      <c r="D424" s="30" t="s">
        <v>17827</v>
      </c>
      <c r="E424" s="102">
        <v>46119</v>
      </c>
      <c r="F424" s="102" t="e">
        <f>VLOOKUP(B424,[1]Ban_hang!R:S,2,0)</f>
        <v>#N/A</v>
      </c>
      <c r="G424" s="30" t="s">
        <v>17828</v>
      </c>
      <c r="H424" s="30" t="s">
        <v>17829</v>
      </c>
      <c r="I424" s="31">
        <v>1003660</v>
      </c>
      <c r="J424" s="31">
        <v>0</v>
      </c>
      <c r="K424" s="31">
        <v>80293</v>
      </c>
      <c r="L424" s="31">
        <v>1083953</v>
      </c>
      <c r="M424" s="31">
        <v>1083953</v>
      </c>
      <c r="N424" s="30" t="s">
        <v>21125</v>
      </c>
      <c r="O424" s="30" t="s">
        <v>21126</v>
      </c>
      <c r="P424" s="30" t="s">
        <v>21127</v>
      </c>
      <c r="Q424" s="30" t="s">
        <v>21128</v>
      </c>
      <c r="R424" s="30" t="s">
        <v>4458</v>
      </c>
    </row>
    <row r="425" spans="1:18">
      <c r="A425" s="30" t="s">
        <v>16299</v>
      </c>
      <c r="B425" s="30" t="str">
        <f t="shared" si="6"/>
        <v>000263871539000</v>
      </c>
      <c r="C425" s="102">
        <v>46119</v>
      </c>
      <c r="D425" s="30" t="s">
        <v>17830</v>
      </c>
      <c r="E425" s="102">
        <v>46119</v>
      </c>
      <c r="F425" s="102" t="e">
        <f>VLOOKUP(B425,[1]Ban_hang!R:S,2,0)</f>
        <v>#N/A</v>
      </c>
      <c r="G425" s="30" t="s">
        <v>17831</v>
      </c>
      <c r="H425" s="30" t="s">
        <v>17832</v>
      </c>
      <c r="I425" s="31">
        <v>1425000</v>
      </c>
      <c r="J425" s="31">
        <v>0</v>
      </c>
      <c r="K425" s="31">
        <v>114000</v>
      </c>
      <c r="L425" s="31">
        <v>1539000</v>
      </c>
      <c r="M425" s="31">
        <v>1539000</v>
      </c>
      <c r="N425" s="30" t="s">
        <v>21125</v>
      </c>
      <c r="O425" s="30" t="s">
        <v>21126</v>
      </c>
      <c r="P425" s="30" t="s">
        <v>21127</v>
      </c>
      <c r="Q425" s="30" t="s">
        <v>21128</v>
      </c>
      <c r="R425" s="30" t="s">
        <v>4458</v>
      </c>
    </row>
    <row r="426" spans="1:18">
      <c r="A426" s="30" t="s">
        <v>16305</v>
      </c>
      <c r="B426" s="30" t="str">
        <f t="shared" si="6"/>
        <v>000263325541318</v>
      </c>
      <c r="C426" s="102">
        <v>46119</v>
      </c>
      <c r="D426" s="30" t="s">
        <v>17836</v>
      </c>
      <c r="E426" s="102">
        <v>46119</v>
      </c>
      <c r="F426" s="102" t="e">
        <f>VLOOKUP(B426,[1]Ban_hang!R:S,2,0)</f>
        <v>#N/A</v>
      </c>
      <c r="G426" s="30" t="s">
        <v>17837</v>
      </c>
      <c r="H426" s="30" t="s">
        <v>17838</v>
      </c>
      <c r="I426" s="31">
        <v>5130850</v>
      </c>
      <c r="J426" s="31">
        <v>0</v>
      </c>
      <c r="K426" s="31">
        <v>410468</v>
      </c>
      <c r="L426" s="31">
        <v>5541318</v>
      </c>
      <c r="M426" s="31">
        <v>5541318</v>
      </c>
      <c r="N426" s="30" t="s">
        <v>21125</v>
      </c>
      <c r="O426" s="30" t="s">
        <v>21126</v>
      </c>
      <c r="P426" s="30" t="s">
        <v>21127</v>
      </c>
      <c r="Q426" s="30" t="s">
        <v>21129</v>
      </c>
      <c r="R426" s="30" t="s">
        <v>4174</v>
      </c>
    </row>
    <row r="427" spans="1:18">
      <c r="A427" s="30" t="s">
        <v>16305</v>
      </c>
      <c r="B427" s="30" t="str">
        <f t="shared" si="6"/>
        <v>00026331108395</v>
      </c>
      <c r="C427" s="102">
        <v>46119</v>
      </c>
      <c r="D427" s="30" t="s">
        <v>17833</v>
      </c>
      <c r="E427" s="102">
        <v>46119</v>
      </c>
      <c r="F427" s="102" t="e">
        <f>VLOOKUP(B427,[1]Ban_hang!R:S,2,0)</f>
        <v>#N/A</v>
      </c>
      <c r="G427" s="30" t="s">
        <v>17834</v>
      </c>
      <c r="H427" s="30" t="s">
        <v>17835</v>
      </c>
      <c r="I427" s="31">
        <v>100366</v>
      </c>
      <c r="J427" s="31">
        <v>0</v>
      </c>
      <c r="K427" s="31">
        <v>8029</v>
      </c>
      <c r="L427" s="31">
        <v>108395</v>
      </c>
      <c r="M427" s="31">
        <v>108395</v>
      </c>
      <c r="N427" s="30" t="s">
        <v>21125</v>
      </c>
      <c r="O427" s="30" t="s">
        <v>21126</v>
      </c>
      <c r="P427" s="30" t="s">
        <v>21127</v>
      </c>
      <c r="Q427" s="30" t="s">
        <v>21129</v>
      </c>
      <c r="R427" s="30" t="s">
        <v>4174</v>
      </c>
    </row>
    <row r="428" spans="1:18">
      <c r="A428" s="30" t="s">
        <v>16299</v>
      </c>
      <c r="B428" s="30" t="str">
        <f t="shared" si="6"/>
        <v>000263853655778</v>
      </c>
      <c r="C428" s="102">
        <v>46120</v>
      </c>
      <c r="D428" s="30" t="s">
        <v>17845</v>
      </c>
      <c r="E428" s="102">
        <v>46120</v>
      </c>
      <c r="F428" s="102" t="e">
        <f>VLOOKUP(B428,[1]Ban_hang!R:S,2,0)</f>
        <v>#N/A</v>
      </c>
      <c r="G428" s="30" t="s">
        <v>17846</v>
      </c>
      <c r="H428" s="30" t="s">
        <v>17847</v>
      </c>
      <c r="I428" s="31">
        <v>3384980</v>
      </c>
      <c r="J428" s="31">
        <v>0</v>
      </c>
      <c r="K428" s="31">
        <v>270798</v>
      </c>
      <c r="L428" s="31">
        <v>3655778</v>
      </c>
      <c r="M428" s="31">
        <v>3655778</v>
      </c>
      <c r="N428" s="30" t="s">
        <v>21125</v>
      </c>
      <c r="O428" s="30" t="s">
        <v>21126</v>
      </c>
      <c r="P428" s="30" t="s">
        <v>21127</v>
      </c>
      <c r="Q428" s="30" t="s">
        <v>21128</v>
      </c>
      <c r="R428" s="30" t="s">
        <v>4458</v>
      </c>
    </row>
    <row r="429" spans="1:18">
      <c r="A429" s="116" t="s">
        <v>16296</v>
      </c>
      <c r="B429" s="30" t="str">
        <f t="shared" si="6"/>
        <v>0002599711667845</v>
      </c>
      <c r="C429" s="117">
        <v>46120</v>
      </c>
      <c r="D429" s="116" t="s">
        <v>17839</v>
      </c>
      <c r="E429" s="117">
        <v>46120</v>
      </c>
      <c r="F429" s="102" t="e">
        <f>VLOOKUP(B429,[1]Ban_hang!R:S,2,0)</f>
        <v>#N/A</v>
      </c>
      <c r="G429" s="116" t="s">
        <v>17840</v>
      </c>
      <c r="H429" s="116" t="s">
        <v>17841</v>
      </c>
      <c r="I429" s="118">
        <v>10803560</v>
      </c>
      <c r="J429" s="118">
        <v>0</v>
      </c>
      <c r="K429" s="118">
        <v>864285</v>
      </c>
      <c r="L429" s="118">
        <v>11667845</v>
      </c>
      <c r="M429" s="118">
        <v>11667845</v>
      </c>
      <c r="N429" s="116" t="s">
        <v>21125</v>
      </c>
      <c r="O429" s="116" t="s">
        <v>21133</v>
      </c>
      <c r="P429" s="116" t="s">
        <v>21127</v>
      </c>
      <c r="Q429" s="116" t="s">
        <v>21128</v>
      </c>
      <c r="R429" s="116" t="s">
        <v>4458</v>
      </c>
    </row>
    <row r="430" spans="1:18">
      <c r="A430" s="30" t="s">
        <v>16303</v>
      </c>
      <c r="B430" s="30" t="str">
        <f t="shared" si="6"/>
        <v>000265281060700</v>
      </c>
      <c r="C430" s="102">
        <v>46120</v>
      </c>
      <c r="D430" s="30" t="s">
        <v>17848</v>
      </c>
      <c r="E430" s="102">
        <v>46120</v>
      </c>
      <c r="F430" s="102" t="e">
        <f>VLOOKUP(B430,[1]Ban_hang!R:S,2,0)</f>
        <v>#N/A</v>
      </c>
      <c r="G430" s="30" t="s">
        <v>17849</v>
      </c>
      <c r="H430" s="30" t="s">
        <v>17850</v>
      </c>
      <c r="I430" s="31">
        <v>982130</v>
      </c>
      <c r="J430" s="31">
        <v>0</v>
      </c>
      <c r="K430" s="31">
        <v>78570</v>
      </c>
      <c r="L430" s="31">
        <v>1060700</v>
      </c>
      <c r="M430" s="31">
        <v>1060700</v>
      </c>
      <c r="N430" s="30" t="s">
        <v>21125</v>
      </c>
      <c r="O430" s="30" t="s">
        <v>21126</v>
      </c>
      <c r="P430" s="30" t="s">
        <v>21127</v>
      </c>
      <c r="Q430" s="30" t="s">
        <v>21129</v>
      </c>
      <c r="R430" s="30" t="s">
        <v>4174</v>
      </c>
    </row>
    <row r="431" spans="1:18">
      <c r="A431" s="30" t="s">
        <v>16299</v>
      </c>
      <c r="B431" s="30" t="str">
        <f t="shared" si="6"/>
        <v>00026384844560</v>
      </c>
      <c r="C431" s="102">
        <v>46120</v>
      </c>
      <c r="D431" s="30" t="s">
        <v>17842</v>
      </c>
      <c r="E431" s="102">
        <v>46120</v>
      </c>
      <c r="F431" s="102" t="e">
        <f>VLOOKUP(B431,[1]Ban_hang!R:S,2,0)</f>
        <v>#N/A</v>
      </c>
      <c r="G431" s="30" t="s">
        <v>17843</v>
      </c>
      <c r="H431" s="30" t="s">
        <v>17844</v>
      </c>
      <c r="I431" s="31">
        <v>782000</v>
      </c>
      <c r="J431" s="31">
        <v>0</v>
      </c>
      <c r="K431" s="31">
        <v>62560</v>
      </c>
      <c r="L431" s="31">
        <v>844560</v>
      </c>
      <c r="M431" s="31">
        <v>844560</v>
      </c>
      <c r="N431" s="30" t="s">
        <v>21125</v>
      </c>
      <c r="O431" s="30" t="s">
        <v>21126</v>
      </c>
      <c r="P431" s="30" t="s">
        <v>21127</v>
      </c>
      <c r="Q431" s="30" t="s">
        <v>21128</v>
      </c>
      <c r="R431" s="30" t="s">
        <v>4458</v>
      </c>
    </row>
    <row r="432" spans="1:18">
      <c r="A432" s="30" t="s">
        <v>16290</v>
      </c>
      <c r="B432" s="30" t="str">
        <f t="shared" si="6"/>
        <v>000265504772099</v>
      </c>
      <c r="C432" s="102">
        <v>46121</v>
      </c>
      <c r="D432" s="30" t="s">
        <v>17860</v>
      </c>
      <c r="E432" s="102">
        <v>46121</v>
      </c>
      <c r="F432" s="102" t="e">
        <f>VLOOKUP(B432,[1]Ban_hang!R:S,2,0)</f>
        <v>#N/A</v>
      </c>
      <c r="G432" s="30" t="s">
        <v>17861</v>
      </c>
      <c r="H432" s="30" t="s">
        <v>17862</v>
      </c>
      <c r="I432" s="31">
        <v>4418610</v>
      </c>
      <c r="J432" s="31">
        <v>0</v>
      </c>
      <c r="K432" s="31">
        <v>353489</v>
      </c>
      <c r="L432" s="31">
        <v>4772099</v>
      </c>
      <c r="M432" s="31">
        <v>4772099</v>
      </c>
      <c r="N432" s="30" t="s">
        <v>21125</v>
      </c>
      <c r="O432" s="30" t="s">
        <v>21126</v>
      </c>
      <c r="P432" s="30" t="s">
        <v>21127</v>
      </c>
      <c r="Q432" s="30" t="s">
        <v>21128</v>
      </c>
      <c r="R432" s="30" t="s">
        <v>4458</v>
      </c>
    </row>
    <row r="433" spans="1:18">
      <c r="A433" s="30" t="s">
        <v>16307</v>
      </c>
      <c r="B433" s="30" t="str">
        <f t="shared" si="6"/>
        <v>000265541395770</v>
      </c>
      <c r="C433" s="102">
        <v>46121</v>
      </c>
      <c r="D433" s="30" t="s">
        <v>17872</v>
      </c>
      <c r="E433" s="102">
        <v>46121</v>
      </c>
      <c r="F433" s="102" t="e">
        <f>VLOOKUP(B433,[1]Ban_hang!R:S,2,0)</f>
        <v>#N/A</v>
      </c>
      <c r="G433" s="30" t="s">
        <v>17873</v>
      </c>
      <c r="H433" s="30" t="s">
        <v>17874</v>
      </c>
      <c r="I433" s="31">
        <v>1292380</v>
      </c>
      <c r="J433" s="31">
        <v>0</v>
      </c>
      <c r="K433" s="31">
        <v>103390</v>
      </c>
      <c r="L433" s="31">
        <v>1395770</v>
      </c>
      <c r="M433" s="31">
        <v>1395770</v>
      </c>
      <c r="N433" s="30" t="s">
        <v>21125</v>
      </c>
      <c r="O433" s="30" t="s">
        <v>21126</v>
      </c>
      <c r="P433" s="30" t="s">
        <v>21127</v>
      </c>
      <c r="Q433" s="30" t="s">
        <v>21128</v>
      </c>
      <c r="R433" s="30" t="s">
        <v>4458</v>
      </c>
    </row>
    <row r="434" spans="1:18">
      <c r="A434" s="30" t="s">
        <v>16295</v>
      </c>
      <c r="B434" s="30" t="str">
        <f t="shared" si="6"/>
        <v>0002655210219511</v>
      </c>
      <c r="C434" s="102">
        <v>46121</v>
      </c>
      <c r="D434" s="30" t="s">
        <v>17866</v>
      </c>
      <c r="E434" s="102">
        <v>46121</v>
      </c>
      <c r="F434" s="102" t="e">
        <f>VLOOKUP(B434,[1]Ban_hang!R:S,2,0)</f>
        <v>#N/A</v>
      </c>
      <c r="G434" s="30" t="s">
        <v>17867</v>
      </c>
      <c r="H434" s="30" t="s">
        <v>17868</v>
      </c>
      <c r="I434" s="31">
        <v>9462510</v>
      </c>
      <c r="J434" s="31">
        <v>0</v>
      </c>
      <c r="K434" s="31">
        <v>757001</v>
      </c>
      <c r="L434" s="31">
        <v>10219511</v>
      </c>
      <c r="M434" s="31">
        <v>10219511</v>
      </c>
      <c r="N434" s="30" t="s">
        <v>21125</v>
      </c>
      <c r="O434" s="30" t="s">
        <v>21126</v>
      </c>
      <c r="P434" s="30" t="s">
        <v>21127</v>
      </c>
      <c r="Q434" s="30" t="s">
        <v>21128</v>
      </c>
      <c r="R434" s="30" t="s">
        <v>4458</v>
      </c>
    </row>
    <row r="435" spans="1:18">
      <c r="A435" s="30" t="s">
        <v>16308</v>
      </c>
      <c r="B435" s="30" t="str">
        <f t="shared" si="6"/>
        <v>000265512797384</v>
      </c>
      <c r="C435" s="102">
        <v>46121</v>
      </c>
      <c r="D435" s="30" t="s">
        <v>17863</v>
      </c>
      <c r="E435" s="102">
        <v>46121</v>
      </c>
      <c r="F435" s="102" t="e">
        <f>VLOOKUP(B435,[1]Ban_hang!R:S,2,0)</f>
        <v>#N/A</v>
      </c>
      <c r="G435" s="30" t="s">
        <v>17864</v>
      </c>
      <c r="H435" s="30" t="s">
        <v>17865</v>
      </c>
      <c r="I435" s="31">
        <v>2590170</v>
      </c>
      <c r="J435" s="31">
        <v>0</v>
      </c>
      <c r="K435" s="31">
        <v>207214</v>
      </c>
      <c r="L435" s="31">
        <v>2797384</v>
      </c>
      <c r="M435" s="31">
        <v>2797384</v>
      </c>
      <c r="N435" s="30" t="s">
        <v>21125</v>
      </c>
      <c r="O435" s="30" t="s">
        <v>21126</v>
      </c>
      <c r="P435" s="30" t="s">
        <v>21127</v>
      </c>
      <c r="Q435" s="30" t="s">
        <v>21128</v>
      </c>
      <c r="R435" s="30" t="s">
        <v>4458</v>
      </c>
    </row>
    <row r="436" spans="1:18">
      <c r="A436" s="30" t="s">
        <v>16292</v>
      </c>
      <c r="B436" s="30" t="str">
        <f t="shared" si="6"/>
        <v>00026389783000</v>
      </c>
      <c r="C436" s="102">
        <v>46121</v>
      </c>
      <c r="D436" s="30" t="s">
        <v>17854</v>
      </c>
      <c r="E436" s="102">
        <v>46121</v>
      </c>
      <c r="F436" s="102" t="e">
        <f>VLOOKUP(B436,[1]Ban_hang!R:S,2,0)</f>
        <v>#N/A</v>
      </c>
      <c r="G436" s="30" t="s">
        <v>17855</v>
      </c>
      <c r="H436" s="30" t="s">
        <v>17856</v>
      </c>
      <c r="I436" s="31">
        <v>725000</v>
      </c>
      <c r="J436" s="31">
        <v>0</v>
      </c>
      <c r="K436" s="31">
        <v>58000</v>
      </c>
      <c r="L436" s="31">
        <v>783000</v>
      </c>
      <c r="M436" s="31">
        <v>783000</v>
      </c>
      <c r="N436" s="30" t="s">
        <v>21125</v>
      </c>
      <c r="O436" s="30" t="s">
        <v>21126</v>
      </c>
      <c r="P436" s="30" t="s">
        <v>21127</v>
      </c>
      <c r="Q436" s="30" t="s">
        <v>21128</v>
      </c>
      <c r="R436" s="30" t="s">
        <v>4458</v>
      </c>
    </row>
    <row r="437" spans="1:18">
      <c r="A437" s="30" t="s">
        <v>16292</v>
      </c>
      <c r="B437" s="30" t="str">
        <f t="shared" si="6"/>
        <v>000263884238584</v>
      </c>
      <c r="C437" s="102">
        <v>46121</v>
      </c>
      <c r="D437" s="30" t="s">
        <v>17851</v>
      </c>
      <c r="E437" s="102">
        <v>46121</v>
      </c>
      <c r="F437" s="102" t="e">
        <f>VLOOKUP(B437,[1]Ban_hang!R:S,2,0)</f>
        <v>#N/A</v>
      </c>
      <c r="G437" s="30" t="s">
        <v>17852</v>
      </c>
      <c r="H437" s="30" t="s">
        <v>17853</v>
      </c>
      <c r="I437" s="31">
        <v>3924615</v>
      </c>
      <c r="J437" s="31">
        <v>0</v>
      </c>
      <c r="K437" s="31">
        <v>313969</v>
      </c>
      <c r="L437" s="31">
        <v>4238584</v>
      </c>
      <c r="M437" s="31">
        <v>4238584</v>
      </c>
      <c r="N437" s="30" t="s">
        <v>21125</v>
      </c>
      <c r="O437" s="30" t="s">
        <v>21126</v>
      </c>
      <c r="P437" s="30" t="s">
        <v>21127</v>
      </c>
      <c r="Q437" s="30" t="s">
        <v>21128</v>
      </c>
      <c r="R437" s="30" t="s">
        <v>4458</v>
      </c>
    </row>
    <row r="438" spans="1:18">
      <c r="A438" s="30" t="s">
        <v>16307</v>
      </c>
      <c r="B438" s="30" t="str">
        <f t="shared" si="6"/>
        <v>000265537579894</v>
      </c>
      <c r="C438" s="102">
        <v>46121</v>
      </c>
      <c r="D438" s="30" t="s">
        <v>17869</v>
      </c>
      <c r="E438" s="102">
        <v>46121</v>
      </c>
      <c r="F438" s="102" t="e">
        <f>VLOOKUP(B438,[1]Ban_hang!R:S,2,0)</f>
        <v>#N/A</v>
      </c>
      <c r="G438" s="30" t="s">
        <v>17870</v>
      </c>
      <c r="H438" s="30" t="s">
        <v>17871</v>
      </c>
      <c r="I438" s="31">
        <v>7018420</v>
      </c>
      <c r="J438" s="31">
        <v>0</v>
      </c>
      <c r="K438" s="31">
        <v>561474</v>
      </c>
      <c r="L438" s="31">
        <v>7579894</v>
      </c>
      <c r="M438" s="31">
        <v>7579894</v>
      </c>
      <c r="N438" s="30" t="s">
        <v>21125</v>
      </c>
      <c r="O438" s="30" t="s">
        <v>21126</v>
      </c>
      <c r="P438" s="30" t="s">
        <v>21127</v>
      </c>
      <c r="Q438" s="30" t="s">
        <v>21128</v>
      </c>
      <c r="R438" s="30" t="s">
        <v>4458</v>
      </c>
    </row>
    <row r="439" spans="1:18">
      <c r="A439" s="30" t="s">
        <v>16289</v>
      </c>
      <c r="B439" s="30" t="str">
        <f t="shared" si="6"/>
        <v>000265561108264</v>
      </c>
      <c r="C439" s="102">
        <v>46121</v>
      </c>
      <c r="D439" s="30" t="s">
        <v>17878</v>
      </c>
      <c r="E439" s="102">
        <v>46121</v>
      </c>
      <c r="F439" s="102" t="e">
        <f>VLOOKUP(B439,[1]Ban_hang!R:S,2,0)</f>
        <v>#N/A</v>
      </c>
      <c r="G439" s="30" t="s">
        <v>17879</v>
      </c>
      <c r="H439" s="30" t="s">
        <v>17880</v>
      </c>
      <c r="I439" s="31">
        <v>1026170</v>
      </c>
      <c r="J439" s="31">
        <v>0</v>
      </c>
      <c r="K439" s="31">
        <v>82094</v>
      </c>
      <c r="L439" s="31">
        <v>1108264</v>
      </c>
      <c r="M439" s="31">
        <v>1108264</v>
      </c>
      <c r="N439" s="30" t="s">
        <v>21125</v>
      </c>
      <c r="O439" s="30" t="s">
        <v>21126</v>
      </c>
      <c r="P439" s="30" t="s">
        <v>21127</v>
      </c>
      <c r="Q439" s="30" t="s">
        <v>21128</v>
      </c>
      <c r="R439" s="30" t="s">
        <v>4458</v>
      </c>
    </row>
    <row r="440" spans="1:18">
      <c r="A440" s="30" t="s">
        <v>16289</v>
      </c>
      <c r="B440" s="30" t="str">
        <f t="shared" si="6"/>
        <v>000265554444535</v>
      </c>
      <c r="C440" s="102">
        <v>46121</v>
      </c>
      <c r="D440" s="30" t="s">
        <v>17875</v>
      </c>
      <c r="E440" s="102">
        <v>46121</v>
      </c>
      <c r="F440" s="102" t="e">
        <f>VLOOKUP(B440,[1]Ban_hang!R:S,2,0)</f>
        <v>#N/A</v>
      </c>
      <c r="G440" s="30" t="s">
        <v>17876</v>
      </c>
      <c r="H440" s="30" t="s">
        <v>17877</v>
      </c>
      <c r="I440" s="31">
        <v>4115310</v>
      </c>
      <c r="J440" s="31">
        <v>0</v>
      </c>
      <c r="K440" s="31">
        <v>329225</v>
      </c>
      <c r="L440" s="31">
        <v>4444535</v>
      </c>
      <c r="M440" s="31">
        <v>4444535</v>
      </c>
      <c r="N440" s="30" t="s">
        <v>21125</v>
      </c>
      <c r="O440" s="30" t="s">
        <v>21126</v>
      </c>
      <c r="P440" s="30" t="s">
        <v>21127</v>
      </c>
      <c r="Q440" s="30" t="s">
        <v>21128</v>
      </c>
      <c r="R440" s="30" t="s">
        <v>4458</v>
      </c>
    </row>
    <row r="441" spans="1:18">
      <c r="A441" s="30" t="s">
        <v>16292</v>
      </c>
      <c r="B441" s="30" t="str">
        <f t="shared" si="6"/>
        <v>000263901108264</v>
      </c>
      <c r="C441" s="102">
        <v>46121</v>
      </c>
      <c r="D441" s="30" t="s">
        <v>17857</v>
      </c>
      <c r="E441" s="102">
        <v>46121</v>
      </c>
      <c r="F441" s="102" t="e">
        <f>VLOOKUP(B441,[1]Ban_hang!R:S,2,0)</f>
        <v>#N/A</v>
      </c>
      <c r="G441" s="30" t="s">
        <v>17858</v>
      </c>
      <c r="H441" s="30" t="s">
        <v>17859</v>
      </c>
      <c r="I441" s="31">
        <v>1026170</v>
      </c>
      <c r="J441" s="31">
        <v>0</v>
      </c>
      <c r="K441" s="31">
        <v>82094</v>
      </c>
      <c r="L441" s="31">
        <v>1108264</v>
      </c>
      <c r="M441" s="31">
        <v>1108264</v>
      </c>
      <c r="N441" s="30" t="s">
        <v>21125</v>
      </c>
      <c r="O441" s="30" t="s">
        <v>21126</v>
      </c>
      <c r="P441" s="30" t="s">
        <v>21127</v>
      </c>
      <c r="Q441" s="30" t="s">
        <v>21128</v>
      </c>
      <c r="R441" s="30" t="s">
        <v>4458</v>
      </c>
    </row>
    <row r="442" spans="1:18">
      <c r="A442" s="30" t="s">
        <v>16299</v>
      </c>
      <c r="B442" s="30" t="str">
        <f t="shared" si="6"/>
        <v>000263915890169</v>
      </c>
      <c r="C442" s="102">
        <v>46122</v>
      </c>
      <c r="D442" s="30" t="s">
        <v>17881</v>
      </c>
      <c r="E442" s="102">
        <v>46122</v>
      </c>
      <c r="F442" s="102" t="e">
        <f>VLOOKUP(B442,[1]Ban_hang!R:S,2,0)</f>
        <v>#N/A</v>
      </c>
      <c r="G442" s="30" t="s">
        <v>17882</v>
      </c>
      <c r="H442" s="30" t="s">
        <v>17883</v>
      </c>
      <c r="I442" s="31">
        <v>5453860</v>
      </c>
      <c r="J442" s="31">
        <v>0</v>
      </c>
      <c r="K442" s="31">
        <v>436309</v>
      </c>
      <c r="L442" s="31">
        <v>5890169</v>
      </c>
      <c r="M442" s="31">
        <v>5890169</v>
      </c>
      <c r="N442" s="30" t="s">
        <v>21125</v>
      </c>
      <c r="O442" s="30" t="s">
        <v>21126</v>
      </c>
      <c r="P442" s="30" t="s">
        <v>21127</v>
      </c>
      <c r="Q442" s="30" t="s">
        <v>21128</v>
      </c>
      <c r="R442" s="30" t="s">
        <v>4458</v>
      </c>
    </row>
    <row r="443" spans="1:18">
      <c r="A443" s="30" t="s">
        <v>16299</v>
      </c>
      <c r="B443" s="30" t="str">
        <f t="shared" si="6"/>
        <v>0002639218075258</v>
      </c>
      <c r="C443" s="102">
        <v>46122</v>
      </c>
      <c r="D443" s="30" t="s">
        <v>17884</v>
      </c>
      <c r="E443" s="102">
        <v>46122</v>
      </c>
      <c r="F443" s="102" t="e">
        <f>VLOOKUP(B443,[1]Ban_hang!R:S,2,0)</f>
        <v>#N/A</v>
      </c>
      <c r="G443" s="30" t="s">
        <v>17885</v>
      </c>
      <c r="H443" s="30" t="s">
        <v>17886</v>
      </c>
      <c r="I443" s="31">
        <v>16736350</v>
      </c>
      <c r="J443" s="31">
        <v>0</v>
      </c>
      <c r="K443" s="31">
        <v>1338908</v>
      </c>
      <c r="L443" s="31">
        <v>18075258</v>
      </c>
      <c r="M443" s="31">
        <v>18075258</v>
      </c>
      <c r="N443" s="30" t="s">
        <v>21125</v>
      </c>
      <c r="O443" s="30" t="s">
        <v>21126</v>
      </c>
      <c r="P443" s="30" t="s">
        <v>21127</v>
      </c>
      <c r="Q443" s="30" t="s">
        <v>21128</v>
      </c>
      <c r="R443" s="30" t="s">
        <v>4458</v>
      </c>
    </row>
    <row r="444" spans="1:18">
      <c r="A444" s="30" t="s">
        <v>16299</v>
      </c>
      <c r="B444" s="30" t="str">
        <f t="shared" si="6"/>
        <v>000265572934770</v>
      </c>
      <c r="C444" s="102">
        <v>46122</v>
      </c>
      <c r="D444" s="30" t="s">
        <v>17890</v>
      </c>
      <c r="E444" s="102">
        <v>46122</v>
      </c>
      <c r="F444" s="102" t="e">
        <f>VLOOKUP(B444,[1]Ban_hang!R:S,2,0)</f>
        <v>#N/A</v>
      </c>
      <c r="G444" s="30" t="s">
        <v>17891</v>
      </c>
      <c r="H444" s="30" t="s">
        <v>17892</v>
      </c>
      <c r="I444" s="31">
        <v>2717380</v>
      </c>
      <c r="J444" s="31">
        <v>0</v>
      </c>
      <c r="K444" s="31">
        <v>217390</v>
      </c>
      <c r="L444" s="31">
        <v>2934770</v>
      </c>
      <c r="M444" s="31">
        <v>2934770</v>
      </c>
      <c r="N444" s="30" t="s">
        <v>21125</v>
      </c>
      <c r="O444" s="30" t="s">
        <v>21126</v>
      </c>
      <c r="P444" s="30" t="s">
        <v>21127</v>
      </c>
      <c r="Q444" s="30" t="s">
        <v>21128</v>
      </c>
      <c r="R444" s="30" t="s">
        <v>4458</v>
      </c>
    </row>
    <row r="445" spans="1:18">
      <c r="A445" s="30" t="s">
        <v>16299</v>
      </c>
      <c r="B445" s="30" t="str">
        <f t="shared" si="6"/>
        <v>000265581108264</v>
      </c>
      <c r="C445" s="102">
        <v>46122</v>
      </c>
      <c r="D445" s="30" t="s">
        <v>17893</v>
      </c>
      <c r="E445" s="102">
        <v>46122</v>
      </c>
      <c r="F445" s="102" t="e">
        <f>VLOOKUP(B445,[1]Ban_hang!R:S,2,0)</f>
        <v>#N/A</v>
      </c>
      <c r="G445" s="30" t="s">
        <v>17894</v>
      </c>
      <c r="H445" s="30" t="s">
        <v>17895</v>
      </c>
      <c r="I445" s="31">
        <v>1026170</v>
      </c>
      <c r="J445" s="31">
        <v>0</v>
      </c>
      <c r="K445" s="31">
        <v>82094</v>
      </c>
      <c r="L445" s="31">
        <v>1108264</v>
      </c>
      <c r="M445" s="31">
        <v>1108264</v>
      </c>
      <c r="N445" s="30" t="s">
        <v>21125</v>
      </c>
      <c r="O445" s="30" t="s">
        <v>21126</v>
      </c>
      <c r="P445" s="30" t="s">
        <v>21127</v>
      </c>
      <c r="Q445" s="30" t="s">
        <v>21128</v>
      </c>
      <c r="R445" s="30" t="s">
        <v>4458</v>
      </c>
    </row>
    <row r="446" spans="1:18">
      <c r="A446" s="30" t="s">
        <v>16299</v>
      </c>
      <c r="B446" s="30" t="str">
        <f t="shared" si="6"/>
        <v>00026393756000</v>
      </c>
      <c r="C446" s="102">
        <v>46122</v>
      </c>
      <c r="D446" s="30" t="s">
        <v>17887</v>
      </c>
      <c r="E446" s="102">
        <v>46122</v>
      </c>
      <c r="F446" s="102" t="e">
        <f>VLOOKUP(B446,[1]Ban_hang!R:S,2,0)</f>
        <v>#N/A</v>
      </c>
      <c r="G446" s="30" t="s">
        <v>17888</v>
      </c>
      <c r="H446" s="30" t="s">
        <v>17889</v>
      </c>
      <c r="I446" s="31">
        <v>700000</v>
      </c>
      <c r="J446" s="31">
        <v>0</v>
      </c>
      <c r="K446" s="31">
        <v>56000</v>
      </c>
      <c r="L446" s="31">
        <v>756000</v>
      </c>
      <c r="M446" s="31">
        <v>756000</v>
      </c>
      <c r="N446" s="30" t="s">
        <v>21125</v>
      </c>
      <c r="O446" s="30" t="s">
        <v>21126</v>
      </c>
      <c r="P446" s="30" t="s">
        <v>21127</v>
      </c>
      <c r="Q446" s="30" t="s">
        <v>21128</v>
      </c>
      <c r="R446" s="30" t="s">
        <v>4458</v>
      </c>
    </row>
    <row r="447" spans="1:18">
      <c r="A447" s="30" t="s">
        <v>16302</v>
      </c>
      <c r="B447" s="30" t="str">
        <f t="shared" si="6"/>
        <v>00030087476939</v>
      </c>
      <c r="C447" s="102">
        <v>46123</v>
      </c>
      <c r="D447" s="30" t="s">
        <v>17905</v>
      </c>
      <c r="E447" s="102">
        <v>46123</v>
      </c>
      <c r="F447" s="102" t="e">
        <f>VLOOKUP(B447,[1]Ban_hang!R:S,2,0)</f>
        <v>#N/A</v>
      </c>
      <c r="G447" s="30" t="s">
        <v>17906</v>
      </c>
      <c r="H447" s="30" t="s">
        <v>17907</v>
      </c>
      <c r="I447" s="31">
        <v>441610</v>
      </c>
      <c r="J447" s="31">
        <v>0</v>
      </c>
      <c r="K447" s="31">
        <v>35329</v>
      </c>
      <c r="L447" s="31">
        <v>476939</v>
      </c>
      <c r="M447" s="31">
        <v>476939</v>
      </c>
      <c r="N447" s="30" t="s">
        <v>21125</v>
      </c>
      <c r="O447" s="30" t="s">
        <v>21126</v>
      </c>
      <c r="P447" s="30" t="s">
        <v>21127</v>
      </c>
      <c r="Q447" s="30" t="s">
        <v>21129</v>
      </c>
      <c r="R447" s="30" t="s">
        <v>4174</v>
      </c>
    </row>
    <row r="448" spans="1:18">
      <c r="A448" s="30" t="s">
        <v>16302</v>
      </c>
      <c r="B448" s="30" t="str">
        <f t="shared" si="6"/>
        <v>000300861539000</v>
      </c>
      <c r="C448" s="102">
        <v>46123</v>
      </c>
      <c r="D448" s="30" t="s">
        <v>17908</v>
      </c>
      <c r="E448" s="102">
        <v>46123</v>
      </c>
      <c r="F448" s="102" t="e">
        <f>VLOOKUP(B448,[1]Ban_hang!R:S,2,0)</f>
        <v>#N/A</v>
      </c>
      <c r="G448" s="30" t="s">
        <v>17909</v>
      </c>
      <c r="H448" s="30" t="s">
        <v>17910</v>
      </c>
      <c r="I448" s="31">
        <v>1425000</v>
      </c>
      <c r="J448" s="31">
        <v>0</v>
      </c>
      <c r="K448" s="31">
        <v>114000</v>
      </c>
      <c r="L448" s="31">
        <v>1539000</v>
      </c>
      <c r="M448" s="31">
        <v>1539000</v>
      </c>
      <c r="N448" s="30" t="s">
        <v>21125</v>
      </c>
      <c r="O448" s="30" t="s">
        <v>21126</v>
      </c>
      <c r="P448" s="30" t="s">
        <v>21127</v>
      </c>
      <c r="Q448" s="30" t="s">
        <v>21129</v>
      </c>
      <c r="R448" s="30" t="s">
        <v>4174</v>
      </c>
    </row>
    <row r="449" spans="1:18">
      <c r="A449" s="30" t="s">
        <v>16294</v>
      </c>
      <c r="B449" s="30" t="str">
        <f t="shared" si="6"/>
        <v>000265591108264</v>
      </c>
      <c r="C449" s="102">
        <v>46123</v>
      </c>
      <c r="D449" s="30" t="s">
        <v>17896</v>
      </c>
      <c r="E449" s="102">
        <v>46123</v>
      </c>
      <c r="F449" s="102" t="e">
        <f>VLOOKUP(B449,[1]Ban_hang!R:S,2,0)</f>
        <v>#N/A</v>
      </c>
      <c r="G449" s="30" t="s">
        <v>17897</v>
      </c>
      <c r="H449" s="30" t="s">
        <v>17898</v>
      </c>
      <c r="I449" s="31">
        <v>1026170</v>
      </c>
      <c r="J449" s="31">
        <v>0</v>
      </c>
      <c r="K449" s="31">
        <v>82094</v>
      </c>
      <c r="L449" s="31">
        <v>1108264</v>
      </c>
      <c r="M449" s="31">
        <v>1108264</v>
      </c>
      <c r="N449" s="30" t="s">
        <v>21125</v>
      </c>
      <c r="O449" s="30" t="s">
        <v>21126</v>
      </c>
      <c r="P449" s="30" t="s">
        <v>21127</v>
      </c>
      <c r="Q449" s="30" t="s">
        <v>21128</v>
      </c>
      <c r="R449" s="30" t="s">
        <v>4458</v>
      </c>
    </row>
    <row r="450" spans="1:18">
      <c r="A450" s="30" t="s">
        <v>16306</v>
      </c>
      <c r="B450" s="30" t="str">
        <f t="shared" si="6"/>
        <v>000300911395770</v>
      </c>
      <c r="C450" s="102">
        <v>46123</v>
      </c>
      <c r="D450" s="30" t="s">
        <v>17902</v>
      </c>
      <c r="E450" s="102">
        <v>46123</v>
      </c>
      <c r="F450" s="102" t="e">
        <f>VLOOKUP(B450,[1]Ban_hang!R:S,2,0)</f>
        <v>#N/A</v>
      </c>
      <c r="G450" s="30" t="s">
        <v>17903</v>
      </c>
      <c r="H450" s="30" t="s">
        <v>17904</v>
      </c>
      <c r="I450" s="31">
        <v>1292380</v>
      </c>
      <c r="J450" s="31">
        <v>0</v>
      </c>
      <c r="K450" s="31">
        <v>103390</v>
      </c>
      <c r="L450" s="31">
        <v>1395770</v>
      </c>
      <c r="M450" s="31">
        <v>1395770</v>
      </c>
      <c r="N450" s="30" t="s">
        <v>21125</v>
      </c>
      <c r="O450" s="30" t="s">
        <v>21126</v>
      </c>
      <c r="P450" s="30" t="s">
        <v>21127</v>
      </c>
      <c r="Q450" s="30" t="s">
        <v>21129</v>
      </c>
      <c r="R450" s="30" t="s">
        <v>4174</v>
      </c>
    </row>
    <row r="451" spans="1:18">
      <c r="A451" s="30" t="s">
        <v>16306</v>
      </c>
      <c r="B451" s="30" t="str">
        <f t="shared" ref="B451:B514" si="7">G451&amp;L451</f>
        <v>000300923000834</v>
      </c>
      <c r="C451" s="102">
        <v>46123</v>
      </c>
      <c r="D451" s="30" t="s">
        <v>17899</v>
      </c>
      <c r="E451" s="102">
        <v>46123</v>
      </c>
      <c r="F451" s="102" t="e">
        <f>VLOOKUP(B451,[1]Ban_hang!R:S,2,0)</f>
        <v>#N/A</v>
      </c>
      <c r="G451" s="30" t="s">
        <v>17900</v>
      </c>
      <c r="H451" s="30" t="s">
        <v>17901</v>
      </c>
      <c r="I451" s="31">
        <v>2778550</v>
      </c>
      <c r="J451" s="31">
        <v>0</v>
      </c>
      <c r="K451" s="31">
        <v>222284</v>
      </c>
      <c r="L451" s="31">
        <v>3000834</v>
      </c>
      <c r="M451" s="31">
        <v>3000834</v>
      </c>
      <c r="N451" s="30" t="s">
        <v>21125</v>
      </c>
      <c r="O451" s="30" t="s">
        <v>21126</v>
      </c>
      <c r="P451" s="30" t="s">
        <v>21127</v>
      </c>
      <c r="Q451" s="30" t="s">
        <v>21129</v>
      </c>
      <c r="R451" s="30" t="s">
        <v>4174</v>
      </c>
    </row>
    <row r="452" spans="1:18">
      <c r="A452" s="30" t="s">
        <v>16290</v>
      </c>
      <c r="B452" s="30" t="str">
        <f t="shared" si="7"/>
        <v>000282394444535</v>
      </c>
      <c r="C452" s="102">
        <v>46125</v>
      </c>
      <c r="D452" s="30" t="s">
        <v>17911</v>
      </c>
      <c r="E452" s="102">
        <v>46125</v>
      </c>
      <c r="F452" s="102" t="e">
        <f>VLOOKUP(B452,[1]Ban_hang!R:S,2,0)</f>
        <v>#N/A</v>
      </c>
      <c r="G452" s="30" t="s">
        <v>17912</v>
      </c>
      <c r="H452" s="30" t="s">
        <v>17913</v>
      </c>
      <c r="I452" s="31">
        <v>4115310</v>
      </c>
      <c r="J452" s="31">
        <v>0</v>
      </c>
      <c r="K452" s="31">
        <v>329225</v>
      </c>
      <c r="L452" s="31">
        <v>4444535</v>
      </c>
      <c r="M452" s="31">
        <v>4444535</v>
      </c>
      <c r="N452" s="30" t="s">
        <v>21125</v>
      </c>
      <c r="O452" s="30" t="s">
        <v>21126</v>
      </c>
      <c r="P452" s="30" t="s">
        <v>21127</v>
      </c>
      <c r="Q452" s="30" t="s">
        <v>21128</v>
      </c>
      <c r="R452" s="30" t="s">
        <v>4458</v>
      </c>
    </row>
    <row r="453" spans="1:18">
      <c r="A453" s="30" t="s">
        <v>16291</v>
      </c>
      <c r="B453" s="30" t="str">
        <f t="shared" si="7"/>
        <v>000282411395770</v>
      </c>
      <c r="C453" s="102">
        <v>46125</v>
      </c>
      <c r="D453" s="30" t="s">
        <v>17917</v>
      </c>
      <c r="E453" s="102">
        <v>46125</v>
      </c>
      <c r="F453" s="102" t="e">
        <f>VLOOKUP(B453,[1]Ban_hang!R:S,2,0)</f>
        <v>#N/A</v>
      </c>
      <c r="G453" s="30" t="s">
        <v>17918</v>
      </c>
      <c r="H453" s="30" t="s">
        <v>17919</v>
      </c>
      <c r="I453" s="31">
        <v>1292380</v>
      </c>
      <c r="J453" s="31">
        <v>0</v>
      </c>
      <c r="K453" s="31">
        <v>103390</v>
      </c>
      <c r="L453" s="31">
        <v>1395770</v>
      </c>
      <c r="M453" s="31">
        <v>1395770</v>
      </c>
      <c r="N453" s="30" t="s">
        <v>21125</v>
      </c>
      <c r="O453" s="30" t="s">
        <v>21126</v>
      </c>
      <c r="P453" s="30" t="s">
        <v>21127</v>
      </c>
      <c r="Q453" s="30" t="s">
        <v>21128</v>
      </c>
      <c r="R453" s="30" t="s">
        <v>4458</v>
      </c>
    </row>
    <row r="454" spans="1:18">
      <c r="A454" s="30" t="s">
        <v>16295</v>
      </c>
      <c r="B454" s="30" t="str">
        <f t="shared" si="7"/>
        <v>00028240602672</v>
      </c>
      <c r="C454" s="102">
        <v>46125</v>
      </c>
      <c r="D454" s="30" t="s">
        <v>17914</v>
      </c>
      <c r="E454" s="102">
        <v>46125</v>
      </c>
      <c r="F454" s="102" t="e">
        <f>VLOOKUP(B454,[1]Ban_hang!R:S,2,0)</f>
        <v>#N/A</v>
      </c>
      <c r="G454" s="30" t="s">
        <v>17915</v>
      </c>
      <c r="H454" s="30" t="s">
        <v>17916</v>
      </c>
      <c r="I454" s="31">
        <v>558030</v>
      </c>
      <c r="J454" s="31">
        <v>0</v>
      </c>
      <c r="K454" s="31">
        <v>44642</v>
      </c>
      <c r="L454" s="31">
        <v>602672</v>
      </c>
      <c r="M454" s="31">
        <v>602672</v>
      </c>
      <c r="N454" s="30" t="s">
        <v>21125</v>
      </c>
      <c r="O454" s="30" t="s">
        <v>21126</v>
      </c>
      <c r="P454" s="30" t="s">
        <v>21127</v>
      </c>
      <c r="Q454" s="30" t="s">
        <v>21128</v>
      </c>
      <c r="R454" s="30" t="s">
        <v>4458</v>
      </c>
    </row>
    <row r="455" spans="1:18">
      <c r="A455" s="30" t="s">
        <v>16310</v>
      </c>
      <c r="B455" s="30" t="str">
        <f t="shared" si="7"/>
        <v>000282432791541</v>
      </c>
      <c r="C455" s="102">
        <v>46125</v>
      </c>
      <c r="D455" s="30" t="s">
        <v>17923</v>
      </c>
      <c r="E455" s="102">
        <v>46125</v>
      </c>
      <c r="F455" s="102" t="e">
        <f>VLOOKUP(B455,[1]Ban_hang!R:S,2,0)</f>
        <v>#N/A</v>
      </c>
      <c r="G455" s="30" t="s">
        <v>17924</v>
      </c>
      <c r="H455" s="30" t="s">
        <v>17925</v>
      </c>
      <c r="I455" s="31">
        <v>2584760</v>
      </c>
      <c r="J455" s="31">
        <v>0</v>
      </c>
      <c r="K455" s="31">
        <v>206781</v>
      </c>
      <c r="L455" s="31">
        <v>2791541</v>
      </c>
      <c r="M455" s="31">
        <v>2791541</v>
      </c>
      <c r="N455" s="30" t="s">
        <v>21125</v>
      </c>
      <c r="O455" s="30" t="s">
        <v>21126</v>
      </c>
      <c r="P455" s="30" t="s">
        <v>21127</v>
      </c>
      <c r="Q455" s="30" t="s">
        <v>21128</v>
      </c>
      <c r="R455" s="30" t="s">
        <v>4458</v>
      </c>
    </row>
    <row r="456" spans="1:18">
      <c r="A456" s="30" t="s">
        <v>16309</v>
      </c>
      <c r="B456" s="30" t="str">
        <f t="shared" si="7"/>
        <v>000282441395770</v>
      </c>
      <c r="C456" s="102">
        <v>46125</v>
      </c>
      <c r="D456" s="30" t="s">
        <v>17926</v>
      </c>
      <c r="E456" s="102">
        <v>46125</v>
      </c>
      <c r="F456" s="102" t="e">
        <f>VLOOKUP(B456,[1]Ban_hang!R:S,2,0)</f>
        <v>#N/A</v>
      </c>
      <c r="G456" s="30" t="s">
        <v>17927</v>
      </c>
      <c r="H456" s="30" t="s">
        <v>17928</v>
      </c>
      <c r="I456" s="31">
        <v>1292380</v>
      </c>
      <c r="J456" s="31">
        <v>0</v>
      </c>
      <c r="K456" s="31">
        <v>103390</v>
      </c>
      <c r="L456" s="31">
        <v>1395770</v>
      </c>
      <c r="M456" s="31">
        <v>1395770</v>
      </c>
      <c r="N456" s="30" t="s">
        <v>21125</v>
      </c>
      <c r="O456" s="30" t="s">
        <v>21126</v>
      </c>
      <c r="P456" s="30" t="s">
        <v>21127</v>
      </c>
      <c r="Q456" s="30" t="s">
        <v>21128</v>
      </c>
      <c r="R456" s="30" t="s">
        <v>4458</v>
      </c>
    </row>
    <row r="457" spans="1:18">
      <c r="A457" s="30" t="s">
        <v>16291</v>
      </c>
      <c r="B457" s="30" t="str">
        <f t="shared" si="7"/>
        <v>000282422315628</v>
      </c>
      <c r="C457" s="102">
        <v>46125</v>
      </c>
      <c r="D457" s="30" t="s">
        <v>17920</v>
      </c>
      <c r="E457" s="102">
        <v>46125</v>
      </c>
      <c r="F457" s="102" t="e">
        <f>VLOOKUP(B457,[1]Ban_hang!R:S,2,0)</f>
        <v>#N/A</v>
      </c>
      <c r="G457" s="30" t="s">
        <v>17921</v>
      </c>
      <c r="H457" s="30" t="s">
        <v>17922</v>
      </c>
      <c r="I457" s="31">
        <v>2144100</v>
      </c>
      <c r="J457" s="31">
        <v>0</v>
      </c>
      <c r="K457" s="31">
        <v>171528</v>
      </c>
      <c r="L457" s="31">
        <v>2315628</v>
      </c>
      <c r="M457" s="31">
        <v>2315628</v>
      </c>
      <c r="N457" s="30" t="s">
        <v>21125</v>
      </c>
      <c r="O457" s="30" t="s">
        <v>21126</v>
      </c>
      <c r="P457" s="30" t="s">
        <v>21127</v>
      </c>
      <c r="Q457" s="30" t="s">
        <v>21128</v>
      </c>
      <c r="R457" s="30" t="s">
        <v>4458</v>
      </c>
    </row>
    <row r="458" spans="1:18">
      <c r="A458" s="30" t="s">
        <v>16292</v>
      </c>
      <c r="B458" s="30" t="str">
        <f t="shared" si="7"/>
        <v>000278584683004</v>
      </c>
      <c r="C458" s="102">
        <v>46126</v>
      </c>
      <c r="D458" s="30" t="s">
        <v>17929</v>
      </c>
      <c r="E458" s="102">
        <v>46126</v>
      </c>
      <c r="F458" s="102" t="e">
        <f>VLOOKUP(B458,[1]Ban_hang!R:S,2,0)</f>
        <v>#N/A</v>
      </c>
      <c r="G458" s="30" t="s">
        <v>17930</v>
      </c>
      <c r="H458" s="30" t="s">
        <v>17931</v>
      </c>
      <c r="I458" s="31">
        <v>4336115</v>
      </c>
      <c r="J458" s="31">
        <v>0</v>
      </c>
      <c r="K458" s="31">
        <v>346889</v>
      </c>
      <c r="L458" s="31">
        <v>4683004</v>
      </c>
      <c r="M458" s="31">
        <v>4683004</v>
      </c>
      <c r="N458" s="30" t="s">
        <v>21125</v>
      </c>
      <c r="O458" s="30" t="s">
        <v>21126</v>
      </c>
      <c r="P458" s="30" t="s">
        <v>21127</v>
      </c>
      <c r="Q458" s="30" t="s">
        <v>21128</v>
      </c>
      <c r="R458" s="30" t="s">
        <v>4458</v>
      </c>
    </row>
    <row r="459" spans="1:18">
      <c r="A459" s="30" t="s">
        <v>16299</v>
      </c>
      <c r="B459" s="30" t="str">
        <f t="shared" si="7"/>
        <v>0002826010507018</v>
      </c>
      <c r="C459" s="102">
        <v>46127</v>
      </c>
      <c r="D459" s="30" t="s">
        <v>17935</v>
      </c>
      <c r="E459" s="102">
        <v>46127</v>
      </c>
      <c r="F459" s="102" t="e">
        <f>VLOOKUP(B459,[1]Ban_hang!R:S,2,0)</f>
        <v>#N/A</v>
      </c>
      <c r="G459" s="30" t="s">
        <v>17936</v>
      </c>
      <c r="H459" s="30" t="s">
        <v>17937</v>
      </c>
      <c r="I459" s="31">
        <v>9728720</v>
      </c>
      <c r="J459" s="31">
        <v>0</v>
      </c>
      <c r="K459" s="31">
        <v>778298</v>
      </c>
      <c r="L459" s="31">
        <v>10507018</v>
      </c>
      <c r="M459" s="31">
        <v>10507018</v>
      </c>
      <c r="N459" s="30" t="s">
        <v>21125</v>
      </c>
      <c r="O459" s="30" t="s">
        <v>21126</v>
      </c>
      <c r="P459" s="30" t="s">
        <v>21127</v>
      </c>
      <c r="Q459" s="30" t="s">
        <v>21128</v>
      </c>
      <c r="R459" s="30" t="s">
        <v>4458</v>
      </c>
    </row>
    <row r="460" spans="1:18">
      <c r="A460" s="30" t="s">
        <v>16299</v>
      </c>
      <c r="B460" s="30" t="str">
        <f t="shared" si="7"/>
        <v>000282591430816</v>
      </c>
      <c r="C460" s="102">
        <v>46127</v>
      </c>
      <c r="D460" s="30" t="s">
        <v>17932</v>
      </c>
      <c r="E460" s="102">
        <v>46127</v>
      </c>
      <c r="F460" s="102" t="e">
        <f>VLOOKUP(B460,[1]Ban_hang!R:S,2,0)</f>
        <v>#N/A</v>
      </c>
      <c r="G460" s="30" t="s">
        <v>17933</v>
      </c>
      <c r="H460" s="30" t="s">
        <v>17934</v>
      </c>
      <c r="I460" s="31">
        <v>1324830</v>
      </c>
      <c r="J460" s="31">
        <v>0</v>
      </c>
      <c r="K460" s="31">
        <v>105986</v>
      </c>
      <c r="L460" s="31">
        <v>1430816</v>
      </c>
      <c r="M460" s="31">
        <v>1430816</v>
      </c>
      <c r="N460" s="30" t="s">
        <v>21125</v>
      </c>
      <c r="O460" s="30" t="s">
        <v>21126</v>
      </c>
      <c r="P460" s="30" t="s">
        <v>21127</v>
      </c>
      <c r="Q460" s="30" t="s">
        <v>21128</v>
      </c>
      <c r="R460" s="30" t="s">
        <v>4458</v>
      </c>
    </row>
    <row r="461" spans="1:18">
      <c r="A461" s="30" t="s">
        <v>16291</v>
      </c>
      <c r="B461" s="30" t="str">
        <f t="shared" si="7"/>
        <v>000300742129733</v>
      </c>
      <c r="C461" s="102">
        <v>46128</v>
      </c>
      <c r="D461" s="30" t="s">
        <v>17944</v>
      </c>
      <c r="E461" s="102">
        <v>46128</v>
      </c>
      <c r="F461" s="102" t="e">
        <f>VLOOKUP(B461,[1]Ban_hang!R:S,2,0)</f>
        <v>#N/A</v>
      </c>
      <c r="G461" s="30" t="s">
        <v>17945</v>
      </c>
      <c r="H461" s="30" t="s">
        <v>17946</v>
      </c>
      <c r="I461" s="31">
        <v>1971975</v>
      </c>
      <c r="J461" s="31">
        <v>0</v>
      </c>
      <c r="K461" s="31">
        <v>157758</v>
      </c>
      <c r="L461" s="31">
        <v>2129733</v>
      </c>
      <c r="M461" s="31">
        <v>2129733</v>
      </c>
      <c r="N461" s="30" t="s">
        <v>21125</v>
      </c>
      <c r="O461" s="30" t="s">
        <v>21126</v>
      </c>
      <c r="P461" s="30" t="s">
        <v>21127</v>
      </c>
      <c r="Q461" s="30" t="s">
        <v>21128</v>
      </c>
      <c r="R461" s="30" t="s">
        <v>4458</v>
      </c>
    </row>
    <row r="462" spans="1:18">
      <c r="A462" s="30" t="s">
        <v>16299</v>
      </c>
      <c r="B462" s="30" t="str">
        <f t="shared" si="7"/>
        <v>000282381108264</v>
      </c>
      <c r="C462" s="102">
        <v>46128</v>
      </c>
      <c r="D462" s="30" t="s">
        <v>17938</v>
      </c>
      <c r="E462" s="102">
        <v>46128</v>
      </c>
      <c r="F462" s="102" t="e">
        <f>VLOOKUP(B462,[1]Ban_hang!R:S,2,0)</f>
        <v>#N/A</v>
      </c>
      <c r="G462" s="30" t="s">
        <v>17939</v>
      </c>
      <c r="H462" s="30" t="s">
        <v>17940</v>
      </c>
      <c r="I462" s="31">
        <v>1026170</v>
      </c>
      <c r="J462" s="31">
        <v>0</v>
      </c>
      <c r="K462" s="31">
        <v>82094</v>
      </c>
      <c r="L462" s="31">
        <v>1108264</v>
      </c>
      <c r="M462" s="31">
        <v>1108264</v>
      </c>
      <c r="N462" s="30" t="s">
        <v>21125</v>
      </c>
      <c r="O462" s="30" t="s">
        <v>21126</v>
      </c>
      <c r="P462" s="30" t="s">
        <v>21127</v>
      </c>
      <c r="Q462" s="30" t="s">
        <v>21128</v>
      </c>
      <c r="R462" s="30" t="s">
        <v>4458</v>
      </c>
    </row>
    <row r="463" spans="1:18">
      <c r="A463" s="30" t="s">
        <v>16308</v>
      </c>
      <c r="B463" s="30" t="str">
        <f t="shared" si="7"/>
        <v>0003007316805718</v>
      </c>
      <c r="C463" s="102">
        <v>46128</v>
      </c>
      <c r="D463" s="30" t="s">
        <v>17941</v>
      </c>
      <c r="E463" s="102">
        <v>46128</v>
      </c>
      <c r="F463" s="102" t="e">
        <f>VLOOKUP(B463,[1]Ban_hang!R:S,2,0)</f>
        <v>#N/A</v>
      </c>
      <c r="G463" s="30" t="s">
        <v>17942</v>
      </c>
      <c r="H463" s="30" t="s">
        <v>17943</v>
      </c>
      <c r="I463" s="31">
        <v>15560850</v>
      </c>
      <c r="J463" s="31">
        <v>0</v>
      </c>
      <c r="K463" s="31">
        <v>1244868</v>
      </c>
      <c r="L463" s="31">
        <v>16805718</v>
      </c>
      <c r="M463" s="31">
        <v>16805718</v>
      </c>
      <c r="N463" s="30" t="s">
        <v>21125</v>
      </c>
      <c r="O463" s="30" t="s">
        <v>21126</v>
      </c>
      <c r="P463" s="30" t="s">
        <v>21127</v>
      </c>
      <c r="Q463" s="30" t="s">
        <v>21128</v>
      </c>
      <c r="R463" s="30" t="s">
        <v>4458</v>
      </c>
    </row>
    <row r="464" spans="1:18">
      <c r="A464" s="30" t="s">
        <v>16305</v>
      </c>
      <c r="B464" s="30" t="str">
        <f t="shared" si="7"/>
        <v>000300885541318</v>
      </c>
      <c r="C464" s="102">
        <v>46129</v>
      </c>
      <c r="D464" s="30" t="s">
        <v>17953</v>
      </c>
      <c r="E464" s="102">
        <v>46129</v>
      </c>
      <c r="F464" s="102" t="e">
        <f>VLOOKUP(B464,[1]Ban_hang!R:S,2,0)</f>
        <v>#N/A</v>
      </c>
      <c r="G464" s="30" t="s">
        <v>17954</v>
      </c>
      <c r="H464" s="30" t="s">
        <v>17955</v>
      </c>
      <c r="I464" s="31">
        <v>5130850</v>
      </c>
      <c r="J464" s="31">
        <v>0</v>
      </c>
      <c r="K464" s="31">
        <v>410468</v>
      </c>
      <c r="L464" s="31">
        <v>5541318</v>
      </c>
      <c r="M464" s="31">
        <v>5541318</v>
      </c>
      <c r="N464" s="30" t="s">
        <v>21125</v>
      </c>
      <c r="O464" s="30" t="s">
        <v>21126</v>
      </c>
      <c r="P464" s="30" t="s">
        <v>21127</v>
      </c>
      <c r="Q464" s="30" t="s">
        <v>21129</v>
      </c>
      <c r="R464" s="30" t="s">
        <v>4174</v>
      </c>
    </row>
    <row r="465" spans="1:18">
      <c r="A465" s="30" t="s">
        <v>16299</v>
      </c>
      <c r="B465" s="30" t="str">
        <f t="shared" si="7"/>
        <v>000282462791541</v>
      </c>
      <c r="C465" s="102">
        <v>46129</v>
      </c>
      <c r="D465" s="30" t="s">
        <v>17950</v>
      </c>
      <c r="E465" s="102">
        <v>46129</v>
      </c>
      <c r="F465" s="102" t="e">
        <f>VLOOKUP(B465,[1]Ban_hang!R:S,2,0)</f>
        <v>#N/A</v>
      </c>
      <c r="G465" s="30" t="s">
        <v>17951</v>
      </c>
      <c r="H465" s="30" t="s">
        <v>17952</v>
      </c>
      <c r="I465" s="31">
        <v>2584760</v>
      </c>
      <c r="J465" s="31">
        <v>0</v>
      </c>
      <c r="K465" s="31">
        <v>206781</v>
      </c>
      <c r="L465" s="31">
        <v>2791541</v>
      </c>
      <c r="M465" s="31">
        <v>2791541</v>
      </c>
      <c r="N465" s="30" t="s">
        <v>21125</v>
      </c>
      <c r="O465" s="30" t="s">
        <v>21126</v>
      </c>
      <c r="P465" s="30" t="s">
        <v>21127</v>
      </c>
      <c r="Q465" s="30" t="s">
        <v>21128</v>
      </c>
      <c r="R465" s="30" t="s">
        <v>4458</v>
      </c>
    </row>
    <row r="466" spans="1:18">
      <c r="A466" s="30" t="s">
        <v>16299</v>
      </c>
      <c r="B466" s="30" t="str">
        <f t="shared" si="7"/>
        <v>000282452315628</v>
      </c>
      <c r="C466" s="102">
        <v>46129</v>
      </c>
      <c r="D466" s="30" t="s">
        <v>17947</v>
      </c>
      <c r="E466" s="102">
        <v>46129</v>
      </c>
      <c r="F466" s="102" t="e">
        <f>VLOOKUP(B466,[1]Ban_hang!R:S,2,0)</f>
        <v>#N/A</v>
      </c>
      <c r="G466" s="30" t="s">
        <v>17948</v>
      </c>
      <c r="H466" s="30" t="s">
        <v>17949</v>
      </c>
      <c r="I466" s="31">
        <v>2144100</v>
      </c>
      <c r="J466" s="31">
        <v>0</v>
      </c>
      <c r="K466" s="31">
        <v>171528</v>
      </c>
      <c r="L466" s="31">
        <v>2315628</v>
      </c>
      <c r="M466" s="31">
        <v>2315628</v>
      </c>
      <c r="N466" s="30" t="s">
        <v>21125</v>
      </c>
      <c r="O466" s="30" t="s">
        <v>21126</v>
      </c>
      <c r="P466" s="30" t="s">
        <v>21127</v>
      </c>
      <c r="Q466" s="30" t="s">
        <v>21128</v>
      </c>
      <c r="R466" s="30" t="s">
        <v>4458</v>
      </c>
    </row>
    <row r="467" spans="1:18">
      <c r="A467" s="30" t="s">
        <v>16302</v>
      </c>
      <c r="B467" s="30" t="str">
        <f t="shared" si="7"/>
        <v>000300891061045</v>
      </c>
      <c r="C467" s="102">
        <v>46129</v>
      </c>
      <c r="D467" s="30" t="s">
        <v>17956</v>
      </c>
      <c r="E467" s="102">
        <v>46129</v>
      </c>
      <c r="F467" s="102" t="e">
        <f>VLOOKUP(B467,[1]Ban_hang!R:S,2,0)</f>
        <v>#N/A</v>
      </c>
      <c r="G467" s="30" t="s">
        <v>17957</v>
      </c>
      <c r="H467" s="30" t="s">
        <v>17958</v>
      </c>
      <c r="I467" s="31">
        <v>982449</v>
      </c>
      <c r="J467" s="31">
        <v>0</v>
      </c>
      <c r="K467" s="31">
        <v>78596</v>
      </c>
      <c r="L467" s="31">
        <v>1061045</v>
      </c>
      <c r="M467" s="31">
        <v>1061045</v>
      </c>
      <c r="N467" s="30" t="s">
        <v>21125</v>
      </c>
      <c r="O467" s="30" t="s">
        <v>21126</v>
      </c>
      <c r="P467" s="30" t="s">
        <v>21127</v>
      </c>
      <c r="Q467" s="30" t="s">
        <v>21129</v>
      </c>
      <c r="R467" s="30" t="s">
        <v>4174</v>
      </c>
    </row>
    <row r="468" spans="1:18">
      <c r="A468" s="30" t="s">
        <v>16302</v>
      </c>
      <c r="B468" s="30" t="str">
        <f t="shared" si="7"/>
        <v>000300902504034</v>
      </c>
      <c r="C468" s="102">
        <v>46129</v>
      </c>
      <c r="D468" s="30" t="s">
        <v>17959</v>
      </c>
      <c r="E468" s="102">
        <v>46129</v>
      </c>
      <c r="F468" s="102" t="e">
        <f>VLOOKUP(B468,[1]Ban_hang!R:S,2,0)</f>
        <v>#N/A</v>
      </c>
      <c r="G468" s="30" t="s">
        <v>17960</v>
      </c>
      <c r="H468" s="30" t="s">
        <v>17961</v>
      </c>
      <c r="I468" s="31">
        <v>2318550</v>
      </c>
      <c r="J468" s="31">
        <v>0</v>
      </c>
      <c r="K468" s="31">
        <v>185484</v>
      </c>
      <c r="L468" s="31">
        <v>2504034</v>
      </c>
      <c r="M468" s="31">
        <v>2504034</v>
      </c>
      <c r="N468" s="30" t="s">
        <v>21125</v>
      </c>
      <c r="O468" s="30" t="s">
        <v>21126</v>
      </c>
      <c r="P468" s="30" t="s">
        <v>21127</v>
      </c>
      <c r="Q468" s="30" t="s">
        <v>21129</v>
      </c>
      <c r="R468" s="30" t="s">
        <v>4174</v>
      </c>
    </row>
    <row r="469" spans="1:18">
      <c r="A469" s="30" t="s">
        <v>16305</v>
      </c>
      <c r="B469" s="30" t="str">
        <f t="shared" si="7"/>
        <v>000300854788353</v>
      </c>
      <c r="C469" s="102">
        <v>46130</v>
      </c>
      <c r="D469" s="30" t="s">
        <v>17962</v>
      </c>
      <c r="E469" s="102">
        <v>46130</v>
      </c>
      <c r="F469" s="102" t="e">
        <f>VLOOKUP(B469,[1]Ban_hang!R:S,2,0)</f>
        <v>#N/A</v>
      </c>
      <c r="G469" s="30" t="s">
        <v>17963</v>
      </c>
      <c r="H469" s="30" t="s">
        <v>17964</v>
      </c>
      <c r="I469" s="31">
        <v>4433660</v>
      </c>
      <c r="J469" s="31">
        <v>0</v>
      </c>
      <c r="K469" s="31">
        <v>354693</v>
      </c>
      <c r="L469" s="31">
        <v>4788353</v>
      </c>
      <c r="M469" s="31">
        <v>4788353</v>
      </c>
      <c r="N469" s="30" t="s">
        <v>21125</v>
      </c>
      <c r="O469" s="30" t="s">
        <v>21126</v>
      </c>
      <c r="P469" s="30" t="s">
        <v>21127</v>
      </c>
      <c r="Q469" s="30" t="s">
        <v>21129</v>
      </c>
      <c r="R469" s="30" t="s">
        <v>4174</v>
      </c>
    </row>
    <row r="470" spans="1:18">
      <c r="A470" s="30" t="s">
        <v>16305</v>
      </c>
      <c r="B470" s="30" t="str">
        <f t="shared" si="7"/>
        <v>000300841491158</v>
      </c>
      <c r="C470" s="102">
        <v>46130</v>
      </c>
      <c r="D470" s="30" t="s">
        <v>17965</v>
      </c>
      <c r="E470" s="102">
        <v>46130</v>
      </c>
      <c r="F470" s="102" t="e">
        <f>VLOOKUP(B470,[1]Ban_hang!R:S,2,0)</f>
        <v>#N/A</v>
      </c>
      <c r="G470" s="30" t="s">
        <v>17966</v>
      </c>
      <c r="H470" s="30" t="s">
        <v>17967</v>
      </c>
      <c r="I470" s="31">
        <v>1380702</v>
      </c>
      <c r="J470" s="31">
        <v>0</v>
      </c>
      <c r="K470" s="31">
        <v>110456</v>
      </c>
      <c r="L470" s="31">
        <v>1491158</v>
      </c>
      <c r="M470" s="31">
        <v>1491158</v>
      </c>
      <c r="N470" s="30" t="s">
        <v>21125</v>
      </c>
      <c r="O470" s="30" t="s">
        <v>21126</v>
      </c>
      <c r="P470" s="30" t="s">
        <v>21127</v>
      </c>
      <c r="Q470" s="30" t="s">
        <v>21129</v>
      </c>
      <c r="R470" s="30" t="s">
        <v>4174</v>
      </c>
    </row>
    <row r="471" spans="1:18">
      <c r="A471" s="30" t="s">
        <v>16291</v>
      </c>
      <c r="B471" s="30" t="str">
        <f t="shared" si="7"/>
        <v>000300782571826</v>
      </c>
      <c r="C471" s="102">
        <v>46132</v>
      </c>
      <c r="D471" s="30" t="s">
        <v>17977</v>
      </c>
      <c r="E471" s="102">
        <v>46132</v>
      </c>
      <c r="F471" s="102" t="e">
        <f>VLOOKUP(B471,[1]Ban_hang!R:S,2,0)</f>
        <v>#N/A</v>
      </c>
      <c r="G471" s="30" t="s">
        <v>17978</v>
      </c>
      <c r="H471" s="30" t="s">
        <v>17979</v>
      </c>
      <c r="I471" s="31">
        <v>2381320</v>
      </c>
      <c r="J471" s="31">
        <v>0</v>
      </c>
      <c r="K471" s="31">
        <v>190506</v>
      </c>
      <c r="L471" s="31">
        <v>2571826</v>
      </c>
      <c r="M471" s="31">
        <v>2571826</v>
      </c>
      <c r="N471" s="30" t="s">
        <v>21125</v>
      </c>
      <c r="O471" s="30" t="s">
        <v>21126</v>
      </c>
      <c r="P471" s="30" t="s">
        <v>21127</v>
      </c>
      <c r="Q471" s="30" t="s">
        <v>21128</v>
      </c>
      <c r="R471" s="30" t="s">
        <v>4458</v>
      </c>
    </row>
    <row r="472" spans="1:18">
      <c r="A472" s="30" t="s">
        <v>16295</v>
      </c>
      <c r="B472" s="30" t="str">
        <f t="shared" si="7"/>
        <v>000300762111179</v>
      </c>
      <c r="C472" s="102">
        <v>46132</v>
      </c>
      <c r="D472" s="30" t="s">
        <v>17971</v>
      </c>
      <c r="E472" s="102">
        <v>46132</v>
      </c>
      <c r="F472" s="102" t="e">
        <f>VLOOKUP(B472,[1]Ban_hang!R:S,2,0)</f>
        <v>#N/A</v>
      </c>
      <c r="G472" s="30" t="s">
        <v>17972</v>
      </c>
      <c r="H472" s="30" t="s">
        <v>17973</v>
      </c>
      <c r="I472" s="31">
        <v>1954795</v>
      </c>
      <c r="J472" s="31">
        <v>0</v>
      </c>
      <c r="K472" s="31">
        <v>156384</v>
      </c>
      <c r="L472" s="31">
        <v>2111179</v>
      </c>
      <c r="M472" s="31">
        <v>2111179</v>
      </c>
      <c r="N472" s="30" t="s">
        <v>21125</v>
      </c>
      <c r="O472" s="30" t="s">
        <v>21126</v>
      </c>
      <c r="P472" s="30" t="s">
        <v>21127</v>
      </c>
      <c r="Q472" s="30" t="s">
        <v>21128</v>
      </c>
      <c r="R472" s="30" t="s">
        <v>4458</v>
      </c>
    </row>
    <row r="473" spans="1:18">
      <c r="A473" s="30" t="s">
        <v>16287</v>
      </c>
      <c r="B473" s="30" t="str">
        <f t="shared" si="7"/>
        <v>000300774186318</v>
      </c>
      <c r="C473" s="102">
        <v>46132</v>
      </c>
      <c r="D473" s="30" t="s">
        <v>17974</v>
      </c>
      <c r="E473" s="102">
        <v>46132</v>
      </c>
      <c r="F473" s="102" t="e">
        <f>VLOOKUP(B473,[1]Ban_hang!R:S,2,0)</f>
        <v>#N/A</v>
      </c>
      <c r="G473" s="30" t="s">
        <v>17975</v>
      </c>
      <c r="H473" s="30" t="s">
        <v>17976</v>
      </c>
      <c r="I473" s="31">
        <v>3876220</v>
      </c>
      <c r="J473" s="31">
        <v>0</v>
      </c>
      <c r="K473" s="31">
        <v>310098</v>
      </c>
      <c r="L473" s="31">
        <v>4186318</v>
      </c>
      <c r="M473" s="31">
        <v>4186318</v>
      </c>
      <c r="N473" s="30" t="s">
        <v>21125</v>
      </c>
      <c r="O473" s="30" t="s">
        <v>21126</v>
      </c>
      <c r="P473" s="30" t="s">
        <v>21127</v>
      </c>
      <c r="Q473" s="30" t="s">
        <v>21128</v>
      </c>
      <c r="R473" s="30" t="s">
        <v>4458</v>
      </c>
    </row>
    <row r="474" spans="1:18">
      <c r="A474" s="30" t="s">
        <v>16290</v>
      </c>
      <c r="B474" s="30" t="str">
        <f t="shared" si="7"/>
        <v>000300751108264</v>
      </c>
      <c r="C474" s="102">
        <v>46132</v>
      </c>
      <c r="D474" s="30" t="s">
        <v>17968</v>
      </c>
      <c r="E474" s="102">
        <v>46132</v>
      </c>
      <c r="F474" s="102" t="e">
        <f>VLOOKUP(B474,[1]Ban_hang!R:S,2,0)</f>
        <v>#N/A</v>
      </c>
      <c r="G474" s="30" t="s">
        <v>17969</v>
      </c>
      <c r="H474" s="30" t="s">
        <v>17970</v>
      </c>
      <c r="I474" s="31">
        <v>1026170</v>
      </c>
      <c r="J474" s="31">
        <v>0</v>
      </c>
      <c r="K474" s="31">
        <v>82094</v>
      </c>
      <c r="L474" s="31">
        <v>1108264</v>
      </c>
      <c r="M474" s="31">
        <v>1108264</v>
      </c>
      <c r="N474" s="30" t="s">
        <v>21125</v>
      </c>
      <c r="O474" s="30" t="s">
        <v>21126</v>
      </c>
      <c r="P474" s="30" t="s">
        <v>21127</v>
      </c>
      <c r="Q474" s="30" t="s">
        <v>21128</v>
      </c>
      <c r="R474" s="30" t="s">
        <v>4458</v>
      </c>
    </row>
    <row r="475" spans="1:18">
      <c r="A475" s="30" t="s">
        <v>16289</v>
      </c>
      <c r="B475" s="30" t="str">
        <f t="shared" si="7"/>
        <v>000300791205345</v>
      </c>
      <c r="C475" s="102">
        <v>46132</v>
      </c>
      <c r="D475" s="30" t="s">
        <v>17980</v>
      </c>
      <c r="E475" s="102">
        <v>46132</v>
      </c>
      <c r="F475" s="102" t="e">
        <f>VLOOKUP(B475,[1]Ban_hang!R:S,2,0)</f>
        <v>#N/A</v>
      </c>
      <c r="G475" s="30" t="s">
        <v>17981</v>
      </c>
      <c r="H475" s="30" t="s">
        <v>17982</v>
      </c>
      <c r="I475" s="31">
        <v>1116060</v>
      </c>
      <c r="J475" s="31">
        <v>0</v>
      </c>
      <c r="K475" s="31">
        <v>89285</v>
      </c>
      <c r="L475" s="31">
        <v>1205345</v>
      </c>
      <c r="M475" s="31">
        <v>1205345</v>
      </c>
      <c r="N475" s="30" t="s">
        <v>21125</v>
      </c>
      <c r="O475" s="30" t="s">
        <v>21126</v>
      </c>
      <c r="P475" s="30" t="s">
        <v>21127</v>
      </c>
      <c r="Q475" s="30" t="s">
        <v>21128</v>
      </c>
      <c r="R475" s="30" t="s">
        <v>4458</v>
      </c>
    </row>
    <row r="476" spans="1:18">
      <c r="A476" s="30" t="s">
        <v>16300</v>
      </c>
      <c r="B476" s="30" t="str">
        <f t="shared" si="7"/>
        <v>000300807070209</v>
      </c>
      <c r="C476" s="102">
        <v>46133</v>
      </c>
      <c r="D476" s="30" t="s">
        <v>17986</v>
      </c>
      <c r="E476" s="102">
        <v>46133</v>
      </c>
      <c r="F476" s="102" t="e">
        <f>VLOOKUP(B476,[1]Ban_hang!R:S,2,0)</f>
        <v>#N/A</v>
      </c>
      <c r="G476" s="30" t="s">
        <v>17987</v>
      </c>
      <c r="H476" s="30" t="s">
        <v>17988</v>
      </c>
      <c r="I476" s="31">
        <v>6546490</v>
      </c>
      <c r="J476" s="31">
        <v>0</v>
      </c>
      <c r="K476" s="31">
        <v>523719</v>
      </c>
      <c r="L476" s="31">
        <v>7070209</v>
      </c>
      <c r="M476" s="31">
        <v>7070209</v>
      </c>
      <c r="N476" s="30" t="s">
        <v>21125</v>
      </c>
      <c r="O476" s="30" t="s">
        <v>21126</v>
      </c>
      <c r="P476" s="30" t="s">
        <v>21127</v>
      </c>
      <c r="Q476" s="30" t="s">
        <v>21128</v>
      </c>
      <c r="R476" s="30" t="s">
        <v>4458</v>
      </c>
    </row>
    <row r="477" spans="1:18">
      <c r="A477" s="116" t="s">
        <v>16291</v>
      </c>
      <c r="B477" s="30" t="str">
        <f t="shared" si="7"/>
        <v>000283562547202</v>
      </c>
      <c r="C477" s="117">
        <v>46133</v>
      </c>
      <c r="D477" s="116" t="s">
        <v>17983</v>
      </c>
      <c r="E477" s="117">
        <v>46133</v>
      </c>
      <c r="F477" s="102" t="e">
        <f>VLOOKUP(B477,[1]Ban_hang!R:S,2,0)</f>
        <v>#N/A</v>
      </c>
      <c r="G477" s="116" t="s">
        <v>17984</v>
      </c>
      <c r="H477" s="116" t="s">
        <v>21135</v>
      </c>
      <c r="I477" s="118">
        <v>2358520</v>
      </c>
      <c r="J477" s="118">
        <v>0</v>
      </c>
      <c r="K477" s="118">
        <v>188682</v>
      </c>
      <c r="L477" s="118">
        <v>2547202</v>
      </c>
      <c r="M477" s="118">
        <v>2547202</v>
      </c>
      <c r="N477" s="116" t="s">
        <v>21125</v>
      </c>
      <c r="O477" s="116" t="s">
        <v>21133</v>
      </c>
      <c r="P477" s="116" t="s">
        <v>21127</v>
      </c>
      <c r="Q477" s="116" t="s">
        <v>21128</v>
      </c>
      <c r="R477" s="116" t="s">
        <v>4458</v>
      </c>
    </row>
    <row r="478" spans="1:18">
      <c r="A478" s="30" t="s">
        <v>16304</v>
      </c>
      <c r="B478" s="30" t="str">
        <f t="shared" si="7"/>
        <v>000304345143651</v>
      </c>
      <c r="C478" s="102">
        <v>46134</v>
      </c>
      <c r="D478" s="30" t="s">
        <v>17995</v>
      </c>
      <c r="E478" s="102">
        <v>46134</v>
      </c>
      <c r="F478" s="102" t="e">
        <f>VLOOKUP(B478,[1]Ban_hang!R:S,2,0)</f>
        <v>#N/A</v>
      </c>
      <c r="G478" s="30" t="s">
        <v>17996</v>
      </c>
      <c r="H478" s="30" t="s">
        <v>17997</v>
      </c>
      <c r="I478" s="31">
        <v>4762640</v>
      </c>
      <c r="J478" s="31">
        <v>0</v>
      </c>
      <c r="K478" s="31">
        <v>381011</v>
      </c>
      <c r="L478" s="31">
        <v>5143651</v>
      </c>
      <c r="M478" s="31">
        <v>5143651</v>
      </c>
      <c r="N478" s="30" t="s">
        <v>21125</v>
      </c>
      <c r="O478" s="30" t="s">
        <v>21126</v>
      </c>
      <c r="P478" s="30" t="s">
        <v>21127</v>
      </c>
      <c r="Q478" s="30" t="s">
        <v>21129</v>
      </c>
      <c r="R478" s="30" t="s">
        <v>4174</v>
      </c>
    </row>
    <row r="479" spans="1:18">
      <c r="A479" s="30" t="s">
        <v>16300</v>
      </c>
      <c r="B479" s="30" t="str">
        <f t="shared" si="7"/>
        <v>000300815143651</v>
      </c>
      <c r="C479" s="102">
        <v>46134</v>
      </c>
      <c r="D479" s="30" t="s">
        <v>17989</v>
      </c>
      <c r="E479" s="102">
        <v>46134</v>
      </c>
      <c r="F479" s="102" t="e">
        <f>VLOOKUP(B479,[1]Ban_hang!R:S,2,0)</f>
        <v>#N/A</v>
      </c>
      <c r="G479" s="30" t="s">
        <v>17990</v>
      </c>
      <c r="H479" s="30" t="s">
        <v>17991</v>
      </c>
      <c r="I479" s="31">
        <v>4762640</v>
      </c>
      <c r="J479" s="31">
        <v>0</v>
      </c>
      <c r="K479" s="31">
        <v>381011</v>
      </c>
      <c r="L479" s="31">
        <v>5143651</v>
      </c>
      <c r="M479" s="31">
        <v>5143651</v>
      </c>
      <c r="N479" s="30" t="s">
        <v>21125</v>
      </c>
      <c r="O479" s="30" t="s">
        <v>21126</v>
      </c>
      <c r="P479" s="30" t="s">
        <v>21127</v>
      </c>
      <c r="Q479" s="30" t="s">
        <v>21128</v>
      </c>
      <c r="R479" s="30" t="s">
        <v>4458</v>
      </c>
    </row>
    <row r="480" spans="1:18">
      <c r="A480" s="30" t="s">
        <v>16294</v>
      </c>
      <c r="B480" s="30" t="str">
        <f t="shared" si="7"/>
        <v>000300823174498</v>
      </c>
      <c r="C480" s="102">
        <v>46134</v>
      </c>
      <c r="D480" s="30" t="s">
        <v>17992</v>
      </c>
      <c r="E480" s="102">
        <v>46134</v>
      </c>
      <c r="F480" s="102" t="e">
        <f>VLOOKUP(B480,[1]Ban_hang!R:S,2,0)</f>
        <v>#N/A</v>
      </c>
      <c r="G480" s="30" t="s">
        <v>17993</v>
      </c>
      <c r="H480" s="30" t="s">
        <v>17994</v>
      </c>
      <c r="I480" s="31">
        <v>2939350</v>
      </c>
      <c r="J480" s="31">
        <v>0</v>
      </c>
      <c r="K480" s="31">
        <v>235148</v>
      </c>
      <c r="L480" s="31">
        <v>3174498</v>
      </c>
      <c r="M480" s="31">
        <v>3174498</v>
      </c>
      <c r="N480" s="30" t="s">
        <v>21125</v>
      </c>
      <c r="O480" s="30" t="s">
        <v>21126</v>
      </c>
      <c r="P480" s="30" t="s">
        <v>21127</v>
      </c>
      <c r="Q480" s="30" t="s">
        <v>21128</v>
      </c>
      <c r="R480" s="30" t="s">
        <v>4458</v>
      </c>
    </row>
    <row r="481" spans="1:18">
      <c r="A481" s="30" t="s">
        <v>16304</v>
      </c>
      <c r="B481" s="30" t="str">
        <f t="shared" si="7"/>
        <v>000304351825346</v>
      </c>
      <c r="C481" s="102">
        <v>46134</v>
      </c>
      <c r="D481" s="30" t="s">
        <v>17998</v>
      </c>
      <c r="E481" s="102">
        <v>46134</v>
      </c>
      <c r="F481" s="102" t="e">
        <f>VLOOKUP(B481,[1]Ban_hang!R:S,2,0)</f>
        <v>#N/A</v>
      </c>
      <c r="G481" s="30" t="s">
        <v>17999</v>
      </c>
      <c r="H481" s="30" t="s">
        <v>18000</v>
      </c>
      <c r="I481" s="31">
        <v>1690135</v>
      </c>
      <c r="J481" s="31">
        <v>0</v>
      </c>
      <c r="K481" s="31">
        <v>135211</v>
      </c>
      <c r="L481" s="31">
        <v>1825346</v>
      </c>
      <c r="M481" s="31">
        <v>1825346</v>
      </c>
      <c r="N481" s="30" t="s">
        <v>21125</v>
      </c>
      <c r="O481" s="30" t="s">
        <v>21126</v>
      </c>
      <c r="P481" s="30" t="s">
        <v>21127</v>
      </c>
      <c r="Q481" s="30" t="s">
        <v>21129</v>
      </c>
      <c r="R481" s="30" t="s">
        <v>4174</v>
      </c>
    </row>
    <row r="482" spans="1:18">
      <c r="A482" s="30" t="s">
        <v>16310</v>
      </c>
      <c r="B482" s="30" t="str">
        <f t="shared" si="7"/>
        <v>000302391108264</v>
      </c>
      <c r="C482" s="102">
        <v>46135</v>
      </c>
      <c r="D482" s="30" t="s">
        <v>18004</v>
      </c>
      <c r="E482" s="102">
        <v>46135</v>
      </c>
      <c r="F482" s="102" t="e">
        <f>VLOOKUP(B482,[1]Ban_hang!R:S,2,0)</f>
        <v>#N/A</v>
      </c>
      <c r="G482" s="30" t="s">
        <v>18005</v>
      </c>
      <c r="H482" s="30" t="s">
        <v>18006</v>
      </c>
      <c r="I482" s="31">
        <v>1026170</v>
      </c>
      <c r="J482" s="31">
        <v>0</v>
      </c>
      <c r="K482" s="31">
        <v>82094</v>
      </c>
      <c r="L482" s="31">
        <v>1108264</v>
      </c>
      <c r="M482" s="31">
        <v>1108264</v>
      </c>
      <c r="N482" s="30" t="s">
        <v>21125</v>
      </c>
      <c r="O482" s="30" t="s">
        <v>21126</v>
      </c>
      <c r="P482" s="30" t="s">
        <v>21127</v>
      </c>
      <c r="Q482" s="30" t="s">
        <v>21128</v>
      </c>
      <c r="R482" s="30" t="s">
        <v>4458</v>
      </c>
    </row>
    <row r="483" spans="1:18">
      <c r="A483" s="30" t="s">
        <v>7306</v>
      </c>
      <c r="B483" s="30" t="str">
        <f t="shared" si="7"/>
        <v>000302442931935</v>
      </c>
      <c r="C483" s="102">
        <v>46135</v>
      </c>
      <c r="D483" s="30" t="s">
        <v>18019</v>
      </c>
      <c r="E483" s="102">
        <v>46135</v>
      </c>
      <c r="F483" s="102" t="e">
        <f>VLOOKUP(B483,[1]Ban_hang!R:S,2,0)</f>
        <v>#N/A</v>
      </c>
      <c r="G483" s="30" t="s">
        <v>18020</v>
      </c>
      <c r="H483" s="30" t="s">
        <v>18021</v>
      </c>
      <c r="I483" s="31">
        <v>2714755</v>
      </c>
      <c r="J483" s="31">
        <v>0</v>
      </c>
      <c r="K483" s="31">
        <v>217180</v>
      </c>
      <c r="L483" s="31">
        <v>2931935</v>
      </c>
      <c r="M483" s="31">
        <v>2931935</v>
      </c>
      <c r="N483" s="30" t="s">
        <v>21125</v>
      </c>
      <c r="O483" s="30" t="s">
        <v>21126</v>
      </c>
      <c r="P483" s="30" t="s">
        <v>21127</v>
      </c>
      <c r="Q483" s="30" t="s">
        <v>21128</v>
      </c>
      <c r="R483" s="30" t="s">
        <v>4458</v>
      </c>
    </row>
    <row r="484" spans="1:18">
      <c r="A484" s="30" t="s">
        <v>16309</v>
      </c>
      <c r="B484" s="30" t="str">
        <f t="shared" si="7"/>
        <v>000302381395770</v>
      </c>
      <c r="C484" s="102">
        <v>46135</v>
      </c>
      <c r="D484" s="30" t="s">
        <v>18001</v>
      </c>
      <c r="E484" s="102">
        <v>46135</v>
      </c>
      <c r="F484" s="102" t="e">
        <f>VLOOKUP(B484,[1]Ban_hang!R:S,2,0)</f>
        <v>#N/A</v>
      </c>
      <c r="G484" s="30" t="s">
        <v>18002</v>
      </c>
      <c r="H484" s="30" t="s">
        <v>18003</v>
      </c>
      <c r="I484" s="31">
        <v>1292380</v>
      </c>
      <c r="J484" s="31">
        <v>0</v>
      </c>
      <c r="K484" s="31">
        <v>103390</v>
      </c>
      <c r="L484" s="31">
        <v>1395770</v>
      </c>
      <c r="M484" s="31">
        <v>1395770</v>
      </c>
      <c r="N484" s="30" t="s">
        <v>21125</v>
      </c>
      <c r="O484" s="30" t="s">
        <v>21126</v>
      </c>
      <c r="P484" s="30" t="s">
        <v>21127</v>
      </c>
      <c r="Q484" s="30" t="s">
        <v>21128</v>
      </c>
      <c r="R484" s="30" t="s">
        <v>4458</v>
      </c>
    </row>
    <row r="485" spans="1:18">
      <c r="A485" s="30" t="s">
        <v>16310</v>
      </c>
      <c r="B485" s="30" t="str">
        <f t="shared" si="7"/>
        <v>000302402571826</v>
      </c>
      <c r="C485" s="102">
        <v>46135</v>
      </c>
      <c r="D485" s="30" t="s">
        <v>18007</v>
      </c>
      <c r="E485" s="102">
        <v>46135</v>
      </c>
      <c r="F485" s="102" t="e">
        <f>VLOOKUP(B485,[1]Ban_hang!R:S,2,0)</f>
        <v>#N/A</v>
      </c>
      <c r="G485" s="30" t="s">
        <v>18008</v>
      </c>
      <c r="H485" s="30" t="s">
        <v>18009</v>
      </c>
      <c r="I485" s="31">
        <v>2381320</v>
      </c>
      <c r="J485" s="31">
        <v>0</v>
      </c>
      <c r="K485" s="31">
        <v>190506</v>
      </c>
      <c r="L485" s="31">
        <v>2571826</v>
      </c>
      <c r="M485" s="31">
        <v>2571826</v>
      </c>
      <c r="N485" s="30" t="s">
        <v>21125</v>
      </c>
      <c r="O485" s="30" t="s">
        <v>21126</v>
      </c>
      <c r="P485" s="30" t="s">
        <v>21127</v>
      </c>
      <c r="Q485" s="30" t="s">
        <v>21128</v>
      </c>
      <c r="R485" s="30" t="s">
        <v>4458</v>
      </c>
    </row>
    <row r="486" spans="1:18">
      <c r="A486" s="30" t="s">
        <v>16290</v>
      </c>
      <c r="B486" s="30" t="str">
        <f t="shared" si="7"/>
        <v>000302422313608</v>
      </c>
      <c r="C486" s="102">
        <v>46135</v>
      </c>
      <c r="D486" s="30" t="s">
        <v>18013</v>
      </c>
      <c r="E486" s="102">
        <v>46135</v>
      </c>
      <c r="F486" s="102" t="e">
        <f>VLOOKUP(B486,[1]Ban_hang!R:S,2,0)</f>
        <v>#N/A</v>
      </c>
      <c r="G486" s="30" t="s">
        <v>18014</v>
      </c>
      <c r="H486" s="30" t="s">
        <v>18015</v>
      </c>
      <c r="I486" s="31">
        <v>2142230</v>
      </c>
      <c r="J486" s="31">
        <v>0</v>
      </c>
      <c r="K486" s="31">
        <v>171378</v>
      </c>
      <c r="L486" s="31">
        <v>2313608</v>
      </c>
      <c r="M486" s="31">
        <v>2313608</v>
      </c>
      <c r="N486" s="30" t="s">
        <v>21125</v>
      </c>
      <c r="O486" s="30" t="s">
        <v>21126</v>
      </c>
      <c r="P486" s="30" t="s">
        <v>21127</v>
      </c>
      <c r="Q486" s="30" t="s">
        <v>21128</v>
      </c>
      <c r="R486" s="30" t="s">
        <v>4458</v>
      </c>
    </row>
    <row r="487" spans="1:18">
      <c r="A487" s="30" t="s">
        <v>7306</v>
      </c>
      <c r="B487" s="30" t="str">
        <f t="shared" si="7"/>
        <v>000302452571826</v>
      </c>
      <c r="C487" s="102">
        <v>46135</v>
      </c>
      <c r="D487" s="30" t="s">
        <v>18022</v>
      </c>
      <c r="E487" s="102">
        <v>46135</v>
      </c>
      <c r="F487" s="102" t="e">
        <f>VLOOKUP(B487,[1]Ban_hang!R:S,2,0)</f>
        <v>#N/A</v>
      </c>
      <c r="G487" s="30" t="s">
        <v>18023</v>
      </c>
      <c r="H487" s="30" t="s">
        <v>18024</v>
      </c>
      <c r="I487" s="31">
        <v>2381320</v>
      </c>
      <c r="J487" s="31">
        <v>0</v>
      </c>
      <c r="K487" s="31">
        <v>190506</v>
      </c>
      <c r="L487" s="31">
        <v>2571826</v>
      </c>
      <c r="M487" s="31">
        <v>2571826</v>
      </c>
      <c r="N487" s="30" t="s">
        <v>21125</v>
      </c>
      <c r="O487" s="30" t="s">
        <v>21126</v>
      </c>
      <c r="P487" s="30" t="s">
        <v>21127</v>
      </c>
      <c r="Q487" s="30" t="s">
        <v>21128</v>
      </c>
      <c r="R487" s="30" t="s">
        <v>4458</v>
      </c>
    </row>
    <row r="488" spans="1:18">
      <c r="A488" s="30" t="s">
        <v>16288</v>
      </c>
      <c r="B488" s="30" t="str">
        <f t="shared" si="7"/>
        <v>000302436815043</v>
      </c>
      <c r="C488" s="102">
        <v>46135</v>
      </c>
      <c r="D488" s="30" t="s">
        <v>18016</v>
      </c>
      <c r="E488" s="102">
        <v>46135</v>
      </c>
      <c r="F488" s="102" t="e">
        <f>VLOOKUP(B488,[1]Ban_hang!R:S,2,0)</f>
        <v>#N/A</v>
      </c>
      <c r="G488" s="30" t="s">
        <v>18017</v>
      </c>
      <c r="H488" s="30" t="s">
        <v>18018</v>
      </c>
      <c r="I488" s="31">
        <v>6310225</v>
      </c>
      <c r="J488" s="31">
        <v>0</v>
      </c>
      <c r="K488" s="31">
        <v>504818</v>
      </c>
      <c r="L488" s="31">
        <v>6815043</v>
      </c>
      <c r="M488" s="31">
        <v>6815043</v>
      </c>
      <c r="N488" s="30" t="s">
        <v>21125</v>
      </c>
      <c r="O488" s="30" t="s">
        <v>21126</v>
      </c>
      <c r="P488" s="30" t="s">
        <v>21127</v>
      </c>
      <c r="Q488" s="30" t="s">
        <v>21128</v>
      </c>
      <c r="R488" s="30" t="s">
        <v>4458</v>
      </c>
    </row>
    <row r="489" spans="1:18">
      <c r="A489" s="30" t="s">
        <v>16308</v>
      </c>
      <c r="B489" s="30" t="str">
        <f t="shared" si="7"/>
        <v>0003024112859128</v>
      </c>
      <c r="C489" s="102">
        <v>46135</v>
      </c>
      <c r="D489" s="30" t="s">
        <v>18010</v>
      </c>
      <c r="E489" s="102">
        <v>46135</v>
      </c>
      <c r="F489" s="102" t="e">
        <f>VLOOKUP(B489,[1]Ban_hang!R:S,2,0)</f>
        <v>#N/A</v>
      </c>
      <c r="G489" s="30" t="s">
        <v>18011</v>
      </c>
      <c r="H489" s="30" t="s">
        <v>18012</v>
      </c>
      <c r="I489" s="31">
        <v>11906600</v>
      </c>
      <c r="J489" s="31">
        <v>0</v>
      </c>
      <c r="K489" s="31">
        <v>952528</v>
      </c>
      <c r="L489" s="31">
        <v>12859128</v>
      </c>
      <c r="M489" s="31">
        <v>12859128</v>
      </c>
      <c r="N489" s="30" t="s">
        <v>21125</v>
      </c>
      <c r="O489" s="30" t="s">
        <v>21126</v>
      </c>
      <c r="P489" s="30" t="s">
        <v>21127</v>
      </c>
      <c r="Q489" s="30" t="s">
        <v>21128</v>
      </c>
      <c r="R489" s="30" t="s">
        <v>4458</v>
      </c>
    </row>
    <row r="490" spans="1:18">
      <c r="A490" s="30" t="s">
        <v>16289</v>
      </c>
      <c r="B490" s="30" t="str">
        <f t="shared" si="7"/>
        <v>000302474887454</v>
      </c>
      <c r="C490" s="102">
        <v>46135</v>
      </c>
      <c r="D490" s="30" t="s">
        <v>18028</v>
      </c>
      <c r="E490" s="102">
        <v>46135</v>
      </c>
      <c r="F490" s="102" t="e">
        <f>VLOOKUP(B490,[1]Ban_hang!R:S,2,0)</f>
        <v>#N/A</v>
      </c>
      <c r="G490" s="30" t="s">
        <v>18029</v>
      </c>
      <c r="H490" s="30" t="s">
        <v>18030</v>
      </c>
      <c r="I490" s="31">
        <v>4525420</v>
      </c>
      <c r="J490" s="31">
        <v>0</v>
      </c>
      <c r="K490" s="31">
        <v>362034</v>
      </c>
      <c r="L490" s="31">
        <v>4887454</v>
      </c>
      <c r="M490" s="31">
        <v>4887454</v>
      </c>
      <c r="N490" s="30" t="s">
        <v>21125</v>
      </c>
      <c r="O490" s="30" t="s">
        <v>21126</v>
      </c>
      <c r="P490" s="30" t="s">
        <v>21127</v>
      </c>
      <c r="Q490" s="30" t="s">
        <v>21128</v>
      </c>
      <c r="R490" s="30" t="s">
        <v>4458</v>
      </c>
    </row>
    <row r="491" spans="1:18">
      <c r="A491" s="30" t="s">
        <v>16295</v>
      </c>
      <c r="B491" s="30" t="str">
        <f t="shared" si="7"/>
        <v>000302462571826</v>
      </c>
      <c r="C491" s="102">
        <v>46135</v>
      </c>
      <c r="D491" s="30" t="s">
        <v>18025</v>
      </c>
      <c r="E491" s="102">
        <v>46135</v>
      </c>
      <c r="F491" s="102" t="e">
        <f>VLOOKUP(B491,[1]Ban_hang!R:S,2,0)</f>
        <v>#N/A</v>
      </c>
      <c r="G491" s="30" t="s">
        <v>18026</v>
      </c>
      <c r="H491" s="30" t="s">
        <v>18027</v>
      </c>
      <c r="I491" s="31">
        <v>2381320</v>
      </c>
      <c r="J491" s="31">
        <v>0</v>
      </c>
      <c r="K491" s="31">
        <v>190506</v>
      </c>
      <c r="L491" s="31">
        <v>2571826</v>
      </c>
      <c r="M491" s="31">
        <v>2571826</v>
      </c>
      <c r="N491" s="30" t="s">
        <v>21125</v>
      </c>
      <c r="O491" s="30" t="s">
        <v>21126</v>
      </c>
      <c r="P491" s="30" t="s">
        <v>21127</v>
      </c>
      <c r="Q491" s="30" t="s">
        <v>21128</v>
      </c>
      <c r="R491" s="30" t="s">
        <v>4458</v>
      </c>
    </row>
    <row r="492" spans="1:18">
      <c r="A492" s="30" t="s">
        <v>16289</v>
      </c>
      <c r="B492" s="30" t="str">
        <f t="shared" si="7"/>
        <v>000302481395770</v>
      </c>
      <c r="C492" s="102">
        <v>46135</v>
      </c>
      <c r="D492" s="30" t="s">
        <v>18031</v>
      </c>
      <c r="E492" s="102">
        <v>46135</v>
      </c>
      <c r="F492" s="102" t="e">
        <f>VLOOKUP(B492,[1]Ban_hang!R:S,2,0)</f>
        <v>#N/A</v>
      </c>
      <c r="G492" s="30" t="s">
        <v>18032</v>
      </c>
      <c r="H492" s="30" t="s">
        <v>18033</v>
      </c>
      <c r="I492" s="31">
        <v>1292380</v>
      </c>
      <c r="J492" s="31">
        <v>0</v>
      </c>
      <c r="K492" s="31">
        <v>103390</v>
      </c>
      <c r="L492" s="31">
        <v>1395770</v>
      </c>
      <c r="M492" s="31">
        <v>1395770</v>
      </c>
      <c r="N492" s="30" t="s">
        <v>21125</v>
      </c>
      <c r="O492" s="30" t="s">
        <v>21126</v>
      </c>
      <c r="P492" s="30" t="s">
        <v>21127</v>
      </c>
      <c r="Q492" s="30" t="s">
        <v>21128</v>
      </c>
      <c r="R492" s="30" t="s">
        <v>4458</v>
      </c>
    </row>
    <row r="493" spans="1:18">
      <c r="A493" s="30" t="s">
        <v>16306</v>
      </c>
      <c r="B493" s="30" t="str">
        <f t="shared" si="7"/>
        <v>000314864777315</v>
      </c>
      <c r="C493" s="102">
        <v>46136</v>
      </c>
      <c r="D493" s="30" t="s">
        <v>18049</v>
      </c>
      <c r="E493" s="102">
        <v>46136</v>
      </c>
      <c r="F493" s="102" t="e">
        <f>VLOOKUP(B493,[1]Ban_hang!R:S,2,0)</f>
        <v>#N/A</v>
      </c>
      <c r="G493" s="30" t="s">
        <v>18050</v>
      </c>
      <c r="H493" s="30" t="s">
        <v>18051</v>
      </c>
      <c r="I493" s="31">
        <v>4423440</v>
      </c>
      <c r="J493" s="31">
        <v>0</v>
      </c>
      <c r="K493" s="31">
        <v>353875</v>
      </c>
      <c r="L493" s="31">
        <v>4777315</v>
      </c>
      <c r="M493" s="31">
        <v>4777315</v>
      </c>
      <c r="N493" s="30" t="s">
        <v>21125</v>
      </c>
      <c r="O493" s="30" t="s">
        <v>21126</v>
      </c>
      <c r="P493" s="30" t="s">
        <v>21127</v>
      </c>
      <c r="Q493" s="30" t="s">
        <v>21129</v>
      </c>
      <c r="R493" s="30" t="s">
        <v>4174</v>
      </c>
    </row>
    <row r="494" spans="1:18">
      <c r="A494" s="30" t="s">
        <v>16294</v>
      </c>
      <c r="B494" s="30" t="str">
        <f t="shared" si="7"/>
        <v>00030235783000</v>
      </c>
      <c r="C494" s="102">
        <v>46136</v>
      </c>
      <c r="D494" s="30" t="s">
        <v>18040</v>
      </c>
      <c r="E494" s="102">
        <v>46136</v>
      </c>
      <c r="F494" s="102" t="e">
        <f>VLOOKUP(B494,[1]Ban_hang!R:S,2,0)</f>
        <v>#N/A</v>
      </c>
      <c r="G494" s="30" t="s">
        <v>18041</v>
      </c>
      <c r="H494" s="30" t="s">
        <v>18042</v>
      </c>
      <c r="I494" s="31">
        <v>725000</v>
      </c>
      <c r="J494" s="31">
        <v>0</v>
      </c>
      <c r="K494" s="31">
        <v>58000</v>
      </c>
      <c r="L494" s="31">
        <v>783000</v>
      </c>
      <c r="M494" s="31">
        <v>783000</v>
      </c>
      <c r="N494" s="30" t="s">
        <v>21125</v>
      </c>
      <c r="O494" s="30" t="s">
        <v>21126</v>
      </c>
      <c r="P494" s="30" t="s">
        <v>21127</v>
      </c>
      <c r="Q494" s="30" t="s">
        <v>21128</v>
      </c>
      <c r="R494" s="30" t="s">
        <v>4458</v>
      </c>
    </row>
    <row r="495" spans="1:18">
      <c r="A495" s="30" t="s">
        <v>16301</v>
      </c>
      <c r="B495" s="30" t="str">
        <f t="shared" si="7"/>
        <v>000302332792567</v>
      </c>
      <c r="C495" s="102">
        <v>46136</v>
      </c>
      <c r="D495" s="30" t="s">
        <v>18034</v>
      </c>
      <c r="E495" s="102">
        <v>46136</v>
      </c>
      <c r="F495" s="102" t="e">
        <f>VLOOKUP(B495,[1]Ban_hang!R:S,2,0)</f>
        <v>#N/A</v>
      </c>
      <c r="G495" s="30" t="s">
        <v>18035</v>
      </c>
      <c r="H495" s="30" t="s">
        <v>18036</v>
      </c>
      <c r="I495" s="31">
        <v>2585710</v>
      </c>
      <c r="J495" s="31">
        <v>0</v>
      </c>
      <c r="K495" s="31">
        <v>206857</v>
      </c>
      <c r="L495" s="31">
        <v>2792567</v>
      </c>
      <c r="M495" s="31">
        <v>2792567</v>
      </c>
      <c r="N495" s="30" t="s">
        <v>21125</v>
      </c>
      <c r="O495" s="30" t="s">
        <v>21126</v>
      </c>
      <c r="P495" s="30" t="s">
        <v>21127</v>
      </c>
      <c r="Q495" s="30" t="s">
        <v>21128</v>
      </c>
      <c r="R495" s="30" t="s">
        <v>4458</v>
      </c>
    </row>
    <row r="496" spans="1:18">
      <c r="A496" s="30" t="s">
        <v>16294</v>
      </c>
      <c r="B496" s="30" t="str">
        <f t="shared" si="7"/>
        <v>000302365143651</v>
      </c>
      <c r="C496" s="102">
        <v>46136</v>
      </c>
      <c r="D496" s="30" t="s">
        <v>18043</v>
      </c>
      <c r="E496" s="102">
        <v>46136</v>
      </c>
      <c r="F496" s="102" t="e">
        <f>VLOOKUP(B496,[1]Ban_hang!R:S,2,0)</f>
        <v>#N/A</v>
      </c>
      <c r="G496" s="30" t="s">
        <v>18044</v>
      </c>
      <c r="H496" s="30" t="s">
        <v>18045</v>
      </c>
      <c r="I496" s="31">
        <v>4762640</v>
      </c>
      <c r="J496" s="31">
        <v>0</v>
      </c>
      <c r="K496" s="31">
        <v>381011</v>
      </c>
      <c r="L496" s="31">
        <v>5143651</v>
      </c>
      <c r="M496" s="31">
        <v>5143651</v>
      </c>
      <c r="N496" s="30" t="s">
        <v>21125</v>
      </c>
      <c r="O496" s="30" t="s">
        <v>21126</v>
      </c>
      <c r="P496" s="30" t="s">
        <v>21127</v>
      </c>
      <c r="Q496" s="30" t="s">
        <v>21128</v>
      </c>
      <c r="R496" s="30" t="s">
        <v>4458</v>
      </c>
    </row>
    <row r="497" spans="1:18">
      <c r="A497" s="30" t="s">
        <v>16298</v>
      </c>
      <c r="B497" s="30" t="str">
        <f t="shared" si="7"/>
        <v>000302345583082</v>
      </c>
      <c r="C497" s="102">
        <v>46136</v>
      </c>
      <c r="D497" s="30" t="s">
        <v>18037</v>
      </c>
      <c r="E497" s="102">
        <v>46136</v>
      </c>
      <c r="F497" s="102" t="e">
        <f>VLOOKUP(B497,[1]Ban_hang!R:S,2,0)</f>
        <v>#N/A</v>
      </c>
      <c r="G497" s="30" t="s">
        <v>18038</v>
      </c>
      <c r="H497" s="30" t="s">
        <v>18039</v>
      </c>
      <c r="I497" s="31">
        <v>5169520</v>
      </c>
      <c r="J497" s="31">
        <v>0</v>
      </c>
      <c r="K497" s="31">
        <v>413562</v>
      </c>
      <c r="L497" s="31">
        <v>5583082</v>
      </c>
      <c r="M497" s="31">
        <v>5583082</v>
      </c>
      <c r="N497" s="30" t="s">
        <v>21125</v>
      </c>
      <c r="O497" s="30" t="s">
        <v>21126</v>
      </c>
      <c r="P497" s="30" t="s">
        <v>21127</v>
      </c>
      <c r="Q497" s="30" t="s">
        <v>21128</v>
      </c>
      <c r="R497" s="30" t="s">
        <v>4458</v>
      </c>
    </row>
    <row r="498" spans="1:18">
      <c r="A498" s="30" t="s">
        <v>16294</v>
      </c>
      <c r="B498" s="30" t="str">
        <f t="shared" si="7"/>
        <v>000302372295000</v>
      </c>
      <c r="C498" s="102">
        <v>46136</v>
      </c>
      <c r="D498" s="30" t="s">
        <v>18046</v>
      </c>
      <c r="E498" s="102">
        <v>46136</v>
      </c>
      <c r="F498" s="102" t="e">
        <f>VLOOKUP(B498,[1]Ban_hang!R:S,2,0)</f>
        <v>#N/A</v>
      </c>
      <c r="G498" s="30" t="s">
        <v>18047</v>
      </c>
      <c r="H498" s="30" t="s">
        <v>18048</v>
      </c>
      <c r="I498" s="31">
        <v>2125000</v>
      </c>
      <c r="J498" s="31">
        <v>0</v>
      </c>
      <c r="K498" s="31">
        <v>170000</v>
      </c>
      <c r="L498" s="31">
        <v>2295000</v>
      </c>
      <c r="M498" s="31">
        <v>2295000</v>
      </c>
      <c r="N498" s="30" t="s">
        <v>21125</v>
      </c>
      <c r="O498" s="30" t="s">
        <v>21126</v>
      </c>
      <c r="P498" s="30" t="s">
        <v>21127</v>
      </c>
      <c r="Q498" s="30" t="s">
        <v>21128</v>
      </c>
      <c r="R498" s="30" t="s">
        <v>4458</v>
      </c>
    </row>
    <row r="499" spans="1:18">
      <c r="A499" s="30" t="s">
        <v>16305</v>
      </c>
      <c r="B499" s="30" t="str">
        <f t="shared" si="7"/>
        <v>000314874118882</v>
      </c>
      <c r="C499" s="102">
        <v>46139</v>
      </c>
      <c r="D499" s="30" t="s">
        <v>18058</v>
      </c>
      <c r="E499" s="102">
        <v>46139</v>
      </c>
      <c r="F499" s="102" t="e">
        <f>VLOOKUP(B499,[1]Ban_hang!R:S,2,0)</f>
        <v>#N/A</v>
      </c>
      <c r="G499" s="30" t="s">
        <v>18059</v>
      </c>
      <c r="H499" s="30" t="s">
        <v>18060</v>
      </c>
      <c r="I499" s="31">
        <v>3813780</v>
      </c>
      <c r="J499" s="31">
        <v>0</v>
      </c>
      <c r="K499" s="31">
        <v>305102</v>
      </c>
      <c r="L499" s="31">
        <v>4118882</v>
      </c>
      <c r="M499" s="31">
        <v>4118882</v>
      </c>
      <c r="N499" s="30" t="s">
        <v>21125</v>
      </c>
      <c r="O499" s="30" t="s">
        <v>21126</v>
      </c>
      <c r="P499" s="30" t="s">
        <v>21127</v>
      </c>
      <c r="Q499" s="30" t="s">
        <v>21129</v>
      </c>
      <c r="R499" s="30" t="s">
        <v>4174</v>
      </c>
    </row>
    <row r="500" spans="1:18">
      <c r="A500" s="30" t="s">
        <v>16291</v>
      </c>
      <c r="B500" s="30" t="str">
        <f t="shared" si="7"/>
        <v>000302501634240</v>
      </c>
      <c r="C500" s="102">
        <v>46139</v>
      </c>
      <c r="D500" s="30" t="s">
        <v>18055</v>
      </c>
      <c r="E500" s="102">
        <v>46139</v>
      </c>
      <c r="F500" s="102" t="e">
        <f>VLOOKUP(B500,[1]Ban_hang!R:S,2,0)</f>
        <v>#N/A</v>
      </c>
      <c r="G500" s="30" t="s">
        <v>18056</v>
      </c>
      <c r="H500" s="30" t="s">
        <v>18057</v>
      </c>
      <c r="I500" s="31">
        <v>1513185</v>
      </c>
      <c r="J500" s="31">
        <v>0</v>
      </c>
      <c r="K500" s="31">
        <v>121055</v>
      </c>
      <c r="L500" s="31">
        <v>1634240</v>
      </c>
      <c r="M500" s="31">
        <v>1634240</v>
      </c>
      <c r="N500" s="30" t="s">
        <v>21125</v>
      </c>
      <c r="O500" s="30" t="s">
        <v>21126</v>
      </c>
      <c r="P500" s="30" t="s">
        <v>21127</v>
      </c>
      <c r="Q500" s="30" t="s">
        <v>21128</v>
      </c>
      <c r="R500" s="30" t="s">
        <v>4458</v>
      </c>
    </row>
    <row r="501" spans="1:18">
      <c r="A501" s="30" t="s">
        <v>16305</v>
      </c>
      <c r="B501" s="30" t="str">
        <f t="shared" si="7"/>
        <v>00031485769500</v>
      </c>
      <c r="C501" s="102">
        <v>46139</v>
      </c>
      <c r="D501" s="30" t="s">
        <v>18061</v>
      </c>
      <c r="E501" s="102">
        <v>46139</v>
      </c>
      <c r="F501" s="102" t="e">
        <f>VLOOKUP(B501,[1]Ban_hang!R:S,2,0)</f>
        <v>#N/A</v>
      </c>
      <c r="G501" s="30" t="s">
        <v>18062</v>
      </c>
      <c r="H501" s="30" t="s">
        <v>18063</v>
      </c>
      <c r="I501" s="31">
        <v>712500</v>
      </c>
      <c r="J501" s="31">
        <v>0</v>
      </c>
      <c r="K501" s="31">
        <v>57000</v>
      </c>
      <c r="L501" s="31">
        <v>769500</v>
      </c>
      <c r="M501" s="31">
        <v>769500</v>
      </c>
      <c r="N501" s="30" t="s">
        <v>21125</v>
      </c>
      <c r="O501" s="30" t="s">
        <v>21126</v>
      </c>
      <c r="P501" s="30" t="s">
        <v>21127</v>
      </c>
      <c r="Q501" s="30" t="s">
        <v>21129</v>
      </c>
      <c r="R501" s="30" t="s">
        <v>4174</v>
      </c>
    </row>
    <row r="502" spans="1:18">
      <c r="A502" s="30" t="s">
        <v>16305</v>
      </c>
      <c r="B502" s="30" t="str">
        <f t="shared" si="7"/>
        <v>000314843778196</v>
      </c>
      <c r="C502" s="102">
        <v>46139</v>
      </c>
      <c r="D502" s="30" t="s">
        <v>18064</v>
      </c>
      <c r="E502" s="102">
        <v>46139</v>
      </c>
      <c r="F502" s="102" t="e">
        <f>VLOOKUP(B502,[1]Ban_hang!R:S,2,0)</f>
        <v>#N/A</v>
      </c>
      <c r="G502" s="30" t="s">
        <v>18065</v>
      </c>
      <c r="H502" s="30" t="s">
        <v>18066</v>
      </c>
      <c r="I502" s="31">
        <v>3498330</v>
      </c>
      <c r="J502" s="31">
        <v>0</v>
      </c>
      <c r="K502" s="31">
        <v>279866</v>
      </c>
      <c r="L502" s="31">
        <v>3778196</v>
      </c>
      <c r="M502" s="31">
        <v>3778196</v>
      </c>
      <c r="N502" s="30" t="s">
        <v>21125</v>
      </c>
      <c r="O502" s="30" t="s">
        <v>21126</v>
      </c>
      <c r="P502" s="30" t="s">
        <v>21127</v>
      </c>
      <c r="Q502" s="30" t="s">
        <v>21129</v>
      </c>
      <c r="R502" s="30" t="s">
        <v>4174</v>
      </c>
    </row>
    <row r="503" spans="1:18">
      <c r="A503" s="30" t="s">
        <v>16307</v>
      </c>
      <c r="B503" s="30" t="str">
        <f t="shared" si="7"/>
        <v>000302491205345</v>
      </c>
      <c r="C503" s="102">
        <v>46139</v>
      </c>
      <c r="D503" s="30" t="s">
        <v>18052</v>
      </c>
      <c r="E503" s="102">
        <v>46139</v>
      </c>
      <c r="F503" s="102" t="e">
        <f>VLOOKUP(B503,[1]Ban_hang!R:S,2,0)</f>
        <v>#N/A</v>
      </c>
      <c r="G503" s="30" t="s">
        <v>18053</v>
      </c>
      <c r="H503" s="30" t="s">
        <v>18054</v>
      </c>
      <c r="I503" s="31">
        <v>1116060</v>
      </c>
      <c r="J503" s="31">
        <v>0</v>
      </c>
      <c r="K503" s="31">
        <v>89285</v>
      </c>
      <c r="L503" s="31">
        <v>1205345</v>
      </c>
      <c r="M503" s="31">
        <v>1205345</v>
      </c>
      <c r="N503" s="30" t="s">
        <v>21125</v>
      </c>
      <c r="O503" s="30" t="s">
        <v>21126</v>
      </c>
      <c r="P503" s="30" t="s">
        <v>21127</v>
      </c>
      <c r="Q503" s="30" t="s">
        <v>21128</v>
      </c>
      <c r="R503" s="30" t="s">
        <v>4458</v>
      </c>
    </row>
    <row r="504" spans="1:18">
      <c r="A504" s="30" t="s">
        <v>16304</v>
      </c>
      <c r="B504" s="30" t="str">
        <f t="shared" si="7"/>
        <v>000330002440978</v>
      </c>
      <c r="C504" s="102">
        <v>46140</v>
      </c>
      <c r="D504" s="30" t="s">
        <v>18076</v>
      </c>
      <c r="E504" s="102">
        <v>46140</v>
      </c>
      <c r="F504" s="102" t="e">
        <f>VLOOKUP(B504,[1]Ban_hang!R:S,2,0)</f>
        <v>#N/A</v>
      </c>
      <c r="G504" s="30" t="s">
        <v>18077</v>
      </c>
      <c r="H504" s="30" t="s">
        <v>18078</v>
      </c>
      <c r="I504" s="31">
        <v>2260165</v>
      </c>
      <c r="J504" s="31">
        <v>0</v>
      </c>
      <c r="K504" s="31">
        <v>180813</v>
      </c>
      <c r="L504" s="31">
        <v>2440978</v>
      </c>
      <c r="M504" s="31">
        <v>2440978</v>
      </c>
      <c r="N504" s="30" t="s">
        <v>21125</v>
      </c>
      <c r="O504" s="30" t="s">
        <v>21126</v>
      </c>
      <c r="P504" s="30" t="s">
        <v>21127</v>
      </c>
      <c r="Q504" s="30" t="s">
        <v>21129</v>
      </c>
      <c r="R504" s="30" t="s">
        <v>4174</v>
      </c>
    </row>
    <row r="505" spans="1:18">
      <c r="A505" s="30" t="s">
        <v>16294</v>
      </c>
      <c r="B505" s="30" t="str">
        <f t="shared" si="7"/>
        <v>00031442953878</v>
      </c>
      <c r="C505" s="102">
        <v>46140</v>
      </c>
      <c r="D505" s="30" t="s">
        <v>18070</v>
      </c>
      <c r="E505" s="102">
        <v>46140</v>
      </c>
      <c r="F505" s="102" t="e">
        <f>VLOOKUP(B505,[1]Ban_hang!R:S,2,0)</f>
        <v>#N/A</v>
      </c>
      <c r="G505" s="30" t="s">
        <v>18071</v>
      </c>
      <c r="H505" s="30" t="s">
        <v>18072</v>
      </c>
      <c r="I505" s="31">
        <v>883220</v>
      </c>
      <c r="J505" s="31">
        <v>0</v>
      </c>
      <c r="K505" s="31">
        <v>70658</v>
      </c>
      <c r="L505" s="31">
        <v>953878</v>
      </c>
      <c r="M505" s="31">
        <v>953878</v>
      </c>
      <c r="N505" s="30" t="s">
        <v>21125</v>
      </c>
      <c r="O505" s="30" t="s">
        <v>21126</v>
      </c>
      <c r="P505" s="30" t="s">
        <v>21127</v>
      </c>
      <c r="Q505" s="30" t="s">
        <v>21128</v>
      </c>
      <c r="R505" s="30" t="s">
        <v>4458</v>
      </c>
    </row>
    <row r="506" spans="1:18">
      <c r="A506" s="30" t="s">
        <v>16304</v>
      </c>
      <c r="B506" s="30" t="str">
        <f t="shared" si="7"/>
        <v>000329981395770</v>
      </c>
      <c r="C506" s="102">
        <v>46140</v>
      </c>
      <c r="D506" s="30" t="s">
        <v>18073</v>
      </c>
      <c r="E506" s="102">
        <v>46140</v>
      </c>
      <c r="F506" s="102" t="e">
        <f>VLOOKUP(B506,[1]Ban_hang!R:S,2,0)</f>
        <v>#N/A</v>
      </c>
      <c r="G506" s="30" t="s">
        <v>18074</v>
      </c>
      <c r="H506" s="30" t="s">
        <v>18075</v>
      </c>
      <c r="I506" s="31">
        <v>1292380</v>
      </c>
      <c r="J506" s="31">
        <v>0</v>
      </c>
      <c r="K506" s="31">
        <v>103390</v>
      </c>
      <c r="L506" s="31">
        <v>1395770</v>
      </c>
      <c r="M506" s="31">
        <v>1395770</v>
      </c>
      <c r="N506" s="30" t="s">
        <v>21125</v>
      </c>
      <c r="O506" s="30" t="s">
        <v>21126</v>
      </c>
      <c r="P506" s="30" t="s">
        <v>21127</v>
      </c>
      <c r="Q506" s="30" t="s">
        <v>21129</v>
      </c>
      <c r="R506" s="30" t="s">
        <v>4174</v>
      </c>
    </row>
    <row r="507" spans="1:18">
      <c r="A507" s="30" t="s">
        <v>16294</v>
      </c>
      <c r="B507" s="30" t="str">
        <f t="shared" si="7"/>
        <v>000314411259399</v>
      </c>
      <c r="C507" s="102">
        <v>46140</v>
      </c>
      <c r="D507" s="30" t="s">
        <v>18067</v>
      </c>
      <c r="E507" s="102">
        <v>46140</v>
      </c>
      <c r="F507" s="102" t="e">
        <f>VLOOKUP(B507,[1]Ban_hang!R:S,2,0)</f>
        <v>#N/A</v>
      </c>
      <c r="G507" s="30" t="s">
        <v>18068</v>
      </c>
      <c r="H507" s="30" t="s">
        <v>18069</v>
      </c>
      <c r="I507" s="31">
        <v>1166110</v>
      </c>
      <c r="J507" s="31">
        <v>0</v>
      </c>
      <c r="K507" s="31">
        <v>93289</v>
      </c>
      <c r="L507" s="31">
        <v>1259399</v>
      </c>
      <c r="M507" s="31">
        <v>1259399</v>
      </c>
      <c r="N507" s="30" t="s">
        <v>21125</v>
      </c>
      <c r="O507" s="30" t="s">
        <v>21126</v>
      </c>
      <c r="P507" s="30" t="s">
        <v>21127</v>
      </c>
      <c r="Q507" s="30" t="s">
        <v>21128</v>
      </c>
      <c r="R507" s="30" t="s">
        <v>4458</v>
      </c>
    </row>
    <row r="508" spans="1:18">
      <c r="A508" s="30" t="s">
        <v>16298</v>
      </c>
      <c r="B508" s="30" t="str">
        <f t="shared" si="7"/>
        <v>000314408665650</v>
      </c>
      <c r="C508" s="102">
        <v>46141</v>
      </c>
      <c r="D508" s="30" t="s">
        <v>18085</v>
      </c>
      <c r="E508" s="102">
        <v>46141</v>
      </c>
      <c r="F508" s="102" t="e">
        <f>VLOOKUP(B508,[1]Ban_hang!R:S,2,0)</f>
        <v>#N/A</v>
      </c>
      <c r="G508" s="30" t="s">
        <v>18086</v>
      </c>
      <c r="H508" s="30" t="s">
        <v>18087</v>
      </c>
      <c r="I508" s="31">
        <v>8023750</v>
      </c>
      <c r="J508" s="31">
        <v>0</v>
      </c>
      <c r="K508" s="31">
        <v>641900</v>
      </c>
      <c r="L508" s="31">
        <v>8665650</v>
      </c>
      <c r="M508" s="31">
        <v>8665650</v>
      </c>
      <c r="N508" s="30" t="s">
        <v>21125</v>
      </c>
      <c r="O508" s="30" t="s">
        <v>21126</v>
      </c>
      <c r="P508" s="30" t="s">
        <v>21127</v>
      </c>
      <c r="Q508" s="30" t="s">
        <v>21128</v>
      </c>
      <c r="R508" s="30" t="s">
        <v>4458</v>
      </c>
    </row>
    <row r="509" spans="1:18">
      <c r="A509" s="30" t="s">
        <v>16302</v>
      </c>
      <c r="B509" s="30" t="str">
        <f t="shared" si="7"/>
        <v>000329991395770</v>
      </c>
      <c r="C509" s="102">
        <v>46141</v>
      </c>
      <c r="D509" s="30" t="s">
        <v>18088</v>
      </c>
      <c r="E509" s="102">
        <v>46141</v>
      </c>
      <c r="F509" s="102" t="e">
        <f>VLOOKUP(B509,[1]Ban_hang!R:S,2,0)</f>
        <v>#N/A</v>
      </c>
      <c r="G509" s="30" t="s">
        <v>18089</v>
      </c>
      <c r="H509" s="30" t="s">
        <v>18090</v>
      </c>
      <c r="I509" s="31">
        <v>1292380</v>
      </c>
      <c r="J509" s="31">
        <v>0</v>
      </c>
      <c r="K509" s="31">
        <v>103390</v>
      </c>
      <c r="L509" s="31">
        <v>1395770</v>
      </c>
      <c r="M509" s="31">
        <v>1395770</v>
      </c>
      <c r="N509" s="30" t="s">
        <v>21125</v>
      </c>
      <c r="O509" s="30" t="s">
        <v>21126</v>
      </c>
      <c r="P509" s="30" t="s">
        <v>21127</v>
      </c>
      <c r="Q509" s="30" t="s">
        <v>21129</v>
      </c>
      <c r="R509" s="30" t="s">
        <v>4174</v>
      </c>
    </row>
    <row r="510" spans="1:18">
      <c r="A510" s="30" t="s">
        <v>16298</v>
      </c>
      <c r="B510" s="30" t="str">
        <f t="shared" si="7"/>
        <v>000314391395770</v>
      </c>
      <c r="C510" s="102">
        <v>46141</v>
      </c>
      <c r="D510" s="30" t="s">
        <v>18082</v>
      </c>
      <c r="E510" s="102">
        <v>46141</v>
      </c>
      <c r="F510" s="102" t="e">
        <f>VLOOKUP(B510,[1]Ban_hang!R:S,2,0)</f>
        <v>#N/A</v>
      </c>
      <c r="G510" s="30" t="s">
        <v>18083</v>
      </c>
      <c r="H510" s="30" t="s">
        <v>18084</v>
      </c>
      <c r="I510" s="31">
        <v>1292380</v>
      </c>
      <c r="J510" s="31">
        <v>0</v>
      </c>
      <c r="K510" s="31">
        <v>103390</v>
      </c>
      <c r="L510" s="31">
        <v>1395770</v>
      </c>
      <c r="M510" s="31">
        <v>1395770</v>
      </c>
      <c r="N510" s="30" t="s">
        <v>21125</v>
      </c>
      <c r="O510" s="30" t="s">
        <v>21126</v>
      </c>
      <c r="P510" s="30" t="s">
        <v>21127</v>
      </c>
      <c r="Q510" s="30" t="s">
        <v>21128</v>
      </c>
      <c r="R510" s="30" t="s">
        <v>4458</v>
      </c>
    </row>
    <row r="511" spans="1:18">
      <c r="A511" s="30" t="s">
        <v>16292</v>
      </c>
      <c r="B511" s="30" t="str">
        <f t="shared" si="7"/>
        <v>00031438602672</v>
      </c>
      <c r="C511" s="102">
        <v>46141</v>
      </c>
      <c r="D511" s="30" t="s">
        <v>18079</v>
      </c>
      <c r="E511" s="102">
        <v>46141</v>
      </c>
      <c r="F511" s="102" t="e">
        <f>VLOOKUP(B511,[1]Ban_hang!R:S,2,0)</f>
        <v>#N/A</v>
      </c>
      <c r="G511" s="30" t="s">
        <v>18080</v>
      </c>
      <c r="H511" s="30" t="s">
        <v>18081</v>
      </c>
      <c r="I511" s="31">
        <v>558030</v>
      </c>
      <c r="J511" s="31">
        <v>0</v>
      </c>
      <c r="K511" s="31">
        <v>44642</v>
      </c>
      <c r="L511" s="31">
        <v>602672</v>
      </c>
      <c r="M511" s="31">
        <v>602672</v>
      </c>
      <c r="N511" s="30" t="s">
        <v>21125</v>
      </c>
      <c r="O511" s="30" t="s">
        <v>21126</v>
      </c>
      <c r="P511" s="30" t="s">
        <v>21127</v>
      </c>
      <c r="Q511" s="30" t="s">
        <v>21128</v>
      </c>
      <c r="R511" s="30" t="s">
        <v>4458</v>
      </c>
    </row>
    <row r="512" spans="1:18">
      <c r="A512" s="30" t="s">
        <v>16308</v>
      </c>
      <c r="B512" s="30" t="str">
        <f t="shared" si="7"/>
        <v>000328318318149</v>
      </c>
      <c r="C512" s="102">
        <v>46146</v>
      </c>
      <c r="D512" s="30" t="s">
        <v>18169</v>
      </c>
      <c r="E512" s="102">
        <v>46146</v>
      </c>
      <c r="F512" s="102" t="e">
        <f>VLOOKUP(B512,[1]Ban_hang!R:S,2,0)</f>
        <v>#N/A</v>
      </c>
      <c r="G512" s="30" t="s">
        <v>18170</v>
      </c>
      <c r="H512" s="30" t="s">
        <v>18171</v>
      </c>
      <c r="I512" s="31">
        <v>7701990</v>
      </c>
      <c r="J512" s="31">
        <v>0</v>
      </c>
      <c r="K512" s="31">
        <v>616159</v>
      </c>
      <c r="L512" s="31">
        <v>8318149</v>
      </c>
      <c r="M512" s="31">
        <v>8318149</v>
      </c>
      <c r="N512" s="30" t="s">
        <v>21125</v>
      </c>
      <c r="O512" s="30" t="s">
        <v>21126</v>
      </c>
      <c r="P512" s="30" t="s">
        <v>21127</v>
      </c>
      <c r="Q512" s="30" t="s">
        <v>21128</v>
      </c>
      <c r="R512" s="30" t="s">
        <v>4458</v>
      </c>
    </row>
    <row r="513" spans="1:18">
      <c r="A513" s="30" t="s">
        <v>16293</v>
      </c>
      <c r="B513" s="30" t="str">
        <f t="shared" si="7"/>
        <v>00032829756000</v>
      </c>
      <c r="C513" s="102">
        <v>46146</v>
      </c>
      <c r="D513" s="30" t="s">
        <v>18172</v>
      </c>
      <c r="E513" s="102">
        <v>46146</v>
      </c>
      <c r="F513" s="102" t="e">
        <f>VLOOKUP(B513,[1]Ban_hang!R:S,2,0)</f>
        <v>#N/A</v>
      </c>
      <c r="G513" s="30" t="s">
        <v>18173</v>
      </c>
      <c r="H513" s="30" t="s">
        <v>18174</v>
      </c>
      <c r="I513" s="31">
        <v>700000</v>
      </c>
      <c r="J513" s="31">
        <v>0</v>
      </c>
      <c r="K513" s="31">
        <v>56000</v>
      </c>
      <c r="L513" s="31">
        <v>756000</v>
      </c>
      <c r="M513" s="31">
        <v>756000</v>
      </c>
      <c r="N513" s="30" t="s">
        <v>21125</v>
      </c>
      <c r="O513" s="30" t="s">
        <v>21126</v>
      </c>
      <c r="P513" s="30" t="s">
        <v>21127</v>
      </c>
      <c r="Q513" s="30" t="s">
        <v>21128</v>
      </c>
      <c r="R513" s="30" t="s">
        <v>4458</v>
      </c>
    </row>
    <row r="514" spans="1:18">
      <c r="A514" s="30" t="s">
        <v>16310</v>
      </c>
      <c r="B514" s="30" t="str">
        <f t="shared" si="7"/>
        <v>000328301395770</v>
      </c>
      <c r="C514" s="102">
        <v>46146</v>
      </c>
      <c r="D514" s="30" t="s">
        <v>18175</v>
      </c>
      <c r="E514" s="102">
        <v>46146</v>
      </c>
      <c r="F514" s="102" t="e">
        <f>VLOOKUP(B514,[1]Ban_hang!R:S,2,0)</f>
        <v>#N/A</v>
      </c>
      <c r="G514" s="30" t="s">
        <v>18176</v>
      </c>
      <c r="H514" s="30" t="s">
        <v>18177</v>
      </c>
      <c r="I514" s="31">
        <v>1292380</v>
      </c>
      <c r="J514" s="31">
        <v>0</v>
      </c>
      <c r="K514" s="31">
        <v>103390</v>
      </c>
      <c r="L514" s="31">
        <v>1395770</v>
      </c>
      <c r="M514" s="31">
        <v>1395770</v>
      </c>
      <c r="N514" s="30" t="s">
        <v>21125</v>
      </c>
      <c r="O514" s="30" t="s">
        <v>21126</v>
      </c>
      <c r="P514" s="30" t="s">
        <v>21127</v>
      </c>
      <c r="Q514" s="30" t="s">
        <v>21128</v>
      </c>
      <c r="R514" s="30" t="s">
        <v>4458</v>
      </c>
    </row>
    <row r="515" spans="1:18">
      <c r="A515" s="30" t="s">
        <v>16302</v>
      </c>
      <c r="B515" s="30" t="str">
        <f t="shared" ref="B515:B578" si="8">G515&amp;L515</f>
        <v>000347914433897</v>
      </c>
      <c r="C515" s="102">
        <v>46147</v>
      </c>
      <c r="D515" s="30" t="s">
        <v>18178</v>
      </c>
      <c r="E515" s="102">
        <v>46147</v>
      </c>
      <c r="F515" s="102" t="e">
        <f>VLOOKUP(B515,[1]Ban_hang!R:S,2,0)</f>
        <v>#N/A</v>
      </c>
      <c r="G515" s="30" t="s">
        <v>18179</v>
      </c>
      <c r="H515" s="30" t="s">
        <v>18180</v>
      </c>
      <c r="I515" s="31">
        <v>4105460</v>
      </c>
      <c r="J515" s="31">
        <v>0</v>
      </c>
      <c r="K515" s="31">
        <v>328437</v>
      </c>
      <c r="L515" s="31">
        <v>4433897</v>
      </c>
      <c r="M515" s="31">
        <v>4433897</v>
      </c>
      <c r="N515" s="30" t="s">
        <v>21125</v>
      </c>
      <c r="O515" s="30" t="s">
        <v>21126</v>
      </c>
      <c r="P515" s="30" t="s">
        <v>21127</v>
      </c>
      <c r="Q515" s="30" t="s">
        <v>21130</v>
      </c>
      <c r="R515" s="30" t="s">
        <v>4174</v>
      </c>
    </row>
    <row r="516" spans="1:18">
      <c r="A516" s="30" t="s">
        <v>16296</v>
      </c>
      <c r="B516" s="30" t="str">
        <f t="shared" si="8"/>
        <v>00032833953878</v>
      </c>
      <c r="C516" s="102">
        <v>46147</v>
      </c>
      <c r="D516" s="30" t="s">
        <v>18181</v>
      </c>
      <c r="E516" s="102">
        <v>46147</v>
      </c>
      <c r="F516" s="102" t="e">
        <f>VLOOKUP(B516,[1]Ban_hang!R:S,2,0)</f>
        <v>#N/A</v>
      </c>
      <c r="G516" s="30" t="s">
        <v>18182</v>
      </c>
      <c r="H516" s="30" t="s">
        <v>18183</v>
      </c>
      <c r="I516" s="31">
        <v>883220</v>
      </c>
      <c r="J516" s="31">
        <v>0</v>
      </c>
      <c r="K516" s="31">
        <v>70658</v>
      </c>
      <c r="L516" s="31">
        <v>953878</v>
      </c>
      <c r="M516" s="31">
        <v>953878</v>
      </c>
      <c r="N516" s="30" t="s">
        <v>21125</v>
      </c>
      <c r="O516" s="30" t="s">
        <v>21126</v>
      </c>
      <c r="P516" s="30" t="s">
        <v>21127</v>
      </c>
      <c r="Q516" s="30" t="s">
        <v>21128</v>
      </c>
      <c r="R516" s="30" t="s">
        <v>4458</v>
      </c>
    </row>
    <row r="517" spans="1:18">
      <c r="A517" s="30" t="s">
        <v>16300</v>
      </c>
      <c r="B517" s="30" t="str">
        <f t="shared" si="8"/>
        <v>000328323327826</v>
      </c>
      <c r="C517" s="102">
        <v>46147</v>
      </c>
      <c r="D517" s="30" t="s">
        <v>18184</v>
      </c>
      <c r="E517" s="102">
        <v>46147</v>
      </c>
      <c r="F517" s="102" t="e">
        <f>VLOOKUP(B517,[1]Ban_hang!R:S,2,0)</f>
        <v>#N/A</v>
      </c>
      <c r="G517" s="30" t="s">
        <v>18185</v>
      </c>
      <c r="H517" s="30" t="s">
        <v>18186</v>
      </c>
      <c r="I517" s="31">
        <v>3081320</v>
      </c>
      <c r="J517" s="31">
        <v>0</v>
      </c>
      <c r="K517" s="31">
        <v>246506</v>
      </c>
      <c r="L517" s="31">
        <v>3327826</v>
      </c>
      <c r="M517" s="31">
        <v>3327826</v>
      </c>
      <c r="N517" s="30" t="s">
        <v>21125</v>
      </c>
      <c r="O517" s="30" t="s">
        <v>21126</v>
      </c>
      <c r="P517" s="30" t="s">
        <v>21127</v>
      </c>
      <c r="Q517" s="30" t="s">
        <v>21128</v>
      </c>
      <c r="R517" s="30" t="s">
        <v>4458</v>
      </c>
    </row>
    <row r="518" spans="1:18">
      <c r="A518" s="30" t="s">
        <v>16296</v>
      </c>
      <c r="B518" s="30" t="str">
        <f t="shared" si="8"/>
        <v>000328341512000</v>
      </c>
      <c r="C518" s="102">
        <v>46147</v>
      </c>
      <c r="D518" s="30" t="s">
        <v>18187</v>
      </c>
      <c r="E518" s="102">
        <v>46147</v>
      </c>
      <c r="F518" s="102" t="e">
        <f>VLOOKUP(B518,[1]Ban_hang!R:S,2,0)</f>
        <v>#N/A</v>
      </c>
      <c r="G518" s="30" t="s">
        <v>18188</v>
      </c>
      <c r="H518" s="30" t="s">
        <v>18189</v>
      </c>
      <c r="I518" s="31">
        <v>1400000</v>
      </c>
      <c r="J518" s="31">
        <v>0</v>
      </c>
      <c r="K518" s="31">
        <v>112000</v>
      </c>
      <c r="L518" s="31">
        <v>1512000</v>
      </c>
      <c r="M518" s="31">
        <v>1512000</v>
      </c>
      <c r="N518" s="30" t="s">
        <v>21125</v>
      </c>
      <c r="O518" s="30" t="s">
        <v>21126</v>
      </c>
      <c r="P518" s="30" t="s">
        <v>21127</v>
      </c>
      <c r="Q518" s="30" t="s">
        <v>21128</v>
      </c>
      <c r="R518" s="30" t="s">
        <v>4458</v>
      </c>
    </row>
    <row r="519" spans="1:18">
      <c r="A519" s="30" t="s">
        <v>16302</v>
      </c>
      <c r="B519" s="30" t="str">
        <f t="shared" si="8"/>
        <v>00034790238469</v>
      </c>
      <c r="C519" s="102">
        <v>46147</v>
      </c>
      <c r="D519" s="30" t="s">
        <v>18190</v>
      </c>
      <c r="E519" s="102">
        <v>46147</v>
      </c>
      <c r="F519" s="102" t="e">
        <f>VLOOKUP(B519,[1]Ban_hang!R:S,2,0)</f>
        <v>#N/A</v>
      </c>
      <c r="G519" s="30" t="s">
        <v>18191</v>
      </c>
      <c r="H519" s="30" t="s">
        <v>18192</v>
      </c>
      <c r="I519" s="31">
        <v>220805</v>
      </c>
      <c r="J519" s="31">
        <v>0</v>
      </c>
      <c r="K519" s="31">
        <v>17664</v>
      </c>
      <c r="L519" s="31">
        <v>238469</v>
      </c>
      <c r="M519" s="31">
        <v>238469</v>
      </c>
      <c r="N519" s="30" t="s">
        <v>21125</v>
      </c>
      <c r="O519" s="30" t="s">
        <v>21126</v>
      </c>
      <c r="P519" s="30" t="s">
        <v>21127</v>
      </c>
      <c r="Q519" s="30" t="s">
        <v>21130</v>
      </c>
      <c r="R519" s="30" t="s">
        <v>4174</v>
      </c>
    </row>
    <row r="520" spans="1:18">
      <c r="A520" s="30" t="s">
        <v>16292</v>
      </c>
      <c r="B520" s="30" t="str">
        <f t="shared" si="8"/>
        <v>000328361259399</v>
      </c>
      <c r="C520" s="102">
        <v>46148</v>
      </c>
      <c r="D520" s="30" t="s">
        <v>18193</v>
      </c>
      <c r="E520" s="102">
        <v>46148</v>
      </c>
      <c r="F520" s="102" t="e">
        <f>VLOOKUP(B520,[1]Ban_hang!R:S,2,0)</f>
        <v>#N/A</v>
      </c>
      <c r="G520" s="30" t="s">
        <v>18194</v>
      </c>
      <c r="H520" s="30" t="s">
        <v>18195</v>
      </c>
      <c r="I520" s="31">
        <v>1166110</v>
      </c>
      <c r="J520" s="31">
        <v>0</v>
      </c>
      <c r="K520" s="31">
        <v>93289</v>
      </c>
      <c r="L520" s="31">
        <v>1259399</v>
      </c>
      <c r="M520" s="31">
        <v>1259399</v>
      </c>
      <c r="N520" s="30" t="s">
        <v>21125</v>
      </c>
      <c r="O520" s="30" t="s">
        <v>21126</v>
      </c>
      <c r="P520" s="30" t="s">
        <v>21127</v>
      </c>
      <c r="Q520" s="30" t="s">
        <v>21128</v>
      </c>
      <c r="R520" s="30" t="s">
        <v>4458</v>
      </c>
    </row>
    <row r="521" spans="1:18">
      <c r="A521" s="30" t="s">
        <v>16304</v>
      </c>
      <c r="B521" s="30" t="str">
        <f t="shared" si="8"/>
        <v>000347891205345</v>
      </c>
      <c r="C521" s="102">
        <v>46148</v>
      </c>
      <c r="D521" s="30" t="s">
        <v>18196</v>
      </c>
      <c r="E521" s="102">
        <v>46148</v>
      </c>
      <c r="F521" s="102" t="e">
        <f>VLOOKUP(B521,[1]Ban_hang!R:S,2,0)</f>
        <v>#N/A</v>
      </c>
      <c r="G521" s="30" t="s">
        <v>18197</v>
      </c>
      <c r="H521" s="30" t="s">
        <v>18198</v>
      </c>
      <c r="I521" s="31">
        <v>1116060</v>
      </c>
      <c r="J521" s="31">
        <v>0</v>
      </c>
      <c r="K521" s="31">
        <v>89285</v>
      </c>
      <c r="L521" s="31">
        <v>1205345</v>
      </c>
      <c r="M521" s="31">
        <v>1205345</v>
      </c>
      <c r="N521" s="30" t="s">
        <v>21125</v>
      </c>
      <c r="O521" s="30" t="s">
        <v>21126</v>
      </c>
      <c r="P521" s="30" t="s">
        <v>21127</v>
      </c>
      <c r="Q521" s="30" t="s">
        <v>21129</v>
      </c>
      <c r="R521" s="30" t="s">
        <v>4174</v>
      </c>
    </row>
    <row r="522" spans="1:18">
      <c r="A522" s="30" t="s">
        <v>16292</v>
      </c>
      <c r="B522" s="30" t="str">
        <f t="shared" si="8"/>
        <v>000328351872709</v>
      </c>
      <c r="C522" s="102">
        <v>46148</v>
      </c>
      <c r="D522" s="30" t="s">
        <v>18199</v>
      </c>
      <c r="E522" s="102">
        <v>46148</v>
      </c>
      <c r="F522" s="102" t="e">
        <f>VLOOKUP(B522,[1]Ban_hang!R:S,2,0)</f>
        <v>#N/A</v>
      </c>
      <c r="G522" s="30" t="s">
        <v>18200</v>
      </c>
      <c r="H522" s="30" t="s">
        <v>18201</v>
      </c>
      <c r="I522" s="31">
        <v>1733990</v>
      </c>
      <c r="J522" s="31">
        <v>0</v>
      </c>
      <c r="K522" s="31">
        <v>138719</v>
      </c>
      <c r="L522" s="31">
        <v>1872709</v>
      </c>
      <c r="M522" s="31">
        <v>1872709</v>
      </c>
      <c r="N522" s="30" t="s">
        <v>21125</v>
      </c>
      <c r="O522" s="30" t="s">
        <v>21126</v>
      </c>
      <c r="P522" s="30" t="s">
        <v>21127</v>
      </c>
      <c r="Q522" s="30" t="s">
        <v>21128</v>
      </c>
      <c r="R522" s="30" t="s">
        <v>4458</v>
      </c>
    </row>
    <row r="523" spans="1:18">
      <c r="A523" s="30" t="s">
        <v>7306</v>
      </c>
      <c r="B523" s="30" t="str">
        <f t="shared" si="8"/>
        <v>000330435691049</v>
      </c>
      <c r="C523" s="102">
        <v>46149</v>
      </c>
      <c r="D523" s="30" t="s">
        <v>18202</v>
      </c>
      <c r="E523" s="102">
        <v>46149</v>
      </c>
      <c r="F523" s="102" t="e">
        <f>VLOOKUP(B523,[1]Ban_hang!R:S,2,0)</f>
        <v>#N/A</v>
      </c>
      <c r="G523" s="30" t="s">
        <v>18203</v>
      </c>
      <c r="H523" s="30" t="s">
        <v>18204</v>
      </c>
      <c r="I523" s="31">
        <v>5269490</v>
      </c>
      <c r="J523" s="31">
        <v>0</v>
      </c>
      <c r="K523" s="31">
        <v>421559</v>
      </c>
      <c r="L523" s="31">
        <v>5691049</v>
      </c>
      <c r="M523" s="31">
        <v>5691049</v>
      </c>
      <c r="N523" s="30" t="s">
        <v>21125</v>
      </c>
      <c r="O523" s="30" t="s">
        <v>21126</v>
      </c>
      <c r="P523" s="30" t="s">
        <v>21127</v>
      </c>
      <c r="Q523" s="30" t="s">
        <v>21128</v>
      </c>
      <c r="R523" s="30" t="s">
        <v>4458</v>
      </c>
    </row>
    <row r="524" spans="1:18">
      <c r="A524" s="30" t="s">
        <v>16291</v>
      </c>
      <c r="B524" s="30" t="str">
        <f t="shared" si="8"/>
        <v>000330534880839</v>
      </c>
      <c r="C524" s="102">
        <v>46149</v>
      </c>
      <c r="D524" s="30" t="s">
        <v>18205</v>
      </c>
      <c r="E524" s="102">
        <v>46149</v>
      </c>
      <c r="F524" s="102" t="e">
        <f>VLOOKUP(B524,[1]Ban_hang!R:S,2,0)</f>
        <v>#N/A</v>
      </c>
      <c r="G524" s="30" t="s">
        <v>18206</v>
      </c>
      <c r="H524" s="30" t="s">
        <v>18207</v>
      </c>
      <c r="I524" s="31">
        <v>4519295</v>
      </c>
      <c r="J524" s="31">
        <v>0</v>
      </c>
      <c r="K524" s="31">
        <v>361544</v>
      </c>
      <c r="L524" s="31">
        <v>4880839</v>
      </c>
      <c r="M524" s="31">
        <v>4880839</v>
      </c>
      <c r="N524" s="30" t="s">
        <v>21125</v>
      </c>
      <c r="O524" s="30" t="s">
        <v>21126</v>
      </c>
      <c r="P524" s="30" t="s">
        <v>21127</v>
      </c>
      <c r="Q524" s="30" t="s">
        <v>21128</v>
      </c>
      <c r="R524" s="30" t="s">
        <v>4458</v>
      </c>
    </row>
    <row r="525" spans="1:18">
      <c r="A525" s="30" t="s">
        <v>16289</v>
      </c>
      <c r="B525" s="30" t="str">
        <f t="shared" si="8"/>
        <v>000330552655169</v>
      </c>
      <c r="C525" s="102">
        <v>46149</v>
      </c>
      <c r="D525" s="30" t="s">
        <v>18208</v>
      </c>
      <c r="E525" s="102">
        <v>46149</v>
      </c>
      <c r="F525" s="102" t="e">
        <f>VLOOKUP(B525,[1]Ban_hang!R:S,2,0)</f>
        <v>#N/A</v>
      </c>
      <c r="G525" s="30" t="s">
        <v>18209</v>
      </c>
      <c r="H525" s="30" t="s">
        <v>18210</v>
      </c>
      <c r="I525" s="31">
        <v>2458490</v>
      </c>
      <c r="J525" s="31">
        <v>0</v>
      </c>
      <c r="K525" s="31">
        <v>196679</v>
      </c>
      <c r="L525" s="31">
        <v>2655169</v>
      </c>
      <c r="M525" s="31">
        <v>2655169</v>
      </c>
      <c r="N525" s="30" t="s">
        <v>21125</v>
      </c>
      <c r="O525" s="30" t="s">
        <v>21126</v>
      </c>
      <c r="P525" s="30" t="s">
        <v>21127</v>
      </c>
      <c r="Q525" s="30" t="s">
        <v>21128</v>
      </c>
      <c r="R525" s="30" t="s">
        <v>4458</v>
      </c>
    </row>
    <row r="526" spans="1:18">
      <c r="A526" s="30" t="s">
        <v>16310</v>
      </c>
      <c r="B526" s="30" t="str">
        <f t="shared" si="8"/>
        <v>000330471385672</v>
      </c>
      <c r="C526" s="102">
        <v>46149</v>
      </c>
      <c r="D526" s="30" t="s">
        <v>18211</v>
      </c>
      <c r="E526" s="102">
        <v>46149</v>
      </c>
      <c r="F526" s="102" t="e">
        <f>VLOOKUP(B526,[1]Ban_hang!R:S,2,0)</f>
        <v>#N/A</v>
      </c>
      <c r="G526" s="30" t="s">
        <v>18212</v>
      </c>
      <c r="H526" s="30" t="s">
        <v>18213</v>
      </c>
      <c r="I526" s="31">
        <v>1283030</v>
      </c>
      <c r="J526" s="31">
        <v>0</v>
      </c>
      <c r="K526" s="31">
        <v>102642</v>
      </c>
      <c r="L526" s="31">
        <v>1385672</v>
      </c>
      <c r="M526" s="31">
        <v>1385672</v>
      </c>
      <c r="N526" s="30" t="s">
        <v>21125</v>
      </c>
      <c r="O526" s="30" t="s">
        <v>21126</v>
      </c>
      <c r="P526" s="30" t="s">
        <v>21127</v>
      </c>
      <c r="Q526" s="30" t="s">
        <v>21128</v>
      </c>
      <c r="R526" s="30" t="s">
        <v>4458</v>
      </c>
    </row>
    <row r="527" spans="1:18">
      <c r="A527" s="30" t="s">
        <v>16291</v>
      </c>
      <c r="B527" s="30" t="str">
        <f t="shared" si="8"/>
        <v>000330521395770</v>
      </c>
      <c r="C527" s="102">
        <v>46149</v>
      </c>
      <c r="D527" s="30" t="s">
        <v>18214</v>
      </c>
      <c r="E527" s="102">
        <v>46149</v>
      </c>
      <c r="F527" s="102" t="e">
        <f>VLOOKUP(B527,[1]Ban_hang!R:S,2,0)</f>
        <v>#N/A</v>
      </c>
      <c r="G527" s="30" t="s">
        <v>18215</v>
      </c>
      <c r="H527" s="30" t="s">
        <v>18216</v>
      </c>
      <c r="I527" s="31">
        <v>1292380</v>
      </c>
      <c r="J527" s="31">
        <v>0</v>
      </c>
      <c r="K527" s="31">
        <v>103390</v>
      </c>
      <c r="L527" s="31">
        <v>1395770</v>
      </c>
      <c r="M527" s="31">
        <v>1395770</v>
      </c>
      <c r="N527" s="30" t="s">
        <v>21125</v>
      </c>
      <c r="O527" s="30" t="s">
        <v>21126</v>
      </c>
      <c r="P527" s="30" t="s">
        <v>21127</v>
      </c>
      <c r="Q527" s="30" t="s">
        <v>21128</v>
      </c>
      <c r="R527" s="30" t="s">
        <v>4458</v>
      </c>
    </row>
    <row r="528" spans="1:18">
      <c r="A528" s="30" t="s">
        <v>16293</v>
      </c>
      <c r="B528" s="30" t="str">
        <f t="shared" si="8"/>
        <v>000330511395770</v>
      </c>
      <c r="C528" s="102">
        <v>46149</v>
      </c>
      <c r="D528" s="30" t="s">
        <v>18217</v>
      </c>
      <c r="E528" s="102">
        <v>46149</v>
      </c>
      <c r="F528" s="102" t="e">
        <f>VLOOKUP(B528,[1]Ban_hang!R:S,2,0)</f>
        <v>#N/A</v>
      </c>
      <c r="G528" s="30" t="s">
        <v>18218</v>
      </c>
      <c r="H528" s="30" t="s">
        <v>18219</v>
      </c>
      <c r="I528" s="31">
        <v>1292380</v>
      </c>
      <c r="J528" s="31">
        <v>0</v>
      </c>
      <c r="K528" s="31">
        <v>103390</v>
      </c>
      <c r="L528" s="31">
        <v>1395770</v>
      </c>
      <c r="M528" s="31">
        <v>1395770</v>
      </c>
      <c r="N528" s="30" t="s">
        <v>21125</v>
      </c>
      <c r="O528" s="30" t="s">
        <v>21126</v>
      </c>
      <c r="P528" s="30" t="s">
        <v>21127</v>
      </c>
      <c r="Q528" s="30" t="s">
        <v>21128</v>
      </c>
      <c r="R528" s="30" t="s">
        <v>4458</v>
      </c>
    </row>
    <row r="529" spans="1:18">
      <c r="A529" s="30" t="s">
        <v>16309</v>
      </c>
      <c r="B529" s="30" t="str">
        <f t="shared" si="8"/>
        <v>000330481539000</v>
      </c>
      <c r="C529" s="102">
        <v>46149</v>
      </c>
      <c r="D529" s="30" t="s">
        <v>18220</v>
      </c>
      <c r="E529" s="102">
        <v>46149</v>
      </c>
      <c r="F529" s="102" t="e">
        <f>VLOOKUP(B529,[1]Ban_hang!R:S,2,0)</f>
        <v>#N/A</v>
      </c>
      <c r="G529" s="30" t="s">
        <v>18221</v>
      </c>
      <c r="H529" s="30" t="s">
        <v>18222</v>
      </c>
      <c r="I529" s="31">
        <v>1425000</v>
      </c>
      <c r="J529" s="31">
        <v>0</v>
      </c>
      <c r="K529" s="31">
        <v>114000</v>
      </c>
      <c r="L529" s="31">
        <v>1539000</v>
      </c>
      <c r="M529" s="31">
        <v>1539000</v>
      </c>
      <c r="N529" s="30" t="s">
        <v>21125</v>
      </c>
      <c r="O529" s="30" t="s">
        <v>21126</v>
      </c>
      <c r="P529" s="30" t="s">
        <v>21127</v>
      </c>
      <c r="Q529" s="30" t="s">
        <v>21128</v>
      </c>
      <c r="R529" s="30" t="s">
        <v>4458</v>
      </c>
    </row>
    <row r="530" spans="1:18">
      <c r="A530" s="30" t="s">
        <v>16295</v>
      </c>
      <c r="B530" s="30" t="str">
        <f t="shared" si="8"/>
        <v>000330501539000</v>
      </c>
      <c r="C530" s="102">
        <v>46149</v>
      </c>
      <c r="D530" s="30" t="s">
        <v>18223</v>
      </c>
      <c r="E530" s="102">
        <v>46149</v>
      </c>
      <c r="F530" s="102" t="e">
        <f>VLOOKUP(B530,[1]Ban_hang!R:S,2,0)</f>
        <v>#N/A</v>
      </c>
      <c r="G530" s="30" t="s">
        <v>18224</v>
      </c>
      <c r="H530" s="30" t="s">
        <v>18225</v>
      </c>
      <c r="I530" s="31">
        <v>1425000</v>
      </c>
      <c r="J530" s="31">
        <v>0</v>
      </c>
      <c r="K530" s="31">
        <v>114000</v>
      </c>
      <c r="L530" s="31">
        <v>1539000</v>
      </c>
      <c r="M530" s="31">
        <v>1539000</v>
      </c>
      <c r="N530" s="30" t="s">
        <v>21125</v>
      </c>
      <c r="O530" s="30" t="s">
        <v>21126</v>
      </c>
      <c r="P530" s="30" t="s">
        <v>21127</v>
      </c>
      <c r="Q530" s="30" t="s">
        <v>21128</v>
      </c>
      <c r="R530" s="30" t="s">
        <v>4458</v>
      </c>
    </row>
    <row r="531" spans="1:18">
      <c r="A531" s="30" t="s">
        <v>16308</v>
      </c>
      <c r="B531" s="30" t="str">
        <f t="shared" si="8"/>
        <v>000330469617422</v>
      </c>
      <c r="C531" s="102">
        <v>46149</v>
      </c>
      <c r="D531" s="30" t="s">
        <v>18226</v>
      </c>
      <c r="E531" s="102">
        <v>46149</v>
      </c>
      <c r="F531" s="102" t="e">
        <f>VLOOKUP(B531,[1]Ban_hang!R:S,2,0)</f>
        <v>#N/A</v>
      </c>
      <c r="G531" s="30" t="s">
        <v>18227</v>
      </c>
      <c r="H531" s="30" t="s">
        <v>18228</v>
      </c>
      <c r="I531" s="31">
        <v>8905020</v>
      </c>
      <c r="J531" s="31">
        <v>0</v>
      </c>
      <c r="K531" s="31">
        <v>712402</v>
      </c>
      <c r="L531" s="31">
        <v>9617422</v>
      </c>
      <c r="M531" s="31">
        <v>9617422</v>
      </c>
      <c r="N531" s="30" t="s">
        <v>21125</v>
      </c>
      <c r="O531" s="30" t="s">
        <v>21126</v>
      </c>
      <c r="P531" s="30" t="s">
        <v>21127</v>
      </c>
      <c r="Q531" s="30" t="s">
        <v>21128</v>
      </c>
      <c r="R531" s="30" t="s">
        <v>4458</v>
      </c>
    </row>
    <row r="532" spans="1:18">
      <c r="A532" s="30" t="s">
        <v>16307</v>
      </c>
      <c r="B532" s="30" t="str">
        <f t="shared" si="8"/>
        <v>000330541539000</v>
      </c>
      <c r="C532" s="102">
        <v>46149</v>
      </c>
      <c r="D532" s="30" t="s">
        <v>18229</v>
      </c>
      <c r="E532" s="102">
        <v>46149</v>
      </c>
      <c r="F532" s="102" t="e">
        <f>VLOOKUP(B532,[1]Ban_hang!R:S,2,0)</f>
        <v>#N/A</v>
      </c>
      <c r="G532" s="30" t="s">
        <v>18230</v>
      </c>
      <c r="H532" s="30" t="s">
        <v>18231</v>
      </c>
      <c r="I532" s="31">
        <v>1425000</v>
      </c>
      <c r="J532" s="31">
        <v>0</v>
      </c>
      <c r="K532" s="31">
        <v>114000</v>
      </c>
      <c r="L532" s="31">
        <v>1539000</v>
      </c>
      <c r="M532" s="31">
        <v>1539000</v>
      </c>
      <c r="N532" s="30" t="s">
        <v>21125</v>
      </c>
      <c r="O532" s="30" t="s">
        <v>21126</v>
      </c>
      <c r="P532" s="30" t="s">
        <v>21127</v>
      </c>
      <c r="Q532" s="30" t="s">
        <v>21128</v>
      </c>
      <c r="R532" s="30" t="s">
        <v>4458</v>
      </c>
    </row>
    <row r="533" spans="1:18">
      <c r="A533" s="30" t="s">
        <v>7306</v>
      </c>
      <c r="B533" s="30" t="str">
        <f t="shared" si="8"/>
        <v>000330442111179</v>
      </c>
      <c r="C533" s="102">
        <v>46149</v>
      </c>
      <c r="D533" s="30" t="s">
        <v>18232</v>
      </c>
      <c r="E533" s="102">
        <v>46149</v>
      </c>
      <c r="F533" s="102" t="e">
        <f>VLOOKUP(B533,[1]Ban_hang!R:S,2,0)</f>
        <v>#N/A</v>
      </c>
      <c r="G533" s="30" t="s">
        <v>18233</v>
      </c>
      <c r="H533" s="30" t="s">
        <v>18234</v>
      </c>
      <c r="I533" s="31">
        <v>1954795</v>
      </c>
      <c r="J533" s="31">
        <v>0</v>
      </c>
      <c r="K533" s="31">
        <v>156384</v>
      </c>
      <c r="L533" s="31">
        <v>2111179</v>
      </c>
      <c r="M533" s="31">
        <v>2111179</v>
      </c>
      <c r="N533" s="30" t="s">
        <v>21125</v>
      </c>
      <c r="O533" s="30" t="s">
        <v>21126</v>
      </c>
      <c r="P533" s="30" t="s">
        <v>21127</v>
      </c>
      <c r="Q533" s="30" t="s">
        <v>21128</v>
      </c>
      <c r="R533" s="30" t="s">
        <v>4458</v>
      </c>
    </row>
    <row r="534" spans="1:18">
      <c r="A534" s="30" t="s">
        <v>16296</v>
      </c>
      <c r="B534" s="30" t="str">
        <f t="shared" si="8"/>
        <v>000330423942972</v>
      </c>
      <c r="C534" s="102">
        <v>46149</v>
      </c>
      <c r="D534" s="30" t="s">
        <v>18235</v>
      </c>
      <c r="E534" s="102">
        <v>46149</v>
      </c>
      <c r="F534" s="102" t="e">
        <f>VLOOKUP(B534,[1]Ban_hang!R:S,2,0)</f>
        <v>#N/A</v>
      </c>
      <c r="G534" s="30" t="s">
        <v>18236</v>
      </c>
      <c r="H534" s="30" t="s">
        <v>18237</v>
      </c>
      <c r="I534" s="31">
        <v>3650900</v>
      </c>
      <c r="J534" s="31">
        <v>0</v>
      </c>
      <c r="K534" s="31">
        <v>292072</v>
      </c>
      <c r="L534" s="31">
        <v>3942972</v>
      </c>
      <c r="M534" s="31">
        <v>3942972</v>
      </c>
      <c r="N534" s="30" t="s">
        <v>21125</v>
      </c>
      <c r="O534" s="30" t="s">
        <v>21126</v>
      </c>
      <c r="P534" s="30" t="s">
        <v>21127</v>
      </c>
      <c r="Q534" s="30" t="s">
        <v>21128</v>
      </c>
      <c r="R534" s="30" t="s">
        <v>4458</v>
      </c>
    </row>
    <row r="535" spans="1:18">
      <c r="A535" s="30" t="s">
        <v>16288</v>
      </c>
      <c r="B535" s="30" t="str">
        <f t="shared" si="8"/>
        <v>000330451395770</v>
      </c>
      <c r="C535" s="102">
        <v>46149</v>
      </c>
      <c r="D535" s="30" t="s">
        <v>18238</v>
      </c>
      <c r="E535" s="102">
        <v>46149</v>
      </c>
      <c r="F535" s="102" t="e">
        <f>VLOOKUP(B535,[1]Ban_hang!R:S,2,0)</f>
        <v>#N/A</v>
      </c>
      <c r="G535" s="30" t="s">
        <v>18239</v>
      </c>
      <c r="H535" s="30" t="s">
        <v>18240</v>
      </c>
      <c r="I535" s="31">
        <v>1292380</v>
      </c>
      <c r="J535" s="31">
        <v>0</v>
      </c>
      <c r="K535" s="31">
        <v>103390</v>
      </c>
      <c r="L535" s="31">
        <v>1395770</v>
      </c>
      <c r="M535" s="31">
        <v>1395770</v>
      </c>
      <c r="N535" s="30" t="s">
        <v>21125</v>
      </c>
      <c r="O535" s="30" t="s">
        <v>21126</v>
      </c>
      <c r="P535" s="30" t="s">
        <v>21127</v>
      </c>
      <c r="Q535" s="30" t="s">
        <v>21128</v>
      </c>
      <c r="R535" s="30" t="s">
        <v>4458</v>
      </c>
    </row>
    <row r="536" spans="1:18">
      <c r="A536" s="30" t="s">
        <v>16295</v>
      </c>
      <c r="B536" s="30" t="str">
        <f t="shared" si="8"/>
        <v>000330491744718</v>
      </c>
      <c r="C536" s="102">
        <v>46149</v>
      </c>
      <c r="D536" s="30" t="s">
        <v>18241</v>
      </c>
      <c r="E536" s="102">
        <v>46149</v>
      </c>
      <c r="F536" s="102" t="e">
        <f>VLOOKUP(B536,[1]Ban_hang!R:S,2,0)</f>
        <v>#N/A</v>
      </c>
      <c r="G536" s="30" t="s">
        <v>18242</v>
      </c>
      <c r="H536" s="30" t="s">
        <v>18243</v>
      </c>
      <c r="I536" s="31">
        <v>1615480</v>
      </c>
      <c r="J536" s="31">
        <v>0</v>
      </c>
      <c r="K536" s="31">
        <v>129238</v>
      </c>
      <c r="L536" s="31">
        <v>1744718</v>
      </c>
      <c r="M536" s="31">
        <v>1744718</v>
      </c>
      <c r="N536" s="30" t="s">
        <v>21125</v>
      </c>
      <c r="O536" s="30" t="s">
        <v>21126</v>
      </c>
      <c r="P536" s="30" t="s">
        <v>21127</v>
      </c>
      <c r="Q536" s="30" t="s">
        <v>21128</v>
      </c>
      <c r="R536" s="30" t="s">
        <v>4458</v>
      </c>
    </row>
    <row r="537" spans="1:18">
      <c r="A537" s="30" t="s">
        <v>16298</v>
      </c>
      <c r="B537" s="30" t="str">
        <f t="shared" si="8"/>
        <v>000330865818424</v>
      </c>
      <c r="C537" s="102">
        <v>46150</v>
      </c>
      <c r="D537" s="30" t="s">
        <v>18244</v>
      </c>
      <c r="E537" s="102">
        <v>46150</v>
      </c>
      <c r="F537" s="102" t="e">
        <f>VLOOKUP(B537,[1]Ban_hang!R:S,2,0)</f>
        <v>#N/A</v>
      </c>
      <c r="G537" s="30" t="s">
        <v>18245</v>
      </c>
      <c r="H537" s="30" t="s">
        <v>18246</v>
      </c>
      <c r="I537" s="31">
        <v>5387430</v>
      </c>
      <c r="J537" s="31">
        <v>0</v>
      </c>
      <c r="K537" s="31">
        <v>430994</v>
      </c>
      <c r="L537" s="31">
        <v>5818424</v>
      </c>
      <c r="M537" s="31">
        <v>5818424</v>
      </c>
      <c r="N537" s="30" t="s">
        <v>21125</v>
      </c>
      <c r="O537" s="30" t="s">
        <v>21126</v>
      </c>
      <c r="P537" s="30" t="s">
        <v>21127</v>
      </c>
      <c r="Q537" s="30" t="s">
        <v>21128</v>
      </c>
      <c r="R537" s="30" t="s">
        <v>4458</v>
      </c>
    </row>
    <row r="538" spans="1:18">
      <c r="A538" s="30" t="s">
        <v>16298</v>
      </c>
      <c r="B538" s="30" t="str">
        <f t="shared" si="8"/>
        <v>000330835141189</v>
      </c>
      <c r="C538" s="102">
        <v>46150</v>
      </c>
      <c r="D538" s="30" t="s">
        <v>18247</v>
      </c>
      <c r="E538" s="102">
        <v>46150</v>
      </c>
      <c r="F538" s="102" t="e">
        <f>VLOOKUP(B538,[1]Ban_hang!R:S,2,0)</f>
        <v>#N/A</v>
      </c>
      <c r="G538" s="30" t="s">
        <v>18248</v>
      </c>
      <c r="H538" s="30" t="s">
        <v>18249</v>
      </c>
      <c r="I538" s="31">
        <v>4760360</v>
      </c>
      <c r="J538" s="31">
        <v>0</v>
      </c>
      <c r="K538" s="31">
        <v>380829</v>
      </c>
      <c r="L538" s="31">
        <v>5141189</v>
      </c>
      <c r="M538" s="31">
        <v>5141189</v>
      </c>
      <c r="N538" s="30" t="s">
        <v>21125</v>
      </c>
      <c r="O538" s="30" t="s">
        <v>21126</v>
      </c>
      <c r="P538" s="30" t="s">
        <v>21127</v>
      </c>
      <c r="Q538" s="30" t="s">
        <v>21128</v>
      </c>
      <c r="R538" s="30" t="s">
        <v>4458</v>
      </c>
    </row>
    <row r="539" spans="1:18">
      <c r="A539" s="30" t="s">
        <v>16298</v>
      </c>
      <c r="B539" s="30" t="str">
        <f t="shared" si="8"/>
        <v>00033084783000</v>
      </c>
      <c r="C539" s="102">
        <v>46150</v>
      </c>
      <c r="D539" s="30" t="s">
        <v>18250</v>
      </c>
      <c r="E539" s="102">
        <v>46150</v>
      </c>
      <c r="F539" s="102" t="e">
        <f>VLOOKUP(B539,[1]Ban_hang!R:S,2,0)</f>
        <v>#N/A</v>
      </c>
      <c r="G539" s="30" t="s">
        <v>18251</v>
      </c>
      <c r="H539" s="30" t="s">
        <v>18252</v>
      </c>
      <c r="I539" s="31">
        <v>725000</v>
      </c>
      <c r="J539" s="31">
        <v>0</v>
      </c>
      <c r="K539" s="31">
        <v>58000</v>
      </c>
      <c r="L539" s="31">
        <v>783000</v>
      </c>
      <c r="M539" s="31">
        <v>783000</v>
      </c>
      <c r="N539" s="30" t="s">
        <v>21125</v>
      </c>
      <c r="O539" s="30" t="s">
        <v>21126</v>
      </c>
      <c r="P539" s="30" t="s">
        <v>21127</v>
      </c>
      <c r="Q539" s="30" t="s">
        <v>21128</v>
      </c>
      <c r="R539" s="30" t="s">
        <v>4458</v>
      </c>
    </row>
    <row r="540" spans="1:18">
      <c r="A540" s="30" t="s">
        <v>16298</v>
      </c>
      <c r="B540" s="30" t="str">
        <f t="shared" si="8"/>
        <v>000330851539000</v>
      </c>
      <c r="C540" s="102">
        <v>46150</v>
      </c>
      <c r="D540" s="30" t="s">
        <v>18253</v>
      </c>
      <c r="E540" s="102">
        <v>46150</v>
      </c>
      <c r="F540" s="102" t="e">
        <f>VLOOKUP(B540,[1]Ban_hang!R:S,2,0)</f>
        <v>#N/A</v>
      </c>
      <c r="G540" s="30" t="s">
        <v>18254</v>
      </c>
      <c r="H540" s="30" t="s">
        <v>18255</v>
      </c>
      <c r="I540" s="31">
        <v>1425000</v>
      </c>
      <c r="J540" s="31">
        <v>0</v>
      </c>
      <c r="K540" s="31">
        <v>114000</v>
      </c>
      <c r="L540" s="31">
        <v>1539000</v>
      </c>
      <c r="M540" s="31">
        <v>1539000</v>
      </c>
      <c r="N540" s="30" t="s">
        <v>21125</v>
      </c>
      <c r="O540" s="30" t="s">
        <v>21126</v>
      </c>
      <c r="P540" s="30" t="s">
        <v>21127</v>
      </c>
      <c r="Q540" s="30" t="s">
        <v>21128</v>
      </c>
      <c r="R540" s="30" t="s">
        <v>4458</v>
      </c>
    </row>
    <row r="541" spans="1:18">
      <c r="A541" s="30" t="s">
        <v>16302</v>
      </c>
      <c r="B541" s="30" t="str">
        <f t="shared" si="8"/>
        <v>000349022381519</v>
      </c>
      <c r="C541" s="102">
        <v>46153</v>
      </c>
      <c r="D541" s="30" t="s">
        <v>18256</v>
      </c>
      <c r="E541" s="102">
        <v>46153</v>
      </c>
      <c r="F541" s="102" t="e">
        <f>VLOOKUP(B541,[1]Ban_hang!R:S,2,0)</f>
        <v>#N/A</v>
      </c>
      <c r="G541" s="30" t="s">
        <v>18257</v>
      </c>
      <c r="H541" s="30" t="s">
        <v>18258</v>
      </c>
      <c r="I541" s="31">
        <v>2205110</v>
      </c>
      <c r="J541" s="31">
        <v>0</v>
      </c>
      <c r="K541" s="31">
        <v>176409</v>
      </c>
      <c r="L541" s="31">
        <v>2381519</v>
      </c>
      <c r="M541" s="31">
        <v>2381519</v>
      </c>
      <c r="N541" s="30" t="s">
        <v>21125</v>
      </c>
      <c r="O541" s="30" t="s">
        <v>21126</v>
      </c>
      <c r="P541" s="30" t="s">
        <v>21127</v>
      </c>
      <c r="Q541" s="30" t="s">
        <v>21129</v>
      </c>
      <c r="R541" s="30" t="s">
        <v>4174</v>
      </c>
    </row>
    <row r="542" spans="1:18">
      <c r="A542" s="30" t="s">
        <v>16308</v>
      </c>
      <c r="B542" s="30" t="str">
        <f t="shared" si="8"/>
        <v>000340927375842</v>
      </c>
      <c r="C542" s="102">
        <v>46153</v>
      </c>
      <c r="D542" s="30" t="s">
        <v>18259</v>
      </c>
      <c r="E542" s="102">
        <v>46153</v>
      </c>
      <c r="F542" s="102" t="e">
        <f>VLOOKUP(B542,[1]Ban_hang!R:S,2,0)</f>
        <v>#N/A</v>
      </c>
      <c r="G542" s="30" t="s">
        <v>18260</v>
      </c>
      <c r="H542" s="30" t="s">
        <v>18261</v>
      </c>
      <c r="I542" s="31">
        <v>6829483</v>
      </c>
      <c r="J542" s="31">
        <v>0</v>
      </c>
      <c r="K542" s="31">
        <v>546359</v>
      </c>
      <c r="L542" s="31">
        <v>7375842</v>
      </c>
      <c r="M542" s="31">
        <v>7375842</v>
      </c>
      <c r="N542" s="30" t="s">
        <v>21125</v>
      </c>
      <c r="O542" s="30" t="s">
        <v>21126</v>
      </c>
      <c r="P542" s="30" t="s">
        <v>21127</v>
      </c>
      <c r="Q542" s="30" t="s">
        <v>21128</v>
      </c>
      <c r="R542" s="30" t="s">
        <v>4458</v>
      </c>
    </row>
    <row r="543" spans="1:18">
      <c r="A543" s="30" t="s">
        <v>16305</v>
      </c>
      <c r="B543" s="30" t="str">
        <f t="shared" si="8"/>
        <v>000349041395770</v>
      </c>
      <c r="C543" s="102">
        <v>46153</v>
      </c>
      <c r="D543" s="30" t="s">
        <v>18262</v>
      </c>
      <c r="E543" s="102">
        <v>46153</v>
      </c>
      <c r="F543" s="102" t="e">
        <f>VLOOKUP(B543,[1]Ban_hang!R:S,2,0)</f>
        <v>#N/A</v>
      </c>
      <c r="G543" s="30" t="s">
        <v>18263</v>
      </c>
      <c r="H543" s="30" t="s">
        <v>18264</v>
      </c>
      <c r="I543" s="31">
        <v>1292380</v>
      </c>
      <c r="J543" s="31">
        <v>0</v>
      </c>
      <c r="K543" s="31">
        <v>103390</v>
      </c>
      <c r="L543" s="31">
        <v>1395770</v>
      </c>
      <c r="M543" s="31">
        <v>1395770</v>
      </c>
      <c r="N543" s="30" t="s">
        <v>21125</v>
      </c>
      <c r="O543" s="30" t="s">
        <v>21126</v>
      </c>
      <c r="P543" s="30" t="s">
        <v>21127</v>
      </c>
      <c r="Q543" s="30" t="s">
        <v>21129</v>
      </c>
      <c r="R543" s="30" t="s">
        <v>4174</v>
      </c>
    </row>
    <row r="544" spans="1:18">
      <c r="A544" s="30" t="s">
        <v>16289</v>
      </c>
      <c r="B544" s="30" t="str">
        <f t="shared" si="8"/>
        <v>000340951539000</v>
      </c>
      <c r="C544" s="102">
        <v>46153</v>
      </c>
      <c r="D544" s="30" t="s">
        <v>18265</v>
      </c>
      <c r="E544" s="102">
        <v>46153</v>
      </c>
      <c r="F544" s="102" t="e">
        <f>VLOOKUP(B544,[1]Ban_hang!R:S,2,0)</f>
        <v>#N/A</v>
      </c>
      <c r="G544" s="30" t="s">
        <v>18266</v>
      </c>
      <c r="H544" s="30" t="s">
        <v>18267</v>
      </c>
      <c r="I544" s="31">
        <v>1425000</v>
      </c>
      <c r="J544" s="31">
        <v>0</v>
      </c>
      <c r="K544" s="31">
        <v>114000</v>
      </c>
      <c r="L544" s="31">
        <v>1539000</v>
      </c>
      <c r="M544" s="31">
        <v>1539000</v>
      </c>
      <c r="N544" s="30" t="s">
        <v>21125</v>
      </c>
      <c r="O544" s="30" t="s">
        <v>21126</v>
      </c>
      <c r="P544" s="30" t="s">
        <v>21127</v>
      </c>
      <c r="Q544" s="30" t="s">
        <v>21128</v>
      </c>
      <c r="R544" s="30" t="s">
        <v>4458</v>
      </c>
    </row>
    <row r="545" spans="1:18">
      <c r="A545" s="30" t="s">
        <v>16290</v>
      </c>
      <c r="B545" s="30" t="str">
        <f t="shared" si="8"/>
        <v>000340911539000</v>
      </c>
      <c r="C545" s="102">
        <v>46153</v>
      </c>
      <c r="D545" s="30" t="s">
        <v>18268</v>
      </c>
      <c r="E545" s="102">
        <v>46153</v>
      </c>
      <c r="F545" s="102" t="e">
        <f>VLOOKUP(B545,[1]Ban_hang!R:S,2,0)</f>
        <v>#N/A</v>
      </c>
      <c r="G545" s="30" t="s">
        <v>18269</v>
      </c>
      <c r="H545" s="30" t="s">
        <v>18270</v>
      </c>
      <c r="I545" s="31">
        <v>1425000</v>
      </c>
      <c r="J545" s="31">
        <v>0</v>
      </c>
      <c r="K545" s="31">
        <v>114000</v>
      </c>
      <c r="L545" s="31">
        <v>1539000</v>
      </c>
      <c r="M545" s="31">
        <v>1539000</v>
      </c>
      <c r="N545" s="30" t="s">
        <v>21125</v>
      </c>
      <c r="O545" s="30" t="s">
        <v>21126</v>
      </c>
      <c r="P545" s="30" t="s">
        <v>21127</v>
      </c>
      <c r="Q545" s="30" t="s">
        <v>21128</v>
      </c>
      <c r="R545" s="30" t="s">
        <v>4458</v>
      </c>
    </row>
    <row r="546" spans="1:18">
      <c r="A546" s="30" t="s">
        <v>16287</v>
      </c>
      <c r="B546" s="30" t="str">
        <f t="shared" si="8"/>
        <v>000340942042804</v>
      </c>
      <c r="C546" s="102">
        <v>46153</v>
      </c>
      <c r="D546" s="30" t="s">
        <v>18271</v>
      </c>
      <c r="E546" s="102">
        <v>46153</v>
      </c>
      <c r="F546" s="102" t="e">
        <f>VLOOKUP(B546,[1]Ban_hang!R:S,2,0)</f>
        <v>#N/A</v>
      </c>
      <c r="G546" s="30" t="s">
        <v>18272</v>
      </c>
      <c r="H546" s="30" t="s">
        <v>18273</v>
      </c>
      <c r="I546" s="31">
        <v>1891485</v>
      </c>
      <c r="J546" s="31">
        <v>0</v>
      </c>
      <c r="K546" s="31">
        <v>151319</v>
      </c>
      <c r="L546" s="31">
        <v>2042804</v>
      </c>
      <c r="M546" s="31">
        <v>2042804</v>
      </c>
      <c r="N546" s="30" t="s">
        <v>21125</v>
      </c>
      <c r="O546" s="30" t="s">
        <v>21126</v>
      </c>
      <c r="P546" s="30" t="s">
        <v>21127</v>
      </c>
      <c r="Q546" s="30" t="s">
        <v>21128</v>
      </c>
      <c r="R546" s="30" t="s">
        <v>4458</v>
      </c>
    </row>
    <row r="547" spans="1:18">
      <c r="A547" s="30" t="s">
        <v>16310</v>
      </c>
      <c r="B547" s="30" t="str">
        <f t="shared" si="8"/>
        <v>000340931259399</v>
      </c>
      <c r="C547" s="102">
        <v>46153</v>
      </c>
      <c r="D547" s="30" t="s">
        <v>18274</v>
      </c>
      <c r="E547" s="102">
        <v>46153</v>
      </c>
      <c r="F547" s="102" t="e">
        <f>VLOOKUP(B547,[1]Ban_hang!R:S,2,0)</f>
        <v>#N/A</v>
      </c>
      <c r="G547" s="30" t="s">
        <v>18275</v>
      </c>
      <c r="H547" s="30" t="s">
        <v>18276</v>
      </c>
      <c r="I547" s="31">
        <v>1166110</v>
      </c>
      <c r="J547" s="31">
        <v>0</v>
      </c>
      <c r="K547" s="31">
        <v>93289</v>
      </c>
      <c r="L547" s="31">
        <v>1259399</v>
      </c>
      <c r="M547" s="31">
        <v>1259399</v>
      </c>
      <c r="N547" s="30" t="s">
        <v>21125</v>
      </c>
      <c r="O547" s="30" t="s">
        <v>21126</v>
      </c>
      <c r="P547" s="30" t="s">
        <v>21127</v>
      </c>
      <c r="Q547" s="30" t="s">
        <v>21128</v>
      </c>
      <c r="R547" s="30" t="s">
        <v>4458</v>
      </c>
    </row>
    <row r="548" spans="1:18">
      <c r="A548" s="30" t="s">
        <v>16288</v>
      </c>
      <c r="B548" s="30" t="str">
        <f t="shared" si="8"/>
        <v>000340903807221</v>
      </c>
      <c r="C548" s="102">
        <v>46153</v>
      </c>
      <c r="D548" s="30" t="s">
        <v>18277</v>
      </c>
      <c r="E548" s="102">
        <v>46153</v>
      </c>
      <c r="F548" s="102" t="e">
        <f>VLOOKUP(B548,[1]Ban_hang!R:S,2,0)</f>
        <v>#N/A</v>
      </c>
      <c r="G548" s="30" t="s">
        <v>18278</v>
      </c>
      <c r="H548" s="30" t="s">
        <v>18279</v>
      </c>
      <c r="I548" s="31">
        <v>3525205</v>
      </c>
      <c r="J548" s="31">
        <v>0</v>
      </c>
      <c r="K548" s="31">
        <v>282016</v>
      </c>
      <c r="L548" s="31">
        <v>3807221</v>
      </c>
      <c r="M548" s="31">
        <v>3807221</v>
      </c>
      <c r="N548" s="30" t="s">
        <v>21125</v>
      </c>
      <c r="O548" s="30" t="s">
        <v>21126</v>
      </c>
      <c r="P548" s="30" t="s">
        <v>21127</v>
      </c>
      <c r="Q548" s="30" t="s">
        <v>21128</v>
      </c>
      <c r="R548" s="30" t="s">
        <v>4458</v>
      </c>
    </row>
    <row r="549" spans="1:18">
      <c r="A549" s="30" t="s">
        <v>16302</v>
      </c>
      <c r="B549" s="30" t="str">
        <f t="shared" si="8"/>
        <v>00034903602672</v>
      </c>
      <c r="C549" s="102">
        <v>46153</v>
      </c>
      <c r="D549" s="30" t="s">
        <v>18280</v>
      </c>
      <c r="E549" s="102">
        <v>46153</v>
      </c>
      <c r="F549" s="102" t="e">
        <f>VLOOKUP(B549,[1]Ban_hang!R:S,2,0)</f>
        <v>#N/A</v>
      </c>
      <c r="G549" s="30" t="s">
        <v>18281</v>
      </c>
      <c r="H549" s="30" t="s">
        <v>18282</v>
      </c>
      <c r="I549" s="31">
        <v>558030</v>
      </c>
      <c r="J549" s="31">
        <v>0</v>
      </c>
      <c r="K549" s="31">
        <v>44642</v>
      </c>
      <c r="L549" s="31">
        <v>602672</v>
      </c>
      <c r="M549" s="31">
        <v>602672</v>
      </c>
      <c r="N549" s="30" t="s">
        <v>21125</v>
      </c>
      <c r="O549" s="30" t="s">
        <v>21126</v>
      </c>
      <c r="P549" s="30" t="s">
        <v>21127</v>
      </c>
      <c r="Q549" s="30" t="s">
        <v>21129</v>
      </c>
      <c r="R549" s="30" t="s">
        <v>4174</v>
      </c>
    </row>
    <row r="550" spans="1:18">
      <c r="A550" s="30" t="s">
        <v>16294</v>
      </c>
      <c r="B550" s="30" t="str">
        <f t="shared" si="8"/>
        <v>000340961968343</v>
      </c>
      <c r="C550" s="102">
        <v>46153</v>
      </c>
      <c r="D550" s="30" t="s">
        <v>18283</v>
      </c>
      <c r="E550" s="102">
        <v>46153</v>
      </c>
      <c r="F550" s="102" t="e">
        <f>VLOOKUP(B550,[1]Ban_hang!R:S,2,0)</f>
        <v>#N/A</v>
      </c>
      <c r="G550" s="30" t="s">
        <v>18284</v>
      </c>
      <c r="H550" s="30" t="s">
        <v>18285</v>
      </c>
      <c r="I550" s="31">
        <v>1822540</v>
      </c>
      <c r="J550" s="31">
        <v>0</v>
      </c>
      <c r="K550" s="31">
        <v>145803</v>
      </c>
      <c r="L550" s="31">
        <v>1968343</v>
      </c>
      <c r="M550" s="31">
        <v>1968343</v>
      </c>
      <c r="N550" s="30" t="s">
        <v>21125</v>
      </c>
      <c r="O550" s="30" t="s">
        <v>21126</v>
      </c>
      <c r="P550" s="30" t="s">
        <v>21127</v>
      </c>
      <c r="Q550" s="30" t="s">
        <v>21128</v>
      </c>
      <c r="R550" s="30" t="s">
        <v>4458</v>
      </c>
    </row>
    <row r="551" spans="1:18">
      <c r="A551" s="30" t="s">
        <v>16300</v>
      </c>
      <c r="B551" s="30" t="str">
        <f t="shared" si="8"/>
        <v>000346571596272</v>
      </c>
      <c r="C551" s="102">
        <v>46154</v>
      </c>
      <c r="D551" s="30" t="s">
        <v>18286</v>
      </c>
      <c r="E551" s="102">
        <v>46154</v>
      </c>
      <c r="F551" s="102" t="e">
        <f>VLOOKUP(B551,[1]Ban_hang!R:S,2,0)</f>
        <v>#N/A</v>
      </c>
      <c r="G551" s="30" t="s">
        <v>18287</v>
      </c>
      <c r="H551" s="30" t="s">
        <v>18288</v>
      </c>
      <c r="I551" s="31">
        <v>1478030</v>
      </c>
      <c r="J551" s="31">
        <v>0</v>
      </c>
      <c r="K551" s="31">
        <v>118242</v>
      </c>
      <c r="L551" s="31">
        <v>1596272</v>
      </c>
      <c r="M551" s="31">
        <v>1596272</v>
      </c>
      <c r="N551" s="30" t="s">
        <v>21125</v>
      </c>
      <c r="O551" s="30" t="s">
        <v>21126</v>
      </c>
      <c r="P551" s="30" t="s">
        <v>21127</v>
      </c>
      <c r="Q551" s="30" t="s">
        <v>21128</v>
      </c>
      <c r="R551" s="30" t="s">
        <v>4458</v>
      </c>
    </row>
    <row r="552" spans="1:18">
      <c r="A552" s="30" t="s">
        <v>16305</v>
      </c>
      <c r="B552" s="30" t="str">
        <f t="shared" si="8"/>
        <v>00034901994172</v>
      </c>
      <c r="C552" s="102">
        <v>46154</v>
      </c>
      <c r="D552" s="30" t="s">
        <v>18289</v>
      </c>
      <c r="E552" s="102">
        <v>46154</v>
      </c>
      <c r="F552" s="102" t="e">
        <f>VLOOKUP(B552,[1]Ban_hang!R:S,2,0)</f>
        <v>#N/A</v>
      </c>
      <c r="G552" s="30" t="s">
        <v>18290</v>
      </c>
      <c r="H552" s="30" t="s">
        <v>18291</v>
      </c>
      <c r="I552" s="31">
        <v>920530</v>
      </c>
      <c r="J552" s="31">
        <v>0</v>
      </c>
      <c r="K552" s="31">
        <v>73642</v>
      </c>
      <c r="L552" s="31">
        <v>994172</v>
      </c>
      <c r="M552" s="31">
        <v>994172</v>
      </c>
      <c r="N552" s="30" t="s">
        <v>21125</v>
      </c>
      <c r="O552" s="30" t="s">
        <v>21126</v>
      </c>
      <c r="P552" s="30" t="s">
        <v>21127</v>
      </c>
      <c r="Q552" s="30" t="s">
        <v>21129</v>
      </c>
      <c r="R552" s="30" t="s">
        <v>4174</v>
      </c>
    </row>
    <row r="553" spans="1:18">
      <c r="A553" s="30" t="s">
        <v>16292</v>
      </c>
      <c r="B553" s="30" t="str">
        <f t="shared" si="8"/>
        <v>00034656691200</v>
      </c>
      <c r="C553" s="102">
        <v>46154</v>
      </c>
      <c r="D553" s="30" t="s">
        <v>18292</v>
      </c>
      <c r="E553" s="102">
        <v>46154</v>
      </c>
      <c r="F553" s="102" t="e">
        <f>VLOOKUP(B553,[1]Ban_hang!R:S,2,0)</f>
        <v>#N/A</v>
      </c>
      <c r="G553" s="30" t="s">
        <v>18293</v>
      </c>
      <c r="H553" s="30" t="s">
        <v>18294</v>
      </c>
      <c r="I553" s="31">
        <v>640000</v>
      </c>
      <c r="J553" s="31">
        <v>0</v>
      </c>
      <c r="K553" s="31">
        <v>51200</v>
      </c>
      <c r="L553" s="31">
        <v>691200</v>
      </c>
      <c r="M553" s="31">
        <v>691200</v>
      </c>
      <c r="N553" s="30" t="s">
        <v>21125</v>
      </c>
      <c r="O553" s="30" t="s">
        <v>21126</v>
      </c>
      <c r="P553" s="30" t="s">
        <v>21127</v>
      </c>
      <c r="Q553" s="30" t="s">
        <v>21128</v>
      </c>
      <c r="R553" s="30" t="s">
        <v>4458</v>
      </c>
    </row>
    <row r="554" spans="1:18">
      <c r="A554" s="30" t="s">
        <v>16306</v>
      </c>
      <c r="B554" s="30" t="str">
        <f t="shared" si="8"/>
        <v>000349001539000</v>
      </c>
      <c r="C554" s="102">
        <v>46154</v>
      </c>
      <c r="D554" s="30" t="s">
        <v>18295</v>
      </c>
      <c r="E554" s="102">
        <v>46154</v>
      </c>
      <c r="F554" s="102" t="e">
        <f>VLOOKUP(B554,[1]Ban_hang!R:S,2,0)</f>
        <v>#N/A</v>
      </c>
      <c r="G554" s="30" t="s">
        <v>18296</v>
      </c>
      <c r="H554" s="30" t="s">
        <v>18297</v>
      </c>
      <c r="I554" s="31">
        <v>1425000</v>
      </c>
      <c r="J554" s="31">
        <v>0</v>
      </c>
      <c r="K554" s="31">
        <v>114000</v>
      </c>
      <c r="L554" s="31">
        <v>1539000</v>
      </c>
      <c r="M554" s="31">
        <v>1539000</v>
      </c>
      <c r="N554" s="30" t="s">
        <v>21125</v>
      </c>
      <c r="O554" s="30" t="s">
        <v>21126</v>
      </c>
      <c r="P554" s="30" t="s">
        <v>21127</v>
      </c>
      <c r="Q554" s="30" t="s">
        <v>21129</v>
      </c>
      <c r="R554" s="30" t="s">
        <v>4174</v>
      </c>
    </row>
    <row r="555" spans="1:18">
      <c r="A555" s="30" t="s">
        <v>16301</v>
      </c>
      <c r="B555" s="30" t="str">
        <f t="shared" si="8"/>
        <v>000364911395770</v>
      </c>
      <c r="C555" s="102">
        <v>46155</v>
      </c>
      <c r="D555" s="30" t="s">
        <v>18298</v>
      </c>
      <c r="E555" s="102">
        <v>46155</v>
      </c>
      <c r="F555" s="102" t="e">
        <f>VLOOKUP(B555,[1]Ban_hang!R:S,2,0)</f>
        <v>#N/A</v>
      </c>
      <c r="G555" s="30" t="s">
        <v>18299</v>
      </c>
      <c r="H555" s="30" t="s">
        <v>18300</v>
      </c>
      <c r="I555" s="31">
        <v>1292380</v>
      </c>
      <c r="J555" s="31">
        <v>0</v>
      </c>
      <c r="K555" s="31">
        <v>103390</v>
      </c>
      <c r="L555" s="31">
        <v>1395770</v>
      </c>
      <c r="M555" s="31">
        <v>1395770</v>
      </c>
      <c r="N555" s="30" t="s">
        <v>21125</v>
      </c>
      <c r="O555" s="30" t="s">
        <v>21126</v>
      </c>
      <c r="P555" s="30" t="s">
        <v>21127</v>
      </c>
      <c r="Q555" s="30" t="s">
        <v>21128</v>
      </c>
      <c r="R555" s="30" t="s">
        <v>4458</v>
      </c>
    </row>
    <row r="556" spans="1:18">
      <c r="A556" s="30" t="s">
        <v>16295</v>
      </c>
      <c r="B556" s="30" t="str">
        <f t="shared" si="8"/>
        <v>000347781862071</v>
      </c>
      <c r="C556" s="102">
        <v>46156</v>
      </c>
      <c r="D556" s="30" t="s">
        <v>18301</v>
      </c>
      <c r="E556" s="102">
        <v>46156</v>
      </c>
      <c r="F556" s="102" t="e">
        <f>VLOOKUP(B556,[1]Ban_hang!R:S,2,0)</f>
        <v>#N/A</v>
      </c>
      <c r="G556" s="30" t="s">
        <v>18302</v>
      </c>
      <c r="H556" s="30" t="s">
        <v>18303</v>
      </c>
      <c r="I556" s="31">
        <v>1724140</v>
      </c>
      <c r="J556" s="31">
        <v>0</v>
      </c>
      <c r="K556" s="31">
        <v>137931</v>
      </c>
      <c r="L556" s="31">
        <v>1862071</v>
      </c>
      <c r="M556" s="31">
        <v>1862071</v>
      </c>
      <c r="N556" s="30" t="s">
        <v>21125</v>
      </c>
      <c r="O556" s="30" t="s">
        <v>21126</v>
      </c>
      <c r="P556" s="30" t="s">
        <v>21127</v>
      </c>
      <c r="Q556" s="30" t="s">
        <v>21128</v>
      </c>
      <c r="R556" s="30" t="s">
        <v>4458</v>
      </c>
    </row>
    <row r="557" spans="1:18">
      <c r="A557" s="30" t="s">
        <v>16300</v>
      </c>
      <c r="B557" s="30" t="str">
        <f t="shared" si="8"/>
        <v>000347731205345</v>
      </c>
      <c r="C557" s="102">
        <v>46156</v>
      </c>
      <c r="D557" s="30" t="s">
        <v>18304</v>
      </c>
      <c r="E557" s="102">
        <v>46156</v>
      </c>
      <c r="F557" s="102" t="e">
        <f>VLOOKUP(B557,[1]Ban_hang!R:S,2,0)</f>
        <v>#N/A</v>
      </c>
      <c r="G557" s="30" t="s">
        <v>18305</v>
      </c>
      <c r="H557" s="30" t="s">
        <v>18306</v>
      </c>
      <c r="I557" s="31">
        <v>1116060</v>
      </c>
      <c r="J557" s="31">
        <v>0</v>
      </c>
      <c r="K557" s="31">
        <v>89285</v>
      </c>
      <c r="L557" s="31">
        <v>1205345</v>
      </c>
      <c r="M557" s="31">
        <v>1205345</v>
      </c>
      <c r="N557" s="30" t="s">
        <v>21125</v>
      </c>
      <c r="O557" s="30" t="s">
        <v>21126</v>
      </c>
      <c r="P557" s="30" t="s">
        <v>21127</v>
      </c>
      <c r="Q557" s="30" t="s">
        <v>21128</v>
      </c>
      <c r="R557" s="30" t="s">
        <v>4458</v>
      </c>
    </row>
    <row r="558" spans="1:18">
      <c r="A558" s="30" t="s">
        <v>16307</v>
      </c>
      <c r="B558" s="30" t="str">
        <f t="shared" si="8"/>
        <v>000347741987200</v>
      </c>
      <c r="C558" s="102">
        <v>46156</v>
      </c>
      <c r="D558" s="30" t="s">
        <v>18307</v>
      </c>
      <c r="E558" s="102">
        <v>46156</v>
      </c>
      <c r="F558" s="102" t="e">
        <f>VLOOKUP(B558,[1]Ban_hang!R:S,2,0)</f>
        <v>#N/A</v>
      </c>
      <c r="G558" s="30" t="s">
        <v>18308</v>
      </c>
      <c r="H558" s="30" t="s">
        <v>18309</v>
      </c>
      <c r="I558" s="31">
        <v>1840000</v>
      </c>
      <c r="J558" s="31">
        <v>0</v>
      </c>
      <c r="K558" s="31">
        <v>147200</v>
      </c>
      <c r="L558" s="31">
        <v>1987200</v>
      </c>
      <c r="M558" s="31">
        <v>1987200</v>
      </c>
      <c r="N558" s="30" t="s">
        <v>21125</v>
      </c>
      <c r="O558" s="30" t="s">
        <v>21126</v>
      </c>
      <c r="P558" s="30" t="s">
        <v>21127</v>
      </c>
      <c r="Q558" s="30" t="s">
        <v>21128</v>
      </c>
      <c r="R558" s="30" t="s">
        <v>4458</v>
      </c>
    </row>
    <row r="559" spans="1:18">
      <c r="A559" s="30" t="s">
        <v>16290</v>
      </c>
      <c r="B559" s="30" t="str">
        <f t="shared" si="8"/>
        <v>000347793667685</v>
      </c>
      <c r="C559" s="102">
        <v>46156</v>
      </c>
      <c r="D559" s="30" t="s">
        <v>18310</v>
      </c>
      <c r="E559" s="102">
        <v>46156</v>
      </c>
      <c r="F559" s="102" t="e">
        <f>VLOOKUP(B559,[1]Ban_hang!R:S,2,0)</f>
        <v>#N/A</v>
      </c>
      <c r="G559" s="30" t="s">
        <v>18311</v>
      </c>
      <c r="H559" s="30" t="s">
        <v>18312</v>
      </c>
      <c r="I559" s="31">
        <v>3396005</v>
      </c>
      <c r="J559" s="31">
        <v>0</v>
      </c>
      <c r="K559" s="31">
        <v>271680</v>
      </c>
      <c r="L559" s="31">
        <v>3667685</v>
      </c>
      <c r="M559" s="31">
        <v>3667685</v>
      </c>
      <c r="N559" s="30" t="s">
        <v>21125</v>
      </c>
      <c r="O559" s="30" t="s">
        <v>21126</v>
      </c>
      <c r="P559" s="30" t="s">
        <v>21127</v>
      </c>
      <c r="Q559" s="30" t="s">
        <v>21128</v>
      </c>
      <c r="R559" s="30" t="s">
        <v>4458</v>
      </c>
    </row>
    <row r="560" spans="1:18">
      <c r="A560" s="30" t="s">
        <v>16293</v>
      </c>
      <c r="B560" s="30" t="str">
        <f t="shared" si="8"/>
        <v>00034775783000</v>
      </c>
      <c r="C560" s="102">
        <v>46156</v>
      </c>
      <c r="D560" s="30" t="s">
        <v>18313</v>
      </c>
      <c r="E560" s="102">
        <v>46156</v>
      </c>
      <c r="F560" s="102" t="e">
        <f>VLOOKUP(B560,[1]Ban_hang!R:S,2,0)</f>
        <v>#N/A</v>
      </c>
      <c r="G560" s="30" t="s">
        <v>18314</v>
      </c>
      <c r="H560" s="30" t="s">
        <v>18315</v>
      </c>
      <c r="I560" s="31">
        <v>725000</v>
      </c>
      <c r="J560" s="31">
        <v>0</v>
      </c>
      <c r="K560" s="31">
        <v>58000</v>
      </c>
      <c r="L560" s="31">
        <v>783000</v>
      </c>
      <c r="M560" s="31">
        <v>783000</v>
      </c>
      <c r="N560" s="30" t="s">
        <v>21125</v>
      </c>
      <c r="O560" s="30" t="s">
        <v>21126</v>
      </c>
      <c r="P560" s="30" t="s">
        <v>21127</v>
      </c>
      <c r="Q560" s="30" t="s">
        <v>21128</v>
      </c>
      <c r="R560" s="30" t="s">
        <v>4458</v>
      </c>
    </row>
    <row r="561" spans="1:18">
      <c r="A561" s="30" t="s">
        <v>16288</v>
      </c>
      <c r="B561" s="30" t="str">
        <f t="shared" si="8"/>
        <v>000347771259399</v>
      </c>
      <c r="C561" s="102">
        <v>46156</v>
      </c>
      <c r="D561" s="30" t="s">
        <v>18316</v>
      </c>
      <c r="E561" s="102">
        <v>46156</v>
      </c>
      <c r="F561" s="102" t="e">
        <f>VLOOKUP(B561,[1]Ban_hang!R:S,2,0)</f>
        <v>#N/A</v>
      </c>
      <c r="G561" s="30" t="s">
        <v>18317</v>
      </c>
      <c r="H561" s="30" t="s">
        <v>18318</v>
      </c>
      <c r="I561" s="31">
        <v>1166110</v>
      </c>
      <c r="J561" s="31">
        <v>0</v>
      </c>
      <c r="K561" s="31">
        <v>93289</v>
      </c>
      <c r="L561" s="31">
        <v>1259399</v>
      </c>
      <c r="M561" s="31">
        <v>1259399</v>
      </c>
      <c r="N561" s="30" t="s">
        <v>21125</v>
      </c>
      <c r="O561" s="30" t="s">
        <v>21126</v>
      </c>
      <c r="P561" s="30" t="s">
        <v>21127</v>
      </c>
      <c r="Q561" s="30" t="s">
        <v>21128</v>
      </c>
      <c r="R561" s="30" t="s">
        <v>4458</v>
      </c>
    </row>
    <row r="562" spans="1:18">
      <c r="A562" s="30" t="s">
        <v>16289</v>
      </c>
      <c r="B562" s="30" t="str">
        <f t="shared" si="8"/>
        <v>000347764030236</v>
      </c>
      <c r="C562" s="102">
        <v>46156</v>
      </c>
      <c r="D562" s="30" t="s">
        <v>18319</v>
      </c>
      <c r="E562" s="102">
        <v>46156</v>
      </c>
      <c r="F562" s="102" t="e">
        <f>VLOOKUP(B562,[1]Ban_hang!R:S,2,0)</f>
        <v>#N/A</v>
      </c>
      <c r="G562" s="30" t="s">
        <v>18320</v>
      </c>
      <c r="H562" s="30" t="s">
        <v>18321</v>
      </c>
      <c r="I562" s="31">
        <v>3731700</v>
      </c>
      <c r="J562" s="31">
        <v>0</v>
      </c>
      <c r="K562" s="31">
        <v>298536</v>
      </c>
      <c r="L562" s="31">
        <v>4030236</v>
      </c>
      <c r="M562" s="31">
        <v>4030236</v>
      </c>
      <c r="N562" s="30" t="s">
        <v>21125</v>
      </c>
      <c r="O562" s="30" t="s">
        <v>21126</v>
      </c>
      <c r="P562" s="30" t="s">
        <v>21127</v>
      </c>
      <c r="Q562" s="30" t="s">
        <v>21128</v>
      </c>
      <c r="R562" s="30" t="s">
        <v>4458</v>
      </c>
    </row>
    <row r="563" spans="1:18">
      <c r="A563" s="30" t="s">
        <v>16293</v>
      </c>
      <c r="B563" s="30" t="str">
        <f t="shared" si="8"/>
        <v>00037755391500</v>
      </c>
      <c r="C563" s="102">
        <v>46156</v>
      </c>
      <c r="D563" s="30" t="s">
        <v>18322</v>
      </c>
      <c r="E563" s="102">
        <v>46156</v>
      </c>
      <c r="F563" s="102" t="e">
        <f>VLOOKUP(B563,[1]Ban_hang!R:S,2,0)</f>
        <v>#N/A</v>
      </c>
      <c r="G563" s="30" t="s">
        <v>18323</v>
      </c>
      <c r="H563" s="30" t="s">
        <v>18324</v>
      </c>
      <c r="I563" s="31">
        <v>362500</v>
      </c>
      <c r="J563" s="31">
        <v>0</v>
      </c>
      <c r="K563" s="31">
        <v>29000</v>
      </c>
      <c r="L563" s="31">
        <v>391500</v>
      </c>
      <c r="M563" s="31">
        <v>391500</v>
      </c>
      <c r="N563" s="30" t="s">
        <v>21125</v>
      </c>
      <c r="O563" s="30" t="s">
        <v>21126</v>
      </c>
      <c r="P563" s="30" t="s">
        <v>21127</v>
      </c>
      <c r="Q563" s="30" t="s">
        <v>21128</v>
      </c>
      <c r="R563" s="30" t="s">
        <v>4458</v>
      </c>
    </row>
    <row r="564" spans="1:18">
      <c r="A564" s="30" t="s">
        <v>16298</v>
      </c>
      <c r="B564" s="30" t="str">
        <f t="shared" si="8"/>
        <v>0003613915088172</v>
      </c>
      <c r="C564" s="102">
        <v>46157</v>
      </c>
      <c r="D564" s="30" t="s">
        <v>18325</v>
      </c>
      <c r="E564" s="102">
        <v>46157</v>
      </c>
      <c r="F564" s="102" t="e">
        <f>VLOOKUP(B564,[1]Ban_hang!R:S,2,0)</f>
        <v>#N/A</v>
      </c>
      <c r="G564" s="30" t="s">
        <v>18326</v>
      </c>
      <c r="H564" s="30" t="s">
        <v>18327</v>
      </c>
      <c r="I564" s="31">
        <v>13970530</v>
      </c>
      <c r="J564" s="31">
        <v>0</v>
      </c>
      <c r="K564" s="31">
        <v>1117642</v>
      </c>
      <c r="L564" s="31">
        <v>15088172</v>
      </c>
      <c r="M564" s="31">
        <v>15088172</v>
      </c>
      <c r="N564" s="30" t="s">
        <v>21125</v>
      </c>
      <c r="O564" s="30" t="s">
        <v>21126</v>
      </c>
      <c r="P564" s="30" t="s">
        <v>21127</v>
      </c>
      <c r="Q564" s="30" t="s">
        <v>21128</v>
      </c>
      <c r="R564" s="30" t="s">
        <v>4458</v>
      </c>
    </row>
    <row r="565" spans="1:18">
      <c r="A565" s="30" t="s">
        <v>16291</v>
      </c>
      <c r="B565" s="30" t="str">
        <f t="shared" si="8"/>
        <v>000361798369822</v>
      </c>
      <c r="C565" s="102">
        <v>46160</v>
      </c>
      <c r="D565" s="30" t="s">
        <v>18328</v>
      </c>
      <c r="E565" s="102">
        <v>46160</v>
      </c>
      <c r="F565" s="102" t="e">
        <f>VLOOKUP(B565,[1]Ban_hang!R:S,2,0)</f>
        <v>#N/A</v>
      </c>
      <c r="G565" s="30" t="s">
        <v>18329</v>
      </c>
      <c r="H565" s="30" t="s">
        <v>18330</v>
      </c>
      <c r="I565" s="31">
        <v>7749835</v>
      </c>
      <c r="J565" s="31">
        <v>0</v>
      </c>
      <c r="K565" s="31">
        <v>619987</v>
      </c>
      <c r="L565" s="31">
        <v>8369822</v>
      </c>
      <c r="M565" s="31">
        <v>8369822</v>
      </c>
      <c r="N565" s="30" t="s">
        <v>21125</v>
      </c>
      <c r="O565" s="30" t="s">
        <v>21126</v>
      </c>
      <c r="P565" s="30" t="s">
        <v>21127</v>
      </c>
      <c r="Q565" s="30" t="s">
        <v>21128</v>
      </c>
      <c r="R565" s="30" t="s">
        <v>4458</v>
      </c>
    </row>
    <row r="566" spans="1:18">
      <c r="A566" s="30" t="s">
        <v>16295</v>
      </c>
      <c r="B566" s="30" t="str">
        <f t="shared" si="8"/>
        <v>000361671744718</v>
      </c>
      <c r="C566" s="102">
        <v>46160</v>
      </c>
      <c r="D566" s="30" t="s">
        <v>18331</v>
      </c>
      <c r="E566" s="102">
        <v>46160</v>
      </c>
      <c r="F566" s="102" t="e">
        <f>VLOOKUP(B566,[1]Ban_hang!R:S,2,0)</f>
        <v>#N/A</v>
      </c>
      <c r="G566" s="30" t="s">
        <v>18332</v>
      </c>
      <c r="H566" s="30" t="s">
        <v>18333</v>
      </c>
      <c r="I566" s="31">
        <v>1615480</v>
      </c>
      <c r="J566" s="31">
        <v>0</v>
      </c>
      <c r="K566" s="31">
        <v>129238</v>
      </c>
      <c r="L566" s="31">
        <v>1744718</v>
      </c>
      <c r="M566" s="31">
        <v>1744718</v>
      </c>
      <c r="N566" s="30" t="s">
        <v>21125</v>
      </c>
      <c r="O566" s="30" t="s">
        <v>21126</v>
      </c>
      <c r="P566" s="30" t="s">
        <v>21127</v>
      </c>
      <c r="Q566" s="30" t="s">
        <v>21128</v>
      </c>
      <c r="R566" s="30" t="s">
        <v>4458</v>
      </c>
    </row>
    <row r="567" spans="1:18">
      <c r="A567" s="30" t="s">
        <v>16308</v>
      </c>
      <c r="B567" s="30" t="str">
        <f t="shared" si="8"/>
        <v>0003616517237470</v>
      </c>
      <c r="C567" s="102">
        <v>46160</v>
      </c>
      <c r="D567" s="30" t="s">
        <v>18334</v>
      </c>
      <c r="E567" s="102">
        <v>46160</v>
      </c>
      <c r="F567" s="102" t="e">
        <f>VLOOKUP(B567,[1]Ban_hang!R:S,2,0)</f>
        <v>#N/A</v>
      </c>
      <c r="G567" s="30" t="s">
        <v>18335</v>
      </c>
      <c r="H567" s="30" t="s">
        <v>18336</v>
      </c>
      <c r="I567" s="31">
        <v>15960620</v>
      </c>
      <c r="J567" s="31">
        <v>0</v>
      </c>
      <c r="K567" s="31">
        <v>1276850</v>
      </c>
      <c r="L567" s="31">
        <v>17237470</v>
      </c>
      <c r="M567" s="31">
        <v>17237470</v>
      </c>
      <c r="N567" s="30" t="s">
        <v>21125</v>
      </c>
      <c r="O567" s="30" t="s">
        <v>21126</v>
      </c>
      <c r="P567" s="30" t="s">
        <v>21127</v>
      </c>
      <c r="Q567" s="30" t="s">
        <v>21128</v>
      </c>
      <c r="R567" s="30" t="s">
        <v>4458</v>
      </c>
    </row>
    <row r="568" spans="1:18">
      <c r="A568" s="30" t="s">
        <v>16308</v>
      </c>
      <c r="B568" s="30" t="str">
        <f t="shared" si="8"/>
        <v>000361661438250</v>
      </c>
      <c r="C568" s="102">
        <v>46160</v>
      </c>
      <c r="D568" s="30" t="s">
        <v>18337</v>
      </c>
      <c r="E568" s="102">
        <v>46160</v>
      </c>
      <c r="F568" s="102" t="e">
        <f>VLOOKUP(B568,[1]Ban_hang!R:S,2,0)</f>
        <v>#N/A</v>
      </c>
      <c r="G568" s="30" t="s">
        <v>18338</v>
      </c>
      <c r="H568" s="30" t="s">
        <v>18339</v>
      </c>
      <c r="I568" s="31">
        <v>1331713</v>
      </c>
      <c r="J568" s="31">
        <v>0</v>
      </c>
      <c r="K568" s="31">
        <v>106537</v>
      </c>
      <c r="L568" s="31">
        <v>1438250</v>
      </c>
      <c r="M568" s="31">
        <v>1438250</v>
      </c>
      <c r="N568" s="30" t="s">
        <v>21125</v>
      </c>
      <c r="O568" s="30" t="s">
        <v>21126</v>
      </c>
      <c r="P568" s="30" t="s">
        <v>21127</v>
      </c>
      <c r="Q568" s="30" t="s">
        <v>21128</v>
      </c>
      <c r="R568" s="30" t="s">
        <v>4458</v>
      </c>
    </row>
    <row r="569" spans="1:18">
      <c r="A569" s="30" t="s">
        <v>16287</v>
      </c>
      <c r="B569" s="30" t="str">
        <f t="shared" si="8"/>
        <v>000361683526200</v>
      </c>
      <c r="C569" s="102">
        <v>46160</v>
      </c>
      <c r="D569" s="30" t="s">
        <v>18340</v>
      </c>
      <c r="E569" s="102">
        <v>46160</v>
      </c>
      <c r="F569" s="102" t="e">
        <f>VLOOKUP(B569,[1]Ban_hang!R:S,2,0)</f>
        <v>#N/A</v>
      </c>
      <c r="G569" s="30" t="s">
        <v>18341</v>
      </c>
      <c r="H569" s="30" t="s">
        <v>18342</v>
      </c>
      <c r="I569" s="31">
        <v>3265000</v>
      </c>
      <c r="J569" s="31">
        <v>0</v>
      </c>
      <c r="K569" s="31">
        <v>261200</v>
      </c>
      <c r="L569" s="31">
        <v>3526200</v>
      </c>
      <c r="M569" s="31">
        <v>3526200</v>
      </c>
      <c r="N569" s="30" t="s">
        <v>21125</v>
      </c>
      <c r="O569" s="30" t="s">
        <v>21126</v>
      </c>
      <c r="P569" s="30" t="s">
        <v>21127</v>
      </c>
      <c r="Q569" s="30" t="s">
        <v>21128</v>
      </c>
      <c r="R569" s="30" t="s">
        <v>4458</v>
      </c>
    </row>
    <row r="570" spans="1:18">
      <c r="A570" s="30" t="s">
        <v>16305</v>
      </c>
      <c r="B570" s="30" t="str">
        <f t="shared" si="8"/>
        <v>000364271384195</v>
      </c>
      <c r="C570" s="102">
        <v>46161</v>
      </c>
      <c r="D570" s="30" t="s">
        <v>18343</v>
      </c>
      <c r="E570" s="102">
        <v>46161</v>
      </c>
      <c r="F570" s="102" t="e">
        <f>VLOOKUP(B570,[1]Ban_hang!R:S,2,0)</f>
        <v>#N/A</v>
      </c>
      <c r="G570" s="30" t="s">
        <v>18344</v>
      </c>
      <c r="H570" s="30" t="s">
        <v>18345</v>
      </c>
      <c r="I570" s="31">
        <v>1281663</v>
      </c>
      <c r="J570" s="31">
        <v>0</v>
      </c>
      <c r="K570" s="31">
        <v>102532</v>
      </c>
      <c r="L570" s="31">
        <v>1384195</v>
      </c>
      <c r="M570" s="31">
        <v>1384195</v>
      </c>
      <c r="N570" s="30" t="s">
        <v>21125</v>
      </c>
      <c r="O570" s="30" t="s">
        <v>21126</v>
      </c>
      <c r="P570" s="30" t="s">
        <v>21127</v>
      </c>
      <c r="Q570" s="30" t="s">
        <v>21129</v>
      </c>
      <c r="R570" s="30" t="s">
        <v>4174</v>
      </c>
    </row>
    <row r="571" spans="1:18">
      <c r="A571" s="30" t="s">
        <v>16298</v>
      </c>
      <c r="B571" s="30" t="str">
        <f t="shared" si="8"/>
        <v>000364922726136</v>
      </c>
      <c r="C571" s="102">
        <v>46161</v>
      </c>
      <c r="D571" s="30" t="s">
        <v>18346</v>
      </c>
      <c r="E571" s="102">
        <v>46161</v>
      </c>
      <c r="F571" s="102" t="e">
        <f>VLOOKUP(B571,[1]Ban_hang!R:S,2,0)</f>
        <v>#N/A</v>
      </c>
      <c r="G571" s="30" t="s">
        <v>18347</v>
      </c>
      <c r="H571" s="30" t="s">
        <v>18348</v>
      </c>
      <c r="I571" s="31">
        <v>2524200</v>
      </c>
      <c r="J571" s="31">
        <v>0</v>
      </c>
      <c r="K571" s="31">
        <v>201936</v>
      </c>
      <c r="L571" s="31">
        <v>2726136</v>
      </c>
      <c r="M571" s="31">
        <v>2726136</v>
      </c>
      <c r="N571" s="30" t="s">
        <v>21125</v>
      </c>
      <c r="O571" s="30" t="s">
        <v>21126</v>
      </c>
      <c r="P571" s="30" t="s">
        <v>21127</v>
      </c>
      <c r="Q571" s="30" t="s">
        <v>21128</v>
      </c>
      <c r="R571" s="30" t="s">
        <v>4458</v>
      </c>
    </row>
    <row r="572" spans="1:18">
      <c r="A572" s="30" t="s">
        <v>16305</v>
      </c>
      <c r="B572" s="30" t="str">
        <f t="shared" si="8"/>
        <v>000364241240004</v>
      </c>
      <c r="C572" s="102">
        <v>46161</v>
      </c>
      <c r="D572" s="30" t="s">
        <v>18349</v>
      </c>
      <c r="E572" s="102">
        <v>46161</v>
      </c>
      <c r="F572" s="102" t="e">
        <f>VLOOKUP(B572,[1]Ban_hang!R:S,2,0)</f>
        <v>#N/A</v>
      </c>
      <c r="G572" s="30" t="s">
        <v>18350</v>
      </c>
      <c r="H572" s="30" t="s">
        <v>18351</v>
      </c>
      <c r="I572" s="31">
        <v>1148152</v>
      </c>
      <c r="J572" s="31">
        <v>0</v>
      </c>
      <c r="K572" s="31">
        <v>91852</v>
      </c>
      <c r="L572" s="31">
        <v>1240004</v>
      </c>
      <c r="M572" s="31">
        <v>1240004</v>
      </c>
      <c r="N572" s="30" t="s">
        <v>21125</v>
      </c>
      <c r="O572" s="30" t="s">
        <v>21126</v>
      </c>
      <c r="P572" s="30" t="s">
        <v>21127</v>
      </c>
      <c r="Q572" s="30" t="s">
        <v>21129</v>
      </c>
      <c r="R572" s="30" t="s">
        <v>4174</v>
      </c>
    </row>
    <row r="573" spans="1:18">
      <c r="A573" s="30" t="s">
        <v>16304</v>
      </c>
      <c r="B573" s="30" t="str">
        <f t="shared" si="8"/>
        <v>000364262247070</v>
      </c>
      <c r="C573" s="102">
        <v>46162</v>
      </c>
      <c r="D573" s="30" t="s">
        <v>18352</v>
      </c>
      <c r="E573" s="102">
        <v>46162</v>
      </c>
      <c r="F573" s="102" t="e">
        <f>VLOOKUP(B573,[1]Ban_hang!R:S,2,0)</f>
        <v>#N/A</v>
      </c>
      <c r="G573" s="30" t="s">
        <v>18353</v>
      </c>
      <c r="H573" s="30" t="s">
        <v>18354</v>
      </c>
      <c r="I573" s="31">
        <v>2080620</v>
      </c>
      <c r="J573" s="31">
        <v>0</v>
      </c>
      <c r="K573" s="31">
        <v>166450</v>
      </c>
      <c r="L573" s="31">
        <v>2247070</v>
      </c>
      <c r="M573" s="31">
        <v>2247070</v>
      </c>
      <c r="N573" s="30" t="s">
        <v>21125</v>
      </c>
      <c r="O573" s="30" t="s">
        <v>21126</v>
      </c>
      <c r="P573" s="30" t="s">
        <v>21127</v>
      </c>
      <c r="Q573" s="30" t="s">
        <v>21129</v>
      </c>
      <c r="R573" s="30" t="s">
        <v>4174</v>
      </c>
    </row>
    <row r="574" spans="1:18">
      <c r="A574" s="30" t="s">
        <v>16302</v>
      </c>
      <c r="B574" s="30" t="str">
        <f t="shared" si="8"/>
        <v>000364251067585</v>
      </c>
      <c r="C574" s="102">
        <v>46162</v>
      </c>
      <c r="D574" s="30" t="s">
        <v>18355</v>
      </c>
      <c r="E574" s="102">
        <v>46162</v>
      </c>
      <c r="F574" s="102" t="e">
        <f>VLOOKUP(B574,[1]Ban_hang!R:S,2,0)</f>
        <v>#N/A</v>
      </c>
      <c r="G574" s="30" t="s">
        <v>18356</v>
      </c>
      <c r="H574" s="30" t="s">
        <v>18357</v>
      </c>
      <c r="I574" s="31">
        <v>988505</v>
      </c>
      <c r="J574" s="31">
        <v>0</v>
      </c>
      <c r="K574" s="31">
        <v>79080</v>
      </c>
      <c r="L574" s="31">
        <v>1067585</v>
      </c>
      <c r="M574" s="31">
        <v>1067585</v>
      </c>
      <c r="N574" s="30" t="s">
        <v>21125</v>
      </c>
      <c r="O574" s="30" t="s">
        <v>21126</v>
      </c>
      <c r="P574" s="30" t="s">
        <v>21127</v>
      </c>
      <c r="Q574" s="30" t="s">
        <v>21129</v>
      </c>
      <c r="R574" s="30" t="s">
        <v>4174</v>
      </c>
    </row>
    <row r="575" spans="1:18">
      <c r="A575" s="30" t="s">
        <v>16290</v>
      </c>
      <c r="B575" s="30" t="str">
        <f t="shared" si="8"/>
        <v>000364943004117</v>
      </c>
      <c r="C575" s="102">
        <v>46163</v>
      </c>
      <c r="D575" s="30" t="s">
        <v>18358</v>
      </c>
      <c r="E575" s="102">
        <v>46163</v>
      </c>
      <c r="F575" s="102" t="e">
        <f>VLOOKUP(B575,[1]Ban_hang!R:S,2,0)</f>
        <v>#N/A</v>
      </c>
      <c r="G575" s="30" t="s">
        <v>18359</v>
      </c>
      <c r="H575" s="30" t="s">
        <v>18360</v>
      </c>
      <c r="I575" s="31">
        <v>2781590</v>
      </c>
      <c r="J575" s="31">
        <v>0</v>
      </c>
      <c r="K575" s="31">
        <v>222527</v>
      </c>
      <c r="L575" s="31">
        <v>3004117</v>
      </c>
      <c r="M575" s="31">
        <v>3004117</v>
      </c>
      <c r="N575" s="30" t="s">
        <v>21125</v>
      </c>
      <c r="O575" s="30" t="s">
        <v>21126</v>
      </c>
      <c r="P575" s="30" t="s">
        <v>21127</v>
      </c>
      <c r="Q575" s="30" t="s">
        <v>21128</v>
      </c>
      <c r="R575" s="30" t="s">
        <v>4458</v>
      </c>
    </row>
    <row r="576" spans="1:18">
      <c r="A576" s="30" t="s">
        <v>16289</v>
      </c>
      <c r="B576" s="30" t="str">
        <f t="shared" si="8"/>
        <v>000364951259399</v>
      </c>
      <c r="C576" s="102">
        <v>46163</v>
      </c>
      <c r="D576" s="30" t="s">
        <v>18361</v>
      </c>
      <c r="E576" s="102">
        <v>46163</v>
      </c>
      <c r="F576" s="102" t="e">
        <f>VLOOKUP(B576,[1]Ban_hang!R:S,2,0)</f>
        <v>#N/A</v>
      </c>
      <c r="G576" s="30" t="s">
        <v>18362</v>
      </c>
      <c r="H576" s="30" t="s">
        <v>18363</v>
      </c>
      <c r="I576" s="31">
        <v>1166110</v>
      </c>
      <c r="J576" s="31">
        <v>0</v>
      </c>
      <c r="K576" s="31">
        <v>93289</v>
      </c>
      <c r="L576" s="31">
        <v>1259399</v>
      </c>
      <c r="M576" s="31">
        <v>1259399</v>
      </c>
      <c r="N576" s="30" t="s">
        <v>21125</v>
      </c>
      <c r="O576" s="30" t="s">
        <v>21126</v>
      </c>
      <c r="P576" s="30" t="s">
        <v>21127</v>
      </c>
      <c r="Q576" s="30" t="s">
        <v>21128</v>
      </c>
      <c r="R576" s="30" t="s">
        <v>4458</v>
      </c>
    </row>
    <row r="577" spans="1:18">
      <c r="A577" s="30" t="s">
        <v>16291</v>
      </c>
      <c r="B577" s="30" t="str">
        <f t="shared" si="8"/>
        <v>000364982726136</v>
      </c>
      <c r="C577" s="102">
        <v>46163</v>
      </c>
      <c r="D577" s="30" t="s">
        <v>18364</v>
      </c>
      <c r="E577" s="102">
        <v>46163</v>
      </c>
      <c r="F577" s="102" t="e">
        <f>VLOOKUP(B577,[1]Ban_hang!R:S,2,0)</f>
        <v>#N/A</v>
      </c>
      <c r="G577" s="30" t="s">
        <v>18365</v>
      </c>
      <c r="H577" s="30" t="s">
        <v>18366</v>
      </c>
      <c r="I577" s="31">
        <v>2524200</v>
      </c>
      <c r="J577" s="31">
        <v>0</v>
      </c>
      <c r="K577" s="31">
        <v>201936</v>
      </c>
      <c r="L577" s="31">
        <v>2726136</v>
      </c>
      <c r="M577" s="31">
        <v>2726136</v>
      </c>
      <c r="N577" s="30" t="s">
        <v>21125</v>
      </c>
      <c r="O577" s="30" t="s">
        <v>21126</v>
      </c>
      <c r="P577" s="30" t="s">
        <v>21127</v>
      </c>
      <c r="Q577" s="30" t="s">
        <v>21128</v>
      </c>
      <c r="R577" s="30" t="s">
        <v>4458</v>
      </c>
    </row>
    <row r="578" spans="1:18">
      <c r="A578" s="30" t="s">
        <v>16292</v>
      </c>
      <c r="B578" s="30" t="str">
        <f t="shared" si="8"/>
        <v>000364994470854</v>
      </c>
      <c r="C578" s="102">
        <v>46163</v>
      </c>
      <c r="D578" s="30" t="s">
        <v>18367</v>
      </c>
      <c r="E578" s="102">
        <v>46163</v>
      </c>
      <c r="F578" s="102" t="e">
        <f>VLOOKUP(B578,[1]Ban_hang!R:S,2,0)</f>
        <v>#N/A</v>
      </c>
      <c r="G578" s="30" t="s">
        <v>18368</v>
      </c>
      <c r="H578" s="30" t="s">
        <v>18369</v>
      </c>
      <c r="I578" s="31">
        <v>4139680</v>
      </c>
      <c r="J578" s="31">
        <v>0</v>
      </c>
      <c r="K578" s="31">
        <v>331174</v>
      </c>
      <c r="L578" s="31">
        <v>4470854</v>
      </c>
      <c r="M578" s="31">
        <v>4470854</v>
      </c>
      <c r="N578" s="30" t="s">
        <v>21125</v>
      </c>
      <c r="O578" s="30" t="s">
        <v>21126</v>
      </c>
      <c r="P578" s="30" t="s">
        <v>21127</v>
      </c>
      <c r="Q578" s="30" t="s">
        <v>21128</v>
      </c>
      <c r="R578" s="30" t="s">
        <v>4458</v>
      </c>
    </row>
    <row r="579" spans="1:18">
      <c r="A579" s="30" t="s">
        <v>16291</v>
      </c>
      <c r="B579" s="30" t="str">
        <f t="shared" ref="B579:B642" si="9">G579&amp;L579</f>
        <v>000364901205345</v>
      </c>
      <c r="C579" s="102">
        <v>46163</v>
      </c>
      <c r="D579" s="30" t="s">
        <v>18370</v>
      </c>
      <c r="E579" s="102">
        <v>46163</v>
      </c>
      <c r="F579" s="102" t="e">
        <f>VLOOKUP(B579,[1]Ban_hang!R:S,2,0)</f>
        <v>#N/A</v>
      </c>
      <c r="G579" s="30" t="s">
        <v>18371</v>
      </c>
      <c r="H579" s="30" t="s">
        <v>18372</v>
      </c>
      <c r="I579" s="31">
        <v>1116060</v>
      </c>
      <c r="J579" s="31">
        <v>0</v>
      </c>
      <c r="K579" s="31">
        <v>89285</v>
      </c>
      <c r="L579" s="31">
        <v>1205345</v>
      </c>
      <c r="M579" s="31">
        <v>1205345</v>
      </c>
      <c r="N579" s="30" t="s">
        <v>21125</v>
      </c>
      <c r="O579" s="30" t="s">
        <v>21126</v>
      </c>
      <c r="P579" s="30" t="s">
        <v>21127</v>
      </c>
      <c r="Q579" s="30" t="s">
        <v>21128</v>
      </c>
      <c r="R579" s="30" t="s">
        <v>4458</v>
      </c>
    </row>
    <row r="580" spans="1:18">
      <c r="A580" s="30" t="s">
        <v>7306</v>
      </c>
      <c r="B580" s="30" t="str">
        <f t="shared" si="9"/>
        <v>000364974263516</v>
      </c>
      <c r="C580" s="102">
        <v>46163</v>
      </c>
      <c r="D580" s="30" t="s">
        <v>18373</v>
      </c>
      <c r="E580" s="102">
        <v>46163</v>
      </c>
      <c r="F580" s="102" t="e">
        <f>VLOOKUP(B580,[1]Ban_hang!R:S,2,0)</f>
        <v>#N/A</v>
      </c>
      <c r="G580" s="30" t="s">
        <v>18374</v>
      </c>
      <c r="H580" s="30" t="s">
        <v>18375</v>
      </c>
      <c r="I580" s="31">
        <v>3947700</v>
      </c>
      <c r="J580" s="31">
        <v>0</v>
      </c>
      <c r="K580" s="31">
        <v>315816</v>
      </c>
      <c r="L580" s="31">
        <v>4263516</v>
      </c>
      <c r="M580" s="31">
        <v>4263516</v>
      </c>
      <c r="N580" s="30" t="s">
        <v>21125</v>
      </c>
      <c r="O580" s="30" t="s">
        <v>21126</v>
      </c>
      <c r="P580" s="30" t="s">
        <v>21127</v>
      </c>
      <c r="Q580" s="30" t="s">
        <v>21128</v>
      </c>
      <c r="R580" s="30" t="s">
        <v>4458</v>
      </c>
    </row>
    <row r="581" spans="1:18">
      <c r="A581" s="30" t="s">
        <v>7306</v>
      </c>
      <c r="B581" s="30" t="str">
        <f t="shared" si="9"/>
        <v>000364961259399</v>
      </c>
      <c r="C581" s="102">
        <v>46163</v>
      </c>
      <c r="D581" s="30" t="s">
        <v>18376</v>
      </c>
      <c r="E581" s="102">
        <v>46163</v>
      </c>
      <c r="F581" s="102" t="e">
        <f>VLOOKUP(B581,[1]Ban_hang!R:S,2,0)</f>
        <v>#N/A</v>
      </c>
      <c r="G581" s="30" t="s">
        <v>18377</v>
      </c>
      <c r="H581" s="30" t="s">
        <v>18378</v>
      </c>
      <c r="I581" s="31">
        <v>1166110</v>
      </c>
      <c r="J581" s="31">
        <v>0</v>
      </c>
      <c r="K581" s="31">
        <v>93289</v>
      </c>
      <c r="L581" s="31">
        <v>1259399</v>
      </c>
      <c r="M581" s="31">
        <v>1259399</v>
      </c>
      <c r="N581" s="30" t="s">
        <v>21125</v>
      </c>
      <c r="O581" s="30" t="s">
        <v>21126</v>
      </c>
      <c r="P581" s="30" t="s">
        <v>21127</v>
      </c>
      <c r="Q581" s="30" t="s">
        <v>21128</v>
      </c>
      <c r="R581" s="30" t="s">
        <v>4458</v>
      </c>
    </row>
    <row r="582" spans="1:18">
      <c r="A582" s="30" t="s">
        <v>16287</v>
      </c>
      <c r="B582" s="30" t="str">
        <f t="shared" si="9"/>
        <v>000364932241540</v>
      </c>
      <c r="C582" s="102">
        <v>46163</v>
      </c>
      <c r="D582" s="30" t="s">
        <v>18379</v>
      </c>
      <c r="E582" s="102">
        <v>46163</v>
      </c>
      <c r="F582" s="102" t="e">
        <f>VLOOKUP(B582,[1]Ban_hang!R:S,2,0)</f>
        <v>#N/A</v>
      </c>
      <c r="G582" s="30" t="s">
        <v>18380</v>
      </c>
      <c r="H582" s="30" t="s">
        <v>18381</v>
      </c>
      <c r="I582" s="31">
        <v>2075500</v>
      </c>
      <c r="J582" s="31">
        <v>0</v>
      </c>
      <c r="K582" s="31">
        <v>166040</v>
      </c>
      <c r="L582" s="31">
        <v>2241540</v>
      </c>
      <c r="M582" s="31">
        <v>2241540</v>
      </c>
      <c r="N582" s="30" t="s">
        <v>21125</v>
      </c>
      <c r="O582" s="30" t="s">
        <v>21126</v>
      </c>
      <c r="P582" s="30" t="s">
        <v>21127</v>
      </c>
      <c r="Q582" s="30" t="s">
        <v>21128</v>
      </c>
      <c r="R582" s="30" t="s">
        <v>4458</v>
      </c>
    </row>
    <row r="583" spans="1:18">
      <c r="A583" s="30" t="s">
        <v>16296</v>
      </c>
      <c r="B583" s="30" t="str">
        <f t="shared" si="9"/>
        <v>000365023985535</v>
      </c>
      <c r="C583" s="102">
        <v>46164</v>
      </c>
      <c r="D583" s="30" t="s">
        <v>18382</v>
      </c>
      <c r="E583" s="102">
        <v>46164</v>
      </c>
      <c r="F583" s="102" t="e">
        <f>VLOOKUP(B583,[1]Ban_hang!R:S,2,0)</f>
        <v>#N/A</v>
      </c>
      <c r="G583" s="30" t="s">
        <v>18383</v>
      </c>
      <c r="H583" s="30" t="s">
        <v>18384</v>
      </c>
      <c r="I583" s="31">
        <v>3690310</v>
      </c>
      <c r="J583" s="31">
        <v>0</v>
      </c>
      <c r="K583" s="31">
        <v>295225</v>
      </c>
      <c r="L583" s="31">
        <v>3985535</v>
      </c>
      <c r="M583" s="31">
        <v>3985535</v>
      </c>
      <c r="N583" s="30" t="s">
        <v>21125</v>
      </c>
      <c r="O583" s="30" t="s">
        <v>21126</v>
      </c>
      <c r="P583" s="30" t="s">
        <v>21127</v>
      </c>
      <c r="Q583" s="30" t="s">
        <v>21128</v>
      </c>
      <c r="R583" s="30" t="s">
        <v>4458</v>
      </c>
    </row>
    <row r="584" spans="1:18">
      <c r="A584" s="30" t="s">
        <v>16301</v>
      </c>
      <c r="B584" s="30" t="str">
        <f t="shared" si="9"/>
        <v>000365016120706</v>
      </c>
      <c r="C584" s="102">
        <v>46164</v>
      </c>
      <c r="D584" s="30" t="s">
        <v>18385</v>
      </c>
      <c r="E584" s="102">
        <v>46164</v>
      </c>
      <c r="F584" s="102" t="e">
        <f>VLOOKUP(B584,[1]Ban_hang!R:S,2,0)</f>
        <v>#N/A</v>
      </c>
      <c r="G584" s="30" t="s">
        <v>18386</v>
      </c>
      <c r="H584" s="30" t="s">
        <v>18387</v>
      </c>
      <c r="I584" s="31">
        <v>5667320</v>
      </c>
      <c r="J584" s="31">
        <v>0</v>
      </c>
      <c r="K584" s="31">
        <v>453386</v>
      </c>
      <c r="L584" s="31">
        <v>6120706</v>
      </c>
      <c r="M584" s="31">
        <v>6120706</v>
      </c>
      <c r="N584" s="30" t="s">
        <v>21125</v>
      </c>
      <c r="O584" s="30" t="s">
        <v>21126</v>
      </c>
      <c r="P584" s="30" t="s">
        <v>21127</v>
      </c>
      <c r="Q584" s="30" t="s">
        <v>21128</v>
      </c>
      <c r="R584" s="30" t="s">
        <v>4458</v>
      </c>
    </row>
    <row r="585" spans="1:18">
      <c r="A585" s="30" t="s">
        <v>16301</v>
      </c>
      <c r="B585" s="30" t="str">
        <f t="shared" si="9"/>
        <v>000365005730253</v>
      </c>
      <c r="C585" s="102">
        <v>46164</v>
      </c>
      <c r="D585" s="30" t="s">
        <v>18388</v>
      </c>
      <c r="E585" s="102">
        <v>46164</v>
      </c>
      <c r="F585" s="102" t="e">
        <f>VLOOKUP(B585,[1]Ban_hang!R:S,2,0)</f>
        <v>#N/A</v>
      </c>
      <c r="G585" s="30" t="s">
        <v>18389</v>
      </c>
      <c r="H585" s="30" t="s">
        <v>18390</v>
      </c>
      <c r="I585" s="31">
        <v>5305790</v>
      </c>
      <c r="J585" s="31">
        <v>0</v>
      </c>
      <c r="K585" s="31">
        <v>424463</v>
      </c>
      <c r="L585" s="31">
        <v>5730253</v>
      </c>
      <c r="M585" s="31">
        <v>5730253</v>
      </c>
      <c r="N585" s="30" t="s">
        <v>21125</v>
      </c>
      <c r="O585" s="30" t="s">
        <v>21126</v>
      </c>
      <c r="P585" s="30" t="s">
        <v>21127</v>
      </c>
      <c r="Q585" s="30" t="s">
        <v>21128</v>
      </c>
      <c r="R585" s="30" t="s">
        <v>4458</v>
      </c>
    </row>
    <row r="586" spans="1:18">
      <c r="A586" s="30" t="s">
        <v>16298</v>
      </c>
      <c r="B586" s="30" t="str">
        <f t="shared" si="9"/>
        <v>00037756596171</v>
      </c>
      <c r="C586" s="102">
        <v>46165</v>
      </c>
      <c r="D586" s="30" t="s">
        <v>18391</v>
      </c>
      <c r="E586" s="102">
        <v>46165</v>
      </c>
      <c r="F586" s="102" t="e">
        <f>VLOOKUP(B586,[1]Ban_hang!R:S,2,0)</f>
        <v>#N/A</v>
      </c>
      <c r="G586" s="30" t="s">
        <v>18392</v>
      </c>
      <c r="H586" s="30" t="s">
        <v>18393</v>
      </c>
      <c r="I586" s="31">
        <v>552010</v>
      </c>
      <c r="J586" s="31">
        <v>0</v>
      </c>
      <c r="K586" s="31">
        <v>44161</v>
      </c>
      <c r="L586" s="31">
        <v>596171</v>
      </c>
      <c r="M586" s="31">
        <v>596171</v>
      </c>
      <c r="N586" s="30" t="s">
        <v>21125</v>
      </c>
      <c r="O586" s="30" t="s">
        <v>21126</v>
      </c>
      <c r="P586" s="30" t="s">
        <v>21127</v>
      </c>
      <c r="Q586" s="30" t="s">
        <v>21128</v>
      </c>
      <c r="R586" s="30" t="s">
        <v>4458</v>
      </c>
    </row>
    <row r="587" spans="1:18">
      <c r="A587" s="30" t="s">
        <v>7306</v>
      </c>
      <c r="B587" s="30" t="str">
        <f t="shared" si="9"/>
        <v>000377544186145</v>
      </c>
      <c r="C587" s="102">
        <v>46167</v>
      </c>
      <c r="D587" s="30" t="s">
        <v>18394</v>
      </c>
      <c r="E587" s="102">
        <v>46167</v>
      </c>
      <c r="F587" s="102" t="e">
        <f>VLOOKUP(B587,[1]Ban_hang!R:S,2,0)</f>
        <v>#N/A</v>
      </c>
      <c r="G587" s="30" t="s">
        <v>18395</v>
      </c>
      <c r="H587" s="30" t="s">
        <v>18396</v>
      </c>
      <c r="I587" s="31">
        <v>3876060</v>
      </c>
      <c r="J587" s="31">
        <v>0</v>
      </c>
      <c r="K587" s="31">
        <v>310085</v>
      </c>
      <c r="L587" s="31">
        <v>4186145</v>
      </c>
      <c r="M587" s="31">
        <v>4186145</v>
      </c>
      <c r="N587" s="30" t="s">
        <v>21125</v>
      </c>
      <c r="O587" s="30" t="s">
        <v>21126</v>
      </c>
      <c r="P587" s="30" t="s">
        <v>21127</v>
      </c>
      <c r="Q587" s="30" t="s">
        <v>21128</v>
      </c>
      <c r="R587" s="30" t="s">
        <v>4458</v>
      </c>
    </row>
    <row r="588" spans="1:18">
      <c r="A588" s="30" t="s">
        <v>16291</v>
      </c>
      <c r="B588" s="30" t="str">
        <f t="shared" si="9"/>
        <v>000377591259399</v>
      </c>
      <c r="C588" s="102">
        <v>46167</v>
      </c>
      <c r="D588" s="30" t="s">
        <v>18397</v>
      </c>
      <c r="E588" s="102">
        <v>46167</v>
      </c>
      <c r="F588" s="102" t="e">
        <f>VLOOKUP(B588,[1]Ban_hang!R:S,2,0)</f>
        <v>#N/A</v>
      </c>
      <c r="G588" s="30" t="s">
        <v>18398</v>
      </c>
      <c r="H588" s="30" t="s">
        <v>18399</v>
      </c>
      <c r="I588" s="31">
        <v>1166110</v>
      </c>
      <c r="J588" s="31">
        <v>0</v>
      </c>
      <c r="K588" s="31">
        <v>93289</v>
      </c>
      <c r="L588" s="31">
        <v>1259399</v>
      </c>
      <c r="M588" s="31">
        <v>1259399</v>
      </c>
      <c r="N588" s="30" t="s">
        <v>21125</v>
      </c>
      <c r="O588" s="30" t="s">
        <v>21126</v>
      </c>
      <c r="P588" s="30" t="s">
        <v>21127</v>
      </c>
      <c r="Q588" s="30" t="s">
        <v>21128</v>
      </c>
      <c r="R588" s="30" t="s">
        <v>4458</v>
      </c>
    </row>
    <row r="589" spans="1:18">
      <c r="A589" s="30" t="s">
        <v>16307</v>
      </c>
      <c r="B589" s="30" t="str">
        <f t="shared" si="9"/>
        <v>000377602241540</v>
      </c>
      <c r="C589" s="102">
        <v>46167</v>
      </c>
      <c r="D589" s="30" t="s">
        <v>18400</v>
      </c>
      <c r="E589" s="102">
        <v>46167</v>
      </c>
      <c r="F589" s="102" t="e">
        <f>VLOOKUP(B589,[1]Ban_hang!R:S,2,0)</f>
        <v>#N/A</v>
      </c>
      <c r="G589" s="30" t="s">
        <v>18401</v>
      </c>
      <c r="H589" s="30" t="s">
        <v>18402</v>
      </c>
      <c r="I589" s="31">
        <v>2075500</v>
      </c>
      <c r="J589" s="31">
        <v>0</v>
      </c>
      <c r="K589" s="31">
        <v>166040</v>
      </c>
      <c r="L589" s="31">
        <v>2241540</v>
      </c>
      <c r="M589" s="31">
        <v>2241540</v>
      </c>
      <c r="N589" s="30" t="s">
        <v>21125</v>
      </c>
      <c r="O589" s="30" t="s">
        <v>21126</v>
      </c>
      <c r="P589" s="30" t="s">
        <v>21127</v>
      </c>
      <c r="Q589" s="30" t="s">
        <v>21128</v>
      </c>
      <c r="R589" s="30" t="s">
        <v>4458</v>
      </c>
    </row>
    <row r="590" spans="1:18">
      <c r="A590" s="30" t="s">
        <v>16308</v>
      </c>
      <c r="B590" s="30" t="str">
        <f t="shared" si="9"/>
        <v>000377575452272</v>
      </c>
      <c r="C590" s="102">
        <v>46167</v>
      </c>
      <c r="D590" s="30" t="s">
        <v>18403</v>
      </c>
      <c r="E590" s="102">
        <v>46167</v>
      </c>
      <c r="F590" s="102" t="e">
        <f>VLOOKUP(B590,[1]Ban_hang!R:S,2,0)</f>
        <v>#N/A</v>
      </c>
      <c r="G590" s="30" t="s">
        <v>18404</v>
      </c>
      <c r="H590" s="30" t="s">
        <v>18405</v>
      </c>
      <c r="I590" s="31">
        <v>5048400</v>
      </c>
      <c r="J590" s="31">
        <v>0</v>
      </c>
      <c r="K590" s="31">
        <v>403872</v>
      </c>
      <c r="L590" s="31">
        <v>5452272</v>
      </c>
      <c r="M590" s="31">
        <v>5452272</v>
      </c>
      <c r="N590" s="30" t="s">
        <v>21125</v>
      </c>
      <c r="O590" s="30" t="s">
        <v>21126</v>
      </c>
      <c r="P590" s="30" t="s">
        <v>21127</v>
      </c>
      <c r="Q590" s="30" t="s">
        <v>21128</v>
      </c>
      <c r="R590" s="30" t="s">
        <v>4458</v>
      </c>
    </row>
    <row r="591" spans="1:18">
      <c r="A591" s="30" t="s">
        <v>16310</v>
      </c>
      <c r="B591" s="30" t="str">
        <f t="shared" si="9"/>
        <v>000377582042804</v>
      </c>
      <c r="C591" s="102">
        <v>46167</v>
      </c>
      <c r="D591" s="30" t="s">
        <v>18406</v>
      </c>
      <c r="E591" s="102">
        <v>46167</v>
      </c>
      <c r="F591" s="102" t="e">
        <f>VLOOKUP(B591,[1]Ban_hang!R:S,2,0)</f>
        <v>#N/A</v>
      </c>
      <c r="G591" s="30" t="s">
        <v>18407</v>
      </c>
      <c r="H591" s="30" t="s">
        <v>18408</v>
      </c>
      <c r="I591" s="31">
        <v>1891485</v>
      </c>
      <c r="J591" s="31">
        <v>0</v>
      </c>
      <c r="K591" s="31">
        <v>151319</v>
      </c>
      <c r="L591" s="31">
        <v>2042804</v>
      </c>
      <c r="M591" s="31">
        <v>2042804</v>
      </c>
      <c r="N591" s="30" t="s">
        <v>21125</v>
      </c>
      <c r="O591" s="30" t="s">
        <v>21126</v>
      </c>
      <c r="P591" s="30" t="s">
        <v>21127</v>
      </c>
      <c r="Q591" s="30" t="s">
        <v>21128</v>
      </c>
      <c r="R591" s="30" t="s">
        <v>4458</v>
      </c>
    </row>
    <row r="592" spans="1:18">
      <c r="A592" s="30" t="s">
        <v>16302</v>
      </c>
      <c r="B592" s="30" t="str">
        <f t="shared" si="9"/>
        <v>000378602656957</v>
      </c>
      <c r="C592" s="102">
        <v>46167</v>
      </c>
      <c r="D592" s="30" t="s">
        <v>18409</v>
      </c>
      <c r="E592" s="102">
        <v>46167</v>
      </c>
      <c r="F592" s="102" t="e">
        <f>VLOOKUP(B592,[1]Ban_hang!R:S,2,0)</f>
        <v>#N/A</v>
      </c>
      <c r="G592" s="30" t="s">
        <v>18410</v>
      </c>
      <c r="H592" s="30" t="s">
        <v>18411</v>
      </c>
      <c r="I592" s="31">
        <v>2460145</v>
      </c>
      <c r="J592" s="31">
        <v>0</v>
      </c>
      <c r="K592" s="31">
        <v>196812</v>
      </c>
      <c r="L592" s="31">
        <v>2656957</v>
      </c>
      <c r="M592" s="31">
        <v>2656957</v>
      </c>
      <c r="N592" s="30" t="s">
        <v>21125</v>
      </c>
      <c r="O592" s="30" t="s">
        <v>21126</v>
      </c>
      <c r="P592" s="30" t="s">
        <v>21127</v>
      </c>
      <c r="Q592" s="30" t="s">
        <v>21129</v>
      </c>
      <c r="R592" s="30" t="s">
        <v>4174</v>
      </c>
    </row>
    <row r="593" spans="1:18">
      <c r="A593" s="30" t="s">
        <v>16289</v>
      </c>
      <c r="B593" s="30" t="str">
        <f t="shared" si="9"/>
        <v>000377613246599</v>
      </c>
      <c r="C593" s="102">
        <v>46167</v>
      </c>
      <c r="D593" s="30" t="s">
        <v>18412</v>
      </c>
      <c r="E593" s="102">
        <v>46167</v>
      </c>
      <c r="F593" s="102" t="e">
        <f>VLOOKUP(B593,[1]Ban_hang!R:S,2,0)</f>
        <v>#N/A</v>
      </c>
      <c r="G593" s="30" t="s">
        <v>18413</v>
      </c>
      <c r="H593" s="30" t="s">
        <v>18414</v>
      </c>
      <c r="I593" s="31">
        <v>3006110</v>
      </c>
      <c r="J593" s="31">
        <v>0</v>
      </c>
      <c r="K593" s="31">
        <v>240489</v>
      </c>
      <c r="L593" s="31">
        <v>3246599</v>
      </c>
      <c r="M593" s="31">
        <v>3246599</v>
      </c>
      <c r="N593" s="30" t="s">
        <v>21125</v>
      </c>
      <c r="O593" s="30" t="s">
        <v>21126</v>
      </c>
      <c r="P593" s="30" t="s">
        <v>21127</v>
      </c>
      <c r="Q593" s="30" t="s">
        <v>21128</v>
      </c>
      <c r="R593" s="30" t="s">
        <v>4458</v>
      </c>
    </row>
    <row r="594" spans="1:18">
      <c r="A594" s="30" t="s">
        <v>16305</v>
      </c>
      <c r="B594" s="30" t="str">
        <f t="shared" si="9"/>
        <v>000380076296994</v>
      </c>
      <c r="C594" s="102">
        <v>46168</v>
      </c>
      <c r="D594" s="30" t="s">
        <v>18415</v>
      </c>
      <c r="E594" s="102">
        <v>46168</v>
      </c>
      <c r="F594" s="102" t="e">
        <f>VLOOKUP(B594,[1]Ban_hang!R:S,2,0)</f>
        <v>#N/A</v>
      </c>
      <c r="G594" s="30" t="s">
        <v>18416</v>
      </c>
      <c r="H594" s="30" t="s">
        <v>18417</v>
      </c>
      <c r="I594" s="31">
        <v>5830550</v>
      </c>
      <c r="J594" s="31">
        <v>0</v>
      </c>
      <c r="K594" s="31">
        <v>466444</v>
      </c>
      <c r="L594" s="31">
        <v>6296994</v>
      </c>
      <c r="M594" s="31">
        <v>6296994</v>
      </c>
      <c r="N594" s="30" t="s">
        <v>21125</v>
      </c>
      <c r="O594" s="30" t="s">
        <v>21126</v>
      </c>
      <c r="P594" s="30" t="s">
        <v>21127</v>
      </c>
      <c r="Q594" s="30" t="s">
        <v>21129</v>
      </c>
      <c r="R594" s="30" t="s">
        <v>4174</v>
      </c>
    </row>
    <row r="595" spans="1:18">
      <c r="A595" s="30" t="s">
        <v>16305</v>
      </c>
      <c r="B595" s="30" t="str">
        <f t="shared" si="9"/>
        <v>000380062518798</v>
      </c>
      <c r="C595" s="102">
        <v>46168</v>
      </c>
      <c r="D595" s="30" t="s">
        <v>18418</v>
      </c>
      <c r="E595" s="102">
        <v>46168</v>
      </c>
      <c r="F595" s="102" t="e">
        <f>VLOOKUP(B595,[1]Ban_hang!R:S,2,0)</f>
        <v>#N/A</v>
      </c>
      <c r="G595" s="30" t="s">
        <v>18419</v>
      </c>
      <c r="H595" s="30" t="s">
        <v>18420</v>
      </c>
      <c r="I595" s="31">
        <v>2332220</v>
      </c>
      <c r="J595" s="31">
        <v>0</v>
      </c>
      <c r="K595" s="31">
        <v>186578</v>
      </c>
      <c r="L595" s="31">
        <v>2518798</v>
      </c>
      <c r="M595" s="31">
        <v>2518798</v>
      </c>
      <c r="N595" s="30" t="s">
        <v>21125</v>
      </c>
      <c r="O595" s="30" t="s">
        <v>21126</v>
      </c>
      <c r="P595" s="30" t="s">
        <v>21127</v>
      </c>
      <c r="Q595" s="30" t="s">
        <v>21129</v>
      </c>
      <c r="R595" s="30" t="s">
        <v>4174</v>
      </c>
    </row>
    <row r="596" spans="1:18">
      <c r="A596" s="30" t="s">
        <v>16292</v>
      </c>
      <c r="B596" s="30" t="str">
        <f t="shared" si="9"/>
        <v>000379291120770</v>
      </c>
      <c r="C596" s="102">
        <v>46169</v>
      </c>
      <c r="D596" s="30" t="s">
        <v>18421</v>
      </c>
      <c r="E596" s="102">
        <v>46169</v>
      </c>
      <c r="F596" s="102" t="e">
        <f>VLOOKUP(B596,[1]Ban_hang!R:S,2,0)</f>
        <v>#N/A</v>
      </c>
      <c r="G596" s="30" t="s">
        <v>18422</v>
      </c>
      <c r="H596" s="30" t="s">
        <v>18423</v>
      </c>
      <c r="I596" s="31">
        <v>1037750</v>
      </c>
      <c r="J596" s="31">
        <v>0</v>
      </c>
      <c r="K596" s="31">
        <v>83020</v>
      </c>
      <c r="L596" s="31">
        <v>1120770</v>
      </c>
      <c r="M596" s="31">
        <v>1120770</v>
      </c>
      <c r="N596" s="30" t="s">
        <v>21125</v>
      </c>
      <c r="O596" s="30" t="s">
        <v>21126</v>
      </c>
      <c r="P596" s="30" t="s">
        <v>21127</v>
      </c>
      <c r="Q596" s="30" t="s">
        <v>21128</v>
      </c>
      <c r="R596" s="30" t="s">
        <v>4458</v>
      </c>
    </row>
    <row r="597" spans="1:18">
      <c r="A597" s="30" t="s">
        <v>16300</v>
      </c>
      <c r="B597" s="30" t="str">
        <f t="shared" si="9"/>
        <v>000379272114370</v>
      </c>
      <c r="C597" s="102">
        <v>46169</v>
      </c>
      <c r="D597" s="30" t="s">
        <v>18424</v>
      </c>
      <c r="E597" s="102">
        <v>46169</v>
      </c>
      <c r="F597" s="102" t="e">
        <f>VLOOKUP(B597,[1]Ban_hang!R:S,2,0)</f>
        <v>#N/A</v>
      </c>
      <c r="G597" s="30" t="s">
        <v>18425</v>
      </c>
      <c r="H597" s="30" t="s">
        <v>18426</v>
      </c>
      <c r="I597" s="31">
        <v>1957750</v>
      </c>
      <c r="J597" s="31">
        <v>0</v>
      </c>
      <c r="K597" s="31">
        <v>156620</v>
      </c>
      <c r="L597" s="31">
        <v>2114370</v>
      </c>
      <c r="M597" s="31">
        <v>2114370</v>
      </c>
      <c r="N597" s="30" t="s">
        <v>21125</v>
      </c>
      <c r="O597" s="30" t="s">
        <v>21126</v>
      </c>
      <c r="P597" s="30" t="s">
        <v>21127</v>
      </c>
      <c r="Q597" s="30" t="s">
        <v>21128</v>
      </c>
      <c r="R597" s="30" t="s">
        <v>4458</v>
      </c>
    </row>
    <row r="598" spans="1:18">
      <c r="A598" s="30" t="s">
        <v>16292</v>
      </c>
      <c r="B598" s="30" t="str">
        <f t="shared" si="9"/>
        <v>000379304866588</v>
      </c>
      <c r="C598" s="102">
        <v>46169</v>
      </c>
      <c r="D598" s="30" t="s">
        <v>18427</v>
      </c>
      <c r="E598" s="102">
        <v>46169</v>
      </c>
      <c r="F598" s="102" t="e">
        <f>VLOOKUP(B598,[1]Ban_hang!R:S,2,0)</f>
        <v>#N/A</v>
      </c>
      <c r="G598" s="30" t="s">
        <v>18428</v>
      </c>
      <c r="H598" s="30" t="s">
        <v>18429</v>
      </c>
      <c r="I598" s="31">
        <v>4506100</v>
      </c>
      <c r="J598" s="31">
        <v>0</v>
      </c>
      <c r="K598" s="31">
        <v>360488</v>
      </c>
      <c r="L598" s="31">
        <v>4866588</v>
      </c>
      <c r="M598" s="31">
        <v>4866588</v>
      </c>
      <c r="N598" s="30" t="s">
        <v>21125</v>
      </c>
      <c r="O598" s="30" t="s">
        <v>21126</v>
      </c>
      <c r="P598" s="30" t="s">
        <v>21127</v>
      </c>
      <c r="Q598" s="30" t="s">
        <v>21128</v>
      </c>
      <c r="R598" s="30" t="s">
        <v>4458</v>
      </c>
    </row>
    <row r="599" spans="1:18">
      <c r="A599" s="30" t="s">
        <v>16300</v>
      </c>
      <c r="B599" s="30" t="str">
        <f t="shared" si="9"/>
        <v>00037928783000</v>
      </c>
      <c r="C599" s="102">
        <v>46169</v>
      </c>
      <c r="D599" s="30" t="s">
        <v>18430</v>
      </c>
      <c r="E599" s="102">
        <v>46169</v>
      </c>
      <c r="F599" s="102" t="e">
        <f>VLOOKUP(B599,[1]Ban_hang!R:S,2,0)</f>
        <v>#N/A</v>
      </c>
      <c r="G599" s="30" t="s">
        <v>18431</v>
      </c>
      <c r="H599" s="30" t="s">
        <v>18432</v>
      </c>
      <c r="I599" s="31">
        <v>725000</v>
      </c>
      <c r="J599" s="31">
        <v>0</v>
      </c>
      <c r="K599" s="31">
        <v>58000</v>
      </c>
      <c r="L599" s="31">
        <v>783000</v>
      </c>
      <c r="M599" s="31">
        <v>783000</v>
      </c>
      <c r="N599" s="30" t="s">
        <v>21125</v>
      </c>
      <c r="O599" s="30" t="s">
        <v>21126</v>
      </c>
      <c r="P599" s="30" t="s">
        <v>21127</v>
      </c>
      <c r="Q599" s="30" t="s">
        <v>21128</v>
      </c>
      <c r="R599" s="30" t="s">
        <v>4458</v>
      </c>
    </row>
    <row r="600" spans="1:18">
      <c r="A600" s="30" t="s">
        <v>16309</v>
      </c>
      <c r="B600" s="30" t="str">
        <f t="shared" si="9"/>
        <v>000379331744718</v>
      </c>
      <c r="C600" s="102">
        <v>46170</v>
      </c>
      <c r="D600" s="30" t="s">
        <v>18433</v>
      </c>
      <c r="E600" s="102">
        <v>46170</v>
      </c>
      <c r="F600" s="102" t="e">
        <f>VLOOKUP(B600,[1]Ban_hang!R:S,2,0)</f>
        <v>#N/A</v>
      </c>
      <c r="G600" s="30" t="s">
        <v>18434</v>
      </c>
      <c r="H600" s="30" t="s">
        <v>18435</v>
      </c>
      <c r="I600" s="31">
        <v>1615480</v>
      </c>
      <c r="J600" s="31">
        <v>0</v>
      </c>
      <c r="K600" s="31">
        <v>129238</v>
      </c>
      <c r="L600" s="31">
        <v>1744718</v>
      </c>
      <c r="M600" s="31">
        <v>1744718</v>
      </c>
      <c r="N600" s="30" t="s">
        <v>21125</v>
      </c>
      <c r="O600" s="30" t="s">
        <v>21126</v>
      </c>
      <c r="P600" s="30" t="s">
        <v>21127</v>
      </c>
      <c r="Q600" s="30" t="s">
        <v>21128</v>
      </c>
      <c r="R600" s="30" t="s">
        <v>4458</v>
      </c>
    </row>
    <row r="601" spans="1:18">
      <c r="A601" s="30" t="s">
        <v>16308</v>
      </c>
      <c r="B601" s="30" t="str">
        <f t="shared" si="9"/>
        <v>0003793211995020</v>
      </c>
      <c r="C601" s="102">
        <v>46170</v>
      </c>
      <c r="D601" s="30" t="s">
        <v>18436</v>
      </c>
      <c r="E601" s="102">
        <v>46170</v>
      </c>
      <c r="F601" s="102" t="e">
        <f>VLOOKUP(B601,[1]Ban_hang!R:S,2,0)</f>
        <v>#N/A</v>
      </c>
      <c r="G601" s="30" t="s">
        <v>18437</v>
      </c>
      <c r="H601" s="30" t="s">
        <v>18438</v>
      </c>
      <c r="I601" s="31">
        <v>11106500</v>
      </c>
      <c r="J601" s="31">
        <v>0</v>
      </c>
      <c r="K601" s="31">
        <v>888520</v>
      </c>
      <c r="L601" s="31">
        <v>11995020</v>
      </c>
      <c r="M601" s="31">
        <v>11995020</v>
      </c>
      <c r="N601" s="30" t="s">
        <v>21125</v>
      </c>
      <c r="O601" s="30" t="s">
        <v>21126</v>
      </c>
      <c r="P601" s="30" t="s">
        <v>21127</v>
      </c>
      <c r="Q601" s="30" t="s">
        <v>21128</v>
      </c>
      <c r="R601" s="30" t="s">
        <v>4458</v>
      </c>
    </row>
    <row r="602" spans="1:18">
      <c r="A602" s="30" t="s">
        <v>7306</v>
      </c>
      <c r="B602" s="30" t="str">
        <f t="shared" si="9"/>
        <v>000379353842817</v>
      </c>
      <c r="C602" s="102">
        <v>46170</v>
      </c>
      <c r="D602" s="30" t="s">
        <v>18439</v>
      </c>
      <c r="E602" s="102">
        <v>46170</v>
      </c>
      <c r="F602" s="102" t="e">
        <f>VLOOKUP(B602,[1]Ban_hang!R:S,2,0)</f>
        <v>#N/A</v>
      </c>
      <c r="G602" s="30" t="s">
        <v>18440</v>
      </c>
      <c r="H602" s="30" t="s">
        <v>18441</v>
      </c>
      <c r="I602" s="31">
        <v>3558164</v>
      </c>
      <c r="J602" s="31">
        <v>0</v>
      </c>
      <c r="K602" s="31">
        <v>284653</v>
      </c>
      <c r="L602" s="31">
        <v>3842817</v>
      </c>
      <c r="M602" s="31">
        <v>3842817</v>
      </c>
      <c r="N602" s="30" t="s">
        <v>21125</v>
      </c>
      <c r="O602" s="30" t="s">
        <v>21126</v>
      </c>
      <c r="P602" s="30" t="s">
        <v>21127</v>
      </c>
      <c r="Q602" s="30" t="s">
        <v>21128</v>
      </c>
      <c r="R602" s="30" t="s">
        <v>4458</v>
      </c>
    </row>
    <row r="603" spans="1:18">
      <c r="A603" s="30" t="s">
        <v>16295</v>
      </c>
      <c r="B603" s="30" t="str">
        <f t="shared" si="9"/>
        <v>000379342995175</v>
      </c>
      <c r="C603" s="102">
        <v>46170</v>
      </c>
      <c r="D603" s="30" t="s">
        <v>18442</v>
      </c>
      <c r="E603" s="102">
        <v>46170</v>
      </c>
      <c r="F603" s="102" t="e">
        <f>VLOOKUP(B603,[1]Ban_hang!R:S,2,0)</f>
        <v>#N/A</v>
      </c>
      <c r="G603" s="30" t="s">
        <v>18443</v>
      </c>
      <c r="H603" s="30" t="s">
        <v>18444</v>
      </c>
      <c r="I603" s="31">
        <v>2773310</v>
      </c>
      <c r="J603" s="31">
        <v>0</v>
      </c>
      <c r="K603" s="31">
        <v>221865</v>
      </c>
      <c r="L603" s="31">
        <v>2995175</v>
      </c>
      <c r="M603" s="31">
        <v>2995175</v>
      </c>
      <c r="N603" s="30" t="s">
        <v>21125</v>
      </c>
      <c r="O603" s="30" t="s">
        <v>21126</v>
      </c>
      <c r="P603" s="30" t="s">
        <v>21127</v>
      </c>
      <c r="Q603" s="30" t="s">
        <v>21128</v>
      </c>
      <c r="R603" s="30" t="s">
        <v>4458</v>
      </c>
    </row>
    <row r="604" spans="1:18">
      <c r="A604" s="30" t="s">
        <v>16290</v>
      </c>
      <c r="B604" s="30" t="str">
        <f t="shared" si="9"/>
        <v>000379312241540</v>
      </c>
      <c r="C604" s="102">
        <v>46170</v>
      </c>
      <c r="D604" s="30" t="s">
        <v>18445</v>
      </c>
      <c r="E604" s="102">
        <v>46170</v>
      </c>
      <c r="F604" s="102" t="e">
        <f>VLOOKUP(B604,[1]Ban_hang!R:S,2,0)</f>
        <v>#N/A</v>
      </c>
      <c r="G604" s="30" t="s">
        <v>18446</v>
      </c>
      <c r="H604" s="30" t="s">
        <v>18447</v>
      </c>
      <c r="I604" s="31">
        <v>2075500</v>
      </c>
      <c r="J604" s="31">
        <v>0</v>
      </c>
      <c r="K604" s="31">
        <v>166040</v>
      </c>
      <c r="L604" s="31">
        <v>2241540</v>
      </c>
      <c r="M604" s="31">
        <v>2241540</v>
      </c>
      <c r="N604" s="30" t="s">
        <v>21125</v>
      </c>
      <c r="O604" s="30" t="s">
        <v>21126</v>
      </c>
      <c r="P604" s="30" t="s">
        <v>21127</v>
      </c>
      <c r="Q604" s="30" t="s">
        <v>21128</v>
      </c>
      <c r="R604" s="30" t="s">
        <v>4458</v>
      </c>
    </row>
    <row r="605" spans="1:18">
      <c r="A605" s="30" t="s">
        <v>16296</v>
      </c>
      <c r="B605" s="30" t="str">
        <f t="shared" si="9"/>
        <v>000379371744718</v>
      </c>
      <c r="C605" s="102">
        <v>46171</v>
      </c>
      <c r="D605" s="30" t="s">
        <v>18448</v>
      </c>
      <c r="E605" s="102">
        <v>46171</v>
      </c>
      <c r="F605" s="102" t="e">
        <f>VLOOKUP(B605,[1]Ban_hang!R:S,2,0)</f>
        <v>#N/A</v>
      </c>
      <c r="G605" s="30" t="s">
        <v>18449</v>
      </c>
      <c r="H605" s="30" t="s">
        <v>18450</v>
      </c>
      <c r="I605" s="31">
        <v>1615480</v>
      </c>
      <c r="J605" s="31">
        <v>0</v>
      </c>
      <c r="K605" s="31">
        <v>129238</v>
      </c>
      <c r="L605" s="31">
        <v>1744718</v>
      </c>
      <c r="M605" s="31">
        <v>1744718</v>
      </c>
      <c r="N605" s="30" t="s">
        <v>21125</v>
      </c>
      <c r="O605" s="30" t="s">
        <v>21126</v>
      </c>
      <c r="P605" s="30" t="s">
        <v>21127</v>
      </c>
      <c r="Q605" s="30" t="s">
        <v>21128</v>
      </c>
      <c r="R605" s="30" t="s">
        <v>4458</v>
      </c>
    </row>
    <row r="606" spans="1:18">
      <c r="A606" s="30" t="s">
        <v>16302</v>
      </c>
      <c r="B606" s="30" t="str">
        <f t="shared" si="9"/>
        <v>00039533560385</v>
      </c>
      <c r="C606" s="102">
        <v>46171</v>
      </c>
      <c r="D606" s="30" t="s">
        <v>18451</v>
      </c>
      <c r="E606" s="102">
        <v>46171</v>
      </c>
      <c r="F606" s="102" t="e">
        <f>VLOOKUP(B606,[1]Ban_hang!R:S,2,0)</f>
        <v>#N/A</v>
      </c>
      <c r="G606" s="30" t="s">
        <v>18452</v>
      </c>
      <c r="H606" s="30" t="s">
        <v>18453</v>
      </c>
      <c r="I606" s="31">
        <v>518875</v>
      </c>
      <c r="J606" s="31">
        <v>0</v>
      </c>
      <c r="K606" s="31">
        <v>41510</v>
      </c>
      <c r="L606" s="31">
        <v>560385</v>
      </c>
      <c r="M606" s="31">
        <v>560385</v>
      </c>
      <c r="N606" s="30" t="s">
        <v>21125</v>
      </c>
      <c r="O606" s="30" t="s">
        <v>21126</v>
      </c>
      <c r="P606" s="30" t="s">
        <v>21127</v>
      </c>
      <c r="Q606" s="30" t="s">
        <v>21129</v>
      </c>
      <c r="R606" s="30" t="s">
        <v>4174</v>
      </c>
    </row>
    <row r="607" spans="1:18">
      <c r="A607" s="30" t="s">
        <v>16296</v>
      </c>
      <c r="B607" s="30" t="str">
        <f t="shared" si="9"/>
        <v>000379361379171</v>
      </c>
      <c r="C607" s="102">
        <v>46171</v>
      </c>
      <c r="D607" s="30" t="s">
        <v>18454</v>
      </c>
      <c r="E607" s="102">
        <v>46171</v>
      </c>
      <c r="F607" s="102" t="e">
        <f>VLOOKUP(B607,[1]Ban_hang!R:S,2,0)</f>
        <v>#N/A</v>
      </c>
      <c r="G607" s="30" t="s">
        <v>18455</v>
      </c>
      <c r="H607" s="30" t="s">
        <v>18456</v>
      </c>
      <c r="I607" s="31">
        <v>1277010</v>
      </c>
      <c r="J607" s="31">
        <v>0</v>
      </c>
      <c r="K607" s="31">
        <v>102161</v>
      </c>
      <c r="L607" s="31">
        <v>1379171</v>
      </c>
      <c r="M607" s="31">
        <v>1379171</v>
      </c>
      <c r="N607" s="30" t="s">
        <v>21125</v>
      </c>
      <c r="O607" s="30" t="s">
        <v>21126</v>
      </c>
      <c r="P607" s="30" t="s">
        <v>21127</v>
      </c>
      <c r="Q607" s="30" t="s">
        <v>21128</v>
      </c>
      <c r="R607" s="30" t="s">
        <v>4458</v>
      </c>
    </row>
    <row r="608" spans="1:18">
      <c r="A608" s="30" t="s">
        <v>16302</v>
      </c>
      <c r="B608" s="30" t="str">
        <f t="shared" si="9"/>
        <v>000395376005794</v>
      </c>
      <c r="C608" s="102">
        <v>46171</v>
      </c>
      <c r="D608" s="30" t="s">
        <v>18457</v>
      </c>
      <c r="E608" s="102">
        <v>46171</v>
      </c>
      <c r="F608" s="102" t="e">
        <f>VLOOKUP(B608,[1]Ban_hang!R:S,2,0)</f>
        <v>#N/A</v>
      </c>
      <c r="G608" s="30" t="s">
        <v>18458</v>
      </c>
      <c r="H608" s="30" t="s">
        <v>18459</v>
      </c>
      <c r="I608" s="31">
        <v>5560920</v>
      </c>
      <c r="J608" s="31">
        <v>0</v>
      </c>
      <c r="K608" s="31">
        <v>444874</v>
      </c>
      <c r="L608" s="31">
        <v>6005794</v>
      </c>
      <c r="M608" s="31">
        <v>6005794</v>
      </c>
      <c r="N608" s="30" t="s">
        <v>21125</v>
      </c>
      <c r="O608" s="30" t="s">
        <v>21126</v>
      </c>
      <c r="P608" s="30" t="s">
        <v>21127</v>
      </c>
      <c r="Q608" s="30" t="s">
        <v>21129</v>
      </c>
      <c r="R608" s="30" t="s">
        <v>4174</v>
      </c>
    </row>
    <row r="609" spans="1:18">
      <c r="A609" s="30" t="s">
        <v>16304</v>
      </c>
      <c r="B609" s="30" t="str">
        <f t="shared" si="9"/>
        <v>00039534496800</v>
      </c>
      <c r="C609" s="102">
        <v>46171</v>
      </c>
      <c r="D609" s="30" t="s">
        <v>18460</v>
      </c>
      <c r="E609" s="102">
        <v>46171</v>
      </c>
      <c r="F609" s="102" t="e">
        <f>VLOOKUP(B609,[1]Ban_hang!R:S,2,0)</f>
        <v>#N/A</v>
      </c>
      <c r="G609" s="30" t="s">
        <v>18461</v>
      </c>
      <c r="H609" s="30" t="s">
        <v>18462</v>
      </c>
      <c r="I609" s="31">
        <v>460000</v>
      </c>
      <c r="J609" s="31">
        <v>0</v>
      </c>
      <c r="K609" s="31">
        <v>36800</v>
      </c>
      <c r="L609" s="31">
        <v>496800</v>
      </c>
      <c r="M609" s="31">
        <v>496800</v>
      </c>
      <c r="N609" s="30" t="s">
        <v>21125</v>
      </c>
      <c r="O609" s="30" t="s">
        <v>21126</v>
      </c>
      <c r="P609" s="30" t="s">
        <v>21127</v>
      </c>
      <c r="Q609" s="30" t="s">
        <v>21129</v>
      </c>
      <c r="R609" s="30" t="s">
        <v>4174</v>
      </c>
    </row>
    <row r="610" spans="1:18">
      <c r="A610" s="30" t="s">
        <v>16304</v>
      </c>
      <c r="B610" s="30" t="str">
        <f t="shared" si="9"/>
        <v>000395364370522</v>
      </c>
      <c r="C610" s="102">
        <v>46171</v>
      </c>
      <c r="D610" s="30" t="s">
        <v>18463</v>
      </c>
      <c r="E610" s="102">
        <v>46171</v>
      </c>
      <c r="F610" s="102" t="e">
        <f>VLOOKUP(B610,[1]Ban_hang!R:S,2,0)</f>
        <v>#N/A</v>
      </c>
      <c r="G610" s="30" t="s">
        <v>18464</v>
      </c>
      <c r="H610" s="30" t="s">
        <v>18465</v>
      </c>
      <c r="I610" s="31">
        <v>4046780</v>
      </c>
      <c r="J610" s="31">
        <v>0</v>
      </c>
      <c r="K610" s="31">
        <v>323742</v>
      </c>
      <c r="L610" s="31">
        <v>4370522</v>
      </c>
      <c r="M610" s="31">
        <v>4370522</v>
      </c>
      <c r="N610" s="30" t="s">
        <v>21125</v>
      </c>
      <c r="O610" s="30" t="s">
        <v>21126</v>
      </c>
      <c r="P610" s="30" t="s">
        <v>21127</v>
      </c>
      <c r="Q610" s="30" t="s">
        <v>21129</v>
      </c>
      <c r="R610" s="30" t="s">
        <v>4174</v>
      </c>
    </row>
    <row r="611" spans="1:18">
      <c r="A611" s="30" t="s">
        <v>16298</v>
      </c>
      <c r="B611" s="30" t="str">
        <f t="shared" si="9"/>
        <v>000379392241540</v>
      </c>
      <c r="C611" s="102">
        <v>46172</v>
      </c>
      <c r="D611" s="30" t="s">
        <v>18466</v>
      </c>
      <c r="E611" s="102">
        <v>46172</v>
      </c>
      <c r="F611" s="102" t="e">
        <f>VLOOKUP(B611,[1]Ban_hang!R:S,2,0)</f>
        <v>#N/A</v>
      </c>
      <c r="G611" s="30" t="s">
        <v>18467</v>
      </c>
      <c r="H611" s="30" t="s">
        <v>18468</v>
      </c>
      <c r="I611" s="31">
        <v>2075500</v>
      </c>
      <c r="J611" s="31">
        <v>0</v>
      </c>
      <c r="K611" s="31">
        <v>166040</v>
      </c>
      <c r="L611" s="31">
        <v>2241540</v>
      </c>
      <c r="M611" s="31">
        <v>2241540</v>
      </c>
      <c r="N611" s="30" t="s">
        <v>21125</v>
      </c>
      <c r="O611" s="30" t="s">
        <v>21126</v>
      </c>
      <c r="P611" s="30" t="s">
        <v>21127</v>
      </c>
      <c r="Q611" s="30" t="s">
        <v>21128</v>
      </c>
      <c r="R611" s="30" t="s">
        <v>4458</v>
      </c>
    </row>
    <row r="612" spans="1:18">
      <c r="A612" s="30" t="s">
        <v>16298</v>
      </c>
      <c r="B612" s="30" t="str">
        <f t="shared" si="9"/>
        <v>000379387685896</v>
      </c>
      <c r="C612" s="102">
        <v>46172</v>
      </c>
      <c r="D612" s="30" t="s">
        <v>18469</v>
      </c>
      <c r="E612" s="102">
        <v>46172</v>
      </c>
      <c r="F612" s="102" t="e">
        <f>VLOOKUP(B612,[1]Ban_hang!R:S,2,0)</f>
        <v>#N/A</v>
      </c>
      <c r="G612" s="30" t="s">
        <v>18470</v>
      </c>
      <c r="H612" s="30" t="s">
        <v>18471</v>
      </c>
      <c r="I612" s="31">
        <v>7116570</v>
      </c>
      <c r="J612" s="31">
        <v>0</v>
      </c>
      <c r="K612" s="31">
        <v>569326</v>
      </c>
      <c r="L612" s="31">
        <v>7685896</v>
      </c>
      <c r="M612" s="31">
        <v>7685896</v>
      </c>
      <c r="N612" s="30" t="s">
        <v>21125</v>
      </c>
      <c r="O612" s="30" t="s">
        <v>21126</v>
      </c>
      <c r="P612" s="30" t="s">
        <v>21127</v>
      </c>
      <c r="Q612" s="30" t="s">
        <v>21128</v>
      </c>
      <c r="R612" s="30" t="s">
        <v>4458</v>
      </c>
    </row>
    <row r="613" spans="1:18">
      <c r="A613" s="30" t="s">
        <v>16291</v>
      </c>
      <c r="B613" s="30" t="str">
        <f t="shared" si="9"/>
        <v>000395903004117</v>
      </c>
      <c r="C613" s="102">
        <v>46174</v>
      </c>
      <c r="D613" s="30" t="s">
        <v>21136</v>
      </c>
      <c r="E613" s="102">
        <v>46174</v>
      </c>
      <c r="F613" s="102" t="e">
        <f>VLOOKUP(B613,[1]Ban_hang!R:S,2,0)</f>
        <v>#N/A</v>
      </c>
      <c r="G613" s="30" t="s">
        <v>21137</v>
      </c>
      <c r="H613" s="30" t="s">
        <v>21138</v>
      </c>
      <c r="I613" s="31">
        <v>2781590</v>
      </c>
      <c r="J613" s="31">
        <v>0</v>
      </c>
      <c r="K613" s="31">
        <v>222527</v>
      </c>
      <c r="L613" s="31">
        <v>3004117</v>
      </c>
      <c r="M613" s="31">
        <v>3004117</v>
      </c>
      <c r="N613" s="30" t="s">
        <v>21125</v>
      </c>
      <c r="O613" s="30" t="s">
        <v>21126</v>
      </c>
      <c r="P613" s="30" t="s">
        <v>21127</v>
      </c>
      <c r="Q613" s="30" t="s">
        <v>21128</v>
      </c>
      <c r="R613" s="30" t="s">
        <v>4458</v>
      </c>
    </row>
    <row r="614" spans="1:18">
      <c r="A614" s="30" t="s">
        <v>16293</v>
      </c>
      <c r="B614" s="30" t="str">
        <f t="shared" si="9"/>
        <v>000395893986258</v>
      </c>
      <c r="C614" s="102">
        <v>46174</v>
      </c>
      <c r="D614" s="30" t="s">
        <v>21139</v>
      </c>
      <c r="E614" s="102">
        <v>46174</v>
      </c>
      <c r="F614" s="102" t="e">
        <f>VLOOKUP(B614,[1]Ban_hang!R:S,2,0)</f>
        <v>#N/A</v>
      </c>
      <c r="G614" s="30" t="s">
        <v>21140</v>
      </c>
      <c r="H614" s="30" t="s">
        <v>21141</v>
      </c>
      <c r="I614" s="31">
        <v>3690980</v>
      </c>
      <c r="J614" s="31">
        <v>0</v>
      </c>
      <c r="K614" s="31">
        <v>295278</v>
      </c>
      <c r="L614" s="31">
        <v>3986258</v>
      </c>
      <c r="M614" s="31">
        <v>3986258</v>
      </c>
      <c r="N614" s="30" t="s">
        <v>21125</v>
      </c>
      <c r="O614" s="30" t="s">
        <v>21126</v>
      </c>
      <c r="P614" s="30" t="s">
        <v>21127</v>
      </c>
      <c r="Q614" s="30" t="s">
        <v>21128</v>
      </c>
      <c r="R614" s="30" t="s">
        <v>4458</v>
      </c>
    </row>
    <row r="615" spans="1:18">
      <c r="A615" s="30" t="s">
        <v>16310</v>
      </c>
      <c r="B615" s="30" t="str">
        <f t="shared" si="9"/>
        <v>00039587993600</v>
      </c>
      <c r="C615" s="102">
        <v>46174</v>
      </c>
      <c r="D615" s="30" t="s">
        <v>21142</v>
      </c>
      <c r="E615" s="102">
        <v>46174</v>
      </c>
      <c r="F615" s="102" t="e">
        <f>VLOOKUP(B615,[1]Ban_hang!R:S,2,0)</f>
        <v>#N/A</v>
      </c>
      <c r="G615" s="30" t="s">
        <v>21143</v>
      </c>
      <c r="H615" s="30" t="s">
        <v>21144</v>
      </c>
      <c r="I615" s="31">
        <v>920000</v>
      </c>
      <c r="J615" s="31">
        <v>0</v>
      </c>
      <c r="K615" s="31">
        <v>73600</v>
      </c>
      <c r="L615" s="31">
        <v>993600</v>
      </c>
      <c r="M615" s="31">
        <v>993600</v>
      </c>
      <c r="N615" s="30" t="s">
        <v>21125</v>
      </c>
      <c r="O615" s="30" t="s">
        <v>21126</v>
      </c>
      <c r="P615" s="30" t="s">
        <v>21127</v>
      </c>
      <c r="Q615" s="30" t="s">
        <v>21128</v>
      </c>
      <c r="R615" s="30" t="s">
        <v>4458</v>
      </c>
    </row>
    <row r="616" spans="1:18">
      <c r="A616" s="30" t="s">
        <v>16305</v>
      </c>
      <c r="B616" s="30" t="str">
        <f t="shared" si="9"/>
        <v>000395353604349</v>
      </c>
      <c r="C616" s="102">
        <v>46174</v>
      </c>
      <c r="D616" s="30" t="s">
        <v>21145</v>
      </c>
      <c r="E616" s="102">
        <v>46174</v>
      </c>
      <c r="F616" s="102" t="e">
        <f>VLOOKUP(B616,[1]Ban_hang!R:S,2,0)</f>
        <v>#N/A</v>
      </c>
      <c r="G616" s="30" t="s">
        <v>21146</v>
      </c>
      <c r="H616" s="30" t="s">
        <v>21147</v>
      </c>
      <c r="I616" s="31">
        <v>3337360</v>
      </c>
      <c r="J616" s="31">
        <v>0</v>
      </c>
      <c r="K616" s="31">
        <v>266989</v>
      </c>
      <c r="L616" s="31">
        <v>3604349</v>
      </c>
      <c r="M616" s="31">
        <v>3604349</v>
      </c>
      <c r="N616" s="30" t="s">
        <v>21125</v>
      </c>
      <c r="O616" s="30" t="s">
        <v>21126</v>
      </c>
      <c r="P616" s="30" t="s">
        <v>21127</v>
      </c>
      <c r="Q616" s="30" t="s">
        <v>21129</v>
      </c>
      <c r="R616" s="30" t="s">
        <v>4174</v>
      </c>
    </row>
    <row r="617" spans="1:18">
      <c r="A617" s="30" t="s">
        <v>16295</v>
      </c>
      <c r="B617" s="30" t="str">
        <f t="shared" si="9"/>
        <v>000395883004117</v>
      </c>
      <c r="C617" s="102">
        <v>46174</v>
      </c>
      <c r="D617" s="30" t="s">
        <v>21148</v>
      </c>
      <c r="E617" s="102">
        <v>46174</v>
      </c>
      <c r="F617" s="102" t="e">
        <f>VLOOKUP(B617,[1]Ban_hang!R:S,2,0)</f>
        <v>#N/A</v>
      </c>
      <c r="G617" s="30" t="s">
        <v>21149</v>
      </c>
      <c r="H617" s="30" t="s">
        <v>21150</v>
      </c>
      <c r="I617" s="31">
        <v>2781590</v>
      </c>
      <c r="J617" s="31">
        <v>0</v>
      </c>
      <c r="K617" s="31">
        <v>222527</v>
      </c>
      <c r="L617" s="31">
        <v>3004117</v>
      </c>
      <c r="M617" s="31">
        <v>3004117</v>
      </c>
      <c r="N617" s="30" t="s">
        <v>21125</v>
      </c>
      <c r="O617" s="30" t="s">
        <v>21126</v>
      </c>
      <c r="P617" s="30" t="s">
        <v>21127</v>
      </c>
      <c r="Q617" s="30" t="s">
        <v>21128</v>
      </c>
      <c r="R617" s="30" t="s">
        <v>4458</v>
      </c>
    </row>
    <row r="618" spans="1:18">
      <c r="A618" s="30" t="s">
        <v>16288</v>
      </c>
      <c r="B618" s="30" t="str">
        <f t="shared" si="9"/>
        <v>000395852399004</v>
      </c>
      <c r="C618" s="102">
        <v>46174</v>
      </c>
      <c r="D618" s="30" t="s">
        <v>21151</v>
      </c>
      <c r="E618" s="102">
        <v>46174</v>
      </c>
      <c r="F618" s="102" t="e">
        <f>VLOOKUP(B618,[1]Ban_hang!R:S,2,0)</f>
        <v>#N/A</v>
      </c>
      <c r="G618" s="30" t="s">
        <v>21152</v>
      </c>
      <c r="H618" s="30" t="s">
        <v>21153</v>
      </c>
      <c r="I618" s="31">
        <v>2221300</v>
      </c>
      <c r="J618" s="31">
        <v>0</v>
      </c>
      <c r="K618" s="31">
        <v>177704</v>
      </c>
      <c r="L618" s="31">
        <v>2399004</v>
      </c>
      <c r="M618" s="31">
        <v>2399004</v>
      </c>
      <c r="N618" s="30" t="s">
        <v>21125</v>
      </c>
      <c r="O618" s="30" t="s">
        <v>21126</v>
      </c>
      <c r="P618" s="30" t="s">
        <v>21127</v>
      </c>
      <c r="Q618" s="30" t="s">
        <v>21128</v>
      </c>
      <c r="R618" s="30" t="s">
        <v>4458</v>
      </c>
    </row>
    <row r="619" spans="1:18">
      <c r="A619" s="30" t="s">
        <v>16308</v>
      </c>
      <c r="B619" s="30" t="str">
        <f t="shared" si="9"/>
        <v>000395862399004</v>
      </c>
      <c r="C619" s="102">
        <v>46174</v>
      </c>
      <c r="D619" s="30" t="s">
        <v>21154</v>
      </c>
      <c r="E619" s="102">
        <v>46174</v>
      </c>
      <c r="F619" s="102" t="e">
        <f>VLOOKUP(B619,[1]Ban_hang!R:S,2,0)</f>
        <v>#N/A</v>
      </c>
      <c r="G619" s="30" t="s">
        <v>21155</v>
      </c>
      <c r="H619" s="30" t="s">
        <v>21156</v>
      </c>
      <c r="I619" s="31">
        <v>2221300</v>
      </c>
      <c r="J619" s="31">
        <v>0</v>
      </c>
      <c r="K619" s="31">
        <v>177704</v>
      </c>
      <c r="L619" s="31">
        <v>2399004</v>
      </c>
      <c r="M619" s="31">
        <v>2399004</v>
      </c>
      <c r="N619" s="30" t="s">
        <v>21125</v>
      </c>
      <c r="O619" s="30" t="s">
        <v>21126</v>
      </c>
      <c r="P619" s="30" t="s">
        <v>21127</v>
      </c>
      <c r="Q619" s="30" t="s">
        <v>21128</v>
      </c>
      <c r="R619" s="30" t="s">
        <v>4458</v>
      </c>
    </row>
    <row r="620" spans="1:18">
      <c r="A620" s="30" t="s">
        <v>16291</v>
      </c>
      <c r="B620" s="30" t="str">
        <f t="shared" si="9"/>
        <v>000395912399004</v>
      </c>
      <c r="C620" s="102">
        <v>46174</v>
      </c>
      <c r="D620" s="30" t="s">
        <v>21157</v>
      </c>
      <c r="E620" s="102">
        <v>46174</v>
      </c>
      <c r="F620" s="102" t="e">
        <f>VLOOKUP(B620,[1]Ban_hang!R:S,2,0)</f>
        <v>#N/A</v>
      </c>
      <c r="G620" s="30" t="s">
        <v>21158</v>
      </c>
      <c r="H620" s="30" t="s">
        <v>21159</v>
      </c>
      <c r="I620" s="31">
        <v>2221300</v>
      </c>
      <c r="J620" s="31">
        <v>0</v>
      </c>
      <c r="K620" s="31">
        <v>177704</v>
      </c>
      <c r="L620" s="31">
        <v>2399004</v>
      </c>
      <c r="M620" s="31">
        <v>2399004</v>
      </c>
      <c r="N620" s="30" t="s">
        <v>21125</v>
      </c>
      <c r="O620" s="30" t="s">
        <v>21126</v>
      </c>
      <c r="P620" s="30" t="s">
        <v>21127</v>
      </c>
      <c r="Q620" s="30" t="s">
        <v>21128</v>
      </c>
      <c r="R620" s="30" t="s">
        <v>4458</v>
      </c>
    </row>
    <row r="621" spans="1:18">
      <c r="A621" s="30" t="s">
        <v>16307</v>
      </c>
      <c r="B621" s="30" t="str">
        <f t="shared" si="9"/>
        <v>000395922399004</v>
      </c>
      <c r="C621" s="102">
        <v>46174</v>
      </c>
      <c r="D621" s="30" t="s">
        <v>21160</v>
      </c>
      <c r="E621" s="102">
        <v>46174</v>
      </c>
      <c r="F621" s="102" t="e">
        <f>VLOOKUP(B621,[1]Ban_hang!R:S,2,0)</f>
        <v>#N/A</v>
      </c>
      <c r="G621" s="30" t="s">
        <v>21161</v>
      </c>
      <c r="H621" s="30" t="s">
        <v>21162</v>
      </c>
      <c r="I621" s="31">
        <v>2221300</v>
      </c>
      <c r="J621" s="31">
        <v>0</v>
      </c>
      <c r="K621" s="31">
        <v>177704</v>
      </c>
      <c r="L621" s="31">
        <v>2399004</v>
      </c>
      <c r="M621" s="31">
        <v>2399004</v>
      </c>
      <c r="N621" s="30" t="s">
        <v>21125</v>
      </c>
      <c r="O621" s="30" t="s">
        <v>21126</v>
      </c>
      <c r="P621" s="30" t="s">
        <v>21127</v>
      </c>
      <c r="Q621" s="30" t="s">
        <v>21128</v>
      </c>
      <c r="R621" s="30" t="s">
        <v>4458</v>
      </c>
    </row>
    <row r="622" spans="1:18">
      <c r="A622" s="30" t="s">
        <v>16296</v>
      </c>
      <c r="B622" s="30" t="str">
        <f t="shared" si="9"/>
        <v>000395984798008</v>
      </c>
      <c r="C622" s="102">
        <v>46175</v>
      </c>
      <c r="D622" s="30" t="s">
        <v>21163</v>
      </c>
      <c r="E622" s="102">
        <v>46175</v>
      </c>
      <c r="F622" s="102" t="e">
        <f>VLOOKUP(B622,[1]Ban_hang!R:S,2,0)</f>
        <v>#N/A</v>
      </c>
      <c r="G622" s="30" t="s">
        <v>21164</v>
      </c>
      <c r="H622" s="30" t="s">
        <v>21165</v>
      </c>
      <c r="I622" s="31">
        <v>4442600</v>
      </c>
      <c r="J622" s="31">
        <v>0</v>
      </c>
      <c r="K622" s="31">
        <v>355408</v>
      </c>
      <c r="L622" s="31">
        <v>4798008</v>
      </c>
      <c r="M622" s="31">
        <v>4798008</v>
      </c>
      <c r="N622" s="30" t="s">
        <v>21125</v>
      </c>
      <c r="O622" s="30" t="s">
        <v>21126</v>
      </c>
      <c r="P622" s="30" t="s">
        <v>21127</v>
      </c>
      <c r="Q622" s="30" t="s">
        <v>21128</v>
      </c>
      <c r="R622" s="30" t="s">
        <v>4458</v>
      </c>
    </row>
    <row r="623" spans="1:18">
      <c r="A623" s="30" t="s">
        <v>16294</v>
      </c>
      <c r="B623" s="30" t="str">
        <f t="shared" si="9"/>
        <v>000395945410022</v>
      </c>
      <c r="C623" s="102">
        <v>46175</v>
      </c>
      <c r="D623" s="30" t="s">
        <v>21166</v>
      </c>
      <c r="E623" s="102">
        <v>46175</v>
      </c>
      <c r="F623" s="102" t="e">
        <f>VLOOKUP(B623,[1]Ban_hang!R:S,2,0)</f>
        <v>#N/A</v>
      </c>
      <c r="G623" s="30" t="s">
        <v>21167</v>
      </c>
      <c r="H623" s="30" t="s">
        <v>21168</v>
      </c>
      <c r="I623" s="31">
        <v>5009280</v>
      </c>
      <c r="J623" s="31">
        <v>0</v>
      </c>
      <c r="K623" s="31">
        <v>400742</v>
      </c>
      <c r="L623" s="31">
        <v>5410022</v>
      </c>
      <c r="M623" s="31">
        <v>5410022</v>
      </c>
      <c r="N623" s="30" t="s">
        <v>21125</v>
      </c>
      <c r="O623" s="30" t="s">
        <v>21126</v>
      </c>
      <c r="P623" s="30" t="s">
        <v>21127</v>
      </c>
      <c r="Q623" s="30" t="s">
        <v>21128</v>
      </c>
      <c r="R623" s="30" t="s">
        <v>4458</v>
      </c>
    </row>
    <row r="624" spans="1:18">
      <c r="A624" s="30" t="s">
        <v>16294</v>
      </c>
      <c r="B624" s="30" t="str">
        <f t="shared" si="9"/>
        <v>000395932399004</v>
      </c>
      <c r="C624" s="102">
        <v>46175</v>
      </c>
      <c r="D624" s="30" t="s">
        <v>21169</v>
      </c>
      <c r="E624" s="102">
        <v>46175</v>
      </c>
      <c r="F624" s="102" t="e">
        <f>VLOOKUP(B624,[1]Ban_hang!R:S,2,0)</f>
        <v>#N/A</v>
      </c>
      <c r="G624" s="30" t="s">
        <v>21170</v>
      </c>
      <c r="H624" s="30" t="s">
        <v>21171</v>
      </c>
      <c r="I624" s="31">
        <v>2221300</v>
      </c>
      <c r="J624" s="31">
        <v>0</v>
      </c>
      <c r="K624" s="31">
        <v>177704</v>
      </c>
      <c r="L624" s="31">
        <v>2399004</v>
      </c>
      <c r="M624" s="31">
        <v>2399004</v>
      </c>
      <c r="N624" s="30" t="s">
        <v>21125</v>
      </c>
      <c r="O624" s="30" t="s">
        <v>21126</v>
      </c>
      <c r="P624" s="30" t="s">
        <v>21127</v>
      </c>
      <c r="Q624" s="30" t="s">
        <v>21128</v>
      </c>
      <c r="R624" s="30" t="s">
        <v>4458</v>
      </c>
    </row>
    <row r="625" spans="1:18">
      <c r="A625" s="30" t="s">
        <v>16300</v>
      </c>
      <c r="B625" s="30" t="str">
        <f t="shared" si="9"/>
        <v>000395971749600</v>
      </c>
      <c r="C625" s="102">
        <v>46175</v>
      </c>
      <c r="D625" s="30" t="s">
        <v>21172</v>
      </c>
      <c r="E625" s="102">
        <v>46175</v>
      </c>
      <c r="F625" s="102" t="e">
        <f>VLOOKUP(B625,[1]Ban_hang!R:S,2,0)</f>
        <v>#N/A</v>
      </c>
      <c r="G625" s="30" t="s">
        <v>21173</v>
      </c>
      <c r="H625" s="30" t="s">
        <v>21174</v>
      </c>
      <c r="I625" s="31">
        <v>1620000</v>
      </c>
      <c r="J625" s="31">
        <v>0</v>
      </c>
      <c r="K625" s="31">
        <v>129600</v>
      </c>
      <c r="L625" s="31">
        <v>1749600</v>
      </c>
      <c r="M625" s="31">
        <v>1749600</v>
      </c>
      <c r="N625" s="30" t="s">
        <v>21125</v>
      </c>
      <c r="O625" s="30" t="s">
        <v>21126</v>
      </c>
      <c r="P625" s="30" t="s">
        <v>21127</v>
      </c>
      <c r="Q625" s="30" t="s">
        <v>21128</v>
      </c>
      <c r="R625" s="30" t="s">
        <v>4458</v>
      </c>
    </row>
    <row r="626" spans="1:18">
      <c r="A626" s="30" t="s">
        <v>16300</v>
      </c>
      <c r="B626" s="30" t="str">
        <f t="shared" si="9"/>
        <v>000395963519774</v>
      </c>
      <c r="C626" s="102">
        <v>46175</v>
      </c>
      <c r="D626" s="30" t="s">
        <v>21175</v>
      </c>
      <c r="E626" s="102">
        <v>46175</v>
      </c>
      <c r="F626" s="102" t="e">
        <f>VLOOKUP(B626,[1]Ban_hang!R:S,2,0)</f>
        <v>#N/A</v>
      </c>
      <c r="G626" s="30" t="s">
        <v>21176</v>
      </c>
      <c r="H626" s="30" t="s">
        <v>21177</v>
      </c>
      <c r="I626" s="31">
        <v>3259050</v>
      </c>
      <c r="J626" s="31">
        <v>0</v>
      </c>
      <c r="K626" s="31">
        <v>260724</v>
      </c>
      <c r="L626" s="31">
        <v>3519774</v>
      </c>
      <c r="M626" s="31">
        <v>3519774</v>
      </c>
      <c r="N626" s="30" t="s">
        <v>21125</v>
      </c>
      <c r="O626" s="30" t="s">
        <v>21126</v>
      </c>
      <c r="P626" s="30" t="s">
        <v>21127</v>
      </c>
      <c r="Q626" s="30" t="s">
        <v>21128</v>
      </c>
      <c r="R626" s="30" t="s">
        <v>4458</v>
      </c>
    </row>
    <row r="627" spans="1:18">
      <c r="A627" s="30" t="s">
        <v>16294</v>
      </c>
      <c r="B627" s="30" t="str">
        <f t="shared" si="9"/>
        <v>00039595596171</v>
      </c>
      <c r="C627" s="102">
        <v>46175</v>
      </c>
      <c r="D627" s="30" t="s">
        <v>21178</v>
      </c>
      <c r="E627" s="102">
        <v>46175</v>
      </c>
      <c r="F627" s="102" t="e">
        <f>VLOOKUP(B627,[1]Ban_hang!R:S,2,0)</f>
        <v>#N/A</v>
      </c>
      <c r="G627" s="30" t="s">
        <v>21179</v>
      </c>
      <c r="H627" s="30" t="s">
        <v>21180</v>
      </c>
      <c r="I627" s="31">
        <v>552010</v>
      </c>
      <c r="J627" s="31">
        <v>0</v>
      </c>
      <c r="K627" s="31">
        <v>44161</v>
      </c>
      <c r="L627" s="31">
        <v>596171</v>
      </c>
      <c r="M627" s="31">
        <v>596171</v>
      </c>
      <c r="N627" s="30" t="s">
        <v>21125</v>
      </c>
      <c r="O627" s="30" t="s">
        <v>21126</v>
      </c>
      <c r="P627" s="30" t="s">
        <v>21127</v>
      </c>
      <c r="Q627" s="30" t="s">
        <v>21128</v>
      </c>
      <c r="R627" s="30" t="s">
        <v>4458</v>
      </c>
    </row>
    <row r="628" spans="1:18">
      <c r="A628" s="30" t="s">
        <v>16292</v>
      </c>
      <c r="B628" s="30" t="str">
        <f t="shared" si="9"/>
        <v>000405702399004</v>
      </c>
      <c r="C628" s="102">
        <v>46176</v>
      </c>
      <c r="D628" s="30" t="s">
        <v>21181</v>
      </c>
      <c r="E628" s="102">
        <v>46176</v>
      </c>
      <c r="F628" s="102" t="e">
        <f>VLOOKUP(B628,[1]Ban_hang!R:S,2,0)</f>
        <v>#N/A</v>
      </c>
      <c r="G628" s="30" t="s">
        <v>21182</v>
      </c>
      <c r="H628" s="30" t="s">
        <v>21183</v>
      </c>
      <c r="I628" s="31">
        <v>2221300</v>
      </c>
      <c r="J628" s="31">
        <v>0</v>
      </c>
      <c r="K628" s="31">
        <v>177704</v>
      </c>
      <c r="L628" s="31">
        <v>2399004</v>
      </c>
      <c r="M628" s="31">
        <v>2399004</v>
      </c>
      <c r="N628" s="30" t="s">
        <v>21125</v>
      </c>
      <c r="O628" s="30" t="s">
        <v>21126</v>
      </c>
      <c r="P628" s="30" t="s">
        <v>21127</v>
      </c>
      <c r="Q628" s="30" t="s">
        <v>21128</v>
      </c>
      <c r="R628" s="30" t="s">
        <v>4458</v>
      </c>
    </row>
    <row r="629" spans="1:18">
      <c r="A629" s="30" t="s">
        <v>16292</v>
      </c>
      <c r="B629" s="30" t="str">
        <f t="shared" si="9"/>
        <v>00040571596171</v>
      </c>
      <c r="C629" s="102">
        <v>46176</v>
      </c>
      <c r="D629" s="30" t="s">
        <v>21184</v>
      </c>
      <c r="E629" s="102">
        <v>46176</v>
      </c>
      <c r="F629" s="102" t="e">
        <f>VLOOKUP(B629,[1]Ban_hang!R:S,2,0)</f>
        <v>#N/A</v>
      </c>
      <c r="G629" s="30" t="s">
        <v>21185</v>
      </c>
      <c r="H629" s="30" t="s">
        <v>21186</v>
      </c>
      <c r="I629" s="31">
        <v>552010</v>
      </c>
      <c r="J629" s="31">
        <v>0</v>
      </c>
      <c r="K629" s="31">
        <v>44161</v>
      </c>
      <c r="L629" s="31">
        <v>596171</v>
      </c>
      <c r="M629" s="31">
        <v>596171</v>
      </c>
      <c r="N629" s="30" t="s">
        <v>21125</v>
      </c>
      <c r="O629" s="30" t="s">
        <v>21126</v>
      </c>
      <c r="P629" s="30" t="s">
        <v>21127</v>
      </c>
      <c r="Q629" s="30" t="s">
        <v>21128</v>
      </c>
      <c r="R629" s="30" t="s">
        <v>4458</v>
      </c>
    </row>
    <row r="630" spans="1:18">
      <c r="A630" s="30" t="s">
        <v>16308</v>
      </c>
      <c r="B630" s="30" t="str">
        <f t="shared" si="9"/>
        <v>000396011744718</v>
      </c>
      <c r="C630" s="102">
        <v>46177</v>
      </c>
      <c r="D630" s="30" t="s">
        <v>21187</v>
      </c>
      <c r="E630" s="102">
        <v>46177</v>
      </c>
      <c r="F630" s="102" t="e">
        <f>VLOOKUP(B630,[1]Ban_hang!R:S,2,0)</f>
        <v>#N/A</v>
      </c>
      <c r="G630" s="30" t="s">
        <v>21188</v>
      </c>
      <c r="H630" s="30" t="s">
        <v>21189</v>
      </c>
      <c r="I630" s="31">
        <v>1615480</v>
      </c>
      <c r="J630" s="31">
        <v>0</v>
      </c>
      <c r="K630" s="31">
        <v>129238</v>
      </c>
      <c r="L630" s="31">
        <v>1744718</v>
      </c>
      <c r="M630" s="31">
        <v>1744718</v>
      </c>
      <c r="N630" s="30" t="s">
        <v>21125</v>
      </c>
      <c r="O630" s="30" t="s">
        <v>21126</v>
      </c>
      <c r="P630" s="30" t="s">
        <v>21127</v>
      </c>
      <c r="Q630" s="30" t="s">
        <v>21128</v>
      </c>
      <c r="R630" s="30" t="s">
        <v>4458</v>
      </c>
    </row>
    <row r="631" spans="1:18">
      <c r="A631" s="30" t="s">
        <v>7306</v>
      </c>
      <c r="B631" s="30" t="str">
        <f t="shared" si="9"/>
        <v>000395993302203</v>
      </c>
      <c r="C631" s="102">
        <v>46177</v>
      </c>
      <c r="D631" s="30" t="s">
        <v>21190</v>
      </c>
      <c r="E631" s="102">
        <v>46177</v>
      </c>
      <c r="F631" s="102" t="e">
        <f>VLOOKUP(B631,[1]Ban_hang!R:S,2,0)</f>
        <v>#N/A</v>
      </c>
      <c r="G631" s="30" t="s">
        <v>21191</v>
      </c>
      <c r="H631" s="30" t="s">
        <v>21192</v>
      </c>
      <c r="I631" s="31">
        <v>3057595</v>
      </c>
      <c r="J631" s="31">
        <v>0</v>
      </c>
      <c r="K631" s="31">
        <v>244608</v>
      </c>
      <c r="L631" s="31">
        <v>3302203</v>
      </c>
      <c r="M631" s="31">
        <v>3302203</v>
      </c>
      <c r="N631" s="30" t="s">
        <v>21125</v>
      </c>
      <c r="O631" s="30" t="s">
        <v>21126</v>
      </c>
      <c r="P631" s="30" t="s">
        <v>21127</v>
      </c>
      <c r="Q631" s="30" t="s">
        <v>21128</v>
      </c>
      <c r="R631" s="30" t="s">
        <v>4458</v>
      </c>
    </row>
    <row r="632" spans="1:18">
      <c r="A632" s="30" t="s">
        <v>16295</v>
      </c>
      <c r="B632" s="30" t="str">
        <f t="shared" si="9"/>
        <v>000396044143722</v>
      </c>
      <c r="C632" s="102">
        <v>46177</v>
      </c>
      <c r="D632" s="30" t="s">
        <v>21193</v>
      </c>
      <c r="E632" s="102">
        <v>46177</v>
      </c>
      <c r="F632" s="102" t="e">
        <f>VLOOKUP(B632,[1]Ban_hang!R:S,2,0)</f>
        <v>#N/A</v>
      </c>
      <c r="G632" s="30" t="s">
        <v>21194</v>
      </c>
      <c r="H632" s="30" t="s">
        <v>21195</v>
      </c>
      <c r="I632" s="31">
        <v>3836780</v>
      </c>
      <c r="J632" s="31">
        <v>0</v>
      </c>
      <c r="K632" s="31">
        <v>306942</v>
      </c>
      <c r="L632" s="31">
        <v>4143722</v>
      </c>
      <c r="M632" s="31">
        <v>4143722</v>
      </c>
      <c r="N632" s="30" t="s">
        <v>21125</v>
      </c>
      <c r="O632" s="30" t="s">
        <v>21126</v>
      </c>
      <c r="P632" s="30" t="s">
        <v>21127</v>
      </c>
      <c r="Q632" s="30" t="s">
        <v>21128</v>
      </c>
      <c r="R632" s="30" t="s">
        <v>4458</v>
      </c>
    </row>
    <row r="633" spans="1:18">
      <c r="A633" s="30" t="s">
        <v>16289</v>
      </c>
      <c r="B633" s="30" t="str">
        <f t="shared" si="9"/>
        <v>000396056065032</v>
      </c>
      <c r="C633" s="102">
        <v>46177</v>
      </c>
      <c r="D633" s="30" t="s">
        <v>21196</v>
      </c>
      <c r="E633" s="102">
        <v>46177</v>
      </c>
      <c r="F633" s="102" t="e">
        <f>VLOOKUP(B633,[1]Ban_hang!R:S,2,0)</f>
        <v>#N/A</v>
      </c>
      <c r="G633" s="30" t="s">
        <v>21197</v>
      </c>
      <c r="H633" s="30" t="s">
        <v>21198</v>
      </c>
      <c r="I633" s="31">
        <v>5615770</v>
      </c>
      <c r="J633" s="31">
        <v>0</v>
      </c>
      <c r="K633" s="31">
        <v>449262</v>
      </c>
      <c r="L633" s="31">
        <v>6065032</v>
      </c>
      <c r="M633" s="31">
        <v>6065032</v>
      </c>
      <c r="N633" s="30" t="s">
        <v>21125</v>
      </c>
      <c r="O633" s="30" t="s">
        <v>21126</v>
      </c>
      <c r="P633" s="30" t="s">
        <v>21127</v>
      </c>
      <c r="Q633" s="30" t="s">
        <v>21128</v>
      </c>
      <c r="R633" s="30" t="s">
        <v>4458</v>
      </c>
    </row>
    <row r="634" spans="1:18">
      <c r="A634" s="30" t="s">
        <v>16310</v>
      </c>
      <c r="B634" s="30" t="str">
        <f t="shared" si="9"/>
        <v>000396022340889</v>
      </c>
      <c r="C634" s="102">
        <v>46177</v>
      </c>
      <c r="D634" s="30" t="s">
        <v>21199</v>
      </c>
      <c r="E634" s="102">
        <v>46177</v>
      </c>
      <c r="F634" s="102" t="e">
        <f>VLOOKUP(B634,[1]Ban_hang!R:S,2,0)</f>
        <v>#N/A</v>
      </c>
      <c r="G634" s="30" t="s">
        <v>21200</v>
      </c>
      <c r="H634" s="30" t="s">
        <v>21201</v>
      </c>
      <c r="I634" s="31">
        <v>2167490</v>
      </c>
      <c r="J634" s="31">
        <v>0</v>
      </c>
      <c r="K634" s="31">
        <v>173399</v>
      </c>
      <c r="L634" s="31">
        <v>2340889</v>
      </c>
      <c r="M634" s="31">
        <v>2340889</v>
      </c>
      <c r="N634" s="30" t="s">
        <v>21125</v>
      </c>
      <c r="O634" s="30" t="s">
        <v>21126</v>
      </c>
      <c r="P634" s="30" t="s">
        <v>21127</v>
      </c>
      <c r="Q634" s="30" t="s">
        <v>21128</v>
      </c>
      <c r="R634" s="30" t="s">
        <v>4458</v>
      </c>
    </row>
    <row r="635" spans="1:18">
      <c r="A635" s="30" t="s">
        <v>16289</v>
      </c>
      <c r="B635" s="30" t="str">
        <f t="shared" si="9"/>
        <v>000396064640544</v>
      </c>
      <c r="C635" s="102">
        <v>46177</v>
      </c>
      <c r="D635" s="30" t="s">
        <v>21202</v>
      </c>
      <c r="E635" s="102">
        <v>46177</v>
      </c>
      <c r="F635" s="102" t="e">
        <f>VLOOKUP(B635,[1]Ban_hang!R:S,2,0)</f>
        <v>#N/A</v>
      </c>
      <c r="G635" s="30" t="s">
        <v>21203</v>
      </c>
      <c r="H635" s="30" t="s">
        <v>21204</v>
      </c>
      <c r="I635" s="31">
        <v>4296800</v>
      </c>
      <c r="J635" s="31">
        <v>0</v>
      </c>
      <c r="K635" s="31">
        <v>343744</v>
      </c>
      <c r="L635" s="31">
        <v>4640544</v>
      </c>
      <c r="M635" s="31">
        <v>4640544</v>
      </c>
      <c r="N635" s="30" t="s">
        <v>21125</v>
      </c>
      <c r="O635" s="30" t="s">
        <v>21126</v>
      </c>
      <c r="P635" s="30" t="s">
        <v>21127</v>
      </c>
      <c r="Q635" s="30" t="s">
        <v>21128</v>
      </c>
      <c r="R635" s="30" t="s">
        <v>4458</v>
      </c>
    </row>
    <row r="636" spans="1:18">
      <c r="A636" s="30" t="s">
        <v>16310</v>
      </c>
      <c r="B636" s="30" t="str">
        <f t="shared" si="9"/>
        <v>000396032399004</v>
      </c>
      <c r="C636" s="102">
        <v>46177</v>
      </c>
      <c r="D636" s="30" t="s">
        <v>21205</v>
      </c>
      <c r="E636" s="102">
        <v>46177</v>
      </c>
      <c r="F636" s="102" t="e">
        <f>VLOOKUP(B636,[1]Ban_hang!R:S,2,0)</f>
        <v>#N/A</v>
      </c>
      <c r="G636" s="30" t="s">
        <v>21206</v>
      </c>
      <c r="H636" s="30" t="s">
        <v>21207</v>
      </c>
      <c r="I636" s="31">
        <v>2221300</v>
      </c>
      <c r="J636" s="31">
        <v>0</v>
      </c>
      <c r="K636" s="31">
        <v>177704</v>
      </c>
      <c r="L636" s="31">
        <v>2399004</v>
      </c>
      <c r="M636" s="31">
        <v>2399004</v>
      </c>
      <c r="N636" s="30" t="s">
        <v>21125</v>
      </c>
      <c r="O636" s="30" t="s">
        <v>21126</v>
      </c>
      <c r="P636" s="30" t="s">
        <v>21127</v>
      </c>
      <c r="Q636" s="30" t="s">
        <v>21128</v>
      </c>
      <c r="R636" s="30" t="s">
        <v>4458</v>
      </c>
    </row>
    <row r="637" spans="1:18">
      <c r="A637" s="30" t="s">
        <v>16308</v>
      </c>
      <c r="B637" s="30" t="str">
        <f t="shared" si="9"/>
        <v>000396001987200</v>
      </c>
      <c r="C637" s="102">
        <v>46177</v>
      </c>
      <c r="D637" s="30" t="s">
        <v>21208</v>
      </c>
      <c r="E637" s="102">
        <v>46177</v>
      </c>
      <c r="F637" s="102" t="e">
        <f>VLOOKUP(B637,[1]Ban_hang!R:S,2,0)</f>
        <v>#N/A</v>
      </c>
      <c r="G637" s="30" t="s">
        <v>21209</v>
      </c>
      <c r="H637" s="30" t="s">
        <v>21210</v>
      </c>
      <c r="I637" s="31">
        <v>1840000</v>
      </c>
      <c r="J637" s="31">
        <v>0</v>
      </c>
      <c r="K637" s="31">
        <v>147200</v>
      </c>
      <c r="L637" s="31">
        <v>1987200</v>
      </c>
      <c r="M637" s="31">
        <v>1987200</v>
      </c>
      <c r="N637" s="30" t="s">
        <v>21125</v>
      </c>
      <c r="O637" s="30" t="s">
        <v>21126</v>
      </c>
      <c r="P637" s="30" t="s">
        <v>21127</v>
      </c>
      <c r="Q637" s="30" t="s">
        <v>21128</v>
      </c>
      <c r="R637" s="30" t="s">
        <v>4458</v>
      </c>
    </row>
    <row r="638" spans="1:18">
      <c r="A638" s="30" t="s">
        <v>16296</v>
      </c>
      <c r="B638" s="30" t="str">
        <f t="shared" si="9"/>
        <v>0003960714497574</v>
      </c>
      <c r="C638" s="102">
        <v>46177</v>
      </c>
      <c r="D638" s="30" t="s">
        <v>21211</v>
      </c>
      <c r="E638" s="102">
        <v>46177</v>
      </c>
      <c r="F638" s="102" t="e">
        <f>VLOOKUP(B638,[1]Ban_hang!R:S,2,0)</f>
        <v>#N/A</v>
      </c>
      <c r="G638" s="30" t="s">
        <v>21212</v>
      </c>
      <c r="H638" s="30" t="s">
        <v>21213</v>
      </c>
      <c r="I638" s="31">
        <v>13423680</v>
      </c>
      <c r="J638" s="31">
        <v>0</v>
      </c>
      <c r="K638" s="31">
        <v>1073894</v>
      </c>
      <c r="L638" s="31">
        <v>14497574</v>
      </c>
      <c r="M638" s="31">
        <v>14497574</v>
      </c>
      <c r="N638" s="30" t="s">
        <v>21125</v>
      </c>
      <c r="O638" s="30" t="s">
        <v>21126</v>
      </c>
      <c r="P638" s="30" t="s">
        <v>21127</v>
      </c>
      <c r="Q638" s="30" t="s">
        <v>21128</v>
      </c>
      <c r="R638" s="30" t="s">
        <v>4458</v>
      </c>
    </row>
    <row r="639" spans="1:18">
      <c r="A639" s="30" t="s">
        <v>16298</v>
      </c>
      <c r="B639" s="30" t="str">
        <f t="shared" si="9"/>
        <v>000405732241540</v>
      </c>
      <c r="C639" s="102">
        <v>46178</v>
      </c>
      <c r="D639" s="30" t="s">
        <v>21214</v>
      </c>
      <c r="E639" s="102">
        <v>46178</v>
      </c>
      <c r="F639" s="102" t="e">
        <f>VLOOKUP(B639,[1]Ban_hang!R:S,2,0)</f>
        <v>#N/A</v>
      </c>
      <c r="G639" s="30" t="s">
        <v>21215</v>
      </c>
      <c r="H639" s="30" t="s">
        <v>21216</v>
      </c>
      <c r="I639" s="31">
        <v>2075500</v>
      </c>
      <c r="J639" s="31">
        <v>0</v>
      </c>
      <c r="K639" s="31">
        <v>166040</v>
      </c>
      <c r="L639" s="31">
        <v>2241540</v>
      </c>
      <c r="M639" s="31">
        <v>2241540</v>
      </c>
      <c r="N639" s="30" t="s">
        <v>21125</v>
      </c>
      <c r="O639" s="30" t="s">
        <v>21126</v>
      </c>
      <c r="P639" s="30" t="s">
        <v>21127</v>
      </c>
      <c r="Q639" s="30" t="s">
        <v>21128</v>
      </c>
      <c r="R639" s="30" t="s">
        <v>4458</v>
      </c>
    </row>
    <row r="640" spans="1:18">
      <c r="A640" s="30" t="s">
        <v>16298</v>
      </c>
      <c r="B640" s="30" t="str">
        <f t="shared" si="9"/>
        <v>00040574993600</v>
      </c>
      <c r="C640" s="102">
        <v>46178</v>
      </c>
      <c r="D640" s="30" t="s">
        <v>21217</v>
      </c>
      <c r="E640" s="102">
        <v>46178</v>
      </c>
      <c r="F640" s="102" t="e">
        <f>VLOOKUP(B640,[1]Ban_hang!R:S,2,0)</f>
        <v>#N/A</v>
      </c>
      <c r="G640" s="30" t="s">
        <v>21218</v>
      </c>
      <c r="H640" s="30" t="s">
        <v>21219</v>
      </c>
      <c r="I640" s="31">
        <v>920000</v>
      </c>
      <c r="J640" s="31">
        <v>0</v>
      </c>
      <c r="K640" s="31">
        <v>73600</v>
      </c>
      <c r="L640" s="31">
        <v>993600</v>
      </c>
      <c r="M640" s="31">
        <v>993600</v>
      </c>
      <c r="N640" s="30" t="s">
        <v>21125</v>
      </c>
      <c r="O640" s="30" t="s">
        <v>21126</v>
      </c>
      <c r="P640" s="30" t="s">
        <v>21127</v>
      </c>
      <c r="Q640" s="30" t="s">
        <v>21128</v>
      </c>
      <c r="R640" s="30" t="s">
        <v>4458</v>
      </c>
    </row>
    <row r="641" spans="1:18">
      <c r="A641" s="30" t="s">
        <v>16298</v>
      </c>
      <c r="B641" s="30" t="str">
        <f t="shared" si="9"/>
        <v>000405728949915</v>
      </c>
      <c r="C641" s="102">
        <v>46178</v>
      </c>
      <c r="D641" s="30" t="s">
        <v>21220</v>
      </c>
      <c r="E641" s="102">
        <v>46178</v>
      </c>
      <c r="F641" s="102" t="e">
        <f>VLOOKUP(B641,[1]Ban_hang!R:S,2,0)</f>
        <v>#N/A</v>
      </c>
      <c r="G641" s="30" t="s">
        <v>21221</v>
      </c>
      <c r="H641" s="30" t="s">
        <v>21222</v>
      </c>
      <c r="I641" s="31">
        <v>8286958</v>
      </c>
      <c r="J641" s="31">
        <v>0</v>
      </c>
      <c r="K641" s="31">
        <v>662957</v>
      </c>
      <c r="L641" s="31">
        <v>8949915</v>
      </c>
      <c r="M641" s="31">
        <v>8949915</v>
      </c>
      <c r="N641" s="30" t="s">
        <v>21125</v>
      </c>
      <c r="O641" s="30" t="s">
        <v>21126</v>
      </c>
      <c r="P641" s="30" t="s">
        <v>21127</v>
      </c>
      <c r="Q641" s="30" t="s">
        <v>21128</v>
      </c>
      <c r="R641" s="30" t="s">
        <v>4458</v>
      </c>
    </row>
    <row r="642" spans="1:18">
      <c r="A642" s="116" t="s">
        <v>16306</v>
      </c>
      <c r="B642" s="30" t="str">
        <f t="shared" si="9"/>
        <v>000410092738318</v>
      </c>
      <c r="C642" s="117">
        <v>46179</v>
      </c>
      <c r="D642" s="116" t="s">
        <v>21223</v>
      </c>
      <c r="E642" s="117">
        <v>46179</v>
      </c>
      <c r="F642" s="102" t="e">
        <f>VLOOKUP(B642,[1]Ban_hang!R:S,2,0)</f>
        <v>#N/A</v>
      </c>
      <c r="G642" s="116" t="s">
        <v>21224</v>
      </c>
      <c r="H642" s="116" t="s">
        <v>21225</v>
      </c>
      <c r="I642" s="118">
        <v>2535480</v>
      </c>
      <c r="J642" s="118">
        <v>0</v>
      </c>
      <c r="K642" s="118">
        <v>202838</v>
      </c>
      <c r="L642" s="118">
        <v>2738318</v>
      </c>
      <c r="M642" s="118">
        <v>2738318</v>
      </c>
      <c r="N642" s="116" t="s">
        <v>21125</v>
      </c>
      <c r="O642" s="116" t="s">
        <v>21126</v>
      </c>
      <c r="P642" s="116" t="s">
        <v>21127</v>
      </c>
      <c r="Q642" s="116" t="s">
        <v>21129</v>
      </c>
      <c r="R642" s="116" t="s">
        <v>4174</v>
      </c>
    </row>
    <row r="643" spans="1:18">
      <c r="A643" s="116" t="s">
        <v>16305</v>
      </c>
      <c r="B643" s="30" t="str">
        <f t="shared" ref="B643:B676" si="10">G643&amp;L643</f>
        <v>000410112638032</v>
      </c>
      <c r="C643" s="117">
        <v>46179</v>
      </c>
      <c r="D643" s="116" t="s">
        <v>21226</v>
      </c>
      <c r="E643" s="117">
        <v>46179</v>
      </c>
      <c r="F643" s="102" t="e">
        <f>VLOOKUP(B643,[1]Ban_hang!R:S,2,0)</f>
        <v>#N/A</v>
      </c>
      <c r="G643" s="116" t="s">
        <v>21227</v>
      </c>
      <c r="H643" s="116" t="s">
        <v>21228</v>
      </c>
      <c r="I643" s="118">
        <v>2442622</v>
      </c>
      <c r="J643" s="118">
        <v>0</v>
      </c>
      <c r="K643" s="118">
        <v>195410</v>
      </c>
      <c r="L643" s="118">
        <v>2638032</v>
      </c>
      <c r="M643" s="118">
        <v>2638032</v>
      </c>
      <c r="N643" s="116" t="s">
        <v>21125</v>
      </c>
      <c r="O643" s="116" t="s">
        <v>21126</v>
      </c>
      <c r="P643" s="116" t="s">
        <v>21127</v>
      </c>
      <c r="Q643" s="116" t="s">
        <v>21129</v>
      </c>
      <c r="R643" s="116" t="s">
        <v>4174</v>
      </c>
    </row>
    <row r="644" spans="1:18">
      <c r="A644" s="116" t="s">
        <v>16305</v>
      </c>
      <c r="B644" s="30" t="str">
        <f t="shared" si="10"/>
        <v>000410102399004</v>
      </c>
      <c r="C644" s="117">
        <v>46179</v>
      </c>
      <c r="D644" s="116" t="s">
        <v>21229</v>
      </c>
      <c r="E644" s="117">
        <v>46179</v>
      </c>
      <c r="F644" s="102" t="e">
        <f>VLOOKUP(B644,[1]Ban_hang!R:S,2,0)</f>
        <v>#N/A</v>
      </c>
      <c r="G644" s="116" t="s">
        <v>21230</v>
      </c>
      <c r="H644" s="116" t="s">
        <v>21231</v>
      </c>
      <c r="I644" s="118">
        <v>2221300</v>
      </c>
      <c r="J644" s="118">
        <v>0</v>
      </c>
      <c r="K644" s="118">
        <v>177704</v>
      </c>
      <c r="L644" s="118">
        <v>2399004</v>
      </c>
      <c r="M644" s="118">
        <v>2399004</v>
      </c>
      <c r="N644" s="116" t="s">
        <v>21125</v>
      </c>
      <c r="O644" s="116" t="s">
        <v>21126</v>
      </c>
      <c r="P644" s="116" t="s">
        <v>21127</v>
      </c>
      <c r="Q644" s="116" t="s">
        <v>21129</v>
      </c>
      <c r="R644" s="116" t="s">
        <v>4174</v>
      </c>
    </row>
    <row r="645" spans="1:18">
      <c r="A645" s="116" t="s">
        <v>16306</v>
      </c>
      <c r="B645" s="30" t="str">
        <f t="shared" si="10"/>
        <v>000410081744718</v>
      </c>
      <c r="C645" s="117">
        <v>46179</v>
      </c>
      <c r="D645" s="116" t="s">
        <v>21232</v>
      </c>
      <c r="E645" s="117">
        <v>46179</v>
      </c>
      <c r="F645" s="102" t="e">
        <f>VLOOKUP(B645,[1]Ban_hang!R:S,2,0)</f>
        <v>#N/A</v>
      </c>
      <c r="G645" s="116" t="s">
        <v>21233</v>
      </c>
      <c r="H645" s="116" t="s">
        <v>21234</v>
      </c>
      <c r="I645" s="118">
        <v>1615480</v>
      </c>
      <c r="J645" s="118">
        <v>0</v>
      </c>
      <c r="K645" s="118">
        <v>129238</v>
      </c>
      <c r="L645" s="118">
        <v>1744718</v>
      </c>
      <c r="M645" s="118">
        <v>1744718</v>
      </c>
      <c r="N645" s="116" t="s">
        <v>21125</v>
      </c>
      <c r="O645" s="116" t="s">
        <v>21126</v>
      </c>
      <c r="P645" s="116" t="s">
        <v>21127</v>
      </c>
      <c r="Q645" s="116" t="s">
        <v>21129</v>
      </c>
      <c r="R645" s="116" t="s">
        <v>4174</v>
      </c>
    </row>
    <row r="646" spans="1:18">
      <c r="A646" s="116" t="s">
        <v>16305</v>
      </c>
      <c r="B646" s="30" t="str">
        <f t="shared" si="10"/>
        <v>000410121744718</v>
      </c>
      <c r="C646" s="117">
        <v>46179</v>
      </c>
      <c r="D646" s="116" t="s">
        <v>21235</v>
      </c>
      <c r="E646" s="117">
        <v>46179</v>
      </c>
      <c r="F646" s="102" t="e">
        <f>VLOOKUP(B646,[1]Ban_hang!R:S,2,0)</f>
        <v>#N/A</v>
      </c>
      <c r="G646" s="116" t="s">
        <v>21236</v>
      </c>
      <c r="H646" s="116" t="s">
        <v>21237</v>
      </c>
      <c r="I646" s="118">
        <v>1615480</v>
      </c>
      <c r="J646" s="118">
        <v>0</v>
      </c>
      <c r="K646" s="118">
        <v>129238</v>
      </c>
      <c r="L646" s="118">
        <v>1744718</v>
      </c>
      <c r="M646" s="118">
        <v>1744718</v>
      </c>
      <c r="N646" s="116" t="s">
        <v>21125</v>
      </c>
      <c r="O646" s="116" t="s">
        <v>21126</v>
      </c>
      <c r="P646" s="116" t="s">
        <v>21127</v>
      </c>
      <c r="Q646" s="116" t="s">
        <v>21129</v>
      </c>
      <c r="R646" s="116" t="s">
        <v>4174</v>
      </c>
    </row>
    <row r="647" spans="1:18">
      <c r="A647" s="30" t="s">
        <v>16295</v>
      </c>
      <c r="B647" s="30" t="str">
        <f t="shared" si="10"/>
        <v>000405792399004</v>
      </c>
      <c r="C647" s="102">
        <v>46181</v>
      </c>
      <c r="D647" s="30" t="s">
        <v>21238</v>
      </c>
      <c r="E647" s="102">
        <v>46181</v>
      </c>
      <c r="F647" s="102" t="e">
        <f>VLOOKUP(B647,[1]Ban_hang!R:S,2,0)</f>
        <v>#N/A</v>
      </c>
      <c r="G647" s="30" t="s">
        <v>21239</v>
      </c>
      <c r="H647" s="30" t="s">
        <v>21240</v>
      </c>
      <c r="I647" s="31">
        <v>2221300</v>
      </c>
      <c r="J647" s="31">
        <v>0</v>
      </c>
      <c r="K647" s="31">
        <v>177704</v>
      </c>
      <c r="L647" s="31">
        <v>2399004</v>
      </c>
      <c r="M647" s="31">
        <v>2399004</v>
      </c>
      <c r="N647" s="30" t="s">
        <v>21125</v>
      </c>
      <c r="O647" s="30" t="s">
        <v>21126</v>
      </c>
      <c r="P647" s="30" t="s">
        <v>21127</v>
      </c>
      <c r="Q647" s="30" t="s">
        <v>21128</v>
      </c>
      <c r="R647" s="30" t="s">
        <v>4458</v>
      </c>
    </row>
    <row r="648" spans="1:18">
      <c r="A648" s="30" t="s">
        <v>16310</v>
      </c>
      <c r="B648" s="30" t="str">
        <f t="shared" si="10"/>
        <v>000405803247744</v>
      </c>
      <c r="C648" s="102">
        <v>46181</v>
      </c>
      <c r="D648" s="30" t="s">
        <v>21241</v>
      </c>
      <c r="E648" s="102">
        <v>46181</v>
      </c>
      <c r="F648" s="102" t="e">
        <f>VLOOKUP(B648,[1]Ban_hang!R:S,2,0)</f>
        <v>#N/A</v>
      </c>
      <c r="G648" s="30" t="s">
        <v>21242</v>
      </c>
      <c r="H648" s="30" t="s">
        <v>21243</v>
      </c>
      <c r="I648" s="31">
        <v>3007170</v>
      </c>
      <c r="J648" s="31">
        <v>0</v>
      </c>
      <c r="K648" s="31">
        <v>240574</v>
      </c>
      <c r="L648" s="31">
        <v>3247744</v>
      </c>
      <c r="M648" s="31">
        <v>3247744</v>
      </c>
      <c r="N648" s="30" t="s">
        <v>21125</v>
      </c>
      <c r="O648" s="30" t="s">
        <v>21126</v>
      </c>
      <c r="P648" s="30" t="s">
        <v>21127</v>
      </c>
      <c r="Q648" s="30" t="s">
        <v>21128</v>
      </c>
      <c r="R648" s="30" t="s">
        <v>4458</v>
      </c>
    </row>
    <row r="649" spans="1:18">
      <c r="A649" s="30" t="s">
        <v>16307</v>
      </c>
      <c r="B649" s="30" t="str">
        <f t="shared" si="10"/>
        <v>000405766908587</v>
      </c>
      <c r="C649" s="102">
        <v>46181</v>
      </c>
      <c r="D649" s="30" t="s">
        <v>21244</v>
      </c>
      <c r="E649" s="102">
        <v>46181</v>
      </c>
      <c r="F649" s="102" t="e">
        <f>VLOOKUP(B649,[1]Ban_hang!R:S,2,0)</f>
        <v>#N/A</v>
      </c>
      <c r="G649" s="30" t="s">
        <v>21245</v>
      </c>
      <c r="H649" s="30" t="s">
        <v>21246</v>
      </c>
      <c r="I649" s="31">
        <v>6396840</v>
      </c>
      <c r="J649" s="31">
        <v>0</v>
      </c>
      <c r="K649" s="31">
        <v>511747</v>
      </c>
      <c r="L649" s="31">
        <v>6908587</v>
      </c>
      <c r="M649" s="31">
        <v>6908587</v>
      </c>
      <c r="N649" s="30" t="s">
        <v>21125</v>
      </c>
      <c r="O649" s="30" t="s">
        <v>21126</v>
      </c>
      <c r="P649" s="30" t="s">
        <v>21127</v>
      </c>
      <c r="Q649" s="30" t="s">
        <v>21128</v>
      </c>
      <c r="R649" s="30" t="s">
        <v>4458</v>
      </c>
    </row>
    <row r="650" spans="1:18">
      <c r="A650" s="30" t="s">
        <v>16291</v>
      </c>
      <c r="B650" s="30" t="str">
        <f t="shared" si="10"/>
        <v>000405771503430</v>
      </c>
      <c r="C650" s="102">
        <v>46181</v>
      </c>
      <c r="D650" s="30" t="s">
        <v>21247</v>
      </c>
      <c r="E650" s="102">
        <v>46181</v>
      </c>
      <c r="F650" s="102" t="e">
        <f>VLOOKUP(B650,[1]Ban_hang!R:S,2,0)</f>
        <v>#N/A</v>
      </c>
      <c r="G650" s="30" t="s">
        <v>21248</v>
      </c>
      <c r="H650" s="30" t="s">
        <v>21249</v>
      </c>
      <c r="I650" s="31">
        <v>1392065</v>
      </c>
      <c r="J650" s="31">
        <v>0</v>
      </c>
      <c r="K650" s="31">
        <v>111365</v>
      </c>
      <c r="L650" s="31">
        <v>1503430</v>
      </c>
      <c r="M650" s="31">
        <v>1503430</v>
      </c>
      <c r="N650" s="30" t="s">
        <v>21125</v>
      </c>
      <c r="O650" s="30" t="s">
        <v>21126</v>
      </c>
      <c r="P650" s="30" t="s">
        <v>21127</v>
      </c>
      <c r="Q650" s="30" t="s">
        <v>21128</v>
      </c>
      <c r="R650" s="30" t="s">
        <v>4458</v>
      </c>
    </row>
    <row r="651" spans="1:18">
      <c r="A651" s="30" t="s">
        <v>16287</v>
      </c>
      <c r="B651" s="30" t="str">
        <f t="shared" si="10"/>
        <v>000405781744718</v>
      </c>
      <c r="C651" s="102">
        <v>46181</v>
      </c>
      <c r="D651" s="30" t="s">
        <v>21250</v>
      </c>
      <c r="E651" s="102">
        <v>46181</v>
      </c>
      <c r="F651" s="102" t="e">
        <f>VLOOKUP(B651,[1]Ban_hang!R:S,2,0)</f>
        <v>#N/A</v>
      </c>
      <c r="G651" s="30" t="s">
        <v>21251</v>
      </c>
      <c r="H651" s="30" t="s">
        <v>21252</v>
      </c>
      <c r="I651" s="31">
        <v>1615480</v>
      </c>
      <c r="J651" s="31">
        <v>0</v>
      </c>
      <c r="K651" s="31">
        <v>129238</v>
      </c>
      <c r="L651" s="31">
        <v>1744718</v>
      </c>
      <c r="M651" s="31">
        <v>1744718</v>
      </c>
      <c r="N651" s="30" t="s">
        <v>21125</v>
      </c>
      <c r="O651" s="30" t="s">
        <v>21126</v>
      </c>
      <c r="P651" s="30" t="s">
        <v>21127</v>
      </c>
      <c r="Q651" s="30" t="s">
        <v>21128</v>
      </c>
      <c r="R651" s="30" t="s">
        <v>4458</v>
      </c>
    </row>
    <row r="652" spans="1:18">
      <c r="A652" s="30" t="s">
        <v>16307</v>
      </c>
      <c r="B652" s="30" t="str">
        <f t="shared" si="10"/>
        <v>000405752399004</v>
      </c>
      <c r="C652" s="102">
        <v>46181</v>
      </c>
      <c r="D652" s="30" t="s">
        <v>21253</v>
      </c>
      <c r="E652" s="102">
        <v>46181</v>
      </c>
      <c r="F652" s="102" t="e">
        <f>VLOOKUP(B652,[1]Ban_hang!R:S,2,0)</f>
        <v>#N/A</v>
      </c>
      <c r="G652" s="30" t="s">
        <v>21254</v>
      </c>
      <c r="H652" s="30" t="s">
        <v>21255</v>
      </c>
      <c r="I652" s="31">
        <v>2221300</v>
      </c>
      <c r="J652" s="31">
        <v>0</v>
      </c>
      <c r="K652" s="31">
        <v>177704</v>
      </c>
      <c r="L652" s="31">
        <v>2399004</v>
      </c>
      <c r="M652" s="31">
        <v>2399004</v>
      </c>
      <c r="N652" s="30" t="s">
        <v>21125</v>
      </c>
      <c r="O652" s="30" t="s">
        <v>21126</v>
      </c>
      <c r="P652" s="30" t="s">
        <v>21127</v>
      </c>
      <c r="Q652" s="30" t="s">
        <v>21128</v>
      </c>
      <c r="R652" s="30" t="s">
        <v>4458</v>
      </c>
    </row>
    <row r="653" spans="1:18">
      <c r="A653" s="30" t="s">
        <v>16292</v>
      </c>
      <c r="B653" s="30" t="str">
        <f t="shared" si="10"/>
        <v>000405812340889</v>
      </c>
      <c r="C653" s="102">
        <v>46182</v>
      </c>
      <c r="D653" s="30" t="s">
        <v>21256</v>
      </c>
      <c r="E653" s="102">
        <v>46182</v>
      </c>
      <c r="F653" s="102" t="e">
        <f>VLOOKUP(B653,[1]Ban_hang!R:S,2,0)</f>
        <v>#N/A</v>
      </c>
      <c r="G653" s="30" t="s">
        <v>21257</v>
      </c>
      <c r="H653" s="30" t="s">
        <v>21258</v>
      </c>
      <c r="I653" s="31">
        <v>2167490</v>
      </c>
      <c r="J653" s="31">
        <v>0</v>
      </c>
      <c r="K653" s="31">
        <v>173399</v>
      </c>
      <c r="L653" s="31">
        <v>2340889</v>
      </c>
      <c r="M653" s="31">
        <v>2340889</v>
      </c>
      <c r="N653" s="30" t="s">
        <v>21125</v>
      </c>
      <c r="O653" s="30" t="s">
        <v>21126</v>
      </c>
      <c r="P653" s="30" t="s">
        <v>21127</v>
      </c>
      <c r="Q653" s="30" t="s">
        <v>21128</v>
      </c>
      <c r="R653" s="30" t="s">
        <v>4458</v>
      </c>
    </row>
    <row r="654" spans="1:18">
      <c r="A654" s="30" t="s">
        <v>16292</v>
      </c>
      <c r="B654" s="30" t="str">
        <f t="shared" si="10"/>
        <v>000405821120770</v>
      </c>
      <c r="C654" s="102">
        <v>46182</v>
      </c>
      <c r="D654" s="30" t="s">
        <v>21259</v>
      </c>
      <c r="E654" s="102">
        <v>46182</v>
      </c>
      <c r="F654" s="102" t="e">
        <f>VLOOKUP(B654,[1]Ban_hang!R:S,2,0)</f>
        <v>#N/A</v>
      </c>
      <c r="G654" s="30" t="s">
        <v>21260</v>
      </c>
      <c r="H654" s="30" t="s">
        <v>21261</v>
      </c>
      <c r="I654" s="31">
        <v>1037750</v>
      </c>
      <c r="J654" s="31">
        <v>0</v>
      </c>
      <c r="K654" s="31">
        <v>83020</v>
      </c>
      <c r="L654" s="31">
        <v>1120770</v>
      </c>
      <c r="M654" s="31">
        <v>1120770</v>
      </c>
      <c r="N654" s="30" t="s">
        <v>21125</v>
      </c>
      <c r="O654" s="30" t="s">
        <v>21126</v>
      </c>
      <c r="P654" s="30" t="s">
        <v>21127</v>
      </c>
      <c r="Q654" s="30" t="s">
        <v>21128</v>
      </c>
      <c r="R654" s="30" t="s">
        <v>4458</v>
      </c>
    </row>
    <row r="655" spans="1:18">
      <c r="A655" s="30" t="s">
        <v>16300</v>
      </c>
      <c r="B655" s="30" t="str">
        <f t="shared" si="10"/>
        <v>000411786804497</v>
      </c>
      <c r="C655" s="102">
        <v>46183</v>
      </c>
      <c r="D655" s="30" t="s">
        <v>21262</v>
      </c>
      <c r="E655" s="102">
        <v>46183</v>
      </c>
      <c r="F655" s="102" t="e">
        <f>VLOOKUP(B655,[1]Ban_hang!R:S,2,0)</f>
        <v>#N/A</v>
      </c>
      <c r="G655" s="30" t="s">
        <v>21263</v>
      </c>
      <c r="H655" s="30" t="s">
        <v>21264</v>
      </c>
      <c r="I655" s="31">
        <v>6300460</v>
      </c>
      <c r="J655" s="31">
        <v>0</v>
      </c>
      <c r="K655" s="31">
        <v>504037</v>
      </c>
      <c r="L655" s="31">
        <v>6804497</v>
      </c>
      <c r="M655" s="31">
        <v>6804497</v>
      </c>
      <c r="N655" s="30" t="s">
        <v>21125</v>
      </c>
      <c r="O655" s="30" t="s">
        <v>21126</v>
      </c>
      <c r="P655" s="30" t="s">
        <v>21127</v>
      </c>
      <c r="Q655" s="30" t="s">
        <v>21128</v>
      </c>
      <c r="R655" s="30" t="s">
        <v>4458</v>
      </c>
    </row>
    <row r="656" spans="1:18">
      <c r="A656" s="30" t="s">
        <v>16294</v>
      </c>
      <c r="B656" s="30" t="str">
        <f t="shared" si="10"/>
        <v>000411761120770</v>
      </c>
      <c r="C656" s="102">
        <v>46183</v>
      </c>
      <c r="D656" s="30" t="s">
        <v>21265</v>
      </c>
      <c r="E656" s="102">
        <v>46183</v>
      </c>
      <c r="F656" s="102" t="e">
        <f>VLOOKUP(B656,[1]Ban_hang!R:S,2,0)</f>
        <v>#N/A</v>
      </c>
      <c r="G656" s="30" t="s">
        <v>21266</v>
      </c>
      <c r="H656" s="30" t="s">
        <v>21267</v>
      </c>
      <c r="I656" s="31">
        <v>1037750</v>
      </c>
      <c r="J656" s="31">
        <v>0</v>
      </c>
      <c r="K656" s="31">
        <v>83020</v>
      </c>
      <c r="L656" s="31">
        <v>1120770</v>
      </c>
      <c r="M656" s="31">
        <v>1120770</v>
      </c>
      <c r="N656" s="30" t="s">
        <v>21125</v>
      </c>
      <c r="O656" s="30" t="s">
        <v>21126</v>
      </c>
      <c r="P656" s="30" t="s">
        <v>21127</v>
      </c>
      <c r="Q656" s="30" t="s">
        <v>21128</v>
      </c>
      <c r="R656" s="30" t="s">
        <v>4458</v>
      </c>
    </row>
    <row r="657" spans="1:18">
      <c r="A657" s="30" t="s">
        <v>16294</v>
      </c>
      <c r="B657" s="30" t="str">
        <f t="shared" si="10"/>
        <v>000411772299957</v>
      </c>
      <c r="C657" s="102">
        <v>46183</v>
      </c>
      <c r="D657" s="30" t="s">
        <v>21268</v>
      </c>
      <c r="E657" s="102">
        <v>46183</v>
      </c>
      <c r="F657" s="102" t="e">
        <f>VLOOKUP(B657,[1]Ban_hang!R:S,2,0)</f>
        <v>#N/A</v>
      </c>
      <c r="G657" s="30" t="s">
        <v>21269</v>
      </c>
      <c r="H657" s="30" t="s">
        <v>21270</v>
      </c>
      <c r="I657" s="31">
        <v>2129590</v>
      </c>
      <c r="J657" s="31">
        <v>0</v>
      </c>
      <c r="K657" s="31">
        <v>170367</v>
      </c>
      <c r="L657" s="31">
        <v>2299957</v>
      </c>
      <c r="M657" s="31">
        <v>2299957</v>
      </c>
      <c r="N657" s="30" t="s">
        <v>21125</v>
      </c>
      <c r="O657" s="30" t="s">
        <v>21126</v>
      </c>
      <c r="P657" s="30" t="s">
        <v>21127</v>
      </c>
      <c r="Q657" s="30" t="s">
        <v>21128</v>
      </c>
      <c r="R657" s="30" t="s">
        <v>4458</v>
      </c>
    </row>
    <row r="658" spans="1:18">
      <c r="A658" s="30" t="s">
        <v>16300</v>
      </c>
      <c r="B658" s="30" t="str">
        <f t="shared" si="10"/>
        <v>000411799438552</v>
      </c>
      <c r="C658" s="102">
        <v>46183</v>
      </c>
      <c r="D658" s="30" t="s">
        <v>21271</v>
      </c>
      <c r="E658" s="102">
        <v>46183</v>
      </c>
      <c r="F658" s="102" t="e">
        <f>VLOOKUP(B658,[1]Ban_hang!R:S,2,0)</f>
        <v>#N/A</v>
      </c>
      <c r="G658" s="30" t="s">
        <v>21272</v>
      </c>
      <c r="H658" s="30" t="s">
        <v>21273</v>
      </c>
      <c r="I658" s="31">
        <v>8739400</v>
      </c>
      <c r="J658" s="31">
        <v>0</v>
      </c>
      <c r="K658" s="31">
        <v>699152</v>
      </c>
      <c r="L658" s="31">
        <v>9438552</v>
      </c>
      <c r="M658" s="31">
        <v>9438552</v>
      </c>
      <c r="N658" s="30" t="s">
        <v>21125</v>
      </c>
      <c r="O658" s="30" t="s">
        <v>21126</v>
      </c>
      <c r="P658" s="30" t="s">
        <v>21127</v>
      </c>
      <c r="Q658" s="30" t="s">
        <v>21128</v>
      </c>
      <c r="R658" s="30" t="s">
        <v>4458</v>
      </c>
    </row>
    <row r="659" spans="1:18">
      <c r="A659" s="30" t="s">
        <v>16287</v>
      </c>
      <c r="B659" s="30" t="str">
        <f t="shared" si="10"/>
        <v>000411872399004</v>
      </c>
      <c r="C659" s="102">
        <v>46184</v>
      </c>
      <c r="D659" s="30" t="s">
        <v>21274</v>
      </c>
      <c r="E659" s="102">
        <v>46184</v>
      </c>
      <c r="F659" s="102" t="e">
        <f>VLOOKUP(B659,[1]Ban_hang!R:S,2,0)</f>
        <v>#N/A</v>
      </c>
      <c r="G659" s="30" t="s">
        <v>21275</v>
      </c>
      <c r="H659" s="30" t="s">
        <v>21276</v>
      </c>
      <c r="I659" s="31">
        <v>2221300</v>
      </c>
      <c r="J659" s="31">
        <v>0</v>
      </c>
      <c r="K659" s="31">
        <v>177704</v>
      </c>
      <c r="L659" s="31">
        <v>2399004</v>
      </c>
      <c r="M659" s="31">
        <v>2399004</v>
      </c>
      <c r="N659" s="30" t="s">
        <v>21125</v>
      </c>
      <c r="O659" s="30" t="s">
        <v>21126</v>
      </c>
      <c r="P659" s="30" t="s">
        <v>21127</v>
      </c>
      <c r="Q659" s="30" t="s">
        <v>21128</v>
      </c>
      <c r="R659" s="30" t="s">
        <v>4458</v>
      </c>
    </row>
    <row r="660" spans="1:18">
      <c r="A660" s="116" t="s">
        <v>16304</v>
      </c>
      <c r="B660" s="30" t="str">
        <f t="shared" si="10"/>
        <v>2571826</v>
      </c>
      <c r="C660" s="117">
        <v>46184</v>
      </c>
      <c r="D660" s="116" t="s">
        <v>21277</v>
      </c>
      <c r="E660" s="117">
        <v>46184</v>
      </c>
      <c r="F660" s="102" t="e">
        <f>VLOOKUP(B660,[1]Ban_hang!R:S,2,0)</f>
        <v>#N/A</v>
      </c>
      <c r="G660" s="116"/>
      <c r="H660" s="116" t="s">
        <v>16304</v>
      </c>
      <c r="I660" s="118">
        <v>2381320</v>
      </c>
      <c r="J660" s="118">
        <v>0</v>
      </c>
      <c r="K660" s="118">
        <v>190506</v>
      </c>
      <c r="L660" s="118">
        <v>2571826</v>
      </c>
      <c r="M660" s="118">
        <v>0</v>
      </c>
      <c r="N660" s="116" t="s">
        <v>21278</v>
      </c>
      <c r="O660" s="116" t="s">
        <v>21126</v>
      </c>
      <c r="P660" s="116" t="s">
        <v>21127</v>
      </c>
      <c r="Q660" s="116" t="s">
        <v>21129</v>
      </c>
      <c r="R660" s="116" t="s">
        <v>4174</v>
      </c>
    </row>
    <row r="661" spans="1:18">
      <c r="A661" s="30" t="s">
        <v>16295</v>
      </c>
      <c r="B661" s="30" t="str">
        <f t="shared" si="10"/>
        <v>000411852241518</v>
      </c>
      <c r="C661" s="102">
        <v>46184</v>
      </c>
      <c r="D661" s="30" t="s">
        <v>21279</v>
      </c>
      <c r="E661" s="102">
        <v>46184</v>
      </c>
      <c r="F661" s="102" t="e">
        <f>VLOOKUP(B661,[1]Ban_hang!R:S,2,0)</f>
        <v>#N/A</v>
      </c>
      <c r="G661" s="30" t="s">
        <v>21280</v>
      </c>
      <c r="H661" s="30" t="s">
        <v>21281</v>
      </c>
      <c r="I661" s="31">
        <v>2075480</v>
      </c>
      <c r="J661" s="31">
        <v>0</v>
      </c>
      <c r="K661" s="31">
        <v>166038</v>
      </c>
      <c r="L661" s="31">
        <v>2241518</v>
      </c>
      <c r="M661" s="31">
        <v>2241518</v>
      </c>
      <c r="N661" s="30" t="s">
        <v>21125</v>
      </c>
      <c r="O661" s="30" t="s">
        <v>21126</v>
      </c>
      <c r="P661" s="30" t="s">
        <v>21127</v>
      </c>
      <c r="Q661" s="30" t="s">
        <v>21128</v>
      </c>
      <c r="R661" s="30" t="s">
        <v>4458</v>
      </c>
    </row>
    <row r="662" spans="1:18">
      <c r="A662" s="116" t="s">
        <v>16304</v>
      </c>
      <c r="B662" s="30" t="str">
        <f t="shared" si="10"/>
        <v>2344064</v>
      </c>
      <c r="C662" s="117">
        <v>46184</v>
      </c>
      <c r="D662" s="116" t="s">
        <v>21282</v>
      </c>
      <c r="E662" s="117">
        <v>46184</v>
      </c>
      <c r="F662" s="102" t="e">
        <f>VLOOKUP(B662,[1]Ban_hang!R:S,2,0)</f>
        <v>#N/A</v>
      </c>
      <c r="G662" s="116"/>
      <c r="H662" s="116" t="s">
        <v>16304</v>
      </c>
      <c r="I662" s="118">
        <v>2170430</v>
      </c>
      <c r="J662" s="118">
        <v>0</v>
      </c>
      <c r="K662" s="118">
        <v>173634</v>
      </c>
      <c r="L662" s="118">
        <v>2344064</v>
      </c>
      <c r="M662" s="118">
        <v>0</v>
      </c>
      <c r="N662" s="116" t="s">
        <v>21278</v>
      </c>
      <c r="O662" s="116" t="s">
        <v>21126</v>
      </c>
      <c r="P662" s="116" t="s">
        <v>21127</v>
      </c>
      <c r="Q662" s="116" t="s">
        <v>21129</v>
      </c>
      <c r="R662" s="116" t="s">
        <v>4174</v>
      </c>
    </row>
    <row r="663" spans="1:18">
      <c r="A663" s="30" t="s">
        <v>16307</v>
      </c>
      <c r="B663" s="30" t="str">
        <f t="shared" si="10"/>
        <v>000411893339371</v>
      </c>
      <c r="C663" s="102">
        <v>46184</v>
      </c>
      <c r="D663" s="30" t="s">
        <v>21283</v>
      </c>
      <c r="E663" s="102">
        <v>46184</v>
      </c>
      <c r="F663" s="102" t="e">
        <f>VLOOKUP(B663,[1]Ban_hang!R:S,2,0)</f>
        <v>#N/A</v>
      </c>
      <c r="G663" s="30" t="s">
        <v>21284</v>
      </c>
      <c r="H663" s="30" t="s">
        <v>21285</v>
      </c>
      <c r="I663" s="31">
        <v>3092010</v>
      </c>
      <c r="J663" s="31">
        <v>0</v>
      </c>
      <c r="K663" s="31">
        <v>247361</v>
      </c>
      <c r="L663" s="31">
        <v>3339371</v>
      </c>
      <c r="M663" s="31">
        <v>3339371</v>
      </c>
      <c r="N663" s="30" t="s">
        <v>21125</v>
      </c>
      <c r="O663" s="30" t="s">
        <v>21126</v>
      </c>
      <c r="P663" s="30" t="s">
        <v>21127</v>
      </c>
      <c r="Q663" s="30" t="s">
        <v>21128</v>
      </c>
      <c r="R663" s="30" t="s">
        <v>4458</v>
      </c>
    </row>
    <row r="664" spans="1:18">
      <c r="A664" s="30" t="s">
        <v>16298</v>
      </c>
      <c r="B664" s="30" t="str">
        <f t="shared" si="10"/>
        <v>0004118011680092</v>
      </c>
      <c r="C664" s="102">
        <v>46184</v>
      </c>
      <c r="D664" s="30" t="s">
        <v>21286</v>
      </c>
      <c r="E664" s="102">
        <v>46184</v>
      </c>
      <c r="F664" s="102" t="e">
        <f>VLOOKUP(B664,[1]Ban_hang!R:S,2,0)</f>
        <v>#N/A</v>
      </c>
      <c r="G664" s="30" t="s">
        <v>21287</v>
      </c>
      <c r="H664" s="30" t="s">
        <v>21288</v>
      </c>
      <c r="I664" s="31">
        <v>10814900</v>
      </c>
      <c r="J664" s="31">
        <v>0</v>
      </c>
      <c r="K664" s="31">
        <v>865192</v>
      </c>
      <c r="L664" s="31">
        <v>11680092</v>
      </c>
      <c r="M664" s="31">
        <v>11680092</v>
      </c>
      <c r="N664" s="30" t="s">
        <v>21125</v>
      </c>
      <c r="O664" s="30" t="s">
        <v>21126</v>
      </c>
      <c r="P664" s="30" t="s">
        <v>21127</v>
      </c>
      <c r="Q664" s="30" t="s">
        <v>21128</v>
      </c>
      <c r="R664" s="30" t="s">
        <v>4458</v>
      </c>
    </row>
    <row r="665" spans="1:18">
      <c r="A665" s="116" t="s">
        <v>16304</v>
      </c>
      <c r="B665" s="30" t="str">
        <f t="shared" si="10"/>
        <v>578907</v>
      </c>
      <c r="C665" s="117">
        <v>46184</v>
      </c>
      <c r="D665" s="116" t="s">
        <v>21289</v>
      </c>
      <c r="E665" s="117">
        <v>46184</v>
      </c>
      <c r="F665" s="102" t="e">
        <f>VLOOKUP(B665,[1]Ban_hang!R:S,2,0)</f>
        <v>#N/A</v>
      </c>
      <c r="G665" s="116"/>
      <c r="H665" s="116" t="s">
        <v>16304</v>
      </c>
      <c r="I665" s="118">
        <v>536025</v>
      </c>
      <c r="J665" s="118">
        <v>0</v>
      </c>
      <c r="K665" s="118">
        <v>42882</v>
      </c>
      <c r="L665" s="118">
        <v>578907</v>
      </c>
      <c r="M665" s="118">
        <v>0</v>
      </c>
      <c r="N665" s="116" t="s">
        <v>21278</v>
      </c>
      <c r="O665" s="116" t="s">
        <v>21126</v>
      </c>
      <c r="P665" s="116" t="s">
        <v>21127</v>
      </c>
      <c r="Q665" s="116" t="s">
        <v>21129</v>
      </c>
      <c r="R665" s="116" t="s">
        <v>4174</v>
      </c>
    </row>
    <row r="666" spans="1:18">
      <c r="A666" s="30" t="s">
        <v>16289</v>
      </c>
      <c r="B666" s="30" t="str">
        <f t="shared" si="10"/>
        <v>000411912399004</v>
      </c>
      <c r="C666" s="102">
        <v>46184</v>
      </c>
      <c r="D666" s="30" t="s">
        <v>21290</v>
      </c>
      <c r="E666" s="102">
        <v>46184</v>
      </c>
      <c r="F666" s="102" t="e">
        <f>VLOOKUP(B666,[1]Ban_hang!R:S,2,0)</f>
        <v>#N/A</v>
      </c>
      <c r="G666" s="30" t="s">
        <v>21291</v>
      </c>
      <c r="H666" s="30" t="s">
        <v>21292</v>
      </c>
      <c r="I666" s="31">
        <v>2221300</v>
      </c>
      <c r="J666" s="31">
        <v>0</v>
      </c>
      <c r="K666" s="31">
        <v>177704</v>
      </c>
      <c r="L666" s="31">
        <v>2399004</v>
      </c>
      <c r="M666" s="31">
        <v>2399004</v>
      </c>
      <c r="N666" s="30" t="s">
        <v>21125</v>
      </c>
      <c r="O666" s="30" t="s">
        <v>21126</v>
      </c>
      <c r="P666" s="30" t="s">
        <v>21127</v>
      </c>
      <c r="Q666" s="30" t="s">
        <v>21128</v>
      </c>
      <c r="R666" s="30" t="s">
        <v>4458</v>
      </c>
    </row>
    <row r="667" spans="1:18">
      <c r="A667" s="30" t="s">
        <v>16289</v>
      </c>
      <c r="B667" s="30" t="str">
        <f t="shared" si="10"/>
        <v>00041190756000</v>
      </c>
      <c r="C667" s="102">
        <v>46184</v>
      </c>
      <c r="D667" s="30" t="s">
        <v>21293</v>
      </c>
      <c r="E667" s="102">
        <v>46184</v>
      </c>
      <c r="F667" s="102" t="e">
        <f>VLOOKUP(B667,[1]Ban_hang!R:S,2,0)</f>
        <v>#N/A</v>
      </c>
      <c r="G667" s="30" t="s">
        <v>21294</v>
      </c>
      <c r="H667" s="30" t="s">
        <v>21295</v>
      </c>
      <c r="I667" s="31">
        <v>700000</v>
      </c>
      <c r="J667" s="31">
        <v>0</v>
      </c>
      <c r="K667" s="31">
        <v>56000</v>
      </c>
      <c r="L667" s="31">
        <v>756000</v>
      </c>
      <c r="M667" s="31">
        <v>756000</v>
      </c>
      <c r="N667" s="30" t="s">
        <v>21125</v>
      </c>
      <c r="O667" s="30" t="s">
        <v>21126</v>
      </c>
      <c r="P667" s="30" t="s">
        <v>21127</v>
      </c>
      <c r="Q667" s="30" t="s">
        <v>21128</v>
      </c>
      <c r="R667" s="30" t="s">
        <v>4458</v>
      </c>
    </row>
    <row r="668" spans="1:18">
      <c r="A668" s="30" t="s">
        <v>7306</v>
      </c>
      <c r="B668" s="30" t="str">
        <f t="shared" si="10"/>
        <v>000411824140118</v>
      </c>
      <c r="C668" s="102">
        <v>46184</v>
      </c>
      <c r="D668" s="30" t="s">
        <v>21296</v>
      </c>
      <c r="E668" s="102">
        <v>46184</v>
      </c>
      <c r="F668" s="102" t="e">
        <f>VLOOKUP(B668,[1]Ban_hang!R:S,2,0)</f>
        <v>#N/A</v>
      </c>
      <c r="G668" s="30" t="s">
        <v>21297</v>
      </c>
      <c r="H668" s="30" t="s">
        <v>21298</v>
      </c>
      <c r="I668" s="31">
        <v>3833443</v>
      </c>
      <c r="J668" s="31">
        <v>0</v>
      </c>
      <c r="K668" s="31">
        <v>306675</v>
      </c>
      <c r="L668" s="31">
        <v>4140118</v>
      </c>
      <c r="M668" s="31">
        <v>4140118</v>
      </c>
      <c r="N668" s="30" t="s">
        <v>21125</v>
      </c>
      <c r="O668" s="30" t="s">
        <v>21126</v>
      </c>
      <c r="P668" s="30" t="s">
        <v>21127</v>
      </c>
      <c r="Q668" s="30" t="s">
        <v>21128</v>
      </c>
      <c r="R668" s="30" t="s">
        <v>4458</v>
      </c>
    </row>
    <row r="669" spans="1:18">
      <c r="A669" s="30" t="s">
        <v>16290</v>
      </c>
      <c r="B669" s="30" t="str">
        <f t="shared" si="10"/>
        <v>000411832399004</v>
      </c>
      <c r="C669" s="102">
        <v>46184</v>
      </c>
      <c r="D669" s="30" t="s">
        <v>21299</v>
      </c>
      <c r="E669" s="102">
        <v>46184</v>
      </c>
      <c r="F669" s="102" t="e">
        <f>VLOOKUP(B669,[1]Ban_hang!R:S,2,0)</f>
        <v>#N/A</v>
      </c>
      <c r="G669" s="30" t="s">
        <v>21300</v>
      </c>
      <c r="H669" s="30" t="s">
        <v>21301</v>
      </c>
      <c r="I669" s="31">
        <v>2221300</v>
      </c>
      <c r="J669" s="31">
        <v>0</v>
      </c>
      <c r="K669" s="31">
        <v>177704</v>
      </c>
      <c r="L669" s="31">
        <v>2399004</v>
      </c>
      <c r="M669" s="31">
        <v>2399004</v>
      </c>
      <c r="N669" s="30" t="s">
        <v>21125</v>
      </c>
      <c r="O669" s="30" t="s">
        <v>21126</v>
      </c>
      <c r="P669" s="30" t="s">
        <v>21127</v>
      </c>
      <c r="Q669" s="30" t="s">
        <v>21128</v>
      </c>
      <c r="R669" s="30" t="s">
        <v>4458</v>
      </c>
    </row>
    <row r="670" spans="1:18">
      <c r="A670" s="30" t="s">
        <v>16298</v>
      </c>
      <c r="B670" s="30" t="str">
        <f t="shared" si="10"/>
        <v>0004118119233666</v>
      </c>
      <c r="C670" s="102">
        <v>46184</v>
      </c>
      <c r="D670" s="30" t="s">
        <v>21302</v>
      </c>
      <c r="E670" s="102">
        <v>46184</v>
      </c>
      <c r="F670" s="102" t="e">
        <f>VLOOKUP(B670,[1]Ban_hang!R:S,2,0)</f>
        <v>#N/A</v>
      </c>
      <c r="G670" s="30" t="s">
        <v>21303</v>
      </c>
      <c r="H670" s="30" t="s">
        <v>21304</v>
      </c>
      <c r="I670" s="31">
        <v>17808950</v>
      </c>
      <c r="J670" s="31">
        <v>0</v>
      </c>
      <c r="K670" s="31">
        <v>1424716</v>
      </c>
      <c r="L670" s="31">
        <v>19233666</v>
      </c>
      <c r="M670" s="31">
        <v>19233666</v>
      </c>
      <c r="N670" s="30" t="s">
        <v>21125</v>
      </c>
      <c r="O670" s="30" t="s">
        <v>21126</v>
      </c>
      <c r="P670" s="30" t="s">
        <v>21127</v>
      </c>
      <c r="Q670" s="30" t="s">
        <v>21128</v>
      </c>
      <c r="R670" s="30" t="s">
        <v>4458</v>
      </c>
    </row>
    <row r="671" spans="1:18">
      <c r="A671" s="30" t="s">
        <v>16309</v>
      </c>
      <c r="B671" s="30" t="str">
        <f t="shared" si="10"/>
        <v>000411841744718</v>
      </c>
      <c r="C671" s="102">
        <v>46184</v>
      </c>
      <c r="D671" s="30" t="s">
        <v>21305</v>
      </c>
      <c r="E671" s="102">
        <v>46184</v>
      </c>
      <c r="F671" s="102" t="e">
        <f>VLOOKUP(B671,[1]Ban_hang!R:S,2,0)</f>
        <v>#N/A</v>
      </c>
      <c r="G671" s="30" t="s">
        <v>21306</v>
      </c>
      <c r="H671" s="30" t="s">
        <v>21307</v>
      </c>
      <c r="I671" s="31">
        <v>1615480</v>
      </c>
      <c r="J671" s="31">
        <v>0</v>
      </c>
      <c r="K671" s="31">
        <v>129238</v>
      </c>
      <c r="L671" s="31">
        <v>1744718</v>
      </c>
      <c r="M671" s="31">
        <v>1744718</v>
      </c>
      <c r="N671" s="30" t="s">
        <v>21125</v>
      </c>
      <c r="O671" s="30" t="s">
        <v>21126</v>
      </c>
      <c r="P671" s="30" t="s">
        <v>21127</v>
      </c>
      <c r="Q671" s="30" t="s">
        <v>21128</v>
      </c>
      <c r="R671" s="30" t="s">
        <v>4458</v>
      </c>
    </row>
    <row r="672" spans="1:18">
      <c r="A672" s="30" t="s">
        <v>16291</v>
      </c>
      <c r="B672" s="30" t="str">
        <f t="shared" si="10"/>
        <v>000411881788480</v>
      </c>
      <c r="C672" s="102">
        <v>46184</v>
      </c>
      <c r="D672" s="30" t="s">
        <v>21308</v>
      </c>
      <c r="E672" s="102">
        <v>46184</v>
      </c>
      <c r="F672" s="102" t="e">
        <f>VLOOKUP(B672,[1]Ban_hang!R:S,2,0)</f>
        <v>#N/A</v>
      </c>
      <c r="G672" s="30" t="s">
        <v>21309</v>
      </c>
      <c r="H672" s="30" t="s">
        <v>21310</v>
      </c>
      <c r="I672" s="31">
        <v>1656000</v>
      </c>
      <c r="J672" s="31">
        <v>0</v>
      </c>
      <c r="K672" s="31">
        <v>132480</v>
      </c>
      <c r="L672" s="31">
        <v>1788480</v>
      </c>
      <c r="M672" s="31">
        <v>1788480</v>
      </c>
      <c r="N672" s="30" t="s">
        <v>21125</v>
      </c>
      <c r="O672" s="30" t="s">
        <v>21126</v>
      </c>
      <c r="P672" s="30" t="s">
        <v>21127</v>
      </c>
      <c r="Q672" s="30" t="s">
        <v>21128</v>
      </c>
      <c r="R672" s="30" t="s">
        <v>4458</v>
      </c>
    </row>
    <row r="673" spans="1:18">
      <c r="A673" s="30" t="s">
        <v>16287</v>
      </c>
      <c r="B673" s="30" t="str">
        <f t="shared" si="10"/>
        <v>00041186900758</v>
      </c>
      <c r="C673" s="102">
        <v>46184</v>
      </c>
      <c r="D673" s="30" t="s">
        <v>21311</v>
      </c>
      <c r="E673" s="102">
        <v>46184</v>
      </c>
      <c r="F673" s="102" t="e">
        <f>VLOOKUP(B673,[1]Ban_hang!R:S,2,0)</f>
        <v>#N/A</v>
      </c>
      <c r="G673" s="30" t="s">
        <v>21312</v>
      </c>
      <c r="H673" s="30" t="s">
        <v>21313</v>
      </c>
      <c r="I673" s="31">
        <v>834035</v>
      </c>
      <c r="J673" s="31">
        <v>0</v>
      </c>
      <c r="K673" s="31">
        <v>66723</v>
      </c>
      <c r="L673" s="31">
        <v>900758</v>
      </c>
      <c r="M673" s="31">
        <v>900758</v>
      </c>
      <c r="N673" s="30" t="s">
        <v>21125</v>
      </c>
      <c r="O673" s="30" t="s">
        <v>21126</v>
      </c>
      <c r="P673" s="30" t="s">
        <v>21127</v>
      </c>
      <c r="Q673" s="30" t="s">
        <v>21128</v>
      </c>
      <c r="R673" s="30" t="s">
        <v>4458</v>
      </c>
    </row>
    <row r="674" spans="1:18">
      <c r="A674" s="116" t="s">
        <v>16302</v>
      </c>
      <c r="B674" s="30" t="str">
        <f t="shared" si="10"/>
        <v>578907</v>
      </c>
      <c r="C674" s="117">
        <v>46185</v>
      </c>
      <c r="D674" s="116" t="s">
        <v>21314</v>
      </c>
      <c r="E674" s="117">
        <v>46185</v>
      </c>
      <c r="F674" s="102" t="e">
        <f>VLOOKUP(B674,[1]Ban_hang!R:S,2,0)</f>
        <v>#N/A</v>
      </c>
      <c r="G674" s="116"/>
      <c r="H674" s="116" t="s">
        <v>16302</v>
      </c>
      <c r="I674" s="118">
        <v>536025</v>
      </c>
      <c r="J674" s="118">
        <v>0</v>
      </c>
      <c r="K674" s="118">
        <v>42882</v>
      </c>
      <c r="L674" s="118">
        <v>578907</v>
      </c>
      <c r="M674" s="118">
        <v>0</v>
      </c>
      <c r="N674" s="116" t="s">
        <v>21278</v>
      </c>
      <c r="O674" s="116" t="s">
        <v>21126</v>
      </c>
      <c r="P674" s="116" t="s">
        <v>21127</v>
      </c>
      <c r="Q674" s="116" t="s">
        <v>21129</v>
      </c>
      <c r="R674" s="116" t="s">
        <v>4174</v>
      </c>
    </row>
    <row r="675" spans="1:18">
      <c r="A675" s="116" t="s">
        <v>16302</v>
      </c>
      <c r="B675" s="30" t="str">
        <f t="shared" si="10"/>
        <v>3930174</v>
      </c>
      <c r="C675" s="117">
        <v>46185</v>
      </c>
      <c r="D675" s="116" t="s">
        <v>21315</v>
      </c>
      <c r="E675" s="117">
        <v>46185</v>
      </c>
      <c r="F675" s="102" t="e">
        <f>VLOOKUP(B675,[1]Ban_hang!R:S,2,0)</f>
        <v>#N/A</v>
      </c>
      <c r="G675" s="116"/>
      <c r="H675" s="116" t="s">
        <v>16302</v>
      </c>
      <c r="I675" s="118">
        <v>3639050</v>
      </c>
      <c r="J675" s="118">
        <v>0</v>
      </c>
      <c r="K675" s="118">
        <v>291124</v>
      </c>
      <c r="L675" s="118">
        <v>3930174</v>
      </c>
      <c r="M675" s="118">
        <v>0</v>
      </c>
      <c r="N675" s="116" t="s">
        <v>21278</v>
      </c>
      <c r="O675" s="116" t="s">
        <v>21126</v>
      </c>
      <c r="P675" s="116" t="s">
        <v>21127</v>
      </c>
      <c r="Q675" s="116" t="s">
        <v>21129</v>
      </c>
      <c r="R675" s="116" t="s">
        <v>4174</v>
      </c>
    </row>
    <row r="676" spans="1:18">
      <c r="A676" s="116" t="s">
        <v>16305</v>
      </c>
      <c r="B676" s="30" t="str">
        <f t="shared" si="10"/>
        <v>3598279</v>
      </c>
      <c r="C676" s="117">
        <v>46186</v>
      </c>
      <c r="D676" s="116" t="s">
        <v>21316</v>
      </c>
      <c r="E676" s="117">
        <v>46186</v>
      </c>
      <c r="F676" s="102" t="e">
        <f>VLOOKUP(B676,[1]Ban_hang!R:S,2,0)</f>
        <v>#N/A</v>
      </c>
      <c r="G676" s="116"/>
      <c r="H676" s="116" t="s">
        <v>16305</v>
      </c>
      <c r="I676" s="118">
        <v>3331740</v>
      </c>
      <c r="J676" s="118">
        <v>0</v>
      </c>
      <c r="K676" s="118">
        <v>266539</v>
      </c>
      <c r="L676" s="118">
        <v>3598279</v>
      </c>
      <c r="M676" s="118">
        <v>0</v>
      </c>
      <c r="N676" s="116" t="s">
        <v>21278</v>
      </c>
      <c r="O676" s="116" t="s">
        <v>21126</v>
      </c>
      <c r="P676" s="116" t="s">
        <v>21127</v>
      </c>
      <c r="Q676" s="116" t="s">
        <v>21129</v>
      </c>
      <c r="R676" s="116" t="s">
        <v>4174</v>
      </c>
    </row>
    <row r="677" spans="1:18">
      <c r="A677" s="119" t="s">
        <v>21317</v>
      </c>
      <c r="F677" s="102" t="e">
        <f>VLOOKUP(B677,[1]Ban_hang!R:S,2,0)</f>
        <v>#N/A</v>
      </c>
      <c r="I677" s="120">
        <v>3119656950</v>
      </c>
      <c r="J677" s="120">
        <v>0</v>
      </c>
      <c r="K677" s="120">
        <v>249572553</v>
      </c>
      <c r="L677" s="120">
        <v>3369229503</v>
      </c>
      <c r="M677" s="120">
        <v>3355627346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41D5-73A2-4FC3-B6C3-4859D7BB2A42}">
  <dimension ref="A1:Q6841"/>
  <sheetViews>
    <sheetView workbookViewId="0">
      <pane ySplit="2" topLeftCell="A6316" activePane="bottomLeft" state="frozen"/>
      <selection pane="bottomLeft" activeCell="A2124" sqref="A2124"/>
    </sheetView>
  </sheetViews>
  <sheetFormatPr defaultRowHeight="15"/>
  <cols>
    <col min="2" max="2" width="93.85546875" customWidth="1"/>
    <col min="15" max="15" width="17.425781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ht="21">
      <c r="A2" s="35" t="s">
        <v>8</v>
      </c>
      <c r="B2" s="35" t="s">
        <v>478</v>
      </c>
      <c r="C2" s="35" t="s">
        <v>479</v>
      </c>
      <c r="D2" s="35" t="s">
        <v>14</v>
      </c>
      <c r="E2" s="35" t="s">
        <v>480</v>
      </c>
      <c r="F2" s="35" t="s">
        <v>481</v>
      </c>
      <c r="G2" s="36" t="s">
        <v>2</v>
      </c>
      <c r="H2" s="37" t="s">
        <v>482</v>
      </c>
      <c r="I2" s="35" t="s">
        <v>483</v>
      </c>
      <c r="J2" s="35" t="s">
        <v>484</v>
      </c>
      <c r="K2" s="35" t="s">
        <v>485</v>
      </c>
      <c r="L2" s="35" t="s">
        <v>486</v>
      </c>
      <c r="M2" s="35" t="s">
        <v>487</v>
      </c>
      <c r="N2" s="35" t="s">
        <v>488</v>
      </c>
      <c r="O2" s="35" t="s">
        <v>489</v>
      </c>
      <c r="P2" s="35" t="s">
        <v>490</v>
      </c>
      <c r="Q2" s="35" t="s">
        <v>491</v>
      </c>
    </row>
    <row r="3" spans="1:17">
      <c r="A3" s="30" t="s">
        <v>451</v>
      </c>
      <c r="B3" s="30" t="s">
        <v>452</v>
      </c>
      <c r="C3" s="30" t="s">
        <v>492</v>
      </c>
      <c r="D3" s="30"/>
      <c r="E3" s="30" t="s">
        <v>493</v>
      </c>
      <c r="F3" s="30" t="s">
        <v>494</v>
      </c>
      <c r="G3" s="38"/>
      <c r="H3" s="31">
        <v>0</v>
      </c>
      <c r="I3" s="30"/>
      <c r="J3" s="30"/>
      <c r="K3" s="30" t="s">
        <v>495</v>
      </c>
      <c r="L3" s="30" t="s">
        <v>496</v>
      </c>
      <c r="M3" s="30" t="s">
        <v>497</v>
      </c>
      <c r="N3" s="30" t="s">
        <v>498</v>
      </c>
      <c r="O3" s="30" t="s">
        <v>451</v>
      </c>
      <c r="P3" s="30" t="s">
        <v>452</v>
      </c>
      <c r="Q3" s="30" t="s">
        <v>499</v>
      </c>
    </row>
    <row r="4" spans="1:17">
      <c r="A4" s="30" t="s">
        <v>500</v>
      </c>
      <c r="B4" s="30" t="s">
        <v>501</v>
      </c>
      <c r="C4" s="30" t="s">
        <v>502</v>
      </c>
      <c r="D4" s="30"/>
      <c r="E4" s="30" t="s">
        <v>503</v>
      </c>
      <c r="F4" s="30"/>
      <c r="G4" s="38"/>
      <c r="H4" s="31">
        <v>0</v>
      </c>
      <c r="I4" s="30" t="s">
        <v>504</v>
      </c>
      <c r="J4" s="30" t="s">
        <v>505</v>
      </c>
      <c r="K4" s="30" t="s">
        <v>495</v>
      </c>
      <c r="L4" s="30" t="s">
        <v>496</v>
      </c>
      <c r="M4" s="30" t="s">
        <v>506</v>
      </c>
      <c r="N4" s="30" t="s">
        <v>507</v>
      </c>
      <c r="O4" s="30" t="s">
        <v>451</v>
      </c>
      <c r="P4" s="30" t="s">
        <v>452</v>
      </c>
      <c r="Q4" s="30" t="s">
        <v>499</v>
      </c>
    </row>
    <row r="5" spans="1:17">
      <c r="A5" s="30" t="s">
        <v>508</v>
      </c>
      <c r="B5" s="30" t="s">
        <v>509</v>
      </c>
      <c r="C5" s="30" t="s">
        <v>510</v>
      </c>
      <c r="D5" s="30" t="s">
        <v>511</v>
      </c>
      <c r="E5" s="30" t="s">
        <v>503</v>
      </c>
      <c r="F5" s="30"/>
      <c r="G5" s="38"/>
      <c r="H5" s="31">
        <v>0</v>
      </c>
      <c r="I5" s="30" t="s">
        <v>512</v>
      </c>
      <c r="J5" s="30" t="s">
        <v>513</v>
      </c>
      <c r="K5" s="30" t="s">
        <v>495</v>
      </c>
      <c r="L5" s="30" t="s">
        <v>496</v>
      </c>
      <c r="M5" s="30" t="s">
        <v>514</v>
      </c>
      <c r="N5" s="30" t="s">
        <v>515</v>
      </c>
      <c r="O5" s="30" t="s">
        <v>451</v>
      </c>
      <c r="P5" s="30" t="s">
        <v>452</v>
      </c>
      <c r="Q5" s="30" t="s">
        <v>499</v>
      </c>
    </row>
    <row r="6" spans="1:17">
      <c r="A6" s="30" t="s">
        <v>516</v>
      </c>
      <c r="B6" s="30" t="s">
        <v>517</v>
      </c>
      <c r="C6" s="30" t="s">
        <v>518</v>
      </c>
      <c r="D6" s="30" t="s">
        <v>519</v>
      </c>
      <c r="E6" s="30" t="s">
        <v>503</v>
      </c>
      <c r="F6" s="30" t="s">
        <v>519</v>
      </c>
      <c r="G6" s="38"/>
      <c r="H6" s="31">
        <v>0</v>
      </c>
      <c r="I6" s="30" t="s">
        <v>504</v>
      </c>
      <c r="J6" s="30" t="s">
        <v>505</v>
      </c>
      <c r="K6" s="30" t="s">
        <v>495</v>
      </c>
      <c r="L6" s="30" t="s">
        <v>496</v>
      </c>
      <c r="M6" s="30" t="s">
        <v>506</v>
      </c>
      <c r="N6" s="30" t="s">
        <v>520</v>
      </c>
      <c r="O6" s="30" t="s">
        <v>451</v>
      </c>
      <c r="P6" s="30" t="s">
        <v>452</v>
      </c>
      <c r="Q6" s="30" t="s">
        <v>499</v>
      </c>
    </row>
    <row r="7" spans="1:17">
      <c r="A7" s="30" t="s">
        <v>521</v>
      </c>
      <c r="B7" s="30" t="s">
        <v>522</v>
      </c>
      <c r="C7" s="30" t="s">
        <v>523</v>
      </c>
      <c r="D7" s="30"/>
      <c r="E7" s="30" t="s">
        <v>524</v>
      </c>
      <c r="F7" s="30" t="s">
        <v>525</v>
      </c>
      <c r="G7" s="38">
        <v>60</v>
      </c>
      <c r="H7" s="31">
        <v>0</v>
      </c>
      <c r="I7" s="30"/>
      <c r="J7" s="30"/>
      <c r="K7" s="30" t="s">
        <v>495</v>
      </c>
      <c r="L7" s="30" t="s">
        <v>496</v>
      </c>
      <c r="M7" s="30" t="s">
        <v>526</v>
      </c>
      <c r="N7" s="30"/>
      <c r="O7" s="30" t="s">
        <v>527</v>
      </c>
      <c r="P7" s="30" t="s">
        <v>522</v>
      </c>
      <c r="Q7" s="30" t="s">
        <v>499</v>
      </c>
    </row>
    <row r="8" spans="1:17">
      <c r="A8" s="30" t="s">
        <v>528</v>
      </c>
      <c r="B8" s="30" t="s">
        <v>529</v>
      </c>
      <c r="C8" s="30" t="s">
        <v>530</v>
      </c>
      <c r="D8" s="30" t="s">
        <v>74</v>
      </c>
      <c r="E8" s="30" t="s">
        <v>531</v>
      </c>
      <c r="F8" s="30" t="s">
        <v>74</v>
      </c>
      <c r="G8" s="38">
        <v>60</v>
      </c>
      <c r="H8" s="31">
        <v>0</v>
      </c>
      <c r="I8" s="30" t="s">
        <v>512</v>
      </c>
      <c r="J8" s="30" t="s">
        <v>513</v>
      </c>
      <c r="K8" s="30" t="s">
        <v>495</v>
      </c>
      <c r="L8" s="30" t="s">
        <v>496</v>
      </c>
      <c r="M8" s="30" t="s">
        <v>514</v>
      </c>
      <c r="N8" s="30"/>
      <c r="O8" s="30" t="s">
        <v>527</v>
      </c>
      <c r="P8" s="30" t="s">
        <v>522</v>
      </c>
      <c r="Q8" s="30" t="s">
        <v>499</v>
      </c>
    </row>
    <row r="9" spans="1:17">
      <c r="A9" s="30" t="s">
        <v>532</v>
      </c>
      <c r="B9" s="30" t="s">
        <v>533</v>
      </c>
      <c r="C9" s="30" t="s">
        <v>534</v>
      </c>
      <c r="D9" s="30" t="s">
        <v>74</v>
      </c>
      <c r="E9" s="30" t="s">
        <v>531</v>
      </c>
      <c r="F9" s="30" t="s">
        <v>74</v>
      </c>
      <c r="G9" s="38">
        <v>60</v>
      </c>
      <c r="H9" s="31">
        <v>0</v>
      </c>
      <c r="I9" s="30" t="s">
        <v>504</v>
      </c>
      <c r="J9" s="30" t="s">
        <v>505</v>
      </c>
      <c r="K9" s="30" t="s">
        <v>495</v>
      </c>
      <c r="L9" s="30" t="s">
        <v>496</v>
      </c>
      <c r="M9" s="30" t="s">
        <v>506</v>
      </c>
      <c r="N9" s="30" t="s">
        <v>535</v>
      </c>
      <c r="O9" s="30" t="s">
        <v>527</v>
      </c>
      <c r="P9" s="30" t="s">
        <v>522</v>
      </c>
      <c r="Q9" s="30" t="s">
        <v>499</v>
      </c>
    </row>
    <row r="10" spans="1:17">
      <c r="A10" s="30" t="s">
        <v>536</v>
      </c>
      <c r="B10" s="30" t="s">
        <v>537</v>
      </c>
      <c r="C10" s="30" t="s">
        <v>538</v>
      </c>
      <c r="D10" s="30" t="s">
        <v>74</v>
      </c>
      <c r="E10" s="30" t="s">
        <v>531</v>
      </c>
      <c r="F10" s="30" t="s">
        <v>74</v>
      </c>
      <c r="G10" s="38">
        <v>60</v>
      </c>
      <c r="H10" s="31">
        <v>0</v>
      </c>
      <c r="I10" s="30" t="s">
        <v>504</v>
      </c>
      <c r="J10" s="30" t="s">
        <v>505</v>
      </c>
      <c r="K10" s="30" t="s">
        <v>495</v>
      </c>
      <c r="L10" s="30" t="s">
        <v>496</v>
      </c>
      <c r="M10" s="30" t="s">
        <v>506</v>
      </c>
      <c r="N10" s="30" t="s">
        <v>539</v>
      </c>
      <c r="O10" s="30" t="s">
        <v>527</v>
      </c>
      <c r="P10" s="30" t="s">
        <v>522</v>
      </c>
      <c r="Q10" s="30" t="s">
        <v>499</v>
      </c>
    </row>
    <row r="11" spans="1:17">
      <c r="A11" s="30" t="s">
        <v>540</v>
      </c>
      <c r="B11" s="30" t="s">
        <v>541</v>
      </c>
      <c r="C11" s="30" t="s">
        <v>542</v>
      </c>
      <c r="D11" s="30" t="s">
        <v>74</v>
      </c>
      <c r="E11" s="30" t="s">
        <v>531</v>
      </c>
      <c r="F11" s="30" t="s">
        <v>74</v>
      </c>
      <c r="G11" s="38">
        <v>60</v>
      </c>
      <c r="H11" s="31">
        <v>0</v>
      </c>
      <c r="I11" s="30" t="s">
        <v>512</v>
      </c>
      <c r="J11" s="30" t="s">
        <v>513</v>
      </c>
      <c r="K11" s="30" t="s">
        <v>495</v>
      </c>
      <c r="L11" s="30" t="s">
        <v>496</v>
      </c>
      <c r="M11" s="30" t="s">
        <v>526</v>
      </c>
      <c r="N11" s="30"/>
      <c r="O11" s="30" t="s">
        <v>527</v>
      </c>
      <c r="P11" s="30" t="s">
        <v>522</v>
      </c>
      <c r="Q11" s="30" t="s">
        <v>499</v>
      </c>
    </row>
    <row r="12" spans="1:17">
      <c r="A12" s="30" t="s">
        <v>543</v>
      </c>
      <c r="B12" s="30" t="s">
        <v>544</v>
      </c>
      <c r="C12" s="30" t="s">
        <v>545</v>
      </c>
      <c r="D12" s="30" t="s">
        <v>74</v>
      </c>
      <c r="E12" s="30" t="s">
        <v>531</v>
      </c>
      <c r="F12" s="30" t="s">
        <v>74</v>
      </c>
      <c r="G12" s="38">
        <v>60</v>
      </c>
      <c r="H12" s="31">
        <v>0</v>
      </c>
      <c r="I12" s="30" t="s">
        <v>546</v>
      </c>
      <c r="J12" s="30" t="s">
        <v>547</v>
      </c>
      <c r="K12" s="30" t="s">
        <v>495</v>
      </c>
      <c r="L12" s="30" t="s">
        <v>496</v>
      </c>
      <c r="M12" s="30" t="s">
        <v>548</v>
      </c>
      <c r="N12" s="30"/>
      <c r="O12" s="30" t="s">
        <v>527</v>
      </c>
      <c r="P12" s="30" t="s">
        <v>522</v>
      </c>
      <c r="Q12" s="30" t="s">
        <v>499</v>
      </c>
    </row>
    <row r="13" spans="1:17">
      <c r="A13" s="30" t="s">
        <v>549</v>
      </c>
      <c r="B13" s="30" t="s">
        <v>550</v>
      </c>
      <c r="C13" s="30" t="s">
        <v>551</v>
      </c>
      <c r="D13" s="30" t="s">
        <v>74</v>
      </c>
      <c r="E13" s="30" t="s">
        <v>531</v>
      </c>
      <c r="F13" s="30" t="s">
        <v>74</v>
      </c>
      <c r="G13" s="38">
        <v>60</v>
      </c>
      <c r="H13" s="31">
        <v>0</v>
      </c>
      <c r="I13" s="30" t="s">
        <v>552</v>
      </c>
      <c r="J13" s="30" t="s">
        <v>553</v>
      </c>
      <c r="K13" s="30" t="s">
        <v>495</v>
      </c>
      <c r="L13" s="30" t="s">
        <v>496</v>
      </c>
      <c r="M13" s="30" t="s">
        <v>554</v>
      </c>
      <c r="N13" s="30"/>
      <c r="O13" s="30" t="s">
        <v>527</v>
      </c>
      <c r="P13" s="30" t="s">
        <v>522</v>
      </c>
      <c r="Q13" s="30" t="s">
        <v>499</v>
      </c>
    </row>
    <row r="14" spans="1:17">
      <c r="A14" s="30" t="s">
        <v>555</v>
      </c>
      <c r="B14" s="30" t="s">
        <v>556</v>
      </c>
      <c r="C14" s="30" t="s">
        <v>557</v>
      </c>
      <c r="D14" s="30" t="s">
        <v>74</v>
      </c>
      <c r="E14" s="30" t="s">
        <v>531</v>
      </c>
      <c r="F14" s="30" t="s">
        <v>74</v>
      </c>
      <c r="G14" s="38">
        <v>60</v>
      </c>
      <c r="H14" s="31">
        <v>0</v>
      </c>
      <c r="I14" s="30" t="s">
        <v>504</v>
      </c>
      <c r="J14" s="30" t="s">
        <v>505</v>
      </c>
      <c r="K14" s="30" t="s">
        <v>495</v>
      </c>
      <c r="L14" s="30" t="s">
        <v>496</v>
      </c>
      <c r="M14" s="30" t="s">
        <v>558</v>
      </c>
      <c r="N14" s="30"/>
      <c r="O14" s="30" t="s">
        <v>527</v>
      </c>
      <c r="P14" s="30" t="s">
        <v>522</v>
      </c>
      <c r="Q14" s="30" t="s">
        <v>499</v>
      </c>
    </row>
    <row r="15" spans="1:17">
      <c r="A15" s="30" t="s">
        <v>559</v>
      </c>
      <c r="B15" s="30" t="s">
        <v>560</v>
      </c>
      <c r="C15" s="30" t="s">
        <v>561</v>
      </c>
      <c r="D15" s="30" t="s">
        <v>74</v>
      </c>
      <c r="E15" s="30" t="s">
        <v>531</v>
      </c>
      <c r="F15" s="30" t="s">
        <v>74</v>
      </c>
      <c r="G15" s="38">
        <v>60</v>
      </c>
      <c r="H15" s="31">
        <v>0</v>
      </c>
      <c r="I15" s="30" t="s">
        <v>504</v>
      </c>
      <c r="J15" s="30" t="s">
        <v>505</v>
      </c>
      <c r="K15" s="30" t="s">
        <v>495</v>
      </c>
      <c r="L15" s="30" t="s">
        <v>496</v>
      </c>
      <c r="M15" s="30" t="s">
        <v>558</v>
      </c>
      <c r="N15" s="30"/>
      <c r="O15" s="30" t="s">
        <v>527</v>
      </c>
      <c r="P15" s="30" t="s">
        <v>522</v>
      </c>
      <c r="Q15" s="30" t="s">
        <v>499</v>
      </c>
    </row>
    <row r="16" spans="1:17">
      <c r="A16" s="30" t="s">
        <v>562</v>
      </c>
      <c r="B16" s="30" t="s">
        <v>563</v>
      </c>
      <c r="C16" s="30" t="s">
        <v>564</v>
      </c>
      <c r="D16" s="30" t="s">
        <v>74</v>
      </c>
      <c r="E16" s="30" t="s">
        <v>531</v>
      </c>
      <c r="F16" s="30" t="s">
        <v>74</v>
      </c>
      <c r="G16" s="38">
        <v>60</v>
      </c>
      <c r="H16" s="31">
        <v>0</v>
      </c>
      <c r="I16" s="30" t="s">
        <v>504</v>
      </c>
      <c r="J16" s="30" t="s">
        <v>505</v>
      </c>
      <c r="K16" s="30" t="s">
        <v>495</v>
      </c>
      <c r="L16" s="30" t="s">
        <v>496</v>
      </c>
      <c r="M16" s="30" t="s">
        <v>558</v>
      </c>
      <c r="N16" s="30"/>
      <c r="O16" s="30" t="s">
        <v>527</v>
      </c>
      <c r="P16" s="30" t="s">
        <v>522</v>
      </c>
      <c r="Q16" s="30" t="s">
        <v>499</v>
      </c>
    </row>
    <row r="17" spans="1:17">
      <c r="A17" s="30" t="s">
        <v>565</v>
      </c>
      <c r="B17" s="30" t="s">
        <v>566</v>
      </c>
      <c r="C17" s="30" t="s">
        <v>567</v>
      </c>
      <c r="D17" s="30"/>
      <c r="E17" s="30" t="s">
        <v>568</v>
      </c>
      <c r="F17" s="30" t="s">
        <v>569</v>
      </c>
      <c r="G17" s="38">
        <v>60</v>
      </c>
      <c r="H17" s="31">
        <v>0</v>
      </c>
      <c r="I17" s="30" t="s">
        <v>570</v>
      </c>
      <c r="J17" s="30" t="s">
        <v>571</v>
      </c>
      <c r="K17" s="30" t="s">
        <v>495</v>
      </c>
      <c r="L17" s="30" t="s">
        <v>572</v>
      </c>
      <c r="M17" s="30" t="s">
        <v>573</v>
      </c>
      <c r="N17" s="30"/>
      <c r="O17" s="30" t="s">
        <v>527</v>
      </c>
      <c r="P17" s="30" t="s">
        <v>522</v>
      </c>
      <c r="Q17" s="30" t="s">
        <v>499</v>
      </c>
    </row>
    <row r="18" spans="1:17">
      <c r="A18" s="30" t="s">
        <v>574</v>
      </c>
      <c r="B18" s="30" t="s">
        <v>575</v>
      </c>
      <c r="C18" s="30" t="s">
        <v>576</v>
      </c>
      <c r="D18" s="30" t="s">
        <v>74</v>
      </c>
      <c r="E18" s="30" t="s">
        <v>531</v>
      </c>
      <c r="F18" s="30" t="s">
        <v>74</v>
      </c>
      <c r="G18" s="38">
        <v>60</v>
      </c>
      <c r="H18" s="31">
        <v>0</v>
      </c>
      <c r="I18" s="30" t="s">
        <v>504</v>
      </c>
      <c r="J18" s="30" t="s">
        <v>505</v>
      </c>
      <c r="K18" s="30" t="s">
        <v>495</v>
      </c>
      <c r="L18" s="30" t="s">
        <v>496</v>
      </c>
      <c r="M18" s="30" t="s">
        <v>558</v>
      </c>
      <c r="N18" s="30"/>
      <c r="O18" s="30" t="s">
        <v>527</v>
      </c>
      <c r="P18" s="30" t="s">
        <v>522</v>
      </c>
      <c r="Q18" s="30" t="s">
        <v>499</v>
      </c>
    </row>
    <row r="19" spans="1:17">
      <c r="A19" s="30" t="s">
        <v>577</v>
      </c>
      <c r="B19" s="30" t="s">
        <v>578</v>
      </c>
      <c r="C19" s="30" t="s">
        <v>579</v>
      </c>
      <c r="D19" s="30" t="s">
        <v>74</v>
      </c>
      <c r="E19" s="30" t="s">
        <v>531</v>
      </c>
      <c r="F19" s="30" t="s">
        <v>74</v>
      </c>
      <c r="G19" s="38">
        <v>60</v>
      </c>
      <c r="H19" s="31">
        <v>0</v>
      </c>
      <c r="I19" s="30" t="s">
        <v>504</v>
      </c>
      <c r="J19" s="30" t="s">
        <v>505</v>
      </c>
      <c r="K19" s="30" t="s">
        <v>495</v>
      </c>
      <c r="L19" s="30" t="s">
        <v>496</v>
      </c>
      <c r="M19" s="30" t="s">
        <v>558</v>
      </c>
      <c r="N19" s="30"/>
      <c r="O19" s="30" t="s">
        <v>527</v>
      </c>
      <c r="P19" s="30" t="s">
        <v>522</v>
      </c>
      <c r="Q19" s="30" t="s">
        <v>499</v>
      </c>
    </row>
    <row r="20" spans="1:17">
      <c r="A20" s="30" t="s">
        <v>580</v>
      </c>
      <c r="B20" s="30" t="s">
        <v>581</v>
      </c>
      <c r="C20" s="30" t="s">
        <v>582</v>
      </c>
      <c r="D20" s="30" t="s">
        <v>74</v>
      </c>
      <c r="E20" s="30" t="s">
        <v>531</v>
      </c>
      <c r="F20" s="30" t="s">
        <v>74</v>
      </c>
      <c r="G20" s="38">
        <v>60</v>
      </c>
      <c r="H20" s="31">
        <v>0</v>
      </c>
      <c r="I20" s="30" t="s">
        <v>504</v>
      </c>
      <c r="J20" s="30" t="s">
        <v>505</v>
      </c>
      <c r="K20" s="30" t="s">
        <v>495</v>
      </c>
      <c r="L20" s="30" t="s">
        <v>496</v>
      </c>
      <c r="M20" s="30" t="s">
        <v>558</v>
      </c>
      <c r="N20" s="30"/>
      <c r="O20" s="30" t="s">
        <v>527</v>
      </c>
      <c r="P20" s="30" t="s">
        <v>522</v>
      </c>
      <c r="Q20" s="30" t="s">
        <v>499</v>
      </c>
    </row>
    <row r="21" spans="1:17">
      <c r="A21" s="30" t="s">
        <v>583</v>
      </c>
      <c r="B21" s="30" t="s">
        <v>584</v>
      </c>
      <c r="C21" s="30" t="s">
        <v>585</v>
      </c>
      <c r="D21" s="30" t="s">
        <v>74</v>
      </c>
      <c r="E21" s="30" t="s">
        <v>531</v>
      </c>
      <c r="F21" s="30" t="s">
        <v>74</v>
      </c>
      <c r="G21" s="38">
        <v>60</v>
      </c>
      <c r="H21" s="31">
        <v>0</v>
      </c>
      <c r="I21" s="30" t="s">
        <v>586</v>
      </c>
      <c r="J21" s="30" t="s">
        <v>587</v>
      </c>
      <c r="K21" s="30" t="s">
        <v>495</v>
      </c>
      <c r="L21" s="30" t="s">
        <v>496</v>
      </c>
      <c r="M21" s="30" t="s">
        <v>588</v>
      </c>
      <c r="N21" s="30"/>
      <c r="O21" s="30" t="s">
        <v>527</v>
      </c>
      <c r="P21" s="30" t="s">
        <v>522</v>
      </c>
      <c r="Q21" s="30" t="s">
        <v>499</v>
      </c>
    </row>
    <row r="22" spans="1:17">
      <c r="A22" s="30" t="s">
        <v>589</v>
      </c>
      <c r="B22" s="30" t="s">
        <v>590</v>
      </c>
      <c r="C22" s="30" t="s">
        <v>591</v>
      </c>
      <c r="D22" s="30" t="s">
        <v>74</v>
      </c>
      <c r="E22" s="30" t="s">
        <v>531</v>
      </c>
      <c r="F22" s="30" t="s">
        <v>74</v>
      </c>
      <c r="G22" s="38">
        <v>60</v>
      </c>
      <c r="H22" s="31">
        <v>0</v>
      </c>
      <c r="I22" s="30" t="s">
        <v>504</v>
      </c>
      <c r="J22" s="30" t="s">
        <v>505</v>
      </c>
      <c r="K22" s="30" t="s">
        <v>495</v>
      </c>
      <c r="L22" s="30" t="s">
        <v>496</v>
      </c>
      <c r="M22" s="30" t="s">
        <v>592</v>
      </c>
      <c r="N22" s="30"/>
      <c r="O22" s="30" t="s">
        <v>527</v>
      </c>
      <c r="P22" s="30" t="s">
        <v>522</v>
      </c>
      <c r="Q22" s="30" t="s">
        <v>499</v>
      </c>
    </row>
    <row r="23" spans="1:17">
      <c r="A23" s="30" t="s">
        <v>593</v>
      </c>
      <c r="B23" s="30" t="s">
        <v>594</v>
      </c>
      <c r="C23" s="30" t="s">
        <v>595</v>
      </c>
      <c r="D23" s="30" t="s">
        <v>74</v>
      </c>
      <c r="E23" s="30" t="s">
        <v>531</v>
      </c>
      <c r="F23" s="30" t="s">
        <v>74</v>
      </c>
      <c r="G23" s="38">
        <v>60</v>
      </c>
      <c r="H23" s="31">
        <v>0</v>
      </c>
      <c r="I23" s="30" t="s">
        <v>552</v>
      </c>
      <c r="J23" s="30" t="s">
        <v>553</v>
      </c>
      <c r="K23" s="30" t="s">
        <v>495</v>
      </c>
      <c r="L23" s="30" t="s">
        <v>496</v>
      </c>
      <c r="M23" s="30" t="s">
        <v>596</v>
      </c>
      <c r="N23" s="30"/>
      <c r="O23" s="30" t="s">
        <v>527</v>
      </c>
      <c r="P23" s="30" t="s">
        <v>522</v>
      </c>
      <c r="Q23" s="30" t="s">
        <v>499</v>
      </c>
    </row>
    <row r="24" spans="1:17">
      <c r="A24" s="30" t="s">
        <v>597</v>
      </c>
      <c r="B24" s="30" t="s">
        <v>598</v>
      </c>
      <c r="C24" s="30" t="s">
        <v>599</v>
      </c>
      <c r="D24" s="30" t="s">
        <v>74</v>
      </c>
      <c r="E24" s="30" t="s">
        <v>531</v>
      </c>
      <c r="F24" s="30" t="s">
        <v>74</v>
      </c>
      <c r="G24" s="38">
        <v>60</v>
      </c>
      <c r="H24" s="31">
        <v>0</v>
      </c>
      <c r="I24" s="30" t="s">
        <v>600</v>
      </c>
      <c r="J24" s="30" t="s">
        <v>601</v>
      </c>
      <c r="K24" s="30" t="s">
        <v>495</v>
      </c>
      <c r="L24" s="30" t="s">
        <v>496</v>
      </c>
      <c r="M24" s="30" t="s">
        <v>602</v>
      </c>
      <c r="N24" s="30"/>
      <c r="O24" s="30" t="s">
        <v>527</v>
      </c>
      <c r="P24" s="30" t="s">
        <v>522</v>
      </c>
      <c r="Q24" s="30" t="s">
        <v>499</v>
      </c>
    </row>
    <row r="25" spans="1:17">
      <c r="A25" s="30" t="s">
        <v>603</v>
      </c>
      <c r="B25" s="30" t="s">
        <v>604</v>
      </c>
      <c r="C25" s="30" t="s">
        <v>605</v>
      </c>
      <c r="D25" s="30" t="s">
        <v>74</v>
      </c>
      <c r="E25" s="30" t="s">
        <v>531</v>
      </c>
      <c r="F25" s="30" t="s">
        <v>74</v>
      </c>
      <c r="G25" s="38">
        <v>60</v>
      </c>
      <c r="H25" s="31">
        <v>0</v>
      </c>
      <c r="I25" s="30" t="s">
        <v>570</v>
      </c>
      <c r="J25" s="30" t="s">
        <v>571</v>
      </c>
      <c r="K25" s="30" t="s">
        <v>495</v>
      </c>
      <c r="L25" s="30" t="s">
        <v>572</v>
      </c>
      <c r="M25" s="30" t="s">
        <v>573</v>
      </c>
      <c r="N25" s="30"/>
      <c r="O25" s="30" t="s">
        <v>527</v>
      </c>
      <c r="P25" s="30" t="s">
        <v>522</v>
      </c>
      <c r="Q25" s="30" t="s">
        <v>499</v>
      </c>
    </row>
    <row r="26" spans="1:17">
      <c r="A26" s="30" t="s">
        <v>606</v>
      </c>
      <c r="B26" s="30" t="s">
        <v>607</v>
      </c>
      <c r="C26" s="30" t="s">
        <v>608</v>
      </c>
      <c r="D26" s="30" t="s">
        <v>74</v>
      </c>
      <c r="E26" s="30" t="s">
        <v>609</v>
      </c>
      <c r="F26" s="30" t="s">
        <v>74</v>
      </c>
      <c r="G26" s="38">
        <v>60</v>
      </c>
      <c r="H26" s="31">
        <v>0</v>
      </c>
      <c r="I26" s="30" t="s">
        <v>610</v>
      </c>
      <c r="J26" s="30" t="s">
        <v>611</v>
      </c>
      <c r="K26" s="30" t="s">
        <v>495</v>
      </c>
      <c r="L26" s="30" t="s">
        <v>612</v>
      </c>
      <c r="M26" s="30" t="s">
        <v>613</v>
      </c>
      <c r="N26" s="30"/>
      <c r="O26" s="30" t="s">
        <v>527</v>
      </c>
      <c r="P26" s="30" t="s">
        <v>522</v>
      </c>
      <c r="Q26" s="30" t="s">
        <v>499</v>
      </c>
    </row>
    <row r="27" spans="1:17">
      <c r="A27" s="30" t="s">
        <v>614</v>
      </c>
      <c r="B27" s="30" t="s">
        <v>615</v>
      </c>
      <c r="C27" s="30" t="s">
        <v>616</v>
      </c>
      <c r="D27" s="30"/>
      <c r="E27" s="30" t="s">
        <v>617</v>
      </c>
      <c r="F27" s="30" t="s">
        <v>618</v>
      </c>
      <c r="G27" s="38">
        <v>60</v>
      </c>
      <c r="H27" s="31">
        <v>0</v>
      </c>
      <c r="I27" s="30" t="s">
        <v>610</v>
      </c>
      <c r="J27" s="30" t="s">
        <v>611</v>
      </c>
      <c r="K27" s="30" t="s">
        <v>495</v>
      </c>
      <c r="L27" s="30" t="s">
        <v>612</v>
      </c>
      <c r="M27" s="30" t="s">
        <v>613</v>
      </c>
      <c r="N27" s="30"/>
      <c r="O27" s="30" t="s">
        <v>527</v>
      </c>
      <c r="P27" s="30" t="s">
        <v>522</v>
      </c>
      <c r="Q27" s="30" t="s">
        <v>499</v>
      </c>
    </row>
    <row r="28" spans="1:17">
      <c r="A28" s="30" t="s">
        <v>619</v>
      </c>
      <c r="B28" s="30" t="s">
        <v>620</v>
      </c>
      <c r="C28" s="30" t="s">
        <v>621</v>
      </c>
      <c r="D28" s="30" t="s">
        <v>74</v>
      </c>
      <c r="E28" s="30" t="s">
        <v>609</v>
      </c>
      <c r="F28" s="30" t="s">
        <v>74</v>
      </c>
      <c r="G28" s="38">
        <v>60</v>
      </c>
      <c r="H28" s="31">
        <v>0</v>
      </c>
      <c r="I28" s="30" t="s">
        <v>622</v>
      </c>
      <c r="J28" s="30" t="s">
        <v>623</v>
      </c>
      <c r="K28" s="30" t="s">
        <v>495</v>
      </c>
      <c r="L28" s="30" t="s">
        <v>612</v>
      </c>
      <c r="M28" s="30" t="s">
        <v>624</v>
      </c>
      <c r="N28" s="30"/>
      <c r="O28" s="30" t="s">
        <v>527</v>
      </c>
      <c r="P28" s="30" t="s">
        <v>522</v>
      </c>
      <c r="Q28" s="30" t="s">
        <v>499</v>
      </c>
    </row>
    <row r="29" spans="1:17">
      <c r="A29" s="30" t="s">
        <v>625</v>
      </c>
      <c r="B29" s="30" t="s">
        <v>626</v>
      </c>
      <c r="C29" s="30" t="s">
        <v>627</v>
      </c>
      <c r="D29" s="30" t="s">
        <v>74</v>
      </c>
      <c r="E29" s="30" t="s">
        <v>609</v>
      </c>
      <c r="F29" s="30" t="s">
        <v>74</v>
      </c>
      <c r="G29" s="38">
        <v>60</v>
      </c>
      <c r="H29" s="31">
        <v>0</v>
      </c>
      <c r="I29" s="30" t="s">
        <v>628</v>
      </c>
      <c r="J29" s="30" t="s">
        <v>629</v>
      </c>
      <c r="K29" s="30" t="s">
        <v>495</v>
      </c>
      <c r="L29" s="30" t="s">
        <v>630</v>
      </c>
      <c r="M29" s="30" t="s">
        <v>631</v>
      </c>
      <c r="N29" s="30"/>
      <c r="O29" s="30" t="s">
        <v>527</v>
      </c>
      <c r="P29" s="30" t="s">
        <v>522</v>
      </c>
      <c r="Q29" s="30" t="s">
        <v>499</v>
      </c>
    </row>
    <row r="30" spans="1:17">
      <c r="A30" s="30" t="s">
        <v>632</v>
      </c>
      <c r="B30" s="30" t="s">
        <v>633</v>
      </c>
      <c r="C30" s="30" t="s">
        <v>634</v>
      </c>
      <c r="D30" s="30" t="s">
        <v>74</v>
      </c>
      <c r="E30" s="30" t="s">
        <v>635</v>
      </c>
      <c r="F30" s="30" t="s">
        <v>74</v>
      </c>
      <c r="G30" s="38">
        <v>60</v>
      </c>
      <c r="H30" s="31">
        <v>0</v>
      </c>
      <c r="I30" s="30" t="s">
        <v>504</v>
      </c>
      <c r="J30" s="30" t="s">
        <v>505</v>
      </c>
      <c r="K30" s="30" t="s">
        <v>495</v>
      </c>
      <c r="L30" s="30" t="s">
        <v>496</v>
      </c>
      <c r="M30" s="30" t="s">
        <v>558</v>
      </c>
      <c r="N30" s="30"/>
      <c r="O30" s="30" t="s">
        <v>527</v>
      </c>
      <c r="P30" s="30" t="s">
        <v>522</v>
      </c>
      <c r="Q30" s="30" t="s">
        <v>499</v>
      </c>
    </row>
    <row r="31" spans="1:17">
      <c r="A31" s="30" t="s">
        <v>636</v>
      </c>
      <c r="B31" s="30" t="s">
        <v>637</v>
      </c>
      <c r="C31" s="30" t="s">
        <v>638</v>
      </c>
      <c r="D31" s="30" t="s">
        <v>74</v>
      </c>
      <c r="E31" s="30" t="s">
        <v>531</v>
      </c>
      <c r="F31" s="30" t="s">
        <v>74</v>
      </c>
      <c r="G31" s="38">
        <v>60</v>
      </c>
      <c r="H31" s="31">
        <v>0</v>
      </c>
      <c r="I31" s="30" t="s">
        <v>512</v>
      </c>
      <c r="J31" s="30" t="s">
        <v>513</v>
      </c>
      <c r="K31" s="30" t="s">
        <v>495</v>
      </c>
      <c r="L31" s="30" t="s">
        <v>496</v>
      </c>
      <c r="M31" s="30" t="s">
        <v>639</v>
      </c>
      <c r="N31" s="30"/>
      <c r="O31" s="30" t="s">
        <v>527</v>
      </c>
      <c r="P31" s="30" t="s">
        <v>640</v>
      </c>
      <c r="Q31" s="30" t="s">
        <v>499</v>
      </c>
    </row>
    <row r="32" spans="1:17">
      <c r="A32" s="30" t="s">
        <v>641</v>
      </c>
      <c r="B32" s="30" t="s">
        <v>640</v>
      </c>
      <c r="C32" s="30" t="s">
        <v>642</v>
      </c>
      <c r="D32" s="30"/>
      <c r="E32" s="30" t="s">
        <v>568</v>
      </c>
      <c r="F32" s="30" t="s">
        <v>643</v>
      </c>
      <c r="G32" s="38">
        <v>60</v>
      </c>
      <c r="H32" s="31">
        <v>0</v>
      </c>
      <c r="I32" s="30" t="s">
        <v>570</v>
      </c>
      <c r="J32" s="30" t="s">
        <v>571</v>
      </c>
      <c r="K32" s="30" t="s">
        <v>495</v>
      </c>
      <c r="L32" s="30" t="s">
        <v>644</v>
      </c>
      <c r="M32" s="30" t="s">
        <v>573</v>
      </c>
      <c r="N32" s="30"/>
      <c r="O32" s="30" t="s">
        <v>527</v>
      </c>
      <c r="P32" s="30" t="s">
        <v>640</v>
      </c>
      <c r="Q32" s="30" t="s">
        <v>499</v>
      </c>
    </row>
    <row r="33" spans="1:17">
      <c r="A33" s="30" t="s">
        <v>645</v>
      </c>
      <c r="B33" s="30" t="s">
        <v>646</v>
      </c>
      <c r="C33" s="30" t="s">
        <v>647</v>
      </c>
      <c r="D33" s="30"/>
      <c r="E33" s="30" t="s">
        <v>648</v>
      </c>
      <c r="F33" s="30" t="s">
        <v>649</v>
      </c>
      <c r="G33" s="38">
        <v>60</v>
      </c>
      <c r="H33" s="31">
        <v>0</v>
      </c>
      <c r="I33" s="30" t="s">
        <v>628</v>
      </c>
      <c r="J33" s="30" t="s">
        <v>629</v>
      </c>
      <c r="K33" s="30" t="s">
        <v>495</v>
      </c>
      <c r="L33" s="30" t="s">
        <v>630</v>
      </c>
      <c r="M33" s="30" t="s">
        <v>631</v>
      </c>
      <c r="N33" s="30"/>
      <c r="O33" s="30" t="s">
        <v>527</v>
      </c>
      <c r="P33" s="30" t="s">
        <v>640</v>
      </c>
      <c r="Q33" s="30" t="s">
        <v>499</v>
      </c>
    </row>
    <row r="34" spans="1:17">
      <c r="A34" s="30" t="s">
        <v>650</v>
      </c>
      <c r="B34" s="30" t="s">
        <v>651</v>
      </c>
      <c r="C34" s="30" t="s">
        <v>652</v>
      </c>
      <c r="D34" s="30"/>
      <c r="E34" s="30" t="s">
        <v>568</v>
      </c>
      <c r="F34" s="30" t="s">
        <v>653</v>
      </c>
      <c r="G34" s="38">
        <v>60</v>
      </c>
      <c r="H34" s="31">
        <v>0</v>
      </c>
      <c r="I34" s="30" t="s">
        <v>600</v>
      </c>
      <c r="J34" s="30" t="s">
        <v>601</v>
      </c>
      <c r="K34" s="30" t="s">
        <v>495</v>
      </c>
      <c r="L34" s="30" t="s">
        <v>496</v>
      </c>
      <c r="M34" s="30" t="s">
        <v>654</v>
      </c>
      <c r="N34" s="30"/>
      <c r="O34" s="30" t="s">
        <v>527</v>
      </c>
      <c r="P34" s="30" t="s">
        <v>640</v>
      </c>
      <c r="Q34" s="30" t="s">
        <v>499</v>
      </c>
    </row>
    <row r="35" spans="1:17">
      <c r="A35" s="30" t="s">
        <v>655</v>
      </c>
      <c r="B35" s="30" t="s">
        <v>651</v>
      </c>
      <c r="C35" s="30" t="s">
        <v>656</v>
      </c>
      <c r="D35" s="30"/>
      <c r="E35" s="30" t="s">
        <v>568</v>
      </c>
      <c r="F35" s="30" t="s">
        <v>657</v>
      </c>
      <c r="G35" s="38">
        <v>60</v>
      </c>
      <c r="H35" s="31">
        <v>0</v>
      </c>
      <c r="I35" s="30" t="s">
        <v>546</v>
      </c>
      <c r="J35" s="30" t="s">
        <v>547</v>
      </c>
      <c r="K35" s="30" t="s">
        <v>495</v>
      </c>
      <c r="L35" s="30" t="s">
        <v>496</v>
      </c>
      <c r="M35" s="30" t="s">
        <v>506</v>
      </c>
      <c r="N35" s="30" t="s">
        <v>539</v>
      </c>
      <c r="O35" s="30" t="s">
        <v>527</v>
      </c>
      <c r="P35" s="30" t="s">
        <v>640</v>
      </c>
      <c r="Q35" s="30" t="s">
        <v>499</v>
      </c>
    </row>
    <row r="36" spans="1:17">
      <c r="A36" s="30" t="s">
        <v>658</v>
      </c>
      <c r="B36" s="30" t="s">
        <v>651</v>
      </c>
      <c r="C36" s="30" t="s">
        <v>659</v>
      </c>
      <c r="D36" s="30"/>
      <c r="E36" s="30" t="s">
        <v>568</v>
      </c>
      <c r="F36" s="30" t="s">
        <v>660</v>
      </c>
      <c r="G36" s="38">
        <v>60</v>
      </c>
      <c r="H36" s="31">
        <v>0</v>
      </c>
      <c r="I36" s="30" t="s">
        <v>600</v>
      </c>
      <c r="J36" s="30" t="s">
        <v>601</v>
      </c>
      <c r="K36" s="30" t="s">
        <v>495</v>
      </c>
      <c r="L36" s="30" t="s">
        <v>496</v>
      </c>
      <c r="M36" s="30" t="s">
        <v>554</v>
      </c>
      <c r="N36" s="30"/>
      <c r="O36" s="30" t="s">
        <v>527</v>
      </c>
      <c r="P36" s="30" t="s">
        <v>640</v>
      </c>
      <c r="Q36" s="30" t="s">
        <v>499</v>
      </c>
    </row>
    <row r="37" spans="1:17">
      <c r="A37" s="30" t="s">
        <v>661</v>
      </c>
      <c r="B37" s="30" t="s">
        <v>662</v>
      </c>
      <c r="C37" s="30" t="s">
        <v>663</v>
      </c>
      <c r="D37" s="30"/>
      <c r="E37" s="30" t="s">
        <v>664</v>
      </c>
      <c r="F37" s="30" t="s">
        <v>665</v>
      </c>
      <c r="G37" s="38">
        <v>60</v>
      </c>
      <c r="H37" s="31">
        <v>0</v>
      </c>
      <c r="I37" s="30" t="s">
        <v>586</v>
      </c>
      <c r="J37" s="30" t="s">
        <v>587</v>
      </c>
      <c r="K37" s="30" t="s">
        <v>495</v>
      </c>
      <c r="L37" s="30" t="s">
        <v>496</v>
      </c>
      <c r="M37" s="30" t="s">
        <v>497</v>
      </c>
      <c r="N37" s="30" t="s">
        <v>666</v>
      </c>
      <c r="O37" s="30" t="s">
        <v>667</v>
      </c>
      <c r="P37" s="30" t="s">
        <v>662</v>
      </c>
      <c r="Q37" s="30" t="s">
        <v>499</v>
      </c>
    </row>
    <row r="38" spans="1:17">
      <c r="A38" s="30" t="s">
        <v>668</v>
      </c>
      <c r="B38" s="30" t="s">
        <v>669</v>
      </c>
      <c r="C38" s="30" t="s">
        <v>670</v>
      </c>
      <c r="D38" s="30"/>
      <c r="E38" s="30" t="s">
        <v>664</v>
      </c>
      <c r="F38" s="30" t="s">
        <v>74</v>
      </c>
      <c r="G38" s="38">
        <v>60</v>
      </c>
      <c r="H38" s="31">
        <v>0</v>
      </c>
      <c r="I38" s="30" t="s">
        <v>570</v>
      </c>
      <c r="J38" s="30" t="s">
        <v>571</v>
      </c>
      <c r="K38" s="30" t="s">
        <v>495</v>
      </c>
      <c r="L38" s="30" t="s">
        <v>572</v>
      </c>
      <c r="M38" s="30" t="s">
        <v>573</v>
      </c>
      <c r="N38" s="30"/>
      <c r="O38" s="30" t="s">
        <v>667</v>
      </c>
      <c r="P38" s="30" t="s">
        <v>662</v>
      </c>
      <c r="Q38" s="30" t="s">
        <v>499</v>
      </c>
    </row>
    <row r="39" spans="1:17">
      <c r="A39" s="30" t="s">
        <v>671</v>
      </c>
      <c r="B39" s="30" t="s">
        <v>672</v>
      </c>
      <c r="C39" s="30" t="s">
        <v>673</v>
      </c>
      <c r="D39" s="30"/>
      <c r="E39" s="30" t="s">
        <v>664</v>
      </c>
      <c r="F39" s="30" t="s">
        <v>74</v>
      </c>
      <c r="G39" s="38">
        <v>60</v>
      </c>
      <c r="H39" s="31">
        <v>0</v>
      </c>
      <c r="I39" s="30" t="s">
        <v>504</v>
      </c>
      <c r="J39" s="30" t="s">
        <v>505</v>
      </c>
      <c r="K39" s="30" t="s">
        <v>495</v>
      </c>
      <c r="L39" s="30" t="s">
        <v>496</v>
      </c>
      <c r="M39" s="30" t="s">
        <v>558</v>
      </c>
      <c r="N39" s="30"/>
      <c r="O39" s="30" t="s">
        <v>667</v>
      </c>
      <c r="P39" s="30" t="s">
        <v>662</v>
      </c>
      <c r="Q39" s="30" t="s">
        <v>499</v>
      </c>
    </row>
    <row r="40" spans="1:17">
      <c r="A40" s="30" t="s">
        <v>674</v>
      </c>
      <c r="B40" s="30" t="s">
        <v>675</v>
      </c>
      <c r="C40" s="30" t="s">
        <v>676</v>
      </c>
      <c r="D40" s="30"/>
      <c r="E40" s="30" t="s">
        <v>635</v>
      </c>
      <c r="F40" s="30" t="s">
        <v>677</v>
      </c>
      <c r="G40" s="38">
        <v>60</v>
      </c>
      <c r="H40" s="31">
        <v>0</v>
      </c>
      <c r="I40" s="30" t="s">
        <v>570</v>
      </c>
      <c r="J40" s="30" t="s">
        <v>571</v>
      </c>
      <c r="K40" s="30" t="s">
        <v>495</v>
      </c>
      <c r="L40" s="30" t="s">
        <v>572</v>
      </c>
      <c r="M40" s="30" t="s">
        <v>573</v>
      </c>
      <c r="N40" s="30"/>
      <c r="O40" s="30" t="s">
        <v>667</v>
      </c>
      <c r="P40" s="30" t="s">
        <v>662</v>
      </c>
      <c r="Q40" s="30" t="s">
        <v>499</v>
      </c>
    </row>
    <row r="41" spans="1:17">
      <c r="A41" s="30" t="s">
        <v>678</v>
      </c>
      <c r="B41" s="30" t="s">
        <v>679</v>
      </c>
      <c r="C41" s="30" t="s">
        <v>680</v>
      </c>
      <c r="D41" s="30"/>
      <c r="E41" s="30" t="s">
        <v>635</v>
      </c>
      <c r="F41" s="30" t="s">
        <v>681</v>
      </c>
      <c r="G41" s="38">
        <v>60</v>
      </c>
      <c r="H41" s="31">
        <v>0</v>
      </c>
      <c r="I41" s="30" t="s">
        <v>552</v>
      </c>
      <c r="J41" s="30" t="s">
        <v>553</v>
      </c>
      <c r="K41" s="30" t="s">
        <v>495</v>
      </c>
      <c r="L41" s="30" t="s">
        <v>496</v>
      </c>
      <c r="M41" s="30" t="s">
        <v>654</v>
      </c>
      <c r="N41" s="30" t="s">
        <v>682</v>
      </c>
      <c r="O41" s="30" t="s">
        <v>667</v>
      </c>
      <c r="P41" s="30" t="s">
        <v>662</v>
      </c>
      <c r="Q41" s="30" t="s">
        <v>499</v>
      </c>
    </row>
    <row r="42" spans="1:17">
      <c r="A42" s="30" t="s">
        <v>683</v>
      </c>
      <c r="B42" s="30" t="s">
        <v>684</v>
      </c>
      <c r="C42" s="30" t="s">
        <v>685</v>
      </c>
      <c r="D42" s="30"/>
      <c r="E42" s="30" t="s">
        <v>686</v>
      </c>
      <c r="F42" s="30" t="s">
        <v>687</v>
      </c>
      <c r="G42" s="38">
        <v>60</v>
      </c>
      <c r="H42" s="31">
        <v>0</v>
      </c>
      <c r="I42" s="30" t="s">
        <v>610</v>
      </c>
      <c r="J42" s="30" t="s">
        <v>611</v>
      </c>
      <c r="K42" s="30" t="s">
        <v>495</v>
      </c>
      <c r="L42" s="30" t="s">
        <v>612</v>
      </c>
      <c r="M42" s="30" t="s">
        <v>688</v>
      </c>
      <c r="N42" s="30" t="s">
        <v>689</v>
      </c>
      <c r="O42" s="30" t="s">
        <v>667</v>
      </c>
      <c r="P42" s="30" t="s">
        <v>662</v>
      </c>
      <c r="Q42" s="30" t="s">
        <v>499</v>
      </c>
    </row>
    <row r="43" spans="1:17">
      <c r="A43" s="30" t="s">
        <v>690</v>
      </c>
      <c r="B43" s="30" t="s">
        <v>691</v>
      </c>
      <c r="C43" s="30" t="s">
        <v>692</v>
      </c>
      <c r="D43" s="30" t="s">
        <v>693</v>
      </c>
      <c r="E43" s="30" t="s">
        <v>493</v>
      </c>
      <c r="F43" s="30" t="s">
        <v>694</v>
      </c>
      <c r="G43" s="38"/>
      <c r="H43" s="31">
        <v>0</v>
      </c>
      <c r="I43" s="30"/>
      <c r="J43" s="30"/>
      <c r="K43" s="30" t="s">
        <v>495</v>
      </c>
      <c r="L43" s="30" t="s">
        <v>496</v>
      </c>
      <c r="M43" s="30" t="s">
        <v>695</v>
      </c>
      <c r="N43" s="30" t="s">
        <v>696</v>
      </c>
      <c r="O43" s="30" t="s">
        <v>690</v>
      </c>
      <c r="P43" s="30" t="s">
        <v>691</v>
      </c>
      <c r="Q43" s="30" t="s">
        <v>499</v>
      </c>
    </row>
    <row r="44" spans="1:17">
      <c r="A44" s="30" t="s">
        <v>697</v>
      </c>
      <c r="B44" s="30" t="s">
        <v>698</v>
      </c>
      <c r="C44" s="30" t="s">
        <v>699</v>
      </c>
      <c r="D44" s="30"/>
      <c r="E44" s="30" t="s">
        <v>493</v>
      </c>
      <c r="F44" s="30" t="s">
        <v>700</v>
      </c>
      <c r="G44" s="38"/>
      <c r="H44" s="31">
        <v>0</v>
      </c>
      <c r="I44" s="30" t="s">
        <v>570</v>
      </c>
      <c r="J44" s="30" t="s">
        <v>571</v>
      </c>
      <c r="K44" s="30" t="s">
        <v>495</v>
      </c>
      <c r="L44" s="30" t="s">
        <v>572</v>
      </c>
      <c r="M44" s="30" t="s">
        <v>573</v>
      </c>
      <c r="N44" s="30" t="s">
        <v>701</v>
      </c>
      <c r="O44" s="30" t="s">
        <v>690</v>
      </c>
      <c r="P44" s="30" t="s">
        <v>691</v>
      </c>
      <c r="Q44" s="30" t="s">
        <v>499</v>
      </c>
    </row>
    <row r="45" spans="1:17">
      <c r="A45" s="30" t="s">
        <v>702</v>
      </c>
      <c r="B45" s="30" t="s">
        <v>703</v>
      </c>
      <c r="C45" s="30" t="s">
        <v>704</v>
      </c>
      <c r="D45" s="30" t="s">
        <v>693</v>
      </c>
      <c r="E45" s="30" t="s">
        <v>493</v>
      </c>
      <c r="F45" s="30" t="s">
        <v>693</v>
      </c>
      <c r="G45" s="38"/>
      <c r="H45" s="31">
        <v>0</v>
      </c>
      <c r="I45" s="30" t="s">
        <v>570</v>
      </c>
      <c r="J45" s="30" t="s">
        <v>571</v>
      </c>
      <c r="K45" s="30" t="s">
        <v>495</v>
      </c>
      <c r="L45" s="30" t="s">
        <v>572</v>
      </c>
      <c r="M45" s="30" t="s">
        <v>573</v>
      </c>
      <c r="N45" s="30"/>
      <c r="O45" s="30" t="s">
        <v>690</v>
      </c>
      <c r="P45" s="30" t="s">
        <v>691</v>
      </c>
      <c r="Q45" s="30" t="s">
        <v>499</v>
      </c>
    </row>
    <row r="46" spans="1:17">
      <c r="A46" s="30" t="s">
        <v>705</v>
      </c>
      <c r="B46" s="30" t="s">
        <v>706</v>
      </c>
      <c r="C46" s="30" t="s">
        <v>707</v>
      </c>
      <c r="D46" s="30"/>
      <c r="E46" s="30" t="s">
        <v>503</v>
      </c>
      <c r="F46" s="30" t="s">
        <v>708</v>
      </c>
      <c r="G46" s="38"/>
      <c r="H46" s="31">
        <v>0</v>
      </c>
      <c r="I46" s="30" t="s">
        <v>600</v>
      </c>
      <c r="J46" s="30" t="s">
        <v>601</v>
      </c>
      <c r="K46" s="30" t="s">
        <v>495</v>
      </c>
      <c r="L46" s="30" t="s">
        <v>496</v>
      </c>
      <c r="M46" s="30" t="s">
        <v>588</v>
      </c>
      <c r="N46" s="30"/>
      <c r="O46" s="30" t="s">
        <v>705</v>
      </c>
      <c r="P46" s="30" t="s">
        <v>706</v>
      </c>
      <c r="Q46" s="30" t="s">
        <v>499</v>
      </c>
    </row>
    <row r="47" spans="1:17">
      <c r="A47" s="30" t="s">
        <v>709</v>
      </c>
      <c r="B47" s="30" t="s">
        <v>710</v>
      </c>
      <c r="C47" s="30" t="s">
        <v>711</v>
      </c>
      <c r="D47" s="30"/>
      <c r="E47" s="30" t="s">
        <v>503</v>
      </c>
      <c r="F47" s="30" t="s">
        <v>712</v>
      </c>
      <c r="G47" s="38"/>
      <c r="H47" s="31">
        <v>0</v>
      </c>
      <c r="I47" s="30" t="s">
        <v>546</v>
      </c>
      <c r="J47" s="30" t="s">
        <v>547</v>
      </c>
      <c r="K47" s="30" t="s">
        <v>495</v>
      </c>
      <c r="L47" s="30" t="s">
        <v>496</v>
      </c>
      <c r="M47" s="30" t="s">
        <v>713</v>
      </c>
      <c r="N47" s="30"/>
      <c r="O47" s="30" t="s">
        <v>709</v>
      </c>
      <c r="P47" s="30" t="s">
        <v>710</v>
      </c>
      <c r="Q47" s="30" t="s">
        <v>499</v>
      </c>
    </row>
    <row r="48" spans="1:17">
      <c r="A48" s="30" t="s">
        <v>714</v>
      </c>
      <c r="B48" s="30" t="s">
        <v>715</v>
      </c>
      <c r="C48" s="30" t="s">
        <v>716</v>
      </c>
      <c r="D48" s="30"/>
      <c r="E48" s="30" t="s">
        <v>503</v>
      </c>
      <c r="F48" s="30" t="s">
        <v>717</v>
      </c>
      <c r="G48" s="38"/>
      <c r="H48" s="31">
        <v>0</v>
      </c>
      <c r="I48" s="30" t="s">
        <v>718</v>
      </c>
      <c r="J48" s="30" t="s">
        <v>719</v>
      </c>
      <c r="K48" s="30" t="s">
        <v>495</v>
      </c>
      <c r="L48" s="30" t="s">
        <v>496</v>
      </c>
      <c r="M48" s="30" t="s">
        <v>588</v>
      </c>
      <c r="N48" s="30"/>
      <c r="O48" s="30" t="s">
        <v>714</v>
      </c>
      <c r="P48" s="30" t="s">
        <v>715</v>
      </c>
      <c r="Q48" s="30" t="s">
        <v>499</v>
      </c>
    </row>
    <row r="49" spans="1:17">
      <c r="A49" s="30" t="s">
        <v>720</v>
      </c>
      <c r="B49" s="30" t="s">
        <v>721</v>
      </c>
      <c r="C49" s="30" t="s">
        <v>722</v>
      </c>
      <c r="D49" s="30"/>
      <c r="E49" s="30" t="s">
        <v>503</v>
      </c>
      <c r="F49" s="30" t="s">
        <v>723</v>
      </c>
      <c r="G49" s="38"/>
      <c r="H49" s="31">
        <v>0</v>
      </c>
      <c r="I49" s="30" t="s">
        <v>718</v>
      </c>
      <c r="J49" s="30" t="s">
        <v>719</v>
      </c>
      <c r="K49" s="30" t="s">
        <v>495</v>
      </c>
      <c r="L49" s="30" t="s">
        <v>496</v>
      </c>
      <c r="M49" s="30" t="s">
        <v>724</v>
      </c>
      <c r="N49" s="30"/>
      <c r="O49" s="30" t="s">
        <v>725</v>
      </c>
      <c r="P49" s="30" t="s">
        <v>721</v>
      </c>
      <c r="Q49" s="30" t="s">
        <v>499</v>
      </c>
    </row>
    <row r="50" spans="1:17">
      <c r="A50" s="30" t="s">
        <v>726</v>
      </c>
      <c r="B50" s="30" t="s">
        <v>727</v>
      </c>
      <c r="C50" s="30" t="s">
        <v>728</v>
      </c>
      <c r="D50" s="30"/>
      <c r="E50" s="30"/>
      <c r="F50" s="30" t="s">
        <v>729</v>
      </c>
      <c r="G50" s="38"/>
      <c r="H50" s="31">
        <v>0</v>
      </c>
      <c r="I50" s="30" t="s">
        <v>570</v>
      </c>
      <c r="J50" s="30" t="s">
        <v>571</v>
      </c>
      <c r="K50" s="30" t="s">
        <v>495</v>
      </c>
      <c r="L50" s="30" t="s">
        <v>730</v>
      </c>
      <c r="M50" s="30" t="s">
        <v>573</v>
      </c>
      <c r="N50" s="30" t="s">
        <v>731</v>
      </c>
      <c r="O50" s="30" t="s">
        <v>726</v>
      </c>
      <c r="P50" s="30" t="s">
        <v>727</v>
      </c>
      <c r="Q50" s="30" t="s">
        <v>499</v>
      </c>
    </row>
    <row r="51" spans="1:17">
      <c r="A51" s="30" t="s">
        <v>732</v>
      </c>
      <c r="B51" s="30" t="s">
        <v>733</v>
      </c>
      <c r="C51" s="30" t="s">
        <v>734</v>
      </c>
      <c r="D51" s="30"/>
      <c r="E51" s="30" t="s">
        <v>503</v>
      </c>
      <c r="F51" s="30"/>
      <c r="G51" s="38"/>
      <c r="H51" s="31">
        <v>0</v>
      </c>
      <c r="I51" s="30" t="s">
        <v>600</v>
      </c>
      <c r="J51" s="30" t="s">
        <v>601</v>
      </c>
      <c r="K51" s="30" t="s">
        <v>495</v>
      </c>
      <c r="L51" s="30" t="s">
        <v>496</v>
      </c>
      <c r="M51" s="30" t="s">
        <v>596</v>
      </c>
      <c r="N51" s="30"/>
      <c r="O51" s="30" t="s">
        <v>726</v>
      </c>
      <c r="P51" s="30" t="s">
        <v>733</v>
      </c>
      <c r="Q51" s="30" t="s">
        <v>499</v>
      </c>
    </row>
    <row r="52" spans="1:17">
      <c r="A52" s="30" t="s">
        <v>735</v>
      </c>
      <c r="B52" s="30" t="s">
        <v>736</v>
      </c>
      <c r="C52" s="30" t="s">
        <v>737</v>
      </c>
      <c r="D52" s="30"/>
      <c r="E52" s="30"/>
      <c r="F52" s="30" t="s">
        <v>738</v>
      </c>
      <c r="G52" s="38"/>
      <c r="H52" s="31">
        <v>0</v>
      </c>
      <c r="I52" s="30"/>
      <c r="J52" s="30"/>
      <c r="K52" s="30" t="s">
        <v>495</v>
      </c>
      <c r="L52" s="30" t="s">
        <v>496</v>
      </c>
      <c r="M52" s="30" t="s">
        <v>596</v>
      </c>
      <c r="N52" s="30" t="s">
        <v>739</v>
      </c>
      <c r="O52" s="30" t="s">
        <v>726</v>
      </c>
      <c r="P52" s="30" t="s">
        <v>736</v>
      </c>
      <c r="Q52" s="30" t="s">
        <v>499</v>
      </c>
    </row>
    <row r="53" spans="1:17">
      <c r="A53" s="30" t="s">
        <v>740</v>
      </c>
      <c r="B53" s="30" t="s">
        <v>741</v>
      </c>
      <c r="C53" s="30" t="s">
        <v>742</v>
      </c>
      <c r="D53" s="30"/>
      <c r="E53" s="30" t="s">
        <v>503</v>
      </c>
      <c r="F53" s="30" t="s">
        <v>743</v>
      </c>
      <c r="G53" s="38"/>
      <c r="H53" s="31">
        <v>0</v>
      </c>
      <c r="I53" s="30" t="s">
        <v>504</v>
      </c>
      <c r="J53" s="30" t="s">
        <v>505</v>
      </c>
      <c r="K53" s="30" t="s">
        <v>495</v>
      </c>
      <c r="L53" s="30" t="s">
        <v>496</v>
      </c>
      <c r="M53" s="30" t="s">
        <v>744</v>
      </c>
      <c r="N53" s="30"/>
      <c r="O53" s="30" t="s">
        <v>740</v>
      </c>
      <c r="P53" s="30" t="s">
        <v>741</v>
      </c>
      <c r="Q53" s="30" t="s">
        <v>499</v>
      </c>
    </row>
    <row r="54" spans="1:17">
      <c r="A54" s="30" t="s">
        <v>745</v>
      </c>
      <c r="B54" s="30" t="s">
        <v>746</v>
      </c>
      <c r="C54" s="30" t="s">
        <v>747</v>
      </c>
      <c r="D54" s="30"/>
      <c r="E54" s="30" t="s">
        <v>503</v>
      </c>
      <c r="F54" s="30" t="s">
        <v>748</v>
      </c>
      <c r="G54" s="38"/>
      <c r="H54" s="31">
        <v>0</v>
      </c>
      <c r="I54" s="30" t="s">
        <v>504</v>
      </c>
      <c r="J54" s="30" t="s">
        <v>505</v>
      </c>
      <c r="K54" s="30" t="s">
        <v>495</v>
      </c>
      <c r="L54" s="30" t="s">
        <v>496</v>
      </c>
      <c r="M54" s="30" t="s">
        <v>749</v>
      </c>
      <c r="N54" s="30"/>
      <c r="O54" s="30" t="s">
        <v>745</v>
      </c>
      <c r="P54" s="30" t="s">
        <v>746</v>
      </c>
      <c r="Q54" s="30" t="s">
        <v>499</v>
      </c>
    </row>
    <row r="55" spans="1:17">
      <c r="A55" s="30" t="s">
        <v>750</v>
      </c>
      <c r="B55" s="30" t="s">
        <v>751</v>
      </c>
      <c r="C55" s="30" t="s">
        <v>752</v>
      </c>
      <c r="D55" s="30"/>
      <c r="E55" s="30" t="s">
        <v>753</v>
      </c>
      <c r="F55" s="30" t="s">
        <v>754</v>
      </c>
      <c r="G55" s="38"/>
      <c r="H55" s="31">
        <v>0</v>
      </c>
      <c r="I55" s="30" t="s">
        <v>755</v>
      </c>
      <c r="J55" s="30" t="s">
        <v>756</v>
      </c>
      <c r="K55" s="30" t="s">
        <v>495</v>
      </c>
      <c r="L55" s="30" t="s">
        <v>612</v>
      </c>
      <c r="M55" s="30" t="s">
        <v>688</v>
      </c>
      <c r="N55" s="30" t="s">
        <v>689</v>
      </c>
      <c r="O55" s="30" t="s">
        <v>750</v>
      </c>
      <c r="P55" s="30" t="s">
        <v>751</v>
      </c>
      <c r="Q55" s="30" t="s">
        <v>499</v>
      </c>
    </row>
    <row r="56" spans="1:17">
      <c r="A56" s="30" t="s">
        <v>757</v>
      </c>
      <c r="B56" s="30" t="s">
        <v>758</v>
      </c>
      <c r="C56" s="30" t="s">
        <v>759</v>
      </c>
      <c r="D56" s="30"/>
      <c r="E56" s="30" t="s">
        <v>503</v>
      </c>
      <c r="F56" s="30" t="s">
        <v>760</v>
      </c>
      <c r="G56" s="38"/>
      <c r="H56" s="31">
        <v>0</v>
      </c>
      <c r="I56" s="30" t="s">
        <v>570</v>
      </c>
      <c r="J56" s="30" t="s">
        <v>571</v>
      </c>
      <c r="K56" s="30" t="s">
        <v>495</v>
      </c>
      <c r="L56" s="30" t="s">
        <v>761</v>
      </c>
      <c r="M56" s="30" t="s">
        <v>573</v>
      </c>
      <c r="N56" s="30"/>
      <c r="O56" s="30" t="s">
        <v>757</v>
      </c>
      <c r="P56" s="30" t="s">
        <v>758</v>
      </c>
      <c r="Q56" s="30" t="s">
        <v>499</v>
      </c>
    </row>
    <row r="57" spans="1:17">
      <c r="A57" s="30" t="s">
        <v>762</v>
      </c>
      <c r="B57" s="30" t="s">
        <v>763</v>
      </c>
      <c r="C57" s="30" t="s">
        <v>764</v>
      </c>
      <c r="D57" s="30"/>
      <c r="E57" s="30" t="s">
        <v>503</v>
      </c>
      <c r="F57" s="30" t="s">
        <v>765</v>
      </c>
      <c r="G57" s="38"/>
      <c r="H57" s="31">
        <v>0</v>
      </c>
      <c r="I57" s="30" t="s">
        <v>570</v>
      </c>
      <c r="J57" s="30" t="s">
        <v>571</v>
      </c>
      <c r="K57" s="30" t="s">
        <v>495</v>
      </c>
      <c r="L57" s="30" t="s">
        <v>766</v>
      </c>
      <c r="M57" s="30" t="s">
        <v>573</v>
      </c>
      <c r="N57" s="30"/>
      <c r="O57" s="30" t="s">
        <v>762</v>
      </c>
      <c r="P57" s="30" t="s">
        <v>763</v>
      </c>
      <c r="Q57" s="30" t="s">
        <v>499</v>
      </c>
    </row>
    <row r="58" spans="1:17">
      <c r="A58" s="30" t="s">
        <v>767</v>
      </c>
      <c r="B58" s="30" t="s">
        <v>768</v>
      </c>
      <c r="C58" s="30" t="s">
        <v>769</v>
      </c>
      <c r="D58" s="30"/>
      <c r="E58" s="30" t="s">
        <v>503</v>
      </c>
      <c r="F58" s="30" t="s">
        <v>74</v>
      </c>
      <c r="G58" s="38"/>
      <c r="H58" s="31">
        <v>0</v>
      </c>
      <c r="I58" s="30" t="s">
        <v>570</v>
      </c>
      <c r="J58" s="30" t="s">
        <v>571</v>
      </c>
      <c r="K58" s="30" t="s">
        <v>495</v>
      </c>
      <c r="L58" s="30" t="s">
        <v>572</v>
      </c>
      <c r="M58" s="30" t="s">
        <v>573</v>
      </c>
      <c r="N58" s="30" t="s">
        <v>770</v>
      </c>
      <c r="O58" s="30" t="s">
        <v>767</v>
      </c>
      <c r="P58" s="30" t="s">
        <v>768</v>
      </c>
      <c r="Q58" s="30" t="s">
        <v>499</v>
      </c>
    </row>
    <row r="59" spans="1:17">
      <c r="A59" s="30" t="s">
        <v>771</v>
      </c>
      <c r="B59" s="30" t="s">
        <v>772</v>
      </c>
      <c r="C59" s="30" t="s">
        <v>773</v>
      </c>
      <c r="D59" s="30"/>
      <c r="E59" s="30" t="s">
        <v>503</v>
      </c>
      <c r="F59" s="30" t="s">
        <v>774</v>
      </c>
      <c r="G59" s="38">
        <v>60</v>
      </c>
      <c r="H59" s="31">
        <v>0</v>
      </c>
      <c r="I59" s="30"/>
      <c r="J59" s="30"/>
      <c r="K59" s="30" t="s">
        <v>495</v>
      </c>
      <c r="L59" s="30" t="s">
        <v>496</v>
      </c>
      <c r="M59" s="30" t="s">
        <v>514</v>
      </c>
      <c r="N59" s="30"/>
      <c r="O59" s="30" t="s">
        <v>775</v>
      </c>
      <c r="P59" s="30" t="s">
        <v>772</v>
      </c>
      <c r="Q59" s="30" t="s">
        <v>499</v>
      </c>
    </row>
    <row r="60" spans="1:17">
      <c r="A60" s="30" t="s">
        <v>776</v>
      </c>
      <c r="B60" s="30" t="s">
        <v>777</v>
      </c>
      <c r="C60" s="30" t="s">
        <v>778</v>
      </c>
      <c r="D60" s="30" t="s">
        <v>779</v>
      </c>
      <c r="E60" s="30" t="s">
        <v>753</v>
      </c>
      <c r="F60" s="30" t="s">
        <v>779</v>
      </c>
      <c r="G60" s="38"/>
      <c r="H60" s="31">
        <v>0</v>
      </c>
      <c r="I60" s="30" t="s">
        <v>610</v>
      </c>
      <c r="J60" s="30" t="s">
        <v>611</v>
      </c>
      <c r="K60" s="30" t="s">
        <v>495</v>
      </c>
      <c r="L60" s="30" t="s">
        <v>612</v>
      </c>
      <c r="M60" s="30" t="s">
        <v>780</v>
      </c>
      <c r="N60" s="30"/>
      <c r="O60" s="30" t="s">
        <v>776</v>
      </c>
      <c r="P60" s="30" t="s">
        <v>777</v>
      </c>
      <c r="Q60" s="30" t="s">
        <v>499</v>
      </c>
    </row>
    <row r="61" spans="1:17">
      <c r="A61" s="30" t="s">
        <v>781</v>
      </c>
      <c r="B61" s="30" t="s">
        <v>782</v>
      </c>
      <c r="C61" s="30"/>
      <c r="D61" s="30"/>
      <c r="E61" s="30"/>
      <c r="F61" s="30"/>
      <c r="G61" s="38"/>
      <c r="H61" s="31">
        <v>0</v>
      </c>
      <c r="I61" s="30" t="s">
        <v>570</v>
      </c>
      <c r="J61" s="30" t="s">
        <v>571</v>
      </c>
      <c r="K61" s="30" t="s">
        <v>495</v>
      </c>
      <c r="L61" s="30" t="s">
        <v>783</v>
      </c>
      <c r="M61" s="30" t="s">
        <v>573</v>
      </c>
      <c r="N61" s="30"/>
      <c r="O61" s="30" t="s">
        <v>781</v>
      </c>
      <c r="P61" s="30" t="s">
        <v>782</v>
      </c>
      <c r="Q61" s="30" t="s">
        <v>499</v>
      </c>
    </row>
    <row r="62" spans="1:17">
      <c r="A62" s="30" t="s">
        <v>784</v>
      </c>
      <c r="B62" s="30" t="s">
        <v>785</v>
      </c>
      <c r="C62" s="30" t="s">
        <v>786</v>
      </c>
      <c r="D62" s="30"/>
      <c r="E62" s="30" t="s">
        <v>503</v>
      </c>
      <c r="F62" s="30" t="s">
        <v>787</v>
      </c>
      <c r="G62" s="38"/>
      <c r="H62" s="31">
        <v>0</v>
      </c>
      <c r="I62" s="30" t="s">
        <v>546</v>
      </c>
      <c r="J62" s="30" t="s">
        <v>547</v>
      </c>
      <c r="K62" s="30" t="s">
        <v>495</v>
      </c>
      <c r="L62" s="30" t="s">
        <v>496</v>
      </c>
      <c r="M62" s="30" t="s">
        <v>695</v>
      </c>
      <c r="N62" s="30" t="s">
        <v>788</v>
      </c>
      <c r="O62" s="30" t="s">
        <v>784</v>
      </c>
      <c r="P62" s="30" t="s">
        <v>785</v>
      </c>
      <c r="Q62" s="30" t="s">
        <v>499</v>
      </c>
    </row>
    <row r="63" spans="1:17">
      <c r="A63" s="30" t="s">
        <v>789</v>
      </c>
      <c r="B63" s="30" t="s">
        <v>790</v>
      </c>
      <c r="C63" s="30" t="s">
        <v>791</v>
      </c>
      <c r="D63" s="30"/>
      <c r="E63" s="30" t="s">
        <v>503</v>
      </c>
      <c r="F63" s="30" t="s">
        <v>792</v>
      </c>
      <c r="G63" s="38">
        <v>60</v>
      </c>
      <c r="H63" s="31">
        <v>0</v>
      </c>
      <c r="I63" s="30" t="s">
        <v>546</v>
      </c>
      <c r="J63" s="30" t="s">
        <v>547</v>
      </c>
      <c r="K63" s="30" t="s">
        <v>495</v>
      </c>
      <c r="L63" s="30" t="s">
        <v>496</v>
      </c>
      <c r="M63" s="30" t="s">
        <v>639</v>
      </c>
      <c r="N63" s="30"/>
      <c r="O63" s="30" t="s">
        <v>789</v>
      </c>
      <c r="P63" s="30" t="s">
        <v>790</v>
      </c>
      <c r="Q63" s="30" t="s">
        <v>499</v>
      </c>
    </row>
    <row r="64" spans="1:17">
      <c r="A64" s="30" t="s">
        <v>793</v>
      </c>
      <c r="B64" s="30" t="s">
        <v>794</v>
      </c>
      <c r="C64" s="30"/>
      <c r="D64" s="30"/>
      <c r="E64" s="30"/>
      <c r="F64" s="30"/>
      <c r="G64" s="38"/>
      <c r="H64" s="31">
        <v>0</v>
      </c>
      <c r="I64" s="30"/>
      <c r="J64" s="30"/>
      <c r="K64" s="30" t="s">
        <v>495</v>
      </c>
      <c r="L64" s="30" t="s">
        <v>496</v>
      </c>
      <c r="M64" s="30" t="s">
        <v>713</v>
      </c>
      <c r="N64" s="30"/>
      <c r="O64" s="30" t="s">
        <v>793</v>
      </c>
      <c r="P64" s="30" t="s">
        <v>794</v>
      </c>
      <c r="Q64" s="30" t="s">
        <v>499</v>
      </c>
    </row>
    <row r="65" spans="1:17">
      <c r="A65" s="30" t="s">
        <v>795</v>
      </c>
      <c r="B65" s="30" t="s">
        <v>796</v>
      </c>
      <c r="C65" s="30" t="s">
        <v>797</v>
      </c>
      <c r="D65" s="30"/>
      <c r="E65" s="30" t="s">
        <v>503</v>
      </c>
      <c r="F65" s="30" t="s">
        <v>798</v>
      </c>
      <c r="G65" s="38"/>
      <c r="H65" s="31">
        <v>0</v>
      </c>
      <c r="I65" s="30" t="s">
        <v>546</v>
      </c>
      <c r="J65" s="30" t="s">
        <v>547</v>
      </c>
      <c r="K65" s="30" t="s">
        <v>495</v>
      </c>
      <c r="L65" s="30" t="s">
        <v>496</v>
      </c>
      <c r="M65" s="30" t="s">
        <v>514</v>
      </c>
      <c r="N65" s="30"/>
      <c r="O65" s="30" t="s">
        <v>795</v>
      </c>
      <c r="P65" s="30" t="s">
        <v>796</v>
      </c>
      <c r="Q65" s="30" t="s">
        <v>499</v>
      </c>
    </row>
    <row r="66" spans="1:17">
      <c r="A66" s="30" t="s">
        <v>799</v>
      </c>
      <c r="B66" s="30" t="s">
        <v>800</v>
      </c>
      <c r="C66" s="30" t="s">
        <v>801</v>
      </c>
      <c r="D66" s="30" t="s">
        <v>74</v>
      </c>
      <c r="E66" s="30" t="s">
        <v>503</v>
      </c>
      <c r="F66" s="30" t="s">
        <v>74</v>
      </c>
      <c r="G66" s="38">
        <v>60</v>
      </c>
      <c r="H66" s="31">
        <v>0</v>
      </c>
      <c r="I66" s="30" t="s">
        <v>570</v>
      </c>
      <c r="J66" s="30" t="s">
        <v>571</v>
      </c>
      <c r="K66" s="30" t="s">
        <v>495</v>
      </c>
      <c r="L66" s="30" t="s">
        <v>802</v>
      </c>
      <c r="M66" s="30" t="s">
        <v>573</v>
      </c>
      <c r="N66" s="30"/>
      <c r="O66" s="30" t="s">
        <v>775</v>
      </c>
      <c r="P66" s="30" t="s">
        <v>772</v>
      </c>
      <c r="Q66" s="30" t="s">
        <v>499</v>
      </c>
    </row>
    <row r="67" spans="1:17">
      <c r="A67" s="30" t="s">
        <v>803</v>
      </c>
      <c r="B67" s="30" t="s">
        <v>804</v>
      </c>
      <c r="C67" s="30" t="s">
        <v>805</v>
      </c>
      <c r="D67" s="30" t="s">
        <v>74</v>
      </c>
      <c r="E67" s="30" t="s">
        <v>503</v>
      </c>
      <c r="F67" s="30" t="s">
        <v>74</v>
      </c>
      <c r="G67" s="38">
        <v>60</v>
      </c>
      <c r="H67" s="31">
        <v>0</v>
      </c>
      <c r="I67" s="30" t="s">
        <v>570</v>
      </c>
      <c r="J67" s="30" t="s">
        <v>571</v>
      </c>
      <c r="K67" s="30" t="s">
        <v>495</v>
      </c>
      <c r="L67" s="30" t="s">
        <v>806</v>
      </c>
      <c r="M67" s="30" t="s">
        <v>573</v>
      </c>
      <c r="N67" s="30"/>
      <c r="O67" s="30" t="s">
        <v>775</v>
      </c>
      <c r="P67" s="30" t="s">
        <v>772</v>
      </c>
      <c r="Q67" s="30" t="s">
        <v>499</v>
      </c>
    </row>
    <row r="68" spans="1:17">
      <c r="A68" s="30" t="s">
        <v>807</v>
      </c>
      <c r="B68" s="30" t="s">
        <v>808</v>
      </c>
      <c r="C68" s="30" t="s">
        <v>809</v>
      </c>
      <c r="D68" s="30" t="s">
        <v>74</v>
      </c>
      <c r="E68" s="30" t="s">
        <v>503</v>
      </c>
      <c r="F68" s="30" t="s">
        <v>74</v>
      </c>
      <c r="G68" s="38">
        <v>60</v>
      </c>
      <c r="H68" s="31">
        <v>0</v>
      </c>
      <c r="I68" s="30" t="s">
        <v>570</v>
      </c>
      <c r="J68" s="30" t="s">
        <v>571</v>
      </c>
      <c r="K68" s="30" t="s">
        <v>495</v>
      </c>
      <c r="L68" s="30" t="s">
        <v>810</v>
      </c>
      <c r="M68" s="30" t="s">
        <v>573</v>
      </c>
      <c r="N68" s="30"/>
      <c r="O68" s="30" t="s">
        <v>775</v>
      </c>
      <c r="P68" s="30" t="s">
        <v>772</v>
      </c>
      <c r="Q68" s="30" t="s">
        <v>499</v>
      </c>
    </row>
    <row r="69" spans="1:17">
      <c r="A69" s="30" t="s">
        <v>811</v>
      </c>
      <c r="B69" s="30" t="s">
        <v>812</v>
      </c>
      <c r="C69" s="30" t="s">
        <v>813</v>
      </c>
      <c r="D69" s="30" t="s">
        <v>74</v>
      </c>
      <c r="E69" s="30" t="s">
        <v>503</v>
      </c>
      <c r="F69" s="30" t="s">
        <v>74</v>
      </c>
      <c r="G69" s="38">
        <v>60</v>
      </c>
      <c r="H69" s="31">
        <v>0</v>
      </c>
      <c r="I69" s="30" t="s">
        <v>570</v>
      </c>
      <c r="J69" s="30" t="s">
        <v>571</v>
      </c>
      <c r="K69" s="30" t="s">
        <v>495</v>
      </c>
      <c r="L69" s="30" t="s">
        <v>814</v>
      </c>
      <c r="M69" s="30" t="s">
        <v>573</v>
      </c>
      <c r="N69" s="30"/>
      <c r="O69" s="30" t="s">
        <v>775</v>
      </c>
      <c r="P69" s="30" t="s">
        <v>772</v>
      </c>
      <c r="Q69" s="30" t="s">
        <v>499</v>
      </c>
    </row>
    <row r="70" spans="1:17">
      <c r="A70" s="30" t="s">
        <v>815</v>
      </c>
      <c r="B70" s="30" t="s">
        <v>816</v>
      </c>
      <c r="C70" s="30" t="s">
        <v>817</v>
      </c>
      <c r="D70" s="30" t="s">
        <v>74</v>
      </c>
      <c r="E70" s="30" t="s">
        <v>503</v>
      </c>
      <c r="F70" s="30" t="s">
        <v>74</v>
      </c>
      <c r="G70" s="38">
        <v>60</v>
      </c>
      <c r="H70" s="31">
        <v>0</v>
      </c>
      <c r="I70" s="30" t="s">
        <v>570</v>
      </c>
      <c r="J70" s="30" t="s">
        <v>571</v>
      </c>
      <c r="K70" s="30" t="s">
        <v>495</v>
      </c>
      <c r="L70" s="30" t="s">
        <v>818</v>
      </c>
      <c r="M70" s="30" t="s">
        <v>573</v>
      </c>
      <c r="N70" s="30"/>
      <c r="O70" s="30" t="s">
        <v>775</v>
      </c>
      <c r="P70" s="30" t="s">
        <v>772</v>
      </c>
      <c r="Q70" s="30" t="s">
        <v>499</v>
      </c>
    </row>
    <row r="71" spans="1:17">
      <c r="A71" s="30" t="s">
        <v>819</v>
      </c>
      <c r="B71" s="30" t="s">
        <v>820</v>
      </c>
      <c r="C71" s="30" t="s">
        <v>821</v>
      </c>
      <c r="D71" s="30" t="s">
        <v>74</v>
      </c>
      <c r="E71" s="30" t="s">
        <v>503</v>
      </c>
      <c r="F71" s="30" t="s">
        <v>74</v>
      </c>
      <c r="G71" s="38">
        <v>60</v>
      </c>
      <c r="H71" s="31">
        <v>0</v>
      </c>
      <c r="I71" s="30" t="s">
        <v>552</v>
      </c>
      <c r="J71" s="30" t="s">
        <v>553</v>
      </c>
      <c r="K71" s="30" t="s">
        <v>495</v>
      </c>
      <c r="L71" s="30" t="s">
        <v>496</v>
      </c>
      <c r="M71" s="30" t="s">
        <v>654</v>
      </c>
      <c r="N71" s="30"/>
      <c r="O71" s="30" t="s">
        <v>775</v>
      </c>
      <c r="P71" s="30" t="s">
        <v>772</v>
      </c>
      <c r="Q71" s="30" t="s">
        <v>499</v>
      </c>
    </row>
    <row r="72" spans="1:17">
      <c r="A72" s="30" t="s">
        <v>822</v>
      </c>
      <c r="B72" s="30" t="s">
        <v>823</v>
      </c>
      <c r="C72" s="30" t="s">
        <v>824</v>
      </c>
      <c r="D72" s="30" t="s">
        <v>74</v>
      </c>
      <c r="E72" s="30" t="s">
        <v>503</v>
      </c>
      <c r="F72" s="30" t="s">
        <v>74</v>
      </c>
      <c r="G72" s="38">
        <v>60</v>
      </c>
      <c r="H72" s="31">
        <v>0</v>
      </c>
      <c r="I72" s="30" t="s">
        <v>570</v>
      </c>
      <c r="J72" s="30" t="s">
        <v>571</v>
      </c>
      <c r="K72" s="30" t="s">
        <v>495</v>
      </c>
      <c r="L72" s="30" t="s">
        <v>766</v>
      </c>
      <c r="M72" s="30" t="s">
        <v>573</v>
      </c>
      <c r="N72" s="30"/>
      <c r="O72" s="30" t="s">
        <v>775</v>
      </c>
      <c r="P72" s="30" t="s">
        <v>772</v>
      </c>
      <c r="Q72" s="30" t="s">
        <v>499</v>
      </c>
    </row>
    <row r="73" spans="1:17">
      <c r="A73" s="30" t="s">
        <v>825</v>
      </c>
      <c r="B73" s="30" t="s">
        <v>826</v>
      </c>
      <c r="C73" s="30" t="s">
        <v>827</v>
      </c>
      <c r="D73" s="30" t="s">
        <v>74</v>
      </c>
      <c r="E73" s="30" t="s">
        <v>503</v>
      </c>
      <c r="F73" s="30" t="s">
        <v>74</v>
      </c>
      <c r="G73" s="38">
        <v>60</v>
      </c>
      <c r="H73" s="31">
        <v>0</v>
      </c>
      <c r="I73" s="30" t="s">
        <v>570</v>
      </c>
      <c r="J73" s="30" t="s">
        <v>571</v>
      </c>
      <c r="K73" s="30" t="s">
        <v>495</v>
      </c>
      <c r="L73" s="30" t="s">
        <v>828</v>
      </c>
      <c r="M73" s="30" t="s">
        <v>573</v>
      </c>
      <c r="N73" s="30"/>
      <c r="O73" s="30" t="s">
        <v>775</v>
      </c>
      <c r="P73" s="30" t="s">
        <v>772</v>
      </c>
      <c r="Q73" s="30" t="s">
        <v>499</v>
      </c>
    </row>
    <row r="74" spans="1:17">
      <c r="A74" s="30" t="s">
        <v>829</v>
      </c>
      <c r="B74" s="30" t="s">
        <v>830</v>
      </c>
      <c r="C74" s="30" t="s">
        <v>831</v>
      </c>
      <c r="D74" s="30" t="s">
        <v>74</v>
      </c>
      <c r="E74" s="30" t="s">
        <v>503</v>
      </c>
      <c r="F74" s="30" t="s">
        <v>74</v>
      </c>
      <c r="G74" s="38">
        <v>60</v>
      </c>
      <c r="H74" s="31">
        <v>0</v>
      </c>
      <c r="I74" s="30" t="s">
        <v>570</v>
      </c>
      <c r="J74" s="30" t="s">
        <v>571</v>
      </c>
      <c r="K74" s="30" t="s">
        <v>495</v>
      </c>
      <c r="L74" s="30" t="s">
        <v>832</v>
      </c>
      <c r="M74" s="30" t="s">
        <v>573</v>
      </c>
      <c r="N74" s="30"/>
      <c r="O74" s="30" t="s">
        <v>775</v>
      </c>
      <c r="P74" s="30" t="s">
        <v>772</v>
      </c>
      <c r="Q74" s="30" t="s">
        <v>499</v>
      </c>
    </row>
    <row r="75" spans="1:17">
      <c r="A75" s="30" t="s">
        <v>833</v>
      </c>
      <c r="B75" s="30" t="s">
        <v>834</v>
      </c>
      <c r="C75" s="30" t="s">
        <v>835</v>
      </c>
      <c r="D75" s="30" t="s">
        <v>74</v>
      </c>
      <c r="E75" s="30" t="s">
        <v>503</v>
      </c>
      <c r="F75" s="30" t="s">
        <v>74</v>
      </c>
      <c r="G75" s="38">
        <v>60</v>
      </c>
      <c r="H75" s="31">
        <v>0</v>
      </c>
      <c r="I75" s="30" t="s">
        <v>570</v>
      </c>
      <c r="J75" s="30" t="s">
        <v>571</v>
      </c>
      <c r="K75" s="30" t="s">
        <v>495</v>
      </c>
      <c r="L75" s="30" t="s">
        <v>572</v>
      </c>
      <c r="M75" s="30" t="s">
        <v>573</v>
      </c>
      <c r="N75" s="30"/>
      <c r="O75" s="30" t="s">
        <v>775</v>
      </c>
      <c r="P75" s="30" t="s">
        <v>772</v>
      </c>
      <c r="Q75" s="30" t="s">
        <v>499</v>
      </c>
    </row>
    <row r="76" spans="1:17">
      <c r="A76" s="30" t="s">
        <v>836</v>
      </c>
      <c r="B76" s="30" t="s">
        <v>837</v>
      </c>
      <c r="C76" s="30" t="s">
        <v>838</v>
      </c>
      <c r="D76" s="30" t="s">
        <v>74</v>
      </c>
      <c r="E76" s="30" t="s">
        <v>503</v>
      </c>
      <c r="F76" s="30" t="s">
        <v>74</v>
      </c>
      <c r="G76" s="38">
        <v>60</v>
      </c>
      <c r="H76" s="31">
        <v>0</v>
      </c>
      <c r="I76" s="30" t="s">
        <v>570</v>
      </c>
      <c r="J76" s="30" t="s">
        <v>571</v>
      </c>
      <c r="K76" s="30" t="s">
        <v>495</v>
      </c>
      <c r="L76" s="30" t="s">
        <v>572</v>
      </c>
      <c r="M76" s="30" t="s">
        <v>573</v>
      </c>
      <c r="N76" s="30"/>
      <c r="O76" s="30" t="s">
        <v>775</v>
      </c>
      <c r="P76" s="30" t="s">
        <v>772</v>
      </c>
      <c r="Q76" s="30" t="s">
        <v>499</v>
      </c>
    </row>
    <row r="77" spans="1:17">
      <c r="A77" s="30" t="s">
        <v>839</v>
      </c>
      <c r="B77" s="30" t="s">
        <v>840</v>
      </c>
      <c r="C77" s="30" t="s">
        <v>841</v>
      </c>
      <c r="D77" s="30" t="s">
        <v>74</v>
      </c>
      <c r="E77" s="30" t="s">
        <v>503</v>
      </c>
      <c r="F77" s="30" t="s">
        <v>74</v>
      </c>
      <c r="G77" s="38">
        <v>60</v>
      </c>
      <c r="H77" s="31">
        <v>0</v>
      </c>
      <c r="I77" s="30" t="s">
        <v>570</v>
      </c>
      <c r="J77" s="30" t="s">
        <v>571</v>
      </c>
      <c r="K77" s="30" t="s">
        <v>495</v>
      </c>
      <c r="L77" s="30" t="s">
        <v>832</v>
      </c>
      <c r="M77" s="30" t="s">
        <v>573</v>
      </c>
      <c r="N77" s="30"/>
      <c r="O77" s="30" t="s">
        <v>775</v>
      </c>
      <c r="P77" s="30" t="s">
        <v>772</v>
      </c>
      <c r="Q77" s="30" t="s">
        <v>499</v>
      </c>
    </row>
    <row r="78" spans="1:17">
      <c r="A78" s="30" t="s">
        <v>842</v>
      </c>
      <c r="B78" s="30" t="s">
        <v>843</v>
      </c>
      <c r="C78" s="30" t="s">
        <v>844</v>
      </c>
      <c r="D78" s="30" t="s">
        <v>74</v>
      </c>
      <c r="E78" s="30" t="s">
        <v>503</v>
      </c>
      <c r="F78" s="30" t="s">
        <v>74</v>
      </c>
      <c r="G78" s="38">
        <v>60</v>
      </c>
      <c r="H78" s="31">
        <v>0</v>
      </c>
      <c r="I78" s="30" t="s">
        <v>570</v>
      </c>
      <c r="J78" s="30" t="s">
        <v>571</v>
      </c>
      <c r="K78" s="30" t="s">
        <v>495</v>
      </c>
      <c r="L78" s="30" t="s">
        <v>828</v>
      </c>
      <c r="M78" s="30" t="s">
        <v>573</v>
      </c>
      <c r="N78" s="30"/>
      <c r="O78" s="30" t="s">
        <v>775</v>
      </c>
      <c r="P78" s="30" t="s">
        <v>772</v>
      </c>
      <c r="Q78" s="30" t="s">
        <v>499</v>
      </c>
    </row>
    <row r="79" spans="1:17">
      <c r="A79" s="30" t="s">
        <v>845</v>
      </c>
      <c r="B79" s="30" t="s">
        <v>846</v>
      </c>
      <c r="C79" s="30" t="s">
        <v>847</v>
      </c>
      <c r="D79" s="30" t="s">
        <v>74</v>
      </c>
      <c r="E79" s="30" t="s">
        <v>503</v>
      </c>
      <c r="F79" s="30" t="s">
        <v>74</v>
      </c>
      <c r="G79" s="38">
        <v>60</v>
      </c>
      <c r="H79" s="31">
        <v>0</v>
      </c>
      <c r="I79" s="30" t="s">
        <v>848</v>
      </c>
      <c r="J79" s="30" t="s">
        <v>849</v>
      </c>
      <c r="K79" s="30" t="s">
        <v>495</v>
      </c>
      <c r="L79" s="30" t="s">
        <v>496</v>
      </c>
      <c r="M79" s="30" t="s">
        <v>596</v>
      </c>
      <c r="N79" s="30"/>
      <c r="O79" s="30" t="s">
        <v>775</v>
      </c>
      <c r="P79" s="30" t="s">
        <v>772</v>
      </c>
      <c r="Q79" s="30" t="s">
        <v>499</v>
      </c>
    </row>
    <row r="80" spans="1:17">
      <c r="A80" s="30" t="s">
        <v>850</v>
      </c>
      <c r="B80" s="30" t="s">
        <v>851</v>
      </c>
      <c r="C80" s="30" t="s">
        <v>831</v>
      </c>
      <c r="D80" s="30" t="s">
        <v>74</v>
      </c>
      <c r="E80" s="30" t="s">
        <v>503</v>
      </c>
      <c r="F80" s="30" t="s">
        <v>74</v>
      </c>
      <c r="G80" s="38">
        <v>60</v>
      </c>
      <c r="H80" s="31">
        <v>0</v>
      </c>
      <c r="I80" s="30" t="s">
        <v>570</v>
      </c>
      <c r="J80" s="30" t="s">
        <v>571</v>
      </c>
      <c r="K80" s="30" t="s">
        <v>495</v>
      </c>
      <c r="L80" s="30" t="s">
        <v>832</v>
      </c>
      <c r="M80" s="30" t="s">
        <v>573</v>
      </c>
      <c r="N80" s="30"/>
      <c r="O80" s="30" t="s">
        <v>775</v>
      </c>
      <c r="P80" s="30" t="s">
        <v>772</v>
      </c>
      <c r="Q80" s="30" t="s">
        <v>499</v>
      </c>
    </row>
    <row r="81" spans="1:17">
      <c r="A81" s="30" t="s">
        <v>852</v>
      </c>
      <c r="B81" s="30" t="s">
        <v>853</v>
      </c>
      <c r="C81" s="30" t="s">
        <v>854</v>
      </c>
      <c r="D81" s="30" t="s">
        <v>74</v>
      </c>
      <c r="E81" s="30" t="s">
        <v>503</v>
      </c>
      <c r="F81" s="30" t="s">
        <v>74</v>
      </c>
      <c r="G81" s="38">
        <v>60</v>
      </c>
      <c r="H81" s="31">
        <v>0</v>
      </c>
      <c r="I81" s="30" t="s">
        <v>570</v>
      </c>
      <c r="J81" s="30" t="s">
        <v>571</v>
      </c>
      <c r="K81" s="30" t="s">
        <v>495</v>
      </c>
      <c r="L81" s="30" t="s">
        <v>855</v>
      </c>
      <c r="M81" s="30" t="s">
        <v>573</v>
      </c>
      <c r="N81" s="30"/>
      <c r="O81" s="30" t="s">
        <v>775</v>
      </c>
      <c r="P81" s="30" t="s">
        <v>772</v>
      </c>
      <c r="Q81" s="30" t="s">
        <v>499</v>
      </c>
    </row>
    <row r="82" spans="1:17">
      <c r="A82" s="30" t="s">
        <v>856</v>
      </c>
      <c r="B82" s="30" t="s">
        <v>857</v>
      </c>
      <c r="C82" s="30" t="s">
        <v>858</v>
      </c>
      <c r="D82" s="30" t="s">
        <v>74</v>
      </c>
      <c r="E82" s="30" t="s">
        <v>503</v>
      </c>
      <c r="F82" s="30" t="s">
        <v>74</v>
      </c>
      <c r="G82" s="38">
        <v>60</v>
      </c>
      <c r="H82" s="31">
        <v>0</v>
      </c>
      <c r="I82" s="30" t="s">
        <v>570</v>
      </c>
      <c r="J82" s="30" t="s">
        <v>571</v>
      </c>
      <c r="K82" s="30" t="s">
        <v>495</v>
      </c>
      <c r="L82" s="30" t="s">
        <v>730</v>
      </c>
      <c r="M82" s="30" t="s">
        <v>573</v>
      </c>
      <c r="N82" s="30"/>
      <c r="O82" s="30" t="s">
        <v>775</v>
      </c>
      <c r="P82" s="30" t="s">
        <v>772</v>
      </c>
      <c r="Q82" s="30" t="s">
        <v>499</v>
      </c>
    </row>
    <row r="83" spans="1:17">
      <c r="A83" s="30" t="s">
        <v>859</v>
      </c>
      <c r="B83" s="30" t="s">
        <v>860</v>
      </c>
      <c r="C83" s="30" t="s">
        <v>813</v>
      </c>
      <c r="D83" s="30" t="s">
        <v>74</v>
      </c>
      <c r="E83" s="30" t="s">
        <v>503</v>
      </c>
      <c r="F83" s="30" t="s">
        <v>74</v>
      </c>
      <c r="G83" s="38">
        <v>60</v>
      </c>
      <c r="H83" s="31">
        <v>0</v>
      </c>
      <c r="I83" s="30" t="s">
        <v>570</v>
      </c>
      <c r="J83" s="30" t="s">
        <v>571</v>
      </c>
      <c r="K83" s="30" t="s">
        <v>495</v>
      </c>
      <c r="L83" s="30" t="s">
        <v>814</v>
      </c>
      <c r="M83" s="30" t="s">
        <v>573</v>
      </c>
      <c r="N83" s="30"/>
      <c r="O83" s="30" t="s">
        <v>775</v>
      </c>
      <c r="P83" s="30" t="s">
        <v>772</v>
      </c>
      <c r="Q83" s="30" t="s">
        <v>499</v>
      </c>
    </row>
    <row r="84" spans="1:17">
      <c r="A84" s="30" t="s">
        <v>861</v>
      </c>
      <c r="B84" s="30" t="s">
        <v>862</v>
      </c>
      <c r="C84" s="30" t="s">
        <v>863</v>
      </c>
      <c r="D84" s="30" t="s">
        <v>74</v>
      </c>
      <c r="E84" s="30" t="s">
        <v>503</v>
      </c>
      <c r="F84" s="30" t="s">
        <v>74</v>
      </c>
      <c r="G84" s="38">
        <v>60</v>
      </c>
      <c r="H84" s="31">
        <v>0</v>
      </c>
      <c r="I84" s="30" t="s">
        <v>552</v>
      </c>
      <c r="J84" s="30" t="s">
        <v>553</v>
      </c>
      <c r="K84" s="30" t="s">
        <v>495</v>
      </c>
      <c r="L84" s="30" t="s">
        <v>496</v>
      </c>
      <c r="M84" s="30" t="s">
        <v>596</v>
      </c>
      <c r="N84" s="30"/>
      <c r="O84" s="30" t="s">
        <v>775</v>
      </c>
      <c r="P84" s="30" t="s">
        <v>772</v>
      </c>
      <c r="Q84" s="30" t="s">
        <v>499</v>
      </c>
    </row>
    <row r="85" spans="1:17">
      <c r="A85" s="30" t="s">
        <v>864</v>
      </c>
      <c r="B85" s="30" t="s">
        <v>865</v>
      </c>
      <c r="C85" s="30" t="s">
        <v>827</v>
      </c>
      <c r="D85" s="30" t="s">
        <v>74</v>
      </c>
      <c r="E85" s="30" t="s">
        <v>503</v>
      </c>
      <c r="F85" s="30" t="s">
        <v>74</v>
      </c>
      <c r="G85" s="38">
        <v>60</v>
      </c>
      <c r="H85" s="31">
        <v>0</v>
      </c>
      <c r="I85" s="30" t="s">
        <v>570</v>
      </c>
      <c r="J85" s="30" t="s">
        <v>571</v>
      </c>
      <c r="K85" s="30" t="s">
        <v>495</v>
      </c>
      <c r="L85" s="30" t="s">
        <v>828</v>
      </c>
      <c r="M85" s="30" t="s">
        <v>573</v>
      </c>
      <c r="N85" s="30"/>
      <c r="O85" s="30" t="s">
        <v>775</v>
      </c>
      <c r="P85" s="30" t="s">
        <v>772</v>
      </c>
      <c r="Q85" s="30" t="s">
        <v>499</v>
      </c>
    </row>
    <row r="86" spans="1:17">
      <c r="A86" s="30" t="s">
        <v>866</v>
      </c>
      <c r="B86" s="30" t="s">
        <v>867</v>
      </c>
      <c r="C86" s="30" t="s">
        <v>868</v>
      </c>
      <c r="D86" s="30" t="s">
        <v>74</v>
      </c>
      <c r="E86" s="30" t="s">
        <v>503</v>
      </c>
      <c r="F86" s="30" t="s">
        <v>74</v>
      </c>
      <c r="G86" s="38">
        <v>60</v>
      </c>
      <c r="H86" s="31">
        <v>0</v>
      </c>
      <c r="I86" s="30" t="s">
        <v>570</v>
      </c>
      <c r="J86" s="30" t="s">
        <v>571</v>
      </c>
      <c r="K86" s="30" t="s">
        <v>495</v>
      </c>
      <c r="L86" s="30" t="s">
        <v>869</v>
      </c>
      <c r="M86" s="30" t="s">
        <v>573</v>
      </c>
      <c r="N86" s="30"/>
      <c r="O86" s="30" t="s">
        <v>775</v>
      </c>
      <c r="P86" s="30" t="s">
        <v>772</v>
      </c>
      <c r="Q86" s="30" t="s">
        <v>499</v>
      </c>
    </row>
    <row r="87" spans="1:17">
      <c r="A87" s="30" t="s">
        <v>870</v>
      </c>
      <c r="B87" s="30" t="s">
        <v>871</v>
      </c>
      <c r="C87" s="30" t="s">
        <v>872</v>
      </c>
      <c r="D87" s="30" t="s">
        <v>74</v>
      </c>
      <c r="E87" s="30" t="s">
        <v>503</v>
      </c>
      <c r="F87" s="30" t="s">
        <v>74</v>
      </c>
      <c r="G87" s="38">
        <v>60</v>
      </c>
      <c r="H87" s="31">
        <v>0</v>
      </c>
      <c r="I87" s="30" t="s">
        <v>570</v>
      </c>
      <c r="J87" s="30" t="s">
        <v>571</v>
      </c>
      <c r="K87" s="30" t="s">
        <v>495</v>
      </c>
      <c r="L87" s="30" t="s">
        <v>873</v>
      </c>
      <c r="M87" s="30" t="s">
        <v>573</v>
      </c>
      <c r="N87" s="30"/>
      <c r="O87" s="30" t="s">
        <v>775</v>
      </c>
      <c r="P87" s="30" t="s">
        <v>772</v>
      </c>
      <c r="Q87" s="30" t="s">
        <v>499</v>
      </c>
    </row>
    <row r="88" spans="1:17">
      <c r="A88" s="30" t="s">
        <v>874</v>
      </c>
      <c r="B88" s="30" t="s">
        <v>875</v>
      </c>
      <c r="C88" s="30" t="s">
        <v>876</v>
      </c>
      <c r="D88" s="30" t="s">
        <v>74</v>
      </c>
      <c r="E88" s="30" t="s">
        <v>503</v>
      </c>
      <c r="F88" s="30" t="s">
        <v>74</v>
      </c>
      <c r="G88" s="38">
        <v>60</v>
      </c>
      <c r="H88" s="31">
        <v>0</v>
      </c>
      <c r="I88" s="30" t="s">
        <v>586</v>
      </c>
      <c r="J88" s="30" t="s">
        <v>587</v>
      </c>
      <c r="K88" s="30" t="s">
        <v>495</v>
      </c>
      <c r="L88" s="30" t="s">
        <v>496</v>
      </c>
      <c r="M88" s="30" t="s">
        <v>877</v>
      </c>
      <c r="N88" s="30"/>
      <c r="O88" s="30" t="s">
        <v>775</v>
      </c>
      <c r="P88" s="30" t="s">
        <v>772</v>
      </c>
      <c r="Q88" s="30" t="s">
        <v>499</v>
      </c>
    </row>
    <row r="89" spans="1:17">
      <c r="A89" s="30" t="s">
        <v>878</v>
      </c>
      <c r="B89" s="30" t="s">
        <v>879</v>
      </c>
      <c r="C89" s="30" t="s">
        <v>880</v>
      </c>
      <c r="D89" s="30" t="s">
        <v>74</v>
      </c>
      <c r="E89" s="30" t="s">
        <v>503</v>
      </c>
      <c r="F89" s="30" t="s">
        <v>74</v>
      </c>
      <c r="G89" s="38">
        <v>60</v>
      </c>
      <c r="H89" s="31">
        <v>0</v>
      </c>
      <c r="I89" s="30" t="s">
        <v>570</v>
      </c>
      <c r="J89" s="30" t="s">
        <v>571</v>
      </c>
      <c r="K89" s="30" t="s">
        <v>495</v>
      </c>
      <c r="L89" s="30" t="s">
        <v>881</v>
      </c>
      <c r="M89" s="30" t="s">
        <v>573</v>
      </c>
      <c r="N89" s="30"/>
      <c r="O89" s="30" t="s">
        <v>775</v>
      </c>
      <c r="P89" s="30" t="s">
        <v>772</v>
      </c>
      <c r="Q89" s="30" t="s">
        <v>499</v>
      </c>
    </row>
    <row r="90" spans="1:17">
      <c r="A90" s="30" t="s">
        <v>882</v>
      </c>
      <c r="B90" s="30" t="s">
        <v>883</v>
      </c>
      <c r="C90" s="30" t="s">
        <v>884</v>
      </c>
      <c r="D90" s="30" t="s">
        <v>74</v>
      </c>
      <c r="E90" s="30" t="s">
        <v>503</v>
      </c>
      <c r="F90" s="30" t="s">
        <v>74</v>
      </c>
      <c r="G90" s="38">
        <v>60</v>
      </c>
      <c r="H90" s="31">
        <v>0</v>
      </c>
      <c r="I90" s="30" t="s">
        <v>552</v>
      </c>
      <c r="J90" s="30" t="s">
        <v>553</v>
      </c>
      <c r="K90" s="30" t="s">
        <v>495</v>
      </c>
      <c r="L90" s="30" t="s">
        <v>496</v>
      </c>
      <c r="M90" s="30" t="s">
        <v>596</v>
      </c>
      <c r="N90" s="30"/>
      <c r="O90" s="30" t="s">
        <v>775</v>
      </c>
      <c r="P90" s="30" t="s">
        <v>772</v>
      </c>
      <c r="Q90" s="30" t="s">
        <v>499</v>
      </c>
    </row>
    <row r="91" spans="1:17">
      <c r="A91" s="30" t="s">
        <v>885</v>
      </c>
      <c r="B91" s="30" t="s">
        <v>886</v>
      </c>
      <c r="C91" s="30" t="s">
        <v>872</v>
      </c>
      <c r="D91" s="30" t="s">
        <v>74</v>
      </c>
      <c r="E91" s="30" t="s">
        <v>503</v>
      </c>
      <c r="F91" s="30" t="s">
        <v>74</v>
      </c>
      <c r="G91" s="38">
        <v>60</v>
      </c>
      <c r="H91" s="31">
        <v>0</v>
      </c>
      <c r="I91" s="30" t="s">
        <v>570</v>
      </c>
      <c r="J91" s="30" t="s">
        <v>571</v>
      </c>
      <c r="K91" s="30" t="s">
        <v>495</v>
      </c>
      <c r="L91" s="30" t="s">
        <v>873</v>
      </c>
      <c r="M91" s="30" t="s">
        <v>573</v>
      </c>
      <c r="N91" s="30"/>
      <c r="O91" s="30" t="s">
        <v>775</v>
      </c>
      <c r="P91" s="30" t="s">
        <v>772</v>
      </c>
      <c r="Q91" s="30" t="s">
        <v>499</v>
      </c>
    </row>
    <row r="92" spans="1:17">
      <c r="A92" s="30" t="s">
        <v>887</v>
      </c>
      <c r="B92" s="30" t="s">
        <v>888</v>
      </c>
      <c r="C92" s="30" t="s">
        <v>889</v>
      </c>
      <c r="D92" s="30" t="s">
        <v>74</v>
      </c>
      <c r="E92" s="30" t="s">
        <v>503</v>
      </c>
      <c r="F92" s="30" t="s">
        <v>74</v>
      </c>
      <c r="G92" s="38">
        <v>60</v>
      </c>
      <c r="H92" s="31">
        <v>0</v>
      </c>
      <c r="I92" s="30" t="s">
        <v>570</v>
      </c>
      <c r="J92" s="30" t="s">
        <v>571</v>
      </c>
      <c r="K92" s="30" t="s">
        <v>495</v>
      </c>
      <c r="L92" s="30" t="s">
        <v>881</v>
      </c>
      <c r="M92" s="30" t="s">
        <v>573</v>
      </c>
      <c r="N92" s="30"/>
      <c r="O92" s="30" t="s">
        <v>775</v>
      </c>
      <c r="P92" s="30" t="s">
        <v>772</v>
      </c>
      <c r="Q92" s="30" t="s">
        <v>499</v>
      </c>
    </row>
    <row r="93" spans="1:17">
      <c r="A93" s="30" t="s">
        <v>890</v>
      </c>
      <c r="B93" s="30" t="s">
        <v>891</v>
      </c>
      <c r="C93" s="30" t="s">
        <v>892</v>
      </c>
      <c r="D93" s="30" t="s">
        <v>74</v>
      </c>
      <c r="E93" s="30" t="s">
        <v>503</v>
      </c>
      <c r="F93" s="30" t="s">
        <v>74</v>
      </c>
      <c r="G93" s="38">
        <v>60</v>
      </c>
      <c r="H93" s="31">
        <v>0</v>
      </c>
      <c r="I93" s="30" t="s">
        <v>512</v>
      </c>
      <c r="J93" s="30" t="s">
        <v>513</v>
      </c>
      <c r="K93" s="30" t="s">
        <v>495</v>
      </c>
      <c r="L93" s="30" t="s">
        <v>496</v>
      </c>
      <c r="M93" s="30" t="s">
        <v>695</v>
      </c>
      <c r="N93" s="30"/>
      <c r="O93" s="30" t="s">
        <v>775</v>
      </c>
      <c r="P93" s="30" t="s">
        <v>772</v>
      </c>
      <c r="Q93" s="30" t="s">
        <v>499</v>
      </c>
    </row>
    <row r="94" spans="1:17">
      <c r="A94" s="30" t="s">
        <v>893</v>
      </c>
      <c r="B94" s="30" t="s">
        <v>894</v>
      </c>
      <c r="C94" s="30" t="s">
        <v>895</v>
      </c>
      <c r="D94" s="30" t="s">
        <v>74</v>
      </c>
      <c r="E94" s="30" t="s">
        <v>503</v>
      </c>
      <c r="F94" s="30" t="s">
        <v>74</v>
      </c>
      <c r="G94" s="38">
        <v>60</v>
      </c>
      <c r="H94" s="31">
        <v>0</v>
      </c>
      <c r="I94" s="30" t="s">
        <v>504</v>
      </c>
      <c r="J94" s="30" t="s">
        <v>505</v>
      </c>
      <c r="K94" s="30" t="s">
        <v>495</v>
      </c>
      <c r="L94" s="30" t="s">
        <v>496</v>
      </c>
      <c r="M94" s="30" t="s">
        <v>592</v>
      </c>
      <c r="N94" s="30"/>
      <c r="O94" s="30" t="s">
        <v>775</v>
      </c>
      <c r="P94" s="30" t="s">
        <v>772</v>
      </c>
      <c r="Q94" s="30" t="s">
        <v>499</v>
      </c>
    </row>
    <row r="95" spans="1:17">
      <c r="A95" s="30" t="s">
        <v>896</v>
      </c>
      <c r="B95" s="30" t="s">
        <v>897</v>
      </c>
      <c r="C95" s="30" t="s">
        <v>898</v>
      </c>
      <c r="D95" s="30" t="s">
        <v>74</v>
      </c>
      <c r="E95" s="30" t="s">
        <v>503</v>
      </c>
      <c r="F95" s="30" t="s">
        <v>74</v>
      </c>
      <c r="G95" s="38">
        <v>60</v>
      </c>
      <c r="H95" s="31">
        <v>0</v>
      </c>
      <c r="I95" s="30" t="s">
        <v>570</v>
      </c>
      <c r="J95" s="30" t="s">
        <v>571</v>
      </c>
      <c r="K95" s="30" t="s">
        <v>495</v>
      </c>
      <c r="L95" s="30" t="s">
        <v>899</v>
      </c>
      <c r="M95" s="30" t="s">
        <v>573</v>
      </c>
      <c r="N95" s="30"/>
      <c r="O95" s="30" t="s">
        <v>775</v>
      </c>
      <c r="P95" s="30" t="s">
        <v>772</v>
      </c>
      <c r="Q95" s="30" t="s">
        <v>499</v>
      </c>
    </row>
    <row r="96" spans="1:17">
      <c r="A96" s="30" t="s">
        <v>900</v>
      </c>
      <c r="B96" s="30" t="s">
        <v>901</v>
      </c>
      <c r="C96" s="30" t="s">
        <v>902</v>
      </c>
      <c r="D96" s="30" t="s">
        <v>74</v>
      </c>
      <c r="E96" s="30" t="s">
        <v>503</v>
      </c>
      <c r="F96" s="30" t="s">
        <v>74</v>
      </c>
      <c r="G96" s="38">
        <v>60</v>
      </c>
      <c r="H96" s="31">
        <v>0</v>
      </c>
      <c r="I96" s="30" t="s">
        <v>586</v>
      </c>
      <c r="J96" s="30" t="s">
        <v>587</v>
      </c>
      <c r="K96" s="30" t="s">
        <v>495</v>
      </c>
      <c r="L96" s="30" t="s">
        <v>496</v>
      </c>
      <c r="M96" s="30" t="s">
        <v>903</v>
      </c>
      <c r="N96" s="30"/>
      <c r="O96" s="30" t="s">
        <v>775</v>
      </c>
      <c r="P96" s="30" t="s">
        <v>772</v>
      </c>
      <c r="Q96" s="30" t="s">
        <v>499</v>
      </c>
    </row>
    <row r="97" spans="1:17">
      <c r="A97" s="30" t="s">
        <v>904</v>
      </c>
      <c r="B97" s="30" t="s">
        <v>905</v>
      </c>
      <c r="C97" s="30" t="s">
        <v>906</v>
      </c>
      <c r="D97" s="30" t="s">
        <v>74</v>
      </c>
      <c r="E97" s="30" t="s">
        <v>503</v>
      </c>
      <c r="F97" s="30" t="s">
        <v>74</v>
      </c>
      <c r="G97" s="38">
        <v>60</v>
      </c>
      <c r="H97" s="31">
        <v>0</v>
      </c>
      <c r="I97" s="30" t="s">
        <v>570</v>
      </c>
      <c r="J97" s="30" t="s">
        <v>571</v>
      </c>
      <c r="K97" s="30" t="s">
        <v>495</v>
      </c>
      <c r="L97" s="30" t="s">
        <v>907</v>
      </c>
      <c r="M97" s="30" t="s">
        <v>573</v>
      </c>
      <c r="N97" s="30"/>
      <c r="O97" s="30" t="s">
        <v>775</v>
      </c>
      <c r="P97" s="30" t="s">
        <v>772</v>
      </c>
      <c r="Q97" s="30" t="s">
        <v>499</v>
      </c>
    </row>
    <row r="98" spans="1:17">
      <c r="A98" s="30" t="s">
        <v>908</v>
      </c>
      <c r="B98" s="30" t="s">
        <v>909</v>
      </c>
      <c r="C98" s="30" t="s">
        <v>910</v>
      </c>
      <c r="D98" s="30" t="s">
        <v>74</v>
      </c>
      <c r="E98" s="30" t="s">
        <v>503</v>
      </c>
      <c r="F98" s="30" t="s">
        <v>74</v>
      </c>
      <c r="G98" s="38">
        <v>60</v>
      </c>
      <c r="H98" s="31">
        <v>0</v>
      </c>
      <c r="I98" s="30" t="s">
        <v>570</v>
      </c>
      <c r="J98" s="30" t="s">
        <v>571</v>
      </c>
      <c r="K98" s="30" t="s">
        <v>495</v>
      </c>
      <c r="L98" s="30" t="s">
        <v>644</v>
      </c>
      <c r="M98" s="30" t="s">
        <v>573</v>
      </c>
      <c r="N98" s="30"/>
      <c r="O98" s="30" t="s">
        <v>775</v>
      </c>
      <c r="P98" s="30" t="s">
        <v>772</v>
      </c>
      <c r="Q98" s="30" t="s">
        <v>499</v>
      </c>
    </row>
    <row r="99" spans="1:17">
      <c r="A99" s="30" t="s">
        <v>911</v>
      </c>
      <c r="B99" s="30" t="s">
        <v>912</v>
      </c>
      <c r="C99" s="30" t="s">
        <v>863</v>
      </c>
      <c r="D99" s="30" t="s">
        <v>74</v>
      </c>
      <c r="E99" s="30" t="s">
        <v>503</v>
      </c>
      <c r="F99" s="30" t="s">
        <v>74</v>
      </c>
      <c r="G99" s="38">
        <v>60</v>
      </c>
      <c r="H99" s="31">
        <v>0</v>
      </c>
      <c r="I99" s="30" t="s">
        <v>552</v>
      </c>
      <c r="J99" s="30" t="s">
        <v>553</v>
      </c>
      <c r="K99" s="30" t="s">
        <v>495</v>
      </c>
      <c r="L99" s="30" t="s">
        <v>496</v>
      </c>
      <c r="M99" s="30" t="s">
        <v>596</v>
      </c>
      <c r="N99" s="30"/>
      <c r="O99" s="30" t="s">
        <v>775</v>
      </c>
      <c r="P99" s="30" t="s">
        <v>772</v>
      </c>
      <c r="Q99" s="30" t="s">
        <v>499</v>
      </c>
    </row>
    <row r="100" spans="1:17">
      <c r="A100" s="30" t="s">
        <v>913</v>
      </c>
      <c r="B100" s="30" t="s">
        <v>914</v>
      </c>
      <c r="C100" s="30" t="s">
        <v>915</v>
      </c>
      <c r="D100" s="30"/>
      <c r="E100" s="30" t="s">
        <v>503</v>
      </c>
      <c r="F100" s="30" t="s">
        <v>916</v>
      </c>
      <c r="G100" s="38"/>
      <c r="H100" s="31">
        <v>0</v>
      </c>
      <c r="I100" s="30" t="s">
        <v>570</v>
      </c>
      <c r="J100" s="30" t="s">
        <v>571</v>
      </c>
      <c r="K100" s="30" t="s">
        <v>495</v>
      </c>
      <c r="L100" s="30" t="s">
        <v>907</v>
      </c>
      <c r="M100" s="30" t="s">
        <v>573</v>
      </c>
      <c r="N100" s="30"/>
      <c r="O100" s="30" t="s">
        <v>913</v>
      </c>
      <c r="P100" s="30" t="s">
        <v>914</v>
      </c>
      <c r="Q100" s="30" t="s">
        <v>499</v>
      </c>
    </row>
    <row r="101" spans="1:17">
      <c r="A101" s="30" t="s">
        <v>917</v>
      </c>
      <c r="B101" s="30" t="s">
        <v>918</v>
      </c>
      <c r="C101" s="30" t="s">
        <v>919</v>
      </c>
      <c r="D101" s="30"/>
      <c r="E101" s="30" t="s">
        <v>503</v>
      </c>
      <c r="F101" s="30" t="s">
        <v>920</v>
      </c>
      <c r="G101" s="38"/>
      <c r="H101" s="31">
        <v>0</v>
      </c>
      <c r="I101" s="30" t="s">
        <v>570</v>
      </c>
      <c r="J101" s="30" t="s">
        <v>571</v>
      </c>
      <c r="K101" s="30" t="s">
        <v>495</v>
      </c>
      <c r="L101" s="30" t="s">
        <v>766</v>
      </c>
      <c r="M101" s="30" t="s">
        <v>573</v>
      </c>
      <c r="N101" s="30"/>
      <c r="O101" s="30" t="s">
        <v>917</v>
      </c>
      <c r="P101" s="30" t="s">
        <v>918</v>
      </c>
      <c r="Q101" s="30" t="s">
        <v>499</v>
      </c>
    </row>
    <row r="102" spans="1:17">
      <c r="A102" s="30" t="s">
        <v>921</v>
      </c>
      <c r="B102" s="30" t="s">
        <v>922</v>
      </c>
      <c r="C102" s="30" t="s">
        <v>923</v>
      </c>
      <c r="D102" s="30"/>
      <c r="E102" s="30" t="s">
        <v>753</v>
      </c>
      <c r="F102" s="30" t="s">
        <v>924</v>
      </c>
      <c r="G102" s="38"/>
      <c r="H102" s="31">
        <v>0</v>
      </c>
      <c r="I102" s="30" t="s">
        <v>628</v>
      </c>
      <c r="J102" s="30" t="s">
        <v>629</v>
      </c>
      <c r="K102" s="30" t="s">
        <v>495</v>
      </c>
      <c r="L102" s="30" t="s">
        <v>925</v>
      </c>
      <c r="M102" s="30" t="s">
        <v>631</v>
      </c>
      <c r="N102" s="30" t="s">
        <v>926</v>
      </c>
      <c r="O102" s="30" t="s">
        <v>921</v>
      </c>
      <c r="P102" s="30" t="s">
        <v>922</v>
      </c>
      <c r="Q102" s="30" t="s">
        <v>499</v>
      </c>
    </row>
    <row r="103" spans="1:17">
      <c r="A103" s="30" t="s">
        <v>927</v>
      </c>
      <c r="B103" s="30" t="s">
        <v>928</v>
      </c>
      <c r="C103" s="30" t="s">
        <v>929</v>
      </c>
      <c r="D103" s="30" t="s">
        <v>930</v>
      </c>
      <c r="E103" s="30" t="s">
        <v>503</v>
      </c>
      <c r="F103" s="30" t="s">
        <v>930</v>
      </c>
      <c r="G103" s="38"/>
      <c r="H103" s="31">
        <v>0</v>
      </c>
      <c r="I103" s="30" t="s">
        <v>931</v>
      </c>
      <c r="J103" s="30" t="s">
        <v>932</v>
      </c>
      <c r="K103" s="30" t="s">
        <v>495</v>
      </c>
      <c r="L103" s="30" t="s">
        <v>933</v>
      </c>
      <c r="M103" s="30" t="s">
        <v>573</v>
      </c>
      <c r="N103" s="30"/>
      <c r="O103" s="30" t="s">
        <v>927</v>
      </c>
      <c r="P103" s="30" t="s">
        <v>928</v>
      </c>
      <c r="Q103" s="30" t="s">
        <v>499</v>
      </c>
    </row>
    <row r="104" spans="1:17">
      <c r="A104" s="30" t="s">
        <v>934</v>
      </c>
      <c r="B104" s="30" t="s">
        <v>935</v>
      </c>
      <c r="C104" s="30" t="s">
        <v>936</v>
      </c>
      <c r="D104" s="30"/>
      <c r="E104" s="30" t="s">
        <v>503</v>
      </c>
      <c r="F104" s="30" t="s">
        <v>937</v>
      </c>
      <c r="G104" s="38"/>
      <c r="H104" s="31">
        <v>0</v>
      </c>
      <c r="I104" s="30" t="s">
        <v>546</v>
      </c>
      <c r="J104" s="30" t="s">
        <v>547</v>
      </c>
      <c r="K104" s="30" t="s">
        <v>495</v>
      </c>
      <c r="L104" s="30" t="s">
        <v>496</v>
      </c>
      <c r="M104" s="30" t="s">
        <v>695</v>
      </c>
      <c r="N104" s="30"/>
      <c r="O104" s="30" t="s">
        <v>934</v>
      </c>
      <c r="P104" s="30" t="s">
        <v>935</v>
      </c>
      <c r="Q104" s="30" t="s">
        <v>499</v>
      </c>
    </row>
    <row r="105" spans="1:17">
      <c r="A105" s="30" t="s">
        <v>938</v>
      </c>
      <c r="B105" s="30" t="s">
        <v>939</v>
      </c>
      <c r="C105" s="30" t="s">
        <v>940</v>
      </c>
      <c r="D105" s="30"/>
      <c r="E105" s="30" t="s">
        <v>941</v>
      </c>
      <c r="F105" s="30" t="s">
        <v>942</v>
      </c>
      <c r="G105" s="38">
        <v>60</v>
      </c>
      <c r="H105" s="31">
        <v>0</v>
      </c>
      <c r="I105" s="30" t="s">
        <v>755</v>
      </c>
      <c r="J105" s="30" t="s">
        <v>756</v>
      </c>
      <c r="K105" s="30" t="s">
        <v>495</v>
      </c>
      <c r="L105" s="30" t="s">
        <v>612</v>
      </c>
      <c r="M105" s="30" t="s">
        <v>943</v>
      </c>
      <c r="N105" s="30" t="s">
        <v>944</v>
      </c>
      <c r="O105" s="30" t="s">
        <v>945</v>
      </c>
      <c r="P105" s="30" t="s">
        <v>939</v>
      </c>
      <c r="Q105" s="30" t="s">
        <v>499</v>
      </c>
    </row>
    <row r="106" spans="1:17">
      <c r="A106" s="30" t="s">
        <v>946</v>
      </c>
      <c r="B106" s="30" t="s">
        <v>947</v>
      </c>
      <c r="C106" s="30" t="s">
        <v>948</v>
      </c>
      <c r="D106" s="30"/>
      <c r="E106" s="30" t="s">
        <v>941</v>
      </c>
      <c r="F106" s="30" t="s">
        <v>949</v>
      </c>
      <c r="G106" s="38">
        <v>60</v>
      </c>
      <c r="H106" s="31">
        <v>0</v>
      </c>
      <c r="I106" s="30" t="s">
        <v>755</v>
      </c>
      <c r="J106" s="30" t="s">
        <v>756</v>
      </c>
      <c r="K106" s="30" t="s">
        <v>495</v>
      </c>
      <c r="L106" s="30" t="s">
        <v>612</v>
      </c>
      <c r="M106" s="30" t="s">
        <v>950</v>
      </c>
      <c r="N106" s="30" t="s">
        <v>951</v>
      </c>
      <c r="O106" s="30" t="s">
        <v>945</v>
      </c>
      <c r="P106" s="30" t="s">
        <v>947</v>
      </c>
      <c r="Q106" s="30" t="s">
        <v>499</v>
      </c>
    </row>
    <row r="107" spans="1:17">
      <c r="A107" s="30" t="s">
        <v>952</v>
      </c>
      <c r="B107" s="30" t="s">
        <v>953</v>
      </c>
      <c r="C107" s="30" t="s">
        <v>954</v>
      </c>
      <c r="D107" s="30" t="s">
        <v>74</v>
      </c>
      <c r="E107" s="30" t="s">
        <v>941</v>
      </c>
      <c r="F107" s="30" t="s">
        <v>74</v>
      </c>
      <c r="G107" s="38">
        <v>60</v>
      </c>
      <c r="H107" s="31">
        <v>0</v>
      </c>
      <c r="I107" s="30" t="s">
        <v>755</v>
      </c>
      <c r="J107" s="30" t="s">
        <v>756</v>
      </c>
      <c r="K107" s="30" t="s">
        <v>495</v>
      </c>
      <c r="L107" s="30" t="s">
        <v>612</v>
      </c>
      <c r="M107" s="30" t="s">
        <v>613</v>
      </c>
      <c r="N107" s="30"/>
      <c r="O107" s="30" t="s">
        <v>945</v>
      </c>
      <c r="P107" s="30" t="s">
        <v>947</v>
      </c>
      <c r="Q107" s="30" t="s">
        <v>499</v>
      </c>
    </row>
    <row r="108" spans="1:17">
      <c r="A108" s="30" t="s">
        <v>955</v>
      </c>
      <c r="B108" s="30" t="s">
        <v>956</v>
      </c>
      <c r="C108" s="30" t="s">
        <v>957</v>
      </c>
      <c r="D108" s="30" t="s">
        <v>74</v>
      </c>
      <c r="E108" s="30" t="s">
        <v>941</v>
      </c>
      <c r="F108" s="30" t="s">
        <v>74</v>
      </c>
      <c r="G108" s="38">
        <v>60</v>
      </c>
      <c r="H108" s="31">
        <v>0</v>
      </c>
      <c r="I108" s="30" t="s">
        <v>755</v>
      </c>
      <c r="J108" s="30" t="s">
        <v>756</v>
      </c>
      <c r="K108" s="30" t="s">
        <v>495</v>
      </c>
      <c r="L108" s="30" t="s">
        <v>612</v>
      </c>
      <c r="M108" s="30" t="s">
        <v>688</v>
      </c>
      <c r="N108" s="30"/>
      <c r="O108" s="30" t="s">
        <v>945</v>
      </c>
      <c r="P108" s="30" t="s">
        <v>947</v>
      </c>
      <c r="Q108" s="30" t="s">
        <v>499</v>
      </c>
    </row>
    <row r="109" spans="1:17">
      <c r="A109" s="30" t="s">
        <v>958</v>
      </c>
      <c r="B109" s="30" t="s">
        <v>959</v>
      </c>
      <c r="C109" s="30" t="s">
        <v>960</v>
      </c>
      <c r="D109" s="30" t="s">
        <v>74</v>
      </c>
      <c r="E109" s="30" t="s">
        <v>941</v>
      </c>
      <c r="F109" s="30" t="s">
        <v>74</v>
      </c>
      <c r="G109" s="38">
        <v>60</v>
      </c>
      <c r="H109" s="31">
        <v>0</v>
      </c>
      <c r="I109" s="30" t="s">
        <v>755</v>
      </c>
      <c r="J109" s="30" t="s">
        <v>756</v>
      </c>
      <c r="K109" s="30" t="s">
        <v>495</v>
      </c>
      <c r="L109" s="30" t="s">
        <v>612</v>
      </c>
      <c r="M109" s="30" t="s">
        <v>961</v>
      </c>
      <c r="N109" s="30"/>
      <c r="O109" s="30" t="s">
        <v>945</v>
      </c>
      <c r="P109" s="30" t="s">
        <v>947</v>
      </c>
      <c r="Q109" s="30" t="s">
        <v>499</v>
      </c>
    </row>
    <row r="110" spans="1:17">
      <c r="A110" s="30" t="s">
        <v>962</v>
      </c>
      <c r="B110" s="30" t="s">
        <v>963</v>
      </c>
      <c r="C110" s="30" t="s">
        <v>964</v>
      </c>
      <c r="D110" s="30"/>
      <c r="E110" s="30" t="s">
        <v>941</v>
      </c>
      <c r="F110" s="30" t="s">
        <v>74</v>
      </c>
      <c r="G110" s="38">
        <v>60</v>
      </c>
      <c r="H110" s="31">
        <v>0</v>
      </c>
      <c r="I110" s="30" t="s">
        <v>628</v>
      </c>
      <c r="J110" s="30" t="s">
        <v>629</v>
      </c>
      <c r="K110" s="30" t="s">
        <v>495</v>
      </c>
      <c r="L110" s="30" t="s">
        <v>965</v>
      </c>
      <c r="M110" s="30" t="s">
        <v>631</v>
      </c>
      <c r="N110" s="30"/>
      <c r="O110" s="30" t="s">
        <v>945</v>
      </c>
      <c r="P110" s="30" t="s">
        <v>947</v>
      </c>
      <c r="Q110" s="30" t="s">
        <v>499</v>
      </c>
    </row>
    <row r="111" spans="1:17">
      <c r="A111" s="30" t="s">
        <v>966</v>
      </c>
      <c r="B111" s="30" t="s">
        <v>967</v>
      </c>
      <c r="C111" s="30" t="s">
        <v>968</v>
      </c>
      <c r="D111" s="30" t="s">
        <v>74</v>
      </c>
      <c r="E111" s="30" t="s">
        <v>941</v>
      </c>
      <c r="F111" s="30" t="s">
        <v>74</v>
      </c>
      <c r="G111" s="38">
        <v>60</v>
      </c>
      <c r="H111" s="31">
        <v>0</v>
      </c>
      <c r="I111" s="30" t="s">
        <v>755</v>
      </c>
      <c r="J111" s="30" t="s">
        <v>756</v>
      </c>
      <c r="K111" s="30" t="s">
        <v>495</v>
      </c>
      <c r="L111" s="30" t="s">
        <v>612</v>
      </c>
      <c r="M111" s="30" t="s">
        <v>780</v>
      </c>
      <c r="N111" s="30"/>
      <c r="O111" s="30" t="s">
        <v>945</v>
      </c>
      <c r="P111" s="30" t="s">
        <v>947</v>
      </c>
      <c r="Q111" s="30" t="s">
        <v>499</v>
      </c>
    </row>
    <row r="112" spans="1:17">
      <c r="A112" s="30" t="s">
        <v>969</v>
      </c>
      <c r="B112" s="30" t="s">
        <v>970</v>
      </c>
      <c r="C112" s="30" t="s">
        <v>971</v>
      </c>
      <c r="D112" s="30"/>
      <c r="E112" s="30" t="s">
        <v>941</v>
      </c>
      <c r="F112" s="30" t="s">
        <v>74</v>
      </c>
      <c r="G112" s="38">
        <v>60</v>
      </c>
      <c r="H112" s="31">
        <v>0</v>
      </c>
      <c r="I112" s="30" t="s">
        <v>628</v>
      </c>
      <c r="J112" s="30" t="s">
        <v>629</v>
      </c>
      <c r="K112" s="30" t="s">
        <v>495</v>
      </c>
      <c r="L112" s="30" t="s">
        <v>630</v>
      </c>
      <c r="M112" s="30" t="s">
        <v>631</v>
      </c>
      <c r="N112" s="30"/>
      <c r="O112" s="30" t="s">
        <v>945</v>
      </c>
      <c r="P112" s="30" t="s">
        <v>947</v>
      </c>
      <c r="Q112" s="30" t="s">
        <v>499</v>
      </c>
    </row>
    <row r="113" spans="1:17">
      <c r="A113" s="30" t="s">
        <v>972</v>
      </c>
      <c r="B113" s="30" t="s">
        <v>973</v>
      </c>
      <c r="C113" s="30" t="s">
        <v>974</v>
      </c>
      <c r="D113" s="30"/>
      <c r="E113" s="30" t="s">
        <v>941</v>
      </c>
      <c r="F113" s="30" t="s">
        <v>74</v>
      </c>
      <c r="G113" s="38">
        <v>60</v>
      </c>
      <c r="H113" s="31">
        <v>0</v>
      </c>
      <c r="I113" s="30" t="s">
        <v>628</v>
      </c>
      <c r="J113" s="30" t="s">
        <v>629</v>
      </c>
      <c r="K113" s="30" t="s">
        <v>495</v>
      </c>
      <c r="L113" s="30" t="s">
        <v>975</v>
      </c>
      <c r="M113" s="30" t="s">
        <v>631</v>
      </c>
      <c r="N113" s="30"/>
      <c r="O113" s="30" t="s">
        <v>945</v>
      </c>
      <c r="P113" s="30" t="s">
        <v>947</v>
      </c>
      <c r="Q113" s="30" t="s">
        <v>499</v>
      </c>
    </row>
    <row r="114" spans="1:17">
      <c r="A114" s="30" t="s">
        <v>976</v>
      </c>
      <c r="B114" s="30" t="s">
        <v>977</v>
      </c>
      <c r="C114" s="30" t="s">
        <v>978</v>
      </c>
      <c r="D114" s="30" t="s">
        <v>979</v>
      </c>
      <c r="E114" s="30" t="s">
        <v>941</v>
      </c>
      <c r="F114" s="30" t="s">
        <v>979</v>
      </c>
      <c r="G114" s="38">
        <v>60</v>
      </c>
      <c r="H114" s="31">
        <v>0</v>
      </c>
      <c r="I114" s="30" t="s">
        <v>628</v>
      </c>
      <c r="J114" s="30" t="s">
        <v>629</v>
      </c>
      <c r="K114" s="30" t="s">
        <v>495</v>
      </c>
      <c r="L114" s="30" t="s">
        <v>630</v>
      </c>
      <c r="M114" s="30" t="s">
        <v>631</v>
      </c>
      <c r="N114" s="30"/>
      <c r="O114" s="30" t="s">
        <v>945</v>
      </c>
      <c r="P114" s="30" t="s">
        <v>947</v>
      </c>
      <c r="Q114" s="30" t="s">
        <v>499</v>
      </c>
    </row>
    <row r="115" spans="1:17">
      <c r="A115" s="30" t="s">
        <v>980</v>
      </c>
      <c r="B115" s="30" t="s">
        <v>981</v>
      </c>
      <c r="C115" s="30" t="s">
        <v>982</v>
      </c>
      <c r="D115" s="30"/>
      <c r="E115" s="30" t="s">
        <v>941</v>
      </c>
      <c r="F115" s="30" t="s">
        <v>74</v>
      </c>
      <c r="G115" s="38">
        <v>60</v>
      </c>
      <c r="H115" s="31">
        <v>0</v>
      </c>
      <c r="I115" s="30" t="s">
        <v>755</v>
      </c>
      <c r="J115" s="30" t="s">
        <v>756</v>
      </c>
      <c r="K115" s="30" t="s">
        <v>495</v>
      </c>
      <c r="L115" s="30" t="s">
        <v>612</v>
      </c>
      <c r="M115" s="30" t="s">
        <v>950</v>
      </c>
      <c r="N115" s="30"/>
      <c r="O115" s="30" t="s">
        <v>945</v>
      </c>
      <c r="P115" s="30" t="s">
        <v>947</v>
      </c>
      <c r="Q115" s="30" t="s">
        <v>499</v>
      </c>
    </row>
    <row r="116" spans="1:17">
      <c r="A116" s="30" t="s">
        <v>983</v>
      </c>
      <c r="B116" s="30" t="s">
        <v>984</v>
      </c>
      <c r="C116" s="30" t="s">
        <v>985</v>
      </c>
      <c r="D116" s="30" t="s">
        <v>74</v>
      </c>
      <c r="E116" s="30" t="s">
        <v>941</v>
      </c>
      <c r="F116" s="30" t="s">
        <v>74</v>
      </c>
      <c r="G116" s="38">
        <v>60</v>
      </c>
      <c r="H116" s="31">
        <v>0</v>
      </c>
      <c r="I116" s="30" t="s">
        <v>755</v>
      </c>
      <c r="J116" s="30" t="s">
        <v>756</v>
      </c>
      <c r="K116" s="30" t="s">
        <v>495</v>
      </c>
      <c r="L116" s="30" t="s">
        <v>612</v>
      </c>
      <c r="M116" s="30" t="s">
        <v>950</v>
      </c>
      <c r="N116" s="30"/>
      <c r="O116" s="30" t="s">
        <v>945</v>
      </c>
      <c r="P116" s="30" t="s">
        <v>947</v>
      </c>
      <c r="Q116" s="30" t="s">
        <v>499</v>
      </c>
    </row>
    <row r="117" spans="1:17">
      <c r="A117" s="30" t="s">
        <v>986</v>
      </c>
      <c r="B117" s="30" t="s">
        <v>987</v>
      </c>
      <c r="C117" s="30" t="s">
        <v>988</v>
      </c>
      <c r="D117" s="30" t="s">
        <v>74</v>
      </c>
      <c r="E117" s="30" t="s">
        <v>941</v>
      </c>
      <c r="F117" s="30" t="s">
        <v>74</v>
      </c>
      <c r="G117" s="38">
        <v>60</v>
      </c>
      <c r="H117" s="31">
        <v>0</v>
      </c>
      <c r="I117" s="30" t="s">
        <v>755</v>
      </c>
      <c r="J117" s="30" t="s">
        <v>756</v>
      </c>
      <c r="K117" s="30" t="s">
        <v>495</v>
      </c>
      <c r="L117" s="30" t="s">
        <v>612</v>
      </c>
      <c r="M117" s="30" t="s">
        <v>950</v>
      </c>
      <c r="N117" s="30"/>
      <c r="O117" s="30" t="s">
        <v>945</v>
      </c>
      <c r="P117" s="30" t="s">
        <v>947</v>
      </c>
      <c r="Q117" s="30" t="s">
        <v>499</v>
      </c>
    </row>
    <row r="118" spans="1:17">
      <c r="A118" s="30" t="s">
        <v>989</v>
      </c>
      <c r="B118" s="30" t="s">
        <v>990</v>
      </c>
      <c r="C118" s="30" t="s">
        <v>991</v>
      </c>
      <c r="D118" s="30" t="s">
        <v>74</v>
      </c>
      <c r="E118" s="30" t="s">
        <v>941</v>
      </c>
      <c r="F118" s="30" t="s">
        <v>74</v>
      </c>
      <c r="G118" s="38">
        <v>60</v>
      </c>
      <c r="H118" s="31">
        <v>0</v>
      </c>
      <c r="I118" s="30" t="s">
        <v>755</v>
      </c>
      <c r="J118" s="30" t="s">
        <v>756</v>
      </c>
      <c r="K118" s="30" t="s">
        <v>495</v>
      </c>
      <c r="L118" s="30" t="s">
        <v>612</v>
      </c>
      <c r="M118" s="30" t="s">
        <v>950</v>
      </c>
      <c r="N118" s="30"/>
      <c r="O118" s="30" t="s">
        <v>945</v>
      </c>
      <c r="P118" s="30" t="s">
        <v>947</v>
      </c>
      <c r="Q118" s="30" t="s">
        <v>499</v>
      </c>
    </row>
    <row r="119" spans="1:17">
      <c r="A119" s="30" t="s">
        <v>992</v>
      </c>
      <c r="B119" s="30" t="s">
        <v>993</v>
      </c>
      <c r="C119" s="30" t="s">
        <v>994</v>
      </c>
      <c r="D119" s="30" t="s">
        <v>74</v>
      </c>
      <c r="E119" s="30" t="s">
        <v>941</v>
      </c>
      <c r="F119" s="30" t="s">
        <v>74</v>
      </c>
      <c r="G119" s="38">
        <v>60</v>
      </c>
      <c r="H119" s="31">
        <v>0</v>
      </c>
      <c r="I119" s="30" t="s">
        <v>995</v>
      </c>
      <c r="J119" s="30" t="s">
        <v>996</v>
      </c>
      <c r="K119" s="30" t="s">
        <v>495</v>
      </c>
      <c r="L119" s="30" t="s">
        <v>612</v>
      </c>
      <c r="M119" s="30" t="s">
        <v>997</v>
      </c>
      <c r="N119" s="30"/>
      <c r="O119" s="30" t="s">
        <v>945</v>
      </c>
      <c r="P119" s="30" t="s">
        <v>947</v>
      </c>
      <c r="Q119" s="30" t="s">
        <v>499</v>
      </c>
    </row>
    <row r="120" spans="1:17">
      <c r="A120" s="30" t="s">
        <v>998</v>
      </c>
      <c r="B120" s="30" t="s">
        <v>999</v>
      </c>
      <c r="C120" s="30" t="s">
        <v>1000</v>
      </c>
      <c r="D120" s="30" t="s">
        <v>74</v>
      </c>
      <c r="E120" s="30" t="s">
        <v>941</v>
      </c>
      <c r="F120" s="30" t="s">
        <v>74</v>
      </c>
      <c r="G120" s="38">
        <v>60</v>
      </c>
      <c r="H120" s="31">
        <v>0</v>
      </c>
      <c r="I120" s="30" t="s">
        <v>755</v>
      </c>
      <c r="J120" s="30" t="s">
        <v>756</v>
      </c>
      <c r="K120" s="30" t="s">
        <v>495</v>
      </c>
      <c r="L120" s="30" t="s">
        <v>612</v>
      </c>
      <c r="M120" s="30" t="s">
        <v>943</v>
      </c>
      <c r="N120" s="30"/>
      <c r="O120" s="30" t="s">
        <v>945</v>
      </c>
      <c r="P120" s="30" t="s">
        <v>947</v>
      </c>
      <c r="Q120" s="30" t="s">
        <v>499</v>
      </c>
    </row>
    <row r="121" spans="1:17">
      <c r="A121" s="30" t="s">
        <v>1001</v>
      </c>
      <c r="B121" s="30" t="s">
        <v>1002</v>
      </c>
      <c r="C121" s="30" t="s">
        <v>1003</v>
      </c>
      <c r="D121" s="30" t="s">
        <v>74</v>
      </c>
      <c r="E121" s="30" t="s">
        <v>941</v>
      </c>
      <c r="F121" s="30" t="s">
        <v>74</v>
      </c>
      <c r="G121" s="38">
        <v>60</v>
      </c>
      <c r="H121" s="31">
        <v>0</v>
      </c>
      <c r="I121" s="30" t="s">
        <v>755</v>
      </c>
      <c r="J121" s="30" t="s">
        <v>756</v>
      </c>
      <c r="K121" s="30" t="s">
        <v>495</v>
      </c>
      <c r="L121" s="30" t="s">
        <v>612</v>
      </c>
      <c r="M121" s="30" t="s">
        <v>961</v>
      </c>
      <c r="N121" s="30"/>
      <c r="O121" s="30" t="s">
        <v>945</v>
      </c>
      <c r="P121" s="30" t="s">
        <v>947</v>
      </c>
      <c r="Q121" s="30" t="s">
        <v>499</v>
      </c>
    </row>
    <row r="122" spans="1:17">
      <c r="A122" s="30" t="s">
        <v>1004</v>
      </c>
      <c r="B122" s="30" t="s">
        <v>1005</v>
      </c>
      <c r="C122" s="30" t="s">
        <v>1006</v>
      </c>
      <c r="D122" s="30" t="s">
        <v>74</v>
      </c>
      <c r="E122" s="30" t="s">
        <v>941</v>
      </c>
      <c r="F122" s="30" t="s">
        <v>74</v>
      </c>
      <c r="G122" s="38">
        <v>60</v>
      </c>
      <c r="H122" s="31">
        <v>0</v>
      </c>
      <c r="I122" s="30" t="s">
        <v>995</v>
      </c>
      <c r="J122" s="30" t="s">
        <v>996</v>
      </c>
      <c r="K122" s="30" t="s">
        <v>495</v>
      </c>
      <c r="L122" s="30" t="s">
        <v>612</v>
      </c>
      <c r="M122" s="30" t="s">
        <v>1007</v>
      </c>
      <c r="N122" s="30"/>
      <c r="O122" s="30" t="s">
        <v>945</v>
      </c>
      <c r="P122" s="30" t="s">
        <v>947</v>
      </c>
      <c r="Q122" s="30" t="s">
        <v>499</v>
      </c>
    </row>
    <row r="123" spans="1:17">
      <c r="A123" s="30" t="s">
        <v>1008</v>
      </c>
      <c r="B123" s="30" t="s">
        <v>1009</v>
      </c>
      <c r="C123" s="30" t="s">
        <v>1010</v>
      </c>
      <c r="D123" s="30" t="s">
        <v>74</v>
      </c>
      <c r="E123" s="30" t="s">
        <v>941</v>
      </c>
      <c r="F123" s="30" t="s">
        <v>74</v>
      </c>
      <c r="G123" s="38">
        <v>60</v>
      </c>
      <c r="H123" s="31">
        <v>0</v>
      </c>
      <c r="I123" s="30" t="s">
        <v>995</v>
      </c>
      <c r="J123" s="30" t="s">
        <v>996</v>
      </c>
      <c r="K123" s="30" t="s">
        <v>495</v>
      </c>
      <c r="L123" s="30" t="s">
        <v>612</v>
      </c>
      <c r="M123" s="30" t="s">
        <v>1007</v>
      </c>
      <c r="N123" s="30"/>
      <c r="O123" s="30" t="s">
        <v>945</v>
      </c>
      <c r="P123" s="30" t="s">
        <v>947</v>
      </c>
      <c r="Q123" s="30" t="s">
        <v>499</v>
      </c>
    </row>
    <row r="124" spans="1:17">
      <c r="A124" s="30" t="s">
        <v>1011</v>
      </c>
      <c r="B124" s="30" t="s">
        <v>1012</v>
      </c>
      <c r="C124" s="30" t="s">
        <v>1013</v>
      </c>
      <c r="D124" s="30" t="s">
        <v>74</v>
      </c>
      <c r="E124" s="30" t="s">
        <v>941</v>
      </c>
      <c r="F124" s="30" t="s">
        <v>74</v>
      </c>
      <c r="G124" s="38">
        <v>60</v>
      </c>
      <c r="H124" s="31">
        <v>0</v>
      </c>
      <c r="I124" s="30" t="s">
        <v>755</v>
      </c>
      <c r="J124" s="30" t="s">
        <v>756</v>
      </c>
      <c r="K124" s="30" t="s">
        <v>495</v>
      </c>
      <c r="L124" s="30" t="s">
        <v>612</v>
      </c>
      <c r="M124" s="30" t="s">
        <v>780</v>
      </c>
      <c r="N124" s="30"/>
      <c r="O124" s="30" t="s">
        <v>945</v>
      </c>
      <c r="P124" s="30" t="s">
        <v>947</v>
      </c>
      <c r="Q124" s="30" t="s">
        <v>499</v>
      </c>
    </row>
    <row r="125" spans="1:17">
      <c r="A125" s="30" t="s">
        <v>1014</v>
      </c>
      <c r="B125" s="30" t="s">
        <v>1015</v>
      </c>
      <c r="C125" s="30" t="s">
        <v>1016</v>
      </c>
      <c r="D125" s="30"/>
      <c r="E125" s="30" t="s">
        <v>941</v>
      </c>
      <c r="F125" s="30" t="s">
        <v>74</v>
      </c>
      <c r="G125" s="38">
        <v>60</v>
      </c>
      <c r="H125" s="31">
        <v>0</v>
      </c>
      <c r="I125" s="30" t="s">
        <v>995</v>
      </c>
      <c r="J125" s="30" t="s">
        <v>996</v>
      </c>
      <c r="K125" s="30" t="s">
        <v>495</v>
      </c>
      <c r="L125" s="30" t="s">
        <v>612</v>
      </c>
      <c r="M125" s="30" t="s">
        <v>624</v>
      </c>
      <c r="N125" s="30" t="s">
        <v>1017</v>
      </c>
      <c r="O125" s="30" t="s">
        <v>945</v>
      </c>
      <c r="P125" s="30" t="s">
        <v>947</v>
      </c>
      <c r="Q125" s="30" t="s">
        <v>499</v>
      </c>
    </row>
    <row r="126" spans="1:17">
      <c r="A126" s="30" t="s">
        <v>1018</v>
      </c>
      <c r="B126" s="30" t="s">
        <v>1019</v>
      </c>
      <c r="C126" s="30" t="s">
        <v>1020</v>
      </c>
      <c r="D126" s="30" t="s">
        <v>74</v>
      </c>
      <c r="E126" s="30" t="s">
        <v>941</v>
      </c>
      <c r="F126" s="30" t="s">
        <v>74</v>
      </c>
      <c r="G126" s="38">
        <v>60</v>
      </c>
      <c r="H126" s="31">
        <v>0</v>
      </c>
      <c r="I126" s="30" t="s">
        <v>995</v>
      </c>
      <c r="J126" s="30" t="s">
        <v>996</v>
      </c>
      <c r="K126" s="30" t="s">
        <v>495</v>
      </c>
      <c r="L126" s="30" t="s">
        <v>612</v>
      </c>
      <c r="M126" s="30" t="s">
        <v>1021</v>
      </c>
      <c r="N126" s="30"/>
      <c r="O126" s="30" t="s">
        <v>945</v>
      </c>
      <c r="P126" s="30" t="s">
        <v>947</v>
      </c>
      <c r="Q126" s="30" t="s">
        <v>499</v>
      </c>
    </row>
    <row r="127" spans="1:17">
      <c r="A127" s="30" t="s">
        <v>1022</v>
      </c>
      <c r="B127" s="30" t="s">
        <v>1023</v>
      </c>
      <c r="C127" s="30" t="s">
        <v>1024</v>
      </c>
      <c r="D127" s="30" t="s">
        <v>74</v>
      </c>
      <c r="E127" s="30" t="s">
        <v>941</v>
      </c>
      <c r="F127" s="30" t="s">
        <v>74</v>
      </c>
      <c r="G127" s="38">
        <v>60</v>
      </c>
      <c r="H127" s="31">
        <v>0</v>
      </c>
      <c r="I127" s="30" t="s">
        <v>995</v>
      </c>
      <c r="J127" s="30" t="s">
        <v>996</v>
      </c>
      <c r="K127" s="30" t="s">
        <v>495</v>
      </c>
      <c r="L127" s="30" t="s">
        <v>612</v>
      </c>
      <c r="M127" s="30" t="s">
        <v>1021</v>
      </c>
      <c r="N127" s="30"/>
      <c r="O127" s="30" t="s">
        <v>945</v>
      </c>
      <c r="P127" s="30" t="s">
        <v>947</v>
      </c>
      <c r="Q127" s="30" t="s">
        <v>499</v>
      </c>
    </row>
    <row r="128" spans="1:17">
      <c r="A128" s="30" t="s">
        <v>1025</v>
      </c>
      <c r="B128" s="30" t="s">
        <v>1026</v>
      </c>
      <c r="C128" s="30" t="s">
        <v>1027</v>
      </c>
      <c r="D128" s="30"/>
      <c r="E128" s="30" t="s">
        <v>941</v>
      </c>
      <c r="F128" s="30" t="s">
        <v>74</v>
      </c>
      <c r="G128" s="38">
        <v>60</v>
      </c>
      <c r="H128" s="31">
        <v>0</v>
      </c>
      <c r="I128" s="30" t="s">
        <v>995</v>
      </c>
      <c r="J128" s="30" t="s">
        <v>996</v>
      </c>
      <c r="K128" s="30" t="s">
        <v>495</v>
      </c>
      <c r="L128" s="30" t="s">
        <v>612</v>
      </c>
      <c r="M128" s="30" t="s">
        <v>624</v>
      </c>
      <c r="N128" s="30" t="s">
        <v>1028</v>
      </c>
      <c r="O128" s="30" t="s">
        <v>945</v>
      </c>
      <c r="P128" s="30" t="s">
        <v>947</v>
      </c>
      <c r="Q128" s="30" t="s">
        <v>499</v>
      </c>
    </row>
    <row r="129" spans="1:17">
      <c r="A129" s="30" t="s">
        <v>1029</v>
      </c>
      <c r="B129" s="30" t="s">
        <v>1030</v>
      </c>
      <c r="C129" s="30" t="s">
        <v>1031</v>
      </c>
      <c r="D129" s="30" t="s">
        <v>74</v>
      </c>
      <c r="E129" s="30" t="s">
        <v>941</v>
      </c>
      <c r="F129" s="30" t="s">
        <v>74</v>
      </c>
      <c r="G129" s="38">
        <v>60</v>
      </c>
      <c r="H129" s="31">
        <v>0</v>
      </c>
      <c r="I129" s="30" t="s">
        <v>755</v>
      </c>
      <c r="J129" s="30" t="s">
        <v>756</v>
      </c>
      <c r="K129" s="30" t="s">
        <v>495</v>
      </c>
      <c r="L129" s="30" t="s">
        <v>612</v>
      </c>
      <c r="M129" s="30" t="s">
        <v>961</v>
      </c>
      <c r="N129" s="30"/>
      <c r="O129" s="30" t="s">
        <v>945</v>
      </c>
      <c r="P129" s="30" t="s">
        <v>947</v>
      </c>
      <c r="Q129" s="30" t="s">
        <v>499</v>
      </c>
    </row>
    <row r="130" spans="1:17">
      <c r="A130" s="30" t="s">
        <v>1032</v>
      </c>
      <c r="B130" s="30" t="s">
        <v>1033</v>
      </c>
      <c r="C130" s="30" t="s">
        <v>1034</v>
      </c>
      <c r="D130" s="30" t="s">
        <v>74</v>
      </c>
      <c r="E130" s="30" t="s">
        <v>941</v>
      </c>
      <c r="F130" s="30" t="s">
        <v>74</v>
      </c>
      <c r="G130" s="38">
        <v>60</v>
      </c>
      <c r="H130" s="31">
        <v>0</v>
      </c>
      <c r="I130" s="30" t="s">
        <v>755</v>
      </c>
      <c r="J130" s="30" t="s">
        <v>756</v>
      </c>
      <c r="K130" s="30" t="s">
        <v>495</v>
      </c>
      <c r="L130" s="30" t="s">
        <v>612</v>
      </c>
      <c r="M130" s="30" t="s">
        <v>1035</v>
      </c>
      <c r="N130" s="30"/>
      <c r="O130" s="30" t="s">
        <v>945</v>
      </c>
      <c r="P130" s="30" t="s">
        <v>947</v>
      </c>
      <c r="Q130" s="30" t="s">
        <v>499</v>
      </c>
    </row>
    <row r="131" spans="1:17">
      <c r="A131" s="30" t="s">
        <v>1036</v>
      </c>
      <c r="B131" s="30" t="s">
        <v>1037</v>
      </c>
      <c r="C131" s="30" t="s">
        <v>1038</v>
      </c>
      <c r="D131" s="30" t="s">
        <v>74</v>
      </c>
      <c r="E131" s="30" t="s">
        <v>941</v>
      </c>
      <c r="F131" s="30" t="s">
        <v>74</v>
      </c>
      <c r="G131" s="38">
        <v>60</v>
      </c>
      <c r="H131" s="31">
        <v>0</v>
      </c>
      <c r="I131" s="30" t="s">
        <v>755</v>
      </c>
      <c r="J131" s="30" t="s">
        <v>756</v>
      </c>
      <c r="K131" s="30" t="s">
        <v>495</v>
      </c>
      <c r="L131" s="30" t="s">
        <v>612</v>
      </c>
      <c r="M131" s="30" t="s">
        <v>1035</v>
      </c>
      <c r="N131" s="30"/>
      <c r="O131" s="30" t="s">
        <v>945</v>
      </c>
      <c r="P131" s="30" t="s">
        <v>947</v>
      </c>
      <c r="Q131" s="30" t="s">
        <v>499</v>
      </c>
    </row>
    <row r="132" spans="1:17">
      <c r="A132" s="30" t="s">
        <v>1039</v>
      </c>
      <c r="B132" s="30" t="s">
        <v>1040</v>
      </c>
      <c r="C132" s="30" t="s">
        <v>1041</v>
      </c>
      <c r="D132" s="30" t="s">
        <v>74</v>
      </c>
      <c r="E132" s="30" t="s">
        <v>941</v>
      </c>
      <c r="F132" s="30" t="s">
        <v>74</v>
      </c>
      <c r="G132" s="38">
        <v>60</v>
      </c>
      <c r="H132" s="31">
        <v>0</v>
      </c>
      <c r="I132" s="30" t="s">
        <v>755</v>
      </c>
      <c r="J132" s="30" t="s">
        <v>756</v>
      </c>
      <c r="K132" s="30" t="s">
        <v>495</v>
      </c>
      <c r="L132" s="30" t="s">
        <v>612</v>
      </c>
      <c r="M132" s="30" t="s">
        <v>943</v>
      </c>
      <c r="N132" s="30"/>
      <c r="O132" s="30" t="s">
        <v>945</v>
      </c>
      <c r="P132" s="30" t="s">
        <v>947</v>
      </c>
      <c r="Q132" s="30" t="s">
        <v>499</v>
      </c>
    </row>
    <row r="133" spans="1:17">
      <c r="A133" s="30" t="s">
        <v>1042</v>
      </c>
      <c r="B133" s="30" t="s">
        <v>1043</v>
      </c>
      <c r="C133" s="30" t="s">
        <v>1044</v>
      </c>
      <c r="D133" s="30" t="s">
        <v>74</v>
      </c>
      <c r="E133" s="30" t="s">
        <v>941</v>
      </c>
      <c r="F133" s="30" t="s">
        <v>74</v>
      </c>
      <c r="G133" s="38">
        <v>60</v>
      </c>
      <c r="H133" s="31">
        <v>0</v>
      </c>
      <c r="I133" s="30" t="s">
        <v>995</v>
      </c>
      <c r="J133" s="30" t="s">
        <v>996</v>
      </c>
      <c r="K133" s="30" t="s">
        <v>495</v>
      </c>
      <c r="L133" s="30" t="s">
        <v>612</v>
      </c>
      <c r="M133" s="30" t="s">
        <v>1021</v>
      </c>
      <c r="N133" s="30"/>
      <c r="O133" s="30" t="s">
        <v>945</v>
      </c>
      <c r="P133" s="30" t="s">
        <v>947</v>
      </c>
      <c r="Q133" s="30" t="s">
        <v>499</v>
      </c>
    </row>
    <row r="134" spans="1:17">
      <c r="A134" s="30" t="s">
        <v>1045</v>
      </c>
      <c r="B134" s="30" t="s">
        <v>1046</v>
      </c>
      <c r="C134" s="30" t="s">
        <v>1047</v>
      </c>
      <c r="D134" s="30" t="s">
        <v>74</v>
      </c>
      <c r="E134" s="30" t="s">
        <v>941</v>
      </c>
      <c r="F134" s="30" t="s">
        <v>74</v>
      </c>
      <c r="G134" s="38">
        <v>60</v>
      </c>
      <c r="H134" s="31">
        <v>0</v>
      </c>
      <c r="I134" s="30" t="s">
        <v>755</v>
      </c>
      <c r="J134" s="30" t="s">
        <v>756</v>
      </c>
      <c r="K134" s="30" t="s">
        <v>495</v>
      </c>
      <c r="L134" s="30" t="s">
        <v>612</v>
      </c>
      <c r="M134" s="30" t="s">
        <v>688</v>
      </c>
      <c r="N134" s="30"/>
      <c r="O134" s="30" t="s">
        <v>945</v>
      </c>
      <c r="P134" s="30" t="s">
        <v>947</v>
      </c>
      <c r="Q134" s="30" t="s">
        <v>499</v>
      </c>
    </row>
    <row r="135" spans="1:17">
      <c r="A135" s="30" t="s">
        <v>1048</v>
      </c>
      <c r="B135" s="30" t="s">
        <v>1049</v>
      </c>
      <c r="C135" s="30" t="s">
        <v>1050</v>
      </c>
      <c r="D135" s="30" t="s">
        <v>74</v>
      </c>
      <c r="E135" s="30" t="s">
        <v>941</v>
      </c>
      <c r="F135" s="30" t="s">
        <v>74</v>
      </c>
      <c r="G135" s="38">
        <v>60</v>
      </c>
      <c r="H135" s="31">
        <v>0</v>
      </c>
      <c r="I135" s="30" t="s">
        <v>755</v>
      </c>
      <c r="J135" s="30" t="s">
        <v>756</v>
      </c>
      <c r="K135" s="30" t="s">
        <v>495</v>
      </c>
      <c r="L135" s="30" t="s">
        <v>612</v>
      </c>
      <c r="M135" s="30" t="s">
        <v>961</v>
      </c>
      <c r="N135" s="30"/>
      <c r="O135" s="30" t="s">
        <v>945</v>
      </c>
      <c r="P135" s="30" t="s">
        <v>947</v>
      </c>
      <c r="Q135" s="30" t="s">
        <v>499</v>
      </c>
    </row>
    <row r="136" spans="1:17">
      <c r="A136" s="30" t="s">
        <v>1051</v>
      </c>
      <c r="B136" s="30" t="s">
        <v>1052</v>
      </c>
      <c r="C136" s="30" t="s">
        <v>1053</v>
      </c>
      <c r="D136" s="30" t="s">
        <v>74</v>
      </c>
      <c r="E136" s="30" t="s">
        <v>941</v>
      </c>
      <c r="F136" s="30" t="s">
        <v>74</v>
      </c>
      <c r="G136" s="38">
        <v>60</v>
      </c>
      <c r="H136" s="31">
        <v>0</v>
      </c>
      <c r="I136" s="30" t="s">
        <v>755</v>
      </c>
      <c r="J136" s="30" t="s">
        <v>756</v>
      </c>
      <c r="K136" s="30" t="s">
        <v>495</v>
      </c>
      <c r="L136" s="30" t="s">
        <v>612</v>
      </c>
      <c r="M136" s="30" t="s">
        <v>950</v>
      </c>
      <c r="N136" s="30"/>
      <c r="O136" s="30" t="s">
        <v>945</v>
      </c>
      <c r="P136" s="30" t="s">
        <v>947</v>
      </c>
      <c r="Q136" s="30" t="s">
        <v>499</v>
      </c>
    </row>
    <row r="137" spans="1:17">
      <c r="A137" s="30" t="s">
        <v>1054</v>
      </c>
      <c r="B137" s="30" t="s">
        <v>1055</v>
      </c>
      <c r="C137" s="30" t="s">
        <v>1056</v>
      </c>
      <c r="D137" s="30" t="s">
        <v>74</v>
      </c>
      <c r="E137" s="30" t="s">
        <v>941</v>
      </c>
      <c r="F137" s="30" t="s">
        <v>74</v>
      </c>
      <c r="G137" s="38">
        <v>60</v>
      </c>
      <c r="H137" s="31">
        <v>0</v>
      </c>
      <c r="I137" s="30" t="s">
        <v>755</v>
      </c>
      <c r="J137" s="30" t="s">
        <v>756</v>
      </c>
      <c r="K137" s="30" t="s">
        <v>495</v>
      </c>
      <c r="L137" s="30" t="s">
        <v>612</v>
      </c>
      <c r="M137" s="30" t="s">
        <v>961</v>
      </c>
      <c r="N137" s="30"/>
      <c r="O137" s="30" t="s">
        <v>945</v>
      </c>
      <c r="P137" s="30" t="s">
        <v>947</v>
      </c>
      <c r="Q137" s="30" t="s">
        <v>499</v>
      </c>
    </row>
    <row r="138" spans="1:17">
      <c r="A138" s="30" t="s">
        <v>1057</v>
      </c>
      <c r="B138" s="30" t="s">
        <v>1058</v>
      </c>
      <c r="C138" s="30" t="s">
        <v>1058</v>
      </c>
      <c r="D138" s="30" t="s">
        <v>74</v>
      </c>
      <c r="E138" s="30" t="s">
        <v>941</v>
      </c>
      <c r="F138" s="30" t="s">
        <v>74</v>
      </c>
      <c r="G138" s="38">
        <v>60</v>
      </c>
      <c r="H138" s="31">
        <v>0</v>
      </c>
      <c r="I138" s="30" t="s">
        <v>755</v>
      </c>
      <c r="J138" s="30" t="s">
        <v>756</v>
      </c>
      <c r="K138" s="30" t="s">
        <v>495</v>
      </c>
      <c r="L138" s="30" t="s">
        <v>612</v>
      </c>
      <c r="M138" s="30" t="s">
        <v>943</v>
      </c>
      <c r="N138" s="30"/>
      <c r="O138" s="30" t="s">
        <v>945</v>
      </c>
      <c r="P138" s="30" t="s">
        <v>947</v>
      </c>
      <c r="Q138" s="30" t="s">
        <v>499</v>
      </c>
    </row>
    <row r="139" spans="1:17">
      <c r="A139" s="30" t="s">
        <v>1059</v>
      </c>
      <c r="B139" s="30" t="s">
        <v>1060</v>
      </c>
      <c r="C139" s="30" t="s">
        <v>1060</v>
      </c>
      <c r="D139" s="30" t="s">
        <v>74</v>
      </c>
      <c r="E139" s="30" t="s">
        <v>941</v>
      </c>
      <c r="F139" s="30" t="s">
        <v>74</v>
      </c>
      <c r="G139" s="38">
        <v>60</v>
      </c>
      <c r="H139" s="31">
        <v>0</v>
      </c>
      <c r="I139" s="30" t="s">
        <v>755</v>
      </c>
      <c r="J139" s="30" t="s">
        <v>756</v>
      </c>
      <c r="K139" s="30" t="s">
        <v>495</v>
      </c>
      <c r="L139" s="30" t="s">
        <v>612</v>
      </c>
      <c r="M139" s="30" t="s">
        <v>613</v>
      </c>
      <c r="N139" s="30"/>
      <c r="O139" s="30" t="s">
        <v>945</v>
      </c>
      <c r="P139" s="30" t="s">
        <v>947</v>
      </c>
      <c r="Q139" s="30" t="s">
        <v>499</v>
      </c>
    </row>
    <row r="140" spans="1:17">
      <c r="A140" s="30" t="s">
        <v>1061</v>
      </c>
      <c r="B140" s="30" t="s">
        <v>1062</v>
      </c>
      <c r="C140" s="30" t="s">
        <v>1063</v>
      </c>
      <c r="D140" s="30" t="s">
        <v>74</v>
      </c>
      <c r="E140" s="30" t="s">
        <v>941</v>
      </c>
      <c r="F140" s="30" t="s">
        <v>74</v>
      </c>
      <c r="G140" s="38">
        <v>60</v>
      </c>
      <c r="H140" s="31">
        <v>0</v>
      </c>
      <c r="I140" s="30" t="s">
        <v>755</v>
      </c>
      <c r="J140" s="30" t="s">
        <v>756</v>
      </c>
      <c r="K140" s="30" t="s">
        <v>495</v>
      </c>
      <c r="L140" s="30" t="s">
        <v>612</v>
      </c>
      <c r="M140" s="30" t="s">
        <v>943</v>
      </c>
      <c r="N140" s="30"/>
      <c r="O140" s="30" t="s">
        <v>945</v>
      </c>
      <c r="P140" s="30" t="s">
        <v>947</v>
      </c>
      <c r="Q140" s="30" t="s">
        <v>499</v>
      </c>
    </row>
    <row r="141" spans="1:17">
      <c r="A141" s="30" t="s">
        <v>1064</v>
      </c>
      <c r="B141" s="30" t="s">
        <v>1065</v>
      </c>
      <c r="C141" s="30" t="s">
        <v>1066</v>
      </c>
      <c r="D141" s="30" t="s">
        <v>74</v>
      </c>
      <c r="E141" s="30" t="s">
        <v>941</v>
      </c>
      <c r="F141" s="30" t="s">
        <v>74</v>
      </c>
      <c r="G141" s="38">
        <v>60</v>
      </c>
      <c r="H141" s="31">
        <v>0</v>
      </c>
      <c r="I141" s="30" t="s">
        <v>755</v>
      </c>
      <c r="J141" s="30" t="s">
        <v>756</v>
      </c>
      <c r="K141" s="30" t="s">
        <v>495</v>
      </c>
      <c r="L141" s="30" t="s">
        <v>612</v>
      </c>
      <c r="M141" s="30" t="s">
        <v>961</v>
      </c>
      <c r="N141" s="30"/>
      <c r="O141" s="30" t="s">
        <v>945</v>
      </c>
      <c r="P141" s="30" t="s">
        <v>947</v>
      </c>
      <c r="Q141" s="30" t="s">
        <v>499</v>
      </c>
    </row>
    <row r="142" spans="1:17">
      <c r="A142" s="30" t="s">
        <v>1067</v>
      </c>
      <c r="B142" s="30" t="s">
        <v>1068</v>
      </c>
      <c r="C142" s="30" t="s">
        <v>1069</v>
      </c>
      <c r="D142" s="30" t="s">
        <v>74</v>
      </c>
      <c r="E142" s="30" t="s">
        <v>941</v>
      </c>
      <c r="F142" s="30" t="s">
        <v>74</v>
      </c>
      <c r="G142" s="38">
        <v>60</v>
      </c>
      <c r="H142" s="31">
        <v>0</v>
      </c>
      <c r="I142" s="30" t="s">
        <v>755</v>
      </c>
      <c r="J142" s="30" t="s">
        <v>756</v>
      </c>
      <c r="K142" s="30" t="s">
        <v>495</v>
      </c>
      <c r="L142" s="30" t="s">
        <v>612</v>
      </c>
      <c r="M142" s="30" t="s">
        <v>943</v>
      </c>
      <c r="N142" s="30"/>
      <c r="O142" s="30" t="s">
        <v>945</v>
      </c>
      <c r="P142" s="30" t="s">
        <v>947</v>
      </c>
      <c r="Q142" s="30" t="s">
        <v>499</v>
      </c>
    </row>
    <row r="143" spans="1:17">
      <c r="A143" s="30" t="s">
        <v>1070</v>
      </c>
      <c r="B143" s="30" t="s">
        <v>1071</v>
      </c>
      <c r="C143" s="30" t="s">
        <v>1072</v>
      </c>
      <c r="D143" s="30" t="s">
        <v>74</v>
      </c>
      <c r="E143" s="30" t="s">
        <v>941</v>
      </c>
      <c r="F143" s="30" t="s">
        <v>74</v>
      </c>
      <c r="G143" s="38">
        <v>60</v>
      </c>
      <c r="H143" s="31">
        <v>0</v>
      </c>
      <c r="I143" s="30" t="s">
        <v>995</v>
      </c>
      <c r="J143" s="30" t="s">
        <v>996</v>
      </c>
      <c r="K143" s="30" t="s">
        <v>495</v>
      </c>
      <c r="L143" s="30" t="s">
        <v>612</v>
      </c>
      <c r="M143" s="30" t="s">
        <v>1021</v>
      </c>
      <c r="N143" s="30"/>
      <c r="O143" s="30" t="s">
        <v>945</v>
      </c>
      <c r="P143" s="30" t="s">
        <v>947</v>
      </c>
      <c r="Q143" s="30" t="s">
        <v>499</v>
      </c>
    </row>
    <row r="144" spans="1:17">
      <c r="A144" s="30" t="s">
        <v>1073</v>
      </c>
      <c r="B144" s="30" t="s">
        <v>1074</v>
      </c>
      <c r="C144" s="30" t="s">
        <v>1075</v>
      </c>
      <c r="D144" s="30" t="s">
        <v>74</v>
      </c>
      <c r="E144" s="30" t="s">
        <v>941</v>
      </c>
      <c r="F144" s="30" t="s">
        <v>74</v>
      </c>
      <c r="G144" s="38">
        <v>60</v>
      </c>
      <c r="H144" s="31">
        <v>0</v>
      </c>
      <c r="I144" s="30" t="s">
        <v>755</v>
      </c>
      <c r="J144" s="30" t="s">
        <v>756</v>
      </c>
      <c r="K144" s="30" t="s">
        <v>495</v>
      </c>
      <c r="L144" s="30" t="s">
        <v>612</v>
      </c>
      <c r="M144" s="30" t="s">
        <v>961</v>
      </c>
      <c r="N144" s="30"/>
      <c r="O144" s="30" t="s">
        <v>945</v>
      </c>
      <c r="P144" s="30" t="s">
        <v>947</v>
      </c>
      <c r="Q144" s="30" t="s">
        <v>499</v>
      </c>
    </row>
    <row r="145" spans="1:17">
      <c r="A145" s="30" t="s">
        <v>1076</v>
      </c>
      <c r="B145" s="30" t="s">
        <v>1077</v>
      </c>
      <c r="C145" s="30" t="s">
        <v>1078</v>
      </c>
      <c r="D145" s="30" t="s">
        <v>74</v>
      </c>
      <c r="E145" s="30" t="s">
        <v>941</v>
      </c>
      <c r="F145" s="30" t="s">
        <v>74</v>
      </c>
      <c r="G145" s="38">
        <v>60</v>
      </c>
      <c r="H145" s="31">
        <v>0</v>
      </c>
      <c r="I145" s="30" t="s">
        <v>755</v>
      </c>
      <c r="J145" s="30" t="s">
        <v>756</v>
      </c>
      <c r="K145" s="30" t="s">
        <v>495</v>
      </c>
      <c r="L145" s="30" t="s">
        <v>612</v>
      </c>
      <c r="M145" s="30" t="s">
        <v>950</v>
      </c>
      <c r="N145" s="30"/>
      <c r="O145" s="30" t="s">
        <v>945</v>
      </c>
      <c r="P145" s="30" t="s">
        <v>947</v>
      </c>
      <c r="Q145" s="30" t="s">
        <v>499</v>
      </c>
    </row>
    <row r="146" spans="1:17">
      <c r="A146" s="30" t="s">
        <v>1079</v>
      </c>
      <c r="B146" s="30" t="s">
        <v>1080</v>
      </c>
      <c r="C146" s="30" t="s">
        <v>1081</v>
      </c>
      <c r="D146" s="30" t="s">
        <v>74</v>
      </c>
      <c r="E146" s="30" t="s">
        <v>941</v>
      </c>
      <c r="F146" s="30" t="s">
        <v>74</v>
      </c>
      <c r="G146" s="38">
        <v>60</v>
      </c>
      <c r="H146" s="31">
        <v>0</v>
      </c>
      <c r="I146" s="30" t="s">
        <v>755</v>
      </c>
      <c r="J146" s="30" t="s">
        <v>756</v>
      </c>
      <c r="K146" s="30" t="s">
        <v>495</v>
      </c>
      <c r="L146" s="30" t="s">
        <v>612</v>
      </c>
      <c r="M146" s="30" t="s">
        <v>950</v>
      </c>
      <c r="N146" s="30"/>
      <c r="O146" s="30" t="s">
        <v>945</v>
      </c>
      <c r="P146" s="30" t="s">
        <v>947</v>
      </c>
      <c r="Q146" s="30" t="s">
        <v>499</v>
      </c>
    </row>
    <row r="147" spans="1:17">
      <c r="A147" s="30" t="s">
        <v>1082</v>
      </c>
      <c r="B147" s="30" t="s">
        <v>1083</v>
      </c>
      <c r="C147" s="30" t="s">
        <v>1084</v>
      </c>
      <c r="D147" s="30" t="s">
        <v>74</v>
      </c>
      <c r="E147" s="30" t="s">
        <v>941</v>
      </c>
      <c r="F147" s="30" t="s">
        <v>74</v>
      </c>
      <c r="G147" s="38">
        <v>60</v>
      </c>
      <c r="H147" s="31">
        <v>0</v>
      </c>
      <c r="I147" s="30" t="s">
        <v>755</v>
      </c>
      <c r="J147" s="30" t="s">
        <v>756</v>
      </c>
      <c r="K147" s="30" t="s">
        <v>495</v>
      </c>
      <c r="L147" s="30" t="s">
        <v>612</v>
      </c>
      <c r="M147" s="30" t="s">
        <v>950</v>
      </c>
      <c r="N147" s="30"/>
      <c r="O147" s="30" t="s">
        <v>945</v>
      </c>
      <c r="P147" s="30" t="s">
        <v>947</v>
      </c>
      <c r="Q147" s="30" t="s">
        <v>499</v>
      </c>
    </row>
    <row r="148" spans="1:17">
      <c r="A148" s="30" t="s">
        <v>1085</v>
      </c>
      <c r="B148" s="30" t="s">
        <v>1086</v>
      </c>
      <c r="C148" s="30" t="s">
        <v>1087</v>
      </c>
      <c r="D148" s="30" t="s">
        <v>74</v>
      </c>
      <c r="E148" s="30" t="s">
        <v>941</v>
      </c>
      <c r="F148" s="30" t="s">
        <v>74</v>
      </c>
      <c r="G148" s="38">
        <v>60</v>
      </c>
      <c r="H148" s="31">
        <v>0</v>
      </c>
      <c r="I148" s="30" t="s">
        <v>995</v>
      </c>
      <c r="J148" s="30" t="s">
        <v>996</v>
      </c>
      <c r="K148" s="30" t="s">
        <v>495</v>
      </c>
      <c r="L148" s="30" t="s">
        <v>612</v>
      </c>
      <c r="M148" s="30" t="s">
        <v>1088</v>
      </c>
      <c r="N148" s="30" t="s">
        <v>1089</v>
      </c>
      <c r="O148" s="30" t="s">
        <v>945</v>
      </c>
      <c r="P148" s="30" t="s">
        <v>947</v>
      </c>
      <c r="Q148" s="30" t="s">
        <v>499</v>
      </c>
    </row>
    <row r="149" spans="1:17">
      <c r="A149" s="30" t="s">
        <v>1090</v>
      </c>
      <c r="B149" s="30" t="s">
        <v>1091</v>
      </c>
      <c r="C149" s="30" t="s">
        <v>1092</v>
      </c>
      <c r="D149" s="30" t="s">
        <v>74</v>
      </c>
      <c r="E149" s="30" t="s">
        <v>941</v>
      </c>
      <c r="F149" s="30" t="s">
        <v>74</v>
      </c>
      <c r="G149" s="38">
        <v>60</v>
      </c>
      <c r="H149" s="31">
        <v>0</v>
      </c>
      <c r="I149" s="30" t="s">
        <v>755</v>
      </c>
      <c r="J149" s="30" t="s">
        <v>756</v>
      </c>
      <c r="K149" s="30" t="s">
        <v>495</v>
      </c>
      <c r="L149" s="30" t="s">
        <v>612</v>
      </c>
      <c r="M149" s="30" t="s">
        <v>1035</v>
      </c>
      <c r="N149" s="30"/>
      <c r="O149" s="30" t="s">
        <v>945</v>
      </c>
      <c r="P149" s="30" t="s">
        <v>947</v>
      </c>
      <c r="Q149" s="30" t="s">
        <v>499</v>
      </c>
    </row>
    <row r="150" spans="1:17">
      <c r="A150" s="30" t="s">
        <v>1093</v>
      </c>
      <c r="B150" s="30" t="s">
        <v>1094</v>
      </c>
      <c r="C150" s="30" t="s">
        <v>1095</v>
      </c>
      <c r="D150" s="30" t="s">
        <v>74</v>
      </c>
      <c r="E150" s="30" t="s">
        <v>941</v>
      </c>
      <c r="F150" s="30" t="s">
        <v>74</v>
      </c>
      <c r="G150" s="38">
        <v>60</v>
      </c>
      <c r="H150" s="31">
        <v>0</v>
      </c>
      <c r="I150" s="30" t="s">
        <v>755</v>
      </c>
      <c r="J150" s="30" t="s">
        <v>756</v>
      </c>
      <c r="K150" s="30" t="s">
        <v>495</v>
      </c>
      <c r="L150" s="30" t="s">
        <v>612</v>
      </c>
      <c r="M150" s="30" t="s">
        <v>961</v>
      </c>
      <c r="N150" s="30"/>
      <c r="O150" s="30" t="s">
        <v>945</v>
      </c>
      <c r="P150" s="30" t="s">
        <v>947</v>
      </c>
      <c r="Q150" s="30" t="s">
        <v>499</v>
      </c>
    </row>
    <row r="151" spans="1:17">
      <c r="A151" s="30" t="s">
        <v>1096</v>
      </c>
      <c r="B151" s="30" t="s">
        <v>1097</v>
      </c>
      <c r="C151" s="30" t="s">
        <v>1098</v>
      </c>
      <c r="D151" s="30"/>
      <c r="E151" s="30" t="s">
        <v>941</v>
      </c>
      <c r="F151" s="30" t="s">
        <v>74</v>
      </c>
      <c r="G151" s="38">
        <v>60</v>
      </c>
      <c r="H151" s="31">
        <v>0</v>
      </c>
      <c r="I151" s="30" t="s">
        <v>755</v>
      </c>
      <c r="J151" s="30" t="s">
        <v>756</v>
      </c>
      <c r="K151" s="30" t="s">
        <v>495</v>
      </c>
      <c r="L151" s="30" t="s">
        <v>612</v>
      </c>
      <c r="M151" s="30" t="s">
        <v>613</v>
      </c>
      <c r="N151" s="30"/>
      <c r="O151" s="30" t="s">
        <v>945</v>
      </c>
      <c r="P151" s="30" t="s">
        <v>947</v>
      </c>
      <c r="Q151" s="30" t="s">
        <v>499</v>
      </c>
    </row>
    <row r="152" spans="1:17">
      <c r="A152" s="30" t="s">
        <v>1099</v>
      </c>
      <c r="B152" s="30" t="s">
        <v>1100</v>
      </c>
      <c r="C152" s="30" t="s">
        <v>1101</v>
      </c>
      <c r="D152" s="30" t="s">
        <v>74</v>
      </c>
      <c r="E152" s="30" t="s">
        <v>941</v>
      </c>
      <c r="F152" s="30" t="s">
        <v>74</v>
      </c>
      <c r="G152" s="38">
        <v>60</v>
      </c>
      <c r="H152" s="31">
        <v>0</v>
      </c>
      <c r="I152" s="30" t="s">
        <v>755</v>
      </c>
      <c r="J152" s="30" t="s">
        <v>756</v>
      </c>
      <c r="K152" s="30" t="s">
        <v>495</v>
      </c>
      <c r="L152" s="30" t="s">
        <v>612</v>
      </c>
      <c r="M152" s="30" t="s">
        <v>950</v>
      </c>
      <c r="N152" s="30"/>
      <c r="O152" s="30" t="s">
        <v>945</v>
      </c>
      <c r="P152" s="30" t="s">
        <v>947</v>
      </c>
      <c r="Q152" s="30" t="s">
        <v>499</v>
      </c>
    </row>
    <row r="153" spans="1:17">
      <c r="A153" s="30" t="s">
        <v>1102</v>
      </c>
      <c r="B153" s="30" t="s">
        <v>1103</v>
      </c>
      <c r="C153" s="30" t="s">
        <v>1104</v>
      </c>
      <c r="D153" s="30"/>
      <c r="E153" s="30" t="s">
        <v>941</v>
      </c>
      <c r="F153" s="30"/>
      <c r="G153" s="38"/>
      <c r="H153" s="31">
        <v>0</v>
      </c>
      <c r="I153" s="30" t="s">
        <v>755</v>
      </c>
      <c r="J153" s="30" t="s">
        <v>756</v>
      </c>
      <c r="K153" s="30" t="s">
        <v>495</v>
      </c>
      <c r="L153" s="30" t="s">
        <v>612</v>
      </c>
      <c r="M153" s="30" t="s">
        <v>688</v>
      </c>
      <c r="N153" s="30" t="s">
        <v>1105</v>
      </c>
      <c r="O153" s="30" t="s">
        <v>945</v>
      </c>
      <c r="P153" s="30" t="s">
        <v>947</v>
      </c>
      <c r="Q153" s="30" t="s">
        <v>499</v>
      </c>
    </row>
    <row r="154" spans="1:17">
      <c r="A154" s="30" t="s">
        <v>1106</v>
      </c>
      <c r="B154" s="30" t="s">
        <v>1107</v>
      </c>
      <c r="C154" s="30" t="s">
        <v>1107</v>
      </c>
      <c r="D154" s="30" t="s">
        <v>74</v>
      </c>
      <c r="E154" s="30" t="s">
        <v>941</v>
      </c>
      <c r="F154" s="30" t="s">
        <v>74</v>
      </c>
      <c r="G154" s="38">
        <v>60</v>
      </c>
      <c r="H154" s="31">
        <v>0</v>
      </c>
      <c r="I154" s="30" t="s">
        <v>995</v>
      </c>
      <c r="J154" s="30" t="s">
        <v>996</v>
      </c>
      <c r="K154" s="30" t="s">
        <v>495</v>
      </c>
      <c r="L154" s="30" t="s">
        <v>612</v>
      </c>
      <c r="M154" s="30" t="s">
        <v>1108</v>
      </c>
      <c r="N154" s="30"/>
      <c r="O154" s="30" t="s">
        <v>945</v>
      </c>
      <c r="P154" s="30" t="s">
        <v>947</v>
      </c>
      <c r="Q154" s="30" t="s">
        <v>499</v>
      </c>
    </row>
    <row r="155" spans="1:17">
      <c r="A155" s="30" t="s">
        <v>1109</v>
      </c>
      <c r="B155" s="30" t="s">
        <v>1110</v>
      </c>
      <c r="C155" s="30" t="s">
        <v>1111</v>
      </c>
      <c r="D155" s="30" t="s">
        <v>74</v>
      </c>
      <c r="E155" s="30" t="s">
        <v>941</v>
      </c>
      <c r="F155" s="30" t="s">
        <v>74</v>
      </c>
      <c r="G155" s="38">
        <v>60</v>
      </c>
      <c r="H155" s="31">
        <v>0</v>
      </c>
      <c r="I155" s="30" t="s">
        <v>755</v>
      </c>
      <c r="J155" s="30" t="s">
        <v>756</v>
      </c>
      <c r="K155" s="30" t="s">
        <v>495</v>
      </c>
      <c r="L155" s="30" t="s">
        <v>612</v>
      </c>
      <c r="M155" s="30" t="s">
        <v>613</v>
      </c>
      <c r="N155" s="30"/>
      <c r="O155" s="30" t="s">
        <v>945</v>
      </c>
      <c r="P155" s="30" t="s">
        <v>947</v>
      </c>
      <c r="Q155" s="30" t="s">
        <v>499</v>
      </c>
    </row>
    <row r="156" spans="1:17">
      <c r="A156" s="30" t="s">
        <v>1112</v>
      </c>
      <c r="B156" s="30" t="s">
        <v>1113</v>
      </c>
      <c r="C156" s="30" t="s">
        <v>1113</v>
      </c>
      <c r="D156" s="30" t="s">
        <v>74</v>
      </c>
      <c r="E156" s="30" t="s">
        <v>941</v>
      </c>
      <c r="F156" s="30" t="s">
        <v>74</v>
      </c>
      <c r="G156" s="38">
        <v>60</v>
      </c>
      <c r="H156" s="31">
        <v>0</v>
      </c>
      <c r="I156" s="30" t="s">
        <v>995</v>
      </c>
      <c r="J156" s="30" t="s">
        <v>996</v>
      </c>
      <c r="K156" s="30" t="s">
        <v>495</v>
      </c>
      <c r="L156" s="30" t="s">
        <v>612</v>
      </c>
      <c r="M156" s="30" t="s">
        <v>1108</v>
      </c>
      <c r="N156" s="30"/>
      <c r="O156" s="30" t="s">
        <v>945</v>
      </c>
      <c r="P156" s="30" t="s">
        <v>947</v>
      </c>
      <c r="Q156" s="30" t="s">
        <v>499</v>
      </c>
    </row>
    <row r="157" spans="1:17">
      <c r="A157" s="30" t="s">
        <v>1114</v>
      </c>
      <c r="B157" s="30" t="s">
        <v>1115</v>
      </c>
      <c r="C157" s="30" t="s">
        <v>1116</v>
      </c>
      <c r="D157" s="30" t="s">
        <v>74</v>
      </c>
      <c r="E157" s="30" t="s">
        <v>941</v>
      </c>
      <c r="F157" s="30" t="s">
        <v>74</v>
      </c>
      <c r="G157" s="38">
        <v>60</v>
      </c>
      <c r="H157" s="31">
        <v>0</v>
      </c>
      <c r="I157" s="30" t="s">
        <v>755</v>
      </c>
      <c r="J157" s="30" t="s">
        <v>756</v>
      </c>
      <c r="K157" s="30" t="s">
        <v>495</v>
      </c>
      <c r="L157" s="30" t="s">
        <v>612</v>
      </c>
      <c r="M157" s="30" t="s">
        <v>950</v>
      </c>
      <c r="N157" s="30"/>
      <c r="O157" s="30" t="s">
        <v>945</v>
      </c>
      <c r="P157" s="30" t="s">
        <v>947</v>
      </c>
      <c r="Q157" s="30" t="s">
        <v>499</v>
      </c>
    </row>
    <row r="158" spans="1:17">
      <c r="A158" s="30" t="s">
        <v>1117</v>
      </c>
      <c r="B158" s="30" t="s">
        <v>1118</v>
      </c>
      <c r="C158" s="30" t="s">
        <v>1118</v>
      </c>
      <c r="D158" s="30" t="s">
        <v>74</v>
      </c>
      <c r="E158" s="30" t="s">
        <v>941</v>
      </c>
      <c r="F158" s="30" t="s">
        <v>74</v>
      </c>
      <c r="G158" s="38">
        <v>60</v>
      </c>
      <c r="H158" s="31">
        <v>0</v>
      </c>
      <c r="I158" s="30" t="s">
        <v>995</v>
      </c>
      <c r="J158" s="30" t="s">
        <v>996</v>
      </c>
      <c r="K158" s="30" t="s">
        <v>495</v>
      </c>
      <c r="L158" s="30" t="s">
        <v>612</v>
      </c>
      <c r="M158" s="30" t="s">
        <v>997</v>
      </c>
      <c r="N158" s="30"/>
      <c r="O158" s="30" t="s">
        <v>945</v>
      </c>
      <c r="P158" s="30" t="s">
        <v>947</v>
      </c>
      <c r="Q158" s="30" t="s">
        <v>499</v>
      </c>
    </row>
    <row r="159" spans="1:17">
      <c r="A159" s="30" t="s">
        <v>1119</v>
      </c>
      <c r="B159" s="30" t="s">
        <v>1120</v>
      </c>
      <c r="C159" s="30" t="s">
        <v>1121</v>
      </c>
      <c r="D159" s="30" t="s">
        <v>74</v>
      </c>
      <c r="E159" s="30" t="s">
        <v>941</v>
      </c>
      <c r="F159" s="30" t="s">
        <v>74</v>
      </c>
      <c r="G159" s="38">
        <v>60</v>
      </c>
      <c r="H159" s="31">
        <v>0</v>
      </c>
      <c r="I159" s="30" t="s">
        <v>755</v>
      </c>
      <c r="J159" s="30" t="s">
        <v>756</v>
      </c>
      <c r="K159" s="30" t="s">
        <v>495</v>
      </c>
      <c r="L159" s="30" t="s">
        <v>612</v>
      </c>
      <c r="M159" s="30" t="s">
        <v>961</v>
      </c>
      <c r="N159" s="30"/>
      <c r="O159" s="30" t="s">
        <v>945</v>
      </c>
      <c r="P159" s="30" t="s">
        <v>947</v>
      </c>
      <c r="Q159" s="30" t="s">
        <v>499</v>
      </c>
    </row>
    <row r="160" spans="1:17">
      <c r="A160" s="30" t="s">
        <v>1122</v>
      </c>
      <c r="B160" s="30" t="s">
        <v>1123</v>
      </c>
      <c r="C160" s="30" t="s">
        <v>1124</v>
      </c>
      <c r="D160" s="30" t="s">
        <v>74</v>
      </c>
      <c r="E160" s="30" t="s">
        <v>941</v>
      </c>
      <c r="F160" s="30" t="s">
        <v>74</v>
      </c>
      <c r="G160" s="38">
        <v>60</v>
      </c>
      <c r="H160" s="31">
        <v>0</v>
      </c>
      <c r="I160" s="30" t="s">
        <v>755</v>
      </c>
      <c r="J160" s="30" t="s">
        <v>756</v>
      </c>
      <c r="K160" s="30" t="s">
        <v>495</v>
      </c>
      <c r="L160" s="30" t="s">
        <v>612</v>
      </c>
      <c r="M160" s="30" t="s">
        <v>950</v>
      </c>
      <c r="N160" s="30"/>
      <c r="O160" s="30" t="s">
        <v>945</v>
      </c>
      <c r="P160" s="30" t="s">
        <v>947</v>
      </c>
      <c r="Q160" s="30" t="s">
        <v>499</v>
      </c>
    </row>
    <row r="161" spans="1:17">
      <c r="A161" s="30" t="s">
        <v>1125</v>
      </c>
      <c r="B161" s="30" t="s">
        <v>1126</v>
      </c>
      <c r="C161" s="30" t="s">
        <v>1127</v>
      </c>
      <c r="D161" s="30" t="s">
        <v>74</v>
      </c>
      <c r="E161" s="30" t="s">
        <v>941</v>
      </c>
      <c r="F161" s="30" t="s">
        <v>74</v>
      </c>
      <c r="G161" s="38">
        <v>60</v>
      </c>
      <c r="H161" s="31">
        <v>0</v>
      </c>
      <c r="I161" s="30" t="s">
        <v>755</v>
      </c>
      <c r="J161" s="30" t="s">
        <v>756</v>
      </c>
      <c r="K161" s="30" t="s">
        <v>495</v>
      </c>
      <c r="L161" s="30" t="s">
        <v>612</v>
      </c>
      <c r="M161" s="30" t="s">
        <v>1128</v>
      </c>
      <c r="N161" s="30"/>
      <c r="O161" s="30" t="s">
        <v>945</v>
      </c>
      <c r="P161" s="30" t="s">
        <v>947</v>
      </c>
      <c r="Q161" s="30" t="s">
        <v>499</v>
      </c>
    </row>
    <row r="162" spans="1:17">
      <c r="A162" s="30" t="s">
        <v>1129</v>
      </c>
      <c r="B162" s="30" t="s">
        <v>1130</v>
      </c>
      <c r="C162" s="30" t="s">
        <v>1131</v>
      </c>
      <c r="D162" s="30" t="s">
        <v>74</v>
      </c>
      <c r="E162" s="30" t="s">
        <v>941</v>
      </c>
      <c r="F162" s="30" t="s">
        <v>74</v>
      </c>
      <c r="G162" s="38">
        <v>60</v>
      </c>
      <c r="H162" s="31">
        <v>0</v>
      </c>
      <c r="I162" s="30" t="s">
        <v>628</v>
      </c>
      <c r="J162" s="30" t="s">
        <v>629</v>
      </c>
      <c r="K162" s="30" t="s">
        <v>495</v>
      </c>
      <c r="L162" s="30" t="s">
        <v>1132</v>
      </c>
      <c r="M162" s="30" t="s">
        <v>631</v>
      </c>
      <c r="N162" s="30"/>
      <c r="O162" s="30" t="s">
        <v>945</v>
      </c>
      <c r="P162" s="30" t="s">
        <v>947</v>
      </c>
      <c r="Q162" s="30" t="s">
        <v>499</v>
      </c>
    </row>
    <row r="163" spans="1:17">
      <c r="A163" s="30" t="s">
        <v>1133</v>
      </c>
      <c r="B163" s="30" t="s">
        <v>1134</v>
      </c>
      <c r="C163" s="30" t="s">
        <v>1135</v>
      </c>
      <c r="D163" s="30" t="s">
        <v>74</v>
      </c>
      <c r="E163" s="30" t="s">
        <v>1136</v>
      </c>
      <c r="F163" s="30" t="s">
        <v>74</v>
      </c>
      <c r="G163" s="38">
        <v>60</v>
      </c>
      <c r="H163" s="31">
        <v>0</v>
      </c>
      <c r="I163" s="30" t="s">
        <v>570</v>
      </c>
      <c r="J163" s="30" t="s">
        <v>571</v>
      </c>
      <c r="K163" s="30" t="s">
        <v>495</v>
      </c>
      <c r="L163" s="30" t="s">
        <v>766</v>
      </c>
      <c r="M163" s="30" t="s">
        <v>573</v>
      </c>
      <c r="N163" s="30"/>
      <c r="O163" s="30" t="s">
        <v>945</v>
      </c>
      <c r="P163" s="30" t="s">
        <v>947</v>
      </c>
      <c r="Q163" s="30" t="s">
        <v>499</v>
      </c>
    </row>
    <row r="164" spans="1:17">
      <c r="A164" s="30" t="s">
        <v>1137</v>
      </c>
      <c r="B164" s="30" t="s">
        <v>1138</v>
      </c>
      <c r="C164" s="30" t="s">
        <v>1139</v>
      </c>
      <c r="D164" s="30"/>
      <c r="E164" s="30" t="s">
        <v>1136</v>
      </c>
      <c r="F164" s="30" t="s">
        <v>74</v>
      </c>
      <c r="G164" s="38">
        <v>60</v>
      </c>
      <c r="H164" s="31">
        <v>0</v>
      </c>
      <c r="I164" s="30" t="s">
        <v>512</v>
      </c>
      <c r="J164" s="30" t="s">
        <v>513</v>
      </c>
      <c r="K164" s="30" t="s">
        <v>495</v>
      </c>
      <c r="L164" s="30" t="s">
        <v>496</v>
      </c>
      <c r="M164" s="30" t="s">
        <v>514</v>
      </c>
      <c r="N164" s="30"/>
      <c r="O164" s="30" t="s">
        <v>945</v>
      </c>
      <c r="P164" s="30" t="s">
        <v>947</v>
      </c>
      <c r="Q164" s="30" t="s">
        <v>499</v>
      </c>
    </row>
    <row r="165" spans="1:17">
      <c r="A165" s="30" t="s">
        <v>1140</v>
      </c>
      <c r="B165" s="30" t="s">
        <v>1141</v>
      </c>
      <c r="C165" s="30" t="s">
        <v>1142</v>
      </c>
      <c r="D165" s="30"/>
      <c r="E165" s="30" t="s">
        <v>1136</v>
      </c>
      <c r="F165" s="30" t="s">
        <v>74</v>
      </c>
      <c r="G165" s="38">
        <v>60</v>
      </c>
      <c r="H165" s="31">
        <v>0</v>
      </c>
      <c r="I165" s="30" t="s">
        <v>512</v>
      </c>
      <c r="J165" s="30" t="s">
        <v>513</v>
      </c>
      <c r="K165" s="30" t="s">
        <v>495</v>
      </c>
      <c r="L165" s="30" t="s">
        <v>496</v>
      </c>
      <c r="M165" s="30" t="s">
        <v>526</v>
      </c>
      <c r="N165" s="30"/>
      <c r="O165" s="30" t="s">
        <v>945</v>
      </c>
      <c r="P165" s="30" t="s">
        <v>947</v>
      </c>
      <c r="Q165" s="30" t="s">
        <v>499</v>
      </c>
    </row>
    <row r="166" spans="1:17">
      <c r="A166" s="30" t="s">
        <v>1143</v>
      </c>
      <c r="B166" s="30" t="s">
        <v>1144</v>
      </c>
      <c r="C166" s="30" t="s">
        <v>1145</v>
      </c>
      <c r="D166" s="30"/>
      <c r="E166" s="30" t="s">
        <v>1136</v>
      </c>
      <c r="F166" s="30" t="s">
        <v>74</v>
      </c>
      <c r="G166" s="38">
        <v>60</v>
      </c>
      <c r="H166" s="31">
        <v>0</v>
      </c>
      <c r="I166" s="30" t="s">
        <v>504</v>
      </c>
      <c r="J166" s="30" t="s">
        <v>505</v>
      </c>
      <c r="K166" s="30" t="s">
        <v>495</v>
      </c>
      <c r="L166" s="30" t="s">
        <v>496</v>
      </c>
      <c r="M166" s="30" t="s">
        <v>1146</v>
      </c>
      <c r="N166" s="30"/>
      <c r="O166" s="30" t="s">
        <v>945</v>
      </c>
      <c r="P166" s="30" t="s">
        <v>947</v>
      </c>
      <c r="Q166" s="30" t="s">
        <v>499</v>
      </c>
    </row>
    <row r="167" spans="1:17">
      <c r="A167" s="30" t="s">
        <v>1147</v>
      </c>
      <c r="B167" s="30" t="s">
        <v>1148</v>
      </c>
      <c r="C167" s="30" t="s">
        <v>1149</v>
      </c>
      <c r="D167" s="30" t="s">
        <v>74</v>
      </c>
      <c r="E167" s="30" t="s">
        <v>941</v>
      </c>
      <c r="F167" s="30" t="s">
        <v>74</v>
      </c>
      <c r="G167" s="38">
        <v>60</v>
      </c>
      <c r="H167" s="31">
        <v>0</v>
      </c>
      <c r="I167" s="30" t="s">
        <v>755</v>
      </c>
      <c r="J167" s="30" t="s">
        <v>756</v>
      </c>
      <c r="K167" s="30" t="s">
        <v>495</v>
      </c>
      <c r="L167" s="30" t="s">
        <v>612</v>
      </c>
      <c r="M167" s="30" t="s">
        <v>688</v>
      </c>
      <c r="N167" s="30"/>
      <c r="O167" s="30" t="s">
        <v>945</v>
      </c>
      <c r="P167" s="30" t="s">
        <v>947</v>
      </c>
      <c r="Q167" s="30" t="s">
        <v>499</v>
      </c>
    </row>
    <row r="168" spans="1:17">
      <c r="A168" s="30" t="s">
        <v>1150</v>
      </c>
      <c r="B168" s="30" t="s">
        <v>1151</v>
      </c>
      <c r="C168" s="30" t="s">
        <v>1152</v>
      </c>
      <c r="D168" s="30" t="s">
        <v>74</v>
      </c>
      <c r="E168" s="30" t="s">
        <v>941</v>
      </c>
      <c r="F168" s="30" t="s">
        <v>74</v>
      </c>
      <c r="G168" s="38">
        <v>60</v>
      </c>
      <c r="H168" s="31">
        <v>0</v>
      </c>
      <c r="I168" s="30" t="s">
        <v>995</v>
      </c>
      <c r="J168" s="30" t="s">
        <v>996</v>
      </c>
      <c r="K168" s="30" t="s">
        <v>495</v>
      </c>
      <c r="L168" s="30" t="s">
        <v>612</v>
      </c>
      <c r="M168" s="30" t="s">
        <v>1153</v>
      </c>
      <c r="N168" s="30"/>
      <c r="O168" s="30" t="s">
        <v>945</v>
      </c>
      <c r="P168" s="30" t="s">
        <v>947</v>
      </c>
      <c r="Q168" s="30" t="s">
        <v>499</v>
      </c>
    </row>
    <row r="169" spans="1:17">
      <c r="A169" s="30" t="s">
        <v>1154</v>
      </c>
      <c r="B169" s="30" t="s">
        <v>1155</v>
      </c>
      <c r="C169" s="30" t="s">
        <v>1156</v>
      </c>
      <c r="D169" s="30" t="s">
        <v>74</v>
      </c>
      <c r="E169" s="30" t="s">
        <v>941</v>
      </c>
      <c r="F169" s="30" t="s">
        <v>74</v>
      </c>
      <c r="G169" s="38">
        <v>60</v>
      </c>
      <c r="H169" s="31">
        <v>0</v>
      </c>
      <c r="I169" s="30" t="s">
        <v>755</v>
      </c>
      <c r="J169" s="30" t="s">
        <v>756</v>
      </c>
      <c r="K169" s="30" t="s">
        <v>495</v>
      </c>
      <c r="L169" s="30" t="s">
        <v>612</v>
      </c>
      <c r="M169" s="30" t="s">
        <v>688</v>
      </c>
      <c r="N169" s="30"/>
      <c r="O169" s="30" t="s">
        <v>945</v>
      </c>
      <c r="P169" s="30" t="s">
        <v>947</v>
      </c>
      <c r="Q169" s="30" t="s">
        <v>499</v>
      </c>
    </row>
    <row r="170" spans="1:17">
      <c r="A170" s="30" t="s">
        <v>1157</v>
      </c>
      <c r="B170" s="30" t="s">
        <v>1158</v>
      </c>
      <c r="C170" s="30" t="s">
        <v>1159</v>
      </c>
      <c r="D170" s="30" t="s">
        <v>74</v>
      </c>
      <c r="E170" s="30" t="s">
        <v>941</v>
      </c>
      <c r="F170" s="30" t="s">
        <v>74</v>
      </c>
      <c r="G170" s="38">
        <v>60</v>
      </c>
      <c r="H170" s="31">
        <v>0</v>
      </c>
      <c r="I170" s="30" t="s">
        <v>995</v>
      </c>
      <c r="J170" s="30" t="s">
        <v>996</v>
      </c>
      <c r="K170" s="30" t="s">
        <v>495</v>
      </c>
      <c r="L170" s="30" t="s">
        <v>612</v>
      </c>
      <c r="M170" s="30" t="s">
        <v>1108</v>
      </c>
      <c r="N170" s="30"/>
      <c r="O170" s="30" t="s">
        <v>945</v>
      </c>
      <c r="P170" s="30" t="s">
        <v>947</v>
      </c>
      <c r="Q170" s="30" t="s">
        <v>499</v>
      </c>
    </row>
    <row r="171" spans="1:17">
      <c r="A171" s="30" t="s">
        <v>1160</v>
      </c>
      <c r="B171" s="30" t="s">
        <v>1161</v>
      </c>
      <c r="C171" s="30" t="s">
        <v>1162</v>
      </c>
      <c r="D171" s="30" t="s">
        <v>74</v>
      </c>
      <c r="E171" s="30" t="s">
        <v>941</v>
      </c>
      <c r="F171" s="30" t="s">
        <v>74</v>
      </c>
      <c r="G171" s="38">
        <v>60</v>
      </c>
      <c r="H171" s="31">
        <v>0</v>
      </c>
      <c r="I171" s="30" t="s">
        <v>995</v>
      </c>
      <c r="J171" s="30" t="s">
        <v>996</v>
      </c>
      <c r="K171" s="30" t="s">
        <v>495</v>
      </c>
      <c r="L171" s="30" t="s">
        <v>612</v>
      </c>
      <c r="M171" s="30" t="s">
        <v>1007</v>
      </c>
      <c r="N171" s="30"/>
      <c r="O171" s="30" t="s">
        <v>945</v>
      </c>
      <c r="P171" s="30" t="s">
        <v>947</v>
      </c>
      <c r="Q171" s="30" t="s">
        <v>499</v>
      </c>
    </row>
    <row r="172" spans="1:17">
      <c r="A172" s="30" t="s">
        <v>1163</v>
      </c>
      <c r="B172" s="30" t="s">
        <v>1164</v>
      </c>
      <c r="C172" s="30" t="s">
        <v>1165</v>
      </c>
      <c r="D172" s="30" t="s">
        <v>74</v>
      </c>
      <c r="E172" s="30" t="s">
        <v>941</v>
      </c>
      <c r="F172" s="30" t="s">
        <v>74</v>
      </c>
      <c r="G172" s="38">
        <v>60</v>
      </c>
      <c r="H172" s="31">
        <v>0</v>
      </c>
      <c r="I172" s="30" t="s">
        <v>995</v>
      </c>
      <c r="J172" s="30" t="s">
        <v>996</v>
      </c>
      <c r="K172" s="30" t="s">
        <v>495</v>
      </c>
      <c r="L172" s="30" t="s">
        <v>612</v>
      </c>
      <c r="M172" s="30" t="s">
        <v>1166</v>
      </c>
      <c r="N172" s="30"/>
      <c r="O172" s="30" t="s">
        <v>945</v>
      </c>
      <c r="P172" s="30" t="s">
        <v>947</v>
      </c>
      <c r="Q172" s="30" t="s">
        <v>499</v>
      </c>
    </row>
    <row r="173" spans="1:17">
      <c r="A173" s="30" t="s">
        <v>1167</v>
      </c>
      <c r="B173" s="30" t="s">
        <v>1168</v>
      </c>
      <c r="C173" s="30" t="s">
        <v>1168</v>
      </c>
      <c r="D173" s="30" t="s">
        <v>74</v>
      </c>
      <c r="E173" s="30" t="s">
        <v>941</v>
      </c>
      <c r="F173" s="30" t="s">
        <v>74</v>
      </c>
      <c r="G173" s="38">
        <v>60</v>
      </c>
      <c r="H173" s="31">
        <v>0</v>
      </c>
      <c r="I173" s="30" t="s">
        <v>755</v>
      </c>
      <c r="J173" s="30" t="s">
        <v>756</v>
      </c>
      <c r="K173" s="30" t="s">
        <v>495</v>
      </c>
      <c r="L173" s="30" t="s">
        <v>612</v>
      </c>
      <c r="M173" s="30" t="s">
        <v>943</v>
      </c>
      <c r="N173" s="30"/>
      <c r="O173" s="30" t="s">
        <v>945</v>
      </c>
      <c r="P173" s="30" t="s">
        <v>947</v>
      </c>
      <c r="Q173" s="30" t="s">
        <v>499</v>
      </c>
    </row>
    <row r="174" spans="1:17">
      <c r="A174" s="30" t="s">
        <v>1169</v>
      </c>
      <c r="B174" s="30" t="s">
        <v>1170</v>
      </c>
      <c r="C174" s="30" t="s">
        <v>1171</v>
      </c>
      <c r="D174" s="30" t="s">
        <v>74</v>
      </c>
      <c r="E174" s="30" t="s">
        <v>941</v>
      </c>
      <c r="F174" s="30" t="s">
        <v>74</v>
      </c>
      <c r="G174" s="38">
        <v>60</v>
      </c>
      <c r="H174" s="31">
        <v>0</v>
      </c>
      <c r="I174" s="30" t="s">
        <v>755</v>
      </c>
      <c r="J174" s="30" t="s">
        <v>756</v>
      </c>
      <c r="K174" s="30" t="s">
        <v>495</v>
      </c>
      <c r="L174" s="30" t="s">
        <v>612</v>
      </c>
      <c r="M174" s="30" t="s">
        <v>950</v>
      </c>
      <c r="N174" s="30"/>
      <c r="O174" s="30" t="s">
        <v>945</v>
      </c>
      <c r="P174" s="30" t="s">
        <v>947</v>
      </c>
      <c r="Q174" s="30" t="s">
        <v>499</v>
      </c>
    </row>
    <row r="175" spans="1:17">
      <c r="A175" s="30" t="s">
        <v>1172</v>
      </c>
      <c r="B175" s="30" t="s">
        <v>1173</v>
      </c>
      <c r="C175" s="30" t="s">
        <v>1174</v>
      </c>
      <c r="D175" s="30" t="s">
        <v>74</v>
      </c>
      <c r="E175" s="30" t="s">
        <v>941</v>
      </c>
      <c r="F175" s="30" t="s">
        <v>74</v>
      </c>
      <c r="G175" s="38">
        <v>60</v>
      </c>
      <c r="H175" s="31">
        <v>0</v>
      </c>
      <c r="I175" s="30" t="s">
        <v>755</v>
      </c>
      <c r="J175" s="30" t="s">
        <v>756</v>
      </c>
      <c r="K175" s="30" t="s">
        <v>495</v>
      </c>
      <c r="L175" s="30" t="s">
        <v>612</v>
      </c>
      <c r="M175" s="30" t="s">
        <v>943</v>
      </c>
      <c r="N175" s="30"/>
      <c r="O175" s="30" t="s">
        <v>945</v>
      </c>
      <c r="P175" s="30" t="s">
        <v>947</v>
      </c>
      <c r="Q175" s="30" t="s">
        <v>499</v>
      </c>
    </row>
    <row r="176" spans="1:17">
      <c r="A176" s="30" t="s">
        <v>1175</v>
      </c>
      <c r="B176" s="30" t="s">
        <v>1176</v>
      </c>
      <c r="C176" s="30" t="s">
        <v>1177</v>
      </c>
      <c r="D176" s="30" t="s">
        <v>74</v>
      </c>
      <c r="E176" s="30" t="s">
        <v>941</v>
      </c>
      <c r="F176" s="30" t="s">
        <v>74</v>
      </c>
      <c r="G176" s="38">
        <v>60</v>
      </c>
      <c r="H176" s="31">
        <v>0</v>
      </c>
      <c r="I176" s="30" t="s">
        <v>755</v>
      </c>
      <c r="J176" s="30" t="s">
        <v>756</v>
      </c>
      <c r="K176" s="30" t="s">
        <v>495</v>
      </c>
      <c r="L176" s="30" t="s">
        <v>612</v>
      </c>
      <c r="M176" s="30" t="s">
        <v>613</v>
      </c>
      <c r="N176" s="30"/>
      <c r="O176" s="30" t="s">
        <v>945</v>
      </c>
      <c r="P176" s="30" t="s">
        <v>947</v>
      </c>
      <c r="Q176" s="30" t="s">
        <v>499</v>
      </c>
    </row>
    <row r="177" spans="1:17">
      <c r="A177" s="30" t="s">
        <v>1178</v>
      </c>
      <c r="B177" s="30" t="s">
        <v>1179</v>
      </c>
      <c r="C177" s="30" t="s">
        <v>1180</v>
      </c>
      <c r="D177" s="30" t="s">
        <v>74</v>
      </c>
      <c r="E177" s="30" t="s">
        <v>941</v>
      </c>
      <c r="F177" s="30" t="s">
        <v>74</v>
      </c>
      <c r="G177" s="38">
        <v>60</v>
      </c>
      <c r="H177" s="31">
        <v>0</v>
      </c>
      <c r="I177" s="30" t="s">
        <v>755</v>
      </c>
      <c r="J177" s="30" t="s">
        <v>756</v>
      </c>
      <c r="K177" s="30" t="s">
        <v>495</v>
      </c>
      <c r="L177" s="30" t="s">
        <v>612</v>
      </c>
      <c r="M177" s="30" t="s">
        <v>943</v>
      </c>
      <c r="N177" s="30" t="s">
        <v>1181</v>
      </c>
      <c r="O177" s="30" t="s">
        <v>945</v>
      </c>
      <c r="P177" s="30" t="s">
        <v>947</v>
      </c>
      <c r="Q177" s="30" t="s">
        <v>499</v>
      </c>
    </row>
    <row r="178" spans="1:17">
      <c r="A178" s="30" t="s">
        <v>1182</v>
      </c>
      <c r="B178" s="30" t="s">
        <v>1183</v>
      </c>
      <c r="C178" s="30" t="s">
        <v>1184</v>
      </c>
      <c r="D178" s="30" t="s">
        <v>74</v>
      </c>
      <c r="E178" s="30" t="s">
        <v>941</v>
      </c>
      <c r="F178" s="30" t="s">
        <v>74</v>
      </c>
      <c r="G178" s="38">
        <v>60</v>
      </c>
      <c r="H178" s="31">
        <v>0</v>
      </c>
      <c r="I178" s="30" t="s">
        <v>628</v>
      </c>
      <c r="J178" s="30" t="s">
        <v>629</v>
      </c>
      <c r="K178" s="30" t="s">
        <v>495</v>
      </c>
      <c r="L178" s="30" t="s">
        <v>975</v>
      </c>
      <c r="M178" s="30" t="s">
        <v>631</v>
      </c>
      <c r="N178" s="30"/>
      <c r="O178" s="30" t="s">
        <v>945</v>
      </c>
      <c r="P178" s="30" t="s">
        <v>947</v>
      </c>
      <c r="Q178" s="30" t="s">
        <v>499</v>
      </c>
    </row>
    <row r="179" spans="1:17">
      <c r="A179" s="30" t="s">
        <v>1185</v>
      </c>
      <c r="B179" s="30" t="s">
        <v>1186</v>
      </c>
      <c r="C179" s="30" t="s">
        <v>1187</v>
      </c>
      <c r="D179" s="30" t="s">
        <v>74</v>
      </c>
      <c r="E179" s="30" t="s">
        <v>1188</v>
      </c>
      <c r="F179" s="30" t="s">
        <v>74</v>
      </c>
      <c r="G179" s="38">
        <v>60</v>
      </c>
      <c r="H179" s="31">
        <v>0</v>
      </c>
      <c r="I179" s="30" t="s">
        <v>755</v>
      </c>
      <c r="J179" s="30" t="s">
        <v>756</v>
      </c>
      <c r="K179" s="30" t="s">
        <v>495</v>
      </c>
      <c r="L179" s="30" t="s">
        <v>612</v>
      </c>
      <c r="M179" s="30" t="s">
        <v>950</v>
      </c>
      <c r="N179" s="30"/>
      <c r="O179" s="30" t="s">
        <v>945</v>
      </c>
      <c r="P179" s="30" t="s">
        <v>947</v>
      </c>
      <c r="Q179" s="30" t="s">
        <v>499</v>
      </c>
    </row>
    <row r="180" spans="1:17">
      <c r="A180" s="30" t="s">
        <v>1189</v>
      </c>
      <c r="B180" s="30" t="s">
        <v>1190</v>
      </c>
      <c r="C180" s="30" t="s">
        <v>1190</v>
      </c>
      <c r="D180" s="30" t="s">
        <v>74</v>
      </c>
      <c r="E180" s="30" t="s">
        <v>1188</v>
      </c>
      <c r="F180" s="30" t="s">
        <v>74</v>
      </c>
      <c r="G180" s="38">
        <v>60</v>
      </c>
      <c r="H180" s="31">
        <v>0</v>
      </c>
      <c r="I180" s="30" t="s">
        <v>755</v>
      </c>
      <c r="J180" s="30" t="s">
        <v>756</v>
      </c>
      <c r="K180" s="30" t="s">
        <v>495</v>
      </c>
      <c r="L180" s="30" t="s">
        <v>612</v>
      </c>
      <c r="M180" s="30" t="s">
        <v>613</v>
      </c>
      <c r="N180" s="30"/>
      <c r="O180" s="30" t="s">
        <v>945</v>
      </c>
      <c r="P180" s="30" t="s">
        <v>947</v>
      </c>
      <c r="Q180" s="30" t="s">
        <v>499</v>
      </c>
    </row>
    <row r="181" spans="1:17">
      <c r="A181" s="30" t="s">
        <v>1191</v>
      </c>
      <c r="B181" s="30" t="s">
        <v>1192</v>
      </c>
      <c r="C181" s="30" t="s">
        <v>1193</v>
      </c>
      <c r="D181" s="30" t="s">
        <v>74</v>
      </c>
      <c r="E181" s="30" t="s">
        <v>1188</v>
      </c>
      <c r="F181" s="30" t="s">
        <v>74</v>
      </c>
      <c r="G181" s="38">
        <v>60</v>
      </c>
      <c r="H181" s="31">
        <v>0</v>
      </c>
      <c r="I181" s="30" t="s">
        <v>995</v>
      </c>
      <c r="J181" s="30" t="s">
        <v>996</v>
      </c>
      <c r="K181" s="30" t="s">
        <v>495</v>
      </c>
      <c r="L181" s="30" t="s">
        <v>612</v>
      </c>
      <c r="M181" s="30" t="s">
        <v>1021</v>
      </c>
      <c r="N181" s="30"/>
      <c r="O181" s="30" t="s">
        <v>945</v>
      </c>
      <c r="P181" s="30" t="s">
        <v>947</v>
      </c>
      <c r="Q181" s="30" t="s">
        <v>499</v>
      </c>
    </row>
    <row r="182" spans="1:17">
      <c r="A182" s="30" t="s">
        <v>1194</v>
      </c>
      <c r="B182" s="30" t="s">
        <v>1195</v>
      </c>
      <c r="C182" s="30" t="s">
        <v>1196</v>
      </c>
      <c r="D182" s="30" t="s">
        <v>74</v>
      </c>
      <c r="E182" s="30" t="s">
        <v>1188</v>
      </c>
      <c r="F182" s="30" t="s">
        <v>74</v>
      </c>
      <c r="G182" s="38">
        <v>60</v>
      </c>
      <c r="H182" s="31">
        <v>0</v>
      </c>
      <c r="I182" s="30" t="s">
        <v>755</v>
      </c>
      <c r="J182" s="30" t="s">
        <v>756</v>
      </c>
      <c r="K182" s="30" t="s">
        <v>495</v>
      </c>
      <c r="L182" s="30" t="s">
        <v>612</v>
      </c>
      <c r="M182" s="30" t="s">
        <v>780</v>
      </c>
      <c r="N182" s="30"/>
      <c r="O182" s="30" t="s">
        <v>945</v>
      </c>
      <c r="P182" s="30" t="s">
        <v>947</v>
      </c>
      <c r="Q182" s="30" t="s">
        <v>499</v>
      </c>
    </row>
    <row r="183" spans="1:17">
      <c r="A183" s="30" t="s">
        <v>1197</v>
      </c>
      <c r="B183" s="30" t="s">
        <v>1198</v>
      </c>
      <c r="C183" s="30" t="s">
        <v>1199</v>
      </c>
      <c r="D183" s="30"/>
      <c r="E183" s="30" t="s">
        <v>503</v>
      </c>
      <c r="F183" s="30" t="s">
        <v>1200</v>
      </c>
      <c r="G183" s="38"/>
      <c r="H183" s="31">
        <v>0</v>
      </c>
      <c r="I183" s="30" t="s">
        <v>546</v>
      </c>
      <c r="J183" s="30" t="s">
        <v>547</v>
      </c>
      <c r="K183" s="30" t="s">
        <v>495</v>
      </c>
      <c r="L183" s="30" t="s">
        <v>496</v>
      </c>
      <c r="M183" s="30" t="s">
        <v>514</v>
      </c>
      <c r="N183" s="30"/>
      <c r="O183" s="30" t="s">
        <v>1197</v>
      </c>
      <c r="P183" s="30" t="s">
        <v>1198</v>
      </c>
      <c r="Q183" s="30" t="s">
        <v>499</v>
      </c>
    </row>
    <row r="184" spans="1:17">
      <c r="A184" s="30" t="s">
        <v>1201</v>
      </c>
      <c r="B184" s="30" t="s">
        <v>1202</v>
      </c>
      <c r="C184" s="30" t="s">
        <v>1203</v>
      </c>
      <c r="D184" s="30" t="s">
        <v>1204</v>
      </c>
      <c r="E184" s="30" t="s">
        <v>753</v>
      </c>
      <c r="F184" s="30" t="s">
        <v>1204</v>
      </c>
      <c r="G184" s="38"/>
      <c r="H184" s="31">
        <v>0</v>
      </c>
      <c r="I184" s="30" t="s">
        <v>755</v>
      </c>
      <c r="J184" s="30" t="s">
        <v>756</v>
      </c>
      <c r="K184" s="30" t="s">
        <v>495</v>
      </c>
      <c r="L184" s="30" t="s">
        <v>612</v>
      </c>
      <c r="M184" s="30" t="s">
        <v>1128</v>
      </c>
      <c r="N184" s="30" t="s">
        <v>1205</v>
      </c>
      <c r="O184" s="30" t="s">
        <v>1201</v>
      </c>
      <c r="P184" s="30" t="s">
        <v>1202</v>
      </c>
      <c r="Q184" s="30" t="s">
        <v>499</v>
      </c>
    </row>
    <row r="185" spans="1:17">
      <c r="A185" s="30" t="s">
        <v>1206</v>
      </c>
      <c r="B185" s="30" t="s">
        <v>1207</v>
      </c>
      <c r="C185" s="30" t="s">
        <v>1208</v>
      </c>
      <c r="D185" s="30"/>
      <c r="E185" s="30" t="s">
        <v>503</v>
      </c>
      <c r="F185" s="30" t="s">
        <v>1209</v>
      </c>
      <c r="G185" s="38"/>
      <c r="H185" s="31">
        <v>0</v>
      </c>
      <c r="I185" s="30"/>
      <c r="J185" s="30"/>
      <c r="K185" s="30" t="s">
        <v>495</v>
      </c>
      <c r="L185" s="30" t="s">
        <v>496</v>
      </c>
      <c r="M185" s="30" t="s">
        <v>514</v>
      </c>
      <c r="N185" s="30"/>
      <c r="O185" s="30" t="s">
        <v>1206</v>
      </c>
      <c r="P185" s="30" t="s">
        <v>1207</v>
      </c>
      <c r="Q185" s="30" t="s">
        <v>499</v>
      </c>
    </row>
    <row r="186" spans="1:17">
      <c r="A186" s="30" t="s">
        <v>1210</v>
      </c>
      <c r="B186" s="30" t="s">
        <v>1211</v>
      </c>
      <c r="C186" s="30" t="s">
        <v>1212</v>
      </c>
      <c r="D186" s="30"/>
      <c r="E186" s="30" t="s">
        <v>503</v>
      </c>
      <c r="F186" s="30" t="s">
        <v>1213</v>
      </c>
      <c r="G186" s="38"/>
      <c r="H186" s="31">
        <v>0</v>
      </c>
      <c r="I186" s="30" t="s">
        <v>718</v>
      </c>
      <c r="J186" s="30" t="s">
        <v>719</v>
      </c>
      <c r="K186" s="30" t="s">
        <v>495</v>
      </c>
      <c r="L186" s="30" t="s">
        <v>496</v>
      </c>
      <c r="M186" s="30" t="s">
        <v>588</v>
      </c>
      <c r="N186" s="30"/>
      <c r="O186" s="30" t="s">
        <v>1210</v>
      </c>
      <c r="P186" s="30" t="s">
        <v>1211</v>
      </c>
      <c r="Q186" s="30" t="s">
        <v>499</v>
      </c>
    </row>
    <row r="187" spans="1:17">
      <c r="A187" s="30" t="s">
        <v>1214</v>
      </c>
      <c r="B187" s="30" t="s">
        <v>1215</v>
      </c>
      <c r="C187" s="30" t="s">
        <v>1216</v>
      </c>
      <c r="D187" s="30"/>
      <c r="E187" s="30" t="s">
        <v>503</v>
      </c>
      <c r="F187" s="30" t="s">
        <v>1217</v>
      </c>
      <c r="G187" s="38">
        <v>60</v>
      </c>
      <c r="H187" s="31">
        <v>0</v>
      </c>
      <c r="I187" s="30" t="s">
        <v>504</v>
      </c>
      <c r="J187" s="30" t="s">
        <v>505</v>
      </c>
      <c r="K187" s="30" t="s">
        <v>495</v>
      </c>
      <c r="L187" s="30" t="s">
        <v>496</v>
      </c>
      <c r="M187" s="30" t="s">
        <v>506</v>
      </c>
      <c r="N187" s="30"/>
      <c r="O187" s="30" t="s">
        <v>1214</v>
      </c>
      <c r="P187" s="30" t="s">
        <v>1215</v>
      </c>
      <c r="Q187" s="30" t="s">
        <v>499</v>
      </c>
    </row>
    <row r="188" spans="1:17">
      <c r="A188" s="30" t="s">
        <v>1218</v>
      </c>
      <c r="B188" s="30" t="s">
        <v>1219</v>
      </c>
      <c r="C188" s="30" t="s">
        <v>1220</v>
      </c>
      <c r="D188" s="30"/>
      <c r="E188" s="30" t="s">
        <v>503</v>
      </c>
      <c r="F188" s="30" t="s">
        <v>1221</v>
      </c>
      <c r="G188" s="38"/>
      <c r="H188" s="31">
        <v>0</v>
      </c>
      <c r="I188" s="30" t="s">
        <v>546</v>
      </c>
      <c r="J188" s="30" t="s">
        <v>547</v>
      </c>
      <c r="K188" s="30" t="s">
        <v>495</v>
      </c>
      <c r="L188" s="30" t="s">
        <v>496</v>
      </c>
      <c r="M188" s="30" t="s">
        <v>526</v>
      </c>
      <c r="N188" s="30"/>
      <c r="O188" s="30" t="s">
        <v>1218</v>
      </c>
      <c r="P188" s="30" t="s">
        <v>1219</v>
      </c>
      <c r="Q188" s="30" t="s">
        <v>499</v>
      </c>
    </row>
    <row r="189" spans="1:17">
      <c r="A189" s="30" t="s">
        <v>1222</v>
      </c>
      <c r="B189" s="30" t="s">
        <v>1223</v>
      </c>
      <c r="C189" s="30" t="s">
        <v>612</v>
      </c>
      <c r="D189" s="30"/>
      <c r="E189" s="30" t="s">
        <v>753</v>
      </c>
      <c r="F189" s="30"/>
      <c r="G189" s="38"/>
      <c r="H189" s="31">
        <v>0</v>
      </c>
      <c r="I189" s="30" t="s">
        <v>755</v>
      </c>
      <c r="J189" s="30" t="s">
        <v>756</v>
      </c>
      <c r="K189" s="30" t="s">
        <v>495</v>
      </c>
      <c r="L189" s="30" t="s">
        <v>612</v>
      </c>
      <c r="M189" s="30" t="s">
        <v>961</v>
      </c>
      <c r="N189" s="30" t="s">
        <v>1224</v>
      </c>
      <c r="O189" s="30" t="s">
        <v>1222</v>
      </c>
      <c r="P189" s="30" t="s">
        <v>1223</v>
      </c>
      <c r="Q189" s="30" t="s">
        <v>499</v>
      </c>
    </row>
    <row r="190" spans="1:17">
      <c r="A190" s="30" t="s">
        <v>1225</v>
      </c>
      <c r="B190" s="30" t="s">
        <v>1226</v>
      </c>
      <c r="C190" s="30" t="s">
        <v>1227</v>
      </c>
      <c r="D190" s="30"/>
      <c r="E190" s="30" t="s">
        <v>753</v>
      </c>
      <c r="F190" s="30"/>
      <c r="G190" s="38"/>
      <c r="H190" s="31">
        <v>0</v>
      </c>
      <c r="I190" s="30" t="s">
        <v>628</v>
      </c>
      <c r="J190" s="30" t="s">
        <v>629</v>
      </c>
      <c r="K190" s="30" t="s">
        <v>495</v>
      </c>
      <c r="L190" s="30" t="s">
        <v>1228</v>
      </c>
      <c r="M190" s="30" t="s">
        <v>631</v>
      </c>
      <c r="N190" s="30"/>
      <c r="O190" s="30" t="s">
        <v>1225</v>
      </c>
      <c r="P190" s="30" t="s">
        <v>1226</v>
      </c>
      <c r="Q190" s="30" t="s">
        <v>499</v>
      </c>
    </row>
    <row r="191" spans="1:17">
      <c r="A191" s="30" t="s">
        <v>1229</v>
      </c>
      <c r="B191" s="30" t="s">
        <v>1230</v>
      </c>
      <c r="C191" s="30" t="s">
        <v>1231</v>
      </c>
      <c r="D191" s="30" t="s">
        <v>74</v>
      </c>
      <c r="E191" s="30" t="s">
        <v>1232</v>
      </c>
      <c r="F191" s="30" t="s">
        <v>1233</v>
      </c>
      <c r="G191" s="38"/>
      <c r="H191" s="31">
        <v>0</v>
      </c>
      <c r="I191" s="30" t="s">
        <v>628</v>
      </c>
      <c r="J191" s="30" t="s">
        <v>629</v>
      </c>
      <c r="K191" s="30" t="s">
        <v>495</v>
      </c>
      <c r="L191" s="30" t="s">
        <v>975</v>
      </c>
      <c r="M191" s="30" t="s">
        <v>631</v>
      </c>
      <c r="N191" s="30" t="s">
        <v>1234</v>
      </c>
      <c r="O191" s="30" t="s">
        <v>1229</v>
      </c>
      <c r="P191" s="30" t="s">
        <v>1230</v>
      </c>
      <c r="Q191" s="30" t="s">
        <v>499</v>
      </c>
    </row>
    <row r="192" spans="1:17">
      <c r="A192" s="30" t="s">
        <v>1235</v>
      </c>
      <c r="B192" s="30" t="s">
        <v>1236</v>
      </c>
      <c r="C192" s="30" t="s">
        <v>1237</v>
      </c>
      <c r="D192" s="30"/>
      <c r="E192" s="30" t="s">
        <v>503</v>
      </c>
      <c r="F192" s="30" t="s">
        <v>1238</v>
      </c>
      <c r="G192" s="38">
        <v>60</v>
      </c>
      <c r="H192" s="31">
        <v>0</v>
      </c>
      <c r="I192" s="30" t="s">
        <v>570</v>
      </c>
      <c r="J192" s="30" t="s">
        <v>571</v>
      </c>
      <c r="K192" s="30" t="s">
        <v>495</v>
      </c>
      <c r="L192" s="30" t="s">
        <v>828</v>
      </c>
      <c r="M192" s="30" t="s">
        <v>573</v>
      </c>
      <c r="N192" s="30"/>
      <c r="O192" s="30" t="s">
        <v>1235</v>
      </c>
      <c r="P192" s="30" t="s">
        <v>1236</v>
      </c>
      <c r="Q192" s="30" t="s">
        <v>499</v>
      </c>
    </row>
    <row r="193" spans="1:17">
      <c r="A193" s="30" t="s">
        <v>42</v>
      </c>
      <c r="B193" s="30" t="s">
        <v>43</v>
      </c>
      <c r="C193" s="30" t="s">
        <v>1239</v>
      </c>
      <c r="D193" s="30"/>
      <c r="E193" s="30" t="s">
        <v>1240</v>
      </c>
      <c r="F193" s="30" t="s">
        <v>1241</v>
      </c>
      <c r="G193" s="38"/>
      <c r="H193" s="31">
        <v>0</v>
      </c>
      <c r="I193" s="30"/>
      <c r="J193" s="30"/>
      <c r="K193" s="30" t="s">
        <v>495</v>
      </c>
      <c r="L193" s="30" t="s">
        <v>496</v>
      </c>
      <c r="M193" s="30" t="s">
        <v>514</v>
      </c>
      <c r="N193" s="30"/>
      <c r="O193" s="30" t="s">
        <v>1242</v>
      </c>
      <c r="P193" s="30" t="s">
        <v>43</v>
      </c>
      <c r="Q193" s="30" t="s">
        <v>499</v>
      </c>
    </row>
    <row r="194" spans="1:17">
      <c r="A194" s="30" t="s">
        <v>66</v>
      </c>
      <c r="B194" s="30" t="s">
        <v>67</v>
      </c>
      <c r="C194" s="30" t="s">
        <v>1243</v>
      </c>
      <c r="D194" s="30"/>
      <c r="E194" s="30" t="s">
        <v>1244</v>
      </c>
      <c r="F194" s="30" t="s">
        <v>1245</v>
      </c>
      <c r="G194" s="38"/>
      <c r="H194" s="31">
        <v>0</v>
      </c>
      <c r="I194" s="30" t="s">
        <v>755</v>
      </c>
      <c r="J194" s="30" t="s">
        <v>756</v>
      </c>
      <c r="K194" s="30" t="s">
        <v>495</v>
      </c>
      <c r="L194" s="30" t="s">
        <v>612</v>
      </c>
      <c r="M194" s="30" t="s">
        <v>780</v>
      </c>
      <c r="N194" s="30" t="s">
        <v>1246</v>
      </c>
      <c r="O194" s="30" t="s">
        <v>1242</v>
      </c>
      <c r="P194" s="30" t="s">
        <v>43</v>
      </c>
      <c r="Q194" s="30" t="s">
        <v>499</v>
      </c>
    </row>
    <row r="195" spans="1:17">
      <c r="A195" s="30" t="s">
        <v>52</v>
      </c>
      <c r="B195" s="30" t="s">
        <v>53</v>
      </c>
      <c r="C195" s="30" t="s">
        <v>1247</v>
      </c>
      <c r="D195" s="30"/>
      <c r="E195" s="30" t="s">
        <v>1240</v>
      </c>
      <c r="F195" s="30" t="s">
        <v>1248</v>
      </c>
      <c r="G195" s="38"/>
      <c r="H195" s="31">
        <v>0</v>
      </c>
      <c r="I195" s="30" t="s">
        <v>570</v>
      </c>
      <c r="J195" s="30" t="s">
        <v>571</v>
      </c>
      <c r="K195" s="30" t="s">
        <v>495</v>
      </c>
      <c r="L195" s="30" t="s">
        <v>572</v>
      </c>
      <c r="M195" s="30" t="s">
        <v>573</v>
      </c>
      <c r="N195" s="30"/>
      <c r="O195" s="30" t="s">
        <v>1242</v>
      </c>
      <c r="P195" s="30" t="s">
        <v>43</v>
      </c>
      <c r="Q195" s="30" t="s">
        <v>499</v>
      </c>
    </row>
    <row r="196" spans="1:17">
      <c r="A196" s="30" t="s">
        <v>50</v>
      </c>
      <c r="B196" s="30" t="s">
        <v>51</v>
      </c>
      <c r="C196" s="30" t="s">
        <v>1249</v>
      </c>
      <c r="D196" s="30"/>
      <c r="E196" s="30" t="s">
        <v>1240</v>
      </c>
      <c r="F196" s="30" t="s">
        <v>1250</v>
      </c>
      <c r="G196" s="38"/>
      <c r="H196" s="31">
        <v>0</v>
      </c>
      <c r="I196" s="30" t="s">
        <v>570</v>
      </c>
      <c r="J196" s="30" t="s">
        <v>571</v>
      </c>
      <c r="K196" s="30" t="s">
        <v>495</v>
      </c>
      <c r="L196" s="30" t="s">
        <v>766</v>
      </c>
      <c r="M196" s="30" t="s">
        <v>573</v>
      </c>
      <c r="N196" s="30"/>
      <c r="O196" s="30" t="s">
        <v>1242</v>
      </c>
      <c r="P196" s="30" t="s">
        <v>43</v>
      </c>
      <c r="Q196" s="30" t="s">
        <v>499</v>
      </c>
    </row>
    <row r="197" spans="1:17">
      <c r="A197" s="30" t="s">
        <v>60</v>
      </c>
      <c r="B197" s="30" t="s">
        <v>61</v>
      </c>
      <c r="C197" s="30" t="s">
        <v>1251</v>
      </c>
      <c r="D197" s="30"/>
      <c r="E197" s="30" t="s">
        <v>1244</v>
      </c>
      <c r="F197" s="30" t="s">
        <v>1252</v>
      </c>
      <c r="G197" s="38"/>
      <c r="H197" s="31">
        <v>0</v>
      </c>
      <c r="I197" s="30" t="s">
        <v>628</v>
      </c>
      <c r="J197" s="30" t="s">
        <v>629</v>
      </c>
      <c r="K197" s="30" t="s">
        <v>495</v>
      </c>
      <c r="L197" s="30" t="s">
        <v>1132</v>
      </c>
      <c r="M197" s="30" t="s">
        <v>631</v>
      </c>
      <c r="N197" s="30"/>
      <c r="O197" s="30" t="s">
        <v>1242</v>
      </c>
      <c r="P197" s="30" t="s">
        <v>43</v>
      </c>
      <c r="Q197" s="30" t="s">
        <v>499</v>
      </c>
    </row>
    <row r="198" spans="1:17">
      <c r="A198" s="30" t="s">
        <v>44</v>
      </c>
      <c r="B198" s="30" t="s">
        <v>45</v>
      </c>
      <c r="C198" s="30" t="s">
        <v>1253</v>
      </c>
      <c r="D198" s="30"/>
      <c r="E198" s="30" t="s">
        <v>1240</v>
      </c>
      <c r="F198" s="30" t="s">
        <v>1254</v>
      </c>
      <c r="G198" s="38"/>
      <c r="H198" s="31">
        <v>0</v>
      </c>
      <c r="I198" s="30" t="s">
        <v>570</v>
      </c>
      <c r="J198" s="30" t="s">
        <v>571</v>
      </c>
      <c r="K198" s="30" t="s">
        <v>495</v>
      </c>
      <c r="L198" s="30" t="s">
        <v>832</v>
      </c>
      <c r="M198" s="30" t="s">
        <v>573</v>
      </c>
      <c r="N198" s="30"/>
      <c r="O198" s="30" t="s">
        <v>1242</v>
      </c>
      <c r="P198" s="30" t="s">
        <v>43</v>
      </c>
      <c r="Q198" s="30" t="s">
        <v>499</v>
      </c>
    </row>
    <row r="199" spans="1:17">
      <c r="A199" s="30" t="s">
        <v>62</v>
      </c>
      <c r="B199" s="30" t="s">
        <v>63</v>
      </c>
      <c r="C199" s="30" t="s">
        <v>1255</v>
      </c>
      <c r="D199" s="30"/>
      <c r="E199" s="30" t="s">
        <v>1244</v>
      </c>
      <c r="F199" s="30" t="s">
        <v>1256</v>
      </c>
      <c r="G199" s="38"/>
      <c r="H199" s="31">
        <v>0</v>
      </c>
      <c r="I199" s="30" t="s">
        <v>628</v>
      </c>
      <c r="J199" s="30" t="s">
        <v>629</v>
      </c>
      <c r="K199" s="30" t="s">
        <v>495</v>
      </c>
      <c r="L199" s="30" t="s">
        <v>975</v>
      </c>
      <c r="M199" s="30" t="s">
        <v>631</v>
      </c>
      <c r="N199" s="30"/>
      <c r="O199" s="30" t="s">
        <v>1242</v>
      </c>
      <c r="P199" s="30" t="s">
        <v>43</v>
      </c>
      <c r="Q199" s="30" t="s">
        <v>499</v>
      </c>
    </row>
    <row r="200" spans="1:17">
      <c r="A200" s="30" t="s">
        <v>56</v>
      </c>
      <c r="B200" s="30" t="s">
        <v>57</v>
      </c>
      <c r="C200" s="30" t="s">
        <v>1257</v>
      </c>
      <c r="D200" s="30"/>
      <c r="E200" s="30" t="s">
        <v>1240</v>
      </c>
      <c r="F200" s="30" t="s">
        <v>1258</v>
      </c>
      <c r="G200" s="38"/>
      <c r="H200" s="31">
        <v>0</v>
      </c>
      <c r="I200" s="30" t="s">
        <v>570</v>
      </c>
      <c r="J200" s="30" t="s">
        <v>571</v>
      </c>
      <c r="K200" s="30" t="s">
        <v>495</v>
      </c>
      <c r="L200" s="30" t="s">
        <v>869</v>
      </c>
      <c r="M200" s="30" t="s">
        <v>573</v>
      </c>
      <c r="N200" s="30"/>
      <c r="O200" s="30" t="s">
        <v>1242</v>
      </c>
      <c r="P200" s="30" t="s">
        <v>43</v>
      </c>
      <c r="Q200" s="30" t="s">
        <v>499</v>
      </c>
    </row>
    <row r="201" spans="1:17">
      <c r="A201" s="30" t="s">
        <v>58</v>
      </c>
      <c r="B201" s="30" t="s">
        <v>59</v>
      </c>
      <c r="C201" s="30" t="s">
        <v>1259</v>
      </c>
      <c r="D201" s="30"/>
      <c r="E201" s="30" t="s">
        <v>1240</v>
      </c>
      <c r="F201" s="30" t="s">
        <v>1260</v>
      </c>
      <c r="G201" s="38"/>
      <c r="H201" s="31">
        <v>0</v>
      </c>
      <c r="I201" s="30" t="s">
        <v>570</v>
      </c>
      <c r="J201" s="30" t="s">
        <v>571</v>
      </c>
      <c r="K201" s="30" t="s">
        <v>495</v>
      </c>
      <c r="L201" s="30" t="s">
        <v>828</v>
      </c>
      <c r="M201" s="30" t="s">
        <v>573</v>
      </c>
      <c r="N201" s="30"/>
      <c r="O201" s="30" t="s">
        <v>1242</v>
      </c>
      <c r="P201" s="30" t="s">
        <v>43</v>
      </c>
      <c r="Q201" s="30" t="s">
        <v>499</v>
      </c>
    </row>
    <row r="202" spans="1:17">
      <c r="A202" s="30" t="s">
        <v>54</v>
      </c>
      <c r="B202" s="30" t="s">
        <v>55</v>
      </c>
      <c r="C202" s="30" t="s">
        <v>1261</v>
      </c>
      <c r="D202" s="30"/>
      <c r="E202" s="30" t="s">
        <v>1240</v>
      </c>
      <c r="F202" s="30" t="s">
        <v>1262</v>
      </c>
      <c r="G202" s="38"/>
      <c r="H202" s="31">
        <v>0</v>
      </c>
      <c r="I202" s="30" t="s">
        <v>570</v>
      </c>
      <c r="J202" s="30" t="s">
        <v>571</v>
      </c>
      <c r="K202" s="30" t="s">
        <v>495</v>
      </c>
      <c r="L202" s="30" t="s">
        <v>806</v>
      </c>
      <c r="M202" s="30" t="s">
        <v>573</v>
      </c>
      <c r="N202" s="30"/>
      <c r="O202" s="30" t="s">
        <v>1242</v>
      </c>
      <c r="P202" s="30" t="s">
        <v>43</v>
      </c>
      <c r="Q202" s="30" t="s">
        <v>499</v>
      </c>
    </row>
    <row r="203" spans="1:17">
      <c r="A203" s="30" t="s">
        <v>64</v>
      </c>
      <c r="B203" s="30" t="s">
        <v>65</v>
      </c>
      <c r="C203" s="30" t="s">
        <v>1263</v>
      </c>
      <c r="D203" s="30"/>
      <c r="E203" s="30" t="s">
        <v>1244</v>
      </c>
      <c r="F203" s="30" t="s">
        <v>1264</v>
      </c>
      <c r="G203" s="38"/>
      <c r="H203" s="31">
        <v>0</v>
      </c>
      <c r="I203" s="30" t="s">
        <v>628</v>
      </c>
      <c r="J203" s="30" t="s">
        <v>629</v>
      </c>
      <c r="K203" s="30" t="s">
        <v>495</v>
      </c>
      <c r="L203" s="30" t="s">
        <v>630</v>
      </c>
      <c r="M203" s="30" t="s">
        <v>631</v>
      </c>
      <c r="N203" s="30"/>
      <c r="O203" s="30" t="s">
        <v>1242</v>
      </c>
      <c r="P203" s="30" t="s">
        <v>43</v>
      </c>
      <c r="Q203" s="30" t="s">
        <v>499</v>
      </c>
    </row>
    <row r="204" spans="1:17">
      <c r="A204" s="30" t="s">
        <v>68</v>
      </c>
      <c r="B204" s="30" t="s">
        <v>69</v>
      </c>
      <c r="C204" s="30" t="s">
        <v>1265</v>
      </c>
      <c r="D204" s="30"/>
      <c r="E204" s="30" t="s">
        <v>1244</v>
      </c>
      <c r="F204" s="30" t="s">
        <v>1266</v>
      </c>
      <c r="G204" s="38"/>
      <c r="H204" s="31">
        <v>0</v>
      </c>
      <c r="I204" s="30" t="s">
        <v>628</v>
      </c>
      <c r="J204" s="30" t="s">
        <v>629</v>
      </c>
      <c r="K204" s="30" t="s">
        <v>495</v>
      </c>
      <c r="L204" s="30" t="s">
        <v>1267</v>
      </c>
      <c r="M204" s="30" t="s">
        <v>631</v>
      </c>
      <c r="N204" s="30"/>
      <c r="O204" s="30" t="s">
        <v>1242</v>
      </c>
      <c r="P204" s="30" t="s">
        <v>43</v>
      </c>
      <c r="Q204" s="30" t="s">
        <v>499</v>
      </c>
    </row>
    <row r="205" spans="1:17">
      <c r="A205" s="30" t="s">
        <v>46</v>
      </c>
      <c r="B205" s="30" t="s">
        <v>47</v>
      </c>
      <c r="C205" s="30" t="s">
        <v>1268</v>
      </c>
      <c r="D205" s="30"/>
      <c r="E205" s="30" t="s">
        <v>1240</v>
      </c>
      <c r="F205" s="30" t="s">
        <v>1269</v>
      </c>
      <c r="G205" s="38"/>
      <c r="H205" s="31">
        <v>0</v>
      </c>
      <c r="I205" s="30" t="s">
        <v>570</v>
      </c>
      <c r="J205" s="30" t="s">
        <v>571</v>
      </c>
      <c r="K205" s="30" t="s">
        <v>495</v>
      </c>
      <c r="L205" s="30" t="s">
        <v>869</v>
      </c>
      <c r="M205" s="30" t="s">
        <v>573</v>
      </c>
      <c r="N205" s="30"/>
      <c r="O205" s="30" t="s">
        <v>1242</v>
      </c>
      <c r="P205" s="30" t="s">
        <v>43</v>
      </c>
      <c r="Q205" s="30" t="s">
        <v>499</v>
      </c>
    </row>
    <row r="206" spans="1:17">
      <c r="A206" s="30" t="s">
        <v>48</v>
      </c>
      <c r="B206" s="30" t="s">
        <v>49</v>
      </c>
      <c r="C206" s="30" t="s">
        <v>1270</v>
      </c>
      <c r="D206" s="30"/>
      <c r="E206" s="30" t="s">
        <v>1240</v>
      </c>
      <c r="F206" s="30" t="s">
        <v>1271</v>
      </c>
      <c r="G206" s="38"/>
      <c r="H206" s="31">
        <v>0</v>
      </c>
      <c r="I206" s="30" t="s">
        <v>570</v>
      </c>
      <c r="J206" s="30" t="s">
        <v>571</v>
      </c>
      <c r="K206" s="30" t="s">
        <v>495</v>
      </c>
      <c r="L206" s="30" t="s">
        <v>644</v>
      </c>
      <c r="M206" s="30" t="s">
        <v>573</v>
      </c>
      <c r="N206" s="30"/>
      <c r="O206" s="30" t="s">
        <v>1242</v>
      </c>
      <c r="P206" s="30" t="s">
        <v>43</v>
      </c>
      <c r="Q206" s="30" t="s">
        <v>499</v>
      </c>
    </row>
    <row r="207" spans="1:17">
      <c r="A207" s="30" t="s">
        <v>70</v>
      </c>
      <c r="B207" s="30" t="s">
        <v>71</v>
      </c>
      <c r="C207" s="30" t="s">
        <v>1272</v>
      </c>
      <c r="D207" s="30"/>
      <c r="E207" s="30" t="s">
        <v>1244</v>
      </c>
      <c r="F207" s="30" t="s">
        <v>1273</v>
      </c>
      <c r="G207" s="38"/>
      <c r="H207" s="31">
        <v>0</v>
      </c>
      <c r="I207" s="30" t="s">
        <v>628</v>
      </c>
      <c r="J207" s="30" t="s">
        <v>629</v>
      </c>
      <c r="K207" s="30" t="s">
        <v>495</v>
      </c>
      <c r="L207" s="30" t="s">
        <v>1274</v>
      </c>
      <c r="M207" s="30" t="s">
        <v>631</v>
      </c>
      <c r="N207" s="30"/>
      <c r="O207" s="30" t="s">
        <v>1242</v>
      </c>
      <c r="P207" s="30" t="s">
        <v>43</v>
      </c>
      <c r="Q207" s="30" t="s">
        <v>499</v>
      </c>
    </row>
    <row r="208" spans="1:17">
      <c r="A208" s="30" t="s">
        <v>1275</v>
      </c>
      <c r="B208" s="30" t="s">
        <v>1276</v>
      </c>
      <c r="C208" s="30" t="s">
        <v>1277</v>
      </c>
      <c r="D208" s="30"/>
      <c r="E208" s="30" t="s">
        <v>1240</v>
      </c>
      <c r="F208" s="30"/>
      <c r="G208" s="38"/>
      <c r="H208" s="31">
        <v>0</v>
      </c>
      <c r="I208" s="30" t="s">
        <v>570</v>
      </c>
      <c r="J208" s="30" t="s">
        <v>571</v>
      </c>
      <c r="K208" s="30" t="s">
        <v>495</v>
      </c>
      <c r="L208" s="30" t="s">
        <v>572</v>
      </c>
      <c r="M208" s="30" t="s">
        <v>573</v>
      </c>
      <c r="N208" s="30"/>
      <c r="O208" s="30" t="s">
        <v>1242</v>
      </c>
      <c r="P208" s="30" t="s">
        <v>43</v>
      </c>
      <c r="Q208" s="30" t="s">
        <v>499</v>
      </c>
    </row>
    <row r="209" spans="1:17">
      <c r="A209" s="30" t="s">
        <v>1278</v>
      </c>
      <c r="B209" s="30" t="s">
        <v>1279</v>
      </c>
      <c r="C209" s="30" t="s">
        <v>1280</v>
      </c>
      <c r="D209" s="30"/>
      <c r="E209" s="30" t="s">
        <v>1240</v>
      </c>
      <c r="F209" s="30"/>
      <c r="G209" s="38"/>
      <c r="H209" s="31">
        <v>0</v>
      </c>
      <c r="I209" s="30" t="s">
        <v>570</v>
      </c>
      <c r="J209" s="30" t="s">
        <v>571</v>
      </c>
      <c r="K209" s="30" t="s">
        <v>495</v>
      </c>
      <c r="L209" s="30" t="s">
        <v>572</v>
      </c>
      <c r="M209" s="30" t="s">
        <v>573</v>
      </c>
      <c r="N209" s="30"/>
      <c r="O209" s="30" t="s">
        <v>1242</v>
      </c>
      <c r="P209" s="30" t="s">
        <v>43</v>
      </c>
      <c r="Q209" s="30" t="s">
        <v>499</v>
      </c>
    </row>
    <row r="210" spans="1:17">
      <c r="A210" s="30" t="s">
        <v>1281</v>
      </c>
      <c r="B210" s="30" t="s">
        <v>1282</v>
      </c>
      <c r="C210" s="30" t="s">
        <v>1283</v>
      </c>
      <c r="D210" s="30"/>
      <c r="E210" s="30" t="s">
        <v>1240</v>
      </c>
      <c r="F210" s="30"/>
      <c r="G210" s="38"/>
      <c r="H210" s="31">
        <v>0</v>
      </c>
      <c r="I210" s="30" t="s">
        <v>570</v>
      </c>
      <c r="J210" s="30" t="s">
        <v>571</v>
      </c>
      <c r="K210" s="30" t="s">
        <v>495</v>
      </c>
      <c r="L210" s="30" t="s">
        <v>828</v>
      </c>
      <c r="M210" s="30" t="s">
        <v>573</v>
      </c>
      <c r="N210" s="30"/>
      <c r="O210" s="30" t="s">
        <v>1242</v>
      </c>
      <c r="P210" s="30" t="s">
        <v>43</v>
      </c>
      <c r="Q210" s="30" t="s">
        <v>499</v>
      </c>
    </row>
    <row r="211" spans="1:17">
      <c r="A211" s="30" t="s">
        <v>1284</v>
      </c>
      <c r="B211" s="30" t="s">
        <v>1285</v>
      </c>
      <c r="C211" s="30" t="s">
        <v>1286</v>
      </c>
      <c r="D211" s="30"/>
      <c r="E211" s="30" t="s">
        <v>1240</v>
      </c>
      <c r="F211" s="30"/>
      <c r="G211" s="38"/>
      <c r="H211" s="31">
        <v>0</v>
      </c>
      <c r="I211" s="30" t="s">
        <v>570</v>
      </c>
      <c r="J211" s="30" t="s">
        <v>571</v>
      </c>
      <c r="K211" s="30" t="s">
        <v>495</v>
      </c>
      <c r="L211" s="30" t="s">
        <v>572</v>
      </c>
      <c r="M211" s="30" t="s">
        <v>573</v>
      </c>
      <c r="N211" s="30"/>
      <c r="O211" s="30" t="s">
        <v>1242</v>
      </c>
      <c r="P211" s="30" t="s">
        <v>43</v>
      </c>
      <c r="Q211" s="30" t="s">
        <v>499</v>
      </c>
    </row>
    <row r="212" spans="1:17">
      <c r="A212" s="30" t="s">
        <v>1287</v>
      </c>
      <c r="B212" s="30" t="s">
        <v>1288</v>
      </c>
      <c r="C212" s="30" t="s">
        <v>1289</v>
      </c>
      <c r="D212" s="30"/>
      <c r="E212" s="30" t="s">
        <v>1240</v>
      </c>
      <c r="F212" s="30"/>
      <c r="G212" s="38"/>
      <c r="H212" s="31">
        <v>0</v>
      </c>
      <c r="I212" s="30" t="s">
        <v>570</v>
      </c>
      <c r="J212" s="30" t="s">
        <v>571</v>
      </c>
      <c r="K212" s="30" t="s">
        <v>495</v>
      </c>
      <c r="L212" s="30" t="s">
        <v>572</v>
      </c>
      <c r="M212" s="30" t="s">
        <v>573</v>
      </c>
      <c r="N212" s="30"/>
      <c r="O212" s="30" t="s">
        <v>1242</v>
      </c>
      <c r="P212" s="30" t="s">
        <v>43</v>
      </c>
      <c r="Q212" s="30" t="s">
        <v>499</v>
      </c>
    </row>
    <row r="213" spans="1:17">
      <c r="A213" s="30" t="s">
        <v>1290</v>
      </c>
      <c r="B213" s="30" t="s">
        <v>1291</v>
      </c>
      <c r="C213" s="30" t="s">
        <v>1292</v>
      </c>
      <c r="D213" s="30"/>
      <c r="E213" s="30" t="s">
        <v>1240</v>
      </c>
      <c r="F213" s="30"/>
      <c r="G213" s="38"/>
      <c r="H213" s="31">
        <v>0</v>
      </c>
      <c r="I213" s="30" t="s">
        <v>570</v>
      </c>
      <c r="J213" s="30" t="s">
        <v>571</v>
      </c>
      <c r="K213" s="30" t="s">
        <v>495</v>
      </c>
      <c r="L213" s="30" t="s">
        <v>828</v>
      </c>
      <c r="M213" s="30" t="s">
        <v>573</v>
      </c>
      <c r="N213" s="30"/>
      <c r="O213" s="30" t="s">
        <v>1242</v>
      </c>
      <c r="P213" s="30" t="s">
        <v>43</v>
      </c>
      <c r="Q213" s="30" t="s">
        <v>499</v>
      </c>
    </row>
    <row r="214" spans="1:17">
      <c r="A214" s="30" t="s">
        <v>1293</v>
      </c>
      <c r="B214" s="30" t="s">
        <v>1294</v>
      </c>
      <c r="C214" s="30" t="s">
        <v>1295</v>
      </c>
      <c r="D214" s="30"/>
      <c r="E214" s="30" t="s">
        <v>1240</v>
      </c>
      <c r="F214" s="30"/>
      <c r="G214" s="38"/>
      <c r="H214" s="31">
        <v>0</v>
      </c>
      <c r="I214" s="30" t="s">
        <v>570</v>
      </c>
      <c r="J214" s="30" t="s">
        <v>571</v>
      </c>
      <c r="K214" s="30" t="s">
        <v>495</v>
      </c>
      <c r="L214" s="30" t="s">
        <v>828</v>
      </c>
      <c r="M214" s="30" t="s">
        <v>573</v>
      </c>
      <c r="N214" s="30"/>
      <c r="O214" s="30" t="s">
        <v>1242</v>
      </c>
      <c r="P214" s="30" t="s">
        <v>43</v>
      </c>
      <c r="Q214" s="30" t="s">
        <v>499</v>
      </c>
    </row>
    <row r="215" spans="1:17">
      <c r="A215" s="30" t="s">
        <v>1296</v>
      </c>
      <c r="B215" s="30" t="s">
        <v>1297</v>
      </c>
      <c r="C215" s="30" t="s">
        <v>1298</v>
      </c>
      <c r="D215" s="30"/>
      <c r="E215" s="30" t="s">
        <v>1240</v>
      </c>
      <c r="F215" s="30"/>
      <c r="G215" s="38"/>
      <c r="H215" s="31">
        <v>0</v>
      </c>
      <c r="I215" s="30" t="s">
        <v>570</v>
      </c>
      <c r="J215" s="30" t="s">
        <v>571</v>
      </c>
      <c r="K215" s="30" t="s">
        <v>495</v>
      </c>
      <c r="L215" s="30" t="s">
        <v>828</v>
      </c>
      <c r="M215" s="30" t="s">
        <v>573</v>
      </c>
      <c r="N215" s="30"/>
      <c r="O215" s="30" t="s">
        <v>1242</v>
      </c>
      <c r="P215" s="30" t="s">
        <v>43</v>
      </c>
      <c r="Q215" s="30" t="s">
        <v>499</v>
      </c>
    </row>
    <row r="216" spans="1:17">
      <c r="A216" s="30" t="s">
        <v>1299</v>
      </c>
      <c r="B216" s="30" t="s">
        <v>1300</v>
      </c>
      <c r="C216" s="30" t="s">
        <v>1301</v>
      </c>
      <c r="D216" s="30"/>
      <c r="E216" s="30" t="s">
        <v>1240</v>
      </c>
      <c r="F216" s="30"/>
      <c r="G216" s="38"/>
      <c r="H216" s="31">
        <v>0</v>
      </c>
      <c r="I216" s="30" t="s">
        <v>570</v>
      </c>
      <c r="J216" s="30" t="s">
        <v>571</v>
      </c>
      <c r="K216" s="30" t="s">
        <v>495</v>
      </c>
      <c r="L216" s="30" t="s">
        <v>572</v>
      </c>
      <c r="M216" s="30" t="s">
        <v>573</v>
      </c>
      <c r="N216" s="30"/>
      <c r="O216" s="30" t="s">
        <v>1242</v>
      </c>
      <c r="P216" s="30" t="s">
        <v>43</v>
      </c>
      <c r="Q216" s="30" t="s">
        <v>499</v>
      </c>
    </row>
    <row r="217" spans="1:17">
      <c r="A217" s="30" t="s">
        <v>1302</v>
      </c>
      <c r="B217" s="30" t="s">
        <v>1303</v>
      </c>
      <c r="C217" s="30" t="s">
        <v>1304</v>
      </c>
      <c r="D217" s="30"/>
      <c r="E217" s="30" t="s">
        <v>1240</v>
      </c>
      <c r="F217" s="30"/>
      <c r="G217" s="38"/>
      <c r="H217" s="31">
        <v>0</v>
      </c>
      <c r="I217" s="30" t="s">
        <v>570</v>
      </c>
      <c r="J217" s="30" t="s">
        <v>571</v>
      </c>
      <c r="K217" s="30" t="s">
        <v>495</v>
      </c>
      <c r="L217" s="30" t="s">
        <v>572</v>
      </c>
      <c r="M217" s="30" t="s">
        <v>573</v>
      </c>
      <c r="N217" s="30" t="s">
        <v>1305</v>
      </c>
      <c r="O217" s="30" t="s">
        <v>1242</v>
      </c>
      <c r="P217" s="30" t="s">
        <v>43</v>
      </c>
      <c r="Q217" s="30" t="s">
        <v>499</v>
      </c>
    </row>
    <row r="218" spans="1:17">
      <c r="A218" s="30" t="s">
        <v>1306</v>
      </c>
      <c r="B218" s="30" t="s">
        <v>1307</v>
      </c>
      <c r="C218" s="30" t="s">
        <v>1308</v>
      </c>
      <c r="D218" s="30"/>
      <c r="E218" s="30" t="s">
        <v>1240</v>
      </c>
      <c r="F218" s="30"/>
      <c r="G218" s="38"/>
      <c r="H218" s="31">
        <v>0</v>
      </c>
      <c r="I218" s="30" t="s">
        <v>570</v>
      </c>
      <c r="J218" s="30" t="s">
        <v>571</v>
      </c>
      <c r="K218" s="30" t="s">
        <v>495</v>
      </c>
      <c r="L218" s="30" t="s">
        <v>828</v>
      </c>
      <c r="M218" s="30" t="s">
        <v>573</v>
      </c>
      <c r="N218" s="30"/>
      <c r="O218" s="30" t="s">
        <v>1242</v>
      </c>
      <c r="P218" s="30" t="s">
        <v>43</v>
      </c>
      <c r="Q218" s="30" t="s">
        <v>499</v>
      </c>
    </row>
    <row r="219" spans="1:17">
      <c r="A219" s="30" t="s">
        <v>1309</v>
      </c>
      <c r="B219" s="30" t="s">
        <v>1310</v>
      </c>
      <c r="C219" s="30" t="s">
        <v>1311</v>
      </c>
      <c r="D219" s="30"/>
      <c r="E219" s="30" t="s">
        <v>1240</v>
      </c>
      <c r="F219" s="30"/>
      <c r="G219" s="38"/>
      <c r="H219" s="31">
        <v>0</v>
      </c>
      <c r="I219" s="30" t="s">
        <v>570</v>
      </c>
      <c r="J219" s="30" t="s">
        <v>571</v>
      </c>
      <c r="K219" s="30" t="s">
        <v>495</v>
      </c>
      <c r="L219" s="30" t="s">
        <v>828</v>
      </c>
      <c r="M219" s="30" t="s">
        <v>573</v>
      </c>
      <c r="N219" s="30" t="s">
        <v>1312</v>
      </c>
      <c r="O219" s="30" t="s">
        <v>1242</v>
      </c>
      <c r="P219" s="30" t="s">
        <v>43</v>
      </c>
      <c r="Q219" s="30" t="s">
        <v>499</v>
      </c>
    </row>
    <row r="220" spans="1:17">
      <c r="A220" s="30" t="s">
        <v>1313</v>
      </c>
      <c r="B220" s="30" t="s">
        <v>1314</v>
      </c>
      <c r="C220" s="30" t="s">
        <v>1315</v>
      </c>
      <c r="D220" s="30"/>
      <c r="E220" s="30" t="s">
        <v>1240</v>
      </c>
      <c r="F220" s="30"/>
      <c r="G220" s="38"/>
      <c r="H220" s="31">
        <v>0</v>
      </c>
      <c r="I220" s="30" t="s">
        <v>570</v>
      </c>
      <c r="J220" s="30" t="s">
        <v>571</v>
      </c>
      <c r="K220" s="30" t="s">
        <v>495</v>
      </c>
      <c r="L220" s="30" t="s">
        <v>572</v>
      </c>
      <c r="M220" s="30" t="s">
        <v>573</v>
      </c>
      <c r="N220" s="30" t="s">
        <v>1316</v>
      </c>
      <c r="O220" s="30" t="s">
        <v>1242</v>
      </c>
      <c r="P220" s="30" t="s">
        <v>43</v>
      </c>
      <c r="Q220" s="30" t="s">
        <v>499</v>
      </c>
    </row>
    <row r="221" spans="1:17">
      <c r="A221" s="30" t="s">
        <v>1317</v>
      </c>
      <c r="B221" s="30" t="s">
        <v>1318</v>
      </c>
      <c r="C221" s="30" t="s">
        <v>1319</v>
      </c>
      <c r="D221" s="30"/>
      <c r="E221" s="30" t="s">
        <v>1240</v>
      </c>
      <c r="F221" s="30"/>
      <c r="G221" s="38"/>
      <c r="H221" s="31">
        <v>0</v>
      </c>
      <c r="I221" s="30" t="s">
        <v>570</v>
      </c>
      <c r="J221" s="30" t="s">
        <v>571</v>
      </c>
      <c r="K221" s="30" t="s">
        <v>495</v>
      </c>
      <c r="L221" s="30" t="s">
        <v>828</v>
      </c>
      <c r="M221" s="30" t="s">
        <v>573</v>
      </c>
      <c r="N221" s="30"/>
      <c r="O221" s="30" t="s">
        <v>1242</v>
      </c>
      <c r="P221" s="30" t="s">
        <v>43</v>
      </c>
      <c r="Q221" s="30" t="s">
        <v>499</v>
      </c>
    </row>
    <row r="222" spans="1:17">
      <c r="A222" s="30" t="s">
        <v>1320</v>
      </c>
      <c r="B222" s="30" t="s">
        <v>1321</v>
      </c>
      <c r="C222" s="30" t="s">
        <v>1322</v>
      </c>
      <c r="D222" s="30"/>
      <c r="E222" s="30" t="s">
        <v>1240</v>
      </c>
      <c r="F222" s="30"/>
      <c r="G222" s="38"/>
      <c r="H222" s="31">
        <v>0</v>
      </c>
      <c r="I222" s="30" t="s">
        <v>570</v>
      </c>
      <c r="J222" s="30" t="s">
        <v>571</v>
      </c>
      <c r="K222" s="30" t="s">
        <v>495</v>
      </c>
      <c r="L222" s="30" t="s">
        <v>828</v>
      </c>
      <c r="M222" s="30" t="s">
        <v>573</v>
      </c>
      <c r="N222" s="30"/>
      <c r="O222" s="30" t="s">
        <v>1242</v>
      </c>
      <c r="P222" s="30" t="s">
        <v>43</v>
      </c>
      <c r="Q222" s="30" t="s">
        <v>499</v>
      </c>
    </row>
    <row r="223" spans="1:17">
      <c r="A223" s="30" t="s">
        <v>1323</v>
      </c>
      <c r="B223" s="30" t="s">
        <v>1324</v>
      </c>
      <c r="C223" s="30" t="s">
        <v>1325</v>
      </c>
      <c r="D223" s="30"/>
      <c r="E223" s="30" t="s">
        <v>1240</v>
      </c>
      <c r="F223" s="30"/>
      <c r="G223" s="38"/>
      <c r="H223" s="31">
        <v>0</v>
      </c>
      <c r="I223" s="30" t="s">
        <v>570</v>
      </c>
      <c r="J223" s="30" t="s">
        <v>571</v>
      </c>
      <c r="K223" s="30" t="s">
        <v>495</v>
      </c>
      <c r="L223" s="30" t="s">
        <v>832</v>
      </c>
      <c r="M223" s="30" t="s">
        <v>573</v>
      </c>
      <c r="N223" s="30"/>
      <c r="O223" s="30" t="s">
        <v>1242</v>
      </c>
      <c r="P223" s="30" t="s">
        <v>43</v>
      </c>
      <c r="Q223" s="30" t="s">
        <v>499</v>
      </c>
    </row>
    <row r="224" spans="1:17">
      <c r="A224" s="30" t="s">
        <v>1326</v>
      </c>
      <c r="B224" s="30" t="s">
        <v>1327</v>
      </c>
      <c r="C224" s="30" t="s">
        <v>1328</v>
      </c>
      <c r="D224" s="30"/>
      <c r="E224" s="30" t="s">
        <v>1240</v>
      </c>
      <c r="F224" s="30"/>
      <c r="G224" s="38"/>
      <c r="H224" s="31">
        <v>0</v>
      </c>
      <c r="I224" s="30" t="s">
        <v>570</v>
      </c>
      <c r="J224" s="30" t="s">
        <v>571</v>
      </c>
      <c r="K224" s="30" t="s">
        <v>495</v>
      </c>
      <c r="L224" s="30" t="s">
        <v>832</v>
      </c>
      <c r="M224" s="30" t="s">
        <v>573</v>
      </c>
      <c r="N224" s="30"/>
      <c r="O224" s="30" t="s">
        <v>1242</v>
      </c>
      <c r="P224" s="30" t="s">
        <v>43</v>
      </c>
      <c r="Q224" s="30" t="s">
        <v>499</v>
      </c>
    </row>
    <row r="225" spans="1:17">
      <c r="A225" s="30" t="s">
        <v>1329</v>
      </c>
      <c r="B225" s="30" t="s">
        <v>1330</v>
      </c>
      <c r="C225" s="30" t="s">
        <v>1331</v>
      </c>
      <c r="D225" s="30"/>
      <c r="E225" s="30" t="s">
        <v>1240</v>
      </c>
      <c r="F225" s="30"/>
      <c r="G225" s="38"/>
      <c r="H225" s="31">
        <v>0</v>
      </c>
      <c r="I225" s="30" t="s">
        <v>570</v>
      </c>
      <c r="J225" s="30" t="s">
        <v>571</v>
      </c>
      <c r="K225" s="30" t="s">
        <v>495</v>
      </c>
      <c r="L225" s="30" t="s">
        <v>832</v>
      </c>
      <c r="M225" s="30" t="s">
        <v>573</v>
      </c>
      <c r="N225" s="30"/>
      <c r="O225" s="30" t="s">
        <v>1242</v>
      </c>
      <c r="P225" s="30" t="s">
        <v>43</v>
      </c>
      <c r="Q225" s="30" t="s">
        <v>499</v>
      </c>
    </row>
    <row r="226" spans="1:17">
      <c r="A226" s="30" t="s">
        <v>1332</v>
      </c>
      <c r="B226" s="30" t="s">
        <v>1333</v>
      </c>
      <c r="C226" s="30" t="s">
        <v>1334</v>
      </c>
      <c r="D226" s="30"/>
      <c r="E226" s="30" t="s">
        <v>1240</v>
      </c>
      <c r="F226" s="30"/>
      <c r="G226" s="38"/>
      <c r="H226" s="31">
        <v>0</v>
      </c>
      <c r="I226" s="30" t="s">
        <v>570</v>
      </c>
      <c r="J226" s="30" t="s">
        <v>571</v>
      </c>
      <c r="K226" s="30" t="s">
        <v>495</v>
      </c>
      <c r="L226" s="30" t="s">
        <v>832</v>
      </c>
      <c r="M226" s="30" t="s">
        <v>573</v>
      </c>
      <c r="N226" s="30"/>
      <c r="O226" s="30" t="s">
        <v>1242</v>
      </c>
      <c r="P226" s="30" t="s">
        <v>43</v>
      </c>
      <c r="Q226" s="30" t="s">
        <v>499</v>
      </c>
    </row>
    <row r="227" spans="1:17">
      <c r="A227" s="30" t="s">
        <v>1335</v>
      </c>
      <c r="B227" s="30" t="s">
        <v>1336</v>
      </c>
      <c r="C227" s="30" t="s">
        <v>1337</v>
      </c>
      <c r="D227" s="30"/>
      <c r="E227" s="30" t="s">
        <v>1240</v>
      </c>
      <c r="F227" s="30"/>
      <c r="G227" s="38"/>
      <c r="H227" s="31">
        <v>0</v>
      </c>
      <c r="I227" s="30" t="s">
        <v>570</v>
      </c>
      <c r="J227" s="30" t="s">
        <v>571</v>
      </c>
      <c r="K227" s="30" t="s">
        <v>495</v>
      </c>
      <c r="L227" s="30" t="s">
        <v>832</v>
      </c>
      <c r="M227" s="30" t="s">
        <v>573</v>
      </c>
      <c r="N227" s="30"/>
      <c r="O227" s="30" t="s">
        <v>1242</v>
      </c>
      <c r="P227" s="30" t="s">
        <v>43</v>
      </c>
      <c r="Q227" s="30" t="s">
        <v>499</v>
      </c>
    </row>
    <row r="228" spans="1:17">
      <c r="A228" s="30" t="s">
        <v>1338</v>
      </c>
      <c r="B228" s="30" t="s">
        <v>1339</v>
      </c>
      <c r="C228" s="30" t="s">
        <v>1340</v>
      </c>
      <c r="D228" s="30"/>
      <c r="E228" s="30" t="s">
        <v>1240</v>
      </c>
      <c r="F228" s="30"/>
      <c r="G228" s="38"/>
      <c r="H228" s="31">
        <v>0</v>
      </c>
      <c r="I228" s="30" t="s">
        <v>570</v>
      </c>
      <c r="J228" s="30" t="s">
        <v>571</v>
      </c>
      <c r="K228" s="30" t="s">
        <v>495</v>
      </c>
      <c r="L228" s="30" t="s">
        <v>832</v>
      </c>
      <c r="M228" s="30" t="s">
        <v>573</v>
      </c>
      <c r="N228" s="30"/>
      <c r="O228" s="30" t="s">
        <v>1242</v>
      </c>
      <c r="P228" s="30" t="s">
        <v>43</v>
      </c>
      <c r="Q228" s="30" t="s">
        <v>499</v>
      </c>
    </row>
    <row r="229" spans="1:17">
      <c r="A229" s="30" t="s">
        <v>1341</v>
      </c>
      <c r="B229" s="30" t="s">
        <v>1342</v>
      </c>
      <c r="C229" s="30" t="s">
        <v>1343</v>
      </c>
      <c r="D229" s="30"/>
      <c r="E229" s="30" t="s">
        <v>1240</v>
      </c>
      <c r="F229" s="30"/>
      <c r="G229" s="38"/>
      <c r="H229" s="31">
        <v>0</v>
      </c>
      <c r="I229" s="30" t="s">
        <v>570</v>
      </c>
      <c r="J229" s="30" t="s">
        <v>571</v>
      </c>
      <c r="K229" s="30" t="s">
        <v>495</v>
      </c>
      <c r="L229" s="30" t="s">
        <v>832</v>
      </c>
      <c r="M229" s="30" t="s">
        <v>573</v>
      </c>
      <c r="N229" s="30"/>
      <c r="O229" s="30" t="s">
        <v>1242</v>
      </c>
      <c r="P229" s="30" t="s">
        <v>43</v>
      </c>
      <c r="Q229" s="30" t="s">
        <v>499</v>
      </c>
    </row>
    <row r="230" spans="1:17">
      <c r="A230" s="30" t="s">
        <v>1344</v>
      </c>
      <c r="B230" s="30" t="s">
        <v>1345</v>
      </c>
      <c r="C230" s="30" t="s">
        <v>1346</v>
      </c>
      <c r="D230" s="30"/>
      <c r="E230" s="30" t="s">
        <v>1240</v>
      </c>
      <c r="F230" s="30"/>
      <c r="G230" s="38"/>
      <c r="H230" s="31">
        <v>0</v>
      </c>
      <c r="I230" s="30" t="s">
        <v>570</v>
      </c>
      <c r="J230" s="30" t="s">
        <v>571</v>
      </c>
      <c r="K230" s="30" t="s">
        <v>495</v>
      </c>
      <c r="L230" s="30" t="s">
        <v>832</v>
      </c>
      <c r="M230" s="30" t="s">
        <v>573</v>
      </c>
      <c r="N230" s="30"/>
      <c r="O230" s="30" t="s">
        <v>1242</v>
      </c>
      <c r="P230" s="30" t="s">
        <v>43</v>
      </c>
      <c r="Q230" s="30" t="s">
        <v>499</v>
      </c>
    </row>
    <row r="231" spans="1:17">
      <c r="A231" s="30" t="s">
        <v>1347</v>
      </c>
      <c r="B231" s="30" t="s">
        <v>1348</v>
      </c>
      <c r="C231" s="30" t="s">
        <v>1349</v>
      </c>
      <c r="D231" s="30"/>
      <c r="E231" s="30" t="s">
        <v>1240</v>
      </c>
      <c r="F231" s="30"/>
      <c r="G231" s="38"/>
      <c r="H231" s="31">
        <v>0</v>
      </c>
      <c r="I231" s="30" t="s">
        <v>570</v>
      </c>
      <c r="J231" s="30" t="s">
        <v>571</v>
      </c>
      <c r="K231" s="30" t="s">
        <v>495</v>
      </c>
      <c r="L231" s="30" t="s">
        <v>832</v>
      </c>
      <c r="M231" s="30" t="s">
        <v>573</v>
      </c>
      <c r="N231" s="30"/>
      <c r="O231" s="30" t="s">
        <v>1242</v>
      </c>
      <c r="P231" s="30" t="s">
        <v>43</v>
      </c>
      <c r="Q231" s="30" t="s">
        <v>499</v>
      </c>
    </row>
    <row r="232" spans="1:17">
      <c r="A232" s="30" t="s">
        <v>1350</v>
      </c>
      <c r="B232" s="30" t="s">
        <v>1351</v>
      </c>
      <c r="C232" s="30" t="s">
        <v>1352</v>
      </c>
      <c r="D232" s="30"/>
      <c r="E232" s="30" t="s">
        <v>1240</v>
      </c>
      <c r="F232" s="30"/>
      <c r="G232" s="38"/>
      <c r="H232" s="31">
        <v>0</v>
      </c>
      <c r="I232" s="30" t="s">
        <v>570</v>
      </c>
      <c r="J232" s="30" t="s">
        <v>571</v>
      </c>
      <c r="K232" s="30" t="s">
        <v>495</v>
      </c>
      <c r="L232" s="30" t="s">
        <v>869</v>
      </c>
      <c r="M232" s="30" t="s">
        <v>573</v>
      </c>
      <c r="N232" s="30"/>
      <c r="O232" s="30" t="s">
        <v>1242</v>
      </c>
      <c r="P232" s="30" t="s">
        <v>43</v>
      </c>
      <c r="Q232" s="30" t="s">
        <v>499</v>
      </c>
    </row>
    <row r="233" spans="1:17">
      <c r="A233" s="30" t="s">
        <v>1353</v>
      </c>
      <c r="B233" s="30" t="s">
        <v>1354</v>
      </c>
      <c r="C233" s="30" t="s">
        <v>1355</v>
      </c>
      <c r="D233" s="30"/>
      <c r="E233" s="30" t="s">
        <v>1240</v>
      </c>
      <c r="F233" s="30"/>
      <c r="G233" s="38"/>
      <c r="H233" s="31">
        <v>0</v>
      </c>
      <c r="I233" s="30" t="s">
        <v>570</v>
      </c>
      <c r="J233" s="30" t="s">
        <v>571</v>
      </c>
      <c r="K233" s="30" t="s">
        <v>495</v>
      </c>
      <c r="L233" s="30" t="s">
        <v>869</v>
      </c>
      <c r="M233" s="30" t="s">
        <v>573</v>
      </c>
      <c r="N233" s="30"/>
      <c r="O233" s="30" t="s">
        <v>1242</v>
      </c>
      <c r="P233" s="30" t="s">
        <v>43</v>
      </c>
      <c r="Q233" s="30" t="s">
        <v>499</v>
      </c>
    </row>
    <row r="234" spans="1:17">
      <c r="A234" s="30" t="s">
        <v>1356</v>
      </c>
      <c r="B234" s="30" t="s">
        <v>1357</v>
      </c>
      <c r="C234" s="30" t="s">
        <v>1358</v>
      </c>
      <c r="D234" s="30"/>
      <c r="E234" s="30" t="s">
        <v>1240</v>
      </c>
      <c r="F234" s="30"/>
      <c r="G234" s="38"/>
      <c r="H234" s="31">
        <v>0</v>
      </c>
      <c r="I234" s="30" t="s">
        <v>570</v>
      </c>
      <c r="J234" s="30" t="s">
        <v>571</v>
      </c>
      <c r="K234" s="30" t="s">
        <v>495</v>
      </c>
      <c r="L234" s="30" t="s">
        <v>869</v>
      </c>
      <c r="M234" s="30" t="s">
        <v>573</v>
      </c>
      <c r="N234" s="30"/>
      <c r="O234" s="30" t="s">
        <v>1242</v>
      </c>
      <c r="P234" s="30" t="s">
        <v>43</v>
      </c>
      <c r="Q234" s="30" t="s">
        <v>499</v>
      </c>
    </row>
    <row r="235" spans="1:17">
      <c r="A235" s="30" t="s">
        <v>1359</v>
      </c>
      <c r="B235" s="30" t="s">
        <v>1360</v>
      </c>
      <c r="C235" s="30" t="s">
        <v>1361</v>
      </c>
      <c r="D235" s="30"/>
      <c r="E235" s="30" t="s">
        <v>1240</v>
      </c>
      <c r="F235" s="30"/>
      <c r="G235" s="38"/>
      <c r="H235" s="31">
        <v>0</v>
      </c>
      <c r="I235" s="30" t="s">
        <v>570</v>
      </c>
      <c r="J235" s="30" t="s">
        <v>571</v>
      </c>
      <c r="K235" s="30" t="s">
        <v>495</v>
      </c>
      <c r="L235" s="30" t="s">
        <v>832</v>
      </c>
      <c r="M235" s="30" t="s">
        <v>573</v>
      </c>
      <c r="N235" s="30"/>
      <c r="O235" s="30" t="s">
        <v>1242</v>
      </c>
      <c r="P235" s="30" t="s">
        <v>43</v>
      </c>
      <c r="Q235" s="30" t="s">
        <v>499</v>
      </c>
    </row>
    <row r="236" spans="1:17">
      <c r="A236" s="30" t="s">
        <v>1362</v>
      </c>
      <c r="B236" s="30" t="s">
        <v>1363</v>
      </c>
      <c r="C236" s="30" t="s">
        <v>1364</v>
      </c>
      <c r="D236" s="30"/>
      <c r="E236" s="30" t="s">
        <v>1240</v>
      </c>
      <c r="F236" s="30"/>
      <c r="G236" s="38"/>
      <c r="H236" s="31">
        <v>0</v>
      </c>
      <c r="I236" s="30" t="s">
        <v>570</v>
      </c>
      <c r="J236" s="30" t="s">
        <v>571</v>
      </c>
      <c r="K236" s="30" t="s">
        <v>495</v>
      </c>
      <c r="L236" s="30" t="s">
        <v>832</v>
      </c>
      <c r="M236" s="30" t="s">
        <v>573</v>
      </c>
      <c r="N236" s="30"/>
      <c r="O236" s="30" t="s">
        <v>1242</v>
      </c>
      <c r="P236" s="30" t="s">
        <v>43</v>
      </c>
      <c r="Q236" s="30" t="s">
        <v>499</v>
      </c>
    </row>
    <row r="237" spans="1:17">
      <c r="A237" s="30" t="s">
        <v>1365</v>
      </c>
      <c r="B237" s="30" t="s">
        <v>1366</v>
      </c>
      <c r="C237" s="30" t="s">
        <v>1367</v>
      </c>
      <c r="D237" s="30"/>
      <c r="E237" s="30" t="s">
        <v>1240</v>
      </c>
      <c r="F237" s="30"/>
      <c r="G237" s="38"/>
      <c r="H237" s="31">
        <v>0</v>
      </c>
      <c r="I237" s="30" t="s">
        <v>570</v>
      </c>
      <c r="J237" s="30" t="s">
        <v>571</v>
      </c>
      <c r="K237" s="30" t="s">
        <v>495</v>
      </c>
      <c r="L237" s="30" t="s">
        <v>832</v>
      </c>
      <c r="M237" s="30" t="s">
        <v>573</v>
      </c>
      <c r="N237" s="30"/>
      <c r="O237" s="30" t="s">
        <v>1242</v>
      </c>
      <c r="P237" s="30" t="s">
        <v>43</v>
      </c>
      <c r="Q237" s="30" t="s">
        <v>499</v>
      </c>
    </row>
    <row r="238" spans="1:17">
      <c r="A238" s="30" t="s">
        <v>1368</v>
      </c>
      <c r="B238" s="30" t="s">
        <v>1369</v>
      </c>
      <c r="C238" s="30" t="s">
        <v>1370</v>
      </c>
      <c r="D238" s="30"/>
      <c r="E238" s="30" t="s">
        <v>1240</v>
      </c>
      <c r="F238" s="30"/>
      <c r="G238" s="38"/>
      <c r="H238" s="31">
        <v>0</v>
      </c>
      <c r="I238" s="30" t="s">
        <v>570</v>
      </c>
      <c r="J238" s="30" t="s">
        <v>571</v>
      </c>
      <c r="K238" s="30" t="s">
        <v>495</v>
      </c>
      <c r="L238" s="30" t="s">
        <v>832</v>
      </c>
      <c r="M238" s="30" t="s">
        <v>573</v>
      </c>
      <c r="N238" s="30"/>
      <c r="O238" s="30" t="s">
        <v>1242</v>
      </c>
      <c r="P238" s="30" t="s">
        <v>43</v>
      </c>
      <c r="Q238" s="30" t="s">
        <v>499</v>
      </c>
    </row>
    <row r="239" spans="1:17">
      <c r="A239" s="30" t="s">
        <v>1371</v>
      </c>
      <c r="B239" s="30" t="s">
        <v>1372</v>
      </c>
      <c r="C239" s="30" t="s">
        <v>1373</v>
      </c>
      <c r="D239" s="30"/>
      <c r="E239" s="30" t="s">
        <v>1240</v>
      </c>
      <c r="F239" s="30"/>
      <c r="G239" s="38"/>
      <c r="H239" s="31">
        <v>0</v>
      </c>
      <c r="I239" s="30" t="s">
        <v>570</v>
      </c>
      <c r="J239" s="30" t="s">
        <v>571</v>
      </c>
      <c r="K239" s="30" t="s">
        <v>495</v>
      </c>
      <c r="L239" s="30" t="s">
        <v>832</v>
      </c>
      <c r="M239" s="30" t="s">
        <v>573</v>
      </c>
      <c r="N239" s="30"/>
      <c r="O239" s="30" t="s">
        <v>1242</v>
      </c>
      <c r="P239" s="30" t="s">
        <v>43</v>
      </c>
      <c r="Q239" s="30" t="s">
        <v>499</v>
      </c>
    </row>
    <row r="240" spans="1:17">
      <c r="A240" s="30" t="s">
        <v>1374</v>
      </c>
      <c r="B240" s="30" t="s">
        <v>1375</v>
      </c>
      <c r="C240" s="30" t="s">
        <v>1376</v>
      </c>
      <c r="D240" s="30"/>
      <c r="E240" s="30" t="s">
        <v>1240</v>
      </c>
      <c r="F240" s="30"/>
      <c r="G240" s="38"/>
      <c r="H240" s="31">
        <v>0</v>
      </c>
      <c r="I240" s="30" t="s">
        <v>570</v>
      </c>
      <c r="J240" s="30" t="s">
        <v>571</v>
      </c>
      <c r="K240" s="30" t="s">
        <v>495</v>
      </c>
      <c r="L240" s="30" t="s">
        <v>832</v>
      </c>
      <c r="M240" s="30" t="s">
        <v>573</v>
      </c>
      <c r="N240" s="30"/>
      <c r="O240" s="30" t="s">
        <v>1242</v>
      </c>
      <c r="P240" s="30" t="s">
        <v>43</v>
      </c>
      <c r="Q240" s="30" t="s">
        <v>499</v>
      </c>
    </row>
    <row r="241" spans="1:17">
      <c r="A241" s="30" t="s">
        <v>1377</v>
      </c>
      <c r="B241" s="30" t="s">
        <v>1378</v>
      </c>
      <c r="C241" s="30" t="s">
        <v>1379</v>
      </c>
      <c r="D241" s="30"/>
      <c r="E241" s="30" t="s">
        <v>1240</v>
      </c>
      <c r="F241" s="30"/>
      <c r="G241" s="38"/>
      <c r="H241" s="31">
        <v>0</v>
      </c>
      <c r="I241" s="30" t="s">
        <v>570</v>
      </c>
      <c r="J241" s="30" t="s">
        <v>571</v>
      </c>
      <c r="K241" s="30" t="s">
        <v>495</v>
      </c>
      <c r="L241" s="30" t="s">
        <v>832</v>
      </c>
      <c r="M241" s="30" t="s">
        <v>573</v>
      </c>
      <c r="N241" s="30"/>
      <c r="O241" s="30" t="s">
        <v>1242</v>
      </c>
      <c r="P241" s="30" t="s">
        <v>43</v>
      </c>
      <c r="Q241" s="30" t="s">
        <v>499</v>
      </c>
    </row>
    <row r="242" spans="1:17">
      <c r="A242" s="30" t="s">
        <v>1380</v>
      </c>
      <c r="B242" s="30" t="s">
        <v>1381</v>
      </c>
      <c r="C242" s="30" t="s">
        <v>1382</v>
      </c>
      <c r="D242" s="30"/>
      <c r="E242" s="30" t="s">
        <v>1240</v>
      </c>
      <c r="F242" s="30"/>
      <c r="G242" s="38"/>
      <c r="H242" s="31">
        <v>0</v>
      </c>
      <c r="I242" s="30" t="s">
        <v>570</v>
      </c>
      <c r="J242" s="30" t="s">
        <v>571</v>
      </c>
      <c r="K242" s="30" t="s">
        <v>495</v>
      </c>
      <c r="L242" s="30" t="s">
        <v>1383</v>
      </c>
      <c r="M242" s="30" t="s">
        <v>573</v>
      </c>
      <c r="N242" s="30"/>
      <c r="O242" s="30" t="s">
        <v>1242</v>
      </c>
      <c r="P242" s="30" t="s">
        <v>43</v>
      </c>
      <c r="Q242" s="30" t="s">
        <v>499</v>
      </c>
    </row>
    <row r="243" spans="1:17">
      <c r="A243" s="30" t="s">
        <v>1384</v>
      </c>
      <c r="B243" s="30" t="s">
        <v>1385</v>
      </c>
      <c r="C243" s="30" t="s">
        <v>1386</v>
      </c>
      <c r="D243" s="30"/>
      <c r="E243" s="30" t="s">
        <v>1240</v>
      </c>
      <c r="F243" s="30"/>
      <c r="G243" s="38"/>
      <c r="H243" s="31">
        <v>0</v>
      </c>
      <c r="I243" s="30" t="s">
        <v>570</v>
      </c>
      <c r="J243" s="30" t="s">
        <v>571</v>
      </c>
      <c r="K243" s="30" t="s">
        <v>495</v>
      </c>
      <c r="L243" s="30" t="s">
        <v>1383</v>
      </c>
      <c r="M243" s="30" t="s">
        <v>573</v>
      </c>
      <c r="N243" s="30"/>
      <c r="O243" s="30" t="s">
        <v>1242</v>
      </c>
      <c r="P243" s="30" t="s">
        <v>43</v>
      </c>
      <c r="Q243" s="30" t="s">
        <v>499</v>
      </c>
    </row>
    <row r="244" spans="1:17">
      <c r="A244" s="30" t="s">
        <v>1387</v>
      </c>
      <c r="B244" s="30" t="s">
        <v>1388</v>
      </c>
      <c r="C244" s="30" t="s">
        <v>1389</v>
      </c>
      <c r="D244" s="30"/>
      <c r="E244" s="30" t="s">
        <v>1240</v>
      </c>
      <c r="F244" s="30"/>
      <c r="G244" s="38"/>
      <c r="H244" s="31">
        <v>0</v>
      </c>
      <c r="I244" s="30" t="s">
        <v>570</v>
      </c>
      <c r="J244" s="30" t="s">
        <v>571</v>
      </c>
      <c r="K244" s="30" t="s">
        <v>495</v>
      </c>
      <c r="L244" s="30" t="s">
        <v>810</v>
      </c>
      <c r="M244" s="30" t="s">
        <v>573</v>
      </c>
      <c r="N244" s="30"/>
      <c r="O244" s="30" t="s">
        <v>1242</v>
      </c>
      <c r="P244" s="30" t="s">
        <v>43</v>
      </c>
      <c r="Q244" s="30" t="s">
        <v>499</v>
      </c>
    </row>
    <row r="245" spans="1:17">
      <c r="A245" s="30" t="s">
        <v>1390</v>
      </c>
      <c r="B245" s="30" t="s">
        <v>1391</v>
      </c>
      <c r="C245" s="30" t="s">
        <v>1392</v>
      </c>
      <c r="D245" s="30"/>
      <c r="E245" s="30" t="s">
        <v>1240</v>
      </c>
      <c r="F245" s="30"/>
      <c r="G245" s="38"/>
      <c r="H245" s="31">
        <v>0</v>
      </c>
      <c r="I245" s="30" t="s">
        <v>570</v>
      </c>
      <c r="J245" s="30" t="s">
        <v>571</v>
      </c>
      <c r="K245" s="30" t="s">
        <v>495</v>
      </c>
      <c r="L245" s="30" t="s">
        <v>810</v>
      </c>
      <c r="M245" s="30" t="s">
        <v>573</v>
      </c>
      <c r="N245" s="30"/>
      <c r="O245" s="30" t="s">
        <v>1242</v>
      </c>
      <c r="P245" s="30" t="s">
        <v>43</v>
      </c>
      <c r="Q245" s="30" t="s">
        <v>499</v>
      </c>
    </row>
    <row r="246" spans="1:17">
      <c r="A246" s="30" t="s">
        <v>1393</v>
      </c>
      <c r="B246" s="30" t="s">
        <v>1394</v>
      </c>
      <c r="C246" s="30" t="s">
        <v>1395</v>
      </c>
      <c r="D246" s="30"/>
      <c r="E246" s="30" t="s">
        <v>1240</v>
      </c>
      <c r="F246" s="30"/>
      <c r="G246" s="38"/>
      <c r="H246" s="31">
        <v>0</v>
      </c>
      <c r="I246" s="30" t="s">
        <v>570</v>
      </c>
      <c r="J246" s="30" t="s">
        <v>571</v>
      </c>
      <c r="K246" s="30" t="s">
        <v>495</v>
      </c>
      <c r="L246" s="30" t="s">
        <v>810</v>
      </c>
      <c r="M246" s="30" t="s">
        <v>573</v>
      </c>
      <c r="N246" s="30" t="s">
        <v>1396</v>
      </c>
      <c r="O246" s="30" t="s">
        <v>1242</v>
      </c>
      <c r="P246" s="30" t="s">
        <v>43</v>
      </c>
      <c r="Q246" s="30" t="s">
        <v>499</v>
      </c>
    </row>
    <row r="247" spans="1:17">
      <c r="A247" s="30" t="s">
        <v>1397</v>
      </c>
      <c r="B247" s="30" t="s">
        <v>1398</v>
      </c>
      <c r="C247" s="30" t="s">
        <v>1399</v>
      </c>
      <c r="D247" s="30"/>
      <c r="E247" s="30" t="s">
        <v>1240</v>
      </c>
      <c r="F247" s="30"/>
      <c r="G247" s="38"/>
      <c r="H247" s="31">
        <v>0</v>
      </c>
      <c r="I247" s="30" t="s">
        <v>570</v>
      </c>
      <c r="J247" s="30" t="s">
        <v>571</v>
      </c>
      <c r="K247" s="30" t="s">
        <v>495</v>
      </c>
      <c r="L247" s="30" t="s">
        <v>1383</v>
      </c>
      <c r="M247" s="30" t="s">
        <v>573</v>
      </c>
      <c r="N247" s="30"/>
      <c r="O247" s="30" t="s">
        <v>1242</v>
      </c>
      <c r="P247" s="30" t="s">
        <v>43</v>
      </c>
      <c r="Q247" s="30" t="s">
        <v>499</v>
      </c>
    </row>
    <row r="248" spans="1:17">
      <c r="A248" s="30" t="s">
        <v>1400</v>
      </c>
      <c r="B248" s="30" t="s">
        <v>1401</v>
      </c>
      <c r="C248" s="30" t="s">
        <v>1402</v>
      </c>
      <c r="D248" s="30"/>
      <c r="E248" s="30" t="s">
        <v>1244</v>
      </c>
      <c r="F248" s="30"/>
      <c r="G248" s="38"/>
      <c r="H248" s="31">
        <v>0</v>
      </c>
      <c r="I248" s="30" t="s">
        <v>628</v>
      </c>
      <c r="J248" s="30" t="s">
        <v>629</v>
      </c>
      <c r="K248" s="30" t="s">
        <v>495</v>
      </c>
      <c r="L248" s="30" t="s">
        <v>1132</v>
      </c>
      <c r="M248" s="30" t="s">
        <v>631</v>
      </c>
      <c r="N248" s="30"/>
      <c r="O248" s="30" t="s">
        <v>1242</v>
      </c>
      <c r="P248" s="30" t="s">
        <v>43</v>
      </c>
      <c r="Q248" s="30" t="s">
        <v>499</v>
      </c>
    </row>
    <row r="249" spans="1:17">
      <c r="A249" s="30" t="s">
        <v>1403</v>
      </c>
      <c r="B249" s="30" t="s">
        <v>1404</v>
      </c>
      <c r="C249" s="30" t="s">
        <v>1405</v>
      </c>
      <c r="D249" s="30"/>
      <c r="E249" s="30" t="s">
        <v>1244</v>
      </c>
      <c r="F249" s="30"/>
      <c r="G249" s="38"/>
      <c r="H249" s="31">
        <v>0</v>
      </c>
      <c r="I249" s="30" t="s">
        <v>628</v>
      </c>
      <c r="J249" s="30" t="s">
        <v>629</v>
      </c>
      <c r="K249" s="30" t="s">
        <v>495</v>
      </c>
      <c r="L249" s="30" t="s">
        <v>1132</v>
      </c>
      <c r="M249" s="30" t="s">
        <v>631</v>
      </c>
      <c r="N249" s="30"/>
      <c r="O249" s="30" t="s">
        <v>1242</v>
      </c>
      <c r="P249" s="30" t="s">
        <v>43</v>
      </c>
      <c r="Q249" s="30" t="s">
        <v>499</v>
      </c>
    </row>
    <row r="250" spans="1:17">
      <c r="A250" s="30" t="s">
        <v>1406</v>
      </c>
      <c r="B250" s="30" t="s">
        <v>1407</v>
      </c>
      <c r="C250" s="30" t="s">
        <v>1408</v>
      </c>
      <c r="D250" s="30"/>
      <c r="E250" s="30" t="s">
        <v>1244</v>
      </c>
      <c r="F250" s="30"/>
      <c r="G250" s="38"/>
      <c r="H250" s="31">
        <v>0</v>
      </c>
      <c r="I250" s="30" t="s">
        <v>628</v>
      </c>
      <c r="J250" s="30" t="s">
        <v>629</v>
      </c>
      <c r="K250" s="30" t="s">
        <v>495</v>
      </c>
      <c r="L250" s="30" t="s">
        <v>1132</v>
      </c>
      <c r="M250" s="30" t="s">
        <v>631</v>
      </c>
      <c r="N250" s="30" t="s">
        <v>1409</v>
      </c>
      <c r="O250" s="30" t="s">
        <v>1242</v>
      </c>
      <c r="P250" s="30" t="s">
        <v>43</v>
      </c>
      <c r="Q250" s="30" t="s">
        <v>499</v>
      </c>
    </row>
    <row r="251" spans="1:17">
      <c r="A251" s="30" t="s">
        <v>1410</v>
      </c>
      <c r="B251" s="30" t="s">
        <v>1411</v>
      </c>
      <c r="C251" s="30" t="s">
        <v>1412</v>
      </c>
      <c r="D251" s="30"/>
      <c r="E251" s="30" t="s">
        <v>1244</v>
      </c>
      <c r="F251" s="30"/>
      <c r="G251" s="38"/>
      <c r="H251" s="31">
        <v>0</v>
      </c>
      <c r="I251" s="30" t="s">
        <v>628</v>
      </c>
      <c r="J251" s="30" t="s">
        <v>629</v>
      </c>
      <c r="K251" s="30" t="s">
        <v>495</v>
      </c>
      <c r="L251" s="30" t="s">
        <v>1132</v>
      </c>
      <c r="M251" s="30" t="s">
        <v>631</v>
      </c>
      <c r="N251" s="30" t="s">
        <v>1413</v>
      </c>
      <c r="O251" s="30" t="s">
        <v>1242</v>
      </c>
      <c r="P251" s="30" t="s">
        <v>43</v>
      </c>
      <c r="Q251" s="30" t="s">
        <v>499</v>
      </c>
    </row>
    <row r="252" spans="1:17">
      <c r="A252" s="30" t="s">
        <v>1414</v>
      </c>
      <c r="B252" s="30" t="s">
        <v>1415</v>
      </c>
      <c r="C252" s="30" t="s">
        <v>1416</v>
      </c>
      <c r="D252" s="30"/>
      <c r="E252" s="30" t="s">
        <v>1244</v>
      </c>
      <c r="F252" s="30"/>
      <c r="G252" s="38"/>
      <c r="H252" s="31">
        <v>0</v>
      </c>
      <c r="I252" s="30" t="s">
        <v>628</v>
      </c>
      <c r="J252" s="30" t="s">
        <v>629</v>
      </c>
      <c r="K252" s="30" t="s">
        <v>495</v>
      </c>
      <c r="L252" s="30" t="s">
        <v>1132</v>
      </c>
      <c r="M252" s="30" t="s">
        <v>631</v>
      </c>
      <c r="N252" s="30" t="s">
        <v>1413</v>
      </c>
      <c r="O252" s="30" t="s">
        <v>1242</v>
      </c>
      <c r="P252" s="30" t="s">
        <v>43</v>
      </c>
      <c r="Q252" s="30" t="s">
        <v>499</v>
      </c>
    </row>
    <row r="253" spans="1:17">
      <c r="A253" s="30" t="s">
        <v>1417</v>
      </c>
      <c r="B253" s="30" t="s">
        <v>1418</v>
      </c>
      <c r="C253" s="30" t="s">
        <v>1419</v>
      </c>
      <c r="D253" s="30"/>
      <c r="E253" s="30" t="s">
        <v>1244</v>
      </c>
      <c r="F253" s="30"/>
      <c r="G253" s="38"/>
      <c r="H253" s="31">
        <v>0</v>
      </c>
      <c r="I253" s="30" t="s">
        <v>995</v>
      </c>
      <c r="J253" s="30" t="s">
        <v>996</v>
      </c>
      <c r="K253" s="30" t="s">
        <v>495</v>
      </c>
      <c r="L253" s="30" t="s">
        <v>612</v>
      </c>
      <c r="M253" s="30" t="s">
        <v>624</v>
      </c>
      <c r="N253" s="30"/>
      <c r="O253" s="30" t="s">
        <v>1242</v>
      </c>
      <c r="P253" s="30" t="s">
        <v>43</v>
      </c>
      <c r="Q253" s="30" t="s">
        <v>499</v>
      </c>
    </row>
    <row r="254" spans="1:17">
      <c r="A254" s="30" t="s">
        <v>1420</v>
      </c>
      <c r="B254" s="30" t="s">
        <v>1421</v>
      </c>
      <c r="C254" s="30" t="s">
        <v>1422</v>
      </c>
      <c r="D254" s="30"/>
      <c r="E254" s="30" t="s">
        <v>1244</v>
      </c>
      <c r="F254" s="30"/>
      <c r="G254" s="38"/>
      <c r="H254" s="31">
        <v>0</v>
      </c>
      <c r="I254" s="30" t="s">
        <v>755</v>
      </c>
      <c r="J254" s="30" t="s">
        <v>756</v>
      </c>
      <c r="K254" s="30" t="s">
        <v>495</v>
      </c>
      <c r="L254" s="30" t="s">
        <v>612</v>
      </c>
      <c r="M254" s="30" t="s">
        <v>950</v>
      </c>
      <c r="N254" s="30"/>
      <c r="O254" s="30" t="s">
        <v>1242</v>
      </c>
      <c r="P254" s="30" t="s">
        <v>43</v>
      </c>
      <c r="Q254" s="30" t="s">
        <v>499</v>
      </c>
    </row>
    <row r="255" spans="1:17">
      <c r="A255" s="30" t="s">
        <v>1423</v>
      </c>
      <c r="B255" s="30" t="s">
        <v>1424</v>
      </c>
      <c r="C255" s="30" t="s">
        <v>1425</v>
      </c>
      <c r="D255" s="30"/>
      <c r="E255" s="30" t="s">
        <v>1244</v>
      </c>
      <c r="F255" s="30"/>
      <c r="G255" s="38"/>
      <c r="H255" s="31">
        <v>0</v>
      </c>
      <c r="I255" s="30" t="s">
        <v>755</v>
      </c>
      <c r="J255" s="30" t="s">
        <v>756</v>
      </c>
      <c r="K255" s="30" t="s">
        <v>495</v>
      </c>
      <c r="L255" s="30" t="s">
        <v>612</v>
      </c>
      <c r="M255" s="30" t="s">
        <v>613</v>
      </c>
      <c r="N255" s="30"/>
      <c r="O255" s="30" t="s">
        <v>1242</v>
      </c>
      <c r="P255" s="30" t="s">
        <v>43</v>
      </c>
      <c r="Q255" s="30" t="s">
        <v>499</v>
      </c>
    </row>
    <row r="256" spans="1:17">
      <c r="A256" s="30" t="s">
        <v>1426</v>
      </c>
      <c r="B256" s="30" t="s">
        <v>1427</v>
      </c>
      <c r="C256" s="30" t="s">
        <v>1428</v>
      </c>
      <c r="D256" s="30"/>
      <c r="E256" s="30" t="s">
        <v>1244</v>
      </c>
      <c r="F256" s="30"/>
      <c r="G256" s="38"/>
      <c r="H256" s="31">
        <v>0</v>
      </c>
      <c r="I256" s="30" t="s">
        <v>995</v>
      </c>
      <c r="J256" s="30" t="s">
        <v>996</v>
      </c>
      <c r="K256" s="30" t="s">
        <v>495</v>
      </c>
      <c r="L256" s="30" t="s">
        <v>612</v>
      </c>
      <c r="M256" s="30" t="s">
        <v>624</v>
      </c>
      <c r="N256" s="30"/>
      <c r="O256" s="30" t="s">
        <v>1242</v>
      </c>
      <c r="P256" s="30" t="s">
        <v>43</v>
      </c>
      <c r="Q256" s="30" t="s">
        <v>499</v>
      </c>
    </row>
    <row r="257" spans="1:17">
      <c r="A257" s="30" t="s">
        <v>1429</v>
      </c>
      <c r="B257" s="30" t="s">
        <v>1430</v>
      </c>
      <c r="C257" s="30" t="s">
        <v>1431</v>
      </c>
      <c r="D257" s="30"/>
      <c r="E257" s="30" t="s">
        <v>1244</v>
      </c>
      <c r="F257" s="30"/>
      <c r="G257" s="38"/>
      <c r="H257" s="31">
        <v>0</v>
      </c>
      <c r="I257" s="30" t="s">
        <v>755</v>
      </c>
      <c r="J257" s="30" t="s">
        <v>756</v>
      </c>
      <c r="K257" s="30" t="s">
        <v>495</v>
      </c>
      <c r="L257" s="30" t="s">
        <v>612</v>
      </c>
      <c r="M257" s="30" t="s">
        <v>961</v>
      </c>
      <c r="N257" s="30"/>
      <c r="O257" s="30" t="s">
        <v>1242</v>
      </c>
      <c r="P257" s="30" t="s">
        <v>43</v>
      </c>
      <c r="Q257" s="30" t="s">
        <v>499</v>
      </c>
    </row>
    <row r="258" spans="1:17">
      <c r="A258" s="30" t="s">
        <v>1432</v>
      </c>
      <c r="B258" s="30" t="s">
        <v>1433</v>
      </c>
      <c r="C258" s="30" t="s">
        <v>1434</v>
      </c>
      <c r="D258" s="30"/>
      <c r="E258" s="30" t="s">
        <v>1244</v>
      </c>
      <c r="F258" s="30"/>
      <c r="G258" s="38"/>
      <c r="H258" s="31">
        <v>0</v>
      </c>
      <c r="I258" s="30" t="s">
        <v>755</v>
      </c>
      <c r="J258" s="30" t="s">
        <v>756</v>
      </c>
      <c r="K258" s="30" t="s">
        <v>495</v>
      </c>
      <c r="L258" s="30" t="s">
        <v>612</v>
      </c>
      <c r="M258" s="30" t="s">
        <v>613</v>
      </c>
      <c r="N258" s="30"/>
      <c r="O258" s="30" t="s">
        <v>1242</v>
      </c>
      <c r="P258" s="30" t="s">
        <v>43</v>
      </c>
      <c r="Q258" s="30" t="s">
        <v>499</v>
      </c>
    </row>
    <row r="259" spans="1:17">
      <c r="A259" s="30" t="s">
        <v>1435</v>
      </c>
      <c r="B259" s="30" t="s">
        <v>1436</v>
      </c>
      <c r="C259" s="30" t="s">
        <v>1437</v>
      </c>
      <c r="D259" s="30"/>
      <c r="E259" s="30" t="s">
        <v>1244</v>
      </c>
      <c r="F259" s="30"/>
      <c r="G259" s="38"/>
      <c r="H259" s="31">
        <v>0</v>
      </c>
      <c r="I259" s="30" t="s">
        <v>755</v>
      </c>
      <c r="J259" s="30" t="s">
        <v>756</v>
      </c>
      <c r="K259" s="30" t="s">
        <v>495</v>
      </c>
      <c r="L259" s="30" t="s">
        <v>612</v>
      </c>
      <c r="M259" s="30" t="s">
        <v>950</v>
      </c>
      <c r="N259" s="30"/>
      <c r="O259" s="30" t="s">
        <v>1242</v>
      </c>
      <c r="P259" s="30" t="s">
        <v>43</v>
      </c>
      <c r="Q259" s="30" t="s">
        <v>499</v>
      </c>
    </row>
    <row r="260" spans="1:17">
      <c r="A260" s="30" t="s">
        <v>1438</v>
      </c>
      <c r="B260" s="30" t="s">
        <v>1439</v>
      </c>
      <c r="C260" s="30" t="s">
        <v>1440</v>
      </c>
      <c r="D260" s="30"/>
      <c r="E260" s="30" t="s">
        <v>1244</v>
      </c>
      <c r="F260" s="30"/>
      <c r="G260" s="38"/>
      <c r="H260" s="31">
        <v>0</v>
      </c>
      <c r="I260" s="30" t="s">
        <v>995</v>
      </c>
      <c r="J260" s="30" t="s">
        <v>996</v>
      </c>
      <c r="K260" s="30" t="s">
        <v>495</v>
      </c>
      <c r="L260" s="30" t="s">
        <v>612</v>
      </c>
      <c r="M260" s="30" t="s">
        <v>624</v>
      </c>
      <c r="N260" s="30"/>
      <c r="O260" s="30" t="s">
        <v>1242</v>
      </c>
      <c r="P260" s="30" t="s">
        <v>43</v>
      </c>
      <c r="Q260" s="30" t="s">
        <v>499</v>
      </c>
    </row>
    <row r="261" spans="1:17">
      <c r="A261" s="30" t="s">
        <v>1441</v>
      </c>
      <c r="B261" s="30" t="s">
        <v>1442</v>
      </c>
      <c r="C261" s="30" t="s">
        <v>1443</v>
      </c>
      <c r="D261" s="30"/>
      <c r="E261" s="30" t="s">
        <v>1244</v>
      </c>
      <c r="F261" s="30"/>
      <c r="G261" s="38"/>
      <c r="H261" s="31">
        <v>0</v>
      </c>
      <c r="I261" s="30" t="s">
        <v>995</v>
      </c>
      <c r="J261" s="30" t="s">
        <v>996</v>
      </c>
      <c r="K261" s="30" t="s">
        <v>495</v>
      </c>
      <c r="L261" s="30" t="s">
        <v>612</v>
      </c>
      <c r="M261" s="30" t="s">
        <v>624</v>
      </c>
      <c r="N261" s="30"/>
      <c r="O261" s="30" t="s">
        <v>1242</v>
      </c>
      <c r="P261" s="30" t="s">
        <v>43</v>
      </c>
      <c r="Q261" s="30" t="s">
        <v>499</v>
      </c>
    </row>
    <row r="262" spans="1:17">
      <c r="A262" s="30" t="s">
        <v>1444</v>
      </c>
      <c r="B262" s="30" t="s">
        <v>1445</v>
      </c>
      <c r="C262" s="30" t="s">
        <v>1446</v>
      </c>
      <c r="D262" s="30"/>
      <c r="E262" s="30" t="s">
        <v>1244</v>
      </c>
      <c r="F262" s="30"/>
      <c r="G262" s="38"/>
      <c r="H262" s="31">
        <v>0</v>
      </c>
      <c r="I262" s="30" t="s">
        <v>995</v>
      </c>
      <c r="J262" s="30" t="s">
        <v>996</v>
      </c>
      <c r="K262" s="30" t="s">
        <v>495</v>
      </c>
      <c r="L262" s="30" t="s">
        <v>612</v>
      </c>
      <c r="M262" s="30" t="s">
        <v>624</v>
      </c>
      <c r="N262" s="30"/>
      <c r="O262" s="30" t="s">
        <v>1242</v>
      </c>
      <c r="P262" s="30" t="s">
        <v>43</v>
      </c>
      <c r="Q262" s="30" t="s">
        <v>499</v>
      </c>
    </row>
    <row r="263" spans="1:17">
      <c r="A263" s="30" t="s">
        <v>1447</v>
      </c>
      <c r="B263" s="30" t="s">
        <v>1448</v>
      </c>
      <c r="C263" s="30" t="s">
        <v>1449</v>
      </c>
      <c r="D263" s="30"/>
      <c r="E263" s="30" t="s">
        <v>1244</v>
      </c>
      <c r="F263" s="30"/>
      <c r="G263" s="38"/>
      <c r="H263" s="31">
        <v>0</v>
      </c>
      <c r="I263" s="30" t="s">
        <v>755</v>
      </c>
      <c r="J263" s="30" t="s">
        <v>756</v>
      </c>
      <c r="K263" s="30" t="s">
        <v>495</v>
      </c>
      <c r="L263" s="30" t="s">
        <v>612</v>
      </c>
      <c r="M263" s="30" t="s">
        <v>950</v>
      </c>
      <c r="N263" s="30"/>
      <c r="O263" s="30" t="s">
        <v>1242</v>
      </c>
      <c r="P263" s="30" t="s">
        <v>43</v>
      </c>
      <c r="Q263" s="30" t="s">
        <v>499</v>
      </c>
    </row>
    <row r="264" spans="1:17">
      <c r="A264" s="30" t="s">
        <v>1450</v>
      </c>
      <c r="B264" s="30" t="s">
        <v>1451</v>
      </c>
      <c r="C264" s="30" t="s">
        <v>1452</v>
      </c>
      <c r="D264" s="30"/>
      <c r="E264" s="30" t="s">
        <v>1244</v>
      </c>
      <c r="F264" s="30"/>
      <c r="G264" s="38"/>
      <c r="H264" s="31">
        <v>0</v>
      </c>
      <c r="I264" s="30" t="s">
        <v>995</v>
      </c>
      <c r="J264" s="30" t="s">
        <v>996</v>
      </c>
      <c r="K264" s="30" t="s">
        <v>495</v>
      </c>
      <c r="L264" s="30" t="s">
        <v>612</v>
      </c>
      <c r="M264" s="30" t="s">
        <v>624</v>
      </c>
      <c r="N264" s="30"/>
      <c r="O264" s="30" t="s">
        <v>1242</v>
      </c>
      <c r="P264" s="30" t="s">
        <v>43</v>
      </c>
      <c r="Q264" s="30" t="s">
        <v>499</v>
      </c>
    </row>
    <row r="265" spans="1:17">
      <c r="A265" s="30" t="s">
        <v>1453</v>
      </c>
      <c r="B265" s="30" t="s">
        <v>1454</v>
      </c>
      <c r="C265" s="30" t="s">
        <v>1455</v>
      </c>
      <c r="D265" s="30"/>
      <c r="E265" s="30" t="s">
        <v>1244</v>
      </c>
      <c r="F265" s="30"/>
      <c r="G265" s="38"/>
      <c r="H265" s="31">
        <v>0</v>
      </c>
      <c r="I265" s="30" t="s">
        <v>995</v>
      </c>
      <c r="J265" s="30" t="s">
        <v>996</v>
      </c>
      <c r="K265" s="30" t="s">
        <v>495</v>
      </c>
      <c r="L265" s="30" t="s">
        <v>612</v>
      </c>
      <c r="M265" s="30" t="s">
        <v>624</v>
      </c>
      <c r="N265" s="30"/>
      <c r="O265" s="30" t="s">
        <v>1242</v>
      </c>
      <c r="P265" s="30" t="s">
        <v>43</v>
      </c>
      <c r="Q265" s="30" t="s">
        <v>499</v>
      </c>
    </row>
    <row r="266" spans="1:17">
      <c r="A266" s="30" t="s">
        <v>1456</v>
      </c>
      <c r="B266" s="30" t="s">
        <v>1457</v>
      </c>
      <c r="C266" s="30" t="s">
        <v>1458</v>
      </c>
      <c r="D266" s="30"/>
      <c r="E266" s="30" t="s">
        <v>1244</v>
      </c>
      <c r="F266" s="30"/>
      <c r="G266" s="38"/>
      <c r="H266" s="31">
        <v>0</v>
      </c>
      <c r="I266" s="30" t="s">
        <v>995</v>
      </c>
      <c r="J266" s="30" t="s">
        <v>996</v>
      </c>
      <c r="K266" s="30" t="s">
        <v>495</v>
      </c>
      <c r="L266" s="30" t="s">
        <v>612</v>
      </c>
      <c r="M266" s="30" t="s">
        <v>1021</v>
      </c>
      <c r="N266" s="30"/>
      <c r="O266" s="30" t="s">
        <v>1242</v>
      </c>
      <c r="P266" s="30" t="s">
        <v>43</v>
      </c>
      <c r="Q266" s="30" t="s">
        <v>499</v>
      </c>
    </row>
    <row r="267" spans="1:17">
      <c r="A267" s="30" t="s">
        <v>1459</v>
      </c>
      <c r="B267" s="30" t="s">
        <v>1460</v>
      </c>
      <c r="C267" s="30" t="s">
        <v>1461</v>
      </c>
      <c r="D267" s="30"/>
      <c r="E267" s="30" t="s">
        <v>1244</v>
      </c>
      <c r="F267" s="30"/>
      <c r="G267" s="38"/>
      <c r="H267" s="31">
        <v>0</v>
      </c>
      <c r="I267" s="30" t="s">
        <v>995</v>
      </c>
      <c r="J267" s="30" t="s">
        <v>996</v>
      </c>
      <c r="K267" s="30" t="s">
        <v>495</v>
      </c>
      <c r="L267" s="30" t="s">
        <v>612</v>
      </c>
      <c r="M267" s="30" t="s">
        <v>1021</v>
      </c>
      <c r="N267" s="30"/>
      <c r="O267" s="30" t="s">
        <v>1242</v>
      </c>
      <c r="P267" s="30" t="s">
        <v>43</v>
      </c>
      <c r="Q267" s="30" t="s">
        <v>499</v>
      </c>
    </row>
    <row r="268" spans="1:17">
      <c r="A268" s="30" t="s">
        <v>1462</v>
      </c>
      <c r="B268" s="30" t="s">
        <v>1463</v>
      </c>
      <c r="C268" s="30" t="s">
        <v>1464</v>
      </c>
      <c r="D268" s="30"/>
      <c r="E268" s="30" t="s">
        <v>1244</v>
      </c>
      <c r="F268" s="30"/>
      <c r="G268" s="38"/>
      <c r="H268" s="31">
        <v>0</v>
      </c>
      <c r="I268" s="30" t="s">
        <v>755</v>
      </c>
      <c r="J268" s="30" t="s">
        <v>756</v>
      </c>
      <c r="K268" s="30" t="s">
        <v>495</v>
      </c>
      <c r="L268" s="30" t="s">
        <v>612</v>
      </c>
      <c r="M268" s="30" t="s">
        <v>1035</v>
      </c>
      <c r="N268" s="30"/>
      <c r="O268" s="30" t="s">
        <v>1242</v>
      </c>
      <c r="P268" s="30" t="s">
        <v>43</v>
      </c>
      <c r="Q268" s="30" t="s">
        <v>499</v>
      </c>
    </row>
    <row r="269" spans="1:17">
      <c r="A269" s="30" t="s">
        <v>1465</v>
      </c>
      <c r="B269" s="30" t="s">
        <v>1466</v>
      </c>
      <c r="C269" s="30" t="s">
        <v>1467</v>
      </c>
      <c r="D269" s="30"/>
      <c r="E269" s="30" t="s">
        <v>1244</v>
      </c>
      <c r="F269" s="30"/>
      <c r="G269" s="38"/>
      <c r="H269" s="31">
        <v>0</v>
      </c>
      <c r="I269" s="30" t="s">
        <v>755</v>
      </c>
      <c r="J269" s="30" t="s">
        <v>756</v>
      </c>
      <c r="K269" s="30" t="s">
        <v>495</v>
      </c>
      <c r="L269" s="30" t="s">
        <v>612</v>
      </c>
      <c r="M269" s="30" t="s">
        <v>950</v>
      </c>
      <c r="N269" s="30"/>
      <c r="O269" s="30" t="s">
        <v>1242</v>
      </c>
      <c r="P269" s="30" t="s">
        <v>43</v>
      </c>
      <c r="Q269" s="30" t="s">
        <v>499</v>
      </c>
    </row>
    <row r="270" spans="1:17">
      <c r="A270" s="30" t="s">
        <v>1468</v>
      </c>
      <c r="B270" s="30" t="s">
        <v>1469</v>
      </c>
      <c r="C270" s="30" t="s">
        <v>1470</v>
      </c>
      <c r="D270" s="30"/>
      <c r="E270" s="30" t="s">
        <v>1244</v>
      </c>
      <c r="F270" s="30"/>
      <c r="G270" s="38"/>
      <c r="H270" s="31">
        <v>0</v>
      </c>
      <c r="I270" s="30" t="s">
        <v>995</v>
      </c>
      <c r="J270" s="30" t="s">
        <v>996</v>
      </c>
      <c r="K270" s="30" t="s">
        <v>495</v>
      </c>
      <c r="L270" s="30" t="s">
        <v>612</v>
      </c>
      <c r="M270" s="30" t="s">
        <v>624</v>
      </c>
      <c r="N270" s="30"/>
      <c r="O270" s="30" t="s">
        <v>1242</v>
      </c>
      <c r="P270" s="30" t="s">
        <v>43</v>
      </c>
      <c r="Q270" s="30" t="s">
        <v>499</v>
      </c>
    </row>
    <row r="271" spans="1:17">
      <c r="A271" s="30" t="s">
        <v>1471</v>
      </c>
      <c r="B271" s="30" t="s">
        <v>1472</v>
      </c>
      <c r="C271" s="30" t="s">
        <v>1473</v>
      </c>
      <c r="D271" s="30"/>
      <c r="E271" s="30" t="s">
        <v>1244</v>
      </c>
      <c r="F271" s="30"/>
      <c r="G271" s="38"/>
      <c r="H271" s="31">
        <v>0</v>
      </c>
      <c r="I271" s="30" t="s">
        <v>755</v>
      </c>
      <c r="J271" s="30" t="s">
        <v>756</v>
      </c>
      <c r="K271" s="30" t="s">
        <v>495</v>
      </c>
      <c r="L271" s="30" t="s">
        <v>612</v>
      </c>
      <c r="M271" s="30" t="s">
        <v>1128</v>
      </c>
      <c r="N271" s="30"/>
      <c r="O271" s="30" t="s">
        <v>1242</v>
      </c>
      <c r="P271" s="30" t="s">
        <v>43</v>
      </c>
      <c r="Q271" s="30" t="s">
        <v>499</v>
      </c>
    </row>
    <row r="272" spans="1:17">
      <c r="A272" s="30" t="s">
        <v>1474</v>
      </c>
      <c r="B272" s="30" t="s">
        <v>1475</v>
      </c>
      <c r="C272" s="30" t="s">
        <v>1476</v>
      </c>
      <c r="D272" s="30"/>
      <c r="E272" s="30" t="s">
        <v>1244</v>
      </c>
      <c r="F272" s="30"/>
      <c r="G272" s="38"/>
      <c r="H272" s="31">
        <v>0</v>
      </c>
      <c r="I272" s="30" t="s">
        <v>755</v>
      </c>
      <c r="J272" s="30" t="s">
        <v>756</v>
      </c>
      <c r="K272" s="30" t="s">
        <v>495</v>
      </c>
      <c r="L272" s="30" t="s">
        <v>612</v>
      </c>
      <c r="M272" s="30" t="s">
        <v>950</v>
      </c>
      <c r="N272" s="30"/>
      <c r="O272" s="30" t="s">
        <v>1242</v>
      </c>
      <c r="P272" s="30" t="s">
        <v>43</v>
      </c>
      <c r="Q272" s="30" t="s">
        <v>499</v>
      </c>
    </row>
    <row r="273" spans="1:17">
      <c r="A273" s="30" t="s">
        <v>1477</v>
      </c>
      <c r="B273" s="30" t="s">
        <v>1478</v>
      </c>
      <c r="C273" s="30" t="s">
        <v>1479</v>
      </c>
      <c r="D273" s="30"/>
      <c r="E273" s="30" t="s">
        <v>1244</v>
      </c>
      <c r="F273" s="30"/>
      <c r="G273" s="38"/>
      <c r="H273" s="31">
        <v>0</v>
      </c>
      <c r="I273" s="30" t="s">
        <v>995</v>
      </c>
      <c r="J273" s="30" t="s">
        <v>996</v>
      </c>
      <c r="K273" s="30" t="s">
        <v>495</v>
      </c>
      <c r="L273" s="30" t="s">
        <v>612</v>
      </c>
      <c r="M273" s="30" t="s">
        <v>624</v>
      </c>
      <c r="N273" s="30"/>
      <c r="O273" s="30" t="s">
        <v>1242</v>
      </c>
      <c r="P273" s="30" t="s">
        <v>43</v>
      </c>
      <c r="Q273" s="30" t="s">
        <v>499</v>
      </c>
    </row>
    <row r="274" spans="1:17">
      <c r="A274" s="30" t="s">
        <v>1480</v>
      </c>
      <c r="B274" s="30" t="s">
        <v>1481</v>
      </c>
      <c r="C274" s="30" t="s">
        <v>1482</v>
      </c>
      <c r="D274" s="30"/>
      <c r="E274" s="30" t="s">
        <v>1244</v>
      </c>
      <c r="F274" s="30"/>
      <c r="G274" s="38"/>
      <c r="H274" s="31">
        <v>0</v>
      </c>
      <c r="I274" s="30" t="s">
        <v>755</v>
      </c>
      <c r="J274" s="30" t="s">
        <v>756</v>
      </c>
      <c r="K274" s="30" t="s">
        <v>495</v>
      </c>
      <c r="L274" s="30" t="s">
        <v>612</v>
      </c>
      <c r="M274" s="30" t="s">
        <v>1035</v>
      </c>
      <c r="N274" s="30"/>
      <c r="O274" s="30" t="s">
        <v>1242</v>
      </c>
      <c r="P274" s="30" t="s">
        <v>43</v>
      </c>
      <c r="Q274" s="30" t="s">
        <v>499</v>
      </c>
    </row>
    <row r="275" spans="1:17">
      <c r="A275" s="30" t="s">
        <v>1483</v>
      </c>
      <c r="B275" s="30" t="s">
        <v>1484</v>
      </c>
      <c r="C275" s="30" t="s">
        <v>1485</v>
      </c>
      <c r="D275" s="30"/>
      <c r="E275" s="30" t="s">
        <v>1244</v>
      </c>
      <c r="F275" s="30"/>
      <c r="G275" s="38"/>
      <c r="H275" s="31">
        <v>0</v>
      </c>
      <c r="I275" s="30" t="s">
        <v>995</v>
      </c>
      <c r="J275" s="30" t="s">
        <v>996</v>
      </c>
      <c r="K275" s="30" t="s">
        <v>495</v>
      </c>
      <c r="L275" s="30" t="s">
        <v>612</v>
      </c>
      <c r="M275" s="30" t="s">
        <v>624</v>
      </c>
      <c r="N275" s="30"/>
      <c r="O275" s="30" t="s">
        <v>1242</v>
      </c>
      <c r="P275" s="30" t="s">
        <v>43</v>
      </c>
      <c r="Q275" s="30" t="s">
        <v>499</v>
      </c>
    </row>
    <row r="276" spans="1:17">
      <c r="A276" s="30" t="s">
        <v>1486</v>
      </c>
      <c r="B276" s="30" t="s">
        <v>1487</v>
      </c>
      <c r="C276" s="30" t="s">
        <v>1488</v>
      </c>
      <c r="D276" s="30"/>
      <c r="E276" s="30" t="s">
        <v>1244</v>
      </c>
      <c r="F276" s="30"/>
      <c r="G276" s="38"/>
      <c r="H276" s="31">
        <v>0</v>
      </c>
      <c r="I276" s="30" t="s">
        <v>995</v>
      </c>
      <c r="J276" s="30" t="s">
        <v>996</v>
      </c>
      <c r="K276" s="30" t="s">
        <v>495</v>
      </c>
      <c r="L276" s="30" t="s">
        <v>612</v>
      </c>
      <c r="M276" s="30" t="s">
        <v>1007</v>
      </c>
      <c r="N276" s="30"/>
      <c r="O276" s="30" t="s">
        <v>1242</v>
      </c>
      <c r="P276" s="30" t="s">
        <v>43</v>
      </c>
      <c r="Q276" s="30" t="s">
        <v>499</v>
      </c>
    </row>
    <row r="277" spans="1:17">
      <c r="A277" s="30" t="s">
        <v>1489</v>
      </c>
      <c r="B277" s="30" t="s">
        <v>1490</v>
      </c>
      <c r="C277" s="30" t="s">
        <v>1491</v>
      </c>
      <c r="D277" s="30"/>
      <c r="E277" s="30" t="s">
        <v>1244</v>
      </c>
      <c r="F277" s="30"/>
      <c r="G277" s="38"/>
      <c r="H277" s="31">
        <v>0</v>
      </c>
      <c r="I277" s="30" t="s">
        <v>755</v>
      </c>
      <c r="J277" s="30" t="s">
        <v>756</v>
      </c>
      <c r="K277" s="30" t="s">
        <v>495</v>
      </c>
      <c r="L277" s="30" t="s">
        <v>612</v>
      </c>
      <c r="M277" s="30" t="s">
        <v>613</v>
      </c>
      <c r="N277" s="30"/>
      <c r="O277" s="30" t="s">
        <v>1242</v>
      </c>
      <c r="P277" s="30" t="s">
        <v>43</v>
      </c>
      <c r="Q277" s="30" t="s">
        <v>499</v>
      </c>
    </row>
    <row r="278" spans="1:17">
      <c r="A278" s="30" t="s">
        <v>1492</v>
      </c>
      <c r="B278" s="30" t="s">
        <v>1493</v>
      </c>
      <c r="C278" s="30" t="s">
        <v>1494</v>
      </c>
      <c r="D278" s="30"/>
      <c r="E278" s="30" t="s">
        <v>1244</v>
      </c>
      <c r="F278" s="30"/>
      <c r="G278" s="38"/>
      <c r="H278" s="31">
        <v>0</v>
      </c>
      <c r="I278" s="30" t="s">
        <v>995</v>
      </c>
      <c r="J278" s="30" t="s">
        <v>996</v>
      </c>
      <c r="K278" s="30" t="s">
        <v>495</v>
      </c>
      <c r="L278" s="30" t="s">
        <v>612</v>
      </c>
      <c r="M278" s="30" t="s">
        <v>1021</v>
      </c>
      <c r="N278" s="30"/>
      <c r="O278" s="30" t="s">
        <v>1242</v>
      </c>
      <c r="P278" s="30" t="s">
        <v>43</v>
      </c>
      <c r="Q278" s="30" t="s">
        <v>499</v>
      </c>
    </row>
    <row r="279" spans="1:17">
      <c r="A279" s="30" t="s">
        <v>1495</v>
      </c>
      <c r="B279" s="30" t="s">
        <v>1496</v>
      </c>
      <c r="C279" s="30" t="s">
        <v>1497</v>
      </c>
      <c r="D279" s="30"/>
      <c r="E279" s="30" t="s">
        <v>1244</v>
      </c>
      <c r="F279" s="30"/>
      <c r="G279" s="38"/>
      <c r="H279" s="31">
        <v>0</v>
      </c>
      <c r="I279" s="30" t="s">
        <v>995</v>
      </c>
      <c r="J279" s="30" t="s">
        <v>996</v>
      </c>
      <c r="K279" s="30" t="s">
        <v>495</v>
      </c>
      <c r="L279" s="30" t="s">
        <v>612</v>
      </c>
      <c r="M279" s="30" t="s">
        <v>1021</v>
      </c>
      <c r="N279" s="30"/>
      <c r="O279" s="30" t="s">
        <v>1242</v>
      </c>
      <c r="P279" s="30" t="s">
        <v>43</v>
      </c>
      <c r="Q279" s="30" t="s">
        <v>499</v>
      </c>
    </row>
    <row r="280" spans="1:17">
      <c r="A280" s="30" t="s">
        <v>1498</v>
      </c>
      <c r="B280" s="30" t="s">
        <v>1499</v>
      </c>
      <c r="C280" s="30" t="s">
        <v>1500</v>
      </c>
      <c r="D280" s="30"/>
      <c r="E280" s="30" t="s">
        <v>1244</v>
      </c>
      <c r="F280" s="30"/>
      <c r="G280" s="38"/>
      <c r="H280" s="31">
        <v>0</v>
      </c>
      <c r="I280" s="30" t="s">
        <v>995</v>
      </c>
      <c r="J280" s="30" t="s">
        <v>996</v>
      </c>
      <c r="K280" s="30" t="s">
        <v>495</v>
      </c>
      <c r="L280" s="30" t="s">
        <v>612</v>
      </c>
      <c r="M280" s="30" t="s">
        <v>1021</v>
      </c>
      <c r="N280" s="30"/>
      <c r="O280" s="30" t="s">
        <v>1242</v>
      </c>
      <c r="P280" s="30" t="s">
        <v>43</v>
      </c>
      <c r="Q280" s="30" t="s">
        <v>499</v>
      </c>
    </row>
    <row r="281" spans="1:17">
      <c r="A281" s="30" t="s">
        <v>1501</v>
      </c>
      <c r="B281" s="30" t="s">
        <v>1502</v>
      </c>
      <c r="C281" s="30" t="s">
        <v>1503</v>
      </c>
      <c r="D281" s="30"/>
      <c r="E281" s="30" t="s">
        <v>1244</v>
      </c>
      <c r="F281" s="30"/>
      <c r="G281" s="38"/>
      <c r="H281" s="31">
        <v>0</v>
      </c>
      <c r="I281" s="30" t="s">
        <v>755</v>
      </c>
      <c r="J281" s="30" t="s">
        <v>756</v>
      </c>
      <c r="K281" s="30" t="s">
        <v>495</v>
      </c>
      <c r="L281" s="30" t="s">
        <v>612</v>
      </c>
      <c r="M281" s="30" t="s">
        <v>613</v>
      </c>
      <c r="N281" s="30"/>
      <c r="O281" s="30" t="s">
        <v>1242</v>
      </c>
      <c r="P281" s="30" t="s">
        <v>43</v>
      </c>
      <c r="Q281" s="30" t="s">
        <v>499</v>
      </c>
    </row>
    <row r="282" spans="1:17">
      <c r="A282" s="30" t="s">
        <v>1504</v>
      </c>
      <c r="B282" s="30" t="s">
        <v>1505</v>
      </c>
      <c r="C282" s="30" t="s">
        <v>1506</v>
      </c>
      <c r="D282" s="30"/>
      <c r="E282" s="30" t="s">
        <v>1244</v>
      </c>
      <c r="F282" s="30"/>
      <c r="G282" s="38"/>
      <c r="H282" s="31">
        <v>0</v>
      </c>
      <c r="I282" s="30" t="s">
        <v>755</v>
      </c>
      <c r="J282" s="30" t="s">
        <v>756</v>
      </c>
      <c r="K282" s="30" t="s">
        <v>495</v>
      </c>
      <c r="L282" s="30" t="s">
        <v>612</v>
      </c>
      <c r="M282" s="30" t="s">
        <v>961</v>
      </c>
      <c r="N282" s="30"/>
      <c r="O282" s="30" t="s">
        <v>1242</v>
      </c>
      <c r="P282" s="30" t="s">
        <v>43</v>
      </c>
      <c r="Q282" s="30" t="s">
        <v>499</v>
      </c>
    </row>
    <row r="283" spans="1:17">
      <c r="A283" s="30" t="s">
        <v>1507</v>
      </c>
      <c r="B283" s="30" t="s">
        <v>1508</v>
      </c>
      <c r="C283" s="30" t="s">
        <v>1509</v>
      </c>
      <c r="D283" s="30"/>
      <c r="E283" s="30" t="s">
        <v>1244</v>
      </c>
      <c r="F283" s="30"/>
      <c r="G283" s="38"/>
      <c r="H283" s="31">
        <v>0</v>
      </c>
      <c r="I283" s="30" t="s">
        <v>755</v>
      </c>
      <c r="J283" s="30" t="s">
        <v>756</v>
      </c>
      <c r="K283" s="30" t="s">
        <v>495</v>
      </c>
      <c r="L283" s="30" t="s">
        <v>612</v>
      </c>
      <c r="M283" s="30" t="s">
        <v>961</v>
      </c>
      <c r="N283" s="30"/>
      <c r="O283" s="30" t="s">
        <v>1242</v>
      </c>
      <c r="P283" s="30" t="s">
        <v>43</v>
      </c>
      <c r="Q283" s="30" t="s">
        <v>499</v>
      </c>
    </row>
    <row r="284" spans="1:17">
      <c r="A284" s="30" t="s">
        <v>1510</v>
      </c>
      <c r="B284" s="30" t="s">
        <v>1511</v>
      </c>
      <c r="C284" s="30" t="s">
        <v>1512</v>
      </c>
      <c r="D284" s="30"/>
      <c r="E284" s="30" t="s">
        <v>1244</v>
      </c>
      <c r="F284" s="30"/>
      <c r="G284" s="38"/>
      <c r="H284" s="31">
        <v>0</v>
      </c>
      <c r="I284" s="30" t="s">
        <v>995</v>
      </c>
      <c r="J284" s="30" t="s">
        <v>996</v>
      </c>
      <c r="K284" s="30" t="s">
        <v>495</v>
      </c>
      <c r="L284" s="30" t="s">
        <v>612</v>
      </c>
      <c r="M284" s="30" t="s">
        <v>624</v>
      </c>
      <c r="N284" s="30"/>
      <c r="O284" s="30" t="s">
        <v>1242</v>
      </c>
      <c r="P284" s="30" t="s">
        <v>43</v>
      </c>
      <c r="Q284" s="30" t="s">
        <v>499</v>
      </c>
    </row>
    <row r="285" spans="1:17">
      <c r="A285" s="30" t="s">
        <v>1513</v>
      </c>
      <c r="B285" s="30" t="s">
        <v>1514</v>
      </c>
      <c r="C285" s="30" t="s">
        <v>1515</v>
      </c>
      <c r="D285" s="30"/>
      <c r="E285" s="30" t="s">
        <v>1244</v>
      </c>
      <c r="F285" s="30"/>
      <c r="G285" s="38"/>
      <c r="H285" s="31">
        <v>0</v>
      </c>
      <c r="I285" s="30" t="s">
        <v>995</v>
      </c>
      <c r="J285" s="30" t="s">
        <v>996</v>
      </c>
      <c r="K285" s="30" t="s">
        <v>495</v>
      </c>
      <c r="L285" s="30" t="s">
        <v>612</v>
      </c>
      <c r="M285" s="30" t="s">
        <v>624</v>
      </c>
      <c r="N285" s="30"/>
      <c r="O285" s="30" t="s">
        <v>1242</v>
      </c>
      <c r="P285" s="30" t="s">
        <v>43</v>
      </c>
      <c r="Q285" s="30" t="s">
        <v>499</v>
      </c>
    </row>
    <row r="286" spans="1:17">
      <c r="A286" s="30" t="s">
        <v>1516</v>
      </c>
      <c r="B286" s="30" t="s">
        <v>1517</v>
      </c>
      <c r="C286" s="30" t="s">
        <v>1518</v>
      </c>
      <c r="D286" s="30"/>
      <c r="E286" s="30" t="s">
        <v>1244</v>
      </c>
      <c r="F286" s="30"/>
      <c r="G286" s="38"/>
      <c r="H286" s="31">
        <v>0</v>
      </c>
      <c r="I286" s="30" t="s">
        <v>995</v>
      </c>
      <c r="J286" s="30" t="s">
        <v>996</v>
      </c>
      <c r="K286" s="30" t="s">
        <v>495</v>
      </c>
      <c r="L286" s="30" t="s">
        <v>612</v>
      </c>
      <c r="M286" s="30" t="s">
        <v>1153</v>
      </c>
      <c r="N286" s="30"/>
      <c r="O286" s="30" t="s">
        <v>1242</v>
      </c>
      <c r="P286" s="30" t="s">
        <v>43</v>
      </c>
      <c r="Q286" s="30" t="s">
        <v>499</v>
      </c>
    </row>
    <row r="287" spans="1:17">
      <c r="A287" s="30" t="s">
        <v>1519</v>
      </c>
      <c r="B287" s="30" t="s">
        <v>1520</v>
      </c>
      <c r="C287" s="30" t="s">
        <v>1521</v>
      </c>
      <c r="D287" s="30"/>
      <c r="E287" s="30" t="s">
        <v>1244</v>
      </c>
      <c r="F287" s="30"/>
      <c r="G287" s="38"/>
      <c r="H287" s="31">
        <v>0</v>
      </c>
      <c r="I287" s="30" t="s">
        <v>995</v>
      </c>
      <c r="J287" s="30" t="s">
        <v>996</v>
      </c>
      <c r="K287" s="30" t="s">
        <v>495</v>
      </c>
      <c r="L287" s="30" t="s">
        <v>612</v>
      </c>
      <c r="M287" s="30" t="s">
        <v>1153</v>
      </c>
      <c r="N287" s="30"/>
      <c r="O287" s="30" t="s">
        <v>1242</v>
      </c>
      <c r="P287" s="30" t="s">
        <v>43</v>
      </c>
      <c r="Q287" s="30" t="s">
        <v>499</v>
      </c>
    </row>
    <row r="288" spans="1:17">
      <c r="A288" s="30" t="s">
        <v>1522</v>
      </c>
      <c r="B288" s="30" t="s">
        <v>1523</v>
      </c>
      <c r="C288" s="30" t="s">
        <v>1524</v>
      </c>
      <c r="D288" s="30"/>
      <c r="E288" s="30" t="s">
        <v>1244</v>
      </c>
      <c r="F288" s="30"/>
      <c r="G288" s="38"/>
      <c r="H288" s="31">
        <v>0</v>
      </c>
      <c r="I288" s="30" t="s">
        <v>995</v>
      </c>
      <c r="J288" s="30" t="s">
        <v>996</v>
      </c>
      <c r="K288" s="30" t="s">
        <v>495</v>
      </c>
      <c r="L288" s="30" t="s">
        <v>612</v>
      </c>
      <c r="M288" s="30" t="s">
        <v>1153</v>
      </c>
      <c r="N288" s="30"/>
      <c r="O288" s="30" t="s">
        <v>1242</v>
      </c>
      <c r="P288" s="30" t="s">
        <v>43</v>
      </c>
      <c r="Q288" s="30" t="s">
        <v>499</v>
      </c>
    </row>
    <row r="289" spans="1:17">
      <c r="A289" s="30" t="s">
        <v>1525</v>
      </c>
      <c r="B289" s="30" t="s">
        <v>1526</v>
      </c>
      <c r="C289" s="30" t="s">
        <v>1527</v>
      </c>
      <c r="D289" s="30"/>
      <c r="E289" s="30" t="s">
        <v>1244</v>
      </c>
      <c r="F289" s="30"/>
      <c r="G289" s="38"/>
      <c r="H289" s="31">
        <v>0</v>
      </c>
      <c r="I289" s="30" t="s">
        <v>755</v>
      </c>
      <c r="J289" s="30" t="s">
        <v>756</v>
      </c>
      <c r="K289" s="30" t="s">
        <v>495</v>
      </c>
      <c r="L289" s="30" t="s">
        <v>612</v>
      </c>
      <c r="M289" s="30" t="s">
        <v>961</v>
      </c>
      <c r="N289" s="30"/>
      <c r="O289" s="30" t="s">
        <v>1242</v>
      </c>
      <c r="P289" s="30" t="s">
        <v>43</v>
      </c>
      <c r="Q289" s="30" t="s">
        <v>499</v>
      </c>
    </row>
    <row r="290" spans="1:17">
      <c r="A290" s="30" t="s">
        <v>1528</v>
      </c>
      <c r="B290" s="30" t="s">
        <v>1529</v>
      </c>
      <c r="C290" s="30" t="s">
        <v>1530</v>
      </c>
      <c r="D290" s="30"/>
      <c r="E290" s="30" t="s">
        <v>1244</v>
      </c>
      <c r="F290" s="30"/>
      <c r="G290" s="38"/>
      <c r="H290" s="31">
        <v>0</v>
      </c>
      <c r="I290" s="30" t="s">
        <v>755</v>
      </c>
      <c r="J290" s="30" t="s">
        <v>756</v>
      </c>
      <c r="K290" s="30" t="s">
        <v>495</v>
      </c>
      <c r="L290" s="30" t="s">
        <v>612</v>
      </c>
      <c r="M290" s="30" t="s">
        <v>943</v>
      </c>
      <c r="N290" s="30"/>
      <c r="O290" s="30" t="s">
        <v>1242</v>
      </c>
      <c r="P290" s="30" t="s">
        <v>43</v>
      </c>
      <c r="Q290" s="30" t="s">
        <v>499</v>
      </c>
    </row>
    <row r="291" spans="1:17">
      <c r="A291" s="30" t="s">
        <v>1531</v>
      </c>
      <c r="B291" s="30" t="s">
        <v>1532</v>
      </c>
      <c r="C291" s="30" t="s">
        <v>1533</v>
      </c>
      <c r="D291" s="30"/>
      <c r="E291" s="30" t="s">
        <v>1244</v>
      </c>
      <c r="F291" s="30"/>
      <c r="G291" s="38"/>
      <c r="H291" s="31">
        <v>0</v>
      </c>
      <c r="I291" s="30" t="s">
        <v>995</v>
      </c>
      <c r="J291" s="30" t="s">
        <v>996</v>
      </c>
      <c r="K291" s="30" t="s">
        <v>495</v>
      </c>
      <c r="L291" s="30" t="s">
        <v>612</v>
      </c>
      <c r="M291" s="30" t="s">
        <v>624</v>
      </c>
      <c r="N291" s="30"/>
      <c r="O291" s="30" t="s">
        <v>1242</v>
      </c>
      <c r="P291" s="30" t="s">
        <v>43</v>
      </c>
      <c r="Q291" s="30" t="s">
        <v>499</v>
      </c>
    </row>
    <row r="292" spans="1:17">
      <c r="A292" s="30" t="s">
        <v>1534</v>
      </c>
      <c r="B292" s="30" t="s">
        <v>1535</v>
      </c>
      <c r="C292" s="30" t="s">
        <v>1536</v>
      </c>
      <c r="D292" s="30"/>
      <c r="E292" s="30" t="s">
        <v>1244</v>
      </c>
      <c r="F292" s="30"/>
      <c r="G292" s="38"/>
      <c r="H292" s="31">
        <v>0</v>
      </c>
      <c r="I292" s="30" t="s">
        <v>755</v>
      </c>
      <c r="J292" s="30" t="s">
        <v>756</v>
      </c>
      <c r="K292" s="30" t="s">
        <v>495</v>
      </c>
      <c r="L292" s="30" t="s">
        <v>612</v>
      </c>
      <c r="M292" s="30" t="s">
        <v>950</v>
      </c>
      <c r="N292" s="30"/>
      <c r="O292" s="30" t="s">
        <v>1242</v>
      </c>
      <c r="P292" s="30" t="s">
        <v>43</v>
      </c>
      <c r="Q292" s="30" t="s">
        <v>499</v>
      </c>
    </row>
    <row r="293" spans="1:17">
      <c r="A293" s="30" t="s">
        <v>1537</v>
      </c>
      <c r="B293" s="30" t="s">
        <v>1538</v>
      </c>
      <c r="C293" s="30" t="s">
        <v>1539</v>
      </c>
      <c r="D293" s="30"/>
      <c r="E293" s="30" t="s">
        <v>1244</v>
      </c>
      <c r="F293" s="30"/>
      <c r="G293" s="38"/>
      <c r="H293" s="31">
        <v>0</v>
      </c>
      <c r="I293" s="30" t="s">
        <v>995</v>
      </c>
      <c r="J293" s="30" t="s">
        <v>996</v>
      </c>
      <c r="K293" s="30" t="s">
        <v>495</v>
      </c>
      <c r="L293" s="30" t="s">
        <v>612</v>
      </c>
      <c r="M293" s="30" t="s">
        <v>997</v>
      </c>
      <c r="N293" s="30"/>
      <c r="O293" s="30" t="s">
        <v>1242</v>
      </c>
      <c r="P293" s="30" t="s">
        <v>43</v>
      </c>
      <c r="Q293" s="30" t="s">
        <v>499</v>
      </c>
    </row>
    <row r="294" spans="1:17">
      <c r="A294" s="30" t="s">
        <v>1540</v>
      </c>
      <c r="B294" s="30" t="s">
        <v>1541</v>
      </c>
      <c r="C294" s="30" t="s">
        <v>1542</v>
      </c>
      <c r="D294" s="30"/>
      <c r="E294" s="30" t="s">
        <v>1244</v>
      </c>
      <c r="F294" s="30"/>
      <c r="G294" s="38"/>
      <c r="H294" s="31">
        <v>0</v>
      </c>
      <c r="I294" s="30" t="s">
        <v>995</v>
      </c>
      <c r="J294" s="30" t="s">
        <v>996</v>
      </c>
      <c r="K294" s="30" t="s">
        <v>495</v>
      </c>
      <c r="L294" s="30" t="s">
        <v>612</v>
      </c>
      <c r="M294" s="30" t="s">
        <v>997</v>
      </c>
      <c r="N294" s="30"/>
      <c r="O294" s="30" t="s">
        <v>1242</v>
      </c>
      <c r="P294" s="30" t="s">
        <v>43</v>
      </c>
      <c r="Q294" s="30" t="s">
        <v>499</v>
      </c>
    </row>
    <row r="295" spans="1:17">
      <c r="A295" s="30" t="s">
        <v>1543</v>
      </c>
      <c r="B295" s="30" t="s">
        <v>1544</v>
      </c>
      <c r="C295" s="30" t="s">
        <v>1545</v>
      </c>
      <c r="D295" s="30"/>
      <c r="E295" s="30" t="s">
        <v>1244</v>
      </c>
      <c r="F295" s="30"/>
      <c r="G295" s="38"/>
      <c r="H295" s="31">
        <v>0</v>
      </c>
      <c r="I295" s="30" t="s">
        <v>995</v>
      </c>
      <c r="J295" s="30" t="s">
        <v>996</v>
      </c>
      <c r="K295" s="30" t="s">
        <v>495</v>
      </c>
      <c r="L295" s="30" t="s">
        <v>612</v>
      </c>
      <c r="M295" s="30" t="s">
        <v>997</v>
      </c>
      <c r="N295" s="30"/>
      <c r="O295" s="30" t="s">
        <v>1242</v>
      </c>
      <c r="P295" s="30" t="s">
        <v>43</v>
      </c>
      <c r="Q295" s="30" t="s">
        <v>499</v>
      </c>
    </row>
    <row r="296" spans="1:17">
      <c r="A296" s="30" t="s">
        <v>1546</v>
      </c>
      <c r="B296" s="30" t="s">
        <v>1547</v>
      </c>
      <c r="C296" s="30" t="s">
        <v>1548</v>
      </c>
      <c r="D296" s="30"/>
      <c r="E296" s="30" t="s">
        <v>1244</v>
      </c>
      <c r="F296" s="30"/>
      <c r="G296" s="38"/>
      <c r="H296" s="31">
        <v>0</v>
      </c>
      <c r="I296" s="30" t="s">
        <v>995</v>
      </c>
      <c r="J296" s="30" t="s">
        <v>996</v>
      </c>
      <c r="K296" s="30" t="s">
        <v>495</v>
      </c>
      <c r="L296" s="30" t="s">
        <v>612</v>
      </c>
      <c r="M296" s="30" t="s">
        <v>997</v>
      </c>
      <c r="N296" s="30"/>
      <c r="O296" s="30" t="s">
        <v>1242</v>
      </c>
      <c r="P296" s="30" t="s">
        <v>43</v>
      </c>
      <c r="Q296" s="30" t="s">
        <v>499</v>
      </c>
    </row>
    <row r="297" spans="1:17">
      <c r="A297" s="30" t="s">
        <v>1549</v>
      </c>
      <c r="B297" s="30" t="s">
        <v>1550</v>
      </c>
      <c r="C297" s="30" t="s">
        <v>1551</v>
      </c>
      <c r="D297" s="30"/>
      <c r="E297" s="30" t="s">
        <v>1244</v>
      </c>
      <c r="F297" s="30"/>
      <c r="G297" s="38"/>
      <c r="H297" s="31">
        <v>0</v>
      </c>
      <c r="I297" s="30" t="s">
        <v>755</v>
      </c>
      <c r="J297" s="30" t="s">
        <v>756</v>
      </c>
      <c r="K297" s="30" t="s">
        <v>495</v>
      </c>
      <c r="L297" s="30" t="s">
        <v>612</v>
      </c>
      <c r="M297" s="30" t="s">
        <v>943</v>
      </c>
      <c r="N297" s="30"/>
      <c r="O297" s="30" t="s">
        <v>1242</v>
      </c>
      <c r="P297" s="30" t="s">
        <v>43</v>
      </c>
      <c r="Q297" s="30" t="s">
        <v>499</v>
      </c>
    </row>
    <row r="298" spans="1:17">
      <c r="A298" s="30" t="s">
        <v>1552</v>
      </c>
      <c r="B298" s="30" t="s">
        <v>1553</v>
      </c>
      <c r="C298" s="30" t="s">
        <v>1554</v>
      </c>
      <c r="D298" s="30"/>
      <c r="E298" s="30" t="s">
        <v>1244</v>
      </c>
      <c r="F298" s="30"/>
      <c r="G298" s="38"/>
      <c r="H298" s="31">
        <v>0</v>
      </c>
      <c r="I298" s="30" t="s">
        <v>755</v>
      </c>
      <c r="J298" s="30" t="s">
        <v>756</v>
      </c>
      <c r="K298" s="30" t="s">
        <v>495</v>
      </c>
      <c r="L298" s="30" t="s">
        <v>612</v>
      </c>
      <c r="M298" s="30" t="s">
        <v>1035</v>
      </c>
      <c r="N298" s="30"/>
      <c r="O298" s="30" t="s">
        <v>1242</v>
      </c>
      <c r="P298" s="30" t="s">
        <v>43</v>
      </c>
      <c r="Q298" s="30" t="s">
        <v>499</v>
      </c>
    </row>
    <row r="299" spans="1:17">
      <c r="A299" s="30" t="s">
        <v>1555</v>
      </c>
      <c r="B299" s="30" t="s">
        <v>1556</v>
      </c>
      <c r="C299" s="30" t="s">
        <v>1557</v>
      </c>
      <c r="D299" s="30"/>
      <c r="E299" s="30" t="s">
        <v>1244</v>
      </c>
      <c r="F299" s="30"/>
      <c r="G299" s="38"/>
      <c r="H299" s="31">
        <v>0</v>
      </c>
      <c r="I299" s="30" t="s">
        <v>995</v>
      </c>
      <c r="J299" s="30" t="s">
        <v>996</v>
      </c>
      <c r="K299" s="30" t="s">
        <v>495</v>
      </c>
      <c r="L299" s="30" t="s">
        <v>612</v>
      </c>
      <c r="M299" s="30" t="s">
        <v>997</v>
      </c>
      <c r="N299" s="30"/>
      <c r="O299" s="30" t="s">
        <v>1242</v>
      </c>
      <c r="P299" s="30" t="s">
        <v>43</v>
      </c>
      <c r="Q299" s="30" t="s">
        <v>499</v>
      </c>
    </row>
    <row r="300" spans="1:17">
      <c r="A300" s="30" t="s">
        <v>1558</v>
      </c>
      <c r="B300" s="30" t="s">
        <v>1559</v>
      </c>
      <c r="C300" s="30" t="s">
        <v>1560</v>
      </c>
      <c r="D300" s="30"/>
      <c r="E300" s="30" t="s">
        <v>1244</v>
      </c>
      <c r="F300" s="30"/>
      <c r="G300" s="38"/>
      <c r="H300" s="31">
        <v>0</v>
      </c>
      <c r="I300" s="30" t="s">
        <v>995</v>
      </c>
      <c r="J300" s="30" t="s">
        <v>996</v>
      </c>
      <c r="K300" s="30" t="s">
        <v>495</v>
      </c>
      <c r="L300" s="30" t="s">
        <v>612</v>
      </c>
      <c r="M300" s="30" t="s">
        <v>1021</v>
      </c>
      <c r="N300" s="30"/>
      <c r="O300" s="30" t="s">
        <v>1242</v>
      </c>
      <c r="P300" s="30" t="s">
        <v>43</v>
      </c>
      <c r="Q300" s="30" t="s">
        <v>499</v>
      </c>
    </row>
    <row r="301" spans="1:17">
      <c r="A301" s="30" t="s">
        <v>1561</v>
      </c>
      <c r="B301" s="30" t="s">
        <v>1562</v>
      </c>
      <c r="C301" s="30" t="s">
        <v>1563</v>
      </c>
      <c r="D301" s="30"/>
      <c r="E301" s="30" t="s">
        <v>1244</v>
      </c>
      <c r="F301" s="30"/>
      <c r="G301" s="38"/>
      <c r="H301" s="31">
        <v>0</v>
      </c>
      <c r="I301" s="30" t="s">
        <v>755</v>
      </c>
      <c r="J301" s="30" t="s">
        <v>756</v>
      </c>
      <c r="K301" s="30" t="s">
        <v>495</v>
      </c>
      <c r="L301" s="30" t="s">
        <v>612</v>
      </c>
      <c r="M301" s="30" t="s">
        <v>780</v>
      </c>
      <c r="N301" s="30"/>
      <c r="O301" s="30" t="s">
        <v>1242</v>
      </c>
      <c r="P301" s="30" t="s">
        <v>43</v>
      </c>
      <c r="Q301" s="30" t="s">
        <v>499</v>
      </c>
    </row>
    <row r="302" spans="1:17">
      <c r="A302" s="30" t="s">
        <v>1564</v>
      </c>
      <c r="B302" s="30" t="s">
        <v>1565</v>
      </c>
      <c r="C302" s="30" t="s">
        <v>1566</v>
      </c>
      <c r="D302" s="30"/>
      <c r="E302" s="30" t="s">
        <v>1244</v>
      </c>
      <c r="F302" s="30"/>
      <c r="G302" s="38"/>
      <c r="H302" s="31">
        <v>0</v>
      </c>
      <c r="I302" s="30" t="s">
        <v>755</v>
      </c>
      <c r="J302" s="30" t="s">
        <v>756</v>
      </c>
      <c r="K302" s="30" t="s">
        <v>495</v>
      </c>
      <c r="L302" s="30" t="s">
        <v>612</v>
      </c>
      <c r="M302" s="30" t="s">
        <v>961</v>
      </c>
      <c r="N302" s="30"/>
      <c r="O302" s="30" t="s">
        <v>1242</v>
      </c>
      <c r="P302" s="30" t="s">
        <v>43</v>
      </c>
      <c r="Q302" s="30" t="s">
        <v>499</v>
      </c>
    </row>
    <row r="303" spans="1:17">
      <c r="A303" s="30" t="s">
        <v>1567</v>
      </c>
      <c r="B303" s="30" t="s">
        <v>1568</v>
      </c>
      <c r="C303" s="30" t="s">
        <v>1569</v>
      </c>
      <c r="D303" s="30"/>
      <c r="E303" s="30" t="s">
        <v>1244</v>
      </c>
      <c r="F303" s="30"/>
      <c r="G303" s="38"/>
      <c r="H303" s="31">
        <v>0</v>
      </c>
      <c r="I303" s="30" t="s">
        <v>755</v>
      </c>
      <c r="J303" s="30" t="s">
        <v>756</v>
      </c>
      <c r="K303" s="30" t="s">
        <v>495</v>
      </c>
      <c r="L303" s="30" t="s">
        <v>612</v>
      </c>
      <c r="M303" s="30" t="s">
        <v>961</v>
      </c>
      <c r="N303" s="30"/>
      <c r="O303" s="30" t="s">
        <v>1242</v>
      </c>
      <c r="P303" s="30" t="s">
        <v>43</v>
      </c>
      <c r="Q303" s="30" t="s">
        <v>499</v>
      </c>
    </row>
    <row r="304" spans="1:17">
      <c r="A304" s="30" t="s">
        <v>1570</v>
      </c>
      <c r="B304" s="30" t="s">
        <v>1571</v>
      </c>
      <c r="C304" s="30" t="s">
        <v>1572</v>
      </c>
      <c r="D304" s="30"/>
      <c r="E304" s="30" t="s">
        <v>1244</v>
      </c>
      <c r="F304" s="30"/>
      <c r="G304" s="38"/>
      <c r="H304" s="31">
        <v>0</v>
      </c>
      <c r="I304" s="30" t="s">
        <v>755</v>
      </c>
      <c r="J304" s="30" t="s">
        <v>756</v>
      </c>
      <c r="K304" s="30" t="s">
        <v>495</v>
      </c>
      <c r="L304" s="30" t="s">
        <v>612</v>
      </c>
      <c r="M304" s="30" t="s">
        <v>943</v>
      </c>
      <c r="N304" s="30"/>
      <c r="O304" s="30" t="s">
        <v>1242</v>
      </c>
      <c r="P304" s="30" t="s">
        <v>43</v>
      </c>
      <c r="Q304" s="30" t="s">
        <v>499</v>
      </c>
    </row>
    <row r="305" spans="1:17">
      <c r="A305" s="30" t="s">
        <v>1573</v>
      </c>
      <c r="B305" s="30" t="s">
        <v>1574</v>
      </c>
      <c r="C305" s="30" t="s">
        <v>1575</v>
      </c>
      <c r="D305" s="30"/>
      <c r="E305" s="30" t="s">
        <v>1244</v>
      </c>
      <c r="F305" s="30"/>
      <c r="G305" s="38"/>
      <c r="H305" s="31">
        <v>0</v>
      </c>
      <c r="I305" s="30" t="s">
        <v>755</v>
      </c>
      <c r="J305" s="30" t="s">
        <v>756</v>
      </c>
      <c r="K305" s="30" t="s">
        <v>495</v>
      </c>
      <c r="L305" s="30" t="s">
        <v>612</v>
      </c>
      <c r="M305" s="30" t="s">
        <v>943</v>
      </c>
      <c r="N305" s="30"/>
      <c r="O305" s="30" t="s">
        <v>1242</v>
      </c>
      <c r="P305" s="30" t="s">
        <v>43</v>
      </c>
      <c r="Q305" s="30" t="s">
        <v>499</v>
      </c>
    </row>
    <row r="306" spans="1:17">
      <c r="A306" s="30" t="s">
        <v>1576</v>
      </c>
      <c r="B306" s="30" t="s">
        <v>1577</v>
      </c>
      <c r="C306" s="30" t="s">
        <v>1578</v>
      </c>
      <c r="D306" s="30"/>
      <c r="E306" s="30" t="s">
        <v>1244</v>
      </c>
      <c r="F306" s="30"/>
      <c r="G306" s="38"/>
      <c r="H306" s="31">
        <v>0</v>
      </c>
      <c r="I306" s="30" t="s">
        <v>995</v>
      </c>
      <c r="J306" s="30" t="s">
        <v>996</v>
      </c>
      <c r="K306" s="30" t="s">
        <v>495</v>
      </c>
      <c r="L306" s="30" t="s">
        <v>612</v>
      </c>
      <c r="M306" s="30" t="s">
        <v>1007</v>
      </c>
      <c r="N306" s="30"/>
      <c r="O306" s="30" t="s">
        <v>1242</v>
      </c>
      <c r="P306" s="30" t="s">
        <v>43</v>
      </c>
      <c r="Q306" s="30" t="s">
        <v>499</v>
      </c>
    </row>
    <row r="307" spans="1:17">
      <c r="A307" s="30" t="s">
        <v>1579</v>
      </c>
      <c r="B307" s="30" t="s">
        <v>1580</v>
      </c>
      <c r="C307" s="30" t="s">
        <v>1581</v>
      </c>
      <c r="D307" s="30"/>
      <c r="E307" s="30" t="s">
        <v>1244</v>
      </c>
      <c r="F307" s="30"/>
      <c r="G307" s="38"/>
      <c r="H307" s="31">
        <v>0</v>
      </c>
      <c r="I307" s="30" t="s">
        <v>755</v>
      </c>
      <c r="J307" s="30" t="s">
        <v>756</v>
      </c>
      <c r="K307" s="30" t="s">
        <v>495</v>
      </c>
      <c r="L307" s="30" t="s">
        <v>612</v>
      </c>
      <c r="M307" s="30" t="s">
        <v>780</v>
      </c>
      <c r="N307" s="30"/>
      <c r="O307" s="30" t="s">
        <v>1242</v>
      </c>
      <c r="P307" s="30" t="s">
        <v>43</v>
      </c>
      <c r="Q307" s="30" t="s">
        <v>499</v>
      </c>
    </row>
    <row r="308" spans="1:17">
      <c r="A308" s="30" t="s">
        <v>1582</v>
      </c>
      <c r="B308" s="30" t="s">
        <v>1583</v>
      </c>
      <c r="C308" s="30" t="s">
        <v>1584</v>
      </c>
      <c r="D308" s="30"/>
      <c r="E308" s="30" t="s">
        <v>1244</v>
      </c>
      <c r="F308" s="30"/>
      <c r="G308" s="38"/>
      <c r="H308" s="31">
        <v>0</v>
      </c>
      <c r="I308" s="30" t="s">
        <v>995</v>
      </c>
      <c r="J308" s="30" t="s">
        <v>996</v>
      </c>
      <c r="K308" s="30" t="s">
        <v>495</v>
      </c>
      <c r="L308" s="30" t="s">
        <v>612</v>
      </c>
      <c r="M308" s="30" t="s">
        <v>1153</v>
      </c>
      <c r="N308" s="30"/>
      <c r="O308" s="30" t="s">
        <v>1242</v>
      </c>
      <c r="P308" s="30" t="s">
        <v>43</v>
      </c>
      <c r="Q308" s="30" t="s">
        <v>499</v>
      </c>
    </row>
    <row r="309" spans="1:17">
      <c r="A309" s="30" t="s">
        <v>1585</v>
      </c>
      <c r="B309" s="30" t="s">
        <v>1586</v>
      </c>
      <c r="C309" s="30" t="s">
        <v>1587</v>
      </c>
      <c r="D309" s="30"/>
      <c r="E309" s="30" t="s">
        <v>1244</v>
      </c>
      <c r="F309" s="30"/>
      <c r="G309" s="38"/>
      <c r="H309" s="31">
        <v>0</v>
      </c>
      <c r="I309" s="30" t="s">
        <v>995</v>
      </c>
      <c r="J309" s="30" t="s">
        <v>996</v>
      </c>
      <c r="K309" s="30" t="s">
        <v>495</v>
      </c>
      <c r="L309" s="30" t="s">
        <v>612</v>
      </c>
      <c r="M309" s="30" t="s">
        <v>1021</v>
      </c>
      <c r="N309" s="30"/>
      <c r="O309" s="30" t="s">
        <v>1242</v>
      </c>
      <c r="P309" s="30" t="s">
        <v>43</v>
      </c>
      <c r="Q309" s="30" t="s">
        <v>499</v>
      </c>
    </row>
    <row r="310" spans="1:17">
      <c r="A310" s="30" t="s">
        <v>1588</v>
      </c>
      <c r="B310" s="30" t="s">
        <v>1589</v>
      </c>
      <c r="C310" s="30" t="s">
        <v>1590</v>
      </c>
      <c r="D310" s="30"/>
      <c r="E310" s="30" t="s">
        <v>1244</v>
      </c>
      <c r="F310" s="30"/>
      <c r="G310" s="38"/>
      <c r="H310" s="31">
        <v>0</v>
      </c>
      <c r="I310" s="30" t="s">
        <v>755</v>
      </c>
      <c r="J310" s="30" t="s">
        <v>756</v>
      </c>
      <c r="K310" s="30" t="s">
        <v>495</v>
      </c>
      <c r="L310" s="30" t="s">
        <v>612</v>
      </c>
      <c r="M310" s="30" t="s">
        <v>950</v>
      </c>
      <c r="N310" s="30"/>
      <c r="O310" s="30" t="s">
        <v>1242</v>
      </c>
      <c r="P310" s="30" t="s">
        <v>43</v>
      </c>
      <c r="Q310" s="30" t="s">
        <v>499</v>
      </c>
    </row>
    <row r="311" spans="1:17">
      <c r="A311" s="30" t="s">
        <v>1591</v>
      </c>
      <c r="B311" s="30" t="s">
        <v>1592</v>
      </c>
      <c r="C311" s="30" t="s">
        <v>1593</v>
      </c>
      <c r="D311" s="30"/>
      <c r="E311" s="30" t="s">
        <v>1244</v>
      </c>
      <c r="F311" s="30"/>
      <c r="G311" s="38"/>
      <c r="H311" s="31">
        <v>0</v>
      </c>
      <c r="I311" s="30" t="s">
        <v>995</v>
      </c>
      <c r="J311" s="30" t="s">
        <v>996</v>
      </c>
      <c r="K311" s="30" t="s">
        <v>495</v>
      </c>
      <c r="L311" s="30" t="s">
        <v>612</v>
      </c>
      <c r="M311" s="30" t="s">
        <v>1007</v>
      </c>
      <c r="N311" s="30"/>
      <c r="O311" s="30" t="s">
        <v>1242</v>
      </c>
      <c r="P311" s="30" t="s">
        <v>43</v>
      </c>
      <c r="Q311" s="30" t="s">
        <v>499</v>
      </c>
    </row>
    <row r="312" spans="1:17">
      <c r="A312" s="30" t="s">
        <v>1594</v>
      </c>
      <c r="B312" s="30" t="s">
        <v>1595</v>
      </c>
      <c r="C312" s="30" t="s">
        <v>1596</v>
      </c>
      <c r="D312" s="30"/>
      <c r="E312" s="30" t="s">
        <v>1244</v>
      </c>
      <c r="F312" s="30"/>
      <c r="G312" s="38"/>
      <c r="H312" s="31">
        <v>0</v>
      </c>
      <c r="I312" s="30" t="s">
        <v>755</v>
      </c>
      <c r="J312" s="30" t="s">
        <v>756</v>
      </c>
      <c r="K312" s="30" t="s">
        <v>495</v>
      </c>
      <c r="L312" s="30" t="s">
        <v>612</v>
      </c>
      <c r="M312" s="30" t="s">
        <v>613</v>
      </c>
      <c r="N312" s="30"/>
      <c r="O312" s="30" t="s">
        <v>1242</v>
      </c>
      <c r="P312" s="30" t="s">
        <v>43</v>
      </c>
      <c r="Q312" s="30" t="s">
        <v>499</v>
      </c>
    </row>
    <row r="313" spans="1:17">
      <c r="A313" s="30" t="s">
        <v>1597</v>
      </c>
      <c r="B313" s="30" t="s">
        <v>1598</v>
      </c>
      <c r="C313" s="30" t="s">
        <v>1599</v>
      </c>
      <c r="D313" s="30"/>
      <c r="E313" s="30" t="s">
        <v>1244</v>
      </c>
      <c r="F313" s="30"/>
      <c r="G313" s="38"/>
      <c r="H313" s="31">
        <v>0</v>
      </c>
      <c r="I313" s="30" t="s">
        <v>755</v>
      </c>
      <c r="J313" s="30" t="s">
        <v>756</v>
      </c>
      <c r="K313" s="30" t="s">
        <v>495</v>
      </c>
      <c r="L313" s="30" t="s">
        <v>612</v>
      </c>
      <c r="M313" s="30" t="s">
        <v>624</v>
      </c>
      <c r="N313" s="30"/>
      <c r="O313" s="30" t="s">
        <v>1242</v>
      </c>
      <c r="P313" s="30" t="s">
        <v>43</v>
      </c>
      <c r="Q313" s="30" t="s">
        <v>499</v>
      </c>
    </row>
    <row r="314" spans="1:17">
      <c r="A314" s="30" t="s">
        <v>1600</v>
      </c>
      <c r="B314" s="30" t="s">
        <v>1601</v>
      </c>
      <c r="C314" s="30" t="s">
        <v>1602</v>
      </c>
      <c r="D314" s="30"/>
      <c r="E314" s="30" t="s">
        <v>1244</v>
      </c>
      <c r="F314" s="30"/>
      <c r="G314" s="38"/>
      <c r="H314" s="31">
        <v>0</v>
      </c>
      <c r="I314" s="30" t="s">
        <v>995</v>
      </c>
      <c r="J314" s="30" t="s">
        <v>996</v>
      </c>
      <c r="K314" s="30" t="s">
        <v>495</v>
      </c>
      <c r="L314" s="30" t="s">
        <v>612</v>
      </c>
      <c r="M314" s="30" t="s">
        <v>624</v>
      </c>
      <c r="N314" s="30"/>
      <c r="O314" s="30" t="s">
        <v>1242</v>
      </c>
      <c r="P314" s="30" t="s">
        <v>43</v>
      </c>
      <c r="Q314" s="30" t="s">
        <v>499</v>
      </c>
    </row>
    <row r="315" spans="1:17">
      <c r="A315" s="30" t="s">
        <v>1603</v>
      </c>
      <c r="B315" s="30" t="s">
        <v>1604</v>
      </c>
      <c r="C315" s="30" t="s">
        <v>1605</v>
      </c>
      <c r="D315" s="30"/>
      <c r="E315" s="30" t="s">
        <v>1244</v>
      </c>
      <c r="F315" s="30"/>
      <c r="G315" s="38"/>
      <c r="H315" s="31">
        <v>0</v>
      </c>
      <c r="I315" s="30" t="s">
        <v>755</v>
      </c>
      <c r="J315" s="30" t="s">
        <v>756</v>
      </c>
      <c r="K315" s="30" t="s">
        <v>495</v>
      </c>
      <c r="L315" s="30" t="s">
        <v>612</v>
      </c>
      <c r="M315" s="30" t="s">
        <v>613</v>
      </c>
      <c r="N315" s="30"/>
      <c r="O315" s="30" t="s">
        <v>1242</v>
      </c>
      <c r="P315" s="30" t="s">
        <v>43</v>
      </c>
      <c r="Q315" s="30" t="s">
        <v>499</v>
      </c>
    </row>
    <row r="316" spans="1:17">
      <c r="A316" s="30" t="s">
        <v>1606</v>
      </c>
      <c r="B316" s="30" t="s">
        <v>1607</v>
      </c>
      <c r="C316" s="30" t="s">
        <v>1608</v>
      </c>
      <c r="D316" s="30"/>
      <c r="E316" s="30" t="s">
        <v>1244</v>
      </c>
      <c r="F316" s="30"/>
      <c r="G316" s="38"/>
      <c r="H316" s="31">
        <v>0</v>
      </c>
      <c r="I316" s="30" t="s">
        <v>995</v>
      </c>
      <c r="J316" s="30" t="s">
        <v>996</v>
      </c>
      <c r="K316" s="30" t="s">
        <v>495</v>
      </c>
      <c r="L316" s="30" t="s">
        <v>612</v>
      </c>
      <c r="M316" s="30" t="s">
        <v>624</v>
      </c>
      <c r="N316" s="30"/>
      <c r="O316" s="30" t="s">
        <v>1242</v>
      </c>
      <c r="P316" s="30" t="s">
        <v>43</v>
      </c>
      <c r="Q316" s="30" t="s">
        <v>499</v>
      </c>
    </row>
    <row r="317" spans="1:17">
      <c r="A317" s="30" t="s">
        <v>1609</v>
      </c>
      <c r="B317" s="30" t="s">
        <v>1610</v>
      </c>
      <c r="C317" s="30" t="s">
        <v>1611</v>
      </c>
      <c r="D317" s="30"/>
      <c r="E317" s="30" t="s">
        <v>1244</v>
      </c>
      <c r="F317" s="30"/>
      <c r="G317" s="38"/>
      <c r="H317" s="31">
        <v>0</v>
      </c>
      <c r="I317" s="30" t="s">
        <v>995</v>
      </c>
      <c r="J317" s="30" t="s">
        <v>996</v>
      </c>
      <c r="K317" s="30" t="s">
        <v>495</v>
      </c>
      <c r="L317" s="30" t="s">
        <v>612</v>
      </c>
      <c r="M317" s="30" t="s">
        <v>624</v>
      </c>
      <c r="N317" s="30"/>
      <c r="O317" s="30" t="s">
        <v>1242</v>
      </c>
      <c r="P317" s="30" t="s">
        <v>43</v>
      </c>
      <c r="Q317" s="30" t="s">
        <v>499</v>
      </c>
    </row>
    <row r="318" spans="1:17">
      <c r="A318" s="30" t="s">
        <v>1612</v>
      </c>
      <c r="B318" s="30" t="s">
        <v>1613</v>
      </c>
      <c r="C318" s="30" t="s">
        <v>1614</v>
      </c>
      <c r="D318" s="30"/>
      <c r="E318" s="30" t="s">
        <v>1244</v>
      </c>
      <c r="F318" s="30"/>
      <c r="G318" s="38"/>
      <c r="H318" s="31">
        <v>0</v>
      </c>
      <c r="I318" s="30" t="s">
        <v>755</v>
      </c>
      <c r="J318" s="30" t="s">
        <v>756</v>
      </c>
      <c r="K318" s="30" t="s">
        <v>495</v>
      </c>
      <c r="L318" s="30" t="s">
        <v>612</v>
      </c>
      <c r="M318" s="30" t="s">
        <v>950</v>
      </c>
      <c r="N318" s="30"/>
      <c r="O318" s="30" t="s">
        <v>1242</v>
      </c>
      <c r="P318" s="30" t="s">
        <v>43</v>
      </c>
      <c r="Q318" s="30" t="s">
        <v>499</v>
      </c>
    </row>
    <row r="319" spans="1:17">
      <c r="A319" s="30" t="s">
        <v>1615</v>
      </c>
      <c r="B319" s="30" t="s">
        <v>1616</v>
      </c>
      <c r="C319" s="30" t="s">
        <v>1617</v>
      </c>
      <c r="D319" s="30"/>
      <c r="E319" s="30" t="s">
        <v>1244</v>
      </c>
      <c r="F319" s="30"/>
      <c r="G319" s="38"/>
      <c r="H319" s="31">
        <v>0</v>
      </c>
      <c r="I319" s="30" t="s">
        <v>755</v>
      </c>
      <c r="J319" s="30" t="s">
        <v>756</v>
      </c>
      <c r="K319" s="30" t="s">
        <v>495</v>
      </c>
      <c r="L319" s="30" t="s">
        <v>612</v>
      </c>
      <c r="M319" s="30" t="s">
        <v>961</v>
      </c>
      <c r="N319" s="30"/>
      <c r="O319" s="30" t="s">
        <v>1242</v>
      </c>
      <c r="P319" s="30" t="s">
        <v>43</v>
      </c>
      <c r="Q319" s="30" t="s">
        <v>499</v>
      </c>
    </row>
    <row r="320" spans="1:17">
      <c r="A320" s="30" t="s">
        <v>1618</v>
      </c>
      <c r="B320" s="30" t="s">
        <v>1619</v>
      </c>
      <c r="C320" s="30" t="s">
        <v>1620</v>
      </c>
      <c r="D320" s="30"/>
      <c r="E320" s="30" t="s">
        <v>1244</v>
      </c>
      <c r="F320" s="30"/>
      <c r="G320" s="38"/>
      <c r="H320" s="31">
        <v>0</v>
      </c>
      <c r="I320" s="30" t="s">
        <v>995</v>
      </c>
      <c r="J320" s="30" t="s">
        <v>996</v>
      </c>
      <c r="K320" s="30" t="s">
        <v>495</v>
      </c>
      <c r="L320" s="30" t="s">
        <v>612</v>
      </c>
      <c r="M320" s="30" t="s">
        <v>624</v>
      </c>
      <c r="N320" s="30"/>
      <c r="O320" s="30" t="s">
        <v>1242</v>
      </c>
      <c r="P320" s="30" t="s">
        <v>43</v>
      </c>
      <c r="Q320" s="30" t="s">
        <v>499</v>
      </c>
    </row>
    <row r="321" spans="1:17">
      <c r="A321" s="30" t="s">
        <v>1621</v>
      </c>
      <c r="B321" s="30" t="s">
        <v>1622</v>
      </c>
      <c r="C321" s="30" t="s">
        <v>1623</v>
      </c>
      <c r="D321" s="30"/>
      <c r="E321" s="30" t="s">
        <v>1244</v>
      </c>
      <c r="F321" s="30"/>
      <c r="G321" s="38"/>
      <c r="H321" s="31">
        <v>0</v>
      </c>
      <c r="I321" s="30" t="s">
        <v>755</v>
      </c>
      <c r="J321" s="30" t="s">
        <v>756</v>
      </c>
      <c r="K321" s="30" t="s">
        <v>495</v>
      </c>
      <c r="L321" s="30" t="s">
        <v>612</v>
      </c>
      <c r="M321" s="30" t="s">
        <v>613</v>
      </c>
      <c r="N321" s="30"/>
      <c r="O321" s="30" t="s">
        <v>1242</v>
      </c>
      <c r="P321" s="30" t="s">
        <v>43</v>
      </c>
      <c r="Q321" s="30" t="s">
        <v>499</v>
      </c>
    </row>
    <row r="322" spans="1:17">
      <c r="A322" s="30" t="s">
        <v>1624</v>
      </c>
      <c r="B322" s="30" t="s">
        <v>1625</v>
      </c>
      <c r="C322" s="30" t="s">
        <v>1626</v>
      </c>
      <c r="D322" s="30"/>
      <c r="E322" s="30" t="s">
        <v>1244</v>
      </c>
      <c r="F322" s="30"/>
      <c r="G322" s="38"/>
      <c r="H322" s="31">
        <v>0</v>
      </c>
      <c r="I322" s="30" t="s">
        <v>755</v>
      </c>
      <c r="J322" s="30" t="s">
        <v>756</v>
      </c>
      <c r="K322" s="30" t="s">
        <v>495</v>
      </c>
      <c r="L322" s="30" t="s">
        <v>612</v>
      </c>
      <c r="M322" s="30" t="s">
        <v>950</v>
      </c>
      <c r="N322" s="30"/>
      <c r="O322" s="30" t="s">
        <v>1242</v>
      </c>
      <c r="P322" s="30" t="s">
        <v>43</v>
      </c>
      <c r="Q322" s="30" t="s">
        <v>499</v>
      </c>
    </row>
    <row r="323" spans="1:17">
      <c r="A323" s="30" t="s">
        <v>1627</v>
      </c>
      <c r="B323" s="30" t="s">
        <v>1628</v>
      </c>
      <c r="C323" s="30" t="s">
        <v>1629</v>
      </c>
      <c r="D323" s="30"/>
      <c r="E323" s="30" t="s">
        <v>1244</v>
      </c>
      <c r="F323" s="30"/>
      <c r="G323" s="38"/>
      <c r="H323" s="31">
        <v>0</v>
      </c>
      <c r="I323" s="30" t="s">
        <v>995</v>
      </c>
      <c r="J323" s="30" t="s">
        <v>996</v>
      </c>
      <c r="K323" s="30" t="s">
        <v>495</v>
      </c>
      <c r="L323" s="30" t="s">
        <v>612</v>
      </c>
      <c r="M323" s="30" t="s">
        <v>1021</v>
      </c>
      <c r="N323" s="30"/>
      <c r="O323" s="30" t="s">
        <v>1242</v>
      </c>
      <c r="P323" s="30" t="s">
        <v>43</v>
      </c>
      <c r="Q323" s="30" t="s">
        <v>499</v>
      </c>
    </row>
    <row r="324" spans="1:17">
      <c r="A324" s="30" t="s">
        <v>1630</v>
      </c>
      <c r="B324" s="30" t="s">
        <v>1631</v>
      </c>
      <c r="C324" s="30" t="s">
        <v>1632</v>
      </c>
      <c r="D324" s="30"/>
      <c r="E324" s="30" t="s">
        <v>1244</v>
      </c>
      <c r="F324" s="30"/>
      <c r="G324" s="38"/>
      <c r="H324" s="31">
        <v>0</v>
      </c>
      <c r="I324" s="30" t="s">
        <v>755</v>
      </c>
      <c r="J324" s="30" t="s">
        <v>756</v>
      </c>
      <c r="K324" s="30" t="s">
        <v>495</v>
      </c>
      <c r="L324" s="30" t="s">
        <v>612</v>
      </c>
      <c r="M324" s="30" t="s">
        <v>780</v>
      </c>
      <c r="N324" s="30"/>
      <c r="O324" s="30" t="s">
        <v>1242</v>
      </c>
      <c r="P324" s="30" t="s">
        <v>43</v>
      </c>
      <c r="Q324" s="30" t="s">
        <v>499</v>
      </c>
    </row>
    <row r="325" spans="1:17">
      <c r="A325" s="30" t="s">
        <v>1633</v>
      </c>
      <c r="B325" s="30" t="s">
        <v>1634</v>
      </c>
      <c r="C325" s="30" t="s">
        <v>1635</v>
      </c>
      <c r="D325" s="30"/>
      <c r="E325" s="30" t="s">
        <v>1244</v>
      </c>
      <c r="F325" s="30"/>
      <c r="G325" s="38"/>
      <c r="H325" s="31">
        <v>0</v>
      </c>
      <c r="I325" s="30" t="s">
        <v>755</v>
      </c>
      <c r="J325" s="30" t="s">
        <v>756</v>
      </c>
      <c r="K325" s="30" t="s">
        <v>495</v>
      </c>
      <c r="L325" s="30" t="s">
        <v>612</v>
      </c>
      <c r="M325" s="30" t="s">
        <v>950</v>
      </c>
      <c r="N325" s="30"/>
      <c r="O325" s="30" t="s">
        <v>1242</v>
      </c>
      <c r="P325" s="30" t="s">
        <v>43</v>
      </c>
      <c r="Q325" s="30" t="s">
        <v>499</v>
      </c>
    </row>
    <row r="326" spans="1:17">
      <c r="A326" s="30" t="s">
        <v>1636</v>
      </c>
      <c r="B326" s="30" t="s">
        <v>1637</v>
      </c>
      <c r="C326" s="30" t="s">
        <v>1638</v>
      </c>
      <c r="D326" s="30"/>
      <c r="E326" s="30" t="s">
        <v>1244</v>
      </c>
      <c r="F326" s="30"/>
      <c r="G326" s="38"/>
      <c r="H326" s="31">
        <v>0</v>
      </c>
      <c r="I326" s="30" t="s">
        <v>995</v>
      </c>
      <c r="J326" s="30" t="s">
        <v>996</v>
      </c>
      <c r="K326" s="30" t="s">
        <v>495</v>
      </c>
      <c r="L326" s="30" t="s">
        <v>612</v>
      </c>
      <c r="M326" s="30" t="s">
        <v>624</v>
      </c>
      <c r="N326" s="30"/>
      <c r="O326" s="30" t="s">
        <v>1242</v>
      </c>
      <c r="P326" s="30" t="s">
        <v>43</v>
      </c>
      <c r="Q326" s="30" t="s">
        <v>499</v>
      </c>
    </row>
    <row r="327" spans="1:17">
      <c r="A327" s="30" t="s">
        <v>1639</v>
      </c>
      <c r="B327" s="30" t="s">
        <v>1640</v>
      </c>
      <c r="C327" s="30" t="s">
        <v>1641</v>
      </c>
      <c r="D327" s="30"/>
      <c r="E327" s="30" t="s">
        <v>1244</v>
      </c>
      <c r="F327" s="30"/>
      <c r="G327" s="38"/>
      <c r="H327" s="31">
        <v>0</v>
      </c>
      <c r="I327" s="30" t="s">
        <v>995</v>
      </c>
      <c r="J327" s="30" t="s">
        <v>996</v>
      </c>
      <c r="K327" s="30" t="s">
        <v>495</v>
      </c>
      <c r="L327" s="30" t="s">
        <v>612</v>
      </c>
      <c r="M327" s="30" t="s">
        <v>1021</v>
      </c>
      <c r="N327" s="30"/>
      <c r="O327" s="30" t="s">
        <v>1242</v>
      </c>
      <c r="P327" s="30" t="s">
        <v>43</v>
      </c>
      <c r="Q327" s="30" t="s">
        <v>499</v>
      </c>
    </row>
    <row r="328" spans="1:17">
      <c r="A328" s="30" t="s">
        <v>1642</v>
      </c>
      <c r="B328" s="30" t="s">
        <v>1643</v>
      </c>
      <c r="C328" s="30" t="s">
        <v>1644</v>
      </c>
      <c r="D328" s="30"/>
      <c r="E328" s="30" t="s">
        <v>1244</v>
      </c>
      <c r="F328" s="30"/>
      <c r="G328" s="38"/>
      <c r="H328" s="31">
        <v>0</v>
      </c>
      <c r="I328" s="30" t="s">
        <v>755</v>
      </c>
      <c r="J328" s="30" t="s">
        <v>756</v>
      </c>
      <c r="K328" s="30" t="s">
        <v>495</v>
      </c>
      <c r="L328" s="30" t="s">
        <v>612</v>
      </c>
      <c r="M328" s="30" t="s">
        <v>613</v>
      </c>
      <c r="N328" s="30"/>
      <c r="O328" s="30" t="s">
        <v>1242</v>
      </c>
      <c r="P328" s="30" t="s">
        <v>43</v>
      </c>
      <c r="Q328" s="30" t="s">
        <v>499</v>
      </c>
    </row>
    <row r="329" spans="1:17">
      <c r="A329" s="30" t="s">
        <v>1645</v>
      </c>
      <c r="B329" s="30" t="s">
        <v>1646</v>
      </c>
      <c r="C329" s="30" t="s">
        <v>1647</v>
      </c>
      <c r="D329" s="30"/>
      <c r="E329" s="30" t="s">
        <v>1244</v>
      </c>
      <c r="F329" s="30"/>
      <c r="G329" s="38"/>
      <c r="H329" s="31">
        <v>0</v>
      </c>
      <c r="I329" s="30" t="s">
        <v>995</v>
      </c>
      <c r="J329" s="30" t="s">
        <v>996</v>
      </c>
      <c r="K329" s="30" t="s">
        <v>495</v>
      </c>
      <c r="L329" s="30" t="s">
        <v>612</v>
      </c>
      <c r="M329" s="30" t="s">
        <v>624</v>
      </c>
      <c r="N329" s="30"/>
      <c r="O329" s="30" t="s">
        <v>1242</v>
      </c>
      <c r="P329" s="30" t="s">
        <v>43</v>
      </c>
      <c r="Q329" s="30" t="s">
        <v>499</v>
      </c>
    </row>
    <row r="330" spans="1:17">
      <c r="A330" s="30" t="s">
        <v>1648</v>
      </c>
      <c r="B330" s="30" t="s">
        <v>1649</v>
      </c>
      <c r="C330" s="30" t="s">
        <v>1650</v>
      </c>
      <c r="D330" s="30"/>
      <c r="E330" s="30" t="s">
        <v>1244</v>
      </c>
      <c r="F330" s="30"/>
      <c r="G330" s="38"/>
      <c r="H330" s="31">
        <v>0</v>
      </c>
      <c r="I330" s="30" t="s">
        <v>755</v>
      </c>
      <c r="J330" s="30" t="s">
        <v>756</v>
      </c>
      <c r="K330" s="30" t="s">
        <v>495</v>
      </c>
      <c r="L330" s="30" t="s">
        <v>612</v>
      </c>
      <c r="M330" s="30" t="s">
        <v>780</v>
      </c>
      <c r="N330" s="30"/>
      <c r="O330" s="30" t="s">
        <v>1242</v>
      </c>
      <c r="P330" s="30" t="s">
        <v>43</v>
      </c>
      <c r="Q330" s="30" t="s">
        <v>499</v>
      </c>
    </row>
    <row r="331" spans="1:17">
      <c r="A331" s="30" t="s">
        <v>1651</v>
      </c>
      <c r="B331" s="30" t="s">
        <v>1652</v>
      </c>
      <c r="C331" s="30" t="s">
        <v>1653</v>
      </c>
      <c r="D331" s="30"/>
      <c r="E331" s="30" t="s">
        <v>1244</v>
      </c>
      <c r="F331" s="30"/>
      <c r="G331" s="38"/>
      <c r="H331" s="31">
        <v>0</v>
      </c>
      <c r="I331" s="30" t="s">
        <v>995</v>
      </c>
      <c r="J331" s="30" t="s">
        <v>996</v>
      </c>
      <c r="K331" s="30" t="s">
        <v>495</v>
      </c>
      <c r="L331" s="30" t="s">
        <v>612</v>
      </c>
      <c r="M331" s="30" t="s">
        <v>624</v>
      </c>
      <c r="N331" s="30"/>
      <c r="O331" s="30" t="s">
        <v>1242</v>
      </c>
      <c r="P331" s="30" t="s">
        <v>43</v>
      </c>
      <c r="Q331" s="30" t="s">
        <v>499</v>
      </c>
    </row>
    <row r="332" spans="1:17">
      <c r="A332" s="30" t="s">
        <v>1654</v>
      </c>
      <c r="B332" s="30" t="s">
        <v>1655</v>
      </c>
      <c r="C332" s="30" t="s">
        <v>1656</v>
      </c>
      <c r="D332" s="30"/>
      <c r="E332" s="30" t="s">
        <v>1244</v>
      </c>
      <c r="F332" s="30"/>
      <c r="G332" s="38"/>
      <c r="H332" s="31">
        <v>0</v>
      </c>
      <c r="I332" s="30" t="s">
        <v>755</v>
      </c>
      <c r="J332" s="30" t="s">
        <v>756</v>
      </c>
      <c r="K332" s="30" t="s">
        <v>495</v>
      </c>
      <c r="L332" s="30" t="s">
        <v>612</v>
      </c>
      <c r="M332" s="30" t="s">
        <v>950</v>
      </c>
      <c r="N332" s="30"/>
      <c r="O332" s="30" t="s">
        <v>1242</v>
      </c>
      <c r="P332" s="30" t="s">
        <v>43</v>
      </c>
      <c r="Q332" s="30" t="s">
        <v>499</v>
      </c>
    </row>
    <row r="333" spans="1:17">
      <c r="A333" s="30" t="s">
        <v>1657</v>
      </c>
      <c r="B333" s="30" t="s">
        <v>1658</v>
      </c>
      <c r="C333" s="30" t="s">
        <v>1659</v>
      </c>
      <c r="D333" s="30"/>
      <c r="E333" s="30" t="s">
        <v>1244</v>
      </c>
      <c r="F333" s="30"/>
      <c r="G333" s="38"/>
      <c r="H333" s="31">
        <v>0</v>
      </c>
      <c r="I333" s="30" t="s">
        <v>755</v>
      </c>
      <c r="J333" s="30" t="s">
        <v>756</v>
      </c>
      <c r="K333" s="30" t="s">
        <v>495</v>
      </c>
      <c r="L333" s="30" t="s">
        <v>612</v>
      </c>
      <c r="M333" s="30" t="s">
        <v>780</v>
      </c>
      <c r="N333" s="30"/>
      <c r="O333" s="30" t="s">
        <v>1242</v>
      </c>
      <c r="P333" s="30" t="s">
        <v>43</v>
      </c>
      <c r="Q333" s="30" t="s">
        <v>499</v>
      </c>
    </row>
    <row r="334" spans="1:17">
      <c r="A334" s="30" t="s">
        <v>1660</v>
      </c>
      <c r="B334" s="30" t="s">
        <v>1661</v>
      </c>
      <c r="C334" s="30" t="s">
        <v>1662</v>
      </c>
      <c r="D334" s="30"/>
      <c r="E334" s="30" t="s">
        <v>1244</v>
      </c>
      <c r="F334" s="30"/>
      <c r="G334" s="38"/>
      <c r="H334" s="31">
        <v>0</v>
      </c>
      <c r="I334" s="30" t="s">
        <v>755</v>
      </c>
      <c r="J334" s="30" t="s">
        <v>756</v>
      </c>
      <c r="K334" s="30" t="s">
        <v>495</v>
      </c>
      <c r="L334" s="30" t="s">
        <v>612</v>
      </c>
      <c r="M334" s="30" t="s">
        <v>943</v>
      </c>
      <c r="N334" s="30"/>
      <c r="O334" s="30" t="s">
        <v>1242</v>
      </c>
      <c r="P334" s="30" t="s">
        <v>43</v>
      </c>
      <c r="Q334" s="30" t="s">
        <v>499</v>
      </c>
    </row>
    <row r="335" spans="1:17">
      <c r="A335" s="30" t="s">
        <v>1663</v>
      </c>
      <c r="B335" s="30" t="s">
        <v>1664</v>
      </c>
      <c r="C335" s="30" t="s">
        <v>1665</v>
      </c>
      <c r="D335" s="30"/>
      <c r="E335" s="30" t="s">
        <v>1244</v>
      </c>
      <c r="F335" s="30"/>
      <c r="G335" s="38"/>
      <c r="H335" s="31">
        <v>0</v>
      </c>
      <c r="I335" s="30" t="s">
        <v>755</v>
      </c>
      <c r="J335" s="30" t="s">
        <v>756</v>
      </c>
      <c r="K335" s="30" t="s">
        <v>495</v>
      </c>
      <c r="L335" s="30" t="s">
        <v>612</v>
      </c>
      <c r="M335" s="30" t="s">
        <v>961</v>
      </c>
      <c r="N335" s="30"/>
      <c r="O335" s="30" t="s">
        <v>1242</v>
      </c>
      <c r="P335" s="30" t="s">
        <v>43</v>
      </c>
      <c r="Q335" s="30" t="s">
        <v>499</v>
      </c>
    </row>
    <row r="336" spans="1:17">
      <c r="A336" s="30" t="s">
        <v>1666</v>
      </c>
      <c r="B336" s="30" t="s">
        <v>1667</v>
      </c>
      <c r="C336" s="30" t="s">
        <v>1668</v>
      </c>
      <c r="D336" s="30"/>
      <c r="E336" s="30" t="s">
        <v>1244</v>
      </c>
      <c r="F336" s="30"/>
      <c r="G336" s="38"/>
      <c r="H336" s="31">
        <v>0</v>
      </c>
      <c r="I336" s="30" t="s">
        <v>755</v>
      </c>
      <c r="J336" s="30" t="s">
        <v>756</v>
      </c>
      <c r="K336" s="30" t="s">
        <v>495</v>
      </c>
      <c r="L336" s="30" t="s">
        <v>612</v>
      </c>
      <c r="M336" s="30" t="s">
        <v>613</v>
      </c>
      <c r="N336" s="30"/>
      <c r="O336" s="30" t="s">
        <v>1242</v>
      </c>
      <c r="P336" s="30" t="s">
        <v>43</v>
      </c>
      <c r="Q336" s="30" t="s">
        <v>499</v>
      </c>
    </row>
    <row r="337" spans="1:17">
      <c r="A337" s="30" t="s">
        <v>1669</v>
      </c>
      <c r="B337" s="30" t="s">
        <v>1670</v>
      </c>
      <c r="C337" s="30" t="s">
        <v>1671</v>
      </c>
      <c r="D337" s="30"/>
      <c r="E337" s="30" t="s">
        <v>1244</v>
      </c>
      <c r="F337" s="30"/>
      <c r="G337" s="38"/>
      <c r="H337" s="31">
        <v>0</v>
      </c>
      <c r="I337" s="30" t="s">
        <v>995</v>
      </c>
      <c r="J337" s="30" t="s">
        <v>996</v>
      </c>
      <c r="K337" s="30" t="s">
        <v>495</v>
      </c>
      <c r="L337" s="30" t="s">
        <v>612</v>
      </c>
      <c r="M337" s="30" t="s">
        <v>1021</v>
      </c>
      <c r="N337" s="30"/>
      <c r="O337" s="30" t="s">
        <v>1242</v>
      </c>
      <c r="P337" s="30" t="s">
        <v>43</v>
      </c>
      <c r="Q337" s="30" t="s">
        <v>499</v>
      </c>
    </row>
    <row r="338" spans="1:17">
      <c r="A338" s="30" t="s">
        <v>1672</v>
      </c>
      <c r="B338" s="30" t="s">
        <v>1673</v>
      </c>
      <c r="C338" s="30" t="s">
        <v>1674</v>
      </c>
      <c r="D338" s="30"/>
      <c r="E338" s="30" t="s">
        <v>1244</v>
      </c>
      <c r="F338" s="30"/>
      <c r="G338" s="38"/>
      <c r="H338" s="31">
        <v>0</v>
      </c>
      <c r="I338" s="30" t="s">
        <v>755</v>
      </c>
      <c r="J338" s="30" t="s">
        <v>756</v>
      </c>
      <c r="K338" s="30" t="s">
        <v>495</v>
      </c>
      <c r="L338" s="30" t="s">
        <v>612</v>
      </c>
      <c r="M338" s="30" t="s">
        <v>943</v>
      </c>
      <c r="N338" s="30"/>
      <c r="O338" s="30" t="s">
        <v>1242</v>
      </c>
      <c r="P338" s="30" t="s">
        <v>43</v>
      </c>
      <c r="Q338" s="30" t="s">
        <v>499</v>
      </c>
    </row>
    <row r="339" spans="1:17">
      <c r="A339" s="30" t="s">
        <v>1675</v>
      </c>
      <c r="B339" s="30" t="s">
        <v>1676</v>
      </c>
      <c r="C339" s="30" t="s">
        <v>1677</v>
      </c>
      <c r="D339" s="30"/>
      <c r="E339" s="30" t="s">
        <v>1244</v>
      </c>
      <c r="F339" s="30"/>
      <c r="G339" s="38"/>
      <c r="H339" s="31">
        <v>0</v>
      </c>
      <c r="I339" s="30" t="s">
        <v>755</v>
      </c>
      <c r="J339" s="30" t="s">
        <v>756</v>
      </c>
      <c r="K339" s="30" t="s">
        <v>495</v>
      </c>
      <c r="L339" s="30" t="s">
        <v>612</v>
      </c>
      <c r="M339" s="30" t="s">
        <v>950</v>
      </c>
      <c r="N339" s="30"/>
      <c r="O339" s="30" t="s">
        <v>1242</v>
      </c>
      <c r="P339" s="30" t="s">
        <v>43</v>
      </c>
      <c r="Q339" s="30" t="s">
        <v>499</v>
      </c>
    </row>
    <row r="340" spans="1:17">
      <c r="A340" s="30" t="s">
        <v>1678</v>
      </c>
      <c r="B340" s="30" t="s">
        <v>1679</v>
      </c>
      <c r="C340" s="30" t="s">
        <v>1680</v>
      </c>
      <c r="D340" s="30"/>
      <c r="E340" s="30" t="s">
        <v>1244</v>
      </c>
      <c r="F340" s="30"/>
      <c r="G340" s="38"/>
      <c r="H340" s="31">
        <v>0</v>
      </c>
      <c r="I340" s="30" t="s">
        <v>755</v>
      </c>
      <c r="J340" s="30" t="s">
        <v>756</v>
      </c>
      <c r="K340" s="30" t="s">
        <v>495</v>
      </c>
      <c r="L340" s="30" t="s">
        <v>612</v>
      </c>
      <c r="M340" s="30" t="s">
        <v>961</v>
      </c>
      <c r="N340" s="30"/>
      <c r="O340" s="30" t="s">
        <v>1242</v>
      </c>
      <c r="P340" s="30" t="s">
        <v>43</v>
      </c>
      <c r="Q340" s="30" t="s">
        <v>499</v>
      </c>
    </row>
    <row r="341" spans="1:17">
      <c r="A341" s="30" t="s">
        <v>1681</v>
      </c>
      <c r="B341" s="30" t="s">
        <v>1682</v>
      </c>
      <c r="C341" s="30" t="s">
        <v>1683</v>
      </c>
      <c r="D341" s="30"/>
      <c r="E341" s="30" t="s">
        <v>1244</v>
      </c>
      <c r="F341" s="30"/>
      <c r="G341" s="38"/>
      <c r="H341" s="31">
        <v>0</v>
      </c>
      <c r="I341" s="30" t="s">
        <v>755</v>
      </c>
      <c r="J341" s="30" t="s">
        <v>756</v>
      </c>
      <c r="K341" s="30" t="s">
        <v>495</v>
      </c>
      <c r="L341" s="30" t="s">
        <v>612</v>
      </c>
      <c r="M341" s="30" t="s">
        <v>961</v>
      </c>
      <c r="N341" s="30"/>
      <c r="O341" s="30" t="s">
        <v>1242</v>
      </c>
      <c r="P341" s="30" t="s">
        <v>43</v>
      </c>
      <c r="Q341" s="30" t="s">
        <v>499</v>
      </c>
    </row>
    <row r="342" spans="1:17">
      <c r="A342" s="30" t="s">
        <v>1684</v>
      </c>
      <c r="B342" s="30" t="s">
        <v>1685</v>
      </c>
      <c r="C342" s="30" t="s">
        <v>1686</v>
      </c>
      <c r="D342" s="30"/>
      <c r="E342" s="30" t="s">
        <v>1244</v>
      </c>
      <c r="F342" s="30"/>
      <c r="G342" s="38"/>
      <c r="H342" s="31">
        <v>0</v>
      </c>
      <c r="I342" s="30" t="s">
        <v>755</v>
      </c>
      <c r="J342" s="30" t="s">
        <v>756</v>
      </c>
      <c r="K342" s="30" t="s">
        <v>495</v>
      </c>
      <c r="L342" s="30" t="s">
        <v>612</v>
      </c>
      <c r="M342" s="30" t="s">
        <v>1035</v>
      </c>
      <c r="N342" s="30"/>
      <c r="O342" s="30" t="s">
        <v>1242</v>
      </c>
      <c r="P342" s="30" t="s">
        <v>43</v>
      </c>
      <c r="Q342" s="30" t="s">
        <v>499</v>
      </c>
    </row>
    <row r="343" spans="1:17">
      <c r="A343" s="30" t="s">
        <v>1687</v>
      </c>
      <c r="B343" s="30" t="s">
        <v>1688</v>
      </c>
      <c r="C343" s="30" t="s">
        <v>1689</v>
      </c>
      <c r="D343" s="30"/>
      <c r="E343" s="30" t="s">
        <v>1244</v>
      </c>
      <c r="F343" s="30"/>
      <c r="G343" s="38"/>
      <c r="H343" s="31">
        <v>0</v>
      </c>
      <c r="I343" s="30" t="s">
        <v>755</v>
      </c>
      <c r="J343" s="30" t="s">
        <v>756</v>
      </c>
      <c r="K343" s="30" t="s">
        <v>495</v>
      </c>
      <c r="L343" s="30" t="s">
        <v>612</v>
      </c>
      <c r="M343" s="30" t="s">
        <v>943</v>
      </c>
      <c r="N343" s="30"/>
      <c r="O343" s="30" t="s">
        <v>1242</v>
      </c>
      <c r="P343" s="30" t="s">
        <v>43</v>
      </c>
      <c r="Q343" s="30" t="s">
        <v>499</v>
      </c>
    </row>
    <row r="344" spans="1:17">
      <c r="A344" s="30" t="s">
        <v>1690</v>
      </c>
      <c r="B344" s="30" t="s">
        <v>1691</v>
      </c>
      <c r="C344" s="30" t="s">
        <v>1692</v>
      </c>
      <c r="D344" s="30"/>
      <c r="E344" s="30" t="s">
        <v>1244</v>
      </c>
      <c r="F344" s="30"/>
      <c r="G344" s="38"/>
      <c r="H344" s="31">
        <v>0</v>
      </c>
      <c r="I344" s="30" t="s">
        <v>755</v>
      </c>
      <c r="J344" s="30" t="s">
        <v>756</v>
      </c>
      <c r="K344" s="30" t="s">
        <v>495</v>
      </c>
      <c r="L344" s="30" t="s">
        <v>612</v>
      </c>
      <c r="M344" s="30" t="s">
        <v>950</v>
      </c>
      <c r="N344" s="30"/>
      <c r="O344" s="30" t="s">
        <v>1242</v>
      </c>
      <c r="P344" s="30" t="s">
        <v>43</v>
      </c>
      <c r="Q344" s="30" t="s">
        <v>499</v>
      </c>
    </row>
    <row r="345" spans="1:17">
      <c r="A345" s="30" t="s">
        <v>1693</v>
      </c>
      <c r="B345" s="30" t="s">
        <v>1694</v>
      </c>
      <c r="C345" s="30" t="s">
        <v>1695</v>
      </c>
      <c r="D345" s="30"/>
      <c r="E345" s="30" t="s">
        <v>1244</v>
      </c>
      <c r="F345" s="30"/>
      <c r="G345" s="38"/>
      <c r="H345" s="31">
        <v>0</v>
      </c>
      <c r="I345" s="30" t="s">
        <v>755</v>
      </c>
      <c r="J345" s="30" t="s">
        <v>756</v>
      </c>
      <c r="K345" s="30" t="s">
        <v>495</v>
      </c>
      <c r="L345" s="30" t="s">
        <v>612</v>
      </c>
      <c r="M345" s="30" t="s">
        <v>961</v>
      </c>
      <c r="N345" s="30"/>
      <c r="O345" s="30" t="s">
        <v>1242</v>
      </c>
      <c r="P345" s="30" t="s">
        <v>43</v>
      </c>
      <c r="Q345" s="30" t="s">
        <v>499</v>
      </c>
    </row>
    <row r="346" spans="1:17">
      <c r="A346" s="30" t="s">
        <v>1696</v>
      </c>
      <c r="B346" s="30" t="s">
        <v>1697</v>
      </c>
      <c r="C346" s="30" t="s">
        <v>1698</v>
      </c>
      <c r="D346" s="30"/>
      <c r="E346" s="30" t="s">
        <v>1244</v>
      </c>
      <c r="F346" s="30"/>
      <c r="G346" s="38"/>
      <c r="H346" s="31">
        <v>0</v>
      </c>
      <c r="I346" s="30" t="s">
        <v>755</v>
      </c>
      <c r="J346" s="30" t="s">
        <v>756</v>
      </c>
      <c r="K346" s="30" t="s">
        <v>495</v>
      </c>
      <c r="L346" s="30" t="s">
        <v>612</v>
      </c>
      <c r="M346" s="30" t="s">
        <v>961</v>
      </c>
      <c r="N346" s="30"/>
      <c r="O346" s="30" t="s">
        <v>1242</v>
      </c>
      <c r="P346" s="30" t="s">
        <v>43</v>
      </c>
      <c r="Q346" s="30" t="s">
        <v>499</v>
      </c>
    </row>
    <row r="347" spans="1:17">
      <c r="A347" s="30" t="s">
        <v>1699</v>
      </c>
      <c r="B347" s="30" t="s">
        <v>1700</v>
      </c>
      <c r="C347" s="30" t="s">
        <v>1701</v>
      </c>
      <c r="D347" s="30"/>
      <c r="E347" s="30" t="s">
        <v>1244</v>
      </c>
      <c r="F347" s="30"/>
      <c r="G347" s="38"/>
      <c r="H347" s="31">
        <v>0</v>
      </c>
      <c r="I347" s="30" t="s">
        <v>995</v>
      </c>
      <c r="J347" s="30" t="s">
        <v>996</v>
      </c>
      <c r="K347" s="30" t="s">
        <v>495</v>
      </c>
      <c r="L347" s="30" t="s">
        <v>612</v>
      </c>
      <c r="M347" s="30" t="s">
        <v>997</v>
      </c>
      <c r="N347" s="30"/>
      <c r="O347" s="30" t="s">
        <v>1242</v>
      </c>
      <c r="P347" s="30" t="s">
        <v>43</v>
      </c>
      <c r="Q347" s="30" t="s">
        <v>499</v>
      </c>
    </row>
    <row r="348" spans="1:17">
      <c r="A348" s="30" t="s">
        <v>1702</v>
      </c>
      <c r="B348" s="30" t="s">
        <v>1703</v>
      </c>
      <c r="C348" s="30" t="s">
        <v>1704</v>
      </c>
      <c r="D348" s="30"/>
      <c r="E348" s="30" t="s">
        <v>1244</v>
      </c>
      <c r="F348" s="30"/>
      <c r="G348" s="38"/>
      <c r="H348" s="31">
        <v>0</v>
      </c>
      <c r="I348" s="30" t="s">
        <v>755</v>
      </c>
      <c r="J348" s="30" t="s">
        <v>756</v>
      </c>
      <c r="K348" s="30" t="s">
        <v>495</v>
      </c>
      <c r="L348" s="30" t="s">
        <v>612</v>
      </c>
      <c r="M348" s="30" t="s">
        <v>1035</v>
      </c>
      <c r="N348" s="30"/>
      <c r="O348" s="30" t="s">
        <v>1242</v>
      </c>
      <c r="P348" s="30" t="s">
        <v>43</v>
      </c>
      <c r="Q348" s="30" t="s">
        <v>499</v>
      </c>
    </row>
    <row r="349" spans="1:17">
      <c r="A349" s="30" t="s">
        <v>1705</v>
      </c>
      <c r="B349" s="30" t="s">
        <v>1706</v>
      </c>
      <c r="C349" s="30" t="s">
        <v>1707</v>
      </c>
      <c r="D349" s="30"/>
      <c r="E349" s="30" t="s">
        <v>1244</v>
      </c>
      <c r="F349" s="30"/>
      <c r="G349" s="38"/>
      <c r="H349" s="31">
        <v>0</v>
      </c>
      <c r="I349" s="30" t="s">
        <v>755</v>
      </c>
      <c r="J349" s="30" t="s">
        <v>756</v>
      </c>
      <c r="K349" s="30" t="s">
        <v>495</v>
      </c>
      <c r="L349" s="30" t="s">
        <v>612</v>
      </c>
      <c r="M349" s="30" t="s">
        <v>943</v>
      </c>
      <c r="N349" s="30"/>
      <c r="O349" s="30" t="s">
        <v>1242</v>
      </c>
      <c r="P349" s="30" t="s">
        <v>43</v>
      </c>
      <c r="Q349" s="30" t="s">
        <v>499</v>
      </c>
    </row>
    <row r="350" spans="1:17">
      <c r="A350" s="30" t="s">
        <v>1708</v>
      </c>
      <c r="B350" s="30" t="s">
        <v>1709</v>
      </c>
      <c r="C350" s="30" t="s">
        <v>1710</v>
      </c>
      <c r="D350" s="30"/>
      <c r="E350" s="30" t="s">
        <v>1244</v>
      </c>
      <c r="F350" s="30"/>
      <c r="G350" s="38"/>
      <c r="H350" s="31">
        <v>0</v>
      </c>
      <c r="I350" s="30" t="s">
        <v>995</v>
      </c>
      <c r="J350" s="30" t="s">
        <v>996</v>
      </c>
      <c r="K350" s="30" t="s">
        <v>495</v>
      </c>
      <c r="L350" s="30" t="s">
        <v>612</v>
      </c>
      <c r="M350" s="30" t="s">
        <v>1007</v>
      </c>
      <c r="N350" s="30"/>
      <c r="O350" s="30" t="s">
        <v>1242</v>
      </c>
      <c r="P350" s="30" t="s">
        <v>43</v>
      </c>
      <c r="Q350" s="30" t="s">
        <v>499</v>
      </c>
    </row>
    <row r="351" spans="1:17">
      <c r="A351" s="30" t="s">
        <v>1711</v>
      </c>
      <c r="B351" s="30" t="s">
        <v>1712</v>
      </c>
      <c r="C351" s="30" t="s">
        <v>1713</v>
      </c>
      <c r="D351" s="30"/>
      <c r="E351" s="30" t="s">
        <v>1244</v>
      </c>
      <c r="F351" s="30"/>
      <c r="G351" s="38"/>
      <c r="H351" s="31">
        <v>0</v>
      </c>
      <c r="I351" s="30" t="s">
        <v>755</v>
      </c>
      <c r="J351" s="30" t="s">
        <v>756</v>
      </c>
      <c r="K351" s="30" t="s">
        <v>495</v>
      </c>
      <c r="L351" s="30" t="s">
        <v>612</v>
      </c>
      <c r="M351" s="30" t="s">
        <v>943</v>
      </c>
      <c r="N351" s="30"/>
      <c r="O351" s="30" t="s">
        <v>1242</v>
      </c>
      <c r="P351" s="30" t="s">
        <v>43</v>
      </c>
      <c r="Q351" s="30" t="s">
        <v>499</v>
      </c>
    </row>
    <row r="352" spans="1:17">
      <c r="A352" s="30" t="s">
        <v>1714</v>
      </c>
      <c r="B352" s="30" t="s">
        <v>1715</v>
      </c>
      <c r="C352" s="30" t="s">
        <v>1716</v>
      </c>
      <c r="D352" s="30"/>
      <c r="E352" s="30" t="s">
        <v>1244</v>
      </c>
      <c r="F352" s="30"/>
      <c r="G352" s="38"/>
      <c r="H352" s="31">
        <v>0</v>
      </c>
      <c r="I352" s="30" t="s">
        <v>755</v>
      </c>
      <c r="J352" s="30" t="s">
        <v>756</v>
      </c>
      <c r="K352" s="30" t="s">
        <v>495</v>
      </c>
      <c r="L352" s="30" t="s">
        <v>612</v>
      </c>
      <c r="M352" s="30" t="s">
        <v>961</v>
      </c>
      <c r="N352" s="30"/>
      <c r="O352" s="30" t="s">
        <v>1242</v>
      </c>
      <c r="P352" s="30" t="s">
        <v>43</v>
      </c>
      <c r="Q352" s="30" t="s">
        <v>499</v>
      </c>
    </row>
    <row r="353" spans="1:17">
      <c r="A353" s="30" t="s">
        <v>1717</v>
      </c>
      <c r="B353" s="30" t="s">
        <v>1718</v>
      </c>
      <c r="C353" s="30" t="s">
        <v>1719</v>
      </c>
      <c r="D353" s="30"/>
      <c r="E353" s="30" t="s">
        <v>1244</v>
      </c>
      <c r="F353" s="30"/>
      <c r="G353" s="38"/>
      <c r="H353" s="31">
        <v>0</v>
      </c>
      <c r="I353" s="30" t="s">
        <v>995</v>
      </c>
      <c r="J353" s="30" t="s">
        <v>996</v>
      </c>
      <c r="K353" s="30" t="s">
        <v>495</v>
      </c>
      <c r="L353" s="30" t="s">
        <v>612</v>
      </c>
      <c r="M353" s="30" t="s">
        <v>997</v>
      </c>
      <c r="N353" s="30"/>
      <c r="O353" s="30" t="s">
        <v>1242</v>
      </c>
      <c r="P353" s="30" t="s">
        <v>43</v>
      </c>
      <c r="Q353" s="30" t="s">
        <v>499</v>
      </c>
    </row>
    <row r="354" spans="1:17">
      <c r="A354" s="30" t="s">
        <v>1720</v>
      </c>
      <c r="B354" s="30" t="s">
        <v>1721</v>
      </c>
      <c r="C354" s="30" t="s">
        <v>1722</v>
      </c>
      <c r="D354" s="30"/>
      <c r="E354" s="30" t="s">
        <v>1244</v>
      </c>
      <c r="F354" s="30"/>
      <c r="G354" s="38"/>
      <c r="H354" s="31">
        <v>0</v>
      </c>
      <c r="I354" s="30" t="s">
        <v>995</v>
      </c>
      <c r="J354" s="30" t="s">
        <v>996</v>
      </c>
      <c r="K354" s="30" t="s">
        <v>495</v>
      </c>
      <c r="L354" s="30" t="s">
        <v>612</v>
      </c>
      <c r="M354" s="30" t="s">
        <v>1021</v>
      </c>
      <c r="N354" s="30"/>
      <c r="O354" s="30" t="s">
        <v>1242</v>
      </c>
      <c r="P354" s="30" t="s">
        <v>43</v>
      </c>
      <c r="Q354" s="30" t="s">
        <v>499</v>
      </c>
    </row>
    <row r="355" spans="1:17">
      <c r="A355" s="30" t="s">
        <v>1723</v>
      </c>
      <c r="B355" s="30" t="s">
        <v>1724</v>
      </c>
      <c r="C355" s="30" t="s">
        <v>1725</v>
      </c>
      <c r="D355" s="30"/>
      <c r="E355" s="30" t="s">
        <v>1244</v>
      </c>
      <c r="F355" s="30"/>
      <c r="G355" s="38"/>
      <c r="H355" s="31">
        <v>0</v>
      </c>
      <c r="I355" s="30" t="s">
        <v>995</v>
      </c>
      <c r="J355" s="30" t="s">
        <v>996</v>
      </c>
      <c r="K355" s="30" t="s">
        <v>495</v>
      </c>
      <c r="L355" s="30" t="s">
        <v>612</v>
      </c>
      <c r="M355" s="30" t="s">
        <v>1021</v>
      </c>
      <c r="N355" s="30"/>
      <c r="O355" s="30" t="s">
        <v>1242</v>
      </c>
      <c r="P355" s="30" t="s">
        <v>43</v>
      </c>
      <c r="Q355" s="30" t="s">
        <v>499</v>
      </c>
    </row>
    <row r="356" spans="1:17">
      <c r="A356" s="30" t="s">
        <v>1726</v>
      </c>
      <c r="B356" s="30" t="s">
        <v>1727</v>
      </c>
      <c r="C356" s="30" t="s">
        <v>1728</v>
      </c>
      <c r="D356" s="30"/>
      <c r="E356" s="30" t="s">
        <v>1244</v>
      </c>
      <c r="F356" s="30"/>
      <c r="G356" s="38"/>
      <c r="H356" s="31">
        <v>0</v>
      </c>
      <c r="I356" s="30" t="s">
        <v>755</v>
      </c>
      <c r="J356" s="30" t="s">
        <v>756</v>
      </c>
      <c r="K356" s="30" t="s">
        <v>495</v>
      </c>
      <c r="L356" s="30" t="s">
        <v>612</v>
      </c>
      <c r="M356" s="30" t="s">
        <v>950</v>
      </c>
      <c r="N356" s="30"/>
      <c r="O356" s="30" t="s">
        <v>1242</v>
      </c>
      <c r="P356" s="30" t="s">
        <v>43</v>
      </c>
      <c r="Q356" s="30" t="s">
        <v>499</v>
      </c>
    </row>
    <row r="357" spans="1:17">
      <c r="A357" s="30" t="s">
        <v>1729</v>
      </c>
      <c r="B357" s="30" t="s">
        <v>1730</v>
      </c>
      <c r="C357" s="30" t="s">
        <v>1731</v>
      </c>
      <c r="D357" s="30"/>
      <c r="E357" s="30" t="s">
        <v>1244</v>
      </c>
      <c r="F357" s="30"/>
      <c r="G357" s="38"/>
      <c r="H357" s="31">
        <v>0</v>
      </c>
      <c r="I357" s="30" t="s">
        <v>995</v>
      </c>
      <c r="J357" s="30" t="s">
        <v>996</v>
      </c>
      <c r="K357" s="30" t="s">
        <v>495</v>
      </c>
      <c r="L357" s="30" t="s">
        <v>612</v>
      </c>
      <c r="M357" s="30" t="s">
        <v>1021</v>
      </c>
      <c r="N357" s="30"/>
      <c r="O357" s="30" t="s">
        <v>1242</v>
      </c>
      <c r="P357" s="30" t="s">
        <v>43</v>
      </c>
      <c r="Q357" s="30" t="s">
        <v>499</v>
      </c>
    </row>
    <row r="358" spans="1:17">
      <c r="A358" s="30" t="s">
        <v>1732</v>
      </c>
      <c r="B358" s="30" t="s">
        <v>1733</v>
      </c>
      <c r="C358" s="30" t="s">
        <v>1734</v>
      </c>
      <c r="D358" s="30"/>
      <c r="E358" s="30" t="s">
        <v>1244</v>
      </c>
      <c r="F358" s="30"/>
      <c r="G358" s="38"/>
      <c r="H358" s="31">
        <v>0</v>
      </c>
      <c r="I358" s="30" t="s">
        <v>995</v>
      </c>
      <c r="J358" s="30" t="s">
        <v>996</v>
      </c>
      <c r="K358" s="30" t="s">
        <v>495</v>
      </c>
      <c r="L358" s="30" t="s">
        <v>612</v>
      </c>
      <c r="M358" s="30" t="s">
        <v>1021</v>
      </c>
      <c r="N358" s="30"/>
      <c r="O358" s="30" t="s">
        <v>1242</v>
      </c>
      <c r="P358" s="30" t="s">
        <v>43</v>
      </c>
      <c r="Q358" s="30" t="s">
        <v>499</v>
      </c>
    </row>
    <row r="359" spans="1:17">
      <c r="A359" s="30" t="s">
        <v>1735</v>
      </c>
      <c r="B359" s="30" t="s">
        <v>1736</v>
      </c>
      <c r="C359" s="30" t="s">
        <v>1737</v>
      </c>
      <c r="D359" s="30"/>
      <c r="E359" s="30" t="s">
        <v>1244</v>
      </c>
      <c r="F359" s="30"/>
      <c r="G359" s="38"/>
      <c r="H359" s="31">
        <v>0</v>
      </c>
      <c r="I359" s="30" t="s">
        <v>755</v>
      </c>
      <c r="J359" s="30" t="s">
        <v>756</v>
      </c>
      <c r="K359" s="30" t="s">
        <v>495</v>
      </c>
      <c r="L359" s="30" t="s">
        <v>612</v>
      </c>
      <c r="M359" s="30" t="s">
        <v>950</v>
      </c>
      <c r="N359" s="30"/>
      <c r="O359" s="30" t="s">
        <v>1242</v>
      </c>
      <c r="P359" s="30" t="s">
        <v>43</v>
      </c>
      <c r="Q359" s="30" t="s">
        <v>499</v>
      </c>
    </row>
    <row r="360" spans="1:17">
      <c r="A360" s="30" t="s">
        <v>1738</v>
      </c>
      <c r="B360" s="30" t="s">
        <v>1739</v>
      </c>
      <c r="C360" s="30" t="s">
        <v>1740</v>
      </c>
      <c r="D360" s="30"/>
      <c r="E360" s="30" t="s">
        <v>1244</v>
      </c>
      <c r="F360" s="30"/>
      <c r="G360" s="38"/>
      <c r="H360" s="31">
        <v>0</v>
      </c>
      <c r="I360" s="30" t="s">
        <v>995</v>
      </c>
      <c r="J360" s="30" t="s">
        <v>996</v>
      </c>
      <c r="K360" s="30" t="s">
        <v>495</v>
      </c>
      <c r="L360" s="30" t="s">
        <v>612</v>
      </c>
      <c r="M360" s="30" t="s">
        <v>624</v>
      </c>
      <c r="N360" s="30"/>
      <c r="O360" s="30" t="s">
        <v>1242</v>
      </c>
      <c r="P360" s="30" t="s">
        <v>43</v>
      </c>
      <c r="Q360" s="30" t="s">
        <v>499</v>
      </c>
    </row>
    <row r="361" spans="1:17">
      <c r="A361" s="30" t="s">
        <v>1741</v>
      </c>
      <c r="B361" s="30" t="s">
        <v>1742</v>
      </c>
      <c r="C361" s="30" t="s">
        <v>1743</v>
      </c>
      <c r="D361" s="30"/>
      <c r="E361" s="30" t="s">
        <v>1244</v>
      </c>
      <c r="F361" s="30"/>
      <c r="G361" s="38"/>
      <c r="H361" s="31">
        <v>0</v>
      </c>
      <c r="I361" s="30" t="s">
        <v>755</v>
      </c>
      <c r="J361" s="30" t="s">
        <v>756</v>
      </c>
      <c r="K361" s="30" t="s">
        <v>495</v>
      </c>
      <c r="L361" s="30" t="s">
        <v>612</v>
      </c>
      <c r="M361" s="30" t="s">
        <v>780</v>
      </c>
      <c r="N361" s="30"/>
      <c r="O361" s="30" t="s">
        <v>1242</v>
      </c>
      <c r="P361" s="30" t="s">
        <v>43</v>
      </c>
      <c r="Q361" s="30" t="s">
        <v>499</v>
      </c>
    </row>
    <row r="362" spans="1:17">
      <c r="A362" s="30" t="s">
        <v>1744</v>
      </c>
      <c r="B362" s="30" t="s">
        <v>1745</v>
      </c>
      <c r="C362" s="30" t="s">
        <v>1746</v>
      </c>
      <c r="D362" s="30"/>
      <c r="E362" s="30" t="s">
        <v>1244</v>
      </c>
      <c r="F362" s="30"/>
      <c r="G362" s="38"/>
      <c r="H362" s="31">
        <v>0</v>
      </c>
      <c r="I362" s="30" t="s">
        <v>755</v>
      </c>
      <c r="J362" s="30" t="s">
        <v>756</v>
      </c>
      <c r="K362" s="30" t="s">
        <v>495</v>
      </c>
      <c r="L362" s="30" t="s">
        <v>612</v>
      </c>
      <c r="M362" s="30" t="s">
        <v>950</v>
      </c>
      <c r="N362" s="30"/>
      <c r="O362" s="30" t="s">
        <v>1242</v>
      </c>
      <c r="P362" s="30" t="s">
        <v>43</v>
      </c>
      <c r="Q362" s="30" t="s">
        <v>499</v>
      </c>
    </row>
    <row r="363" spans="1:17">
      <c r="A363" s="30" t="s">
        <v>1747</v>
      </c>
      <c r="B363" s="30" t="s">
        <v>1748</v>
      </c>
      <c r="C363" s="30" t="s">
        <v>1749</v>
      </c>
      <c r="D363" s="30"/>
      <c r="E363" s="30" t="s">
        <v>1244</v>
      </c>
      <c r="F363" s="30"/>
      <c r="G363" s="38"/>
      <c r="H363" s="31">
        <v>0</v>
      </c>
      <c r="I363" s="30" t="s">
        <v>995</v>
      </c>
      <c r="J363" s="30" t="s">
        <v>996</v>
      </c>
      <c r="K363" s="30" t="s">
        <v>495</v>
      </c>
      <c r="L363" s="30" t="s">
        <v>612</v>
      </c>
      <c r="M363" s="30" t="s">
        <v>1007</v>
      </c>
      <c r="N363" s="30"/>
      <c r="O363" s="30" t="s">
        <v>1242</v>
      </c>
      <c r="P363" s="30" t="s">
        <v>43</v>
      </c>
      <c r="Q363" s="30" t="s">
        <v>499</v>
      </c>
    </row>
    <row r="364" spans="1:17">
      <c r="A364" s="30" t="s">
        <v>1750</v>
      </c>
      <c r="B364" s="30" t="s">
        <v>1751</v>
      </c>
      <c r="C364" s="30" t="s">
        <v>1752</v>
      </c>
      <c r="D364" s="30"/>
      <c r="E364" s="30" t="s">
        <v>1244</v>
      </c>
      <c r="F364" s="30"/>
      <c r="G364" s="38"/>
      <c r="H364" s="31">
        <v>0</v>
      </c>
      <c r="I364" s="30" t="s">
        <v>995</v>
      </c>
      <c r="J364" s="30" t="s">
        <v>996</v>
      </c>
      <c r="K364" s="30" t="s">
        <v>495</v>
      </c>
      <c r="L364" s="30" t="s">
        <v>612</v>
      </c>
      <c r="M364" s="30" t="s">
        <v>997</v>
      </c>
      <c r="N364" s="30"/>
      <c r="O364" s="30" t="s">
        <v>1242</v>
      </c>
      <c r="P364" s="30" t="s">
        <v>43</v>
      </c>
      <c r="Q364" s="30" t="s">
        <v>499</v>
      </c>
    </row>
    <row r="365" spans="1:17">
      <c r="A365" s="30" t="s">
        <v>1753</v>
      </c>
      <c r="B365" s="30" t="s">
        <v>1754</v>
      </c>
      <c r="C365" s="30" t="s">
        <v>1755</v>
      </c>
      <c r="D365" s="30"/>
      <c r="E365" s="30" t="s">
        <v>1244</v>
      </c>
      <c r="F365" s="30"/>
      <c r="G365" s="38"/>
      <c r="H365" s="31">
        <v>0</v>
      </c>
      <c r="I365" s="30" t="s">
        <v>755</v>
      </c>
      <c r="J365" s="30" t="s">
        <v>756</v>
      </c>
      <c r="K365" s="30" t="s">
        <v>495</v>
      </c>
      <c r="L365" s="30" t="s">
        <v>612</v>
      </c>
      <c r="M365" s="30" t="s">
        <v>943</v>
      </c>
      <c r="N365" s="30"/>
      <c r="O365" s="30" t="s">
        <v>1242</v>
      </c>
      <c r="P365" s="30" t="s">
        <v>43</v>
      </c>
      <c r="Q365" s="30" t="s">
        <v>499</v>
      </c>
    </row>
    <row r="366" spans="1:17">
      <c r="A366" s="30" t="s">
        <v>1756</v>
      </c>
      <c r="B366" s="30" t="s">
        <v>1757</v>
      </c>
      <c r="C366" s="30" t="s">
        <v>1758</v>
      </c>
      <c r="D366" s="30"/>
      <c r="E366" s="30" t="s">
        <v>1244</v>
      </c>
      <c r="F366" s="30"/>
      <c r="G366" s="38"/>
      <c r="H366" s="31">
        <v>0</v>
      </c>
      <c r="I366" s="30" t="s">
        <v>755</v>
      </c>
      <c r="J366" s="30" t="s">
        <v>756</v>
      </c>
      <c r="K366" s="30" t="s">
        <v>495</v>
      </c>
      <c r="L366" s="30" t="s">
        <v>612</v>
      </c>
      <c r="M366" s="30" t="s">
        <v>943</v>
      </c>
      <c r="N366" s="30"/>
      <c r="O366" s="30" t="s">
        <v>1242</v>
      </c>
      <c r="P366" s="30" t="s">
        <v>43</v>
      </c>
      <c r="Q366" s="30" t="s">
        <v>499</v>
      </c>
    </row>
    <row r="367" spans="1:17">
      <c r="A367" s="30" t="s">
        <v>1759</v>
      </c>
      <c r="B367" s="30" t="s">
        <v>1760</v>
      </c>
      <c r="C367" s="30" t="s">
        <v>1761</v>
      </c>
      <c r="D367" s="30"/>
      <c r="E367" s="30" t="s">
        <v>1244</v>
      </c>
      <c r="F367" s="30"/>
      <c r="G367" s="38"/>
      <c r="H367" s="31">
        <v>0</v>
      </c>
      <c r="I367" s="30" t="s">
        <v>755</v>
      </c>
      <c r="J367" s="30" t="s">
        <v>756</v>
      </c>
      <c r="K367" s="30" t="s">
        <v>495</v>
      </c>
      <c r="L367" s="30" t="s">
        <v>612</v>
      </c>
      <c r="M367" s="30" t="s">
        <v>943</v>
      </c>
      <c r="N367" s="30"/>
      <c r="O367" s="30" t="s">
        <v>1242</v>
      </c>
      <c r="P367" s="30" t="s">
        <v>43</v>
      </c>
      <c r="Q367" s="30" t="s">
        <v>499</v>
      </c>
    </row>
    <row r="368" spans="1:17">
      <c r="A368" s="30" t="s">
        <v>1762</v>
      </c>
      <c r="B368" s="30" t="s">
        <v>1763</v>
      </c>
      <c r="C368" s="30" t="s">
        <v>1764</v>
      </c>
      <c r="D368" s="30"/>
      <c r="E368" s="30" t="s">
        <v>1244</v>
      </c>
      <c r="F368" s="30"/>
      <c r="G368" s="38"/>
      <c r="H368" s="31">
        <v>0</v>
      </c>
      <c r="I368" s="30" t="s">
        <v>995</v>
      </c>
      <c r="J368" s="30" t="s">
        <v>996</v>
      </c>
      <c r="K368" s="30" t="s">
        <v>495</v>
      </c>
      <c r="L368" s="30" t="s">
        <v>612</v>
      </c>
      <c r="M368" s="30" t="s">
        <v>997</v>
      </c>
      <c r="N368" s="30"/>
      <c r="O368" s="30" t="s">
        <v>1242</v>
      </c>
      <c r="P368" s="30" t="s">
        <v>43</v>
      </c>
      <c r="Q368" s="30" t="s">
        <v>499</v>
      </c>
    </row>
    <row r="369" spans="1:17">
      <c r="A369" s="30" t="s">
        <v>1765</v>
      </c>
      <c r="B369" s="30" t="s">
        <v>1766</v>
      </c>
      <c r="C369" s="30" t="s">
        <v>1767</v>
      </c>
      <c r="D369" s="30"/>
      <c r="E369" s="30" t="s">
        <v>1244</v>
      </c>
      <c r="F369" s="30"/>
      <c r="G369" s="38"/>
      <c r="H369" s="31">
        <v>0</v>
      </c>
      <c r="I369" s="30" t="s">
        <v>995</v>
      </c>
      <c r="J369" s="30" t="s">
        <v>996</v>
      </c>
      <c r="K369" s="30" t="s">
        <v>495</v>
      </c>
      <c r="L369" s="30" t="s">
        <v>612</v>
      </c>
      <c r="M369" s="30" t="s">
        <v>1007</v>
      </c>
      <c r="N369" s="30"/>
      <c r="O369" s="30" t="s">
        <v>1242</v>
      </c>
      <c r="P369" s="30" t="s">
        <v>43</v>
      </c>
      <c r="Q369" s="30" t="s">
        <v>499</v>
      </c>
    </row>
    <row r="370" spans="1:17">
      <c r="A370" s="30" t="s">
        <v>1768</v>
      </c>
      <c r="B370" s="30" t="s">
        <v>1769</v>
      </c>
      <c r="C370" s="30" t="s">
        <v>1770</v>
      </c>
      <c r="D370" s="30"/>
      <c r="E370" s="30" t="s">
        <v>1244</v>
      </c>
      <c r="F370" s="30"/>
      <c r="G370" s="38"/>
      <c r="H370" s="31">
        <v>0</v>
      </c>
      <c r="I370" s="30" t="s">
        <v>755</v>
      </c>
      <c r="J370" s="30" t="s">
        <v>756</v>
      </c>
      <c r="K370" s="30" t="s">
        <v>495</v>
      </c>
      <c r="L370" s="30" t="s">
        <v>612</v>
      </c>
      <c r="M370" s="30" t="s">
        <v>961</v>
      </c>
      <c r="N370" s="30"/>
      <c r="O370" s="30" t="s">
        <v>1242</v>
      </c>
      <c r="P370" s="30" t="s">
        <v>43</v>
      </c>
      <c r="Q370" s="30" t="s">
        <v>499</v>
      </c>
    </row>
    <row r="371" spans="1:17">
      <c r="A371" s="30" t="s">
        <v>1771</v>
      </c>
      <c r="B371" s="30" t="s">
        <v>1772</v>
      </c>
      <c r="C371" s="30" t="s">
        <v>1773</v>
      </c>
      <c r="D371" s="30"/>
      <c r="E371" s="30" t="s">
        <v>1244</v>
      </c>
      <c r="F371" s="30"/>
      <c r="G371" s="38"/>
      <c r="H371" s="31">
        <v>0</v>
      </c>
      <c r="I371" s="30" t="s">
        <v>755</v>
      </c>
      <c r="J371" s="30" t="s">
        <v>756</v>
      </c>
      <c r="K371" s="30" t="s">
        <v>495</v>
      </c>
      <c r="L371" s="30" t="s">
        <v>612</v>
      </c>
      <c r="M371" s="30" t="s">
        <v>688</v>
      </c>
      <c r="N371" s="30"/>
      <c r="O371" s="30" t="s">
        <v>1242</v>
      </c>
      <c r="P371" s="30" t="s">
        <v>43</v>
      </c>
      <c r="Q371" s="30" t="s">
        <v>499</v>
      </c>
    </row>
    <row r="372" spans="1:17">
      <c r="A372" s="30" t="s">
        <v>1774</v>
      </c>
      <c r="B372" s="30" t="s">
        <v>1775</v>
      </c>
      <c r="C372" s="30" t="s">
        <v>1776</v>
      </c>
      <c r="D372" s="30"/>
      <c r="E372" s="30" t="s">
        <v>1244</v>
      </c>
      <c r="F372" s="30"/>
      <c r="G372" s="38"/>
      <c r="H372" s="31">
        <v>0</v>
      </c>
      <c r="I372" s="30" t="s">
        <v>755</v>
      </c>
      <c r="J372" s="30" t="s">
        <v>756</v>
      </c>
      <c r="K372" s="30" t="s">
        <v>495</v>
      </c>
      <c r="L372" s="30" t="s">
        <v>612</v>
      </c>
      <c r="M372" s="30" t="s">
        <v>1035</v>
      </c>
      <c r="N372" s="30"/>
      <c r="O372" s="30" t="s">
        <v>1242</v>
      </c>
      <c r="P372" s="30" t="s">
        <v>43</v>
      </c>
      <c r="Q372" s="30" t="s">
        <v>499</v>
      </c>
    </row>
    <row r="373" spans="1:17">
      <c r="A373" s="30" t="s">
        <v>1777</v>
      </c>
      <c r="B373" s="30" t="s">
        <v>1778</v>
      </c>
      <c r="C373" s="30" t="s">
        <v>1779</v>
      </c>
      <c r="D373" s="30"/>
      <c r="E373" s="30" t="s">
        <v>1244</v>
      </c>
      <c r="F373" s="30"/>
      <c r="G373" s="38"/>
      <c r="H373" s="31">
        <v>0</v>
      </c>
      <c r="I373" s="30" t="s">
        <v>995</v>
      </c>
      <c r="J373" s="30" t="s">
        <v>996</v>
      </c>
      <c r="K373" s="30" t="s">
        <v>495</v>
      </c>
      <c r="L373" s="30" t="s">
        <v>612</v>
      </c>
      <c r="M373" s="30" t="s">
        <v>1021</v>
      </c>
      <c r="N373" s="30"/>
      <c r="O373" s="30" t="s">
        <v>1242</v>
      </c>
      <c r="P373" s="30" t="s">
        <v>43</v>
      </c>
      <c r="Q373" s="30" t="s">
        <v>499</v>
      </c>
    </row>
    <row r="374" spans="1:17">
      <c r="A374" s="30" t="s">
        <v>1780</v>
      </c>
      <c r="B374" s="30" t="s">
        <v>1781</v>
      </c>
      <c r="C374" s="30" t="s">
        <v>1782</v>
      </c>
      <c r="D374" s="30"/>
      <c r="E374" s="30" t="s">
        <v>1244</v>
      </c>
      <c r="F374" s="30"/>
      <c r="G374" s="38"/>
      <c r="H374" s="31">
        <v>0</v>
      </c>
      <c r="I374" s="30" t="s">
        <v>995</v>
      </c>
      <c r="J374" s="30" t="s">
        <v>996</v>
      </c>
      <c r="K374" s="30" t="s">
        <v>495</v>
      </c>
      <c r="L374" s="30" t="s">
        <v>612</v>
      </c>
      <c r="M374" s="30" t="s">
        <v>997</v>
      </c>
      <c r="N374" s="30"/>
      <c r="O374" s="30" t="s">
        <v>1242</v>
      </c>
      <c r="P374" s="30" t="s">
        <v>43</v>
      </c>
      <c r="Q374" s="30" t="s">
        <v>499</v>
      </c>
    </row>
    <row r="375" spans="1:17">
      <c r="A375" s="30" t="s">
        <v>1783</v>
      </c>
      <c r="B375" s="30" t="s">
        <v>1784</v>
      </c>
      <c r="C375" s="30" t="s">
        <v>1785</v>
      </c>
      <c r="D375" s="30"/>
      <c r="E375" s="30" t="s">
        <v>1244</v>
      </c>
      <c r="F375" s="30"/>
      <c r="G375" s="38"/>
      <c r="H375" s="31">
        <v>0</v>
      </c>
      <c r="I375" s="30" t="s">
        <v>755</v>
      </c>
      <c r="J375" s="30" t="s">
        <v>756</v>
      </c>
      <c r="K375" s="30" t="s">
        <v>495</v>
      </c>
      <c r="L375" s="30" t="s">
        <v>612</v>
      </c>
      <c r="M375" s="30" t="s">
        <v>1035</v>
      </c>
      <c r="N375" s="30"/>
      <c r="O375" s="30" t="s">
        <v>1242</v>
      </c>
      <c r="P375" s="30" t="s">
        <v>43</v>
      </c>
      <c r="Q375" s="30" t="s">
        <v>499</v>
      </c>
    </row>
    <row r="376" spans="1:17">
      <c r="A376" s="30" t="s">
        <v>1786</v>
      </c>
      <c r="B376" s="30" t="s">
        <v>1787</v>
      </c>
      <c r="C376" s="30" t="s">
        <v>1788</v>
      </c>
      <c r="D376" s="30"/>
      <c r="E376" s="30" t="s">
        <v>1244</v>
      </c>
      <c r="F376" s="30"/>
      <c r="G376" s="38"/>
      <c r="H376" s="31">
        <v>0</v>
      </c>
      <c r="I376" s="30" t="s">
        <v>995</v>
      </c>
      <c r="J376" s="30" t="s">
        <v>996</v>
      </c>
      <c r="K376" s="30" t="s">
        <v>495</v>
      </c>
      <c r="L376" s="30" t="s">
        <v>612</v>
      </c>
      <c r="M376" s="30" t="s">
        <v>997</v>
      </c>
      <c r="N376" s="30"/>
      <c r="O376" s="30" t="s">
        <v>1242</v>
      </c>
      <c r="P376" s="30" t="s">
        <v>43</v>
      </c>
      <c r="Q376" s="30" t="s">
        <v>499</v>
      </c>
    </row>
    <row r="377" spans="1:17">
      <c r="A377" s="30" t="s">
        <v>1789</v>
      </c>
      <c r="B377" s="30" t="s">
        <v>1790</v>
      </c>
      <c r="C377" s="30" t="s">
        <v>1791</v>
      </c>
      <c r="D377" s="30"/>
      <c r="E377" s="30" t="s">
        <v>1244</v>
      </c>
      <c r="F377" s="30"/>
      <c r="G377" s="38"/>
      <c r="H377" s="31">
        <v>0</v>
      </c>
      <c r="I377" s="30" t="s">
        <v>755</v>
      </c>
      <c r="J377" s="30" t="s">
        <v>756</v>
      </c>
      <c r="K377" s="30" t="s">
        <v>495</v>
      </c>
      <c r="L377" s="30" t="s">
        <v>612</v>
      </c>
      <c r="M377" s="30" t="s">
        <v>943</v>
      </c>
      <c r="N377" s="30"/>
      <c r="O377" s="30" t="s">
        <v>1242</v>
      </c>
      <c r="P377" s="30" t="s">
        <v>43</v>
      </c>
      <c r="Q377" s="30" t="s">
        <v>499</v>
      </c>
    </row>
    <row r="378" spans="1:17">
      <c r="A378" s="30" t="s">
        <v>1792</v>
      </c>
      <c r="B378" s="30" t="s">
        <v>1793</v>
      </c>
      <c r="C378" s="30" t="s">
        <v>1794</v>
      </c>
      <c r="D378" s="30"/>
      <c r="E378" s="30" t="s">
        <v>1244</v>
      </c>
      <c r="F378" s="30"/>
      <c r="G378" s="38"/>
      <c r="H378" s="31">
        <v>0</v>
      </c>
      <c r="I378" s="30" t="s">
        <v>755</v>
      </c>
      <c r="J378" s="30" t="s">
        <v>756</v>
      </c>
      <c r="K378" s="30" t="s">
        <v>495</v>
      </c>
      <c r="L378" s="30" t="s">
        <v>612</v>
      </c>
      <c r="M378" s="30" t="s">
        <v>688</v>
      </c>
      <c r="N378" s="30"/>
      <c r="O378" s="30" t="s">
        <v>1242</v>
      </c>
      <c r="P378" s="30" t="s">
        <v>43</v>
      </c>
      <c r="Q378" s="30" t="s">
        <v>499</v>
      </c>
    </row>
    <row r="379" spans="1:17">
      <c r="A379" s="30" t="s">
        <v>1795</v>
      </c>
      <c r="B379" s="30" t="s">
        <v>1796</v>
      </c>
      <c r="C379" s="30" t="s">
        <v>1797</v>
      </c>
      <c r="D379" s="30"/>
      <c r="E379" s="30" t="s">
        <v>1244</v>
      </c>
      <c r="F379" s="30"/>
      <c r="G379" s="38"/>
      <c r="H379" s="31">
        <v>0</v>
      </c>
      <c r="I379" s="30" t="s">
        <v>995</v>
      </c>
      <c r="J379" s="30" t="s">
        <v>996</v>
      </c>
      <c r="K379" s="30" t="s">
        <v>495</v>
      </c>
      <c r="L379" s="30" t="s">
        <v>612</v>
      </c>
      <c r="M379" s="30" t="s">
        <v>997</v>
      </c>
      <c r="N379" s="30"/>
      <c r="O379" s="30" t="s">
        <v>1242</v>
      </c>
      <c r="P379" s="30" t="s">
        <v>43</v>
      </c>
      <c r="Q379" s="30" t="s">
        <v>499</v>
      </c>
    </row>
    <row r="380" spans="1:17">
      <c r="A380" s="30" t="s">
        <v>1798</v>
      </c>
      <c r="B380" s="30" t="s">
        <v>1799</v>
      </c>
      <c r="C380" s="30" t="s">
        <v>1800</v>
      </c>
      <c r="D380" s="30"/>
      <c r="E380" s="30" t="s">
        <v>1244</v>
      </c>
      <c r="F380" s="30"/>
      <c r="G380" s="38"/>
      <c r="H380" s="31">
        <v>0</v>
      </c>
      <c r="I380" s="30" t="s">
        <v>755</v>
      </c>
      <c r="J380" s="30" t="s">
        <v>756</v>
      </c>
      <c r="K380" s="30" t="s">
        <v>495</v>
      </c>
      <c r="L380" s="30" t="s">
        <v>612</v>
      </c>
      <c r="M380" s="30" t="s">
        <v>688</v>
      </c>
      <c r="N380" s="30"/>
      <c r="O380" s="30" t="s">
        <v>1242</v>
      </c>
      <c r="P380" s="30" t="s">
        <v>43</v>
      </c>
      <c r="Q380" s="30" t="s">
        <v>499</v>
      </c>
    </row>
    <row r="381" spans="1:17">
      <c r="A381" s="30" t="s">
        <v>1801</v>
      </c>
      <c r="B381" s="30" t="s">
        <v>1802</v>
      </c>
      <c r="C381" s="30" t="s">
        <v>1803</v>
      </c>
      <c r="D381" s="30"/>
      <c r="E381" s="30" t="s">
        <v>1244</v>
      </c>
      <c r="F381" s="30"/>
      <c r="G381" s="38"/>
      <c r="H381" s="31">
        <v>0</v>
      </c>
      <c r="I381" s="30" t="s">
        <v>755</v>
      </c>
      <c r="J381" s="30" t="s">
        <v>756</v>
      </c>
      <c r="K381" s="30" t="s">
        <v>495</v>
      </c>
      <c r="L381" s="30" t="s">
        <v>612</v>
      </c>
      <c r="M381" s="30" t="s">
        <v>943</v>
      </c>
      <c r="N381" s="30"/>
      <c r="O381" s="30" t="s">
        <v>1242</v>
      </c>
      <c r="P381" s="30" t="s">
        <v>43</v>
      </c>
      <c r="Q381" s="30" t="s">
        <v>499</v>
      </c>
    </row>
    <row r="382" spans="1:17">
      <c r="A382" s="30" t="s">
        <v>1804</v>
      </c>
      <c r="B382" s="30" t="s">
        <v>1805</v>
      </c>
      <c r="C382" s="30" t="s">
        <v>1806</v>
      </c>
      <c r="D382" s="30"/>
      <c r="E382" s="30" t="s">
        <v>1244</v>
      </c>
      <c r="F382" s="30"/>
      <c r="G382" s="38"/>
      <c r="H382" s="31">
        <v>0</v>
      </c>
      <c r="I382" s="30" t="s">
        <v>755</v>
      </c>
      <c r="J382" s="30" t="s">
        <v>756</v>
      </c>
      <c r="K382" s="30" t="s">
        <v>495</v>
      </c>
      <c r="L382" s="30" t="s">
        <v>612</v>
      </c>
      <c r="M382" s="30" t="s">
        <v>943</v>
      </c>
      <c r="N382" s="30"/>
      <c r="O382" s="30" t="s">
        <v>1242</v>
      </c>
      <c r="P382" s="30" t="s">
        <v>43</v>
      </c>
      <c r="Q382" s="30" t="s">
        <v>499</v>
      </c>
    </row>
    <row r="383" spans="1:17">
      <c r="A383" s="30" t="s">
        <v>1807</v>
      </c>
      <c r="B383" s="30" t="s">
        <v>1808</v>
      </c>
      <c r="C383" s="30" t="s">
        <v>1809</v>
      </c>
      <c r="D383" s="30"/>
      <c r="E383" s="30" t="s">
        <v>1244</v>
      </c>
      <c r="F383" s="30"/>
      <c r="G383" s="38"/>
      <c r="H383" s="31">
        <v>0</v>
      </c>
      <c r="I383" s="30" t="s">
        <v>755</v>
      </c>
      <c r="J383" s="30" t="s">
        <v>756</v>
      </c>
      <c r="K383" s="30" t="s">
        <v>495</v>
      </c>
      <c r="L383" s="30" t="s">
        <v>612</v>
      </c>
      <c r="M383" s="30" t="s">
        <v>688</v>
      </c>
      <c r="N383" s="30"/>
      <c r="O383" s="30" t="s">
        <v>1242</v>
      </c>
      <c r="P383" s="30" t="s">
        <v>43</v>
      </c>
      <c r="Q383" s="30" t="s">
        <v>499</v>
      </c>
    </row>
    <row r="384" spans="1:17">
      <c r="A384" s="30" t="s">
        <v>1810</v>
      </c>
      <c r="B384" s="30" t="s">
        <v>1811</v>
      </c>
      <c r="C384" s="30" t="s">
        <v>1812</v>
      </c>
      <c r="D384" s="30"/>
      <c r="E384" s="30" t="s">
        <v>1244</v>
      </c>
      <c r="F384" s="30"/>
      <c r="G384" s="38"/>
      <c r="H384" s="31">
        <v>0</v>
      </c>
      <c r="I384" s="30" t="s">
        <v>755</v>
      </c>
      <c r="J384" s="30" t="s">
        <v>756</v>
      </c>
      <c r="K384" s="30" t="s">
        <v>495</v>
      </c>
      <c r="L384" s="30" t="s">
        <v>612</v>
      </c>
      <c r="M384" s="30" t="s">
        <v>1035</v>
      </c>
      <c r="N384" s="30"/>
      <c r="O384" s="30" t="s">
        <v>1242</v>
      </c>
      <c r="P384" s="30" t="s">
        <v>43</v>
      </c>
      <c r="Q384" s="30" t="s">
        <v>499</v>
      </c>
    </row>
    <row r="385" spans="1:17">
      <c r="A385" s="30" t="s">
        <v>1813</v>
      </c>
      <c r="B385" s="30" t="s">
        <v>1814</v>
      </c>
      <c r="C385" s="30" t="s">
        <v>1815</v>
      </c>
      <c r="D385" s="30"/>
      <c r="E385" s="30" t="s">
        <v>1244</v>
      </c>
      <c r="F385" s="30"/>
      <c r="G385" s="38"/>
      <c r="H385" s="31">
        <v>0</v>
      </c>
      <c r="I385" s="30" t="s">
        <v>755</v>
      </c>
      <c r="J385" s="30" t="s">
        <v>756</v>
      </c>
      <c r="K385" s="30" t="s">
        <v>495</v>
      </c>
      <c r="L385" s="30" t="s">
        <v>612</v>
      </c>
      <c r="M385" s="30" t="s">
        <v>688</v>
      </c>
      <c r="N385" s="30"/>
      <c r="O385" s="30" t="s">
        <v>1242</v>
      </c>
      <c r="P385" s="30" t="s">
        <v>43</v>
      </c>
      <c r="Q385" s="30" t="s">
        <v>499</v>
      </c>
    </row>
    <row r="386" spans="1:17">
      <c r="A386" s="30" t="s">
        <v>1816</v>
      </c>
      <c r="B386" s="30" t="s">
        <v>1817</v>
      </c>
      <c r="C386" s="30" t="s">
        <v>1818</v>
      </c>
      <c r="D386" s="30"/>
      <c r="E386" s="30" t="s">
        <v>1244</v>
      </c>
      <c r="F386" s="30"/>
      <c r="G386" s="38"/>
      <c r="H386" s="31">
        <v>0</v>
      </c>
      <c r="I386" s="30" t="s">
        <v>755</v>
      </c>
      <c r="J386" s="30" t="s">
        <v>756</v>
      </c>
      <c r="K386" s="30" t="s">
        <v>495</v>
      </c>
      <c r="L386" s="30" t="s">
        <v>612</v>
      </c>
      <c r="M386" s="30" t="s">
        <v>780</v>
      </c>
      <c r="N386" s="30"/>
      <c r="O386" s="30" t="s">
        <v>1242</v>
      </c>
      <c r="P386" s="30" t="s">
        <v>43</v>
      </c>
      <c r="Q386" s="30" t="s">
        <v>499</v>
      </c>
    </row>
    <row r="387" spans="1:17">
      <c r="A387" s="30" t="s">
        <v>1819</v>
      </c>
      <c r="B387" s="30" t="s">
        <v>1820</v>
      </c>
      <c r="C387" s="30" t="s">
        <v>1821</v>
      </c>
      <c r="D387" s="30"/>
      <c r="E387" s="30" t="s">
        <v>1244</v>
      </c>
      <c r="F387" s="30"/>
      <c r="G387" s="38"/>
      <c r="H387" s="31">
        <v>0</v>
      </c>
      <c r="I387" s="30" t="s">
        <v>995</v>
      </c>
      <c r="J387" s="30" t="s">
        <v>996</v>
      </c>
      <c r="K387" s="30" t="s">
        <v>495</v>
      </c>
      <c r="L387" s="30" t="s">
        <v>612</v>
      </c>
      <c r="M387" s="30" t="s">
        <v>624</v>
      </c>
      <c r="N387" s="30"/>
      <c r="O387" s="30" t="s">
        <v>1242</v>
      </c>
      <c r="P387" s="30" t="s">
        <v>43</v>
      </c>
      <c r="Q387" s="30" t="s">
        <v>499</v>
      </c>
    </row>
    <row r="388" spans="1:17">
      <c r="A388" s="30" t="s">
        <v>1822</v>
      </c>
      <c r="B388" s="30" t="s">
        <v>1823</v>
      </c>
      <c r="C388" s="30" t="s">
        <v>1824</v>
      </c>
      <c r="D388" s="30"/>
      <c r="E388" s="30" t="s">
        <v>1244</v>
      </c>
      <c r="F388" s="30"/>
      <c r="G388" s="38"/>
      <c r="H388" s="31">
        <v>0</v>
      </c>
      <c r="I388" s="30" t="s">
        <v>995</v>
      </c>
      <c r="J388" s="30" t="s">
        <v>996</v>
      </c>
      <c r="K388" s="30" t="s">
        <v>495</v>
      </c>
      <c r="L388" s="30" t="s">
        <v>612</v>
      </c>
      <c r="M388" s="30" t="s">
        <v>997</v>
      </c>
      <c r="N388" s="30"/>
      <c r="O388" s="30" t="s">
        <v>1242</v>
      </c>
      <c r="P388" s="30" t="s">
        <v>43</v>
      </c>
      <c r="Q388" s="30" t="s">
        <v>499</v>
      </c>
    </row>
    <row r="389" spans="1:17">
      <c r="A389" s="30" t="s">
        <v>1825</v>
      </c>
      <c r="B389" s="30" t="s">
        <v>1826</v>
      </c>
      <c r="C389" s="30" t="s">
        <v>1827</v>
      </c>
      <c r="D389" s="30"/>
      <c r="E389" s="30" t="s">
        <v>1244</v>
      </c>
      <c r="F389" s="30"/>
      <c r="G389" s="38"/>
      <c r="H389" s="31">
        <v>0</v>
      </c>
      <c r="I389" s="30" t="s">
        <v>755</v>
      </c>
      <c r="J389" s="30" t="s">
        <v>756</v>
      </c>
      <c r="K389" s="30" t="s">
        <v>495</v>
      </c>
      <c r="L389" s="30" t="s">
        <v>612</v>
      </c>
      <c r="M389" s="30" t="s">
        <v>1828</v>
      </c>
      <c r="N389" s="30"/>
      <c r="O389" s="30" t="s">
        <v>1242</v>
      </c>
      <c r="P389" s="30" t="s">
        <v>43</v>
      </c>
      <c r="Q389" s="30" t="s">
        <v>499</v>
      </c>
    </row>
    <row r="390" spans="1:17">
      <c r="A390" s="30" t="s">
        <v>1829</v>
      </c>
      <c r="B390" s="30" t="s">
        <v>1830</v>
      </c>
      <c r="C390" s="30" t="s">
        <v>1831</v>
      </c>
      <c r="D390" s="30"/>
      <c r="E390" s="30" t="s">
        <v>1244</v>
      </c>
      <c r="F390" s="30"/>
      <c r="G390" s="38"/>
      <c r="H390" s="31">
        <v>0</v>
      </c>
      <c r="I390" s="30" t="s">
        <v>755</v>
      </c>
      <c r="J390" s="30" t="s">
        <v>756</v>
      </c>
      <c r="K390" s="30" t="s">
        <v>495</v>
      </c>
      <c r="L390" s="30" t="s">
        <v>612</v>
      </c>
      <c r="M390" s="30" t="s">
        <v>943</v>
      </c>
      <c r="N390" s="30"/>
      <c r="O390" s="30" t="s">
        <v>1242</v>
      </c>
      <c r="P390" s="30" t="s">
        <v>43</v>
      </c>
      <c r="Q390" s="30" t="s">
        <v>499</v>
      </c>
    </row>
    <row r="391" spans="1:17">
      <c r="A391" s="30" t="s">
        <v>1832</v>
      </c>
      <c r="B391" s="30" t="s">
        <v>1833</v>
      </c>
      <c r="C391" s="30" t="s">
        <v>1834</v>
      </c>
      <c r="D391" s="30"/>
      <c r="E391" s="30" t="s">
        <v>1244</v>
      </c>
      <c r="F391" s="30"/>
      <c r="G391" s="38"/>
      <c r="H391" s="31">
        <v>0</v>
      </c>
      <c r="I391" s="30" t="s">
        <v>995</v>
      </c>
      <c r="J391" s="30" t="s">
        <v>996</v>
      </c>
      <c r="K391" s="30" t="s">
        <v>495</v>
      </c>
      <c r="L391" s="30" t="s">
        <v>612</v>
      </c>
      <c r="M391" s="30" t="s">
        <v>1021</v>
      </c>
      <c r="N391" s="30" t="s">
        <v>1835</v>
      </c>
      <c r="O391" s="30" t="s">
        <v>1242</v>
      </c>
      <c r="P391" s="30" t="s">
        <v>43</v>
      </c>
      <c r="Q391" s="30" t="s">
        <v>499</v>
      </c>
    </row>
    <row r="392" spans="1:17">
      <c r="A392" s="30" t="s">
        <v>1836</v>
      </c>
      <c r="B392" s="30" t="s">
        <v>1837</v>
      </c>
      <c r="C392" s="30" t="s">
        <v>1838</v>
      </c>
      <c r="D392" s="30"/>
      <c r="E392" s="30" t="s">
        <v>1244</v>
      </c>
      <c r="F392" s="30"/>
      <c r="G392" s="38"/>
      <c r="H392" s="31">
        <v>0</v>
      </c>
      <c r="I392" s="30" t="s">
        <v>995</v>
      </c>
      <c r="J392" s="30" t="s">
        <v>996</v>
      </c>
      <c r="K392" s="30" t="s">
        <v>495</v>
      </c>
      <c r="L392" s="30" t="s">
        <v>612</v>
      </c>
      <c r="M392" s="30" t="s">
        <v>1007</v>
      </c>
      <c r="N392" s="30"/>
      <c r="O392" s="30" t="s">
        <v>1242</v>
      </c>
      <c r="P392" s="30" t="s">
        <v>43</v>
      </c>
      <c r="Q392" s="30" t="s">
        <v>499</v>
      </c>
    </row>
    <row r="393" spans="1:17">
      <c r="A393" s="30" t="s">
        <v>1839</v>
      </c>
      <c r="B393" s="30" t="s">
        <v>1840</v>
      </c>
      <c r="C393" s="30" t="s">
        <v>1841</v>
      </c>
      <c r="D393" s="30"/>
      <c r="E393" s="30" t="s">
        <v>1244</v>
      </c>
      <c r="F393" s="30"/>
      <c r="G393" s="38"/>
      <c r="H393" s="31">
        <v>0</v>
      </c>
      <c r="I393" s="30" t="s">
        <v>755</v>
      </c>
      <c r="J393" s="30" t="s">
        <v>756</v>
      </c>
      <c r="K393" s="30" t="s">
        <v>495</v>
      </c>
      <c r="L393" s="30" t="s">
        <v>612</v>
      </c>
      <c r="M393" s="30" t="s">
        <v>943</v>
      </c>
      <c r="N393" s="30"/>
      <c r="O393" s="30" t="s">
        <v>1242</v>
      </c>
      <c r="P393" s="30" t="s">
        <v>43</v>
      </c>
      <c r="Q393" s="30" t="s">
        <v>499</v>
      </c>
    </row>
    <row r="394" spans="1:17">
      <c r="A394" s="30" t="s">
        <v>1842</v>
      </c>
      <c r="B394" s="30" t="s">
        <v>1843</v>
      </c>
      <c r="C394" s="30" t="s">
        <v>1844</v>
      </c>
      <c r="D394" s="30"/>
      <c r="E394" s="30" t="s">
        <v>1244</v>
      </c>
      <c r="F394" s="30"/>
      <c r="G394" s="38"/>
      <c r="H394" s="31">
        <v>0</v>
      </c>
      <c r="I394" s="30" t="s">
        <v>755</v>
      </c>
      <c r="J394" s="30" t="s">
        <v>756</v>
      </c>
      <c r="K394" s="30" t="s">
        <v>495</v>
      </c>
      <c r="L394" s="30" t="s">
        <v>612</v>
      </c>
      <c r="M394" s="30" t="s">
        <v>1828</v>
      </c>
      <c r="N394" s="30"/>
      <c r="O394" s="30" t="s">
        <v>1242</v>
      </c>
      <c r="P394" s="30" t="s">
        <v>43</v>
      </c>
      <c r="Q394" s="30" t="s">
        <v>499</v>
      </c>
    </row>
    <row r="395" spans="1:17">
      <c r="A395" s="30" t="s">
        <v>1845</v>
      </c>
      <c r="B395" s="30" t="s">
        <v>1846</v>
      </c>
      <c r="C395" s="30" t="s">
        <v>1847</v>
      </c>
      <c r="D395" s="30"/>
      <c r="E395" s="30" t="s">
        <v>1244</v>
      </c>
      <c r="F395" s="30"/>
      <c r="G395" s="38"/>
      <c r="H395" s="31">
        <v>0</v>
      </c>
      <c r="I395" s="30" t="s">
        <v>755</v>
      </c>
      <c r="J395" s="30" t="s">
        <v>756</v>
      </c>
      <c r="K395" s="30" t="s">
        <v>495</v>
      </c>
      <c r="L395" s="30" t="s">
        <v>612</v>
      </c>
      <c r="M395" s="30" t="s">
        <v>1828</v>
      </c>
      <c r="N395" s="30"/>
      <c r="O395" s="30" t="s">
        <v>1242</v>
      </c>
      <c r="P395" s="30" t="s">
        <v>43</v>
      </c>
      <c r="Q395" s="30" t="s">
        <v>499</v>
      </c>
    </row>
    <row r="396" spans="1:17">
      <c r="A396" s="30" t="s">
        <v>1848</v>
      </c>
      <c r="B396" s="30" t="s">
        <v>1849</v>
      </c>
      <c r="C396" s="30" t="s">
        <v>1850</v>
      </c>
      <c r="D396" s="30"/>
      <c r="E396" s="30" t="s">
        <v>1244</v>
      </c>
      <c r="F396" s="30"/>
      <c r="G396" s="38"/>
      <c r="H396" s="31">
        <v>0</v>
      </c>
      <c r="I396" s="30" t="s">
        <v>755</v>
      </c>
      <c r="J396" s="30" t="s">
        <v>756</v>
      </c>
      <c r="K396" s="30" t="s">
        <v>495</v>
      </c>
      <c r="L396" s="30" t="s">
        <v>612</v>
      </c>
      <c r="M396" s="30" t="s">
        <v>950</v>
      </c>
      <c r="N396" s="30"/>
      <c r="O396" s="30" t="s">
        <v>1242</v>
      </c>
      <c r="P396" s="30" t="s">
        <v>43</v>
      </c>
      <c r="Q396" s="30" t="s">
        <v>499</v>
      </c>
    </row>
    <row r="397" spans="1:17">
      <c r="A397" s="30" t="s">
        <v>1851</v>
      </c>
      <c r="B397" s="30" t="s">
        <v>1852</v>
      </c>
      <c r="C397" s="30" t="s">
        <v>1853</v>
      </c>
      <c r="D397" s="30"/>
      <c r="E397" s="30" t="s">
        <v>1244</v>
      </c>
      <c r="F397" s="30"/>
      <c r="G397" s="38"/>
      <c r="H397" s="31">
        <v>0</v>
      </c>
      <c r="I397" s="30" t="s">
        <v>755</v>
      </c>
      <c r="J397" s="30" t="s">
        <v>756</v>
      </c>
      <c r="K397" s="30" t="s">
        <v>495</v>
      </c>
      <c r="L397" s="30" t="s">
        <v>612</v>
      </c>
      <c r="M397" s="30" t="s">
        <v>1828</v>
      </c>
      <c r="N397" s="30"/>
      <c r="O397" s="30" t="s">
        <v>1242</v>
      </c>
      <c r="P397" s="30" t="s">
        <v>43</v>
      </c>
      <c r="Q397" s="30" t="s">
        <v>499</v>
      </c>
    </row>
    <row r="398" spans="1:17">
      <c r="A398" s="30" t="s">
        <v>1854</v>
      </c>
      <c r="B398" s="30" t="s">
        <v>1855</v>
      </c>
      <c r="C398" s="30" t="s">
        <v>1856</v>
      </c>
      <c r="D398" s="30"/>
      <c r="E398" s="30" t="s">
        <v>1244</v>
      </c>
      <c r="F398" s="30"/>
      <c r="G398" s="38"/>
      <c r="H398" s="31">
        <v>0</v>
      </c>
      <c r="I398" s="30" t="s">
        <v>995</v>
      </c>
      <c r="J398" s="30" t="s">
        <v>996</v>
      </c>
      <c r="K398" s="30" t="s">
        <v>495</v>
      </c>
      <c r="L398" s="30" t="s">
        <v>612</v>
      </c>
      <c r="M398" s="30" t="s">
        <v>1007</v>
      </c>
      <c r="N398" s="30"/>
      <c r="O398" s="30" t="s">
        <v>1242</v>
      </c>
      <c r="P398" s="30" t="s">
        <v>43</v>
      </c>
      <c r="Q398" s="30" t="s">
        <v>499</v>
      </c>
    </row>
    <row r="399" spans="1:17">
      <c r="A399" s="30" t="s">
        <v>1857</v>
      </c>
      <c r="B399" s="30" t="s">
        <v>1858</v>
      </c>
      <c r="C399" s="30" t="s">
        <v>1859</v>
      </c>
      <c r="D399" s="30"/>
      <c r="E399" s="30" t="s">
        <v>1244</v>
      </c>
      <c r="F399" s="30"/>
      <c r="G399" s="38"/>
      <c r="H399" s="31">
        <v>0</v>
      </c>
      <c r="I399" s="30" t="s">
        <v>755</v>
      </c>
      <c r="J399" s="30" t="s">
        <v>756</v>
      </c>
      <c r="K399" s="30" t="s">
        <v>495</v>
      </c>
      <c r="L399" s="30" t="s">
        <v>612</v>
      </c>
      <c r="M399" s="30" t="s">
        <v>1828</v>
      </c>
      <c r="N399" s="30"/>
      <c r="O399" s="30" t="s">
        <v>1242</v>
      </c>
      <c r="P399" s="30" t="s">
        <v>43</v>
      </c>
      <c r="Q399" s="30" t="s">
        <v>499</v>
      </c>
    </row>
    <row r="400" spans="1:17">
      <c r="A400" s="30" t="s">
        <v>1860</v>
      </c>
      <c r="B400" s="30" t="s">
        <v>1861</v>
      </c>
      <c r="C400" s="30" t="s">
        <v>1862</v>
      </c>
      <c r="D400" s="30"/>
      <c r="E400" s="30" t="s">
        <v>1244</v>
      </c>
      <c r="F400" s="30"/>
      <c r="G400" s="38"/>
      <c r="H400" s="31">
        <v>0</v>
      </c>
      <c r="I400" s="30" t="s">
        <v>755</v>
      </c>
      <c r="J400" s="30" t="s">
        <v>756</v>
      </c>
      <c r="K400" s="30" t="s">
        <v>495</v>
      </c>
      <c r="L400" s="30" t="s">
        <v>612</v>
      </c>
      <c r="M400" s="30" t="s">
        <v>688</v>
      </c>
      <c r="N400" s="30"/>
      <c r="O400" s="30" t="s">
        <v>1242</v>
      </c>
      <c r="P400" s="30" t="s">
        <v>43</v>
      </c>
      <c r="Q400" s="30" t="s">
        <v>499</v>
      </c>
    </row>
    <row r="401" spans="1:17">
      <c r="A401" s="30" t="s">
        <v>1863</v>
      </c>
      <c r="B401" s="30" t="s">
        <v>1864</v>
      </c>
      <c r="C401" s="30" t="s">
        <v>1865</v>
      </c>
      <c r="D401" s="30"/>
      <c r="E401" s="30" t="s">
        <v>1244</v>
      </c>
      <c r="F401" s="30"/>
      <c r="G401" s="38"/>
      <c r="H401" s="31">
        <v>0</v>
      </c>
      <c r="I401" s="30" t="s">
        <v>755</v>
      </c>
      <c r="J401" s="30" t="s">
        <v>756</v>
      </c>
      <c r="K401" s="30" t="s">
        <v>495</v>
      </c>
      <c r="L401" s="30" t="s">
        <v>612</v>
      </c>
      <c r="M401" s="30" t="s">
        <v>943</v>
      </c>
      <c r="N401" s="30"/>
      <c r="O401" s="30" t="s">
        <v>1242</v>
      </c>
      <c r="P401" s="30" t="s">
        <v>43</v>
      </c>
      <c r="Q401" s="30" t="s">
        <v>499</v>
      </c>
    </row>
    <row r="402" spans="1:17">
      <c r="A402" s="30" t="s">
        <v>1866</v>
      </c>
      <c r="B402" s="30" t="s">
        <v>1867</v>
      </c>
      <c r="C402" s="30" t="s">
        <v>1868</v>
      </c>
      <c r="D402" s="30"/>
      <c r="E402" s="30" t="s">
        <v>1244</v>
      </c>
      <c r="F402" s="30"/>
      <c r="G402" s="38"/>
      <c r="H402" s="31">
        <v>0</v>
      </c>
      <c r="I402" s="30" t="s">
        <v>755</v>
      </c>
      <c r="J402" s="30" t="s">
        <v>756</v>
      </c>
      <c r="K402" s="30" t="s">
        <v>495</v>
      </c>
      <c r="L402" s="30" t="s">
        <v>612</v>
      </c>
      <c r="M402" s="30" t="s">
        <v>943</v>
      </c>
      <c r="N402" s="30"/>
      <c r="O402" s="30" t="s">
        <v>1242</v>
      </c>
      <c r="P402" s="30" t="s">
        <v>43</v>
      </c>
      <c r="Q402" s="30" t="s">
        <v>499</v>
      </c>
    </row>
    <row r="403" spans="1:17">
      <c r="A403" s="30" t="s">
        <v>1869</v>
      </c>
      <c r="B403" s="30" t="s">
        <v>1870</v>
      </c>
      <c r="C403" s="30" t="s">
        <v>1871</v>
      </c>
      <c r="D403" s="30"/>
      <c r="E403" s="30" t="s">
        <v>1244</v>
      </c>
      <c r="F403" s="30"/>
      <c r="G403" s="38"/>
      <c r="H403" s="31">
        <v>0</v>
      </c>
      <c r="I403" s="30" t="s">
        <v>755</v>
      </c>
      <c r="J403" s="30" t="s">
        <v>756</v>
      </c>
      <c r="K403" s="30" t="s">
        <v>495</v>
      </c>
      <c r="L403" s="30" t="s">
        <v>612</v>
      </c>
      <c r="M403" s="30" t="s">
        <v>1035</v>
      </c>
      <c r="N403" s="30"/>
      <c r="O403" s="30" t="s">
        <v>1242</v>
      </c>
      <c r="P403" s="30" t="s">
        <v>43</v>
      </c>
      <c r="Q403" s="30" t="s">
        <v>499</v>
      </c>
    </row>
    <row r="404" spans="1:17">
      <c r="A404" s="30" t="s">
        <v>1872</v>
      </c>
      <c r="B404" s="30" t="s">
        <v>1873</v>
      </c>
      <c r="C404" s="30" t="s">
        <v>1874</v>
      </c>
      <c r="D404" s="30"/>
      <c r="E404" s="30" t="s">
        <v>1244</v>
      </c>
      <c r="F404" s="30"/>
      <c r="G404" s="38"/>
      <c r="H404" s="31">
        <v>0</v>
      </c>
      <c r="I404" s="30" t="s">
        <v>995</v>
      </c>
      <c r="J404" s="30" t="s">
        <v>996</v>
      </c>
      <c r="K404" s="30" t="s">
        <v>495</v>
      </c>
      <c r="L404" s="30" t="s">
        <v>612</v>
      </c>
      <c r="M404" s="30" t="s">
        <v>997</v>
      </c>
      <c r="N404" s="30"/>
      <c r="O404" s="30" t="s">
        <v>1242</v>
      </c>
      <c r="P404" s="30" t="s">
        <v>43</v>
      </c>
      <c r="Q404" s="30" t="s">
        <v>499</v>
      </c>
    </row>
    <row r="405" spans="1:17">
      <c r="A405" s="30" t="s">
        <v>1875</v>
      </c>
      <c r="B405" s="30" t="s">
        <v>1876</v>
      </c>
      <c r="C405" s="30" t="s">
        <v>1877</v>
      </c>
      <c r="D405" s="30"/>
      <c r="E405" s="30" t="s">
        <v>1244</v>
      </c>
      <c r="F405" s="30"/>
      <c r="G405" s="38"/>
      <c r="H405" s="31">
        <v>0</v>
      </c>
      <c r="I405" s="30" t="s">
        <v>755</v>
      </c>
      <c r="J405" s="30" t="s">
        <v>756</v>
      </c>
      <c r="K405" s="30" t="s">
        <v>495</v>
      </c>
      <c r="L405" s="30" t="s">
        <v>612</v>
      </c>
      <c r="M405" s="30" t="s">
        <v>613</v>
      </c>
      <c r="N405" s="30"/>
      <c r="O405" s="30" t="s">
        <v>1242</v>
      </c>
      <c r="P405" s="30" t="s">
        <v>43</v>
      </c>
      <c r="Q405" s="30" t="s">
        <v>499</v>
      </c>
    </row>
    <row r="406" spans="1:17">
      <c r="A406" s="30" t="s">
        <v>1878</v>
      </c>
      <c r="B406" s="30" t="s">
        <v>1879</v>
      </c>
      <c r="C406" s="30" t="s">
        <v>1880</v>
      </c>
      <c r="D406" s="30"/>
      <c r="E406" s="30" t="s">
        <v>1244</v>
      </c>
      <c r="F406" s="30"/>
      <c r="G406" s="38"/>
      <c r="H406" s="31">
        <v>0</v>
      </c>
      <c r="I406" s="30" t="s">
        <v>755</v>
      </c>
      <c r="J406" s="30" t="s">
        <v>756</v>
      </c>
      <c r="K406" s="30" t="s">
        <v>495</v>
      </c>
      <c r="L406" s="30" t="s">
        <v>612</v>
      </c>
      <c r="M406" s="30" t="s">
        <v>950</v>
      </c>
      <c r="N406" s="30"/>
      <c r="O406" s="30" t="s">
        <v>1242</v>
      </c>
      <c r="P406" s="30" t="s">
        <v>43</v>
      </c>
      <c r="Q406" s="30" t="s">
        <v>499</v>
      </c>
    </row>
    <row r="407" spans="1:17">
      <c r="A407" s="30" t="s">
        <v>1881</v>
      </c>
      <c r="B407" s="30" t="s">
        <v>1882</v>
      </c>
      <c r="C407" s="30" t="s">
        <v>1883</v>
      </c>
      <c r="D407" s="30"/>
      <c r="E407" s="30" t="s">
        <v>1244</v>
      </c>
      <c r="F407" s="30"/>
      <c r="G407" s="38"/>
      <c r="H407" s="31">
        <v>0</v>
      </c>
      <c r="I407" s="30" t="s">
        <v>755</v>
      </c>
      <c r="J407" s="30" t="s">
        <v>756</v>
      </c>
      <c r="K407" s="30" t="s">
        <v>495</v>
      </c>
      <c r="L407" s="30" t="s">
        <v>612</v>
      </c>
      <c r="M407" s="30" t="s">
        <v>613</v>
      </c>
      <c r="N407" s="30"/>
      <c r="O407" s="30" t="s">
        <v>1242</v>
      </c>
      <c r="P407" s="30" t="s">
        <v>43</v>
      </c>
      <c r="Q407" s="30" t="s">
        <v>499</v>
      </c>
    </row>
    <row r="408" spans="1:17">
      <c r="A408" s="30" t="s">
        <v>1884</v>
      </c>
      <c r="B408" s="30" t="s">
        <v>1885</v>
      </c>
      <c r="C408" s="30" t="s">
        <v>1886</v>
      </c>
      <c r="D408" s="30"/>
      <c r="E408" s="30" t="s">
        <v>1244</v>
      </c>
      <c r="F408" s="30"/>
      <c r="G408" s="38"/>
      <c r="H408" s="31">
        <v>0</v>
      </c>
      <c r="I408" s="30" t="s">
        <v>995</v>
      </c>
      <c r="J408" s="30" t="s">
        <v>996</v>
      </c>
      <c r="K408" s="30" t="s">
        <v>495</v>
      </c>
      <c r="L408" s="30" t="s">
        <v>612</v>
      </c>
      <c r="M408" s="30" t="s">
        <v>1153</v>
      </c>
      <c r="N408" s="30" t="s">
        <v>1887</v>
      </c>
      <c r="O408" s="30" t="s">
        <v>1242</v>
      </c>
      <c r="P408" s="30" t="s">
        <v>43</v>
      </c>
      <c r="Q408" s="30" t="s">
        <v>499</v>
      </c>
    </row>
    <row r="409" spans="1:17">
      <c r="A409" s="30" t="s">
        <v>1888</v>
      </c>
      <c r="B409" s="30" t="s">
        <v>1889</v>
      </c>
      <c r="C409" s="30" t="s">
        <v>1890</v>
      </c>
      <c r="D409" s="30"/>
      <c r="E409" s="30" t="s">
        <v>1244</v>
      </c>
      <c r="F409" s="30"/>
      <c r="G409" s="38"/>
      <c r="H409" s="31">
        <v>0</v>
      </c>
      <c r="I409" s="30" t="s">
        <v>755</v>
      </c>
      <c r="J409" s="30" t="s">
        <v>756</v>
      </c>
      <c r="K409" s="30" t="s">
        <v>495</v>
      </c>
      <c r="L409" s="30" t="s">
        <v>612</v>
      </c>
      <c r="M409" s="30" t="s">
        <v>613</v>
      </c>
      <c r="N409" s="30"/>
      <c r="O409" s="30" t="s">
        <v>1242</v>
      </c>
      <c r="P409" s="30" t="s">
        <v>43</v>
      </c>
      <c r="Q409" s="30" t="s">
        <v>499</v>
      </c>
    </row>
    <row r="410" spans="1:17">
      <c r="A410" s="30" t="s">
        <v>1891</v>
      </c>
      <c r="B410" s="30" t="s">
        <v>1892</v>
      </c>
      <c r="C410" s="30" t="s">
        <v>1893</v>
      </c>
      <c r="D410" s="30"/>
      <c r="E410" s="30" t="s">
        <v>1244</v>
      </c>
      <c r="F410" s="30"/>
      <c r="G410" s="38"/>
      <c r="H410" s="31">
        <v>0</v>
      </c>
      <c r="I410" s="30" t="s">
        <v>755</v>
      </c>
      <c r="J410" s="30" t="s">
        <v>756</v>
      </c>
      <c r="K410" s="30" t="s">
        <v>495</v>
      </c>
      <c r="L410" s="30" t="s">
        <v>612</v>
      </c>
      <c r="M410" s="30" t="s">
        <v>613</v>
      </c>
      <c r="N410" s="30"/>
      <c r="O410" s="30" t="s">
        <v>1242</v>
      </c>
      <c r="P410" s="30" t="s">
        <v>43</v>
      </c>
      <c r="Q410" s="30" t="s">
        <v>499</v>
      </c>
    </row>
    <row r="411" spans="1:17">
      <c r="A411" s="30" t="s">
        <v>1894</v>
      </c>
      <c r="B411" s="30" t="s">
        <v>1895</v>
      </c>
      <c r="C411" s="30" t="s">
        <v>1896</v>
      </c>
      <c r="D411" s="30"/>
      <c r="E411" s="30" t="s">
        <v>1244</v>
      </c>
      <c r="F411" s="30"/>
      <c r="G411" s="38"/>
      <c r="H411" s="31">
        <v>0</v>
      </c>
      <c r="I411" s="30" t="s">
        <v>755</v>
      </c>
      <c r="J411" s="30" t="s">
        <v>756</v>
      </c>
      <c r="K411" s="30" t="s">
        <v>495</v>
      </c>
      <c r="L411" s="30" t="s">
        <v>612</v>
      </c>
      <c r="M411" s="30" t="s">
        <v>943</v>
      </c>
      <c r="N411" s="30"/>
      <c r="O411" s="30" t="s">
        <v>1242</v>
      </c>
      <c r="P411" s="30" t="s">
        <v>43</v>
      </c>
      <c r="Q411" s="30" t="s">
        <v>499</v>
      </c>
    </row>
    <row r="412" spans="1:17">
      <c r="A412" s="30" t="s">
        <v>1897</v>
      </c>
      <c r="B412" s="30" t="s">
        <v>1898</v>
      </c>
      <c r="C412" s="30" t="s">
        <v>1899</v>
      </c>
      <c r="D412" s="30"/>
      <c r="E412" s="30" t="s">
        <v>1244</v>
      </c>
      <c r="F412" s="30"/>
      <c r="G412" s="38"/>
      <c r="H412" s="31">
        <v>0</v>
      </c>
      <c r="I412" s="30" t="s">
        <v>995</v>
      </c>
      <c r="J412" s="30" t="s">
        <v>996</v>
      </c>
      <c r="K412" s="30" t="s">
        <v>495</v>
      </c>
      <c r="L412" s="30" t="s">
        <v>612</v>
      </c>
      <c r="M412" s="30" t="s">
        <v>1021</v>
      </c>
      <c r="N412" s="30"/>
      <c r="O412" s="30" t="s">
        <v>1242</v>
      </c>
      <c r="P412" s="30" t="s">
        <v>43</v>
      </c>
      <c r="Q412" s="30" t="s">
        <v>499</v>
      </c>
    </row>
    <row r="413" spans="1:17">
      <c r="A413" s="30" t="s">
        <v>1900</v>
      </c>
      <c r="B413" s="30" t="s">
        <v>1901</v>
      </c>
      <c r="C413" s="30" t="s">
        <v>1902</v>
      </c>
      <c r="D413" s="30"/>
      <c r="E413" s="30" t="s">
        <v>1244</v>
      </c>
      <c r="F413" s="30"/>
      <c r="G413" s="38"/>
      <c r="H413" s="31">
        <v>0</v>
      </c>
      <c r="I413" s="30" t="s">
        <v>995</v>
      </c>
      <c r="J413" s="30" t="s">
        <v>996</v>
      </c>
      <c r="K413" s="30" t="s">
        <v>495</v>
      </c>
      <c r="L413" s="30" t="s">
        <v>612</v>
      </c>
      <c r="M413" s="30" t="s">
        <v>997</v>
      </c>
      <c r="N413" s="30"/>
      <c r="O413" s="30" t="s">
        <v>1242</v>
      </c>
      <c r="P413" s="30" t="s">
        <v>43</v>
      </c>
      <c r="Q413" s="30" t="s">
        <v>499</v>
      </c>
    </row>
    <row r="414" spans="1:17">
      <c r="A414" s="30" t="s">
        <v>1903</v>
      </c>
      <c r="B414" s="30" t="s">
        <v>1904</v>
      </c>
      <c r="C414" s="30" t="s">
        <v>1905</v>
      </c>
      <c r="D414" s="30"/>
      <c r="E414" s="30" t="s">
        <v>1244</v>
      </c>
      <c r="F414" s="30"/>
      <c r="G414" s="38"/>
      <c r="H414" s="31">
        <v>0</v>
      </c>
      <c r="I414" s="30" t="s">
        <v>755</v>
      </c>
      <c r="J414" s="30" t="s">
        <v>756</v>
      </c>
      <c r="K414" s="30" t="s">
        <v>495</v>
      </c>
      <c r="L414" s="30" t="s">
        <v>612</v>
      </c>
      <c r="M414" s="30" t="s">
        <v>950</v>
      </c>
      <c r="N414" s="30" t="s">
        <v>1906</v>
      </c>
      <c r="O414" s="30" t="s">
        <v>1242</v>
      </c>
      <c r="P414" s="30" t="s">
        <v>43</v>
      </c>
      <c r="Q414" s="30" t="s">
        <v>499</v>
      </c>
    </row>
    <row r="415" spans="1:17">
      <c r="A415" s="30" t="s">
        <v>1907</v>
      </c>
      <c r="B415" s="30" t="s">
        <v>1908</v>
      </c>
      <c r="C415" s="30" t="s">
        <v>1909</v>
      </c>
      <c r="D415" s="30"/>
      <c r="E415" s="30" t="s">
        <v>1244</v>
      </c>
      <c r="F415" s="30"/>
      <c r="G415" s="38"/>
      <c r="H415" s="31">
        <v>0</v>
      </c>
      <c r="I415" s="30" t="s">
        <v>995</v>
      </c>
      <c r="J415" s="30" t="s">
        <v>996</v>
      </c>
      <c r="K415" s="30" t="s">
        <v>495</v>
      </c>
      <c r="L415" s="30" t="s">
        <v>612</v>
      </c>
      <c r="M415" s="30" t="s">
        <v>1021</v>
      </c>
      <c r="N415" s="30" t="s">
        <v>1910</v>
      </c>
      <c r="O415" s="30" t="s">
        <v>1242</v>
      </c>
      <c r="P415" s="30" t="s">
        <v>43</v>
      </c>
      <c r="Q415" s="30" t="s">
        <v>499</v>
      </c>
    </row>
    <row r="416" spans="1:17">
      <c r="A416" s="30" t="s">
        <v>1911</v>
      </c>
      <c r="B416" s="30" t="s">
        <v>1912</v>
      </c>
      <c r="C416" s="30" t="s">
        <v>1913</v>
      </c>
      <c r="D416" s="30"/>
      <c r="E416" s="30" t="s">
        <v>1244</v>
      </c>
      <c r="F416" s="30"/>
      <c r="G416" s="38"/>
      <c r="H416" s="31">
        <v>0</v>
      </c>
      <c r="I416" s="30" t="s">
        <v>755</v>
      </c>
      <c r="J416" s="30" t="s">
        <v>756</v>
      </c>
      <c r="K416" s="30" t="s">
        <v>495</v>
      </c>
      <c r="L416" s="30" t="s">
        <v>612</v>
      </c>
      <c r="M416" s="30" t="s">
        <v>943</v>
      </c>
      <c r="N416" s="30"/>
      <c r="O416" s="30" t="s">
        <v>1242</v>
      </c>
      <c r="P416" s="30" t="s">
        <v>43</v>
      </c>
      <c r="Q416" s="30" t="s">
        <v>499</v>
      </c>
    </row>
    <row r="417" spans="1:17">
      <c r="A417" s="30" t="s">
        <v>1914</v>
      </c>
      <c r="B417" s="30" t="s">
        <v>1915</v>
      </c>
      <c r="C417" s="30" t="s">
        <v>1916</v>
      </c>
      <c r="D417" s="30"/>
      <c r="E417" s="30" t="s">
        <v>1244</v>
      </c>
      <c r="F417" s="30"/>
      <c r="G417" s="38"/>
      <c r="H417" s="31">
        <v>0</v>
      </c>
      <c r="I417" s="30" t="s">
        <v>755</v>
      </c>
      <c r="J417" s="30" t="s">
        <v>756</v>
      </c>
      <c r="K417" s="30" t="s">
        <v>495</v>
      </c>
      <c r="L417" s="30" t="s">
        <v>612</v>
      </c>
      <c r="M417" s="30" t="s">
        <v>613</v>
      </c>
      <c r="N417" s="30" t="s">
        <v>1917</v>
      </c>
      <c r="O417" s="30" t="s">
        <v>1242</v>
      </c>
      <c r="P417" s="30" t="s">
        <v>43</v>
      </c>
      <c r="Q417" s="30" t="s">
        <v>499</v>
      </c>
    </row>
    <row r="418" spans="1:17">
      <c r="A418" s="30" t="s">
        <v>1918</v>
      </c>
      <c r="B418" s="30" t="s">
        <v>1919</v>
      </c>
      <c r="C418" s="30" t="s">
        <v>1920</v>
      </c>
      <c r="D418" s="30"/>
      <c r="E418" s="30" t="s">
        <v>1244</v>
      </c>
      <c r="F418" s="30"/>
      <c r="G418" s="38"/>
      <c r="H418" s="31">
        <v>0</v>
      </c>
      <c r="I418" s="30" t="s">
        <v>755</v>
      </c>
      <c r="J418" s="30" t="s">
        <v>756</v>
      </c>
      <c r="K418" s="30" t="s">
        <v>495</v>
      </c>
      <c r="L418" s="30" t="s">
        <v>612</v>
      </c>
      <c r="M418" s="30" t="s">
        <v>950</v>
      </c>
      <c r="N418" s="30" t="s">
        <v>1921</v>
      </c>
      <c r="O418" s="30" t="s">
        <v>1242</v>
      </c>
      <c r="P418" s="30" t="s">
        <v>43</v>
      </c>
      <c r="Q418" s="30" t="s">
        <v>499</v>
      </c>
    </row>
    <row r="419" spans="1:17">
      <c r="A419" s="30" t="s">
        <v>1922</v>
      </c>
      <c r="B419" s="30" t="s">
        <v>1923</v>
      </c>
      <c r="C419" s="30" t="s">
        <v>1924</v>
      </c>
      <c r="D419" s="30"/>
      <c r="E419" s="30" t="s">
        <v>1244</v>
      </c>
      <c r="F419" s="30"/>
      <c r="G419" s="38"/>
      <c r="H419" s="31">
        <v>0</v>
      </c>
      <c r="I419" s="30" t="s">
        <v>995</v>
      </c>
      <c r="J419" s="30" t="s">
        <v>996</v>
      </c>
      <c r="K419" s="30" t="s">
        <v>495</v>
      </c>
      <c r="L419" s="30" t="s">
        <v>612</v>
      </c>
      <c r="M419" s="30" t="s">
        <v>997</v>
      </c>
      <c r="N419" s="30" t="s">
        <v>1925</v>
      </c>
      <c r="O419" s="30" t="s">
        <v>1242</v>
      </c>
      <c r="P419" s="30" t="s">
        <v>43</v>
      </c>
      <c r="Q419" s="30" t="s">
        <v>499</v>
      </c>
    </row>
    <row r="420" spans="1:17">
      <c r="A420" s="30" t="s">
        <v>1926</v>
      </c>
      <c r="B420" s="30" t="s">
        <v>1927</v>
      </c>
      <c r="C420" s="30" t="s">
        <v>1928</v>
      </c>
      <c r="D420" s="30"/>
      <c r="E420" s="30" t="s">
        <v>1244</v>
      </c>
      <c r="F420" s="30"/>
      <c r="G420" s="38"/>
      <c r="H420" s="31">
        <v>0</v>
      </c>
      <c r="I420" s="30" t="s">
        <v>995</v>
      </c>
      <c r="J420" s="30" t="s">
        <v>996</v>
      </c>
      <c r="K420" s="30" t="s">
        <v>495</v>
      </c>
      <c r="L420" s="30" t="s">
        <v>612</v>
      </c>
      <c r="M420" s="30" t="s">
        <v>1007</v>
      </c>
      <c r="N420" s="30" t="s">
        <v>1929</v>
      </c>
      <c r="O420" s="30" t="s">
        <v>1242</v>
      </c>
      <c r="P420" s="30" t="s">
        <v>43</v>
      </c>
      <c r="Q420" s="30" t="s">
        <v>499</v>
      </c>
    </row>
    <row r="421" spans="1:17">
      <c r="A421" s="30" t="s">
        <v>1930</v>
      </c>
      <c r="B421" s="30" t="s">
        <v>1931</v>
      </c>
      <c r="C421" s="30" t="s">
        <v>1932</v>
      </c>
      <c r="D421" s="30"/>
      <c r="E421" s="30" t="s">
        <v>1244</v>
      </c>
      <c r="F421" s="30"/>
      <c r="G421" s="38"/>
      <c r="H421" s="31">
        <v>0</v>
      </c>
      <c r="I421" s="30" t="s">
        <v>995</v>
      </c>
      <c r="J421" s="30" t="s">
        <v>996</v>
      </c>
      <c r="K421" s="30" t="s">
        <v>495</v>
      </c>
      <c r="L421" s="30" t="s">
        <v>612</v>
      </c>
      <c r="M421" s="30" t="s">
        <v>997</v>
      </c>
      <c r="N421" s="30" t="s">
        <v>1933</v>
      </c>
      <c r="O421" s="30" t="s">
        <v>1242</v>
      </c>
      <c r="P421" s="30" t="s">
        <v>43</v>
      </c>
      <c r="Q421" s="30" t="s">
        <v>499</v>
      </c>
    </row>
    <row r="422" spans="1:17">
      <c r="A422" s="30" t="s">
        <v>1934</v>
      </c>
      <c r="B422" s="30" t="s">
        <v>1935</v>
      </c>
      <c r="C422" s="30" t="s">
        <v>1936</v>
      </c>
      <c r="D422" s="30"/>
      <c r="E422" s="30" t="s">
        <v>1244</v>
      </c>
      <c r="F422" s="30"/>
      <c r="G422" s="38"/>
      <c r="H422" s="31">
        <v>0</v>
      </c>
      <c r="I422" s="30" t="s">
        <v>995</v>
      </c>
      <c r="J422" s="30" t="s">
        <v>996</v>
      </c>
      <c r="K422" s="30" t="s">
        <v>495</v>
      </c>
      <c r="L422" s="30" t="s">
        <v>612</v>
      </c>
      <c r="M422" s="30" t="s">
        <v>624</v>
      </c>
      <c r="N422" s="30" t="s">
        <v>1017</v>
      </c>
      <c r="O422" s="30" t="s">
        <v>1242</v>
      </c>
      <c r="P422" s="30" t="s">
        <v>43</v>
      </c>
      <c r="Q422" s="30" t="s">
        <v>499</v>
      </c>
    </row>
    <row r="423" spans="1:17">
      <c r="A423" s="30" t="s">
        <v>1937</v>
      </c>
      <c r="B423" s="30" t="s">
        <v>1938</v>
      </c>
      <c r="C423" s="30" t="s">
        <v>1939</v>
      </c>
      <c r="D423" s="30"/>
      <c r="E423" s="30" t="s">
        <v>1244</v>
      </c>
      <c r="F423" s="30"/>
      <c r="G423" s="38"/>
      <c r="H423" s="31">
        <v>0</v>
      </c>
      <c r="I423" s="30" t="s">
        <v>995</v>
      </c>
      <c r="J423" s="30" t="s">
        <v>996</v>
      </c>
      <c r="K423" s="30" t="s">
        <v>495</v>
      </c>
      <c r="L423" s="30" t="s">
        <v>612</v>
      </c>
      <c r="M423" s="30" t="s">
        <v>997</v>
      </c>
      <c r="N423" s="30" t="s">
        <v>1940</v>
      </c>
      <c r="O423" s="30" t="s">
        <v>1242</v>
      </c>
      <c r="P423" s="30" t="s">
        <v>43</v>
      </c>
      <c r="Q423" s="30" t="s">
        <v>499</v>
      </c>
    </row>
    <row r="424" spans="1:17">
      <c r="A424" s="30" t="s">
        <v>1941</v>
      </c>
      <c r="B424" s="30" t="s">
        <v>1942</v>
      </c>
      <c r="C424" s="30" t="s">
        <v>1943</v>
      </c>
      <c r="D424" s="30"/>
      <c r="E424" s="30" t="s">
        <v>1244</v>
      </c>
      <c r="F424" s="30"/>
      <c r="G424" s="38"/>
      <c r="H424" s="31">
        <v>0</v>
      </c>
      <c r="I424" s="30" t="s">
        <v>995</v>
      </c>
      <c r="J424" s="30" t="s">
        <v>996</v>
      </c>
      <c r="K424" s="30" t="s">
        <v>495</v>
      </c>
      <c r="L424" s="30" t="s">
        <v>612</v>
      </c>
      <c r="M424" s="30" t="s">
        <v>1007</v>
      </c>
      <c r="N424" s="30" t="s">
        <v>1944</v>
      </c>
      <c r="O424" s="30" t="s">
        <v>1242</v>
      </c>
      <c r="P424" s="30" t="s">
        <v>43</v>
      </c>
      <c r="Q424" s="30" t="s">
        <v>499</v>
      </c>
    </row>
    <row r="425" spans="1:17">
      <c r="A425" s="30" t="s">
        <v>1945</v>
      </c>
      <c r="B425" s="30" t="s">
        <v>1946</v>
      </c>
      <c r="C425" s="30" t="s">
        <v>1947</v>
      </c>
      <c r="D425" s="30"/>
      <c r="E425" s="30" t="s">
        <v>1244</v>
      </c>
      <c r="F425" s="30"/>
      <c r="G425" s="38"/>
      <c r="H425" s="31">
        <v>0</v>
      </c>
      <c r="I425" s="30" t="s">
        <v>755</v>
      </c>
      <c r="J425" s="30" t="s">
        <v>756</v>
      </c>
      <c r="K425" s="30" t="s">
        <v>495</v>
      </c>
      <c r="L425" s="30" t="s">
        <v>612</v>
      </c>
      <c r="M425" s="30" t="s">
        <v>1128</v>
      </c>
      <c r="N425" s="30" t="s">
        <v>1948</v>
      </c>
      <c r="O425" s="30" t="s">
        <v>1242</v>
      </c>
      <c r="P425" s="30" t="s">
        <v>43</v>
      </c>
      <c r="Q425" s="30" t="s">
        <v>499</v>
      </c>
    </row>
    <row r="426" spans="1:17">
      <c r="A426" s="30" t="s">
        <v>1949</v>
      </c>
      <c r="B426" s="30" t="s">
        <v>1950</v>
      </c>
      <c r="C426" s="30" t="s">
        <v>1951</v>
      </c>
      <c r="D426" s="30"/>
      <c r="E426" s="30" t="s">
        <v>1244</v>
      </c>
      <c r="F426" s="30"/>
      <c r="G426" s="38"/>
      <c r="H426" s="31">
        <v>0</v>
      </c>
      <c r="I426" s="30" t="s">
        <v>995</v>
      </c>
      <c r="J426" s="30" t="s">
        <v>996</v>
      </c>
      <c r="K426" s="30" t="s">
        <v>495</v>
      </c>
      <c r="L426" s="30" t="s">
        <v>612</v>
      </c>
      <c r="M426" s="30" t="s">
        <v>1021</v>
      </c>
      <c r="N426" s="30"/>
      <c r="O426" s="30" t="s">
        <v>1242</v>
      </c>
      <c r="P426" s="30" t="s">
        <v>43</v>
      </c>
      <c r="Q426" s="30" t="s">
        <v>499</v>
      </c>
    </row>
    <row r="427" spans="1:17">
      <c r="A427" s="30" t="s">
        <v>1952</v>
      </c>
      <c r="B427" s="30" t="s">
        <v>1953</v>
      </c>
      <c r="C427" s="30" t="s">
        <v>1954</v>
      </c>
      <c r="D427" s="30"/>
      <c r="E427" s="30" t="s">
        <v>1244</v>
      </c>
      <c r="F427" s="30"/>
      <c r="G427" s="38"/>
      <c r="H427" s="31">
        <v>0</v>
      </c>
      <c r="I427" s="30" t="s">
        <v>628</v>
      </c>
      <c r="J427" s="30" t="s">
        <v>629</v>
      </c>
      <c r="K427" s="30" t="s">
        <v>495</v>
      </c>
      <c r="L427" s="30" t="s">
        <v>1267</v>
      </c>
      <c r="M427" s="30" t="s">
        <v>631</v>
      </c>
      <c r="N427" s="30"/>
      <c r="O427" s="30" t="s">
        <v>1242</v>
      </c>
      <c r="P427" s="30" t="s">
        <v>43</v>
      </c>
      <c r="Q427" s="30" t="s">
        <v>499</v>
      </c>
    </row>
    <row r="428" spans="1:17">
      <c r="A428" s="30" t="s">
        <v>1955</v>
      </c>
      <c r="B428" s="30" t="s">
        <v>1956</v>
      </c>
      <c r="C428" s="30" t="s">
        <v>1957</v>
      </c>
      <c r="D428" s="30"/>
      <c r="E428" s="30" t="s">
        <v>1244</v>
      </c>
      <c r="F428" s="30"/>
      <c r="G428" s="38"/>
      <c r="H428" s="31">
        <v>0</v>
      </c>
      <c r="I428" s="30" t="s">
        <v>755</v>
      </c>
      <c r="J428" s="30" t="s">
        <v>756</v>
      </c>
      <c r="K428" s="30" t="s">
        <v>495</v>
      </c>
      <c r="L428" s="30" t="s">
        <v>612</v>
      </c>
      <c r="M428" s="30" t="s">
        <v>1828</v>
      </c>
      <c r="N428" s="30"/>
      <c r="O428" s="30" t="s">
        <v>1242</v>
      </c>
      <c r="P428" s="30" t="s">
        <v>43</v>
      </c>
      <c r="Q428" s="30" t="s">
        <v>499</v>
      </c>
    </row>
    <row r="429" spans="1:17">
      <c r="A429" s="30" t="s">
        <v>1958</v>
      </c>
      <c r="B429" s="30" t="s">
        <v>1959</v>
      </c>
      <c r="C429" s="30" t="s">
        <v>1960</v>
      </c>
      <c r="D429" s="30"/>
      <c r="E429" s="30" t="s">
        <v>1244</v>
      </c>
      <c r="F429" s="30"/>
      <c r="G429" s="38"/>
      <c r="H429" s="31">
        <v>0</v>
      </c>
      <c r="I429" s="30" t="s">
        <v>995</v>
      </c>
      <c r="J429" s="30" t="s">
        <v>996</v>
      </c>
      <c r="K429" s="30" t="s">
        <v>495</v>
      </c>
      <c r="L429" s="30" t="s">
        <v>612</v>
      </c>
      <c r="M429" s="30" t="s">
        <v>1153</v>
      </c>
      <c r="N429" s="30"/>
      <c r="O429" s="30" t="s">
        <v>1242</v>
      </c>
      <c r="P429" s="30" t="s">
        <v>43</v>
      </c>
      <c r="Q429" s="30" t="s">
        <v>499</v>
      </c>
    </row>
    <row r="430" spans="1:17">
      <c r="A430" s="30" t="s">
        <v>1961</v>
      </c>
      <c r="B430" s="30" t="s">
        <v>1962</v>
      </c>
      <c r="C430" s="30" t="s">
        <v>1963</v>
      </c>
      <c r="D430" s="30"/>
      <c r="E430" s="30" t="s">
        <v>1244</v>
      </c>
      <c r="F430" s="30"/>
      <c r="G430" s="38"/>
      <c r="H430" s="31">
        <v>0</v>
      </c>
      <c r="I430" s="30" t="s">
        <v>755</v>
      </c>
      <c r="J430" s="30" t="s">
        <v>756</v>
      </c>
      <c r="K430" s="30" t="s">
        <v>495</v>
      </c>
      <c r="L430" s="30" t="s">
        <v>612</v>
      </c>
      <c r="M430" s="30" t="s">
        <v>943</v>
      </c>
      <c r="N430" s="30"/>
      <c r="O430" s="30" t="s">
        <v>1242</v>
      </c>
      <c r="P430" s="30" t="s">
        <v>43</v>
      </c>
      <c r="Q430" s="30" t="s">
        <v>499</v>
      </c>
    </row>
    <row r="431" spans="1:17">
      <c r="A431" s="30" t="s">
        <v>1964</v>
      </c>
      <c r="B431" s="30" t="s">
        <v>1965</v>
      </c>
      <c r="C431" s="30" t="s">
        <v>1966</v>
      </c>
      <c r="D431" s="30"/>
      <c r="E431" s="30" t="s">
        <v>1244</v>
      </c>
      <c r="F431" s="30"/>
      <c r="G431" s="38"/>
      <c r="H431" s="31">
        <v>0</v>
      </c>
      <c r="I431" s="30" t="s">
        <v>755</v>
      </c>
      <c r="J431" s="30" t="s">
        <v>756</v>
      </c>
      <c r="K431" s="30" t="s">
        <v>495</v>
      </c>
      <c r="L431" s="30" t="s">
        <v>612</v>
      </c>
      <c r="M431" s="30" t="s">
        <v>1828</v>
      </c>
      <c r="N431" s="30"/>
      <c r="O431" s="30" t="s">
        <v>1242</v>
      </c>
      <c r="P431" s="30" t="s">
        <v>43</v>
      </c>
      <c r="Q431" s="30" t="s">
        <v>499</v>
      </c>
    </row>
    <row r="432" spans="1:17">
      <c r="A432" s="30" t="s">
        <v>1967</v>
      </c>
      <c r="B432" s="30" t="s">
        <v>1968</v>
      </c>
      <c r="C432" s="30" t="s">
        <v>1969</v>
      </c>
      <c r="D432" s="30"/>
      <c r="E432" s="30" t="s">
        <v>1244</v>
      </c>
      <c r="F432" s="30"/>
      <c r="G432" s="38"/>
      <c r="H432" s="31">
        <v>0</v>
      </c>
      <c r="I432" s="30" t="s">
        <v>755</v>
      </c>
      <c r="J432" s="30" t="s">
        <v>756</v>
      </c>
      <c r="K432" s="30" t="s">
        <v>495</v>
      </c>
      <c r="L432" s="30" t="s">
        <v>612</v>
      </c>
      <c r="M432" s="30" t="s">
        <v>613</v>
      </c>
      <c r="N432" s="30" t="s">
        <v>1970</v>
      </c>
      <c r="O432" s="30" t="s">
        <v>1242</v>
      </c>
      <c r="P432" s="30" t="s">
        <v>43</v>
      </c>
      <c r="Q432" s="30" t="s">
        <v>499</v>
      </c>
    </row>
    <row r="433" spans="1:17">
      <c r="A433" s="30" t="s">
        <v>1971</v>
      </c>
      <c r="B433" s="30" t="s">
        <v>1972</v>
      </c>
      <c r="C433" s="30" t="s">
        <v>1973</v>
      </c>
      <c r="D433" s="30"/>
      <c r="E433" s="30" t="s">
        <v>1244</v>
      </c>
      <c r="F433" s="30"/>
      <c r="G433" s="38"/>
      <c r="H433" s="31">
        <v>0</v>
      </c>
      <c r="I433" s="30" t="s">
        <v>755</v>
      </c>
      <c r="J433" s="30" t="s">
        <v>756</v>
      </c>
      <c r="K433" s="30" t="s">
        <v>495</v>
      </c>
      <c r="L433" s="30" t="s">
        <v>612</v>
      </c>
      <c r="M433" s="30" t="s">
        <v>950</v>
      </c>
      <c r="N433" s="30" t="s">
        <v>1974</v>
      </c>
      <c r="O433" s="30" t="s">
        <v>1242</v>
      </c>
      <c r="P433" s="30" t="s">
        <v>43</v>
      </c>
      <c r="Q433" s="30" t="s">
        <v>499</v>
      </c>
    </row>
    <row r="434" spans="1:17">
      <c r="A434" s="30" t="s">
        <v>1975</v>
      </c>
      <c r="B434" s="30" t="s">
        <v>1976</v>
      </c>
      <c r="C434" s="30" t="s">
        <v>1977</v>
      </c>
      <c r="D434" s="30"/>
      <c r="E434" s="30" t="s">
        <v>1244</v>
      </c>
      <c r="F434" s="30"/>
      <c r="G434" s="38"/>
      <c r="H434" s="31">
        <v>0</v>
      </c>
      <c r="I434" s="30" t="s">
        <v>628</v>
      </c>
      <c r="J434" s="30" t="s">
        <v>629</v>
      </c>
      <c r="K434" s="30" t="s">
        <v>495</v>
      </c>
      <c r="L434" s="30" t="s">
        <v>1267</v>
      </c>
      <c r="M434" s="30" t="s">
        <v>631</v>
      </c>
      <c r="N434" s="30" t="s">
        <v>1978</v>
      </c>
      <c r="O434" s="30" t="s">
        <v>1242</v>
      </c>
      <c r="P434" s="30" t="s">
        <v>43</v>
      </c>
      <c r="Q434" s="30" t="s">
        <v>499</v>
      </c>
    </row>
    <row r="435" spans="1:17">
      <c r="A435" s="30" t="s">
        <v>1979</v>
      </c>
      <c r="B435" s="30" t="s">
        <v>1980</v>
      </c>
      <c r="C435" s="30" t="s">
        <v>1981</v>
      </c>
      <c r="D435" s="30"/>
      <c r="E435" s="30" t="s">
        <v>1244</v>
      </c>
      <c r="F435" s="30"/>
      <c r="G435" s="38"/>
      <c r="H435" s="31">
        <v>0</v>
      </c>
      <c r="I435" s="30" t="s">
        <v>995</v>
      </c>
      <c r="J435" s="30" t="s">
        <v>996</v>
      </c>
      <c r="K435" s="30" t="s">
        <v>495</v>
      </c>
      <c r="L435" s="30" t="s">
        <v>612</v>
      </c>
      <c r="M435" s="30" t="s">
        <v>1007</v>
      </c>
      <c r="N435" s="30" t="s">
        <v>1944</v>
      </c>
      <c r="O435" s="30" t="s">
        <v>1242</v>
      </c>
      <c r="P435" s="30" t="s">
        <v>43</v>
      </c>
      <c r="Q435" s="30" t="s">
        <v>499</v>
      </c>
    </row>
    <row r="436" spans="1:17">
      <c r="A436" s="30" t="s">
        <v>1982</v>
      </c>
      <c r="B436" s="30" t="s">
        <v>1983</v>
      </c>
      <c r="C436" s="30" t="s">
        <v>1984</v>
      </c>
      <c r="D436" s="30"/>
      <c r="E436" s="30" t="s">
        <v>1244</v>
      </c>
      <c r="F436" s="30"/>
      <c r="G436" s="38"/>
      <c r="H436" s="31">
        <v>0</v>
      </c>
      <c r="I436" s="30" t="s">
        <v>995</v>
      </c>
      <c r="J436" s="30" t="s">
        <v>996</v>
      </c>
      <c r="K436" s="30" t="s">
        <v>495</v>
      </c>
      <c r="L436" s="30" t="s">
        <v>612</v>
      </c>
      <c r="M436" s="30" t="s">
        <v>1021</v>
      </c>
      <c r="N436" s="30"/>
      <c r="O436" s="30" t="s">
        <v>1242</v>
      </c>
      <c r="P436" s="30" t="s">
        <v>43</v>
      </c>
      <c r="Q436" s="30" t="s">
        <v>499</v>
      </c>
    </row>
    <row r="437" spans="1:17">
      <c r="A437" s="30" t="s">
        <v>1985</v>
      </c>
      <c r="B437" s="30" t="s">
        <v>1986</v>
      </c>
      <c r="C437" s="30" t="s">
        <v>1987</v>
      </c>
      <c r="D437" s="30"/>
      <c r="E437" s="30" t="s">
        <v>1244</v>
      </c>
      <c r="F437" s="30"/>
      <c r="G437" s="38"/>
      <c r="H437" s="31">
        <v>0</v>
      </c>
      <c r="I437" s="30" t="s">
        <v>755</v>
      </c>
      <c r="J437" s="30" t="s">
        <v>756</v>
      </c>
      <c r="K437" s="30" t="s">
        <v>495</v>
      </c>
      <c r="L437" s="30" t="s">
        <v>612</v>
      </c>
      <c r="M437" s="30" t="s">
        <v>688</v>
      </c>
      <c r="N437" s="30"/>
      <c r="O437" s="30" t="s">
        <v>1242</v>
      </c>
      <c r="P437" s="30" t="s">
        <v>43</v>
      </c>
      <c r="Q437" s="30" t="s">
        <v>499</v>
      </c>
    </row>
    <row r="438" spans="1:17">
      <c r="A438" s="30" t="s">
        <v>1988</v>
      </c>
      <c r="B438" s="30" t="s">
        <v>1989</v>
      </c>
      <c r="C438" s="30" t="s">
        <v>1990</v>
      </c>
      <c r="D438" s="30"/>
      <c r="E438" s="30" t="s">
        <v>1244</v>
      </c>
      <c r="F438" s="30"/>
      <c r="G438" s="38"/>
      <c r="H438" s="31">
        <v>0</v>
      </c>
      <c r="I438" s="30" t="s">
        <v>755</v>
      </c>
      <c r="J438" s="30" t="s">
        <v>756</v>
      </c>
      <c r="K438" s="30" t="s">
        <v>495</v>
      </c>
      <c r="L438" s="30" t="s">
        <v>612</v>
      </c>
      <c r="M438" s="30" t="s">
        <v>1828</v>
      </c>
      <c r="N438" s="30"/>
      <c r="O438" s="30" t="s">
        <v>1242</v>
      </c>
      <c r="P438" s="30" t="s">
        <v>43</v>
      </c>
      <c r="Q438" s="30" t="s">
        <v>499</v>
      </c>
    </row>
    <row r="439" spans="1:17">
      <c r="A439" s="30" t="s">
        <v>1991</v>
      </c>
      <c r="B439" s="30" t="s">
        <v>1992</v>
      </c>
      <c r="C439" s="30" t="s">
        <v>1993</v>
      </c>
      <c r="D439" s="30"/>
      <c r="E439" s="30" t="s">
        <v>1244</v>
      </c>
      <c r="F439" s="30"/>
      <c r="G439" s="38"/>
      <c r="H439" s="31">
        <v>0</v>
      </c>
      <c r="I439" s="30" t="s">
        <v>995</v>
      </c>
      <c r="J439" s="30" t="s">
        <v>996</v>
      </c>
      <c r="K439" s="30" t="s">
        <v>495</v>
      </c>
      <c r="L439" s="30" t="s">
        <v>612</v>
      </c>
      <c r="M439" s="30" t="s">
        <v>1007</v>
      </c>
      <c r="N439" s="30"/>
      <c r="O439" s="30" t="s">
        <v>1242</v>
      </c>
      <c r="P439" s="30" t="s">
        <v>43</v>
      </c>
      <c r="Q439" s="30" t="s">
        <v>499</v>
      </c>
    </row>
    <row r="440" spans="1:17">
      <c r="A440" s="30" t="s">
        <v>1994</v>
      </c>
      <c r="B440" s="30" t="s">
        <v>1995</v>
      </c>
      <c r="C440" s="30" t="s">
        <v>1996</v>
      </c>
      <c r="D440" s="30"/>
      <c r="E440" s="30" t="s">
        <v>1244</v>
      </c>
      <c r="F440" s="30"/>
      <c r="G440" s="38"/>
      <c r="H440" s="31">
        <v>0</v>
      </c>
      <c r="I440" s="30" t="s">
        <v>995</v>
      </c>
      <c r="J440" s="30" t="s">
        <v>996</v>
      </c>
      <c r="K440" s="30" t="s">
        <v>495</v>
      </c>
      <c r="L440" s="30" t="s">
        <v>612</v>
      </c>
      <c r="M440" s="30" t="s">
        <v>624</v>
      </c>
      <c r="N440" s="30" t="s">
        <v>1028</v>
      </c>
      <c r="O440" s="30" t="s">
        <v>1242</v>
      </c>
      <c r="P440" s="30" t="s">
        <v>43</v>
      </c>
      <c r="Q440" s="30" t="s">
        <v>499</v>
      </c>
    </row>
    <row r="441" spans="1:17">
      <c r="A441" s="30" t="s">
        <v>1997</v>
      </c>
      <c r="B441" s="30" t="s">
        <v>1998</v>
      </c>
      <c r="C441" s="30" t="s">
        <v>1999</v>
      </c>
      <c r="D441" s="30"/>
      <c r="E441" s="30" t="s">
        <v>1244</v>
      </c>
      <c r="F441" s="30"/>
      <c r="G441" s="38"/>
      <c r="H441" s="31">
        <v>0</v>
      </c>
      <c r="I441" s="30" t="s">
        <v>995</v>
      </c>
      <c r="J441" s="30" t="s">
        <v>996</v>
      </c>
      <c r="K441" s="30" t="s">
        <v>495</v>
      </c>
      <c r="L441" s="30" t="s">
        <v>612</v>
      </c>
      <c r="M441" s="30" t="s">
        <v>624</v>
      </c>
      <c r="N441" s="30" t="s">
        <v>2000</v>
      </c>
      <c r="O441" s="30" t="s">
        <v>1242</v>
      </c>
      <c r="P441" s="30" t="s">
        <v>43</v>
      </c>
      <c r="Q441" s="30" t="s">
        <v>499</v>
      </c>
    </row>
    <row r="442" spans="1:17">
      <c r="A442" s="30" t="s">
        <v>2001</v>
      </c>
      <c r="B442" s="30" t="s">
        <v>2002</v>
      </c>
      <c r="C442" s="30" t="s">
        <v>2003</v>
      </c>
      <c r="D442" s="30"/>
      <c r="E442" s="30" t="s">
        <v>1244</v>
      </c>
      <c r="F442" s="30"/>
      <c r="G442" s="38"/>
      <c r="H442" s="31">
        <v>0</v>
      </c>
      <c r="I442" s="30" t="s">
        <v>755</v>
      </c>
      <c r="J442" s="30" t="s">
        <v>756</v>
      </c>
      <c r="K442" s="30" t="s">
        <v>495</v>
      </c>
      <c r="L442" s="30" t="s">
        <v>612</v>
      </c>
      <c r="M442" s="30" t="s">
        <v>1035</v>
      </c>
      <c r="N442" s="30" t="s">
        <v>2004</v>
      </c>
      <c r="O442" s="30" t="s">
        <v>1242</v>
      </c>
      <c r="P442" s="30" t="s">
        <v>43</v>
      </c>
      <c r="Q442" s="30" t="s">
        <v>499</v>
      </c>
    </row>
    <row r="443" spans="1:17">
      <c r="A443" s="30" t="s">
        <v>2005</v>
      </c>
      <c r="B443" s="30" t="s">
        <v>2006</v>
      </c>
      <c r="C443" s="30" t="s">
        <v>2007</v>
      </c>
      <c r="D443" s="30"/>
      <c r="E443" s="30" t="s">
        <v>1244</v>
      </c>
      <c r="F443" s="30"/>
      <c r="G443" s="38"/>
      <c r="H443" s="31">
        <v>0</v>
      </c>
      <c r="I443" s="30" t="s">
        <v>755</v>
      </c>
      <c r="J443" s="30" t="s">
        <v>756</v>
      </c>
      <c r="K443" s="30" t="s">
        <v>495</v>
      </c>
      <c r="L443" s="30" t="s">
        <v>612</v>
      </c>
      <c r="M443" s="30" t="s">
        <v>1035</v>
      </c>
      <c r="N443" s="30"/>
      <c r="O443" s="30" t="s">
        <v>1242</v>
      </c>
      <c r="P443" s="30" t="s">
        <v>43</v>
      </c>
      <c r="Q443" s="30" t="s">
        <v>499</v>
      </c>
    </row>
    <row r="444" spans="1:17">
      <c r="A444" s="30" t="s">
        <v>2008</v>
      </c>
      <c r="B444" s="30" t="s">
        <v>2009</v>
      </c>
      <c r="C444" s="30" t="s">
        <v>2010</v>
      </c>
      <c r="D444" s="30"/>
      <c r="E444" s="30" t="s">
        <v>1244</v>
      </c>
      <c r="F444" s="30"/>
      <c r="G444" s="38"/>
      <c r="H444" s="31">
        <v>0</v>
      </c>
      <c r="I444" s="30" t="s">
        <v>628</v>
      </c>
      <c r="J444" s="30" t="s">
        <v>629</v>
      </c>
      <c r="K444" s="30" t="s">
        <v>495</v>
      </c>
      <c r="L444" s="30" t="s">
        <v>1267</v>
      </c>
      <c r="M444" s="30" t="s">
        <v>631</v>
      </c>
      <c r="N444" s="30"/>
      <c r="O444" s="30" t="s">
        <v>1242</v>
      </c>
      <c r="P444" s="30" t="s">
        <v>43</v>
      </c>
      <c r="Q444" s="30" t="s">
        <v>499</v>
      </c>
    </row>
    <row r="445" spans="1:17">
      <c r="A445" s="30" t="s">
        <v>2011</v>
      </c>
      <c r="B445" s="30" t="s">
        <v>2012</v>
      </c>
      <c r="C445" s="30" t="s">
        <v>2013</v>
      </c>
      <c r="D445" s="30"/>
      <c r="E445" s="30" t="s">
        <v>1244</v>
      </c>
      <c r="F445" s="30"/>
      <c r="G445" s="38"/>
      <c r="H445" s="31">
        <v>0</v>
      </c>
      <c r="I445" s="30" t="s">
        <v>995</v>
      </c>
      <c r="J445" s="30" t="s">
        <v>996</v>
      </c>
      <c r="K445" s="30" t="s">
        <v>495</v>
      </c>
      <c r="L445" s="30" t="s">
        <v>612</v>
      </c>
      <c r="M445" s="30" t="s">
        <v>997</v>
      </c>
      <c r="N445" s="30"/>
      <c r="O445" s="30" t="s">
        <v>1242</v>
      </c>
      <c r="P445" s="30" t="s">
        <v>43</v>
      </c>
      <c r="Q445" s="30" t="s">
        <v>499</v>
      </c>
    </row>
    <row r="446" spans="1:17">
      <c r="A446" s="30" t="s">
        <v>2014</v>
      </c>
      <c r="B446" s="30" t="s">
        <v>2015</v>
      </c>
      <c r="C446" s="30" t="s">
        <v>2016</v>
      </c>
      <c r="D446" s="30"/>
      <c r="E446" s="30" t="s">
        <v>1244</v>
      </c>
      <c r="F446" s="30"/>
      <c r="G446" s="38"/>
      <c r="H446" s="31">
        <v>0</v>
      </c>
      <c r="I446" s="30" t="s">
        <v>755</v>
      </c>
      <c r="J446" s="30" t="s">
        <v>756</v>
      </c>
      <c r="K446" s="30" t="s">
        <v>495</v>
      </c>
      <c r="L446" s="30" t="s">
        <v>612</v>
      </c>
      <c r="M446" s="30" t="s">
        <v>950</v>
      </c>
      <c r="N446" s="30"/>
      <c r="O446" s="30" t="s">
        <v>1242</v>
      </c>
      <c r="P446" s="30" t="s">
        <v>43</v>
      </c>
      <c r="Q446" s="30" t="s">
        <v>499</v>
      </c>
    </row>
    <row r="447" spans="1:17">
      <c r="A447" s="30" t="s">
        <v>2017</v>
      </c>
      <c r="B447" s="30" t="s">
        <v>2018</v>
      </c>
      <c r="C447" s="30" t="s">
        <v>2019</v>
      </c>
      <c r="D447" s="30"/>
      <c r="E447" s="30" t="s">
        <v>1244</v>
      </c>
      <c r="F447" s="30"/>
      <c r="G447" s="38"/>
      <c r="H447" s="31">
        <v>0</v>
      </c>
      <c r="I447" s="30" t="s">
        <v>755</v>
      </c>
      <c r="J447" s="30" t="s">
        <v>756</v>
      </c>
      <c r="K447" s="30" t="s">
        <v>495</v>
      </c>
      <c r="L447" s="30" t="s">
        <v>612</v>
      </c>
      <c r="M447" s="30" t="s">
        <v>943</v>
      </c>
      <c r="N447" s="30" t="s">
        <v>2020</v>
      </c>
      <c r="O447" s="30" t="s">
        <v>1242</v>
      </c>
      <c r="P447" s="30" t="s">
        <v>43</v>
      </c>
      <c r="Q447" s="30" t="s">
        <v>499</v>
      </c>
    </row>
    <row r="448" spans="1:17">
      <c r="A448" s="30" t="s">
        <v>2021</v>
      </c>
      <c r="B448" s="30" t="s">
        <v>2022</v>
      </c>
      <c r="C448" s="30" t="s">
        <v>2023</v>
      </c>
      <c r="D448" s="30"/>
      <c r="E448" s="30" t="s">
        <v>1244</v>
      </c>
      <c r="F448" s="30"/>
      <c r="G448" s="38"/>
      <c r="H448" s="31">
        <v>0</v>
      </c>
      <c r="I448" s="30" t="s">
        <v>755</v>
      </c>
      <c r="J448" s="30" t="s">
        <v>756</v>
      </c>
      <c r="K448" s="30" t="s">
        <v>495</v>
      </c>
      <c r="L448" s="30" t="s">
        <v>612</v>
      </c>
      <c r="M448" s="30" t="s">
        <v>613</v>
      </c>
      <c r="N448" s="30"/>
      <c r="O448" s="30" t="s">
        <v>1242</v>
      </c>
      <c r="P448" s="30" t="s">
        <v>43</v>
      </c>
      <c r="Q448" s="30" t="s">
        <v>499</v>
      </c>
    </row>
    <row r="449" spans="1:17">
      <c r="A449" s="30" t="s">
        <v>2024</v>
      </c>
      <c r="B449" s="30" t="s">
        <v>2025</v>
      </c>
      <c r="C449" s="30" t="s">
        <v>2026</v>
      </c>
      <c r="D449" s="30"/>
      <c r="E449" s="30" t="s">
        <v>1244</v>
      </c>
      <c r="F449" s="30"/>
      <c r="G449" s="38"/>
      <c r="H449" s="31">
        <v>0</v>
      </c>
      <c r="I449" s="30" t="s">
        <v>995</v>
      </c>
      <c r="J449" s="30" t="s">
        <v>996</v>
      </c>
      <c r="K449" s="30" t="s">
        <v>495</v>
      </c>
      <c r="L449" s="30" t="s">
        <v>612</v>
      </c>
      <c r="M449" s="30" t="s">
        <v>624</v>
      </c>
      <c r="N449" s="30"/>
      <c r="O449" s="30" t="s">
        <v>1242</v>
      </c>
      <c r="P449" s="30" t="s">
        <v>43</v>
      </c>
      <c r="Q449" s="30" t="s">
        <v>499</v>
      </c>
    </row>
    <row r="450" spans="1:17">
      <c r="A450" s="30" t="s">
        <v>2027</v>
      </c>
      <c r="B450" s="30" t="s">
        <v>2028</v>
      </c>
      <c r="C450" s="30" t="s">
        <v>2029</v>
      </c>
      <c r="D450" s="30"/>
      <c r="E450" s="30" t="s">
        <v>1244</v>
      </c>
      <c r="F450" s="30"/>
      <c r="G450" s="38"/>
      <c r="H450" s="31">
        <v>0</v>
      </c>
      <c r="I450" s="30" t="s">
        <v>755</v>
      </c>
      <c r="J450" s="30" t="s">
        <v>756</v>
      </c>
      <c r="K450" s="30" t="s">
        <v>495</v>
      </c>
      <c r="L450" s="30" t="s">
        <v>612</v>
      </c>
      <c r="M450" s="30" t="s">
        <v>1035</v>
      </c>
      <c r="N450" s="30"/>
      <c r="O450" s="30" t="s">
        <v>1242</v>
      </c>
      <c r="P450" s="30" t="s">
        <v>43</v>
      </c>
      <c r="Q450" s="30" t="s">
        <v>499</v>
      </c>
    </row>
    <row r="451" spans="1:17">
      <c r="A451" s="30" t="s">
        <v>2030</v>
      </c>
      <c r="B451" s="30" t="s">
        <v>2031</v>
      </c>
      <c r="C451" s="30" t="s">
        <v>2032</v>
      </c>
      <c r="D451" s="30"/>
      <c r="E451" s="30" t="s">
        <v>1244</v>
      </c>
      <c r="F451" s="30"/>
      <c r="G451" s="38"/>
      <c r="H451" s="31">
        <v>0</v>
      </c>
      <c r="I451" s="30" t="s">
        <v>755</v>
      </c>
      <c r="J451" s="30" t="s">
        <v>756</v>
      </c>
      <c r="K451" s="30" t="s">
        <v>495</v>
      </c>
      <c r="L451" s="30" t="s">
        <v>612</v>
      </c>
      <c r="M451" s="30" t="s">
        <v>1828</v>
      </c>
      <c r="N451" s="30" t="s">
        <v>2033</v>
      </c>
      <c r="O451" s="30" t="s">
        <v>1242</v>
      </c>
      <c r="P451" s="30" t="s">
        <v>43</v>
      </c>
      <c r="Q451" s="30" t="s">
        <v>499</v>
      </c>
    </row>
    <row r="452" spans="1:17">
      <c r="A452" s="30" t="s">
        <v>2034</v>
      </c>
      <c r="B452" s="30" t="s">
        <v>2035</v>
      </c>
      <c r="C452" s="30" t="s">
        <v>2036</v>
      </c>
      <c r="D452" s="30"/>
      <c r="E452" s="30" t="s">
        <v>1244</v>
      </c>
      <c r="F452" s="30"/>
      <c r="G452" s="38"/>
      <c r="H452" s="31">
        <v>0</v>
      </c>
      <c r="I452" s="30" t="s">
        <v>755</v>
      </c>
      <c r="J452" s="30" t="s">
        <v>756</v>
      </c>
      <c r="K452" s="30" t="s">
        <v>495</v>
      </c>
      <c r="L452" s="30" t="s">
        <v>612</v>
      </c>
      <c r="M452" s="30" t="s">
        <v>1828</v>
      </c>
      <c r="N452" s="30"/>
      <c r="O452" s="30" t="s">
        <v>1242</v>
      </c>
      <c r="P452" s="30" t="s">
        <v>43</v>
      </c>
      <c r="Q452" s="30" t="s">
        <v>499</v>
      </c>
    </row>
    <row r="453" spans="1:17">
      <c r="A453" s="30" t="s">
        <v>2037</v>
      </c>
      <c r="B453" s="30" t="s">
        <v>2038</v>
      </c>
      <c r="C453" s="30" t="s">
        <v>2039</v>
      </c>
      <c r="D453" s="30"/>
      <c r="E453" s="30" t="s">
        <v>1244</v>
      </c>
      <c r="F453" s="30"/>
      <c r="G453" s="38"/>
      <c r="H453" s="31">
        <v>0</v>
      </c>
      <c r="I453" s="30" t="s">
        <v>995</v>
      </c>
      <c r="J453" s="30" t="s">
        <v>996</v>
      </c>
      <c r="K453" s="30" t="s">
        <v>495</v>
      </c>
      <c r="L453" s="30" t="s">
        <v>612</v>
      </c>
      <c r="M453" s="30" t="s">
        <v>624</v>
      </c>
      <c r="N453" s="30" t="s">
        <v>1017</v>
      </c>
      <c r="O453" s="30" t="s">
        <v>1242</v>
      </c>
      <c r="P453" s="30" t="s">
        <v>43</v>
      </c>
      <c r="Q453" s="30" t="s">
        <v>499</v>
      </c>
    </row>
    <row r="454" spans="1:17">
      <c r="A454" s="30" t="s">
        <v>2040</v>
      </c>
      <c r="B454" s="30" t="s">
        <v>2041</v>
      </c>
      <c r="C454" s="30" t="s">
        <v>2042</v>
      </c>
      <c r="D454" s="30"/>
      <c r="E454" s="30" t="s">
        <v>1244</v>
      </c>
      <c r="F454" s="30"/>
      <c r="G454" s="38"/>
      <c r="H454" s="31">
        <v>0</v>
      </c>
      <c r="I454" s="30" t="s">
        <v>755</v>
      </c>
      <c r="J454" s="30" t="s">
        <v>756</v>
      </c>
      <c r="K454" s="30" t="s">
        <v>495</v>
      </c>
      <c r="L454" s="30" t="s">
        <v>612</v>
      </c>
      <c r="M454" s="30" t="s">
        <v>1035</v>
      </c>
      <c r="N454" s="30"/>
      <c r="O454" s="30" t="s">
        <v>1242</v>
      </c>
      <c r="P454" s="30" t="s">
        <v>43</v>
      </c>
      <c r="Q454" s="30" t="s">
        <v>499</v>
      </c>
    </row>
    <row r="455" spans="1:17">
      <c r="A455" s="30" t="s">
        <v>2043</v>
      </c>
      <c r="B455" s="30" t="s">
        <v>2044</v>
      </c>
      <c r="C455" s="30" t="s">
        <v>2045</v>
      </c>
      <c r="D455" s="30"/>
      <c r="E455" s="30" t="s">
        <v>1244</v>
      </c>
      <c r="F455" s="30"/>
      <c r="G455" s="38"/>
      <c r="H455" s="31">
        <v>0</v>
      </c>
      <c r="I455" s="30" t="s">
        <v>755</v>
      </c>
      <c r="J455" s="30" t="s">
        <v>756</v>
      </c>
      <c r="K455" s="30" t="s">
        <v>495</v>
      </c>
      <c r="L455" s="30" t="s">
        <v>612</v>
      </c>
      <c r="M455" s="30" t="s">
        <v>1035</v>
      </c>
      <c r="N455" s="30"/>
      <c r="O455" s="30" t="s">
        <v>1242</v>
      </c>
      <c r="P455" s="30" t="s">
        <v>43</v>
      </c>
      <c r="Q455" s="30" t="s">
        <v>499</v>
      </c>
    </row>
    <row r="456" spans="1:17">
      <c r="A456" s="30" t="s">
        <v>2046</v>
      </c>
      <c r="B456" s="30" t="s">
        <v>2047</v>
      </c>
      <c r="C456" s="30" t="s">
        <v>2048</v>
      </c>
      <c r="D456" s="30"/>
      <c r="E456" s="30" t="s">
        <v>1244</v>
      </c>
      <c r="F456" s="30"/>
      <c r="G456" s="38"/>
      <c r="H456" s="31">
        <v>0</v>
      </c>
      <c r="I456" s="30" t="s">
        <v>755</v>
      </c>
      <c r="J456" s="30" t="s">
        <v>756</v>
      </c>
      <c r="K456" s="30" t="s">
        <v>495</v>
      </c>
      <c r="L456" s="30" t="s">
        <v>612</v>
      </c>
      <c r="M456" s="30" t="s">
        <v>1828</v>
      </c>
      <c r="N456" s="30"/>
      <c r="O456" s="30" t="s">
        <v>1242</v>
      </c>
      <c r="P456" s="30" t="s">
        <v>43</v>
      </c>
      <c r="Q456" s="30" t="s">
        <v>499</v>
      </c>
    </row>
    <row r="457" spans="1:17">
      <c r="A457" s="30" t="s">
        <v>2049</v>
      </c>
      <c r="B457" s="30" t="s">
        <v>2050</v>
      </c>
      <c r="C457" s="30" t="s">
        <v>2051</v>
      </c>
      <c r="D457" s="30"/>
      <c r="E457" s="30" t="s">
        <v>1244</v>
      </c>
      <c r="F457" s="30"/>
      <c r="G457" s="38"/>
      <c r="H457" s="31">
        <v>0</v>
      </c>
      <c r="I457" s="30" t="s">
        <v>755</v>
      </c>
      <c r="J457" s="30" t="s">
        <v>756</v>
      </c>
      <c r="K457" s="30" t="s">
        <v>495</v>
      </c>
      <c r="L457" s="30" t="s">
        <v>612</v>
      </c>
      <c r="M457" s="30" t="s">
        <v>780</v>
      </c>
      <c r="N457" s="30"/>
      <c r="O457" s="30" t="s">
        <v>1242</v>
      </c>
      <c r="P457" s="30" t="s">
        <v>43</v>
      </c>
      <c r="Q457" s="30" t="s">
        <v>499</v>
      </c>
    </row>
    <row r="458" spans="1:17">
      <c r="A458" s="30" t="s">
        <v>2052</v>
      </c>
      <c r="B458" s="30" t="s">
        <v>2053</v>
      </c>
      <c r="C458" s="30" t="s">
        <v>2054</v>
      </c>
      <c r="D458" s="30"/>
      <c r="E458" s="30" t="s">
        <v>1244</v>
      </c>
      <c r="F458" s="30"/>
      <c r="G458" s="38"/>
      <c r="H458" s="31">
        <v>0</v>
      </c>
      <c r="I458" s="30" t="s">
        <v>755</v>
      </c>
      <c r="J458" s="30" t="s">
        <v>756</v>
      </c>
      <c r="K458" s="30" t="s">
        <v>495</v>
      </c>
      <c r="L458" s="30" t="s">
        <v>612</v>
      </c>
      <c r="M458" s="30" t="s">
        <v>613</v>
      </c>
      <c r="N458" s="30"/>
      <c r="O458" s="30" t="s">
        <v>1242</v>
      </c>
      <c r="P458" s="30" t="s">
        <v>43</v>
      </c>
      <c r="Q458" s="30" t="s">
        <v>499</v>
      </c>
    </row>
    <row r="459" spans="1:17">
      <c r="A459" s="30" t="s">
        <v>2055</v>
      </c>
      <c r="B459" s="30" t="s">
        <v>2056</v>
      </c>
      <c r="C459" s="30" t="s">
        <v>2057</v>
      </c>
      <c r="D459" s="30"/>
      <c r="E459" s="30" t="s">
        <v>1244</v>
      </c>
      <c r="F459" s="30"/>
      <c r="G459" s="38"/>
      <c r="H459" s="31">
        <v>0</v>
      </c>
      <c r="I459" s="30" t="s">
        <v>995</v>
      </c>
      <c r="J459" s="30" t="s">
        <v>996</v>
      </c>
      <c r="K459" s="30" t="s">
        <v>495</v>
      </c>
      <c r="L459" s="30" t="s">
        <v>612</v>
      </c>
      <c r="M459" s="30" t="s">
        <v>1153</v>
      </c>
      <c r="N459" s="30"/>
      <c r="O459" s="30" t="s">
        <v>1242</v>
      </c>
      <c r="P459" s="30" t="s">
        <v>43</v>
      </c>
      <c r="Q459" s="30" t="s">
        <v>499</v>
      </c>
    </row>
    <row r="460" spans="1:17">
      <c r="A460" s="30" t="s">
        <v>2058</v>
      </c>
      <c r="B460" s="30" t="s">
        <v>2059</v>
      </c>
      <c r="C460" s="30" t="s">
        <v>2060</v>
      </c>
      <c r="D460" s="30"/>
      <c r="E460" s="30" t="s">
        <v>1244</v>
      </c>
      <c r="F460" s="30"/>
      <c r="G460" s="38"/>
      <c r="H460" s="31">
        <v>0</v>
      </c>
      <c r="I460" s="30" t="s">
        <v>755</v>
      </c>
      <c r="J460" s="30" t="s">
        <v>756</v>
      </c>
      <c r="K460" s="30" t="s">
        <v>495</v>
      </c>
      <c r="L460" s="30" t="s">
        <v>612</v>
      </c>
      <c r="M460" s="30" t="s">
        <v>613</v>
      </c>
      <c r="N460" s="30"/>
      <c r="O460" s="30" t="s">
        <v>1242</v>
      </c>
      <c r="P460" s="30" t="s">
        <v>43</v>
      </c>
      <c r="Q460" s="30" t="s">
        <v>499</v>
      </c>
    </row>
    <row r="461" spans="1:17">
      <c r="A461" s="30" t="s">
        <v>2061</v>
      </c>
      <c r="B461" s="30" t="s">
        <v>2062</v>
      </c>
      <c r="C461" s="30" t="s">
        <v>2063</v>
      </c>
      <c r="D461" s="30"/>
      <c r="E461" s="30" t="s">
        <v>1244</v>
      </c>
      <c r="F461" s="30"/>
      <c r="G461" s="38"/>
      <c r="H461" s="31">
        <v>0</v>
      </c>
      <c r="I461" s="30" t="s">
        <v>995</v>
      </c>
      <c r="J461" s="30" t="s">
        <v>996</v>
      </c>
      <c r="K461" s="30" t="s">
        <v>495</v>
      </c>
      <c r="L461" s="30" t="s">
        <v>612</v>
      </c>
      <c r="M461" s="30" t="s">
        <v>624</v>
      </c>
      <c r="N461" s="30"/>
      <c r="O461" s="30" t="s">
        <v>1242</v>
      </c>
      <c r="P461" s="30" t="s">
        <v>43</v>
      </c>
      <c r="Q461" s="30" t="s">
        <v>499</v>
      </c>
    </row>
    <row r="462" spans="1:17">
      <c r="A462" s="30" t="s">
        <v>2064</v>
      </c>
      <c r="B462" s="30" t="s">
        <v>2065</v>
      </c>
      <c r="C462" s="30" t="s">
        <v>2066</v>
      </c>
      <c r="D462" s="30"/>
      <c r="E462" s="30" t="s">
        <v>1244</v>
      </c>
      <c r="F462" s="30"/>
      <c r="G462" s="38"/>
      <c r="H462" s="31">
        <v>0</v>
      </c>
      <c r="I462" s="30" t="s">
        <v>995</v>
      </c>
      <c r="J462" s="30" t="s">
        <v>996</v>
      </c>
      <c r="K462" s="30" t="s">
        <v>495</v>
      </c>
      <c r="L462" s="30" t="s">
        <v>612</v>
      </c>
      <c r="M462" s="30" t="s">
        <v>997</v>
      </c>
      <c r="N462" s="30"/>
      <c r="O462" s="30" t="s">
        <v>1242</v>
      </c>
      <c r="P462" s="30" t="s">
        <v>43</v>
      </c>
      <c r="Q462" s="30" t="s">
        <v>499</v>
      </c>
    </row>
    <row r="463" spans="1:17">
      <c r="A463" s="30" t="s">
        <v>2067</v>
      </c>
      <c r="B463" s="30" t="s">
        <v>2068</v>
      </c>
      <c r="C463" s="30" t="s">
        <v>2069</v>
      </c>
      <c r="D463" s="30"/>
      <c r="E463" s="30" t="s">
        <v>1244</v>
      </c>
      <c r="F463" s="30"/>
      <c r="G463" s="38"/>
      <c r="H463" s="31">
        <v>0</v>
      </c>
      <c r="I463" s="30" t="s">
        <v>628</v>
      </c>
      <c r="J463" s="30" t="s">
        <v>629</v>
      </c>
      <c r="K463" s="30" t="s">
        <v>495</v>
      </c>
      <c r="L463" s="30" t="s">
        <v>1267</v>
      </c>
      <c r="M463" s="30" t="s">
        <v>631</v>
      </c>
      <c r="N463" s="30"/>
      <c r="O463" s="30" t="s">
        <v>1242</v>
      </c>
      <c r="P463" s="30" t="s">
        <v>43</v>
      </c>
      <c r="Q463" s="30" t="s">
        <v>499</v>
      </c>
    </row>
    <row r="464" spans="1:17">
      <c r="A464" s="30" t="s">
        <v>2070</v>
      </c>
      <c r="B464" s="30" t="s">
        <v>2071</v>
      </c>
      <c r="C464" s="30" t="s">
        <v>2072</v>
      </c>
      <c r="D464" s="30"/>
      <c r="E464" s="30" t="s">
        <v>1244</v>
      </c>
      <c r="F464" s="30"/>
      <c r="G464" s="38"/>
      <c r="H464" s="31">
        <v>0</v>
      </c>
      <c r="I464" s="30" t="s">
        <v>755</v>
      </c>
      <c r="J464" s="30" t="s">
        <v>756</v>
      </c>
      <c r="K464" s="30" t="s">
        <v>495</v>
      </c>
      <c r="L464" s="30" t="s">
        <v>612</v>
      </c>
      <c r="M464" s="30" t="s">
        <v>1128</v>
      </c>
      <c r="N464" s="30" t="s">
        <v>2073</v>
      </c>
      <c r="O464" s="30" t="s">
        <v>1242</v>
      </c>
      <c r="P464" s="30" t="s">
        <v>43</v>
      </c>
      <c r="Q464" s="30" t="s">
        <v>499</v>
      </c>
    </row>
    <row r="465" spans="1:17">
      <c r="A465" s="30" t="s">
        <v>2074</v>
      </c>
      <c r="B465" s="30" t="s">
        <v>2075</v>
      </c>
      <c r="C465" s="30" t="s">
        <v>2076</v>
      </c>
      <c r="D465" s="30"/>
      <c r="E465" s="30" t="s">
        <v>1244</v>
      </c>
      <c r="F465" s="30"/>
      <c r="G465" s="38"/>
      <c r="H465" s="31">
        <v>0</v>
      </c>
      <c r="I465" s="30" t="s">
        <v>995</v>
      </c>
      <c r="J465" s="30" t="s">
        <v>996</v>
      </c>
      <c r="K465" s="30" t="s">
        <v>495</v>
      </c>
      <c r="L465" s="30" t="s">
        <v>612</v>
      </c>
      <c r="M465" s="30" t="s">
        <v>624</v>
      </c>
      <c r="N465" s="30"/>
      <c r="O465" s="30" t="s">
        <v>1242</v>
      </c>
      <c r="P465" s="30" t="s">
        <v>43</v>
      </c>
      <c r="Q465" s="30" t="s">
        <v>499</v>
      </c>
    </row>
    <row r="466" spans="1:17">
      <c r="A466" s="30" t="s">
        <v>2077</v>
      </c>
      <c r="B466" s="30" t="s">
        <v>2078</v>
      </c>
      <c r="C466" s="30" t="s">
        <v>2079</v>
      </c>
      <c r="D466" s="30"/>
      <c r="E466" s="30" t="s">
        <v>1244</v>
      </c>
      <c r="F466" s="30"/>
      <c r="G466" s="38"/>
      <c r="H466" s="31">
        <v>0</v>
      </c>
      <c r="I466" s="30" t="s">
        <v>995</v>
      </c>
      <c r="J466" s="30" t="s">
        <v>996</v>
      </c>
      <c r="K466" s="30" t="s">
        <v>495</v>
      </c>
      <c r="L466" s="30" t="s">
        <v>612</v>
      </c>
      <c r="M466" s="30" t="s">
        <v>1007</v>
      </c>
      <c r="N466" s="30"/>
      <c r="O466" s="30" t="s">
        <v>1242</v>
      </c>
      <c r="P466" s="30" t="s">
        <v>43</v>
      </c>
      <c r="Q466" s="30" t="s">
        <v>499</v>
      </c>
    </row>
    <row r="467" spans="1:17">
      <c r="A467" s="30" t="s">
        <v>2080</v>
      </c>
      <c r="B467" s="30" t="s">
        <v>2081</v>
      </c>
      <c r="C467" s="30" t="s">
        <v>2082</v>
      </c>
      <c r="D467" s="30"/>
      <c r="E467" s="30" t="s">
        <v>1244</v>
      </c>
      <c r="F467" s="30"/>
      <c r="G467" s="38"/>
      <c r="H467" s="31">
        <v>0</v>
      </c>
      <c r="I467" s="30" t="s">
        <v>755</v>
      </c>
      <c r="J467" s="30" t="s">
        <v>756</v>
      </c>
      <c r="K467" s="30" t="s">
        <v>495</v>
      </c>
      <c r="L467" s="30" t="s">
        <v>612</v>
      </c>
      <c r="M467" s="30" t="s">
        <v>950</v>
      </c>
      <c r="N467" s="30"/>
      <c r="O467" s="30" t="s">
        <v>1242</v>
      </c>
      <c r="P467" s="30" t="s">
        <v>43</v>
      </c>
      <c r="Q467" s="30" t="s">
        <v>499</v>
      </c>
    </row>
    <row r="468" spans="1:17">
      <c r="A468" s="30" t="s">
        <v>2083</v>
      </c>
      <c r="B468" s="30" t="s">
        <v>2084</v>
      </c>
      <c r="C468" s="30" t="s">
        <v>2085</v>
      </c>
      <c r="D468" s="30"/>
      <c r="E468" s="30" t="s">
        <v>1244</v>
      </c>
      <c r="F468" s="30"/>
      <c r="G468" s="38"/>
      <c r="H468" s="31">
        <v>0</v>
      </c>
      <c r="I468" s="30" t="s">
        <v>755</v>
      </c>
      <c r="J468" s="30" t="s">
        <v>756</v>
      </c>
      <c r="K468" s="30" t="s">
        <v>495</v>
      </c>
      <c r="L468" s="30" t="s">
        <v>612</v>
      </c>
      <c r="M468" s="30" t="s">
        <v>961</v>
      </c>
      <c r="N468" s="30"/>
      <c r="O468" s="30" t="s">
        <v>1242</v>
      </c>
      <c r="P468" s="30" t="s">
        <v>43</v>
      </c>
      <c r="Q468" s="30" t="s">
        <v>499</v>
      </c>
    </row>
    <row r="469" spans="1:17">
      <c r="A469" s="30" t="s">
        <v>2086</v>
      </c>
      <c r="B469" s="30" t="s">
        <v>2087</v>
      </c>
      <c r="C469" s="30" t="s">
        <v>2088</v>
      </c>
      <c r="D469" s="30"/>
      <c r="E469" s="30" t="s">
        <v>1244</v>
      </c>
      <c r="F469" s="30"/>
      <c r="G469" s="38"/>
      <c r="H469" s="31">
        <v>0</v>
      </c>
      <c r="I469" s="30" t="s">
        <v>755</v>
      </c>
      <c r="J469" s="30" t="s">
        <v>756</v>
      </c>
      <c r="K469" s="30" t="s">
        <v>495</v>
      </c>
      <c r="L469" s="30" t="s">
        <v>612</v>
      </c>
      <c r="M469" s="30" t="s">
        <v>943</v>
      </c>
      <c r="N469" s="30"/>
      <c r="O469" s="30" t="s">
        <v>1242</v>
      </c>
      <c r="P469" s="30" t="s">
        <v>43</v>
      </c>
      <c r="Q469" s="30" t="s">
        <v>499</v>
      </c>
    </row>
    <row r="470" spans="1:17">
      <c r="A470" s="30" t="s">
        <v>2089</v>
      </c>
      <c r="B470" s="30" t="s">
        <v>2090</v>
      </c>
      <c r="C470" s="30" t="s">
        <v>2091</v>
      </c>
      <c r="D470" s="30"/>
      <c r="E470" s="30" t="s">
        <v>1244</v>
      </c>
      <c r="F470" s="30"/>
      <c r="G470" s="38"/>
      <c r="H470" s="31">
        <v>0</v>
      </c>
      <c r="I470" s="30" t="s">
        <v>755</v>
      </c>
      <c r="J470" s="30" t="s">
        <v>756</v>
      </c>
      <c r="K470" s="30" t="s">
        <v>495</v>
      </c>
      <c r="L470" s="30" t="s">
        <v>612</v>
      </c>
      <c r="M470" s="30" t="s">
        <v>613</v>
      </c>
      <c r="N470" s="30"/>
      <c r="O470" s="30" t="s">
        <v>1242</v>
      </c>
      <c r="P470" s="30" t="s">
        <v>43</v>
      </c>
      <c r="Q470" s="30" t="s">
        <v>499</v>
      </c>
    </row>
    <row r="471" spans="1:17">
      <c r="A471" s="30" t="s">
        <v>2092</v>
      </c>
      <c r="B471" s="30" t="s">
        <v>2093</v>
      </c>
      <c r="C471" s="30" t="s">
        <v>2094</v>
      </c>
      <c r="D471" s="30"/>
      <c r="E471" s="30" t="s">
        <v>1244</v>
      </c>
      <c r="F471" s="30"/>
      <c r="G471" s="38"/>
      <c r="H471" s="31">
        <v>0</v>
      </c>
      <c r="I471" s="30" t="s">
        <v>755</v>
      </c>
      <c r="J471" s="30" t="s">
        <v>756</v>
      </c>
      <c r="K471" s="30" t="s">
        <v>495</v>
      </c>
      <c r="L471" s="30" t="s">
        <v>612</v>
      </c>
      <c r="M471" s="30" t="s">
        <v>613</v>
      </c>
      <c r="N471" s="30"/>
      <c r="O471" s="30" t="s">
        <v>1242</v>
      </c>
      <c r="P471" s="30" t="s">
        <v>43</v>
      </c>
      <c r="Q471" s="30" t="s">
        <v>499</v>
      </c>
    </row>
    <row r="472" spans="1:17">
      <c r="A472" s="30" t="s">
        <v>2095</v>
      </c>
      <c r="B472" s="30" t="s">
        <v>2096</v>
      </c>
      <c r="C472" s="30" t="s">
        <v>2097</v>
      </c>
      <c r="D472" s="30"/>
      <c r="E472" s="30" t="s">
        <v>1244</v>
      </c>
      <c r="F472" s="30"/>
      <c r="G472" s="38"/>
      <c r="H472" s="31">
        <v>0</v>
      </c>
      <c r="I472" s="30" t="s">
        <v>995</v>
      </c>
      <c r="J472" s="30" t="s">
        <v>996</v>
      </c>
      <c r="K472" s="30" t="s">
        <v>495</v>
      </c>
      <c r="L472" s="30" t="s">
        <v>612</v>
      </c>
      <c r="M472" s="30" t="s">
        <v>624</v>
      </c>
      <c r="N472" s="30"/>
      <c r="O472" s="30" t="s">
        <v>1242</v>
      </c>
      <c r="P472" s="30" t="s">
        <v>43</v>
      </c>
      <c r="Q472" s="30" t="s">
        <v>499</v>
      </c>
    </row>
    <row r="473" spans="1:17">
      <c r="A473" s="30" t="s">
        <v>2098</v>
      </c>
      <c r="B473" s="30" t="s">
        <v>2099</v>
      </c>
      <c r="C473" s="30" t="s">
        <v>2100</v>
      </c>
      <c r="D473" s="30"/>
      <c r="E473" s="30" t="s">
        <v>1244</v>
      </c>
      <c r="F473" s="30"/>
      <c r="G473" s="38"/>
      <c r="H473" s="31">
        <v>0</v>
      </c>
      <c r="I473" s="30" t="s">
        <v>755</v>
      </c>
      <c r="J473" s="30" t="s">
        <v>756</v>
      </c>
      <c r="K473" s="30" t="s">
        <v>495</v>
      </c>
      <c r="L473" s="30" t="s">
        <v>612</v>
      </c>
      <c r="M473" s="30" t="s">
        <v>613</v>
      </c>
      <c r="N473" s="30"/>
      <c r="O473" s="30" t="s">
        <v>1242</v>
      </c>
      <c r="P473" s="30" t="s">
        <v>43</v>
      </c>
      <c r="Q473" s="30" t="s">
        <v>499</v>
      </c>
    </row>
    <row r="474" spans="1:17">
      <c r="A474" s="30" t="s">
        <v>2101</v>
      </c>
      <c r="B474" s="30" t="s">
        <v>2102</v>
      </c>
      <c r="C474" s="30" t="s">
        <v>2103</v>
      </c>
      <c r="D474" s="30"/>
      <c r="E474" s="30" t="s">
        <v>1244</v>
      </c>
      <c r="F474" s="30"/>
      <c r="G474" s="38"/>
      <c r="H474" s="31">
        <v>0</v>
      </c>
      <c r="I474" s="30" t="s">
        <v>995</v>
      </c>
      <c r="J474" s="30" t="s">
        <v>996</v>
      </c>
      <c r="K474" s="30" t="s">
        <v>495</v>
      </c>
      <c r="L474" s="30" t="s">
        <v>612</v>
      </c>
      <c r="M474" s="30" t="s">
        <v>624</v>
      </c>
      <c r="N474" s="30"/>
      <c r="O474" s="30" t="s">
        <v>1242</v>
      </c>
      <c r="P474" s="30" t="s">
        <v>43</v>
      </c>
      <c r="Q474" s="30" t="s">
        <v>499</v>
      </c>
    </row>
    <row r="475" spans="1:17">
      <c r="A475" s="30" t="s">
        <v>2104</v>
      </c>
      <c r="B475" s="30" t="s">
        <v>2105</v>
      </c>
      <c r="C475" s="30" t="s">
        <v>2106</v>
      </c>
      <c r="D475" s="30"/>
      <c r="E475" s="30" t="s">
        <v>1244</v>
      </c>
      <c r="F475" s="30"/>
      <c r="G475" s="38"/>
      <c r="H475" s="31">
        <v>0</v>
      </c>
      <c r="I475" s="30" t="s">
        <v>755</v>
      </c>
      <c r="J475" s="30" t="s">
        <v>756</v>
      </c>
      <c r="K475" s="30" t="s">
        <v>495</v>
      </c>
      <c r="L475" s="30" t="s">
        <v>612</v>
      </c>
      <c r="M475" s="30" t="s">
        <v>613</v>
      </c>
      <c r="N475" s="30"/>
      <c r="O475" s="30" t="s">
        <v>1242</v>
      </c>
      <c r="P475" s="30" t="s">
        <v>43</v>
      </c>
      <c r="Q475" s="30" t="s">
        <v>499</v>
      </c>
    </row>
    <row r="476" spans="1:17">
      <c r="A476" s="30" t="s">
        <v>2107</v>
      </c>
      <c r="B476" s="30" t="s">
        <v>2108</v>
      </c>
      <c r="C476" s="30" t="s">
        <v>2109</v>
      </c>
      <c r="D476" s="30"/>
      <c r="E476" s="30" t="s">
        <v>1244</v>
      </c>
      <c r="F476" s="30"/>
      <c r="G476" s="38"/>
      <c r="H476" s="31">
        <v>0</v>
      </c>
      <c r="I476" s="30" t="s">
        <v>628</v>
      </c>
      <c r="J476" s="30" t="s">
        <v>629</v>
      </c>
      <c r="K476" s="30" t="s">
        <v>495</v>
      </c>
      <c r="L476" s="30" t="s">
        <v>975</v>
      </c>
      <c r="M476" s="30" t="s">
        <v>631</v>
      </c>
      <c r="N476" s="30"/>
      <c r="O476" s="30" t="s">
        <v>1242</v>
      </c>
      <c r="P476" s="30" t="s">
        <v>43</v>
      </c>
      <c r="Q476" s="30" t="s">
        <v>499</v>
      </c>
    </row>
    <row r="477" spans="1:17">
      <c r="A477" s="30" t="s">
        <v>2110</v>
      </c>
      <c r="B477" s="30" t="s">
        <v>2111</v>
      </c>
      <c r="C477" s="30" t="s">
        <v>2112</v>
      </c>
      <c r="D477" s="30"/>
      <c r="E477" s="30" t="s">
        <v>1244</v>
      </c>
      <c r="F477" s="30"/>
      <c r="G477" s="38"/>
      <c r="H477" s="31">
        <v>0</v>
      </c>
      <c r="I477" s="30" t="s">
        <v>628</v>
      </c>
      <c r="J477" s="30" t="s">
        <v>629</v>
      </c>
      <c r="K477" s="30" t="s">
        <v>495</v>
      </c>
      <c r="L477" s="30" t="s">
        <v>975</v>
      </c>
      <c r="M477" s="30" t="s">
        <v>631</v>
      </c>
      <c r="N477" s="30"/>
      <c r="O477" s="30" t="s">
        <v>1242</v>
      </c>
      <c r="P477" s="30" t="s">
        <v>43</v>
      </c>
      <c r="Q477" s="30" t="s">
        <v>499</v>
      </c>
    </row>
    <row r="478" spans="1:17">
      <c r="A478" s="30" t="s">
        <v>2113</v>
      </c>
      <c r="B478" s="30" t="s">
        <v>2114</v>
      </c>
      <c r="C478" s="30" t="s">
        <v>2115</v>
      </c>
      <c r="D478" s="30"/>
      <c r="E478" s="30" t="s">
        <v>1244</v>
      </c>
      <c r="F478" s="30"/>
      <c r="G478" s="38"/>
      <c r="H478" s="31">
        <v>0</v>
      </c>
      <c r="I478" s="30" t="s">
        <v>628</v>
      </c>
      <c r="J478" s="30" t="s">
        <v>629</v>
      </c>
      <c r="K478" s="30" t="s">
        <v>495</v>
      </c>
      <c r="L478" s="30" t="s">
        <v>975</v>
      </c>
      <c r="M478" s="30" t="s">
        <v>631</v>
      </c>
      <c r="N478" s="30"/>
      <c r="O478" s="30" t="s">
        <v>1242</v>
      </c>
      <c r="P478" s="30" t="s">
        <v>43</v>
      </c>
      <c r="Q478" s="30" t="s">
        <v>499</v>
      </c>
    </row>
    <row r="479" spans="1:17">
      <c r="A479" s="30" t="s">
        <v>2116</v>
      </c>
      <c r="B479" s="30" t="s">
        <v>2117</v>
      </c>
      <c r="C479" s="30" t="s">
        <v>2118</v>
      </c>
      <c r="D479" s="30"/>
      <c r="E479" s="30" t="s">
        <v>1244</v>
      </c>
      <c r="F479" s="30"/>
      <c r="G479" s="38"/>
      <c r="H479" s="31">
        <v>0</v>
      </c>
      <c r="I479" s="30" t="s">
        <v>628</v>
      </c>
      <c r="J479" s="30" t="s">
        <v>629</v>
      </c>
      <c r="K479" s="30" t="s">
        <v>495</v>
      </c>
      <c r="L479" s="30" t="s">
        <v>975</v>
      </c>
      <c r="M479" s="30" t="s">
        <v>631</v>
      </c>
      <c r="N479" s="30"/>
      <c r="O479" s="30" t="s">
        <v>1242</v>
      </c>
      <c r="P479" s="30" t="s">
        <v>43</v>
      </c>
      <c r="Q479" s="30" t="s">
        <v>499</v>
      </c>
    </row>
    <row r="480" spans="1:17">
      <c r="A480" s="30" t="s">
        <v>2119</v>
      </c>
      <c r="B480" s="30" t="s">
        <v>2120</v>
      </c>
      <c r="C480" s="30" t="s">
        <v>2121</v>
      </c>
      <c r="D480" s="30"/>
      <c r="E480" s="30" t="s">
        <v>1244</v>
      </c>
      <c r="F480" s="30"/>
      <c r="G480" s="38"/>
      <c r="H480" s="31">
        <v>0</v>
      </c>
      <c r="I480" s="30" t="s">
        <v>628</v>
      </c>
      <c r="J480" s="30" t="s">
        <v>629</v>
      </c>
      <c r="K480" s="30" t="s">
        <v>495</v>
      </c>
      <c r="L480" s="30" t="s">
        <v>975</v>
      </c>
      <c r="M480" s="30" t="s">
        <v>631</v>
      </c>
      <c r="N480" s="30"/>
      <c r="O480" s="30" t="s">
        <v>1242</v>
      </c>
      <c r="P480" s="30" t="s">
        <v>43</v>
      </c>
      <c r="Q480" s="30" t="s">
        <v>499</v>
      </c>
    </row>
    <row r="481" spans="1:17">
      <c r="A481" s="30" t="s">
        <v>2122</v>
      </c>
      <c r="B481" s="30" t="s">
        <v>2123</v>
      </c>
      <c r="C481" s="30" t="s">
        <v>2124</v>
      </c>
      <c r="D481" s="30"/>
      <c r="E481" s="30" t="s">
        <v>1244</v>
      </c>
      <c r="F481" s="30"/>
      <c r="G481" s="38"/>
      <c r="H481" s="31">
        <v>0</v>
      </c>
      <c r="I481" s="30" t="s">
        <v>628</v>
      </c>
      <c r="J481" s="30" t="s">
        <v>629</v>
      </c>
      <c r="K481" s="30" t="s">
        <v>495</v>
      </c>
      <c r="L481" s="30" t="s">
        <v>975</v>
      </c>
      <c r="M481" s="30" t="s">
        <v>631</v>
      </c>
      <c r="N481" s="30"/>
      <c r="O481" s="30" t="s">
        <v>1242</v>
      </c>
      <c r="P481" s="30" t="s">
        <v>43</v>
      </c>
      <c r="Q481" s="30" t="s">
        <v>499</v>
      </c>
    </row>
    <row r="482" spans="1:17">
      <c r="A482" s="30" t="s">
        <v>2125</v>
      </c>
      <c r="B482" s="30" t="s">
        <v>2126</v>
      </c>
      <c r="C482" s="30" t="s">
        <v>2127</v>
      </c>
      <c r="D482" s="30"/>
      <c r="E482" s="30" t="s">
        <v>1244</v>
      </c>
      <c r="F482" s="30"/>
      <c r="G482" s="38"/>
      <c r="H482" s="31">
        <v>0</v>
      </c>
      <c r="I482" s="30" t="s">
        <v>628</v>
      </c>
      <c r="J482" s="30" t="s">
        <v>629</v>
      </c>
      <c r="K482" s="30" t="s">
        <v>495</v>
      </c>
      <c r="L482" s="30" t="s">
        <v>975</v>
      </c>
      <c r="M482" s="30" t="s">
        <v>631</v>
      </c>
      <c r="N482" s="30"/>
      <c r="O482" s="30" t="s">
        <v>1242</v>
      </c>
      <c r="P482" s="30" t="s">
        <v>43</v>
      </c>
      <c r="Q482" s="30" t="s">
        <v>499</v>
      </c>
    </row>
    <row r="483" spans="1:17">
      <c r="A483" s="30" t="s">
        <v>2128</v>
      </c>
      <c r="B483" s="30" t="s">
        <v>2129</v>
      </c>
      <c r="C483" s="30" t="s">
        <v>2130</v>
      </c>
      <c r="D483" s="30"/>
      <c r="E483" s="30" t="s">
        <v>1244</v>
      </c>
      <c r="F483" s="30"/>
      <c r="G483" s="38"/>
      <c r="H483" s="31">
        <v>0</v>
      </c>
      <c r="I483" s="30" t="s">
        <v>628</v>
      </c>
      <c r="J483" s="30" t="s">
        <v>629</v>
      </c>
      <c r="K483" s="30" t="s">
        <v>495</v>
      </c>
      <c r="L483" s="30" t="s">
        <v>975</v>
      </c>
      <c r="M483" s="30" t="s">
        <v>631</v>
      </c>
      <c r="N483" s="30"/>
      <c r="O483" s="30" t="s">
        <v>1242</v>
      </c>
      <c r="P483" s="30" t="s">
        <v>43</v>
      </c>
      <c r="Q483" s="30" t="s">
        <v>499</v>
      </c>
    </row>
    <row r="484" spans="1:17">
      <c r="A484" s="30" t="s">
        <v>2131</v>
      </c>
      <c r="B484" s="30" t="s">
        <v>2132</v>
      </c>
      <c r="C484" s="30" t="s">
        <v>2133</v>
      </c>
      <c r="D484" s="30"/>
      <c r="E484" s="30" t="s">
        <v>1244</v>
      </c>
      <c r="F484" s="30"/>
      <c r="G484" s="38"/>
      <c r="H484" s="31">
        <v>0</v>
      </c>
      <c r="I484" s="30" t="s">
        <v>628</v>
      </c>
      <c r="J484" s="30" t="s">
        <v>629</v>
      </c>
      <c r="K484" s="30" t="s">
        <v>495</v>
      </c>
      <c r="L484" s="30" t="s">
        <v>975</v>
      </c>
      <c r="M484" s="30" t="s">
        <v>631</v>
      </c>
      <c r="N484" s="30"/>
      <c r="O484" s="30" t="s">
        <v>1242</v>
      </c>
      <c r="P484" s="30" t="s">
        <v>43</v>
      </c>
      <c r="Q484" s="30" t="s">
        <v>499</v>
      </c>
    </row>
    <row r="485" spans="1:17">
      <c r="A485" s="30" t="s">
        <v>2134</v>
      </c>
      <c r="B485" s="30" t="s">
        <v>2135</v>
      </c>
      <c r="C485" s="30" t="s">
        <v>2136</v>
      </c>
      <c r="D485" s="30"/>
      <c r="E485" s="30" t="s">
        <v>1244</v>
      </c>
      <c r="F485" s="30"/>
      <c r="G485" s="38"/>
      <c r="H485" s="31">
        <v>0</v>
      </c>
      <c r="I485" s="30" t="s">
        <v>628</v>
      </c>
      <c r="J485" s="30" t="s">
        <v>629</v>
      </c>
      <c r="K485" s="30" t="s">
        <v>495</v>
      </c>
      <c r="L485" s="30" t="s">
        <v>975</v>
      </c>
      <c r="M485" s="30" t="s">
        <v>631</v>
      </c>
      <c r="N485" s="30"/>
      <c r="O485" s="30" t="s">
        <v>1242</v>
      </c>
      <c r="P485" s="30" t="s">
        <v>43</v>
      </c>
      <c r="Q485" s="30" t="s">
        <v>499</v>
      </c>
    </row>
    <row r="486" spans="1:17">
      <c r="A486" s="30" t="s">
        <v>2137</v>
      </c>
      <c r="B486" s="30" t="s">
        <v>2138</v>
      </c>
      <c r="C486" s="30" t="s">
        <v>2139</v>
      </c>
      <c r="D486" s="30"/>
      <c r="E486" s="30" t="s">
        <v>1244</v>
      </c>
      <c r="F486" s="30"/>
      <c r="G486" s="38"/>
      <c r="H486" s="31">
        <v>0</v>
      </c>
      <c r="I486" s="30" t="s">
        <v>628</v>
      </c>
      <c r="J486" s="30" t="s">
        <v>629</v>
      </c>
      <c r="K486" s="30" t="s">
        <v>495</v>
      </c>
      <c r="L486" s="30" t="s">
        <v>975</v>
      </c>
      <c r="M486" s="30" t="s">
        <v>631</v>
      </c>
      <c r="N486" s="30"/>
      <c r="O486" s="30" t="s">
        <v>1242</v>
      </c>
      <c r="P486" s="30" t="s">
        <v>43</v>
      </c>
      <c r="Q486" s="30" t="s">
        <v>499</v>
      </c>
    </row>
    <row r="487" spans="1:17">
      <c r="A487" s="30" t="s">
        <v>2140</v>
      </c>
      <c r="B487" s="30" t="s">
        <v>2141</v>
      </c>
      <c r="C487" s="30" t="s">
        <v>2142</v>
      </c>
      <c r="D487" s="30"/>
      <c r="E487" s="30" t="s">
        <v>1244</v>
      </c>
      <c r="F487" s="30"/>
      <c r="G487" s="38"/>
      <c r="H487" s="31">
        <v>0</v>
      </c>
      <c r="I487" s="30" t="s">
        <v>628</v>
      </c>
      <c r="J487" s="30" t="s">
        <v>629</v>
      </c>
      <c r="K487" s="30" t="s">
        <v>495</v>
      </c>
      <c r="L487" s="30" t="s">
        <v>975</v>
      </c>
      <c r="M487" s="30" t="s">
        <v>631</v>
      </c>
      <c r="N487" s="30"/>
      <c r="O487" s="30" t="s">
        <v>1242</v>
      </c>
      <c r="P487" s="30" t="s">
        <v>43</v>
      </c>
      <c r="Q487" s="30" t="s">
        <v>499</v>
      </c>
    </row>
    <row r="488" spans="1:17">
      <c r="A488" s="30" t="s">
        <v>2143</v>
      </c>
      <c r="B488" s="30" t="s">
        <v>2144</v>
      </c>
      <c r="C488" s="30" t="s">
        <v>2145</v>
      </c>
      <c r="D488" s="30"/>
      <c r="E488" s="30" t="s">
        <v>1244</v>
      </c>
      <c r="F488" s="30"/>
      <c r="G488" s="38"/>
      <c r="H488" s="31">
        <v>0</v>
      </c>
      <c r="I488" s="30" t="s">
        <v>628</v>
      </c>
      <c r="J488" s="30" t="s">
        <v>629</v>
      </c>
      <c r="K488" s="30" t="s">
        <v>495</v>
      </c>
      <c r="L488" s="30" t="s">
        <v>975</v>
      </c>
      <c r="M488" s="30" t="s">
        <v>631</v>
      </c>
      <c r="N488" s="30"/>
      <c r="O488" s="30" t="s">
        <v>1242</v>
      </c>
      <c r="P488" s="30" t="s">
        <v>43</v>
      </c>
      <c r="Q488" s="30" t="s">
        <v>499</v>
      </c>
    </row>
    <row r="489" spans="1:17">
      <c r="A489" s="30" t="s">
        <v>2146</v>
      </c>
      <c r="B489" s="30" t="s">
        <v>2147</v>
      </c>
      <c r="C489" s="30" t="s">
        <v>2148</v>
      </c>
      <c r="D489" s="30"/>
      <c r="E489" s="30" t="s">
        <v>1244</v>
      </c>
      <c r="F489" s="30"/>
      <c r="G489" s="38"/>
      <c r="H489" s="31">
        <v>0</v>
      </c>
      <c r="I489" s="30" t="s">
        <v>628</v>
      </c>
      <c r="J489" s="30" t="s">
        <v>629</v>
      </c>
      <c r="K489" s="30" t="s">
        <v>495</v>
      </c>
      <c r="L489" s="30" t="s">
        <v>975</v>
      </c>
      <c r="M489" s="30" t="s">
        <v>631</v>
      </c>
      <c r="N489" s="30"/>
      <c r="O489" s="30" t="s">
        <v>1242</v>
      </c>
      <c r="P489" s="30" t="s">
        <v>43</v>
      </c>
      <c r="Q489" s="30" t="s">
        <v>499</v>
      </c>
    </row>
    <row r="490" spans="1:17">
      <c r="A490" s="30" t="s">
        <v>2149</v>
      </c>
      <c r="B490" s="30" t="s">
        <v>2150</v>
      </c>
      <c r="C490" s="30" t="s">
        <v>2151</v>
      </c>
      <c r="D490" s="30"/>
      <c r="E490" s="30" t="s">
        <v>1244</v>
      </c>
      <c r="F490" s="30"/>
      <c r="G490" s="38"/>
      <c r="H490" s="31">
        <v>0</v>
      </c>
      <c r="I490" s="30" t="s">
        <v>628</v>
      </c>
      <c r="J490" s="30" t="s">
        <v>629</v>
      </c>
      <c r="K490" s="30" t="s">
        <v>495</v>
      </c>
      <c r="L490" s="30" t="s">
        <v>975</v>
      </c>
      <c r="M490" s="30" t="s">
        <v>631</v>
      </c>
      <c r="N490" s="30"/>
      <c r="O490" s="30" t="s">
        <v>1242</v>
      </c>
      <c r="P490" s="30" t="s">
        <v>43</v>
      </c>
      <c r="Q490" s="30" t="s">
        <v>499</v>
      </c>
    </row>
    <row r="491" spans="1:17">
      <c r="A491" s="30" t="s">
        <v>2152</v>
      </c>
      <c r="B491" s="30" t="s">
        <v>2153</v>
      </c>
      <c r="C491" s="30" t="s">
        <v>2154</v>
      </c>
      <c r="D491" s="30"/>
      <c r="E491" s="30" t="s">
        <v>1244</v>
      </c>
      <c r="F491" s="30"/>
      <c r="G491" s="38"/>
      <c r="H491" s="31">
        <v>0</v>
      </c>
      <c r="I491" s="30" t="s">
        <v>628</v>
      </c>
      <c r="J491" s="30" t="s">
        <v>629</v>
      </c>
      <c r="K491" s="30" t="s">
        <v>495</v>
      </c>
      <c r="L491" s="30" t="s">
        <v>975</v>
      </c>
      <c r="M491" s="30" t="s">
        <v>631</v>
      </c>
      <c r="N491" s="30"/>
      <c r="O491" s="30" t="s">
        <v>1242</v>
      </c>
      <c r="P491" s="30" t="s">
        <v>43</v>
      </c>
      <c r="Q491" s="30" t="s">
        <v>499</v>
      </c>
    </row>
    <row r="492" spans="1:17">
      <c r="A492" s="30" t="s">
        <v>2155</v>
      </c>
      <c r="B492" s="30" t="s">
        <v>2156</v>
      </c>
      <c r="C492" s="30" t="s">
        <v>2157</v>
      </c>
      <c r="D492" s="30"/>
      <c r="E492" s="30" t="s">
        <v>1244</v>
      </c>
      <c r="F492" s="30"/>
      <c r="G492" s="38"/>
      <c r="H492" s="31">
        <v>0</v>
      </c>
      <c r="I492" s="30" t="s">
        <v>628</v>
      </c>
      <c r="J492" s="30" t="s">
        <v>629</v>
      </c>
      <c r="K492" s="30" t="s">
        <v>495</v>
      </c>
      <c r="L492" s="30" t="s">
        <v>975</v>
      </c>
      <c r="M492" s="30" t="s">
        <v>631</v>
      </c>
      <c r="N492" s="30"/>
      <c r="O492" s="30" t="s">
        <v>1242</v>
      </c>
      <c r="P492" s="30" t="s">
        <v>43</v>
      </c>
      <c r="Q492" s="30" t="s">
        <v>499</v>
      </c>
    </row>
    <row r="493" spans="1:17">
      <c r="A493" s="30" t="s">
        <v>2158</v>
      </c>
      <c r="B493" s="30" t="s">
        <v>2159</v>
      </c>
      <c r="C493" s="30" t="s">
        <v>2160</v>
      </c>
      <c r="D493" s="30"/>
      <c r="E493" s="30" t="s">
        <v>1244</v>
      </c>
      <c r="F493" s="30"/>
      <c r="G493" s="38"/>
      <c r="H493" s="31">
        <v>0</v>
      </c>
      <c r="I493" s="30" t="s">
        <v>628</v>
      </c>
      <c r="J493" s="30" t="s">
        <v>629</v>
      </c>
      <c r="K493" s="30" t="s">
        <v>495</v>
      </c>
      <c r="L493" s="30" t="s">
        <v>630</v>
      </c>
      <c r="M493" s="30" t="s">
        <v>631</v>
      </c>
      <c r="N493" s="30"/>
      <c r="O493" s="30" t="s">
        <v>1242</v>
      </c>
      <c r="P493" s="30" t="s">
        <v>43</v>
      </c>
      <c r="Q493" s="30" t="s">
        <v>499</v>
      </c>
    </row>
    <row r="494" spans="1:17">
      <c r="A494" s="30" t="s">
        <v>2161</v>
      </c>
      <c r="B494" s="30" t="s">
        <v>2162</v>
      </c>
      <c r="C494" s="30" t="s">
        <v>2163</v>
      </c>
      <c r="D494" s="30"/>
      <c r="E494" s="30" t="s">
        <v>1244</v>
      </c>
      <c r="F494" s="30"/>
      <c r="G494" s="38"/>
      <c r="H494" s="31">
        <v>0</v>
      </c>
      <c r="I494" s="30" t="s">
        <v>628</v>
      </c>
      <c r="J494" s="30" t="s">
        <v>629</v>
      </c>
      <c r="K494" s="30" t="s">
        <v>495</v>
      </c>
      <c r="L494" s="30" t="s">
        <v>630</v>
      </c>
      <c r="M494" s="30" t="s">
        <v>631</v>
      </c>
      <c r="N494" s="30"/>
      <c r="O494" s="30" t="s">
        <v>1242</v>
      </c>
      <c r="P494" s="30" t="s">
        <v>43</v>
      </c>
      <c r="Q494" s="30" t="s">
        <v>499</v>
      </c>
    </row>
    <row r="495" spans="1:17">
      <c r="A495" s="30" t="s">
        <v>2164</v>
      </c>
      <c r="B495" s="30" t="s">
        <v>2165</v>
      </c>
      <c r="C495" s="30" t="s">
        <v>2166</v>
      </c>
      <c r="D495" s="30"/>
      <c r="E495" s="30" t="s">
        <v>1244</v>
      </c>
      <c r="F495" s="30"/>
      <c r="G495" s="38"/>
      <c r="H495" s="31">
        <v>0</v>
      </c>
      <c r="I495" s="30" t="s">
        <v>628</v>
      </c>
      <c r="J495" s="30" t="s">
        <v>629</v>
      </c>
      <c r="K495" s="30" t="s">
        <v>495</v>
      </c>
      <c r="L495" s="30" t="s">
        <v>630</v>
      </c>
      <c r="M495" s="30" t="s">
        <v>631</v>
      </c>
      <c r="N495" s="30"/>
      <c r="O495" s="30" t="s">
        <v>1242</v>
      </c>
      <c r="P495" s="30" t="s">
        <v>43</v>
      </c>
      <c r="Q495" s="30" t="s">
        <v>499</v>
      </c>
    </row>
    <row r="496" spans="1:17">
      <c r="A496" s="30" t="s">
        <v>2167</v>
      </c>
      <c r="B496" s="30" t="s">
        <v>2168</v>
      </c>
      <c r="C496" s="30" t="s">
        <v>2169</v>
      </c>
      <c r="D496" s="30"/>
      <c r="E496" s="30" t="s">
        <v>2170</v>
      </c>
      <c r="F496" s="30"/>
      <c r="G496" s="38"/>
      <c r="H496" s="31">
        <v>0</v>
      </c>
      <c r="I496" s="30" t="s">
        <v>570</v>
      </c>
      <c r="J496" s="30" t="s">
        <v>571</v>
      </c>
      <c r="K496" s="30" t="s">
        <v>495</v>
      </c>
      <c r="L496" s="30" t="s">
        <v>644</v>
      </c>
      <c r="M496" s="30" t="s">
        <v>573</v>
      </c>
      <c r="N496" s="30" t="s">
        <v>2171</v>
      </c>
      <c r="O496" s="30" t="s">
        <v>1242</v>
      </c>
      <c r="P496" s="30" t="s">
        <v>43</v>
      </c>
      <c r="Q496" s="30" t="s">
        <v>499</v>
      </c>
    </row>
    <row r="497" spans="1:17">
      <c r="A497" s="30" t="s">
        <v>2172</v>
      </c>
      <c r="B497" s="30" t="s">
        <v>2173</v>
      </c>
      <c r="C497" s="30" t="s">
        <v>2174</v>
      </c>
      <c r="D497" s="30"/>
      <c r="E497" s="30" t="s">
        <v>2170</v>
      </c>
      <c r="F497" s="30"/>
      <c r="G497" s="38"/>
      <c r="H497" s="31">
        <v>0</v>
      </c>
      <c r="I497" s="30" t="s">
        <v>570</v>
      </c>
      <c r="J497" s="30" t="s">
        <v>571</v>
      </c>
      <c r="K497" s="30" t="s">
        <v>495</v>
      </c>
      <c r="L497" s="30" t="s">
        <v>644</v>
      </c>
      <c r="M497" s="30" t="s">
        <v>573</v>
      </c>
      <c r="N497" s="30" t="s">
        <v>2175</v>
      </c>
      <c r="O497" s="30" t="s">
        <v>1242</v>
      </c>
      <c r="P497" s="30" t="s">
        <v>43</v>
      </c>
      <c r="Q497" s="30" t="s">
        <v>499</v>
      </c>
    </row>
    <row r="498" spans="1:17">
      <c r="A498" s="30" t="s">
        <v>2176</v>
      </c>
      <c r="B498" s="30" t="s">
        <v>2177</v>
      </c>
      <c r="C498" s="30" t="s">
        <v>2178</v>
      </c>
      <c r="D498" s="30"/>
      <c r="E498" s="30" t="s">
        <v>2170</v>
      </c>
      <c r="F498" s="30"/>
      <c r="G498" s="38"/>
      <c r="H498" s="31">
        <v>0</v>
      </c>
      <c r="I498" s="30" t="s">
        <v>570</v>
      </c>
      <c r="J498" s="30" t="s">
        <v>571</v>
      </c>
      <c r="K498" s="30" t="s">
        <v>495</v>
      </c>
      <c r="L498" s="30" t="s">
        <v>644</v>
      </c>
      <c r="M498" s="30" t="s">
        <v>573</v>
      </c>
      <c r="N498" s="30" t="s">
        <v>2179</v>
      </c>
      <c r="O498" s="30" t="s">
        <v>1242</v>
      </c>
      <c r="P498" s="30" t="s">
        <v>43</v>
      </c>
      <c r="Q498" s="30" t="s">
        <v>499</v>
      </c>
    </row>
    <row r="499" spans="1:17">
      <c r="A499" s="30" t="s">
        <v>2180</v>
      </c>
      <c r="B499" s="30" t="s">
        <v>2181</v>
      </c>
      <c r="C499" s="30" t="s">
        <v>2182</v>
      </c>
      <c r="D499" s="30"/>
      <c r="E499" s="30" t="s">
        <v>2170</v>
      </c>
      <c r="F499" s="30"/>
      <c r="G499" s="38"/>
      <c r="H499" s="31">
        <v>0</v>
      </c>
      <c r="I499" s="30" t="s">
        <v>570</v>
      </c>
      <c r="J499" s="30" t="s">
        <v>571</v>
      </c>
      <c r="K499" s="30" t="s">
        <v>495</v>
      </c>
      <c r="L499" s="30" t="s">
        <v>644</v>
      </c>
      <c r="M499" s="30" t="s">
        <v>573</v>
      </c>
      <c r="N499" s="30"/>
      <c r="O499" s="30" t="s">
        <v>1242</v>
      </c>
      <c r="P499" s="30" t="s">
        <v>43</v>
      </c>
      <c r="Q499" s="30" t="s">
        <v>499</v>
      </c>
    </row>
    <row r="500" spans="1:17">
      <c r="A500" s="30" t="s">
        <v>2183</v>
      </c>
      <c r="B500" s="30" t="s">
        <v>2184</v>
      </c>
      <c r="C500" s="30" t="s">
        <v>2185</v>
      </c>
      <c r="D500" s="30"/>
      <c r="E500" s="30" t="s">
        <v>2170</v>
      </c>
      <c r="F500" s="30"/>
      <c r="G500" s="38"/>
      <c r="H500" s="31">
        <v>0</v>
      </c>
      <c r="I500" s="30" t="s">
        <v>570</v>
      </c>
      <c r="J500" s="30" t="s">
        <v>571</v>
      </c>
      <c r="K500" s="30" t="s">
        <v>495</v>
      </c>
      <c r="L500" s="30" t="s">
        <v>644</v>
      </c>
      <c r="M500" s="30" t="s">
        <v>573</v>
      </c>
      <c r="N500" s="30"/>
      <c r="O500" s="30" t="s">
        <v>1242</v>
      </c>
      <c r="P500" s="30" t="s">
        <v>43</v>
      </c>
      <c r="Q500" s="30" t="s">
        <v>499</v>
      </c>
    </row>
    <row r="501" spans="1:17">
      <c r="A501" s="30" t="s">
        <v>2186</v>
      </c>
      <c r="B501" s="30" t="s">
        <v>2187</v>
      </c>
      <c r="C501" s="30" t="s">
        <v>2188</v>
      </c>
      <c r="D501" s="30"/>
      <c r="E501" s="30" t="s">
        <v>2170</v>
      </c>
      <c r="F501" s="30"/>
      <c r="G501" s="38"/>
      <c r="H501" s="31">
        <v>0</v>
      </c>
      <c r="I501" s="30" t="s">
        <v>570</v>
      </c>
      <c r="J501" s="30" t="s">
        <v>571</v>
      </c>
      <c r="K501" s="30" t="s">
        <v>495</v>
      </c>
      <c r="L501" s="30" t="s">
        <v>644</v>
      </c>
      <c r="M501" s="30" t="s">
        <v>573</v>
      </c>
      <c r="N501" s="30"/>
      <c r="O501" s="30" t="s">
        <v>1242</v>
      </c>
      <c r="P501" s="30" t="s">
        <v>43</v>
      </c>
      <c r="Q501" s="30" t="s">
        <v>499</v>
      </c>
    </row>
    <row r="502" spans="1:17">
      <c r="A502" s="30" t="s">
        <v>2189</v>
      </c>
      <c r="B502" s="30" t="s">
        <v>2190</v>
      </c>
      <c r="C502" s="30" t="s">
        <v>2191</v>
      </c>
      <c r="D502" s="30"/>
      <c r="E502" s="30" t="s">
        <v>2170</v>
      </c>
      <c r="F502" s="30"/>
      <c r="G502" s="38"/>
      <c r="H502" s="31">
        <v>0</v>
      </c>
      <c r="I502" s="30" t="s">
        <v>570</v>
      </c>
      <c r="J502" s="30" t="s">
        <v>571</v>
      </c>
      <c r="K502" s="30" t="s">
        <v>495</v>
      </c>
      <c r="L502" s="30" t="s">
        <v>644</v>
      </c>
      <c r="M502" s="30" t="s">
        <v>573</v>
      </c>
      <c r="N502" s="30"/>
      <c r="O502" s="30" t="s">
        <v>1242</v>
      </c>
      <c r="P502" s="30" t="s">
        <v>43</v>
      </c>
      <c r="Q502" s="30" t="s">
        <v>499</v>
      </c>
    </row>
    <row r="503" spans="1:17">
      <c r="A503" s="30" t="s">
        <v>2192</v>
      </c>
      <c r="B503" s="30" t="s">
        <v>2193</v>
      </c>
      <c r="C503" s="30" t="s">
        <v>2194</v>
      </c>
      <c r="D503" s="30"/>
      <c r="E503" s="30" t="s">
        <v>2170</v>
      </c>
      <c r="F503" s="30"/>
      <c r="G503" s="38"/>
      <c r="H503" s="31">
        <v>0</v>
      </c>
      <c r="I503" s="30" t="s">
        <v>570</v>
      </c>
      <c r="J503" s="30" t="s">
        <v>571</v>
      </c>
      <c r="K503" s="30" t="s">
        <v>495</v>
      </c>
      <c r="L503" s="30" t="s">
        <v>644</v>
      </c>
      <c r="M503" s="30" t="s">
        <v>573</v>
      </c>
      <c r="N503" s="30"/>
      <c r="O503" s="30" t="s">
        <v>1242</v>
      </c>
      <c r="P503" s="30" t="s">
        <v>43</v>
      </c>
      <c r="Q503" s="30" t="s">
        <v>499</v>
      </c>
    </row>
    <row r="504" spans="1:17">
      <c r="A504" s="30" t="s">
        <v>2195</v>
      </c>
      <c r="B504" s="30" t="s">
        <v>2196</v>
      </c>
      <c r="C504" s="30" t="s">
        <v>2197</v>
      </c>
      <c r="D504" s="30"/>
      <c r="E504" s="30" t="s">
        <v>2198</v>
      </c>
      <c r="F504" s="30"/>
      <c r="G504" s="38"/>
      <c r="H504" s="31">
        <v>0</v>
      </c>
      <c r="I504" s="30" t="s">
        <v>628</v>
      </c>
      <c r="J504" s="30" t="s">
        <v>629</v>
      </c>
      <c r="K504" s="30" t="s">
        <v>495</v>
      </c>
      <c r="L504" s="30" t="s">
        <v>1132</v>
      </c>
      <c r="M504" s="30" t="s">
        <v>631</v>
      </c>
      <c r="N504" s="30"/>
      <c r="O504" s="30" t="s">
        <v>1242</v>
      </c>
      <c r="P504" s="30" t="s">
        <v>43</v>
      </c>
      <c r="Q504" s="30" t="s">
        <v>499</v>
      </c>
    </row>
    <row r="505" spans="1:17">
      <c r="A505" s="30" t="s">
        <v>2199</v>
      </c>
      <c r="B505" s="30" t="s">
        <v>2200</v>
      </c>
      <c r="C505" s="30" t="s">
        <v>2201</v>
      </c>
      <c r="D505" s="30"/>
      <c r="E505" s="30" t="s">
        <v>1240</v>
      </c>
      <c r="F505" s="30"/>
      <c r="G505" s="38"/>
      <c r="H505" s="31">
        <v>0</v>
      </c>
      <c r="I505" s="30" t="s">
        <v>546</v>
      </c>
      <c r="J505" s="30" t="s">
        <v>547</v>
      </c>
      <c r="K505" s="30" t="s">
        <v>495</v>
      </c>
      <c r="L505" s="30" t="s">
        <v>496</v>
      </c>
      <c r="M505" s="30" t="s">
        <v>2202</v>
      </c>
      <c r="N505" s="30"/>
      <c r="O505" s="30" t="s">
        <v>1242</v>
      </c>
      <c r="P505" s="30" t="s">
        <v>43</v>
      </c>
      <c r="Q505" s="30" t="s">
        <v>499</v>
      </c>
    </row>
    <row r="506" spans="1:17">
      <c r="A506" s="30" t="s">
        <v>2203</v>
      </c>
      <c r="B506" s="30" t="s">
        <v>2204</v>
      </c>
      <c r="C506" s="30" t="s">
        <v>2205</v>
      </c>
      <c r="D506" s="30"/>
      <c r="E506" s="30" t="s">
        <v>1240</v>
      </c>
      <c r="F506" s="30"/>
      <c r="G506" s="38"/>
      <c r="H506" s="31">
        <v>0</v>
      </c>
      <c r="I506" s="30" t="s">
        <v>504</v>
      </c>
      <c r="J506" s="30" t="s">
        <v>505</v>
      </c>
      <c r="K506" s="30" t="s">
        <v>495</v>
      </c>
      <c r="L506" s="30" t="s">
        <v>496</v>
      </c>
      <c r="M506" s="30" t="s">
        <v>2206</v>
      </c>
      <c r="N506" s="30"/>
      <c r="O506" s="30" t="s">
        <v>1242</v>
      </c>
      <c r="P506" s="30" t="s">
        <v>43</v>
      </c>
      <c r="Q506" s="30" t="s">
        <v>499</v>
      </c>
    </row>
    <row r="507" spans="1:17">
      <c r="A507" s="30" t="s">
        <v>2207</v>
      </c>
      <c r="B507" s="30" t="s">
        <v>2208</v>
      </c>
      <c r="C507" s="30" t="s">
        <v>2209</v>
      </c>
      <c r="D507" s="30"/>
      <c r="E507" s="30" t="s">
        <v>1240</v>
      </c>
      <c r="F507" s="30"/>
      <c r="G507" s="38"/>
      <c r="H507" s="31">
        <v>0</v>
      </c>
      <c r="I507" s="30" t="s">
        <v>504</v>
      </c>
      <c r="J507" s="30" t="s">
        <v>505</v>
      </c>
      <c r="K507" s="30" t="s">
        <v>495</v>
      </c>
      <c r="L507" s="30" t="s">
        <v>496</v>
      </c>
      <c r="M507" s="30" t="s">
        <v>506</v>
      </c>
      <c r="N507" s="30"/>
      <c r="O507" s="30" t="s">
        <v>1242</v>
      </c>
      <c r="P507" s="30" t="s">
        <v>43</v>
      </c>
      <c r="Q507" s="30" t="s">
        <v>499</v>
      </c>
    </row>
    <row r="508" spans="1:17">
      <c r="A508" s="30" t="s">
        <v>2210</v>
      </c>
      <c r="B508" s="30" t="s">
        <v>2211</v>
      </c>
      <c r="C508" s="30" t="s">
        <v>2212</v>
      </c>
      <c r="D508" s="30"/>
      <c r="E508" s="30" t="s">
        <v>1240</v>
      </c>
      <c r="F508" s="30"/>
      <c r="G508" s="38"/>
      <c r="H508" s="31">
        <v>0</v>
      </c>
      <c r="I508" s="30" t="s">
        <v>512</v>
      </c>
      <c r="J508" s="30" t="s">
        <v>513</v>
      </c>
      <c r="K508" s="30" t="s">
        <v>495</v>
      </c>
      <c r="L508" s="30" t="s">
        <v>496</v>
      </c>
      <c r="M508" s="30" t="s">
        <v>514</v>
      </c>
      <c r="N508" s="30"/>
      <c r="O508" s="30" t="s">
        <v>1242</v>
      </c>
      <c r="P508" s="30" t="s">
        <v>43</v>
      </c>
      <c r="Q508" s="30" t="s">
        <v>499</v>
      </c>
    </row>
    <row r="509" spans="1:17">
      <c r="A509" s="30" t="s">
        <v>2213</v>
      </c>
      <c r="B509" s="30" t="s">
        <v>2214</v>
      </c>
      <c r="C509" s="30" t="s">
        <v>2215</v>
      </c>
      <c r="D509" s="30"/>
      <c r="E509" s="30" t="s">
        <v>1240</v>
      </c>
      <c r="F509" s="30"/>
      <c r="G509" s="38"/>
      <c r="H509" s="31">
        <v>0</v>
      </c>
      <c r="I509" s="30" t="s">
        <v>504</v>
      </c>
      <c r="J509" s="30" t="s">
        <v>505</v>
      </c>
      <c r="K509" s="30" t="s">
        <v>495</v>
      </c>
      <c r="L509" s="30" t="s">
        <v>496</v>
      </c>
      <c r="M509" s="30" t="s">
        <v>558</v>
      </c>
      <c r="N509" s="30"/>
      <c r="O509" s="30" t="s">
        <v>1242</v>
      </c>
      <c r="P509" s="30" t="s">
        <v>43</v>
      </c>
      <c r="Q509" s="30" t="s">
        <v>499</v>
      </c>
    </row>
    <row r="510" spans="1:17">
      <c r="A510" s="30" t="s">
        <v>2216</v>
      </c>
      <c r="B510" s="30" t="s">
        <v>2217</v>
      </c>
      <c r="C510" s="30" t="s">
        <v>2218</v>
      </c>
      <c r="D510" s="30"/>
      <c r="E510" s="30" t="s">
        <v>1240</v>
      </c>
      <c r="F510" s="30"/>
      <c r="G510" s="38"/>
      <c r="H510" s="31">
        <v>0</v>
      </c>
      <c r="I510" s="30" t="s">
        <v>546</v>
      </c>
      <c r="J510" s="30" t="s">
        <v>547</v>
      </c>
      <c r="K510" s="30" t="s">
        <v>495</v>
      </c>
      <c r="L510" s="30" t="s">
        <v>496</v>
      </c>
      <c r="M510" s="30" t="s">
        <v>2202</v>
      </c>
      <c r="N510" s="30"/>
      <c r="O510" s="30" t="s">
        <v>1242</v>
      </c>
      <c r="P510" s="30" t="s">
        <v>43</v>
      </c>
      <c r="Q510" s="30" t="s">
        <v>499</v>
      </c>
    </row>
    <row r="511" spans="1:17">
      <c r="A511" s="30" t="s">
        <v>2219</v>
      </c>
      <c r="B511" s="30" t="s">
        <v>2220</v>
      </c>
      <c r="C511" s="30" t="s">
        <v>2221</v>
      </c>
      <c r="D511" s="30"/>
      <c r="E511" s="30" t="s">
        <v>1240</v>
      </c>
      <c r="F511" s="30"/>
      <c r="G511" s="38"/>
      <c r="H511" s="31">
        <v>0</v>
      </c>
      <c r="I511" s="30" t="s">
        <v>504</v>
      </c>
      <c r="J511" s="30" t="s">
        <v>505</v>
      </c>
      <c r="K511" s="30" t="s">
        <v>495</v>
      </c>
      <c r="L511" s="30" t="s">
        <v>496</v>
      </c>
      <c r="M511" s="30" t="s">
        <v>1146</v>
      </c>
      <c r="N511" s="30"/>
      <c r="O511" s="30" t="s">
        <v>1242</v>
      </c>
      <c r="P511" s="30" t="s">
        <v>43</v>
      </c>
      <c r="Q511" s="30" t="s">
        <v>499</v>
      </c>
    </row>
    <row r="512" spans="1:17">
      <c r="A512" s="30" t="s">
        <v>2222</v>
      </c>
      <c r="B512" s="30" t="s">
        <v>2223</v>
      </c>
      <c r="C512" s="30" t="s">
        <v>2224</v>
      </c>
      <c r="D512" s="30"/>
      <c r="E512" s="30" t="s">
        <v>1240</v>
      </c>
      <c r="F512" s="30"/>
      <c r="G512" s="38"/>
      <c r="H512" s="31">
        <v>0</v>
      </c>
      <c r="I512" s="30" t="s">
        <v>512</v>
      </c>
      <c r="J512" s="30" t="s">
        <v>513</v>
      </c>
      <c r="K512" s="30" t="s">
        <v>495</v>
      </c>
      <c r="L512" s="30" t="s">
        <v>496</v>
      </c>
      <c r="M512" s="30" t="s">
        <v>695</v>
      </c>
      <c r="N512" s="30"/>
      <c r="O512" s="30" t="s">
        <v>1242</v>
      </c>
      <c r="P512" s="30" t="s">
        <v>43</v>
      </c>
      <c r="Q512" s="30" t="s">
        <v>499</v>
      </c>
    </row>
    <row r="513" spans="1:17">
      <c r="A513" s="30" t="s">
        <v>2225</v>
      </c>
      <c r="B513" s="30" t="s">
        <v>2226</v>
      </c>
      <c r="C513" s="30" t="s">
        <v>2227</v>
      </c>
      <c r="D513" s="30"/>
      <c r="E513" s="30" t="s">
        <v>1240</v>
      </c>
      <c r="F513" s="30"/>
      <c r="G513" s="38"/>
      <c r="H513" s="31">
        <v>0</v>
      </c>
      <c r="I513" s="30" t="s">
        <v>504</v>
      </c>
      <c r="J513" s="30" t="s">
        <v>505</v>
      </c>
      <c r="K513" s="30" t="s">
        <v>495</v>
      </c>
      <c r="L513" s="30" t="s">
        <v>496</v>
      </c>
      <c r="M513" s="30" t="s">
        <v>2206</v>
      </c>
      <c r="N513" s="30"/>
      <c r="O513" s="30" t="s">
        <v>1242</v>
      </c>
      <c r="P513" s="30" t="s">
        <v>43</v>
      </c>
      <c r="Q513" s="30" t="s">
        <v>499</v>
      </c>
    </row>
    <row r="514" spans="1:17">
      <c r="A514" s="30" t="s">
        <v>2228</v>
      </c>
      <c r="B514" s="30" t="s">
        <v>2229</v>
      </c>
      <c r="C514" s="30" t="s">
        <v>2230</v>
      </c>
      <c r="D514" s="30"/>
      <c r="E514" s="30" t="s">
        <v>1240</v>
      </c>
      <c r="F514" s="30"/>
      <c r="G514" s="38"/>
      <c r="H514" s="31">
        <v>0</v>
      </c>
      <c r="I514" s="30" t="s">
        <v>504</v>
      </c>
      <c r="J514" s="30" t="s">
        <v>505</v>
      </c>
      <c r="K514" s="30" t="s">
        <v>495</v>
      </c>
      <c r="L514" s="30" t="s">
        <v>496</v>
      </c>
      <c r="M514" s="30" t="s">
        <v>2206</v>
      </c>
      <c r="N514" s="30"/>
      <c r="O514" s="30" t="s">
        <v>1242</v>
      </c>
      <c r="P514" s="30" t="s">
        <v>43</v>
      </c>
      <c r="Q514" s="30" t="s">
        <v>499</v>
      </c>
    </row>
    <row r="515" spans="1:17">
      <c r="A515" s="30" t="s">
        <v>2231</v>
      </c>
      <c r="B515" s="30" t="s">
        <v>2232</v>
      </c>
      <c r="C515" s="30" t="s">
        <v>2233</v>
      </c>
      <c r="D515" s="30"/>
      <c r="E515" s="30" t="s">
        <v>1240</v>
      </c>
      <c r="F515" s="30"/>
      <c r="G515" s="38"/>
      <c r="H515" s="31">
        <v>0</v>
      </c>
      <c r="I515" s="30" t="s">
        <v>512</v>
      </c>
      <c r="J515" s="30" t="s">
        <v>513</v>
      </c>
      <c r="K515" s="30" t="s">
        <v>495</v>
      </c>
      <c r="L515" s="30" t="s">
        <v>496</v>
      </c>
      <c r="M515" s="30" t="s">
        <v>526</v>
      </c>
      <c r="N515" s="30"/>
      <c r="O515" s="30" t="s">
        <v>1242</v>
      </c>
      <c r="P515" s="30" t="s">
        <v>43</v>
      </c>
      <c r="Q515" s="30" t="s">
        <v>499</v>
      </c>
    </row>
    <row r="516" spans="1:17">
      <c r="A516" s="30" t="s">
        <v>2234</v>
      </c>
      <c r="B516" s="30" t="s">
        <v>2235</v>
      </c>
      <c r="C516" s="30" t="s">
        <v>2236</v>
      </c>
      <c r="D516" s="30"/>
      <c r="E516" s="30" t="s">
        <v>1240</v>
      </c>
      <c r="F516" s="30"/>
      <c r="G516" s="38"/>
      <c r="H516" s="31">
        <v>0</v>
      </c>
      <c r="I516" s="30" t="s">
        <v>512</v>
      </c>
      <c r="J516" s="30" t="s">
        <v>513</v>
      </c>
      <c r="K516" s="30" t="s">
        <v>495</v>
      </c>
      <c r="L516" s="30" t="s">
        <v>496</v>
      </c>
      <c r="M516" s="30" t="s">
        <v>514</v>
      </c>
      <c r="N516" s="30"/>
      <c r="O516" s="30" t="s">
        <v>1242</v>
      </c>
      <c r="P516" s="30" t="s">
        <v>43</v>
      </c>
      <c r="Q516" s="30" t="s">
        <v>499</v>
      </c>
    </row>
    <row r="517" spans="1:17">
      <c r="A517" s="30" t="s">
        <v>2237</v>
      </c>
      <c r="B517" s="30" t="s">
        <v>2238</v>
      </c>
      <c r="C517" s="30" t="s">
        <v>2239</v>
      </c>
      <c r="D517" s="30"/>
      <c r="E517" s="30" t="s">
        <v>1240</v>
      </c>
      <c r="F517" s="30"/>
      <c r="G517" s="38"/>
      <c r="H517" s="31">
        <v>0</v>
      </c>
      <c r="I517" s="30" t="s">
        <v>504</v>
      </c>
      <c r="J517" s="30" t="s">
        <v>505</v>
      </c>
      <c r="K517" s="30" t="s">
        <v>495</v>
      </c>
      <c r="L517" s="30" t="s">
        <v>496</v>
      </c>
      <c r="M517" s="30" t="s">
        <v>1146</v>
      </c>
      <c r="N517" s="30"/>
      <c r="O517" s="30" t="s">
        <v>1242</v>
      </c>
      <c r="P517" s="30" t="s">
        <v>43</v>
      </c>
      <c r="Q517" s="30" t="s">
        <v>499</v>
      </c>
    </row>
    <row r="518" spans="1:17">
      <c r="A518" s="30" t="s">
        <v>2240</v>
      </c>
      <c r="B518" s="30" t="s">
        <v>2241</v>
      </c>
      <c r="C518" s="30" t="s">
        <v>2242</v>
      </c>
      <c r="D518" s="30"/>
      <c r="E518" s="30" t="s">
        <v>1240</v>
      </c>
      <c r="F518" s="30"/>
      <c r="G518" s="38"/>
      <c r="H518" s="31">
        <v>0</v>
      </c>
      <c r="I518" s="30" t="s">
        <v>586</v>
      </c>
      <c r="J518" s="30" t="s">
        <v>587</v>
      </c>
      <c r="K518" s="30" t="s">
        <v>495</v>
      </c>
      <c r="L518" s="30" t="s">
        <v>496</v>
      </c>
      <c r="M518" s="30" t="s">
        <v>497</v>
      </c>
      <c r="N518" s="30"/>
      <c r="O518" s="30" t="s">
        <v>1242</v>
      </c>
      <c r="P518" s="30" t="s">
        <v>43</v>
      </c>
      <c r="Q518" s="30" t="s">
        <v>499</v>
      </c>
    </row>
    <row r="519" spans="1:17">
      <c r="A519" s="30" t="s">
        <v>2243</v>
      </c>
      <c r="B519" s="30" t="s">
        <v>2244</v>
      </c>
      <c r="C519" s="30" t="s">
        <v>2245</v>
      </c>
      <c r="D519" s="30"/>
      <c r="E519" s="30" t="s">
        <v>1240</v>
      </c>
      <c r="F519" s="30"/>
      <c r="G519" s="38"/>
      <c r="H519" s="31">
        <v>0</v>
      </c>
      <c r="I519" s="30" t="s">
        <v>512</v>
      </c>
      <c r="J519" s="30" t="s">
        <v>513</v>
      </c>
      <c r="K519" s="30" t="s">
        <v>495</v>
      </c>
      <c r="L519" s="30" t="s">
        <v>496</v>
      </c>
      <c r="M519" s="30" t="s">
        <v>514</v>
      </c>
      <c r="N519" s="30"/>
      <c r="O519" s="30" t="s">
        <v>1242</v>
      </c>
      <c r="P519" s="30" t="s">
        <v>43</v>
      </c>
      <c r="Q519" s="30" t="s">
        <v>499</v>
      </c>
    </row>
    <row r="520" spans="1:17">
      <c r="A520" s="30" t="s">
        <v>2246</v>
      </c>
      <c r="B520" s="30" t="s">
        <v>2247</v>
      </c>
      <c r="C520" s="30" t="s">
        <v>2248</v>
      </c>
      <c r="D520" s="30"/>
      <c r="E520" s="30" t="s">
        <v>1240</v>
      </c>
      <c r="F520" s="30"/>
      <c r="G520" s="38"/>
      <c r="H520" s="31">
        <v>0</v>
      </c>
      <c r="I520" s="30" t="s">
        <v>552</v>
      </c>
      <c r="J520" s="30" t="s">
        <v>553</v>
      </c>
      <c r="K520" s="30" t="s">
        <v>495</v>
      </c>
      <c r="L520" s="30" t="s">
        <v>496</v>
      </c>
      <c r="M520" s="30" t="s">
        <v>2249</v>
      </c>
      <c r="N520" s="30"/>
      <c r="O520" s="30" t="s">
        <v>1242</v>
      </c>
      <c r="P520" s="30" t="s">
        <v>43</v>
      </c>
      <c r="Q520" s="30" t="s">
        <v>499</v>
      </c>
    </row>
    <row r="521" spans="1:17">
      <c r="A521" s="30" t="s">
        <v>2250</v>
      </c>
      <c r="B521" s="30" t="s">
        <v>2251</v>
      </c>
      <c r="C521" s="30" t="s">
        <v>2252</v>
      </c>
      <c r="D521" s="30"/>
      <c r="E521" s="30" t="s">
        <v>1240</v>
      </c>
      <c r="F521" s="30"/>
      <c r="G521" s="38"/>
      <c r="H521" s="31">
        <v>0</v>
      </c>
      <c r="I521" s="30" t="s">
        <v>552</v>
      </c>
      <c r="J521" s="30" t="s">
        <v>553</v>
      </c>
      <c r="K521" s="30" t="s">
        <v>495</v>
      </c>
      <c r="L521" s="30" t="s">
        <v>496</v>
      </c>
      <c r="M521" s="30" t="s">
        <v>2249</v>
      </c>
      <c r="N521" s="30"/>
      <c r="O521" s="30" t="s">
        <v>1242</v>
      </c>
      <c r="P521" s="30" t="s">
        <v>43</v>
      </c>
      <c r="Q521" s="30" t="s">
        <v>499</v>
      </c>
    </row>
    <row r="522" spans="1:17">
      <c r="A522" s="30" t="s">
        <v>2253</v>
      </c>
      <c r="B522" s="30" t="s">
        <v>2254</v>
      </c>
      <c r="C522" s="30" t="s">
        <v>2255</v>
      </c>
      <c r="D522" s="30"/>
      <c r="E522" s="30" t="s">
        <v>1240</v>
      </c>
      <c r="F522" s="30"/>
      <c r="G522" s="38"/>
      <c r="H522" s="31">
        <v>0</v>
      </c>
      <c r="I522" s="30" t="s">
        <v>512</v>
      </c>
      <c r="J522" s="30" t="s">
        <v>513</v>
      </c>
      <c r="K522" s="30" t="s">
        <v>495</v>
      </c>
      <c r="L522" s="30" t="s">
        <v>496</v>
      </c>
      <c r="M522" s="30" t="s">
        <v>548</v>
      </c>
      <c r="N522" s="30"/>
      <c r="O522" s="30" t="s">
        <v>1242</v>
      </c>
      <c r="P522" s="30" t="s">
        <v>43</v>
      </c>
      <c r="Q522" s="30" t="s">
        <v>499</v>
      </c>
    </row>
    <row r="523" spans="1:17">
      <c r="A523" s="30" t="s">
        <v>2256</v>
      </c>
      <c r="B523" s="30" t="s">
        <v>2257</v>
      </c>
      <c r="C523" s="30" t="s">
        <v>2258</v>
      </c>
      <c r="D523" s="30"/>
      <c r="E523" s="30" t="s">
        <v>1240</v>
      </c>
      <c r="F523" s="30"/>
      <c r="G523" s="38"/>
      <c r="H523" s="31">
        <v>0</v>
      </c>
      <c r="I523" s="30" t="s">
        <v>504</v>
      </c>
      <c r="J523" s="30" t="s">
        <v>505</v>
      </c>
      <c r="K523" s="30" t="s">
        <v>495</v>
      </c>
      <c r="L523" s="30" t="s">
        <v>496</v>
      </c>
      <c r="M523" s="30" t="s">
        <v>558</v>
      </c>
      <c r="N523" s="30"/>
      <c r="O523" s="30" t="s">
        <v>1242</v>
      </c>
      <c r="P523" s="30" t="s">
        <v>43</v>
      </c>
      <c r="Q523" s="30" t="s">
        <v>499</v>
      </c>
    </row>
    <row r="524" spans="1:17">
      <c r="A524" s="30" t="s">
        <v>2259</v>
      </c>
      <c r="B524" s="30" t="s">
        <v>2260</v>
      </c>
      <c r="C524" s="30" t="s">
        <v>2261</v>
      </c>
      <c r="D524" s="30"/>
      <c r="E524" s="30" t="s">
        <v>1240</v>
      </c>
      <c r="F524" s="30"/>
      <c r="G524" s="38"/>
      <c r="H524" s="31">
        <v>0</v>
      </c>
      <c r="I524" s="30" t="s">
        <v>512</v>
      </c>
      <c r="J524" s="30" t="s">
        <v>513</v>
      </c>
      <c r="K524" s="30" t="s">
        <v>495</v>
      </c>
      <c r="L524" s="30" t="s">
        <v>496</v>
      </c>
      <c r="M524" s="30" t="s">
        <v>514</v>
      </c>
      <c r="N524" s="30"/>
      <c r="O524" s="30" t="s">
        <v>1242</v>
      </c>
      <c r="P524" s="30" t="s">
        <v>43</v>
      </c>
      <c r="Q524" s="30" t="s">
        <v>499</v>
      </c>
    </row>
    <row r="525" spans="1:17">
      <c r="A525" s="30" t="s">
        <v>2262</v>
      </c>
      <c r="B525" s="30" t="s">
        <v>2263</v>
      </c>
      <c r="C525" s="30" t="s">
        <v>2264</v>
      </c>
      <c r="D525" s="30"/>
      <c r="E525" s="30" t="s">
        <v>1240</v>
      </c>
      <c r="F525" s="30"/>
      <c r="G525" s="38"/>
      <c r="H525" s="31">
        <v>0</v>
      </c>
      <c r="I525" s="30" t="s">
        <v>504</v>
      </c>
      <c r="J525" s="30" t="s">
        <v>505</v>
      </c>
      <c r="K525" s="30" t="s">
        <v>495</v>
      </c>
      <c r="L525" s="30" t="s">
        <v>496</v>
      </c>
      <c r="M525" s="30" t="s">
        <v>558</v>
      </c>
      <c r="N525" s="30"/>
      <c r="O525" s="30" t="s">
        <v>1242</v>
      </c>
      <c r="P525" s="30" t="s">
        <v>43</v>
      </c>
      <c r="Q525" s="30" t="s">
        <v>499</v>
      </c>
    </row>
    <row r="526" spans="1:17">
      <c r="A526" s="30" t="s">
        <v>2265</v>
      </c>
      <c r="B526" s="30" t="s">
        <v>2266</v>
      </c>
      <c r="C526" s="30" t="s">
        <v>2267</v>
      </c>
      <c r="D526" s="30"/>
      <c r="E526" s="30" t="s">
        <v>1240</v>
      </c>
      <c r="F526" s="30"/>
      <c r="G526" s="38"/>
      <c r="H526" s="31">
        <v>0</v>
      </c>
      <c r="I526" s="30" t="s">
        <v>512</v>
      </c>
      <c r="J526" s="30" t="s">
        <v>513</v>
      </c>
      <c r="K526" s="30" t="s">
        <v>495</v>
      </c>
      <c r="L526" s="30" t="s">
        <v>496</v>
      </c>
      <c r="M526" s="30" t="s">
        <v>526</v>
      </c>
      <c r="N526" s="30"/>
      <c r="O526" s="30" t="s">
        <v>1242</v>
      </c>
      <c r="P526" s="30" t="s">
        <v>43</v>
      </c>
      <c r="Q526" s="30" t="s">
        <v>499</v>
      </c>
    </row>
    <row r="527" spans="1:17">
      <c r="A527" s="30" t="s">
        <v>2268</v>
      </c>
      <c r="B527" s="30" t="s">
        <v>2269</v>
      </c>
      <c r="C527" s="30" t="s">
        <v>2270</v>
      </c>
      <c r="D527" s="30"/>
      <c r="E527" s="30" t="s">
        <v>1240</v>
      </c>
      <c r="F527" s="30"/>
      <c r="G527" s="38"/>
      <c r="H527" s="31">
        <v>0</v>
      </c>
      <c r="I527" s="30" t="s">
        <v>512</v>
      </c>
      <c r="J527" s="30" t="s">
        <v>513</v>
      </c>
      <c r="K527" s="30" t="s">
        <v>495</v>
      </c>
      <c r="L527" s="30" t="s">
        <v>496</v>
      </c>
      <c r="M527" s="30" t="s">
        <v>514</v>
      </c>
      <c r="N527" s="30"/>
      <c r="O527" s="30" t="s">
        <v>1242</v>
      </c>
      <c r="P527" s="30" t="s">
        <v>43</v>
      </c>
      <c r="Q527" s="30" t="s">
        <v>499</v>
      </c>
    </row>
    <row r="528" spans="1:17">
      <c r="A528" s="30" t="s">
        <v>2271</v>
      </c>
      <c r="B528" s="30" t="s">
        <v>2272</v>
      </c>
      <c r="C528" s="30" t="s">
        <v>2273</v>
      </c>
      <c r="D528" s="30"/>
      <c r="E528" s="30" t="s">
        <v>1240</v>
      </c>
      <c r="F528" s="30"/>
      <c r="G528" s="38"/>
      <c r="H528" s="31">
        <v>0</v>
      </c>
      <c r="I528" s="30" t="s">
        <v>512</v>
      </c>
      <c r="J528" s="30" t="s">
        <v>513</v>
      </c>
      <c r="K528" s="30" t="s">
        <v>495</v>
      </c>
      <c r="L528" s="30" t="s">
        <v>496</v>
      </c>
      <c r="M528" s="30" t="s">
        <v>639</v>
      </c>
      <c r="N528" s="30"/>
      <c r="O528" s="30" t="s">
        <v>1242</v>
      </c>
      <c r="P528" s="30" t="s">
        <v>43</v>
      </c>
      <c r="Q528" s="30" t="s">
        <v>499</v>
      </c>
    </row>
    <row r="529" spans="1:17">
      <c r="A529" s="30" t="s">
        <v>2274</v>
      </c>
      <c r="B529" s="30" t="s">
        <v>2275</v>
      </c>
      <c r="C529" s="30" t="s">
        <v>2276</v>
      </c>
      <c r="D529" s="30"/>
      <c r="E529" s="30" t="s">
        <v>1240</v>
      </c>
      <c r="F529" s="30"/>
      <c r="G529" s="38"/>
      <c r="H529" s="31">
        <v>0</v>
      </c>
      <c r="I529" s="30" t="s">
        <v>504</v>
      </c>
      <c r="J529" s="30" t="s">
        <v>505</v>
      </c>
      <c r="K529" s="30" t="s">
        <v>495</v>
      </c>
      <c r="L529" s="30" t="s">
        <v>496</v>
      </c>
      <c r="M529" s="30" t="s">
        <v>558</v>
      </c>
      <c r="N529" s="30"/>
      <c r="O529" s="30" t="s">
        <v>1242</v>
      </c>
      <c r="P529" s="30" t="s">
        <v>43</v>
      </c>
      <c r="Q529" s="30" t="s">
        <v>499</v>
      </c>
    </row>
    <row r="530" spans="1:17">
      <c r="A530" s="30" t="s">
        <v>2277</v>
      </c>
      <c r="B530" s="30" t="s">
        <v>2278</v>
      </c>
      <c r="C530" s="30" t="s">
        <v>2279</v>
      </c>
      <c r="D530" s="30"/>
      <c r="E530" s="30" t="s">
        <v>1240</v>
      </c>
      <c r="F530" s="30"/>
      <c r="G530" s="38"/>
      <c r="H530" s="31">
        <v>0</v>
      </c>
      <c r="I530" s="30" t="s">
        <v>504</v>
      </c>
      <c r="J530" s="30" t="s">
        <v>505</v>
      </c>
      <c r="K530" s="30" t="s">
        <v>495</v>
      </c>
      <c r="L530" s="30" t="s">
        <v>496</v>
      </c>
      <c r="M530" s="30" t="s">
        <v>2280</v>
      </c>
      <c r="N530" s="30"/>
      <c r="O530" s="30" t="s">
        <v>1242</v>
      </c>
      <c r="P530" s="30" t="s">
        <v>43</v>
      </c>
      <c r="Q530" s="30" t="s">
        <v>499</v>
      </c>
    </row>
    <row r="531" spans="1:17">
      <c r="A531" s="30" t="s">
        <v>2281</v>
      </c>
      <c r="B531" s="30" t="s">
        <v>2282</v>
      </c>
      <c r="C531" s="30" t="s">
        <v>2283</v>
      </c>
      <c r="D531" s="30"/>
      <c r="E531" s="30" t="s">
        <v>1240</v>
      </c>
      <c r="F531" s="30"/>
      <c r="G531" s="38"/>
      <c r="H531" s="31">
        <v>0</v>
      </c>
      <c r="I531" s="30" t="s">
        <v>512</v>
      </c>
      <c r="J531" s="30" t="s">
        <v>513</v>
      </c>
      <c r="K531" s="30" t="s">
        <v>495</v>
      </c>
      <c r="L531" s="30" t="s">
        <v>496</v>
      </c>
      <c r="M531" s="30" t="s">
        <v>514</v>
      </c>
      <c r="N531" s="30"/>
      <c r="O531" s="30" t="s">
        <v>1242</v>
      </c>
      <c r="P531" s="30" t="s">
        <v>43</v>
      </c>
      <c r="Q531" s="30" t="s">
        <v>499</v>
      </c>
    </row>
    <row r="532" spans="1:17">
      <c r="A532" s="30" t="s">
        <v>2284</v>
      </c>
      <c r="B532" s="30" t="s">
        <v>2285</v>
      </c>
      <c r="C532" s="30" t="s">
        <v>2286</v>
      </c>
      <c r="D532" s="30"/>
      <c r="E532" s="30" t="s">
        <v>1240</v>
      </c>
      <c r="F532" s="30"/>
      <c r="G532" s="38"/>
      <c r="H532" s="31">
        <v>0</v>
      </c>
      <c r="I532" s="30" t="s">
        <v>552</v>
      </c>
      <c r="J532" s="30" t="s">
        <v>553</v>
      </c>
      <c r="K532" s="30" t="s">
        <v>495</v>
      </c>
      <c r="L532" s="30" t="s">
        <v>496</v>
      </c>
      <c r="M532" s="30" t="s">
        <v>2249</v>
      </c>
      <c r="N532" s="30"/>
      <c r="O532" s="30" t="s">
        <v>1242</v>
      </c>
      <c r="P532" s="30" t="s">
        <v>43</v>
      </c>
      <c r="Q532" s="30" t="s">
        <v>499</v>
      </c>
    </row>
    <row r="533" spans="1:17">
      <c r="A533" s="30" t="s">
        <v>2287</v>
      </c>
      <c r="B533" s="30" t="s">
        <v>2288</v>
      </c>
      <c r="C533" s="30" t="s">
        <v>2289</v>
      </c>
      <c r="D533" s="30"/>
      <c r="E533" s="30" t="s">
        <v>1240</v>
      </c>
      <c r="F533" s="30"/>
      <c r="G533" s="38"/>
      <c r="H533" s="31">
        <v>0</v>
      </c>
      <c r="I533" s="30" t="s">
        <v>504</v>
      </c>
      <c r="J533" s="30" t="s">
        <v>505</v>
      </c>
      <c r="K533" s="30" t="s">
        <v>495</v>
      </c>
      <c r="L533" s="30" t="s">
        <v>496</v>
      </c>
      <c r="M533" s="30" t="s">
        <v>558</v>
      </c>
      <c r="N533" s="30"/>
      <c r="O533" s="30" t="s">
        <v>1242</v>
      </c>
      <c r="P533" s="30" t="s">
        <v>43</v>
      </c>
      <c r="Q533" s="30" t="s">
        <v>499</v>
      </c>
    </row>
    <row r="534" spans="1:17">
      <c r="A534" s="30" t="s">
        <v>2290</v>
      </c>
      <c r="B534" s="30" t="s">
        <v>2291</v>
      </c>
      <c r="C534" s="30" t="s">
        <v>2292</v>
      </c>
      <c r="D534" s="30"/>
      <c r="E534" s="30" t="s">
        <v>1240</v>
      </c>
      <c r="F534" s="30"/>
      <c r="G534" s="38"/>
      <c r="H534" s="31">
        <v>0</v>
      </c>
      <c r="I534" s="30" t="s">
        <v>546</v>
      </c>
      <c r="J534" s="30" t="s">
        <v>547</v>
      </c>
      <c r="K534" s="30" t="s">
        <v>495</v>
      </c>
      <c r="L534" s="30" t="s">
        <v>496</v>
      </c>
      <c r="M534" s="30" t="s">
        <v>2202</v>
      </c>
      <c r="N534" s="30"/>
      <c r="O534" s="30" t="s">
        <v>1242</v>
      </c>
      <c r="P534" s="30" t="s">
        <v>43</v>
      </c>
      <c r="Q534" s="30" t="s">
        <v>499</v>
      </c>
    </row>
    <row r="535" spans="1:17">
      <c r="A535" s="30" t="s">
        <v>2293</v>
      </c>
      <c r="B535" s="30" t="s">
        <v>2294</v>
      </c>
      <c r="C535" s="30" t="s">
        <v>2295</v>
      </c>
      <c r="D535" s="30"/>
      <c r="E535" s="30" t="s">
        <v>1240</v>
      </c>
      <c r="F535" s="30"/>
      <c r="G535" s="38"/>
      <c r="H535" s="31">
        <v>0</v>
      </c>
      <c r="I535" s="30" t="s">
        <v>512</v>
      </c>
      <c r="J535" s="30" t="s">
        <v>513</v>
      </c>
      <c r="K535" s="30" t="s">
        <v>495</v>
      </c>
      <c r="L535" s="30" t="s">
        <v>496</v>
      </c>
      <c r="M535" s="30" t="s">
        <v>514</v>
      </c>
      <c r="N535" s="30"/>
      <c r="O535" s="30" t="s">
        <v>1242</v>
      </c>
      <c r="P535" s="30" t="s">
        <v>43</v>
      </c>
      <c r="Q535" s="30" t="s">
        <v>499</v>
      </c>
    </row>
    <row r="536" spans="1:17">
      <c r="A536" s="30" t="s">
        <v>2296</v>
      </c>
      <c r="B536" s="30" t="s">
        <v>2297</v>
      </c>
      <c r="C536" s="30" t="s">
        <v>2298</v>
      </c>
      <c r="D536" s="30"/>
      <c r="E536" s="30" t="s">
        <v>1240</v>
      </c>
      <c r="F536" s="30"/>
      <c r="G536" s="38"/>
      <c r="H536" s="31">
        <v>0</v>
      </c>
      <c r="I536" s="30" t="s">
        <v>512</v>
      </c>
      <c r="J536" s="30" t="s">
        <v>513</v>
      </c>
      <c r="K536" s="30" t="s">
        <v>495</v>
      </c>
      <c r="L536" s="30" t="s">
        <v>496</v>
      </c>
      <c r="M536" s="30" t="s">
        <v>548</v>
      </c>
      <c r="N536" s="30"/>
      <c r="O536" s="30" t="s">
        <v>1242</v>
      </c>
      <c r="P536" s="30" t="s">
        <v>43</v>
      </c>
      <c r="Q536" s="30" t="s">
        <v>499</v>
      </c>
    </row>
    <row r="537" spans="1:17">
      <c r="A537" s="30" t="s">
        <v>2299</v>
      </c>
      <c r="B537" s="30" t="s">
        <v>2300</v>
      </c>
      <c r="C537" s="30" t="s">
        <v>2301</v>
      </c>
      <c r="D537" s="30"/>
      <c r="E537" s="30" t="s">
        <v>1240</v>
      </c>
      <c r="F537" s="30"/>
      <c r="G537" s="38"/>
      <c r="H537" s="31">
        <v>0</v>
      </c>
      <c r="I537" s="30" t="s">
        <v>586</v>
      </c>
      <c r="J537" s="30" t="s">
        <v>587</v>
      </c>
      <c r="K537" s="30" t="s">
        <v>495</v>
      </c>
      <c r="L537" s="30" t="s">
        <v>496</v>
      </c>
      <c r="M537" s="30" t="s">
        <v>588</v>
      </c>
      <c r="N537" s="30"/>
      <c r="O537" s="30" t="s">
        <v>1242</v>
      </c>
      <c r="P537" s="30" t="s">
        <v>43</v>
      </c>
      <c r="Q537" s="30" t="s">
        <v>499</v>
      </c>
    </row>
    <row r="538" spans="1:17">
      <c r="A538" s="30" t="s">
        <v>2302</v>
      </c>
      <c r="B538" s="30" t="s">
        <v>2303</v>
      </c>
      <c r="C538" s="30" t="s">
        <v>2304</v>
      </c>
      <c r="D538" s="30"/>
      <c r="E538" s="30" t="s">
        <v>1240</v>
      </c>
      <c r="F538" s="30"/>
      <c r="G538" s="38"/>
      <c r="H538" s="31">
        <v>0</v>
      </c>
      <c r="I538" s="30" t="s">
        <v>586</v>
      </c>
      <c r="J538" s="30" t="s">
        <v>587</v>
      </c>
      <c r="K538" s="30" t="s">
        <v>495</v>
      </c>
      <c r="L538" s="30" t="s">
        <v>496</v>
      </c>
      <c r="M538" s="30" t="s">
        <v>588</v>
      </c>
      <c r="N538" s="30"/>
      <c r="O538" s="30" t="s">
        <v>1242</v>
      </c>
      <c r="P538" s="30" t="s">
        <v>43</v>
      </c>
      <c r="Q538" s="30" t="s">
        <v>499</v>
      </c>
    </row>
    <row r="539" spans="1:17">
      <c r="A539" s="30" t="s">
        <v>2305</v>
      </c>
      <c r="B539" s="30" t="s">
        <v>2306</v>
      </c>
      <c r="C539" s="30" t="s">
        <v>2307</v>
      </c>
      <c r="D539" s="30"/>
      <c r="E539" s="30" t="s">
        <v>1240</v>
      </c>
      <c r="F539" s="30"/>
      <c r="G539" s="38"/>
      <c r="H539" s="31">
        <v>0</v>
      </c>
      <c r="I539" s="30" t="s">
        <v>546</v>
      </c>
      <c r="J539" s="30" t="s">
        <v>547</v>
      </c>
      <c r="K539" s="30" t="s">
        <v>495</v>
      </c>
      <c r="L539" s="30" t="s">
        <v>496</v>
      </c>
      <c r="M539" s="30" t="s">
        <v>2202</v>
      </c>
      <c r="N539" s="30"/>
      <c r="O539" s="30" t="s">
        <v>1242</v>
      </c>
      <c r="P539" s="30" t="s">
        <v>43</v>
      </c>
      <c r="Q539" s="30" t="s">
        <v>499</v>
      </c>
    </row>
    <row r="540" spans="1:17">
      <c r="A540" s="30" t="s">
        <v>2308</v>
      </c>
      <c r="B540" s="30" t="s">
        <v>2309</v>
      </c>
      <c r="C540" s="30" t="s">
        <v>2310</v>
      </c>
      <c r="D540" s="30"/>
      <c r="E540" s="30" t="s">
        <v>1240</v>
      </c>
      <c r="F540" s="30"/>
      <c r="G540" s="38"/>
      <c r="H540" s="31">
        <v>0</v>
      </c>
      <c r="I540" s="30" t="s">
        <v>512</v>
      </c>
      <c r="J540" s="30" t="s">
        <v>513</v>
      </c>
      <c r="K540" s="30" t="s">
        <v>495</v>
      </c>
      <c r="L540" s="30" t="s">
        <v>496</v>
      </c>
      <c r="M540" s="30" t="s">
        <v>639</v>
      </c>
      <c r="N540" s="30"/>
      <c r="O540" s="30" t="s">
        <v>1242</v>
      </c>
      <c r="P540" s="30" t="s">
        <v>43</v>
      </c>
      <c r="Q540" s="30" t="s">
        <v>499</v>
      </c>
    </row>
    <row r="541" spans="1:17">
      <c r="A541" s="30" t="s">
        <v>2311</v>
      </c>
      <c r="B541" s="30" t="s">
        <v>2312</v>
      </c>
      <c r="C541" s="30" t="s">
        <v>2313</v>
      </c>
      <c r="D541" s="30"/>
      <c r="E541" s="30" t="s">
        <v>1240</v>
      </c>
      <c r="F541" s="30"/>
      <c r="G541" s="38"/>
      <c r="H541" s="31">
        <v>0</v>
      </c>
      <c r="I541" s="30" t="s">
        <v>586</v>
      </c>
      <c r="J541" s="30" t="s">
        <v>587</v>
      </c>
      <c r="K541" s="30" t="s">
        <v>495</v>
      </c>
      <c r="L541" s="30" t="s">
        <v>496</v>
      </c>
      <c r="M541" s="30" t="s">
        <v>588</v>
      </c>
      <c r="N541" s="30"/>
      <c r="O541" s="30" t="s">
        <v>1242</v>
      </c>
      <c r="P541" s="30" t="s">
        <v>43</v>
      </c>
      <c r="Q541" s="30" t="s">
        <v>499</v>
      </c>
    </row>
    <row r="542" spans="1:17">
      <c r="A542" s="30" t="s">
        <v>2314</v>
      </c>
      <c r="B542" s="30" t="s">
        <v>2315</v>
      </c>
      <c r="C542" s="30" t="s">
        <v>2316</v>
      </c>
      <c r="D542" s="30"/>
      <c r="E542" s="30" t="s">
        <v>1240</v>
      </c>
      <c r="F542" s="30"/>
      <c r="G542" s="38"/>
      <c r="H542" s="31">
        <v>0</v>
      </c>
      <c r="I542" s="30" t="s">
        <v>512</v>
      </c>
      <c r="J542" s="30" t="s">
        <v>513</v>
      </c>
      <c r="K542" s="30" t="s">
        <v>495</v>
      </c>
      <c r="L542" s="30" t="s">
        <v>496</v>
      </c>
      <c r="M542" s="30" t="s">
        <v>514</v>
      </c>
      <c r="N542" s="30"/>
      <c r="O542" s="30" t="s">
        <v>1242</v>
      </c>
      <c r="P542" s="30" t="s">
        <v>43</v>
      </c>
      <c r="Q542" s="30" t="s">
        <v>499</v>
      </c>
    </row>
    <row r="543" spans="1:17">
      <c r="A543" s="30" t="s">
        <v>2317</v>
      </c>
      <c r="B543" s="30" t="s">
        <v>2318</v>
      </c>
      <c r="C543" s="30" t="s">
        <v>2319</v>
      </c>
      <c r="D543" s="30"/>
      <c r="E543" s="30" t="s">
        <v>1240</v>
      </c>
      <c r="F543" s="30"/>
      <c r="G543" s="38"/>
      <c r="H543" s="31">
        <v>0</v>
      </c>
      <c r="I543" s="30" t="s">
        <v>504</v>
      </c>
      <c r="J543" s="30" t="s">
        <v>505</v>
      </c>
      <c r="K543" s="30" t="s">
        <v>495</v>
      </c>
      <c r="L543" s="30" t="s">
        <v>496</v>
      </c>
      <c r="M543" s="30" t="s">
        <v>1146</v>
      </c>
      <c r="N543" s="30"/>
      <c r="O543" s="30" t="s">
        <v>1242</v>
      </c>
      <c r="P543" s="30" t="s">
        <v>43</v>
      </c>
      <c r="Q543" s="30" t="s">
        <v>499</v>
      </c>
    </row>
    <row r="544" spans="1:17">
      <c r="A544" s="30" t="s">
        <v>2320</v>
      </c>
      <c r="B544" s="30" t="s">
        <v>2321</v>
      </c>
      <c r="C544" s="30" t="s">
        <v>2322</v>
      </c>
      <c r="D544" s="30"/>
      <c r="E544" s="30" t="s">
        <v>1240</v>
      </c>
      <c r="F544" s="30"/>
      <c r="G544" s="38"/>
      <c r="H544" s="31">
        <v>0</v>
      </c>
      <c r="I544" s="30" t="s">
        <v>552</v>
      </c>
      <c r="J544" s="30" t="s">
        <v>553</v>
      </c>
      <c r="K544" s="30" t="s">
        <v>495</v>
      </c>
      <c r="L544" s="30" t="s">
        <v>496</v>
      </c>
      <c r="M544" s="30" t="s">
        <v>2249</v>
      </c>
      <c r="N544" s="30"/>
      <c r="O544" s="30" t="s">
        <v>1242</v>
      </c>
      <c r="P544" s="30" t="s">
        <v>43</v>
      </c>
      <c r="Q544" s="30" t="s">
        <v>499</v>
      </c>
    </row>
    <row r="545" spans="1:17">
      <c r="A545" s="30" t="s">
        <v>2323</v>
      </c>
      <c r="B545" s="30" t="s">
        <v>2324</v>
      </c>
      <c r="C545" s="30" t="s">
        <v>2325</v>
      </c>
      <c r="D545" s="30"/>
      <c r="E545" s="30" t="s">
        <v>1240</v>
      </c>
      <c r="F545" s="30"/>
      <c r="G545" s="38"/>
      <c r="H545" s="31">
        <v>0</v>
      </c>
      <c r="I545" s="30" t="s">
        <v>552</v>
      </c>
      <c r="J545" s="30" t="s">
        <v>553</v>
      </c>
      <c r="K545" s="30" t="s">
        <v>495</v>
      </c>
      <c r="L545" s="30" t="s">
        <v>496</v>
      </c>
      <c r="M545" s="30" t="s">
        <v>2249</v>
      </c>
      <c r="N545" s="30"/>
      <c r="O545" s="30" t="s">
        <v>1242</v>
      </c>
      <c r="P545" s="30" t="s">
        <v>43</v>
      </c>
      <c r="Q545" s="30" t="s">
        <v>499</v>
      </c>
    </row>
    <row r="546" spans="1:17">
      <c r="A546" s="30" t="s">
        <v>2326</v>
      </c>
      <c r="B546" s="30" t="s">
        <v>2327</v>
      </c>
      <c r="C546" s="30" t="s">
        <v>2328</v>
      </c>
      <c r="D546" s="30"/>
      <c r="E546" s="30" t="s">
        <v>1240</v>
      </c>
      <c r="F546" s="30"/>
      <c r="G546" s="38"/>
      <c r="H546" s="31">
        <v>0</v>
      </c>
      <c r="I546" s="30" t="s">
        <v>512</v>
      </c>
      <c r="J546" s="30" t="s">
        <v>513</v>
      </c>
      <c r="K546" s="30" t="s">
        <v>495</v>
      </c>
      <c r="L546" s="30" t="s">
        <v>496</v>
      </c>
      <c r="M546" s="30" t="s">
        <v>514</v>
      </c>
      <c r="N546" s="30"/>
      <c r="O546" s="30" t="s">
        <v>1242</v>
      </c>
      <c r="P546" s="30" t="s">
        <v>43</v>
      </c>
      <c r="Q546" s="30" t="s">
        <v>499</v>
      </c>
    </row>
    <row r="547" spans="1:17">
      <c r="A547" s="30" t="s">
        <v>2329</v>
      </c>
      <c r="B547" s="30" t="s">
        <v>2330</v>
      </c>
      <c r="C547" s="30" t="s">
        <v>2331</v>
      </c>
      <c r="D547" s="30"/>
      <c r="E547" s="30" t="s">
        <v>1240</v>
      </c>
      <c r="F547" s="30"/>
      <c r="G547" s="38"/>
      <c r="H547" s="31">
        <v>0</v>
      </c>
      <c r="I547" s="30" t="s">
        <v>552</v>
      </c>
      <c r="J547" s="30" t="s">
        <v>553</v>
      </c>
      <c r="K547" s="30" t="s">
        <v>495</v>
      </c>
      <c r="L547" s="30" t="s">
        <v>496</v>
      </c>
      <c r="M547" s="30" t="s">
        <v>724</v>
      </c>
      <c r="N547" s="30"/>
      <c r="O547" s="30" t="s">
        <v>1242</v>
      </c>
      <c r="P547" s="30" t="s">
        <v>43</v>
      </c>
      <c r="Q547" s="30" t="s">
        <v>499</v>
      </c>
    </row>
    <row r="548" spans="1:17">
      <c r="A548" s="30" t="s">
        <v>2332</v>
      </c>
      <c r="B548" s="30" t="s">
        <v>2333</v>
      </c>
      <c r="C548" s="30" t="s">
        <v>2334</v>
      </c>
      <c r="D548" s="30"/>
      <c r="E548" s="30" t="s">
        <v>1240</v>
      </c>
      <c r="F548" s="30"/>
      <c r="G548" s="38"/>
      <c r="H548" s="31">
        <v>0</v>
      </c>
      <c r="I548" s="30" t="s">
        <v>512</v>
      </c>
      <c r="J548" s="30" t="s">
        <v>513</v>
      </c>
      <c r="K548" s="30" t="s">
        <v>495</v>
      </c>
      <c r="L548" s="30" t="s">
        <v>496</v>
      </c>
      <c r="M548" s="30" t="s">
        <v>514</v>
      </c>
      <c r="N548" s="30"/>
      <c r="O548" s="30" t="s">
        <v>1242</v>
      </c>
      <c r="P548" s="30" t="s">
        <v>43</v>
      </c>
      <c r="Q548" s="30" t="s">
        <v>499</v>
      </c>
    </row>
    <row r="549" spans="1:17">
      <c r="A549" s="30" t="s">
        <v>2335</v>
      </c>
      <c r="B549" s="30" t="s">
        <v>2336</v>
      </c>
      <c r="C549" s="30" t="s">
        <v>2337</v>
      </c>
      <c r="D549" s="30"/>
      <c r="E549" s="30" t="s">
        <v>1240</v>
      </c>
      <c r="F549" s="30"/>
      <c r="G549" s="38"/>
      <c r="H549" s="31">
        <v>0</v>
      </c>
      <c r="I549" s="30" t="s">
        <v>586</v>
      </c>
      <c r="J549" s="30" t="s">
        <v>587</v>
      </c>
      <c r="K549" s="30" t="s">
        <v>495</v>
      </c>
      <c r="L549" s="30" t="s">
        <v>496</v>
      </c>
      <c r="M549" s="30" t="s">
        <v>588</v>
      </c>
      <c r="N549" s="30"/>
      <c r="O549" s="30" t="s">
        <v>1242</v>
      </c>
      <c r="P549" s="30" t="s">
        <v>43</v>
      </c>
      <c r="Q549" s="30" t="s">
        <v>499</v>
      </c>
    </row>
    <row r="550" spans="1:17">
      <c r="A550" s="30" t="s">
        <v>2338</v>
      </c>
      <c r="B550" s="30" t="s">
        <v>2339</v>
      </c>
      <c r="C550" s="30" t="s">
        <v>2340</v>
      </c>
      <c r="D550" s="30"/>
      <c r="E550" s="30" t="s">
        <v>1240</v>
      </c>
      <c r="F550" s="30"/>
      <c r="G550" s="38"/>
      <c r="H550" s="31">
        <v>0</v>
      </c>
      <c r="I550" s="30" t="s">
        <v>512</v>
      </c>
      <c r="J550" s="30" t="s">
        <v>513</v>
      </c>
      <c r="K550" s="30" t="s">
        <v>495</v>
      </c>
      <c r="L550" s="30" t="s">
        <v>496</v>
      </c>
      <c r="M550" s="30" t="s">
        <v>526</v>
      </c>
      <c r="N550" s="30"/>
      <c r="O550" s="30" t="s">
        <v>1242</v>
      </c>
      <c r="P550" s="30" t="s">
        <v>43</v>
      </c>
      <c r="Q550" s="30" t="s">
        <v>499</v>
      </c>
    </row>
    <row r="551" spans="1:17">
      <c r="A551" s="30" t="s">
        <v>2341</v>
      </c>
      <c r="B551" s="30" t="s">
        <v>2342</v>
      </c>
      <c r="C551" s="30" t="s">
        <v>2343</v>
      </c>
      <c r="D551" s="30"/>
      <c r="E551" s="30" t="s">
        <v>1240</v>
      </c>
      <c r="F551" s="30"/>
      <c r="G551" s="38"/>
      <c r="H551" s="31">
        <v>0</v>
      </c>
      <c r="I551" s="30" t="s">
        <v>504</v>
      </c>
      <c r="J551" s="30" t="s">
        <v>505</v>
      </c>
      <c r="K551" s="30" t="s">
        <v>495</v>
      </c>
      <c r="L551" s="30" t="s">
        <v>496</v>
      </c>
      <c r="M551" s="30" t="s">
        <v>2206</v>
      </c>
      <c r="N551" s="30"/>
      <c r="O551" s="30" t="s">
        <v>1242</v>
      </c>
      <c r="P551" s="30" t="s">
        <v>43</v>
      </c>
      <c r="Q551" s="30" t="s">
        <v>499</v>
      </c>
    </row>
    <row r="552" spans="1:17">
      <c r="A552" s="30" t="s">
        <v>2344</v>
      </c>
      <c r="B552" s="30" t="s">
        <v>2345</v>
      </c>
      <c r="C552" s="30" t="s">
        <v>2346</v>
      </c>
      <c r="D552" s="30"/>
      <c r="E552" s="30" t="s">
        <v>1240</v>
      </c>
      <c r="F552" s="30"/>
      <c r="G552" s="38"/>
      <c r="H552" s="31">
        <v>0</v>
      </c>
      <c r="I552" s="30" t="s">
        <v>504</v>
      </c>
      <c r="J552" s="30" t="s">
        <v>505</v>
      </c>
      <c r="K552" s="30" t="s">
        <v>495</v>
      </c>
      <c r="L552" s="30" t="s">
        <v>496</v>
      </c>
      <c r="M552" s="30" t="s">
        <v>558</v>
      </c>
      <c r="N552" s="30"/>
      <c r="O552" s="30" t="s">
        <v>1242</v>
      </c>
      <c r="P552" s="30" t="s">
        <v>43</v>
      </c>
      <c r="Q552" s="30" t="s">
        <v>499</v>
      </c>
    </row>
    <row r="553" spans="1:17">
      <c r="A553" s="30" t="s">
        <v>2347</v>
      </c>
      <c r="B553" s="30" t="s">
        <v>2348</v>
      </c>
      <c r="C553" s="30" t="s">
        <v>2349</v>
      </c>
      <c r="D553" s="30"/>
      <c r="E553" s="30" t="s">
        <v>1240</v>
      </c>
      <c r="F553" s="30"/>
      <c r="G553" s="38"/>
      <c r="H553" s="31">
        <v>0</v>
      </c>
      <c r="I553" s="30" t="s">
        <v>504</v>
      </c>
      <c r="J553" s="30" t="s">
        <v>505</v>
      </c>
      <c r="K553" s="30" t="s">
        <v>495</v>
      </c>
      <c r="L553" s="30" t="s">
        <v>496</v>
      </c>
      <c r="M553" s="30" t="s">
        <v>558</v>
      </c>
      <c r="N553" s="30"/>
      <c r="O553" s="30" t="s">
        <v>1242</v>
      </c>
      <c r="P553" s="30" t="s">
        <v>43</v>
      </c>
      <c r="Q553" s="30" t="s">
        <v>499</v>
      </c>
    </row>
    <row r="554" spans="1:17">
      <c r="A554" s="30" t="s">
        <v>2350</v>
      </c>
      <c r="B554" s="30" t="s">
        <v>2351</v>
      </c>
      <c r="C554" s="30" t="s">
        <v>2352</v>
      </c>
      <c r="D554" s="30"/>
      <c r="E554" s="30" t="s">
        <v>1240</v>
      </c>
      <c r="F554" s="30"/>
      <c r="G554" s="38"/>
      <c r="H554" s="31">
        <v>0</v>
      </c>
      <c r="I554" s="30" t="s">
        <v>512</v>
      </c>
      <c r="J554" s="30" t="s">
        <v>513</v>
      </c>
      <c r="K554" s="30" t="s">
        <v>495</v>
      </c>
      <c r="L554" s="30" t="s">
        <v>496</v>
      </c>
      <c r="M554" s="30" t="s">
        <v>514</v>
      </c>
      <c r="N554" s="30"/>
      <c r="O554" s="30" t="s">
        <v>1242</v>
      </c>
      <c r="P554" s="30" t="s">
        <v>43</v>
      </c>
      <c r="Q554" s="30" t="s">
        <v>499</v>
      </c>
    </row>
    <row r="555" spans="1:17">
      <c r="A555" s="30" t="s">
        <v>2353</v>
      </c>
      <c r="B555" s="30" t="s">
        <v>2354</v>
      </c>
      <c r="C555" s="30" t="s">
        <v>2355</v>
      </c>
      <c r="D555" s="30"/>
      <c r="E555" s="30" t="s">
        <v>1240</v>
      </c>
      <c r="F555" s="30"/>
      <c r="G555" s="38"/>
      <c r="H555" s="31">
        <v>0</v>
      </c>
      <c r="I555" s="30" t="s">
        <v>552</v>
      </c>
      <c r="J555" s="30" t="s">
        <v>553</v>
      </c>
      <c r="K555" s="30" t="s">
        <v>495</v>
      </c>
      <c r="L555" s="30" t="s">
        <v>496</v>
      </c>
      <c r="M555" s="30" t="s">
        <v>724</v>
      </c>
      <c r="N555" s="30"/>
      <c r="O555" s="30" t="s">
        <v>1242</v>
      </c>
      <c r="P555" s="30" t="s">
        <v>43</v>
      </c>
      <c r="Q555" s="30" t="s">
        <v>499</v>
      </c>
    </row>
    <row r="556" spans="1:17">
      <c r="A556" s="30" t="s">
        <v>2356</v>
      </c>
      <c r="B556" s="30" t="s">
        <v>2357</v>
      </c>
      <c r="C556" s="30" t="s">
        <v>2358</v>
      </c>
      <c r="D556" s="30"/>
      <c r="E556" s="30" t="s">
        <v>1240</v>
      </c>
      <c r="F556" s="30"/>
      <c r="G556" s="38"/>
      <c r="H556" s="31">
        <v>0</v>
      </c>
      <c r="I556" s="30" t="s">
        <v>552</v>
      </c>
      <c r="J556" s="30" t="s">
        <v>553</v>
      </c>
      <c r="K556" s="30" t="s">
        <v>495</v>
      </c>
      <c r="L556" s="30" t="s">
        <v>496</v>
      </c>
      <c r="M556" s="30" t="s">
        <v>602</v>
      </c>
      <c r="N556" s="30"/>
      <c r="O556" s="30" t="s">
        <v>1242</v>
      </c>
      <c r="P556" s="30" t="s">
        <v>43</v>
      </c>
      <c r="Q556" s="30" t="s">
        <v>499</v>
      </c>
    </row>
    <row r="557" spans="1:17">
      <c r="A557" s="30" t="s">
        <v>2359</v>
      </c>
      <c r="B557" s="30" t="s">
        <v>2360</v>
      </c>
      <c r="C557" s="30" t="s">
        <v>2361</v>
      </c>
      <c r="D557" s="30"/>
      <c r="E557" s="30" t="s">
        <v>1240</v>
      </c>
      <c r="F557" s="30"/>
      <c r="G557" s="38"/>
      <c r="H557" s="31">
        <v>0</v>
      </c>
      <c r="I557" s="30" t="s">
        <v>504</v>
      </c>
      <c r="J557" s="30" t="s">
        <v>505</v>
      </c>
      <c r="K557" s="30" t="s">
        <v>495</v>
      </c>
      <c r="L557" s="30" t="s">
        <v>496</v>
      </c>
      <c r="M557" s="30" t="s">
        <v>558</v>
      </c>
      <c r="N557" s="30"/>
      <c r="O557" s="30" t="s">
        <v>1242</v>
      </c>
      <c r="P557" s="30" t="s">
        <v>43</v>
      </c>
      <c r="Q557" s="30" t="s">
        <v>499</v>
      </c>
    </row>
    <row r="558" spans="1:17">
      <c r="A558" s="30" t="s">
        <v>2362</v>
      </c>
      <c r="B558" s="30" t="s">
        <v>2363</v>
      </c>
      <c r="C558" s="30" t="s">
        <v>2364</v>
      </c>
      <c r="D558" s="30"/>
      <c r="E558" s="30" t="s">
        <v>1240</v>
      </c>
      <c r="F558" s="30"/>
      <c r="G558" s="38"/>
      <c r="H558" s="31">
        <v>0</v>
      </c>
      <c r="I558" s="30" t="s">
        <v>512</v>
      </c>
      <c r="J558" s="30" t="s">
        <v>513</v>
      </c>
      <c r="K558" s="30" t="s">
        <v>495</v>
      </c>
      <c r="L558" s="30" t="s">
        <v>496</v>
      </c>
      <c r="M558" s="30" t="s">
        <v>548</v>
      </c>
      <c r="N558" s="30"/>
      <c r="O558" s="30" t="s">
        <v>1242</v>
      </c>
      <c r="P558" s="30" t="s">
        <v>43</v>
      </c>
      <c r="Q558" s="30" t="s">
        <v>499</v>
      </c>
    </row>
    <row r="559" spans="1:17">
      <c r="A559" s="30" t="s">
        <v>2365</v>
      </c>
      <c r="B559" s="30" t="s">
        <v>2366</v>
      </c>
      <c r="C559" s="30" t="s">
        <v>2367</v>
      </c>
      <c r="D559" s="30"/>
      <c r="E559" s="30" t="s">
        <v>1240</v>
      </c>
      <c r="F559" s="30"/>
      <c r="G559" s="38"/>
      <c r="H559" s="31">
        <v>0</v>
      </c>
      <c r="I559" s="30" t="s">
        <v>552</v>
      </c>
      <c r="J559" s="30" t="s">
        <v>553</v>
      </c>
      <c r="K559" s="30" t="s">
        <v>495</v>
      </c>
      <c r="L559" s="30" t="s">
        <v>496</v>
      </c>
      <c r="M559" s="30" t="s">
        <v>554</v>
      </c>
      <c r="N559" s="30"/>
      <c r="O559" s="30" t="s">
        <v>1242</v>
      </c>
      <c r="P559" s="30" t="s">
        <v>43</v>
      </c>
      <c r="Q559" s="30" t="s">
        <v>499</v>
      </c>
    </row>
    <row r="560" spans="1:17">
      <c r="A560" s="30" t="s">
        <v>2368</v>
      </c>
      <c r="B560" s="30" t="s">
        <v>2369</v>
      </c>
      <c r="C560" s="30" t="s">
        <v>2370</v>
      </c>
      <c r="D560" s="30"/>
      <c r="E560" s="30" t="s">
        <v>1240</v>
      </c>
      <c r="F560" s="30"/>
      <c r="G560" s="38"/>
      <c r="H560" s="31">
        <v>0</v>
      </c>
      <c r="I560" s="30" t="s">
        <v>552</v>
      </c>
      <c r="J560" s="30" t="s">
        <v>553</v>
      </c>
      <c r="K560" s="30" t="s">
        <v>495</v>
      </c>
      <c r="L560" s="30" t="s">
        <v>496</v>
      </c>
      <c r="M560" s="30" t="s">
        <v>654</v>
      </c>
      <c r="N560" s="30"/>
      <c r="O560" s="30" t="s">
        <v>1242</v>
      </c>
      <c r="P560" s="30" t="s">
        <v>43</v>
      </c>
      <c r="Q560" s="30" t="s">
        <v>499</v>
      </c>
    </row>
    <row r="561" spans="1:17">
      <c r="A561" s="30" t="s">
        <v>2371</v>
      </c>
      <c r="B561" s="30" t="s">
        <v>2372</v>
      </c>
      <c r="C561" s="30" t="s">
        <v>2373</v>
      </c>
      <c r="D561" s="30"/>
      <c r="E561" s="30" t="s">
        <v>1240</v>
      </c>
      <c r="F561" s="30"/>
      <c r="G561" s="38"/>
      <c r="H561" s="31">
        <v>0</v>
      </c>
      <c r="I561" s="30" t="s">
        <v>586</v>
      </c>
      <c r="J561" s="30" t="s">
        <v>587</v>
      </c>
      <c r="K561" s="30" t="s">
        <v>495</v>
      </c>
      <c r="L561" s="30" t="s">
        <v>496</v>
      </c>
      <c r="M561" s="30" t="s">
        <v>2374</v>
      </c>
      <c r="N561" s="30"/>
      <c r="O561" s="30" t="s">
        <v>1242</v>
      </c>
      <c r="P561" s="30" t="s">
        <v>43</v>
      </c>
      <c r="Q561" s="30" t="s">
        <v>499</v>
      </c>
    </row>
    <row r="562" spans="1:17">
      <c r="A562" s="30" t="s">
        <v>2375</v>
      </c>
      <c r="B562" s="30" t="s">
        <v>2376</v>
      </c>
      <c r="C562" s="30" t="s">
        <v>2377</v>
      </c>
      <c r="D562" s="30"/>
      <c r="E562" s="30" t="s">
        <v>1240</v>
      </c>
      <c r="F562" s="30"/>
      <c r="G562" s="38"/>
      <c r="H562" s="31">
        <v>0</v>
      </c>
      <c r="I562" s="30" t="s">
        <v>552</v>
      </c>
      <c r="J562" s="30" t="s">
        <v>553</v>
      </c>
      <c r="K562" s="30" t="s">
        <v>495</v>
      </c>
      <c r="L562" s="30" t="s">
        <v>496</v>
      </c>
      <c r="M562" s="30" t="s">
        <v>724</v>
      </c>
      <c r="N562" s="30"/>
      <c r="O562" s="30" t="s">
        <v>1242</v>
      </c>
      <c r="P562" s="30" t="s">
        <v>43</v>
      </c>
      <c r="Q562" s="30" t="s">
        <v>499</v>
      </c>
    </row>
    <row r="563" spans="1:17">
      <c r="A563" s="30" t="s">
        <v>2378</v>
      </c>
      <c r="B563" s="30" t="s">
        <v>2379</v>
      </c>
      <c r="C563" s="30" t="s">
        <v>2380</v>
      </c>
      <c r="D563" s="30"/>
      <c r="E563" s="30" t="s">
        <v>1240</v>
      </c>
      <c r="F563" s="30"/>
      <c r="G563" s="38"/>
      <c r="H563" s="31">
        <v>0</v>
      </c>
      <c r="I563" s="30" t="s">
        <v>586</v>
      </c>
      <c r="J563" s="30" t="s">
        <v>587</v>
      </c>
      <c r="K563" s="30" t="s">
        <v>495</v>
      </c>
      <c r="L563" s="30" t="s">
        <v>496</v>
      </c>
      <c r="M563" s="30" t="s">
        <v>2374</v>
      </c>
      <c r="N563" s="30"/>
      <c r="O563" s="30" t="s">
        <v>1242</v>
      </c>
      <c r="P563" s="30" t="s">
        <v>43</v>
      </c>
      <c r="Q563" s="30" t="s">
        <v>499</v>
      </c>
    </row>
    <row r="564" spans="1:17">
      <c r="A564" s="30" t="s">
        <v>2381</v>
      </c>
      <c r="B564" s="30" t="s">
        <v>2382</v>
      </c>
      <c r="C564" s="30" t="s">
        <v>2383</v>
      </c>
      <c r="D564" s="30"/>
      <c r="E564" s="30" t="s">
        <v>1240</v>
      </c>
      <c r="F564" s="30"/>
      <c r="G564" s="38"/>
      <c r="H564" s="31">
        <v>0</v>
      </c>
      <c r="I564" s="30" t="s">
        <v>552</v>
      </c>
      <c r="J564" s="30" t="s">
        <v>553</v>
      </c>
      <c r="K564" s="30" t="s">
        <v>495</v>
      </c>
      <c r="L564" s="30" t="s">
        <v>496</v>
      </c>
      <c r="M564" s="30" t="s">
        <v>2249</v>
      </c>
      <c r="N564" s="30"/>
      <c r="O564" s="30" t="s">
        <v>1242</v>
      </c>
      <c r="P564" s="30" t="s">
        <v>43</v>
      </c>
      <c r="Q564" s="30" t="s">
        <v>499</v>
      </c>
    </row>
    <row r="565" spans="1:17">
      <c r="A565" s="30" t="s">
        <v>2384</v>
      </c>
      <c r="B565" s="30" t="s">
        <v>2385</v>
      </c>
      <c r="C565" s="30" t="s">
        <v>2386</v>
      </c>
      <c r="D565" s="30"/>
      <c r="E565" s="30" t="s">
        <v>1240</v>
      </c>
      <c r="F565" s="30"/>
      <c r="G565" s="38"/>
      <c r="H565" s="31">
        <v>0</v>
      </c>
      <c r="I565" s="30" t="s">
        <v>504</v>
      </c>
      <c r="J565" s="30" t="s">
        <v>505</v>
      </c>
      <c r="K565" s="30" t="s">
        <v>495</v>
      </c>
      <c r="L565" s="30" t="s">
        <v>496</v>
      </c>
      <c r="M565" s="30" t="s">
        <v>2387</v>
      </c>
      <c r="N565" s="30"/>
      <c r="O565" s="30" t="s">
        <v>1242</v>
      </c>
      <c r="P565" s="30" t="s">
        <v>43</v>
      </c>
      <c r="Q565" s="30" t="s">
        <v>499</v>
      </c>
    </row>
    <row r="566" spans="1:17">
      <c r="A566" s="30" t="s">
        <v>2388</v>
      </c>
      <c r="B566" s="30" t="s">
        <v>2389</v>
      </c>
      <c r="C566" s="30" t="s">
        <v>2390</v>
      </c>
      <c r="D566" s="30"/>
      <c r="E566" s="30" t="s">
        <v>1240</v>
      </c>
      <c r="F566" s="30"/>
      <c r="G566" s="38"/>
      <c r="H566" s="31">
        <v>0</v>
      </c>
      <c r="I566" s="30" t="s">
        <v>504</v>
      </c>
      <c r="J566" s="30" t="s">
        <v>505</v>
      </c>
      <c r="K566" s="30" t="s">
        <v>495</v>
      </c>
      <c r="L566" s="30" t="s">
        <v>496</v>
      </c>
      <c r="M566" s="30" t="s">
        <v>558</v>
      </c>
      <c r="N566" s="30"/>
      <c r="O566" s="30" t="s">
        <v>1242</v>
      </c>
      <c r="P566" s="30" t="s">
        <v>43</v>
      </c>
      <c r="Q566" s="30" t="s">
        <v>499</v>
      </c>
    </row>
    <row r="567" spans="1:17">
      <c r="A567" s="30" t="s">
        <v>2391</v>
      </c>
      <c r="B567" s="30" t="s">
        <v>2392</v>
      </c>
      <c r="C567" s="30" t="s">
        <v>2393</v>
      </c>
      <c r="D567" s="30"/>
      <c r="E567" s="30" t="s">
        <v>1240</v>
      </c>
      <c r="F567" s="30"/>
      <c r="G567" s="38"/>
      <c r="H567" s="31">
        <v>0</v>
      </c>
      <c r="I567" s="30" t="s">
        <v>586</v>
      </c>
      <c r="J567" s="30" t="s">
        <v>587</v>
      </c>
      <c r="K567" s="30" t="s">
        <v>495</v>
      </c>
      <c r="L567" s="30" t="s">
        <v>496</v>
      </c>
      <c r="M567" s="30" t="s">
        <v>497</v>
      </c>
      <c r="N567" s="30"/>
      <c r="O567" s="30" t="s">
        <v>1242</v>
      </c>
      <c r="P567" s="30" t="s">
        <v>43</v>
      </c>
      <c r="Q567" s="30" t="s">
        <v>499</v>
      </c>
    </row>
    <row r="568" spans="1:17">
      <c r="A568" s="30" t="s">
        <v>2394</v>
      </c>
      <c r="B568" s="30" t="s">
        <v>2395</v>
      </c>
      <c r="C568" s="30" t="s">
        <v>2396</v>
      </c>
      <c r="D568" s="30"/>
      <c r="E568" s="30" t="s">
        <v>1240</v>
      </c>
      <c r="F568" s="30"/>
      <c r="G568" s="38"/>
      <c r="H568" s="31">
        <v>0</v>
      </c>
      <c r="I568" s="30" t="s">
        <v>552</v>
      </c>
      <c r="J568" s="30" t="s">
        <v>553</v>
      </c>
      <c r="K568" s="30" t="s">
        <v>495</v>
      </c>
      <c r="L568" s="30" t="s">
        <v>496</v>
      </c>
      <c r="M568" s="30" t="s">
        <v>654</v>
      </c>
      <c r="N568" s="30"/>
      <c r="O568" s="30" t="s">
        <v>1242</v>
      </c>
      <c r="P568" s="30" t="s">
        <v>43</v>
      </c>
      <c r="Q568" s="30" t="s">
        <v>499</v>
      </c>
    </row>
    <row r="569" spans="1:17">
      <c r="A569" s="30" t="s">
        <v>2397</v>
      </c>
      <c r="B569" s="30" t="s">
        <v>2398</v>
      </c>
      <c r="C569" s="30" t="s">
        <v>2399</v>
      </c>
      <c r="D569" s="30"/>
      <c r="E569" s="30" t="s">
        <v>1240</v>
      </c>
      <c r="F569" s="30"/>
      <c r="G569" s="38"/>
      <c r="H569" s="31">
        <v>0</v>
      </c>
      <c r="I569" s="30" t="s">
        <v>570</v>
      </c>
      <c r="J569" s="30" t="s">
        <v>571</v>
      </c>
      <c r="K569" s="30" t="s">
        <v>495</v>
      </c>
      <c r="L569" s="30" t="s">
        <v>572</v>
      </c>
      <c r="M569" s="30" t="s">
        <v>573</v>
      </c>
      <c r="N569" s="30"/>
      <c r="O569" s="30" t="s">
        <v>1242</v>
      </c>
      <c r="P569" s="30" t="s">
        <v>43</v>
      </c>
      <c r="Q569" s="30" t="s">
        <v>499</v>
      </c>
    </row>
    <row r="570" spans="1:17">
      <c r="A570" s="30" t="s">
        <v>2400</v>
      </c>
      <c r="B570" s="30" t="s">
        <v>2401</v>
      </c>
      <c r="C570" s="30" t="s">
        <v>2402</v>
      </c>
      <c r="D570" s="30"/>
      <c r="E570" s="30" t="s">
        <v>1240</v>
      </c>
      <c r="F570" s="30"/>
      <c r="G570" s="38"/>
      <c r="H570" s="31">
        <v>0</v>
      </c>
      <c r="I570" s="30" t="s">
        <v>552</v>
      </c>
      <c r="J570" s="30" t="s">
        <v>553</v>
      </c>
      <c r="K570" s="30" t="s">
        <v>495</v>
      </c>
      <c r="L570" s="30" t="s">
        <v>496</v>
      </c>
      <c r="M570" s="30" t="s">
        <v>724</v>
      </c>
      <c r="N570" s="30"/>
      <c r="O570" s="30" t="s">
        <v>1242</v>
      </c>
      <c r="P570" s="30" t="s">
        <v>43</v>
      </c>
      <c r="Q570" s="30" t="s">
        <v>499</v>
      </c>
    </row>
    <row r="571" spans="1:17">
      <c r="A571" s="30" t="s">
        <v>2403</v>
      </c>
      <c r="B571" s="30" t="s">
        <v>2404</v>
      </c>
      <c r="C571" s="30" t="s">
        <v>2405</v>
      </c>
      <c r="D571" s="30"/>
      <c r="E571" s="30" t="s">
        <v>1240</v>
      </c>
      <c r="F571" s="30"/>
      <c r="G571" s="38"/>
      <c r="H571" s="31">
        <v>0</v>
      </c>
      <c r="I571" s="30" t="s">
        <v>586</v>
      </c>
      <c r="J571" s="30" t="s">
        <v>587</v>
      </c>
      <c r="K571" s="30" t="s">
        <v>495</v>
      </c>
      <c r="L571" s="30" t="s">
        <v>496</v>
      </c>
      <c r="M571" s="30" t="s">
        <v>497</v>
      </c>
      <c r="N571" s="30"/>
      <c r="O571" s="30" t="s">
        <v>1242</v>
      </c>
      <c r="P571" s="30" t="s">
        <v>43</v>
      </c>
      <c r="Q571" s="30" t="s">
        <v>499</v>
      </c>
    </row>
    <row r="572" spans="1:17">
      <c r="A572" s="30" t="s">
        <v>2406</v>
      </c>
      <c r="B572" s="30" t="s">
        <v>2407</v>
      </c>
      <c r="C572" s="30" t="s">
        <v>2408</v>
      </c>
      <c r="D572" s="30"/>
      <c r="E572" s="30" t="s">
        <v>1240</v>
      </c>
      <c r="F572" s="30"/>
      <c r="G572" s="38"/>
      <c r="H572" s="31">
        <v>0</v>
      </c>
      <c r="I572" s="30" t="s">
        <v>504</v>
      </c>
      <c r="J572" s="30" t="s">
        <v>505</v>
      </c>
      <c r="K572" s="30" t="s">
        <v>495</v>
      </c>
      <c r="L572" s="30" t="s">
        <v>496</v>
      </c>
      <c r="M572" s="30" t="s">
        <v>558</v>
      </c>
      <c r="N572" s="30"/>
      <c r="O572" s="30" t="s">
        <v>1242</v>
      </c>
      <c r="P572" s="30" t="s">
        <v>43</v>
      </c>
      <c r="Q572" s="30" t="s">
        <v>499</v>
      </c>
    </row>
    <row r="573" spans="1:17">
      <c r="A573" s="30" t="s">
        <v>2409</v>
      </c>
      <c r="B573" s="30" t="s">
        <v>2410</v>
      </c>
      <c r="C573" s="30" t="s">
        <v>2411</v>
      </c>
      <c r="D573" s="30"/>
      <c r="E573" s="30" t="s">
        <v>1240</v>
      </c>
      <c r="F573" s="30"/>
      <c r="G573" s="38"/>
      <c r="H573" s="31">
        <v>0</v>
      </c>
      <c r="I573" s="30" t="s">
        <v>512</v>
      </c>
      <c r="J573" s="30" t="s">
        <v>513</v>
      </c>
      <c r="K573" s="30" t="s">
        <v>495</v>
      </c>
      <c r="L573" s="30" t="s">
        <v>496</v>
      </c>
      <c r="M573" s="30" t="s">
        <v>514</v>
      </c>
      <c r="N573" s="30"/>
      <c r="O573" s="30" t="s">
        <v>1242</v>
      </c>
      <c r="P573" s="30" t="s">
        <v>43</v>
      </c>
      <c r="Q573" s="30" t="s">
        <v>499</v>
      </c>
    </row>
    <row r="574" spans="1:17">
      <c r="A574" s="30" t="s">
        <v>2412</v>
      </c>
      <c r="B574" s="30" t="s">
        <v>2413</v>
      </c>
      <c r="C574" s="30" t="s">
        <v>2414</v>
      </c>
      <c r="D574" s="30"/>
      <c r="E574" s="30" t="s">
        <v>1240</v>
      </c>
      <c r="F574" s="30"/>
      <c r="G574" s="38"/>
      <c r="H574" s="31">
        <v>0</v>
      </c>
      <c r="I574" s="30" t="s">
        <v>504</v>
      </c>
      <c r="J574" s="30" t="s">
        <v>505</v>
      </c>
      <c r="K574" s="30" t="s">
        <v>495</v>
      </c>
      <c r="L574" s="30" t="s">
        <v>496</v>
      </c>
      <c r="M574" s="30" t="s">
        <v>1146</v>
      </c>
      <c r="N574" s="30"/>
      <c r="O574" s="30" t="s">
        <v>1242</v>
      </c>
      <c r="P574" s="30" t="s">
        <v>43</v>
      </c>
      <c r="Q574" s="30" t="s">
        <v>499</v>
      </c>
    </row>
    <row r="575" spans="1:17">
      <c r="A575" s="30" t="s">
        <v>2415</v>
      </c>
      <c r="B575" s="30" t="s">
        <v>2416</v>
      </c>
      <c r="C575" s="30" t="s">
        <v>2417</v>
      </c>
      <c r="D575" s="30"/>
      <c r="E575" s="30" t="s">
        <v>1240</v>
      </c>
      <c r="F575" s="30"/>
      <c r="G575" s="38"/>
      <c r="H575" s="31">
        <v>0</v>
      </c>
      <c r="I575" s="30" t="s">
        <v>552</v>
      </c>
      <c r="J575" s="30" t="s">
        <v>553</v>
      </c>
      <c r="K575" s="30" t="s">
        <v>495</v>
      </c>
      <c r="L575" s="30" t="s">
        <v>496</v>
      </c>
      <c r="M575" s="30" t="s">
        <v>554</v>
      </c>
      <c r="N575" s="30"/>
      <c r="O575" s="30" t="s">
        <v>1242</v>
      </c>
      <c r="P575" s="30" t="s">
        <v>43</v>
      </c>
      <c r="Q575" s="30" t="s">
        <v>499</v>
      </c>
    </row>
    <row r="576" spans="1:17">
      <c r="A576" s="30" t="s">
        <v>2418</v>
      </c>
      <c r="B576" s="30" t="s">
        <v>2419</v>
      </c>
      <c r="C576" s="30" t="s">
        <v>2420</v>
      </c>
      <c r="D576" s="30"/>
      <c r="E576" s="30" t="s">
        <v>1240</v>
      </c>
      <c r="F576" s="30"/>
      <c r="G576" s="38"/>
      <c r="H576" s="31">
        <v>0</v>
      </c>
      <c r="I576" s="30" t="s">
        <v>552</v>
      </c>
      <c r="J576" s="30" t="s">
        <v>553</v>
      </c>
      <c r="K576" s="30" t="s">
        <v>495</v>
      </c>
      <c r="L576" s="30" t="s">
        <v>496</v>
      </c>
      <c r="M576" s="30" t="s">
        <v>554</v>
      </c>
      <c r="N576" s="30"/>
      <c r="O576" s="30" t="s">
        <v>1242</v>
      </c>
      <c r="P576" s="30" t="s">
        <v>43</v>
      </c>
      <c r="Q576" s="30" t="s">
        <v>499</v>
      </c>
    </row>
    <row r="577" spans="1:17">
      <c r="A577" s="30" t="s">
        <v>2421</v>
      </c>
      <c r="B577" s="30" t="s">
        <v>2422</v>
      </c>
      <c r="C577" s="30" t="s">
        <v>2423</v>
      </c>
      <c r="D577" s="30"/>
      <c r="E577" s="30" t="s">
        <v>1240</v>
      </c>
      <c r="F577" s="30"/>
      <c r="G577" s="38"/>
      <c r="H577" s="31">
        <v>0</v>
      </c>
      <c r="I577" s="30" t="s">
        <v>504</v>
      </c>
      <c r="J577" s="30" t="s">
        <v>505</v>
      </c>
      <c r="K577" s="30" t="s">
        <v>495</v>
      </c>
      <c r="L577" s="30" t="s">
        <v>496</v>
      </c>
      <c r="M577" s="30" t="s">
        <v>558</v>
      </c>
      <c r="N577" s="30"/>
      <c r="O577" s="30" t="s">
        <v>1242</v>
      </c>
      <c r="P577" s="30" t="s">
        <v>43</v>
      </c>
      <c r="Q577" s="30" t="s">
        <v>499</v>
      </c>
    </row>
    <row r="578" spans="1:17">
      <c r="A578" s="30" t="s">
        <v>2424</v>
      </c>
      <c r="B578" s="30" t="s">
        <v>2425</v>
      </c>
      <c r="C578" s="30" t="s">
        <v>2426</v>
      </c>
      <c r="D578" s="30"/>
      <c r="E578" s="30" t="s">
        <v>1240</v>
      </c>
      <c r="F578" s="30"/>
      <c r="G578" s="38"/>
      <c r="H578" s="31">
        <v>0</v>
      </c>
      <c r="I578" s="30" t="s">
        <v>512</v>
      </c>
      <c r="J578" s="30" t="s">
        <v>513</v>
      </c>
      <c r="K578" s="30" t="s">
        <v>495</v>
      </c>
      <c r="L578" s="30" t="s">
        <v>496</v>
      </c>
      <c r="M578" s="30" t="s">
        <v>695</v>
      </c>
      <c r="N578" s="30"/>
      <c r="O578" s="30" t="s">
        <v>1242</v>
      </c>
      <c r="P578" s="30" t="s">
        <v>43</v>
      </c>
      <c r="Q578" s="30" t="s">
        <v>499</v>
      </c>
    </row>
    <row r="579" spans="1:17">
      <c r="A579" s="30" t="s">
        <v>2427</v>
      </c>
      <c r="B579" s="30" t="s">
        <v>2428</v>
      </c>
      <c r="C579" s="30" t="s">
        <v>2429</v>
      </c>
      <c r="D579" s="30"/>
      <c r="E579" s="30" t="s">
        <v>1240</v>
      </c>
      <c r="F579" s="30"/>
      <c r="G579" s="38"/>
      <c r="H579" s="31">
        <v>0</v>
      </c>
      <c r="I579" s="30" t="s">
        <v>586</v>
      </c>
      <c r="J579" s="30" t="s">
        <v>587</v>
      </c>
      <c r="K579" s="30" t="s">
        <v>495</v>
      </c>
      <c r="L579" s="30" t="s">
        <v>496</v>
      </c>
      <c r="M579" s="30" t="s">
        <v>497</v>
      </c>
      <c r="N579" s="30"/>
      <c r="O579" s="30" t="s">
        <v>1242</v>
      </c>
      <c r="P579" s="30" t="s">
        <v>43</v>
      </c>
      <c r="Q579" s="30" t="s">
        <v>499</v>
      </c>
    </row>
    <row r="580" spans="1:17">
      <c r="A580" s="30" t="s">
        <v>2430</v>
      </c>
      <c r="B580" s="30" t="s">
        <v>2431</v>
      </c>
      <c r="C580" s="30" t="s">
        <v>2432</v>
      </c>
      <c r="D580" s="30"/>
      <c r="E580" s="30" t="s">
        <v>1240</v>
      </c>
      <c r="F580" s="30"/>
      <c r="G580" s="38"/>
      <c r="H580" s="31">
        <v>0</v>
      </c>
      <c r="I580" s="30" t="s">
        <v>512</v>
      </c>
      <c r="J580" s="30" t="s">
        <v>513</v>
      </c>
      <c r="K580" s="30" t="s">
        <v>495</v>
      </c>
      <c r="L580" s="30" t="s">
        <v>496</v>
      </c>
      <c r="M580" s="30" t="s">
        <v>713</v>
      </c>
      <c r="N580" s="30"/>
      <c r="O580" s="30" t="s">
        <v>1242</v>
      </c>
      <c r="P580" s="30" t="s">
        <v>43</v>
      </c>
      <c r="Q580" s="30" t="s">
        <v>499</v>
      </c>
    </row>
    <row r="581" spans="1:17">
      <c r="A581" s="30" t="s">
        <v>2433</v>
      </c>
      <c r="B581" s="30" t="s">
        <v>2434</v>
      </c>
      <c r="C581" s="30" t="s">
        <v>2435</v>
      </c>
      <c r="D581" s="30"/>
      <c r="E581" s="30" t="s">
        <v>1240</v>
      </c>
      <c r="F581" s="30"/>
      <c r="G581" s="38"/>
      <c r="H581" s="31">
        <v>0</v>
      </c>
      <c r="I581" s="30" t="s">
        <v>552</v>
      </c>
      <c r="J581" s="30" t="s">
        <v>553</v>
      </c>
      <c r="K581" s="30" t="s">
        <v>495</v>
      </c>
      <c r="L581" s="30" t="s">
        <v>496</v>
      </c>
      <c r="M581" s="30" t="s">
        <v>2249</v>
      </c>
      <c r="N581" s="30"/>
      <c r="O581" s="30" t="s">
        <v>1242</v>
      </c>
      <c r="P581" s="30" t="s">
        <v>43</v>
      </c>
      <c r="Q581" s="30" t="s">
        <v>499</v>
      </c>
    </row>
    <row r="582" spans="1:17">
      <c r="A582" s="30" t="s">
        <v>2436</v>
      </c>
      <c r="B582" s="30" t="s">
        <v>2437</v>
      </c>
      <c r="C582" s="30" t="s">
        <v>2438</v>
      </c>
      <c r="D582" s="30"/>
      <c r="E582" s="30" t="s">
        <v>1240</v>
      </c>
      <c r="F582" s="30"/>
      <c r="G582" s="38"/>
      <c r="H582" s="31">
        <v>0</v>
      </c>
      <c r="I582" s="30" t="s">
        <v>586</v>
      </c>
      <c r="J582" s="30" t="s">
        <v>587</v>
      </c>
      <c r="K582" s="30" t="s">
        <v>495</v>
      </c>
      <c r="L582" s="30" t="s">
        <v>496</v>
      </c>
      <c r="M582" s="30" t="s">
        <v>588</v>
      </c>
      <c r="N582" s="30"/>
      <c r="O582" s="30" t="s">
        <v>1242</v>
      </c>
      <c r="P582" s="30" t="s">
        <v>43</v>
      </c>
      <c r="Q582" s="30" t="s">
        <v>499</v>
      </c>
    </row>
    <row r="583" spans="1:17">
      <c r="A583" s="30" t="s">
        <v>2439</v>
      </c>
      <c r="B583" s="30" t="s">
        <v>2440</v>
      </c>
      <c r="C583" s="30" t="s">
        <v>2441</v>
      </c>
      <c r="D583" s="30"/>
      <c r="E583" s="30" t="s">
        <v>1240</v>
      </c>
      <c r="F583" s="30"/>
      <c r="G583" s="38"/>
      <c r="H583" s="31">
        <v>0</v>
      </c>
      <c r="I583" s="30" t="s">
        <v>504</v>
      </c>
      <c r="J583" s="30" t="s">
        <v>505</v>
      </c>
      <c r="K583" s="30" t="s">
        <v>495</v>
      </c>
      <c r="L583" s="30" t="s">
        <v>496</v>
      </c>
      <c r="M583" s="30" t="s">
        <v>558</v>
      </c>
      <c r="N583" s="30"/>
      <c r="O583" s="30" t="s">
        <v>1242</v>
      </c>
      <c r="P583" s="30" t="s">
        <v>43</v>
      </c>
      <c r="Q583" s="30" t="s">
        <v>499</v>
      </c>
    </row>
    <row r="584" spans="1:17">
      <c r="A584" s="30" t="s">
        <v>2442</v>
      </c>
      <c r="B584" s="30" t="s">
        <v>2443</v>
      </c>
      <c r="C584" s="30" t="s">
        <v>2444</v>
      </c>
      <c r="D584" s="30"/>
      <c r="E584" s="30" t="s">
        <v>1240</v>
      </c>
      <c r="F584" s="30"/>
      <c r="G584" s="38"/>
      <c r="H584" s="31">
        <v>0</v>
      </c>
      <c r="I584" s="30" t="s">
        <v>512</v>
      </c>
      <c r="J584" s="30" t="s">
        <v>513</v>
      </c>
      <c r="K584" s="30" t="s">
        <v>495</v>
      </c>
      <c r="L584" s="30" t="s">
        <v>496</v>
      </c>
      <c r="M584" s="30" t="s">
        <v>526</v>
      </c>
      <c r="N584" s="30"/>
      <c r="O584" s="30" t="s">
        <v>1242</v>
      </c>
      <c r="P584" s="30" t="s">
        <v>43</v>
      </c>
      <c r="Q584" s="30" t="s">
        <v>499</v>
      </c>
    </row>
    <row r="585" spans="1:17">
      <c r="A585" s="30" t="s">
        <v>2445</v>
      </c>
      <c r="B585" s="30" t="s">
        <v>2446</v>
      </c>
      <c r="C585" s="30" t="s">
        <v>2447</v>
      </c>
      <c r="D585" s="30"/>
      <c r="E585" s="30" t="s">
        <v>1240</v>
      </c>
      <c r="F585" s="30"/>
      <c r="G585" s="38"/>
      <c r="H585" s="31">
        <v>0</v>
      </c>
      <c r="I585" s="30" t="s">
        <v>586</v>
      </c>
      <c r="J585" s="30" t="s">
        <v>587</v>
      </c>
      <c r="K585" s="30" t="s">
        <v>495</v>
      </c>
      <c r="L585" s="30" t="s">
        <v>496</v>
      </c>
      <c r="M585" s="30" t="s">
        <v>497</v>
      </c>
      <c r="N585" s="30"/>
      <c r="O585" s="30" t="s">
        <v>1242</v>
      </c>
      <c r="P585" s="30" t="s">
        <v>43</v>
      </c>
      <c r="Q585" s="30" t="s">
        <v>499</v>
      </c>
    </row>
    <row r="586" spans="1:17">
      <c r="A586" s="30" t="s">
        <v>2448</v>
      </c>
      <c r="B586" s="30" t="s">
        <v>2449</v>
      </c>
      <c r="C586" s="30" t="s">
        <v>2450</v>
      </c>
      <c r="D586" s="30"/>
      <c r="E586" s="30" t="s">
        <v>1240</v>
      </c>
      <c r="F586" s="30"/>
      <c r="G586" s="38"/>
      <c r="H586" s="31">
        <v>0</v>
      </c>
      <c r="I586" s="30" t="s">
        <v>586</v>
      </c>
      <c r="J586" s="30" t="s">
        <v>587</v>
      </c>
      <c r="K586" s="30" t="s">
        <v>495</v>
      </c>
      <c r="L586" s="30" t="s">
        <v>496</v>
      </c>
      <c r="M586" s="30" t="s">
        <v>588</v>
      </c>
      <c r="N586" s="30"/>
      <c r="O586" s="30" t="s">
        <v>1242</v>
      </c>
      <c r="P586" s="30" t="s">
        <v>43</v>
      </c>
      <c r="Q586" s="30" t="s">
        <v>499</v>
      </c>
    </row>
    <row r="587" spans="1:17">
      <c r="A587" s="30" t="s">
        <v>2451</v>
      </c>
      <c r="B587" s="30" t="s">
        <v>2452</v>
      </c>
      <c r="C587" s="30" t="s">
        <v>2453</v>
      </c>
      <c r="D587" s="30"/>
      <c r="E587" s="30" t="s">
        <v>1240</v>
      </c>
      <c r="F587" s="30"/>
      <c r="G587" s="38"/>
      <c r="H587" s="31">
        <v>0</v>
      </c>
      <c r="I587" s="30" t="s">
        <v>586</v>
      </c>
      <c r="J587" s="30" t="s">
        <v>587</v>
      </c>
      <c r="K587" s="30" t="s">
        <v>495</v>
      </c>
      <c r="L587" s="30" t="s">
        <v>496</v>
      </c>
      <c r="M587" s="30" t="s">
        <v>588</v>
      </c>
      <c r="N587" s="30"/>
      <c r="O587" s="30" t="s">
        <v>1242</v>
      </c>
      <c r="P587" s="30" t="s">
        <v>43</v>
      </c>
      <c r="Q587" s="30" t="s">
        <v>499</v>
      </c>
    </row>
    <row r="588" spans="1:17">
      <c r="A588" s="30" t="s">
        <v>2454</v>
      </c>
      <c r="B588" s="30" t="s">
        <v>2455</v>
      </c>
      <c r="C588" s="30" t="s">
        <v>2456</v>
      </c>
      <c r="D588" s="30"/>
      <c r="E588" s="30" t="s">
        <v>1240</v>
      </c>
      <c r="F588" s="30"/>
      <c r="G588" s="38"/>
      <c r="H588" s="31">
        <v>0</v>
      </c>
      <c r="I588" s="30" t="s">
        <v>512</v>
      </c>
      <c r="J588" s="30" t="s">
        <v>513</v>
      </c>
      <c r="K588" s="30" t="s">
        <v>495</v>
      </c>
      <c r="L588" s="30" t="s">
        <v>496</v>
      </c>
      <c r="M588" s="30" t="s">
        <v>713</v>
      </c>
      <c r="N588" s="30"/>
      <c r="O588" s="30" t="s">
        <v>1242</v>
      </c>
      <c r="P588" s="30" t="s">
        <v>43</v>
      </c>
      <c r="Q588" s="30" t="s">
        <v>499</v>
      </c>
    </row>
    <row r="589" spans="1:17">
      <c r="A589" s="30" t="s">
        <v>2457</v>
      </c>
      <c r="B589" s="30" t="s">
        <v>2458</v>
      </c>
      <c r="C589" s="30" t="s">
        <v>2459</v>
      </c>
      <c r="D589" s="30"/>
      <c r="E589" s="30" t="s">
        <v>1240</v>
      </c>
      <c r="F589" s="30"/>
      <c r="G589" s="38"/>
      <c r="H589" s="31">
        <v>0</v>
      </c>
      <c r="I589" s="30" t="s">
        <v>504</v>
      </c>
      <c r="J589" s="30" t="s">
        <v>505</v>
      </c>
      <c r="K589" s="30" t="s">
        <v>495</v>
      </c>
      <c r="L589" s="30" t="s">
        <v>496</v>
      </c>
      <c r="M589" s="30" t="s">
        <v>558</v>
      </c>
      <c r="N589" s="30"/>
      <c r="O589" s="30" t="s">
        <v>1242</v>
      </c>
      <c r="P589" s="30" t="s">
        <v>43</v>
      </c>
      <c r="Q589" s="30" t="s">
        <v>499</v>
      </c>
    </row>
    <row r="590" spans="1:17">
      <c r="A590" s="30" t="s">
        <v>2460</v>
      </c>
      <c r="B590" s="30" t="s">
        <v>2461</v>
      </c>
      <c r="C590" s="30" t="s">
        <v>2462</v>
      </c>
      <c r="D590" s="30"/>
      <c r="E590" s="30" t="s">
        <v>1240</v>
      </c>
      <c r="F590" s="30"/>
      <c r="G590" s="38"/>
      <c r="H590" s="31">
        <v>0</v>
      </c>
      <c r="I590" s="30" t="s">
        <v>504</v>
      </c>
      <c r="J590" s="30" t="s">
        <v>505</v>
      </c>
      <c r="K590" s="30" t="s">
        <v>495</v>
      </c>
      <c r="L590" s="30" t="s">
        <v>496</v>
      </c>
      <c r="M590" s="30" t="s">
        <v>2206</v>
      </c>
      <c r="N590" s="30"/>
      <c r="O590" s="30" t="s">
        <v>1242</v>
      </c>
      <c r="P590" s="30" t="s">
        <v>43</v>
      </c>
      <c r="Q590" s="30" t="s">
        <v>499</v>
      </c>
    </row>
    <row r="591" spans="1:17">
      <c r="A591" s="30" t="s">
        <v>2463</v>
      </c>
      <c r="B591" s="30" t="s">
        <v>2464</v>
      </c>
      <c r="C591" s="30" t="s">
        <v>2465</v>
      </c>
      <c r="D591" s="30"/>
      <c r="E591" s="30" t="s">
        <v>1240</v>
      </c>
      <c r="F591" s="30"/>
      <c r="G591" s="38"/>
      <c r="H591" s="31">
        <v>0</v>
      </c>
      <c r="I591" s="30" t="s">
        <v>512</v>
      </c>
      <c r="J591" s="30" t="s">
        <v>513</v>
      </c>
      <c r="K591" s="30" t="s">
        <v>495</v>
      </c>
      <c r="L591" s="30" t="s">
        <v>496</v>
      </c>
      <c r="M591" s="30" t="s">
        <v>514</v>
      </c>
      <c r="N591" s="30"/>
      <c r="O591" s="30" t="s">
        <v>1242</v>
      </c>
      <c r="P591" s="30" t="s">
        <v>43</v>
      </c>
      <c r="Q591" s="30" t="s">
        <v>499</v>
      </c>
    </row>
    <row r="592" spans="1:17">
      <c r="A592" s="30" t="s">
        <v>2466</v>
      </c>
      <c r="B592" s="30" t="s">
        <v>2467</v>
      </c>
      <c r="C592" s="30" t="s">
        <v>2468</v>
      </c>
      <c r="D592" s="30"/>
      <c r="E592" s="30" t="s">
        <v>1240</v>
      </c>
      <c r="F592" s="30"/>
      <c r="G592" s="38"/>
      <c r="H592" s="31">
        <v>0</v>
      </c>
      <c r="I592" s="30" t="s">
        <v>586</v>
      </c>
      <c r="J592" s="30" t="s">
        <v>587</v>
      </c>
      <c r="K592" s="30" t="s">
        <v>495</v>
      </c>
      <c r="L592" s="30" t="s">
        <v>496</v>
      </c>
      <c r="M592" s="30" t="s">
        <v>497</v>
      </c>
      <c r="N592" s="30"/>
      <c r="O592" s="30" t="s">
        <v>1242</v>
      </c>
      <c r="P592" s="30" t="s">
        <v>43</v>
      </c>
      <c r="Q592" s="30" t="s">
        <v>499</v>
      </c>
    </row>
    <row r="593" spans="1:17">
      <c r="A593" s="30" t="s">
        <v>2469</v>
      </c>
      <c r="B593" s="30" t="s">
        <v>2470</v>
      </c>
      <c r="C593" s="30" t="s">
        <v>2471</v>
      </c>
      <c r="D593" s="30"/>
      <c r="E593" s="30" t="s">
        <v>1240</v>
      </c>
      <c r="F593" s="30"/>
      <c r="G593" s="38"/>
      <c r="H593" s="31">
        <v>0</v>
      </c>
      <c r="I593" s="30" t="s">
        <v>512</v>
      </c>
      <c r="J593" s="30" t="s">
        <v>513</v>
      </c>
      <c r="K593" s="30" t="s">
        <v>495</v>
      </c>
      <c r="L593" s="30" t="s">
        <v>496</v>
      </c>
      <c r="M593" s="30" t="s">
        <v>695</v>
      </c>
      <c r="N593" s="30"/>
      <c r="O593" s="30" t="s">
        <v>1242</v>
      </c>
      <c r="P593" s="30" t="s">
        <v>43</v>
      </c>
      <c r="Q593" s="30" t="s">
        <v>499</v>
      </c>
    </row>
    <row r="594" spans="1:17">
      <c r="A594" s="30" t="s">
        <v>2472</v>
      </c>
      <c r="B594" s="30" t="s">
        <v>2473</v>
      </c>
      <c r="C594" s="30" t="s">
        <v>2474</v>
      </c>
      <c r="D594" s="30"/>
      <c r="E594" s="30" t="s">
        <v>1240</v>
      </c>
      <c r="F594" s="30"/>
      <c r="G594" s="38"/>
      <c r="H594" s="31">
        <v>0</v>
      </c>
      <c r="I594" s="30" t="s">
        <v>552</v>
      </c>
      <c r="J594" s="30" t="s">
        <v>553</v>
      </c>
      <c r="K594" s="30" t="s">
        <v>495</v>
      </c>
      <c r="L594" s="30" t="s">
        <v>496</v>
      </c>
      <c r="M594" s="30" t="s">
        <v>724</v>
      </c>
      <c r="N594" s="30"/>
      <c r="O594" s="30" t="s">
        <v>1242</v>
      </c>
      <c r="P594" s="30" t="s">
        <v>43</v>
      </c>
      <c r="Q594" s="30" t="s">
        <v>499</v>
      </c>
    </row>
    <row r="595" spans="1:17">
      <c r="A595" s="30" t="s">
        <v>2475</v>
      </c>
      <c r="B595" s="30" t="s">
        <v>2476</v>
      </c>
      <c r="C595" s="30" t="s">
        <v>2477</v>
      </c>
      <c r="D595" s="30"/>
      <c r="E595" s="30" t="s">
        <v>1240</v>
      </c>
      <c r="F595" s="30"/>
      <c r="G595" s="38"/>
      <c r="H595" s="31">
        <v>0</v>
      </c>
      <c r="I595" s="30" t="s">
        <v>504</v>
      </c>
      <c r="J595" s="30" t="s">
        <v>505</v>
      </c>
      <c r="K595" s="30" t="s">
        <v>495</v>
      </c>
      <c r="L595" s="30" t="s">
        <v>496</v>
      </c>
      <c r="M595" s="30" t="s">
        <v>558</v>
      </c>
      <c r="N595" s="30"/>
      <c r="O595" s="30" t="s">
        <v>1242</v>
      </c>
      <c r="P595" s="30" t="s">
        <v>43</v>
      </c>
      <c r="Q595" s="30" t="s">
        <v>499</v>
      </c>
    </row>
    <row r="596" spans="1:17">
      <c r="A596" s="30" t="s">
        <v>2478</v>
      </c>
      <c r="B596" s="30" t="s">
        <v>2479</v>
      </c>
      <c r="C596" s="30" t="s">
        <v>2480</v>
      </c>
      <c r="D596" s="30"/>
      <c r="E596" s="30" t="s">
        <v>1240</v>
      </c>
      <c r="F596" s="30"/>
      <c r="G596" s="38"/>
      <c r="H596" s="31">
        <v>0</v>
      </c>
      <c r="I596" s="30" t="s">
        <v>600</v>
      </c>
      <c r="J596" s="30" t="s">
        <v>601</v>
      </c>
      <c r="K596" s="30" t="s">
        <v>495</v>
      </c>
      <c r="L596" s="30" t="s">
        <v>496</v>
      </c>
      <c r="M596" s="30" t="s">
        <v>2481</v>
      </c>
      <c r="N596" s="30"/>
      <c r="O596" s="30" t="s">
        <v>1242</v>
      </c>
      <c r="P596" s="30" t="s">
        <v>43</v>
      </c>
      <c r="Q596" s="30" t="s">
        <v>499</v>
      </c>
    </row>
    <row r="597" spans="1:17">
      <c r="A597" s="30" t="s">
        <v>2482</v>
      </c>
      <c r="B597" s="30" t="s">
        <v>2483</v>
      </c>
      <c r="C597" s="30" t="s">
        <v>2484</v>
      </c>
      <c r="D597" s="30"/>
      <c r="E597" s="30" t="s">
        <v>1240</v>
      </c>
      <c r="F597" s="30"/>
      <c r="G597" s="38"/>
      <c r="H597" s="31">
        <v>0</v>
      </c>
      <c r="I597" s="30" t="s">
        <v>504</v>
      </c>
      <c r="J597" s="30" t="s">
        <v>505</v>
      </c>
      <c r="K597" s="30" t="s">
        <v>495</v>
      </c>
      <c r="L597" s="30" t="s">
        <v>496</v>
      </c>
      <c r="M597" s="30" t="s">
        <v>558</v>
      </c>
      <c r="N597" s="30"/>
      <c r="O597" s="30" t="s">
        <v>1242</v>
      </c>
      <c r="P597" s="30" t="s">
        <v>43</v>
      </c>
      <c r="Q597" s="30" t="s">
        <v>499</v>
      </c>
    </row>
    <row r="598" spans="1:17">
      <c r="A598" s="30" t="s">
        <v>2485</v>
      </c>
      <c r="B598" s="30" t="s">
        <v>2486</v>
      </c>
      <c r="C598" s="30" t="s">
        <v>2487</v>
      </c>
      <c r="D598" s="30"/>
      <c r="E598" s="30" t="s">
        <v>1240</v>
      </c>
      <c r="F598" s="30"/>
      <c r="G598" s="38"/>
      <c r="H598" s="31">
        <v>0</v>
      </c>
      <c r="I598" s="30" t="s">
        <v>504</v>
      </c>
      <c r="J598" s="30" t="s">
        <v>505</v>
      </c>
      <c r="K598" s="30" t="s">
        <v>495</v>
      </c>
      <c r="L598" s="30" t="s">
        <v>496</v>
      </c>
      <c r="M598" s="30" t="s">
        <v>2387</v>
      </c>
      <c r="N598" s="30"/>
      <c r="O598" s="30" t="s">
        <v>1242</v>
      </c>
      <c r="P598" s="30" t="s">
        <v>43</v>
      </c>
      <c r="Q598" s="30" t="s">
        <v>499</v>
      </c>
    </row>
    <row r="599" spans="1:17">
      <c r="A599" s="30" t="s">
        <v>2488</v>
      </c>
      <c r="B599" s="30" t="s">
        <v>2489</v>
      </c>
      <c r="C599" s="30" t="s">
        <v>2490</v>
      </c>
      <c r="D599" s="30"/>
      <c r="E599" s="30" t="s">
        <v>1240</v>
      </c>
      <c r="F599" s="30"/>
      <c r="G599" s="38"/>
      <c r="H599" s="31">
        <v>0</v>
      </c>
      <c r="I599" s="30" t="s">
        <v>504</v>
      </c>
      <c r="J599" s="30" t="s">
        <v>505</v>
      </c>
      <c r="K599" s="30" t="s">
        <v>495</v>
      </c>
      <c r="L599" s="30" t="s">
        <v>496</v>
      </c>
      <c r="M599" s="30" t="s">
        <v>558</v>
      </c>
      <c r="N599" s="30"/>
      <c r="O599" s="30" t="s">
        <v>1242</v>
      </c>
      <c r="P599" s="30" t="s">
        <v>43</v>
      </c>
      <c r="Q599" s="30" t="s">
        <v>499</v>
      </c>
    </row>
    <row r="600" spans="1:17">
      <c r="A600" s="30" t="s">
        <v>2491</v>
      </c>
      <c r="B600" s="30" t="s">
        <v>2492</v>
      </c>
      <c r="C600" s="30" t="s">
        <v>2493</v>
      </c>
      <c r="D600" s="30"/>
      <c r="E600" s="30" t="s">
        <v>1240</v>
      </c>
      <c r="F600" s="30"/>
      <c r="G600" s="38"/>
      <c r="H600" s="31">
        <v>0</v>
      </c>
      <c r="I600" s="30" t="s">
        <v>586</v>
      </c>
      <c r="J600" s="30" t="s">
        <v>587</v>
      </c>
      <c r="K600" s="30" t="s">
        <v>495</v>
      </c>
      <c r="L600" s="30" t="s">
        <v>496</v>
      </c>
      <c r="M600" s="30" t="s">
        <v>497</v>
      </c>
      <c r="N600" s="30"/>
      <c r="O600" s="30" t="s">
        <v>1242</v>
      </c>
      <c r="P600" s="30" t="s">
        <v>43</v>
      </c>
      <c r="Q600" s="30" t="s">
        <v>499</v>
      </c>
    </row>
    <row r="601" spans="1:17">
      <c r="A601" s="30" t="s">
        <v>2494</v>
      </c>
      <c r="B601" s="30" t="s">
        <v>2495</v>
      </c>
      <c r="C601" s="30" t="s">
        <v>2496</v>
      </c>
      <c r="D601" s="30"/>
      <c r="E601" s="30" t="s">
        <v>1240</v>
      </c>
      <c r="F601" s="30"/>
      <c r="G601" s="38"/>
      <c r="H601" s="31">
        <v>0</v>
      </c>
      <c r="I601" s="30" t="s">
        <v>504</v>
      </c>
      <c r="J601" s="30" t="s">
        <v>505</v>
      </c>
      <c r="K601" s="30" t="s">
        <v>495</v>
      </c>
      <c r="L601" s="30" t="s">
        <v>496</v>
      </c>
      <c r="M601" s="30" t="s">
        <v>558</v>
      </c>
      <c r="N601" s="30"/>
      <c r="O601" s="30" t="s">
        <v>1242</v>
      </c>
      <c r="P601" s="30" t="s">
        <v>43</v>
      </c>
      <c r="Q601" s="30" t="s">
        <v>499</v>
      </c>
    </row>
    <row r="602" spans="1:17">
      <c r="A602" s="30" t="s">
        <v>2497</v>
      </c>
      <c r="B602" s="30" t="s">
        <v>2498</v>
      </c>
      <c r="C602" s="30" t="s">
        <v>2499</v>
      </c>
      <c r="D602" s="30"/>
      <c r="E602" s="30" t="s">
        <v>1240</v>
      </c>
      <c r="F602" s="30"/>
      <c r="G602" s="38"/>
      <c r="H602" s="31">
        <v>0</v>
      </c>
      <c r="I602" s="30" t="s">
        <v>586</v>
      </c>
      <c r="J602" s="30" t="s">
        <v>587</v>
      </c>
      <c r="K602" s="30" t="s">
        <v>495</v>
      </c>
      <c r="L602" s="30" t="s">
        <v>496</v>
      </c>
      <c r="M602" s="30" t="s">
        <v>2374</v>
      </c>
      <c r="N602" s="30"/>
      <c r="O602" s="30" t="s">
        <v>1242</v>
      </c>
      <c r="P602" s="30" t="s">
        <v>43</v>
      </c>
      <c r="Q602" s="30" t="s">
        <v>499</v>
      </c>
    </row>
    <row r="603" spans="1:17">
      <c r="A603" s="30" t="s">
        <v>2500</v>
      </c>
      <c r="B603" s="30" t="s">
        <v>2501</v>
      </c>
      <c r="C603" s="30" t="s">
        <v>2502</v>
      </c>
      <c r="D603" s="30"/>
      <c r="E603" s="30" t="s">
        <v>1240</v>
      </c>
      <c r="F603" s="30"/>
      <c r="G603" s="38"/>
      <c r="H603" s="31">
        <v>0</v>
      </c>
      <c r="I603" s="30" t="s">
        <v>512</v>
      </c>
      <c r="J603" s="30" t="s">
        <v>513</v>
      </c>
      <c r="K603" s="30" t="s">
        <v>495</v>
      </c>
      <c r="L603" s="30" t="s">
        <v>496</v>
      </c>
      <c r="M603" s="30" t="s">
        <v>639</v>
      </c>
      <c r="N603" s="30"/>
      <c r="O603" s="30" t="s">
        <v>1242</v>
      </c>
      <c r="P603" s="30" t="s">
        <v>43</v>
      </c>
      <c r="Q603" s="30" t="s">
        <v>499</v>
      </c>
    </row>
    <row r="604" spans="1:17">
      <c r="A604" s="30" t="s">
        <v>2503</v>
      </c>
      <c r="B604" s="30" t="s">
        <v>2504</v>
      </c>
      <c r="C604" s="30" t="s">
        <v>2505</v>
      </c>
      <c r="D604" s="30"/>
      <c r="E604" s="30" t="s">
        <v>1240</v>
      </c>
      <c r="F604" s="30"/>
      <c r="G604" s="38"/>
      <c r="H604" s="31">
        <v>0</v>
      </c>
      <c r="I604" s="30" t="s">
        <v>546</v>
      </c>
      <c r="J604" s="30" t="s">
        <v>547</v>
      </c>
      <c r="K604" s="30" t="s">
        <v>495</v>
      </c>
      <c r="L604" s="30" t="s">
        <v>496</v>
      </c>
      <c r="M604" s="30" t="s">
        <v>2202</v>
      </c>
      <c r="N604" s="30"/>
      <c r="O604" s="30" t="s">
        <v>1242</v>
      </c>
      <c r="P604" s="30" t="s">
        <v>43</v>
      </c>
      <c r="Q604" s="30" t="s">
        <v>499</v>
      </c>
    </row>
    <row r="605" spans="1:17">
      <c r="A605" s="30" t="s">
        <v>2506</v>
      </c>
      <c r="B605" s="30" t="s">
        <v>2507</v>
      </c>
      <c r="C605" s="30" t="s">
        <v>2508</v>
      </c>
      <c r="D605" s="30"/>
      <c r="E605" s="30" t="s">
        <v>1240</v>
      </c>
      <c r="F605" s="30"/>
      <c r="G605" s="38"/>
      <c r="H605" s="31">
        <v>0</v>
      </c>
      <c r="I605" s="30" t="s">
        <v>512</v>
      </c>
      <c r="J605" s="30" t="s">
        <v>513</v>
      </c>
      <c r="K605" s="30" t="s">
        <v>495</v>
      </c>
      <c r="L605" s="30" t="s">
        <v>496</v>
      </c>
      <c r="M605" s="30" t="s">
        <v>713</v>
      </c>
      <c r="N605" s="30"/>
      <c r="O605" s="30" t="s">
        <v>1242</v>
      </c>
      <c r="P605" s="30" t="s">
        <v>43</v>
      </c>
      <c r="Q605" s="30" t="s">
        <v>499</v>
      </c>
    </row>
    <row r="606" spans="1:17">
      <c r="A606" s="30" t="s">
        <v>2509</v>
      </c>
      <c r="B606" s="30" t="s">
        <v>2510</v>
      </c>
      <c r="C606" s="30" t="s">
        <v>2511</v>
      </c>
      <c r="D606" s="30"/>
      <c r="E606" s="30" t="s">
        <v>1240</v>
      </c>
      <c r="F606" s="30"/>
      <c r="G606" s="38"/>
      <c r="H606" s="31">
        <v>0</v>
      </c>
      <c r="I606" s="30" t="s">
        <v>504</v>
      </c>
      <c r="J606" s="30" t="s">
        <v>505</v>
      </c>
      <c r="K606" s="30" t="s">
        <v>495</v>
      </c>
      <c r="L606" s="30" t="s">
        <v>496</v>
      </c>
      <c r="M606" s="30" t="s">
        <v>2206</v>
      </c>
      <c r="N606" s="30"/>
      <c r="O606" s="30" t="s">
        <v>1242</v>
      </c>
      <c r="P606" s="30" t="s">
        <v>43</v>
      </c>
      <c r="Q606" s="30" t="s">
        <v>499</v>
      </c>
    </row>
    <row r="607" spans="1:17">
      <c r="A607" s="30" t="s">
        <v>2512</v>
      </c>
      <c r="B607" s="30" t="s">
        <v>2513</v>
      </c>
      <c r="C607" s="30" t="s">
        <v>2514</v>
      </c>
      <c r="D607" s="30"/>
      <c r="E607" s="30" t="s">
        <v>1240</v>
      </c>
      <c r="F607" s="30"/>
      <c r="G607" s="38"/>
      <c r="H607" s="31">
        <v>0</v>
      </c>
      <c r="I607" s="30" t="s">
        <v>552</v>
      </c>
      <c r="J607" s="30" t="s">
        <v>553</v>
      </c>
      <c r="K607" s="30" t="s">
        <v>495</v>
      </c>
      <c r="L607" s="30" t="s">
        <v>496</v>
      </c>
      <c r="M607" s="30" t="s">
        <v>554</v>
      </c>
      <c r="N607" s="30"/>
      <c r="O607" s="30" t="s">
        <v>1242</v>
      </c>
      <c r="P607" s="30" t="s">
        <v>43</v>
      </c>
      <c r="Q607" s="30" t="s">
        <v>499</v>
      </c>
    </row>
    <row r="608" spans="1:17">
      <c r="A608" s="30" t="s">
        <v>2515</v>
      </c>
      <c r="B608" s="30" t="s">
        <v>2516</v>
      </c>
      <c r="C608" s="30" t="s">
        <v>2517</v>
      </c>
      <c r="D608" s="30"/>
      <c r="E608" s="30" t="s">
        <v>1240</v>
      </c>
      <c r="F608" s="30"/>
      <c r="G608" s="38"/>
      <c r="H608" s="31">
        <v>0</v>
      </c>
      <c r="I608" s="30" t="s">
        <v>512</v>
      </c>
      <c r="J608" s="30" t="s">
        <v>513</v>
      </c>
      <c r="K608" s="30" t="s">
        <v>495</v>
      </c>
      <c r="L608" s="30" t="s">
        <v>496</v>
      </c>
      <c r="M608" s="30" t="s">
        <v>713</v>
      </c>
      <c r="N608" s="30"/>
      <c r="O608" s="30" t="s">
        <v>1242</v>
      </c>
      <c r="P608" s="30" t="s">
        <v>43</v>
      </c>
      <c r="Q608" s="30" t="s">
        <v>499</v>
      </c>
    </row>
    <row r="609" spans="1:17">
      <c r="A609" s="30" t="s">
        <v>2518</v>
      </c>
      <c r="B609" s="30" t="s">
        <v>2519</v>
      </c>
      <c r="C609" s="30" t="s">
        <v>2520</v>
      </c>
      <c r="D609" s="30"/>
      <c r="E609" s="30" t="s">
        <v>1240</v>
      </c>
      <c r="F609" s="30"/>
      <c r="G609" s="38"/>
      <c r="H609" s="31">
        <v>0</v>
      </c>
      <c r="I609" s="30" t="s">
        <v>504</v>
      </c>
      <c r="J609" s="30" t="s">
        <v>505</v>
      </c>
      <c r="K609" s="30" t="s">
        <v>495</v>
      </c>
      <c r="L609" s="30" t="s">
        <v>496</v>
      </c>
      <c r="M609" s="30" t="s">
        <v>558</v>
      </c>
      <c r="N609" s="30"/>
      <c r="O609" s="30" t="s">
        <v>1242</v>
      </c>
      <c r="P609" s="30" t="s">
        <v>43</v>
      </c>
      <c r="Q609" s="30" t="s">
        <v>499</v>
      </c>
    </row>
    <row r="610" spans="1:17">
      <c r="A610" s="30" t="s">
        <v>2521</v>
      </c>
      <c r="B610" s="30" t="s">
        <v>2522</v>
      </c>
      <c r="C610" s="30" t="s">
        <v>2523</v>
      </c>
      <c r="D610" s="30"/>
      <c r="E610" s="30" t="s">
        <v>1240</v>
      </c>
      <c r="F610" s="30"/>
      <c r="G610" s="38"/>
      <c r="H610" s="31">
        <v>0</v>
      </c>
      <c r="I610" s="30" t="s">
        <v>512</v>
      </c>
      <c r="J610" s="30" t="s">
        <v>513</v>
      </c>
      <c r="K610" s="30" t="s">
        <v>495</v>
      </c>
      <c r="L610" s="30" t="s">
        <v>496</v>
      </c>
      <c r="M610" s="30" t="s">
        <v>526</v>
      </c>
      <c r="N610" s="30"/>
      <c r="O610" s="30" t="s">
        <v>1242</v>
      </c>
      <c r="P610" s="30" t="s">
        <v>43</v>
      </c>
      <c r="Q610" s="30" t="s">
        <v>499</v>
      </c>
    </row>
    <row r="611" spans="1:17">
      <c r="A611" s="30" t="s">
        <v>2524</v>
      </c>
      <c r="B611" s="30" t="s">
        <v>2525</v>
      </c>
      <c r="C611" s="30" t="s">
        <v>2526</v>
      </c>
      <c r="D611" s="30"/>
      <c r="E611" s="30" t="s">
        <v>1240</v>
      </c>
      <c r="F611" s="30"/>
      <c r="G611" s="38"/>
      <c r="H611" s="31">
        <v>0</v>
      </c>
      <c r="I611" s="30" t="s">
        <v>512</v>
      </c>
      <c r="J611" s="30" t="s">
        <v>513</v>
      </c>
      <c r="K611" s="30" t="s">
        <v>495</v>
      </c>
      <c r="L611" s="30" t="s">
        <v>496</v>
      </c>
      <c r="M611" s="30" t="s">
        <v>514</v>
      </c>
      <c r="N611" s="30"/>
      <c r="O611" s="30" t="s">
        <v>1242</v>
      </c>
      <c r="P611" s="30" t="s">
        <v>43</v>
      </c>
      <c r="Q611" s="30" t="s">
        <v>499</v>
      </c>
    </row>
    <row r="612" spans="1:17">
      <c r="A612" s="30" t="s">
        <v>2527</v>
      </c>
      <c r="B612" s="30" t="s">
        <v>2528</v>
      </c>
      <c r="C612" s="30" t="s">
        <v>2529</v>
      </c>
      <c r="D612" s="30"/>
      <c r="E612" s="30" t="s">
        <v>1240</v>
      </c>
      <c r="F612" s="30"/>
      <c r="G612" s="38"/>
      <c r="H612" s="31">
        <v>0</v>
      </c>
      <c r="I612" s="30" t="s">
        <v>552</v>
      </c>
      <c r="J612" s="30" t="s">
        <v>553</v>
      </c>
      <c r="K612" s="30" t="s">
        <v>495</v>
      </c>
      <c r="L612" s="30" t="s">
        <v>496</v>
      </c>
      <c r="M612" s="30" t="s">
        <v>2249</v>
      </c>
      <c r="N612" s="30"/>
      <c r="O612" s="30" t="s">
        <v>1242</v>
      </c>
      <c r="P612" s="30" t="s">
        <v>43</v>
      </c>
      <c r="Q612" s="30" t="s">
        <v>499</v>
      </c>
    </row>
    <row r="613" spans="1:17">
      <c r="A613" s="30" t="s">
        <v>2530</v>
      </c>
      <c r="B613" s="30" t="s">
        <v>2531</v>
      </c>
      <c r="C613" s="30" t="s">
        <v>2532</v>
      </c>
      <c r="D613" s="30"/>
      <c r="E613" s="30" t="s">
        <v>1240</v>
      </c>
      <c r="F613" s="30"/>
      <c r="G613" s="38"/>
      <c r="H613" s="31">
        <v>0</v>
      </c>
      <c r="I613" s="30" t="s">
        <v>504</v>
      </c>
      <c r="J613" s="30" t="s">
        <v>505</v>
      </c>
      <c r="K613" s="30" t="s">
        <v>495</v>
      </c>
      <c r="L613" s="30" t="s">
        <v>496</v>
      </c>
      <c r="M613" s="30" t="s">
        <v>506</v>
      </c>
      <c r="N613" s="30"/>
      <c r="O613" s="30" t="s">
        <v>1242</v>
      </c>
      <c r="P613" s="30" t="s">
        <v>43</v>
      </c>
      <c r="Q613" s="30" t="s">
        <v>499</v>
      </c>
    </row>
    <row r="614" spans="1:17">
      <c r="A614" s="30" t="s">
        <v>2533</v>
      </c>
      <c r="B614" s="30" t="s">
        <v>2534</v>
      </c>
      <c r="C614" s="30" t="s">
        <v>2535</v>
      </c>
      <c r="D614" s="30"/>
      <c r="E614" s="30" t="s">
        <v>1240</v>
      </c>
      <c r="F614" s="30"/>
      <c r="G614" s="38"/>
      <c r="H614" s="31">
        <v>0</v>
      </c>
      <c r="I614" s="30" t="s">
        <v>552</v>
      </c>
      <c r="J614" s="30" t="s">
        <v>553</v>
      </c>
      <c r="K614" s="30" t="s">
        <v>495</v>
      </c>
      <c r="L614" s="30" t="s">
        <v>496</v>
      </c>
      <c r="M614" s="30" t="s">
        <v>724</v>
      </c>
      <c r="N614" s="30"/>
      <c r="O614" s="30" t="s">
        <v>1242</v>
      </c>
      <c r="P614" s="30" t="s">
        <v>43</v>
      </c>
      <c r="Q614" s="30" t="s">
        <v>499</v>
      </c>
    </row>
    <row r="615" spans="1:17">
      <c r="A615" s="30" t="s">
        <v>2536</v>
      </c>
      <c r="B615" s="30" t="s">
        <v>2537</v>
      </c>
      <c r="C615" s="30" t="s">
        <v>2538</v>
      </c>
      <c r="D615" s="30"/>
      <c r="E615" s="30" t="s">
        <v>1240</v>
      </c>
      <c r="F615" s="30"/>
      <c r="G615" s="38"/>
      <c r="H615" s="31">
        <v>0</v>
      </c>
      <c r="I615" s="30" t="s">
        <v>512</v>
      </c>
      <c r="J615" s="30" t="s">
        <v>513</v>
      </c>
      <c r="K615" s="30" t="s">
        <v>495</v>
      </c>
      <c r="L615" s="30" t="s">
        <v>496</v>
      </c>
      <c r="M615" s="30" t="s">
        <v>526</v>
      </c>
      <c r="N615" s="30"/>
      <c r="O615" s="30" t="s">
        <v>1242</v>
      </c>
      <c r="P615" s="30" t="s">
        <v>43</v>
      </c>
      <c r="Q615" s="30" t="s">
        <v>499</v>
      </c>
    </row>
    <row r="616" spans="1:17">
      <c r="A616" s="30" t="s">
        <v>2539</v>
      </c>
      <c r="B616" s="30" t="s">
        <v>2540</v>
      </c>
      <c r="C616" s="30" t="s">
        <v>2541</v>
      </c>
      <c r="D616" s="30"/>
      <c r="E616" s="30" t="s">
        <v>1240</v>
      </c>
      <c r="F616" s="30"/>
      <c r="G616" s="38"/>
      <c r="H616" s="31">
        <v>0</v>
      </c>
      <c r="I616" s="30" t="s">
        <v>552</v>
      </c>
      <c r="J616" s="30" t="s">
        <v>553</v>
      </c>
      <c r="K616" s="30" t="s">
        <v>495</v>
      </c>
      <c r="L616" s="30" t="s">
        <v>496</v>
      </c>
      <c r="M616" s="30" t="s">
        <v>2249</v>
      </c>
      <c r="N616" s="30"/>
      <c r="O616" s="30" t="s">
        <v>1242</v>
      </c>
      <c r="P616" s="30" t="s">
        <v>43</v>
      </c>
      <c r="Q616" s="30" t="s">
        <v>499</v>
      </c>
    </row>
    <row r="617" spans="1:17">
      <c r="A617" s="30" t="s">
        <v>2542</v>
      </c>
      <c r="B617" s="30" t="s">
        <v>2543</v>
      </c>
      <c r="C617" s="30" t="s">
        <v>2544</v>
      </c>
      <c r="D617" s="30"/>
      <c r="E617" s="30" t="s">
        <v>1240</v>
      </c>
      <c r="F617" s="30"/>
      <c r="G617" s="38"/>
      <c r="H617" s="31">
        <v>0</v>
      </c>
      <c r="I617" s="30" t="s">
        <v>512</v>
      </c>
      <c r="J617" s="30" t="s">
        <v>513</v>
      </c>
      <c r="K617" s="30" t="s">
        <v>495</v>
      </c>
      <c r="L617" s="30" t="s">
        <v>496</v>
      </c>
      <c r="M617" s="30" t="s">
        <v>526</v>
      </c>
      <c r="N617" s="30"/>
      <c r="O617" s="30" t="s">
        <v>1242</v>
      </c>
      <c r="P617" s="30" t="s">
        <v>43</v>
      </c>
      <c r="Q617" s="30" t="s">
        <v>499</v>
      </c>
    </row>
    <row r="618" spans="1:17">
      <c r="A618" s="30" t="s">
        <v>2545</v>
      </c>
      <c r="B618" s="30" t="s">
        <v>2546</v>
      </c>
      <c r="C618" s="30" t="s">
        <v>2547</v>
      </c>
      <c r="D618" s="30"/>
      <c r="E618" s="30" t="s">
        <v>1240</v>
      </c>
      <c r="F618" s="30"/>
      <c r="G618" s="38"/>
      <c r="H618" s="31">
        <v>0</v>
      </c>
      <c r="I618" s="30" t="s">
        <v>512</v>
      </c>
      <c r="J618" s="30" t="s">
        <v>513</v>
      </c>
      <c r="K618" s="30" t="s">
        <v>495</v>
      </c>
      <c r="L618" s="30" t="s">
        <v>496</v>
      </c>
      <c r="M618" s="30" t="s">
        <v>514</v>
      </c>
      <c r="N618" s="30"/>
      <c r="O618" s="30" t="s">
        <v>1242</v>
      </c>
      <c r="P618" s="30" t="s">
        <v>43</v>
      </c>
      <c r="Q618" s="30" t="s">
        <v>499</v>
      </c>
    </row>
    <row r="619" spans="1:17">
      <c r="A619" s="30" t="s">
        <v>2548</v>
      </c>
      <c r="B619" s="30" t="s">
        <v>2549</v>
      </c>
      <c r="C619" s="30" t="s">
        <v>2550</v>
      </c>
      <c r="D619" s="30"/>
      <c r="E619" s="30" t="s">
        <v>1240</v>
      </c>
      <c r="F619" s="30"/>
      <c r="G619" s="38"/>
      <c r="H619" s="31">
        <v>0</v>
      </c>
      <c r="I619" s="30" t="s">
        <v>552</v>
      </c>
      <c r="J619" s="30" t="s">
        <v>553</v>
      </c>
      <c r="K619" s="30" t="s">
        <v>495</v>
      </c>
      <c r="L619" s="30" t="s">
        <v>496</v>
      </c>
      <c r="M619" s="30" t="s">
        <v>2249</v>
      </c>
      <c r="N619" s="30"/>
      <c r="O619" s="30" t="s">
        <v>1242</v>
      </c>
      <c r="P619" s="30" t="s">
        <v>43</v>
      </c>
      <c r="Q619" s="30" t="s">
        <v>499</v>
      </c>
    </row>
    <row r="620" spans="1:17">
      <c r="A620" s="30" t="s">
        <v>2551</v>
      </c>
      <c r="B620" s="30" t="s">
        <v>2552</v>
      </c>
      <c r="C620" s="30" t="s">
        <v>2553</v>
      </c>
      <c r="D620" s="30"/>
      <c r="E620" s="30" t="s">
        <v>1240</v>
      </c>
      <c r="F620" s="30"/>
      <c r="G620" s="38"/>
      <c r="H620" s="31">
        <v>0</v>
      </c>
      <c r="I620" s="30" t="s">
        <v>546</v>
      </c>
      <c r="J620" s="30" t="s">
        <v>547</v>
      </c>
      <c r="K620" s="30" t="s">
        <v>495</v>
      </c>
      <c r="L620" s="30" t="s">
        <v>496</v>
      </c>
      <c r="M620" s="30" t="s">
        <v>2202</v>
      </c>
      <c r="N620" s="30"/>
      <c r="O620" s="30" t="s">
        <v>1242</v>
      </c>
      <c r="P620" s="30" t="s">
        <v>43</v>
      </c>
      <c r="Q620" s="30" t="s">
        <v>499</v>
      </c>
    </row>
    <row r="621" spans="1:17">
      <c r="A621" s="30" t="s">
        <v>2554</v>
      </c>
      <c r="B621" s="30" t="s">
        <v>2555</v>
      </c>
      <c r="C621" s="30" t="s">
        <v>2556</v>
      </c>
      <c r="D621" s="30"/>
      <c r="E621" s="30" t="s">
        <v>1240</v>
      </c>
      <c r="F621" s="30"/>
      <c r="G621" s="38"/>
      <c r="H621" s="31">
        <v>0</v>
      </c>
      <c r="I621" s="30" t="s">
        <v>552</v>
      </c>
      <c r="J621" s="30" t="s">
        <v>553</v>
      </c>
      <c r="K621" s="30" t="s">
        <v>495</v>
      </c>
      <c r="L621" s="30" t="s">
        <v>496</v>
      </c>
      <c r="M621" s="30" t="s">
        <v>654</v>
      </c>
      <c r="N621" s="30"/>
      <c r="O621" s="30" t="s">
        <v>1242</v>
      </c>
      <c r="P621" s="30" t="s">
        <v>43</v>
      </c>
      <c r="Q621" s="30" t="s">
        <v>499</v>
      </c>
    </row>
    <row r="622" spans="1:17">
      <c r="A622" s="30" t="s">
        <v>2557</v>
      </c>
      <c r="B622" s="30" t="s">
        <v>2558</v>
      </c>
      <c r="C622" s="30" t="s">
        <v>2559</v>
      </c>
      <c r="D622" s="30"/>
      <c r="E622" s="30" t="s">
        <v>1240</v>
      </c>
      <c r="F622" s="30"/>
      <c r="G622" s="38"/>
      <c r="H622" s="31">
        <v>0</v>
      </c>
      <c r="I622" s="30" t="s">
        <v>586</v>
      </c>
      <c r="J622" s="30" t="s">
        <v>587</v>
      </c>
      <c r="K622" s="30" t="s">
        <v>495</v>
      </c>
      <c r="L622" s="30" t="s">
        <v>496</v>
      </c>
      <c r="M622" s="30" t="s">
        <v>588</v>
      </c>
      <c r="N622" s="30"/>
      <c r="O622" s="30" t="s">
        <v>1242</v>
      </c>
      <c r="P622" s="30" t="s">
        <v>43</v>
      </c>
      <c r="Q622" s="30" t="s">
        <v>499</v>
      </c>
    </row>
    <row r="623" spans="1:17">
      <c r="A623" s="30" t="s">
        <v>2560</v>
      </c>
      <c r="B623" s="30" t="s">
        <v>2561</v>
      </c>
      <c r="C623" s="30" t="s">
        <v>2562</v>
      </c>
      <c r="D623" s="30"/>
      <c r="E623" s="30" t="s">
        <v>1240</v>
      </c>
      <c r="F623" s="30"/>
      <c r="G623" s="38"/>
      <c r="H623" s="31">
        <v>0</v>
      </c>
      <c r="I623" s="30" t="s">
        <v>504</v>
      </c>
      <c r="J623" s="30" t="s">
        <v>505</v>
      </c>
      <c r="K623" s="30" t="s">
        <v>495</v>
      </c>
      <c r="L623" s="30" t="s">
        <v>496</v>
      </c>
      <c r="M623" s="30" t="s">
        <v>2206</v>
      </c>
      <c r="N623" s="30"/>
      <c r="O623" s="30" t="s">
        <v>1242</v>
      </c>
      <c r="P623" s="30" t="s">
        <v>43</v>
      </c>
      <c r="Q623" s="30" t="s">
        <v>499</v>
      </c>
    </row>
    <row r="624" spans="1:17">
      <c r="A624" s="30" t="s">
        <v>2563</v>
      </c>
      <c r="B624" s="30" t="s">
        <v>2564</v>
      </c>
      <c r="C624" s="30" t="s">
        <v>2565</v>
      </c>
      <c r="D624" s="30"/>
      <c r="E624" s="30" t="s">
        <v>1240</v>
      </c>
      <c r="F624" s="30"/>
      <c r="G624" s="38"/>
      <c r="H624" s="31">
        <v>0</v>
      </c>
      <c r="I624" s="30" t="s">
        <v>586</v>
      </c>
      <c r="J624" s="30" t="s">
        <v>587</v>
      </c>
      <c r="K624" s="30" t="s">
        <v>495</v>
      </c>
      <c r="L624" s="30" t="s">
        <v>496</v>
      </c>
      <c r="M624" s="30" t="s">
        <v>588</v>
      </c>
      <c r="N624" s="30"/>
      <c r="O624" s="30" t="s">
        <v>1242</v>
      </c>
      <c r="P624" s="30" t="s">
        <v>43</v>
      </c>
      <c r="Q624" s="30" t="s">
        <v>499</v>
      </c>
    </row>
    <row r="625" spans="1:17">
      <c r="A625" s="30" t="s">
        <v>2566</v>
      </c>
      <c r="B625" s="30" t="s">
        <v>2567</v>
      </c>
      <c r="C625" s="30" t="s">
        <v>2568</v>
      </c>
      <c r="D625" s="30"/>
      <c r="E625" s="30" t="s">
        <v>1240</v>
      </c>
      <c r="F625" s="30"/>
      <c r="G625" s="38"/>
      <c r="H625" s="31">
        <v>0</v>
      </c>
      <c r="I625" s="30" t="s">
        <v>512</v>
      </c>
      <c r="J625" s="30" t="s">
        <v>513</v>
      </c>
      <c r="K625" s="30" t="s">
        <v>495</v>
      </c>
      <c r="L625" s="30" t="s">
        <v>496</v>
      </c>
      <c r="M625" s="30" t="s">
        <v>639</v>
      </c>
      <c r="N625" s="30"/>
      <c r="O625" s="30" t="s">
        <v>1242</v>
      </c>
      <c r="P625" s="30" t="s">
        <v>43</v>
      </c>
      <c r="Q625" s="30" t="s">
        <v>499</v>
      </c>
    </row>
    <row r="626" spans="1:17">
      <c r="A626" s="30" t="s">
        <v>2569</v>
      </c>
      <c r="B626" s="30" t="s">
        <v>2570</v>
      </c>
      <c r="C626" s="30" t="s">
        <v>2571</v>
      </c>
      <c r="D626" s="30"/>
      <c r="E626" s="30" t="s">
        <v>1240</v>
      </c>
      <c r="F626" s="30"/>
      <c r="G626" s="38"/>
      <c r="H626" s="31">
        <v>0</v>
      </c>
      <c r="I626" s="30" t="s">
        <v>552</v>
      </c>
      <c r="J626" s="30" t="s">
        <v>553</v>
      </c>
      <c r="K626" s="30" t="s">
        <v>495</v>
      </c>
      <c r="L626" s="30" t="s">
        <v>496</v>
      </c>
      <c r="M626" s="30" t="s">
        <v>2249</v>
      </c>
      <c r="N626" s="30"/>
      <c r="O626" s="30" t="s">
        <v>1242</v>
      </c>
      <c r="P626" s="30" t="s">
        <v>43</v>
      </c>
      <c r="Q626" s="30" t="s">
        <v>499</v>
      </c>
    </row>
    <row r="627" spans="1:17">
      <c r="A627" s="30" t="s">
        <v>2572</v>
      </c>
      <c r="B627" s="30" t="s">
        <v>2573</v>
      </c>
      <c r="C627" s="30" t="s">
        <v>2574</v>
      </c>
      <c r="D627" s="30"/>
      <c r="E627" s="30" t="s">
        <v>1240</v>
      </c>
      <c r="F627" s="30"/>
      <c r="G627" s="38"/>
      <c r="H627" s="31">
        <v>0</v>
      </c>
      <c r="I627" s="30" t="s">
        <v>552</v>
      </c>
      <c r="J627" s="30" t="s">
        <v>553</v>
      </c>
      <c r="K627" s="30" t="s">
        <v>495</v>
      </c>
      <c r="L627" s="30" t="s">
        <v>496</v>
      </c>
      <c r="M627" s="30" t="s">
        <v>2249</v>
      </c>
      <c r="N627" s="30"/>
      <c r="O627" s="30" t="s">
        <v>1242</v>
      </c>
      <c r="P627" s="30" t="s">
        <v>43</v>
      </c>
      <c r="Q627" s="30" t="s">
        <v>499</v>
      </c>
    </row>
    <row r="628" spans="1:17">
      <c r="A628" s="30" t="s">
        <v>2575</v>
      </c>
      <c r="B628" s="30" t="s">
        <v>2576</v>
      </c>
      <c r="C628" s="30" t="s">
        <v>2577</v>
      </c>
      <c r="D628" s="30"/>
      <c r="E628" s="30" t="s">
        <v>1240</v>
      </c>
      <c r="F628" s="30"/>
      <c r="G628" s="38"/>
      <c r="H628" s="31">
        <v>0</v>
      </c>
      <c r="I628" s="30" t="s">
        <v>512</v>
      </c>
      <c r="J628" s="30" t="s">
        <v>513</v>
      </c>
      <c r="K628" s="30" t="s">
        <v>495</v>
      </c>
      <c r="L628" s="30" t="s">
        <v>496</v>
      </c>
      <c r="M628" s="30" t="s">
        <v>514</v>
      </c>
      <c r="N628" s="30"/>
      <c r="O628" s="30" t="s">
        <v>1242</v>
      </c>
      <c r="P628" s="30" t="s">
        <v>43</v>
      </c>
      <c r="Q628" s="30" t="s">
        <v>499</v>
      </c>
    </row>
    <row r="629" spans="1:17">
      <c r="A629" s="30" t="s">
        <v>2578</v>
      </c>
      <c r="B629" s="30" t="s">
        <v>2579</v>
      </c>
      <c r="C629" s="30" t="s">
        <v>2580</v>
      </c>
      <c r="D629" s="30"/>
      <c r="E629" s="30" t="s">
        <v>1240</v>
      </c>
      <c r="F629" s="30"/>
      <c r="G629" s="38"/>
      <c r="H629" s="31">
        <v>0</v>
      </c>
      <c r="I629" s="30" t="s">
        <v>512</v>
      </c>
      <c r="J629" s="30" t="s">
        <v>513</v>
      </c>
      <c r="K629" s="30" t="s">
        <v>495</v>
      </c>
      <c r="L629" s="30" t="s">
        <v>496</v>
      </c>
      <c r="M629" s="30" t="s">
        <v>514</v>
      </c>
      <c r="N629" s="30"/>
      <c r="O629" s="30" t="s">
        <v>1242</v>
      </c>
      <c r="P629" s="30" t="s">
        <v>43</v>
      </c>
      <c r="Q629" s="30" t="s">
        <v>499</v>
      </c>
    </row>
    <row r="630" spans="1:17">
      <c r="A630" s="30" t="s">
        <v>2581</v>
      </c>
      <c r="B630" s="30" t="s">
        <v>2582</v>
      </c>
      <c r="C630" s="30" t="s">
        <v>2583</v>
      </c>
      <c r="D630" s="30"/>
      <c r="E630" s="30" t="s">
        <v>1240</v>
      </c>
      <c r="F630" s="30"/>
      <c r="G630" s="38"/>
      <c r="H630" s="31">
        <v>0</v>
      </c>
      <c r="I630" s="30" t="s">
        <v>504</v>
      </c>
      <c r="J630" s="30" t="s">
        <v>505</v>
      </c>
      <c r="K630" s="30" t="s">
        <v>495</v>
      </c>
      <c r="L630" s="30" t="s">
        <v>496</v>
      </c>
      <c r="M630" s="30" t="s">
        <v>2206</v>
      </c>
      <c r="N630" s="30"/>
      <c r="O630" s="30" t="s">
        <v>1242</v>
      </c>
      <c r="P630" s="30" t="s">
        <v>43</v>
      </c>
      <c r="Q630" s="30" t="s">
        <v>499</v>
      </c>
    </row>
    <row r="631" spans="1:17">
      <c r="A631" s="30" t="s">
        <v>2584</v>
      </c>
      <c r="B631" s="30" t="s">
        <v>2585</v>
      </c>
      <c r="C631" s="30" t="s">
        <v>2586</v>
      </c>
      <c r="D631" s="30"/>
      <c r="E631" s="30" t="s">
        <v>1240</v>
      </c>
      <c r="F631" s="30"/>
      <c r="G631" s="38"/>
      <c r="H631" s="31">
        <v>0</v>
      </c>
      <c r="I631" s="30" t="s">
        <v>546</v>
      </c>
      <c r="J631" s="30" t="s">
        <v>547</v>
      </c>
      <c r="K631" s="30" t="s">
        <v>495</v>
      </c>
      <c r="L631" s="30" t="s">
        <v>496</v>
      </c>
      <c r="M631" s="30" t="s">
        <v>2202</v>
      </c>
      <c r="N631" s="30"/>
      <c r="O631" s="30" t="s">
        <v>1242</v>
      </c>
      <c r="P631" s="30" t="s">
        <v>43</v>
      </c>
      <c r="Q631" s="30" t="s">
        <v>499</v>
      </c>
    </row>
    <row r="632" spans="1:17">
      <c r="A632" s="30" t="s">
        <v>2587</v>
      </c>
      <c r="B632" s="30" t="s">
        <v>2588</v>
      </c>
      <c r="C632" s="30" t="s">
        <v>2589</v>
      </c>
      <c r="D632" s="30"/>
      <c r="E632" s="30" t="s">
        <v>1240</v>
      </c>
      <c r="F632" s="30"/>
      <c r="G632" s="38"/>
      <c r="H632" s="31">
        <v>0</v>
      </c>
      <c r="I632" s="30" t="s">
        <v>552</v>
      </c>
      <c r="J632" s="30" t="s">
        <v>553</v>
      </c>
      <c r="K632" s="30" t="s">
        <v>495</v>
      </c>
      <c r="L632" s="30" t="s">
        <v>496</v>
      </c>
      <c r="M632" s="30" t="s">
        <v>654</v>
      </c>
      <c r="N632" s="30"/>
      <c r="O632" s="30" t="s">
        <v>1242</v>
      </c>
      <c r="P632" s="30" t="s">
        <v>43</v>
      </c>
      <c r="Q632" s="30" t="s">
        <v>499</v>
      </c>
    </row>
    <row r="633" spans="1:17">
      <c r="A633" s="30" t="s">
        <v>2590</v>
      </c>
      <c r="B633" s="30" t="s">
        <v>2591</v>
      </c>
      <c r="C633" s="30" t="s">
        <v>2592</v>
      </c>
      <c r="D633" s="30"/>
      <c r="E633" s="30" t="s">
        <v>1240</v>
      </c>
      <c r="F633" s="30"/>
      <c r="G633" s="38"/>
      <c r="H633" s="31">
        <v>0</v>
      </c>
      <c r="I633" s="30" t="s">
        <v>586</v>
      </c>
      <c r="J633" s="30" t="s">
        <v>587</v>
      </c>
      <c r="K633" s="30" t="s">
        <v>495</v>
      </c>
      <c r="L633" s="30" t="s">
        <v>496</v>
      </c>
      <c r="M633" s="30" t="s">
        <v>2374</v>
      </c>
      <c r="N633" s="30"/>
      <c r="O633" s="30" t="s">
        <v>1242</v>
      </c>
      <c r="P633" s="30" t="s">
        <v>43</v>
      </c>
      <c r="Q633" s="30" t="s">
        <v>499</v>
      </c>
    </row>
    <row r="634" spans="1:17">
      <c r="A634" s="30" t="s">
        <v>2593</v>
      </c>
      <c r="B634" s="30" t="s">
        <v>2594</v>
      </c>
      <c r="C634" s="30" t="s">
        <v>2595</v>
      </c>
      <c r="D634" s="30"/>
      <c r="E634" s="30" t="s">
        <v>1240</v>
      </c>
      <c r="F634" s="30"/>
      <c r="G634" s="38"/>
      <c r="H634" s="31">
        <v>0</v>
      </c>
      <c r="I634" s="30" t="s">
        <v>512</v>
      </c>
      <c r="J634" s="30" t="s">
        <v>513</v>
      </c>
      <c r="K634" s="30" t="s">
        <v>495</v>
      </c>
      <c r="L634" s="30" t="s">
        <v>496</v>
      </c>
      <c r="M634" s="30" t="s">
        <v>514</v>
      </c>
      <c r="N634" s="30"/>
      <c r="O634" s="30" t="s">
        <v>1242</v>
      </c>
      <c r="P634" s="30" t="s">
        <v>43</v>
      </c>
      <c r="Q634" s="30" t="s">
        <v>499</v>
      </c>
    </row>
    <row r="635" spans="1:17">
      <c r="A635" s="30" t="s">
        <v>2596</v>
      </c>
      <c r="B635" s="30" t="s">
        <v>2597</v>
      </c>
      <c r="C635" s="30" t="s">
        <v>2598</v>
      </c>
      <c r="D635" s="30"/>
      <c r="E635" s="30" t="s">
        <v>1240</v>
      </c>
      <c r="F635" s="30"/>
      <c r="G635" s="38"/>
      <c r="H635" s="31">
        <v>0</v>
      </c>
      <c r="I635" s="30" t="s">
        <v>512</v>
      </c>
      <c r="J635" s="30" t="s">
        <v>513</v>
      </c>
      <c r="K635" s="30" t="s">
        <v>495</v>
      </c>
      <c r="L635" s="30" t="s">
        <v>496</v>
      </c>
      <c r="M635" s="30" t="s">
        <v>548</v>
      </c>
      <c r="N635" s="30"/>
      <c r="O635" s="30" t="s">
        <v>1242</v>
      </c>
      <c r="P635" s="30" t="s">
        <v>43</v>
      </c>
      <c r="Q635" s="30" t="s">
        <v>499</v>
      </c>
    </row>
    <row r="636" spans="1:17">
      <c r="A636" s="30" t="s">
        <v>2599</v>
      </c>
      <c r="B636" s="30" t="s">
        <v>2600</v>
      </c>
      <c r="C636" s="30" t="s">
        <v>2601</v>
      </c>
      <c r="D636" s="30"/>
      <c r="E636" s="30" t="s">
        <v>1240</v>
      </c>
      <c r="F636" s="30"/>
      <c r="G636" s="38"/>
      <c r="H636" s="31">
        <v>0</v>
      </c>
      <c r="I636" s="30" t="s">
        <v>552</v>
      </c>
      <c r="J636" s="30" t="s">
        <v>553</v>
      </c>
      <c r="K636" s="30" t="s">
        <v>495</v>
      </c>
      <c r="L636" s="30" t="s">
        <v>496</v>
      </c>
      <c r="M636" s="30" t="s">
        <v>2249</v>
      </c>
      <c r="N636" s="30"/>
      <c r="O636" s="30" t="s">
        <v>1242</v>
      </c>
      <c r="P636" s="30" t="s">
        <v>43</v>
      </c>
      <c r="Q636" s="30" t="s">
        <v>499</v>
      </c>
    </row>
    <row r="637" spans="1:17">
      <c r="A637" s="30" t="s">
        <v>2602</v>
      </c>
      <c r="B637" s="30" t="s">
        <v>2603</v>
      </c>
      <c r="C637" s="30" t="s">
        <v>2604</v>
      </c>
      <c r="D637" s="30"/>
      <c r="E637" s="30" t="s">
        <v>1240</v>
      </c>
      <c r="F637" s="30"/>
      <c r="G637" s="38"/>
      <c r="H637" s="31">
        <v>0</v>
      </c>
      <c r="I637" s="30" t="s">
        <v>586</v>
      </c>
      <c r="J637" s="30" t="s">
        <v>587</v>
      </c>
      <c r="K637" s="30" t="s">
        <v>495</v>
      </c>
      <c r="L637" s="30" t="s">
        <v>496</v>
      </c>
      <c r="M637" s="30" t="s">
        <v>497</v>
      </c>
      <c r="N637" s="30"/>
      <c r="O637" s="30" t="s">
        <v>1242</v>
      </c>
      <c r="P637" s="30" t="s">
        <v>43</v>
      </c>
      <c r="Q637" s="30" t="s">
        <v>499</v>
      </c>
    </row>
    <row r="638" spans="1:17">
      <c r="A638" s="30" t="s">
        <v>2605</v>
      </c>
      <c r="B638" s="30" t="s">
        <v>2606</v>
      </c>
      <c r="C638" s="30" t="s">
        <v>2607</v>
      </c>
      <c r="D638" s="30"/>
      <c r="E638" s="30" t="s">
        <v>1240</v>
      </c>
      <c r="F638" s="30"/>
      <c r="G638" s="38"/>
      <c r="H638" s="31">
        <v>0</v>
      </c>
      <c r="I638" s="30" t="s">
        <v>512</v>
      </c>
      <c r="J638" s="30" t="s">
        <v>513</v>
      </c>
      <c r="K638" s="30" t="s">
        <v>495</v>
      </c>
      <c r="L638" s="30" t="s">
        <v>496</v>
      </c>
      <c r="M638" s="30" t="s">
        <v>514</v>
      </c>
      <c r="N638" s="30"/>
      <c r="O638" s="30" t="s">
        <v>1242</v>
      </c>
      <c r="P638" s="30" t="s">
        <v>43</v>
      </c>
      <c r="Q638" s="30" t="s">
        <v>499</v>
      </c>
    </row>
    <row r="639" spans="1:17">
      <c r="A639" s="30" t="s">
        <v>2608</v>
      </c>
      <c r="B639" s="30" t="s">
        <v>2609</v>
      </c>
      <c r="C639" s="30" t="s">
        <v>2610</v>
      </c>
      <c r="D639" s="30"/>
      <c r="E639" s="30" t="s">
        <v>1240</v>
      </c>
      <c r="F639" s="30"/>
      <c r="G639" s="38"/>
      <c r="H639" s="31">
        <v>0</v>
      </c>
      <c r="I639" s="30" t="s">
        <v>586</v>
      </c>
      <c r="J639" s="30" t="s">
        <v>587</v>
      </c>
      <c r="K639" s="30" t="s">
        <v>495</v>
      </c>
      <c r="L639" s="30" t="s">
        <v>496</v>
      </c>
      <c r="M639" s="30" t="s">
        <v>588</v>
      </c>
      <c r="N639" s="30"/>
      <c r="O639" s="30" t="s">
        <v>1242</v>
      </c>
      <c r="P639" s="30" t="s">
        <v>43</v>
      </c>
      <c r="Q639" s="30" t="s">
        <v>499</v>
      </c>
    </row>
    <row r="640" spans="1:17">
      <c r="A640" s="30" t="s">
        <v>2611</v>
      </c>
      <c r="B640" s="30" t="s">
        <v>2612</v>
      </c>
      <c r="C640" s="30" t="s">
        <v>2613</v>
      </c>
      <c r="D640" s="30"/>
      <c r="E640" s="30" t="s">
        <v>1240</v>
      </c>
      <c r="F640" s="30"/>
      <c r="G640" s="38"/>
      <c r="H640" s="31">
        <v>0</v>
      </c>
      <c r="I640" s="30" t="s">
        <v>512</v>
      </c>
      <c r="J640" s="30" t="s">
        <v>513</v>
      </c>
      <c r="K640" s="30" t="s">
        <v>495</v>
      </c>
      <c r="L640" s="30" t="s">
        <v>496</v>
      </c>
      <c r="M640" s="30" t="s">
        <v>526</v>
      </c>
      <c r="N640" s="30"/>
      <c r="O640" s="30" t="s">
        <v>1242</v>
      </c>
      <c r="P640" s="30" t="s">
        <v>43</v>
      </c>
      <c r="Q640" s="30" t="s">
        <v>499</v>
      </c>
    </row>
    <row r="641" spans="1:17">
      <c r="A641" s="30" t="s">
        <v>2614</v>
      </c>
      <c r="B641" s="30" t="s">
        <v>2615</v>
      </c>
      <c r="C641" s="30" t="s">
        <v>2616</v>
      </c>
      <c r="D641" s="30"/>
      <c r="E641" s="30" t="s">
        <v>1240</v>
      </c>
      <c r="F641" s="30"/>
      <c r="G641" s="38"/>
      <c r="H641" s="31">
        <v>0</v>
      </c>
      <c r="I641" s="30" t="s">
        <v>586</v>
      </c>
      <c r="J641" s="30" t="s">
        <v>587</v>
      </c>
      <c r="K641" s="30" t="s">
        <v>495</v>
      </c>
      <c r="L641" s="30" t="s">
        <v>496</v>
      </c>
      <c r="M641" s="30" t="s">
        <v>588</v>
      </c>
      <c r="N641" s="30"/>
      <c r="O641" s="30" t="s">
        <v>1242</v>
      </c>
      <c r="P641" s="30" t="s">
        <v>43</v>
      </c>
      <c r="Q641" s="30" t="s">
        <v>499</v>
      </c>
    </row>
    <row r="642" spans="1:17">
      <c r="A642" s="30" t="s">
        <v>2617</v>
      </c>
      <c r="B642" s="30" t="s">
        <v>2618</v>
      </c>
      <c r="C642" s="30" t="s">
        <v>2619</v>
      </c>
      <c r="D642" s="30"/>
      <c r="E642" s="30" t="s">
        <v>1240</v>
      </c>
      <c r="F642" s="30"/>
      <c r="G642" s="38"/>
      <c r="H642" s="31">
        <v>0</v>
      </c>
      <c r="I642" s="30" t="s">
        <v>552</v>
      </c>
      <c r="J642" s="30" t="s">
        <v>553</v>
      </c>
      <c r="K642" s="30" t="s">
        <v>495</v>
      </c>
      <c r="L642" s="30" t="s">
        <v>496</v>
      </c>
      <c r="M642" s="30" t="s">
        <v>2249</v>
      </c>
      <c r="N642" s="30"/>
      <c r="O642" s="30" t="s">
        <v>1242</v>
      </c>
      <c r="P642" s="30" t="s">
        <v>43</v>
      </c>
      <c r="Q642" s="30" t="s">
        <v>499</v>
      </c>
    </row>
    <row r="643" spans="1:17">
      <c r="A643" s="30" t="s">
        <v>2620</v>
      </c>
      <c r="B643" s="30" t="s">
        <v>2621</v>
      </c>
      <c r="C643" s="30" t="s">
        <v>2622</v>
      </c>
      <c r="D643" s="30"/>
      <c r="E643" s="30" t="s">
        <v>1240</v>
      </c>
      <c r="F643" s="30"/>
      <c r="G643" s="38"/>
      <c r="H643" s="31">
        <v>0</v>
      </c>
      <c r="I643" s="30" t="s">
        <v>586</v>
      </c>
      <c r="J643" s="30" t="s">
        <v>587</v>
      </c>
      <c r="K643" s="30" t="s">
        <v>495</v>
      </c>
      <c r="L643" s="30" t="s">
        <v>496</v>
      </c>
      <c r="M643" s="30" t="s">
        <v>588</v>
      </c>
      <c r="N643" s="30"/>
      <c r="O643" s="30" t="s">
        <v>1242</v>
      </c>
      <c r="P643" s="30" t="s">
        <v>43</v>
      </c>
      <c r="Q643" s="30" t="s">
        <v>499</v>
      </c>
    </row>
    <row r="644" spans="1:17">
      <c r="A644" s="30" t="s">
        <v>2623</v>
      </c>
      <c r="B644" s="30" t="s">
        <v>2624</v>
      </c>
      <c r="C644" s="30" t="s">
        <v>2625</v>
      </c>
      <c r="D644" s="30"/>
      <c r="E644" s="30" t="s">
        <v>1240</v>
      </c>
      <c r="F644" s="30"/>
      <c r="G644" s="38"/>
      <c r="H644" s="31">
        <v>0</v>
      </c>
      <c r="I644" s="30" t="s">
        <v>512</v>
      </c>
      <c r="J644" s="30" t="s">
        <v>513</v>
      </c>
      <c r="K644" s="30" t="s">
        <v>495</v>
      </c>
      <c r="L644" s="30" t="s">
        <v>496</v>
      </c>
      <c r="M644" s="30" t="s">
        <v>514</v>
      </c>
      <c r="N644" s="30"/>
      <c r="O644" s="30" t="s">
        <v>1242</v>
      </c>
      <c r="P644" s="30" t="s">
        <v>43</v>
      </c>
      <c r="Q644" s="30" t="s">
        <v>499</v>
      </c>
    </row>
    <row r="645" spans="1:17">
      <c r="A645" s="30" t="s">
        <v>2626</v>
      </c>
      <c r="B645" s="30" t="s">
        <v>2627</v>
      </c>
      <c r="C645" s="30" t="s">
        <v>2628</v>
      </c>
      <c r="D645" s="30"/>
      <c r="E645" s="30" t="s">
        <v>1240</v>
      </c>
      <c r="F645" s="30"/>
      <c r="G645" s="38"/>
      <c r="H645" s="31">
        <v>0</v>
      </c>
      <c r="I645" s="30" t="s">
        <v>512</v>
      </c>
      <c r="J645" s="30" t="s">
        <v>513</v>
      </c>
      <c r="K645" s="30" t="s">
        <v>495</v>
      </c>
      <c r="L645" s="30" t="s">
        <v>496</v>
      </c>
      <c r="M645" s="30" t="s">
        <v>526</v>
      </c>
      <c r="N645" s="30"/>
      <c r="O645" s="30" t="s">
        <v>1242</v>
      </c>
      <c r="P645" s="30" t="s">
        <v>43</v>
      </c>
      <c r="Q645" s="30" t="s">
        <v>499</v>
      </c>
    </row>
    <row r="646" spans="1:17">
      <c r="A646" s="30" t="s">
        <v>2629</v>
      </c>
      <c r="B646" s="30" t="s">
        <v>2630</v>
      </c>
      <c r="C646" s="30" t="s">
        <v>2631</v>
      </c>
      <c r="D646" s="30"/>
      <c r="E646" s="30" t="s">
        <v>1240</v>
      </c>
      <c r="F646" s="30"/>
      <c r="G646" s="38"/>
      <c r="H646" s="31">
        <v>0</v>
      </c>
      <c r="I646" s="30" t="s">
        <v>504</v>
      </c>
      <c r="J646" s="30" t="s">
        <v>505</v>
      </c>
      <c r="K646" s="30" t="s">
        <v>495</v>
      </c>
      <c r="L646" s="30" t="s">
        <v>496</v>
      </c>
      <c r="M646" s="30" t="s">
        <v>506</v>
      </c>
      <c r="N646" s="30"/>
      <c r="O646" s="30" t="s">
        <v>1242</v>
      </c>
      <c r="P646" s="30" t="s">
        <v>43</v>
      </c>
      <c r="Q646" s="30" t="s">
        <v>499</v>
      </c>
    </row>
    <row r="647" spans="1:17">
      <c r="A647" s="30" t="s">
        <v>2632</v>
      </c>
      <c r="B647" s="30" t="s">
        <v>2633</v>
      </c>
      <c r="C647" s="30" t="s">
        <v>2634</v>
      </c>
      <c r="D647" s="30"/>
      <c r="E647" s="30" t="s">
        <v>1240</v>
      </c>
      <c r="F647" s="30"/>
      <c r="G647" s="38"/>
      <c r="H647" s="31">
        <v>0</v>
      </c>
      <c r="I647" s="30" t="s">
        <v>552</v>
      </c>
      <c r="J647" s="30" t="s">
        <v>553</v>
      </c>
      <c r="K647" s="30" t="s">
        <v>495</v>
      </c>
      <c r="L647" s="30" t="s">
        <v>496</v>
      </c>
      <c r="M647" s="30" t="s">
        <v>724</v>
      </c>
      <c r="N647" s="30"/>
      <c r="O647" s="30" t="s">
        <v>1242</v>
      </c>
      <c r="P647" s="30" t="s">
        <v>43</v>
      </c>
      <c r="Q647" s="30" t="s">
        <v>499</v>
      </c>
    </row>
    <row r="648" spans="1:17">
      <c r="A648" s="30" t="s">
        <v>2635</v>
      </c>
      <c r="B648" s="30" t="s">
        <v>2636</v>
      </c>
      <c r="C648" s="30" t="s">
        <v>2637</v>
      </c>
      <c r="D648" s="30"/>
      <c r="E648" s="30" t="s">
        <v>1240</v>
      </c>
      <c r="F648" s="30"/>
      <c r="G648" s="38"/>
      <c r="H648" s="31">
        <v>0</v>
      </c>
      <c r="I648" s="30" t="s">
        <v>586</v>
      </c>
      <c r="J648" s="30" t="s">
        <v>587</v>
      </c>
      <c r="K648" s="30" t="s">
        <v>495</v>
      </c>
      <c r="L648" s="30" t="s">
        <v>496</v>
      </c>
      <c r="M648" s="30" t="s">
        <v>2374</v>
      </c>
      <c r="N648" s="30"/>
      <c r="O648" s="30" t="s">
        <v>1242</v>
      </c>
      <c r="P648" s="30" t="s">
        <v>43</v>
      </c>
      <c r="Q648" s="30" t="s">
        <v>499</v>
      </c>
    </row>
    <row r="649" spans="1:17">
      <c r="A649" s="30" t="s">
        <v>2638</v>
      </c>
      <c r="B649" s="30" t="s">
        <v>2639</v>
      </c>
      <c r="C649" s="30" t="s">
        <v>2640</v>
      </c>
      <c r="D649" s="30"/>
      <c r="E649" s="30" t="s">
        <v>1240</v>
      </c>
      <c r="F649" s="30"/>
      <c r="G649" s="38"/>
      <c r="H649" s="31">
        <v>0</v>
      </c>
      <c r="I649" s="30" t="s">
        <v>504</v>
      </c>
      <c r="J649" s="30" t="s">
        <v>505</v>
      </c>
      <c r="K649" s="30" t="s">
        <v>495</v>
      </c>
      <c r="L649" s="30" t="s">
        <v>496</v>
      </c>
      <c r="M649" s="30" t="s">
        <v>558</v>
      </c>
      <c r="N649" s="30"/>
      <c r="O649" s="30" t="s">
        <v>1242</v>
      </c>
      <c r="P649" s="30" t="s">
        <v>43</v>
      </c>
      <c r="Q649" s="30" t="s">
        <v>499</v>
      </c>
    </row>
    <row r="650" spans="1:17">
      <c r="A650" s="30" t="s">
        <v>2641</v>
      </c>
      <c r="B650" s="30" t="s">
        <v>2642</v>
      </c>
      <c r="C650" s="30" t="s">
        <v>2643</v>
      </c>
      <c r="D650" s="30"/>
      <c r="E650" s="30" t="s">
        <v>1240</v>
      </c>
      <c r="F650" s="30"/>
      <c r="G650" s="38"/>
      <c r="H650" s="31">
        <v>0</v>
      </c>
      <c r="I650" s="30" t="s">
        <v>512</v>
      </c>
      <c r="J650" s="30" t="s">
        <v>513</v>
      </c>
      <c r="K650" s="30" t="s">
        <v>495</v>
      </c>
      <c r="L650" s="30" t="s">
        <v>496</v>
      </c>
      <c r="M650" s="30" t="s">
        <v>514</v>
      </c>
      <c r="N650" s="30"/>
      <c r="O650" s="30" t="s">
        <v>1242</v>
      </c>
      <c r="P650" s="30" t="s">
        <v>43</v>
      </c>
      <c r="Q650" s="30" t="s">
        <v>499</v>
      </c>
    </row>
    <row r="651" spans="1:17">
      <c r="A651" s="30" t="s">
        <v>2644</v>
      </c>
      <c r="B651" s="30" t="s">
        <v>2645</v>
      </c>
      <c r="C651" s="30" t="s">
        <v>2646</v>
      </c>
      <c r="D651" s="30"/>
      <c r="E651" s="30" t="s">
        <v>1240</v>
      </c>
      <c r="F651" s="30"/>
      <c r="G651" s="38"/>
      <c r="H651" s="31">
        <v>0</v>
      </c>
      <c r="I651" s="30" t="s">
        <v>512</v>
      </c>
      <c r="J651" s="30" t="s">
        <v>513</v>
      </c>
      <c r="K651" s="30" t="s">
        <v>495</v>
      </c>
      <c r="L651" s="30" t="s">
        <v>496</v>
      </c>
      <c r="M651" s="30" t="s">
        <v>548</v>
      </c>
      <c r="N651" s="30"/>
      <c r="O651" s="30" t="s">
        <v>1242</v>
      </c>
      <c r="P651" s="30" t="s">
        <v>43</v>
      </c>
      <c r="Q651" s="30" t="s">
        <v>499</v>
      </c>
    </row>
    <row r="652" spans="1:17">
      <c r="A652" s="30" t="s">
        <v>2647</v>
      </c>
      <c r="B652" s="30" t="s">
        <v>2648</v>
      </c>
      <c r="C652" s="30" t="s">
        <v>2649</v>
      </c>
      <c r="D652" s="30"/>
      <c r="E652" s="30" t="s">
        <v>1240</v>
      </c>
      <c r="F652" s="30"/>
      <c r="G652" s="38"/>
      <c r="H652" s="31">
        <v>0</v>
      </c>
      <c r="I652" s="30" t="s">
        <v>512</v>
      </c>
      <c r="J652" s="30" t="s">
        <v>513</v>
      </c>
      <c r="K652" s="30" t="s">
        <v>495</v>
      </c>
      <c r="L652" s="30" t="s">
        <v>496</v>
      </c>
      <c r="M652" s="30" t="s">
        <v>514</v>
      </c>
      <c r="N652" s="30"/>
      <c r="O652" s="30" t="s">
        <v>1242</v>
      </c>
      <c r="P652" s="30" t="s">
        <v>43</v>
      </c>
      <c r="Q652" s="30" t="s">
        <v>499</v>
      </c>
    </row>
    <row r="653" spans="1:17">
      <c r="A653" s="30" t="s">
        <v>2650</v>
      </c>
      <c r="B653" s="30" t="s">
        <v>2651</v>
      </c>
      <c r="C653" s="30" t="s">
        <v>2652</v>
      </c>
      <c r="D653" s="30"/>
      <c r="E653" s="30" t="s">
        <v>1240</v>
      </c>
      <c r="F653" s="30"/>
      <c r="G653" s="38"/>
      <c r="H653" s="31">
        <v>0</v>
      </c>
      <c r="I653" s="30" t="s">
        <v>504</v>
      </c>
      <c r="J653" s="30" t="s">
        <v>505</v>
      </c>
      <c r="K653" s="30" t="s">
        <v>495</v>
      </c>
      <c r="L653" s="30" t="s">
        <v>496</v>
      </c>
      <c r="M653" s="30" t="s">
        <v>506</v>
      </c>
      <c r="N653" s="30"/>
      <c r="O653" s="30" t="s">
        <v>1242</v>
      </c>
      <c r="P653" s="30" t="s">
        <v>43</v>
      </c>
      <c r="Q653" s="30" t="s">
        <v>499</v>
      </c>
    </row>
    <row r="654" spans="1:17">
      <c r="A654" s="30" t="s">
        <v>2653</v>
      </c>
      <c r="B654" s="30" t="s">
        <v>2654</v>
      </c>
      <c r="C654" s="30" t="s">
        <v>2655</v>
      </c>
      <c r="D654" s="30"/>
      <c r="E654" s="30" t="s">
        <v>1240</v>
      </c>
      <c r="F654" s="30"/>
      <c r="G654" s="38"/>
      <c r="H654" s="31">
        <v>0</v>
      </c>
      <c r="I654" s="30" t="s">
        <v>552</v>
      </c>
      <c r="J654" s="30" t="s">
        <v>553</v>
      </c>
      <c r="K654" s="30" t="s">
        <v>495</v>
      </c>
      <c r="L654" s="30" t="s">
        <v>496</v>
      </c>
      <c r="M654" s="30" t="s">
        <v>596</v>
      </c>
      <c r="N654" s="30"/>
      <c r="O654" s="30" t="s">
        <v>1242</v>
      </c>
      <c r="P654" s="30" t="s">
        <v>43</v>
      </c>
      <c r="Q654" s="30" t="s">
        <v>499</v>
      </c>
    </row>
    <row r="655" spans="1:17">
      <c r="A655" s="30" t="s">
        <v>2656</v>
      </c>
      <c r="B655" s="30" t="s">
        <v>2657</v>
      </c>
      <c r="C655" s="30" t="s">
        <v>2658</v>
      </c>
      <c r="D655" s="30"/>
      <c r="E655" s="30" t="s">
        <v>1240</v>
      </c>
      <c r="F655" s="30"/>
      <c r="G655" s="38"/>
      <c r="H655" s="31">
        <v>0</v>
      </c>
      <c r="I655" s="30" t="s">
        <v>512</v>
      </c>
      <c r="J655" s="30" t="s">
        <v>513</v>
      </c>
      <c r="K655" s="30" t="s">
        <v>495</v>
      </c>
      <c r="L655" s="30" t="s">
        <v>496</v>
      </c>
      <c r="M655" s="30" t="s">
        <v>639</v>
      </c>
      <c r="N655" s="30"/>
      <c r="O655" s="30" t="s">
        <v>1242</v>
      </c>
      <c r="P655" s="30" t="s">
        <v>43</v>
      </c>
      <c r="Q655" s="30" t="s">
        <v>499</v>
      </c>
    </row>
    <row r="656" spans="1:17">
      <c r="A656" s="30" t="s">
        <v>2659</v>
      </c>
      <c r="B656" s="30" t="s">
        <v>2660</v>
      </c>
      <c r="C656" s="30" t="s">
        <v>2661</v>
      </c>
      <c r="D656" s="30"/>
      <c r="E656" s="30" t="s">
        <v>1240</v>
      </c>
      <c r="F656" s="30"/>
      <c r="G656" s="38"/>
      <c r="H656" s="31">
        <v>0</v>
      </c>
      <c r="I656" s="30" t="s">
        <v>504</v>
      </c>
      <c r="J656" s="30" t="s">
        <v>505</v>
      </c>
      <c r="K656" s="30" t="s">
        <v>495</v>
      </c>
      <c r="L656" s="30" t="s">
        <v>496</v>
      </c>
      <c r="M656" s="30" t="s">
        <v>2206</v>
      </c>
      <c r="N656" s="30"/>
      <c r="O656" s="30" t="s">
        <v>1242</v>
      </c>
      <c r="P656" s="30" t="s">
        <v>43</v>
      </c>
      <c r="Q656" s="30" t="s">
        <v>499</v>
      </c>
    </row>
    <row r="657" spans="1:17">
      <c r="A657" s="30" t="s">
        <v>2662</v>
      </c>
      <c r="B657" s="30" t="s">
        <v>2663</v>
      </c>
      <c r="C657" s="30" t="s">
        <v>2664</v>
      </c>
      <c r="D657" s="30"/>
      <c r="E657" s="30" t="s">
        <v>1240</v>
      </c>
      <c r="F657" s="30"/>
      <c r="G657" s="38"/>
      <c r="H657" s="31">
        <v>0</v>
      </c>
      <c r="I657" s="30" t="s">
        <v>504</v>
      </c>
      <c r="J657" s="30" t="s">
        <v>505</v>
      </c>
      <c r="K657" s="30" t="s">
        <v>495</v>
      </c>
      <c r="L657" s="30" t="s">
        <v>496</v>
      </c>
      <c r="M657" s="30" t="s">
        <v>558</v>
      </c>
      <c r="N657" s="30"/>
      <c r="O657" s="30" t="s">
        <v>1242</v>
      </c>
      <c r="P657" s="30" t="s">
        <v>43</v>
      </c>
      <c r="Q657" s="30" t="s">
        <v>499</v>
      </c>
    </row>
    <row r="658" spans="1:17">
      <c r="A658" s="30" t="s">
        <v>2665</v>
      </c>
      <c r="B658" s="30" t="s">
        <v>2666</v>
      </c>
      <c r="C658" s="30" t="s">
        <v>2667</v>
      </c>
      <c r="D658" s="30"/>
      <c r="E658" s="30" t="s">
        <v>1240</v>
      </c>
      <c r="F658" s="30"/>
      <c r="G658" s="38"/>
      <c r="H658" s="31">
        <v>0</v>
      </c>
      <c r="I658" s="30" t="s">
        <v>504</v>
      </c>
      <c r="J658" s="30" t="s">
        <v>505</v>
      </c>
      <c r="K658" s="30" t="s">
        <v>495</v>
      </c>
      <c r="L658" s="30" t="s">
        <v>496</v>
      </c>
      <c r="M658" s="30" t="s">
        <v>2206</v>
      </c>
      <c r="N658" s="30"/>
      <c r="O658" s="30" t="s">
        <v>1242</v>
      </c>
      <c r="P658" s="30" t="s">
        <v>43</v>
      </c>
      <c r="Q658" s="30" t="s">
        <v>499</v>
      </c>
    </row>
    <row r="659" spans="1:17">
      <c r="A659" s="30" t="s">
        <v>2668</v>
      </c>
      <c r="B659" s="30" t="s">
        <v>2669</v>
      </c>
      <c r="C659" s="30" t="s">
        <v>2670</v>
      </c>
      <c r="D659" s="30"/>
      <c r="E659" s="30" t="s">
        <v>1240</v>
      </c>
      <c r="F659" s="30"/>
      <c r="G659" s="38"/>
      <c r="H659" s="31">
        <v>0</v>
      </c>
      <c r="I659" s="30" t="s">
        <v>552</v>
      </c>
      <c r="J659" s="30" t="s">
        <v>553</v>
      </c>
      <c r="K659" s="30" t="s">
        <v>495</v>
      </c>
      <c r="L659" s="30" t="s">
        <v>496</v>
      </c>
      <c r="M659" s="30" t="s">
        <v>724</v>
      </c>
      <c r="N659" s="30"/>
      <c r="O659" s="30" t="s">
        <v>1242</v>
      </c>
      <c r="P659" s="30" t="s">
        <v>43</v>
      </c>
      <c r="Q659" s="30" t="s">
        <v>499</v>
      </c>
    </row>
    <row r="660" spans="1:17">
      <c r="A660" s="30" t="s">
        <v>2671</v>
      </c>
      <c r="B660" s="30" t="s">
        <v>2672</v>
      </c>
      <c r="C660" s="30" t="s">
        <v>2673</v>
      </c>
      <c r="D660" s="30"/>
      <c r="E660" s="30" t="s">
        <v>1240</v>
      </c>
      <c r="F660" s="30"/>
      <c r="G660" s="38"/>
      <c r="H660" s="31">
        <v>0</v>
      </c>
      <c r="I660" s="30" t="s">
        <v>504</v>
      </c>
      <c r="J660" s="30" t="s">
        <v>505</v>
      </c>
      <c r="K660" s="30" t="s">
        <v>495</v>
      </c>
      <c r="L660" s="30" t="s">
        <v>496</v>
      </c>
      <c r="M660" s="30" t="s">
        <v>558</v>
      </c>
      <c r="N660" s="30"/>
      <c r="O660" s="30" t="s">
        <v>1242</v>
      </c>
      <c r="P660" s="30" t="s">
        <v>43</v>
      </c>
      <c r="Q660" s="30" t="s">
        <v>499</v>
      </c>
    </row>
    <row r="661" spans="1:17">
      <c r="A661" s="30" t="s">
        <v>2674</v>
      </c>
      <c r="B661" s="30" t="s">
        <v>2675</v>
      </c>
      <c r="C661" s="30" t="s">
        <v>2676</v>
      </c>
      <c r="D661" s="30"/>
      <c r="E661" s="30" t="s">
        <v>1240</v>
      </c>
      <c r="F661" s="30"/>
      <c r="G661" s="38"/>
      <c r="H661" s="31">
        <v>0</v>
      </c>
      <c r="I661" s="30" t="s">
        <v>504</v>
      </c>
      <c r="J661" s="30" t="s">
        <v>505</v>
      </c>
      <c r="K661" s="30" t="s">
        <v>495</v>
      </c>
      <c r="L661" s="30" t="s">
        <v>496</v>
      </c>
      <c r="M661" s="30" t="s">
        <v>558</v>
      </c>
      <c r="N661" s="30"/>
      <c r="O661" s="30" t="s">
        <v>1242</v>
      </c>
      <c r="P661" s="30" t="s">
        <v>43</v>
      </c>
      <c r="Q661" s="30" t="s">
        <v>499</v>
      </c>
    </row>
    <row r="662" spans="1:17">
      <c r="A662" s="30" t="s">
        <v>2677</v>
      </c>
      <c r="B662" s="30" t="s">
        <v>2678</v>
      </c>
      <c r="C662" s="30" t="s">
        <v>2679</v>
      </c>
      <c r="D662" s="30"/>
      <c r="E662" s="30" t="s">
        <v>1240</v>
      </c>
      <c r="F662" s="30"/>
      <c r="G662" s="38"/>
      <c r="H662" s="31">
        <v>0</v>
      </c>
      <c r="I662" s="30" t="s">
        <v>552</v>
      </c>
      <c r="J662" s="30" t="s">
        <v>553</v>
      </c>
      <c r="K662" s="30" t="s">
        <v>495</v>
      </c>
      <c r="L662" s="30" t="s">
        <v>496</v>
      </c>
      <c r="M662" s="30" t="s">
        <v>2249</v>
      </c>
      <c r="N662" s="30"/>
      <c r="O662" s="30" t="s">
        <v>1242</v>
      </c>
      <c r="P662" s="30" t="s">
        <v>43</v>
      </c>
      <c r="Q662" s="30" t="s">
        <v>499</v>
      </c>
    </row>
    <row r="663" spans="1:17">
      <c r="A663" s="30" t="s">
        <v>2680</v>
      </c>
      <c r="B663" s="30" t="s">
        <v>2681</v>
      </c>
      <c r="C663" s="30" t="s">
        <v>2682</v>
      </c>
      <c r="D663" s="30"/>
      <c r="E663" s="30" t="s">
        <v>1240</v>
      </c>
      <c r="F663" s="30"/>
      <c r="G663" s="38"/>
      <c r="H663" s="31">
        <v>0</v>
      </c>
      <c r="I663" s="30" t="s">
        <v>586</v>
      </c>
      <c r="J663" s="30" t="s">
        <v>587</v>
      </c>
      <c r="K663" s="30" t="s">
        <v>495</v>
      </c>
      <c r="L663" s="30" t="s">
        <v>496</v>
      </c>
      <c r="M663" s="30" t="s">
        <v>588</v>
      </c>
      <c r="N663" s="30"/>
      <c r="O663" s="30" t="s">
        <v>1242</v>
      </c>
      <c r="P663" s="30" t="s">
        <v>43</v>
      </c>
      <c r="Q663" s="30" t="s">
        <v>499</v>
      </c>
    </row>
    <row r="664" spans="1:17">
      <c r="A664" s="30" t="s">
        <v>2683</v>
      </c>
      <c r="B664" s="30" t="s">
        <v>2684</v>
      </c>
      <c r="C664" s="30" t="s">
        <v>2685</v>
      </c>
      <c r="D664" s="30"/>
      <c r="E664" s="30" t="s">
        <v>1240</v>
      </c>
      <c r="F664" s="30"/>
      <c r="G664" s="38"/>
      <c r="H664" s="31">
        <v>0</v>
      </c>
      <c r="I664" s="30" t="s">
        <v>512</v>
      </c>
      <c r="J664" s="30" t="s">
        <v>513</v>
      </c>
      <c r="K664" s="30" t="s">
        <v>495</v>
      </c>
      <c r="L664" s="30" t="s">
        <v>496</v>
      </c>
      <c r="M664" s="30" t="s">
        <v>514</v>
      </c>
      <c r="N664" s="30"/>
      <c r="O664" s="30" t="s">
        <v>1242</v>
      </c>
      <c r="P664" s="30" t="s">
        <v>43</v>
      </c>
      <c r="Q664" s="30" t="s">
        <v>499</v>
      </c>
    </row>
    <row r="665" spans="1:17">
      <c r="A665" s="30" t="s">
        <v>2686</v>
      </c>
      <c r="B665" s="30" t="s">
        <v>2687</v>
      </c>
      <c r="C665" s="30" t="s">
        <v>2688</v>
      </c>
      <c r="D665" s="30"/>
      <c r="E665" s="30" t="s">
        <v>1240</v>
      </c>
      <c r="F665" s="30"/>
      <c r="G665" s="38"/>
      <c r="H665" s="31">
        <v>0</v>
      </c>
      <c r="I665" s="30" t="s">
        <v>552</v>
      </c>
      <c r="J665" s="30" t="s">
        <v>553</v>
      </c>
      <c r="K665" s="30" t="s">
        <v>495</v>
      </c>
      <c r="L665" s="30" t="s">
        <v>496</v>
      </c>
      <c r="M665" s="30" t="s">
        <v>654</v>
      </c>
      <c r="N665" s="30"/>
      <c r="O665" s="30" t="s">
        <v>1242</v>
      </c>
      <c r="P665" s="30" t="s">
        <v>43</v>
      </c>
      <c r="Q665" s="30" t="s">
        <v>499</v>
      </c>
    </row>
    <row r="666" spans="1:17">
      <c r="A666" s="30" t="s">
        <v>2689</v>
      </c>
      <c r="B666" s="30" t="s">
        <v>2690</v>
      </c>
      <c r="C666" s="30" t="s">
        <v>2691</v>
      </c>
      <c r="D666" s="30"/>
      <c r="E666" s="30" t="s">
        <v>1240</v>
      </c>
      <c r="F666" s="30"/>
      <c r="G666" s="38"/>
      <c r="H666" s="31">
        <v>0</v>
      </c>
      <c r="I666" s="30" t="s">
        <v>512</v>
      </c>
      <c r="J666" s="30" t="s">
        <v>513</v>
      </c>
      <c r="K666" s="30" t="s">
        <v>495</v>
      </c>
      <c r="L666" s="30" t="s">
        <v>496</v>
      </c>
      <c r="M666" s="30" t="s">
        <v>548</v>
      </c>
      <c r="N666" s="30"/>
      <c r="O666" s="30" t="s">
        <v>1242</v>
      </c>
      <c r="P666" s="30" t="s">
        <v>43</v>
      </c>
      <c r="Q666" s="30" t="s">
        <v>499</v>
      </c>
    </row>
    <row r="667" spans="1:17">
      <c r="A667" s="30" t="s">
        <v>2692</v>
      </c>
      <c r="B667" s="30" t="s">
        <v>2693</v>
      </c>
      <c r="C667" s="30" t="s">
        <v>2694</v>
      </c>
      <c r="D667" s="30"/>
      <c r="E667" s="30" t="s">
        <v>1240</v>
      </c>
      <c r="F667" s="30"/>
      <c r="G667" s="38"/>
      <c r="H667" s="31">
        <v>0</v>
      </c>
      <c r="I667" s="30" t="s">
        <v>504</v>
      </c>
      <c r="J667" s="30" t="s">
        <v>505</v>
      </c>
      <c r="K667" s="30" t="s">
        <v>495</v>
      </c>
      <c r="L667" s="30" t="s">
        <v>496</v>
      </c>
      <c r="M667" s="30" t="s">
        <v>558</v>
      </c>
      <c r="N667" s="30"/>
      <c r="O667" s="30" t="s">
        <v>1242</v>
      </c>
      <c r="P667" s="30" t="s">
        <v>43</v>
      </c>
      <c r="Q667" s="30" t="s">
        <v>499</v>
      </c>
    </row>
    <row r="668" spans="1:17">
      <c r="A668" s="30" t="s">
        <v>2695</v>
      </c>
      <c r="B668" s="30" t="s">
        <v>2696</v>
      </c>
      <c r="C668" s="30" t="s">
        <v>2697</v>
      </c>
      <c r="D668" s="30"/>
      <c r="E668" s="30" t="s">
        <v>1240</v>
      </c>
      <c r="F668" s="30"/>
      <c r="G668" s="38"/>
      <c r="H668" s="31">
        <v>0</v>
      </c>
      <c r="I668" s="30" t="s">
        <v>512</v>
      </c>
      <c r="J668" s="30" t="s">
        <v>513</v>
      </c>
      <c r="K668" s="30" t="s">
        <v>495</v>
      </c>
      <c r="L668" s="30" t="s">
        <v>496</v>
      </c>
      <c r="M668" s="30" t="s">
        <v>713</v>
      </c>
      <c r="N668" s="30"/>
      <c r="O668" s="30" t="s">
        <v>1242</v>
      </c>
      <c r="P668" s="30" t="s">
        <v>43</v>
      </c>
      <c r="Q668" s="30" t="s">
        <v>499</v>
      </c>
    </row>
    <row r="669" spans="1:17">
      <c r="A669" s="30" t="s">
        <v>2698</v>
      </c>
      <c r="B669" s="30" t="s">
        <v>2699</v>
      </c>
      <c r="C669" s="30" t="s">
        <v>2700</v>
      </c>
      <c r="D669" s="30"/>
      <c r="E669" s="30" t="s">
        <v>1240</v>
      </c>
      <c r="F669" s="30"/>
      <c r="G669" s="38"/>
      <c r="H669" s="31">
        <v>0</v>
      </c>
      <c r="I669" s="30" t="s">
        <v>504</v>
      </c>
      <c r="J669" s="30" t="s">
        <v>505</v>
      </c>
      <c r="K669" s="30" t="s">
        <v>495</v>
      </c>
      <c r="L669" s="30" t="s">
        <v>496</v>
      </c>
      <c r="M669" s="30" t="s">
        <v>2206</v>
      </c>
      <c r="N669" s="30"/>
      <c r="O669" s="30" t="s">
        <v>1242</v>
      </c>
      <c r="P669" s="30" t="s">
        <v>43</v>
      </c>
      <c r="Q669" s="30" t="s">
        <v>499</v>
      </c>
    </row>
    <row r="670" spans="1:17">
      <c r="A670" s="30" t="s">
        <v>2701</v>
      </c>
      <c r="B670" s="30" t="s">
        <v>2702</v>
      </c>
      <c r="C670" s="30" t="s">
        <v>2703</v>
      </c>
      <c r="D670" s="30"/>
      <c r="E670" s="30" t="s">
        <v>1240</v>
      </c>
      <c r="F670" s="30"/>
      <c r="G670" s="38"/>
      <c r="H670" s="31">
        <v>0</v>
      </c>
      <c r="I670" s="30" t="s">
        <v>552</v>
      </c>
      <c r="J670" s="30" t="s">
        <v>553</v>
      </c>
      <c r="K670" s="30" t="s">
        <v>495</v>
      </c>
      <c r="L670" s="30" t="s">
        <v>496</v>
      </c>
      <c r="M670" s="30" t="s">
        <v>596</v>
      </c>
      <c r="N670" s="30"/>
      <c r="O670" s="30" t="s">
        <v>1242</v>
      </c>
      <c r="P670" s="30" t="s">
        <v>43</v>
      </c>
      <c r="Q670" s="30" t="s">
        <v>499</v>
      </c>
    </row>
    <row r="671" spans="1:17">
      <c r="A671" s="30" t="s">
        <v>2704</v>
      </c>
      <c r="B671" s="30" t="s">
        <v>2705</v>
      </c>
      <c r="C671" s="30" t="s">
        <v>2706</v>
      </c>
      <c r="D671" s="30"/>
      <c r="E671" s="30" t="s">
        <v>1240</v>
      </c>
      <c r="F671" s="30"/>
      <c r="G671" s="38"/>
      <c r="H671" s="31">
        <v>0</v>
      </c>
      <c r="I671" s="30" t="s">
        <v>504</v>
      </c>
      <c r="J671" s="30" t="s">
        <v>505</v>
      </c>
      <c r="K671" s="30" t="s">
        <v>495</v>
      </c>
      <c r="L671" s="30" t="s">
        <v>496</v>
      </c>
      <c r="M671" s="30" t="s">
        <v>558</v>
      </c>
      <c r="N671" s="30"/>
      <c r="O671" s="30" t="s">
        <v>1242</v>
      </c>
      <c r="P671" s="30" t="s">
        <v>43</v>
      </c>
      <c r="Q671" s="30" t="s">
        <v>499</v>
      </c>
    </row>
    <row r="672" spans="1:17">
      <c r="A672" s="30" t="s">
        <v>2707</v>
      </c>
      <c r="B672" s="30" t="s">
        <v>2708</v>
      </c>
      <c r="C672" s="30" t="s">
        <v>2709</v>
      </c>
      <c r="D672" s="30"/>
      <c r="E672" s="30" t="s">
        <v>1240</v>
      </c>
      <c r="F672" s="30"/>
      <c r="G672" s="38"/>
      <c r="H672" s="31">
        <v>0</v>
      </c>
      <c r="I672" s="30" t="s">
        <v>504</v>
      </c>
      <c r="J672" s="30" t="s">
        <v>505</v>
      </c>
      <c r="K672" s="30" t="s">
        <v>495</v>
      </c>
      <c r="L672" s="30" t="s">
        <v>496</v>
      </c>
      <c r="M672" s="30" t="s">
        <v>2206</v>
      </c>
      <c r="N672" s="30"/>
      <c r="O672" s="30" t="s">
        <v>1242</v>
      </c>
      <c r="P672" s="30" t="s">
        <v>43</v>
      </c>
      <c r="Q672" s="30" t="s">
        <v>499</v>
      </c>
    </row>
    <row r="673" spans="1:17">
      <c r="A673" s="30" t="s">
        <v>2710</v>
      </c>
      <c r="B673" s="30" t="s">
        <v>2711</v>
      </c>
      <c r="C673" s="30" t="s">
        <v>2712</v>
      </c>
      <c r="D673" s="30"/>
      <c r="E673" s="30" t="s">
        <v>1240</v>
      </c>
      <c r="F673" s="30"/>
      <c r="G673" s="38"/>
      <c r="H673" s="31">
        <v>0</v>
      </c>
      <c r="I673" s="30" t="s">
        <v>512</v>
      </c>
      <c r="J673" s="30" t="s">
        <v>513</v>
      </c>
      <c r="K673" s="30" t="s">
        <v>495</v>
      </c>
      <c r="L673" s="30" t="s">
        <v>496</v>
      </c>
      <c r="M673" s="30" t="s">
        <v>695</v>
      </c>
      <c r="N673" s="30"/>
      <c r="O673" s="30" t="s">
        <v>1242</v>
      </c>
      <c r="P673" s="30" t="s">
        <v>43</v>
      </c>
      <c r="Q673" s="30" t="s">
        <v>499</v>
      </c>
    </row>
    <row r="674" spans="1:17">
      <c r="A674" s="30" t="s">
        <v>2713</v>
      </c>
      <c r="B674" s="30" t="s">
        <v>2714</v>
      </c>
      <c r="C674" s="30" t="s">
        <v>2715</v>
      </c>
      <c r="D674" s="30"/>
      <c r="E674" s="30" t="s">
        <v>1240</v>
      </c>
      <c r="F674" s="30"/>
      <c r="G674" s="38"/>
      <c r="H674" s="31">
        <v>0</v>
      </c>
      <c r="I674" s="30" t="s">
        <v>504</v>
      </c>
      <c r="J674" s="30" t="s">
        <v>505</v>
      </c>
      <c r="K674" s="30" t="s">
        <v>495</v>
      </c>
      <c r="L674" s="30" t="s">
        <v>496</v>
      </c>
      <c r="M674" s="30" t="s">
        <v>558</v>
      </c>
      <c r="N674" s="30"/>
      <c r="O674" s="30" t="s">
        <v>1242</v>
      </c>
      <c r="P674" s="30" t="s">
        <v>43</v>
      </c>
      <c r="Q674" s="30" t="s">
        <v>499</v>
      </c>
    </row>
    <row r="675" spans="1:17">
      <c r="A675" s="30" t="s">
        <v>2716</v>
      </c>
      <c r="B675" s="30" t="s">
        <v>2717</v>
      </c>
      <c r="C675" s="30" t="s">
        <v>2718</v>
      </c>
      <c r="D675" s="30"/>
      <c r="E675" s="30" t="s">
        <v>1240</v>
      </c>
      <c r="F675" s="30"/>
      <c r="G675" s="38"/>
      <c r="H675" s="31">
        <v>0</v>
      </c>
      <c r="I675" s="30" t="s">
        <v>586</v>
      </c>
      <c r="J675" s="30" t="s">
        <v>587</v>
      </c>
      <c r="K675" s="30" t="s">
        <v>495</v>
      </c>
      <c r="L675" s="30" t="s">
        <v>496</v>
      </c>
      <c r="M675" s="30" t="s">
        <v>497</v>
      </c>
      <c r="N675" s="30"/>
      <c r="O675" s="30" t="s">
        <v>1242</v>
      </c>
      <c r="P675" s="30" t="s">
        <v>43</v>
      </c>
      <c r="Q675" s="30" t="s">
        <v>499</v>
      </c>
    </row>
    <row r="676" spans="1:17">
      <c r="A676" s="30" t="s">
        <v>2719</v>
      </c>
      <c r="B676" s="30" t="s">
        <v>2720</v>
      </c>
      <c r="C676" s="30" t="s">
        <v>2721</v>
      </c>
      <c r="D676" s="30"/>
      <c r="E676" s="30" t="s">
        <v>1240</v>
      </c>
      <c r="F676" s="30"/>
      <c r="G676" s="38"/>
      <c r="H676" s="31">
        <v>0</v>
      </c>
      <c r="I676" s="30" t="s">
        <v>512</v>
      </c>
      <c r="J676" s="30" t="s">
        <v>513</v>
      </c>
      <c r="K676" s="30" t="s">
        <v>495</v>
      </c>
      <c r="L676" s="30" t="s">
        <v>496</v>
      </c>
      <c r="M676" s="30" t="s">
        <v>639</v>
      </c>
      <c r="N676" s="30"/>
      <c r="O676" s="30" t="s">
        <v>1242</v>
      </c>
      <c r="P676" s="30" t="s">
        <v>43</v>
      </c>
      <c r="Q676" s="30" t="s">
        <v>499</v>
      </c>
    </row>
    <row r="677" spans="1:17">
      <c r="A677" s="30" t="s">
        <v>2722</v>
      </c>
      <c r="B677" s="30" t="s">
        <v>2723</v>
      </c>
      <c r="C677" s="30" t="s">
        <v>2724</v>
      </c>
      <c r="D677" s="30"/>
      <c r="E677" s="30" t="s">
        <v>1240</v>
      </c>
      <c r="F677" s="30"/>
      <c r="G677" s="38"/>
      <c r="H677" s="31">
        <v>0</v>
      </c>
      <c r="I677" s="30" t="s">
        <v>552</v>
      </c>
      <c r="J677" s="30" t="s">
        <v>553</v>
      </c>
      <c r="K677" s="30" t="s">
        <v>495</v>
      </c>
      <c r="L677" s="30" t="s">
        <v>496</v>
      </c>
      <c r="M677" s="30" t="s">
        <v>602</v>
      </c>
      <c r="N677" s="30"/>
      <c r="O677" s="30" t="s">
        <v>1242</v>
      </c>
      <c r="P677" s="30" t="s">
        <v>43</v>
      </c>
      <c r="Q677" s="30" t="s">
        <v>499</v>
      </c>
    </row>
    <row r="678" spans="1:17">
      <c r="A678" s="30" t="s">
        <v>2725</v>
      </c>
      <c r="B678" s="30" t="s">
        <v>2726</v>
      </c>
      <c r="C678" s="30" t="s">
        <v>2727</v>
      </c>
      <c r="D678" s="30"/>
      <c r="E678" s="30" t="s">
        <v>1240</v>
      </c>
      <c r="F678" s="30"/>
      <c r="G678" s="38"/>
      <c r="H678" s="31">
        <v>0</v>
      </c>
      <c r="I678" s="30" t="s">
        <v>504</v>
      </c>
      <c r="J678" s="30" t="s">
        <v>505</v>
      </c>
      <c r="K678" s="30" t="s">
        <v>495</v>
      </c>
      <c r="L678" s="30" t="s">
        <v>496</v>
      </c>
      <c r="M678" s="30" t="s">
        <v>558</v>
      </c>
      <c r="N678" s="30"/>
      <c r="O678" s="30" t="s">
        <v>1242</v>
      </c>
      <c r="P678" s="30" t="s">
        <v>43</v>
      </c>
      <c r="Q678" s="30" t="s">
        <v>499</v>
      </c>
    </row>
    <row r="679" spans="1:17">
      <c r="A679" s="30" t="s">
        <v>2728</v>
      </c>
      <c r="B679" s="30" t="s">
        <v>2729</v>
      </c>
      <c r="C679" s="30" t="s">
        <v>2730</v>
      </c>
      <c r="D679" s="30"/>
      <c r="E679" s="30" t="s">
        <v>1240</v>
      </c>
      <c r="F679" s="30"/>
      <c r="G679" s="38"/>
      <c r="H679" s="31">
        <v>0</v>
      </c>
      <c r="I679" s="30" t="s">
        <v>552</v>
      </c>
      <c r="J679" s="30" t="s">
        <v>553</v>
      </c>
      <c r="K679" s="30" t="s">
        <v>495</v>
      </c>
      <c r="L679" s="30" t="s">
        <v>496</v>
      </c>
      <c r="M679" s="30" t="s">
        <v>654</v>
      </c>
      <c r="N679" s="30"/>
      <c r="O679" s="30" t="s">
        <v>1242</v>
      </c>
      <c r="P679" s="30" t="s">
        <v>43</v>
      </c>
      <c r="Q679" s="30" t="s">
        <v>499</v>
      </c>
    </row>
    <row r="680" spans="1:17">
      <c r="A680" s="30" t="s">
        <v>2731</v>
      </c>
      <c r="B680" s="30" t="s">
        <v>2732</v>
      </c>
      <c r="C680" s="30" t="s">
        <v>2733</v>
      </c>
      <c r="D680" s="30"/>
      <c r="E680" s="30" t="s">
        <v>1240</v>
      </c>
      <c r="F680" s="30"/>
      <c r="G680" s="38"/>
      <c r="H680" s="31">
        <v>0</v>
      </c>
      <c r="I680" s="30" t="s">
        <v>552</v>
      </c>
      <c r="J680" s="30" t="s">
        <v>553</v>
      </c>
      <c r="K680" s="30" t="s">
        <v>495</v>
      </c>
      <c r="L680" s="30" t="s">
        <v>496</v>
      </c>
      <c r="M680" s="30" t="s">
        <v>554</v>
      </c>
      <c r="N680" s="30"/>
      <c r="O680" s="30" t="s">
        <v>1242</v>
      </c>
      <c r="P680" s="30" t="s">
        <v>43</v>
      </c>
      <c r="Q680" s="30" t="s">
        <v>499</v>
      </c>
    </row>
    <row r="681" spans="1:17">
      <c r="A681" s="30" t="s">
        <v>2734</v>
      </c>
      <c r="B681" s="30" t="s">
        <v>2735</v>
      </c>
      <c r="C681" s="30" t="s">
        <v>2736</v>
      </c>
      <c r="D681" s="30"/>
      <c r="E681" s="30" t="s">
        <v>1240</v>
      </c>
      <c r="F681" s="30"/>
      <c r="G681" s="38"/>
      <c r="H681" s="31">
        <v>0</v>
      </c>
      <c r="I681" s="30" t="s">
        <v>552</v>
      </c>
      <c r="J681" s="30" t="s">
        <v>553</v>
      </c>
      <c r="K681" s="30" t="s">
        <v>495</v>
      </c>
      <c r="L681" s="30" t="s">
        <v>496</v>
      </c>
      <c r="M681" s="30" t="s">
        <v>724</v>
      </c>
      <c r="N681" s="30"/>
      <c r="O681" s="30" t="s">
        <v>1242</v>
      </c>
      <c r="P681" s="30" t="s">
        <v>43</v>
      </c>
      <c r="Q681" s="30" t="s">
        <v>499</v>
      </c>
    </row>
    <row r="682" spans="1:17">
      <c r="A682" s="30" t="s">
        <v>2737</v>
      </c>
      <c r="B682" s="30" t="s">
        <v>2738</v>
      </c>
      <c r="C682" s="30" t="s">
        <v>2739</v>
      </c>
      <c r="D682" s="30"/>
      <c r="E682" s="30" t="s">
        <v>1240</v>
      </c>
      <c r="F682" s="30"/>
      <c r="G682" s="38"/>
      <c r="H682" s="31">
        <v>0</v>
      </c>
      <c r="I682" s="30" t="s">
        <v>504</v>
      </c>
      <c r="J682" s="30" t="s">
        <v>505</v>
      </c>
      <c r="K682" s="30" t="s">
        <v>495</v>
      </c>
      <c r="L682" s="30" t="s">
        <v>496</v>
      </c>
      <c r="M682" s="30" t="s">
        <v>506</v>
      </c>
      <c r="N682" s="30"/>
      <c r="O682" s="30" t="s">
        <v>1242</v>
      </c>
      <c r="P682" s="30" t="s">
        <v>43</v>
      </c>
      <c r="Q682" s="30" t="s">
        <v>499</v>
      </c>
    </row>
    <row r="683" spans="1:17">
      <c r="A683" s="30" t="s">
        <v>2740</v>
      </c>
      <c r="B683" s="30" t="s">
        <v>2741</v>
      </c>
      <c r="C683" s="30" t="s">
        <v>2742</v>
      </c>
      <c r="D683" s="30"/>
      <c r="E683" s="30" t="s">
        <v>1240</v>
      </c>
      <c r="F683" s="30"/>
      <c r="G683" s="38"/>
      <c r="H683" s="31">
        <v>0</v>
      </c>
      <c r="I683" s="30" t="s">
        <v>552</v>
      </c>
      <c r="J683" s="30" t="s">
        <v>553</v>
      </c>
      <c r="K683" s="30" t="s">
        <v>495</v>
      </c>
      <c r="L683" s="30" t="s">
        <v>496</v>
      </c>
      <c r="M683" s="30" t="s">
        <v>602</v>
      </c>
      <c r="N683" s="30"/>
      <c r="O683" s="30" t="s">
        <v>1242</v>
      </c>
      <c r="P683" s="30" t="s">
        <v>43</v>
      </c>
      <c r="Q683" s="30" t="s">
        <v>499</v>
      </c>
    </row>
    <row r="684" spans="1:17">
      <c r="A684" s="30" t="s">
        <v>2743</v>
      </c>
      <c r="B684" s="30" t="s">
        <v>2744</v>
      </c>
      <c r="C684" s="30" t="s">
        <v>2745</v>
      </c>
      <c r="D684" s="30"/>
      <c r="E684" s="30" t="s">
        <v>1240</v>
      </c>
      <c r="F684" s="30"/>
      <c r="G684" s="38"/>
      <c r="H684" s="31">
        <v>0</v>
      </c>
      <c r="I684" s="30" t="s">
        <v>586</v>
      </c>
      <c r="J684" s="30" t="s">
        <v>587</v>
      </c>
      <c r="K684" s="30" t="s">
        <v>495</v>
      </c>
      <c r="L684" s="30" t="s">
        <v>496</v>
      </c>
      <c r="M684" s="30" t="s">
        <v>588</v>
      </c>
      <c r="N684" s="30"/>
      <c r="O684" s="30" t="s">
        <v>1242</v>
      </c>
      <c r="P684" s="30" t="s">
        <v>43</v>
      </c>
      <c r="Q684" s="30" t="s">
        <v>499</v>
      </c>
    </row>
    <row r="685" spans="1:17">
      <c r="A685" s="30" t="s">
        <v>2746</v>
      </c>
      <c r="B685" s="30" t="s">
        <v>2747</v>
      </c>
      <c r="C685" s="30" t="s">
        <v>2748</v>
      </c>
      <c r="D685" s="30"/>
      <c r="E685" s="30" t="s">
        <v>1240</v>
      </c>
      <c r="F685" s="30"/>
      <c r="G685" s="38"/>
      <c r="H685" s="31">
        <v>0</v>
      </c>
      <c r="I685" s="30" t="s">
        <v>552</v>
      </c>
      <c r="J685" s="30" t="s">
        <v>553</v>
      </c>
      <c r="K685" s="30" t="s">
        <v>495</v>
      </c>
      <c r="L685" s="30" t="s">
        <v>496</v>
      </c>
      <c r="M685" s="30" t="s">
        <v>2249</v>
      </c>
      <c r="N685" s="30"/>
      <c r="O685" s="30" t="s">
        <v>1242</v>
      </c>
      <c r="P685" s="30" t="s">
        <v>43</v>
      </c>
      <c r="Q685" s="30" t="s">
        <v>499</v>
      </c>
    </row>
    <row r="686" spans="1:17">
      <c r="A686" s="30" t="s">
        <v>2749</v>
      </c>
      <c r="B686" s="30" t="s">
        <v>2750</v>
      </c>
      <c r="C686" s="30" t="s">
        <v>2751</v>
      </c>
      <c r="D686" s="30"/>
      <c r="E686" s="30" t="s">
        <v>1240</v>
      </c>
      <c r="F686" s="30"/>
      <c r="G686" s="38"/>
      <c r="H686" s="31">
        <v>0</v>
      </c>
      <c r="I686" s="30" t="s">
        <v>586</v>
      </c>
      <c r="J686" s="30" t="s">
        <v>587</v>
      </c>
      <c r="K686" s="30" t="s">
        <v>495</v>
      </c>
      <c r="L686" s="30" t="s">
        <v>496</v>
      </c>
      <c r="M686" s="30" t="s">
        <v>497</v>
      </c>
      <c r="N686" s="30"/>
      <c r="O686" s="30" t="s">
        <v>1242</v>
      </c>
      <c r="P686" s="30" t="s">
        <v>43</v>
      </c>
      <c r="Q686" s="30" t="s">
        <v>499</v>
      </c>
    </row>
    <row r="687" spans="1:17">
      <c r="A687" s="30" t="s">
        <v>2752</v>
      </c>
      <c r="B687" s="30" t="s">
        <v>2753</v>
      </c>
      <c r="C687" s="30" t="s">
        <v>2754</v>
      </c>
      <c r="D687" s="30"/>
      <c r="E687" s="30" t="s">
        <v>1240</v>
      </c>
      <c r="F687" s="30"/>
      <c r="G687" s="38"/>
      <c r="H687" s="31">
        <v>0</v>
      </c>
      <c r="I687" s="30" t="s">
        <v>586</v>
      </c>
      <c r="J687" s="30" t="s">
        <v>587</v>
      </c>
      <c r="K687" s="30" t="s">
        <v>495</v>
      </c>
      <c r="L687" s="30" t="s">
        <v>496</v>
      </c>
      <c r="M687" s="30" t="s">
        <v>903</v>
      </c>
      <c r="N687" s="30"/>
      <c r="O687" s="30" t="s">
        <v>1242</v>
      </c>
      <c r="P687" s="30" t="s">
        <v>43</v>
      </c>
      <c r="Q687" s="30" t="s">
        <v>499</v>
      </c>
    </row>
    <row r="688" spans="1:17">
      <c r="A688" s="30" t="s">
        <v>2755</v>
      </c>
      <c r="B688" s="30" t="s">
        <v>2756</v>
      </c>
      <c r="C688" s="30" t="s">
        <v>2757</v>
      </c>
      <c r="D688" s="30"/>
      <c r="E688" s="30" t="s">
        <v>1240</v>
      </c>
      <c r="F688" s="30"/>
      <c r="G688" s="38"/>
      <c r="H688" s="31">
        <v>0</v>
      </c>
      <c r="I688" s="30" t="s">
        <v>586</v>
      </c>
      <c r="J688" s="30" t="s">
        <v>587</v>
      </c>
      <c r="K688" s="30" t="s">
        <v>495</v>
      </c>
      <c r="L688" s="30" t="s">
        <v>496</v>
      </c>
      <c r="M688" s="30" t="s">
        <v>497</v>
      </c>
      <c r="N688" s="30"/>
      <c r="O688" s="30" t="s">
        <v>1242</v>
      </c>
      <c r="P688" s="30" t="s">
        <v>43</v>
      </c>
      <c r="Q688" s="30" t="s">
        <v>499</v>
      </c>
    </row>
    <row r="689" spans="1:17">
      <c r="A689" s="30" t="s">
        <v>2758</v>
      </c>
      <c r="B689" s="30" t="s">
        <v>2759</v>
      </c>
      <c r="C689" s="30" t="s">
        <v>2760</v>
      </c>
      <c r="D689" s="30"/>
      <c r="E689" s="30" t="s">
        <v>1240</v>
      </c>
      <c r="F689" s="30"/>
      <c r="G689" s="38"/>
      <c r="H689" s="31">
        <v>0</v>
      </c>
      <c r="I689" s="30" t="s">
        <v>586</v>
      </c>
      <c r="J689" s="30" t="s">
        <v>587</v>
      </c>
      <c r="K689" s="30" t="s">
        <v>495</v>
      </c>
      <c r="L689" s="30" t="s">
        <v>496</v>
      </c>
      <c r="M689" s="30" t="s">
        <v>877</v>
      </c>
      <c r="N689" s="30"/>
      <c r="O689" s="30" t="s">
        <v>1242</v>
      </c>
      <c r="P689" s="30" t="s">
        <v>43</v>
      </c>
      <c r="Q689" s="30" t="s">
        <v>499</v>
      </c>
    </row>
    <row r="690" spans="1:17">
      <c r="A690" s="30" t="s">
        <v>2761</v>
      </c>
      <c r="B690" s="30" t="s">
        <v>2762</v>
      </c>
      <c r="C690" s="30" t="s">
        <v>2763</v>
      </c>
      <c r="D690" s="30"/>
      <c r="E690" s="30" t="s">
        <v>1240</v>
      </c>
      <c r="F690" s="30"/>
      <c r="G690" s="38"/>
      <c r="H690" s="31">
        <v>0</v>
      </c>
      <c r="I690" s="30" t="s">
        <v>504</v>
      </c>
      <c r="J690" s="30" t="s">
        <v>505</v>
      </c>
      <c r="K690" s="30" t="s">
        <v>495</v>
      </c>
      <c r="L690" s="30" t="s">
        <v>496</v>
      </c>
      <c r="M690" s="30" t="s">
        <v>2206</v>
      </c>
      <c r="N690" s="30"/>
      <c r="O690" s="30" t="s">
        <v>1242</v>
      </c>
      <c r="P690" s="30" t="s">
        <v>43</v>
      </c>
      <c r="Q690" s="30" t="s">
        <v>499</v>
      </c>
    </row>
    <row r="691" spans="1:17">
      <c r="A691" s="30" t="s">
        <v>2764</v>
      </c>
      <c r="B691" s="30" t="s">
        <v>2765</v>
      </c>
      <c r="C691" s="30" t="s">
        <v>2766</v>
      </c>
      <c r="D691" s="30"/>
      <c r="E691" s="30" t="s">
        <v>1240</v>
      </c>
      <c r="F691" s="30"/>
      <c r="G691" s="38"/>
      <c r="H691" s="31">
        <v>0</v>
      </c>
      <c r="I691" s="30" t="s">
        <v>552</v>
      </c>
      <c r="J691" s="30" t="s">
        <v>553</v>
      </c>
      <c r="K691" s="30" t="s">
        <v>495</v>
      </c>
      <c r="L691" s="30" t="s">
        <v>496</v>
      </c>
      <c r="M691" s="30" t="s">
        <v>724</v>
      </c>
      <c r="N691" s="30"/>
      <c r="O691" s="30" t="s">
        <v>1242</v>
      </c>
      <c r="P691" s="30" t="s">
        <v>43</v>
      </c>
      <c r="Q691" s="30" t="s">
        <v>499</v>
      </c>
    </row>
    <row r="692" spans="1:17">
      <c r="A692" s="30" t="s">
        <v>2767</v>
      </c>
      <c r="B692" s="30" t="s">
        <v>2768</v>
      </c>
      <c r="C692" s="30" t="s">
        <v>2769</v>
      </c>
      <c r="D692" s="30"/>
      <c r="E692" s="30" t="s">
        <v>1240</v>
      </c>
      <c r="F692" s="30"/>
      <c r="G692" s="38"/>
      <c r="H692" s="31">
        <v>0</v>
      </c>
      <c r="I692" s="30" t="s">
        <v>586</v>
      </c>
      <c r="J692" s="30" t="s">
        <v>587</v>
      </c>
      <c r="K692" s="30" t="s">
        <v>495</v>
      </c>
      <c r="L692" s="30" t="s">
        <v>496</v>
      </c>
      <c r="M692" s="30" t="s">
        <v>497</v>
      </c>
      <c r="N692" s="30"/>
      <c r="O692" s="30" t="s">
        <v>1242</v>
      </c>
      <c r="P692" s="30" t="s">
        <v>43</v>
      </c>
      <c r="Q692" s="30" t="s">
        <v>499</v>
      </c>
    </row>
    <row r="693" spans="1:17">
      <c r="A693" s="30" t="s">
        <v>2770</v>
      </c>
      <c r="B693" s="30" t="s">
        <v>2771</v>
      </c>
      <c r="C693" s="30" t="s">
        <v>2772</v>
      </c>
      <c r="D693" s="30"/>
      <c r="E693" s="30" t="s">
        <v>1240</v>
      </c>
      <c r="F693" s="30"/>
      <c r="G693" s="38"/>
      <c r="H693" s="31">
        <v>0</v>
      </c>
      <c r="I693" s="30" t="s">
        <v>512</v>
      </c>
      <c r="J693" s="30" t="s">
        <v>513</v>
      </c>
      <c r="K693" s="30" t="s">
        <v>495</v>
      </c>
      <c r="L693" s="30" t="s">
        <v>496</v>
      </c>
      <c r="M693" s="30" t="s">
        <v>639</v>
      </c>
      <c r="N693" s="30"/>
      <c r="O693" s="30" t="s">
        <v>1242</v>
      </c>
      <c r="P693" s="30" t="s">
        <v>43</v>
      </c>
      <c r="Q693" s="30" t="s">
        <v>499</v>
      </c>
    </row>
    <row r="694" spans="1:17">
      <c r="A694" s="30" t="s">
        <v>2773</v>
      </c>
      <c r="B694" s="30" t="s">
        <v>2774</v>
      </c>
      <c r="C694" s="30" t="s">
        <v>2775</v>
      </c>
      <c r="D694" s="30"/>
      <c r="E694" s="30" t="s">
        <v>1240</v>
      </c>
      <c r="F694" s="30"/>
      <c r="G694" s="38"/>
      <c r="H694" s="31">
        <v>0</v>
      </c>
      <c r="I694" s="30" t="s">
        <v>552</v>
      </c>
      <c r="J694" s="30" t="s">
        <v>553</v>
      </c>
      <c r="K694" s="30" t="s">
        <v>495</v>
      </c>
      <c r="L694" s="30" t="s">
        <v>496</v>
      </c>
      <c r="M694" s="30" t="s">
        <v>724</v>
      </c>
      <c r="N694" s="30"/>
      <c r="O694" s="30" t="s">
        <v>1242</v>
      </c>
      <c r="P694" s="30" t="s">
        <v>43</v>
      </c>
      <c r="Q694" s="30" t="s">
        <v>499</v>
      </c>
    </row>
    <row r="695" spans="1:17">
      <c r="A695" s="30" t="s">
        <v>2776</v>
      </c>
      <c r="B695" s="30" t="s">
        <v>2777</v>
      </c>
      <c r="C695" s="30" t="s">
        <v>2778</v>
      </c>
      <c r="D695" s="30"/>
      <c r="E695" s="30" t="s">
        <v>1240</v>
      </c>
      <c r="F695" s="30"/>
      <c r="G695" s="38"/>
      <c r="H695" s="31">
        <v>0</v>
      </c>
      <c r="I695" s="30" t="s">
        <v>586</v>
      </c>
      <c r="J695" s="30" t="s">
        <v>587</v>
      </c>
      <c r="K695" s="30" t="s">
        <v>495</v>
      </c>
      <c r="L695" s="30" t="s">
        <v>496</v>
      </c>
      <c r="M695" s="30" t="s">
        <v>588</v>
      </c>
      <c r="N695" s="30"/>
      <c r="O695" s="30" t="s">
        <v>1242</v>
      </c>
      <c r="P695" s="30" t="s">
        <v>43</v>
      </c>
      <c r="Q695" s="30" t="s">
        <v>499</v>
      </c>
    </row>
    <row r="696" spans="1:17">
      <c r="A696" s="30" t="s">
        <v>2779</v>
      </c>
      <c r="B696" s="30" t="s">
        <v>2780</v>
      </c>
      <c r="C696" s="30" t="s">
        <v>2781</v>
      </c>
      <c r="D696" s="30"/>
      <c r="E696" s="30" t="s">
        <v>1240</v>
      </c>
      <c r="F696" s="30"/>
      <c r="G696" s="38"/>
      <c r="H696" s="31">
        <v>0</v>
      </c>
      <c r="I696" s="30" t="s">
        <v>512</v>
      </c>
      <c r="J696" s="30" t="s">
        <v>513</v>
      </c>
      <c r="K696" s="30" t="s">
        <v>495</v>
      </c>
      <c r="L696" s="30" t="s">
        <v>496</v>
      </c>
      <c r="M696" s="30" t="s">
        <v>639</v>
      </c>
      <c r="N696" s="30"/>
      <c r="O696" s="30" t="s">
        <v>1242</v>
      </c>
      <c r="P696" s="30" t="s">
        <v>43</v>
      </c>
      <c r="Q696" s="30" t="s">
        <v>499</v>
      </c>
    </row>
    <row r="697" spans="1:17">
      <c r="A697" s="30" t="s">
        <v>2782</v>
      </c>
      <c r="B697" s="30" t="s">
        <v>2783</v>
      </c>
      <c r="C697" s="30" t="s">
        <v>2784</v>
      </c>
      <c r="D697" s="30"/>
      <c r="E697" s="30" t="s">
        <v>1240</v>
      </c>
      <c r="F697" s="30"/>
      <c r="G697" s="38"/>
      <c r="H697" s="31">
        <v>0</v>
      </c>
      <c r="I697" s="30" t="s">
        <v>552</v>
      </c>
      <c r="J697" s="30" t="s">
        <v>553</v>
      </c>
      <c r="K697" s="30" t="s">
        <v>495</v>
      </c>
      <c r="L697" s="30" t="s">
        <v>496</v>
      </c>
      <c r="M697" s="30" t="s">
        <v>602</v>
      </c>
      <c r="N697" s="30"/>
      <c r="O697" s="30" t="s">
        <v>1242</v>
      </c>
      <c r="P697" s="30" t="s">
        <v>43</v>
      </c>
      <c r="Q697" s="30" t="s">
        <v>499</v>
      </c>
    </row>
    <row r="698" spans="1:17">
      <c r="A698" s="30" t="s">
        <v>2785</v>
      </c>
      <c r="B698" s="30" t="s">
        <v>2786</v>
      </c>
      <c r="C698" s="30" t="s">
        <v>2787</v>
      </c>
      <c r="D698" s="30"/>
      <c r="E698" s="30" t="s">
        <v>1240</v>
      </c>
      <c r="F698" s="30"/>
      <c r="G698" s="38"/>
      <c r="H698" s="31">
        <v>0</v>
      </c>
      <c r="I698" s="30" t="s">
        <v>552</v>
      </c>
      <c r="J698" s="30" t="s">
        <v>553</v>
      </c>
      <c r="K698" s="30" t="s">
        <v>495</v>
      </c>
      <c r="L698" s="30" t="s">
        <v>496</v>
      </c>
      <c r="M698" s="30" t="s">
        <v>724</v>
      </c>
      <c r="N698" s="30"/>
      <c r="O698" s="30" t="s">
        <v>1242</v>
      </c>
      <c r="P698" s="30" t="s">
        <v>43</v>
      </c>
      <c r="Q698" s="30" t="s">
        <v>499</v>
      </c>
    </row>
    <row r="699" spans="1:17">
      <c r="A699" s="30" t="s">
        <v>2788</v>
      </c>
      <c r="B699" s="30" t="s">
        <v>2789</v>
      </c>
      <c r="C699" s="30" t="s">
        <v>2790</v>
      </c>
      <c r="D699" s="30"/>
      <c r="E699" s="30" t="s">
        <v>1240</v>
      </c>
      <c r="F699" s="30"/>
      <c r="G699" s="38"/>
      <c r="H699" s="31">
        <v>0</v>
      </c>
      <c r="I699" s="30" t="s">
        <v>552</v>
      </c>
      <c r="J699" s="30" t="s">
        <v>553</v>
      </c>
      <c r="K699" s="30" t="s">
        <v>495</v>
      </c>
      <c r="L699" s="30" t="s">
        <v>496</v>
      </c>
      <c r="M699" s="30" t="s">
        <v>724</v>
      </c>
      <c r="N699" s="30"/>
      <c r="O699" s="30" t="s">
        <v>1242</v>
      </c>
      <c r="P699" s="30" t="s">
        <v>43</v>
      </c>
      <c r="Q699" s="30" t="s">
        <v>499</v>
      </c>
    </row>
    <row r="700" spans="1:17">
      <c r="A700" s="30" t="s">
        <v>2791</v>
      </c>
      <c r="B700" s="30" t="s">
        <v>2792</v>
      </c>
      <c r="C700" s="30" t="s">
        <v>2793</v>
      </c>
      <c r="D700" s="30"/>
      <c r="E700" s="30" t="s">
        <v>1240</v>
      </c>
      <c r="F700" s="30"/>
      <c r="G700" s="38"/>
      <c r="H700" s="31">
        <v>0</v>
      </c>
      <c r="I700" s="30" t="s">
        <v>586</v>
      </c>
      <c r="J700" s="30" t="s">
        <v>587</v>
      </c>
      <c r="K700" s="30" t="s">
        <v>495</v>
      </c>
      <c r="L700" s="30" t="s">
        <v>496</v>
      </c>
      <c r="M700" s="30" t="s">
        <v>2374</v>
      </c>
      <c r="N700" s="30"/>
      <c r="O700" s="30" t="s">
        <v>1242</v>
      </c>
      <c r="P700" s="30" t="s">
        <v>43</v>
      </c>
      <c r="Q700" s="30" t="s">
        <v>499</v>
      </c>
    </row>
    <row r="701" spans="1:17">
      <c r="A701" s="30" t="s">
        <v>2794</v>
      </c>
      <c r="B701" s="30" t="s">
        <v>2795</v>
      </c>
      <c r="C701" s="30" t="s">
        <v>2796</v>
      </c>
      <c r="D701" s="30"/>
      <c r="E701" s="30" t="s">
        <v>1240</v>
      </c>
      <c r="F701" s="30"/>
      <c r="G701" s="38"/>
      <c r="H701" s="31">
        <v>0</v>
      </c>
      <c r="I701" s="30" t="s">
        <v>512</v>
      </c>
      <c r="J701" s="30" t="s">
        <v>513</v>
      </c>
      <c r="K701" s="30" t="s">
        <v>495</v>
      </c>
      <c r="L701" s="30" t="s">
        <v>496</v>
      </c>
      <c r="M701" s="30" t="s">
        <v>713</v>
      </c>
      <c r="N701" s="30"/>
      <c r="O701" s="30" t="s">
        <v>1242</v>
      </c>
      <c r="P701" s="30" t="s">
        <v>43</v>
      </c>
      <c r="Q701" s="30" t="s">
        <v>499</v>
      </c>
    </row>
    <row r="702" spans="1:17">
      <c r="A702" s="30" t="s">
        <v>2797</v>
      </c>
      <c r="B702" s="30" t="s">
        <v>2798</v>
      </c>
      <c r="C702" s="30" t="s">
        <v>2799</v>
      </c>
      <c r="D702" s="30"/>
      <c r="E702" s="30" t="s">
        <v>1240</v>
      </c>
      <c r="F702" s="30"/>
      <c r="G702" s="38"/>
      <c r="H702" s="31">
        <v>0</v>
      </c>
      <c r="I702" s="30" t="s">
        <v>504</v>
      </c>
      <c r="J702" s="30" t="s">
        <v>505</v>
      </c>
      <c r="K702" s="30" t="s">
        <v>495</v>
      </c>
      <c r="L702" s="30" t="s">
        <v>496</v>
      </c>
      <c r="M702" s="30" t="s">
        <v>558</v>
      </c>
      <c r="N702" s="30"/>
      <c r="O702" s="30" t="s">
        <v>1242</v>
      </c>
      <c r="P702" s="30" t="s">
        <v>43</v>
      </c>
      <c r="Q702" s="30" t="s">
        <v>499</v>
      </c>
    </row>
    <row r="703" spans="1:17">
      <c r="A703" s="30" t="s">
        <v>2800</v>
      </c>
      <c r="B703" s="30" t="s">
        <v>2801</v>
      </c>
      <c r="C703" s="30" t="s">
        <v>2802</v>
      </c>
      <c r="D703" s="30"/>
      <c r="E703" s="30" t="s">
        <v>1240</v>
      </c>
      <c r="F703" s="30"/>
      <c r="G703" s="38"/>
      <c r="H703" s="31">
        <v>0</v>
      </c>
      <c r="I703" s="30" t="s">
        <v>586</v>
      </c>
      <c r="J703" s="30" t="s">
        <v>587</v>
      </c>
      <c r="K703" s="30" t="s">
        <v>495</v>
      </c>
      <c r="L703" s="30" t="s">
        <v>496</v>
      </c>
      <c r="M703" s="30" t="s">
        <v>2374</v>
      </c>
      <c r="N703" s="30"/>
      <c r="O703" s="30" t="s">
        <v>1242</v>
      </c>
      <c r="P703" s="30" t="s">
        <v>43</v>
      </c>
      <c r="Q703" s="30" t="s">
        <v>499</v>
      </c>
    </row>
    <row r="704" spans="1:17">
      <c r="A704" s="30" t="s">
        <v>2803</v>
      </c>
      <c r="B704" s="30" t="s">
        <v>2804</v>
      </c>
      <c r="C704" s="30" t="s">
        <v>2805</v>
      </c>
      <c r="D704" s="30"/>
      <c r="E704" s="30" t="s">
        <v>1240</v>
      </c>
      <c r="F704" s="30"/>
      <c r="G704" s="38"/>
      <c r="H704" s="31">
        <v>0</v>
      </c>
      <c r="I704" s="30" t="s">
        <v>552</v>
      </c>
      <c r="J704" s="30" t="s">
        <v>553</v>
      </c>
      <c r="K704" s="30" t="s">
        <v>495</v>
      </c>
      <c r="L704" s="30" t="s">
        <v>496</v>
      </c>
      <c r="M704" s="30" t="s">
        <v>2249</v>
      </c>
      <c r="N704" s="30"/>
      <c r="O704" s="30" t="s">
        <v>1242</v>
      </c>
      <c r="P704" s="30" t="s">
        <v>43</v>
      </c>
      <c r="Q704" s="30" t="s">
        <v>499</v>
      </c>
    </row>
    <row r="705" spans="1:17">
      <c r="A705" s="30" t="s">
        <v>2806</v>
      </c>
      <c r="B705" s="30" t="s">
        <v>2807</v>
      </c>
      <c r="C705" s="30" t="s">
        <v>2808</v>
      </c>
      <c r="D705" s="30"/>
      <c r="E705" s="30" t="s">
        <v>1240</v>
      </c>
      <c r="F705" s="30"/>
      <c r="G705" s="38"/>
      <c r="H705" s="31">
        <v>0</v>
      </c>
      <c r="I705" s="30" t="s">
        <v>552</v>
      </c>
      <c r="J705" s="30" t="s">
        <v>553</v>
      </c>
      <c r="K705" s="30" t="s">
        <v>495</v>
      </c>
      <c r="L705" s="30" t="s">
        <v>496</v>
      </c>
      <c r="M705" s="30" t="s">
        <v>724</v>
      </c>
      <c r="N705" s="30"/>
      <c r="O705" s="30" t="s">
        <v>1242</v>
      </c>
      <c r="P705" s="30" t="s">
        <v>43</v>
      </c>
      <c r="Q705" s="30" t="s">
        <v>499</v>
      </c>
    </row>
    <row r="706" spans="1:17">
      <c r="A706" s="30" t="s">
        <v>2809</v>
      </c>
      <c r="B706" s="30" t="s">
        <v>2810</v>
      </c>
      <c r="C706" s="30" t="s">
        <v>2811</v>
      </c>
      <c r="D706" s="30"/>
      <c r="E706" s="30" t="s">
        <v>1240</v>
      </c>
      <c r="F706" s="30"/>
      <c r="G706" s="38"/>
      <c r="H706" s="31">
        <v>0</v>
      </c>
      <c r="I706" s="30" t="s">
        <v>512</v>
      </c>
      <c r="J706" s="30" t="s">
        <v>513</v>
      </c>
      <c r="K706" s="30" t="s">
        <v>495</v>
      </c>
      <c r="L706" s="30" t="s">
        <v>496</v>
      </c>
      <c r="M706" s="30" t="s">
        <v>514</v>
      </c>
      <c r="N706" s="30"/>
      <c r="O706" s="30" t="s">
        <v>1242</v>
      </c>
      <c r="P706" s="30" t="s">
        <v>43</v>
      </c>
      <c r="Q706" s="30" t="s">
        <v>499</v>
      </c>
    </row>
    <row r="707" spans="1:17">
      <c r="A707" s="30" t="s">
        <v>2812</v>
      </c>
      <c r="B707" s="30" t="s">
        <v>2813</v>
      </c>
      <c r="C707" s="30" t="s">
        <v>2814</v>
      </c>
      <c r="D707" s="30"/>
      <c r="E707" s="30" t="s">
        <v>1240</v>
      </c>
      <c r="F707" s="30"/>
      <c r="G707" s="38"/>
      <c r="H707" s="31">
        <v>0</v>
      </c>
      <c r="I707" s="30" t="s">
        <v>512</v>
      </c>
      <c r="J707" s="30" t="s">
        <v>513</v>
      </c>
      <c r="K707" s="30" t="s">
        <v>495</v>
      </c>
      <c r="L707" s="30" t="s">
        <v>496</v>
      </c>
      <c r="M707" s="30" t="s">
        <v>713</v>
      </c>
      <c r="N707" s="30"/>
      <c r="O707" s="30" t="s">
        <v>1242</v>
      </c>
      <c r="P707" s="30" t="s">
        <v>43</v>
      </c>
      <c r="Q707" s="30" t="s">
        <v>499</v>
      </c>
    </row>
    <row r="708" spans="1:17">
      <c r="A708" s="30" t="s">
        <v>2815</v>
      </c>
      <c r="B708" s="30" t="s">
        <v>2816</v>
      </c>
      <c r="C708" s="30" t="s">
        <v>2817</v>
      </c>
      <c r="D708" s="30"/>
      <c r="E708" s="30" t="s">
        <v>1240</v>
      </c>
      <c r="F708" s="30"/>
      <c r="G708" s="38"/>
      <c r="H708" s="31">
        <v>0</v>
      </c>
      <c r="I708" s="30" t="s">
        <v>512</v>
      </c>
      <c r="J708" s="30" t="s">
        <v>513</v>
      </c>
      <c r="K708" s="30" t="s">
        <v>495</v>
      </c>
      <c r="L708" s="30" t="s">
        <v>496</v>
      </c>
      <c r="M708" s="30" t="s">
        <v>713</v>
      </c>
      <c r="N708" s="30" t="s">
        <v>2818</v>
      </c>
      <c r="O708" s="30" t="s">
        <v>1242</v>
      </c>
      <c r="P708" s="30" t="s">
        <v>43</v>
      </c>
      <c r="Q708" s="30" t="s">
        <v>499</v>
      </c>
    </row>
    <row r="709" spans="1:17">
      <c r="A709" s="30" t="s">
        <v>2819</v>
      </c>
      <c r="B709" s="30" t="s">
        <v>2820</v>
      </c>
      <c r="C709" s="30" t="s">
        <v>2821</v>
      </c>
      <c r="D709" s="30"/>
      <c r="E709" s="30" t="s">
        <v>1240</v>
      </c>
      <c r="F709" s="30"/>
      <c r="G709" s="38"/>
      <c r="H709" s="31">
        <v>0</v>
      </c>
      <c r="I709" s="30" t="s">
        <v>552</v>
      </c>
      <c r="J709" s="30" t="s">
        <v>553</v>
      </c>
      <c r="K709" s="30" t="s">
        <v>495</v>
      </c>
      <c r="L709" s="30" t="s">
        <v>496</v>
      </c>
      <c r="M709" s="30" t="s">
        <v>724</v>
      </c>
      <c r="N709" s="30" t="s">
        <v>2822</v>
      </c>
      <c r="O709" s="30" t="s">
        <v>1242</v>
      </c>
      <c r="P709" s="30" t="s">
        <v>43</v>
      </c>
      <c r="Q709" s="30" t="s">
        <v>499</v>
      </c>
    </row>
    <row r="710" spans="1:17">
      <c r="A710" s="30" t="s">
        <v>2823</v>
      </c>
      <c r="B710" s="30" t="s">
        <v>2824</v>
      </c>
      <c r="C710" s="30" t="s">
        <v>2825</v>
      </c>
      <c r="D710" s="30"/>
      <c r="E710" s="30" t="s">
        <v>1240</v>
      </c>
      <c r="F710" s="30"/>
      <c r="G710" s="38"/>
      <c r="H710" s="31">
        <v>0</v>
      </c>
      <c r="I710" s="30" t="s">
        <v>586</v>
      </c>
      <c r="J710" s="30" t="s">
        <v>587</v>
      </c>
      <c r="K710" s="30" t="s">
        <v>495</v>
      </c>
      <c r="L710" s="30" t="s">
        <v>496</v>
      </c>
      <c r="M710" s="30" t="s">
        <v>903</v>
      </c>
      <c r="N710" s="30"/>
      <c r="O710" s="30" t="s">
        <v>1242</v>
      </c>
      <c r="P710" s="30" t="s">
        <v>43</v>
      </c>
      <c r="Q710" s="30" t="s">
        <v>499</v>
      </c>
    </row>
    <row r="711" spans="1:17">
      <c r="A711" s="30" t="s">
        <v>2826</v>
      </c>
      <c r="B711" s="30" t="s">
        <v>2827</v>
      </c>
      <c r="C711" s="30" t="s">
        <v>2828</v>
      </c>
      <c r="D711" s="30"/>
      <c r="E711" s="30" t="s">
        <v>1240</v>
      </c>
      <c r="F711" s="30"/>
      <c r="G711" s="38"/>
      <c r="H711" s="31">
        <v>0</v>
      </c>
      <c r="I711" s="30" t="s">
        <v>512</v>
      </c>
      <c r="J711" s="30" t="s">
        <v>513</v>
      </c>
      <c r="K711" s="30" t="s">
        <v>495</v>
      </c>
      <c r="L711" s="30" t="s">
        <v>496</v>
      </c>
      <c r="M711" s="30" t="s">
        <v>713</v>
      </c>
      <c r="N711" s="30" t="s">
        <v>2818</v>
      </c>
      <c r="O711" s="30" t="s">
        <v>1242</v>
      </c>
      <c r="P711" s="30" t="s">
        <v>43</v>
      </c>
      <c r="Q711" s="30" t="s">
        <v>499</v>
      </c>
    </row>
    <row r="712" spans="1:17">
      <c r="A712" s="30" t="s">
        <v>2829</v>
      </c>
      <c r="B712" s="30" t="s">
        <v>2830</v>
      </c>
      <c r="C712" s="30" t="s">
        <v>2831</v>
      </c>
      <c r="D712" s="30"/>
      <c r="E712" s="30" t="s">
        <v>1240</v>
      </c>
      <c r="F712" s="30"/>
      <c r="G712" s="38"/>
      <c r="H712" s="31">
        <v>0</v>
      </c>
      <c r="I712" s="30" t="s">
        <v>512</v>
      </c>
      <c r="J712" s="30" t="s">
        <v>513</v>
      </c>
      <c r="K712" s="30" t="s">
        <v>495</v>
      </c>
      <c r="L712" s="30" t="s">
        <v>496</v>
      </c>
      <c r="M712" s="30" t="s">
        <v>695</v>
      </c>
      <c r="N712" s="30" t="s">
        <v>2832</v>
      </c>
      <c r="O712" s="30" t="s">
        <v>1242</v>
      </c>
      <c r="P712" s="30" t="s">
        <v>43</v>
      </c>
      <c r="Q712" s="30" t="s">
        <v>499</v>
      </c>
    </row>
    <row r="713" spans="1:17">
      <c r="A713" s="30" t="s">
        <v>2833</v>
      </c>
      <c r="B713" s="30" t="s">
        <v>2834</v>
      </c>
      <c r="C713" s="30" t="s">
        <v>2835</v>
      </c>
      <c r="D713" s="30"/>
      <c r="E713" s="30" t="s">
        <v>1240</v>
      </c>
      <c r="F713" s="30"/>
      <c r="G713" s="38"/>
      <c r="H713" s="31">
        <v>0</v>
      </c>
      <c r="I713" s="30" t="s">
        <v>552</v>
      </c>
      <c r="J713" s="30" t="s">
        <v>553</v>
      </c>
      <c r="K713" s="30" t="s">
        <v>495</v>
      </c>
      <c r="L713" s="30" t="s">
        <v>496</v>
      </c>
      <c r="M713" s="30" t="s">
        <v>724</v>
      </c>
      <c r="N713" s="30" t="s">
        <v>2836</v>
      </c>
      <c r="O713" s="30" t="s">
        <v>1242</v>
      </c>
      <c r="P713" s="30" t="s">
        <v>43</v>
      </c>
      <c r="Q713" s="30" t="s">
        <v>499</v>
      </c>
    </row>
    <row r="714" spans="1:17">
      <c r="A714" s="30" t="s">
        <v>2837</v>
      </c>
      <c r="B714" s="30" t="s">
        <v>2838</v>
      </c>
      <c r="C714" s="30" t="s">
        <v>2839</v>
      </c>
      <c r="D714" s="30"/>
      <c r="E714" s="30" t="s">
        <v>1240</v>
      </c>
      <c r="F714" s="30"/>
      <c r="G714" s="38"/>
      <c r="H714" s="31">
        <v>0</v>
      </c>
      <c r="I714" s="30" t="s">
        <v>552</v>
      </c>
      <c r="J714" s="30" t="s">
        <v>553</v>
      </c>
      <c r="K714" s="30" t="s">
        <v>495</v>
      </c>
      <c r="L714" s="30" t="s">
        <v>496</v>
      </c>
      <c r="M714" s="30" t="s">
        <v>602</v>
      </c>
      <c r="N714" s="30"/>
      <c r="O714" s="30" t="s">
        <v>1242</v>
      </c>
      <c r="P714" s="30" t="s">
        <v>43</v>
      </c>
      <c r="Q714" s="30" t="s">
        <v>499</v>
      </c>
    </row>
    <row r="715" spans="1:17">
      <c r="A715" s="30" t="s">
        <v>2840</v>
      </c>
      <c r="B715" s="30" t="s">
        <v>2841</v>
      </c>
      <c r="C715" s="30" t="s">
        <v>2842</v>
      </c>
      <c r="D715" s="30"/>
      <c r="E715" s="30" t="s">
        <v>1240</v>
      </c>
      <c r="F715" s="30"/>
      <c r="G715" s="38"/>
      <c r="H715" s="31">
        <v>0</v>
      </c>
      <c r="I715" s="30" t="s">
        <v>512</v>
      </c>
      <c r="J715" s="30" t="s">
        <v>513</v>
      </c>
      <c r="K715" s="30" t="s">
        <v>495</v>
      </c>
      <c r="L715" s="30" t="s">
        <v>496</v>
      </c>
      <c r="M715" s="30" t="s">
        <v>695</v>
      </c>
      <c r="N715" s="30" t="s">
        <v>2843</v>
      </c>
      <c r="O715" s="30" t="s">
        <v>1242</v>
      </c>
      <c r="P715" s="30" t="s">
        <v>43</v>
      </c>
      <c r="Q715" s="30" t="s">
        <v>499</v>
      </c>
    </row>
    <row r="716" spans="1:17">
      <c r="A716" s="30" t="s">
        <v>2844</v>
      </c>
      <c r="B716" s="30" t="s">
        <v>2845</v>
      </c>
      <c r="C716" s="30" t="s">
        <v>2846</v>
      </c>
      <c r="D716" s="30"/>
      <c r="E716" s="30" t="s">
        <v>2847</v>
      </c>
      <c r="F716" s="30"/>
      <c r="G716" s="38"/>
      <c r="H716" s="31">
        <v>0</v>
      </c>
      <c r="I716" s="30" t="s">
        <v>512</v>
      </c>
      <c r="J716" s="30" t="s">
        <v>513</v>
      </c>
      <c r="K716" s="30" t="s">
        <v>495</v>
      </c>
      <c r="L716" s="30" t="s">
        <v>496</v>
      </c>
      <c r="M716" s="30" t="s">
        <v>514</v>
      </c>
      <c r="N716" s="30"/>
      <c r="O716" s="30" t="s">
        <v>1242</v>
      </c>
      <c r="P716" s="30" t="s">
        <v>43</v>
      </c>
      <c r="Q716" s="30" t="s">
        <v>499</v>
      </c>
    </row>
    <row r="717" spans="1:17">
      <c r="A717" s="30" t="s">
        <v>2848</v>
      </c>
      <c r="B717" s="30" t="s">
        <v>2849</v>
      </c>
      <c r="C717" s="30" t="s">
        <v>2850</v>
      </c>
      <c r="D717" s="30"/>
      <c r="E717" s="30" t="s">
        <v>1240</v>
      </c>
      <c r="F717" s="30"/>
      <c r="G717" s="38"/>
      <c r="H717" s="31">
        <v>0</v>
      </c>
      <c r="I717" s="30" t="s">
        <v>552</v>
      </c>
      <c r="J717" s="30" t="s">
        <v>553</v>
      </c>
      <c r="K717" s="30" t="s">
        <v>495</v>
      </c>
      <c r="L717" s="30" t="s">
        <v>496</v>
      </c>
      <c r="M717" s="30" t="s">
        <v>724</v>
      </c>
      <c r="N717" s="30" t="s">
        <v>2851</v>
      </c>
      <c r="O717" s="30" t="s">
        <v>1242</v>
      </c>
      <c r="P717" s="30" t="s">
        <v>43</v>
      </c>
      <c r="Q717" s="30" t="s">
        <v>499</v>
      </c>
    </row>
    <row r="718" spans="1:17">
      <c r="A718" s="30" t="s">
        <v>2852</v>
      </c>
      <c r="B718" s="30" t="s">
        <v>2853</v>
      </c>
      <c r="C718" s="30" t="s">
        <v>2854</v>
      </c>
      <c r="D718" s="30"/>
      <c r="E718" s="30" t="s">
        <v>1240</v>
      </c>
      <c r="F718" s="30"/>
      <c r="G718" s="38"/>
      <c r="H718" s="31">
        <v>0</v>
      </c>
      <c r="I718" s="30" t="s">
        <v>504</v>
      </c>
      <c r="J718" s="30" t="s">
        <v>505</v>
      </c>
      <c r="K718" s="30" t="s">
        <v>495</v>
      </c>
      <c r="L718" s="30" t="s">
        <v>496</v>
      </c>
      <c r="M718" s="30" t="s">
        <v>1146</v>
      </c>
      <c r="N718" s="30" t="s">
        <v>2855</v>
      </c>
      <c r="O718" s="30" t="s">
        <v>1242</v>
      </c>
      <c r="P718" s="30" t="s">
        <v>43</v>
      </c>
      <c r="Q718" s="30" t="s">
        <v>499</v>
      </c>
    </row>
    <row r="719" spans="1:17">
      <c r="A719" s="30" t="s">
        <v>2856</v>
      </c>
      <c r="B719" s="30" t="s">
        <v>2857</v>
      </c>
      <c r="C719" s="30" t="s">
        <v>2858</v>
      </c>
      <c r="D719" s="30"/>
      <c r="E719" s="30" t="s">
        <v>1240</v>
      </c>
      <c r="F719" s="30"/>
      <c r="G719" s="38"/>
      <c r="H719" s="31">
        <v>0</v>
      </c>
      <c r="I719" s="30" t="s">
        <v>504</v>
      </c>
      <c r="J719" s="30" t="s">
        <v>505</v>
      </c>
      <c r="K719" s="30" t="s">
        <v>495</v>
      </c>
      <c r="L719" s="30" t="s">
        <v>496</v>
      </c>
      <c r="M719" s="30" t="s">
        <v>506</v>
      </c>
      <c r="N719" s="30"/>
      <c r="O719" s="30" t="s">
        <v>1242</v>
      </c>
      <c r="P719" s="30" t="s">
        <v>43</v>
      </c>
      <c r="Q719" s="30" t="s">
        <v>499</v>
      </c>
    </row>
    <row r="720" spans="1:17">
      <c r="A720" s="30" t="s">
        <v>2859</v>
      </c>
      <c r="B720" s="30" t="s">
        <v>2860</v>
      </c>
      <c r="C720" s="30" t="s">
        <v>2861</v>
      </c>
      <c r="D720" s="30"/>
      <c r="E720" s="30" t="s">
        <v>1240</v>
      </c>
      <c r="F720" s="30"/>
      <c r="G720" s="38"/>
      <c r="H720" s="31">
        <v>0</v>
      </c>
      <c r="I720" s="30" t="s">
        <v>512</v>
      </c>
      <c r="J720" s="30" t="s">
        <v>513</v>
      </c>
      <c r="K720" s="30" t="s">
        <v>495</v>
      </c>
      <c r="L720" s="30" t="s">
        <v>496</v>
      </c>
      <c r="M720" s="30" t="s">
        <v>713</v>
      </c>
      <c r="N720" s="30" t="s">
        <v>2818</v>
      </c>
      <c r="O720" s="30" t="s">
        <v>1242</v>
      </c>
      <c r="P720" s="30" t="s">
        <v>43</v>
      </c>
      <c r="Q720" s="30" t="s">
        <v>499</v>
      </c>
    </row>
    <row r="721" spans="1:17">
      <c r="A721" s="30" t="s">
        <v>2862</v>
      </c>
      <c r="B721" s="30" t="s">
        <v>2863</v>
      </c>
      <c r="C721" s="30" t="s">
        <v>2864</v>
      </c>
      <c r="D721" s="30"/>
      <c r="E721" s="30" t="s">
        <v>2865</v>
      </c>
      <c r="F721" s="30"/>
      <c r="G721" s="38"/>
      <c r="H721" s="31">
        <v>0</v>
      </c>
      <c r="I721" s="30" t="s">
        <v>512</v>
      </c>
      <c r="J721" s="30" t="s">
        <v>513</v>
      </c>
      <c r="K721" s="30" t="s">
        <v>495</v>
      </c>
      <c r="L721" s="30" t="s">
        <v>496</v>
      </c>
      <c r="M721" s="30" t="s">
        <v>514</v>
      </c>
      <c r="N721" s="30"/>
      <c r="O721" s="30" t="s">
        <v>1242</v>
      </c>
      <c r="P721" s="30" t="s">
        <v>43</v>
      </c>
      <c r="Q721" s="30" t="s">
        <v>499</v>
      </c>
    </row>
    <row r="722" spans="1:17">
      <c r="A722" s="30" t="s">
        <v>2866</v>
      </c>
      <c r="B722" s="30" t="s">
        <v>2867</v>
      </c>
      <c r="C722" s="30" t="s">
        <v>2868</v>
      </c>
      <c r="D722" s="30"/>
      <c r="E722" s="30" t="s">
        <v>1240</v>
      </c>
      <c r="F722" s="30"/>
      <c r="G722" s="38"/>
      <c r="H722" s="31">
        <v>0</v>
      </c>
      <c r="I722" s="30" t="s">
        <v>512</v>
      </c>
      <c r="J722" s="30" t="s">
        <v>513</v>
      </c>
      <c r="K722" s="30" t="s">
        <v>495</v>
      </c>
      <c r="L722" s="30" t="s">
        <v>496</v>
      </c>
      <c r="M722" s="30" t="s">
        <v>713</v>
      </c>
      <c r="N722" s="30" t="s">
        <v>2818</v>
      </c>
      <c r="O722" s="30" t="s">
        <v>1242</v>
      </c>
      <c r="P722" s="30" t="s">
        <v>43</v>
      </c>
      <c r="Q722" s="30" t="s">
        <v>499</v>
      </c>
    </row>
    <row r="723" spans="1:17">
      <c r="A723" s="30" t="s">
        <v>2869</v>
      </c>
      <c r="B723" s="30" t="s">
        <v>2870</v>
      </c>
      <c r="C723" s="30" t="s">
        <v>2871</v>
      </c>
      <c r="D723" s="30"/>
      <c r="E723" s="30" t="s">
        <v>1240</v>
      </c>
      <c r="F723" s="30"/>
      <c r="G723" s="38"/>
      <c r="H723" s="31">
        <v>0</v>
      </c>
      <c r="I723" s="30" t="s">
        <v>552</v>
      </c>
      <c r="J723" s="30" t="s">
        <v>553</v>
      </c>
      <c r="K723" s="30" t="s">
        <v>495</v>
      </c>
      <c r="L723" s="30" t="s">
        <v>496</v>
      </c>
      <c r="M723" s="30" t="s">
        <v>596</v>
      </c>
      <c r="N723" s="30" t="s">
        <v>2872</v>
      </c>
      <c r="O723" s="30" t="s">
        <v>1242</v>
      </c>
      <c r="P723" s="30" t="s">
        <v>43</v>
      </c>
      <c r="Q723" s="30" t="s">
        <v>499</v>
      </c>
    </row>
    <row r="724" spans="1:17">
      <c r="A724" s="30" t="s">
        <v>2873</v>
      </c>
      <c r="B724" s="30" t="s">
        <v>2874</v>
      </c>
      <c r="C724" s="30" t="s">
        <v>2875</v>
      </c>
      <c r="D724" s="30"/>
      <c r="E724" s="30" t="s">
        <v>1240</v>
      </c>
      <c r="F724" s="30"/>
      <c r="G724" s="38"/>
      <c r="H724" s="31">
        <v>0</v>
      </c>
      <c r="I724" s="30" t="s">
        <v>504</v>
      </c>
      <c r="J724" s="30" t="s">
        <v>505</v>
      </c>
      <c r="K724" s="30" t="s">
        <v>495</v>
      </c>
      <c r="L724" s="30" t="s">
        <v>496</v>
      </c>
      <c r="M724" s="30" t="s">
        <v>506</v>
      </c>
      <c r="N724" s="30"/>
      <c r="O724" s="30" t="s">
        <v>1242</v>
      </c>
      <c r="P724" s="30" t="s">
        <v>43</v>
      </c>
      <c r="Q724" s="30" t="s">
        <v>499</v>
      </c>
    </row>
    <row r="725" spans="1:17">
      <c r="A725" s="30" t="s">
        <v>2876</v>
      </c>
      <c r="B725" s="30" t="s">
        <v>2877</v>
      </c>
      <c r="C725" s="30" t="s">
        <v>2878</v>
      </c>
      <c r="D725" s="30"/>
      <c r="E725" s="30" t="s">
        <v>1240</v>
      </c>
      <c r="F725" s="30"/>
      <c r="G725" s="38"/>
      <c r="H725" s="31">
        <v>0</v>
      </c>
      <c r="I725" s="30" t="s">
        <v>512</v>
      </c>
      <c r="J725" s="30" t="s">
        <v>513</v>
      </c>
      <c r="K725" s="30" t="s">
        <v>495</v>
      </c>
      <c r="L725" s="30" t="s">
        <v>496</v>
      </c>
      <c r="M725" s="30" t="s">
        <v>514</v>
      </c>
      <c r="N725" s="30"/>
      <c r="O725" s="30" t="s">
        <v>1242</v>
      </c>
      <c r="P725" s="30" t="s">
        <v>43</v>
      </c>
      <c r="Q725" s="30" t="s">
        <v>499</v>
      </c>
    </row>
    <row r="726" spans="1:17">
      <c r="A726" s="30" t="s">
        <v>2879</v>
      </c>
      <c r="B726" s="30" t="s">
        <v>2880</v>
      </c>
      <c r="C726" s="30" t="s">
        <v>2881</v>
      </c>
      <c r="D726" s="30"/>
      <c r="E726" s="30" t="s">
        <v>1240</v>
      </c>
      <c r="F726" s="30"/>
      <c r="G726" s="38"/>
      <c r="H726" s="31">
        <v>0</v>
      </c>
      <c r="I726" s="30" t="s">
        <v>586</v>
      </c>
      <c r="J726" s="30" t="s">
        <v>587</v>
      </c>
      <c r="K726" s="30" t="s">
        <v>495</v>
      </c>
      <c r="L726" s="30" t="s">
        <v>496</v>
      </c>
      <c r="M726" s="30" t="s">
        <v>588</v>
      </c>
      <c r="N726" s="30"/>
      <c r="O726" s="30" t="s">
        <v>1242</v>
      </c>
      <c r="P726" s="30" t="s">
        <v>43</v>
      </c>
      <c r="Q726" s="30" t="s">
        <v>499</v>
      </c>
    </row>
    <row r="727" spans="1:17">
      <c r="A727" s="30" t="s">
        <v>2882</v>
      </c>
      <c r="B727" s="30" t="s">
        <v>2883</v>
      </c>
      <c r="C727" s="30" t="s">
        <v>2884</v>
      </c>
      <c r="D727" s="30"/>
      <c r="E727" s="30" t="s">
        <v>1240</v>
      </c>
      <c r="F727" s="30"/>
      <c r="G727" s="38"/>
      <c r="H727" s="31">
        <v>0</v>
      </c>
      <c r="I727" s="30" t="s">
        <v>552</v>
      </c>
      <c r="J727" s="30" t="s">
        <v>553</v>
      </c>
      <c r="K727" s="30" t="s">
        <v>495</v>
      </c>
      <c r="L727" s="30" t="s">
        <v>496</v>
      </c>
      <c r="M727" s="30" t="s">
        <v>654</v>
      </c>
      <c r="N727" s="30"/>
      <c r="O727" s="30" t="s">
        <v>1242</v>
      </c>
      <c r="P727" s="30" t="s">
        <v>43</v>
      </c>
      <c r="Q727" s="30" t="s">
        <v>499</v>
      </c>
    </row>
    <row r="728" spans="1:17">
      <c r="A728" s="30" t="s">
        <v>2885</v>
      </c>
      <c r="B728" s="30" t="s">
        <v>2886</v>
      </c>
      <c r="C728" s="30" t="s">
        <v>2887</v>
      </c>
      <c r="D728" s="30"/>
      <c r="E728" s="30" t="s">
        <v>1240</v>
      </c>
      <c r="F728" s="30"/>
      <c r="G728" s="38"/>
      <c r="H728" s="31">
        <v>0</v>
      </c>
      <c r="I728" s="30" t="s">
        <v>586</v>
      </c>
      <c r="J728" s="30" t="s">
        <v>587</v>
      </c>
      <c r="K728" s="30" t="s">
        <v>495</v>
      </c>
      <c r="L728" s="30" t="s">
        <v>496</v>
      </c>
      <c r="M728" s="30" t="s">
        <v>2374</v>
      </c>
      <c r="N728" s="30"/>
      <c r="O728" s="30" t="s">
        <v>1242</v>
      </c>
      <c r="P728" s="30" t="s">
        <v>43</v>
      </c>
      <c r="Q728" s="30" t="s">
        <v>499</v>
      </c>
    </row>
    <row r="729" spans="1:17">
      <c r="A729" s="30" t="s">
        <v>2888</v>
      </c>
      <c r="B729" s="30" t="s">
        <v>2889</v>
      </c>
      <c r="C729" s="30" t="s">
        <v>2890</v>
      </c>
      <c r="D729" s="30"/>
      <c r="E729" s="30" t="s">
        <v>1240</v>
      </c>
      <c r="F729" s="30"/>
      <c r="G729" s="38"/>
      <c r="H729" s="31">
        <v>0</v>
      </c>
      <c r="I729" s="30" t="s">
        <v>512</v>
      </c>
      <c r="J729" s="30" t="s">
        <v>513</v>
      </c>
      <c r="K729" s="30" t="s">
        <v>495</v>
      </c>
      <c r="L729" s="30" t="s">
        <v>496</v>
      </c>
      <c r="M729" s="30" t="s">
        <v>526</v>
      </c>
      <c r="N729" s="30"/>
      <c r="O729" s="30" t="s">
        <v>1242</v>
      </c>
      <c r="P729" s="30" t="s">
        <v>43</v>
      </c>
      <c r="Q729" s="30" t="s">
        <v>499</v>
      </c>
    </row>
    <row r="730" spans="1:17">
      <c r="A730" s="30" t="s">
        <v>2891</v>
      </c>
      <c r="B730" s="30" t="s">
        <v>2892</v>
      </c>
      <c r="C730" s="30" t="s">
        <v>2893</v>
      </c>
      <c r="D730" s="30"/>
      <c r="E730" s="30" t="s">
        <v>1240</v>
      </c>
      <c r="F730" s="30"/>
      <c r="G730" s="38"/>
      <c r="H730" s="31">
        <v>0</v>
      </c>
      <c r="I730" s="30" t="s">
        <v>504</v>
      </c>
      <c r="J730" s="30" t="s">
        <v>505</v>
      </c>
      <c r="K730" s="30" t="s">
        <v>495</v>
      </c>
      <c r="L730" s="30" t="s">
        <v>496</v>
      </c>
      <c r="M730" s="30" t="s">
        <v>592</v>
      </c>
      <c r="N730" s="30"/>
      <c r="O730" s="30" t="s">
        <v>1242</v>
      </c>
      <c r="P730" s="30" t="s">
        <v>43</v>
      </c>
      <c r="Q730" s="30" t="s">
        <v>499</v>
      </c>
    </row>
    <row r="731" spans="1:17">
      <c r="A731" s="30" t="s">
        <v>2894</v>
      </c>
      <c r="B731" s="30" t="s">
        <v>2895</v>
      </c>
      <c r="C731" s="30" t="s">
        <v>2896</v>
      </c>
      <c r="D731" s="30"/>
      <c r="E731" s="30" t="s">
        <v>1240</v>
      </c>
      <c r="F731" s="30"/>
      <c r="G731" s="38"/>
      <c r="H731" s="31">
        <v>0</v>
      </c>
      <c r="I731" s="30" t="s">
        <v>512</v>
      </c>
      <c r="J731" s="30" t="s">
        <v>513</v>
      </c>
      <c r="K731" s="30" t="s">
        <v>495</v>
      </c>
      <c r="L731" s="30" t="s">
        <v>496</v>
      </c>
      <c r="M731" s="30" t="s">
        <v>514</v>
      </c>
      <c r="N731" s="30"/>
      <c r="O731" s="30" t="s">
        <v>1242</v>
      </c>
      <c r="P731" s="30" t="s">
        <v>43</v>
      </c>
      <c r="Q731" s="30" t="s">
        <v>499</v>
      </c>
    </row>
    <row r="732" spans="1:17">
      <c r="A732" s="30" t="s">
        <v>2897</v>
      </c>
      <c r="B732" s="30" t="s">
        <v>2898</v>
      </c>
      <c r="C732" s="30" t="s">
        <v>2899</v>
      </c>
      <c r="D732" s="30"/>
      <c r="E732" s="30" t="s">
        <v>1240</v>
      </c>
      <c r="F732" s="30"/>
      <c r="G732" s="38"/>
      <c r="H732" s="31">
        <v>0</v>
      </c>
      <c r="I732" s="30" t="s">
        <v>504</v>
      </c>
      <c r="J732" s="30" t="s">
        <v>505</v>
      </c>
      <c r="K732" s="30" t="s">
        <v>495</v>
      </c>
      <c r="L732" s="30" t="s">
        <v>496</v>
      </c>
      <c r="M732" s="30" t="s">
        <v>506</v>
      </c>
      <c r="N732" s="30"/>
      <c r="O732" s="30" t="s">
        <v>1242</v>
      </c>
      <c r="P732" s="30" t="s">
        <v>43</v>
      </c>
      <c r="Q732" s="30" t="s">
        <v>499</v>
      </c>
    </row>
    <row r="733" spans="1:17">
      <c r="A733" s="30" t="s">
        <v>2900</v>
      </c>
      <c r="B733" s="30" t="s">
        <v>2901</v>
      </c>
      <c r="C733" s="30" t="s">
        <v>2902</v>
      </c>
      <c r="D733" s="30"/>
      <c r="E733" s="30" t="s">
        <v>1240</v>
      </c>
      <c r="F733" s="30"/>
      <c r="G733" s="38"/>
      <c r="H733" s="31">
        <v>0</v>
      </c>
      <c r="I733" s="30" t="s">
        <v>512</v>
      </c>
      <c r="J733" s="30" t="s">
        <v>513</v>
      </c>
      <c r="K733" s="30" t="s">
        <v>495</v>
      </c>
      <c r="L733" s="30" t="s">
        <v>496</v>
      </c>
      <c r="M733" s="30" t="s">
        <v>514</v>
      </c>
      <c r="N733" s="30"/>
      <c r="O733" s="30" t="s">
        <v>1242</v>
      </c>
      <c r="P733" s="30" t="s">
        <v>43</v>
      </c>
      <c r="Q733" s="30" t="s">
        <v>499</v>
      </c>
    </row>
    <row r="734" spans="1:17">
      <c r="A734" s="30" t="s">
        <v>2903</v>
      </c>
      <c r="B734" s="30" t="s">
        <v>2904</v>
      </c>
      <c r="C734" s="30" t="s">
        <v>2905</v>
      </c>
      <c r="D734" s="30"/>
      <c r="E734" s="30" t="s">
        <v>1240</v>
      </c>
      <c r="F734" s="30"/>
      <c r="G734" s="38"/>
      <c r="H734" s="31">
        <v>0</v>
      </c>
      <c r="I734" s="30" t="s">
        <v>512</v>
      </c>
      <c r="J734" s="30" t="s">
        <v>513</v>
      </c>
      <c r="K734" s="30" t="s">
        <v>495</v>
      </c>
      <c r="L734" s="30" t="s">
        <v>496</v>
      </c>
      <c r="M734" s="30" t="s">
        <v>713</v>
      </c>
      <c r="N734" s="30" t="s">
        <v>2818</v>
      </c>
      <c r="O734" s="30" t="s">
        <v>1242</v>
      </c>
      <c r="P734" s="30" t="s">
        <v>43</v>
      </c>
      <c r="Q734" s="30" t="s">
        <v>499</v>
      </c>
    </row>
    <row r="735" spans="1:17">
      <c r="A735" s="30" t="s">
        <v>2906</v>
      </c>
      <c r="B735" s="30" t="s">
        <v>2907</v>
      </c>
      <c r="C735" s="30" t="s">
        <v>2908</v>
      </c>
      <c r="D735" s="30"/>
      <c r="E735" s="30" t="s">
        <v>1240</v>
      </c>
      <c r="F735" s="30"/>
      <c r="G735" s="38"/>
      <c r="H735" s="31">
        <v>0</v>
      </c>
      <c r="I735" s="30" t="s">
        <v>504</v>
      </c>
      <c r="J735" s="30" t="s">
        <v>505</v>
      </c>
      <c r="K735" s="30" t="s">
        <v>495</v>
      </c>
      <c r="L735" s="30" t="s">
        <v>496</v>
      </c>
      <c r="M735" s="30" t="s">
        <v>1146</v>
      </c>
      <c r="N735" s="30"/>
      <c r="O735" s="30" t="s">
        <v>1242</v>
      </c>
      <c r="P735" s="30" t="s">
        <v>43</v>
      </c>
      <c r="Q735" s="30" t="s">
        <v>499</v>
      </c>
    </row>
    <row r="736" spans="1:17">
      <c r="A736" s="30" t="s">
        <v>2909</v>
      </c>
      <c r="B736" s="30" t="s">
        <v>2910</v>
      </c>
      <c r="C736" s="30" t="s">
        <v>2911</v>
      </c>
      <c r="D736" s="30"/>
      <c r="E736" s="30" t="s">
        <v>1240</v>
      </c>
      <c r="F736" s="30"/>
      <c r="G736" s="38"/>
      <c r="H736" s="31">
        <v>0</v>
      </c>
      <c r="I736" s="30" t="s">
        <v>512</v>
      </c>
      <c r="J736" s="30" t="s">
        <v>513</v>
      </c>
      <c r="K736" s="30" t="s">
        <v>495</v>
      </c>
      <c r="L736" s="30" t="s">
        <v>496</v>
      </c>
      <c r="M736" s="30" t="s">
        <v>639</v>
      </c>
      <c r="N736" s="30"/>
      <c r="O736" s="30" t="s">
        <v>1242</v>
      </c>
      <c r="P736" s="30" t="s">
        <v>43</v>
      </c>
      <c r="Q736" s="30" t="s">
        <v>499</v>
      </c>
    </row>
    <row r="737" spans="1:17">
      <c r="A737" s="30" t="s">
        <v>2912</v>
      </c>
      <c r="B737" s="30" t="s">
        <v>2913</v>
      </c>
      <c r="C737" s="30" t="s">
        <v>2914</v>
      </c>
      <c r="D737" s="30"/>
      <c r="E737" s="30" t="s">
        <v>1240</v>
      </c>
      <c r="F737" s="30"/>
      <c r="G737" s="38"/>
      <c r="H737" s="31">
        <v>0</v>
      </c>
      <c r="I737" s="30" t="s">
        <v>552</v>
      </c>
      <c r="J737" s="30" t="s">
        <v>553</v>
      </c>
      <c r="K737" s="30" t="s">
        <v>495</v>
      </c>
      <c r="L737" s="30" t="s">
        <v>496</v>
      </c>
      <c r="M737" s="30" t="s">
        <v>2249</v>
      </c>
      <c r="N737" s="30"/>
      <c r="O737" s="30" t="s">
        <v>1242</v>
      </c>
      <c r="P737" s="30" t="s">
        <v>43</v>
      </c>
      <c r="Q737" s="30" t="s">
        <v>499</v>
      </c>
    </row>
    <row r="738" spans="1:17">
      <c r="A738" s="30" t="s">
        <v>2915</v>
      </c>
      <c r="B738" s="30" t="s">
        <v>2916</v>
      </c>
      <c r="C738" s="30" t="s">
        <v>2917</v>
      </c>
      <c r="D738" s="30"/>
      <c r="E738" s="30" t="s">
        <v>1240</v>
      </c>
      <c r="F738" s="30"/>
      <c r="G738" s="38"/>
      <c r="H738" s="31">
        <v>0</v>
      </c>
      <c r="I738" s="30" t="s">
        <v>552</v>
      </c>
      <c r="J738" s="30" t="s">
        <v>553</v>
      </c>
      <c r="K738" s="30" t="s">
        <v>495</v>
      </c>
      <c r="L738" s="30" t="s">
        <v>496</v>
      </c>
      <c r="M738" s="30" t="s">
        <v>596</v>
      </c>
      <c r="N738" s="30"/>
      <c r="O738" s="30" t="s">
        <v>1242</v>
      </c>
      <c r="P738" s="30" t="s">
        <v>43</v>
      </c>
      <c r="Q738" s="30" t="s">
        <v>499</v>
      </c>
    </row>
    <row r="739" spans="1:17">
      <c r="A739" s="30" t="s">
        <v>2918</v>
      </c>
      <c r="B739" s="30" t="s">
        <v>2919</v>
      </c>
      <c r="C739" s="30" t="s">
        <v>2920</v>
      </c>
      <c r="D739" s="30"/>
      <c r="E739" s="30" t="s">
        <v>1244</v>
      </c>
      <c r="F739" s="30"/>
      <c r="G739" s="38"/>
      <c r="H739" s="31">
        <v>0</v>
      </c>
      <c r="I739" s="30" t="s">
        <v>628</v>
      </c>
      <c r="J739" s="30" t="s">
        <v>629</v>
      </c>
      <c r="K739" s="30" t="s">
        <v>495</v>
      </c>
      <c r="L739" s="30" t="s">
        <v>1274</v>
      </c>
      <c r="M739" s="30" t="s">
        <v>631</v>
      </c>
      <c r="N739" s="30"/>
      <c r="O739" s="30" t="s">
        <v>1242</v>
      </c>
      <c r="P739" s="30" t="s">
        <v>43</v>
      </c>
      <c r="Q739" s="30" t="s">
        <v>499</v>
      </c>
    </row>
    <row r="740" spans="1:17">
      <c r="A740" s="30" t="s">
        <v>2921</v>
      </c>
      <c r="B740" s="30" t="s">
        <v>2922</v>
      </c>
      <c r="C740" s="30" t="s">
        <v>2923</v>
      </c>
      <c r="D740" s="30"/>
      <c r="E740" s="30" t="s">
        <v>1244</v>
      </c>
      <c r="F740" s="30"/>
      <c r="G740" s="38"/>
      <c r="H740" s="31">
        <v>0</v>
      </c>
      <c r="I740" s="30" t="s">
        <v>628</v>
      </c>
      <c r="J740" s="30" t="s">
        <v>629</v>
      </c>
      <c r="K740" s="30" t="s">
        <v>495</v>
      </c>
      <c r="L740" s="30" t="s">
        <v>1274</v>
      </c>
      <c r="M740" s="30" t="s">
        <v>631</v>
      </c>
      <c r="N740" s="30"/>
      <c r="O740" s="30" t="s">
        <v>1242</v>
      </c>
      <c r="P740" s="30" t="s">
        <v>43</v>
      </c>
      <c r="Q740" s="30" t="s">
        <v>499</v>
      </c>
    </row>
    <row r="741" spans="1:17">
      <c r="A741" s="30" t="s">
        <v>2924</v>
      </c>
      <c r="B741" s="30" t="s">
        <v>2925</v>
      </c>
      <c r="C741" s="30" t="s">
        <v>2926</v>
      </c>
      <c r="D741" s="30"/>
      <c r="E741" s="30" t="s">
        <v>1244</v>
      </c>
      <c r="F741" s="30"/>
      <c r="G741" s="38"/>
      <c r="H741" s="31">
        <v>0</v>
      </c>
      <c r="I741" s="30" t="s">
        <v>628</v>
      </c>
      <c r="J741" s="30" t="s">
        <v>629</v>
      </c>
      <c r="K741" s="30" t="s">
        <v>495</v>
      </c>
      <c r="L741" s="30" t="s">
        <v>1274</v>
      </c>
      <c r="M741" s="30" t="s">
        <v>631</v>
      </c>
      <c r="N741" s="30"/>
      <c r="O741" s="30" t="s">
        <v>1242</v>
      </c>
      <c r="P741" s="30" t="s">
        <v>43</v>
      </c>
      <c r="Q741" s="30" t="s">
        <v>499</v>
      </c>
    </row>
    <row r="742" spans="1:17">
      <c r="A742" s="30" t="s">
        <v>2927</v>
      </c>
      <c r="B742" s="30" t="s">
        <v>2928</v>
      </c>
      <c r="C742" s="30" t="s">
        <v>2929</v>
      </c>
      <c r="D742" s="30"/>
      <c r="E742" s="30" t="s">
        <v>1244</v>
      </c>
      <c r="F742" s="30"/>
      <c r="G742" s="38"/>
      <c r="H742" s="31">
        <v>0</v>
      </c>
      <c r="I742" s="30" t="s">
        <v>628</v>
      </c>
      <c r="J742" s="30" t="s">
        <v>629</v>
      </c>
      <c r="K742" s="30" t="s">
        <v>495</v>
      </c>
      <c r="L742" s="30" t="s">
        <v>1274</v>
      </c>
      <c r="M742" s="30" t="s">
        <v>631</v>
      </c>
      <c r="N742" s="30"/>
      <c r="O742" s="30" t="s">
        <v>1242</v>
      </c>
      <c r="P742" s="30" t="s">
        <v>43</v>
      </c>
      <c r="Q742" s="30" t="s">
        <v>499</v>
      </c>
    </row>
    <row r="743" spans="1:17">
      <c r="A743" s="30" t="s">
        <v>2930</v>
      </c>
      <c r="B743" s="30" t="s">
        <v>2931</v>
      </c>
      <c r="C743" s="30" t="s">
        <v>2932</v>
      </c>
      <c r="D743" s="30"/>
      <c r="E743" s="30" t="s">
        <v>2933</v>
      </c>
      <c r="F743" s="30"/>
      <c r="G743" s="38"/>
      <c r="H743" s="31">
        <v>0</v>
      </c>
      <c r="I743" s="30" t="s">
        <v>570</v>
      </c>
      <c r="J743" s="30" t="s">
        <v>571</v>
      </c>
      <c r="K743" s="30" t="s">
        <v>495</v>
      </c>
      <c r="L743" s="30" t="s">
        <v>766</v>
      </c>
      <c r="M743" s="30" t="s">
        <v>573</v>
      </c>
      <c r="N743" s="30"/>
      <c r="O743" s="30" t="s">
        <v>1242</v>
      </c>
      <c r="P743" s="30" t="s">
        <v>43</v>
      </c>
      <c r="Q743" s="30" t="s">
        <v>499</v>
      </c>
    </row>
    <row r="744" spans="1:17">
      <c r="A744" s="30" t="s">
        <v>2934</v>
      </c>
      <c r="B744" s="30" t="s">
        <v>2935</v>
      </c>
      <c r="C744" s="30" t="s">
        <v>2936</v>
      </c>
      <c r="D744" s="30"/>
      <c r="E744" s="30" t="s">
        <v>2933</v>
      </c>
      <c r="F744" s="30"/>
      <c r="G744" s="38"/>
      <c r="H744" s="31">
        <v>0</v>
      </c>
      <c r="I744" s="30" t="s">
        <v>570</v>
      </c>
      <c r="J744" s="30" t="s">
        <v>571</v>
      </c>
      <c r="K744" s="30" t="s">
        <v>495</v>
      </c>
      <c r="L744" s="30" t="s">
        <v>766</v>
      </c>
      <c r="M744" s="30" t="s">
        <v>573</v>
      </c>
      <c r="N744" s="30"/>
      <c r="O744" s="30" t="s">
        <v>1242</v>
      </c>
      <c r="P744" s="30" t="s">
        <v>43</v>
      </c>
      <c r="Q744" s="30" t="s">
        <v>499</v>
      </c>
    </row>
    <row r="745" spans="1:17">
      <c r="A745" s="30" t="s">
        <v>2937</v>
      </c>
      <c r="B745" s="30" t="s">
        <v>2938</v>
      </c>
      <c r="C745" s="30" t="s">
        <v>2939</v>
      </c>
      <c r="D745" s="30"/>
      <c r="E745" s="30" t="s">
        <v>2933</v>
      </c>
      <c r="F745" s="30"/>
      <c r="G745" s="38"/>
      <c r="H745" s="31">
        <v>0</v>
      </c>
      <c r="I745" s="30" t="s">
        <v>570</v>
      </c>
      <c r="J745" s="30" t="s">
        <v>571</v>
      </c>
      <c r="K745" s="30" t="s">
        <v>495</v>
      </c>
      <c r="L745" s="30" t="s">
        <v>766</v>
      </c>
      <c r="M745" s="30" t="s">
        <v>573</v>
      </c>
      <c r="N745" s="30"/>
      <c r="O745" s="30" t="s">
        <v>1242</v>
      </c>
      <c r="P745" s="30" t="s">
        <v>43</v>
      </c>
      <c r="Q745" s="30" t="s">
        <v>499</v>
      </c>
    </row>
    <row r="746" spans="1:17">
      <c r="A746" s="30" t="s">
        <v>2940</v>
      </c>
      <c r="B746" s="30" t="s">
        <v>2941</v>
      </c>
      <c r="C746" s="30" t="s">
        <v>2942</v>
      </c>
      <c r="D746" s="30"/>
      <c r="E746" s="30" t="s">
        <v>1240</v>
      </c>
      <c r="F746" s="30"/>
      <c r="G746" s="38"/>
      <c r="H746" s="31">
        <v>0</v>
      </c>
      <c r="I746" s="30" t="s">
        <v>570</v>
      </c>
      <c r="J746" s="30" t="s">
        <v>571</v>
      </c>
      <c r="K746" s="30" t="s">
        <v>495</v>
      </c>
      <c r="L746" s="30" t="s">
        <v>766</v>
      </c>
      <c r="M746" s="30" t="s">
        <v>573</v>
      </c>
      <c r="N746" s="30"/>
      <c r="O746" s="30" t="s">
        <v>1242</v>
      </c>
      <c r="P746" s="30" t="s">
        <v>43</v>
      </c>
      <c r="Q746" s="30" t="s">
        <v>499</v>
      </c>
    </row>
    <row r="747" spans="1:17">
      <c r="A747" s="30" t="s">
        <v>2943</v>
      </c>
      <c r="B747" s="30" t="s">
        <v>2944</v>
      </c>
      <c r="C747" s="30" t="s">
        <v>2945</v>
      </c>
      <c r="D747" s="30"/>
      <c r="E747" s="30" t="s">
        <v>1240</v>
      </c>
      <c r="F747" s="30"/>
      <c r="G747" s="38"/>
      <c r="H747" s="31">
        <v>0</v>
      </c>
      <c r="I747" s="30" t="s">
        <v>570</v>
      </c>
      <c r="J747" s="30" t="s">
        <v>571</v>
      </c>
      <c r="K747" s="30" t="s">
        <v>495</v>
      </c>
      <c r="L747" s="30" t="s">
        <v>766</v>
      </c>
      <c r="M747" s="30" t="s">
        <v>573</v>
      </c>
      <c r="N747" s="30"/>
      <c r="O747" s="30" t="s">
        <v>1242</v>
      </c>
      <c r="P747" s="30" t="s">
        <v>43</v>
      </c>
      <c r="Q747" s="30" t="s">
        <v>499</v>
      </c>
    </row>
    <row r="748" spans="1:17">
      <c r="A748" s="30" t="s">
        <v>2946</v>
      </c>
      <c r="B748" s="30" t="s">
        <v>2947</v>
      </c>
      <c r="C748" s="30" t="s">
        <v>2948</v>
      </c>
      <c r="D748" s="30"/>
      <c r="E748" s="30" t="s">
        <v>1240</v>
      </c>
      <c r="F748" s="30"/>
      <c r="G748" s="38"/>
      <c r="H748" s="31">
        <v>0</v>
      </c>
      <c r="I748" s="30" t="s">
        <v>570</v>
      </c>
      <c r="J748" s="30" t="s">
        <v>571</v>
      </c>
      <c r="K748" s="30" t="s">
        <v>495</v>
      </c>
      <c r="L748" s="30" t="s">
        <v>766</v>
      </c>
      <c r="M748" s="30" t="s">
        <v>573</v>
      </c>
      <c r="N748" s="30"/>
      <c r="O748" s="30" t="s">
        <v>1242</v>
      </c>
      <c r="P748" s="30" t="s">
        <v>43</v>
      </c>
      <c r="Q748" s="30" t="s">
        <v>499</v>
      </c>
    </row>
    <row r="749" spans="1:17">
      <c r="A749" s="30" t="s">
        <v>2949</v>
      </c>
      <c r="B749" s="30" t="s">
        <v>2950</v>
      </c>
      <c r="C749" s="30" t="s">
        <v>2951</v>
      </c>
      <c r="D749" s="30"/>
      <c r="E749" s="30" t="s">
        <v>1240</v>
      </c>
      <c r="F749" s="30"/>
      <c r="G749" s="38"/>
      <c r="H749" s="31">
        <v>0</v>
      </c>
      <c r="I749" s="30" t="s">
        <v>570</v>
      </c>
      <c r="J749" s="30" t="s">
        <v>571</v>
      </c>
      <c r="K749" s="30" t="s">
        <v>495</v>
      </c>
      <c r="L749" s="30" t="s">
        <v>766</v>
      </c>
      <c r="M749" s="30" t="s">
        <v>573</v>
      </c>
      <c r="N749" s="30"/>
      <c r="O749" s="30" t="s">
        <v>1242</v>
      </c>
      <c r="P749" s="30" t="s">
        <v>43</v>
      </c>
      <c r="Q749" s="30" t="s">
        <v>499</v>
      </c>
    </row>
    <row r="750" spans="1:17">
      <c r="A750" s="30" t="s">
        <v>2952</v>
      </c>
      <c r="B750" s="30" t="s">
        <v>2953</v>
      </c>
      <c r="C750" s="30" t="s">
        <v>2954</v>
      </c>
      <c r="D750" s="30"/>
      <c r="E750" s="30" t="s">
        <v>1240</v>
      </c>
      <c r="F750" s="30"/>
      <c r="G750" s="38"/>
      <c r="H750" s="31">
        <v>0</v>
      </c>
      <c r="I750" s="30" t="s">
        <v>570</v>
      </c>
      <c r="J750" s="30" t="s">
        <v>571</v>
      </c>
      <c r="K750" s="30" t="s">
        <v>495</v>
      </c>
      <c r="L750" s="30" t="s">
        <v>766</v>
      </c>
      <c r="M750" s="30" t="s">
        <v>573</v>
      </c>
      <c r="N750" s="30"/>
      <c r="O750" s="30" t="s">
        <v>1242</v>
      </c>
      <c r="P750" s="30" t="s">
        <v>43</v>
      </c>
      <c r="Q750" s="30" t="s">
        <v>499</v>
      </c>
    </row>
    <row r="751" spans="1:17">
      <c r="A751" s="30" t="s">
        <v>2955</v>
      </c>
      <c r="B751" s="30" t="s">
        <v>2956</v>
      </c>
      <c r="C751" s="30" t="s">
        <v>2957</v>
      </c>
      <c r="D751" s="30"/>
      <c r="E751" s="30" t="s">
        <v>1240</v>
      </c>
      <c r="F751" s="30"/>
      <c r="G751" s="38"/>
      <c r="H751" s="31">
        <v>0</v>
      </c>
      <c r="I751" s="30" t="s">
        <v>570</v>
      </c>
      <c r="J751" s="30" t="s">
        <v>571</v>
      </c>
      <c r="K751" s="30" t="s">
        <v>495</v>
      </c>
      <c r="L751" s="30" t="s">
        <v>766</v>
      </c>
      <c r="M751" s="30" t="s">
        <v>573</v>
      </c>
      <c r="N751" s="30"/>
      <c r="O751" s="30" t="s">
        <v>1242</v>
      </c>
      <c r="P751" s="30" t="s">
        <v>43</v>
      </c>
      <c r="Q751" s="30" t="s">
        <v>499</v>
      </c>
    </row>
    <row r="752" spans="1:17">
      <c r="A752" s="30" t="s">
        <v>2958</v>
      </c>
      <c r="B752" s="30" t="s">
        <v>2959</v>
      </c>
      <c r="C752" s="30" t="s">
        <v>2960</v>
      </c>
      <c r="D752" s="30"/>
      <c r="E752" s="30" t="s">
        <v>1240</v>
      </c>
      <c r="F752" s="30"/>
      <c r="G752" s="38"/>
      <c r="H752" s="31">
        <v>0</v>
      </c>
      <c r="I752" s="30" t="s">
        <v>570</v>
      </c>
      <c r="J752" s="30" t="s">
        <v>571</v>
      </c>
      <c r="K752" s="30" t="s">
        <v>495</v>
      </c>
      <c r="L752" s="30" t="s">
        <v>766</v>
      </c>
      <c r="M752" s="30" t="s">
        <v>573</v>
      </c>
      <c r="N752" s="30"/>
      <c r="O752" s="30" t="s">
        <v>1242</v>
      </c>
      <c r="P752" s="30" t="s">
        <v>43</v>
      </c>
      <c r="Q752" s="30" t="s">
        <v>499</v>
      </c>
    </row>
    <row r="753" spans="1:17">
      <c r="A753" s="30" t="s">
        <v>2961</v>
      </c>
      <c r="B753" s="30" t="s">
        <v>2962</v>
      </c>
      <c r="C753" s="30" t="s">
        <v>2963</v>
      </c>
      <c r="D753" s="30"/>
      <c r="E753" s="30" t="s">
        <v>1240</v>
      </c>
      <c r="F753" s="30"/>
      <c r="G753" s="38"/>
      <c r="H753" s="31">
        <v>0</v>
      </c>
      <c r="I753" s="30" t="s">
        <v>570</v>
      </c>
      <c r="J753" s="30" t="s">
        <v>571</v>
      </c>
      <c r="K753" s="30" t="s">
        <v>495</v>
      </c>
      <c r="L753" s="30" t="s">
        <v>766</v>
      </c>
      <c r="M753" s="30" t="s">
        <v>573</v>
      </c>
      <c r="N753" s="30"/>
      <c r="O753" s="30" t="s">
        <v>1242</v>
      </c>
      <c r="P753" s="30" t="s">
        <v>43</v>
      </c>
      <c r="Q753" s="30" t="s">
        <v>499</v>
      </c>
    </row>
    <row r="754" spans="1:17">
      <c r="A754" s="30" t="s">
        <v>2964</v>
      </c>
      <c r="B754" s="30" t="s">
        <v>2965</v>
      </c>
      <c r="C754" s="30" t="s">
        <v>2966</v>
      </c>
      <c r="D754" s="30"/>
      <c r="E754" s="30" t="s">
        <v>1240</v>
      </c>
      <c r="F754" s="30"/>
      <c r="G754" s="38"/>
      <c r="H754" s="31">
        <v>0</v>
      </c>
      <c r="I754" s="30" t="s">
        <v>570</v>
      </c>
      <c r="J754" s="30" t="s">
        <v>571</v>
      </c>
      <c r="K754" s="30" t="s">
        <v>495</v>
      </c>
      <c r="L754" s="30" t="s">
        <v>766</v>
      </c>
      <c r="M754" s="30" t="s">
        <v>573</v>
      </c>
      <c r="N754" s="30"/>
      <c r="O754" s="30" t="s">
        <v>1242</v>
      </c>
      <c r="P754" s="30" t="s">
        <v>43</v>
      </c>
      <c r="Q754" s="30" t="s">
        <v>499</v>
      </c>
    </row>
    <row r="755" spans="1:17">
      <c r="A755" s="30" t="s">
        <v>2967</v>
      </c>
      <c r="B755" s="30" t="s">
        <v>2968</v>
      </c>
      <c r="C755" s="30" t="s">
        <v>2969</v>
      </c>
      <c r="D755" s="30"/>
      <c r="E755" s="30" t="s">
        <v>1240</v>
      </c>
      <c r="F755" s="30"/>
      <c r="G755" s="38"/>
      <c r="H755" s="31">
        <v>0</v>
      </c>
      <c r="I755" s="30" t="s">
        <v>570</v>
      </c>
      <c r="J755" s="30" t="s">
        <v>571</v>
      </c>
      <c r="K755" s="30" t="s">
        <v>495</v>
      </c>
      <c r="L755" s="30" t="s">
        <v>766</v>
      </c>
      <c r="M755" s="30" t="s">
        <v>573</v>
      </c>
      <c r="N755" s="30"/>
      <c r="O755" s="30" t="s">
        <v>1242</v>
      </c>
      <c r="P755" s="30" t="s">
        <v>43</v>
      </c>
      <c r="Q755" s="30" t="s">
        <v>499</v>
      </c>
    </row>
    <row r="756" spans="1:17">
      <c r="A756" s="30" t="s">
        <v>2970</v>
      </c>
      <c r="B756" s="30" t="s">
        <v>2971</v>
      </c>
      <c r="C756" s="30" t="s">
        <v>2972</v>
      </c>
      <c r="D756" s="30"/>
      <c r="E756" s="30" t="s">
        <v>1240</v>
      </c>
      <c r="F756" s="30"/>
      <c r="G756" s="38"/>
      <c r="H756" s="31">
        <v>0</v>
      </c>
      <c r="I756" s="30" t="s">
        <v>570</v>
      </c>
      <c r="J756" s="30" t="s">
        <v>571</v>
      </c>
      <c r="K756" s="30" t="s">
        <v>495</v>
      </c>
      <c r="L756" s="30" t="s">
        <v>766</v>
      </c>
      <c r="M756" s="30" t="s">
        <v>573</v>
      </c>
      <c r="N756" s="30"/>
      <c r="O756" s="30" t="s">
        <v>1242</v>
      </c>
      <c r="P756" s="30" t="s">
        <v>43</v>
      </c>
      <c r="Q756" s="30" t="s">
        <v>499</v>
      </c>
    </row>
    <row r="757" spans="1:17">
      <c r="A757" s="30" t="s">
        <v>2973</v>
      </c>
      <c r="B757" s="30" t="s">
        <v>2974</v>
      </c>
      <c r="C757" s="30" t="s">
        <v>2975</v>
      </c>
      <c r="D757" s="30"/>
      <c r="E757" s="30" t="s">
        <v>1240</v>
      </c>
      <c r="F757" s="30"/>
      <c r="G757" s="38"/>
      <c r="H757" s="31">
        <v>0</v>
      </c>
      <c r="I757" s="30" t="s">
        <v>570</v>
      </c>
      <c r="J757" s="30" t="s">
        <v>571</v>
      </c>
      <c r="K757" s="30" t="s">
        <v>495</v>
      </c>
      <c r="L757" s="30" t="s">
        <v>766</v>
      </c>
      <c r="M757" s="30" t="s">
        <v>573</v>
      </c>
      <c r="N757" s="30"/>
      <c r="O757" s="30" t="s">
        <v>1242</v>
      </c>
      <c r="P757" s="30" t="s">
        <v>43</v>
      </c>
      <c r="Q757" s="30" t="s">
        <v>499</v>
      </c>
    </row>
    <row r="758" spans="1:17">
      <c r="A758" s="30" t="s">
        <v>2976</v>
      </c>
      <c r="B758" s="30" t="s">
        <v>2977</v>
      </c>
      <c r="C758" s="30" t="s">
        <v>2978</v>
      </c>
      <c r="D758" s="30"/>
      <c r="E758" s="30" t="s">
        <v>1240</v>
      </c>
      <c r="F758" s="30"/>
      <c r="G758" s="38"/>
      <c r="H758" s="31">
        <v>0</v>
      </c>
      <c r="I758" s="30" t="s">
        <v>570</v>
      </c>
      <c r="J758" s="30" t="s">
        <v>571</v>
      </c>
      <c r="K758" s="30" t="s">
        <v>495</v>
      </c>
      <c r="L758" s="30" t="s">
        <v>766</v>
      </c>
      <c r="M758" s="30" t="s">
        <v>573</v>
      </c>
      <c r="N758" s="30"/>
      <c r="O758" s="30" t="s">
        <v>1242</v>
      </c>
      <c r="P758" s="30" t="s">
        <v>43</v>
      </c>
      <c r="Q758" s="30" t="s">
        <v>499</v>
      </c>
    </row>
    <row r="759" spans="1:17">
      <c r="A759" s="30" t="s">
        <v>2979</v>
      </c>
      <c r="B759" s="30" t="s">
        <v>2980</v>
      </c>
      <c r="C759" s="30" t="s">
        <v>2981</v>
      </c>
      <c r="D759" s="30"/>
      <c r="E759" s="30" t="s">
        <v>1240</v>
      </c>
      <c r="F759" s="30"/>
      <c r="G759" s="38"/>
      <c r="H759" s="31">
        <v>0</v>
      </c>
      <c r="I759" s="30" t="s">
        <v>570</v>
      </c>
      <c r="J759" s="30" t="s">
        <v>571</v>
      </c>
      <c r="K759" s="30" t="s">
        <v>495</v>
      </c>
      <c r="L759" s="30" t="s">
        <v>766</v>
      </c>
      <c r="M759" s="30" t="s">
        <v>573</v>
      </c>
      <c r="N759" s="30"/>
      <c r="O759" s="30" t="s">
        <v>1242</v>
      </c>
      <c r="P759" s="30" t="s">
        <v>43</v>
      </c>
      <c r="Q759" s="30" t="s">
        <v>499</v>
      </c>
    </row>
    <row r="760" spans="1:17">
      <c r="A760" s="30" t="s">
        <v>2982</v>
      </c>
      <c r="B760" s="30" t="s">
        <v>2983</v>
      </c>
      <c r="C760" s="30" t="s">
        <v>2984</v>
      </c>
      <c r="D760" s="30"/>
      <c r="E760" s="30" t="s">
        <v>753</v>
      </c>
      <c r="F760" s="30" t="s">
        <v>2985</v>
      </c>
      <c r="G760" s="38"/>
      <c r="H760" s="31">
        <v>0</v>
      </c>
      <c r="I760" s="30" t="s">
        <v>995</v>
      </c>
      <c r="J760" s="30" t="s">
        <v>996</v>
      </c>
      <c r="K760" s="30" t="s">
        <v>495</v>
      </c>
      <c r="L760" s="30" t="s">
        <v>612</v>
      </c>
      <c r="M760" s="30" t="s">
        <v>1021</v>
      </c>
      <c r="N760" s="30" t="s">
        <v>2986</v>
      </c>
      <c r="O760" s="30" t="s">
        <v>2982</v>
      </c>
      <c r="P760" s="30" t="s">
        <v>2983</v>
      </c>
      <c r="Q760" s="30" t="s">
        <v>499</v>
      </c>
    </row>
    <row r="761" spans="1:17">
      <c r="A761" s="30" t="s">
        <v>2987</v>
      </c>
      <c r="B761" s="30" t="s">
        <v>2988</v>
      </c>
      <c r="C761" s="30" t="s">
        <v>2989</v>
      </c>
      <c r="D761" s="30" t="s">
        <v>74</v>
      </c>
      <c r="E761" s="30" t="s">
        <v>2990</v>
      </c>
      <c r="F761" s="30" t="s">
        <v>2991</v>
      </c>
      <c r="G761" s="38"/>
      <c r="H761" s="31">
        <v>0</v>
      </c>
      <c r="I761" s="30" t="s">
        <v>755</v>
      </c>
      <c r="J761" s="30" t="s">
        <v>756</v>
      </c>
      <c r="K761" s="30" t="s">
        <v>495</v>
      </c>
      <c r="L761" s="30" t="s">
        <v>612</v>
      </c>
      <c r="M761" s="30" t="s">
        <v>1828</v>
      </c>
      <c r="N761" s="30"/>
      <c r="O761" s="30" t="s">
        <v>2987</v>
      </c>
      <c r="P761" s="30" t="s">
        <v>2988</v>
      </c>
      <c r="Q761" s="30" t="s">
        <v>499</v>
      </c>
    </row>
    <row r="762" spans="1:17">
      <c r="A762" s="30" t="s">
        <v>2992</v>
      </c>
      <c r="B762" s="30" t="s">
        <v>2993</v>
      </c>
      <c r="C762" s="30" t="s">
        <v>2994</v>
      </c>
      <c r="D762" s="30" t="s">
        <v>74</v>
      </c>
      <c r="E762" s="30" t="s">
        <v>2995</v>
      </c>
      <c r="F762" s="30" t="s">
        <v>74</v>
      </c>
      <c r="G762" s="38"/>
      <c r="H762" s="31">
        <v>0</v>
      </c>
      <c r="I762" s="30" t="s">
        <v>995</v>
      </c>
      <c r="J762" s="30" t="s">
        <v>996</v>
      </c>
      <c r="K762" s="30" t="s">
        <v>495</v>
      </c>
      <c r="L762" s="30" t="s">
        <v>612</v>
      </c>
      <c r="M762" s="30" t="s">
        <v>1007</v>
      </c>
      <c r="N762" s="30"/>
      <c r="O762" s="30" t="s">
        <v>2987</v>
      </c>
      <c r="P762" s="30" t="s">
        <v>2988</v>
      </c>
      <c r="Q762" s="30" t="s">
        <v>499</v>
      </c>
    </row>
    <row r="763" spans="1:17">
      <c r="A763" s="30" t="s">
        <v>2996</v>
      </c>
      <c r="B763" s="30" t="s">
        <v>2997</v>
      </c>
      <c r="C763" s="30" t="s">
        <v>2998</v>
      </c>
      <c r="D763" s="30" t="s">
        <v>74</v>
      </c>
      <c r="E763" s="30" t="s">
        <v>2995</v>
      </c>
      <c r="F763" s="30" t="s">
        <v>74</v>
      </c>
      <c r="G763" s="38"/>
      <c r="H763" s="31">
        <v>0</v>
      </c>
      <c r="I763" s="30" t="s">
        <v>995</v>
      </c>
      <c r="J763" s="30" t="s">
        <v>996</v>
      </c>
      <c r="K763" s="30" t="s">
        <v>495</v>
      </c>
      <c r="L763" s="30" t="s">
        <v>612</v>
      </c>
      <c r="M763" s="30" t="s">
        <v>624</v>
      </c>
      <c r="N763" s="30"/>
      <c r="O763" s="30" t="s">
        <v>2987</v>
      </c>
      <c r="P763" s="30" t="s">
        <v>2988</v>
      </c>
      <c r="Q763" s="30" t="s">
        <v>499</v>
      </c>
    </row>
    <row r="764" spans="1:17">
      <c r="A764" s="30" t="s">
        <v>2999</v>
      </c>
      <c r="B764" s="30" t="s">
        <v>3000</v>
      </c>
      <c r="C764" s="30" t="s">
        <v>3001</v>
      </c>
      <c r="D764" s="30" t="s">
        <v>74</v>
      </c>
      <c r="E764" s="30" t="s">
        <v>2995</v>
      </c>
      <c r="F764" s="30" t="s">
        <v>74</v>
      </c>
      <c r="G764" s="38"/>
      <c r="H764" s="31">
        <v>0</v>
      </c>
      <c r="I764" s="30" t="s">
        <v>995</v>
      </c>
      <c r="J764" s="30" t="s">
        <v>996</v>
      </c>
      <c r="K764" s="30" t="s">
        <v>495</v>
      </c>
      <c r="L764" s="30" t="s">
        <v>612</v>
      </c>
      <c r="M764" s="30" t="s">
        <v>1153</v>
      </c>
      <c r="N764" s="30"/>
      <c r="O764" s="30" t="s">
        <v>2987</v>
      </c>
      <c r="P764" s="30" t="s">
        <v>2988</v>
      </c>
      <c r="Q764" s="30" t="s">
        <v>499</v>
      </c>
    </row>
    <row r="765" spans="1:17">
      <c r="A765" s="30" t="s">
        <v>3002</v>
      </c>
      <c r="B765" s="30" t="s">
        <v>3003</v>
      </c>
      <c r="C765" s="30" t="s">
        <v>3004</v>
      </c>
      <c r="D765" s="30" t="s">
        <v>74</v>
      </c>
      <c r="E765" s="30" t="s">
        <v>2995</v>
      </c>
      <c r="F765" s="30" t="s">
        <v>74</v>
      </c>
      <c r="G765" s="38"/>
      <c r="H765" s="31">
        <v>0</v>
      </c>
      <c r="I765" s="30" t="s">
        <v>995</v>
      </c>
      <c r="J765" s="30" t="s">
        <v>996</v>
      </c>
      <c r="K765" s="30" t="s">
        <v>495</v>
      </c>
      <c r="L765" s="30" t="s">
        <v>612</v>
      </c>
      <c r="M765" s="30" t="s">
        <v>624</v>
      </c>
      <c r="N765" s="30"/>
      <c r="O765" s="30" t="s">
        <v>2987</v>
      </c>
      <c r="P765" s="30" t="s">
        <v>2988</v>
      </c>
      <c r="Q765" s="30" t="s">
        <v>499</v>
      </c>
    </row>
    <row r="766" spans="1:17">
      <c r="A766" s="30" t="s">
        <v>3005</v>
      </c>
      <c r="B766" s="30" t="s">
        <v>3006</v>
      </c>
      <c r="C766" s="30" t="s">
        <v>3007</v>
      </c>
      <c r="D766" s="30" t="s">
        <v>74</v>
      </c>
      <c r="E766" s="30" t="s">
        <v>2995</v>
      </c>
      <c r="F766" s="30" t="s">
        <v>74</v>
      </c>
      <c r="G766" s="38"/>
      <c r="H766" s="31">
        <v>0</v>
      </c>
      <c r="I766" s="30" t="s">
        <v>995</v>
      </c>
      <c r="J766" s="30" t="s">
        <v>996</v>
      </c>
      <c r="K766" s="30" t="s">
        <v>495</v>
      </c>
      <c r="L766" s="30" t="s">
        <v>612</v>
      </c>
      <c r="M766" s="30" t="s">
        <v>1021</v>
      </c>
      <c r="N766" s="30"/>
      <c r="O766" s="30" t="s">
        <v>2987</v>
      </c>
      <c r="P766" s="30" t="s">
        <v>2988</v>
      </c>
      <c r="Q766" s="30" t="s">
        <v>499</v>
      </c>
    </row>
    <row r="767" spans="1:17">
      <c r="A767" s="30" t="s">
        <v>3008</v>
      </c>
      <c r="B767" s="30" t="s">
        <v>3009</v>
      </c>
      <c r="C767" s="30" t="s">
        <v>3010</v>
      </c>
      <c r="D767" s="30" t="s">
        <v>74</v>
      </c>
      <c r="E767" s="30" t="s">
        <v>2995</v>
      </c>
      <c r="F767" s="30" t="s">
        <v>74</v>
      </c>
      <c r="G767" s="38"/>
      <c r="H767" s="31">
        <v>0</v>
      </c>
      <c r="I767" s="30" t="s">
        <v>995</v>
      </c>
      <c r="J767" s="30" t="s">
        <v>996</v>
      </c>
      <c r="K767" s="30" t="s">
        <v>495</v>
      </c>
      <c r="L767" s="30" t="s">
        <v>612</v>
      </c>
      <c r="M767" s="30" t="s">
        <v>1007</v>
      </c>
      <c r="N767" s="30"/>
      <c r="O767" s="30" t="s">
        <v>2987</v>
      </c>
      <c r="P767" s="30" t="s">
        <v>2988</v>
      </c>
      <c r="Q767" s="30" t="s">
        <v>499</v>
      </c>
    </row>
    <row r="768" spans="1:17">
      <c r="A768" s="30" t="s">
        <v>3011</v>
      </c>
      <c r="B768" s="30" t="s">
        <v>3012</v>
      </c>
      <c r="C768" s="30" t="s">
        <v>3013</v>
      </c>
      <c r="D768" s="30" t="s">
        <v>74</v>
      </c>
      <c r="E768" s="30" t="s">
        <v>2995</v>
      </c>
      <c r="F768" s="30" t="s">
        <v>74</v>
      </c>
      <c r="G768" s="38"/>
      <c r="H768" s="31">
        <v>0</v>
      </c>
      <c r="I768" s="30" t="s">
        <v>755</v>
      </c>
      <c r="J768" s="30" t="s">
        <v>756</v>
      </c>
      <c r="K768" s="30" t="s">
        <v>495</v>
      </c>
      <c r="L768" s="30" t="s">
        <v>612</v>
      </c>
      <c r="M768" s="30" t="s">
        <v>943</v>
      </c>
      <c r="N768" s="30"/>
      <c r="O768" s="30" t="s">
        <v>2987</v>
      </c>
      <c r="P768" s="30" t="s">
        <v>2988</v>
      </c>
      <c r="Q768" s="30" t="s">
        <v>499</v>
      </c>
    </row>
    <row r="769" spans="1:17">
      <c r="A769" s="30" t="s">
        <v>3014</v>
      </c>
      <c r="B769" s="30" t="s">
        <v>3015</v>
      </c>
      <c r="C769" s="30" t="s">
        <v>3016</v>
      </c>
      <c r="D769" s="30" t="s">
        <v>74</v>
      </c>
      <c r="E769" s="30" t="s">
        <v>2995</v>
      </c>
      <c r="F769" s="30" t="s">
        <v>74</v>
      </c>
      <c r="G769" s="38"/>
      <c r="H769" s="31">
        <v>0</v>
      </c>
      <c r="I769" s="30" t="s">
        <v>755</v>
      </c>
      <c r="J769" s="30" t="s">
        <v>756</v>
      </c>
      <c r="K769" s="30" t="s">
        <v>495</v>
      </c>
      <c r="L769" s="30" t="s">
        <v>612</v>
      </c>
      <c r="M769" s="30" t="s">
        <v>943</v>
      </c>
      <c r="N769" s="30"/>
      <c r="O769" s="30" t="s">
        <v>2987</v>
      </c>
      <c r="P769" s="30" t="s">
        <v>2988</v>
      </c>
      <c r="Q769" s="30" t="s">
        <v>499</v>
      </c>
    </row>
    <row r="770" spans="1:17">
      <c r="A770" s="30" t="s">
        <v>3017</v>
      </c>
      <c r="B770" s="30" t="s">
        <v>3018</v>
      </c>
      <c r="C770" s="30" t="s">
        <v>3019</v>
      </c>
      <c r="D770" s="30" t="s">
        <v>74</v>
      </c>
      <c r="E770" s="30" t="s">
        <v>2995</v>
      </c>
      <c r="F770" s="30" t="s">
        <v>74</v>
      </c>
      <c r="G770" s="38"/>
      <c r="H770" s="31">
        <v>0</v>
      </c>
      <c r="I770" s="30" t="s">
        <v>755</v>
      </c>
      <c r="J770" s="30" t="s">
        <v>756</v>
      </c>
      <c r="K770" s="30" t="s">
        <v>495</v>
      </c>
      <c r="L770" s="30" t="s">
        <v>612</v>
      </c>
      <c r="M770" s="30" t="s">
        <v>943</v>
      </c>
      <c r="N770" s="30"/>
      <c r="O770" s="30" t="s">
        <v>2987</v>
      </c>
      <c r="P770" s="30" t="s">
        <v>2988</v>
      </c>
      <c r="Q770" s="30" t="s">
        <v>499</v>
      </c>
    </row>
    <row r="771" spans="1:17">
      <c r="A771" s="30" t="s">
        <v>3020</v>
      </c>
      <c r="B771" s="30" t="s">
        <v>3021</v>
      </c>
      <c r="C771" s="30" t="s">
        <v>3022</v>
      </c>
      <c r="D771" s="30" t="s">
        <v>74</v>
      </c>
      <c r="E771" s="30" t="s">
        <v>2995</v>
      </c>
      <c r="F771" s="30" t="s">
        <v>74</v>
      </c>
      <c r="G771" s="38"/>
      <c r="H771" s="31">
        <v>0</v>
      </c>
      <c r="I771" s="30" t="s">
        <v>755</v>
      </c>
      <c r="J771" s="30" t="s">
        <v>756</v>
      </c>
      <c r="K771" s="30" t="s">
        <v>495</v>
      </c>
      <c r="L771" s="30" t="s">
        <v>612</v>
      </c>
      <c r="M771" s="30" t="s">
        <v>961</v>
      </c>
      <c r="N771" s="30"/>
      <c r="O771" s="30" t="s">
        <v>2987</v>
      </c>
      <c r="P771" s="30" t="s">
        <v>2988</v>
      </c>
      <c r="Q771" s="30" t="s">
        <v>499</v>
      </c>
    </row>
    <row r="772" spans="1:17">
      <c r="A772" s="30" t="s">
        <v>3023</v>
      </c>
      <c r="B772" s="30" t="s">
        <v>3024</v>
      </c>
      <c r="C772" s="30" t="s">
        <v>3025</v>
      </c>
      <c r="D772" s="30" t="s">
        <v>74</v>
      </c>
      <c r="E772" s="30" t="s">
        <v>2995</v>
      </c>
      <c r="F772" s="30" t="s">
        <v>74</v>
      </c>
      <c r="G772" s="38"/>
      <c r="H772" s="31">
        <v>0</v>
      </c>
      <c r="I772" s="30" t="s">
        <v>755</v>
      </c>
      <c r="J772" s="30" t="s">
        <v>756</v>
      </c>
      <c r="K772" s="30" t="s">
        <v>495</v>
      </c>
      <c r="L772" s="30" t="s">
        <v>612</v>
      </c>
      <c r="M772" s="30" t="s">
        <v>961</v>
      </c>
      <c r="N772" s="30"/>
      <c r="O772" s="30" t="s">
        <v>2987</v>
      </c>
      <c r="P772" s="30" t="s">
        <v>2988</v>
      </c>
      <c r="Q772" s="30" t="s">
        <v>499</v>
      </c>
    </row>
    <row r="773" spans="1:17">
      <c r="A773" s="30" t="s">
        <v>3026</v>
      </c>
      <c r="B773" s="30" t="s">
        <v>3027</v>
      </c>
      <c r="C773" s="30" t="s">
        <v>3028</v>
      </c>
      <c r="D773" s="30" t="s">
        <v>74</v>
      </c>
      <c r="E773" s="30" t="s">
        <v>2995</v>
      </c>
      <c r="F773" s="30" t="s">
        <v>74</v>
      </c>
      <c r="G773" s="38"/>
      <c r="H773" s="31">
        <v>0</v>
      </c>
      <c r="I773" s="30" t="s">
        <v>995</v>
      </c>
      <c r="J773" s="30" t="s">
        <v>996</v>
      </c>
      <c r="K773" s="30" t="s">
        <v>495</v>
      </c>
      <c r="L773" s="30" t="s">
        <v>612</v>
      </c>
      <c r="M773" s="30" t="s">
        <v>1021</v>
      </c>
      <c r="N773" s="30"/>
      <c r="O773" s="30" t="s">
        <v>2987</v>
      </c>
      <c r="P773" s="30" t="s">
        <v>2988</v>
      </c>
      <c r="Q773" s="30" t="s">
        <v>499</v>
      </c>
    </row>
    <row r="774" spans="1:17">
      <c r="A774" s="30" t="s">
        <v>3029</v>
      </c>
      <c r="B774" s="30" t="s">
        <v>3030</v>
      </c>
      <c r="C774" s="30" t="s">
        <v>3031</v>
      </c>
      <c r="D774" s="30"/>
      <c r="E774" s="30" t="s">
        <v>753</v>
      </c>
      <c r="F774" s="30" t="s">
        <v>3032</v>
      </c>
      <c r="G774" s="38">
        <v>60</v>
      </c>
      <c r="H774" s="31">
        <v>0</v>
      </c>
      <c r="I774" s="30" t="s">
        <v>995</v>
      </c>
      <c r="J774" s="30" t="s">
        <v>996</v>
      </c>
      <c r="K774" s="30" t="s">
        <v>495</v>
      </c>
      <c r="L774" s="30" t="s">
        <v>612</v>
      </c>
      <c r="M774" s="30" t="s">
        <v>1007</v>
      </c>
      <c r="N774" s="30" t="s">
        <v>1944</v>
      </c>
      <c r="O774" s="30" t="s">
        <v>3033</v>
      </c>
      <c r="P774" s="30" t="s">
        <v>3030</v>
      </c>
      <c r="Q774" s="30" t="s">
        <v>499</v>
      </c>
    </row>
    <row r="775" spans="1:17">
      <c r="A775" s="30" t="s">
        <v>3034</v>
      </c>
      <c r="B775" s="30" t="s">
        <v>3035</v>
      </c>
      <c r="C775" s="30" t="s">
        <v>3036</v>
      </c>
      <c r="D775" s="30"/>
      <c r="E775" s="30" t="s">
        <v>753</v>
      </c>
      <c r="F775" s="30" t="s">
        <v>3037</v>
      </c>
      <c r="G775" s="38"/>
      <c r="H775" s="31">
        <v>0</v>
      </c>
      <c r="I775" s="30" t="s">
        <v>995</v>
      </c>
      <c r="J775" s="30" t="s">
        <v>996</v>
      </c>
      <c r="K775" s="30" t="s">
        <v>495</v>
      </c>
      <c r="L775" s="30" t="s">
        <v>612</v>
      </c>
      <c r="M775" s="30" t="s">
        <v>997</v>
      </c>
      <c r="N775" s="30" t="s">
        <v>3038</v>
      </c>
      <c r="O775" s="30" t="s">
        <v>3033</v>
      </c>
      <c r="P775" s="30" t="s">
        <v>3035</v>
      </c>
      <c r="Q775" s="30" t="s">
        <v>499</v>
      </c>
    </row>
    <row r="776" spans="1:17">
      <c r="A776" s="30" t="s">
        <v>3039</v>
      </c>
      <c r="B776" s="30" t="s">
        <v>3040</v>
      </c>
      <c r="C776" s="30" t="s">
        <v>3041</v>
      </c>
      <c r="D776" s="30" t="s">
        <v>3042</v>
      </c>
      <c r="E776" s="30" t="s">
        <v>503</v>
      </c>
      <c r="F776" s="30"/>
      <c r="G776" s="38"/>
      <c r="H776" s="31">
        <v>0</v>
      </c>
      <c r="I776" s="30"/>
      <c r="J776" s="30"/>
      <c r="K776" s="30" t="s">
        <v>495</v>
      </c>
      <c r="L776" s="30" t="s">
        <v>496</v>
      </c>
      <c r="M776" s="30" t="s">
        <v>514</v>
      </c>
      <c r="N776" s="30"/>
      <c r="O776" s="30" t="s">
        <v>3039</v>
      </c>
      <c r="P776" s="30" t="s">
        <v>3040</v>
      </c>
      <c r="Q776" s="30" t="s">
        <v>499</v>
      </c>
    </row>
    <row r="777" spans="1:17">
      <c r="A777" s="30" t="s">
        <v>3043</v>
      </c>
      <c r="B777" s="30" t="s">
        <v>3044</v>
      </c>
      <c r="C777" s="30" t="s">
        <v>3045</v>
      </c>
      <c r="D777" s="30"/>
      <c r="E777" s="30" t="s">
        <v>503</v>
      </c>
      <c r="F777" s="30" t="s">
        <v>3046</v>
      </c>
      <c r="G777" s="38">
        <v>60</v>
      </c>
      <c r="H777" s="31">
        <v>0</v>
      </c>
      <c r="I777" s="30" t="s">
        <v>546</v>
      </c>
      <c r="J777" s="30" t="s">
        <v>547</v>
      </c>
      <c r="K777" s="30" t="s">
        <v>495</v>
      </c>
      <c r="L777" s="30" t="s">
        <v>496</v>
      </c>
      <c r="M777" s="30" t="s">
        <v>695</v>
      </c>
      <c r="N777" s="30" t="s">
        <v>3047</v>
      </c>
      <c r="O777" s="30" t="s">
        <v>3043</v>
      </c>
      <c r="P777" s="30" t="s">
        <v>3044</v>
      </c>
      <c r="Q777" s="30" t="s">
        <v>499</v>
      </c>
    </row>
    <row r="778" spans="1:17">
      <c r="A778" s="30" t="s">
        <v>145</v>
      </c>
      <c r="B778" s="30" t="s">
        <v>465</v>
      </c>
      <c r="C778" s="30" t="s">
        <v>3048</v>
      </c>
      <c r="D778" s="30"/>
      <c r="E778" s="30" t="s">
        <v>3049</v>
      </c>
      <c r="F778" s="30" t="s">
        <v>3050</v>
      </c>
      <c r="G778" s="38">
        <v>60</v>
      </c>
      <c r="H778" s="31">
        <v>0</v>
      </c>
      <c r="I778" s="30"/>
      <c r="J778" s="30"/>
      <c r="K778" s="30" t="s">
        <v>495</v>
      </c>
      <c r="L778" s="30" t="s">
        <v>496</v>
      </c>
      <c r="M778" s="30" t="s">
        <v>514</v>
      </c>
      <c r="N778" s="30"/>
      <c r="O778" s="30" t="s">
        <v>145</v>
      </c>
      <c r="P778" s="30" t="s">
        <v>465</v>
      </c>
      <c r="Q778" s="30" t="s">
        <v>499</v>
      </c>
    </row>
    <row r="779" spans="1:17">
      <c r="A779" s="30" t="s">
        <v>3051</v>
      </c>
      <c r="B779" s="30" t="s">
        <v>3052</v>
      </c>
      <c r="C779" s="30" t="s">
        <v>3053</v>
      </c>
      <c r="D779" s="30"/>
      <c r="E779" s="30" t="s">
        <v>3054</v>
      </c>
      <c r="F779" s="30" t="s">
        <v>74</v>
      </c>
      <c r="G779" s="38">
        <v>60</v>
      </c>
      <c r="H779" s="31">
        <v>0</v>
      </c>
      <c r="I779" s="30" t="s">
        <v>512</v>
      </c>
      <c r="J779" s="30" t="s">
        <v>513</v>
      </c>
      <c r="K779" s="30" t="s">
        <v>495</v>
      </c>
      <c r="L779" s="30" t="s">
        <v>496</v>
      </c>
      <c r="M779" s="30" t="s">
        <v>713</v>
      </c>
      <c r="N779" s="30"/>
      <c r="O779" s="30" t="s">
        <v>145</v>
      </c>
      <c r="P779" s="30" t="s">
        <v>465</v>
      </c>
      <c r="Q779" s="30" t="s">
        <v>499</v>
      </c>
    </row>
    <row r="780" spans="1:17">
      <c r="A780" s="30" t="s">
        <v>3055</v>
      </c>
      <c r="B780" s="30" t="s">
        <v>3056</v>
      </c>
      <c r="C780" s="30" t="s">
        <v>3057</v>
      </c>
      <c r="D780" s="30"/>
      <c r="E780" s="30" t="s">
        <v>3054</v>
      </c>
      <c r="F780" s="30" t="s">
        <v>74</v>
      </c>
      <c r="G780" s="38">
        <v>60</v>
      </c>
      <c r="H780" s="31">
        <v>0</v>
      </c>
      <c r="I780" s="30" t="s">
        <v>504</v>
      </c>
      <c r="J780" s="30" t="s">
        <v>505</v>
      </c>
      <c r="K780" s="30" t="s">
        <v>495</v>
      </c>
      <c r="L780" s="30" t="s">
        <v>496</v>
      </c>
      <c r="M780" s="30" t="s">
        <v>592</v>
      </c>
      <c r="N780" s="30"/>
      <c r="O780" s="30" t="s">
        <v>145</v>
      </c>
      <c r="P780" s="30" t="s">
        <v>465</v>
      </c>
      <c r="Q780" s="30" t="s">
        <v>499</v>
      </c>
    </row>
    <row r="781" spans="1:17">
      <c r="A781" s="30" t="s">
        <v>3058</v>
      </c>
      <c r="B781" s="30" t="s">
        <v>3059</v>
      </c>
      <c r="C781" s="30" t="s">
        <v>3060</v>
      </c>
      <c r="D781" s="30"/>
      <c r="E781" s="30" t="s">
        <v>3054</v>
      </c>
      <c r="F781" s="30" t="s">
        <v>74</v>
      </c>
      <c r="G781" s="38">
        <v>60</v>
      </c>
      <c r="H781" s="31">
        <v>0</v>
      </c>
      <c r="I781" s="30" t="s">
        <v>512</v>
      </c>
      <c r="J781" s="30" t="s">
        <v>513</v>
      </c>
      <c r="K781" s="30" t="s">
        <v>495</v>
      </c>
      <c r="L781" s="30" t="s">
        <v>496</v>
      </c>
      <c r="M781" s="30" t="s">
        <v>713</v>
      </c>
      <c r="N781" s="30"/>
      <c r="O781" s="30" t="s">
        <v>145</v>
      </c>
      <c r="P781" s="30" t="s">
        <v>465</v>
      </c>
      <c r="Q781" s="30" t="s">
        <v>499</v>
      </c>
    </row>
    <row r="782" spans="1:17">
      <c r="A782" s="30" t="s">
        <v>462</v>
      </c>
      <c r="B782" s="30" t="s">
        <v>463</v>
      </c>
      <c r="C782" s="30" t="s">
        <v>3061</v>
      </c>
      <c r="D782" s="30"/>
      <c r="E782" s="30" t="s">
        <v>3062</v>
      </c>
      <c r="F782" s="30" t="s">
        <v>3063</v>
      </c>
      <c r="G782" s="38">
        <v>60</v>
      </c>
      <c r="H782" s="31">
        <v>0</v>
      </c>
      <c r="I782" s="30" t="s">
        <v>546</v>
      </c>
      <c r="J782" s="30" t="s">
        <v>547</v>
      </c>
      <c r="K782" s="30" t="s">
        <v>495</v>
      </c>
      <c r="L782" s="30" t="s">
        <v>496</v>
      </c>
      <c r="M782" s="30" t="s">
        <v>514</v>
      </c>
      <c r="N782" s="30"/>
      <c r="O782" s="30" t="s">
        <v>145</v>
      </c>
      <c r="P782" s="30" t="s">
        <v>465</v>
      </c>
      <c r="Q782" s="30" t="s">
        <v>499</v>
      </c>
    </row>
    <row r="783" spans="1:17">
      <c r="A783" s="30" t="s">
        <v>3064</v>
      </c>
      <c r="B783" s="30" t="s">
        <v>3065</v>
      </c>
      <c r="C783" s="30" t="s">
        <v>3066</v>
      </c>
      <c r="D783" s="30"/>
      <c r="E783" s="30" t="s">
        <v>3054</v>
      </c>
      <c r="F783" s="30" t="s">
        <v>74</v>
      </c>
      <c r="G783" s="38">
        <v>60</v>
      </c>
      <c r="H783" s="31">
        <v>0</v>
      </c>
      <c r="I783" s="30" t="s">
        <v>586</v>
      </c>
      <c r="J783" s="30" t="s">
        <v>587</v>
      </c>
      <c r="K783" s="30" t="s">
        <v>495</v>
      </c>
      <c r="L783" s="30" t="s">
        <v>496</v>
      </c>
      <c r="M783" s="30" t="s">
        <v>903</v>
      </c>
      <c r="N783" s="30" t="s">
        <v>3067</v>
      </c>
      <c r="O783" s="30" t="s">
        <v>145</v>
      </c>
      <c r="P783" s="30" t="s">
        <v>465</v>
      </c>
      <c r="Q783" s="30" t="s">
        <v>499</v>
      </c>
    </row>
    <row r="784" spans="1:17">
      <c r="A784" s="30" t="s">
        <v>3068</v>
      </c>
      <c r="B784" s="30" t="s">
        <v>3069</v>
      </c>
      <c r="C784" s="30" t="s">
        <v>3070</v>
      </c>
      <c r="D784" s="30"/>
      <c r="E784" s="30" t="s">
        <v>3054</v>
      </c>
      <c r="F784" s="30" t="s">
        <v>74</v>
      </c>
      <c r="G784" s="38">
        <v>60</v>
      </c>
      <c r="H784" s="31">
        <v>0</v>
      </c>
      <c r="I784" s="30" t="s">
        <v>512</v>
      </c>
      <c r="J784" s="30" t="s">
        <v>513</v>
      </c>
      <c r="K784" s="30" t="s">
        <v>495</v>
      </c>
      <c r="L784" s="30" t="s">
        <v>496</v>
      </c>
      <c r="M784" s="30" t="s">
        <v>713</v>
      </c>
      <c r="N784" s="30"/>
      <c r="O784" s="30" t="s">
        <v>145</v>
      </c>
      <c r="P784" s="30" t="s">
        <v>465</v>
      </c>
      <c r="Q784" s="30" t="s">
        <v>499</v>
      </c>
    </row>
    <row r="785" spans="1:17">
      <c r="A785" s="30" t="s">
        <v>3071</v>
      </c>
      <c r="B785" s="30" t="s">
        <v>3072</v>
      </c>
      <c r="C785" s="30" t="s">
        <v>3073</v>
      </c>
      <c r="D785" s="30"/>
      <c r="E785" s="30" t="s">
        <v>3054</v>
      </c>
      <c r="F785" s="30" t="s">
        <v>74</v>
      </c>
      <c r="G785" s="38">
        <v>60</v>
      </c>
      <c r="H785" s="31">
        <v>0</v>
      </c>
      <c r="I785" s="30" t="s">
        <v>512</v>
      </c>
      <c r="J785" s="30" t="s">
        <v>513</v>
      </c>
      <c r="K785" s="30" t="s">
        <v>495</v>
      </c>
      <c r="L785" s="30" t="s">
        <v>496</v>
      </c>
      <c r="M785" s="30" t="s">
        <v>695</v>
      </c>
      <c r="N785" s="30"/>
      <c r="O785" s="30" t="s">
        <v>145</v>
      </c>
      <c r="P785" s="30" t="s">
        <v>465</v>
      </c>
      <c r="Q785" s="30" t="s">
        <v>499</v>
      </c>
    </row>
    <row r="786" spans="1:17">
      <c r="A786" s="30" t="s">
        <v>3074</v>
      </c>
      <c r="B786" s="30" t="s">
        <v>3075</v>
      </c>
      <c r="C786" s="30" t="s">
        <v>3076</v>
      </c>
      <c r="D786" s="30"/>
      <c r="E786" s="30" t="s">
        <v>3054</v>
      </c>
      <c r="F786" s="30" t="s">
        <v>74</v>
      </c>
      <c r="G786" s="38">
        <v>60</v>
      </c>
      <c r="H786" s="31">
        <v>0</v>
      </c>
      <c r="I786" s="30" t="s">
        <v>504</v>
      </c>
      <c r="J786" s="30" t="s">
        <v>505</v>
      </c>
      <c r="K786" s="30" t="s">
        <v>495</v>
      </c>
      <c r="L786" s="30" t="s">
        <v>496</v>
      </c>
      <c r="M786" s="30" t="s">
        <v>558</v>
      </c>
      <c r="N786" s="30"/>
      <c r="O786" s="30" t="s">
        <v>145</v>
      </c>
      <c r="P786" s="30" t="s">
        <v>465</v>
      </c>
      <c r="Q786" s="30" t="s">
        <v>499</v>
      </c>
    </row>
    <row r="787" spans="1:17">
      <c r="A787" s="30" t="s">
        <v>3077</v>
      </c>
      <c r="B787" s="30" t="s">
        <v>3078</v>
      </c>
      <c r="C787" s="30" t="s">
        <v>3079</v>
      </c>
      <c r="D787" s="30"/>
      <c r="E787" s="30" t="s">
        <v>3054</v>
      </c>
      <c r="F787" s="30" t="s">
        <v>74</v>
      </c>
      <c r="G787" s="38">
        <v>60</v>
      </c>
      <c r="H787" s="31">
        <v>0</v>
      </c>
      <c r="I787" s="30" t="s">
        <v>504</v>
      </c>
      <c r="J787" s="30" t="s">
        <v>505</v>
      </c>
      <c r="K787" s="30" t="s">
        <v>495</v>
      </c>
      <c r="L787" s="30" t="s">
        <v>496</v>
      </c>
      <c r="M787" s="30" t="s">
        <v>558</v>
      </c>
      <c r="N787" s="30"/>
      <c r="O787" s="30" t="s">
        <v>145</v>
      </c>
      <c r="P787" s="30" t="s">
        <v>465</v>
      </c>
      <c r="Q787" s="30" t="s">
        <v>499</v>
      </c>
    </row>
    <row r="788" spans="1:17">
      <c r="A788" s="30" t="s">
        <v>3080</v>
      </c>
      <c r="B788" s="30" t="s">
        <v>444</v>
      </c>
      <c r="C788" s="30" t="s">
        <v>3081</v>
      </c>
      <c r="D788" s="30"/>
      <c r="E788" s="30" t="s">
        <v>3054</v>
      </c>
      <c r="F788" s="30" t="s">
        <v>74</v>
      </c>
      <c r="G788" s="38">
        <v>60</v>
      </c>
      <c r="H788" s="31">
        <v>0</v>
      </c>
      <c r="I788" s="30" t="s">
        <v>504</v>
      </c>
      <c r="J788" s="30" t="s">
        <v>505</v>
      </c>
      <c r="K788" s="30" t="s">
        <v>495</v>
      </c>
      <c r="L788" s="30" t="s">
        <v>496</v>
      </c>
      <c r="M788" s="30" t="s">
        <v>558</v>
      </c>
      <c r="N788" s="30"/>
      <c r="O788" s="30" t="s">
        <v>145</v>
      </c>
      <c r="P788" s="30" t="s">
        <v>465</v>
      </c>
      <c r="Q788" s="30" t="s">
        <v>499</v>
      </c>
    </row>
    <row r="789" spans="1:17">
      <c r="A789" s="30" t="s">
        <v>3082</v>
      </c>
      <c r="B789" s="30" t="s">
        <v>3083</v>
      </c>
      <c r="C789" s="30" t="s">
        <v>3084</v>
      </c>
      <c r="D789" s="30"/>
      <c r="E789" s="30" t="s">
        <v>3054</v>
      </c>
      <c r="F789" s="30" t="s">
        <v>74</v>
      </c>
      <c r="G789" s="38">
        <v>60</v>
      </c>
      <c r="H789" s="31">
        <v>0</v>
      </c>
      <c r="I789" s="30" t="s">
        <v>546</v>
      </c>
      <c r="J789" s="30" t="s">
        <v>547</v>
      </c>
      <c r="K789" s="30" t="s">
        <v>495</v>
      </c>
      <c r="L789" s="30" t="s">
        <v>496</v>
      </c>
      <c r="M789" s="30" t="s">
        <v>695</v>
      </c>
      <c r="N789" s="30" t="s">
        <v>3085</v>
      </c>
      <c r="O789" s="30" t="s">
        <v>145</v>
      </c>
      <c r="P789" s="30" t="s">
        <v>465</v>
      </c>
      <c r="Q789" s="30" t="s">
        <v>499</v>
      </c>
    </row>
    <row r="790" spans="1:17">
      <c r="A790" s="30" t="s">
        <v>3086</v>
      </c>
      <c r="B790" s="30" t="s">
        <v>3083</v>
      </c>
      <c r="C790" s="30" t="s">
        <v>3087</v>
      </c>
      <c r="D790" s="30"/>
      <c r="E790" s="30" t="s">
        <v>3054</v>
      </c>
      <c r="F790" s="30" t="s">
        <v>74</v>
      </c>
      <c r="G790" s="38">
        <v>60</v>
      </c>
      <c r="H790" s="31">
        <v>0</v>
      </c>
      <c r="I790" s="30" t="s">
        <v>512</v>
      </c>
      <c r="J790" s="30" t="s">
        <v>513</v>
      </c>
      <c r="K790" s="30" t="s">
        <v>495</v>
      </c>
      <c r="L790" s="30" t="s">
        <v>496</v>
      </c>
      <c r="M790" s="30" t="s">
        <v>695</v>
      </c>
      <c r="N790" s="30"/>
      <c r="O790" s="30" t="s">
        <v>145</v>
      </c>
      <c r="P790" s="30" t="s">
        <v>465</v>
      </c>
      <c r="Q790" s="30" t="s">
        <v>499</v>
      </c>
    </row>
    <row r="791" spans="1:17">
      <c r="A791" s="30" t="s">
        <v>3088</v>
      </c>
      <c r="B791" s="30" t="s">
        <v>425</v>
      </c>
      <c r="C791" s="30" t="s">
        <v>3089</v>
      </c>
      <c r="D791" s="30"/>
      <c r="E791" s="30" t="s">
        <v>3054</v>
      </c>
      <c r="F791" s="30" t="s">
        <v>74</v>
      </c>
      <c r="G791" s="38">
        <v>60</v>
      </c>
      <c r="H791" s="31">
        <v>0</v>
      </c>
      <c r="I791" s="30" t="s">
        <v>504</v>
      </c>
      <c r="J791" s="30" t="s">
        <v>505</v>
      </c>
      <c r="K791" s="30" t="s">
        <v>495</v>
      </c>
      <c r="L791" s="30" t="s">
        <v>496</v>
      </c>
      <c r="M791" s="30" t="s">
        <v>558</v>
      </c>
      <c r="N791" s="30"/>
      <c r="O791" s="30" t="s">
        <v>145</v>
      </c>
      <c r="P791" s="30" t="s">
        <v>465</v>
      </c>
      <c r="Q791" s="30" t="s">
        <v>499</v>
      </c>
    </row>
    <row r="792" spans="1:17">
      <c r="A792" s="30" t="s">
        <v>3090</v>
      </c>
      <c r="B792" s="30" t="s">
        <v>3091</v>
      </c>
      <c r="C792" s="30" t="s">
        <v>3092</v>
      </c>
      <c r="D792" s="30"/>
      <c r="E792" s="30" t="s">
        <v>3054</v>
      </c>
      <c r="F792" s="30" t="s">
        <v>74</v>
      </c>
      <c r="G792" s="38">
        <v>60</v>
      </c>
      <c r="H792" s="31">
        <v>0</v>
      </c>
      <c r="I792" s="30" t="s">
        <v>504</v>
      </c>
      <c r="J792" s="30" t="s">
        <v>505</v>
      </c>
      <c r="K792" s="30" t="s">
        <v>495</v>
      </c>
      <c r="L792" s="30" t="s">
        <v>496</v>
      </c>
      <c r="M792" s="30" t="s">
        <v>558</v>
      </c>
      <c r="N792" s="30"/>
      <c r="O792" s="30" t="s">
        <v>145</v>
      </c>
      <c r="P792" s="30" t="s">
        <v>465</v>
      </c>
      <c r="Q792" s="30" t="s">
        <v>499</v>
      </c>
    </row>
    <row r="793" spans="1:17">
      <c r="A793" s="30" t="s">
        <v>3093</v>
      </c>
      <c r="B793" s="30" t="s">
        <v>3094</v>
      </c>
      <c r="C793" s="30" t="s">
        <v>3095</v>
      </c>
      <c r="D793" s="30"/>
      <c r="E793" s="30" t="s">
        <v>3054</v>
      </c>
      <c r="F793" s="30" t="s">
        <v>74</v>
      </c>
      <c r="G793" s="38">
        <v>60</v>
      </c>
      <c r="H793" s="31">
        <v>0</v>
      </c>
      <c r="I793" s="30" t="s">
        <v>512</v>
      </c>
      <c r="J793" s="30" t="s">
        <v>513</v>
      </c>
      <c r="K793" s="30" t="s">
        <v>495</v>
      </c>
      <c r="L793" s="30" t="s">
        <v>496</v>
      </c>
      <c r="M793" s="30" t="s">
        <v>695</v>
      </c>
      <c r="N793" s="30"/>
      <c r="O793" s="30" t="s">
        <v>145</v>
      </c>
      <c r="P793" s="30" t="s">
        <v>465</v>
      </c>
      <c r="Q793" s="30" t="s">
        <v>499</v>
      </c>
    </row>
    <row r="794" spans="1:17">
      <c r="A794" s="30" t="s">
        <v>3096</v>
      </c>
      <c r="B794" s="30" t="s">
        <v>3097</v>
      </c>
      <c r="C794" s="30" t="s">
        <v>3098</v>
      </c>
      <c r="D794" s="30"/>
      <c r="E794" s="30" t="s">
        <v>3054</v>
      </c>
      <c r="F794" s="30" t="s">
        <v>74</v>
      </c>
      <c r="G794" s="38">
        <v>60</v>
      </c>
      <c r="H794" s="31">
        <v>0</v>
      </c>
      <c r="I794" s="30" t="s">
        <v>512</v>
      </c>
      <c r="J794" s="30" t="s">
        <v>513</v>
      </c>
      <c r="K794" s="30" t="s">
        <v>495</v>
      </c>
      <c r="L794" s="30" t="s">
        <v>496</v>
      </c>
      <c r="M794" s="30" t="s">
        <v>695</v>
      </c>
      <c r="N794" s="30"/>
      <c r="O794" s="30" t="s">
        <v>145</v>
      </c>
      <c r="P794" s="30" t="s">
        <v>465</v>
      </c>
      <c r="Q794" s="30" t="s">
        <v>499</v>
      </c>
    </row>
    <row r="795" spans="1:17">
      <c r="A795" s="30" t="s">
        <v>3099</v>
      </c>
      <c r="B795" s="30" t="s">
        <v>3100</v>
      </c>
      <c r="C795" s="30" t="s">
        <v>3101</v>
      </c>
      <c r="D795" s="30"/>
      <c r="E795" s="30" t="s">
        <v>3054</v>
      </c>
      <c r="F795" s="30" t="s">
        <v>74</v>
      </c>
      <c r="G795" s="38">
        <v>60</v>
      </c>
      <c r="H795" s="31">
        <v>0</v>
      </c>
      <c r="I795" s="30" t="s">
        <v>504</v>
      </c>
      <c r="J795" s="30" t="s">
        <v>505</v>
      </c>
      <c r="K795" s="30" t="s">
        <v>495</v>
      </c>
      <c r="L795" s="30" t="s">
        <v>496</v>
      </c>
      <c r="M795" s="30" t="s">
        <v>592</v>
      </c>
      <c r="N795" s="30"/>
      <c r="O795" s="30" t="s">
        <v>145</v>
      </c>
      <c r="P795" s="30" t="s">
        <v>465</v>
      </c>
      <c r="Q795" s="30" t="s">
        <v>499</v>
      </c>
    </row>
    <row r="796" spans="1:17">
      <c r="A796" s="30" t="s">
        <v>3102</v>
      </c>
      <c r="B796" s="30" t="s">
        <v>3103</v>
      </c>
      <c r="C796" s="30" t="s">
        <v>3104</v>
      </c>
      <c r="D796" s="30"/>
      <c r="E796" s="30" t="s">
        <v>3054</v>
      </c>
      <c r="F796" s="30" t="s">
        <v>74</v>
      </c>
      <c r="G796" s="38">
        <v>60</v>
      </c>
      <c r="H796" s="31">
        <v>0</v>
      </c>
      <c r="I796" s="30" t="s">
        <v>512</v>
      </c>
      <c r="J796" s="30" t="s">
        <v>513</v>
      </c>
      <c r="K796" s="30" t="s">
        <v>495</v>
      </c>
      <c r="L796" s="30" t="s">
        <v>496</v>
      </c>
      <c r="M796" s="30" t="s">
        <v>713</v>
      </c>
      <c r="N796" s="30"/>
      <c r="O796" s="30" t="s">
        <v>145</v>
      </c>
      <c r="P796" s="30" t="s">
        <v>465</v>
      </c>
      <c r="Q796" s="30" t="s">
        <v>499</v>
      </c>
    </row>
    <row r="797" spans="1:17">
      <c r="A797" s="30" t="s">
        <v>3105</v>
      </c>
      <c r="B797" s="30" t="s">
        <v>3106</v>
      </c>
      <c r="C797" s="30" t="s">
        <v>3107</v>
      </c>
      <c r="D797" s="30"/>
      <c r="E797" s="30" t="s">
        <v>3054</v>
      </c>
      <c r="F797" s="30" t="s">
        <v>74</v>
      </c>
      <c r="G797" s="38">
        <v>60</v>
      </c>
      <c r="H797" s="31">
        <v>0</v>
      </c>
      <c r="I797" s="30" t="s">
        <v>512</v>
      </c>
      <c r="J797" s="30" t="s">
        <v>513</v>
      </c>
      <c r="K797" s="30" t="s">
        <v>495</v>
      </c>
      <c r="L797" s="30" t="s">
        <v>496</v>
      </c>
      <c r="M797" s="30" t="s">
        <v>713</v>
      </c>
      <c r="N797" s="30"/>
      <c r="O797" s="30" t="s">
        <v>145</v>
      </c>
      <c r="P797" s="30" t="s">
        <v>465</v>
      </c>
      <c r="Q797" s="30" t="s">
        <v>499</v>
      </c>
    </row>
    <row r="798" spans="1:17">
      <c r="A798" s="30" t="s">
        <v>3108</v>
      </c>
      <c r="B798" s="30" t="s">
        <v>3109</v>
      </c>
      <c r="C798" s="30" t="s">
        <v>3110</v>
      </c>
      <c r="D798" s="30"/>
      <c r="E798" s="30" t="s">
        <v>3054</v>
      </c>
      <c r="F798" s="30" t="s">
        <v>74</v>
      </c>
      <c r="G798" s="38">
        <v>60</v>
      </c>
      <c r="H798" s="31">
        <v>0</v>
      </c>
      <c r="I798" s="30" t="s">
        <v>546</v>
      </c>
      <c r="J798" s="30" t="s">
        <v>547</v>
      </c>
      <c r="K798" s="30" t="s">
        <v>495</v>
      </c>
      <c r="L798" s="30" t="s">
        <v>496</v>
      </c>
      <c r="M798" s="30" t="s">
        <v>713</v>
      </c>
      <c r="N798" s="30" t="s">
        <v>3111</v>
      </c>
      <c r="O798" s="30" t="s">
        <v>145</v>
      </c>
      <c r="P798" s="30" t="s">
        <v>465</v>
      </c>
      <c r="Q798" s="30" t="s">
        <v>499</v>
      </c>
    </row>
    <row r="799" spans="1:17">
      <c r="A799" s="30" t="s">
        <v>3112</v>
      </c>
      <c r="B799" s="30" t="s">
        <v>3113</v>
      </c>
      <c r="C799" s="30" t="s">
        <v>3114</v>
      </c>
      <c r="D799" s="30"/>
      <c r="E799" s="30" t="s">
        <v>3054</v>
      </c>
      <c r="F799" s="30" t="s">
        <v>74</v>
      </c>
      <c r="G799" s="38">
        <v>60</v>
      </c>
      <c r="H799" s="31">
        <v>0</v>
      </c>
      <c r="I799" s="30" t="s">
        <v>600</v>
      </c>
      <c r="J799" s="30" t="s">
        <v>601</v>
      </c>
      <c r="K799" s="30" t="s">
        <v>495</v>
      </c>
      <c r="L799" s="30" t="s">
        <v>496</v>
      </c>
      <c r="M799" s="30" t="s">
        <v>654</v>
      </c>
      <c r="N799" s="30"/>
      <c r="O799" s="30" t="s">
        <v>145</v>
      </c>
      <c r="P799" s="30" t="s">
        <v>465</v>
      </c>
      <c r="Q799" s="30" t="s">
        <v>499</v>
      </c>
    </row>
    <row r="800" spans="1:17">
      <c r="A800" s="30" t="s">
        <v>3115</v>
      </c>
      <c r="B800" s="30" t="s">
        <v>3116</v>
      </c>
      <c r="C800" s="30" t="s">
        <v>3117</v>
      </c>
      <c r="D800" s="30"/>
      <c r="E800" s="30" t="s">
        <v>3054</v>
      </c>
      <c r="F800" s="30" t="s">
        <v>74</v>
      </c>
      <c r="G800" s="38">
        <v>60</v>
      </c>
      <c r="H800" s="31">
        <v>0</v>
      </c>
      <c r="I800" s="30" t="s">
        <v>512</v>
      </c>
      <c r="J800" s="30" t="s">
        <v>513</v>
      </c>
      <c r="K800" s="30" t="s">
        <v>495</v>
      </c>
      <c r="L800" s="30" t="s">
        <v>496</v>
      </c>
      <c r="M800" s="30" t="s">
        <v>639</v>
      </c>
      <c r="N800" s="30"/>
      <c r="O800" s="30" t="s">
        <v>145</v>
      </c>
      <c r="P800" s="30" t="s">
        <v>465</v>
      </c>
      <c r="Q800" s="30" t="s">
        <v>499</v>
      </c>
    </row>
    <row r="801" spans="1:17">
      <c r="A801" s="30" t="s">
        <v>3118</v>
      </c>
      <c r="B801" s="30" t="s">
        <v>3119</v>
      </c>
      <c r="C801" s="30" t="s">
        <v>3120</v>
      </c>
      <c r="D801" s="30"/>
      <c r="E801" s="30" t="s">
        <v>3054</v>
      </c>
      <c r="F801" s="30" t="s">
        <v>74</v>
      </c>
      <c r="G801" s="38">
        <v>60</v>
      </c>
      <c r="H801" s="31">
        <v>0</v>
      </c>
      <c r="I801" s="30" t="s">
        <v>552</v>
      </c>
      <c r="J801" s="30" t="s">
        <v>553</v>
      </c>
      <c r="K801" s="30" t="s">
        <v>495</v>
      </c>
      <c r="L801" s="30" t="s">
        <v>496</v>
      </c>
      <c r="M801" s="30" t="s">
        <v>654</v>
      </c>
      <c r="N801" s="30"/>
      <c r="O801" s="30" t="s">
        <v>145</v>
      </c>
      <c r="P801" s="30" t="s">
        <v>465</v>
      </c>
      <c r="Q801" s="30" t="s">
        <v>499</v>
      </c>
    </row>
    <row r="802" spans="1:17">
      <c r="A802" s="30" t="s">
        <v>3121</v>
      </c>
      <c r="B802" s="30" t="s">
        <v>445</v>
      </c>
      <c r="C802" s="30" t="s">
        <v>3122</v>
      </c>
      <c r="D802" s="30"/>
      <c r="E802" s="30" t="s">
        <v>3054</v>
      </c>
      <c r="F802" s="30" t="s">
        <v>74</v>
      </c>
      <c r="G802" s="38">
        <v>60</v>
      </c>
      <c r="H802" s="31">
        <v>0</v>
      </c>
      <c r="I802" s="30" t="s">
        <v>512</v>
      </c>
      <c r="J802" s="30" t="s">
        <v>513</v>
      </c>
      <c r="K802" s="30" t="s">
        <v>495</v>
      </c>
      <c r="L802" s="30" t="s">
        <v>496</v>
      </c>
      <c r="M802" s="30" t="s">
        <v>713</v>
      </c>
      <c r="N802" s="30"/>
      <c r="O802" s="30" t="s">
        <v>145</v>
      </c>
      <c r="P802" s="30" t="s">
        <v>465</v>
      </c>
      <c r="Q802" s="30" t="s">
        <v>499</v>
      </c>
    </row>
    <row r="803" spans="1:17">
      <c r="A803" s="30" t="s">
        <v>3123</v>
      </c>
      <c r="B803" s="30" t="s">
        <v>3124</v>
      </c>
      <c r="C803" s="30" t="s">
        <v>3125</v>
      </c>
      <c r="D803" s="30"/>
      <c r="E803" s="30" t="s">
        <v>3054</v>
      </c>
      <c r="F803" s="30" t="s">
        <v>74</v>
      </c>
      <c r="G803" s="38">
        <v>60</v>
      </c>
      <c r="H803" s="31">
        <v>0</v>
      </c>
      <c r="I803" s="30" t="s">
        <v>512</v>
      </c>
      <c r="J803" s="30" t="s">
        <v>513</v>
      </c>
      <c r="K803" s="30" t="s">
        <v>495</v>
      </c>
      <c r="L803" s="30" t="s">
        <v>496</v>
      </c>
      <c r="M803" s="30" t="s">
        <v>713</v>
      </c>
      <c r="N803" s="30"/>
      <c r="O803" s="30" t="s">
        <v>145</v>
      </c>
      <c r="P803" s="30" t="s">
        <v>465</v>
      </c>
      <c r="Q803" s="30" t="s">
        <v>499</v>
      </c>
    </row>
    <row r="804" spans="1:17">
      <c r="A804" s="30" t="s">
        <v>3126</v>
      </c>
      <c r="B804" s="30" t="s">
        <v>344</v>
      </c>
      <c r="C804" s="30" t="s">
        <v>3127</v>
      </c>
      <c r="D804" s="30"/>
      <c r="E804" s="30" t="s">
        <v>3054</v>
      </c>
      <c r="F804" s="30" t="s">
        <v>74</v>
      </c>
      <c r="G804" s="38">
        <v>60</v>
      </c>
      <c r="H804" s="31">
        <v>0</v>
      </c>
      <c r="I804" s="30" t="s">
        <v>512</v>
      </c>
      <c r="J804" s="30" t="s">
        <v>513</v>
      </c>
      <c r="K804" s="30" t="s">
        <v>495</v>
      </c>
      <c r="L804" s="30" t="s">
        <v>496</v>
      </c>
      <c r="M804" s="30" t="s">
        <v>713</v>
      </c>
      <c r="N804" s="30"/>
      <c r="O804" s="30" t="s">
        <v>145</v>
      </c>
      <c r="P804" s="30" t="s">
        <v>465</v>
      </c>
      <c r="Q804" s="30" t="s">
        <v>499</v>
      </c>
    </row>
    <row r="805" spans="1:17">
      <c r="A805" s="30" t="s">
        <v>3128</v>
      </c>
      <c r="B805" s="30" t="s">
        <v>3129</v>
      </c>
      <c r="C805" s="30" t="s">
        <v>3130</v>
      </c>
      <c r="D805" s="30"/>
      <c r="E805" s="30" t="s">
        <v>3054</v>
      </c>
      <c r="F805" s="30" t="s">
        <v>74</v>
      </c>
      <c r="G805" s="38">
        <v>60</v>
      </c>
      <c r="H805" s="31">
        <v>0</v>
      </c>
      <c r="I805" s="30" t="s">
        <v>512</v>
      </c>
      <c r="J805" s="30" t="s">
        <v>513</v>
      </c>
      <c r="K805" s="30" t="s">
        <v>495</v>
      </c>
      <c r="L805" s="30" t="s">
        <v>496</v>
      </c>
      <c r="M805" s="30" t="s">
        <v>713</v>
      </c>
      <c r="N805" s="30"/>
      <c r="O805" s="30" t="s">
        <v>145</v>
      </c>
      <c r="P805" s="30" t="s">
        <v>465</v>
      </c>
      <c r="Q805" s="30" t="s">
        <v>499</v>
      </c>
    </row>
    <row r="806" spans="1:17">
      <c r="A806" s="30" t="s">
        <v>3131</v>
      </c>
      <c r="B806" s="30" t="s">
        <v>3132</v>
      </c>
      <c r="C806" s="30" t="s">
        <v>3133</v>
      </c>
      <c r="D806" s="30"/>
      <c r="E806" s="30" t="s">
        <v>3062</v>
      </c>
      <c r="F806" s="30" t="s">
        <v>74</v>
      </c>
      <c r="G806" s="38">
        <v>60</v>
      </c>
      <c r="H806" s="31">
        <v>0</v>
      </c>
      <c r="I806" s="30" t="s">
        <v>546</v>
      </c>
      <c r="J806" s="30" t="s">
        <v>547</v>
      </c>
      <c r="K806" s="30" t="s">
        <v>495</v>
      </c>
      <c r="L806" s="30" t="s">
        <v>496</v>
      </c>
      <c r="M806" s="30" t="s">
        <v>548</v>
      </c>
      <c r="N806" s="30"/>
      <c r="O806" s="30" t="s">
        <v>145</v>
      </c>
      <c r="P806" s="30" t="s">
        <v>465</v>
      </c>
      <c r="Q806" s="30" t="s">
        <v>499</v>
      </c>
    </row>
    <row r="807" spans="1:17">
      <c r="A807" s="30" t="s">
        <v>3134</v>
      </c>
      <c r="B807" s="30" t="s">
        <v>3135</v>
      </c>
      <c r="C807" s="30" t="s">
        <v>3136</v>
      </c>
      <c r="D807" s="30"/>
      <c r="E807" s="30" t="s">
        <v>3054</v>
      </c>
      <c r="F807" s="30" t="s">
        <v>74</v>
      </c>
      <c r="G807" s="38">
        <v>60</v>
      </c>
      <c r="H807" s="31">
        <v>0</v>
      </c>
      <c r="I807" s="30" t="s">
        <v>586</v>
      </c>
      <c r="J807" s="30" t="s">
        <v>587</v>
      </c>
      <c r="K807" s="30" t="s">
        <v>495</v>
      </c>
      <c r="L807" s="30" t="s">
        <v>496</v>
      </c>
      <c r="M807" s="30" t="s">
        <v>2374</v>
      </c>
      <c r="N807" s="30"/>
      <c r="O807" s="30" t="s">
        <v>145</v>
      </c>
      <c r="P807" s="30" t="s">
        <v>465</v>
      </c>
      <c r="Q807" s="30" t="s">
        <v>499</v>
      </c>
    </row>
    <row r="808" spans="1:17">
      <c r="A808" s="30" t="s">
        <v>3137</v>
      </c>
      <c r="B808" s="30" t="s">
        <v>3138</v>
      </c>
      <c r="C808" s="30" t="s">
        <v>3139</v>
      </c>
      <c r="D808" s="30"/>
      <c r="E808" s="30" t="s">
        <v>3054</v>
      </c>
      <c r="F808" s="30" t="s">
        <v>74</v>
      </c>
      <c r="G808" s="38">
        <v>60</v>
      </c>
      <c r="H808" s="31">
        <v>0</v>
      </c>
      <c r="I808" s="30" t="s">
        <v>512</v>
      </c>
      <c r="J808" s="30" t="s">
        <v>513</v>
      </c>
      <c r="K808" s="30" t="s">
        <v>495</v>
      </c>
      <c r="L808" s="30" t="s">
        <v>496</v>
      </c>
      <c r="M808" s="30" t="s">
        <v>548</v>
      </c>
      <c r="N808" s="30"/>
      <c r="O808" s="30" t="s">
        <v>145</v>
      </c>
      <c r="P808" s="30" t="s">
        <v>465</v>
      </c>
      <c r="Q808" s="30" t="s">
        <v>499</v>
      </c>
    </row>
    <row r="809" spans="1:17">
      <c r="A809" s="30" t="s">
        <v>3140</v>
      </c>
      <c r="B809" s="30" t="s">
        <v>3141</v>
      </c>
      <c r="C809" s="30" t="s">
        <v>3142</v>
      </c>
      <c r="D809" s="30"/>
      <c r="E809" s="30" t="s">
        <v>3062</v>
      </c>
      <c r="F809" s="30" t="s">
        <v>3143</v>
      </c>
      <c r="G809" s="38">
        <v>60</v>
      </c>
      <c r="H809" s="31">
        <v>0</v>
      </c>
      <c r="I809" s="30" t="s">
        <v>628</v>
      </c>
      <c r="J809" s="30" t="s">
        <v>629</v>
      </c>
      <c r="K809" s="30" t="s">
        <v>495</v>
      </c>
      <c r="L809" s="30" t="s">
        <v>1132</v>
      </c>
      <c r="M809" s="30" t="s">
        <v>631</v>
      </c>
      <c r="N809" s="30"/>
      <c r="O809" s="30" t="s">
        <v>145</v>
      </c>
      <c r="P809" s="30" t="s">
        <v>465</v>
      </c>
      <c r="Q809" s="30" t="s">
        <v>499</v>
      </c>
    </row>
    <row r="810" spans="1:17">
      <c r="A810" s="30" t="s">
        <v>3144</v>
      </c>
      <c r="B810" s="30" t="s">
        <v>450</v>
      </c>
      <c r="C810" s="30" t="s">
        <v>3145</v>
      </c>
      <c r="D810" s="30"/>
      <c r="E810" s="30" t="s">
        <v>3054</v>
      </c>
      <c r="F810" s="30" t="s">
        <v>74</v>
      </c>
      <c r="G810" s="38">
        <v>60</v>
      </c>
      <c r="H810" s="31">
        <v>0</v>
      </c>
      <c r="I810" s="30" t="s">
        <v>586</v>
      </c>
      <c r="J810" s="30" t="s">
        <v>587</v>
      </c>
      <c r="K810" s="30" t="s">
        <v>495</v>
      </c>
      <c r="L810" s="30" t="s">
        <v>496</v>
      </c>
      <c r="M810" s="30" t="s">
        <v>2374</v>
      </c>
      <c r="N810" s="30"/>
      <c r="O810" s="30" t="s">
        <v>145</v>
      </c>
      <c r="P810" s="30" t="s">
        <v>465</v>
      </c>
      <c r="Q810" s="30" t="s">
        <v>499</v>
      </c>
    </row>
    <row r="811" spans="1:17">
      <c r="A811" s="30" t="s">
        <v>3146</v>
      </c>
      <c r="B811" s="30" t="s">
        <v>3147</v>
      </c>
      <c r="C811" s="30" t="s">
        <v>3148</v>
      </c>
      <c r="D811" s="30"/>
      <c r="E811" s="30" t="s">
        <v>3054</v>
      </c>
      <c r="F811" s="30" t="s">
        <v>74</v>
      </c>
      <c r="G811" s="38">
        <v>60</v>
      </c>
      <c r="H811" s="31">
        <v>0</v>
      </c>
      <c r="I811" s="30" t="s">
        <v>586</v>
      </c>
      <c r="J811" s="30" t="s">
        <v>587</v>
      </c>
      <c r="K811" s="30" t="s">
        <v>495</v>
      </c>
      <c r="L811" s="30" t="s">
        <v>496</v>
      </c>
      <c r="M811" s="30" t="s">
        <v>2374</v>
      </c>
      <c r="N811" s="30"/>
      <c r="O811" s="30" t="s">
        <v>145</v>
      </c>
      <c r="P811" s="30" t="s">
        <v>465</v>
      </c>
      <c r="Q811" s="30" t="s">
        <v>499</v>
      </c>
    </row>
    <row r="812" spans="1:17">
      <c r="A812" s="30" t="s">
        <v>3149</v>
      </c>
      <c r="B812" s="30" t="s">
        <v>3150</v>
      </c>
      <c r="C812" s="30" t="s">
        <v>3151</v>
      </c>
      <c r="D812" s="30"/>
      <c r="E812" s="30" t="s">
        <v>3054</v>
      </c>
      <c r="F812" s="30" t="s">
        <v>74</v>
      </c>
      <c r="G812" s="38">
        <v>60</v>
      </c>
      <c r="H812" s="31">
        <v>0</v>
      </c>
      <c r="I812" s="30" t="s">
        <v>504</v>
      </c>
      <c r="J812" s="30" t="s">
        <v>505</v>
      </c>
      <c r="K812" s="30" t="s">
        <v>495</v>
      </c>
      <c r="L812" s="30" t="s">
        <v>496</v>
      </c>
      <c r="M812" s="30" t="s">
        <v>506</v>
      </c>
      <c r="N812" s="30"/>
      <c r="O812" s="30" t="s">
        <v>145</v>
      </c>
      <c r="P812" s="30" t="s">
        <v>465</v>
      </c>
      <c r="Q812" s="30" t="s">
        <v>499</v>
      </c>
    </row>
    <row r="813" spans="1:17">
      <c r="A813" s="30" t="s">
        <v>3152</v>
      </c>
      <c r="B813" s="30" t="s">
        <v>3153</v>
      </c>
      <c r="C813" s="30" t="s">
        <v>3154</v>
      </c>
      <c r="D813" s="30"/>
      <c r="E813" s="30" t="s">
        <v>3054</v>
      </c>
      <c r="F813" s="30" t="s">
        <v>74</v>
      </c>
      <c r="G813" s="38">
        <v>60</v>
      </c>
      <c r="H813" s="31">
        <v>0</v>
      </c>
      <c r="I813" s="30" t="s">
        <v>512</v>
      </c>
      <c r="J813" s="30" t="s">
        <v>513</v>
      </c>
      <c r="K813" s="30" t="s">
        <v>495</v>
      </c>
      <c r="L813" s="30" t="s">
        <v>496</v>
      </c>
      <c r="M813" s="30" t="s">
        <v>526</v>
      </c>
      <c r="N813" s="30"/>
      <c r="O813" s="30" t="s">
        <v>145</v>
      </c>
      <c r="P813" s="30" t="s">
        <v>465</v>
      </c>
      <c r="Q813" s="30" t="s">
        <v>499</v>
      </c>
    </row>
    <row r="814" spans="1:17">
      <c r="A814" s="30" t="s">
        <v>3155</v>
      </c>
      <c r="B814" s="30" t="s">
        <v>3156</v>
      </c>
      <c r="C814" s="30" t="s">
        <v>3157</v>
      </c>
      <c r="D814" s="30"/>
      <c r="E814" s="30" t="s">
        <v>3054</v>
      </c>
      <c r="F814" s="30" t="s">
        <v>74</v>
      </c>
      <c r="G814" s="38">
        <v>60</v>
      </c>
      <c r="H814" s="31">
        <v>0</v>
      </c>
      <c r="I814" s="30" t="s">
        <v>512</v>
      </c>
      <c r="J814" s="30" t="s">
        <v>513</v>
      </c>
      <c r="K814" s="30" t="s">
        <v>495</v>
      </c>
      <c r="L814" s="30" t="s">
        <v>496</v>
      </c>
      <c r="M814" s="30" t="s">
        <v>695</v>
      </c>
      <c r="N814" s="30"/>
      <c r="O814" s="30" t="s">
        <v>145</v>
      </c>
      <c r="P814" s="30" t="s">
        <v>465</v>
      </c>
      <c r="Q814" s="30" t="s">
        <v>499</v>
      </c>
    </row>
    <row r="815" spans="1:17">
      <c r="A815" s="30" t="s">
        <v>3158</v>
      </c>
      <c r="B815" s="30" t="s">
        <v>3159</v>
      </c>
      <c r="C815" s="30" t="s">
        <v>3160</v>
      </c>
      <c r="D815" s="30"/>
      <c r="E815" s="30" t="s">
        <v>3054</v>
      </c>
      <c r="F815" s="30" t="s">
        <v>74</v>
      </c>
      <c r="G815" s="38">
        <v>60</v>
      </c>
      <c r="H815" s="31">
        <v>0</v>
      </c>
      <c r="I815" s="30" t="s">
        <v>600</v>
      </c>
      <c r="J815" s="30" t="s">
        <v>601</v>
      </c>
      <c r="K815" s="30" t="s">
        <v>495</v>
      </c>
      <c r="L815" s="30" t="s">
        <v>496</v>
      </c>
      <c r="M815" s="30" t="s">
        <v>2249</v>
      </c>
      <c r="N815" s="30"/>
      <c r="O815" s="30" t="s">
        <v>145</v>
      </c>
      <c r="P815" s="30" t="s">
        <v>465</v>
      </c>
      <c r="Q815" s="30" t="s">
        <v>499</v>
      </c>
    </row>
    <row r="816" spans="1:17">
      <c r="A816" s="30" t="s">
        <v>3161</v>
      </c>
      <c r="B816" s="30" t="s">
        <v>3162</v>
      </c>
      <c r="C816" s="30" t="s">
        <v>3163</v>
      </c>
      <c r="D816" s="30"/>
      <c r="E816" s="30" t="s">
        <v>3054</v>
      </c>
      <c r="F816" s="30" t="s">
        <v>74</v>
      </c>
      <c r="G816" s="38">
        <v>60</v>
      </c>
      <c r="H816" s="31">
        <v>0</v>
      </c>
      <c r="I816" s="30" t="s">
        <v>546</v>
      </c>
      <c r="J816" s="30" t="s">
        <v>547</v>
      </c>
      <c r="K816" s="30" t="s">
        <v>495</v>
      </c>
      <c r="L816" s="30" t="s">
        <v>496</v>
      </c>
      <c r="M816" s="30" t="s">
        <v>713</v>
      </c>
      <c r="N816" s="30" t="s">
        <v>3164</v>
      </c>
      <c r="O816" s="30" t="s">
        <v>145</v>
      </c>
      <c r="P816" s="30" t="s">
        <v>465</v>
      </c>
      <c r="Q816" s="30" t="s">
        <v>499</v>
      </c>
    </row>
    <row r="817" spans="1:17">
      <c r="A817" s="30" t="s">
        <v>3165</v>
      </c>
      <c r="B817" s="30" t="s">
        <v>3166</v>
      </c>
      <c r="C817" s="30" t="s">
        <v>3167</v>
      </c>
      <c r="D817" s="30"/>
      <c r="E817" s="30" t="s">
        <v>3054</v>
      </c>
      <c r="F817" s="30" t="s">
        <v>74</v>
      </c>
      <c r="G817" s="38">
        <v>60</v>
      </c>
      <c r="H817" s="31">
        <v>0</v>
      </c>
      <c r="I817" s="30" t="s">
        <v>512</v>
      </c>
      <c r="J817" s="30" t="s">
        <v>513</v>
      </c>
      <c r="K817" s="30" t="s">
        <v>495</v>
      </c>
      <c r="L817" s="30" t="s">
        <v>496</v>
      </c>
      <c r="M817" s="30" t="s">
        <v>713</v>
      </c>
      <c r="N817" s="30"/>
      <c r="O817" s="30" t="s">
        <v>145</v>
      </c>
      <c r="P817" s="30" t="s">
        <v>465</v>
      </c>
      <c r="Q817" s="30" t="s">
        <v>499</v>
      </c>
    </row>
    <row r="818" spans="1:17">
      <c r="A818" s="30" t="s">
        <v>3168</v>
      </c>
      <c r="B818" s="30" t="s">
        <v>3169</v>
      </c>
      <c r="C818" s="30" t="s">
        <v>3170</v>
      </c>
      <c r="D818" s="30"/>
      <c r="E818" s="30" t="s">
        <v>3054</v>
      </c>
      <c r="F818" s="30" t="s">
        <v>74</v>
      </c>
      <c r="G818" s="38">
        <v>60</v>
      </c>
      <c r="H818" s="31">
        <v>0</v>
      </c>
      <c r="I818" s="30" t="s">
        <v>512</v>
      </c>
      <c r="J818" s="30" t="s">
        <v>513</v>
      </c>
      <c r="K818" s="30" t="s">
        <v>495</v>
      </c>
      <c r="L818" s="30" t="s">
        <v>496</v>
      </c>
      <c r="M818" s="30" t="s">
        <v>713</v>
      </c>
      <c r="N818" s="30"/>
      <c r="O818" s="30" t="s">
        <v>145</v>
      </c>
      <c r="P818" s="30" t="s">
        <v>465</v>
      </c>
      <c r="Q818" s="30" t="s">
        <v>499</v>
      </c>
    </row>
    <row r="819" spans="1:17">
      <c r="A819" s="30" t="s">
        <v>3171</v>
      </c>
      <c r="B819" s="30" t="s">
        <v>3172</v>
      </c>
      <c r="C819" s="30" t="s">
        <v>3173</v>
      </c>
      <c r="D819" s="30"/>
      <c r="E819" s="30" t="s">
        <v>3054</v>
      </c>
      <c r="F819" s="30" t="s">
        <v>74</v>
      </c>
      <c r="G819" s="38">
        <v>60</v>
      </c>
      <c r="H819" s="31">
        <v>0</v>
      </c>
      <c r="I819" s="30" t="s">
        <v>512</v>
      </c>
      <c r="J819" s="30" t="s">
        <v>513</v>
      </c>
      <c r="K819" s="30" t="s">
        <v>495</v>
      </c>
      <c r="L819" s="30" t="s">
        <v>496</v>
      </c>
      <c r="M819" s="30" t="s">
        <v>713</v>
      </c>
      <c r="N819" s="30"/>
      <c r="O819" s="30" t="s">
        <v>145</v>
      </c>
      <c r="P819" s="30" t="s">
        <v>465</v>
      </c>
      <c r="Q819" s="30" t="s">
        <v>499</v>
      </c>
    </row>
    <row r="820" spans="1:17">
      <c r="A820" s="30" t="s">
        <v>3174</v>
      </c>
      <c r="B820" s="30" t="s">
        <v>3175</v>
      </c>
      <c r="C820" s="30" t="s">
        <v>3176</v>
      </c>
      <c r="D820" s="30"/>
      <c r="E820" s="30" t="s">
        <v>3054</v>
      </c>
      <c r="F820" s="30" t="s">
        <v>74</v>
      </c>
      <c r="G820" s="38">
        <v>60</v>
      </c>
      <c r="H820" s="31">
        <v>0</v>
      </c>
      <c r="I820" s="30" t="s">
        <v>552</v>
      </c>
      <c r="J820" s="30" t="s">
        <v>553</v>
      </c>
      <c r="K820" s="30" t="s">
        <v>495</v>
      </c>
      <c r="L820" s="30" t="s">
        <v>496</v>
      </c>
      <c r="M820" s="30" t="s">
        <v>2249</v>
      </c>
      <c r="N820" s="30"/>
      <c r="O820" s="30" t="s">
        <v>145</v>
      </c>
      <c r="P820" s="30" t="s">
        <v>465</v>
      </c>
      <c r="Q820" s="30" t="s">
        <v>499</v>
      </c>
    </row>
    <row r="821" spans="1:17">
      <c r="A821" s="30" t="s">
        <v>3177</v>
      </c>
      <c r="B821" s="30" t="s">
        <v>3178</v>
      </c>
      <c r="C821" s="30" t="s">
        <v>3179</v>
      </c>
      <c r="D821" s="30"/>
      <c r="E821" s="30" t="s">
        <v>3054</v>
      </c>
      <c r="F821" s="30" t="s">
        <v>74</v>
      </c>
      <c r="G821" s="38">
        <v>60</v>
      </c>
      <c r="H821" s="31">
        <v>0</v>
      </c>
      <c r="I821" s="30" t="s">
        <v>552</v>
      </c>
      <c r="J821" s="30" t="s">
        <v>553</v>
      </c>
      <c r="K821" s="30" t="s">
        <v>495</v>
      </c>
      <c r="L821" s="30" t="s">
        <v>496</v>
      </c>
      <c r="M821" s="30" t="s">
        <v>654</v>
      </c>
      <c r="N821" s="30"/>
      <c r="O821" s="30" t="s">
        <v>145</v>
      </c>
      <c r="P821" s="30" t="s">
        <v>465</v>
      </c>
      <c r="Q821" s="30" t="s">
        <v>499</v>
      </c>
    </row>
    <row r="822" spans="1:17">
      <c r="A822" s="30" t="s">
        <v>3180</v>
      </c>
      <c r="B822" s="30" t="s">
        <v>3181</v>
      </c>
      <c r="C822" s="30" t="s">
        <v>3182</v>
      </c>
      <c r="D822" s="30"/>
      <c r="E822" s="30" t="s">
        <v>3054</v>
      </c>
      <c r="F822" s="30" t="s">
        <v>74</v>
      </c>
      <c r="G822" s="38">
        <v>60</v>
      </c>
      <c r="H822" s="31">
        <v>0</v>
      </c>
      <c r="I822" s="30" t="s">
        <v>600</v>
      </c>
      <c r="J822" s="30" t="s">
        <v>601</v>
      </c>
      <c r="K822" s="30" t="s">
        <v>495</v>
      </c>
      <c r="L822" s="30" t="s">
        <v>496</v>
      </c>
      <c r="M822" s="30" t="s">
        <v>554</v>
      </c>
      <c r="N822" s="30"/>
      <c r="O822" s="30" t="s">
        <v>145</v>
      </c>
      <c r="P822" s="30" t="s">
        <v>465</v>
      </c>
      <c r="Q822" s="30" t="s">
        <v>499</v>
      </c>
    </row>
    <row r="823" spans="1:17">
      <c r="A823" s="30" t="s">
        <v>3183</v>
      </c>
      <c r="B823" s="30" t="s">
        <v>3184</v>
      </c>
      <c r="C823" s="30" t="s">
        <v>3185</v>
      </c>
      <c r="D823" s="30"/>
      <c r="E823" s="30" t="s">
        <v>3054</v>
      </c>
      <c r="F823" s="30" t="s">
        <v>74</v>
      </c>
      <c r="G823" s="38">
        <v>60</v>
      </c>
      <c r="H823" s="31">
        <v>0</v>
      </c>
      <c r="I823" s="30" t="s">
        <v>552</v>
      </c>
      <c r="J823" s="30" t="s">
        <v>553</v>
      </c>
      <c r="K823" s="30" t="s">
        <v>495</v>
      </c>
      <c r="L823" s="30" t="s">
        <v>496</v>
      </c>
      <c r="M823" s="30" t="s">
        <v>596</v>
      </c>
      <c r="N823" s="30"/>
      <c r="O823" s="30" t="s">
        <v>145</v>
      </c>
      <c r="P823" s="30" t="s">
        <v>465</v>
      </c>
      <c r="Q823" s="30" t="s">
        <v>499</v>
      </c>
    </row>
    <row r="824" spans="1:17">
      <c r="A824" s="30" t="s">
        <v>3186</v>
      </c>
      <c r="B824" s="30" t="s">
        <v>3187</v>
      </c>
      <c r="C824" s="30" t="s">
        <v>3188</v>
      </c>
      <c r="D824" s="30"/>
      <c r="E824" s="30" t="s">
        <v>3054</v>
      </c>
      <c r="F824" s="30" t="s">
        <v>74</v>
      </c>
      <c r="G824" s="38">
        <v>60</v>
      </c>
      <c r="H824" s="31">
        <v>0</v>
      </c>
      <c r="I824" s="30" t="s">
        <v>586</v>
      </c>
      <c r="J824" s="30" t="s">
        <v>587</v>
      </c>
      <c r="K824" s="30" t="s">
        <v>495</v>
      </c>
      <c r="L824" s="30" t="s">
        <v>496</v>
      </c>
      <c r="M824" s="30" t="s">
        <v>2374</v>
      </c>
      <c r="N824" s="30"/>
      <c r="O824" s="30" t="s">
        <v>145</v>
      </c>
      <c r="P824" s="30" t="s">
        <v>465</v>
      </c>
      <c r="Q824" s="30" t="s">
        <v>499</v>
      </c>
    </row>
    <row r="825" spans="1:17">
      <c r="A825" s="30" t="s">
        <v>3189</v>
      </c>
      <c r="B825" s="30" t="s">
        <v>343</v>
      </c>
      <c r="C825" s="30" t="s">
        <v>3190</v>
      </c>
      <c r="D825" s="30"/>
      <c r="E825" s="30" t="s">
        <v>3054</v>
      </c>
      <c r="F825" s="30" t="s">
        <v>74</v>
      </c>
      <c r="G825" s="38">
        <v>60</v>
      </c>
      <c r="H825" s="31">
        <v>0</v>
      </c>
      <c r="I825" s="30" t="s">
        <v>552</v>
      </c>
      <c r="J825" s="30" t="s">
        <v>553</v>
      </c>
      <c r="K825" s="30" t="s">
        <v>495</v>
      </c>
      <c r="L825" s="30" t="s">
        <v>496</v>
      </c>
      <c r="M825" s="30" t="s">
        <v>654</v>
      </c>
      <c r="N825" s="30"/>
      <c r="O825" s="30" t="s">
        <v>145</v>
      </c>
      <c r="P825" s="30" t="s">
        <v>465</v>
      </c>
      <c r="Q825" s="30" t="s">
        <v>499</v>
      </c>
    </row>
    <row r="826" spans="1:17">
      <c r="A826" s="30" t="s">
        <v>211</v>
      </c>
      <c r="B826" s="30" t="s">
        <v>212</v>
      </c>
      <c r="C826" s="30" t="s">
        <v>3191</v>
      </c>
      <c r="D826" s="30"/>
      <c r="E826" s="30" t="s">
        <v>3062</v>
      </c>
      <c r="F826" s="30" t="s">
        <v>3192</v>
      </c>
      <c r="G826" s="38">
        <v>60</v>
      </c>
      <c r="H826" s="31">
        <v>0</v>
      </c>
      <c r="I826" s="30" t="s">
        <v>570</v>
      </c>
      <c r="J826" s="30" t="s">
        <v>571</v>
      </c>
      <c r="K826" s="30" t="s">
        <v>495</v>
      </c>
      <c r="L826" s="30" t="s">
        <v>806</v>
      </c>
      <c r="M826" s="30" t="s">
        <v>573</v>
      </c>
      <c r="N826" s="30"/>
      <c r="O826" s="30" t="s">
        <v>145</v>
      </c>
      <c r="P826" s="30" t="s">
        <v>465</v>
      </c>
      <c r="Q826" s="30" t="s">
        <v>499</v>
      </c>
    </row>
    <row r="827" spans="1:17">
      <c r="A827" s="30" t="s">
        <v>3193</v>
      </c>
      <c r="B827" s="30" t="s">
        <v>3194</v>
      </c>
      <c r="C827" s="30" t="s">
        <v>3195</v>
      </c>
      <c r="D827" s="30"/>
      <c r="E827" s="30" t="s">
        <v>3054</v>
      </c>
      <c r="F827" s="30" t="s">
        <v>74</v>
      </c>
      <c r="G827" s="38">
        <v>60</v>
      </c>
      <c r="H827" s="31">
        <v>0</v>
      </c>
      <c r="I827" s="30" t="s">
        <v>552</v>
      </c>
      <c r="J827" s="30" t="s">
        <v>553</v>
      </c>
      <c r="K827" s="30" t="s">
        <v>495</v>
      </c>
      <c r="L827" s="30" t="s">
        <v>496</v>
      </c>
      <c r="M827" s="30" t="s">
        <v>654</v>
      </c>
      <c r="N827" s="30"/>
      <c r="O827" s="30" t="s">
        <v>145</v>
      </c>
      <c r="P827" s="30" t="s">
        <v>465</v>
      </c>
      <c r="Q827" s="30" t="s">
        <v>499</v>
      </c>
    </row>
    <row r="828" spans="1:17">
      <c r="A828" s="30" t="s">
        <v>311</v>
      </c>
      <c r="B828" s="30" t="s">
        <v>312</v>
      </c>
      <c r="C828" s="30" t="s">
        <v>3196</v>
      </c>
      <c r="D828" s="30"/>
      <c r="E828" s="30" t="s">
        <v>3062</v>
      </c>
      <c r="F828" s="30" t="s">
        <v>3197</v>
      </c>
      <c r="G828" s="38">
        <v>60</v>
      </c>
      <c r="H828" s="31">
        <v>0</v>
      </c>
      <c r="I828" s="30" t="s">
        <v>570</v>
      </c>
      <c r="J828" s="30" t="s">
        <v>571</v>
      </c>
      <c r="K828" s="30" t="s">
        <v>495</v>
      </c>
      <c r="L828" s="30" t="s">
        <v>873</v>
      </c>
      <c r="M828" s="30" t="s">
        <v>573</v>
      </c>
      <c r="N828" s="30"/>
      <c r="O828" s="30" t="s">
        <v>145</v>
      </c>
      <c r="P828" s="30" t="s">
        <v>465</v>
      </c>
      <c r="Q828" s="30" t="s">
        <v>499</v>
      </c>
    </row>
    <row r="829" spans="1:17">
      <c r="A829" s="30" t="s">
        <v>3198</v>
      </c>
      <c r="B829" s="30" t="s">
        <v>3199</v>
      </c>
      <c r="C829" s="30" t="s">
        <v>3200</v>
      </c>
      <c r="D829" s="30"/>
      <c r="E829" s="30" t="s">
        <v>3054</v>
      </c>
      <c r="F829" s="30" t="s">
        <v>74</v>
      </c>
      <c r="G829" s="38">
        <v>60</v>
      </c>
      <c r="H829" s="31">
        <v>0</v>
      </c>
      <c r="I829" s="30" t="s">
        <v>552</v>
      </c>
      <c r="J829" s="30" t="s">
        <v>553</v>
      </c>
      <c r="K829" s="30" t="s">
        <v>495</v>
      </c>
      <c r="L829" s="30" t="s">
        <v>496</v>
      </c>
      <c r="M829" s="30" t="s">
        <v>596</v>
      </c>
      <c r="N829" s="30"/>
      <c r="O829" s="30" t="s">
        <v>145</v>
      </c>
      <c r="P829" s="30" t="s">
        <v>465</v>
      </c>
      <c r="Q829" s="30" t="s">
        <v>499</v>
      </c>
    </row>
    <row r="830" spans="1:17">
      <c r="A830" s="30" t="s">
        <v>3201</v>
      </c>
      <c r="B830" s="30" t="s">
        <v>3202</v>
      </c>
      <c r="C830" s="30" t="s">
        <v>3203</v>
      </c>
      <c r="D830" s="30"/>
      <c r="E830" s="30" t="s">
        <v>3054</v>
      </c>
      <c r="F830" s="30" t="s">
        <v>74</v>
      </c>
      <c r="G830" s="38">
        <v>60</v>
      </c>
      <c r="H830" s="31">
        <v>0</v>
      </c>
      <c r="I830" s="30" t="s">
        <v>504</v>
      </c>
      <c r="J830" s="30" t="s">
        <v>505</v>
      </c>
      <c r="K830" s="30" t="s">
        <v>495</v>
      </c>
      <c r="L830" s="30" t="s">
        <v>496</v>
      </c>
      <c r="M830" s="30" t="s">
        <v>558</v>
      </c>
      <c r="N830" s="30"/>
      <c r="O830" s="30" t="s">
        <v>145</v>
      </c>
      <c r="P830" s="30" t="s">
        <v>465</v>
      </c>
      <c r="Q830" s="30" t="s">
        <v>499</v>
      </c>
    </row>
    <row r="831" spans="1:17">
      <c r="A831" s="30" t="s">
        <v>3204</v>
      </c>
      <c r="B831" s="30" t="s">
        <v>3205</v>
      </c>
      <c r="C831" s="30" t="s">
        <v>3206</v>
      </c>
      <c r="D831" s="30"/>
      <c r="E831" s="30" t="s">
        <v>3054</v>
      </c>
      <c r="F831" s="30" t="s">
        <v>74</v>
      </c>
      <c r="G831" s="38">
        <v>60</v>
      </c>
      <c r="H831" s="31">
        <v>0</v>
      </c>
      <c r="I831" s="30" t="s">
        <v>552</v>
      </c>
      <c r="J831" s="30" t="s">
        <v>553</v>
      </c>
      <c r="K831" s="30" t="s">
        <v>495</v>
      </c>
      <c r="L831" s="30" t="s">
        <v>496</v>
      </c>
      <c r="M831" s="30" t="s">
        <v>654</v>
      </c>
      <c r="N831" s="30"/>
      <c r="O831" s="30" t="s">
        <v>145</v>
      </c>
      <c r="P831" s="30" t="s">
        <v>465</v>
      </c>
      <c r="Q831" s="30" t="s">
        <v>499</v>
      </c>
    </row>
    <row r="832" spans="1:17">
      <c r="A832" s="30" t="s">
        <v>3207</v>
      </c>
      <c r="B832" s="30" t="s">
        <v>3208</v>
      </c>
      <c r="C832" s="30" t="s">
        <v>3209</v>
      </c>
      <c r="D832" s="30"/>
      <c r="E832" s="30" t="s">
        <v>3054</v>
      </c>
      <c r="F832" s="30" t="s">
        <v>74</v>
      </c>
      <c r="G832" s="38">
        <v>60</v>
      </c>
      <c r="H832" s="31">
        <v>0</v>
      </c>
      <c r="I832" s="30" t="s">
        <v>586</v>
      </c>
      <c r="J832" s="30" t="s">
        <v>587</v>
      </c>
      <c r="K832" s="30" t="s">
        <v>495</v>
      </c>
      <c r="L832" s="30" t="s">
        <v>496</v>
      </c>
      <c r="M832" s="30" t="s">
        <v>2374</v>
      </c>
      <c r="N832" s="30"/>
      <c r="O832" s="30" t="s">
        <v>145</v>
      </c>
      <c r="P832" s="30" t="s">
        <v>465</v>
      </c>
      <c r="Q832" s="30" t="s">
        <v>499</v>
      </c>
    </row>
    <row r="833" spans="1:17">
      <c r="A833" s="30" t="s">
        <v>3210</v>
      </c>
      <c r="B833" s="30" t="s">
        <v>3211</v>
      </c>
      <c r="C833" s="30" t="s">
        <v>3212</v>
      </c>
      <c r="D833" s="30"/>
      <c r="E833" s="30" t="s">
        <v>3054</v>
      </c>
      <c r="F833" s="30" t="s">
        <v>74</v>
      </c>
      <c r="G833" s="38">
        <v>60</v>
      </c>
      <c r="H833" s="31">
        <v>0</v>
      </c>
      <c r="I833" s="30" t="s">
        <v>504</v>
      </c>
      <c r="J833" s="30" t="s">
        <v>505</v>
      </c>
      <c r="K833" s="30" t="s">
        <v>495</v>
      </c>
      <c r="L833" s="30" t="s">
        <v>496</v>
      </c>
      <c r="M833" s="30" t="s">
        <v>592</v>
      </c>
      <c r="N833" s="30"/>
      <c r="O833" s="30" t="s">
        <v>145</v>
      </c>
      <c r="P833" s="30" t="s">
        <v>465</v>
      </c>
      <c r="Q833" s="30" t="s">
        <v>499</v>
      </c>
    </row>
    <row r="834" spans="1:17">
      <c r="A834" s="30" t="s">
        <v>3213</v>
      </c>
      <c r="B834" s="30" t="s">
        <v>323</v>
      </c>
      <c r="C834" s="30" t="s">
        <v>3214</v>
      </c>
      <c r="D834" s="30"/>
      <c r="E834" s="30" t="s">
        <v>3054</v>
      </c>
      <c r="F834" s="30" t="s">
        <v>74</v>
      </c>
      <c r="G834" s="38">
        <v>60</v>
      </c>
      <c r="H834" s="31">
        <v>0</v>
      </c>
      <c r="I834" s="30" t="s">
        <v>552</v>
      </c>
      <c r="J834" s="30" t="s">
        <v>553</v>
      </c>
      <c r="K834" s="30" t="s">
        <v>495</v>
      </c>
      <c r="L834" s="30" t="s">
        <v>496</v>
      </c>
      <c r="M834" s="30" t="s">
        <v>596</v>
      </c>
      <c r="N834" s="30"/>
      <c r="O834" s="30" t="s">
        <v>145</v>
      </c>
      <c r="P834" s="30" t="s">
        <v>465</v>
      </c>
      <c r="Q834" s="30" t="s">
        <v>499</v>
      </c>
    </row>
    <row r="835" spans="1:17">
      <c r="A835" s="30" t="s">
        <v>3215</v>
      </c>
      <c r="B835" s="30" t="s">
        <v>3216</v>
      </c>
      <c r="C835" s="30" t="s">
        <v>3217</v>
      </c>
      <c r="D835" s="30"/>
      <c r="E835" s="30" t="s">
        <v>3054</v>
      </c>
      <c r="F835" s="30" t="s">
        <v>74</v>
      </c>
      <c r="G835" s="38">
        <v>60</v>
      </c>
      <c r="H835" s="31">
        <v>0</v>
      </c>
      <c r="I835" s="30" t="s">
        <v>512</v>
      </c>
      <c r="J835" s="30" t="s">
        <v>513</v>
      </c>
      <c r="K835" s="30" t="s">
        <v>495</v>
      </c>
      <c r="L835" s="30" t="s">
        <v>496</v>
      </c>
      <c r="M835" s="30" t="s">
        <v>713</v>
      </c>
      <c r="N835" s="30"/>
      <c r="O835" s="30" t="s">
        <v>145</v>
      </c>
      <c r="P835" s="30" t="s">
        <v>465</v>
      </c>
      <c r="Q835" s="30" t="s">
        <v>499</v>
      </c>
    </row>
    <row r="836" spans="1:17">
      <c r="A836" s="30" t="s">
        <v>75</v>
      </c>
      <c r="B836" s="30" t="s">
        <v>76</v>
      </c>
      <c r="C836" s="30" t="s">
        <v>3218</v>
      </c>
      <c r="D836" s="30"/>
      <c r="E836" s="30" t="s">
        <v>3219</v>
      </c>
      <c r="F836" s="30" t="s">
        <v>3220</v>
      </c>
      <c r="G836" s="38">
        <v>60</v>
      </c>
      <c r="H836" s="31">
        <v>0</v>
      </c>
      <c r="I836" s="30" t="s">
        <v>628</v>
      </c>
      <c r="J836" s="30" t="s">
        <v>629</v>
      </c>
      <c r="K836" s="30" t="s">
        <v>495</v>
      </c>
      <c r="L836" s="30" t="s">
        <v>1267</v>
      </c>
      <c r="M836" s="30" t="s">
        <v>631</v>
      </c>
      <c r="N836" s="30"/>
      <c r="O836" s="30" t="s">
        <v>145</v>
      </c>
      <c r="P836" s="30" t="s">
        <v>465</v>
      </c>
      <c r="Q836" s="30" t="s">
        <v>499</v>
      </c>
    </row>
    <row r="837" spans="1:17">
      <c r="A837" s="30" t="s">
        <v>3221</v>
      </c>
      <c r="B837" s="30" t="s">
        <v>3222</v>
      </c>
      <c r="C837" s="30" t="s">
        <v>3223</v>
      </c>
      <c r="D837" s="30"/>
      <c r="E837" s="30" t="s">
        <v>3054</v>
      </c>
      <c r="F837" s="30" t="s">
        <v>74</v>
      </c>
      <c r="G837" s="38">
        <v>60</v>
      </c>
      <c r="H837" s="31">
        <v>0</v>
      </c>
      <c r="I837" s="30" t="s">
        <v>552</v>
      </c>
      <c r="J837" s="30" t="s">
        <v>553</v>
      </c>
      <c r="K837" s="30" t="s">
        <v>495</v>
      </c>
      <c r="L837" s="30" t="s">
        <v>496</v>
      </c>
      <c r="M837" s="30" t="s">
        <v>2249</v>
      </c>
      <c r="N837" s="30"/>
      <c r="O837" s="30" t="s">
        <v>145</v>
      </c>
      <c r="P837" s="30" t="s">
        <v>465</v>
      </c>
      <c r="Q837" s="30" t="s">
        <v>499</v>
      </c>
    </row>
    <row r="838" spans="1:17">
      <c r="A838" s="30" t="s">
        <v>3224</v>
      </c>
      <c r="B838" s="30" t="s">
        <v>3225</v>
      </c>
      <c r="C838" s="30" t="s">
        <v>3226</v>
      </c>
      <c r="D838" s="30"/>
      <c r="E838" s="30" t="s">
        <v>3054</v>
      </c>
      <c r="F838" s="30" t="s">
        <v>74</v>
      </c>
      <c r="G838" s="38">
        <v>60</v>
      </c>
      <c r="H838" s="31">
        <v>0</v>
      </c>
      <c r="I838" s="30" t="s">
        <v>600</v>
      </c>
      <c r="J838" s="30" t="s">
        <v>601</v>
      </c>
      <c r="K838" s="30" t="s">
        <v>495</v>
      </c>
      <c r="L838" s="30" t="s">
        <v>496</v>
      </c>
      <c r="M838" s="30" t="s">
        <v>602</v>
      </c>
      <c r="N838" s="30"/>
      <c r="O838" s="30" t="s">
        <v>145</v>
      </c>
      <c r="P838" s="30" t="s">
        <v>465</v>
      </c>
      <c r="Q838" s="30" t="s">
        <v>499</v>
      </c>
    </row>
    <row r="839" spans="1:17">
      <c r="A839" s="30" t="s">
        <v>3227</v>
      </c>
      <c r="B839" s="30" t="s">
        <v>3228</v>
      </c>
      <c r="C839" s="30" t="s">
        <v>3229</v>
      </c>
      <c r="D839" s="30"/>
      <c r="E839" s="30" t="s">
        <v>3054</v>
      </c>
      <c r="F839" s="30" t="s">
        <v>74</v>
      </c>
      <c r="G839" s="38">
        <v>60</v>
      </c>
      <c r="H839" s="31">
        <v>0</v>
      </c>
      <c r="I839" s="30" t="s">
        <v>512</v>
      </c>
      <c r="J839" s="30" t="s">
        <v>513</v>
      </c>
      <c r="K839" s="30" t="s">
        <v>495</v>
      </c>
      <c r="L839" s="30" t="s">
        <v>496</v>
      </c>
      <c r="M839" s="30" t="s">
        <v>695</v>
      </c>
      <c r="N839" s="30"/>
      <c r="O839" s="30" t="s">
        <v>145</v>
      </c>
      <c r="P839" s="30" t="s">
        <v>465</v>
      </c>
      <c r="Q839" s="30" t="s">
        <v>499</v>
      </c>
    </row>
    <row r="840" spans="1:17">
      <c r="A840" s="30" t="s">
        <v>3230</v>
      </c>
      <c r="B840" s="30" t="s">
        <v>421</v>
      </c>
      <c r="C840" s="30" t="s">
        <v>3231</v>
      </c>
      <c r="D840" s="30"/>
      <c r="E840" s="30" t="s">
        <v>3054</v>
      </c>
      <c r="F840" s="30" t="s">
        <v>74</v>
      </c>
      <c r="G840" s="38">
        <v>60</v>
      </c>
      <c r="H840" s="31">
        <v>0</v>
      </c>
      <c r="I840" s="30" t="s">
        <v>504</v>
      </c>
      <c r="J840" s="30" t="s">
        <v>505</v>
      </c>
      <c r="K840" s="30" t="s">
        <v>495</v>
      </c>
      <c r="L840" s="30" t="s">
        <v>496</v>
      </c>
      <c r="M840" s="30" t="s">
        <v>506</v>
      </c>
      <c r="N840" s="30"/>
      <c r="O840" s="30" t="s">
        <v>145</v>
      </c>
      <c r="P840" s="30" t="s">
        <v>465</v>
      </c>
      <c r="Q840" s="30" t="s">
        <v>499</v>
      </c>
    </row>
    <row r="841" spans="1:17">
      <c r="A841" s="30" t="s">
        <v>3232</v>
      </c>
      <c r="B841" s="30" t="s">
        <v>3233</v>
      </c>
      <c r="C841" s="30" t="s">
        <v>3234</v>
      </c>
      <c r="D841" s="30"/>
      <c r="E841" s="30" t="s">
        <v>3054</v>
      </c>
      <c r="F841" s="30" t="s">
        <v>74</v>
      </c>
      <c r="G841" s="38">
        <v>60</v>
      </c>
      <c r="H841" s="31">
        <v>0</v>
      </c>
      <c r="I841" s="30" t="s">
        <v>512</v>
      </c>
      <c r="J841" s="30" t="s">
        <v>513</v>
      </c>
      <c r="K841" s="30" t="s">
        <v>495</v>
      </c>
      <c r="L841" s="30" t="s">
        <v>496</v>
      </c>
      <c r="M841" s="30" t="s">
        <v>695</v>
      </c>
      <c r="N841" s="30"/>
      <c r="O841" s="30" t="s">
        <v>145</v>
      </c>
      <c r="P841" s="30" t="s">
        <v>465</v>
      </c>
      <c r="Q841" s="30" t="s">
        <v>499</v>
      </c>
    </row>
    <row r="842" spans="1:17">
      <c r="A842" s="30" t="s">
        <v>3235</v>
      </c>
      <c r="B842" s="30" t="s">
        <v>3236</v>
      </c>
      <c r="C842" s="30" t="s">
        <v>3237</v>
      </c>
      <c r="D842" s="30"/>
      <c r="E842" s="30" t="s">
        <v>3054</v>
      </c>
      <c r="F842" s="30" t="s">
        <v>74</v>
      </c>
      <c r="G842" s="38">
        <v>60</v>
      </c>
      <c r="H842" s="31">
        <v>0</v>
      </c>
      <c r="I842" s="30" t="s">
        <v>512</v>
      </c>
      <c r="J842" s="30" t="s">
        <v>513</v>
      </c>
      <c r="K842" s="30" t="s">
        <v>495</v>
      </c>
      <c r="L842" s="30" t="s">
        <v>496</v>
      </c>
      <c r="M842" s="30" t="s">
        <v>695</v>
      </c>
      <c r="N842" s="30"/>
      <c r="O842" s="30" t="s">
        <v>145</v>
      </c>
      <c r="P842" s="30" t="s">
        <v>465</v>
      </c>
      <c r="Q842" s="30" t="s">
        <v>499</v>
      </c>
    </row>
    <row r="843" spans="1:17">
      <c r="A843" s="30" t="s">
        <v>3238</v>
      </c>
      <c r="B843" s="30" t="s">
        <v>233</v>
      </c>
      <c r="C843" s="30" t="s">
        <v>3239</v>
      </c>
      <c r="D843" s="30"/>
      <c r="E843" s="30" t="s">
        <v>3054</v>
      </c>
      <c r="F843" s="30" t="s">
        <v>74</v>
      </c>
      <c r="G843" s="38">
        <v>60</v>
      </c>
      <c r="H843" s="31">
        <v>0</v>
      </c>
      <c r="I843" s="30" t="s">
        <v>512</v>
      </c>
      <c r="J843" s="30" t="s">
        <v>513</v>
      </c>
      <c r="K843" s="30" t="s">
        <v>495</v>
      </c>
      <c r="L843" s="30" t="s">
        <v>496</v>
      </c>
      <c r="M843" s="30" t="s">
        <v>695</v>
      </c>
      <c r="N843" s="30"/>
      <c r="O843" s="30" t="s">
        <v>145</v>
      </c>
      <c r="P843" s="30" t="s">
        <v>465</v>
      </c>
      <c r="Q843" s="30" t="s">
        <v>499</v>
      </c>
    </row>
    <row r="844" spans="1:17">
      <c r="A844" s="30" t="s">
        <v>3240</v>
      </c>
      <c r="B844" s="30" t="s">
        <v>3241</v>
      </c>
      <c r="C844" s="30" t="s">
        <v>3242</v>
      </c>
      <c r="D844" s="30"/>
      <c r="E844" s="30" t="s">
        <v>3062</v>
      </c>
      <c r="F844" s="30" t="s">
        <v>3243</v>
      </c>
      <c r="G844" s="38">
        <v>60</v>
      </c>
      <c r="H844" s="31">
        <v>0</v>
      </c>
      <c r="I844" s="30" t="s">
        <v>570</v>
      </c>
      <c r="J844" s="30" t="s">
        <v>571</v>
      </c>
      <c r="K844" s="30" t="s">
        <v>495</v>
      </c>
      <c r="L844" s="30" t="s">
        <v>3244</v>
      </c>
      <c r="M844" s="30" t="s">
        <v>573</v>
      </c>
      <c r="N844" s="30"/>
      <c r="O844" s="30" t="s">
        <v>145</v>
      </c>
      <c r="P844" s="30" t="s">
        <v>465</v>
      </c>
      <c r="Q844" s="30" t="s">
        <v>499</v>
      </c>
    </row>
    <row r="845" spans="1:17">
      <c r="A845" s="30" t="s">
        <v>3245</v>
      </c>
      <c r="B845" s="30" t="s">
        <v>3246</v>
      </c>
      <c r="C845" s="30" t="s">
        <v>3247</v>
      </c>
      <c r="D845" s="30"/>
      <c r="E845" s="30" t="s">
        <v>3054</v>
      </c>
      <c r="F845" s="30" t="s">
        <v>74</v>
      </c>
      <c r="G845" s="38">
        <v>60</v>
      </c>
      <c r="H845" s="31">
        <v>0</v>
      </c>
      <c r="I845" s="30" t="s">
        <v>718</v>
      </c>
      <c r="J845" s="30" t="s">
        <v>719</v>
      </c>
      <c r="K845" s="30" t="s">
        <v>495</v>
      </c>
      <c r="L845" s="30" t="s">
        <v>496</v>
      </c>
      <c r="M845" s="30" t="s">
        <v>903</v>
      </c>
      <c r="N845" s="30"/>
      <c r="O845" s="30" t="s">
        <v>145</v>
      </c>
      <c r="P845" s="30" t="s">
        <v>465</v>
      </c>
      <c r="Q845" s="30" t="s">
        <v>499</v>
      </c>
    </row>
    <row r="846" spans="1:17">
      <c r="A846" s="30" t="s">
        <v>3248</v>
      </c>
      <c r="B846" s="30" t="s">
        <v>3249</v>
      </c>
      <c r="C846" s="30" t="s">
        <v>3250</v>
      </c>
      <c r="D846" s="30"/>
      <c r="E846" s="30" t="s">
        <v>3054</v>
      </c>
      <c r="F846" s="30" t="s">
        <v>74</v>
      </c>
      <c r="G846" s="38">
        <v>60</v>
      </c>
      <c r="H846" s="31">
        <v>0</v>
      </c>
      <c r="I846" s="30" t="s">
        <v>504</v>
      </c>
      <c r="J846" s="30" t="s">
        <v>505</v>
      </c>
      <c r="K846" s="30" t="s">
        <v>495</v>
      </c>
      <c r="L846" s="30" t="s">
        <v>496</v>
      </c>
      <c r="M846" s="30" t="s">
        <v>592</v>
      </c>
      <c r="N846" s="30"/>
      <c r="O846" s="30" t="s">
        <v>145</v>
      </c>
      <c r="P846" s="30" t="s">
        <v>465</v>
      </c>
      <c r="Q846" s="30" t="s">
        <v>499</v>
      </c>
    </row>
    <row r="847" spans="1:17">
      <c r="A847" s="30" t="s">
        <v>3251</v>
      </c>
      <c r="B847" s="30" t="s">
        <v>3252</v>
      </c>
      <c r="C847" s="30" t="s">
        <v>3253</v>
      </c>
      <c r="D847" s="30"/>
      <c r="E847" s="30" t="s">
        <v>3054</v>
      </c>
      <c r="F847" s="30" t="s">
        <v>74</v>
      </c>
      <c r="G847" s="38">
        <v>60</v>
      </c>
      <c r="H847" s="31">
        <v>0</v>
      </c>
      <c r="I847" s="30" t="s">
        <v>512</v>
      </c>
      <c r="J847" s="30" t="s">
        <v>513</v>
      </c>
      <c r="K847" s="30" t="s">
        <v>495</v>
      </c>
      <c r="L847" s="30" t="s">
        <v>496</v>
      </c>
      <c r="M847" s="30" t="s">
        <v>713</v>
      </c>
      <c r="N847" s="30"/>
      <c r="O847" s="30" t="s">
        <v>145</v>
      </c>
      <c r="P847" s="30" t="s">
        <v>465</v>
      </c>
      <c r="Q847" s="30" t="s">
        <v>499</v>
      </c>
    </row>
    <row r="848" spans="1:17">
      <c r="A848" s="30" t="s">
        <v>3254</v>
      </c>
      <c r="B848" s="30" t="s">
        <v>3255</v>
      </c>
      <c r="C848" s="30" t="s">
        <v>3256</v>
      </c>
      <c r="D848" s="30"/>
      <c r="E848" s="30" t="s">
        <v>3054</v>
      </c>
      <c r="F848" s="30" t="s">
        <v>74</v>
      </c>
      <c r="G848" s="38">
        <v>60</v>
      </c>
      <c r="H848" s="31">
        <v>0</v>
      </c>
      <c r="I848" s="30" t="s">
        <v>586</v>
      </c>
      <c r="J848" s="30" t="s">
        <v>587</v>
      </c>
      <c r="K848" s="30" t="s">
        <v>495</v>
      </c>
      <c r="L848" s="30" t="s">
        <v>496</v>
      </c>
      <c r="M848" s="30" t="s">
        <v>588</v>
      </c>
      <c r="N848" s="30"/>
      <c r="O848" s="30" t="s">
        <v>145</v>
      </c>
      <c r="P848" s="30" t="s">
        <v>465</v>
      </c>
      <c r="Q848" s="30" t="s">
        <v>499</v>
      </c>
    </row>
    <row r="849" spans="1:17">
      <c r="A849" s="30" t="s">
        <v>3257</v>
      </c>
      <c r="B849" s="30" t="s">
        <v>3258</v>
      </c>
      <c r="C849" s="30" t="s">
        <v>3259</v>
      </c>
      <c r="D849" s="30"/>
      <c r="E849" s="30" t="s">
        <v>3054</v>
      </c>
      <c r="F849" s="30" t="s">
        <v>74</v>
      </c>
      <c r="G849" s="38">
        <v>60</v>
      </c>
      <c r="H849" s="31">
        <v>0</v>
      </c>
      <c r="I849" s="30" t="s">
        <v>586</v>
      </c>
      <c r="J849" s="30" t="s">
        <v>587</v>
      </c>
      <c r="K849" s="30" t="s">
        <v>495</v>
      </c>
      <c r="L849" s="30" t="s">
        <v>496</v>
      </c>
      <c r="M849" s="30" t="s">
        <v>2374</v>
      </c>
      <c r="N849" s="30"/>
      <c r="O849" s="30" t="s">
        <v>145</v>
      </c>
      <c r="P849" s="30" t="s">
        <v>465</v>
      </c>
      <c r="Q849" s="30" t="s">
        <v>499</v>
      </c>
    </row>
    <row r="850" spans="1:17">
      <c r="A850" s="30" t="s">
        <v>3260</v>
      </c>
      <c r="B850" s="30" t="s">
        <v>3261</v>
      </c>
      <c r="C850" s="30" t="s">
        <v>3262</v>
      </c>
      <c r="D850" s="30"/>
      <c r="E850" s="30" t="s">
        <v>3054</v>
      </c>
      <c r="F850" s="30" t="s">
        <v>74</v>
      </c>
      <c r="G850" s="38">
        <v>60</v>
      </c>
      <c r="H850" s="31">
        <v>0</v>
      </c>
      <c r="I850" s="30" t="s">
        <v>512</v>
      </c>
      <c r="J850" s="30" t="s">
        <v>513</v>
      </c>
      <c r="K850" s="30" t="s">
        <v>495</v>
      </c>
      <c r="L850" s="30" t="s">
        <v>496</v>
      </c>
      <c r="M850" s="30" t="s">
        <v>713</v>
      </c>
      <c r="N850" s="30"/>
      <c r="O850" s="30" t="s">
        <v>145</v>
      </c>
      <c r="P850" s="30" t="s">
        <v>465</v>
      </c>
      <c r="Q850" s="30" t="s">
        <v>499</v>
      </c>
    </row>
    <row r="851" spans="1:17">
      <c r="A851" s="30" t="s">
        <v>373</v>
      </c>
      <c r="B851" s="30" t="s">
        <v>374</v>
      </c>
      <c r="C851" s="30" t="s">
        <v>3263</v>
      </c>
      <c r="D851" s="30"/>
      <c r="E851" s="30" t="s">
        <v>3062</v>
      </c>
      <c r="F851" s="30" t="s">
        <v>3264</v>
      </c>
      <c r="G851" s="38">
        <v>60</v>
      </c>
      <c r="H851" s="31">
        <v>0</v>
      </c>
      <c r="I851" s="30" t="s">
        <v>570</v>
      </c>
      <c r="J851" s="30" t="s">
        <v>571</v>
      </c>
      <c r="K851" s="30" t="s">
        <v>495</v>
      </c>
      <c r="L851" s="30" t="s">
        <v>3265</v>
      </c>
      <c r="M851" s="30" t="s">
        <v>573</v>
      </c>
      <c r="N851" s="30"/>
      <c r="O851" s="30" t="s">
        <v>145</v>
      </c>
      <c r="P851" s="30" t="s">
        <v>465</v>
      </c>
      <c r="Q851" s="30" t="s">
        <v>499</v>
      </c>
    </row>
    <row r="852" spans="1:17">
      <c r="A852" s="30" t="s">
        <v>3266</v>
      </c>
      <c r="B852" s="30" t="s">
        <v>3267</v>
      </c>
      <c r="C852" s="30" t="s">
        <v>3268</v>
      </c>
      <c r="D852" s="30"/>
      <c r="E852" s="30" t="s">
        <v>3054</v>
      </c>
      <c r="F852" s="30" t="s">
        <v>74</v>
      </c>
      <c r="G852" s="38">
        <v>60</v>
      </c>
      <c r="H852" s="31">
        <v>0</v>
      </c>
      <c r="I852" s="30" t="s">
        <v>586</v>
      </c>
      <c r="J852" s="30" t="s">
        <v>587</v>
      </c>
      <c r="K852" s="30" t="s">
        <v>495</v>
      </c>
      <c r="L852" s="30" t="s">
        <v>496</v>
      </c>
      <c r="M852" s="30" t="s">
        <v>2374</v>
      </c>
      <c r="N852" s="30"/>
      <c r="O852" s="30" t="s">
        <v>145</v>
      </c>
      <c r="P852" s="30" t="s">
        <v>465</v>
      </c>
      <c r="Q852" s="30" t="s">
        <v>499</v>
      </c>
    </row>
    <row r="853" spans="1:17">
      <c r="A853" s="30" t="s">
        <v>3269</v>
      </c>
      <c r="B853" s="30" t="s">
        <v>404</v>
      </c>
      <c r="C853" s="30" t="s">
        <v>3270</v>
      </c>
      <c r="D853" s="30"/>
      <c r="E853" s="30" t="s">
        <v>3054</v>
      </c>
      <c r="F853" s="30" t="s">
        <v>74</v>
      </c>
      <c r="G853" s="38">
        <v>60</v>
      </c>
      <c r="H853" s="31">
        <v>0</v>
      </c>
      <c r="I853" s="30" t="s">
        <v>586</v>
      </c>
      <c r="J853" s="30" t="s">
        <v>587</v>
      </c>
      <c r="K853" s="30" t="s">
        <v>495</v>
      </c>
      <c r="L853" s="30" t="s">
        <v>496</v>
      </c>
      <c r="M853" s="30" t="s">
        <v>2374</v>
      </c>
      <c r="N853" s="30"/>
      <c r="O853" s="30" t="s">
        <v>145</v>
      </c>
      <c r="P853" s="30" t="s">
        <v>465</v>
      </c>
      <c r="Q853" s="30" t="s">
        <v>499</v>
      </c>
    </row>
    <row r="854" spans="1:17">
      <c r="A854" s="30" t="s">
        <v>3271</v>
      </c>
      <c r="B854" s="30" t="s">
        <v>322</v>
      </c>
      <c r="C854" s="30" t="s">
        <v>3272</v>
      </c>
      <c r="D854" s="30"/>
      <c r="E854" s="30" t="s">
        <v>3054</v>
      </c>
      <c r="F854" s="30" t="s">
        <v>74</v>
      </c>
      <c r="G854" s="38">
        <v>60</v>
      </c>
      <c r="H854" s="31">
        <v>0</v>
      </c>
      <c r="I854" s="30" t="s">
        <v>504</v>
      </c>
      <c r="J854" s="30" t="s">
        <v>505</v>
      </c>
      <c r="K854" s="30" t="s">
        <v>495</v>
      </c>
      <c r="L854" s="30" t="s">
        <v>496</v>
      </c>
      <c r="M854" s="30" t="s">
        <v>558</v>
      </c>
      <c r="N854" s="30"/>
      <c r="O854" s="30" t="s">
        <v>145</v>
      </c>
      <c r="P854" s="30" t="s">
        <v>465</v>
      </c>
      <c r="Q854" s="30" t="s">
        <v>499</v>
      </c>
    </row>
    <row r="855" spans="1:17">
      <c r="A855" s="30" t="s">
        <v>3273</v>
      </c>
      <c r="B855" s="30" t="s">
        <v>3274</v>
      </c>
      <c r="C855" s="30" t="s">
        <v>3275</v>
      </c>
      <c r="D855" s="30"/>
      <c r="E855" s="30" t="s">
        <v>3054</v>
      </c>
      <c r="F855" s="30" t="s">
        <v>74</v>
      </c>
      <c r="G855" s="38">
        <v>60</v>
      </c>
      <c r="H855" s="31">
        <v>0</v>
      </c>
      <c r="I855" s="30" t="s">
        <v>600</v>
      </c>
      <c r="J855" s="30" t="s">
        <v>601</v>
      </c>
      <c r="K855" s="30" t="s">
        <v>495</v>
      </c>
      <c r="L855" s="30" t="s">
        <v>496</v>
      </c>
      <c r="M855" s="30" t="s">
        <v>2249</v>
      </c>
      <c r="N855" s="30"/>
      <c r="O855" s="30" t="s">
        <v>145</v>
      </c>
      <c r="P855" s="30" t="s">
        <v>465</v>
      </c>
      <c r="Q855" s="30" t="s">
        <v>499</v>
      </c>
    </row>
    <row r="856" spans="1:17">
      <c r="A856" s="30" t="s">
        <v>3276</v>
      </c>
      <c r="B856" s="30" t="s">
        <v>3277</v>
      </c>
      <c r="C856" s="30" t="s">
        <v>3278</v>
      </c>
      <c r="D856" s="30"/>
      <c r="E856" s="30" t="s">
        <v>3054</v>
      </c>
      <c r="F856" s="30" t="s">
        <v>74</v>
      </c>
      <c r="G856" s="38">
        <v>60</v>
      </c>
      <c r="H856" s="31">
        <v>0</v>
      </c>
      <c r="I856" s="30" t="s">
        <v>504</v>
      </c>
      <c r="J856" s="30" t="s">
        <v>505</v>
      </c>
      <c r="K856" s="30" t="s">
        <v>495</v>
      </c>
      <c r="L856" s="30" t="s">
        <v>496</v>
      </c>
      <c r="M856" s="30" t="s">
        <v>506</v>
      </c>
      <c r="N856" s="30" t="s">
        <v>507</v>
      </c>
      <c r="O856" s="30" t="s">
        <v>145</v>
      </c>
      <c r="P856" s="30" t="s">
        <v>465</v>
      </c>
      <c r="Q856" s="30" t="s">
        <v>499</v>
      </c>
    </row>
    <row r="857" spans="1:17">
      <c r="A857" s="30" t="s">
        <v>242</v>
      </c>
      <c r="B857" s="30" t="s">
        <v>243</v>
      </c>
      <c r="C857" s="30" t="s">
        <v>3279</v>
      </c>
      <c r="D857" s="30"/>
      <c r="E857" s="30" t="s">
        <v>3062</v>
      </c>
      <c r="F857" s="30" t="s">
        <v>3280</v>
      </c>
      <c r="G857" s="38">
        <v>60</v>
      </c>
      <c r="H857" s="31">
        <v>0</v>
      </c>
      <c r="I857" s="30" t="s">
        <v>570</v>
      </c>
      <c r="J857" s="30" t="s">
        <v>571</v>
      </c>
      <c r="K857" s="30" t="s">
        <v>495</v>
      </c>
      <c r="L857" s="30" t="s">
        <v>572</v>
      </c>
      <c r="M857" s="30" t="s">
        <v>573</v>
      </c>
      <c r="N857" s="30"/>
      <c r="O857" s="30" t="s">
        <v>145</v>
      </c>
      <c r="P857" s="30" t="s">
        <v>465</v>
      </c>
      <c r="Q857" s="30" t="s">
        <v>499</v>
      </c>
    </row>
    <row r="858" spans="1:17">
      <c r="A858" s="30" t="s">
        <v>170</v>
      </c>
      <c r="B858" s="30" t="s">
        <v>171</v>
      </c>
      <c r="C858" s="30" t="s">
        <v>3281</v>
      </c>
      <c r="D858" s="30"/>
      <c r="E858" s="30" t="s">
        <v>3062</v>
      </c>
      <c r="F858" s="30" t="s">
        <v>3282</v>
      </c>
      <c r="G858" s="38"/>
      <c r="H858" s="31">
        <v>0</v>
      </c>
      <c r="I858" s="30" t="s">
        <v>600</v>
      </c>
      <c r="J858" s="30" t="s">
        <v>601</v>
      </c>
      <c r="K858" s="30" t="s">
        <v>495</v>
      </c>
      <c r="L858" s="30" t="s">
        <v>496</v>
      </c>
      <c r="M858" s="30" t="s">
        <v>2249</v>
      </c>
      <c r="N858" s="30" t="s">
        <v>3283</v>
      </c>
      <c r="O858" s="30" t="s">
        <v>145</v>
      </c>
      <c r="P858" s="30" t="s">
        <v>465</v>
      </c>
      <c r="Q858" s="30" t="s">
        <v>499</v>
      </c>
    </row>
    <row r="859" spans="1:17">
      <c r="A859" s="30" t="s">
        <v>414</v>
      </c>
      <c r="B859" s="30" t="s">
        <v>415</v>
      </c>
      <c r="C859" s="30" t="s">
        <v>3284</v>
      </c>
      <c r="D859" s="30"/>
      <c r="E859" s="30" t="s">
        <v>3062</v>
      </c>
      <c r="F859" s="30" t="s">
        <v>3285</v>
      </c>
      <c r="G859" s="38">
        <v>60</v>
      </c>
      <c r="H859" s="31">
        <v>0</v>
      </c>
      <c r="I859" s="30" t="s">
        <v>570</v>
      </c>
      <c r="J859" s="30" t="s">
        <v>571</v>
      </c>
      <c r="K859" s="30" t="s">
        <v>495</v>
      </c>
      <c r="L859" s="30" t="s">
        <v>907</v>
      </c>
      <c r="M859" s="30" t="s">
        <v>573</v>
      </c>
      <c r="N859" s="30"/>
      <c r="O859" s="30" t="s">
        <v>145</v>
      </c>
      <c r="P859" s="30" t="s">
        <v>465</v>
      </c>
      <c r="Q859" s="30" t="s">
        <v>499</v>
      </c>
    </row>
    <row r="860" spans="1:17">
      <c r="A860" s="30" t="s">
        <v>176</v>
      </c>
      <c r="B860" s="30" t="s">
        <v>177</v>
      </c>
      <c r="C860" s="30" t="s">
        <v>3286</v>
      </c>
      <c r="D860" s="30"/>
      <c r="E860" s="30" t="s">
        <v>3062</v>
      </c>
      <c r="F860" s="30" t="s">
        <v>3287</v>
      </c>
      <c r="G860" s="38"/>
      <c r="H860" s="31">
        <v>0</v>
      </c>
      <c r="I860" s="30" t="s">
        <v>504</v>
      </c>
      <c r="J860" s="30" t="s">
        <v>505</v>
      </c>
      <c r="K860" s="30" t="s">
        <v>495</v>
      </c>
      <c r="L860" s="30" t="s">
        <v>496</v>
      </c>
      <c r="M860" s="30" t="s">
        <v>592</v>
      </c>
      <c r="N860" s="30"/>
      <c r="O860" s="30" t="s">
        <v>145</v>
      </c>
      <c r="P860" s="30" t="s">
        <v>465</v>
      </c>
      <c r="Q860" s="30" t="s">
        <v>499</v>
      </c>
    </row>
    <row r="861" spans="1:17">
      <c r="A861" s="30" t="s">
        <v>3288</v>
      </c>
      <c r="B861" s="30" t="s">
        <v>3289</v>
      </c>
      <c r="C861" s="30" t="s">
        <v>3290</v>
      </c>
      <c r="D861" s="30"/>
      <c r="E861" s="30" t="s">
        <v>3054</v>
      </c>
      <c r="F861" s="30" t="s">
        <v>74</v>
      </c>
      <c r="G861" s="38">
        <v>60</v>
      </c>
      <c r="H861" s="31">
        <v>0</v>
      </c>
      <c r="I861" s="30" t="s">
        <v>570</v>
      </c>
      <c r="J861" s="30" t="s">
        <v>571</v>
      </c>
      <c r="K861" s="30" t="s">
        <v>495</v>
      </c>
      <c r="L861" s="30" t="s">
        <v>572</v>
      </c>
      <c r="M861" s="30" t="s">
        <v>573</v>
      </c>
      <c r="N861" s="30"/>
      <c r="O861" s="30" t="s">
        <v>145</v>
      </c>
      <c r="P861" s="30" t="s">
        <v>465</v>
      </c>
      <c r="Q861" s="30" t="s">
        <v>499</v>
      </c>
    </row>
    <row r="862" spans="1:17">
      <c r="A862" s="30" t="s">
        <v>117</v>
      </c>
      <c r="B862" s="30" t="s">
        <v>118</v>
      </c>
      <c r="C862" s="30" t="s">
        <v>3291</v>
      </c>
      <c r="D862" s="30"/>
      <c r="E862" s="30" t="s">
        <v>3062</v>
      </c>
      <c r="F862" s="30" t="s">
        <v>3292</v>
      </c>
      <c r="G862" s="38">
        <v>60</v>
      </c>
      <c r="H862" s="31">
        <v>0</v>
      </c>
      <c r="I862" s="30" t="s">
        <v>570</v>
      </c>
      <c r="J862" s="30" t="s">
        <v>571</v>
      </c>
      <c r="K862" s="30" t="s">
        <v>495</v>
      </c>
      <c r="L862" s="30" t="s">
        <v>3293</v>
      </c>
      <c r="M862" s="30" t="s">
        <v>573</v>
      </c>
      <c r="N862" s="30"/>
      <c r="O862" s="30" t="s">
        <v>145</v>
      </c>
      <c r="P862" s="30" t="s">
        <v>465</v>
      </c>
      <c r="Q862" s="30" t="s">
        <v>499</v>
      </c>
    </row>
    <row r="863" spans="1:17">
      <c r="A863" s="30" t="s">
        <v>3294</v>
      </c>
      <c r="B863" s="30" t="s">
        <v>3295</v>
      </c>
      <c r="C863" s="30" t="s">
        <v>3296</v>
      </c>
      <c r="D863" s="30"/>
      <c r="E863" s="30" t="s">
        <v>3054</v>
      </c>
      <c r="F863" s="30" t="s">
        <v>74</v>
      </c>
      <c r="G863" s="38">
        <v>60</v>
      </c>
      <c r="H863" s="31">
        <v>0</v>
      </c>
      <c r="I863" s="30" t="s">
        <v>552</v>
      </c>
      <c r="J863" s="30" t="s">
        <v>553</v>
      </c>
      <c r="K863" s="30" t="s">
        <v>495</v>
      </c>
      <c r="L863" s="30" t="s">
        <v>496</v>
      </c>
      <c r="M863" s="30" t="s">
        <v>724</v>
      </c>
      <c r="N863" s="30"/>
      <c r="O863" s="30" t="s">
        <v>145</v>
      </c>
      <c r="P863" s="30" t="s">
        <v>465</v>
      </c>
      <c r="Q863" s="30" t="s">
        <v>499</v>
      </c>
    </row>
    <row r="864" spans="1:17">
      <c r="A864" s="30" t="s">
        <v>3297</v>
      </c>
      <c r="B864" s="30" t="s">
        <v>3298</v>
      </c>
      <c r="C864" s="30" t="s">
        <v>3299</v>
      </c>
      <c r="D864" s="30"/>
      <c r="E864" s="30" t="s">
        <v>3054</v>
      </c>
      <c r="F864" s="30" t="s">
        <v>74</v>
      </c>
      <c r="G864" s="38">
        <v>60</v>
      </c>
      <c r="H864" s="31">
        <v>0</v>
      </c>
      <c r="I864" s="30" t="s">
        <v>512</v>
      </c>
      <c r="J864" s="30" t="s">
        <v>513</v>
      </c>
      <c r="K864" s="30" t="s">
        <v>495</v>
      </c>
      <c r="L864" s="30" t="s">
        <v>496</v>
      </c>
      <c r="M864" s="30" t="s">
        <v>548</v>
      </c>
      <c r="N864" s="30"/>
      <c r="O864" s="30" t="s">
        <v>145</v>
      </c>
      <c r="P864" s="30" t="s">
        <v>465</v>
      </c>
      <c r="Q864" s="30" t="s">
        <v>499</v>
      </c>
    </row>
    <row r="865" spans="1:17">
      <c r="A865" s="30" t="s">
        <v>3300</v>
      </c>
      <c r="B865" s="30" t="s">
        <v>3301</v>
      </c>
      <c r="C865" s="30" t="s">
        <v>3302</v>
      </c>
      <c r="D865" s="30"/>
      <c r="E865" s="30" t="s">
        <v>3054</v>
      </c>
      <c r="F865" s="30" t="s">
        <v>74</v>
      </c>
      <c r="G865" s="38">
        <v>60</v>
      </c>
      <c r="H865" s="31">
        <v>0</v>
      </c>
      <c r="I865" s="30" t="s">
        <v>586</v>
      </c>
      <c r="J865" s="30" t="s">
        <v>587</v>
      </c>
      <c r="K865" s="30" t="s">
        <v>495</v>
      </c>
      <c r="L865" s="30" t="s">
        <v>496</v>
      </c>
      <c r="M865" s="30" t="s">
        <v>877</v>
      </c>
      <c r="N865" s="30"/>
      <c r="O865" s="30" t="s">
        <v>145</v>
      </c>
      <c r="P865" s="30" t="s">
        <v>465</v>
      </c>
      <c r="Q865" s="30" t="s">
        <v>499</v>
      </c>
    </row>
    <row r="866" spans="1:17">
      <c r="A866" s="30" t="s">
        <v>3303</v>
      </c>
      <c r="B866" s="30" t="s">
        <v>3304</v>
      </c>
      <c r="C866" s="30" t="s">
        <v>3305</v>
      </c>
      <c r="D866" s="30"/>
      <c r="E866" s="30" t="s">
        <v>3054</v>
      </c>
      <c r="F866" s="30" t="s">
        <v>74</v>
      </c>
      <c r="G866" s="38">
        <v>60</v>
      </c>
      <c r="H866" s="31">
        <v>0</v>
      </c>
      <c r="I866" s="30" t="s">
        <v>552</v>
      </c>
      <c r="J866" s="30" t="s">
        <v>553</v>
      </c>
      <c r="K866" s="30" t="s">
        <v>495</v>
      </c>
      <c r="L866" s="30" t="s">
        <v>496</v>
      </c>
      <c r="M866" s="30" t="s">
        <v>554</v>
      </c>
      <c r="N866" s="30"/>
      <c r="O866" s="30" t="s">
        <v>145</v>
      </c>
      <c r="P866" s="30" t="s">
        <v>465</v>
      </c>
      <c r="Q866" s="30" t="s">
        <v>499</v>
      </c>
    </row>
    <row r="867" spans="1:17">
      <c r="A867" s="30" t="s">
        <v>3306</v>
      </c>
      <c r="B867" s="30" t="s">
        <v>3307</v>
      </c>
      <c r="C867" s="30" t="s">
        <v>3308</v>
      </c>
      <c r="D867" s="30"/>
      <c r="E867" s="30" t="s">
        <v>3054</v>
      </c>
      <c r="F867" s="30" t="s">
        <v>74</v>
      </c>
      <c r="G867" s="38">
        <v>60</v>
      </c>
      <c r="H867" s="31">
        <v>0</v>
      </c>
      <c r="I867" s="30" t="s">
        <v>512</v>
      </c>
      <c r="J867" s="30" t="s">
        <v>513</v>
      </c>
      <c r="K867" s="30" t="s">
        <v>495</v>
      </c>
      <c r="L867" s="30" t="s">
        <v>496</v>
      </c>
      <c r="M867" s="30" t="s">
        <v>639</v>
      </c>
      <c r="N867" s="30"/>
      <c r="O867" s="30" t="s">
        <v>145</v>
      </c>
      <c r="P867" s="30" t="s">
        <v>465</v>
      </c>
      <c r="Q867" s="30" t="s">
        <v>499</v>
      </c>
    </row>
    <row r="868" spans="1:17">
      <c r="A868" s="30" t="s">
        <v>3309</v>
      </c>
      <c r="B868" s="30" t="s">
        <v>3310</v>
      </c>
      <c r="C868" s="30" t="s">
        <v>3311</v>
      </c>
      <c r="D868" s="30"/>
      <c r="E868" s="30" t="s">
        <v>3054</v>
      </c>
      <c r="F868" s="30" t="s">
        <v>74</v>
      </c>
      <c r="G868" s="38">
        <v>60</v>
      </c>
      <c r="H868" s="31">
        <v>0</v>
      </c>
      <c r="I868" s="30" t="s">
        <v>504</v>
      </c>
      <c r="J868" s="30" t="s">
        <v>505</v>
      </c>
      <c r="K868" s="30" t="s">
        <v>495</v>
      </c>
      <c r="L868" s="30" t="s">
        <v>496</v>
      </c>
      <c r="M868" s="30" t="s">
        <v>506</v>
      </c>
      <c r="N868" s="30"/>
      <c r="O868" s="30" t="s">
        <v>145</v>
      </c>
      <c r="P868" s="30" t="s">
        <v>465</v>
      </c>
      <c r="Q868" s="30" t="s">
        <v>499</v>
      </c>
    </row>
    <row r="869" spans="1:17">
      <c r="A869" s="30" t="s">
        <v>3312</v>
      </c>
      <c r="B869" s="30" t="s">
        <v>3313</v>
      </c>
      <c r="C869" s="30" t="s">
        <v>3314</v>
      </c>
      <c r="D869" s="30"/>
      <c r="E869" s="30" t="s">
        <v>3054</v>
      </c>
      <c r="F869" s="30" t="s">
        <v>74</v>
      </c>
      <c r="G869" s="38">
        <v>60</v>
      </c>
      <c r="H869" s="31">
        <v>0</v>
      </c>
      <c r="I869" s="30" t="s">
        <v>504</v>
      </c>
      <c r="J869" s="30" t="s">
        <v>505</v>
      </c>
      <c r="K869" s="30" t="s">
        <v>495</v>
      </c>
      <c r="L869" s="30" t="s">
        <v>496</v>
      </c>
      <c r="M869" s="30" t="s">
        <v>558</v>
      </c>
      <c r="N869" s="30"/>
      <c r="O869" s="30" t="s">
        <v>145</v>
      </c>
      <c r="P869" s="30" t="s">
        <v>465</v>
      </c>
      <c r="Q869" s="30" t="s">
        <v>499</v>
      </c>
    </row>
    <row r="870" spans="1:17">
      <c r="A870" s="30" t="s">
        <v>3315</v>
      </c>
      <c r="B870" s="30" t="s">
        <v>3316</v>
      </c>
      <c r="C870" s="30" t="s">
        <v>3317</v>
      </c>
      <c r="D870" s="30"/>
      <c r="E870" s="30" t="s">
        <v>3054</v>
      </c>
      <c r="F870" s="30" t="s">
        <v>74</v>
      </c>
      <c r="G870" s="38">
        <v>60</v>
      </c>
      <c r="H870" s="31">
        <v>0</v>
      </c>
      <c r="I870" s="30" t="s">
        <v>586</v>
      </c>
      <c r="J870" s="30" t="s">
        <v>587</v>
      </c>
      <c r="K870" s="30" t="s">
        <v>495</v>
      </c>
      <c r="L870" s="30" t="s">
        <v>496</v>
      </c>
      <c r="M870" s="30" t="s">
        <v>903</v>
      </c>
      <c r="N870" s="30"/>
      <c r="O870" s="30" t="s">
        <v>145</v>
      </c>
      <c r="P870" s="30" t="s">
        <v>465</v>
      </c>
      <c r="Q870" s="30" t="s">
        <v>499</v>
      </c>
    </row>
    <row r="871" spans="1:17">
      <c r="A871" s="30" t="s">
        <v>3318</v>
      </c>
      <c r="B871" s="30" t="s">
        <v>3319</v>
      </c>
      <c r="C871" s="30" t="s">
        <v>3320</v>
      </c>
      <c r="D871" s="30"/>
      <c r="E871" s="30" t="s">
        <v>3054</v>
      </c>
      <c r="F871" s="30" t="s">
        <v>74</v>
      </c>
      <c r="G871" s="38">
        <v>60</v>
      </c>
      <c r="H871" s="31">
        <v>0</v>
      </c>
      <c r="I871" s="30" t="s">
        <v>504</v>
      </c>
      <c r="J871" s="30" t="s">
        <v>505</v>
      </c>
      <c r="K871" s="30" t="s">
        <v>495</v>
      </c>
      <c r="L871" s="30" t="s">
        <v>496</v>
      </c>
      <c r="M871" s="30" t="s">
        <v>1146</v>
      </c>
      <c r="N871" s="30"/>
      <c r="O871" s="30" t="s">
        <v>145</v>
      </c>
      <c r="P871" s="30" t="s">
        <v>465</v>
      </c>
      <c r="Q871" s="30" t="s">
        <v>499</v>
      </c>
    </row>
    <row r="872" spans="1:17">
      <c r="A872" s="30" t="s">
        <v>3321</v>
      </c>
      <c r="B872" s="30" t="s">
        <v>3322</v>
      </c>
      <c r="C872" s="30" t="s">
        <v>3323</v>
      </c>
      <c r="D872" s="30"/>
      <c r="E872" s="30" t="s">
        <v>3054</v>
      </c>
      <c r="F872" s="30" t="s">
        <v>74</v>
      </c>
      <c r="G872" s="38">
        <v>60</v>
      </c>
      <c r="H872" s="31">
        <v>0</v>
      </c>
      <c r="I872" s="30" t="s">
        <v>504</v>
      </c>
      <c r="J872" s="30" t="s">
        <v>505</v>
      </c>
      <c r="K872" s="30" t="s">
        <v>495</v>
      </c>
      <c r="L872" s="30" t="s">
        <v>496</v>
      </c>
      <c r="M872" s="30" t="s">
        <v>506</v>
      </c>
      <c r="N872" s="30"/>
      <c r="O872" s="30" t="s">
        <v>145</v>
      </c>
      <c r="P872" s="30" t="s">
        <v>465</v>
      </c>
      <c r="Q872" s="30" t="s">
        <v>499</v>
      </c>
    </row>
    <row r="873" spans="1:17">
      <c r="A873" s="30" t="s">
        <v>3324</v>
      </c>
      <c r="B873" s="30" t="s">
        <v>477</v>
      </c>
      <c r="C873" s="30" t="s">
        <v>3325</v>
      </c>
      <c r="D873" s="30"/>
      <c r="E873" s="30" t="s">
        <v>3054</v>
      </c>
      <c r="F873" s="30" t="s">
        <v>74</v>
      </c>
      <c r="G873" s="38">
        <v>60</v>
      </c>
      <c r="H873" s="31">
        <v>0</v>
      </c>
      <c r="I873" s="30" t="s">
        <v>552</v>
      </c>
      <c r="J873" s="30" t="s">
        <v>553</v>
      </c>
      <c r="K873" s="30" t="s">
        <v>495</v>
      </c>
      <c r="L873" s="30" t="s">
        <v>496</v>
      </c>
      <c r="M873" s="30" t="s">
        <v>596</v>
      </c>
      <c r="N873" s="30"/>
      <c r="O873" s="30" t="s">
        <v>145</v>
      </c>
      <c r="P873" s="30" t="s">
        <v>465</v>
      </c>
      <c r="Q873" s="30" t="s">
        <v>499</v>
      </c>
    </row>
    <row r="874" spans="1:17">
      <c r="A874" s="30" t="s">
        <v>3326</v>
      </c>
      <c r="B874" s="30" t="s">
        <v>474</v>
      </c>
      <c r="C874" s="30" t="s">
        <v>3327</v>
      </c>
      <c r="D874" s="30"/>
      <c r="E874" s="30" t="s">
        <v>3054</v>
      </c>
      <c r="F874" s="30" t="s">
        <v>74</v>
      </c>
      <c r="G874" s="38">
        <v>60</v>
      </c>
      <c r="H874" s="31">
        <v>0</v>
      </c>
      <c r="I874" s="30" t="s">
        <v>504</v>
      </c>
      <c r="J874" s="30" t="s">
        <v>505</v>
      </c>
      <c r="K874" s="30" t="s">
        <v>495</v>
      </c>
      <c r="L874" s="30" t="s">
        <v>496</v>
      </c>
      <c r="M874" s="30" t="s">
        <v>506</v>
      </c>
      <c r="N874" s="30"/>
      <c r="O874" s="30" t="s">
        <v>145</v>
      </c>
      <c r="P874" s="30" t="s">
        <v>465</v>
      </c>
      <c r="Q874" s="30" t="s">
        <v>499</v>
      </c>
    </row>
    <row r="875" spans="1:17">
      <c r="A875" s="30" t="s">
        <v>3328</v>
      </c>
      <c r="B875" s="30" t="s">
        <v>3329</v>
      </c>
      <c r="C875" s="30" t="s">
        <v>3330</v>
      </c>
      <c r="D875" s="30"/>
      <c r="E875" s="30" t="s">
        <v>3054</v>
      </c>
      <c r="F875" s="30" t="s">
        <v>74</v>
      </c>
      <c r="G875" s="38">
        <v>60</v>
      </c>
      <c r="H875" s="31">
        <v>0</v>
      </c>
      <c r="I875" s="30" t="s">
        <v>512</v>
      </c>
      <c r="J875" s="30" t="s">
        <v>513</v>
      </c>
      <c r="K875" s="30" t="s">
        <v>495</v>
      </c>
      <c r="L875" s="30" t="s">
        <v>496</v>
      </c>
      <c r="M875" s="30" t="s">
        <v>695</v>
      </c>
      <c r="N875" s="30"/>
      <c r="O875" s="30" t="s">
        <v>145</v>
      </c>
      <c r="P875" s="30" t="s">
        <v>465</v>
      </c>
      <c r="Q875" s="30" t="s">
        <v>499</v>
      </c>
    </row>
    <row r="876" spans="1:17">
      <c r="A876" s="30" t="s">
        <v>129</v>
      </c>
      <c r="B876" s="30" t="s">
        <v>130</v>
      </c>
      <c r="C876" s="30" t="s">
        <v>3331</v>
      </c>
      <c r="D876" s="30"/>
      <c r="E876" s="30" t="s">
        <v>3062</v>
      </c>
      <c r="F876" s="30" t="s">
        <v>3332</v>
      </c>
      <c r="G876" s="38">
        <v>60</v>
      </c>
      <c r="H876" s="31">
        <v>0</v>
      </c>
      <c r="I876" s="30" t="s">
        <v>570</v>
      </c>
      <c r="J876" s="30" t="s">
        <v>571</v>
      </c>
      <c r="K876" s="30" t="s">
        <v>495</v>
      </c>
      <c r="L876" s="30" t="s">
        <v>818</v>
      </c>
      <c r="M876" s="30" t="s">
        <v>573</v>
      </c>
      <c r="N876" s="30"/>
      <c r="O876" s="30" t="s">
        <v>145</v>
      </c>
      <c r="P876" s="30" t="s">
        <v>465</v>
      </c>
      <c r="Q876" s="30" t="s">
        <v>499</v>
      </c>
    </row>
    <row r="877" spans="1:17">
      <c r="A877" s="30" t="s">
        <v>3333</v>
      </c>
      <c r="B877" s="30" t="s">
        <v>3334</v>
      </c>
      <c r="C877" s="30" t="s">
        <v>3335</v>
      </c>
      <c r="D877" s="30" t="s">
        <v>74</v>
      </c>
      <c r="E877" s="30" t="s">
        <v>3054</v>
      </c>
      <c r="F877" s="30" t="s">
        <v>74</v>
      </c>
      <c r="G877" s="38">
        <v>60</v>
      </c>
      <c r="H877" s="31">
        <v>0</v>
      </c>
      <c r="I877" s="30" t="s">
        <v>504</v>
      </c>
      <c r="J877" s="30" t="s">
        <v>505</v>
      </c>
      <c r="K877" s="30" t="s">
        <v>495</v>
      </c>
      <c r="L877" s="30" t="s">
        <v>496</v>
      </c>
      <c r="M877" s="30" t="s">
        <v>558</v>
      </c>
      <c r="N877" s="30"/>
      <c r="O877" s="30" t="s">
        <v>145</v>
      </c>
      <c r="P877" s="30" t="s">
        <v>465</v>
      </c>
      <c r="Q877" s="30" t="s">
        <v>499</v>
      </c>
    </row>
    <row r="878" spans="1:17">
      <c r="A878" s="30" t="s">
        <v>3336</v>
      </c>
      <c r="B878" s="30" t="s">
        <v>3337</v>
      </c>
      <c r="C878" s="30" t="s">
        <v>3338</v>
      </c>
      <c r="D878" s="30"/>
      <c r="E878" s="30" t="s">
        <v>3054</v>
      </c>
      <c r="F878" s="30" t="s">
        <v>74</v>
      </c>
      <c r="G878" s="38">
        <v>60</v>
      </c>
      <c r="H878" s="31">
        <v>0</v>
      </c>
      <c r="I878" s="30" t="s">
        <v>512</v>
      </c>
      <c r="J878" s="30" t="s">
        <v>513</v>
      </c>
      <c r="K878" s="30" t="s">
        <v>495</v>
      </c>
      <c r="L878" s="30" t="s">
        <v>496</v>
      </c>
      <c r="M878" s="30" t="s">
        <v>713</v>
      </c>
      <c r="N878" s="30"/>
      <c r="O878" s="30" t="s">
        <v>145</v>
      </c>
      <c r="P878" s="30" t="s">
        <v>465</v>
      </c>
      <c r="Q878" s="30" t="s">
        <v>499</v>
      </c>
    </row>
    <row r="879" spans="1:17">
      <c r="A879" s="30" t="s">
        <v>3339</v>
      </c>
      <c r="B879" s="30" t="s">
        <v>3340</v>
      </c>
      <c r="C879" s="30" t="s">
        <v>3341</v>
      </c>
      <c r="D879" s="30"/>
      <c r="E879" s="30" t="s">
        <v>3054</v>
      </c>
      <c r="F879" s="30" t="s">
        <v>74</v>
      </c>
      <c r="G879" s="38">
        <v>60</v>
      </c>
      <c r="H879" s="31">
        <v>0</v>
      </c>
      <c r="I879" s="30" t="s">
        <v>504</v>
      </c>
      <c r="J879" s="30" t="s">
        <v>505</v>
      </c>
      <c r="K879" s="30" t="s">
        <v>495</v>
      </c>
      <c r="L879" s="30" t="s">
        <v>496</v>
      </c>
      <c r="M879" s="30" t="s">
        <v>558</v>
      </c>
      <c r="N879" s="30"/>
      <c r="O879" s="30" t="s">
        <v>145</v>
      </c>
      <c r="P879" s="30" t="s">
        <v>465</v>
      </c>
      <c r="Q879" s="30" t="s">
        <v>499</v>
      </c>
    </row>
    <row r="880" spans="1:17">
      <c r="A880" s="30" t="s">
        <v>3342</v>
      </c>
      <c r="B880" s="30" t="s">
        <v>3343</v>
      </c>
      <c r="C880" s="30" t="s">
        <v>3344</v>
      </c>
      <c r="D880" s="30"/>
      <c r="E880" s="30" t="s">
        <v>3054</v>
      </c>
      <c r="F880" s="30" t="s">
        <v>74</v>
      </c>
      <c r="G880" s="38">
        <v>60</v>
      </c>
      <c r="H880" s="31">
        <v>0</v>
      </c>
      <c r="I880" s="30" t="s">
        <v>552</v>
      </c>
      <c r="J880" s="30" t="s">
        <v>553</v>
      </c>
      <c r="K880" s="30" t="s">
        <v>495</v>
      </c>
      <c r="L880" s="30" t="s">
        <v>496</v>
      </c>
      <c r="M880" s="30" t="s">
        <v>596</v>
      </c>
      <c r="N880" s="30"/>
      <c r="O880" s="30" t="s">
        <v>145</v>
      </c>
      <c r="P880" s="30" t="s">
        <v>465</v>
      </c>
      <c r="Q880" s="30" t="s">
        <v>499</v>
      </c>
    </row>
    <row r="881" spans="1:17">
      <c r="A881" s="30" t="s">
        <v>3345</v>
      </c>
      <c r="B881" s="30" t="s">
        <v>3346</v>
      </c>
      <c r="C881" s="30" t="s">
        <v>3347</v>
      </c>
      <c r="D881" s="30"/>
      <c r="E881" s="30" t="s">
        <v>3054</v>
      </c>
      <c r="F881" s="30" t="s">
        <v>74</v>
      </c>
      <c r="G881" s="38">
        <v>60</v>
      </c>
      <c r="H881" s="31">
        <v>0</v>
      </c>
      <c r="I881" s="30" t="s">
        <v>504</v>
      </c>
      <c r="J881" s="30" t="s">
        <v>505</v>
      </c>
      <c r="K881" s="30" t="s">
        <v>495</v>
      </c>
      <c r="L881" s="30" t="s">
        <v>496</v>
      </c>
      <c r="M881" s="30" t="s">
        <v>558</v>
      </c>
      <c r="N881" s="30"/>
      <c r="O881" s="30" t="s">
        <v>145</v>
      </c>
      <c r="P881" s="30" t="s">
        <v>465</v>
      </c>
      <c r="Q881" s="30" t="s">
        <v>499</v>
      </c>
    </row>
    <row r="882" spans="1:17">
      <c r="A882" s="30" t="s">
        <v>3348</v>
      </c>
      <c r="B882" s="30" t="s">
        <v>3349</v>
      </c>
      <c r="C882" s="30" t="s">
        <v>3350</v>
      </c>
      <c r="D882" s="30"/>
      <c r="E882" s="30" t="s">
        <v>3054</v>
      </c>
      <c r="F882" s="30" t="s">
        <v>74</v>
      </c>
      <c r="G882" s="38">
        <v>60</v>
      </c>
      <c r="H882" s="31">
        <v>0</v>
      </c>
      <c r="I882" s="30" t="s">
        <v>552</v>
      </c>
      <c r="J882" s="30" t="s">
        <v>553</v>
      </c>
      <c r="K882" s="30" t="s">
        <v>495</v>
      </c>
      <c r="L882" s="30" t="s">
        <v>496</v>
      </c>
      <c r="M882" s="30" t="s">
        <v>724</v>
      </c>
      <c r="N882" s="30"/>
      <c r="O882" s="30" t="s">
        <v>145</v>
      </c>
      <c r="P882" s="30" t="s">
        <v>465</v>
      </c>
      <c r="Q882" s="30" t="s">
        <v>499</v>
      </c>
    </row>
    <row r="883" spans="1:17">
      <c r="A883" s="30" t="s">
        <v>3351</v>
      </c>
      <c r="B883" s="30" t="s">
        <v>476</v>
      </c>
      <c r="C883" s="30" t="s">
        <v>3352</v>
      </c>
      <c r="D883" s="30"/>
      <c r="E883" s="30" t="s">
        <v>3054</v>
      </c>
      <c r="F883" s="30" t="s">
        <v>74</v>
      </c>
      <c r="G883" s="38">
        <v>60</v>
      </c>
      <c r="H883" s="31">
        <v>0</v>
      </c>
      <c r="I883" s="30" t="s">
        <v>512</v>
      </c>
      <c r="J883" s="30" t="s">
        <v>513</v>
      </c>
      <c r="K883" s="30" t="s">
        <v>495</v>
      </c>
      <c r="L883" s="30" t="s">
        <v>496</v>
      </c>
      <c r="M883" s="30" t="s">
        <v>713</v>
      </c>
      <c r="N883" s="30"/>
      <c r="O883" s="30" t="s">
        <v>145</v>
      </c>
      <c r="P883" s="30" t="s">
        <v>465</v>
      </c>
      <c r="Q883" s="30" t="s">
        <v>499</v>
      </c>
    </row>
    <row r="884" spans="1:17">
      <c r="A884" s="30" t="s">
        <v>3353</v>
      </c>
      <c r="B884" s="30" t="s">
        <v>3354</v>
      </c>
      <c r="C884" s="30" t="s">
        <v>3355</v>
      </c>
      <c r="D884" s="30"/>
      <c r="E884" s="30" t="s">
        <v>3054</v>
      </c>
      <c r="F884" s="30" t="s">
        <v>74</v>
      </c>
      <c r="G884" s="38">
        <v>60</v>
      </c>
      <c r="H884" s="31">
        <v>0</v>
      </c>
      <c r="I884" s="30" t="s">
        <v>552</v>
      </c>
      <c r="J884" s="30" t="s">
        <v>553</v>
      </c>
      <c r="K884" s="30" t="s">
        <v>495</v>
      </c>
      <c r="L884" s="30" t="s">
        <v>496</v>
      </c>
      <c r="M884" s="30" t="s">
        <v>596</v>
      </c>
      <c r="N884" s="30"/>
      <c r="O884" s="30" t="s">
        <v>145</v>
      </c>
      <c r="P884" s="30" t="s">
        <v>465</v>
      </c>
      <c r="Q884" s="30" t="s">
        <v>499</v>
      </c>
    </row>
    <row r="885" spans="1:17">
      <c r="A885" s="30" t="s">
        <v>3356</v>
      </c>
      <c r="B885" s="30" t="s">
        <v>3357</v>
      </c>
      <c r="C885" s="30" t="s">
        <v>3358</v>
      </c>
      <c r="D885" s="30"/>
      <c r="E885" s="30" t="s">
        <v>3054</v>
      </c>
      <c r="F885" s="30" t="s">
        <v>74</v>
      </c>
      <c r="G885" s="38">
        <v>60</v>
      </c>
      <c r="H885" s="31">
        <v>0</v>
      </c>
      <c r="I885" s="30" t="s">
        <v>586</v>
      </c>
      <c r="J885" s="30" t="s">
        <v>587</v>
      </c>
      <c r="K885" s="30" t="s">
        <v>495</v>
      </c>
      <c r="L885" s="30" t="s">
        <v>496</v>
      </c>
      <c r="M885" s="30" t="s">
        <v>903</v>
      </c>
      <c r="N885" s="30"/>
      <c r="O885" s="30" t="s">
        <v>145</v>
      </c>
      <c r="P885" s="30" t="s">
        <v>465</v>
      </c>
      <c r="Q885" s="30" t="s">
        <v>499</v>
      </c>
    </row>
    <row r="886" spans="1:17">
      <c r="A886" s="30" t="s">
        <v>3359</v>
      </c>
      <c r="B886" s="30" t="s">
        <v>3360</v>
      </c>
      <c r="C886" s="30" t="s">
        <v>3361</v>
      </c>
      <c r="D886" s="30"/>
      <c r="E886" s="30" t="s">
        <v>3054</v>
      </c>
      <c r="F886" s="30" t="s">
        <v>74</v>
      </c>
      <c r="G886" s="38">
        <v>60</v>
      </c>
      <c r="H886" s="31">
        <v>0</v>
      </c>
      <c r="I886" s="30" t="s">
        <v>552</v>
      </c>
      <c r="J886" s="30" t="s">
        <v>553</v>
      </c>
      <c r="K886" s="30" t="s">
        <v>495</v>
      </c>
      <c r="L886" s="30" t="s">
        <v>496</v>
      </c>
      <c r="M886" s="30" t="s">
        <v>654</v>
      </c>
      <c r="N886" s="30"/>
      <c r="O886" s="30" t="s">
        <v>145</v>
      </c>
      <c r="P886" s="30" t="s">
        <v>465</v>
      </c>
      <c r="Q886" s="30" t="s">
        <v>499</v>
      </c>
    </row>
    <row r="887" spans="1:17">
      <c r="A887" s="30" t="s">
        <v>3362</v>
      </c>
      <c r="B887" s="30" t="s">
        <v>3363</v>
      </c>
      <c r="C887" s="30" t="s">
        <v>3364</v>
      </c>
      <c r="D887" s="30"/>
      <c r="E887" s="30" t="s">
        <v>3054</v>
      </c>
      <c r="F887" s="30" t="s">
        <v>74</v>
      </c>
      <c r="G887" s="38">
        <v>60</v>
      </c>
      <c r="H887" s="31">
        <v>0</v>
      </c>
      <c r="I887" s="30" t="s">
        <v>512</v>
      </c>
      <c r="J887" s="30" t="s">
        <v>513</v>
      </c>
      <c r="K887" s="30" t="s">
        <v>495</v>
      </c>
      <c r="L887" s="30" t="s">
        <v>496</v>
      </c>
      <c r="M887" s="30" t="s">
        <v>695</v>
      </c>
      <c r="N887" s="30"/>
      <c r="O887" s="30" t="s">
        <v>145</v>
      </c>
      <c r="P887" s="30" t="s">
        <v>465</v>
      </c>
      <c r="Q887" s="30" t="s">
        <v>499</v>
      </c>
    </row>
    <row r="888" spans="1:17">
      <c r="A888" s="30" t="s">
        <v>3365</v>
      </c>
      <c r="B888" s="30" t="s">
        <v>3366</v>
      </c>
      <c r="C888" s="30" t="s">
        <v>3367</v>
      </c>
      <c r="D888" s="30"/>
      <c r="E888" s="30" t="s">
        <v>3054</v>
      </c>
      <c r="F888" s="30" t="s">
        <v>74</v>
      </c>
      <c r="G888" s="38">
        <v>60</v>
      </c>
      <c r="H888" s="31">
        <v>0</v>
      </c>
      <c r="I888" s="30" t="s">
        <v>586</v>
      </c>
      <c r="J888" s="30" t="s">
        <v>587</v>
      </c>
      <c r="K888" s="30" t="s">
        <v>495</v>
      </c>
      <c r="L888" s="30" t="s">
        <v>496</v>
      </c>
      <c r="M888" s="30" t="s">
        <v>903</v>
      </c>
      <c r="N888" s="30"/>
      <c r="O888" s="30" t="s">
        <v>145</v>
      </c>
      <c r="P888" s="30" t="s">
        <v>465</v>
      </c>
      <c r="Q888" s="30" t="s">
        <v>499</v>
      </c>
    </row>
    <row r="889" spans="1:17">
      <c r="A889" s="30" t="s">
        <v>3368</v>
      </c>
      <c r="B889" s="30" t="s">
        <v>3369</v>
      </c>
      <c r="C889" s="30" t="s">
        <v>3370</v>
      </c>
      <c r="D889" s="30"/>
      <c r="E889" s="30" t="s">
        <v>3054</v>
      </c>
      <c r="F889" s="30" t="s">
        <v>74</v>
      </c>
      <c r="G889" s="38">
        <v>60</v>
      </c>
      <c r="H889" s="31">
        <v>0</v>
      </c>
      <c r="I889" s="30" t="s">
        <v>552</v>
      </c>
      <c r="J889" s="30" t="s">
        <v>553</v>
      </c>
      <c r="K889" s="30" t="s">
        <v>495</v>
      </c>
      <c r="L889" s="30" t="s">
        <v>496</v>
      </c>
      <c r="M889" s="30" t="s">
        <v>654</v>
      </c>
      <c r="N889" s="30"/>
      <c r="O889" s="30" t="s">
        <v>145</v>
      </c>
      <c r="P889" s="30" t="s">
        <v>465</v>
      </c>
      <c r="Q889" s="30" t="s">
        <v>499</v>
      </c>
    </row>
    <row r="890" spans="1:17">
      <c r="A890" s="30" t="s">
        <v>3371</v>
      </c>
      <c r="B890" s="30" t="s">
        <v>3372</v>
      </c>
      <c r="C890" s="30" t="s">
        <v>3373</v>
      </c>
      <c r="D890" s="30"/>
      <c r="E890" s="30" t="s">
        <v>3054</v>
      </c>
      <c r="F890" s="30" t="s">
        <v>74</v>
      </c>
      <c r="G890" s="38">
        <v>60</v>
      </c>
      <c r="H890" s="31">
        <v>0</v>
      </c>
      <c r="I890" s="30" t="s">
        <v>586</v>
      </c>
      <c r="J890" s="30" t="s">
        <v>587</v>
      </c>
      <c r="K890" s="30" t="s">
        <v>495</v>
      </c>
      <c r="L890" s="30" t="s">
        <v>496</v>
      </c>
      <c r="M890" s="30" t="s">
        <v>3374</v>
      </c>
      <c r="N890" s="30"/>
      <c r="O890" s="30" t="s">
        <v>145</v>
      </c>
      <c r="P890" s="30" t="s">
        <v>465</v>
      </c>
      <c r="Q890" s="30" t="s">
        <v>499</v>
      </c>
    </row>
    <row r="891" spans="1:17">
      <c r="A891" s="30" t="s">
        <v>3375</v>
      </c>
      <c r="B891" s="30" t="s">
        <v>3376</v>
      </c>
      <c r="C891" s="30" t="s">
        <v>3377</v>
      </c>
      <c r="D891" s="30"/>
      <c r="E891" s="30" t="s">
        <v>3054</v>
      </c>
      <c r="F891" s="30" t="s">
        <v>74</v>
      </c>
      <c r="G891" s="38">
        <v>60</v>
      </c>
      <c r="H891" s="31">
        <v>0</v>
      </c>
      <c r="I891" s="30" t="s">
        <v>586</v>
      </c>
      <c r="J891" s="30" t="s">
        <v>587</v>
      </c>
      <c r="K891" s="30" t="s">
        <v>495</v>
      </c>
      <c r="L891" s="30" t="s">
        <v>496</v>
      </c>
      <c r="M891" s="30" t="s">
        <v>903</v>
      </c>
      <c r="N891" s="30"/>
      <c r="O891" s="30" t="s">
        <v>145</v>
      </c>
      <c r="P891" s="30" t="s">
        <v>465</v>
      </c>
      <c r="Q891" s="30" t="s">
        <v>499</v>
      </c>
    </row>
    <row r="892" spans="1:17">
      <c r="A892" s="30" t="s">
        <v>3378</v>
      </c>
      <c r="B892" s="30" t="s">
        <v>3379</v>
      </c>
      <c r="C892" s="30" t="s">
        <v>3380</v>
      </c>
      <c r="D892" s="30"/>
      <c r="E892" s="30" t="s">
        <v>3054</v>
      </c>
      <c r="F892" s="30" t="s">
        <v>74</v>
      </c>
      <c r="G892" s="38">
        <v>60</v>
      </c>
      <c r="H892" s="31">
        <v>0</v>
      </c>
      <c r="I892" s="30" t="s">
        <v>586</v>
      </c>
      <c r="J892" s="30" t="s">
        <v>587</v>
      </c>
      <c r="K892" s="30" t="s">
        <v>495</v>
      </c>
      <c r="L892" s="30" t="s">
        <v>496</v>
      </c>
      <c r="M892" s="30" t="s">
        <v>588</v>
      </c>
      <c r="N892" s="30"/>
      <c r="O892" s="30" t="s">
        <v>145</v>
      </c>
      <c r="P892" s="30" t="s">
        <v>465</v>
      </c>
      <c r="Q892" s="30" t="s">
        <v>499</v>
      </c>
    </row>
    <row r="893" spans="1:17">
      <c r="A893" s="30" t="s">
        <v>3381</v>
      </c>
      <c r="B893" s="30" t="s">
        <v>3382</v>
      </c>
      <c r="C893" s="30" t="s">
        <v>3383</v>
      </c>
      <c r="D893" s="30"/>
      <c r="E893" s="30" t="s">
        <v>3054</v>
      </c>
      <c r="F893" s="30" t="s">
        <v>74</v>
      </c>
      <c r="G893" s="38">
        <v>60</v>
      </c>
      <c r="H893" s="31">
        <v>0</v>
      </c>
      <c r="I893" s="30" t="s">
        <v>512</v>
      </c>
      <c r="J893" s="30" t="s">
        <v>513</v>
      </c>
      <c r="K893" s="30" t="s">
        <v>495</v>
      </c>
      <c r="L893" s="30" t="s">
        <v>496</v>
      </c>
      <c r="M893" s="30" t="s">
        <v>695</v>
      </c>
      <c r="N893" s="30"/>
      <c r="O893" s="30" t="s">
        <v>145</v>
      </c>
      <c r="P893" s="30" t="s">
        <v>465</v>
      </c>
      <c r="Q893" s="30" t="s">
        <v>499</v>
      </c>
    </row>
    <row r="894" spans="1:17">
      <c r="A894" s="30" t="s">
        <v>3384</v>
      </c>
      <c r="B894" s="30" t="s">
        <v>3385</v>
      </c>
      <c r="C894" s="30" t="s">
        <v>3386</v>
      </c>
      <c r="D894" s="30"/>
      <c r="E894" s="30" t="s">
        <v>3054</v>
      </c>
      <c r="F894" s="30" t="s">
        <v>74</v>
      </c>
      <c r="G894" s="38">
        <v>60</v>
      </c>
      <c r="H894" s="31">
        <v>0</v>
      </c>
      <c r="I894" s="30" t="s">
        <v>504</v>
      </c>
      <c r="J894" s="30" t="s">
        <v>505</v>
      </c>
      <c r="K894" s="30" t="s">
        <v>495</v>
      </c>
      <c r="L894" s="30" t="s">
        <v>496</v>
      </c>
      <c r="M894" s="30" t="s">
        <v>592</v>
      </c>
      <c r="N894" s="30"/>
      <c r="O894" s="30" t="s">
        <v>145</v>
      </c>
      <c r="P894" s="30" t="s">
        <v>465</v>
      </c>
      <c r="Q894" s="30" t="s">
        <v>499</v>
      </c>
    </row>
    <row r="895" spans="1:17">
      <c r="A895" s="30" t="s">
        <v>3387</v>
      </c>
      <c r="B895" s="30" t="s">
        <v>3388</v>
      </c>
      <c r="C895" s="30" t="s">
        <v>3389</v>
      </c>
      <c r="D895" s="30"/>
      <c r="E895" s="30" t="s">
        <v>3054</v>
      </c>
      <c r="F895" s="30" t="s">
        <v>74</v>
      </c>
      <c r="G895" s="38">
        <v>60</v>
      </c>
      <c r="H895" s="31">
        <v>0</v>
      </c>
      <c r="I895" s="30" t="s">
        <v>552</v>
      </c>
      <c r="J895" s="30" t="s">
        <v>553</v>
      </c>
      <c r="K895" s="30" t="s">
        <v>495</v>
      </c>
      <c r="L895" s="30" t="s">
        <v>496</v>
      </c>
      <c r="M895" s="30" t="s">
        <v>2249</v>
      </c>
      <c r="N895" s="30"/>
      <c r="O895" s="30" t="s">
        <v>145</v>
      </c>
      <c r="P895" s="30" t="s">
        <v>465</v>
      </c>
      <c r="Q895" s="30" t="s">
        <v>499</v>
      </c>
    </row>
    <row r="896" spans="1:17">
      <c r="A896" s="30" t="s">
        <v>3390</v>
      </c>
      <c r="B896" s="30" t="s">
        <v>3391</v>
      </c>
      <c r="C896" s="30" t="s">
        <v>3392</v>
      </c>
      <c r="D896" s="30"/>
      <c r="E896" s="30" t="s">
        <v>3054</v>
      </c>
      <c r="F896" s="30" t="s">
        <v>74</v>
      </c>
      <c r="G896" s="38">
        <v>60</v>
      </c>
      <c r="H896" s="31">
        <v>0</v>
      </c>
      <c r="I896" s="30" t="s">
        <v>586</v>
      </c>
      <c r="J896" s="30" t="s">
        <v>587</v>
      </c>
      <c r="K896" s="30" t="s">
        <v>495</v>
      </c>
      <c r="L896" s="30" t="s">
        <v>496</v>
      </c>
      <c r="M896" s="30" t="s">
        <v>2374</v>
      </c>
      <c r="N896" s="30"/>
      <c r="O896" s="30" t="s">
        <v>145</v>
      </c>
      <c r="P896" s="30" t="s">
        <v>465</v>
      </c>
      <c r="Q896" s="30" t="s">
        <v>499</v>
      </c>
    </row>
    <row r="897" spans="1:17">
      <c r="A897" s="30" t="s">
        <v>3393</v>
      </c>
      <c r="B897" s="30" t="s">
        <v>3394</v>
      </c>
      <c r="C897" s="30" t="s">
        <v>3395</v>
      </c>
      <c r="D897" s="30"/>
      <c r="E897" s="30" t="s">
        <v>3054</v>
      </c>
      <c r="F897" s="30" t="s">
        <v>74</v>
      </c>
      <c r="G897" s="38">
        <v>60</v>
      </c>
      <c r="H897" s="31">
        <v>0</v>
      </c>
      <c r="I897" s="30" t="s">
        <v>718</v>
      </c>
      <c r="J897" s="30" t="s">
        <v>719</v>
      </c>
      <c r="K897" s="30" t="s">
        <v>495</v>
      </c>
      <c r="L897" s="30" t="s">
        <v>496</v>
      </c>
      <c r="M897" s="30" t="s">
        <v>903</v>
      </c>
      <c r="N897" s="30"/>
      <c r="O897" s="30" t="s">
        <v>145</v>
      </c>
      <c r="P897" s="30" t="s">
        <v>465</v>
      </c>
      <c r="Q897" s="30" t="s">
        <v>499</v>
      </c>
    </row>
    <row r="898" spans="1:17">
      <c r="A898" s="30" t="s">
        <v>3396</v>
      </c>
      <c r="B898" s="30" t="s">
        <v>3397</v>
      </c>
      <c r="C898" s="30" t="s">
        <v>3398</v>
      </c>
      <c r="D898" s="30"/>
      <c r="E898" s="30" t="s">
        <v>3054</v>
      </c>
      <c r="F898" s="30" t="s">
        <v>74</v>
      </c>
      <c r="G898" s="38">
        <v>60</v>
      </c>
      <c r="H898" s="31">
        <v>0</v>
      </c>
      <c r="I898" s="30" t="s">
        <v>504</v>
      </c>
      <c r="J898" s="30" t="s">
        <v>505</v>
      </c>
      <c r="K898" s="30" t="s">
        <v>495</v>
      </c>
      <c r="L898" s="30" t="s">
        <v>496</v>
      </c>
      <c r="M898" s="30" t="s">
        <v>506</v>
      </c>
      <c r="N898" s="30" t="s">
        <v>1316</v>
      </c>
      <c r="O898" s="30" t="s">
        <v>145</v>
      </c>
      <c r="P898" s="30" t="s">
        <v>465</v>
      </c>
      <c r="Q898" s="30" t="s">
        <v>499</v>
      </c>
    </row>
    <row r="899" spans="1:17">
      <c r="A899" s="30" t="s">
        <v>3399</v>
      </c>
      <c r="B899" s="30" t="s">
        <v>3400</v>
      </c>
      <c r="C899" s="30" t="s">
        <v>3401</v>
      </c>
      <c r="D899" s="30"/>
      <c r="E899" s="30" t="s">
        <v>3054</v>
      </c>
      <c r="F899" s="30" t="s">
        <v>74</v>
      </c>
      <c r="G899" s="38">
        <v>60</v>
      </c>
      <c r="H899" s="31">
        <v>0</v>
      </c>
      <c r="I899" s="30" t="s">
        <v>586</v>
      </c>
      <c r="J899" s="30" t="s">
        <v>587</v>
      </c>
      <c r="K899" s="30" t="s">
        <v>495</v>
      </c>
      <c r="L899" s="30" t="s">
        <v>496</v>
      </c>
      <c r="M899" s="30" t="s">
        <v>497</v>
      </c>
      <c r="N899" s="30"/>
      <c r="O899" s="30" t="s">
        <v>145</v>
      </c>
      <c r="P899" s="30" t="s">
        <v>465</v>
      </c>
      <c r="Q899" s="30" t="s">
        <v>499</v>
      </c>
    </row>
    <row r="900" spans="1:17">
      <c r="A900" s="30" t="s">
        <v>3402</v>
      </c>
      <c r="B900" s="30" t="s">
        <v>3403</v>
      </c>
      <c r="C900" s="30" t="s">
        <v>3404</v>
      </c>
      <c r="D900" s="30"/>
      <c r="E900" s="30" t="s">
        <v>3054</v>
      </c>
      <c r="F900" s="30" t="s">
        <v>74</v>
      </c>
      <c r="G900" s="38">
        <v>60</v>
      </c>
      <c r="H900" s="31">
        <v>0</v>
      </c>
      <c r="I900" s="30" t="s">
        <v>552</v>
      </c>
      <c r="J900" s="30" t="s">
        <v>553</v>
      </c>
      <c r="K900" s="30" t="s">
        <v>495</v>
      </c>
      <c r="L900" s="30" t="s">
        <v>496</v>
      </c>
      <c r="M900" s="30" t="s">
        <v>724</v>
      </c>
      <c r="N900" s="30"/>
      <c r="O900" s="30" t="s">
        <v>145</v>
      </c>
      <c r="P900" s="30" t="s">
        <v>465</v>
      </c>
      <c r="Q900" s="30" t="s">
        <v>499</v>
      </c>
    </row>
    <row r="901" spans="1:17">
      <c r="A901" s="30" t="s">
        <v>318</v>
      </c>
      <c r="B901" s="30" t="s">
        <v>319</v>
      </c>
      <c r="C901" s="30" t="s">
        <v>3405</v>
      </c>
      <c r="D901" s="30"/>
      <c r="E901" s="30" t="s">
        <v>3062</v>
      </c>
      <c r="F901" s="30" t="s">
        <v>3406</v>
      </c>
      <c r="G901" s="38">
        <v>60</v>
      </c>
      <c r="H901" s="31">
        <v>0</v>
      </c>
      <c r="I901" s="30" t="s">
        <v>570</v>
      </c>
      <c r="J901" s="30" t="s">
        <v>571</v>
      </c>
      <c r="K901" s="30" t="s">
        <v>495</v>
      </c>
      <c r="L901" s="30" t="s">
        <v>818</v>
      </c>
      <c r="M901" s="30" t="s">
        <v>573</v>
      </c>
      <c r="N901" s="30"/>
      <c r="O901" s="30" t="s">
        <v>145</v>
      </c>
      <c r="P901" s="30" t="s">
        <v>465</v>
      </c>
      <c r="Q901" s="30" t="s">
        <v>499</v>
      </c>
    </row>
    <row r="902" spans="1:17">
      <c r="A902" s="30" t="s">
        <v>3407</v>
      </c>
      <c r="B902" s="30" t="s">
        <v>3408</v>
      </c>
      <c r="C902" s="30" t="s">
        <v>3409</v>
      </c>
      <c r="D902" s="30"/>
      <c r="E902" s="30" t="s">
        <v>3054</v>
      </c>
      <c r="F902" s="30" t="s">
        <v>74</v>
      </c>
      <c r="G902" s="38">
        <v>60</v>
      </c>
      <c r="H902" s="31">
        <v>0</v>
      </c>
      <c r="I902" s="30" t="s">
        <v>552</v>
      </c>
      <c r="J902" s="30" t="s">
        <v>553</v>
      </c>
      <c r="K902" s="30" t="s">
        <v>495</v>
      </c>
      <c r="L902" s="30" t="s">
        <v>496</v>
      </c>
      <c r="M902" s="30" t="s">
        <v>724</v>
      </c>
      <c r="N902" s="30"/>
      <c r="O902" s="30" t="s">
        <v>145</v>
      </c>
      <c r="P902" s="30" t="s">
        <v>465</v>
      </c>
      <c r="Q902" s="30" t="s">
        <v>499</v>
      </c>
    </row>
    <row r="903" spans="1:17">
      <c r="A903" s="30" t="s">
        <v>3410</v>
      </c>
      <c r="B903" s="30" t="s">
        <v>3411</v>
      </c>
      <c r="C903" s="30" t="s">
        <v>3412</v>
      </c>
      <c r="D903" s="30"/>
      <c r="E903" s="30" t="s">
        <v>3054</v>
      </c>
      <c r="F903" s="30" t="s">
        <v>74</v>
      </c>
      <c r="G903" s="38">
        <v>60</v>
      </c>
      <c r="H903" s="31">
        <v>0</v>
      </c>
      <c r="I903" s="30" t="s">
        <v>504</v>
      </c>
      <c r="J903" s="30" t="s">
        <v>505</v>
      </c>
      <c r="K903" s="30" t="s">
        <v>495</v>
      </c>
      <c r="L903" s="30" t="s">
        <v>496</v>
      </c>
      <c r="M903" s="30" t="s">
        <v>506</v>
      </c>
      <c r="N903" s="30" t="s">
        <v>535</v>
      </c>
      <c r="O903" s="30" t="s">
        <v>145</v>
      </c>
      <c r="P903" s="30" t="s">
        <v>465</v>
      </c>
      <c r="Q903" s="30" t="s">
        <v>499</v>
      </c>
    </row>
    <row r="904" spans="1:17">
      <c r="A904" s="30" t="s">
        <v>3413</v>
      </c>
      <c r="B904" s="30" t="s">
        <v>3414</v>
      </c>
      <c r="C904" s="30" t="s">
        <v>3415</v>
      </c>
      <c r="D904" s="30"/>
      <c r="E904" s="30" t="s">
        <v>3054</v>
      </c>
      <c r="F904" s="30" t="s">
        <v>74</v>
      </c>
      <c r="G904" s="38">
        <v>60</v>
      </c>
      <c r="H904" s="31">
        <v>0</v>
      </c>
      <c r="I904" s="30" t="s">
        <v>512</v>
      </c>
      <c r="J904" s="30" t="s">
        <v>513</v>
      </c>
      <c r="K904" s="30" t="s">
        <v>495</v>
      </c>
      <c r="L904" s="30" t="s">
        <v>496</v>
      </c>
      <c r="M904" s="30" t="s">
        <v>695</v>
      </c>
      <c r="N904" s="30"/>
      <c r="O904" s="30" t="s">
        <v>145</v>
      </c>
      <c r="P904" s="30" t="s">
        <v>465</v>
      </c>
      <c r="Q904" s="30" t="s">
        <v>499</v>
      </c>
    </row>
    <row r="905" spans="1:17">
      <c r="A905" s="30" t="s">
        <v>215</v>
      </c>
      <c r="B905" s="30" t="s">
        <v>216</v>
      </c>
      <c r="C905" s="30" t="s">
        <v>3416</v>
      </c>
      <c r="D905" s="30"/>
      <c r="E905" s="30" t="s">
        <v>3062</v>
      </c>
      <c r="F905" s="30" t="s">
        <v>3417</v>
      </c>
      <c r="G905" s="38">
        <v>60</v>
      </c>
      <c r="H905" s="31">
        <v>0</v>
      </c>
      <c r="I905" s="30" t="s">
        <v>570</v>
      </c>
      <c r="J905" s="30" t="s">
        <v>571</v>
      </c>
      <c r="K905" s="30" t="s">
        <v>495</v>
      </c>
      <c r="L905" s="30" t="s">
        <v>766</v>
      </c>
      <c r="M905" s="30" t="s">
        <v>573</v>
      </c>
      <c r="N905" s="30"/>
      <c r="O905" s="30" t="s">
        <v>145</v>
      </c>
      <c r="P905" s="30" t="s">
        <v>465</v>
      </c>
      <c r="Q905" s="30" t="s">
        <v>499</v>
      </c>
    </row>
    <row r="906" spans="1:17">
      <c r="A906" s="30" t="s">
        <v>3418</v>
      </c>
      <c r="B906" s="30" t="s">
        <v>3419</v>
      </c>
      <c r="C906" s="30" t="s">
        <v>3420</v>
      </c>
      <c r="D906" s="30"/>
      <c r="E906" s="30" t="s">
        <v>3054</v>
      </c>
      <c r="F906" s="30" t="s">
        <v>74</v>
      </c>
      <c r="G906" s="38">
        <v>60</v>
      </c>
      <c r="H906" s="31">
        <v>0</v>
      </c>
      <c r="I906" s="30" t="s">
        <v>512</v>
      </c>
      <c r="J906" s="30" t="s">
        <v>513</v>
      </c>
      <c r="K906" s="30" t="s">
        <v>495</v>
      </c>
      <c r="L906" s="30" t="s">
        <v>496</v>
      </c>
      <c r="M906" s="30" t="s">
        <v>514</v>
      </c>
      <c r="N906" s="30"/>
      <c r="O906" s="30" t="s">
        <v>145</v>
      </c>
      <c r="P906" s="30" t="s">
        <v>465</v>
      </c>
      <c r="Q906" s="30" t="s">
        <v>499</v>
      </c>
    </row>
    <row r="907" spans="1:17">
      <c r="A907" s="30" t="s">
        <v>3421</v>
      </c>
      <c r="B907" s="30" t="s">
        <v>3422</v>
      </c>
      <c r="C907" s="30" t="s">
        <v>3423</v>
      </c>
      <c r="D907" s="30"/>
      <c r="E907" s="30" t="s">
        <v>3054</v>
      </c>
      <c r="F907" s="30" t="s">
        <v>74</v>
      </c>
      <c r="G907" s="38">
        <v>60</v>
      </c>
      <c r="H907" s="31">
        <v>0</v>
      </c>
      <c r="I907" s="30" t="s">
        <v>586</v>
      </c>
      <c r="J907" s="30" t="s">
        <v>587</v>
      </c>
      <c r="K907" s="30" t="s">
        <v>495</v>
      </c>
      <c r="L907" s="30" t="s">
        <v>496</v>
      </c>
      <c r="M907" s="30" t="s">
        <v>903</v>
      </c>
      <c r="N907" s="30"/>
      <c r="O907" s="30" t="s">
        <v>145</v>
      </c>
      <c r="P907" s="30" t="s">
        <v>465</v>
      </c>
      <c r="Q907" s="30" t="s">
        <v>499</v>
      </c>
    </row>
    <row r="908" spans="1:17">
      <c r="A908" s="30" t="s">
        <v>3424</v>
      </c>
      <c r="B908" s="30" t="s">
        <v>3425</v>
      </c>
      <c r="C908" s="30" t="s">
        <v>3426</v>
      </c>
      <c r="D908" s="30"/>
      <c r="E908" s="30" t="s">
        <v>3054</v>
      </c>
      <c r="F908" s="30" t="s">
        <v>74</v>
      </c>
      <c r="G908" s="38">
        <v>60</v>
      </c>
      <c r="H908" s="31">
        <v>0</v>
      </c>
      <c r="I908" s="30" t="s">
        <v>586</v>
      </c>
      <c r="J908" s="30" t="s">
        <v>587</v>
      </c>
      <c r="K908" s="30" t="s">
        <v>495</v>
      </c>
      <c r="L908" s="30" t="s">
        <v>496</v>
      </c>
      <c r="M908" s="30" t="s">
        <v>903</v>
      </c>
      <c r="N908" s="30"/>
      <c r="O908" s="30" t="s">
        <v>145</v>
      </c>
      <c r="P908" s="30" t="s">
        <v>465</v>
      </c>
      <c r="Q908" s="30" t="s">
        <v>499</v>
      </c>
    </row>
    <row r="909" spans="1:17">
      <c r="A909" s="30" t="s">
        <v>3427</v>
      </c>
      <c r="B909" s="30" t="s">
        <v>3428</v>
      </c>
      <c r="C909" s="30" t="s">
        <v>3429</v>
      </c>
      <c r="D909" s="30"/>
      <c r="E909" s="30" t="s">
        <v>3054</v>
      </c>
      <c r="F909" s="30" t="s">
        <v>74</v>
      </c>
      <c r="G909" s="38">
        <v>60</v>
      </c>
      <c r="H909" s="31">
        <v>0</v>
      </c>
      <c r="I909" s="30" t="s">
        <v>552</v>
      </c>
      <c r="J909" s="30" t="s">
        <v>553</v>
      </c>
      <c r="K909" s="30" t="s">
        <v>495</v>
      </c>
      <c r="L909" s="30" t="s">
        <v>496</v>
      </c>
      <c r="M909" s="30" t="s">
        <v>724</v>
      </c>
      <c r="N909" s="30"/>
      <c r="O909" s="30" t="s">
        <v>145</v>
      </c>
      <c r="P909" s="30" t="s">
        <v>465</v>
      </c>
      <c r="Q909" s="30" t="s">
        <v>499</v>
      </c>
    </row>
    <row r="910" spans="1:17">
      <c r="A910" s="30" t="s">
        <v>3430</v>
      </c>
      <c r="B910" s="30" t="s">
        <v>3431</v>
      </c>
      <c r="C910" s="30" t="s">
        <v>3432</v>
      </c>
      <c r="D910" s="30"/>
      <c r="E910" s="30" t="s">
        <v>3054</v>
      </c>
      <c r="F910" s="30" t="s">
        <v>74</v>
      </c>
      <c r="G910" s="38">
        <v>60</v>
      </c>
      <c r="H910" s="31">
        <v>0</v>
      </c>
      <c r="I910" s="30" t="s">
        <v>586</v>
      </c>
      <c r="J910" s="30" t="s">
        <v>587</v>
      </c>
      <c r="K910" s="30" t="s">
        <v>495</v>
      </c>
      <c r="L910" s="30" t="s">
        <v>496</v>
      </c>
      <c r="M910" s="30" t="s">
        <v>497</v>
      </c>
      <c r="N910" s="30"/>
      <c r="O910" s="30" t="s">
        <v>145</v>
      </c>
      <c r="P910" s="30" t="s">
        <v>465</v>
      </c>
      <c r="Q910" s="30" t="s">
        <v>499</v>
      </c>
    </row>
    <row r="911" spans="1:17">
      <c r="A911" s="30" t="s">
        <v>3433</v>
      </c>
      <c r="B911" s="30" t="s">
        <v>3434</v>
      </c>
      <c r="C911" s="30" t="s">
        <v>3435</v>
      </c>
      <c r="D911" s="30"/>
      <c r="E911" s="30" t="s">
        <v>3054</v>
      </c>
      <c r="F911" s="30" t="s">
        <v>74</v>
      </c>
      <c r="G911" s="38">
        <v>60</v>
      </c>
      <c r="H911" s="31">
        <v>0</v>
      </c>
      <c r="I911" s="30" t="s">
        <v>718</v>
      </c>
      <c r="J911" s="30" t="s">
        <v>719</v>
      </c>
      <c r="K911" s="30" t="s">
        <v>495</v>
      </c>
      <c r="L911" s="30" t="s">
        <v>496</v>
      </c>
      <c r="M911" s="30" t="s">
        <v>588</v>
      </c>
      <c r="N911" s="30"/>
      <c r="O911" s="30" t="s">
        <v>145</v>
      </c>
      <c r="P911" s="30" t="s">
        <v>465</v>
      </c>
      <c r="Q911" s="30" t="s">
        <v>499</v>
      </c>
    </row>
    <row r="912" spans="1:17">
      <c r="A912" s="30" t="s">
        <v>429</v>
      </c>
      <c r="B912" s="30" t="s">
        <v>430</v>
      </c>
      <c r="C912" s="30" t="s">
        <v>3436</v>
      </c>
      <c r="D912" s="30"/>
      <c r="E912" s="30" t="s">
        <v>3062</v>
      </c>
      <c r="F912" s="30" t="s">
        <v>3437</v>
      </c>
      <c r="G912" s="38">
        <v>60</v>
      </c>
      <c r="H912" s="31">
        <v>0</v>
      </c>
      <c r="I912" s="30" t="s">
        <v>570</v>
      </c>
      <c r="J912" s="30" t="s">
        <v>571</v>
      </c>
      <c r="K912" s="30" t="s">
        <v>495</v>
      </c>
      <c r="L912" s="30" t="s">
        <v>572</v>
      </c>
      <c r="M912" s="30" t="s">
        <v>573</v>
      </c>
      <c r="N912" s="30"/>
      <c r="O912" s="30" t="s">
        <v>145</v>
      </c>
      <c r="P912" s="30" t="s">
        <v>465</v>
      </c>
      <c r="Q912" s="30" t="s">
        <v>499</v>
      </c>
    </row>
    <row r="913" spans="1:17">
      <c r="A913" s="30" t="s">
        <v>3438</v>
      </c>
      <c r="B913" s="30" t="s">
        <v>3439</v>
      </c>
      <c r="C913" s="30" t="s">
        <v>3440</v>
      </c>
      <c r="D913" s="30"/>
      <c r="E913" s="30" t="s">
        <v>3054</v>
      </c>
      <c r="F913" s="30" t="s">
        <v>74</v>
      </c>
      <c r="G913" s="38">
        <v>60</v>
      </c>
      <c r="H913" s="31">
        <v>0</v>
      </c>
      <c r="I913" s="30" t="s">
        <v>504</v>
      </c>
      <c r="J913" s="30" t="s">
        <v>505</v>
      </c>
      <c r="K913" s="30" t="s">
        <v>495</v>
      </c>
      <c r="L913" s="30" t="s">
        <v>496</v>
      </c>
      <c r="M913" s="30" t="s">
        <v>2206</v>
      </c>
      <c r="N913" s="30"/>
      <c r="O913" s="30" t="s">
        <v>145</v>
      </c>
      <c r="P913" s="30" t="s">
        <v>465</v>
      </c>
      <c r="Q913" s="30" t="s">
        <v>499</v>
      </c>
    </row>
    <row r="914" spans="1:17">
      <c r="A914" s="30" t="s">
        <v>3441</v>
      </c>
      <c r="B914" s="30" t="s">
        <v>3442</v>
      </c>
      <c r="C914" s="30" t="s">
        <v>3443</v>
      </c>
      <c r="D914" s="30"/>
      <c r="E914" s="30" t="s">
        <v>3054</v>
      </c>
      <c r="F914" s="30" t="s">
        <v>74</v>
      </c>
      <c r="G914" s="38">
        <v>60</v>
      </c>
      <c r="H914" s="31">
        <v>0</v>
      </c>
      <c r="I914" s="30" t="s">
        <v>600</v>
      </c>
      <c r="J914" s="30" t="s">
        <v>601</v>
      </c>
      <c r="K914" s="30" t="s">
        <v>495</v>
      </c>
      <c r="L914" s="30" t="s">
        <v>496</v>
      </c>
      <c r="M914" s="30" t="s">
        <v>554</v>
      </c>
      <c r="N914" s="30"/>
      <c r="O914" s="30" t="s">
        <v>145</v>
      </c>
      <c r="P914" s="30" t="s">
        <v>465</v>
      </c>
      <c r="Q914" s="30" t="s">
        <v>499</v>
      </c>
    </row>
    <row r="915" spans="1:17">
      <c r="A915" s="30" t="s">
        <v>3444</v>
      </c>
      <c r="B915" s="30" t="s">
        <v>3349</v>
      </c>
      <c r="C915" s="30" t="s">
        <v>3445</v>
      </c>
      <c r="D915" s="30"/>
      <c r="E915" s="30" t="s">
        <v>3054</v>
      </c>
      <c r="F915" s="30" t="s">
        <v>74</v>
      </c>
      <c r="G915" s="38">
        <v>60</v>
      </c>
      <c r="H915" s="31">
        <v>0</v>
      </c>
      <c r="I915" s="30" t="s">
        <v>718</v>
      </c>
      <c r="J915" s="30" t="s">
        <v>719</v>
      </c>
      <c r="K915" s="30" t="s">
        <v>495</v>
      </c>
      <c r="L915" s="30" t="s">
        <v>496</v>
      </c>
      <c r="M915" s="30" t="s">
        <v>724</v>
      </c>
      <c r="N915" s="30"/>
      <c r="O915" s="30" t="s">
        <v>145</v>
      </c>
      <c r="P915" s="30" t="s">
        <v>465</v>
      </c>
      <c r="Q915" s="30" t="s">
        <v>499</v>
      </c>
    </row>
    <row r="916" spans="1:17">
      <c r="A916" s="30" t="s">
        <v>3446</v>
      </c>
      <c r="B916" s="30" t="s">
        <v>473</v>
      </c>
      <c r="C916" s="30" t="s">
        <v>3447</v>
      </c>
      <c r="D916" s="30"/>
      <c r="E916" s="30" t="s">
        <v>3054</v>
      </c>
      <c r="F916" s="30" t="s">
        <v>74</v>
      </c>
      <c r="G916" s="38">
        <v>60</v>
      </c>
      <c r="H916" s="31">
        <v>0</v>
      </c>
      <c r="I916" s="30" t="s">
        <v>504</v>
      </c>
      <c r="J916" s="30" t="s">
        <v>505</v>
      </c>
      <c r="K916" s="30" t="s">
        <v>495</v>
      </c>
      <c r="L916" s="30" t="s">
        <v>496</v>
      </c>
      <c r="M916" s="30" t="s">
        <v>558</v>
      </c>
      <c r="N916" s="30"/>
      <c r="O916" s="30" t="s">
        <v>145</v>
      </c>
      <c r="P916" s="30" t="s">
        <v>465</v>
      </c>
      <c r="Q916" s="30" t="s">
        <v>499</v>
      </c>
    </row>
    <row r="917" spans="1:17">
      <c r="A917" s="30" t="s">
        <v>3448</v>
      </c>
      <c r="B917" s="30" t="s">
        <v>3449</v>
      </c>
      <c r="C917" s="30" t="s">
        <v>3450</v>
      </c>
      <c r="D917" s="30"/>
      <c r="E917" s="30" t="s">
        <v>3054</v>
      </c>
      <c r="F917" s="30" t="s">
        <v>74</v>
      </c>
      <c r="G917" s="38">
        <v>60</v>
      </c>
      <c r="H917" s="31">
        <v>0</v>
      </c>
      <c r="I917" s="30" t="s">
        <v>552</v>
      </c>
      <c r="J917" s="30" t="s">
        <v>553</v>
      </c>
      <c r="K917" s="30" t="s">
        <v>495</v>
      </c>
      <c r="L917" s="30" t="s">
        <v>496</v>
      </c>
      <c r="M917" s="30" t="s">
        <v>654</v>
      </c>
      <c r="N917" s="30"/>
      <c r="O917" s="30" t="s">
        <v>145</v>
      </c>
      <c r="P917" s="30" t="s">
        <v>465</v>
      </c>
      <c r="Q917" s="30" t="s">
        <v>499</v>
      </c>
    </row>
    <row r="918" spans="1:17">
      <c r="A918" s="30" t="s">
        <v>335</v>
      </c>
      <c r="B918" s="30" t="s">
        <v>336</v>
      </c>
      <c r="C918" s="30" t="s">
        <v>3451</v>
      </c>
      <c r="D918" s="30"/>
      <c r="E918" s="30" t="s">
        <v>3062</v>
      </c>
      <c r="F918" s="30" t="s">
        <v>3452</v>
      </c>
      <c r="G918" s="38">
        <v>60</v>
      </c>
      <c r="H918" s="31">
        <v>0</v>
      </c>
      <c r="I918" s="30" t="s">
        <v>570</v>
      </c>
      <c r="J918" s="30" t="s">
        <v>571</v>
      </c>
      <c r="K918" s="30" t="s">
        <v>495</v>
      </c>
      <c r="L918" s="30" t="s">
        <v>806</v>
      </c>
      <c r="M918" s="30" t="s">
        <v>573</v>
      </c>
      <c r="N918" s="30"/>
      <c r="O918" s="30" t="s">
        <v>145</v>
      </c>
      <c r="P918" s="30" t="s">
        <v>465</v>
      </c>
      <c r="Q918" s="30" t="s">
        <v>499</v>
      </c>
    </row>
    <row r="919" spans="1:17">
      <c r="A919" s="30" t="s">
        <v>3453</v>
      </c>
      <c r="B919" s="30" t="s">
        <v>3454</v>
      </c>
      <c r="C919" s="30" t="s">
        <v>3455</v>
      </c>
      <c r="D919" s="30"/>
      <c r="E919" s="30" t="s">
        <v>3054</v>
      </c>
      <c r="F919" s="30" t="s">
        <v>74</v>
      </c>
      <c r="G919" s="38">
        <v>60</v>
      </c>
      <c r="H919" s="31">
        <v>0</v>
      </c>
      <c r="I919" s="30" t="s">
        <v>718</v>
      </c>
      <c r="J919" s="30" t="s">
        <v>719</v>
      </c>
      <c r="K919" s="30" t="s">
        <v>495</v>
      </c>
      <c r="L919" s="30" t="s">
        <v>496</v>
      </c>
      <c r="M919" s="30" t="s">
        <v>497</v>
      </c>
      <c r="N919" s="30"/>
      <c r="O919" s="30" t="s">
        <v>145</v>
      </c>
      <c r="P919" s="30" t="s">
        <v>465</v>
      </c>
      <c r="Q919" s="30" t="s">
        <v>499</v>
      </c>
    </row>
    <row r="920" spans="1:17">
      <c r="A920" s="30" t="s">
        <v>3456</v>
      </c>
      <c r="B920" s="30" t="s">
        <v>442</v>
      </c>
      <c r="C920" s="30" t="s">
        <v>3457</v>
      </c>
      <c r="D920" s="30"/>
      <c r="E920" s="30" t="s">
        <v>3054</v>
      </c>
      <c r="F920" s="30" t="s">
        <v>74</v>
      </c>
      <c r="G920" s="38">
        <v>60</v>
      </c>
      <c r="H920" s="31">
        <v>0</v>
      </c>
      <c r="I920" s="30" t="s">
        <v>552</v>
      </c>
      <c r="J920" s="30" t="s">
        <v>553</v>
      </c>
      <c r="K920" s="30" t="s">
        <v>495</v>
      </c>
      <c r="L920" s="30" t="s">
        <v>496</v>
      </c>
      <c r="M920" s="30" t="s">
        <v>724</v>
      </c>
      <c r="N920" s="30"/>
      <c r="O920" s="30" t="s">
        <v>145</v>
      </c>
      <c r="P920" s="30" t="s">
        <v>465</v>
      </c>
      <c r="Q920" s="30" t="s">
        <v>499</v>
      </c>
    </row>
    <row r="921" spans="1:17">
      <c r="A921" s="30" t="s">
        <v>3458</v>
      </c>
      <c r="B921" s="30" t="s">
        <v>426</v>
      </c>
      <c r="C921" s="30" t="s">
        <v>3459</v>
      </c>
      <c r="D921" s="30"/>
      <c r="E921" s="30" t="s">
        <v>3054</v>
      </c>
      <c r="F921" s="30" t="s">
        <v>74</v>
      </c>
      <c r="G921" s="38">
        <v>60</v>
      </c>
      <c r="H921" s="31">
        <v>0</v>
      </c>
      <c r="I921" s="30" t="s">
        <v>504</v>
      </c>
      <c r="J921" s="30" t="s">
        <v>505</v>
      </c>
      <c r="K921" s="30" t="s">
        <v>495</v>
      </c>
      <c r="L921" s="30" t="s">
        <v>496</v>
      </c>
      <c r="M921" s="30" t="s">
        <v>558</v>
      </c>
      <c r="N921" s="30"/>
      <c r="O921" s="30" t="s">
        <v>145</v>
      </c>
      <c r="P921" s="30" t="s">
        <v>465</v>
      </c>
      <c r="Q921" s="30" t="s">
        <v>499</v>
      </c>
    </row>
    <row r="922" spans="1:17">
      <c r="A922" s="30" t="s">
        <v>3460</v>
      </c>
      <c r="B922" s="30" t="s">
        <v>178</v>
      </c>
      <c r="C922" s="30" t="s">
        <v>3461</v>
      </c>
      <c r="D922" s="30"/>
      <c r="E922" s="30" t="s">
        <v>3054</v>
      </c>
      <c r="F922" s="30" t="s">
        <v>74</v>
      </c>
      <c r="G922" s="38">
        <v>60</v>
      </c>
      <c r="H922" s="31">
        <v>0</v>
      </c>
      <c r="I922" s="30" t="s">
        <v>504</v>
      </c>
      <c r="J922" s="30" t="s">
        <v>505</v>
      </c>
      <c r="K922" s="30" t="s">
        <v>495</v>
      </c>
      <c r="L922" s="30" t="s">
        <v>496</v>
      </c>
      <c r="M922" s="30" t="s">
        <v>592</v>
      </c>
      <c r="N922" s="30"/>
      <c r="O922" s="30" t="s">
        <v>145</v>
      </c>
      <c r="P922" s="30" t="s">
        <v>465</v>
      </c>
      <c r="Q922" s="30" t="s">
        <v>499</v>
      </c>
    </row>
    <row r="923" spans="1:17">
      <c r="A923" s="30" t="s">
        <v>3462</v>
      </c>
      <c r="B923" s="30" t="s">
        <v>3463</v>
      </c>
      <c r="C923" s="30" t="s">
        <v>3464</v>
      </c>
      <c r="D923" s="30"/>
      <c r="E923" s="30" t="s">
        <v>3054</v>
      </c>
      <c r="F923" s="30" t="s">
        <v>74</v>
      </c>
      <c r="G923" s="38">
        <v>60</v>
      </c>
      <c r="H923" s="31">
        <v>0</v>
      </c>
      <c r="I923" s="30" t="s">
        <v>600</v>
      </c>
      <c r="J923" s="30" t="s">
        <v>601</v>
      </c>
      <c r="K923" s="30" t="s">
        <v>495</v>
      </c>
      <c r="L923" s="30" t="s">
        <v>496</v>
      </c>
      <c r="M923" s="30" t="s">
        <v>654</v>
      </c>
      <c r="N923" s="30"/>
      <c r="O923" s="30" t="s">
        <v>145</v>
      </c>
      <c r="P923" s="30" t="s">
        <v>465</v>
      </c>
      <c r="Q923" s="30" t="s">
        <v>499</v>
      </c>
    </row>
    <row r="924" spans="1:17">
      <c r="A924" s="30" t="s">
        <v>3465</v>
      </c>
      <c r="B924" s="30" t="s">
        <v>3466</v>
      </c>
      <c r="C924" s="30" t="s">
        <v>3467</v>
      </c>
      <c r="D924" s="30"/>
      <c r="E924" s="30" t="s">
        <v>3054</v>
      </c>
      <c r="F924" s="30" t="s">
        <v>74</v>
      </c>
      <c r="G924" s="38">
        <v>60</v>
      </c>
      <c r="H924" s="31">
        <v>0</v>
      </c>
      <c r="I924" s="30" t="s">
        <v>546</v>
      </c>
      <c r="J924" s="30" t="s">
        <v>547</v>
      </c>
      <c r="K924" s="30" t="s">
        <v>495</v>
      </c>
      <c r="L924" s="30" t="s">
        <v>496</v>
      </c>
      <c r="M924" s="30" t="s">
        <v>695</v>
      </c>
      <c r="N924" s="30" t="s">
        <v>3468</v>
      </c>
      <c r="O924" s="30" t="s">
        <v>145</v>
      </c>
      <c r="P924" s="30" t="s">
        <v>465</v>
      </c>
      <c r="Q924" s="30" t="s">
        <v>499</v>
      </c>
    </row>
    <row r="925" spans="1:17">
      <c r="A925" s="30" t="s">
        <v>3469</v>
      </c>
      <c r="B925" s="30" t="s">
        <v>3470</v>
      </c>
      <c r="C925" s="30" t="s">
        <v>3471</v>
      </c>
      <c r="D925" s="30"/>
      <c r="E925" s="30" t="s">
        <v>3054</v>
      </c>
      <c r="F925" s="30" t="s">
        <v>74</v>
      </c>
      <c r="G925" s="38">
        <v>60</v>
      </c>
      <c r="H925" s="31">
        <v>0</v>
      </c>
      <c r="I925" s="30" t="s">
        <v>546</v>
      </c>
      <c r="J925" s="30" t="s">
        <v>547</v>
      </c>
      <c r="K925" s="30" t="s">
        <v>495</v>
      </c>
      <c r="L925" s="30" t="s">
        <v>496</v>
      </c>
      <c r="M925" s="30" t="s">
        <v>713</v>
      </c>
      <c r="N925" s="30" t="s">
        <v>3472</v>
      </c>
      <c r="O925" s="30" t="s">
        <v>145</v>
      </c>
      <c r="P925" s="30" t="s">
        <v>465</v>
      </c>
      <c r="Q925" s="30" t="s">
        <v>499</v>
      </c>
    </row>
    <row r="926" spans="1:17">
      <c r="A926" s="30" t="s">
        <v>3473</v>
      </c>
      <c r="B926" s="30" t="s">
        <v>3474</v>
      </c>
      <c r="C926" s="30" t="s">
        <v>3475</v>
      </c>
      <c r="D926" s="30"/>
      <c r="E926" s="30" t="s">
        <v>3054</v>
      </c>
      <c r="F926" s="30" t="s">
        <v>74</v>
      </c>
      <c r="G926" s="38">
        <v>60</v>
      </c>
      <c r="H926" s="31">
        <v>0</v>
      </c>
      <c r="I926" s="30" t="s">
        <v>600</v>
      </c>
      <c r="J926" s="30" t="s">
        <v>601</v>
      </c>
      <c r="K926" s="30" t="s">
        <v>495</v>
      </c>
      <c r="L926" s="30" t="s">
        <v>496</v>
      </c>
      <c r="M926" s="30" t="s">
        <v>2249</v>
      </c>
      <c r="N926" s="30"/>
      <c r="O926" s="30" t="s">
        <v>145</v>
      </c>
      <c r="P926" s="30" t="s">
        <v>465</v>
      </c>
      <c r="Q926" s="30" t="s">
        <v>499</v>
      </c>
    </row>
    <row r="927" spans="1:17">
      <c r="A927" s="30" t="s">
        <v>359</v>
      </c>
      <c r="B927" s="30" t="s">
        <v>360</v>
      </c>
      <c r="C927" s="30" t="s">
        <v>3476</v>
      </c>
      <c r="D927" s="30"/>
      <c r="E927" s="30" t="s">
        <v>3062</v>
      </c>
      <c r="F927" s="30" t="s">
        <v>3477</v>
      </c>
      <c r="G927" s="38">
        <v>60</v>
      </c>
      <c r="H927" s="31">
        <v>0</v>
      </c>
      <c r="I927" s="30" t="s">
        <v>570</v>
      </c>
      <c r="J927" s="30" t="s">
        <v>571</v>
      </c>
      <c r="K927" s="30" t="s">
        <v>495</v>
      </c>
      <c r="L927" s="30" t="s">
        <v>806</v>
      </c>
      <c r="M927" s="30" t="s">
        <v>573</v>
      </c>
      <c r="N927" s="30"/>
      <c r="O927" s="30" t="s">
        <v>145</v>
      </c>
      <c r="P927" s="30" t="s">
        <v>465</v>
      </c>
      <c r="Q927" s="30" t="s">
        <v>499</v>
      </c>
    </row>
    <row r="928" spans="1:17">
      <c r="A928" s="30" t="s">
        <v>3478</v>
      </c>
      <c r="B928" s="30" t="s">
        <v>412</v>
      </c>
      <c r="C928" s="30" t="s">
        <v>3479</v>
      </c>
      <c r="D928" s="30"/>
      <c r="E928" s="30" t="s">
        <v>3054</v>
      </c>
      <c r="F928" s="30" t="s">
        <v>74</v>
      </c>
      <c r="G928" s="38">
        <v>60</v>
      </c>
      <c r="H928" s="31">
        <v>0</v>
      </c>
      <c r="I928" s="30" t="s">
        <v>586</v>
      </c>
      <c r="J928" s="30" t="s">
        <v>587</v>
      </c>
      <c r="K928" s="30" t="s">
        <v>495</v>
      </c>
      <c r="L928" s="30" t="s">
        <v>496</v>
      </c>
      <c r="M928" s="30" t="s">
        <v>3374</v>
      </c>
      <c r="N928" s="30"/>
      <c r="O928" s="30" t="s">
        <v>145</v>
      </c>
      <c r="P928" s="30" t="s">
        <v>465</v>
      </c>
      <c r="Q928" s="30" t="s">
        <v>499</v>
      </c>
    </row>
    <row r="929" spans="1:17">
      <c r="A929" s="30" t="s">
        <v>3480</v>
      </c>
      <c r="B929" s="30" t="s">
        <v>3481</v>
      </c>
      <c r="C929" s="30" t="s">
        <v>3482</v>
      </c>
      <c r="D929" s="30"/>
      <c r="E929" s="30" t="s">
        <v>3054</v>
      </c>
      <c r="F929" s="30" t="s">
        <v>74</v>
      </c>
      <c r="G929" s="38">
        <v>60</v>
      </c>
      <c r="H929" s="31">
        <v>0</v>
      </c>
      <c r="I929" s="30" t="s">
        <v>552</v>
      </c>
      <c r="J929" s="30" t="s">
        <v>553</v>
      </c>
      <c r="K929" s="30" t="s">
        <v>495</v>
      </c>
      <c r="L929" s="30" t="s">
        <v>496</v>
      </c>
      <c r="M929" s="30" t="s">
        <v>724</v>
      </c>
      <c r="N929" s="30"/>
      <c r="O929" s="30" t="s">
        <v>145</v>
      </c>
      <c r="P929" s="30" t="s">
        <v>465</v>
      </c>
      <c r="Q929" s="30" t="s">
        <v>499</v>
      </c>
    </row>
    <row r="930" spans="1:17">
      <c r="A930" s="30" t="s">
        <v>456</v>
      </c>
      <c r="B930" s="30" t="s">
        <v>457</v>
      </c>
      <c r="C930" s="30" t="s">
        <v>3483</v>
      </c>
      <c r="D930" s="30"/>
      <c r="E930" s="30" t="s">
        <v>3062</v>
      </c>
      <c r="F930" s="30" t="s">
        <v>3484</v>
      </c>
      <c r="G930" s="38">
        <v>60</v>
      </c>
      <c r="H930" s="31">
        <v>0</v>
      </c>
      <c r="I930" s="30" t="s">
        <v>570</v>
      </c>
      <c r="J930" s="30" t="s">
        <v>571</v>
      </c>
      <c r="K930" s="30" t="s">
        <v>495</v>
      </c>
      <c r="L930" s="30" t="s">
        <v>832</v>
      </c>
      <c r="M930" s="30" t="s">
        <v>573</v>
      </c>
      <c r="N930" s="30"/>
      <c r="O930" s="30" t="s">
        <v>145</v>
      </c>
      <c r="P930" s="30" t="s">
        <v>465</v>
      </c>
      <c r="Q930" s="30" t="s">
        <v>499</v>
      </c>
    </row>
    <row r="931" spans="1:17">
      <c r="A931" s="30" t="s">
        <v>3485</v>
      </c>
      <c r="B931" s="30" t="s">
        <v>3486</v>
      </c>
      <c r="C931" s="30" t="s">
        <v>3487</v>
      </c>
      <c r="D931" s="30"/>
      <c r="E931" s="30" t="s">
        <v>3054</v>
      </c>
      <c r="F931" s="30" t="s">
        <v>74</v>
      </c>
      <c r="G931" s="38">
        <v>60</v>
      </c>
      <c r="H931" s="31">
        <v>0</v>
      </c>
      <c r="I931" s="30" t="s">
        <v>504</v>
      </c>
      <c r="J931" s="30" t="s">
        <v>505</v>
      </c>
      <c r="K931" s="30" t="s">
        <v>495</v>
      </c>
      <c r="L931" s="30" t="s">
        <v>496</v>
      </c>
      <c r="M931" s="30" t="s">
        <v>2206</v>
      </c>
      <c r="N931" s="30"/>
      <c r="O931" s="30" t="s">
        <v>145</v>
      </c>
      <c r="P931" s="30" t="s">
        <v>465</v>
      </c>
      <c r="Q931" s="30" t="s">
        <v>499</v>
      </c>
    </row>
    <row r="932" spans="1:17">
      <c r="A932" s="30" t="s">
        <v>3488</v>
      </c>
      <c r="B932" s="30" t="s">
        <v>3489</v>
      </c>
      <c r="C932" s="30" t="s">
        <v>3490</v>
      </c>
      <c r="D932" s="30"/>
      <c r="E932" s="30" t="s">
        <v>3054</v>
      </c>
      <c r="F932" s="30" t="s">
        <v>74</v>
      </c>
      <c r="G932" s="38">
        <v>60</v>
      </c>
      <c r="H932" s="31">
        <v>0</v>
      </c>
      <c r="I932" s="30" t="s">
        <v>552</v>
      </c>
      <c r="J932" s="30" t="s">
        <v>553</v>
      </c>
      <c r="K932" s="30" t="s">
        <v>495</v>
      </c>
      <c r="L932" s="30" t="s">
        <v>496</v>
      </c>
      <c r="M932" s="30" t="s">
        <v>596</v>
      </c>
      <c r="N932" s="30"/>
      <c r="O932" s="30" t="s">
        <v>145</v>
      </c>
      <c r="P932" s="30" t="s">
        <v>465</v>
      </c>
      <c r="Q932" s="30" t="s">
        <v>499</v>
      </c>
    </row>
    <row r="933" spans="1:17">
      <c r="A933" s="30" t="s">
        <v>3491</v>
      </c>
      <c r="B933" s="30" t="s">
        <v>3492</v>
      </c>
      <c r="C933" s="30" t="s">
        <v>3493</v>
      </c>
      <c r="D933" s="30"/>
      <c r="E933" s="30" t="s">
        <v>3054</v>
      </c>
      <c r="F933" s="30" t="s">
        <v>74</v>
      </c>
      <c r="G933" s="38">
        <v>60</v>
      </c>
      <c r="H933" s="31">
        <v>0</v>
      </c>
      <c r="I933" s="30" t="s">
        <v>586</v>
      </c>
      <c r="J933" s="30" t="s">
        <v>587</v>
      </c>
      <c r="K933" s="30" t="s">
        <v>495</v>
      </c>
      <c r="L933" s="30" t="s">
        <v>496</v>
      </c>
      <c r="M933" s="30" t="s">
        <v>497</v>
      </c>
      <c r="N933" s="30"/>
      <c r="O933" s="30" t="s">
        <v>145</v>
      </c>
      <c r="P933" s="30" t="s">
        <v>465</v>
      </c>
      <c r="Q933" s="30" t="s">
        <v>499</v>
      </c>
    </row>
    <row r="934" spans="1:17">
      <c r="A934" s="30" t="s">
        <v>3494</v>
      </c>
      <c r="B934" s="30" t="s">
        <v>3495</v>
      </c>
      <c r="C934" s="30" t="s">
        <v>3496</v>
      </c>
      <c r="D934" s="30"/>
      <c r="E934" s="30" t="s">
        <v>3054</v>
      </c>
      <c r="F934" s="30" t="s">
        <v>74</v>
      </c>
      <c r="G934" s="38">
        <v>60</v>
      </c>
      <c r="H934" s="31">
        <v>0</v>
      </c>
      <c r="I934" s="30" t="s">
        <v>600</v>
      </c>
      <c r="J934" s="30" t="s">
        <v>601</v>
      </c>
      <c r="K934" s="30" t="s">
        <v>495</v>
      </c>
      <c r="L934" s="30" t="s">
        <v>496</v>
      </c>
      <c r="M934" s="30" t="s">
        <v>654</v>
      </c>
      <c r="N934" s="30"/>
      <c r="O934" s="30" t="s">
        <v>145</v>
      </c>
      <c r="P934" s="30" t="s">
        <v>465</v>
      </c>
      <c r="Q934" s="30" t="s">
        <v>499</v>
      </c>
    </row>
    <row r="935" spans="1:17">
      <c r="A935" s="30" t="s">
        <v>3497</v>
      </c>
      <c r="B935" s="30" t="s">
        <v>3498</v>
      </c>
      <c r="C935" s="30" t="s">
        <v>3499</v>
      </c>
      <c r="D935" s="30"/>
      <c r="E935" s="30" t="s">
        <v>3054</v>
      </c>
      <c r="F935" s="30" t="s">
        <v>74</v>
      </c>
      <c r="G935" s="38">
        <v>60</v>
      </c>
      <c r="H935" s="31">
        <v>0</v>
      </c>
      <c r="I935" s="30" t="s">
        <v>552</v>
      </c>
      <c r="J935" s="30" t="s">
        <v>553</v>
      </c>
      <c r="K935" s="30" t="s">
        <v>495</v>
      </c>
      <c r="L935" s="30" t="s">
        <v>496</v>
      </c>
      <c r="M935" s="30" t="s">
        <v>554</v>
      </c>
      <c r="N935" s="30"/>
      <c r="O935" s="30" t="s">
        <v>145</v>
      </c>
      <c r="P935" s="30" t="s">
        <v>465</v>
      </c>
      <c r="Q935" s="30" t="s">
        <v>499</v>
      </c>
    </row>
    <row r="936" spans="1:17">
      <c r="A936" s="30" t="s">
        <v>3500</v>
      </c>
      <c r="B936" s="30" t="s">
        <v>3501</v>
      </c>
      <c r="C936" s="30" t="s">
        <v>3502</v>
      </c>
      <c r="D936" s="30"/>
      <c r="E936" s="30" t="s">
        <v>3054</v>
      </c>
      <c r="F936" s="30" t="s">
        <v>74</v>
      </c>
      <c r="G936" s="38">
        <v>60</v>
      </c>
      <c r="H936" s="31">
        <v>0</v>
      </c>
      <c r="I936" s="30" t="s">
        <v>718</v>
      </c>
      <c r="J936" s="30" t="s">
        <v>719</v>
      </c>
      <c r="K936" s="30" t="s">
        <v>495</v>
      </c>
      <c r="L936" s="30" t="s">
        <v>496</v>
      </c>
      <c r="M936" s="30" t="s">
        <v>877</v>
      </c>
      <c r="N936" s="30"/>
      <c r="O936" s="30" t="s">
        <v>145</v>
      </c>
      <c r="P936" s="30" t="s">
        <v>465</v>
      </c>
      <c r="Q936" s="30" t="s">
        <v>499</v>
      </c>
    </row>
    <row r="937" spans="1:17">
      <c r="A937" s="30" t="s">
        <v>209</v>
      </c>
      <c r="B937" s="30" t="s">
        <v>210</v>
      </c>
      <c r="C937" s="30" t="s">
        <v>3503</v>
      </c>
      <c r="D937" s="30"/>
      <c r="E937" s="30" t="s">
        <v>3062</v>
      </c>
      <c r="F937" s="30" t="s">
        <v>3504</v>
      </c>
      <c r="G937" s="38">
        <v>60</v>
      </c>
      <c r="H937" s="31">
        <v>0</v>
      </c>
      <c r="I937" s="30" t="s">
        <v>570</v>
      </c>
      <c r="J937" s="30" t="s">
        <v>571</v>
      </c>
      <c r="K937" s="30" t="s">
        <v>495</v>
      </c>
      <c r="L937" s="30" t="s">
        <v>869</v>
      </c>
      <c r="M937" s="30" t="s">
        <v>573</v>
      </c>
      <c r="N937" s="30"/>
      <c r="O937" s="30" t="s">
        <v>145</v>
      </c>
      <c r="P937" s="30" t="s">
        <v>465</v>
      </c>
      <c r="Q937" s="30" t="s">
        <v>499</v>
      </c>
    </row>
    <row r="938" spans="1:17">
      <c r="A938" s="30" t="s">
        <v>3505</v>
      </c>
      <c r="B938" s="30" t="s">
        <v>3506</v>
      </c>
      <c r="C938" s="30" t="s">
        <v>3507</v>
      </c>
      <c r="D938" s="30"/>
      <c r="E938" s="30" t="s">
        <v>3054</v>
      </c>
      <c r="F938" s="30" t="s">
        <v>74</v>
      </c>
      <c r="G938" s="38">
        <v>60</v>
      </c>
      <c r="H938" s="31">
        <v>0</v>
      </c>
      <c r="I938" s="30" t="s">
        <v>586</v>
      </c>
      <c r="J938" s="30" t="s">
        <v>587</v>
      </c>
      <c r="K938" s="30" t="s">
        <v>495</v>
      </c>
      <c r="L938" s="30" t="s">
        <v>496</v>
      </c>
      <c r="M938" s="30" t="s">
        <v>903</v>
      </c>
      <c r="N938" s="30"/>
      <c r="O938" s="30" t="s">
        <v>145</v>
      </c>
      <c r="P938" s="30" t="s">
        <v>465</v>
      </c>
      <c r="Q938" s="30" t="s">
        <v>499</v>
      </c>
    </row>
    <row r="939" spans="1:17">
      <c r="A939" s="30" t="s">
        <v>3508</v>
      </c>
      <c r="B939" s="30" t="s">
        <v>3509</v>
      </c>
      <c r="C939" s="30" t="s">
        <v>3510</v>
      </c>
      <c r="D939" s="30"/>
      <c r="E939" s="30" t="s">
        <v>3054</v>
      </c>
      <c r="F939" s="30" t="s">
        <v>74</v>
      </c>
      <c r="G939" s="38">
        <v>60</v>
      </c>
      <c r="H939" s="31">
        <v>0</v>
      </c>
      <c r="I939" s="30" t="s">
        <v>718</v>
      </c>
      <c r="J939" s="30" t="s">
        <v>719</v>
      </c>
      <c r="K939" s="30" t="s">
        <v>495</v>
      </c>
      <c r="L939" s="30" t="s">
        <v>496</v>
      </c>
      <c r="M939" s="30" t="s">
        <v>588</v>
      </c>
      <c r="N939" s="30"/>
      <c r="O939" s="30" t="s">
        <v>145</v>
      </c>
      <c r="P939" s="30" t="s">
        <v>465</v>
      </c>
      <c r="Q939" s="30" t="s">
        <v>499</v>
      </c>
    </row>
    <row r="940" spans="1:17">
      <c r="A940" s="30" t="s">
        <v>3511</v>
      </c>
      <c r="B940" s="30" t="s">
        <v>3512</v>
      </c>
      <c r="C940" s="30" t="s">
        <v>3513</v>
      </c>
      <c r="D940" s="30"/>
      <c r="E940" s="30" t="s">
        <v>3054</v>
      </c>
      <c r="F940" s="30" t="s">
        <v>74</v>
      </c>
      <c r="G940" s="38">
        <v>60</v>
      </c>
      <c r="H940" s="31">
        <v>0</v>
      </c>
      <c r="I940" s="30" t="s">
        <v>718</v>
      </c>
      <c r="J940" s="30" t="s">
        <v>719</v>
      </c>
      <c r="K940" s="30" t="s">
        <v>495</v>
      </c>
      <c r="L940" s="30" t="s">
        <v>496</v>
      </c>
      <c r="M940" s="30" t="s">
        <v>724</v>
      </c>
      <c r="N940" s="30"/>
      <c r="O940" s="30" t="s">
        <v>145</v>
      </c>
      <c r="P940" s="30" t="s">
        <v>465</v>
      </c>
      <c r="Q940" s="30" t="s">
        <v>499</v>
      </c>
    </row>
    <row r="941" spans="1:17">
      <c r="A941" s="30" t="s">
        <v>3514</v>
      </c>
      <c r="B941" s="30" t="s">
        <v>3515</v>
      </c>
      <c r="C941" s="30" t="s">
        <v>3516</v>
      </c>
      <c r="D941" s="30"/>
      <c r="E941" s="30" t="s">
        <v>3054</v>
      </c>
      <c r="F941" s="30" t="s">
        <v>74</v>
      </c>
      <c r="G941" s="38">
        <v>60</v>
      </c>
      <c r="H941" s="31">
        <v>0</v>
      </c>
      <c r="I941" s="30" t="s">
        <v>718</v>
      </c>
      <c r="J941" s="30" t="s">
        <v>719</v>
      </c>
      <c r="K941" s="30" t="s">
        <v>495</v>
      </c>
      <c r="L941" s="30" t="s">
        <v>496</v>
      </c>
      <c r="M941" s="30" t="s">
        <v>724</v>
      </c>
      <c r="N941" s="30"/>
      <c r="O941" s="30" t="s">
        <v>145</v>
      </c>
      <c r="P941" s="30" t="s">
        <v>465</v>
      </c>
      <c r="Q941" s="30" t="s">
        <v>499</v>
      </c>
    </row>
    <row r="942" spans="1:17">
      <c r="A942" s="30" t="s">
        <v>3517</v>
      </c>
      <c r="B942" s="30" t="s">
        <v>3518</v>
      </c>
      <c r="C942" s="30" t="s">
        <v>3519</v>
      </c>
      <c r="D942" s="30"/>
      <c r="E942" s="30" t="s">
        <v>3054</v>
      </c>
      <c r="F942" s="30" t="s">
        <v>74</v>
      </c>
      <c r="G942" s="38">
        <v>60</v>
      </c>
      <c r="H942" s="31">
        <v>0</v>
      </c>
      <c r="I942" s="30" t="s">
        <v>504</v>
      </c>
      <c r="J942" s="30" t="s">
        <v>505</v>
      </c>
      <c r="K942" s="30" t="s">
        <v>495</v>
      </c>
      <c r="L942" s="30" t="s">
        <v>496</v>
      </c>
      <c r="M942" s="30" t="s">
        <v>506</v>
      </c>
      <c r="N942" s="30" t="s">
        <v>1316</v>
      </c>
      <c r="O942" s="30" t="s">
        <v>145</v>
      </c>
      <c r="P942" s="30" t="s">
        <v>465</v>
      </c>
      <c r="Q942" s="30" t="s">
        <v>499</v>
      </c>
    </row>
    <row r="943" spans="1:17">
      <c r="A943" s="30" t="s">
        <v>3520</v>
      </c>
      <c r="B943" s="30" t="s">
        <v>3521</v>
      </c>
      <c r="C943" s="30" t="s">
        <v>3522</v>
      </c>
      <c r="D943" s="30"/>
      <c r="E943" s="30" t="s">
        <v>3054</v>
      </c>
      <c r="F943" s="30" t="s">
        <v>74</v>
      </c>
      <c r="G943" s="38">
        <v>60</v>
      </c>
      <c r="H943" s="31">
        <v>0</v>
      </c>
      <c r="I943" s="30" t="s">
        <v>600</v>
      </c>
      <c r="J943" s="30" t="s">
        <v>601</v>
      </c>
      <c r="K943" s="30" t="s">
        <v>495</v>
      </c>
      <c r="L943" s="30" t="s">
        <v>496</v>
      </c>
      <c r="M943" s="30" t="s">
        <v>2249</v>
      </c>
      <c r="N943" s="30"/>
      <c r="O943" s="30" t="s">
        <v>145</v>
      </c>
      <c r="P943" s="30" t="s">
        <v>465</v>
      </c>
      <c r="Q943" s="30" t="s">
        <v>499</v>
      </c>
    </row>
    <row r="944" spans="1:17">
      <c r="A944" s="30" t="s">
        <v>3523</v>
      </c>
      <c r="B944" s="30" t="s">
        <v>3524</v>
      </c>
      <c r="C944" s="30" t="s">
        <v>3525</v>
      </c>
      <c r="D944" s="30"/>
      <c r="E944" s="30" t="s">
        <v>3062</v>
      </c>
      <c r="F944" s="30" t="s">
        <v>3526</v>
      </c>
      <c r="G944" s="38">
        <v>60</v>
      </c>
      <c r="H944" s="31">
        <v>0</v>
      </c>
      <c r="I944" s="30" t="s">
        <v>570</v>
      </c>
      <c r="J944" s="30" t="s">
        <v>571</v>
      </c>
      <c r="K944" s="30" t="s">
        <v>495</v>
      </c>
      <c r="L944" s="30" t="s">
        <v>3527</v>
      </c>
      <c r="M944" s="30" t="s">
        <v>573</v>
      </c>
      <c r="N944" s="30"/>
      <c r="O944" s="30" t="s">
        <v>145</v>
      </c>
      <c r="P944" s="30" t="s">
        <v>465</v>
      </c>
      <c r="Q944" s="30" t="s">
        <v>499</v>
      </c>
    </row>
    <row r="945" spans="1:17">
      <c r="A945" s="30" t="s">
        <v>244</v>
      </c>
      <c r="B945" s="30" t="s">
        <v>245</v>
      </c>
      <c r="C945" s="30" t="s">
        <v>3528</v>
      </c>
      <c r="D945" s="30"/>
      <c r="E945" s="30" t="s">
        <v>3062</v>
      </c>
      <c r="F945" s="30" t="s">
        <v>3529</v>
      </c>
      <c r="G945" s="38">
        <v>60</v>
      </c>
      <c r="H945" s="31">
        <v>0</v>
      </c>
      <c r="I945" s="30" t="s">
        <v>546</v>
      </c>
      <c r="J945" s="30" t="s">
        <v>547</v>
      </c>
      <c r="K945" s="30" t="s">
        <v>495</v>
      </c>
      <c r="L945" s="30" t="s">
        <v>496</v>
      </c>
      <c r="M945" s="30" t="s">
        <v>506</v>
      </c>
      <c r="N945" s="30" t="s">
        <v>3530</v>
      </c>
      <c r="O945" s="30" t="s">
        <v>145</v>
      </c>
      <c r="P945" s="30" t="s">
        <v>465</v>
      </c>
      <c r="Q945" s="30" t="s">
        <v>499</v>
      </c>
    </row>
    <row r="946" spans="1:17">
      <c r="A946" s="30" t="s">
        <v>219</v>
      </c>
      <c r="B946" s="30" t="s">
        <v>220</v>
      </c>
      <c r="C946" s="30" t="s">
        <v>3531</v>
      </c>
      <c r="D946" s="30"/>
      <c r="E946" s="30" t="s">
        <v>3062</v>
      </c>
      <c r="F946" s="30" t="s">
        <v>3532</v>
      </c>
      <c r="G946" s="38">
        <v>60</v>
      </c>
      <c r="H946" s="31">
        <v>0</v>
      </c>
      <c r="I946" s="30" t="s">
        <v>570</v>
      </c>
      <c r="J946" s="30" t="s">
        <v>571</v>
      </c>
      <c r="K946" s="30" t="s">
        <v>495</v>
      </c>
      <c r="L946" s="30" t="s">
        <v>818</v>
      </c>
      <c r="M946" s="30" t="s">
        <v>573</v>
      </c>
      <c r="N946" s="30"/>
      <c r="O946" s="30" t="s">
        <v>145</v>
      </c>
      <c r="P946" s="30" t="s">
        <v>465</v>
      </c>
      <c r="Q946" s="30" t="s">
        <v>499</v>
      </c>
    </row>
    <row r="947" spans="1:17">
      <c r="A947" s="30" t="s">
        <v>3533</v>
      </c>
      <c r="B947" s="30" t="s">
        <v>3534</v>
      </c>
      <c r="C947" s="30" t="s">
        <v>3535</v>
      </c>
      <c r="D947" s="30"/>
      <c r="E947" s="30" t="s">
        <v>3062</v>
      </c>
      <c r="F947" s="30" t="s">
        <v>3536</v>
      </c>
      <c r="G947" s="38"/>
      <c r="H947" s="31">
        <v>0</v>
      </c>
      <c r="I947" s="30" t="s">
        <v>628</v>
      </c>
      <c r="J947" s="30" t="s">
        <v>629</v>
      </c>
      <c r="K947" s="30" t="s">
        <v>495</v>
      </c>
      <c r="L947" s="30" t="s">
        <v>3537</v>
      </c>
      <c r="M947" s="30" t="s">
        <v>631</v>
      </c>
      <c r="N947" s="30"/>
      <c r="O947" s="30" t="s">
        <v>145</v>
      </c>
      <c r="P947" s="30" t="s">
        <v>465</v>
      </c>
      <c r="Q947" s="30" t="s">
        <v>499</v>
      </c>
    </row>
    <row r="948" spans="1:17">
      <c r="A948" s="30" t="s">
        <v>272</v>
      </c>
      <c r="B948" s="30" t="s">
        <v>273</v>
      </c>
      <c r="C948" s="30" t="s">
        <v>3538</v>
      </c>
      <c r="D948" s="30"/>
      <c r="E948" s="30" t="s">
        <v>3062</v>
      </c>
      <c r="F948" s="30" t="s">
        <v>3539</v>
      </c>
      <c r="G948" s="38">
        <v>60</v>
      </c>
      <c r="H948" s="31">
        <v>0</v>
      </c>
      <c r="I948" s="30" t="s">
        <v>570</v>
      </c>
      <c r="J948" s="30" t="s">
        <v>571</v>
      </c>
      <c r="K948" s="30" t="s">
        <v>495</v>
      </c>
      <c r="L948" s="30" t="s">
        <v>3527</v>
      </c>
      <c r="M948" s="30" t="s">
        <v>573</v>
      </c>
      <c r="N948" s="30"/>
      <c r="O948" s="30" t="s">
        <v>145</v>
      </c>
      <c r="P948" s="30" t="s">
        <v>465</v>
      </c>
      <c r="Q948" s="30" t="s">
        <v>499</v>
      </c>
    </row>
    <row r="949" spans="1:17">
      <c r="A949" s="30" t="s">
        <v>168</v>
      </c>
      <c r="B949" s="30" t="s">
        <v>169</v>
      </c>
      <c r="C949" s="30" t="s">
        <v>3540</v>
      </c>
      <c r="D949" s="30"/>
      <c r="E949" s="30" t="s">
        <v>3062</v>
      </c>
      <c r="F949" s="30" t="s">
        <v>3541</v>
      </c>
      <c r="G949" s="38">
        <v>60</v>
      </c>
      <c r="H949" s="31">
        <v>0</v>
      </c>
      <c r="I949" s="30" t="s">
        <v>600</v>
      </c>
      <c r="J949" s="30" t="s">
        <v>601</v>
      </c>
      <c r="K949" s="30" t="s">
        <v>495</v>
      </c>
      <c r="L949" s="30" t="s">
        <v>496</v>
      </c>
      <c r="M949" s="30" t="s">
        <v>2249</v>
      </c>
      <c r="N949" s="30"/>
      <c r="O949" s="30" t="s">
        <v>145</v>
      </c>
      <c r="P949" s="30" t="s">
        <v>465</v>
      </c>
      <c r="Q949" s="30" t="s">
        <v>499</v>
      </c>
    </row>
    <row r="950" spans="1:17">
      <c r="A950" s="30" t="s">
        <v>357</v>
      </c>
      <c r="B950" s="30" t="s">
        <v>358</v>
      </c>
      <c r="C950" s="30" t="s">
        <v>3542</v>
      </c>
      <c r="D950" s="30"/>
      <c r="E950" s="30" t="s">
        <v>3062</v>
      </c>
      <c r="F950" s="30" t="s">
        <v>3543</v>
      </c>
      <c r="G950" s="38">
        <v>60</v>
      </c>
      <c r="H950" s="31">
        <v>0</v>
      </c>
      <c r="I950" s="30" t="s">
        <v>570</v>
      </c>
      <c r="J950" s="30" t="s">
        <v>571</v>
      </c>
      <c r="K950" s="30" t="s">
        <v>495</v>
      </c>
      <c r="L950" s="30" t="s">
        <v>869</v>
      </c>
      <c r="M950" s="30" t="s">
        <v>573</v>
      </c>
      <c r="N950" s="30"/>
      <c r="O950" s="30" t="s">
        <v>145</v>
      </c>
      <c r="P950" s="30" t="s">
        <v>465</v>
      </c>
      <c r="Q950" s="30" t="s">
        <v>499</v>
      </c>
    </row>
    <row r="951" spans="1:17">
      <c r="A951" s="30" t="s">
        <v>103</v>
      </c>
      <c r="B951" s="30" t="s">
        <v>104</v>
      </c>
      <c r="C951" s="30" t="s">
        <v>3544</v>
      </c>
      <c r="D951" s="30"/>
      <c r="E951" s="30" t="s">
        <v>3062</v>
      </c>
      <c r="F951" s="30" t="s">
        <v>3545</v>
      </c>
      <c r="G951" s="38">
        <v>60</v>
      </c>
      <c r="H951" s="31">
        <v>0</v>
      </c>
      <c r="I951" s="30" t="s">
        <v>570</v>
      </c>
      <c r="J951" s="30" t="s">
        <v>571</v>
      </c>
      <c r="K951" s="30" t="s">
        <v>495</v>
      </c>
      <c r="L951" s="30" t="s">
        <v>766</v>
      </c>
      <c r="M951" s="30" t="s">
        <v>573</v>
      </c>
      <c r="N951" s="30"/>
      <c r="O951" s="30" t="s">
        <v>145</v>
      </c>
      <c r="P951" s="30" t="s">
        <v>465</v>
      </c>
      <c r="Q951" s="30" t="s">
        <v>499</v>
      </c>
    </row>
    <row r="952" spans="1:17">
      <c r="A952" s="30" t="s">
        <v>127</v>
      </c>
      <c r="B952" s="30" t="s">
        <v>128</v>
      </c>
      <c r="C952" s="30" t="s">
        <v>3546</v>
      </c>
      <c r="D952" s="30"/>
      <c r="E952" s="30" t="s">
        <v>3062</v>
      </c>
      <c r="F952" s="30" t="s">
        <v>3547</v>
      </c>
      <c r="G952" s="38">
        <v>60</v>
      </c>
      <c r="H952" s="31">
        <v>0</v>
      </c>
      <c r="I952" s="30" t="s">
        <v>570</v>
      </c>
      <c r="J952" s="30" t="s">
        <v>571</v>
      </c>
      <c r="K952" s="30" t="s">
        <v>495</v>
      </c>
      <c r="L952" s="30" t="s">
        <v>806</v>
      </c>
      <c r="M952" s="30" t="s">
        <v>573</v>
      </c>
      <c r="N952" s="30"/>
      <c r="O952" s="30" t="s">
        <v>145</v>
      </c>
      <c r="P952" s="30" t="s">
        <v>465</v>
      </c>
      <c r="Q952" s="30" t="s">
        <v>499</v>
      </c>
    </row>
    <row r="953" spans="1:17">
      <c r="A953" s="30" t="s">
        <v>401</v>
      </c>
      <c r="B953" s="30" t="s">
        <v>402</v>
      </c>
      <c r="C953" s="30" t="s">
        <v>3548</v>
      </c>
      <c r="D953" s="30"/>
      <c r="E953" s="30" t="s">
        <v>3062</v>
      </c>
      <c r="F953" s="30" t="s">
        <v>3549</v>
      </c>
      <c r="G953" s="38">
        <v>60</v>
      </c>
      <c r="H953" s="31">
        <v>0</v>
      </c>
      <c r="I953" s="30" t="s">
        <v>570</v>
      </c>
      <c r="J953" s="30" t="s">
        <v>571</v>
      </c>
      <c r="K953" s="30" t="s">
        <v>495</v>
      </c>
      <c r="L953" s="30" t="s">
        <v>806</v>
      </c>
      <c r="M953" s="30" t="s">
        <v>573</v>
      </c>
      <c r="N953" s="30"/>
      <c r="O953" s="30" t="s">
        <v>145</v>
      </c>
      <c r="P953" s="30" t="s">
        <v>465</v>
      </c>
      <c r="Q953" s="30" t="s">
        <v>499</v>
      </c>
    </row>
    <row r="954" spans="1:17">
      <c r="A954" s="30" t="s">
        <v>3550</v>
      </c>
      <c r="B954" s="30" t="s">
        <v>3551</v>
      </c>
      <c r="C954" s="30" t="s">
        <v>3552</v>
      </c>
      <c r="D954" s="30"/>
      <c r="E954" s="30" t="s">
        <v>3054</v>
      </c>
      <c r="F954" s="30" t="s">
        <v>74</v>
      </c>
      <c r="G954" s="38">
        <v>60</v>
      </c>
      <c r="H954" s="31">
        <v>0</v>
      </c>
      <c r="I954" s="30" t="s">
        <v>718</v>
      </c>
      <c r="J954" s="30" t="s">
        <v>719</v>
      </c>
      <c r="K954" s="30" t="s">
        <v>495</v>
      </c>
      <c r="L954" s="30" t="s">
        <v>496</v>
      </c>
      <c r="M954" s="30" t="s">
        <v>724</v>
      </c>
      <c r="N954" s="30"/>
      <c r="O954" s="30" t="s">
        <v>145</v>
      </c>
      <c r="P954" s="30" t="s">
        <v>465</v>
      </c>
      <c r="Q954" s="30" t="s">
        <v>499</v>
      </c>
    </row>
    <row r="955" spans="1:17">
      <c r="A955" s="30" t="s">
        <v>3553</v>
      </c>
      <c r="B955" s="30" t="s">
        <v>3554</v>
      </c>
      <c r="C955" s="30" t="s">
        <v>3555</v>
      </c>
      <c r="D955" s="30"/>
      <c r="E955" s="30" t="s">
        <v>3054</v>
      </c>
      <c r="F955" s="30" t="s">
        <v>74</v>
      </c>
      <c r="G955" s="38">
        <v>60</v>
      </c>
      <c r="H955" s="31">
        <v>0</v>
      </c>
      <c r="I955" s="30" t="s">
        <v>586</v>
      </c>
      <c r="J955" s="30" t="s">
        <v>587</v>
      </c>
      <c r="K955" s="30" t="s">
        <v>495</v>
      </c>
      <c r="L955" s="30" t="s">
        <v>496</v>
      </c>
      <c r="M955" s="30" t="s">
        <v>588</v>
      </c>
      <c r="N955" s="30"/>
      <c r="O955" s="30" t="s">
        <v>145</v>
      </c>
      <c r="P955" s="30" t="s">
        <v>465</v>
      </c>
      <c r="Q955" s="30" t="s">
        <v>499</v>
      </c>
    </row>
    <row r="956" spans="1:17">
      <c r="A956" s="30" t="s">
        <v>3556</v>
      </c>
      <c r="B956" s="30" t="s">
        <v>3557</v>
      </c>
      <c r="C956" s="30" t="s">
        <v>3558</v>
      </c>
      <c r="D956" s="30"/>
      <c r="E956" s="30" t="s">
        <v>3054</v>
      </c>
      <c r="F956" s="30" t="s">
        <v>74</v>
      </c>
      <c r="G956" s="38">
        <v>60</v>
      </c>
      <c r="H956" s="31">
        <v>0</v>
      </c>
      <c r="I956" s="30" t="s">
        <v>552</v>
      </c>
      <c r="J956" s="30" t="s">
        <v>553</v>
      </c>
      <c r="K956" s="30" t="s">
        <v>495</v>
      </c>
      <c r="L956" s="30" t="s">
        <v>496</v>
      </c>
      <c r="M956" s="30" t="s">
        <v>724</v>
      </c>
      <c r="N956" s="30"/>
      <c r="O956" s="30" t="s">
        <v>145</v>
      </c>
      <c r="P956" s="30" t="s">
        <v>465</v>
      </c>
      <c r="Q956" s="30" t="s">
        <v>499</v>
      </c>
    </row>
    <row r="957" spans="1:17">
      <c r="A957" s="30" t="s">
        <v>3559</v>
      </c>
      <c r="B957" s="30" t="s">
        <v>3560</v>
      </c>
      <c r="C957" s="30" t="s">
        <v>3561</v>
      </c>
      <c r="D957" s="30"/>
      <c r="E957" s="30" t="s">
        <v>3054</v>
      </c>
      <c r="F957" s="30" t="s">
        <v>74</v>
      </c>
      <c r="G957" s="38">
        <v>60</v>
      </c>
      <c r="H957" s="31">
        <v>0</v>
      </c>
      <c r="I957" s="30" t="s">
        <v>586</v>
      </c>
      <c r="J957" s="30" t="s">
        <v>587</v>
      </c>
      <c r="K957" s="30" t="s">
        <v>495</v>
      </c>
      <c r="L957" s="30" t="s">
        <v>496</v>
      </c>
      <c r="M957" s="30" t="s">
        <v>588</v>
      </c>
      <c r="N957" s="30"/>
      <c r="O957" s="30" t="s">
        <v>145</v>
      </c>
      <c r="P957" s="30" t="s">
        <v>465</v>
      </c>
      <c r="Q957" s="30" t="s">
        <v>499</v>
      </c>
    </row>
    <row r="958" spans="1:17">
      <c r="A958" s="30" t="s">
        <v>3562</v>
      </c>
      <c r="B958" s="30" t="s">
        <v>3563</v>
      </c>
      <c r="C958" s="30" t="s">
        <v>3564</v>
      </c>
      <c r="D958" s="30"/>
      <c r="E958" s="30" t="s">
        <v>3054</v>
      </c>
      <c r="F958" s="30" t="s">
        <v>74</v>
      </c>
      <c r="G958" s="38">
        <v>60</v>
      </c>
      <c r="H958" s="31">
        <v>0</v>
      </c>
      <c r="I958" s="30" t="s">
        <v>586</v>
      </c>
      <c r="J958" s="30" t="s">
        <v>587</v>
      </c>
      <c r="K958" s="30" t="s">
        <v>495</v>
      </c>
      <c r="L958" s="30" t="s">
        <v>496</v>
      </c>
      <c r="M958" s="30" t="s">
        <v>2374</v>
      </c>
      <c r="N958" s="30"/>
      <c r="O958" s="30" t="s">
        <v>145</v>
      </c>
      <c r="P958" s="30" t="s">
        <v>465</v>
      </c>
      <c r="Q958" s="30" t="s">
        <v>499</v>
      </c>
    </row>
    <row r="959" spans="1:17">
      <c r="A959" s="30" t="s">
        <v>3565</v>
      </c>
      <c r="B959" s="30" t="s">
        <v>3566</v>
      </c>
      <c r="C959" s="30" t="s">
        <v>3567</v>
      </c>
      <c r="D959" s="30"/>
      <c r="E959" s="30" t="s">
        <v>3054</v>
      </c>
      <c r="F959" s="30" t="s">
        <v>74</v>
      </c>
      <c r="G959" s="38">
        <v>60</v>
      </c>
      <c r="H959" s="31">
        <v>0</v>
      </c>
      <c r="I959" s="30" t="s">
        <v>552</v>
      </c>
      <c r="J959" s="30" t="s">
        <v>553</v>
      </c>
      <c r="K959" s="30" t="s">
        <v>495</v>
      </c>
      <c r="L959" s="30" t="s">
        <v>496</v>
      </c>
      <c r="M959" s="30" t="s">
        <v>654</v>
      </c>
      <c r="N959" s="30"/>
      <c r="O959" s="30" t="s">
        <v>145</v>
      </c>
      <c r="P959" s="30" t="s">
        <v>465</v>
      </c>
      <c r="Q959" s="30" t="s">
        <v>499</v>
      </c>
    </row>
    <row r="960" spans="1:17">
      <c r="A960" s="30" t="s">
        <v>3568</v>
      </c>
      <c r="B960" s="30" t="s">
        <v>3569</v>
      </c>
      <c r="C960" s="30" t="s">
        <v>3570</v>
      </c>
      <c r="D960" s="30"/>
      <c r="E960" s="30" t="s">
        <v>3054</v>
      </c>
      <c r="F960" s="30" t="s">
        <v>74</v>
      </c>
      <c r="G960" s="38">
        <v>60</v>
      </c>
      <c r="H960" s="31">
        <v>0</v>
      </c>
      <c r="I960" s="30" t="s">
        <v>586</v>
      </c>
      <c r="J960" s="30" t="s">
        <v>587</v>
      </c>
      <c r="K960" s="30" t="s">
        <v>495</v>
      </c>
      <c r="L960" s="30" t="s">
        <v>496</v>
      </c>
      <c r="M960" s="30" t="s">
        <v>497</v>
      </c>
      <c r="N960" s="30"/>
      <c r="O960" s="30" t="s">
        <v>145</v>
      </c>
      <c r="P960" s="30" t="s">
        <v>465</v>
      </c>
      <c r="Q960" s="30" t="s">
        <v>499</v>
      </c>
    </row>
    <row r="961" spans="1:17">
      <c r="A961" s="30" t="s">
        <v>3571</v>
      </c>
      <c r="B961" s="30" t="s">
        <v>3572</v>
      </c>
      <c r="C961" s="30" t="s">
        <v>3573</v>
      </c>
      <c r="D961" s="30"/>
      <c r="E961" s="30" t="s">
        <v>3054</v>
      </c>
      <c r="F961" s="30" t="s">
        <v>74</v>
      </c>
      <c r="G961" s="38">
        <v>60</v>
      </c>
      <c r="H961" s="31">
        <v>0</v>
      </c>
      <c r="I961" s="30" t="s">
        <v>504</v>
      </c>
      <c r="J961" s="30" t="s">
        <v>505</v>
      </c>
      <c r="K961" s="30" t="s">
        <v>495</v>
      </c>
      <c r="L961" s="30" t="s">
        <v>496</v>
      </c>
      <c r="M961" s="30" t="s">
        <v>558</v>
      </c>
      <c r="N961" s="30"/>
      <c r="O961" s="30" t="s">
        <v>145</v>
      </c>
      <c r="P961" s="30" t="s">
        <v>465</v>
      </c>
      <c r="Q961" s="30" t="s">
        <v>499</v>
      </c>
    </row>
    <row r="962" spans="1:17">
      <c r="A962" s="30" t="s">
        <v>3574</v>
      </c>
      <c r="B962" s="30" t="s">
        <v>3575</v>
      </c>
      <c r="C962" s="30" t="s">
        <v>3576</v>
      </c>
      <c r="D962" s="30"/>
      <c r="E962" s="30" t="s">
        <v>3054</v>
      </c>
      <c r="F962" s="30" t="s">
        <v>74</v>
      </c>
      <c r="G962" s="38">
        <v>60</v>
      </c>
      <c r="H962" s="31">
        <v>0</v>
      </c>
      <c r="I962" s="30" t="s">
        <v>600</v>
      </c>
      <c r="J962" s="30" t="s">
        <v>601</v>
      </c>
      <c r="K962" s="30" t="s">
        <v>495</v>
      </c>
      <c r="L962" s="30" t="s">
        <v>496</v>
      </c>
      <c r="M962" s="30" t="s">
        <v>654</v>
      </c>
      <c r="N962" s="30"/>
      <c r="O962" s="30" t="s">
        <v>145</v>
      </c>
      <c r="P962" s="30" t="s">
        <v>465</v>
      </c>
      <c r="Q962" s="30" t="s">
        <v>499</v>
      </c>
    </row>
    <row r="963" spans="1:17">
      <c r="A963" s="30" t="s">
        <v>333</v>
      </c>
      <c r="B963" s="30" t="s">
        <v>334</v>
      </c>
      <c r="C963" s="30" t="s">
        <v>3577</v>
      </c>
      <c r="D963" s="30"/>
      <c r="E963" s="30" t="s">
        <v>3062</v>
      </c>
      <c r="F963" s="30" t="s">
        <v>3578</v>
      </c>
      <c r="G963" s="38">
        <v>60</v>
      </c>
      <c r="H963" s="31">
        <v>0</v>
      </c>
      <c r="I963" s="30" t="s">
        <v>570</v>
      </c>
      <c r="J963" s="30" t="s">
        <v>571</v>
      </c>
      <c r="K963" s="30" t="s">
        <v>495</v>
      </c>
      <c r="L963" s="30" t="s">
        <v>818</v>
      </c>
      <c r="M963" s="30" t="s">
        <v>573</v>
      </c>
      <c r="N963" s="30"/>
      <c r="O963" s="30" t="s">
        <v>145</v>
      </c>
      <c r="P963" s="30" t="s">
        <v>465</v>
      </c>
      <c r="Q963" s="30" t="s">
        <v>499</v>
      </c>
    </row>
    <row r="964" spans="1:17">
      <c r="A964" s="30" t="s">
        <v>3579</v>
      </c>
      <c r="B964" s="30" t="s">
        <v>3580</v>
      </c>
      <c r="C964" s="30" t="s">
        <v>3581</v>
      </c>
      <c r="D964" s="30"/>
      <c r="E964" s="30" t="s">
        <v>3054</v>
      </c>
      <c r="F964" s="30" t="s">
        <v>74</v>
      </c>
      <c r="G964" s="38">
        <v>60</v>
      </c>
      <c r="H964" s="31">
        <v>0</v>
      </c>
      <c r="I964" s="30" t="s">
        <v>504</v>
      </c>
      <c r="J964" s="30" t="s">
        <v>505</v>
      </c>
      <c r="K964" s="30" t="s">
        <v>495</v>
      </c>
      <c r="L964" s="30" t="s">
        <v>496</v>
      </c>
      <c r="M964" s="30" t="s">
        <v>506</v>
      </c>
      <c r="N964" s="30"/>
      <c r="O964" s="30" t="s">
        <v>145</v>
      </c>
      <c r="P964" s="30" t="s">
        <v>465</v>
      </c>
      <c r="Q964" s="30" t="s">
        <v>499</v>
      </c>
    </row>
    <row r="965" spans="1:17">
      <c r="A965" s="30" t="s">
        <v>221</v>
      </c>
      <c r="B965" s="30" t="s">
        <v>222</v>
      </c>
      <c r="C965" s="30" t="s">
        <v>3582</v>
      </c>
      <c r="D965" s="30"/>
      <c r="E965" s="30" t="s">
        <v>3062</v>
      </c>
      <c r="F965" s="30" t="s">
        <v>3583</v>
      </c>
      <c r="G965" s="38">
        <v>60</v>
      </c>
      <c r="H965" s="31">
        <v>0</v>
      </c>
      <c r="I965" s="30" t="s">
        <v>570</v>
      </c>
      <c r="J965" s="30" t="s">
        <v>571</v>
      </c>
      <c r="K965" s="30" t="s">
        <v>495</v>
      </c>
      <c r="L965" s="30" t="s">
        <v>869</v>
      </c>
      <c r="M965" s="30" t="s">
        <v>573</v>
      </c>
      <c r="N965" s="30"/>
      <c r="O965" s="30" t="s">
        <v>145</v>
      </c>
      <c r="P965" s="30" t="s">
        <v>465</v>
      </c>
      <c r="Q965" s="30" t="s">
        <v>499</v>
      </c>
    </row>
    <row r="966" spans="1:17">
      <c r="A966" s="30" t="s">
        <v>326</v>
      </c>
      <c r="B966" s="30" t="s">
        <v>327</v>
      </c>
      <c r="C966" s="30" t="s">
        <v>3584</v>
      </c>
      <c r="D966" s="30"/>
      <c r="E966" s="30" t="s">
        <v>3062</v>
      </c>
      <c r="F966" s="30" t="s">
        <v>3585</v>
      </c>
      <c r="G966" s="38">
        <v>60</v>
      </c>
      <c r="H966" s="31">
        <v>0</v>
      </c>
      <c r="I966" s="30" t="s">
        <v>570</v>
      </c>
      <c r="J966" s="30" t="s">
        <v>571</v>
      </c>
      <c r="K966" s="30" t="s">
        <v>495</v>
      </c>
      <c r="L966" s="30" t="s">
        <v>818</v>
      </c>
      <c r="M966" s="30" t="s">
        <v>573</v>
      </c>
      <c r="N966" s="30"/>
      <c r="O966" s="30" t="s">
        <v>145</v>
      </c>
      <c r="P966" s="30" t="s">
        <v>465</v>
      </c>
      <c r="Q966" s="30" t="s">
        <v>499</v>
      </c>
    </row>
    <row r="967" spans="1:17">
      <c r="A967" s="30" t="s">
        <v>409</v>
      </c>
      <c r="B967" s="30" t="s">
        <v>410</v>
      </c>
      <c r="C967" s="30" t="s">
        <v>3586</v>
      </c>
      <c r="D967" s="30"/>
      <c r="E967" s="30" t="s">
        <v>3062</v>
      </c>
      <c r="F967" s="30" t="s">
        <v>3587</v>
      </c>
      <c r="G967" s="38">
        <v>60</v>
      </c>
      <c r="H967" s="31">
        <v>0</v>
      </c>
      <c r="I967" s="30" t="s">
        <v>628</v>
      </c>
      <c r="J967" s="30" t="s">
        <v>629</v>
      </c>
      <c r="K967" s="30" t="s">
        <v>495</v>
      </c>
      <c r="L967" s="30" t="s">
        <v>3588</v>
      </c>
      <c r="M967" s="30" t="s">
        <v>631</v>
      </c>
      <c r="N967" s="30"/>
      <c r="O967" s="30" t="s">
        <v>145</v>
      </c>
      <c r="P967" s="30" t="s">
        <v>465</v>
      </c>
      <c r="Q967" s="30" t="s">
        <v>499</v>
      </c>
    </row>
    <row r="968" spans="1:17">
      <c r="A968" s="30" t="s">
        <v>309</v>
      </c>
      <c r="B968" s="30" t="s">
        <v>310</v>
      </c>
      <c r="C968" s="30" t="s">
        <v>3589</v>
      </c>
      <c r="D968" s="30"/>
      <c r="E968" s="30" t="s">
        <v>3062</v>
      </c>
      <c r="F968" s="30" t="s">
        <v>3590</v>
      </c>
      <c r="G968" s="38">
        <v>60</v>
      </c>
      <c r="H968" s="31">
        <v>0</v>
      </c>
      <c r="I968" s="30" t="s">
        <v>570</v>
      </c>
      <c r="J968" s="30" t="s">
        <v>571</v>
      </c>
      <c r="K968" s="30" t="s">
        <v>495</v>
      </c>
      <c r="L968" s="30" t="s">
        <v>873</v>
      </c>
      <c r="M968" s="30" t="s">
        <v>573</v>
      </c>
      <c r="N968" s="30"/>
      <c r="O968" s="30" t="s">
        <v>145</v>
      </c>
      <c r="P968" s="30" t="s">
        <v>465</v>
      </c>
      <c r="Q968" s="30" t="s">
        <v>499</v>
      </c>
    </row>
    <row r="969" spans="1:17">
      <c r="A969" s="30" t="s">
        <v>125</v>
      </c>
      <c r="B969" s="30" t="s">
        <v>126</v>
      </c>
      <c r="C969" s="30" t="s">
        <v>3591</v>
      </c>
      <c r="D969" s="30"/>
      <c r="E969" s="30" t="s">
        <v>3062</v>
      </c>
      <c r="F969" s="30" t="s">
        <v>3592</v>
      </c>
      <c r="G969" s="38">
        <v>60</v>
      </c>
      <c r="H969" s="31">
        <v>0</v>
      </c>
      <c r="I969" s="30" t="s">
        <v>570</v>
      </c>
      <c r="J969" s="30" t="s">
        <v>571</v>
      </c>
      <c r="K969" s="30" t="s">
        <v>495</v>
      </c>
      <c r="L969" s="30" t="s">
        <v>818</v>
      </c>
      <c r="M969" s="30" t="s">
        <v>573</v>
      </c>
      <c r="N969" s="30"/>
      <c r="O969" s="30" t="s">
        <v>145</v>
      </c>
      <c r="P969" s="30" t="s">
        <v>465</v>
      </c>
      <c r="Q969" s="30" t="s">
        <v>499</v>
      </c>
    </row>
    <row r="970" spans="1:17">
      <c r="A970" s="30" t="s">
        <v>266</v>
      </c>
      <c r="B970" s="30" t="s">
        <v>267</v>
      </c>
      <c r="C970" s="30" t="s">
        <v>3593</v>
      </c>
      <c r="D970" s="30"/>
      <c r="E970" s="30" t="s">
        <v>3062</v>
      </c>
      <c r="F970" s="30" t="s">
        <v>3594</v>
      </c>
      <c r="G970" s="38">
        <v>60</v>
      </c>
      <c r="H970" s="31">
        <v>0</v>
      </c>
      <c r="I970" s="30" t="s">
        <v>570</v>
      </c>
      <c r="J970" s="30" t="s">
        <v>571</v>
      </c>
      <c r="K970" s="30" t="s">
        <v>495</v>
      </c>
      <c r="L970" s="30" t="s">
        <v>907</v>
      </c>
      <c r="M970" s="30" t="s">
        <v>573</v>
      </c>
      <c r="N970" s="30"/>
      <c r="O970" s="30" t="s">
        <v>145</v>
      </c>
      <c r="P970" s="30" t="s">
        <v>465</v>
      </c>
      <c r="Q970" s="30" t="s">
        <v>499</v>
      </c>
    </row>
    <row r="971" spans="1:17">
      <c r="A971" s="30" t="s">
        <v>471</v>
      </c>
      <c r="B971" s="30" t="s">
        <v>472</v>
      </c>
      <c r="C971" s="30" t="s">
        <v>3595</v>
      </c>
      <c r="D971" s="30"/>
      <c r="E971" s="30" t="s">
        <v>3062</v>
      </c>
      <c r="F971" s="30" t="s">
        <v>3596</v>
      </c>
      <c r="G971" s="38">
        <v>60</v>
      </c>
      <c r="H971" s="31">
        <v>0</v>
      </c>
      <c r="I971" s="30" t="s">
        <v>570</v>
      </c>
      <c r="J971" s="30" t="s">
        <v>571</v>
      </c>
      <c r="K971" s="30" t="s">
        <v>495</v>
      </c>
      <c r="L971" s="30" t="s">
        <v>873</v>
      </c>
      <c r="M971" s="30" t="s">
        <v>573</v>
      </c>
      <c r="N971" s="30"/>
      <c r="O971" s="30" t="s">
        <v>145</v>
      </c>
      <c r="P971" s="30" t="s">
        <v>465</v>
      </c>
      <c r="Q971" s="30" t="s">
        <v>499</v>
      </c>
    </row>
    <row r="972" spans="1:17">
      <c r="A972" s="30" t="s">
        <v>454</v>
      </c>
      <c r="B972" s="30" t="s">
        <v>455</v>
      </c>
      <c r="C972" s="30" t="s">
        <v>3597</v>
      </c>
      <c r="D972" s="30"/>
      <c r="E972" s="30" t="s">
        <v>3062</v>
      </c>
      <c r="F972" s="30" t="s">
        <v>3598</v>
      </c>
      <c r="G972" s="38">
        <v>60</v>
      </c>
      <c r="H972" s="31">
        <v>0</v>
      </c>
      <c r="I972" s="30" t="s">
        <v>570</v>
      </c>
      <c r="J972" s="30" t="s">
        <v>571</v>
      </c>
      <c r="K972" s="30" t="s">
        <v>495</v>
      </c>
      <c r="L972" s="30" t="s">
        <v>818</v>
      </c>
      <c r="M972" s="30" t="s">
        <v>573</v>
      </c>
      <c r="N972" s="30"/>
      <c r="O972" s="30" t="s">
        <v>145</v>
      </c>
      <c r="P972" s="30" t="s">
        <v>465</v>
      </c>
      <c r="Q972" s="30" t="s">
        <v>499</v>
      </c>
    </row>
    <row r="973" spans="1:17">
      <c r="A973" s="30" t="s">
        <v>256</v>
      </c>
      <c r="B973" s="30" t="s">
        <v>257</v>
      </c>
      <c r="C973" s="30" t="s">
        <v>3599</v>
      </c>
      <c r="D973" s="30"/>
      <c r="E973" s="30" t="s">
        <v>3062</v>
      </c>
      <c r="F973" s="30" t="s">
        <v>3600</v>
      </c>
      <c r="G973" s="38">
        <v>60</v>
      </c>
      <c r="H973" s="31">
        <v>0</v>
      </c>
      <c r="I973" s="30" t="s">
        <v>600</v>
      </c>
      <c r="J973" s="30" t="s">
        <v>601</v>
      </c>
      <c r="K973" s="30" t="s">
        <v>495</v>
      </c>
      <c r="L973" s="30" t="s">
        <v>496</v>
      </c>
      <c r="M973" s="30" t="s">
        <v>654</v>
      </c>
      <c r="N973" s="30" t="s">
        <v>3601</v>
      </c>
      <c r="O973" s="30" t="s">
        <v>145</v>
      </c>
      <c r="P973" s="30" t="s">
        <v>465</v>
      </c>
      <c r="Q973" s="30" t="s">
        <v>499</v>
      </c>
    </row>
    <row r="974" spans="1:17">
      <c r="A974" s="30" t="s">
        <v>225</v>
      </c>
      <c r="B974" s="30" t="s">
        <v>226</v>
      </c>
      <c r="C974" s="30" t="s">
        <v>3602</v>
      </c>
      <c r="D974" s="30"/>
      <c r="E974" s="30" t="s">
        <v>3062</v>
      </c>
      <c r="F974" s="30" t="s">
        <v>3603</v>
      </c>
      <c r="G974" s="38">
        <v>60</v>
      </c>
      <c r="H974" s="31">
        <v>0</v>
      </c>
      <c r="I974" s="30" t="s">
        <v>570</v>
      </c>
      <c r="J974" s="30" t="s">
        <v>571</v>
      </c>
      <c r="K974" s="30" t="s">
        <v>495</v>
      </c>
      <c r="L974" s="30" t="s">
        <v>832</v>
      </c>
      <c r="M974" s="30" t="s">
        <v>573</v>
      </c>
      <c r="N974" s="30"/>
      <c r="O974" s="30" t="s">
        <v>145</v>
      </c>
      <c r="P974" s="30" t="s">
        <v>465</v>
      </c>
      <c r="Q974" s="30" t="s">
        <v>499</v>
      </c>
    </row>
    <row r="975" spans="1:17">
      <c r="A975" s="30" t="s">
        <v>109</v>
      </c>
      <c r="B975" s="30" t="s">
        <v>110</v>
      </c>
      <c r="C975" s="30" t="s">
        <v>3604</v>
      </c>
      <c r="D975" s="30"/>
      <c r="E975" s="30" t="s">
        <v>3062</v>
      </c>
      <c r="F975" s="30" t="s">
        <v>3605</v>
      </c>
      <c r="G975" s="38">
        <v>60</v>
      </c>
      <c r="H975" s="31">
        <v>0</v>
      </c>
      <c r="I975" s="30" t="s">
        <v>570</v>
      </c>
      <c r="J975" s="30" t="s">
        <v>571</v>
      </c>
      <c r="K975" s="30" t="s">
        <v>495</v>
      </c>
      <c r="L975" s="30" t="s">
        <v>828</v>
      </c>
      <c r="M975" s="30" t="s">
        <v>573</v>
      </c>
      <c r="N975" s="30"/>
      <c r="O975" s="30" t="s">
        <v>145</v>
      </c>
      <c r="P975" s="30" t="s">
        <v>465</v>
      </c>
      <c r="Q975" s="30" t="s">
        <v>499</v>
      </c>
    </row>
    <row r="976" spans="1:17">
      <c r="A976" s="30" t="s">
        <v>407</v>
      </c>
      <c r="B976" s="30" t="s">
        <v>408</v>
      </c>
      <c r="C976" s="30" t="s">
        <v>3606</v>
      </c>
      <c r="D976" s="30"/>
      <c r="E976" s="30" t="s">
        <v>3062</v>
      </c>
      <c r="F976" s="30" t="s">
        <v>3607</v>
      </c>
      <c r="G976" s="38">
        <v>60</v>
      </c>
      <c r="H976" s="31">
        <v>0</v>
      </c>
      <c r="I976" s="30" t="s">
        <v>570</v>
      </c>
      <c r="J976" s="30" t="s">
        <v>571</v>
      </c>
      <c r="K976" s="30" t="s">
        <v>495</v>
      </c>
      <c r="L976" s="30" t="s">
        <v>3608</v>
      </c>
      <c r="M976" s="30" t="s">
        <v>573</v>
      </c>
      <c r="N976" s="30"/>
      <c r="O976" s="30" t="s">
        <v>145</v>
      </c>
      <c r="P976" s="30" t="s">
        <v>465</v>
      </c>
      <c r="Q976" s="30" t="s">
        <v>499</v>
      </c>
    </row>
    <row r="977" spans="1:17">
      <c r="A977" s="30" t="s">
        <v>279</v>
      </c>
      <c r="B977" s="30" t="s">
        <v>280</v>
      </c>
      <c r="C977" s="30" t="s">
        <v>3609</v>
      </c>
      <c r="D977" s="30"/>
      <c r="E977" s="30" t="s">
        <v>3062</v>
      </c>
      <c r="F977" s="30" t="s">
        <v>3610</v>
      </c>
      <c r="G977" s="38">
        <v>60</v>
      </c>
      <c r="H977" s="31">
        <v>0</v>
      </c>
      <c r="I977" s="30" t="s">
        <v>718</v>
      </c>
      <c r="J977" s="30" t="s">
        <v>719</v>
      </c>
      <c r="K977" s="30" t="s">
        <v>495</v>
      </c>
      <c r="L977" s="30" t="s">
        <v>496</v>
      </c>
      <c r="M977" s="30" t="s">
        <v>903</v>
      </c>
      <c r="N977" s="30"/>
      <c r="O977" s="30" t="s">
        <v>145</v>
      </c>
      <c r="P977" s="30" t="s">
        <v>465</v>
      </c>
      <c r="Q977" s="30" t="s">
        <v>499</v>
      </c>
    </row>
    <row r="978" spans="1:17">
      <c r="A978" s="30" t="s">
        <v>324</v>
      </c>
      <c r="B978" s="30" t="s">
        <v>325</v>
      </c>
      <c r="C978" s="30" t="s">
        <v>3611</v>
      </c>
      <c r="D978" s="30"/>
      <c r="E978" s="30" t="s">
        <v>3062</v>
      </c>
      <c r="F978" s="30" t="s">
        <v>3612</v>
      </c>
      <c r="G978" s="38"/>
      <c r="H978" s="31">
        <v>0</v>
      </c>
      <c r="I978" s="30" t="s">
        <v>600</v>
      </c>
      <c r="J978" s="30" t="s">
        <v>601</v>
      </c>
      <c r="K978" s="30" t="s">
        <v>495</v>
      </c>
      <c r="L978" s="30" t="s">
        <v>496</v>
      </c>
      <c r="M978" s="30" t="s">
        <v>596</v>
      </c>
      <c r="N978" s="30"/>
      <c r="O978" s="30" t="s">
        <v>145</v>
      </c>
      <c r="P978" s="30" t="s">
        <v>465</v>
      </c>
      <c r="Q978" s="30" t="s">
        <v>499</v>
      </c>
    </row>
    <row r="979" spans="1:17">
      <c r="A979" s="30" t="s">
        <v>238</v>
      </c>
      <c r="B979" s="30" t="s">
        <v>239</v>
      </c>
      <c r="C979" s="30" t="s">
        <v>3613</v>
      </c>
      <c r="D979" s="30"/>
      <c r="E979" s="30" t="s">
        <v>3062</v>
      </c>
      <c r="F979" s="30" t="s">
        <v>3614</v>
      </c>
      <c r="G979" s="38"/>
      <c r="H979" s="31">
        <v>0</v>
      </c>
      <c r="I979" s="30" t="s">
        <v>718</v>
      </c>
      <c r="J979" s="30" t="s">
        <v>719</v>
      </c>
      <c r="K979" s="30" t="s">
        <v>495</v>
      </c>
      <c r="L979" s="30" t="s">
        <v>496</v>
      </c>
      <c r="M979" s="30" t="s">
        <v>877</v>
      </c>
      <c r="N979" s="30"/>
      <c r="O979" s="30" t="s">
        <v>145</v>
      </c>
      <c r="P979" s="30" t="s">
        <v>465</v>
      </c>
      <c r="Q979" s="30" t="s">
        <v>499</v>
      </c>
    </row>
    <row r="980" spans="1:17">
      <c r="A980" s="30" t="s">
        <v>381</v>
      </c>
      <c r="B980" s="30" t="s">
        <v>382</v>
      </c>
      <c r="C980" s="30" t="s">
        <v>3615</v>
      </c>
      <c r="D980" s="30"/>
      <c r="E980" s="30" t="s">
        <v>3062</v>
      </c>
      <c r="F980" s="30" t="s">
        <v>3616</v>
      </c>
      <c r="G980" s="38">
        <v>60</v>
      </c>
      <c r="H980" s="31">
        <v>0</v>
      </c>
      <c r="I980" s="30" t="s">
        <v>718</v>
      </c>
      <c r="J980" s="30" t="s">
        <v>719</v>
      </c>
      <c r="K980" s="30" t="s">
        <v>495</v>
      </c>
      <c r="L980" s="30" t="s">
        <v>496</v>
      </c>
      <c r="M980" s="30" t="s">
        <v>903</v>
      </c>
      <c r="N980" s="30"/>
      <c r="O980" s="30" t="s">
        <v>145</v>
      </c>
      <c r="P980" s="30" t="s">
        <v>465</v>
      </c>
      <c r="Q980" s="30" t="s">
        <v>499</v>
      </c>
    </row>
    <row r="981" spans="1:17">
      <c r="A981" s="30" t="s">
        <v>377</v>
      </c>
      <c r="B981" s="30" t="s">
        <v>378</v>
      </c>
      <c r="C981" s="30" t="s">
        <v>3617</v>
      </c>
      <c r="D981" s="30"/>
      <c r="E981" s="30" t="s">
        <v>3062</v>
      </c>
      <c r="F981" s="30" t="s">
        <v>3618</v>
      </c>
      <c r="G981" s="38">
        <v>60</v>
      </c>
      <c r="H981" s="31">
        <v>0</v>
      </c>
      <c r="I981" s="30" t="s">
        <v>570</v>
      </c>
      <c r="J981" s="30" t="s">
        <v>571</v>
      </c>
      <c r="K981" s="30" t="s">
        <v>495</v>
      </c>
      <c r="L981" s="30" t="s">
        <v>869</v>
      </c>
      <c r="M981" s="30" t="s">
        <v>573</v>
      </c>
      <c r="N981" s="30"/>
      <c r="O981" s="30" t="s">
        <v>145</v>
      </c>
      <c r="P981" s="30" t="s">
        <v>465</v>
      </c>
      <c r="Q981" s="30" t="s">
        <v>499</v>
      </c>
    </row>
    <row r="982" spans="1:17">
      <c r="A982" s="30" t="s">
        <v>355</v>
      </c>
      <c r="B982" s="30" t="s">
        <v>356</v>
      </c>
      <c r="C982" s="30" t="s">
        <v>3619</v>
      </c>
      <c r="D982" s="30"/>
      <c r="E982" s="30" t="s">
        <v>3062</v>
      </c>
      <c r="F982" s="30" t="s">
        <v>3620</v>
      </c>
      <c r="G982" s="38">
        <v>60</v>
      </c>
      <c r="H982" s="31">
        <v>0</v>
      </c>
      <c r="I982" s="30" t="s">
        <v>570</v>
      </c>
      <c r="J982" s="30" t="s">
        <v>571</v>
      </c>
      <c r="K982" s="30" t="s">
        <v>495</v>
      </c>
      <c r="L982" s="30" t="s">
        <v>899</v>
      </c>
      <c r="M982" s="30" t="s">
        <v>573</v>
      </c>
      <c r="N982" s="30"/>
      <c r="O982" s="30" t="s">
        <v>145</v>
      </c>
      <c r="P982" s="30" t="s">
        <v>465</v>
      </c>
      <c r="Q982" s="30" t="s">
        <v>499</v>
      </c>
    </row>
    <row r="983" spans="1:17">
      <c r="A983" s="30" t="s">
        <v>229</v>
      </c>
      <c r="B983" s="30" t="s">
        <v>230</v>
      </c>
      <c r="C983" s="30" t="s">
        <v>3621</v>
      </c>
      <c r="D983" s="30"/>
      <c r="E983" s="30" t="s">
        <v>3062</v>
      </c>
      <c r="F983" s="30" t="s">
        <v>3622</v>
      </c>
      <c r="G983" s="38">
        <v>60</v>
      </c>
      <c r="H983" s="31">
        <v>0</v>
      </c>
      <c r="I983" s="30" t="s">
        <v>570</v>
      </c>
      <c r="J983" s="30" t="s">
        <v>571</v>
      </c>
      <c r="K983" s="30" t="s">
        <v>495</v>
      </c>
      <c r="L983" s="30" t="s">
        <v>818</v>
      </c>
      <c r="M983" s="30" t="s">
        <v>573</v>
      </c>
      <c r="N983" s="30"/>
      <c r="O983" s="30" t="s">
        <v>145</v>
      </c>
      <c r="P983" s="30" t="s">
        <v>465</v>
      </c>
      <c r="Q983" s="30" t="s">
        <v>499</v>
      </c>
    </row>
    <row r="984" spans="1:17">
      <c r="A984" s="30" t="s">
        <v>3623</v>
      </c>
      <c r="B984" s="30" t="s">
        <v>3624</v>
      </c>
      <c r="C984" s="30" t="s">
        <v>3625</v>
      </c>
      <c r="D984" s="30"/>
      <c r="E984" s="30" t="s">
        <v>3054</v>
      </c>
      <c r="F984" s="30" t="s">
        <v>74</v>
      </c>
      <c r="G984" s="38">
        <v>60</v>
      </c>
      <c r="H984" s="31">
        <v>0</v>
      </c>
      <c r="I984" s="30" t="s">
        <v>552</v>
      </c>
      <c r="J984" s="30" t="s">
        <v>553</v>
      </c>
      <c r="K984" s="30" t="s">
        <v>495</v>
      </c>
      <c r="L984" s="30" t="s">
        <v>496</v>
      </c>
      <c r="M984" s="30" t="s">
        <v>554</v>
      </c>
      <c r="N984" s="30"/>
      <c r="O984" s="30" t="s">
        <v>145</v>
      </c>
      <c r="P984" s="30" t="s">
        <v>465</v>
      </c>
      <c r="Q984" s="30" t="s">
        <v>499</v>
      </c>
    </row>
    <row r="985" spans="1:17">
      <c r="A985" s="30" t="s">
        <v>399</v>
      </c>
      <c r="B985" s="30" t="s">
        <v>400</v>
      </c>
      <c r="C985" s="30" t="s">
        <v>3626</v>
      </c>
      <c r="D985" s="30"/>
      <c r="E985" s="30" t="s">
        <v>3062</v>
      </c>
      <c r="F985" s="30" t="s">
        <v>3627</v>
      </c>
      <c r="G985" s="38">
        <v>60</v>
      </c>
      <c r="H985" s="31">
        <v>0</v>
      </c>
      <c r="I985" s="30" t="s">
        <v>570</v>
      </c>
      <c r="J985" s="30" t="s">
        <v>571</v>
      </c>
      <c r="K985" s="30" t="s">
        <v>495</v>
      </c>
      <c r="L985" s="30" t="s">
        <v>818</v>
      </c>
      <c r="M985" s="30" t="s">
        <v>573</v>
      </c>
      <c r="N985" s="30"/>
      <c r="O985" s="30" t="s">
        <v>145</v>
      </c>
      <c r="P985" s="30" t="s">
        <v>465</v>
      </c>
      <c r="Q985" s="30" t="s">
        <v>499</v>
      </c>
    </row>
    <row r="986" spans="1:17">
      <c r="A986" s="30" t="s">
        <v>3628</v>
      </c>
      <c r="B986" s="30" t="s">
        <v>3629</v>
      </c>
      <c r="C986" s="30" t="s">
        <v>3630</v>
      </c>
      <c r="D986" s="30"/>
      <c r="E986" s="30" t="s">
        <v>3054</v>
      </c>
      <c r="F986" s="30" t="s">
        <v>74</v>
      </c>
      <c r="G986" s="38">
        <v>60</v>
      </c>
      <c r="H986" s="31">
        <v>0</v>
      </c>
      <c r="I986" s="30" t="s">
        <v>512</v>
      </c>
      <c r="J986" s="30" t="s">
        <v>513</v>
      </c>
      <c r="K986" s="30" t="s">
        <v>495</v>
      </c>
      <c r="L986" s="30" t="s">
        <v>496</v>
      </c>
      <c r="M986" s="30" t="s">
        <v>713</v>
      </c>
      <c r="N986" s="30" t="s">
        <v>3631</v>
      </c>
      <c r="O986" s="30" t="s">
        <v>145</v>
      </c>
      <c r="P986" s="30" t="s">
        <v>465</v>
      </c>
      <c r="Q986" s="30" t="s">
        <v>499</v>
      </c>
    </row>
    <row r="987" spans="1:17">
      <c r="A987" s="30" t="s">
        <v>3632</v>
      </c>
      <c r="B987" s="30" t="s">
        <v>3633</v>
      </c>
      <c r="C987" s="30" t="s">
        <v>3634</v>
      </c>
      <c r="D987" s="30"/>
      <c r="E987" s="30" t="s">
        <v>3054</v>
      </c>
      <c r="F987" s="30" t="s">
        <v>74</v>
      </c>
      <c r="G987" s="38">
        <v>60</v>
      </c>
      <c r="H987" s="31">
        <v>0</v>
      </c>
      <c r="I987" s="30" t="s">
        <v>718</v>
      </c>
      <c r="J987" s="30" t="s">
        <v>719</v>
      </c>
      <c r="K987" s="30" t="s">
        <v>495</v>
      </c>
      <c r="L987" s="30" t="s">
        <v>496</v>
      </c>
      <c r="M987" s="30" t="s">
        <v>724</v>
      </c>
      <c r="N987" s="30"/>
      <c r="O987" s="30" t="s">
        <v>145</v>
      </c>
      <c r="P987" s="30" t="s">
        <v>465</v>
      </c>
      <c r="Q987" s="30" t="s">
        <v>499</v>
      </c>
    </row>
    <row r="988" spans="1:17">
      <c r="A988" s="30" t="s">
        <v>3635</v>
      </c>
      <c r="B988" s="30" t="s">
        <v>475</v>
      </c>
      <c r="C988" s="30" t="s">
        <v>3636</v>
      </c>
      <c r="D988" s="30"/>
      <c r="E988" s="30" t="s">
        <v>3054</v>
      </c>
      <c r="F988" s="30" t="s">
        <v>74</v>
      </c>
      <c r="G988" s="38">
        <v>60</v>
      </c>
      <c r="H988" s="31">
        <v>0</v>
      </c>
      <c r="I988" s="30" t="s">
        <v>504</v>
      </c>
      <c r="J988" s="30" t="s">
        <v>505</v>
      </c>
      <c r="K988" s="30" t="s">
        <v>495</v>
      </c>
      <c r="L988" s="30" t="s">
        <v>496</v>
      </c>
      <c r="M988" s="30" t="s">
        <v>506</v>
      </c>
      <c r="N988" s="30"/>
      <c r="O988" s="30" t="s">
        <v>145</v>
      </c>
      <c r="P988" s="30" t="s">
        <v>465</v>
      </c>
      <c r="Q988" s="30" t="s">
        <v>499</v>
      </c>
    </row>
    <row r="989" spans="1:17">
      <c r="A989" s="30" t="s">
        <v>3637</v>
      </c>
      <c r="B989" s="30" t="s">
        <v>3638</v>
      </c>
      <c r="C989" s="30" t="s">
        <v>3639</v>
      </c>
      <c r="D989" s="30"/>
      <c r="E989" s="30" t="s">
        <v>3054</v>
      </c>
      <c r="F989" s="30" t="s">
        <v>74</v>
      </c>
      <c r="G989" s="38">
        <v>60</v>
      </c>
      <c r="H989" s="31">
        <v>0</v>
      </c>
      <c r="I989" s="30" t="s">
        <v>512</v>
      </c>
      <c r="J989" s="30" t="s">
        <v>513</v>
      </c>
      <c r="K989" s="30" t="s">
        <v>495</v>
      </c>
      <c r="L989" s="30" t="s">
        <v>496</v>
      </c>
      <c r="M989" s="30" t="s">
        <v>695</v>
      </c>
      <c r="N989" s="30" t="s">
        <v>3640</v>
      </c>
      <c r="O989" s="30" t="s">
        <v>145</v>
      </c>
      <c r="P989" s="30" t="s">
        <v>465</v>
      </c>
      <c r="Q989" s="30" t="s">
        <v>499</v>
      </c>
    </row>
    <row r="990" spans="1:17">
      <c r="A990" s="30" t="s">
        <v>418</v>
      </c>
      <c r="B990" s="30" t="s">
        <v>419</v>
      </c>
      <c r="C990" s="30" t="s">
        <v>3641</v>
      </c>
      <c r="D990" s="30"/>
      <c r="E990" s="30" t="s">
        <v>3062</v>
      </c>
      <c r="F990" s="30" t="s">
        <v>3642</v>
      </c>
      <c r="G990" s="38">
        <v>60</v>
      </c>
      <c r="H990" s="31">
        <v>0</v>
      </c>
      <c r="I990" s="30" t="s">
        <v>546</v>
      </c>
      <c r="J990" s="30" t="s">
        <v>547</v>
      </c>
      <c r="K990" s="30" t="s">
        <v>495</v>
      </c>
      <c r="L990" s="30" t="s">
        <v>496</v>
      </c>
      <c r="M990" s="30" t="s">
        <v>695</v>
      </c>
      <c r="N990" s="30" t="s">
        <v>3085</v>
      </c>
      <c r="O990" s="30" t="s">
        <v>145</v>
      </c>
      <c r="P990" s="30" t="s">
        <v>465</v>
      </c>
      <c r="Q990" s="30" t="s">
        <v>499</v>
      </c>
    </row>
    <row r="991" spans="1:17">
      <c r="A991" s="30" t="s">
        <v>3643</v>
      </c>
      <c r="B991" s="30" t="s">
        <v>3644</v>
      </c>
      <c r="C991" s="30" t="s">
        <v>3645</v>
      </c>
      <c r="D991" s="30"/>
      <c r="E991" s="30" t="s">
        <v>3054</v>
      </c>
      <c r="F991" s="30" t="s">
        <v>74</v>
      </c>
      <c r="G991" s="38">
        <v>60</v>
      </c>
      <c r="H991" s="31">
        <v>0</v>
      </c>
      <c r="I991" s="30" t="s">
        <v>586</v>
      </c>
      <c r="J991" s="30" t="s">
        <v>587</v>
      </c>
      <c r="K991" s="30" t="s">
        <v>495</v>
      </c>
      <c r="L991" s="30" t="s">
        <v>496</v>
      </c>
      <c r="M991" s="30" t="s">
        <v>497</v>
      </c>
      <c r="N991" s="30"/>
      <c r="O991" s="30" t="s">
        <v>145</v>
      </c>
      <c r="P991" s="30" t="s">
        <v>465</v>
      </c>
      <c r="Q991" s="30" t="s">
        <v>499</v>
      </c>
    </row>
    <row r="992" spans="1:17">
      <c r="A992" s="30" t="s">
        <v>3646</v>
      </c>
      <c r="B992" s="30" t="s">
        <v>3647</v>
      </c>
      <c r="C992" s="30" t="s">
        <v>3648</v>
      </c>
      <c r="D992" s="30"/>
      <c r="E992" s="30" t="s">
        <v>3054</v>
      </c>
      <c r="F992" s="30" t="s">
        <v>74</v>
      </c>
      <c r="G992" s="38">
        <v>60</v>
      </c>
      <c r="H992" s="31">
        <v>0</v>
      </c>
      <c r="I992" s="30" t="s">
        <v>552</v>
      </c>
      <c r="J992" s="30" t="s">
        <v>553</v>
      </c>
      <c r="K992" s="30" t="s">
        <v>495</v>
      </c>
      <c r="L992" s="30" t="s">
        <v>496</v>
      </c>
      <c r="M992" s="30" t="s">
        <v>2249</v>
      </c>
      <c r="N992" s="30"/>
      <c r="O992" s="30" t="s">
        <v>145</v>
      </c>
      <c r="P992" s="30" t="s">
        <v>465</v>
      </c>
      <c r="Q992" s="30" t="s">
        <v>499</v>
      </c>
    </row>
    <row r="993" spans="1:17">
      <c r="A993" s="30" t="s">
        <v>3649</v>
      </c>
      <c r="B993" s="30" t="s">
        <v>416</v>
      </c>
      <c r="C993" s="30" t="s">
        <v>3650</v>
      </c>
      <c r="D993" s="30"/>
      <c r="E993" s="30" t="s">
        <v>3054</v>
      </c>
      <c r="F993" s="30" t="s">
        <v>74</v>
      </c>
      <c r="G993" s="38">
        <v>60</v>
      </c>
      <c r="H993" s="31">
        <v>0</v>
      </c>
      <c r="I993" s="30" t="s">
        <v>552</v>
      </c>
      <c r="J993" s="30" t="s">
        <v>553</v>
      </c>
      <c r="K993" s="30" t="s">
        <v>495</v>
      </c>
      <c r="L993" s="30" t="s">
        <v>496</v>
      </c>
      <c r="M993" s="30" t="s">
        <v>596</v>
      </c>
      <c r="N993" s="30"/>
      <c r="O993" s="30" t="s">
        <v>145</v>
      </c>
      <c r="P993" s="30" t="s">
        <v>465</v>
      </c>
      <c r="Q993" s="30" t="s">
        <v>499</v>
      </c>
    </row>
    <row r="994" spans="1:17">
      <c r="A994" s="30" t="s">
        <v>3651</v>
      </c>
      <c r="B994" s="30" t="s">
        <v>3652</v>
      </c>
      <c r="C994" s="30" t="s">
        <v>3653</v>
      </c>
      <c r="D994" s="30"/>
      <c r="E994" s="30" t="s">
        <v>3054</v>
      </c>
      <c r="F994" s="30" t="s">
        <v>74</v>
      </c>
      <c r="G994" s="38">
        <v>60</v>
      </c>
      <c r="H994" s="31">
        <v>0</v>
      </c>
      <c r="I994" s="30" t="s">
        <v>512</v>
      </c>
      <c r="J994" s="30" t="s">
        <v>513</v>
      </c>
      <c r="K994" s="30" t="s">
        <v>495</v>
      </c>
      <c r="L994" s="30" t="s">
        <v>496</v>
      </c>
      <c r="M994" s="30" t="s">
        <v>695</v>
      </c>
      <c r="N994" s="30"/>
      <c r="O994" s="30" t="s">
        <v>145</v>
      </c>
      <c r="P994" s="30" t="s">
        <v>465</v>
      </c>
      <c r="Q994" s="30" t="s">
        <v>499</v>
      </c>
    </row>
    <row r="995" spans="1:17">
      <c r="A995" s="30" t="s">
        <v>3654</v>
      </c>
      <c r="B995" s="30" t="s">
        <v>3655</v>
      </c>
      <c r="C995" s="30" t="s">
        <v>3656</v>
      </c>
      <c r="D995" s="30"/>
      <c r="E995" s="30" t="s">
        <v>3054</v>
      </c>
      <c r="F995" s="30" t="s">
        <v>74</v>
      </c>
      <c r="G995" s="38">
        <v>60</v>
      </c>
      <c r="H995" s="31">
        <v>0</v>
      </c>
      <c r="I995" s="30" t="s">
        <v>586</v>
      </c>
      <c r="J995" s="30" t="s">
        <v>587</v>
      </c>
      <c r="K995" s="30" t="s">
        <v>495</v>
      </c>
      <c r="L995" s="30" t="s">
        <v>496</v>
      </c>
      <c r="M995" s="30" t="s">
        <v>588</v>
      </c>
      <c r="N995" s="30"/>
      <c r="O995" s="30" t="s">
        <v>145</v>
      </c>
      <c r="P995" s="30" t="s">
        <v>465</v>
      </c>
      <c r="Q995" s="30" t="s">
        <v>499</v>
      </c>
    </row>
    <row r="996" spans="1:17">
      <c r="A996" s="30" t="s">
        <v>3657</v>
      </c>
      <c r="B996" s="30" t="s">
        <v>3658</v>
      </c>
      <c r="C996" s="30" t="s">
        <v>3659</v>
      </c>
      <c r="D996" s="30"/>
      <c r="E996" s="30" t="s">
        <v>3054</v>
      </c>
      <c r="F996" s="30" t="s">
        <v>74</v>
      </c>
      <c r="G996" s="38">
        <v>60</v>
      </c>
      <c r="H996" s="31">
        <v>0</v>
      </c>
      <c r="I996" s="30" t="s">
        <v>504</v>
      </c>
      <c r="J996" s="30" t="s">
        <v>505</v>
      </c>
      <c r="K996" s="30" t="s">
        <v>495</v>
      </c>
      <c r="L996" s="30" t="s">
        <v>496</v>
      </c>
      <c r="M996" s="30" t="s">
        <v>506</v>
      </c>
      <c r="N996" s="30"/>
      <c r="O996" s="30" t="s">
        <v>145</v>
      </c>
      <c r="P996" s="30" t="s">
        <v>465</v>
      </c>
      <c r="Q996" s="30" t="s">
        <v>499</v>
      </c>
    </row>
    <row r="997" spans="1:17">
      <c r="A997" s="30" t="s">
        <v>3660</v>
      </c>
      <c r="B997" s="30" t="s">
        <v>3661</v>
      </c>
      <c r="C997" s="30" t="s">
        <v>3662</v>
      </c>
      <c r="D997" s="30"/>
      <c r="E997" s="30" t="s">
        <v>3054</v>
      </c>
      <c r="F997" s="30" t="s">
        <v>74</v>
      </c>
      <c r="G997" s="38">
        <v>60</v>
      </c>
      <c r="H997" s="31">
        <v>0</v>
      </c>
      <c r="I997" s="30" t="s">
        <v>552</v>
      </c>
      <c r="J997" s="30" t="s">
        <v>553</v>
      </c>
      <c r="K997" s="30" t="s">
        <v>495</v>
      </c>
      <c r="L997" s="30" t="s">
        <v>496</v>
      </c>
      <c r="M997" s="30" t="s">
        <v>654</v>
      </c>
      <c r="N997" s="30"/>
      <c r="O997" s="30" t="s">
        <v>145</v>
      </c>
      <c r="P997" s="30" t="s">
        <v>465</v>
      </c>
      <c r="Q997" s="30" t="s">
        <v>499</v>
      </c>
    </row>
    <row r="998" spans="1:17">
      <c r="A998" s="30" t="s">
        <v>3663</v>
      </c>
      <c r="B998" s="30" t="s">
        <v>3664</v>
      </c>
      <c r="C998" s="30" t="s">
        <v>3665</v>
      </c>
      <c r="D998" s="30"/>
      <c r="E998" s="30" t="s">
        <v>3054</v>
      </c>
      <c r="F998" s="30" t="s">
        <v>74</v>
      </c>
      <c r="G998" s="38">
        <v>60</v>
      </c>
      <c r="H998" s="31">
        <v>0</v>
      </c>
      <c r="I998" s="30" t="s">
        <v>552</v>
      </c>
      <c r="J998" s="30" t="s">
        <v>553</v>
      </c>
      <c r="K998" s="30" t="s">
        <v>495</v>
      </c>
      <c r="L998" s="30" t="s">
        <v>496</v>
      </c>
      <c r="M998" s="30" t="s">
        <v>554</v>
      </c>
      <c r="N998" s="30"/>
      <c r="O998" s="30" t="s">
        <v>145</v>
      </c>
      <c r="P998" s="30" t="s">
        <v>465</v>
      </c>
      <c r="Q998" s="30" t="s">
        <v>499</v>
      </c>
    </row>
    <row r="999" spans="1:17">
      <c r="A999" s="30" t="s">
        <v>3666</v>
      </c>
      <c r="B999" s="30" t="s">
        <v>3667</v>
      </c>
      <c r="C999" s="30" t="s">
        <v>3668</v>
      </c>
      <c r="D999" s="30"/>
      <c r="E999" s="30" t="s">
        <v>3054</v>
      </c>
      <c r="F999" s="30" t="s">
        <v>74</v>
      </c>
      <c r="G999" s="38">
        <v>60</v>
      </c>
      <c r="H999" s="31">
        <v>0</v>
      </c>
      <c r="I999" s="30" t="s">
        <v>512</v>
      </c>
      <c r="J999" s="30" t="s">
        <v>513</v>
      </c>
      <c r="K999" s="30" t="s">
        <v>495</v>
      </c>
      <c r="L999" s="30" t="s">
        <v>496</v>
      </c>
      <c r="M999" s="30" t="s">
        <v>713</v>
      </c>
      <c r="N999" s="30"/>
      <c r="O999" s="30" t="s">
        <v>145</v>
      </c>
      <c r="P999" s="30" t="s">
        <v>465</v>
      </c>
      <c r="Q999" s="30" t="s">
        <v>499</v>
      </c>
    </row>
    <row r="1000" spans="1:17">
      <c r="A1000" s="30" t="s">
        <v>422</v>
      </c>
      <c r="B1000" s="30" t="s">
        <v>423</v>
      </c>
      <c r="C1000" s="30" t="s">
        <v>3669</v>
      </c>
      <c r="D1000" s="30"/>
      <c r="E1000" s="30" t="s">
        <v>3062</v>
      </c>
      <c r="F1000" s="30" t="s">
        <v>3670</v>
      </c>
      <c r="G1000" s="38">
        <v>60</v>
      </c>
      <c r="H1000" s="31">
        <v>0</v>
      </c>
      <c r="I1000" s="30" t="s">
        <v>570</v>
      </c>
      <c r="J1000" s="30" t="s">
        <v>571</v>
      </c>
      <c r="K1000" s="30" t="s">
        <v>495</v>
      </c>
      <c r="L1000" s="30" t="s">
        <v>806</v>
      </c>
      <c r="M1000" s="30" t="s">
        <v>573</v>
      </c>
      <c r="N1000" s="30"/>
      <c r="O1000" s="30" t="s">
        <v>145</v>
      </c>
      <c r="P1000" s="30" t="s">
        <v>465</v>
      </c>
      <c r="Q1000" s="30" t="s">
        <v>499</v>
      </c>
    </row>
    <row r="1001" spans="1:17">
      <c r="A1001" s="30" t="s">
        <v>3671</v>
      </c>
      <c r="B1001" s="30" t="s">
        <v>3672</v>
      </c>
      <c r="C1001" s="30" t="s">
        <v>3673</v>
      </c>
      <c r="D1001" s="30"/>
      <c r="E1001" s="30" t="s">
        <v>3054</v>
      </c>
      <c r="F1001" s="30" t="s">
        <v>74</v>
      </c>
      <c r="G1001" s="38">
        <v>60</v>
      </c>
      <c r="H1001" s="31">
        <v>0</v>
      </c>
      <c r="I1001" s="30" t="s">
        <v>552</v>
      </c>
      <c r="J1001" s="30" t="s">
        <v>553</v>
      </c>
      <c r="K1001" s="30" t="s">
        <v>495</v>
      </c>
      <c r="L1001" s="30" t="s">
        <v>496</v>
      </c>
      <c r="M1001" s="30" t="s">
        <v>2249</v>
      </c>
      <c r="N1001" s="30"/>
      <c r="O1001" s="30" t="s">
        <v>145</v>
      </c>
      <c r="P1001" s="30" t="s">
        <v>465</v>
      </c>
      <c r="Q1001" s="30" t="s">
        <v>499</v>
      </c>
    </row>
    <row r="1002" spans="1:17">
      <c r="A1002" s="30" t="s">
        <v>3674</v>
      </c>
      <c r="B1002" s="30" t="s">
        <v>3675</v>
      </c>
      <c r="C1002" s="30" t="s">
        <v>3676</v>
      </c>
      <c r="D1002" s="30"/>
      <c r="E1002" s="30" t="s">
        <v>3054</v>
      </c>
      <c r="F1002" s="30" t="s">
        <v>74</v>
      </c>
      <c r="G1002" s="38">
        <v>60</v>
      </c>
      <c r="H1002" s="31">
        <v>0</v>
      </c>
      <c r="I1002" s="30" t="s">
        <v>586</v>
      </c>
      <c r="J1002" s="30" t="s">
        <v>587</v>
      </c>
      <c r="K1002" s="30" t="s">
        <v>495</v>
      </c>
      <c r="L1002" s="30" t="s">
        <v>496</v>
      </c>
      <c r="M1002" s="30" t="s">
        <v>3374</v>
      </c>
      <c r="N1002" s="30"/>
      <c r="O1002" s="30" t="s">
        <v>145</v>
      </c>
      <c r="P1002" s="30" t="s">
        <v>465</v>
      </c>
      <c r="Q1002" s="30" t="s">
        <v>499</v>
      </c>
    </row>
    <row r="1003" spans="1:17">
      <c r="A1003" s="30" t="s">
        <v>3677</v>
      </c>
      <c r="B1003" s="30" t="s">
        <v>3678</v>
      </c>
      <c r="C1003" s="30" t="s">
        <v>3679</v>
      </c>
      <c r="D1003" s="30"/>
      <c r="E1003" s="30" t="s">
        <v>3054</v>
      </c>
      <c r="F1003" s="30" t="s">
        <v>74</v>
      </c>
      <c r="G1003" s="38">
        <v>60</v>
      </c>
      <c r="H1003" s="31">
        <v>0</v>
      </c>
      <c r="I1003" s="30" t="s">
        <v>586</v>
      </c>
      <c r="J1003" s="30" t="s">
        <v>587</v>
      </c>
      <c r="K1003" s="30" t="s">
        <v>495</v>
      </c>
      <c r="L1003" s="30" t="s">
        <v>496</v>
      </c>
      <c r="M1003" s="30" t="s">
        <v>3374</v>
      </c>
      <c r="N1003" s="30"/>
      <c r="O1003" s="30" t="s">
        <v>145</v>
      </c>
      <c r="P1003" s="30" t="s">
        <v>465</v>
      </c>
      <c r="Q1003" s="30" t="s">
        <v>499</v>
      </c>
    </row>
    <row r="1004" spans="1:17">
      <c r="A1004" s="30" t="s">
        <v>3680</v>
      </c>
      <c r="B1004" s="30" t="s">
        <v>3681</v>
      </c>
      <c r="C1004" s="30" t="s">
        <v>3682</v>
      </c>
      <c r="D1004" s="30"/>
      <c r="E1004" s="30" t="s">
        <v>3054</v>
      </c>
      <c r="F1004" s="30" t="s">
        <v>74</v>
      </c>
      <c r="G1004" s="38">
        <v>60</v>
      </c>
      <c r="H1004" s="31">
        <v>0</v>
      </c>
      <c r="I1004" s="30" t="s">
        <v>586</v>
      </c>
      <c r="J1004" s="30" t="s">
        <v>587</v>
      </c>
      <c r="K1004" s="30" t="s">
        <v>495</v>
      </c>
      <c r="L1004" s="30" t="s">
        <v>496</v>
      </c>
      <c r="M1004" s="30" t="s">
        <v>903</v>
      </c>
      <c r="N1004" s="30"/>
      <c r="O1004" s="30" t="s">
        <v>145</v>
      </c>
      <c r="P1004" s="30" t="s">
        <v>465</v>
      </c>
      <c r="Q1004" s="30" t="s">
        <v>499</v>
      </c>
    </row>
    <row r="1005" spans="1:17">
      <c r="A1005" s="30" t="s">
        <v>3683</v>
      </c>
      <c r="B1005" s="30" t="s">
        <v>3684</v>
      </c>
      <c r="C1005" s="30" t="s">
        <v>3685</v>
      </c>
      <c r="D1005" s="30"/>
      <c r="E1005" s="30" t="s">
        <v>3049</v>
      </c>
      <c r="F1005" s="30"/>
      <c r="G1005" s="38"/>
      <c r="H1005" s="31">
        <v>0</v>
      </c>
      <c r="I1005" s="30" t="s">
        <v>552</v>
      </c>
      <c r="J1005" s="30" t="s">
        <v>553</v>
      </c>
      <c r="K1005" s="30" t="s">
        <v>495</v>
      </c>
      <c r="L1005" s="30" t="s">
        <v>496</v>
      </c>
      <c r="M1005" s="30" t="s">
        <v>596</v>
      </c>
      <c r="N1005" s="30"/>
      <c r="O1005" s="30" t="s">
        <v>145</v>
      </c>
      <c r="P1005" s="30" t="s">
        <v>465</v>
      </c>
      <c r="Q1005" s="30" t="s">
        <v>499</v>
      </c>
    </row>
    <row r="1006" spans="1:17">
      <c r="A1006" s="30" t="s">
        <v>3686</v>
      </c>
      <c r="B1006" s="30" t="s">
        <v>3687</v>
      </c>
      <c r="C1006" s="30" t="s">
        <v>3688</v>
      </c>
      <c r="D1006" s="30"/>
      <c r="E1006" s="30" t="s">
        <v>3054</v>
      </c>
      <c r="F1006" s="30" t="s">
        <v>74</v>
      </c>
      <c r="G1006" s="38">
        <v>60</v>
      </c>
      <c r="H1006" s="31">
        <v>0</v>
      </c>
      <c r="I1006" s="30" t="s">
        <v>504</v>
      </c>
      <c r="J1006" s="30" t="s">
        <v>505</v>
      </c>
      <c r="K1006" s="30" t="s">
        <v>495</v>
      </c>
      <c r="L1006" s="30" t="s">
        <v>496</v>
      </c>
      <c r="M1006" s="30" t="s">
        <v>558</v>
      </c>
      <c r="N1006" s="30"/>
      <c r="O1006" s="30" t="s">
        <v>145</v>
      </c>
      <c r="P1006" s="30" t="s">
        <v>465</v>
      </c>
      <c r="Q1006" s="30" t="s">
        <v>499</v>
      </c>
    </row>
    <row r="1007" spans="1:17">
      <c r="A1007" s="30" t="s">
        <v>3689</v>
      </c>
      <c r="B1007" s="30" t="s">
        <v>3690</v>
      </c>
      <c r="C1007" s="30" t="s">
        <v>3691</v>
      </c>
      <c r="D1007" s="30"/>
      <c r="E1007" s="30" t="s">
        <v>3054</v>
      </c>
      <c r="F1007" s="30" t="s">
        <v>74</v>
      </c>
      <c r="G1007" s="38">
        <v>60</v>
      </c>
      <c r="H1007" s="31">
        <v>0</v>
      </c>
      <c r="I1007" s="30" t="s">
        <v>600</v>
      </c>
      <c r="J1007" s="30" t="s">
        <v>601</v>
      </c>
      <c r="K1007" s="30" t="s">
        <v>495</v>
      </c>
      <c r="L1007" s="30" t="s">
        <v>496</v>
      </c>
      <c r="M1007" s="30" t="s">
        <v>654</v>
      </c>
      <c r="N1007" s="30"/>
      <c r="O1007" s="30" t="s">
        <v>145</v>
      </c>
      <c r="P1007" s="30" t="s">
        <v>465</v>
      </c>
      <c r="Q1007" s="30" t="s">
        <v>499</v>
      </c>
    </row>
    <row r="1008" spans="1:17">
      <c r="A1008" s="30" t="s">
        <v>3692</v>
      </c>
      <c r="B1008" s="30" t="s">
        <v>3693</v>
      </c>
      <c r="C1008" s="30" t="s">
        <v>3694</v>
      </c>
      <c r="D1008" s="30"/>
      <c r="E1008" s="30" t="s">
        <v>3054</v>
      </c>
      <c r="F1008" s="30" t="s">
        <v>74</v>
      </c>
      <c r="G1008" s="38">
        <v>60</v>
      </c>
      <c r="H1008" s="31">
        <v>0</v>
      </c>
      <c r="I1008" s="30" t="s">
        <v>586</v>
      </c>
      <c r="J1008" s="30" t="s">
        <v>587</v>
      </c>
      <c r="K1008" s="30" t="s">
        <v>495</v>
      </c>
      <c r="L1008" s="30" t="s">
        <v>496</v>
      </c>
      <c r="M1008" s="30" t="s">
        <v>588</v>
      </c>
      <c r="N1008" s="30"/>
      <c r="O1008" s="30" t="s">
        <v>145</v>
      </c>
      <c r="P1008" s="30" t="s">
        <v>465</v>
      </c>
      <c r="Q1008" s="30" t="s">
        <v>499</v>
      </c>
    </row>
    <row r="1009" spans="1:17">
      <c r="A1009" s="30" t="s">
        <v>3695</v>
      </c>
      <c r="B1009" s="30" t="s">
        <v>3696</v>
      </c>
      <c r="C1009" s="30" t="s">
        <v>3697</v>
      </c>
      <c r="D1009" s="30"/>
      <c r="E1009" s="30" t="s">
        <v>3054</v>
      </c>
      <c r="F1009" s="30" t="s">
        <v>74</v>
      </c>
      <c r="G1009" s="38">
        <v>60</v>
      </c>
      <c r="H1009" s="31">
        <v>0</v>
      </c>
      <c r="I1009" s="30" t="s">
        <v>586</v>
      </c>
      <c r="J1009" s="30" t="s">
        <v>587</v>
      </c>
      <c r="K1009" s="30" t="s">
        <v>495</v>
      </c>
      <c r="L1009" s="30" t="s">
        <v>496</v>
      </c>
      <c r="M1009" s="30" t="s">
        <v>877</v>
      </c>
      <c r="N1009" s="30"/>
      <c r="O1009" s="30" t="s">
        <v>145</v>
      </c>
      <c r="P1009" s="30" t="s">
        <v>465</v>
      </c>
      <c r="Q1009" s="30" t="s">
        <v>499</v>
      </c>
    </row>
    <row r="1010" spans="1:17">
      <c r="A1010" s="30" t="s">
        <v>467</v>
      </c>
      <c r="B1010" s="30" t="s">
        <v>468</v>
      </c>
      <c r="C1010" s="30" t="s">
        <v>3698</v>
      </c>
      <c r="D1010" s="30"/>
      <c r="E1010" s="30" t="s">
        <v>3699</v>
      </c>
      <c r="F1010" s="30" t="s">
        <v>3700</v>
      </c>
      <c r="G1010" s="38">
        <v>60</v>
      </c>
      <c r="H1010" s="31">
        <v>0</v>
      </c>
      <c r="I1010" s="30" t="s">
        <v>628</v>
      </c>
      <c r="J1010" s="30" t="s">
        <v>629</v>
      </c>
      <c r="K1010" s="30" t="s">
        <v>495</v>
      </c>
      <c r="L1010" s="30" t="s">
        <v>975</v>
      </c>
      <c r="M1010" s="30" t="s">
        <v>631</v>
      </c>
      <c r="N1010" s="30" t="s">
        <v>3701</v>
      </c>
      <c r="O1010" s="30" t="s">
        <v>145</v>
      </c>
      <c r="P1010" s="30" t="s">
        <v>465</v>
      </c>
      <c r="Q1010" s="30" t="s">
        <v>499</v>
      </c>
    </row>
    <row r="1011" spans="1:17">
      <c r="A1011" s="30" t="s">
        <v>3702</v>
      </c>
      <c r="B1011" s="30" t="s">
        <v>3703</v>
      </c>
      <c r="C1011" s="30" t="s">
        <v>3148</v>
      </c>
      <c r="D1011" s="30"/>
      <c r="E1011" s="30" t="s">
        <v>3054</v>
      </c>
      <c r="F1011" s="30" t="s">
        <v>74</v>
      </c>
      <c r="G1011" s="38">
        <v>60</v>
      </c>
      <c r="H1011" s="31">
        <v>0</v>
      </c>
      <c r="I1011" s="30" t="s">
        <v>586</v>
      </c>
      <c r="J1011" s="30" t="s">
        <v>587</v>
      </c>
      <c r="K1011" s="30" t="s">
        <v>495</v>
      </c>
      <c r="L1011" s="30" t="s">
        <v>496</v>
      </c>
      <c r="M1011" s="30" t="s">
        <v>2374</v>
      </c>
      <c r="N1011" s="30"/>
      <c r="O1011" s="30" t="s">
        <v>145</v>
      </c>
      <c r="P1011" s="30" t="s">
        <v>465</v>
      </c>
      <c r="Q1011" s="30" t="s">
        <v>499</v>
      </c>
    </row>
    <row r="1012" spans="1:17">
      <c r="A1012" s="30" t="s">
        <v>3704</v>
      </c>
      <c r="B1012" s="30" t="s">
        <v>3705</v>
      </c>
      <c r="C1012" s="30" t="s">
        <v>3706</v>
      </c>
      <c r="D1012" s="30" t="s">
        <v>3707</v>
      </c>
      <c r="E1012" s="30" t="s">
        <v>3049</v>
      </c>
      <c r="F1012" s="30" t="s">
        <v>3707</v>
      </c>
      <c r="G1012" s="38">
        <v>60</v>
      </c>
      <c r="H1012" s="31">
        <v>0</v>
      </c>
      <c r="I1012" s="30" t="s">
        <v>628</v>
      </c>
      <c r="J1012" s="30" t="s">
        <v>629</v>
      </c>
      <c r="K1012" s="30" t="s">
        <v>495</v>
      </c>
      <c r="L1012" s="30" t="s">
        <v>3708</v>
      </c>
      <c r="M1012" s="30" t="s">
        <v>631</v>
      </c>
      <c r="N1012" s="30"/>
      <c r="O1012" s="30" t="s">
        <v>145</v>
      </c>
      <c r="P1012" s="30" t="s">
        <v>465</v>
      </c>
      <c r="Q1012" s="30" t="s">
        <v>499</v>
      </c>
    </row>
    <row r="1013" spans="1:17">
      <c r="A1013" s="30" t="s">
        <v>3709</v>
      </c>
      <c r="B1013" s="30" t="s">
        <v>3710</v>
      </c>
      <c r="C1013" s="30" t="s">
        <v>3711</v>
      </c>
      <c r="D1013" s="30"/>
      <c r="E1013" s="30" t="s">
        <v>3054</v>
      </c>
      <c r="F1013" s="30" t="s">
        <v>74</v>
      </c>
      <c r="G1013" s="38">
        <v>60</v>
      </c>
      <c r="H1013" s="31">
        <v>0</v>
      </c>
      <c r="I1013" s="30" t="s">
        <v>628</v>
      </c>
      <c r="J1013" s="30" t="s">
        <v>629</v>
      </c>
      <c r="K1013" s="30" t="s">
        <v>495</v>
      </c>
      <c r="L1013" s="30" t="s">
        <v>3708</v>
      </c>
      <c r="M1013" s="30" t="s">
        <v>631</v>
      </c>
      <c r="N1013" s="30"/>
      <c r="O1013" s="30" t="s">
        <v>145</v>
      </c>
      <c r="P1013" s="30" t="s">
        <v>465</v>
      </c>
      <c r="Q1013" s="30" t="s">
        <v>499</v>
      </c>
    </row>
    <row r="1014" spans="1:17">
      <c r="A1014" s="30" t="s">
        <v>3712</v>
      </c>
      <c r="B1014" s="30" t="s">
        <v>3713</v>
      </c>
      <c r="C1014" s="30" t="s">
        <v>3714</v>
      </c>
      <c r="D1014" s="30"/>
      <c r="E1014" s="30" t="s">
        <v>3715</v>
      </c>
      <c r="F1014" s="30"/>
      <c r="G1014" s="38"/>
      <c r="H1014" s="31">
        <v>0</v>
      </c>
      <c r="I1014" s="30" t="s">
        <v>628</v>
      </c>
      <c r="J1014" s="30" t="s">
        <v>629</v>
      </c>
      <c r="K1014" s="30" t="s">
        <v>495</v>
      </c>
      <c r="L1014" s="30" t="s">
        <v>3716</v>
      </c>
      <c r="M1014" s="30" t="s">
        <v>631</v>
      </c>
      <c r="N1014" s="30"/>
      <c r="O1014" s="30" t="s">
        <v>145</v>
      </c>
      <c r="P1014" s="30" t="s">
        <v>465</v>
      </c>
      <c r="Q1014" s="30" t="s">
        <v>499</v>
      </c>
    </row>
    <row r="1015" spans="1:17">
      <c r="A1015" s="30" t="s">
        <v>3717</v>
      </c>
      <c r="B1015" s="30" t="s">
        <v>380</v>
      </c>
      <c r="C1015" s="30" t="s">
        <v>3718</v>
      </c>
      <c r="D1015" s="30"/>
      <c r="E1015" s="30" t="s">
        <v>3054</v>
      </c>
      <c r="F1015" s="30" t="s">
        <v>74</v>
      </c>
      <c r="G1015" s="38">
        <v>60</v>
      </c>
      <c r="H1015" s="31">
        <v>0</v>
      </c>
      <c r="I1015" s="30" t="s">
        <v>586</v>
      </c>
      <c r="J1015" s="30" t="s">
        <v>587</v>
      </c>
      <c r="K1015" s="30" t="s">
        <v>495</v>
      </c>
      <c r="L1015" s="30" t="s">
        <v>496</v>
      </c>
      <c r="M1015" s="30" t="s">
        <v>3374</v>
      </c>
      <c r="N1015" s="30"/>
      <c r="O1015" s="30" t="s">
        <v>145</v>
      </c>
      <c r="P1015" s="30" t="s">
        <v>465</v>
      </c>
      <c r="Q1015" s="30" t="s">
        <v>499</v>
      </c>
    </row>
    <row r="1016" spans="1:17">
      <c r="A1016" s="30" t="s">
        <v>3719</v>
      </c>
      <c r="B1016" s="30" t="s">
        <v>3720</v>
      </c>
      <c r="C1016" s="30" t="s">
        <v>3721</v>
      </c>
      <c r="D1016" s="30"/>
      <c r="E1016" s="30" t="s">
        <v>3054</v>
      </c>
      <c r="F1016" s="30" t="s">
        <v>74</v>
      </c>
      <c r="G1016" s="38">
        <v>60</v>
      </c>
      <c r="H1016" s="31">
        <v>0</v>
      </c>
      <c r="I1016" s="30" t="s">
        <v>552</v>
      </c>
      <c r="J1016" s="30" t="s">
        <v>553</v>
      </c>
      <c r="K1016" s="30" t="s">
        <v>495</v>
      </c>
      <c r="L1016" s="30" t="s">
        <v>496</v>
      </c>
      <c r="M1016" s="30" t="s">
        <v>554</v>
      </c>
      <c r="N1016" s="30"/>
      <c r="O1016" s="30" t="s">
        <v>145</v>
      </c>
      <c r="P1016" s="30" t="s">
        <v>465</v>
      </c>
      <c r="Q1016" s="30" t="s">
        <v>499</v>
      </c>
    </row>
    <row r="1017" spans="1:17">
      <c r="A1017" s="30" t="s">
        <v>3722</v>
      </c>
      <c r="B1017" s="30" t="s">
        <v>3723</v>
      </c>
      <c r="C1017" s="30" t="s">
        <v>3724</v>
      </c>
      <c r="D1017" s="30"/>
      <c r="E1017" s="30" t="s">
        <v>3054</v>
      </c>
      <c r="F1017" s="30" t="s">
        <v>74</v>
      </c>
      <c r="G1017" s="38">
        <v>60</v>
      </c>
      <c r="H1017" s="31">
        <v>0</v>
      </c>
      <c r="I1017" s="30" t="s">
        <v>718</v>
      </c>
      <c r="J1017" s="30" t="s">
        <v>719</v>
      </c>
      <c r="K1017" s="30" t="s">
        <v>495</v>
      </c>
      <c r="L1017" s="30" t="s">
        <v>496</v>
      </c>
      <c r="M1017" s="30" t="s">
        <v>877</v>
      </c>
      <c r="N1017" s="30"/>
      <c r="O1017" s="30" t="s">
        <v>145</v>
      </c>
      <c r="P1017" s="30" t="s">
        <v>465</v>
      </c>
      <c r="Q1017" s="30" t="s">
        <v>499</v>
      </c>
    </row>
    <row r="1018" spans="1:17">
      <c r="A1018" s="30" t="s">
        <v>3725</v>
      </c>
      <c r="B1018" s="30" t="s">
        <v>3726</v>
      </c>
      <c r="C1018" s="30" t="s">
        <v>3727</v>
      </c>
      <c r="D1018" s="30"/>
      <c r="E1018" s="30" t="s">
        <v>3054</v>
      </c>
      <c r="F1018" s="30" t="s">
        <v>74</v>
      </c>
      <c r="G1018" s="38">
        <v>60</v>
      </c>
      <c r="H1018" s="31">
        <v>0</v>
      </c>
      <c r="I1018" s="30" t="s">
        <v>552</v>
      </c>
      <c r="J1018" s="30" t="s">
        <v>553</v>
      </c>
      <c r="K1018" s="30" t="s">
        <v>495</v>
      </c>
      <c r="L1018" s="30" t="s">
        <v>496</v>
      </c>
      <c r="M1018" s="30" t="s">
        <v>654</v>
      </c>
      <c r="N1018" s="30"/>
      <c r="O1018" s="30" t="s">
        <v>145</v>
      </c>
      <c r="P1018" s="30" t="s">
        <v>465</v>
      </c>
      <c r="Q1018" s="30" t="s">
        <v>499</v>
      </c>
    </row>
    <row r="1019" spans="1:17">
      <c r="A1019" s="30" t="s">
        <v>3728</v>
      </c>
      <c r="B1019" s="30" t="s">
        <v>3729</v>
      </c>
      <c r="C1019" s="30" t="s">
        <v>3730</v>
      </c>
      <c r="D1019" s="30"/>
      <c r="E1019" s="30" t="s">
        <v>3054</v>
      </c>
      <c r="F1019" s="30" t="s">
        <v>74</v>
      </c>
      <c r="G1019" s="38">
        <v>60</v>
      </c>
      <c r="H1019" s="31">
        <v>0</v>
      </c>
      <c r="I1019" s="30" t="s">
        <v>512</v>
      </c>
      <c r="J1019" s="30" t="s">
        <v>513</v>
      </c>
      <c r="K1019" s="30" t="s">
        <v>495</v>
      </c>
      <c r="L1019" s="30" t="s">
        <v>496</v>
      </c>
      <c r="M1019" s="30" t="s">
        <v>713</v>
      </c>
      <c r="N1019" s="30"/>
      <c r="O1019" s="30" t="s">
        <v>145</v>
      </c>
      <c r="P1019" s="30" t="s">
        <v>465</v>
      </c>
      <c r="Q1019" s="30" t="s">
        <v>499</v>
      </c>
    </row>
    <row r="1020" spans="1:17">
      <c r="A1020" s="30" t="s">
        <v>3731</v>
      </c>
      <c r="B1020" s="30" t="s">
        <v>3732</v>
      </c>
      <c r="C1020" s="30" t="s">
        <v>3733</v>
      </c>
      <c r="D1020" s="30"/>
      <c r="E1020" s="30" t="s">
        <v>3054</v>
      </c>
      <c r="F1020" s="30" t="s">
        <v>74</v>
      </c>
      <c r="G1020" s="38">
        <v>60</v>
      </c>
      <c r="H1020" s="31">
        <v>0</v>
      </c>
      <c r="I1020" s="30" t="s">
        <v>552</v>
      </c>
      <c r="J1020" s="30" t="s">
        <v>553</v>
      </c>
      <c r="K1020" s="30" t="s">
        <v>495</v>
      </c>
      <c r="L1020" s="30" t="s">
        <v>496</v>
      </c>
      <c r="M1020" s="30" t="s">
        <v>596</v>
      </c>
      <c r="N1020" s="30"/>
      <c r="O1020" s="30" t="s">
        <v>145</v>
      </c>
      <c r="P1020" s="30" t="s">
        <v>465</v>
      </c>
      <c r="Q1020" s="30" t="s">
        <v>499</v>
      </c>
    </row>
    <row r="1021" spans="1:17">
      <c r="A1021" s="30" t="s">
        <v>3734</v>
      </c>
      <c r="B1021" s="30" t="s">
        <v>3735</v>
      </c>
      <c r="C1021" s="30" t="s">
        <v>3736</v>
      </c>
      <c r="D1021" s="30"/>
      <c r="E1021" s="30" t="s">
        <v>3054</v>
      </c>
      <c r="F1021" s="30" t="s">
        <v>74</v>
      </c>
      <c r="G1021" s="38">
        <v>60</v>
      </c>
      <c r="H1021" s="31">
        <v>0</v>
      </c>
      <c r="I1021" s="30" t="s">
        <v>512</v>
      </c>
      <c r="J1021" s="30" t="s">
        <v>513</v>
      </c>
      <c r="K1021" s="30" t="s">
        <v>495</v>
      </c>
      <c r="L1021" s="30" t="s">
        <v>496</v>
      </c>
      <c r="M1021" s="30" t="s">
        <v>695</v>
      </c>
      <c r="N1021" s="30"/>
      <c r="O1021" s="30" t="s">
        <v>145</v>
      </c>
      <c r="P1021" s="30" t="s">
        <v>465</v>
      </c>
      <c r="Q1021" s="30" t="s">
        <v>499</v>
      </c>
    </row>
    <row r="1022" spans="1:17">
      <c r="A1022" s="30" t="s">
        <v>3737</v>
      </c>
      <c r="B1022" s="30" t="s">
        <v>3738</v>
      </c>
      <c r="C1022" s="30" t="s">
        <v>3739</v>
      </c>
      <c r="D1022" s="30"/>
      <c r="E1022" s="30" t="s">
        <v>3054</v>
      </c>
      <c r="F1022" s="30" t="s">
        <v>74</v>
      </c>
      <c r="G1022" s="38">
        <v>60</v>
      </c>
      <c r="H1022" s="31">
        <v>0</v>
      </c>
      <c r="I1022" s="30" t="s">
        <v>586</v>
      </c>
      <c r="J1022" s="30" t="s">
        <v>587</v>
      </c>
      <c r="K1022" s="30" t="s">
        <v>495</v>
      </c>
      <c r="L1022" s="30" t="s">
        <v>496</v>
      </c>
      <c r="M1022" s="30" t="s">
        <v>497</v>
      </c>
      <c r="N1022" s="30"/>
      <c r="O1022" s="30" t="s">
        <v>145</v>
      </c>
      <c r="P1022" s="30" t="s">
        <v>465</v>
      </c>
      <c r="Q1022" s="30" t="s">
        <v>499</v>
      </c>
    </row>
    <row r="1023" spans="1:17">
      <c r="A1023" s="30" t="s">
        <v>3740</v>
      </c>
      <c r="B1023" s="30" t="s">
        <v>3741</v>
      </c>
      <c r="C1023" s="30" t="s">
        <v>3742</v>
      </c>
      <c r="D1023" s="30"/>
      <c r="E1023" s="30" t="s">
        <v>3054</v>
      </c>
      <c r="F1023" s="30" t="s">
        <v>74</v>
      </c>
      <c r="G1023" s="38">
        <v>60</v>
      </c>
      <c r="H1023" s="31">
        <v>0</v>
      </c>
      <c r="I1023" s="30" t="s">
        <v>504</v>
      </c>
      <c r="J1023" s="30" t="s">
        <v>505</v>
      </c>
      <c r="K1023" s="30" t="s">
        <v>495</v>
      </c>
      <c r="L1023" s="30" t="s">
        <v>496</v>
      </c>
      <c r="M1023" s="30" t="s">
        <v>558</v>
      </c>
      <c r="N1023" s="30"/>
      <c r="O1023" s="30" t="s">
        <v>145</v>
      </c>
      <c r="P1023" s="30" t="s">
        <v>465</v>
      </c>
      <c r="Q1023" s="30" t="s">
        <v>499</v>
      </c>
    </row>
    <row r="1024" spans="1:17">
      <c r="A1024" s="30" t="s">
        <v>3743</v>
      </c>
      <c r="B1024" s="30" t="s">
        <v>3744</v>
      </c>
      <c r="C1024" s="30" t="s">
        <v>3745</v>
      </c>
      <c r="D1024" s="30"/>
      <c r="E1024" s="30" t="s">
        <v>3054</v>
      </c>
      <c r="F1024" s="30" t="s">
        <v>74</v>
      </c>
      <c r="G1024" s="38">
        <v>60</v>
      </c>
      <c r="H1024" s="31">
        <v>0</v>
      </c>
      <c r="I1024" s="30" t="s">
        <v>586</v>
      </c>
      <c r="J1024" s="30" t="s">
        <v>587</v>
      </c>
      <c r="K1024" s="30" t="s">
        <v>495</v>
      </c>
      <c r="L1024" s="30" t="s">
        <v>496</v>
      </c>
      <c r="M1024" s="30" t="s">
        <v>497</v>
      </c>
      <c r="N1024" s="30"/>
      <c r="O1024" s="30" t="s">
        <v>145</v>
      </c>
      <c r="P1024" s="30" t="s">
        <v>465</v>
      </c>
      <c r="Q1024" s="30" t="s">
        <v>499</v>
      </c>
    </row>
    <row r="1025" spans="1:17">
      <c r="A1025" s="30" t="s">
        <v>3746</v>
      </c>
      <c r="B1025" s="30" t="s">
        <v>398</v>
      </c>
      <c r="C1025" s="30" t="s">
        <v>3747</v>
      </c>
      <c r="D1025" s="30"/>
      <c r="E1025" s="30" t="s">
        <v>3054</v>
      </c>
      <c r="F1025" s="30" t="s">
        <v>74</v>
      </c>
      <c r="G1025" s="38">
        <v>60</v>
      </c>
      <c r="H1025" s="31">
        <v>0</v>
      </c>
      <c r="I1025" s="30" t="s">
        <v>552</v>
      </c>
      <c r="J1025" s="30" t="s">
        <v>553</v>
      </c>
      <c r="K1025" s="30" t="s">
        <v>495</v>
      </c>
      <c r="L1025" s="30" t="s">
        <v>496</v>
      </c>
      <c r="M1025" s="30" t="s">
        <v>654</v>
      </c>
      <c r="N1025" s="30"/>
      <c r="O1025" s="30" t="s">
        <v>145</v>
      </c>
      <c r="P1025" s="30" t="s">
        <v>465</v>
      </c>
      <c r="Q1025" s="30" t="s">
        <v>499</v>
      </c>
    </row>
    <row r="1026" spans="1:17">
      <c r="A1026" s="30" t="s">
        <v>3748</v>
      </c>
      <c r="B1026" s="30" t="s">
        <v>3749</v>
      </c>
      <c r="C1026" s="30" t="s">
        <v>3750</v>
      </c>
      <c r="D1026" s="30"/>
      <c r="E1026" s="30" t="s">
        <v>3054</v>
      </c>
      <c r="F1026" s="30" t="s">
        <v>74</v>
      </c>
      <c r="G1026" s="38">
        <v>60</v>
      </c>
      <c r="H1026" s="31">
        <v>0</v>
      </c>
      <c r="I1026" s="30" t="s">
        <v>586</v>
      </c>
      <c r="J1026" s="30" t="s">
        <v>587</v>
      </c>
      <c r="K1026" s="30" t="s">
        <v>495</v>
      </c>
      <c r="L1026" s="30" t="s">
        <v>496</v>
      </c>
      <c r="M1026" s="30" t="s">
        <v>903</v>
      </c>
      <c r="N1026" s="30"/>
      <c r="O1026" s="30" t="s">
        <v>145</v>
      </c>
      <c r="P1026" s="30" t="s">
        <v>465</v>
      </c>
      <c r="Q1026" s="30" t="s">
        <v>499</v>
      </c>
    </row>
    <row r="1027" spans="1:17">
      <c r="A1027" s="30" t="s">
        <v>3751</v>
      </c>
      <c r="B1027" s="30" t="s">
        <v>3752</v>
      </c>
      <c r="C1027" s="30" t="s">
        <v>3753</v>
      </c>
      <c r="D1027" s="30"/>
      <c r="E1027" s="30" t="s">
        <v>3054</v>
      </c>
      <c r="F1027" s="30" t="s">
        <v>74</v>
      </c>
      <c r="G1027" s="38">
        <v>60</v>
      </c>
      <c r="H1027" s="31">
        <v>0</v>
      </c>
      <c r="I1027" s="30" t="s">
        <v>586</v>
      </c>
      <c r="J1027" s="30" t="s">
        <v>587</v>
      </c>
      <c r="K1027" s="30" t="s">
        <v>495</v>
      </c>
      <c r="L1027" s="30" t="s">
        <v>496</v>
      </c>
      <c r="M1027" s="30" t="s">
        <v>497</v>
      </c>
      <c r="N1027" s="30"/>
      <c r="O1027" s="30" t="s">
        <v>145</v>
      </c>
      <c r="P1027" s="30" t="s">
        <v>465</v>
      </c>
      <c r="Q1027" s="30" t="s">
        <v>499</v>
      </c>
    </row>
    <row r="1028" spans="1:17">
      <c r="A1028" s="30" t="s">
        <v>3754</v>
      </c>
      <c r="B1028" s="30" t="s">
        <v>3755</v>
      </c>
      <c r="C1028" s="30" t="s">
        <v>3756</v>
      </c>
      <c r="D1028" s="30"/>
      <c r="E1028" s="30" t="s">
        <v>3054</v>
      </c>
      <c r="F1028" s="30" t="s">
        <v>74</v>
      </c>
      <c r="G1028" s="38">
        <v>60</v>
      </c>
      <c r="H1028" s="31">
        <v>0</v>
      </c>
      <c r="I1028" s="30" t="s">
        <v>586</v>
      </c>
      <c r="J1028" s="30" t="s">
        <v>587</v>
      </c>
      <c r="K1028" s="30" t="s">
        <v>495</v>
      </c>
      <c r="L1028" s="30" t="s">
        <v>496</v>
      </c>
      <c r="M1028" s="30" t="s">
        <v>877</v>
      </c>
      <c r="N1028" s="30"/>
      <c r="O1028" s="30" t="s">
        <v>145</v>
      </c>
      <c r="P1028" s="30" t="s">
        <v>465</v>
      </c>
      <c r="Q1028" s="30" t="s">
        <v>499</v>
      </c>
    </row>
    <row r="1029" spans="1:17">
      <c r="A1029" s="30" t="s">
        <v>3757</v>
      </c>
      <c r="B1029" s="30" t="s">
        <v>3758</v>
      </c>
      <c r="C1029" s="30" t="s">
        <v>3759</v>
      </c>
      <c r="D1029" s="30"/>
      <c r="E1029" s="30" t="s">
        <v>3054</v>
      </c>
      <c r="F1029" s="30" t="s">
        <v>74</v>
      </c>
      <c r="G1029" s="38">
        <v>60</v>
      </c>
      <c r="H1029" s="31">
        <v>0</v>
      </c>
      <c r="I1029" s="30" t="s">
        <v>718</v>
      </c>
      <c r="J1029" s="30" t="s">
        <v>719</v>
      </c>
      <c r="K1029" s="30" t="s">
        <v>495</v>
      </c>
      <c r="L1029" s="30" t="s">
        <v>496</v>
      </c>
      <c r="M1029" s="30" t="s">
        <v>3374</v>
      </c>
      <c r="N1029" s="30"/>
      <c r="O1029" s="30" t="s">
        <v>145</v>
      </c>
      <c r="P1029" s="30" t="s">
        <v>465</v>
      </c>
      <c r="Q1029" s="30" t="s">
        <v>499</v>
      </c>
    </row>
    <row r="1030" spans="1:17">
      <c r="A1030" s="30" t="s">
        <v>3760</v>
      </c>
      <c r="B1030" s="30" t="s">
        <v>3761</v>
      </c>
      <c r="C1030" s="30" t="s">
        <v>3762</v>
      </c>
      <c r="D1030" s="30"/>
      <c r="E1030" s="30" t="s">
        <v>3054</v>
      </c>
      <c r="F1030" s="30" t="s">
        <v>74</v>
      </c>
      <c r="G1030" s="38">
        <v>60</v>
      </c>
      <c r="H1030" s="31">
        <v>0</v>
      </c>
      <c r="I1030" s="30" t="s">
        <v>512</v>
      </c>
      <c r="J1030" s="30" t="s">
        <v>513</v>
      </c>
      <c r="K1030" s="30" t="s">
        <v>495</v>
      </c>
      <c r="L1030" s="30" t="s">
        <v>496</v>
      </c>
      <c r="M1030" s="30" t="s">
        <v>695</v>
      </c>
      <c r="N1030" s="30"/>
      <c r="O1030" s="30" t="s">
        <v>145</v>
      </c>
      <c r="P1030" s="30" t="s">
        <v>465</v>
      </c>
      <c r="Q1030" s="30" t="s">
        <v>499</v>
      </c>
    </row>
    <row r="1031" spans="1:17">
      <c r="A1031" s="30" t="s">
        <v>3763</v>
      </c>
      <c r="B1031" s="30" t="s">
        <v>3764</v>
      </c>
      <c r="C1031" s="30" t="s">
        <v>3765</v>
      </c>
      <c r="D1031" s="30"/>
      <c r="E1031" s="30" t="s">
        <v>3054</v>
      </c>
      <c r="F1031" s="30" t="s">
        <v>74</v>
      </c>
      <c r="G1031" s="38">
        <v>60</v>
      </c>
      <c r="H1031" s="31">
        <v>0</v>
      </c>
      <c r="I1031" s="30" t="s">
        <v>586</v>
      </c>
      <c r="J1031" s="30" t="s">
        <v>587</v>
      </c>
      <c r="K1031" s="30" t="s">
        <v>495</v>
      </c>
      <c r="L1031" s="30" t="s">
        <v>496</v>
      </c>
      <c r="M1031" s="30" t="s">
        <v>877</v>
      </c>
      <c r="N1031" s="30"/>
      <c r="O1031" s="30" t="s">
        <v>145</v>
      </c>
      <c r="P1031" s="30" t="s">
        <v>465</v>
      </c>
      <c r="Q1031" s="30" t="s">
        <v>499</v>
      </c>
    </row>
    <row r="1032" spans="1:17">
      <c r="A1032" s="30" t="s">
        <v>3766</v>
      </c>
      <c r="B1032" s="30" t="s">
        <v>420</v>
      </c>
      <c r="C1032" s="30" t="s">
        <v>3767</v>
      </c>
      <c r="D1032" s="30"/>
      <c r="E1032" s="30" t="s">
        <v>3054</v>
      </c>
      <c r="F1032" s="30" t="s">
        <v>74</v>
      </c>
      <c r="G1032" s="38">
        <v>60</v>
      </c>
      <c r="H1032" s="31">
        <v>0</v>
      </c>
      <c r="I1032" s="30" t="s">
        <v>586</v>
      </c>
      <c r="J1032" s="30" t="s">
        <v>587</v>
      </c>
      <c r="K1032" s="30" t="s">
        <v>495</v>
      </c>
      <c r="L1032" s="30" t="s">
        <v>496</v>
      </c>
      <c r="M1032" s="30" t="s">
        <v>877</v>
      </c>
      <c r="N1032" s="30"/>
      <c r="O1032" s="30" t="s">
        <v>145</v>
      </c>
      <c r="P1032" s="30" t="s">
        <v>465</v>
      </c>
      <c r="Q1032" s="30" t="s">
        <v>499</v>
      </c>
    </row>
    <row r="1033" spans="1:17">
      <c r="A1033" s="30" t="s">
        <v>3768</v>
      </c>
      <c r="B1033" s="30" t="s">
        <v>3769</v>
      </c>
      <c r="C1033" s="30" t="s">
        <v>3770</v>
      </c>
      <c r="D1033" s="30"/>
      <c r="E1033" s="30" t="s">
        <v>3054</v>
      </c>
      <c r="F1033" s="30" t="s">
        <v>74</v>
      </c>
      <c r="G1033" s="38">
        <v>60</v>
      </c>
      <c r="H1033" s="31">
        <v>0</v>
      </c>
      <c r="I1033" s="30" t="s">
        <v>504</v>
      </c>
      <c r="J1033" s="30" t="s">
        <v>505</v>
      </c>
      <c r="K1033" s="30" t="s">
        <v>495</v>
      </c>
      <c r="L1033" s="30" t="s">
        <v>496</v>
      </c>
      <c r="M1033" s="30" t="s">
        <v>1146</v>
      </c>
      <c r="N1033" s="30"/>
      <c r="O1033" s="30" t="s">
        <v>145</v>
      </c>
      <c r="P1033" s="30" t="s">
        <v>465</v>
      </c>
      <c r="Q1033" s="30" t="s">
        <v>499</v>
      </c>
    </row>
    <row r="1034" spans="1:17">
      <c r="A1034" s="30" t="s">
        <v>3771</v>
      </c>
      <c r="B1034" s="30" t="s">
        <v>379</v>
      </c>
      <c r="C1034" s="30" t="s">
        <v>3772</v>
      </c>
      <c r="D1034" s="30"/>
      <c r="E1034" s="30" t="s">
        <v>3054</v>
      </c>
      <c r="F1034" s="30" t="s">
        <v>74</v>
      </c>
      <c r="G1034" s="38">
        <v>60</v>
      </c>
      <c r="H1034" s="31">
        <v>0</v>
      </c>
      <c r="I1034" s="30" t="s">
        <v>586</v>
      </c>
      <c r="J1034" s="30" t="s">
        <v>587</v>
      </c>
      <c r="K1034" s="30" t="s">
        <v>495</v>
      </c>
      <c r="L1034" s="30" t="s">
        <v>496</v>
      </c>
      <c r="M1034" s="30" t="s">
        <v>877</v>
      </c>
      <c r="N1034" s="30"/>
      <c r="O1034" s="30" t="s">
        <v>145</v>
      </c>
      <c r="P1034" s="30" t="s">
        <v>465</v>
      </c>
      <c r="Q1034" s="30" t="s">
        <v>499</v>
      </c>
    </row>
    <row r="1035" spans="1:17">
      <c r="A1035" s="30" t="s">
        <v>3773</v>
      </c>
      <c r="B1035" s="30" t="s">
        <v>3774</v>
      </c>
      <c r="C1035" s="30" t="s">
        <v>3775</v>
      </c>
      <c r="D1035" s="30"/>
      <c r="E1035" s="30" t="s">
        <v>3054</v>
      </c>
      <c r="F1035" s="30" t="s">
        <v>74</v>
      </c>
      <c r="G1035" s="38">
        <v>60</v>
      </c>
      <c r="H1035" s="31">
        <v>0</v>
      </c>
      <c r="I1035" s="30" t="s">
        <v>586</v>
      </c>
      <c r="J1035" s="30" t="s">
        <v>587</v>
      </c>
      <c r="K1035" s="30" t="s">
        <v>495</v>
      </c>
      <c r="L1035" s="30" t="s">
        <v>496</v>
      </c>
      <c r="M1035" s="30" t="s">
        <v>588</v>
      </c>
      <c r="N1035" s="30"/>
      <c r="O1035" s="30" t="s">
        <v>145</v>
      </c>
      <c r="P1035" s="30" t="s">
        <v>465</v>
      </c>
      <c r="Q1035" s="30" t="s">
        <v>499</v>
      </c>
    </row>
    <row r="1036" spans="1:17">
      <c r="A1036" s="30" t="s">
        <v>3776</v>
      </c>
      <c r="B1036" s="30" t="s">
        <v>3777</v>
      </c>
      <c r="C1036" s="30" t="s">
        <v>3778</v>
      </c>
      <c r="D1036" s="30"/>
      <c r="E1036" s="30" t="s">
        <v>3054</v>
      </c>
      <c r="F1036" s="30" t="s">
        <v>74</v>
      </c>
      <c r="G1036" s="38">
        <v>60</v>
      </c>
      <c r="H1036" s="31">
        <v>0</v>
      </c>
      <c r="I1036" s="30" t="s">
        <v>586</v>
      </c>
      <c r="J1036" s="30" t="s">
        <v>587</v>
      </c>
      <c r="K1036" s="30" t="s">
        <v>495</v>
      </c>
      <c r="L1036" s="30" t="s">
        <v>496</v>
      </c>
      <c r="M1036" s="30" t="s">
        <v>497</v>
      </c>
      <c r="N1036" s="30"/>
      <c r="O1036" s="30" t="s">
        <v>145</v>
      </c>
      <c r="P1036" s="30" t="s">
        <v>465</v>
      </c>
      <c r="Q1036" s="30" t="s">
        <v>499</v>
      </c>
    </row>
    <row r="1037" spans="1:17">
      <c r="A1037" s="30" t="s">
        <v>3779</v>
      </c>
      <c r="B1037" s="30" t="s">
        <v>3780</v>
      </c>
      <c r="C1037" s="30" t="s">
        <v>3781</v>
      </c>
      <c r="D1037" s="30"/>
      <c r="E1037" s="30" t="s">
        <v>3054</v>
      </c>
      <c r="F1037" s="30" t="s">
        <v>74</v>
      </c>
      <c r="G1037" s="38">
        <v>60</v>
      </c>
      <c r="H1037" s="31">
        <v>0</v>
      </c>
      <c r="I1037" s="30" t="s">
        <v>586</v>
      </c>
      <c r="J1037" s="30" t="s">
        <v>587</v>
      </c>
      <c r="K1037" s="30" t="s">
        <v>495</v>
      </c>
      <c r="L1037" s="30" t="s">
        <v>496</v>
      </c>
      <c r="M1037" s="30" t="s">
        <v>903</v>
      </c>
      <c r="N1037" s="30"/>
      <c r="O1037" s="30" t="s">
        <v>145</v>
      </c>
      <c r="P1037" s="30" t="s">
        <v>465</v>
      </c>
      <c r="Q1037" s="30" t="s">
        <v>499</v>
      </c>
    </row>
    <row r="1038" spans="1:17">
      <c r="A1038" s="30" t="s">
        <v>3782</v>
      </c>
      <c r="B1038" s="30" t="s">
        <v>3783</v>
      </c>
      <c r="C1038" s="30" t="s">
        <v>3784</v>
      </c>
      <c r="D1038" s="30"/>
      <c r="E1038" s="30" t="s">
        <v>3054</v>
      </c>
      <c r="F1038" s="30" t="s">
        <v>74</v>
      </c>
      <c r="G1038" s="38">
        <v>60</v>
      </c>
      <c r="H1038" s="31">
        <v>0</v>
      </c>
      <c r="I1038" s="30" t="s">
        <v>552</v>
      </c>
      <c r="J1038" s="30" t="s">
        <v>553</v>
      </c>
      <c r="K1038" s="30" t="s">
        <v>495</v>
      </c>
      <c r="L1038" s="30" t="s">
        <v>496</v>
      </c>
      <c r="M1038" s="30" t="s">
        <v>2249</v>
      </c>
      <c r="N1038" s="30"/>
      <c r="O1038" s="30" t="s">
        <v>145</v>
      </c>
      <c r="P1038" s="30" t="s">
        <v>465</v>
      </c>
      <c r="Q1038" s="30" t="s">
        <v>499</v>
      </c>
    </row>
    <row r="1039" spans="1:17">
      <c r="A1039" s="30" t="s">
        <v>3785</v>
      </c>
      <c r="B1039" s="30" t="s">
        <v>3786</v>
      </c>
      <c r="C1039" s="30" t="s">
        <v>3787</v>
      </c>
      <c r="D1039" s="30"/>
      <c r="E1039" s="30" t="s">
        <v>3054</v>
      </c>
      <c r="F1039" s="30" t="s">
        <v>74</v>
      </c>
      <c r="G1039" s="38">
        <v>60</v>
      </c>
      <c r="H1039" s="31">
        <v>0</v>
      </c>
      <c r="I1039" s="30" t="s">
        <v>718</v>
      </c>
      <c r="J1039" s="30" t="s">
        <v>719</v>
      </c>
      <c r="K1039" s="30" t="s">
        <v>495</v>
      </c>
      <c r="L1039" s="30" t="s">
        <v>496</v>
      </c>
      <c r="M1039" s="30" t="s">
        <v>903</v>
      </c>
      <c r="N1039" s="30"/>
      <c r="O1039" s="30" t="s">
        <v>145</v>
      </c>
      <c r="P1039" s="30" t="s">
        <v>465</v>
      </c>
      <c r="Q1039" s="30" t="s">
        <v>499</v>
      </c>
    </row>
    <row r="1040" spans="1:17">
      <c r="A1040" s="30" t="s">
        <v>3788</v>
      </c>
      <c r="B1040" s="30" t="s">
        <v>3789</v>
      </c>
      <c r="C1040" s="30" t="s">
        <v>3790</v>
      </c>
      <c r="D1040" s="30"/>
      <c r="E1040" s="30" t="s">
        <v>3054</v>
      </c>
      <c r="F1040" s="30" t="s">
        <v>74</v>
      </c>
      <c r="G1040" s="38">
        <v>60</v>
      </c>
      <c r="H1040" s="31">
        <v>0</v>
      </c>
      <c r="I1040" s="30" t="s">
        <v>512</v>
      </c>
      <c r="J1040" s="30" t="s">
        <v>513</v>
      </c>
      <c r="K1040" s="30" t="s">
        <v>495</v>
      </c>
      <c r="L1040" s="30" t="s">
        <v>496</v>
      </c>
      <c r="M1040" s="30" t="s">
        <v>695</v>
      </c>
      <c r="N1040" s="30"/>
      <c r="O1040" s="30" t="s">
        <v>145</v>
      </c>
      <c r="P1040" s="30" t="s">
        <v>465</v>
      </c>
      <c r="Q1040" s="30" t="s">
        <v>499</v>
      </c>
    </row>
    <row r="1041" spans="1:17">
      <c r="A1041" s="30" t="s">
        <v>3791</v>
      </c>
      <c r="B1041" s="30" t="s">
        <v>3792</v>
      </c>
      <c r="C1041" s="30" t="s">
        <v>3793</v>
      </c>
      <c r="D1041" s="30"/>
      <c r="E1041" s="30" t="s">
        <v>3054</v>
      </c>
      <c r="F1041" s="30" t="s">
        <v>74</v>
      </c>
      <c r="G1041" s="38">
        <v>60</v>
      </c>
      <c r="H1041" s="31">
        <v>0</v>
      </c>
      <c r="I1041" s="30" t="s">
        <v>718</v>
      </c>
      <c r="J1041" s="30" t="s">
        <v>719</v>
      </c>
      <c r="K1041" s="30" t="s">
        <v>495</v>
      </c>
      <c r="L1041" s="30" t="s">
        <v>496</v>
      </c>
      <c r="M1041" s="30" t="s">
        <v>903</v>
      </c>
      <c r="N1041" s="30" t="s">
        <v>3067</v>
      </c>
      <c r="O1041" s="30" t="s">
        <v>145</v>
      </c>
      <c r="P1041" s="30" t="s">
        <v>465</v>
      </c>
      <c r="Q1041" s="30" t="s">
        <v>499</v>
      </c>
    </row>
    <row r="1042" spans="1:17">
      <c r="A1042" s="30" t="s">
        <v>3794</v>
      </c>
      <c r="B1042" s="30" t="s">
        <v>3795</v>
      </c>
      <c r="C1042" s="30" t="s">
        <v>3796</v>
      </c>
      <c r="D1042" s="30"/>
      <c r="E1042" s="30" t="s">
        <v>3054</v>
      </c>
      <c r="F1042" s="30" t="s">
        <v>74</v>
      </c>
      <c r="G1042" s="38">
        <v>60</v>
      </c>
      <c r="H1042" s="31">
        <v>0</v>
      </c>
      <c r="I1042" s="30" t="s">
        <v>504</v>
      </c>
      <c r="J1042" s="30" t="s">
        <v>505</v>
      </c>
      <c r="K1042" s="30" t="s">
        <v>495</v>
      </c>
      <c r="L1042" s="30" t="s">
        <v>496</v>
      </c>
      <c r="M1042" s="30" t="s">
        <v>506</v>
      </c>
      <c r="N1042" s="30"/>
      <c r="O1042" s="30" t="s">
        <v>145</v>
      </c>
      <c r="P1042" s="30" t="s">
        <v>465</v>
      </c>
      <c r="Q1042" s="30" t="s">
        <v>499</v>
      </c>
    </row>
    <row r="1043" spans="1:17">
      <c r="A1043" s="30" t="s">
        <v>3797</v>
      </c>
      <c r="B1043" s="30" t="s">
        <v>3798</v>
      </c>
      <c r="C1043" s="30" t="s">
        <v>3799</v>
      </c>
      <c r="D1043" s="30"/>
      <c r="E1043" s="30" t="s">
        <v>3800</v>
      </c>
      <c r="F1043" s="30" t="s">
        <v>74</v>
      </c>
      <c r="G1043" s="38">
        <v>60</v>
      </c>
      <c r="H1043" s="31">
        <v>0</v>
      </c>
      <c r="I1043" s="30" t="s">
        <v>512</v>
      </c>
      <c r="J1043" s="30" t="s">
        <v>513</v>
      </c>
      <c r="K1043" s="30" t="s">
        <v>495</v>
      </c>
      <c r="L1043" s="30" t="s">
        <v>496</v>
      </c>
      <c r="M1043" s="30" t="s">
        <v>639</v>
      </c>
      <c r="N1043" s="30"/>
      <c r="O1043" s="30" t="s">
        <v>145</v>
      </c>
      <c r="P1043" s="30" t="s">
        <v>465</v>
      </c>
      <c r="Q1043" s="30" t="s">
        <v>499</v>
      </c>
    </row>
    <row r="1044" spans="1:17">
      <c r="A1044" s="30" t="s">
        <v>3801</v>
      </c>
      <c r="B1044" s="30" t="s">
        <v>3802</v>
      </c>
      <c r="C1044" s="30" t="s">
        <v>3803</v>
      </c>
      <c r="D1044" s="30"/>
      <c r="E1044" s="30" t="s">
        <v>3054</v>
      </c>
      <c r="F1044" s="30" t="s">
        <v>74</v>
      </c>
      <c r="G1044" s="38">
        <v>60</v>
      </c>
      <c r="H1044" s="31">
        <v>0</v>
      </c>
      <c r="I1044" s="30" t="s">
        <v>718</v>
      </c>
      <c r="J1044" s="30" t="s">
        <v>719</v>
      </c>
      <c r="K1044" s="30" t="s">
        <v>495</v>
      </c>
      <c r="L1044" s="30" t="s">
        <v>496</v>
      </c>
      <c r="M1044" s="30" t="s">
        <v>903</v>
      </c>
      <c r="N1044" s="30"/>
      <c r="O1044" s="30" t="s">
        <v>145</v>
      </c>
      <c r="P1044" s="30" t="s">
        <v>465</v>
      </c>
      <c r="Q1044" s="30" t="s">
        <v>499</v>
      </c>
    </row>
    <row r="1045" spans="1:17">
      <c r="A1045" s="30" t="s">
        <v>3804</v>
      </c>
      <c r="B1045" s="30" t="s">
        <v>3805</v>
      </c>
      <c r="C1045" s="30" t="s">
        <v>3806</v>
      </c>
      <c r="D1045" s="30"/>
      <c r="E1045" s="30" t="s">
        <v>3054</v>
      </c>
      <c r="F1045" s="30" t="s">
        <v>74</v>
      </c>
      <c r="G1045" s="38">
        <v>60</v>
      </c>
      <c r="H1045" s="31">
        <v>0</v>
      </c>
      <c r="I1045" s="30" t="s">
        <v>586</v>
      </c>
      <c r="J1045" s="30" t="s">
        <v>587</v>
      </c>
      <c r="K1045" s="30" t="s">
        <v>495</v>
      </c>
      <c r="L1045" s="30" t="s">
        <v>496</v>
      </c>
      <c r="M1045" s="30" t="s">
        <v>497</v>
      </c>
      <c r="N1045" s="30"/>
      <c r="O1045" s="30" t="s">
        <v>145</v>
      </c>
      <c r="P1045" s="30" t="s">
        <v>465</v>
      </c>
      <c r="Q1045" s="30" t="s">
        <v>499</v>
      </c>
    </row>
    <row r="1046" spans="1:17">
      <c r="A1046" s="30" t="s">
        <v>3807</v>
      </c>
      <c r="B1046" s="30" t="s">
        <v>3808</v>
      </c>
      <c r="C1046" s="30" t="s">
        <v>3809</v>
      </c>
      <c r="D1046" s="30"/>
      <c r="E1046" s="30" t="s">
        <v>3054</v>
      </c>
      <c r="F1046" s="30" t="s">
        <v>74</v>
      </c>
      <c r="G1046" s="38">
        <v>60</v>
      </c>
      <c r="H1046" s="31">
        <v>0</v>
      </c>
      <c r="I1046" s="30" t="s">
        <v>586</v>
      </c>
      <c r="J1046" s="30" t="s">
        <v>587</v>
      </c>
      <c r="K1046" s="30" t="s">
        <v>495</v>
      </c>
      <c r="L1046" s="30" t="s">
        <v>496</v>
      </c>
      <c r="M1046" s="30" t="s">
        <v>903</v>
      </c>
      <c r="N1046" s="30"/>
      <c r="O1046" s="30" t="s">
        <v>145</v>
      </c>
      <c r="P1046" s="30" t="s">
        <v>465</v>
      </c>
      <c r="Q1046" s="30" t="s">
        <v>499</v>
      </c>
    </row>
    <row r="1047" spans="1:17">
      <c r="A1047" s="30" t="s">
        <v>3810</v>
      </c>
      <c r="B1047" s="30" t="s">
        <v>3811</v>
      </c>
      <c r="C1047" s="30" t="s">
        <v>3812</v>
      </c>
      <c r="D1047" s="30"/>
      <c r="E1047" s="30" t="s">
        <v>3054</v>
      </c>
      <c r="F1047" s="30" t="s">
        <v>74</v>
      </c>
      <c r="G1047" s="38">
        <v>60</v>
      </c>
      <c r="H1047" s="31">
        <v>0</v>
      </c>
      <c r="I1047" s="30" t="s">
        <v>586</v>
      </c>
      <c r="J1047" s="30" t="s">
        <v>587</v>
      </c>
      <c r="K1047" s="30" t="s">
        <v>495</v>
      </c>
      <c r="L1047" s="30" t="s">
        <v>496</v>
      </c>
      <c r="M1047" s="30" t="s">
        <v>588</v>
      </c>
      <c r="N1047" s="30"/>
      <c r="O1047" s="30" t="s">
        <v>145</v>
      </c>
      <c r="P1047" s="30" t="s">
        <v>465</v>
      </c>
      <c r="Q1047" s="30" t="s">
        <v>499</v>
      </c>
    </row>
    <row r="1048" spans="1:17">
      <c r="A1048" s="30" t="s">
        <v>3813</v>
      </c>
      <c r="B1048" s="30" t="s">
        <v>3814</v>
      </c>
      <c r="C1048" s="30" t="s">
        <v>3815</v>
      </c>
      <c r="D1048" s="30"/>
      <c r="E1048" s="30" t="s">
        <v>3054</v>
      </c>
      <c r="F1048" s="30" t="s">
        <v>74</v>
      </c>
      <c r="G1048" s="38">
        <v>60</v>
      </c>
      <c r="H1048" s="31">
        <v>0</v>
      </c>
      <c r="I1048" s="30" t="s">
        <v>586</v>
      </c>
      <c r="J1048" s="30" t="s">
        <v>587</v>
      </c>
      <c r="K1048" s="30" t="s">
        <v>495</v>
      </c>
      <c r="L1048" s="30" t="s">
        <v>496</v>
      </c>
      <c r="M1048" s="30" t="s">
        <v>3374</v>
      </c>
      <c r="N1048" s="30"/>
      <c r="O1048" s="30" t="s">
        <v>145</v>
      </c>
      <c r="P1048" s="30" t="s">
        <v>465</v>
      </c>
      <c r="Q1048" s="30" t="s">
        <v>499</v>
      </c>
    </row>
    <row r="1049" spans="1:17">
      <c r="A1049" s="30" t="s">
        <v>3816</v>
      </c>
      <c r="B1049" s="30" t="s">
        <v>433</v>
      </c>
      <c r="C1049" s="30" t="s">
        <v>3817</v>
      </c>
      <c r="D1049" s="30"/>
      <c r="E1049" s="30" t="s">
        <v>3054</v>
      </c>
      <c r="F1049" s="30" t="s">
        <v>74</v>
      </c>
      <c r="G1049" s="38">
        <v>60</v>
      </c>
      <c r="H1049" s="31">
        <v>0</v>
      </c>
      <c r="I1049" s="30" t="s">
        <v>552</v>
      </c>
      <c r="J1049" s="30" t="s">
        <v>553</v>
      </c>
      <c r="K1049" s="30" t="s">
        <v>495</v>
      </c>
      <c r="L1049" s="30" t="s">
        <v>496</v>
      </c>
      <c r="M1049" s="30" t="s">
        <v>2249</v>
      </c>
      <c r="N1049" s="30"/>
      <c r="O1049" s="30" t="s">
        <v>145</v>
      </c>
      <c r="P1049" s="30" t="s">
        <v>465</v>
      </c>
      <c r="Q1049" s="30" t="s">
        <v>499</v>
      </c>
    </row>
    <row r="1050" spans="1:17">
      <c r="A1050" s="30" t="s">
        <v>3818</v>
      </c>
      <c r="B1050" s="30" t="s">
        <v>3819</v>
      </c>
      <c r="C1050" s="30" t="s">
        <v>3820</v>
      </c>
      <c r="D1050" s="30"/>
      <c r="E1050" s="30" t="s">
        <v>3054</v>
      </c>
      <c r="F1050" s="30" t="s">
        <v>74</v>
      </c>
      <c r="G1050" s="38">
        <v>60</v>
      </c>
      <c r="H1050" s="31">
        <v>0</v>
      </c>
      <c r="I1050" s="30" t="s">
        <v>512</v>
      </c>
      <c r="J1050" s="30" t="s">
        <v>513</v>
      </c>
      <c r="K1050" s="30" t="s">
        <v>495</v>
      </c>
      <c r="L1050" s="30" t="s">
        <v>496</v>
      </c>
      <c r="M1050" s="30" t="s">
        <v>695</v>
      </c>
      <c r="N1050" s="30"/>
      <c r="O1050" s="30" t="s">
        <v>145</v>
      </c>
      <c r="P1050" s="30" t="s">
        <v>465</v>
      </c>
      <c r="Q1050" s="30" t="s">
        <v>499</v>
      </c>
    </row>
    <row r="1051" spans="1:17">
      <c r="A1051" s="30" t="s">
        <v>3821</v>
      </c>
      <c r="B1051" s="30" t="s">
        <v>431</v>
      </c>
      <c r="C1051" s="30" t="s">
        <v>3822</v>
      </c>
      <c r="D1051" s="30"/>
      <c r="E1051" s="30" t="s">
        <v>3054</v>
      </c>
      <c r="F1051" s="30" t="s">
        <v>74</v>
      </c>
      <c r="G1051" s="38">
        <v>60</v>
      </c>
      <c r="H1051" s="31">
        <v>0</v>
      </c>
      <c r="I1051" s="30" t="s">
        <v>504</v>
      </c>
      <c r="J1051" s="30" t="s">
        <v>505</v>
      </c>
      <c r="K1051" s="30" t="s">
        <v>495</v>
      </c>
      <c r="L1051" s="30" t="s">
        <v>496</v>
      </c>
      <c r="M1051" s="30" t="s">
        <v>592</v>
      </c>
      <c r="N1051" s="30"/>
      <c r="O1051" s="30" t="s">
        <v>145</v>
      </c>
      <c r="P1051" s="30" t="s">
        <v>465</v>
      </c>
      <c r="Q1051" s="30" t="s">
        <v>499</v>
      </c>
    </row>
    <row r="1052" spans="1:17">
      <c r="A1052" s="30" t="s">
        <v>3823</v>
      </c>
      <c r="B1052" s="30" t="s">
        <v>3824</v>
      </c>
      <c r="C1052" s="30" t="s">
        <v>3825</v>
      </c>
      <c r="D1052" s="30"/>
      <c r="E1052" s="30" t="s">
        <v>3054</v>
      </c>
      <c r="F1052" s="30" t="s">
        <v>74</v>
      </c>
      <c r="G1052" s="38">
        <v>60</v>
      </c>
      <c r="H1052" s="31">
        <v>0</v>
      </c>
      <c r="I1052" s="30" t="s">
        <v>600</v>
      </c>
      <c r="J1052" s="30" t="s">
        <v>601</v>
      </c>
      <c r="K1052" s="30" t="s">
        <v>495</v>
      </c>
      <c r="L1052" s="30" t="s">
        <v>496</v>
      </c>
      <c r="M1052" s="30" t="s">
        <v>2249</v>
      </c>
      <c r="N1052" s="30"/>
      <c r="O1052" s="30" t="s">
        <v>145</v>
      </c>
      <c r="P1052" s="30" t="s">
        <v>465</v>
      </c>
      <c r="Q1052" s="30" t="s">
        <v>499</v>
      </c>
    </row>
    <row r="1053" spans="1:17">
      <c r="A1053" s="30" t="s">
        <v>3826</v>
      </c>
      <c r="B1053" s="30" t="s">
        <v>3827</v>
      </c>
      <c r="C1053" s="30" t="s">
        <v>3828</v>
      </c>
      <c r="D1053" s="30"/>
      <c r="E1053" s="30" t="s">
        <v>3054</v>
      </c>
      <c r="F1053" s="30" t="s">
        <v>74</v>
      </c>
      <c r="G1053" s="38">
        <v>60</v>
      </c>
      <c r="H1053" s="31">
        <v>0</v>
      </c>
      <c r="I1053" s="30" t="s">
        <v>552</v>
      </c>
      <c r="J1053" s="30" t="s">
        <v>553</v>
      </c>
      <c r="K1053" s="30" t="s">
        <v>495</v>
      </c>
      <c r="L1053" s="30" t="s">
        <v>496</v>
      </c>
      <c r="M1053" s="30" t="s">
        <v>654</v>
      </c>
      <c r="N1053" s="30"/>
      <c r="O1053" s="30" t="s">
        <v>145</v>
      </c>
      <c r="P1053" s="30" t="s">
        <v>465</v>
      </c>
      <c r="Q1053" s="30" t="s">
        <v>499</v>
      </c>
    </row>
    <row r="1054" spans="1:17">
      <c r="A1054" s="30" t="s">
        <v>3829</v>
      </c>
      <c r="B1054" s="30" t="s">
        <v>3830</v>
      </c>
      <c r="C1054" s="30" t="s">
        <v>3831</v>
      </c>
      <c r="D1054" s="30"/>
      <c r="E1054" s="30" t="s">
        <v>3054</v>
      </c>
      <c r="F1054" s="30" t="s">
        <v>74</v>
      </c>
      <c r="G1054" s="38">
        <v>60</v>
      </c>
      <c r="H1054" s="31">
        <v>0</v>
      </c>
      <c r="I1054" s="30" t="s">
        <v>552</v>
      </c>
      <c r="J1054" s="30" t="s">
        <v>553</v>
      </c>
      <c r="K1054" s="30" t="s">
        <v>495</v>
      </c>
      <c r="L1054" s="30" t="s">
        <v>496</v>
      </c>
      <c r="M1054" s="30" t="s">
        <v>654</v>
      </c>
      <c r="N1054" s="30"/>
      <c r="O1054" s="30" t="s">
        <v>145</v>
      </c>
      <c r="P1054" s="30" t="s">
        <v>465</v>
      </c>
      <c r="Q1054" s="30" t="s">
        <v>499</v>
      </c>
    </row>
    <row r="1055" spans="1:17">
      <c r="A1055" s="30" t="s">
        <v>3832</v>
      </c>
      <c r="B1055" s="30" t="s">
        <v>3833</v>
      </c>
      <c r="C1055" s="30" t="s">
        <v>3834</v>
      </c>
      <c r="D1055" s="30"/>
      <c r="E1055" s="30" t="s">
        <v>3054</v>
      </c>
      <c r="F1055" s="30" t="s">
        <v>74</v>
      </c>
      <c r="G1055" s="38">
        <v>60</v>
      </c>
      <c r="H1055" s="31">
        <v>0</v>
      </c>
      <c r="I1055" s="30" t="s">
        <v>586</v>
      </c>
      <c r="J1055" s="30" t="s">
        <v>587</v>
      </c>
      <c r="K1055" s="30" t="s">
        <v>495</v>
      </c>
      <c r="L1055" s="30" t="s">
        <v>496</v>
      </c>
      <c r="M1055" s="30" t="s">
        <v>903</v>
      </c>
      <c r="N1055" s="30"/>
      <c r="O1055" s="30" t="s">
        <v>145</v>
      </c>
      <c r="P1055" s="30" t="s">
        <v>465</v>
      </c>
      <c r="Q1055" s="30" t="s">
        <v>499</v>
      </c>
    </row>
    <row r="1056" spans="1:17">
      <c r="A1056" s="30" t="s">
        <v>3835</v>
      </c>
      <c r="B1056" s="30" t="s">
        <v>3836</v>
      </c>
      <c r="C1056" s="30" t="s">
        <v>3837</v>
      </c>
      <c r="D1056" s="30"/>
      <c r="E1056" s="30" t="s">
        <v>3054</v>
      </c>
      <c r="F1056" s="30" t="s">
        <v>74</v>
      </c>
      <c r="G1056" s="38">
        <v>60</v>
      </c>
      <c r="H1056" s="31">
        <v>0</v>
      </c>
      <c r="I1056" s="30" t="s">
        <v>586</v>
      </c>
      <c r="J1056" s="30" t="s">
        <v>587</v>
      </c>
      <c r="K1056" s="30" t="s">
        <v>495</v>
      </c>
      <c r="L1056" s="30" t="s">
        <v>496</v>
      </c>
      <c r="M1056" s="30" t="s">
        <v>588</v>
      </c>
      <c r="N1056" s="30"/>
      <c r="O1056" s="30" t="s">
        <v>145</v>
      </c>
      <c r="P1056" s="30" t="s">
        <v>465</v>
      </c>
      <c r="Q1056" s="30" t="s">
        <v>499</v>
      </c>
    </row>
    <row r="1057" spans="1:17">
      <c r="A1057" s="30" t="s">
        <v>3838</v>
      </c>
      <c r="B1057" s="30" t="s">
        <v>3839</v>
      </c>
      <c r="C1057" s="30" t="s">
        <v>3840</v>
      </c>
      <c r="D1057" s="30"/>
      <c r="E1057" s="30" t="s">
        <v>3054</v>
      </c>
      <c r="F1057" s="30" t="s">
        <v>74</v>
      </c>
      <c r="G1057" s="38">
        <v>60</v>
      </c>
      <c r="H1057" s="31">
        <v>0</v>
      </c>
      <c r="I1057" s="30" t="s">
        <v>512</v>
      </c>
      <c r="J1057" s="30" t="s">
        <v>513</v>
      </c>
      <c r="K1057" s="30" t="s">
        <v>495</v>
      </c>
      <c r="L1057" s="30" t="s">
        <v>496</v>
      </c>
      <c r="M1057" s="30" t="s">
        <v>695</v>
      </c>
      <c r="N1057" s="30"/>
      <c r="O1057" s="30" t="s">
        <v>145</v>
      </c>
      <c r="P1057" s="30" t="s">
        <v>465</v>
      </c>
      <c r="Q1057" s="30" t="s">
        <v>499</v>
      </c>
    </row>
    <row r="1058" spans="1:17">
      <c r="A1058" s="30" t="s">
        <v>3841</v>
      </c>
      <c r="B1058" s="30" t="s">
        <v>3842</v>
      </c>
      <c r="C1058" s="30" t="s">
        <v>3843</v>
      </c>
      <c r="D1058" s="30"/>
      <c r="E1058" s="30" t="s">
        <v>3054</v>
      </c>
      <c r="F1058" s="30" t="s">
        <v>74</v>
      </c>
      <c r="G1058" s="38">
        <v>60</v>
      </c>
      <c r="H1058" s="31">
        <v>0</v>
      </c>
      <c r="I1058" s="30" t="s">
        <v>586</v>
      </c>
      <c r="J1058" s="30" t="s">
        <v>587</v>
      </c>
      <c r="K1058" s="30" t="s">
        <v>495</v>
      </c>
      <c r="L1058" s="30" t="s">
        <v>496</v>
      </c>
      <c r="M1058" s="30" t="s">
        <v>877</v>
      </c>
      <c r="N1058" s="30"/>
      <c r="O1058" s="30" t="s">
        <v>145</v>
      </c>
      <c r="P1058" s="30" t="s">
        <v>465</v>
      </c>
      <c r="Q1058" s="30" t="s">
        <v>499</v>
      </c>
    </row>
    <row r="1059" spans="1:17">
      <c r="A1059" s="30" t="s">
        <v>3844</v>
      </c>
      <c r="B1059" s="30" t="s">
        <v>3845</v>
      </c>
      <c r="C1059" s="30" t="s">
        <v>3846</v>
      </c>
      <c r="D1059" s="30"/>
      <c r="E1059" s="30" t="s">
        <v>3054</v>
      </c>
      <c r="F1059" s="30" t="s">
        <v>74</v>
      </c>
      <c r="G1059" s="38">
        <v>60</v>
      </c>
      <c r="H1059" s="31">
        <v>0</v>
      </c>
      <c r="I1059" s="30" t="s">
        <v>718</v>
      </c>
      <c r="J1059" s="30" t="s">
        <v>719</v>
      </c>
      <c r="K1059" s="30" t="s">
        <v>495</v>
      </c>
      <c r="L1059" s="30" t="s">
        <v>496</v>
      </c>
      <c r="M1059" s="30" t="s">
        <v>724</v>
      </c>
      <c r="N1059" s="30"/>
      <c r="O1059" s="30" t="s">
        <v>145</v>
      </c>
      <c r="P1059" s="30" t="s">
        <v>465</v>
      </c>
      <c r="Q1059" s="30" t="s">
        <v>499</v>
      </c>
    </row>
    <row r="1060" spans="1:17">
      <c r="A1060" s="30" t="s">
        <v>3847</v>
      </c>
      <c r="B1060" s="30" t="s">
        <v>3848</v>
      </c>
      <c r="C1060" s="30" t="s">
        <v>3849</v>
      </c>
      <c r="D1060" s="30"/>
      <c r="E1060" s="30" t="s">
        <v>3054</v>
      </c>
      <c r="F1060" s="30" t="s">
        <v>74</v>
      </c>
      <c r="G1060" s="38">
        <v>60</v>
      </c>
      <c r="H1060" s="31">
        <v>0</v>
      </c>
      <c r="I1060" s="30" t="s">
        <v>552</v>
      </c>
      <c r="J1060" s="30" t="s">
        <v>553</v>
      </c>
      <c r="K1060" s="30" t="s">
        <v>495</v>
      </c>
      <c r="L1060" s="30" t="s">
        <v>496</v>
      </c>
      <c r="M1060" s="30" t="s">
        <v>724</v>
      </c>
      <c r="N1060" s="30"/>
      <c r="O1060" s="30" t="s">
        <v>145</v>
      </c>
      <c r="P1060" s="30" t="s">
        <v>465</v>
      </c>
      <c r="Q1060" s="30" t="s">
        <v>499</v>
      </c>
    </row>
    <row r="1061" spans="1:17">
      <c r="A1061" s="30" t="s">
        <v>3850</v>
      </c>
      <c r="B1061" s="30" t="s">
        <v>3851</v>
      </c>
      <c r="C1061" s="30" t="s">
        <v>3852</v>
      </c>
      <c r="D1061" s="30"/>
      <c r="E1061" s="30" t="s">
        <v>3054</v>
      </c>
      <c r="F1061" s="30" t="s">
        <v>74</v>
      </c>
      <c r="G1061" s="38">
        <v>60</v>
      </c>
      <c r="H1061" s="31">
        <v>0</v>
      </c>
      <c r="I1061" s="30" t="s">
        <v>718</v>
      </c>
      <c r="J1061" s="30" t="s">
        <v>719</v>
      </c>
      <c r="K1061" s="30" t="s">
        <v>495</v>
      </c>
      <c r="L1061" s="30" t="s">
        <v>496</v>
      </c>
      <c r="M1061" s="30" t="s">
        <v>903</v>
      </c>
      <c r="N1061" s="30"/>
      <c r="O1061" s="30" t="s">
        <v>145</v>
      </c>
      <c r="P1061" s="30" t="s">
        <v>465</v>
      </c>
      <c r="Q1061" s="30" t="s">
        <v>499</v>
      </c>
    </row>
    <row r="1062" spans="1:17">
      <c r="A1062" s="30" t="s">
        <v>3853</v>
      </c>
      <c r="B1062" s="30" t="s">
        <v>3854</v>
      </c>
      <c r="C1062" s="30" t="s">
        <v>3855</v>
      </c>
      <c r="D1062" s="30"/>
      <c r="E1062" s="30" t="s">
        <v>3054</v>
      </c>
      <c r="F1062" s="30" t="s">
        <v>74</v>
      </c>
      <c r="G1062" s="38">
        <v>60</v>
      </c>
      <c r="H1062" s="31">
        <v>0</v>
      </c>
      <c r="I1062" s="30" t="s">
        <v>718</v>
      </c>
      <c r="J1062" s="30" t="s">
        <v>719</v>
      </c>
      <c r="K1062" s="30" t="s">
        <v>495</v>
      </c>
      <c r="L1062" s="30" t="s">
        <v>496</v>
      </c>
      <c r="M1062" s="30" t="s">
        <v>497</v>
      </c>
      <c r="N1062" s="30"/>
      <c r="O1062" s="30" t="s">
        <v>145</v>
      </c>
      <c r="P1062" s="30" t="s">
        <v>465</v>
      </c>
      <c r="Q1062" s="30" t="s">
        <v>499</v>
      </c>
    </row>
    <row r="1063" spans="1:17">
      <c r="A1063" s="30" t="s">
        <v>3856</v>
      </c>
      <c r="B1063" s="30" t="s">
        <v>3857</v>
      </c>
      <c r="C1063" s="30" t="s">
        <v>3858</v>
      </c>
      <c r="D1063" s="30"/>
      <c r="E1063" s="30" t="s">
        <v>3054</v>
      </c>
      <c r="F1063" s="30" t="s">
        <v>74</v>
      </c>
      <c r="G1063" s="38">
        <v>60</v>
      </c>
      <c r="H1063" s="31">
        <v>0</v>
      </c>
      <c r="I1063" s="30" t="s">
        <v>586</v>
      </c>
      <c r="J1063" s="30" t="s">
        <v>587</v>
      </c>
      <c r="K1063" s="30" t="s">
        <v>495</v>
      </c>
      <c r="L1063" s="30" t="s">
        <v>496</v>
      </c>
      <c r="M1063" s="30" t="s">
        <v>903</v>
      </c>
      <c r="N1063" s="30"/>
      <c r="O1063" s="30" t="s">
        <v>145</v>
      </c>
      <c r="P1063" s="30" t="s">
        <v>465</v>
      </c>
      <c r="Q1063" s="30" t="s">
        <v>499</v>
      </c>
    </row>
    <row r="1064" spans="1:17">
      <c r="A1064" s="30" t="s">
        <v>3859</v>
      </c>
      <c r="B1064" s="30" t="s">
        <v>3860</v>
      </c>
      <c r="C1064" s="30" t="s">
        <v>3861</v>
      </c>
      <c r="D1064" s="30"/>
      <c r="E1064" s="30" t="s">
        <v>3054</v>
      </c>
      <c r="F1064" s="30" t="s">
        <v>74</v>
      </c>
      <c r="G1064" s="38">
        <v>60</v>
      </c>
      <c r="H1064" s="31">
        <v>0</v>
      </c>
      <c r="I1064" s="30" t="s">
        <v>586</v>
      </c>
      <c r="J1064" s="30" t="s">
        <v>587</v>
      </c>
      <c r="K1064" s="30" t="s">
        <v>495</v>
      </c>
      <c r="L1064" s="30" t="s">
        <v>496</v>
      </c>
      <c r="M1064" s="30" t="s">
        <v>903</v>
      </c>
      <c r="N1064" s="30"/>
      <c r="O1064" s="30" t="s">
        <v>145</v>
      </c>
      <c r="P1064" s="30" t="s">
        <v>465</v>
      </c>
      <c r="Q1064" s="30" t="s">
        <v>499</v>
      </c>
    </row>
    <row r="1065" spans="1:17">
      <c r="A1065" s="30" t="s">
        <v>3862</v>
      </c>
      <c r="B1065" s="30" t="s">
        <v>3863</v>
      </c>
      <c r="C1065" s="30" t="s">
        <v>3864</v>
      </c>
      <c r="D1065" s="30"/>
      <c r="E1065" s="30" t="s">
        <v>3054</v>
      </c>
      <c r="F1065" s="30" t="s">
        <v>74</v>
      </c>
      <c r="G1065" s="38">
        <v>60</v>
      </c>
      <c r="H1065" s="31">
        <v>0</v>
      </c>
      <c r="I1065" s="30" t="s">
        <v>552</v>
      </c>
      <c r="J1065" s="30" t="s">
        <v>553</v>
      </c>
      <c r="K1065" s="30" t="s">
        <v>495</v>
      </c>
      <c r="L1065" s="30" t="s">
        <v>496</v>
      </c>
      <c r="M1065" s="30" t="s">
        <v>654</v>
      </c>
      <c r="N1065" s="30"/>
      <c r="O1065" s="30" t="s">
        <v>145</v>
      </c>
      <c r="P1065" s="30" t="s">
        <v>465</v>
      </c>
      <c r="Q1065" s="30" t="s">
        <v>499</v>
      </c>
    </row>
    <row r="1066" spans="1:17">
      <c r="A1066" s="30" t="s">
        <v>3865</v>
      </c>
      <c r="B1066" s="30" t="s">
        <v>3866</v>
      </c>
      <c r="C1066" s="30" t="s">
        <v>3867</v>
      </c>
      <c r="D1066" s="30"/>
      <c r="E1066" s="30" t="s">
        <v>3054</v>
      </c>
      <c r="F1066" s="30" t="s">
        <v>74</v>
      </c>
      <c r="G1066" s="38">
        <v>60</v>
      </c>
      <c r="H1066" s="31">
        <v>0</v>
      </c>
      <c r="I1066" s="30" t="s">
        <v>512</v>
      </c>
      <c r="J1066" s="30" t="s">
        <v>513</v>
      </c>
      <c r="K1066" s="30" t="s">
        <v>495</v>
      </c>
      <c r="L1066" s="30" t="s">
        <v>496</v>
      </c>
      <c r="M1066" s="30" t="s">
        <v>695</v>
      </c>
      <c r="N1066" s="30"/>
      <c r="O1066" s="30" t="s">
        <v>145</v>
      </c>
      <c r="P1066" s="30" t="s">
        <v>465</v>
      </c>
      <c r="Q1066" s="30" t="s">
        <v>499</v>
      </c>
    </row>
    <row r="1067" spans="1:17">
      <c r="A1067" s="30" t="s">
        <v>3868</v>
      </c>
      <c r="B1067" s="30" t="s">
        <v>3869</v>
      </c>
      <c r="C1067" s="30" t="s">
        <v>3870</v>
      </c>
      <c r="D1067" s="30"/>
      <c r="E1067" s="30" t="s">
        <v>3054</v>
      </c>
      <c r="F1067" s="30" t="s">
        <v>74</v>
      </c>
      <c r="G1067" s="38">
        <v>60</v>
      </c>
      <c r="H1067" s="31">
        <v>0</v>
      </c>
      <c r="I1067" s="30" t="s">
        <v>512</v>
      </c>
      <c r="J1067" s="30" t="s">
        <v>513</v>
      </c>
      <c r="K1067" s="30" t="s">
        <v>495</v>
      </c>
      <c r="L1067" s="30" t="s">
        <v>496</v>
      </c>
      <c r="M1067" s="30" t="s">
        <v>695</v>
      </c>
      <c r="N1067" s="30"/>
      <c r="O1067" s="30" t="s">
        <v>145</v>
      </c>
      <c r="P1067" s="30" t="s">
        <v>465</v>
      </c>
      <c r="Q1067" s="30" t="s">
        <v>499</v>
      </c>
    </row>
    <row r="1068" spans="1:17">
      <c r="A1068" s="30" t="s">
        <v>3871</v>
      </c>
      <c r="B1068" s="30" t="s">
        <v>3872</v>
      </c>
      <c r="C1068" s="30" t="s">
        <v>3873</v>
      </c>
      <c r="D1068" s="30"/>
      <c r="E1068" s="30" t="s">
        <v>3054</v>
      </c>
      <c r="F1068" s="30" t="s">
        <v>74</v>
      </c>
      <c r="G1068" s="38">
        <v>60</v>
      </c>
      <c r="H1068" s="31">
        <v>0</v>
      </c>
      <c r="I1068" s="30" t="s">
        <v>718</v>
      </c>
      <c r="J1068" s="30" t="s">
        <v>719</v>
      </c>
      <c r="K1068" s="30" t="s">
        <v>495</v>
      </c>
      <c r="L1068" s="30" t="s">
        <v>496</v>
      </c>
      <c r="M1068" s="30" t="s">
        <v>497</v>
      </c>
      <c r="N1068" s="30"/>
      <c r="O1068" s="30" t="s">
        <v>145</v>
      </c>
      <c r="P1068" s="30" t="s">
        <v>465</v>
      </c>
      <c r="Q1068" s="30" t="s">
        <v>499</v>
      </c>
    </row>
    <row r="1069" spans="1:17">
      <c r="A1069" s="30" t="s">
        <v>3874</v>
      </c>
      <c r="B1069" s="30" t="s">
        <v>3875</v>
      </c>
      <c r="C1069" s="30" t="s">
        <v>3876</v>
      </c>
      <c r="D1069" s="30"/>
      <c r="E1069" s="30" t="s">
        <v>3054</v>
      </c>
      <c r="F1069" s="30" t="s">
        <v>74</v>
      </c>
      <c r="G1069" s="38">
        <v>60</v>
      </c>
      <c r="H1069" s="31">
        <v>0</v>
      </c>
      <c r="I1069" s="30" t="s">
        <v>512</v>
      </c>
      <c r="J1069" s="30" t="s">
        <v>513</v>
      </c>
      <c r="K1069" s="30" t="s">
        <v>495</v>
      </c>
      <c r="L1069" s="30" t="s">
        <v>496</v>
      </c>
      <c r="M1069" s="30" t="s">
        <v>713</v>
      </c>
      <c r="N1069" s="30" t="s">
        <v>3111</v>
      </c>
      <c r="O1069" s="30" t="s">
        <v>145</v>
      </c>
      <c r="P1069" s="30" t="s">
        <v>465</v>
      </c>
      <c r="Q1069" s="30" t="s">
        <v>499</v>
      </c>
    </row>
    <row r="1070" spans="1:17">
      <c r="A1070" s="30" t="s">
        <v>3877</v>
      </c>
      <c r="B1070" s="30" t="s">
        <v>3878</v>
      </c>
      <c r="C1070" s="30" t="s">
        <v>3879</v>
      </c>
      <c r="D1070" s="30"/>
      <c r="E1070" s="30" t="s">
        <v>3054</v>
      </c>
      <c r="F1070" s="30" t="s">
        <v>74</v>
      </c>
      <c r="G1070" s="38">
        <v>60</v>
      </c>
      <c r="H1070" s="31">
        <v>0</v>
      </c>
      <c r="I1070" s="30" t="s">
        <v>718</v>
      </c>
      <c r="J1070" s="30" t="s">
        <v>719</v>
      </c>
      <c r="K1070" s="30" t="s">
        <v>495</v>
      </c>
      <c r="L1070" s="30" t="s">
        <v>496</v>
      </c>
      <c r="M1070" s="30" t="s">
        <v>588</v>
      </c>
      <c r="N1070" s="30"/>
      <c r="O1070" s="30" t="s">
        <v>145</v>
      </c>
      <c r="P1070" s="30" t="s">
        <v>465</v>
      </c>
      <c r="Q1070" s="30" t="s">
        <v>499</v>
      </c>
    </row>
    <row r="1071" spans="1:17">
      <c r="A1071" s="30" t="s">
        <v>3880</v>
      </c>
      <c r="B1071" s="30" t="s">
        <v>3881</v>
      </c>
      <c r="C1071" s="30" t="s">
        <v>3882</v>
      </c>
      <c r="D1071" s="30"/>
      <c r="E1071" s="30" t="s">
        <v>3054</v>
      </c>
      <c r="F1071" s="30" t="s">
        <v>74</v>
      </c>
      <c r="G1071" s="38">
        <v>60</v>
      </c>
      <c r="H1071" s="31">
        <v>0</v>
      </c>
      <c r="I1071" s="30" t="s">
        <v>552</v>
      </c>
      <c r="J1071" s="30" t="s">
        <v>553</v>
      </c>
      <c r="K1071" s="30" t="s">
        <v>495</v>
      </c>
      <c r="L1071" s="30" t="s">
        <v>496</v>
      </c>
      <c r="M1071" s="30" t="s">
        <v>654</v>
      </c>
      <c r="N1071" s="30"/>
      <c r="O1071" s="30" t="s">
        <v>145</v>
      </c>
      <c r="P1071" s="30" t="s">
        <v>465</v>
      </c>
      <c r="Q1071" s="30" t="s">
        <v>499</v>
      </c>
    </row>
    <row r="1072" spans="1:17">
      <c r="A1072" s="30" t="s">
        <v>3883</v>
      </c>
      <c r="B1072" s="30" t="s">
        <v>3884</v>
      </c>
      <c r="C1072" s="30" t="s">
        <v>3885</v>
      </c>
      <c r="D1072" s="30"/>
      <c r="E1072" s="30" t="s">
        <v>3054</v>
      </c>
      <c r="F1072" s="30" t="s">
        <v>74</v>
      </c>
      <c r="G1072" s="38">
        <v>60</v>
      </c>
      <c r="H1072" s="31">
        <v>0</v>
      </c>
      <c r="I1072" s="30" t="s">
        <v>586</v>
      </c>
      <c r="J1072" s="30" t="s">
        <v>587</v>
      </c>
      <c r="K1072" s="30" t="s">
        <v>495</v>
      </c>
      <c r="L1072" s="30" t="s">
        <v>496</v>
      </c>
      <c r="M1072" s="30" t="s">
        <v>903</v>
      </c>
      <c r="N1072" s="30"/>
      <c r="O1072" s="30" t="s">
        <v>145</v>
      </c>
      <c r="P1072" s="30" t="s">
        <v>465</v>
      </c>
      <c r="Q1072" s="30" t="s">
        <v>499</v>
      </c>
    </row>
    <row r="1073" spans="1:17">
      <c r="A1073" s="30" t="s">
        <v>3886</v>
      </c>
      <c r="B1073" s="30" t="s">
        <v>3887</v>
      </c>
      <c r="C1073" s="30" t="s">
        <v>3888</v>
      </c>
      <c r="D1073" s="30"/>
      <c r="E1073" s="30" t="s">
        <v>3054</v>
      </c>
      <c r="F1073" s="30" t="s">
        <v>74</v>
      </c>
      <c r="G1073" s="38">
        <v>60</v>
      </c>
      <c r="H1073" s="31">
        <v>0</v>
      </c>
      <c r="I1073" s="30" t="s">
        <v>552</v>
      </c>
      <c r="J1073" s="30" t="s">
        <v>553</v>
      </c>
      <c r="K1073" s="30" t="s">
        <v>495</v>
      </c>
      <c r="L1073" s="30" t="s">
        <v>496</v>
      </c>
      <c r="M1073" s="30" t="s">
        <v>724</v>
      </c>
      <c r="N1073" s="30"/>
      <c r="O1073" s="30" t="s">
        <v>145</v>
      </c>
      <c r="P1073" s="30" t="s">
        <v>465</v>
      </c>
      <c r="Q1073" s="30" t="s">
        <v>499</v>
      </c>
    </row>
    <row r="1074" spans="1:17">
      <c r="A1074" s="30" t="s">
        <v>3889</v>
      </c>
      <c r="B1074" s="30" t="s">
        <v>3890</v>
      </c>
      <c r="C1074" s="30" t="s">
        <v>3891</v>
      </c>
      <c r="D1074" s="30"/>
      <c r="E1074" s="30" t="s">
        <v>3054</v>
      </c>
      <c r="F1074" s="30" t="s">
        <v>74</v>
      </c>
      <c r="G1074" s="38">
        <v>60</v>
      </c>
      <c r="H1074" s="31">
        <v>0</v>
      </c>
      <c r="I1074" s="30" t="s">
        <v>586</v>
      </c>
      <c r="J1074" s="30" t="s">
        <v>587</v>
      </c>
      <c r="K1074" s="30" t="s">
        <v>495</v>
      </c>
      <c r="L1074" s="30" t="s">
        <v>496</v>
      </c>
      <c r="M1074" s="30" t="s">
        <v>3374</v>
      </c>
      <c r="N1074" s="30"/>
      <c r="O1074" s="30" t="s">
        <v>145</v>
      </c>
      <c r="P1074" s="30" t="s">
        <v>465</v>
      </c>
      <c r="Q1074" s="30" t="s">
        <v>499</v>
      </c>
    </row>
    <row r="1075" spans="1:17">
      <c r="A1075" s="30" t="s">
        <v>3892</v>
      </c>
      <c r="B1075" s="30" t="s">
        <v>3893</v>
      </c>
      <c r="C1075" s="30" t="s">
        <v>3894</v>
      </c>
      <c r="D1075" s="30"/>
      <c r="E1075" s="30" t="s">
        <v>3054</v>
      </c>
      <c r="F1075" s="30" t="s">
        <v>74</v>
      </c>
      <c r="G1075" s="38">
        <v>60</v>
      </c>
      <c r="H1075" s="31">
        <v>0</v>
      </c>
      <c r="I1075" s="30" t="s">
        <v>552</v>
      </c>
      <c r="J1075" s="30" t="s">
        <v>553</v>
      </c>
      <c r="K1075" s="30" t="s">
        <v>495</v>
      </c>
      <c r="L1075" s="30" t="s">
        <v>496</v>
      </c>
      <c r="M1075" s="30" t="s">
        <v>596</v>
      </c>
      <c r="N1075" s="30"/>
      <c r="O1075" s="30" t="s">
        <v>145</v>
      </c>
      <c r="P1075" s="30" t="s">
        <v>465</v>
      </c>
      <c r="Q1075" s="30" t="s">
        <v>499</v>
      </c>
    </row>
    <row r="1076" spans="1:17">
      <c r="A1076" s="30" t="s">
        <v>3895</v>
      </c>
      <c r="B1076" s="30" t="s">
        <v>3896</v>
      </c>
      <c r="C1076" s="30" t="s">
        <v>3897</v>
      </c>
      <c r="D1076" s="30"/>
      <c r="E1076" s="30" t="s">
        <v>3800</v>
      </c>
      <c r="F1076" s="30" t="s">
        <v>74</v>
      </c>
      <c r="G1076" s="38">
        <v>60</v>
      </c>
      <c r="H1076" s="31">
        <v>0</v>
      </c>
      <c r="I1076" s="30" t="s">
        <v>512</v>
      </c>
      <c r="J1076" s="30" t="s">
        <v>513</v>
      </c>
      <c r="K1076" s="30" t="s">
        <v>495</v>
      </c>
      <c r="L1076" s="30" t="s">
        <v>496</v>
      </c>
      <c r="M1076" s="30" t="s">
        <v>713</v>
      </c>
      <c r="N1076" s="30"/>
      <c r="O1076" s="30" t="s">
        <v>145</v>
      </c>
      <c r="P1076" s="30" t="s">
        <v>465</v>
      </c>
      <c r="Q1076" s="30" t="s">
        <v>499</v>
      </c>
    </row>
    <row r="1077" spans="1:17">
      <c r="A1077" s="30" t="s">
        <v>3898</v>
      </c>
      <c r="B1077" s="30" t="s">
        <v>3899</v>
      </c>
      <c r="C1077" s="30" t="s">
        <v>3900</v>
      </c>
      <c r="D1077" s="30"/>
      <c r="E1077" s="30" t="s">
        <v>3054</v>
      </c>
      <c r="F1077" s="30" t="s">
        <v>74</v>
      </c>
      <c r="G1077" s="38">
        <v>60</v>
      </c>
      <c r="H1077" s="31">
        <v>0</v>
      </c>
      <c r="I1077" s="30" t="s">
        <v>586</v>
      </c>
      <c r="J1077" s="30" t="s">
        <v>587</v>
      </c>
      <c r="K1077" s="30" t="s">
        <v>495</v>
      </c>
      <c r="L1077" s="30" t="s">
        <v>496</v>
      </c>
      <c r="M1077" s="30" t="s">
        <v>903</v>
      </c>
      <c r="N1077" s="30"/>
      <c r="O1077" s="30" t="s">
        <v>145</v>
      </c>
      <c r="P1077" s="30" t="s">
        <v>465</v>
      </c>
      <c r="Q1077" s="30" t="s">
        <v>499</v>
      </c>
    </row>
    <row r="1078" spans="1:17">
      <c r="A1078" s="30" t="s">
        <v>3901</v>
      </c>
      <c r="B1078" s="30" t="s">
        <v>3902</v>
      </c>
      <c r="C1078" s="30" t="s">
        <v>3903</v>
      </c>
      <c r="D1078" s="30"/>
      <c r="E1078" s="30" t="s">
        <v>3054</v>
      </c>
      <c r="F1078" s="30" t="s">
        <v>74</v>
      </c>
      <c r="G1078" s="38">
        <v>60</v>
      </c>
      <c r="H1078" s="31">
        <v>0</v>
      </c>
      <c r="I1078" s="30" t="s">
        <v>552</v>
      </c>
      <c r="J1078" s="30" t="s">
        <v>553</v>
      </c>
      <c r="K1078" s="30" t="s">
        <v>495</v>
      </c>
      <c r="L1078" s="30" t="s">
        <v>496</v>
      </c>
      <c r="M1078" s="30" t="s">
        <v>724</v>
      </c>
      <c r="N1078" s="30"/>
      <c r="O1078" s="30" t="s">
        <v>145</v>
      </c>
      <c r="P1078" s="30" t="s">
        <v>465</v>
      </c>
      <c r="Q1078" s="30" t="s">
        <v>499</v>
      </c>
    </row>
    <row r="1079" spans="1:17">
      <c r="A1079" s="30" t="s">
        <v>3904</v>
      </c>
      <c r="B1079" s="30" t="s">
        <v>3905</v>
      </c>
      <c r="C1079" s="30" t="s">
        <v>3906</v>
      </c>
      <c r="D1079" s="30"/>
      <c r="E1079" s="30" t="s">
        <v>3054</v>
      </c>
      <c r="F1079" s="30" t="s">
        <v>74</v>
      </c>
      <c r="G1079" s="38">
        <v>60</v>
      </c>
      <c r="H1079" s="31">
        <v>0</v>
      </c>
      <c r="I1079" s="30" t="s">
        <v>552</v>
      </c>
      <c r="J1079" s="30" t="s">
        <v>553</v>
      </c>
      <c r="K1079" s="30" t="s">
        <v>495</v>
      </c>
      <c r="L1079" s="30" t="s">
        <v>496</v>
      </c>
      <c r="M1079" s="30" t="s">
        <v>2249</v>
      </c>
      <c r="N1079" s="30"/>
      <c r="O1079" s="30" t="s">
        <v>145</v>
      </c>
      <c r="P1079" s="30" t="s">
        <v>465</v>
      </c>
      <c r="Q1079" s="30" t="s">
        <v>499</v>
      </c>
    </row>
    <row r="1080" spans="1:17">
      <c r="A1080" s="30" t="s">
        <v>3907</v>
      </c>
      <c r="B1080" s="30" t="s">
        <v>3908</v>
      </c>
      <c r="C1080" s="30" t="s">
        <v>3909</v>
      </c>
      <c r="D1080" s="30"/>
      <c r="E1080" s="30" t="s">
        <v>3054</v>
      </c>
      <c r="F1080" s="30" t="s">
        <v>74</v>
      </c>
      <c r="G1080" s="38">
        <v>60</v>
      </c>
      <c r="H1080" s="31">
        <v>0</v>
      </c>
      <c r="I1080" s="30" t="s">
        <v>512</v>
      </c>
      <c r="J1080" s="30" t="s">
        <v>513</v>
      </c>
      <c r="K1080" s="30" t="s">
        <v>495</v>
      </c>
      <c r="L1080" s="30" t="s">
        <v>496</v>
      </c>
      <c r="M1080" s="30" t="s">
        <v>514</v>
      </c>
      <c r="N1080" s="30"/>
      <c r="O1080" s="30" t="s">
        <v>145</v>
      </c>
      <c r="P1080" s="30" t="s">
        <v>465</v>
      </c>
      <c r="Q1080" s="30" t="s">
        <v>499</v>
      </c>
    </row>
    <row r="1081" spans="1:17">
      <c r="A1081" s="30" t="s">
        <v>3910</v>
      </c>
      <c r="B1081" s="30" t="s">
        <v>3911</v>
      </c>
      <c r="C1081" s="30" t="s">
        <v>3912</v>
      </c>
      <c r="D1081" s="30"/>
      <c r="E1081" s="30" t="s">
        <v>3054</v>
      </c>
      <c r="F1081" s="30" t="s">
        <v>74</v>
      </c>
      <c r="G1081" s="38">
        <v>60</v>
      </c>
      <c r="H1081" s="31">
        <v>0</v>
      </c>
      <c r="I1081" s="30" t="s">
        <v>512</v>
      </c>
      <c r="J1081" s="30" t="s">
        <v>513</v>
      </c>
      <c r="K1081" s="30" t="s">
        <v>495</v>
      </c>
      <c r="L1081" s="30" t="s">
        <v>496</v>
      </c>
      <c r="M1081" s="30" t="s">
        <v>526</v>
      </c>
      <c r="N1081" s="30"/>
      <c r="O1081" s="30" t="s">
        <v>145</v>
      </c>
      <c r="P1081" s="30" t="s">
        <v>465</v>
      </c>
      <c r="Q1081" s="30" t="s">
        <v>499</v>
      </c>
    </row>
    <row r="1082" spans="1:17">
      <c r="A1082" s="30" t="s">
        <v>3913</v>
      </c>
      <c r="B1082" s="30" t="s">
        <v>3914</v>
      </c>
      <c r="C1082" s="30" t="s">
        <v>3915</v>
      </c>
      <c r="D1082" s="30"/>
      <c r="E1082" s="30" t="s">
        <v>3054</v>
      </c>
      <c r="F1082" s="30" t="s">
        <v>74</v>
      </c>
      <c r="G1082" s="38">
        <v>60</v>
      </c>
      <c r="H1082" s="31">
        <v>0</v>
      </c>
      <c r="I1082" s="30" t="s">
        <v>504</v>
      </c>
      <c r="J1082" s="30" t="s">
        <v>505</v>
      </c>
      <c r="K1082" s="30" t="s">
        <v>495</v>
      </c>
      <c r="L1082" s="30" t="s">
        <v>496</v>
      </c>
      <c r="M1082" s="30" t="s">
        <v>592</v>
      </c>
      <c r="N1082" s="30"/>
      <c r="O1082" s="30" t="s">
        <v>145</v>
      </c>
      <c r="P1082" s="30" t="s">
        <v>465</v>
      </c>
      <c r="Q1082" s="30" t="s">
        <v>499</v>
      </c>
    </row>
    <row r="1083" spans="1:17">
      <c r="A1083" s="30" t="s">
        <v>3916</v>
      </c>
      <c r="B1083" s="30" t="s">
        <v>3917</v>
      </c>
      <c r="C1083" s="30" t="s">
        <v>3918</v>
      </c>
      <c r="D1083" s="30"/>
      <c r="E1083" s="30" t="s">
        <v>3054</v>
      </c>
      <c r="F1083" s="30" t="s">
        <v>74</v>
      </c>
      <c r="G1083" s="38">
        <v>60</v>
      </c>
      <c r="H1083" s="31">
        <v>0</v>
      </c>
      <c r="I1083" s="30" t="s">
        <v>586</v>
      </c>
      <c r="J1083" s="30" t="s">
        <v>587</v>
      </c>
      <c r="K1083" s="30" t="s">
        <v>495</v>
      </c>
      <c r="L1083" s="30" t="s">
        <v>496</v>
      </c>
      <c r="M1083" s="30" t="s">
        <v>497</v>
      </c>
      <c r="N1083" s="30"/>
      <c r="O1083" s="30" t="s">
        <v>145</v>
      </c>
      <c r="P1083" s="30" t="s">
        <v>465</v>
      </c>
      <c r="Q1083" s="30" t="s">
        <v>499</v>
      </c>
    </row>
    <row r="1084" spans="1:17">
      <c r="A1084" s="30" t="s">
        <v>3919</v>
      </c>
      <c r="B1084" s="30" t="s">
        <v>3920</v>
      </c>
      <c r="C1084" s="30" t="s">
        <v>3921</v>
      </c>
      <c r="D1084" s="30"/>
      <c r="E1084" s="30" t="s">
        <v>3054</v>
      </c>
      <c r="F1084" s="30" t="s">
        <v>74</v>
      </c>
      <c r="G1084" s="38">
        <v>60</v>
      </c>
      <c r="H1084" s="31">
        <v>0</v>
      </c>
      <c r="I1084" s="30" t="s">
        <v>504</v>
      </c>
      <c r="J1084" s="30" t="s">
        <v>505</v>
      </c>
      <c r="K1084" s="30" t="s">
        <v>495</v>
      </c>
      <c r="L1084" s="30" t="s">
        <v>496</v>
      </c>
      <c r="M1084" s="30" t="s">
        <v>2206</v>
      </c>
      <c r="N1084" s="30"/>
      <c r="O1084" s="30" t="s">
        <v>145</v>
      </c>
      <c r="P1084" s="30" t="s">
        <v>465</v>
      </c>
      <c r="Q1084" s="30" t="s">
        <v>499</v>
      </c>
    </row>
    <row r="1085" spans="1:17">
      <c r="A1085" s="30" t="s">
        <v>3922</v>
      </c>
      <c r="B1085" s="30" t="s">
        <v>413</v>
      </c>
      <c r="C1085" s="30" t="s">
        <v>3923</v>
      </c>
      <c r="D1085" s="30"/>
      <c r="E1085" s="30" t="s">
        <v>3054</v>
      </c>
      <c r="F1085" s="30" t="s">
        <v>74</v>
      </c>
      <c r="G1085" s="38">
        <v>60</v>
      </c>
      <c r="H1085" s="31">
        <v>0</v>
      </c>
      <c r="I1085" s="30" t="s">
        <v>504</v>
      </c>
      <c r="J1085" s="30" t="s">
        <v>505</v>
      </c>
      <c r="K1085" s="30" t="s">
        <v>495</v>
      </c>
      <c r="L1085" s="30" t="s">
        <v>496</v>
      </c>
      <c r="M1085" s="30" t="s">
        <v>592</v>
      </c>
      <c r="N1085" s="30"/>
      <c r="O1085" s="30" t="s">
        <v>145</v>
      </c>
      <c r="P1085" s="30" t="s">
        <v>465</v>
      </c>
      <c r="Q1085" s="30" t="s">
        <v>499</v>
      </c>
    </row>
    <row r="1086" spans="1:17">
      <c r="A1086" s="30" t="s">
        <v>3924</v>
      </c>
      <c r="B1086" s="30" t="s">
        <v>3925</v>
      </c>
      <c r="C1086" s="30" t="s">
        <v>3926</v>
      </c>
      <c r="D1086" s="30"/>
      <c r="E1086" s="30" t="s">
        <v>3054</v>
      </c>
      <c r="F1086" s="30" t="s">
        <v>74</v>
      </c>
      <c r="G1086" s="38">
        <v>60</v>
      </c>
      <c r="H1086" s="31">
        <v>0</v>
      </c>
      <c r="I1086" s="30" t="s">
        <v>512</v>
      </c>
      <c r="J1086" s="30" t="s">
        <v>513</v>
      </c>
      <c r="K1086" s="30" t="s">
        <v>495</v>
      </c>
      <c r="L1086" s="30" t="s">
        <v>496</v>
      </c>
      <c r="M1086" s="30" t="s">
        <v>548</v>
      </c>
      <c r="N1086" s="30"/>
      <c r="O1086" s="30" t="s">
        <v>145</v>
      </c>
      <c r="P1086" s="30" t="s">
        <v>465</v>
      </c>
      <c r="Q1086" s="30" t="s">
        <v>499</v>
      </c>
    </row>
    <row r="1087" spans="1:17">
      <c r="A1087" s="30" t="s">
        <v>3927</v>
      </c>
      <c r="B1087" s="30" t="s">
        <v>3928</v>
      </c>
      <c r="C1087" s="30" t="s">
        <v>3929</v>
      </c>
      <c r="D1087" s="30"/>
      <c r="E1087" s="30" t="s">
        <v>3054</v>
      </c>
      <c r="F1087" s="30" t="s">
        <v>74</v>
      </c>
      <c r="G1087" s="38">
        <v>60</v>
      </c>
      <c r="H1087" s="31">
        <v>0</v>
      </c>
      <c r="I1087" s="30" t="s">
        <v>586</v>
      </c>
      <c r="J1087" s="30" t="s">
        <v>587</v>
      </c>
      <c r="K1087" s="30" t="s">
        <v>495</v>
      </c>
      <c r="L1087" s="30" t="s">
        <v>496</v>
      </c>
      <c r="M1087" s="30" t="s">
        <v>497</v>
      </c>
      <c r="N1087" s="30"/>
      <c r="O1087" s="30" t="s">
        <v>145</v>
      </c>
      <c r="P1087" s="30" t="s">
        <v>465</v>
      </c>
      <c r="Q1087" s="30" t="s">
        <v>499</v>
      </c>
    </row>
    <row r="1088" spans="1:17">
      <c r="A1088" s="30" t="s">
        <v>3930</v>
      </c>
      <c r="B1088" s="30" t="s">
        <v>3931</v>
      </c>
      <c r="C1088" s="30" t="s">
        <v>3932</v>
      </c>
      <c r="D1088" s="30"/>
      <c r="E1088" s="30" t="s">
        <v>3054</v>
      </c>
      <c r="F1088" s="30" t="s">
        <v>74</v>
      </c>
      <c r="G1088" s="38">
        <v>60</v>
      </c>
      <c r="H1088" s="31">
        <v>0</v>
      </c>
      <c r="I1088" s="30" t="s">
        <v>512</v>
      </c>
      <c r="J1088" s="30" t="s">
        <v>513</v>
      </c>
      <c r="K1088" s="30" t="s">
        <v>495</v>
      </c>
      <c r="L1088" s="30" t="s">
        <v>496</v>
      </c>
      <c r="M1088" s="30" t="s">
        <v>639</v>
      </c>
      <c r="N1088" s="30"/>
      <c r="O1088" s="30" t="s">
        <v>145</v>
      </c>
      <c r="P1088" s="30" t="s">
        <v>465</v>
      </c>
      <c r="Q1088" s="30" t="s">
        <v>499</v>
      </c>
    </row>
    <row r="1089" spans="1:17">
      <c r="A1089" s="30" t="s">
        <v>3933</v>
      </c>
      <c r="B1089" s="30" t="s">
        <v>3934</v>
      </c>
      <c r="C1089" s="30" t="s">
        <v>3935</v>
      </c>
      <c r="D1089" s="30"/>
      <c r="E1089" s="30" t="s">
        <v>3054</v>
      </c>
      <c r="F1089" s="30" t="s">
        <v>74</v>
      </c>
      <c r="G1089" s="38">
        <v>60</v>
      </c>
      <c r="H1089" s="31">
        <v>0</v>
      </c>
      <c r="I1089" s="30" t="s">
        <v>504</v>
      </c>
      <c r="J1089" s="30" t="s">
        <v>505</v>
      </c>
      <c r="K1089" s="30" t="s">
        <v>495</v>
      </c>
      <c r="L1089" s="30" t="s">
        <v>496</v>
      </c>
      <c r="M1089" s="30" t="s">
        <v>592</v>
      </c>
      <c r="N1089" s="30"/>
      <c r="O1089" s="30" t="s">
        <v>145</v>
      </c>
      <c r="P1089" s="30" t="s">
        <v>465</v>
      </c>
      <c r="Q1089" s="30" t="s">
        <v>499</v>
      </c>
    </row>
    <row r="1090" spans="1:17">
      <c r="A1090" s="30" t="s">
        <v>3936</v>
      </c>
      <c r="B1090" s="30" t="s">
        <v>3937</v>
      </c>
      <c r="C1090" s="30" t="s">
        <v>3938</v>
      </c>
      <c r="D1090" s="30"/>
      <c r="E1090" s="30" t="s">
        <v>3054</v>
      </c>
      <c r="F1090" s="30" t="s">
        <v>74</v>
      </c>
      <c r="G1090" s="38">
        <v>60</v>
      </c>
      <c r="H1090" s="31">
        <v>0</v>
      </c>
      <c r="I1090" s="30" t="s">
        <v>552</v>
      </c>
      <c r="J1090" s="30" t="s">
        <v>553</v>
      </c>
      <c r="K1090" s="30" t="s">
        <v>495</v>
      </c>
      <c r="L1090" s="30" t="s">
        <v>496</v>
      </c>
      <c r="M1090" s="30" t="s">
        <v>724</v>
      </c>
      <c r="N1090" s="30"/>
      <c r="O1090" s="30" t="s">
        <v>145</v>
      </c>
      <c r="P1090" s="30" t="s">
        <v>465</v>
      </c>
      <c r="Q1090" s="30" t="s">
        <v>499</v>
      </c>
    </row>
    <row r="1091" spans="1:17">
      <c r="A1091" s="30" t="s">
        <v>3939</v>
      </c>
      <c r="B1091" s="30" t="s">
        <v>3940</v>
      </c>
      <c r="C1091" s="30" t="s">
        <v>3941</v>
      </c>
      <c r="D1091" s="30"/>
      <c r="E1091" s="30" t="s">
        <v>3054</v>
      </c>
      <c r="F1091" s="30" t="s">
        <v>74</v>
      </c>
      <c r="G1091" s="38">
        <v>60</v>
      </c>
      <c r="H1091" s="31">
        <v>0</v>
      </c>
      <c r="I1091" s="30" t="s">
        <v>512</v>
      </c>
      <c r="J1091" s="30" t="s">
        <v>513</v>
      </c>
      <c r="K1091" s="30" t="s">
        <v>495</v>
      </c>
      <c r="L1091" s="30" t="s">
        <v>496</v>
      </c>
      <c r="M1091" s="30" t="s">
        <v>514</v>
      </c>
      <c r="N1091" s="30"/>
      <c r="O1091" s="30" t="s">
        <v>145</v>
      </c>
      <c r="P1091" s="30" t="s">
        <v>465</v>
      </c>
      <c r="Q1091" s="30" t="s">
        <v>499</v>
      </c>
    </row>
    <row r="1092" spans="1:17">
      <c r="A1092" s="30" t="s">
        <v>3942</v>
      </c>
      <c r="B1092" s="30" t="s">
        <v>3943</v>
      </c>
      <c r="C1092" s="30" t="s">
        <v>3944</v>
      </c>
      <c r="D1092" s="30"/>
      <c r="E1092" s="30" t="s">
        <v>3054</v>
      </c>
      <c r="F1092" s="30" t="s">
        <v>74</v>
      </c>
      <c r="G1092" s="38">
        <v>60</v>
      </c>
      <c r="H1092" s="31">
        <v>0</v>
      </c>
      <c r="I1092" s="30" t="s">
        <v>512</v>
      </c>
      <c r="J1092" s="30" t="s">
        <v>513</v>
      </c>
      <c r="K1092" s="30" t="s">
        <v>495</v>
      </c>
      <c r="L1092" s="30" t="s">
        <v>496</v>
      </c>
      <c r="M1092" s="30" t="s">
        <v>695</v>
      </c>
      <c r="N1092" s="30"/>
      <c r="O1092" s="30" t="s">
        <v>145</v>
      </c>
      <c r="P1092" s="30" t="s">
        <v>465</v>
      </c>
      <c r="Q1092" s="30" t="s">
        <v>499</v>
      </c>
    </row>
    <row r="1093" spans="1:17">
      <c r="A1093" s="30" t="s">
        <v>3945</v>
      </c>
      <c r="B1093" s="30" t="s">
        <v>3946</v>
      </c>
      <c r="C1093" s="30" t="s">
        <v>3947</v>
      </c>
      <c r="D1093" s="30"/>
      <c r="E1093" s="30" t="s">
        <v>3054</v>
      </c>
      <c r="F1093" s="30" t="s">
        <v>74</v>
      </c>
      <c r="G1093" s="38">
        <v>60</v>
      </c>
      <c r="H1093" s="31">
        <v>0</v>
      </c>
      <c r="I1093" s="30" t="s">
        <v>552</v>
      </c>
      <c r="J1093" s="30" t="s">
        <v>553</v>
      </c>
      <c r="K1093" s="30" t="s">
        <v>495</v>
      </c>
      <c r="L1093" s="30" t="s">
        <v>496</v>
      </c>
      <c r="M1093" s="30" t="s">
        <v>2249</v>
      </c>
      <c r="N1093" s="30"/>
      <c r="O1093" s="30" t="s">
        <v>145</v>
      </c>
      <c r="P1093" s="30" t="s">
        <v>465</v>
      </c>
      <c r="Q1093" s="30" t="s">
        <v>499</v>
      </c>
    </row>
    <row r="1094" spans="1:17">
      <c r="A1094" s="30" t="s">
        <v>3948</v>
      </c>
      <c r="B1094" s="30" t="s">
        <v>3949</v>
      </c>
      <c r="C1094" s="30" t="s">
        <v>3950</v>
      </c>
      <c r="D1094" s="30"/>
      <c r="E1094" s="30" t="s">
        <v>3054</v>
      </c>
      <c r="F1094" s="30" t="s">
        <v>74</v>
      </c>
      <c r="G1094" s="38">
        <v>60</v>
      </c>
      <c r="H1094" s="31">
        <v>0</v>
      </c>
      <c r="I1094" s="30" t="s">
        <v>552</v>
      </c>
      <c r="J1094" s="30" t="s">
        <v>553</v>
      </c>
      <c r="K1094" s="30" t="s">
        <v>495</v>
      </c>
      <c r="L1094" s="30" t="s">
        <v>496</v>
      </c>
      <c r="M1094" s="30" t="s">
        <v>596</v>
      </c>
      <c r="N1094" s="30"/>
      <c r="O1094" s="30" t="s">
        <v>145</v>
      </c>
      <c r="P1094" s="30" t="s">
        <v>465</v>
      </c>
      <c r="Q1094" s="30" t="s">
        <v>499</v>
      </c>
    </row>
    <row r="1095" spans="1:17">
      <c r="A1095" s="30" t="s">
        <v>3951</v>
      </c>
      <c r="B1095" s="30" t="s">
        <v>3952</v>
      </c>
      <c r="C1095" s="30" t="s">
        <v>3953</v>
      </c>
      <c r="D1095" s="30"/>
      <c r="E1095" s="30" t="s">
        <v>3054</v>
      </c>
      <c r="F1095" s="30" t="s">
        <v>74</v>
      </c>
      <c r="G1095" s="38">
        <v>60</v>
      </c>
      <c r="H1095" s="31">
        <v>0</v>
      </c>
      <c r="I1095" s="30" t="s">
        <v>512</v>
      </c>
      <c r="J1095" s="30" t="s">
        <v>513</v>
      </c>
      <c r="K1095" s="30" t="s">
        <v>495</v>
      </c>
      <c r="L1095" s="30" t="s">
        <v>496</v>
      </c>
      <c r="M1095" s="30" t="s">
        <v>526</v>
      </c>
      <c r="N1095" s="30"/>
      <c r="O1095" s="30" t="s">
        <v>145</v>
      </c>
      <c r="P1095" s="30" t="s">
        <v>465</v>
      </c>
      <c r="Q1095" s="30" t="s">
        <v>499</v>
      </c>
    </row>
    <row r="1096" spans="1:17">
      <c r="A1096" s="30" t="s">
        <v>3954</v>
      </c>
      <c r="B1096" s="30" t="s">
        <v>3955</v>
      </c>
      <c r="C1096" s="30" t="s">
        <v>3956</v>
      </c>
      <c r="D1096" s="30"/>
      <c r="E1096" s="30" t="s">
        <v>3054</v>
      </c>
      <c r="F1096" s="30" t="s">
        <v>74</v>
      </c>
      <c r="G1096" s="38">
        <v>60</v>
      </c>
      <c r="H1096" s="31">
        <v>0</v>
      </c>
      <c r="I1096" s="30" t="s">
        <v>586</v>
      </c>
      <c r="J1096" s="30" t="s">
        <v>587</v>
      </c>
      <c r="K1096" s="30" t="s">
        <v>495</v>
      </c>
      <c r="L1096" s="30" t="s">
        <v>496</v>
      </c>
      <c r="M1096" s="30" t="s">
        <v>2374</v>
      </c>
      <c r="N1096" s="30"/>
      <c r="O1096" s="30" t="s">
        <v>145</v>
      </c>
      <c r="P1096" s="30" t="s">
        <v>465</v>
      </c>
      <c r="Q1096" s="30" t="s">
        <v>499</v>
      </c>
    </row>
    <row r="1097" spans="1:17">
      <c r="A1097" s="30" t="s">
        <v>3957</v>
      </c>
      <c r="B1097" s="30" t="s">
        <v>3958</v>
      </c>
      <c r="C1097" s="30" t="s">
        <v>3959</v>
      </c>
      <c r="D1097" s="30"/>
      <c r="E1097" s="30" t="s">
        <v>3054</v>
      </c>
      <c r="F1097" s="30" t="s">
        <v>74</v>
      </c>
      <c r="G1097" s="38">
        <v>60</v>
      </c>
      <c r="H1097" s="31">
        <v>0</v>
      </c>
      <c r="I1097" s="30" t="s">
        <v>586</v>
      </c>
      <c r="J1097" s="30" t="s">
        <v>587</v>
      </c>
      <c r="K1097" s="30" t="s">
        <v>495</v>
      </c>
      <c r="L1097" s="30" t="s">
        <v>496</v>
      </c>
      <c r="M1097" s="30" t="s">
        <v>588</v>
      </c>
      <c r="N1097" s="30"/>
      <c r="O1097" s="30" t="s">
        <v>145</v>
      </c>
      <c r="P1097" s="30" t="s">
        <v>465</v>
      </c>
      <c r="Q1097" s="30" t="s">
        <v>499</v>
      </c>
    </row>
    <row r="1098" spans="1:17">
      <c r="A1098" s="30" t="s">
        <v>3960</v>
      </c>
      <c r="B1098" s="30" t="s">
        <v>3961</v>
      </c>
      <c r="C1098" s="30" t="s">
        <v>3962</v>
      </c>
      <c r="D1098" s="30"/>
      <c r="E1098" s="30" t="s">
        <v>3054</v>
      </c>
      <c r="F1098" s="30" t="s">
        <v>74</v>
      </c>
      <c r="G1098" s="38">
        <v>60</v>
      </c>
      <c r="H1098" s="31">
        <v>0</v>
      </c>
      <c r="I1098" s="30" t="s">
        <v>512</v>
      </c>
      <c r="J1098" s="30" t="s">
        <v>513</v>
      </c>
      <c r="K1098" s="30" t="s">
        <v>495</v>
      </c>
      <c r="L1098" s="30" t="s">
        <v>496</v>
      </c>
      <c r="M1098" s="30" t="s">
        <v>639</v>
      </c>
      <c r="N1098" s="30"/>
      <c r="O1098" s="30" t="s">
        <v>145</v>
      </c>
      <c r="P1098" s="30" t="s">
        <v>465</v>
      </c>
      <c r="Q1098" s="30" t="s">
        <v>499</v>
      </c>
    </row>
    <row r="1099" spans="1:17">
      <c r="A1099" s="30" t="s">
        <v>3963</v>
      </c>
      <c r="B1099" s="30" t="s">
        <v>3964</v>
      </c>
      <c r="C1099" s="30" t="s">
        <v>3965</v>
      </c>
      <c r="D1099" s="30"/>
      <c r="E1099" s="30" t="s">
        <v>3054</v>
      </c>
      <c r="F1099" s="30" t="s">
        <v>74</v>
      </c>
      <c r="G1099" s="38">
        <v>60</v>
      </c>
      <c r="H1099" s="31">
        <v>0</v>
      </c>
      <c r="I1099" s="30" t="s">
        <v>586</v>
      </c>
      <c r="J1099" s="30" t="s">
        <v>587</v>
      </c>
      <c r="K1099" s="30" t="s">
        <v>495</v>
      </c>
      <c r="L1099" s="30" t="s">
        <v>496</v>
      </c>
      <c r="M1099" s="30" t="s">
        <v>877</v>
      </c>
      <c r="N1099" s="30"/>
      <c r="O1099" s="30" t="s">
        <v>145</v>
      </c>
      <c r="P1099" s="30" t="s">
        <v>465</v>
      </c>
      <c r="Q1099" s="30" t="s">
        <v>499</v>
      </c>
    </row>
    <row r="1100" spans="1:17">
      <c r="A1100" s="30" t="s">
        <v>3966</v>
      </c>
      <c r="B1100" s="30" t="s">
        <v>3967</v>
      </c>
      <c r="C1100" s="30" t="s">
        <v>3968</v>
      </c>
      <c r="D1100" s="30"/>
      <c r="E1100" s="30" t="s">
        <v>3054</v>
      </c>
      <c r="F1100" s="30" t="s">
        <v>74</v>
      </c>
      <c r="G1100" s="38">
        <v>60</v>
      </c>
      <c r="H1100" s="31">
        <v>0</v>
      </c>
      <c r="I1100" s="30" t="s">
        <v>552</v>
      </c>
      <c r="J1100" s="30" t="s">
        <v>553</v>
      </c>
      <c r="K1100" s="30" t="s">
        <v>495</v>
      </c>
      <c r="L1100" s="30" t="s">
        <v>496</v>
      </c>
      <c r="M1100" s="30" t="s">
        <v>654</v>
      </c>
      <c r="N1100" s="30"/>
      <c r="O1100" s="30" t="s">
        <v>145</v>
      </c>
      <c r="P1100" s="30" t="s">
        <v>465</v>
      </c>
      <c r="Q1100" s="30" t="s">
        <v>499</v>
      </c>
    </row>
    <row r="1101" spans="1:17">
      <c r="A1101" s="30" t="s">
        <v>3969</v>
      </c>
      <c r="B1101" s="30" t="s">
        <v>3970</v>
      </c>
      <c r="C1101" s="30" t="s">
        <v>3971</v>
      </c>
      <c r="D1101" s="30"/>
      <c r="E1101" s="30" t="s">
        <v>3054</v>
      </c>
      <c r="F1101" s="30" t="s">
        <v>74</v>
      </c>
      <c r="G1101" s="38">
        <v>60</v>
      </c>
      <c r="H1101" s="31">
        <v>0</v>
      </c>
      <c r="I1101" s="30" t="s">
        <v>552</v>
      </c>
      <c r="J1101" s="30" t="s">
        <v>553</v>
      </c>
      <c r="K1101" s="30" t="s">
        <v>495</v>
      </c>
      <c r="L1101" s="30" t="s">
        <v>496</v>
      </c>
      <c r="M1101" s="30" t="s">
        <v>2249</v>
      </c>
      <c r="N1101" s="30"/>
      <c r="O1101" s="30" t="s">
        <v>145</v>
      </c>
      <c r="P1101" s="30" t="s">
        <v>465</v>
      </c>
      <c r="Q1101" s="30" t="s">
        <v>499</v>
      </c>
    </row>
    <row r="1102" spans="1:17">
      <c r="A1102" s="30" t="s">
        <v>3972</v>
      </c>
      <c r="B1102" s="30" t="s">
        <v>3973</v>
      </c>
      <c r="C1102" s="30" t="s">
        <v>3974</v>
      </c>
      <c r="D1102" s="30"/>
      <c r="E1102" s="30" t="s">
        <v>3054</v>
      </c>
      <c r="F1102" s="30" t="s">
        <v>74</v>
      </c>
      <c r="G1102" s="38">
        <v>60</v>
      </c>
      <c r="H1102" s="31">
        <v>0</v>
      </c>
      <c r="I1102" s="30" t="s">
        <v>586</v>
      </c>
      <c r="J1102" s="30" t="s">
        <v>587</v>
      </c>
      <c r="K1102" s="30" t="s">
        <v>495</v>
      </c>
      <c r="L1102" s="30" t="s">
        <v>496</v>
      </c>
      <c r="M1102" s="30" t="s">
        <v>497</v>
      </c>
      <c r="N1102" s="30"/>
      <c r="O1102" s="30" t="s">
        <v>145</v>
      </c>
      <c r="P1102" s="30" t="s">
        <v>465</v>
      </c>
      <c r="Q1102" s="30" t="s">
        <v>499</v>
      </c>
    </row>
    <row r="1103" spans="1:17">
      <c r="A1103" s="30" t="s">
        <v>3975</v>
      </c>
      <c r="B1103" s="30" t="s">
        <v>3976</v>
      </c>
      <c r="C1103" s="30" t="s">
        <v>3977</v>
      </c>
      <c r="D1103" s="30"/>
      <c r="E1103" s="30" t="s">
        <v>3054</v>
      </c>
      <c r="F1103" s="30" t="s">
        <v>74</v>
      </c>
      <c r="G1103" s="38">
        <v>60</v>
      </c>
      <c r="H1103" s="31">
        <v>0</v>
      </c>
      <c r="I1103" s="30" t="s">
        <v>552</v>
      </c>
      <c r="J1103" s="30" t="s">
        <v>553</v>
      </c>
      <c r="K1103" s="30" t="s">
        <v>495</v>
      </c>
      <c r="L1103" s="30" t="s">
        <v>496</v>
      </c>
      <c r="M1103" s="30" t="s">
        <v>596</v>
      </c>
      <c r="N1103" s="30"/>
      <c r="O1103" s="30" t="s">
        <v>145</v>
      </c>
      <c r="P1103" s="30" t="s">
        <v>465</v>
      </c>
      <c r="Q1103" s="30" t="s">
        <v>499</v>
      </c>
    </row>
    <row r="1104" spans="1:17">
      <c r="A1104" s="30" t="s">
        <v>3978</v>
      </c>
      <c r="B1104" s="30" t="s">
        <v>3979</v>
      </c>
      <c r="C1104" s="30" t="s">
        <v>3980</v>
      </c>
      <c r="D1104" s="30"/>
      <c r="E1104" s="30" t="s">
        <v>3054</v>
      </c>
      <c r="F1104" s="30" t="s">
        <v>74</v>
      </c>
      <c r="G1104" s="38">
        <v>60</v>
      </c>
      <c r="H1104" s="31">
        <v>0</v>
      </c>
      <c r="I1104" s="30" t="s">
        <v>512</v>
      </c>
      <c r="J1104" s="30" t="s">
        <v>513</v>
      </c>
      <c r="K1104" s="30" t="s">
        <v>495</v>
      </c>
      <c r="L1104" s="30" t="s">
        <v>496</v>
      </c>
      <c r="M1104" s="30" t="s">
        <v>695</v>
      </c>
      <c r="N1104" s="30"/>
      <c r="O1104" s="30" t="s">
        <v>145</v>
      </c>
      <c r="P1104" s="30" t="s">
        <v>465</v>
      </c>
      <c r="Q1104" s="30" t="s">
        <v>499</v>
      </c>
    </row>
    <row r="1105" spans="1:17">
      <c r="A1105" s="30" t="s">
        <v>3981</v>
      </c>
      <c r="B1105" s="30" t="s">
        <v>3982</v>
      </c>
      <c r="C1105" s="30" t="s">
        <v>3983</v>
      </c>
      <c r="D1105" s="30"/>
      <c r="E1105" s="30" t="s">
        <v>3054</v>
      </c>
      <c r="F1105" s="30" t="s">
        <v>74</v>
      </c>
      <c r="G1105" s="38">
        <v>60</v>
      </c>
      <c r="H1105" s="31">
        <v>0</v>
      </c>
      <c r="I1105" s="30" t="s">
        <v>718</v>
      </c>
      <c r="J1105" s="30" t="s">
        <v>719</v>
      </c>
      <c r="K1105" s="30" t="s">
        <v>495</v>
      </c>
      <c r="L1105" s="30" t="s">
        <v>496</v>
      </c>
      <c r="M1105" s="30" t="s">
        <v>724</v>
      </c>
      <c r="N1105" s="30"/>
      <c r="O1105" s="30" t="s">
        <v>145</v>
      </c>
      <c r="P1105" s="30" t="s">
        <v>465</v>
      </c>
      <c r="Q1105" s="30" t="s">
        <v>499</v>
      </c>
    </row>
    <row r="1106" spans="1:17">
      <c r="A1106" s="30" t="s">
        <v>3984</v>
      </c>
      <c r="B1106" s="30" t="s">
        <v>3985</v>
      </c>
      <c r="C1106" s="30" t="s">
        <v>3986</v>
      </c>
      <c r="D1106" s="30"/>
      <c r="E1106" s="30" t="s">
        <v>3054</v>
      </c>
      <c r="F1106" s="30" t="s">
        <v>74</v>
      </c>
      <c r="G1106" s="38">
        <v>60</v>
      </c>
      <c r="H1106" s="31">
        <v>0</v>
      </c>
      <c r="I1106" s="30" t="s">
        <v>504</v>
      </c>
      <c r="J1106" s="30" t="s">
        <v>505</v>
      </c>
      <c r="K1106" s="30" t="s">
        <v>495</v>
      </c>
      <c r="L1106" s="30" t="s">
        <v>496</v>
      </c>
      <c r="M1106" s="30" t="s">
        <v>592</v>
      </c>
      <c r="N1106" s="30"/>
      <c r="O1106" s="30" t="s">
        <v>145</v>
      </c>
      <c r="P1106" s="30" t="s">
        <v>465</v>
      </c>
      <c r="Q1106" s="30" t="s">
        <v>499</v>
      </c>
    </row>
    <row r="1107" spans="1:17">
      <c r="A1107" s="30" t="s">
        <v>3987</v>
      </c>
      <c r="B1107" s="30" t="s">
        <v>3988</v>
      </c>
      <c r="C1107" s="30" t="s">
        <v>3989</v>
      </c>
      <c r="D1107" s="30"/>
      <c r="E1107" s="30" t="s">
        <v>3054</v>
      </c>
      <c r="F1107" s="30" t="s">
        <v>74</v>
      </c>
      <c r="G1107" s="38">
        <v>60</v>
      </c>
      <c r="H1107" s="31">
        <v>0</v>
      </c>
      <c r="I1107" s="30" t="s">
        <v>504</v>
      </c>
      <c r="J1107" s="30" t="s">
        <v>505</v>
      </c>
      <c r="K1107" s="30" t="s">
        <v>495</v>
      </c>
      <c r="L1107" s="30" t="s">
        <v>496</v>
      </c>
      <c r="M1107" s="30" t="s">
        <v>592</v>
      </c>
      <c r="N1107" s="30"/>
      <c r="O1107" s="30" t="s">
        <v>145</v>
      </c>
      <c r="P1107" s="30" t="s">
        <v>465</v>
      </c>
      <c r="Q1107" s="30" t="s">
        <v>499</v>
      </c>
    </row>
    <row r="1108" spans="1:17">
      <c r="A1108" s="30" t="s">
        <v>3990</v>
      </c>
      <c r="B1108" s="30" t="s">
        <v>3991</v>
      </c>
      <c r="C1108" s="30" t="s">
        <v>3992</v>
      </c>
      <c r="D1108" s="30"/>
      <c r="E1108" s="30" t="s">
        <v>3054</v>
      </c>
      <c r="F1108" s="30" t="s">
        <v>74</v>
      </c>
      <c r="G1108" s="38">
        <v>60</v>
      </c>
      <c r="H1108" s="31">
        <v>0</v>
      </c>
      <c r="I1108" s="30" t="s">
        <v>552</v>
      </c>
      <c r="J1108" s="30" t="s">
        <v>553</v>
      </c>
      <c r="K1108" s="30" t="s">
        <v>495</v>
      </c>
      <c r="L1108" s="30" t="s">
        <v>496</v>
      </c>
      <c r="M1108" s="30" t="s">
        <v>554</v>
      </c>
      <c r="N1108" s="30"/>
      <c r="O1108" s="30" t="s">
        <v>145</v>
      </c>
      <c r="P1108" s="30" t="s">
        <v>465</v>
      </c>
      <c r="Q1108" s="30" t="s">
        <v>499</v>
      </c>
    </row>
    <row r="1109" spans="1:17">
      <c r="A1109" s="30" t="s">
        <v>3993</v>
      </c>
      <c r="B1109" s="30" t="s">
        <v>3994</v>
      </c>
      <c r="C1109" s="30" t="s">
        <v>3995</v>
      </c>
      <c r="D1109" s="30"/>
      <c r="E1109" s="30" t="s">
        <v>3054</v>
      </c>
      <c r="F1109" s="30" t="s">
        <v>74</v>
      </c>
      <c r="G1109" s="38">
        <v>60</v>
      </c>
      <c r="H1109" s="31">
        <v>0</v>
      </c>
      <c r="I1109" s="30" t="s">
        <v>512</v>
      </c>
      <c r="J1109" s="30" t="s">
        <v>513</v>
      </c>
      <c r="K1109" s="30" t="s">
        <v>495</v>
      </c>
      <c r="L1109" s="30" t="s">
        <v>496</v>
      </c>
      <c r="M1109" s="30" t="s">
        <v>695</v>
      </c>
      <c r="N1109" s="30"/>
      <c r="O1109" s="30" t="s">
        <v>145</v>
      </c>
      <c r="P1109" s="30" t="s">
        <v>465</v>
      </c>
      <c r="Q1109" s="30" t="s">
        <v>499</v>
      </c>
    </row>
    <row r="1110" spans="1:17">
      <c r="A1110" s="30" t="s">
        <v>3996</v>
      </c>
      <c r="B1110" s="30" t="s">
        <v>3997</v>
      </c>
      <c r="C1110" s="30" t="s">
        <v>3998</v>
      </c>
      <c r="D1110" s="30"/>
      <c r="E1110" s="30" t="s">
        <v>3054</v>
      </c>
      <c r="F1110" s="30" t="s">
        <v>74</v>
      </c>
      <c r="G1110" s="38">
        <v>60</v>
      </c>
      <c r="H1110" s="31">
        <v>0</v>
      </c>
      <c r="I1110" s="30" t="s">
        <v>552</v>
      </c>
      <c r="J1110" s="30" t="s">
        <v>553</v>
      </c>
      <c r="K1110" s="30" t="s">
        <v>495</v>
      </c>
      <c r="L1110" s="30" t="s">
        <v>496</v>
      </c>
      <c r="M1110" s="30" t="s">
        <v>602</v>
      </c>
      <c r="N1110" s="30"/>
      <c r="O1110" s="30" t="s">
        <v>145</v>
      </c>
      <c r="P1110" s="30" t="s">
        <v>465</v>
      </c>
      <c r="Q1110" s="30" t="s">
        <v>499</v>
      </c>
    </row>
    <row r="1111" spans="1:17">
      <c r="A1111" s="30" t="s">
        <v>3999</v>
      </c>
      <c r="B1111" s="30" t="s">
        <v>4000</v>
      </c>
      <c r="C1111" s="30" t="s">
        <v>4001</v>
      </c>
      <c r="D1111" s="30"/>
      <c r="E1111" s="30" t="s">
        <v>3054</v>
      </c>
      <c r="F1111" s="30" t="s">
        <v>74</v>
      </c>
      <c r="G1111" s="38">
        <v>60</v>
      </c>
      <c r="H1111" s="31">
        <v>0</v>
      </c>
      <c r="I1111" s="30" t="s">
        <v>512</v>
      </c>
      <c r="J1111" s="30" t="s">
        <v>513</v>
      </c>
      <c r="K1111" s="30" t="s">
        <v>495</v>
      </c>
      <c r="L1111" s="30" t="s">
        <v>496</v>
      </c>
      <c r="M1111" s="30" t="s">
        <v>695</v>
      </c>
      <c r="N1111" s="30" t="s">
        <v>4002</v>
      </c>
      <c r="O1111" s="30" t="s">
        <v>145</v>
      </c>
      <c r="P1111" s="30" t="s">
        <v>465</v>
      </c>
      <c r="Q1111" s="30" t="s">
        <v>499</v>
      </c>
    </row>
    <row r="1112" spans="1:17">
      <c r="A1112" s="30" t="s">
        <v>4003</v>
      </c>
      <c r="B1112" s="30" t="s">
        <v>4004</v>
      </c>
      <c r="C1112" s="30" t="s">
        <v>4005</v>
      </c>
      <c r="D1112" s="30"/>
      <c r="E1112" s="30" t="s">
        <v>3054</v>
      </c>
      <c r="F1112" s="30" t="s">
        <v>74</v>
      </c>
      <c r="G1112" s="38">
        <v>60</v>
      </c>
      <c r="H1112" s="31">
        <v>0</v>
      </c>
      <c r="I1112" s="30" t="s">
        <v>512</v>
      </c>
      <c r="J1112" s="30" t="s">
        <v>513</v>
      </c>
      <c r="K1112" s="30" t="s">
        <v>495</v>
      </c>
      <c r="L1112" s="30" t="s">
        <v>496</v>
      </c>
      <c r="M1112" s="30" t="s">
        <v>526</v>
      </c>
      <c r="N1112" s="30"/>
      <c r="O1112" s="30" t="s">
        <v>145</v>
      </c>
      <c r="P1112" s="30" t="s">
        <v>465</v>
      </c>
      <c r="Q1112" s="30" t="s">
        <v>499</v>
      </c>
    </row>
    <row r="1113" spans="1:17">
      <c r="A1113" s="30" t="s">
        <v>4006</v>
      </c>
      <c r="B1113" s="30" t="s">
        <v>4007</v>
      </c>
      <c r="C1113" s="30" t="s">
        <v>4008</v>
      </c>
      <c r="D1113" s="30"/>
      <c r="E1113" s="30" t="s">
        <v>3054</v>
      </c>
      <c r="F1113" s="30" t="s">
        <v>74</v>
      </c>
      <c r="G1113" s="38">
        <v>60</v>
      </c>
      <c r="H1113" s="31">
        <v>0</v>
      </c>
      <c r="I1113" s="30" t="s">
        <v>552</v>
      </c>
      <c r="J1113" s="30" t="s">
        <v>553</v>
      </c>
      <c r="K1113" s="30" t="s">
        <v>495</v>
      </c>
      <c r="L1113" s="30" t="s">
        <v>496</v>
      </c>
      <c r="M1113" s="30" t="s">
        <v>602</v>
      </c>
      <c r="N1113" s="30"/>
      <c r="O1113" s="30" t="s">
        <v>145</v>
      </c>
      <c r="P1113" s="30" t="s">
        <v>465</v>
      </c>
      <c r="Q1113" s="30" t="s">
        <v>499</v>
      </c>
    </row>
    <row r="1114" spans="1:17">
      <c r="A1114" s="30" t="s">
        <v>4009</v>
      </c>
      <c r="B1114" s="30" t="s">
        <v>443</v>
      </c>
      <c r="C1114" s="30" t="s">
        <v>4010</v>
      </c>
      <c r="D1114" s="30"/>
      <c r="E1114" s="30" t="s">
        <v>3054</v>
      </c>
      <c r="F1114" s="30" t="s">
        <v>74</v>
      </c>
      <c r="G1114" s="38">
        <v>60</v>
      </c>
      <c r="H1114" s="31">
        <v>0</v>
      </c>
      <c r="I1114" s="30" t="s">
        <v>552</v>
      </c>
      <c r="J1114" s="30" t="s">
        <v>553</v>
      </c>
      <c r="K1114" s="30" t="s">
        <v>495</v>
      </c>
      <c r="L1114" s="30" t="s">
        <v>496</v>
      </c>
      <c r="M1114" s="30" t="s">
        <v>724</v>
      </c>
      <c r="N1114" s="30"/>
      <c r="O1114" s="30" t="s">
        <v>145</v>
      </c>
      <c r="P1114" s="30" t="s">
        <v>465</v>
      </c>
      <c r="Q1114" s="30" t="s">
        <v>499</v>
      </c>
    </row>
    <row r="1115" spans="1:17">
      <c r="A1115" s="30" t="s">
        <v>4011</v>
      </c>
      <c r="B1115" s="30" t="s">
        <v>4012</v>
      </c>
      <c r="C1115" s="30" t="s">
        <v>4013</v>
      </c>
      <c r="D1115" s="30"/>
      <c r="E1115" s="30" t="s">
        <v>3049</v>
      </c>
      <c r="F1115" s="30"/>
      <c r="G1115" s="38"/>
      <c r="H1115" s="31">
        <v>0</v>
      </c>
      <c r="I1115" s="30" t="s">
        <v>512</v>
      </c>
      <c r="J1115" s="30" t="s">
        <v>513</v>
      </c>
      <c r="K1115" s="30" t="s">
        <v>495</v>
      </c>
      <c r="L1115" s="30" t="s">
        <v>496</v>
      </c>
      <c r="M1115" s="30" t="s">
        <v>695</v>
      </c>
      <c r="N1115" s="30"/>
      <c r="O1115" s="30" t="s">
        <v>145</v>
      </c>
      <c r="P1115" s="30" t="s">
        <v>465</v>
      </c>
      <c r="Q1115" s="30" t="s">
        <v>499</v>
      </c>
    </row>
    <row r="1116" spans="1:17">
      <c r="A1116" s="30" t="s">
        <v>4014</v>
      </c>
      <c r="B1116" s="30" t="s">
        <v>4015</v>
      </c>
      <c r="C1116" s="30" t="s">
        <v>4016</v>
      </c>
      <c r="D1116" s="30"/>
      <c r="E1116" s="30" t="s">
        <v>3054</v>
      </c>
      <c r="F1116" s="30" t="s">
        <v>74</v>
      </c>
      <c r="G1116" s="38">
        <v>60</v>
      </c>
      <c r="H1116" s="31">
        <v>0</v>
      </c>
      <c r="I1116" s="30" t="s">
        <v>718</v>
      </c>
      <c r="J1116" s="30" t="s">
        <v>719</v>
      </c>
      <c r="K1116" s="30" t="s">
        <v>495</v>
      </c>
      <c r="L1116" s="30" t="s">
        <v>496</v>
      </c>
      <c r="M1116" s="30" t="s">
        <v>724</v>
      </c>
      <c r="N1116" s="30" t="s">
        <v>4017</v>
      </c>
      <c r="O1116" s="30" t="s">
        <v>145</v>
      </c>
      <c r="P1116" s="30" t="s">
        <v>465</v>
      </c>
      <c r="Q1116" s="30" t="s">
        <v>499</v>
      </c>
    </row>
    <row r="1117" spans="1:17">
      <c r="A1117" s="30" t="s">
        <v>4018</v>
      </c>
      <c r="B1117" s="30" t="s">
        <v>4019</v>
      </c>
      <c r="C1117" s="30" t="s">
        <v>4020</v>
      </c>
      <c r="D1117" s="30"/>
      <c r="E1117" s="30" t="s">
        <v>3049</v>
      </c>
      <c r="F1117" s="30"/>
      <c r="G1117" s="38"/>
      <c r="H1117" s="31">
        <v>0</v>
      </c>
      <c r="I1117" s="30" t="s">
        <v>552</v>
      </c>
      <c r="J1117" s="30" t="s">
        <v>553</v>
      </c>
      <c r="K1117" s="30" t="s">
        <v>495</v>
      </c>
      <c r="L1117" s="30" t="s">
        <v>496</v>
      </c>
      <c r="M1117" s="30" t="s">
        <v>724</v>
      </c>
      <c r="N1117" s="30"/>
      <c r="O1117" s="30" t="s">
        <v>145</v>
      </c>
      <c r="P1117" s="30" t="s">
        <v>465</v>
      </c>
      <c r="Q1117" s="30" t="s">
        <v>499</v>
      </c>
    </row>
    <row r="1118" spans="1:17">
      <c r="A1118" s="30" t="s">
        <v>4021</v>
      </c>
      <c r="B1118" s="30" t="s">
        <v>146</v>
      </c>
      <c r="C1118" s="30" t="s">
        <v>4022</v>
      </c>
      <c r="D1118" s="30"/>
      <c r="E1118" s="30" t="s">
        <v>3049</v>
      </c>
      <c r="F1118" s="30"/>
      <c r="G1118" s="38"/>
      <c r="H1118" s="31">
        <v>0</v>
      </c>
      <c r="I1118" s="30" t="s">
        <v>512</v>
      </c>
      <c r="J1118" s="30" t="s">
        <v>513</v>
      </c>
      <c r="K1118" s="30" t="s">
        <v>495</v>
      </c>
      <c r="L1118" s="30" t="s">
        <v>496</v>
      </c>
      <c r="M1118" s="30" t="s">
        <v>695</v>
      </c>
      <c r="N1118" s="30"/>
      <c r="O1118" s="30" t="s">
        <v>145</v>
      </c>
      <c r="P1118" s="30" t="s">
        <v>465</v>
      </c>
      <c r="Q1118" s="30" t="s">
        <v>499</v>
      </c>
    </row>
    <row r="1119" spans="1:17">
      <c r="A1119" s="30" t="s">
        <v>4023</v>
      </c>
      <c r="B1119" s="30" t="s">
        <v>4024</v>
      </c>
      <c r="C1119" s="30" t="s">
        <v>4025</v>
      </c>
      <c r="D1119" s="30"/>
      <c r="E1119" s="30" t="s">
        <v>3054</v>
      </c>
      <c r="F1119" s="30" t="s">
        <v>74</v>
      </c>
      <c r="G1119" s="38">
        <v>60</v>
      </c>
      <c r="H1119" s="31">
        <v>0</v>
      </c>
      <c r="I1119" s="30" t="s">
        <v>586</v>
      </c>
      <c r="J1119" s="30" t="s">
        <v>587</v>
      </c>
      <c r="K1119" s="30" t="s">
        <v>495</v>
      </c>
      <c r="L1119" s="30" t="s">
        <v>496</v>
      </c>
      <c r="M1119" s="30" t="s">
        <v>497</v>
      </c>
      <c r="N1119" s="30"/>
      <c r="O1119" s="30" t="s">
        <v>145</v>
      </c>
      <c r="P1119" s="30" t="s">
        <v>465</v>
      </c>
      <c r="Q1119" s="30" t="s">
        <v>499</v>
      </c>
    </row>
    <row r="1120" spans="1:17">
      <c r="A1120" s="30" t="s">
        <v>4026</v>
      </c>
      <c r="B1120" s="30" t="s">
        <v>411</v>
      </c>
      <c r="C1120" s="30" t="s">
        <v>4027</v>
      </c>
      <c r="D1120" s="30"/>
      <c r="E1120" s="30" t="s">
        <v>3054</v>
      </c>
      <c r="F1120" s="30" t="s">
        <v>74</v>
      </c>
      <c r="G1120" s="38">
        <v>60</v>
      </c>
      <c r="H1120" s="31">
        <v>0</v>
      </c>
      <c r="I1120" s="30" t="s">
        <v>512</v>
      </c>
      <c r="J1120" s="30" t="s">
        <v>513</v>
      </c>
      <c r="K1120" s="30" t="s">
        <v>495</v>
      </c>
      <c r="L1120" s="30" t="s">
        <v>496</v>
      </c>
      <c r="M1120" s="30" t="s">
        <v>713</v>
      </c>
      <c r="N1120" s="30"/>
      <c r="O1120" s="30" t="s">
        <v>145</v>
      </c>
      <c r="P1120" s="30" t="s">
        <v>465</v>
      </c>
      <c r="Q1120" s="30" t="s">
        <v>499</v>
      </c>
    </row>
    <row r="1121" spans="1:17">
      <c r="A1121" s="30" t="s">
        <v>4028</v>
      </c>
      <c r="B1121" s="30" t="s">
        <v>4029</v>
      </c>
      <c r="C1121" s="30" t="s">
        <v>4030</v>
      </c>
      <c r="D1121" s="30"/>
      <c r="E1121" s="30" t="s">
        <v>3054</v>
      </c>
      <c r="F1121" s="30" t="s">
        <v>74</v>
      </c>
      <c r="G1121" s="38">
        <v>60</v>
      </c>
      <c r="H1121" s="31">
        <v>0</v>
      </c>
      <c r="I1121" s="30" t="s">
        <v>512</v>
      </c>
      <c r="J1121" s="30" t="s">
        <v>513</v>
      </c>
      <c r="K1121" s="30" t="s">
        <v>495</v>
      </c>
      <c r="L1121" s="30" t="s">
        <v>496</v>
      </c>
      <c r="M1121" s="30" t="s">
        <v>713</v>
      </c>
      <c r="N1121" s="30"/>
      <c r="O1121" s="30" t="s">
        <v>145</v>
      </c>
      <c r="P1121" s="30" t="s">
        <v>465</v>
      </c>
      <c r="Q1121" s="30" t="s">
        <v>499</v>
      </c>
    </row>
    <row r="1122" spans="1:17">
      <c r="A1122" s="30" t="s">
        <v>4031</v>
      </c>
      <c r="B1122" s="30" t="s">
        <v>4032</v>
      </c>
      <c r="C1122" s="30" t="s">
        <v>4033</v>
      </c>
      <c r="D1122" s="30"/>
      <c r="E1122" s="30" t="s">
        <v>3054</v>
      </c>
      <c r="F1122" s="30" t="s">
        <v>74</v>
      </c>
      <c r="G1122" s="38">
        <v>60</v>
      </c>
      <c r="H1122" s="31">
        <v>0</v>
      </c>
      <c r="I1122" s="30" t="s">
        <v>512</v>
      </c>
      <c r="J1122" s="30" t="s">
        <v>513</v>
      </c>
      <c r="K1122" s="30" t="s">
        <v>495</v>
      </c>
      <c r="L1122" s="30" t="s">
        <v>496</v>
      </c>
      <c r="M1122" s="30" t="s">
        <v>713</v>
      </c>
      <c r="N1122" s="30" t="s">
        <v>2818</v>
      </c>
      <c r="O1122" s="30" t="s">
        <v>145</v>
      </c>
      <c r="P1122" s="30" t="s">
        <v>465</v>
      </c>
      <c r="Q1122" s="30" t="s">
        <v>499</v>
      </c>
    </row>
    <row r="1123" spans="1:17">
      <c r="A1123" s="30" t="s">
        <v>4034</v>
      </c>
      <c r="B1123" s="30" t="s">
        <v>4035</v>
      </c>
      <c r="C1123" s="30" t="s">
        <v>4036</v>
      </c>
      <c r="D1123" s="30"/>
      <c r="E1123" s="30" t="s">
        <v>3054</v>
      </c>
      <c r="F1123" s="30" t="s">
        <v>74</v>
      </c>
      <c r="G1123" s="38">
        <v>60</v>
      </c>
      <c r="H1123" s="31">
        <v>0</v>
      </c>
      <c r="I1123" s="30" t="s">
        <v>546</v>
      </c>
      <c r="J1123" s="30" t="s">
        <v>547</v>
      </c>
      <c r="K1123" s="30" t="s">
        <v>495</v>
      </c>
      <c r="L1123" s="30" t="s">
        <v>496</v>
      </c>
      <c r="M1123" s="30" t="s">
        <v>713</v>
      </c>
      <c r="N1123" s="30" t="s">
        <v>2818</v>
      </c>
      <c r="O1123" s="30" t="s">
        <v>145</v>
      </c>
      <c r="P1123" s="30" t="s">
        <v>465</v>
      </c>
      <c r="Q1123" s="30" t="s">
        <v>499</v>
      </c>
    </row>
    <row r="1124" spans="1:17">
      <c r="A1124" s="30" t="s">
        <v>4037</v>
      </c>
      <c r="B1124" s="30" t="s">
        <v>4038</v>
      </c>
      <c r="C1124" s="30" t="s">
        <v>4039</v>
      </c>
      <c r="D1124" s="30"/>
      <c r="E1124" s="30" t="s">
        <v>3054</v>
      </c>
      <c r="F1124" s="30" t="s">
        <v>74</v>
      </c>
      <c r="G1124" s="38">
        <v>60</v>
      </c>
      <c r="H1124" s="31">
        <v>0</v>
      </c>
      <c r="I1124" s="30" t="s">
        <v>512</v>
      </c>
      <c r="J1124" s="30" t="s">
        <v>513</v>
      </c>
      <c r="K1124" s="30" t="s">
        <v>495</v>
      </c>
      <c r="L1124" s="30" t="s">
        <v>496</v>
      </c>
      <c r="M1124" s="30" t="s">
        <v>713</v>
      </c>
      <c r="N1124" s="30"/>
      <c r="O1124" s="30" t="s">
        <v>145</v>
      </c>
      <c r="P1124" s="30" t="s">
        <v>465</v>
      </c>
      <c r="Q1124" s="30" t="s">
        <v>499</v>
      </c>
    </row>
    <row r="1125" spans="1:17">
      <c r="A1125" s="30" t="s">
        <v>4040</v>
      </c>
      <c r="B1125" s="30" t="s">
        <v>4041</v>
      </c>
      <c r="C1125" s="30" t="s">
        <v>4042</v>
      </c>
      <c r="D1125" s="30"/>
      <c r="E1125" s="30" t="s">
        <v>3054</v>
      </c>
      <c r="F1125" s="30" t="s">
        <v>74</v>
      </c>
      <c r="G1125" s="38">
        <v>60</v>
      </c>
      <c r="H1125" s="31">
        <v>0</v>
      </c>
      <c r="I1125" s="30" t="s">
        <v>512</v>
      </c>
      <c r="J1125" s="30" t="s">
        <v>513</v>
      </c>
      <c r="K1125" s="30" t="s">
        <v>495</v>
      </c>
      <c r="L1125" s="30" t="s">
        <v>496</v>
      </c>
      <c r="M1125" s="30" t="s">
        <v>713</v>
      </c>
      <c r="N1125" s="30"/>
      <c r="O1125" s="30" t="s">
        <v>145</v>
      </c>
      <c r="P1125" s="30" t="s">
        <v>465</v>
      </c>
      <c r="Q1125" s="30" t="s">
        <v>499</v>
      </c>
    </row>
    <row r="1126" spans="1:17">
      <c r="A1126" s="30" t="s">
        <v>4043</v>
      </c>
      <c r="B1126" s="30" t="s">
        <v>432</v>
      </c>
      <c r="C1126" s="30" t="s">
        <v>4044</v>
      </c>
      <c r="D1126" s="30"/>
      <c r="E1126" s="30" t="s">
        <v>3062</v>
      </c>
      <c r="F1126" s="30"/>
      <c r="G1126" s="38"/>
      <c r="H1126" s="31">
        <v>0</v>
      </c>
      <c r="I1126" s="30" t="s">
        <v>552</v>
      </c>
      <c r="J1126" s="30" t="s">
        <v>553</v>
      </c>
      <c r="K1126" s="30" t="s">
        <v>495</v>
      </c>
      <c r="L1126" s="30" t="s">
        <v>496</v>
      </c>
      <c r="M1126" s="30" t="s">
        <v>596</v>
      </c>
      <c r="N1126" s="30"/>
      <c r="O1126" s="30" t="s">
        <v>145</v>
      </c>
      <c r="P1126" s="30" t="s">
        <v>465</v>
      </c>
      <c r="Q1126" s="30" t="s">
        <v>499</v>
      </c>
    </row>
    <row r="1127" spans="1:17">
      <c r="A1127" s="30" t="s">
        <v>4045</v>
      </c>
      <c r="B1127" s="30" t="s">
        <v>4046</v>
      </c>
      <c r="C1127" s="30" t="s">
        <v>4047</v>
      </c>
      <c r="D1127" s="30"/>
      <c r="E1127" s="30" t="s">
        <v>3054</v>
      </c>
      <c r="F1127" s="30" t="s">
        <v>74</v>
      </c>
      <c r="G1127" s="38">
        <v>60</v>
      </c>
      <c r="H1127" s="31">
        <v>0</v>
      </c>
      <c r="I1127" s="30" t="s">
        <v>512</v>
      </c>
      <c r="J1127" s="30" t="s">
        <v>513</v>
      </c>
      <c r="K1127" s="30" t="s">
        <v>495</v>
      </c>
      <c r="L1127" s="30" t="s">
        <v>496</v>
      </c>
      <c r="M1127" s="30" t="s">
        <v>695</v>
      </c>
      <c r="N1127" s="30"/>
      <c r="O1127" s="30" t="s">
        <v>145</v>
      </c>
      <c r="P1127" s="30" t="s">
        <v>465</v>
      </c>
      <c r="Q1127" s="30" t="s">
        <v>499</v>
      </c>
    </row>
    <row r="1128" spans="1:17">
      <c r="A1128" s="30" t="s">
        <v>4048</v>
      </c>
      <c r="B1128" s="30" t="s">
        <v>4049</v>
      </c>
      <c r="C1128" s="30" t="s">
        <v>4050</v>
      </c>
      <c r="D1128" s="30"/>
      <c r="E1128" s="30" t="s">
        <v>3054</v>
      </c>
      <c r="F1128" s="30" t="s">
        <v>74</v>
      </c>
      <c r="G1128" s="38">
        <v>60</v>
      </c>
      <c r="H1128" s="31">
        <v>0</v>
      </c>
      <c r="I1128" s="30" t="s">
        <v>512</v>
      </c>
      <c r="J1128" s="30" t="s">
        <v>513</v>
      </c>
      <c r="K1128" s="30" t="s">
        <v>495</v>
      </c>
      <c r="L1128" s="30" t="s">
        <v>496</v>
      </c>
      <c r="M1128" s="30" t="s">
        <v>695</v>
      </c>
      <c r="N1128" s="30"/>
      <c r="O1128" s="30" t="s">
        <v>145</v>
      </c>
      <c r="P1128" s="30" t="s">
        <v>465</v>
      </c>
      <c r="Q1128" s="30" t="s">
        <v>499</v>
      </c>
    </row>
    <row r="1129" spans="1:17">
      <c r="A1129" s="30" t="s">
        <v>4051</v>
      </c>
      <c r="B1129" s="30" t="s">
        <v>4052</v>
      </c>
      <c r="C1129" s="30" t="s">
        <v>4053</v>
      </c>
      <c r="D1129" s="30"/>
      <c r="E1129" s="30" t="s">
        <v>3054</v>
      </c>
      <c r="F1129" s="30" t="s">
        <v>74</v>
      </c>
      <c r="G1129" s="38">
        <v>60</v>
      </c>
      <c r="H1129" s="31">
        <v>0</v>
      </c>
      <c r="I1129" s="30" t="s">
        <v>552</v>
      </c>
      <c r="J1129" s="30" t="s">
        <v>553</v>
      </c>
      <c r="K1129" s="30" t="s">
        <v>495</v>
      </c>
      <c r="L1129" s="30" t="s">
        <v>496</v>
      </c>
      <c r="M1129" s="30" t="s">
        <v>554</v>
      </c>
      <c r="N1129" s="30"/>
      <c r="O1129" s="30" t="s">
        <v>145</v>
      </c>
      <c r="P1129" s="30" t="s">
        <v>465</v>
      </c>
      <c r="Q1129" s="30" t="s">
        <v>499</v>
      </c>
    </row>
    <row r="1130" spans="1:17">
      <c r="A1130" s="30" t="s">
        <v>4054</v>
      </c>
      <c r="B1130" s="30" t="s">
        <v>4055</v>
      </c>
      <c r="C1130" s="30" t="s">
        <v>4056</v>
      </c>
      <c r="D1130" s="30"/>
      <c r="E1130" s="30" t="s">
        <v>3054</v>
      </c>
      <c r="F1130" s="30" t="s">
        <v>74</v>
      </c>
      <c r="G1130" s="38">
        <v>60</v>
      </c>
      <c r="H1130" s="31">
        <v>0</v>
      </c>
      <c r="I1130" s="30" t="s">
        <v>512</v>
      </c>
      <c r="J1130" s="30" t="s">
        <v>513</v>
      </c>
      <c r="K1130" s="30" t="s">
        <v>495</v>
      </c>
      <c r="L1130" s="30" t="s">
        <v>496</v>
      </c>
      <c r="M1130" s="30" t="s">
        <v>526</v>
      </c>
      <c r="N1130" s="30"/>
      <c r="O1130" s="30" t="s">
        <v>145</v>
      </c>
      <c r="P1130" s="30" t="s">
        <v>465</v>
      </c>
      <c r="Q1130" s="30" t="s">
        <v>499</v>
      </c>
    </row>
    <row r="1131" spans="1:17">
      <c r="A1131" s="30" t="s">
        <v>4057</v>
      </c>
      <c r="B1131" s="30" t="s">
        <v>4058</v>
      </c>
      <c r="C1131" s="30" t="s">
        <v>4059</v>
      </c>
      <c r="D1131" s="30"/>
      <c r="E1131" s="30" t="s">
        <v>3054</v>
      </c>
      <c r="F1131" s="30" t="s">
        <v>74</v>
      </c>
      <c r="G1131" s="38">
        <v>60</v>
      </c>
      <c r="H1131" s="31">
        <v>0</v>
      </c>
      <c r="I1131" s="30" t="s">
        <v>586</v>
      </c>
      <c r="J1131" s="30" t="s">
        <v>587</v>
      </c>
      <c r="K1131" s="30" t="s">
        <v>495</v>
      </c>
      <c r="L1131" s="30" t="s">
        <v>496</v>
      </c>
      <c r="M1131" s="30" t="s">
        <v>588</v>
      </c>
      <c r="N1131" s="30"/>
      <c r="O1131" s="30" t="s">
        <v>145</v>
      </c>
      <c r="P1131" s="30" t="s">
        <v>465</v>
      </c>
      <c r="Q1131" s="30" t="s">
        <v>499</v>
      </c>
    </row>
    <row r="1132" spans="1:17">
      <c r="A1132" s="30" t="s">
        <v>4060</v>
      </c>
      <c r="B1132" s="30" t="s">
        <v>4061</v>
      </c>
      <c r="C1132" s="30" t="s">
        <v>4062</v>
      </c>
      <c r="D1132" s="30"/>
      <c r="E1132" s="30" t="s">
        <v>3054</v>
      </c>
      <c r="F1132" s="30" t="s">
        <v>74</v>
      </c>
      <c r="G1132" s="38">
        <v>60</v>
      </c>
      <c r="H1132" s="31">
        <v>0</v>
      </c>
      <c r="I1132" s="30" t="s">
        <v>586</v>
      </c>
      <c r="J1132" s="30" t="s">
        <v>587</v>
      </c>
      <c r="K1132" s="30" t="s">
        <v>495</v>
      </c>
      <c r="L1132" s="30" t="s">
        <v>496</v>
      </c>
      <c r="M1132" s="30" t="s">
        <v>497</v>
      </c>
      <c r="N1132" s="30"/>
      <c r="O1132" s="30" t="s">
        <v>145</v>
      </c>
      <c r="P1132" s="30" t="s">
        <v>465</v>
      </c>
      <c r="Q1132" s="30" t="s">
        <v>499</v>
      </c>
    </row>
    <row r="1133" spans="1:17">
      <c r="A1133" s="30" t="s">
        <v>4063</v>
      </c>
      <c r="B1133" s="30" t="s">
        <v>4064</v>
      </c>
      <c r="C1133" s="30" t="s">
        <v>4065</v>
      </c>
      <c r="D1133" s="30"/>
      <c r="E1133" s="30" t="s">
        <v>3054</v>
      </c>
      <c r="F1133" s="30" t="s">
        <v>74</v>
      </c>
      <c r="G1133" s="38">
        <v>60</v>
      </c>
      <c r="H1133" s="31">
        <v>0</v>
      </c>
      <c r="I1133" s="30" t="s">
        <v>504</v>
      </c>
      <c r="J1133" s="30" t="s">
        <v>505</v>
      </c>
      <c r="K1133" s="30" t="s">
        <v>495</v>
      </c>
      <c r="L1133" s="30" t="s">
        <v>496</v>
      </c>
      <c r="M1133" s="30" t="s">
        <v>2206</v>
      </c>
      <c r="N1133" s="30"/>
      <c r="O1133" s="30" t="s">
        <v>145</v>
      </c>
      <c r="P1133" s="30" t="s">
        <v>465</v>
      </c>
      <c r="Q1133" s="30" t="s">
        <v>499</v>
      </c>
    </row>
    <row r="1134" spans="1:17">
      <c r="A1134" s="30" t="s">
        <v>4066</v>
      </c>
      <c r="B1134" s="30" t="s">
        <v>4067</v>
      </c>
      <c r="C1134" s="30" t="s">
        <v>4068</v>
      </c>
      <c r="D1134" s="30"/>
      <c r="E1134" s="30" t="s">
        <v>3054</v>
      </c>
      <c r="F1134" s="30" t="s">
        <v>74</v>
      </c>
      <c r="G1134" s="38">
        <v>60</v>
      </c>
      <c r="H1134" s="31">
        <v>0</v>
      </c>
      <c r="I1134" s="30" t="s">
        <v>512</v>
      </c>
      <c r="J1134" s="30" t="s">
        <v>513</v>
      </c>
      <c r="K1134" s="30" t="s">
        <v>495</v>
      </c>
      <c r="L1134" s="30" t="s">
        <v>496</v>
      </c>
      <c r="M1134" s="30" t="s">
        <v>695</v>
      </c>
      <c r="N1134" s="30"/>
      <c r="O1134" s="30" t="s">
        <v>145</v>
      </c>
      <c r="P1134" s="30" t="s">
        <v>465</v>
      </c>
      <c r="Q1134" s="30" t="s">
        <v>499</v>
      </c>
    </row>
    <row r="1135" spans="1:17">
      <c r="A1135" s="30" t="s">
        <v>4069</v>
      </c>
      <c r="B1135" s="30" t="s">
        <v>4070</v>
      </c>
      <c r="C1135" s="30" t="s">
        <v>4071</v>
      </c>
      <c r="D1135" s="30"/>
      <c r="E1135" s="30" t="s">
        <v>3054</v>
      </c>
      <c r="F1135" s="30" t="s">
        <v>74</v>
      </c>
      <c r="G1135" s="38">
        <v>60</v>
      </c>
      <c r="H1135" s="31">
        <v>0</v>
      </c>
      <c r="I1135" s="30" t="s">
        <v>552</v>
      </c>
      <c r="J1135" s="30" t="s">
        <v>553</v>
      </c>
      <c r="K1135" s="30" t="s">
        <v>495</v>
      </c>
      <c r="L1135" s="30" t="s">
        <v>496</v>
      </c>
      <c r="M1135" s="30" t="s">
        <v>2249</v>
      </c>
      <c r="N1135" s="30"/>
      <c r="O1135" s="30" t="s">
        <v>145</v>
      </c>
      <c r="P1135" s="30" t="s">
        <v>465</v>
      </c>
      <c r="Q1135" s="30" t="s">
        <v>499</v>
      </c>
    </row>
    <row r="1136" spans="1:17">
      <c r="A1136" s="30" t="s">
        <v>4072</v>
      </c>
      <c r="B1136" s="30" t="s">
        <v>4073</v>
      </c>
      <c r="C1136" s="30" t="s">
        <v>4074</v>
      </c>
      <c r="D1136" s="30"/>
      <c r="E1136" s="30" t="s">
        <v>3054</v>
      </c>
      <c r="F1136" s="30" t="s">
        <v>74</v>
      </c>
      <c r="G1136" s="38">
        <v>60</v>
      </c>
      <c r="H1136" s="31">
        <v>0</v>
      </c>
      <c r="I1136" s="30" t="s">
        <v>504</v>
      </c>
      <c r="J1136" s="30" t="s">
        <v>505</v>
      </c>
      <c r="K1136" s="30" t="s">
        <v>495</v>
      </c>
      <c r="L1136" s="30" t="s">
        <v>496</v>
      </c>
      <c r="M1136" s="30" t="s">
        <v>506</v>
      </c>
      <c r="N1136" s="30"/>
      <c r="O1136" s="30" t="s">
        <v>145</v>
      </c>
      <c r="P1136" s="30" t="s">
        <v>465</v>
      </c>
      <c r="Q1136" s="30" t="s">
        <v>499</v>
      </c>
    </row>
    <row r="1137" spans="1:17">
      <c r="A1137" s="30" t="s">
        <v>4075</v>
      </c>
      <c r="B1137" s="30" t="s">
        <v>4076</v>
      </c>
      <c r="C1137" s="30" t="s">
        <v>4077</v>
      </c>
      <c r="D1137" s="30"/>
      <c r="E1137" s="30" t="s">
        <v>3054</v>
      </c>
      <c r="F1137" s="30" t="s">
        <v>74</v>
      </c>
      <c r="G1137" s="38">
        <v>60</v>
      </c>
      <c r="H1137" s="31">
        <v>0</v>
      </c>
      <c r="I1137" s="30" t="s">
        <v>586</v>
      </c>
      <c r="J1137" s="30" t="s">
        <v>587</v>
      </c>
      <c r="K1137" s="30" t="s">
        <v>495</v>
      </c>
      <c r="L1137" s="30" t="s">
        <v>496</v>
      </c>
      <c r="M1137" s="30" t="s">
        <v>2374</v>
      </c>
      <c r="N1137" s="30"/>
      <c r="O1137" s="30" t="s">
        <v>145</v>
      </c>
      <c r="P1137" s="30" t="s">
        <v>465</v>
      </c>
      <c r="Q1137" s="30" t="s">
        <v>499</v>
      </c>
    </row>
    <row r="1138" spans="1:17">
      <c r="A1138" s="30" t="s">
        <v>4078</v>
      </c>
      <c r="B1138" s="30" t="s">
        <v>403</v>
      </c>
      <c r="C1138" s="30" t="s">
        <v>4079</v>
      </c>
      <c r="D1138" s="30"/>
      <c r="E1138" s="30" t="s">
        <v>3054</v>
      </c>
      <c r="F1138" s="30" t="s">
        <v>74</v>
      </c>
      <c r="G1138" s="38">
        <v>60</v>
      </c>
      <c r="H1138" s="31">
        <v>0</v>
      </c>
      <c r="I1138" s="30" t="s">
        <v>504</v>
      </c>
      <c r="J1138" s="30" t="s">
        <v>505</v>
      </c>
      <c r="K1138" s="30" t="s">
        <v>495</v>
      </c>
      <c r="L1138" s="30" t="s">
        <v>496</v>
      </c>
      <c r="M1138" s="30" t="s">
        <v>558</v>
      </c>
      <c r="N1138" s="30"/>
      <c r="O1138" s="30" t="s">
        <v>145</v>
      </c>
      <c r="P1138" s="30" t="s">
        <v>465</v>
      </c>
      <c r="Q1138" s="30" t="s">
        <v>499</v>
      </c>
    </row>
    <row r="1139" spans="1:17">
      <c r="A1139" s="30" t="s">
        <v>4080</v>
      </c>
      <c r="B1139" s="30" t="s">
        <v>4081</v>
      </c>
      <c r="C1139" s="30" t="s">
        <v>4082</v>
      </c>
      <c r="D1139" s="30"/>
      <c r="E1139" s="30" t="s">
        <v>3800</v>
      </c>
      <c r="F1139" s="30" t="s">
        <v>74</v>
      </c>
      <c r="G1139" s="38">
        <v>60</v>
      </c>
      <c r="H1139" s="31">
        <v>0</v>
      </c>
      <c r="I1139" s="30" t="s">
        <v>546</v>
      </c>
      <c r="J1139" s="30" t="s">
        <v>547</v>
      </c>
      <c r="K1139" s="30" t="s">
        <v>495</v>
      </c>
      <c r="L1139" s="30" t="s">
        <v>496</v>
      </c>
      <c r="M1139" s="30" t="s">
        <v>695</v>
      </c>
      <c r="N1139" s="30" t="s">
        <v>3640</v>
      </c>
      <c r="O1139" s="30" t="s">
        <v>145</v>
      </c>
      <c r="P1139" s="30" t="s">
        <v>465</v>
      </c>
      <c r="Q1139" s="30" t="s">
        <v>499</v>
      </c>
    </row>
    <row r="1140" spans="1:17">
      <c r="A1140" s="30" t="s">
        <v>4083</v>
      </c>
      <c r="B1140" s="30" t="s">
        <v>4084</v>
      </c>
      <c r="C1140" s="30" t="s">
        <v>4085</v>
      </c>
      <c r="D1140" s="30"/>
      <c r="E1140" s="30" t="s">
        <v>3054</v>
      </c>
      <c r="F1140" s="30" t="s">
        <v>74</v>
      </c>
      <c r="G1140" s="38">
        <v>60</v>
      </c>
      <c r="H1140" s="31">
        <v>0</v>
      </c>
      <c r="I1140" s="30" t="s">
        <v>504</v>
      </c>
      <c r="J1140" s="30" t="s">
        <v>505</v>
      </c>
      <c r="K1140" s="30" t="s">
        <v>495</v>
      </c>
      <c r="L1140" s="30" t="s">
        <v>496</v>
      </c>
      <c r="M1140" s="30" t="s">
        <v>1146</v>
      </c>
      <c r="N1140" s="30"/>
      <c r="O1140" s="30" t="s">
        <v>145</v>
      </c>
      <c r="P1140" s="30" t="s">
        <v>465</v>
      </c>
      <c r="Q1140" s="30" t="s">
        <v>499</v>
      </c>
    </row>
    <row r="1141" spans="1:17">
      <c r="A1141" s="30" t="s">
        <v>4086</v>
      </c>
      <c r="B1141" s="30" t="s">
        <v>4087</v>
      </c>
      <c r="C1141" s="30" t="s">
        <v>4088</v>
      </c>
      <c r="D1141" s="30"/>
      <c r="E1141" s="30" t="s">
        <v>3054</v>
      </c>
      <c r="F1141" s="30" t="s">
        <v>74</v>
      </c>
      <c r="G1141" s="38">
        <v>60</v>
      </c>
      <c r="H1141" s="31">
        <v>0</v>
      </c>
      <c r="I1141" s="30" t="s">
        <v>600</v>
      </c>
      <c r="J1141" s="30" t="s">
        <v>601</v>
      </c>
      <c r="K1141" s="30" t="s">
        <v>495</v>
      </c>
      <c r="L1141" s="30" t="s">
        <v>496</v>
      </c>
      <c r="M1141" s="30" t="s">
        <v>2374</v>
      </c>
      <c r="N1141" s="30"/>
      <c r="O1141" s="30" t="s">
        <v>145</v>
      </c>
      <c r="P1141" s="30" t="s">
        <v>465</v>
      </c>
      <c r="Q1141" s="30" t="s">
        <v>499</v>
      </c>
    </row>
    <row r="1142" spans="1:17">
      <c r="A1142" s="30" t="s">
        <v>4089</v>
      </c>
      <c r="B1142" s="30" t="s">
        <v>4090</v>
      </c>
      <c r="C1142" s="30" t="s">
        <v>4091</v>
      </c>
      <c r="D1142" s="30"/>
      <c r="E1142" s="30" t="s">
        <v>3054</v>
      </c>
      <c r="F1142" s="30" t="s">
        <v>74</v>
      </c>
      <c r="G1142" s="38">
        <v>60</v>
      </c>
      <c r="H1142" s="31">
        <v>0</v>
      </c>
      <c r="I1142" s="30" t="s">
        <v>504</v>
      </c>
      <c r="J1142" s="30" t="s">
        <v>505</v>
      </c>
      <c r="K1142" s="30" t="s">
        <v>495</v>
      </c>
      <c r="L1142" s="30" t="s">
        <v>496</v>
      </c>
      <c r="M1142" s="30" t="s">
        <v>592</v>
      </c>
      <c r="N1142" s="30"/>
      <c r="O1142" s="30" t="s">
        <v>145</v>
      </c>
      <c r="P1142" s="30" t="s">
        <v>465</v>
      </c>
      <c r="Q1142" s="30" t="s">
        <v>499</v>
      </c>
    </row>
    <row r="1143" spans="1:17">
      <c r="A1143" s="30" t="s">
        <v>4092</v>
      </c>
      <c r="B1143" s="30" t="s">
        <v>4093</v>
      </c>
      <c r="C1143" s="30" t="s">
        <v>4094</v>
      </c>
      <c r="D1143" s="30"/>
      <c r="E1143" s="30" t="s">
        <v>3054</v>
      </c>
      <c r="F1143" s="30" t="s">
        <v>74</v>
      </c>
      <c r="G1143" s="38">
        <v>60</v>
      </c>
      <c r="H1143" s="31">
        <v>0</v>
      </c>
      <c r="I1143" s="30" t="s">
        <v>512</v>
      </c>
      <c r="J1143" s="30" t="s">
        <v>513</v>
      </c>
      <c r="K1143" s="30" t="s">
        <v>495</v>
      </c>
      <c r="L1143" s="30" t="s">
        <v>496</v>
      </c>
      <c r="M1143" s="30" t="s">
        <v>695</v>
      </c>
      <c r="N1143" s="30"/>
      <c r="O1143" s="30" t="s">
        <v>145</v>
      </c>
      <c r="P1143" s="30" t="s">
        <v>465</v>
      </c>
      <c r="Q1143" s="30" t="s">
        <v>499</v>
      </c>
    </row>
    <row r="1144" spans="1:17">
      <c r="A1144" s="30" t="s">
        <v>4095</v>
      </c>
      <c r="B1144" s="30" t="s">
        <v>4096</v>
      </c>
      <c r="C1144" s="30" t="s">
        <v>4097</v>
      </c>
      <c r="D1144" s="30"/>
      <c r="E1144" s="30" t="s">
        <v>3054</v>
      </c>
      <c r="F1144" s="30" t="s">
        <v>74</v>
      </c>
      <c r="G1144" s="38">
        <v>60</v>
      </c>
      <c r="H1144" s="31">
        <v>0</v>
      </c>
      <c r="I1144" s="30" t="s">
        <v>586</v>
      </c>
      <c r="J1144" s="30" t="s">
        <v>587</v>
      </c>
      <c r="K1144" s="30" t="s">
        <v>495</v>
      </c>
      <c r="L1144" s="30" t="s">
        <v>496</v>
      </c>
      <c r="M1144" s="30" t="s">
        <v>588</v>
      </c>
      <c r="N1144" s="30"/>
      <c r="O1144" s="30" t="s">
        <v>145</v>
      </c>
      <c r="P1144" s="30" t="s">
        <v>465</v>
      </c>
      <c r="Q1144" s="30" t="s">
        <v>499</v>
      </c>
    </row>
    <row r="1145" spans="1:17">
      <c r="A1145" s="30" t="s">
        <v>4098</v>
      </c>
      <c r="B1145" s="30" t="s">
        <v>424</v>
      </c>
      <c r="C1145" s="30" t="s">
        <v>4099</v>
      </c>
      <c r="D1145" s="30"/>
      <c r="E1145" s="30" t="s">
        <v>3054</v>
      </c>
      <c r="F1145" s="30" t="s">
        <v>74</v>
      </c>
      <c r="G1145" s="38">
        <v>60</v>
      </c>
      <c r="H1145" s="31">
        <v>0</v>
      </c>
      <c r="I1145" s="30" t="s">
        <v>504</v>
      </c>
      <c r="J1145" s="30" t="s">
        <v>505</v>
      </c>
      <c r="K1145" s="30" t="s">
        <v>495</v>
      </c>
      <c r="L1145" s="30" t="s">
        <v>496</v>
      </c>
      <c r="M1145" s="30" t="s">
        <v>1146</v>
      </c>
      <c r="N1145" s="30"/>
      <c r="O1145" s="30" t="s">
        <v>145</v>
      </c>
      <c r="P1145" s="30" t="s">
        <v>465</v>
      </c>
      <c r="Q1145" s="30" t="s">
        <v>499</v>
      </c>
    </row>
    <row r="1146" spans="1:17">
      <c r="A1146" s="30" t="s">
        <v>4100</v>
      </c>
      <c r="B1146" s="30" t="s">
        <v>4101</v>
      </c>
      <c r="C1146" s="30" t="s">
        <v>4102</v>
      </c>
      <c r="D1146" s="30"/>
      <c r="E1146" s="30" t="s">
        <v>3054</v>
      </c>
      <c r="F1146" s="30" t="s">
        <v>74</v>
      </c>
      <c r="G1146" s="38">
        <v>60</v>
      </c>
      <c r="H1146" s="31">
        <v>0</v>
      </c>
      <c r="I1146" s="30" t="s">
        <v>600</v>
      </c>
      <c r="J1146" s="30" t="s">
        <v>601</v>
      </c>
      <c r="K1146" s="30" t="s">
        <v>495</v>
      </c>
      <c r="L1146" s="30" t="s">
        <v>496</v>
      </c>
      <c r="M1146" s="30" t="s">
        <v>654</v>
      </c>
      <c r="N1146" s="30"/>
      <c r="O1146" s="30" t="s">
        <v>145</v>
      </c>
      <c r="P1146" s="30" t="s">
        <v>465</v>
      </c>
      <c r="Q1146" s="30" t="s">
        <v>499</v>
      </c>
    </row>
    <row r="1147" spans="1:17">
      <c r="A1147" s="30" t="s">
        <v>4103</v>
      </c>
      <c r="B1147" s="30" t="s">
        <v>4104</v>
      </c>
      <c r="C1147" s="30" t="s">
        <v>4105</v>
      </c>
      <c r="D1147" s="30"/>
      <c r="E1147" s="30" t="s">
        <v>3800</v>
      </c>
      <c r="F1147" s="30" t="s">
        <v>74</v>
      </c>
      <c r="G1147" s="38">
        <v>60</v>
      </c>
      <c r="H1147" s="31">
        <v>0</v>
      </c>
      <c r="I1147" s="30" t="s">
        <v>512</v>
      </c>
      <c r="J1147" s="30" t="s">
        <v>513</v>
      </c>
      <c r="K1147" s="30" t="s">
        <v>495</v>
      </c>
      <c r="L1147" s="30" t="s">
        <v>496</v>
      </c>
      <c r="M1147" s="30" t="s">
        <v>713</v>
      </c>
      <c r="N1147" s="30" t="s">
        <v>3164</v>
      </c>
      <c r="O1147" s="30" t="s">
        <v>145</v>
      </c>
      <c r="P1147" s="30" t="s">
        <v>465</v>
      </c>
      <c r="Q1147" s="30" t="s">
        <v>499</v>
      </c>
    </row>
    <row r="1148" spans="1:17">
      <c r="A1148" s="30" t="s">
        <v>4106</v>
      </c>
      <c r="B1148" s="30" t="s">
        <v>4107</v>
      </c>
      <c r="C1148" s="30" t="s">
        <v>4108</v>
      </c>
      <c r="D1148" s="30"/>
      <c r="E1148" s="30" t="s">
        <v>3054</v>
      </c>
      <c r="F1148" s="30" t="s">
        <v>74</v>
      </c>
      <c r="G1148" s="38">
        <v>60</v>
      </c>
      <c r="H1148" s="31">
        <v>0</v>
      </c>
      <c r="I1148" s="30" t="s">
        <v>504</v>
      </c>
      <c r="J1148" s="30" t="s">
        <v>505</v>
      </c>
      <c r="K1148" s="30" t="s">
        <v>495</v>
      </c>
      <c r="L1148" s="30" t="s">
        <v>496</v>
      </c>
      <c r="M1148" s="30" t="s">
        <v>506</v>
      </c>
      <c r="N1148" s="30"/>
      <c r="O1148" s="30" t="s">
        <v>145</v>
      </c>
      <c r="P1148" s="30" t="s">
        <v>465</v>
      </c>
      <c r="Q1148" s="30" t="s">
        <v>499</v>
      </c>
    </row>
    <row r="1149" spans="1:17">
      <c r="A1149" s="30" t="s">
        <v>4109</v>
      </c>
      <c r="B1149" s="30" t="s">
        <v>4110</v>
      </c>
      <c r="C1149" s="30" t="s">
        <v>4111</v>
      </c>
      <c r="D1149" s="30" t="s">
        <v>3707</v>
      </c>
      <c r="E1149" s="30" t="s">
        <v>3049</v>
      </c>
      <c r="F1149" s="30" t="s">
        <v>3707</v>
      </c>
      <c r="G1149" s="38">
        <v>60</v>
      </c>
      <c r="H1149" s="31">
        <v>0</v>
      </c>
      <c r="I1149" s="30" t="s">
        <v>628</v>
      </c>
      <c r="J1149" s="30" t="s">
        <v>629</v>
      </c>
      <c r="K1149" s="30" t="s">
        <v>495</v>
      </c>
      <c r="L1149" s="30" t="s">
        <v>3708</v>
      </c>
      <c r="M1149" s="30" t="s">
        <v>631</v>
      </c>
      <c r="N1149" s="30"/>
      <c r="O1149" s="30" t="s">
        <v>145</v>
      </c>
      <c r="P1149" s="30" t="s">
        <v>465</v>
      </c>
      <c r="Q1149" s="30" t="s">
        <v>499</v>
      </c>
    </row>
    <row r="1150" spans="1:17">
      <c r="A1150" s="30" t="s">
        <v>4112</v>
      </c>
      <c r="B1150" s="30" t="s">
        <v>4113</v>
      </c>
      <c r="C1150" s="30" t="s">
        <v>4114</v>
      </c>
      <c r="D1150" s="30" t="s">
        <v>3707</v>
      </c>
      <c r="E1150" s="30" t="s">
        <v>3049</v>
      </c>
      <c r="F1150" s="30" t="s">
        <v>3707</v>
      </c>
      <c r="G1150" s="38">
        <v>60</v>
      </c>
      <c r="H1150" s="31">
        <v>0</v>
      </c>
      <c r="I1150" s="30" t="s">
        <v>628</v>
      </c>
      <c r="J1150" s="30" t="s">
        <v>629</v>
      </c>
      <c r="K1150" s="30" t="s">
        <v>495</v>
      </c>
      <c r="L1150" s="30" t="s">
        <v>3708</v>
      </c>
      <c r="M1150" s="30" t="s">
        <v>631</v>
      </c>
      <c r="N1150" s="30"/>
      <c r="O1150" s="30" t="s">
        <v>145</v>
      </c>
      <c r="P1150" s="30" t="s">
        <v>465</v>
      </c>
      <c r="Q1150" s="30" t="s">
        <v>499</v>
      </c>
    </row>
    <row r="1151" spans="1:17">
      <c r="A1151" s="30" t="s">
        <v>4115</v>
      </c>
      <c r="B1151" s="30" t="s">
        <v>4116</v>
      </c>
      <c r="C1151" s="30" t="s">
        <v>4117</v>
      </c>
      <c r="D1151" s="30" t="s">
        <v>3707</v>
      </c>
      <c r="E1151" s="30" t="s">
        <v>3049</v>
      </c>
      <c r="F1151" s="30" t="s">
        <v>3707</v>
      </c>
      <c r="G1151" s="38">
        <v>60</v>
      </c>
      <c r="H1151" s="31">
        <v>0</v>
      </c>
      <c r="I1151" s="30" t="s">
        <v>628</v>
      </c>
      <c r="J1151" s="30" t="s">
        <v>629</v>
      </c>
      <c r="K1151" s="30" t="s">
        <v>495</v>
      </c>
      <c r="L1151" s="30" t="s">
        <v>3708</v>
      </c>
      <c r="M1151" s="30" t="s">
        <v>631</v>
      </c>
      <c r="N1151" s="30"/>
      <c r="O1151" s="30" t="s">
        <v>145</v>
      </c>
      <c r="P1151" s="30" t="s">
        <v>465</v>
      </c>
      <c r="Q1151" s="30" t="s">
        <v>499</v>
      </c>
    </row>
    <row r="1152" spans="1:17">
      <c r="A1152" s="30" t="s">
        <v>4118</v>
      </c>
      <c r="B1152" s="30" t="s">
        <v>163</v>
      </c>
      <c r="C1152" s="30" t="s">
        <v>4119</v>
      </c>
      <c r="D1152" s="30"/>
      <c r="E1152" s="30" t="s">
        <v>3054</v>
      </c>
      <c r="F1152" s="30" t="s">
        <v>74</v>
      </c>
      <c r="G1152" s="38">
        <v>60</v>
      </c>
      <c r="H1152" s="31">
        <v>0</v>
      </c>
      <c r="I1152" s="30" t="s">
        <v>512</v>
      </c>
      <c r="J1152" s="30" t="s">
        <v>513</v>
      </c>
      <c r="K1152" s="30" t="s">
        <v>495</v>
      </c>
      <c r="L1152" s="30" t="s">
        <v>496</v>
      </c>
      <c r="M1152" s="30" t="s">
        <v>695</v>
      </c>
      <c r="N1152" s="30"/>
      <c r="O1152" s="30" t="s">
        <v>145</v>
      </c>
      <c r="P1152" s="30" t="s">
        <v>465</v>
      </c>
      <c r="Q1152" s="30" t="s">
        <v>499</v>
      </c>
    </row>
    <row r="1153" spans="1:17">
      <c r="A1153" s="30" t="s">
        <v>4120</v>
      </c>
      <c r="B1153" s="30" t="s">
        <v>4121</v>
      </c>
      <c r="C1153" s="30" t="s">
        <v>4122</v>
      </c>
      <c r="D1153" s="30"/>
      <c r="E1153" s="30" t="s">
        <v>3054</v>
      </c>
      <c r="F1153" s="30" t="s">
        <v>74</v>
      </c>
      <c r="G1153" s="38">
        <v>60</v>
      </c>
      <c r="H1153" s="31">
        <v>0</v>
      </c>
      <c r="I1153" s="30" t="s">
        <v>512</v>
      </c>
      <c r="J1153" s="30" t="s">
        <v>513</v>
      </c>
      <c r="K1153" s="30" t="s">
        <v>495</v>
      </c>
      <c r="L1153" s="30" t="s">
        <v>496</v>
      </c>
      <c r="M1153" s="30" t="s">
        <v>713</v>
      </c>
      <c r="N1153" s="30"/>
      <c r="O1153" s="30" t="s">
        <v>145</v>
      </c>
      <c r="P1153" s="30" t="s">
        <v>465</v>
      </c>
      <c r="Q1153" s="30" t="s">
        <v>499</v>
      </c>
    </row>
    <row r="1154" spans="1:17">
      <c r="A1154" s="30" t="s">
        <v>4123</v>
      </c>
      <c r="B1154" s="30" t="s">
        <v>4124</v>
      </c>
      <c r="C1154" s="30" t="s">
        <v>4125</v>
      </c>
      <c r="D1154" s="30"/>
      <c r="E1154" s="30" t="s">
        <v>3054</v>
      </c>
      <c r="F1154" s="30" t="s">
        <v>74</v>
      </c>
      <c r="G1154" s="38">
        <v>60</v>
      </c>
      <c r="H1154" s="31">
        <v>0</v>
      </c>
      <c r="I1154" s="30" t="s">
        <v>586</v>
      </c>
      <c r="J1154" s="30" t="s">
        <v>587</v>
      </c>
      <c r="K1154" s="30" t="s">
        <v>495</v>
      </c>
      <c r="L1154" s="30" t="s">
        <v>496</v>
      </c>
      <c r="M1154" s="30" t="s">
        <v>877</v>
      </c>
      <c r="N1154" s="30"/>
      <c r="O1154" s="30" t="s">
        <v>145</v>
      </c>
      <c r="P1154" s="30" t="s">
        <v>465</v>
      </c>
      <c r="Q1154" s="30" t="s">
        <v>499</v>
      </c>
    </row>
    <row r="1155" spans="1:17">
      <c r="A1155" s="30" t="s">
        <v>4126</v>
      </c>
      <c r="B1155" s="30" t="s">
        <v>4127</v>
      </c>
      <c r="C1155" s="30" t="s">
        <v>4128</v>
      </c>
      <c r="D1155" s="30"/>
      <c r="E1155" s="30" t="s">
        <v>3054</v>
      </c>
      <c r="F1155" s="30" t="s">
        <v>74</v>
      </c>
      <c r="G1155" s="38">
        <v>60</v>
      </c>
      <c r="H1155" s="31">
        <v>0</v>
      </c>
      <c r="I1155" s="30" t="s">
        <v>546</v>
      </c>
      <c r="J1155" s="30" t="s">
        <v>547</v>
      </c>
      <c r="K1155" s="30" t="s">
        <v>495</v>
      </c>
      <c r="L1155" s="30" t="s">
        <v>496</v>
      </c>
      <c r="M1155" s="30" t="s">
        <v>713</v>
      </c>
      <c r="N1155" s="30" t="s">
        <v>3111</v>
      </c>
      <c r="O1155" s="30" t="s">
        <v>145</v>
      </c>
      <c r="P1155" s="30" t="s">
        <v>465</v>
      </c>
      <c r="Q1155" s="30" t="s">
        <v>499</v>
      </c>
    </row>
    <row r="1156" spans="1:17">
      <c r="A1156" s="30" t="s">
        <v>4129</v>
      </c>
      <c r="B1156" s="30" t="s">
        <v>4130</v>
      </c>
      <c r="C1156" s="30" t="s">
        <v>4131</v>
      </c>
      <c r="D1156" s="30"/>
      <c r="E1156" s="30" t="s">
        <v>3049</v>
      </c>
      <c r="F1156" s="30"/>
      <c r="G1156" s="38"/>
      <c r="H1156" s="31">
        <v>0</v>
      </c>
      <c r="I1156" s="30" t="s">
        <v>504</v>
      </c>
      <c r="J1156" s="30" t="s">
        <v>505</v>
      </c>
      <c r="K1156" s="30" t="s">
        <v>495</v>
      </c>
      <c r="L1156" s="30" t="s">
        <v>496</v>
      </c>
      <c r="M1156" s="30" t="s">
        <v>558</v>
      </c>
      <c r="N1156" s="30"/>
      <c r="O1156" s="30" t="s">
        <v>145</v>
      </c>
      <c r="P1156" s="30" t="s">
        <v>465</v>
      </c>
      <c r="Q1156" s="30" t="s">
        <v>499</v>
      </c>
    </row>
    <row r="1157" spans="1:17">
      <c r="A1157" s="30" t="s">
        <v>4132</v>
      </c>
      <c r="B1157" s="30" t="s">
        <v>4133</v>
      </c>
      <c r="C1157" s="30" t="s">
        <v>4134</v>
      </c>
      <c r="D1157" s="30"/>
      <c r="E1157" s="30" t="s">
        <v>3054</v>
      </c>
      <c r="F1157" s="30" t="s">
        <v>74</v>
      </c>
      <c r="G1157" s="38">
        <v>60</v>
      </c>
      <c r="H1157" s="31">
        <v>0</v>
      </c>
      <c r="I1157" s="30" t="s">
        <v>718</v>
      </c>
      <c r="J1157" s="30" t="s">
        <v>719</v>
      </c>
      <c r="K1157" s="30" t="s">
        <v>495</v>
      </c>
      <c r="L1157" s="30" t="s">
        <v>496</v>
      </c>
      <c r="M1157" s="30" t="s">
        <v>497</v>
      </c>
      <c r="N1157" s="30"/>
      <c r="O1157" s="30" t="s">
        <v>145</v>
      </c>
      <c r="P1157" s="30" t="s">
        <v>465</v>
      </c>
      <c r="Q1157" s="30" t="s">
        <v>499</v>
      </c>
    </row>
    <row r="1158" spans="1:17">
      <c r="A1158" s="30" t="s">
        <v>4135</v>
      </c>
      <c r="B1158" s="30" t="s">
        <v>4136</v>
      </c>
      <c r="C1158" s="30" t="s">
        <v>4137</v>
      </c>
      <c r="D1158" s="30"/>
      <c r="E1158" s="30" t="s">
        <v>3054</v>
      </c>
      <c r="F1158" s="30" t="s">
        <v>74</v>
      </c>
      <c r="G1158" s="38">
        <v>60</v>
      </c>
      <c r="H1158" s="31">
        <v>0</v>
      </c>
      <c r="I1158" s="30" t="s">
        <v>586</v>
      </c>
      <c r="J1158" s="30" t="s">
        <v>587</v>
      </c>
      <c r="K1158" s="30" t="s">
        <v>495</v>
      </c>
      <c r="L1158" s="30" t="s">
        <v>496</v>
      </c>
      <c r="M1158" s="30" t="s">
        <v>903</v>
      </c>
      <c r="N1158" s="30"/>
      <c r="O1158" s="30" t="s">
        <v>145</v>
      </c>
      <c r="P1158" s="30" t="s">
        <v>465</v>
      </c>
      <c r="Q1158" s="30" t="s">
        <v>499</v>
      </c>
    </row>
    <row r="1159" spans="1:17">
      <c r="A1159" s="30" t="s">
        <v>4138</v>
      </c>
      <c r="B1159" s="30" t="s">
        <v>4139</v>
      </c>
      <c r="C1159" s="30" t="s">
        <v>4140</v>
      </c>
      <c r="D1159" s="30"/>
      <c r="E1159" s="30" t="s">
        <v>3054</v>
      </c>
      <c r="F1159" s="30" t="s">
        <v>74</v>
      </c>
      <c r="G1159" s="38">
        <v>60</v>
      </c>
      <c r="H1159" s="31">
        <v>0</v>
      </c>
      <c r="I1159" s="30" t="s">
        <v>512</v>
      </c>
      <c r="J1159" s="30" t="s">
        <v>513</v>
      </c>
      <c r="K1159" s="30" t="s">
        <v>495</v>
      </c>
      <c r="L1159" s="30" t="s">
        <v>496</v>
      </c>
      <c r="M1159" s="30" t="s">
        <v>695</v>
      </c>
      <c r="N1159" s="30" t="s">
        <v>3085</v>
      </c>
      <c r="O1159" s="30" t="s">
        <v>145</v>
      </c>
      <c r="P1159" s="30" t="s">
        <v>465</v>
      </c>
      <c r="Q1159" s="30" t="s">
        <v>499</v>
      </c>
    </row>
    <row r="1160" spans="1:17">
      <c r="A1160" s="30" t="s">
        <v>4141</v>
      </c>
      <c r="B1160" s="30" t="s">
        <v>4142</v>
      </c>
      <c r="C1160" s="30" t="s">
        <v>4143</v>
      </c>
      <c r="D1160" s="30"/>
      <c r="E1160" s="30" t="s">
        <v>3054</v>
      </c>
      <c r="F1160" s="30" t="s">
        <v>74</v>
      </c>
      <c r="G1160" s="38">
        <v>60</v>
      </c>
      <c r="H1160" s="31">
        <v>0</v>
      </c>
      <c r="I1160" s="30" t="s">
        <v>512</v>
      </c>
      <c r="J1160" s="30" t="s">
        <v>513</v>
      </c>
      <c r="K1160" s="30" t="s">
        <v>495</v>
      </c>
      <c r="L1160" s="30" t="s">
        <v>496</v>
      </c>
      <c r="M1160" s="30" t="s">
        <v>713</v>
      </c>
      <c r="N1160" s="30"/>
      <c r="O1160" s="30" t="s">
        <v>145</v>
      </c>
      <c r="P1160" s="30" t="s">
        <v>465</v>
      </c>
      <c r="Q1160" s="30" t="s">
        <v>499</v>
      </c>
    </row>
    <row r="1161" spans="1:17">
      <c r="A1161" s="30" t="s">
        <v>4144</v>
      </c>
      <c r="B1161" s="30" t="s">
        <v>278</v>
      </c>
      <c r="C1161" s="30" t="s">
        <v>4145</v>
      </c>
      <c r="D1161" s="30"/>
      <c r="E1161" s="30" t="s">
        <v>3054</v>
      </c>
      <c r="F1161" s="30" t="s">
        <v>74</v>
      </c>
      <c r="G1161" s="38">
        <v>60</v>
      </c>
      <c r="H1161" s="31">
        <v>0</v>
      </c>
      <c r="I1161" s="30" t="s">
        <v>512</v>
      </c>
      <c r="J1161" s="30" t="s">
        <v>513</v>
      </c>
      <c r="K1161" s="30" t="s">
        <v>495</v>
      </c>
      <c r="L1161" s="30" t="s">
        <v>496</v>
      </c>
      <c r="M1161" s="30" t="s">
        <v>695</v>
      </c>
      <c r="N1161" s="30"/>
      <c r="O1161" s="30" t="s">
        <v>145</v>
      </c>
      <c r="P1161" s="30" t="s">
        <v>465</v>
      </c>
      <c r="Q1161" s="30" t="s">
        <v>499</v>
      </c>
    </row>
    <row r="1162" spans="1:17">
      <c r="A1162" s="30" t="s">
        <v>4146</v>
      </c>
      <c r="B1162" s="30" t="s">
        <v>4147</v>
      </c>
      <c r="C1162" s="30" t="s">
        <v>4148</v>
      </c>
      <c r="D1162" s="30"/>
      <c r="E1162" s="30" t="s">
        <v>3054</v>
      </c>
      <c r="F1162" s="30" t="s">
        <v>74</v>
      </c>
      <c r="G1162" s="38">
        <v>60</v>
      </c>
      <c r="H1162" s="31">
        <v>0</v>
      </c>
      <c r="I1162" s="30" t="s">
        <v>552</v>
      </c>
      <c r="J1162" s="30" t="s">
        <v>553</v>
      </c>
      <c r="K1162" s="30" t="s">
        <v>495</v>
      </c>
      <c r="L1162" s="30" t="s">
        <v>496</v>
      </c>
      <c r="M1162" s="30" t="s">
        <v>596</v>
      </c>
      <c r="N1162" s="30"/>
      <c r="O1162" s="30" t="s">
        <v>145</v>
      </c>
      <c r="P1162" s="30" t="s">
        <v>465</v>
      </c>
      <c r="Q1162" s="30" t="s">
        <v>499</v>
      </c>
    </row>
    <row r="1163" spans="1:17">
      <c r="A1163" s="30" t="s">
        <v>4149</v>
      </c>
      <c r="B1163" s="30" t="s">
        <v>4150</v>
      </c>
      <c r="C1163" s="30" t="s">
        <v>4151</v>
      </c>
      <c r="D1163" s="30"/>
      <c r="E1163" s="30" t="s">
        <v>3054</v>
      </c>
      <c r="F1163" s="30" t="s">
        <v>74</v>
      </c>
      <c r="G1163" s="38">
        <v>60</v>
      </c>
      <c r="H1163" s="31">
        <v>0</v>
      </c>
      <c r="I1163" s="30" t="s">
        <v>504</v>
      </c>
      <c r="J1163" s="30" t="s">
        <v>505</v>
      </c>
      <c r="K1163" s="30" t="s">
        <v>495</v>
      </c>
      <c r="L1163" s="30" t="s">
        <v>496</v>
      </c>
      <c r="M1163" s="30" t="s">
        <v>506</v>
      </c>
      <c r="N1163" s="30"/>
      <c r="O1163" s="30" t="s">
        <v>145</v>
      </c>
      <c r="P1163" s="30" t="s">
        <v>465</v>
      </c>
      <c r="Q1163" s="30" t="s">
        <v>499</v>
      </c>
    </row>
    <row r="1164" spans="1:17">
      <c r="A1164" s="30" t="s">
        <v>4152</v>
      </c>
      <c r="B1164" s="30" t="s">
        <v>4153</v>
      </c>
      <c r="C1164" s="30" t="s">
        <v>4154</v>
      </c>
      <c r="D1164" s="30"/>
      <c r="E1164" s="30" t="s">
        <v>3054</v>
      </c>
      <c r="F1164" s="30" t="s">
        <v>74</v>
      </c>
      <c r="G1164" s="38">
        <v>60</v>
      </c>
      <c r="H1164" s="31">
        <v>0</v>
      </c>
      <c r="I1164" s="30" t="s">
        <v>504</v>
      </c>
      <c r="J1164" s="30" t="s">
        <v>505</v>
      </c>
      <c r="K1164" s="30" t="s">
        <v>495</v>
      </c>
      <c r="L1164" s="30" t="s">
        <v>496</v>
      </c>
      <c r="M1164" s="30" t="s">
        <v>1146</v>
      </c>
      <c r="N1164" s="30"/>
      <c r="O1164" s="30" t="s">
        <v>145</v>
      </c>
      <c r="P1164" s="30" t="s">
        <v>465</v>
      </c>
      <c r="Q1164" s="30" t="s">
        <v>499</v>
      </c>
    </row>
    <row r="1165" spans="1:17">
      <c r="A1165" s="30" t="s">
        <v>4155</v>
      </c>
      <c r="B1165" s="30" t="s">
        <v>4156</v>
      </c>
      <c r="C1165" s="30" t="s">
        <v>4157</v>
      </c>
      <c r="D1165" s="30"/>
      <c r="E1165" s="30" t="s">
        <v>3054</v>
      </c>
      <c r="F1165" s="30" t="s">
        <v>74</v>
      </c>
      <c r="G1165" s="38">
        <v>60</v>
      </c>
      <c r="H1165" s="31">
        <v>0</v>
      </c>
      <c r="I1165" s="30" t="s">
        <v>546</v>
      </c>
      <c r="J1165" s="30" t="s">
        <v>547</v>
      </c>
      <c r="K1165" s="30" t="s">
        <v>495</v>
      </c>
      <c r="L1165" s="30" t="s">
        <v>496</v>
      </c>
      <c r="M1165" s="30" t="s">
        <v>639</v>
      </c>
      <c r="N1165" s="30"/>
      <c r="O1165" s="30" t="s">
        <v>145</v>
      </c>
      <c r="P1165" s="30" t="s">
        <v>465</v>
      </c>
      <c r="Q1165" s="30" t="s">
        <v>499</v>
      </c>
    </row>
    <row r="1166" spans="1:17">
      <c r="A1166" s="30" t="s">
        <v>4158</v>
      </c>
      <c r="B1166" s="30" t="s">
        <v>4159</v>
      </c>
      <c r="C1166" s="30" t="s">
        <v>4160</v>
      </c>
      <c r="D1166" s="30"/>
      <c r="E1166" s="30" t="s">
        <v>3054</v>
      </c>
      <c r="F1166" s="30" t="s">
        <v>74</v>
      </c>
      <c r="G1166" s="38">
        <v>60</v>
      </c>
      <c r="H1166" s="31">
        <v>0</v>
      </c>
      <c r="I1166" s="30" t="s">
        <v>504</v>
      </c>
      <c r="J1166" s="30" t="s">
        <v>505</v>
      </c>
      <c r="K1166" s="30" t="s">
        <v>495</v>
      </c>
      <c r="L1166" s="30" t="s">
        <v>496</v>
      </c>
      <c r="M1166" s="30" t="s">
        <v>506</v>
      </c>
      <c r="N1166" s="30" t="s">
        <v>4161</v>
      </c>
      <c r="O1166" s="30" t="s">
        <v>145</v>
      </c>
      <c r="P1166" s="30" t="s">
        <v>465</v>
      </c>
      <c r="Q1166" s="30" t="s">
        <v>499</v>
      </c>
    </row>
    <row r="1167" spans="1:17">
      <c r="A1167" s="30" t="s">
        <v>4162</v>
      </c>
      <c r="B1167" s="30" t="s">
        <v>417</v>
      </c>
      <c r="C1167" s="30" t="s">
        <v>4163</v>
      </c>
      <c r="D1167" s="30"/>
      <c r="E1167" s="30" t="s">
        <v>3054</v>
      </c>
      <c r="F1167" s="30" t="s">
        <v>74</v>
      </c>
      <c r="G1167" s="38">
        <v>60</v>
      </c>
      <c r="H1167" s="31">
        <v>0</v>
      </c>
      <c r="I1167" s="30" t="s">
        <v>512</v>
      </c>
      <c r="J1167" s="30" t="s">
        <v>513</v>
      </c>
      <c r="K1167" s="30" t="s">
        <v>495</v>
      </c>
      <c r="L1167" s="30" t="s">
        <v>496</v>
      </c>
      <c r="M1167" s="30" t="s">
        <v>695</v>
      </c>
      <c r="N1167" s="30"/>
      <c r="O1167" s="30" t="s">
        <v>145</v>
      </c>
      <c r="P1167" s="30" t="s">
        <v>465</v>
      </c>
      <c r="Q1167" s="30" t="s">
        <v>499</v>
      </c>
    </row>
    <row r="1168" spans="1:17">
      <c r="A1168" s="30" t="s">
        <v>4164</v>
      </c>
      <c r="B1168" s="30" t="s">
        <v>4165</v>
      </c>
      <c r="C1168" s="30" t="s">
        <v>4166</v>
      </c>
      <c r="D1168" s="30"/>
      <c r="E1168" s="30" t="s">
        <v>3054</v>
      </c>
      <c r="F1168" s="30" t="s">
        <v>74</v>
      </c>
      <c r="G1168" s="38">
        <v>60</v>
      </c>
      <c r="H1168" s="31">
        <v>0</v>
      </c>
      <c r="I1168" s="30" t="s">
        <v>586</v>
      </c>
      <c r="J1168" s="30" t="s">
        <v>587</v>
      </c>
      <c r="K1168" s="30" t="s">
        <v>495</v>
      </c>
      <c r="L1168" s="30" t="s">
        <v>496</v>
      </c>
      <c r="M1168" s="30" t="s">
        <v>497</v>
      </c>
      <c r="N1168" s="30"/>
      <c r="O1168" s="30" t="s">
        <v>145</v>
      </c>
      <c r="P1168" s="30" t="s">
        <v>465</v>
      </c>
      <c r="Q1168" s="30" t="s">
        <v>499</v>
      </c>
    </row>
    <row r="1169" spans="1:17">
      <c r="A1169" s="30" t="s">
        <v>4167</v>
      </c>
      <c r="B1169" s="30" t="s">
        <v>4168</v>
      </c>
      <c r="C1169" s="30" t="s">
        <v>4169</v>
      </c>
      <c r="D1169" s="30"/>
      <c r="E1169" s="30" t="s">
        <v>3054</v>
      </c>
      <c r="F1169" s="30" t="s">
        <v>74</v>
      </c>
      <c r="G1169" s="38">
        <v>60</v>
      </c>
      <c r="H1169" s="31">
        <v>0</v>
      </c>
      <c r="I1169" s="30" t="s">
        <v>586</v>
      </c>
      <c r="J1169" s="30" t="s">
        <v>587</v>
      </c>
      <c r="K1169" s="30" t="s">
        <v>495</v>
      </c>
      <c r="L1169" s="30" t="s">
        <v>496</v>
      </c>
      <c r="M1169" s="30" t="s">
        <v>497</v>
      </c>
      <c r="N1169" s="30"/>
      <c r="O1169" s="30" t="s">
        <v>145</v>
      </c>
      <c r="P1169" s="30" t="s">
        <v>465</v>
      </c>
      <c r="Q1169" s="30" t="s">
        <v>499</v>
      </c>
    </row>
    <row r="1170" spans="1:17">
      <c r="A1170" s="30" t="s">
        <v>4170</v>
      </c>
      <c r="B1170" s="30" t="s">
        <v>4171</v>
      </c>
      <c r="C1170" s="30" t="s">
        <v>4172</v>
      </c>
      <c r="D1170" s="30" t="s">
        <v>74</v>
      </c>
      <c r="E1170" s="30" t="s">
        <v>4173</v>
      </c>
      <c r="F1170" s="30"/>
      <c r="G1170" s="38"/>
      <c r="H1170" s="31">
        <v>0</v>
      </c>
      <c r="I1170" s="30" t="s">
        <v>995</v>
      </c>
      <c r="J1170" s="30" t="s">
        <v>996</v>
      </c>
      <c r="K1170" s="30" t="s">
        <v>495</v>
      </c>
      <c r="L1170" s="30" t="s">
        <v>612</v>
      </c>
      <c r="M1170" s="30" t="s">
        <v>1021</v>
      </c>
      <c r="N1170" s="30"/>
      <c r="O1170" s="30" t="s">
        <v>145</v>
      </c>
      <c r="P1170" s="30" t="s">
        <v>465</v>
      </c>
      <c r="Q1170" s="30" t="s">
        <v>4174</v>
      </c>
    </row>
    <row r="1171" spans="1:17">
      <c r="A1171" s="30" t="s">
        <v>4175</v>
      </c>
      <c r="B1171" s="30" t="s">
        <v>4176</v>
      </c>
      <c r="C1171" s="30" t="s">
        <v>4177</v>
      </c>
      <c r="D1171" s="30" t="s">
        <v>74</v>
      </c>
      <c r="E1171" s="30" t="s">
        <v>4173</v>
      </c>
      <c r="F1171" s="30"/>
      <c r="G1171" s="38"/>
      <c r="H1171" s="31">
        <v>0</v>
      </c>
      <c r="I1171" s="30" t="s">
        <v>995</v>
      </c>
      <c r="J1171" s="30" t="s">
        <v>996</v>
      </c>
      <c r="K1171" s="30" t="s">
        <v>495</v>
      </c>
      <c r="L1171" s="30" t="s">
        <v>612</v>
      </c>
      <c r="M1171" s="30" t="s">
        <v>1007</v>
      </c>
      <c r="N1171" s="30" t="s">
        <v>4178</v>
      </c>
      <c r="O1171" s="30" t="s">
        <v>145</v>
      </c>
      <c r="P1171" s="30" t="s">
        <v>465</v>
      </c>
      <c r="Q1171" s="30" t="s">
        <v>4174</v>
      </c>
    </row>
    <row r="1172" spans="1:17">
      <c r="A1172" s="30" t="s">
        <v>4179</v>
      </c>
      <c r="B1172" s="30" t="s">
        <v>4180</v>
      </c>
      <c r="C1172" s="30" t="s">
        <v>4181</v>
      </c>
      <c r="D1172" s="30" t="s">
        <v>74</v>
      </c>
      <c r="E1172" s="30" t="s">
        <v>4173</v>
      </c>
      <c r="F1172" s="30"/>
      <c r="G1172" s="38"/>
      <c r="H1172" s="31">
        <v>0</v>
      </c>
      <c r="I1172" s="30" t="s">
        <v>995</v>
      </c>
      <c r="J1172" s="30" t="s">
        <v>996</v>
      </c>
      <c r="K1172" s="30" t="s">
        <v>495</v>
      </c>
      <c r="L1172" s="30" t="s">
        <v>612</v>
      </c>
      <c r="M1172" s="30" t="s">
        <v>1021</v>
      </c>
      <c r="N1172" s="30" t="s">
        <v>4182</v>
      </c>
      <c r="O1172" s="30" t="s">
        <v>145</v>
      </c>
      <c r="P1172" s="30" t="s">
        <v>465</v>
      </c>
      <c r="Q1172" s="30" t="s">
        <v>4174</v>
      </c>
    </row>
    <row r="1173" spans="1:17">
      <c r="A1173" s="30" t="s">
        <v>4183</v>
      </c>
      <c r="B1173" s="30" t="s">
        <v>4184</v>
      </c>
      <c r="C1173" s="30" t="s">
        <v>4185</v>
      </c>
      <c r="D1173" s="30" t="s">
        <v>74</v>
      </c>
      <c r="E1173" s="30" t="s">
        <v>4173</v>
      </c>
      <c r="F1173" s="30"/>
      <c r="G1173" s="38"/>
      <c r="H1173" s="31">
        <v>0</v>
      </c>
      <c r="I1173" s="30" t="s">
        <v>995</v>
      </c>
      <c r="J1173" s="30" t="s">
        <v>996</v>
      </c>
      <c r="K1173" s="30" t="s">
        <v>495</v>
      </c>
      <c r="L1173" s="30" t="s">
        <v>612</v>
      </c>
      <c r="M1173" s="30" t="s">
        <v>1007</v>
      </c>
      <c r="N1173" s="30" t="s">
        <v>4178</v>
      </c>
      <c r="O1173" s="30" t="s">
        <v>145</v>
      </c>
      <c r="P1173" s="30" t="s">
        <v>465</v>
      </c>
      <c r="Q1173" s="30" t="s">
        <v>4174</v>
      </c>
    </row>
    <row r="1174" spans="1:17">
      <c r="A1174" s="30" t="s">
        <v>4186</v>
      </c>
      <c r="B1174" s="30" t="s">
        <v>4187</v>
      </c>
      <c r="C1174" s="30" t="s">
        <v>4188</v>
      </c>
      <c r="D1174" s="30" t="s">
        <v>74</v>
      </c>
      <c r="E1174" s="30" t="s">
        <v>4173</v>
      </c>
      <c r="F1174" s="30"/>
      <c r="G1174" s="38"/>
      <c r="H1174" s="31">
        <v>0</v>
      </c>
      <c r="I1174" s="30" t="s">
        <v>995</v>
      </c>
      <c r="J1174" s="30" t="s">
        <v>996</v>
      </c>
      <c r="K1174" s="30" t="s">
        <v>495</v>
      </c>
      <c r="L1174" s="30" t="s">
        <v>612</v>
      </c>
      <c r="M1174" s="30" t="s">
        <v>1021</v>
      </c>
      <c r="N1174" s="30"/>
      <c r="O1174" s="30" t="s">
        <v>145</v>
      </c>
      <c r="P1174" s="30" t="s">
        <v>465</v>
      </c>
      <c r="Q1174" s="30" t="s">
        <v>4174</v>
      </c>
    </row>
    <row r="1175" spans="1:17">
      <c r="A1175" s="30" t="s">
        <v>4189</v>
      </c>
      <c r="B1175" s="30" t="s">
        <v>4190</v>
      </c>
      <c r="C1175" s="30" t="s">
        <v>4191</v>
      </c>
      <c r="D1175" s="30" t="s">
        <v>74</v>
      </c>
      <c r="E1175" s="30" t="s">
        <v>4173</v>
      </c>
      <c r="F1175" s="30"/>
      <c r="G1175" s="38"/>
      <c r="H1175" s="31">
        <v>0</v>
      </c>
      <c r="I1175" s="30" t="s">
        <v>995</v>
      </c>
      <c r="J1175" s="30" t="s">
        <v>996</v>
      </c>
      <c r="K1175" s="30" t="s">
        <v>495</v>
      </c>
      <c r="L1175" s="30" t="s">
        <v>612</v>
      </c>
      <c r="M1175" s="30" t="s">
        <v>1007</v>
      </c>
      <c r="N1175" s="30" t="s">
        <v>4178</v>
      </c>
      <c r="O1175" s="30" t="s">
        <v>145</v>
      </c>
      <c r="P1175" s="30" t="s">
        <v>465</v>
      </c>
      <c r="Q1175" s="30" t="s">
        <v>4174</v>
      </c>
    </row>
    <row r="1176" spans="1:17">
      <c r="A1176" s="30" t="s">
        <v>4192</v>
      </c>
      <c r="B1176" s="30" t="s">
        <v>4193</v>
      </c>
      <c r="C1176" s="30" t="s">
        <v>4194</v>
      </c>
      <c r="D1176" s="30" t="s">
        <v>74</v>
      </c>
      <c r="E1176" s="30" t="s">
        <v>4173</v>
      </c>
      <c r="F1176" s="30"/>
      <c r="G1176" s="38"/>
      <c r="H1176" s="31">
        <v>0</v>
      </c>
      <c r="I1176" s="30" t="s">
        <v>995</v>
      </c>
      <c r="J1176" s="30" t="s">
        <v>996</v>
      </c>
      <c r="K1176" s="30" t="s">
        <v>495</v>
      </c>
      <c r="L1176" s="30" t="s">
        <v>612</v>
      </c>
      <c r="M1176" s="30" t="s">
        <v>997</v>
      </c>
      <c r="N1176" s="30" t="s">
        <v>4195</v>
      </c>
      <c r="O1176" s="30" t="s">
        <v>145</v>
      </c>
      <c r="P1176" s="30" t="s">
        <v>465</v>
      </c>
      <c r="Q1176" s="30" t="s">
        <v>4174</v>
      </c>
    </row>
    <row r="1177" spans="1:17">
      <c r="A1177" s="30" t="s">
        <v>4196</v>
      </c>
      <c r="B1177" s="30" t="s">
        <v>4197</v>
      </c>
      <c r="C1177" s="30" t="s">
        <v>4198</v>
      </c>
      <c r="D1177" s="30" t="s">
        <v>74</v>
      </c>
      <c r="E1177" s="30" t="s">
        <v>4173</v>
      </c>
      <c r="F1177" s="30"/>
      <c r="G1177" s="38"/>
      <c r="H1177" s="31">
        <v>0</v>
      </c>
      <c r="I1177" s="30" t="s">
        <v>995</v>
      </c>
      <c r="J1177" s="30" t="s">
        <v>996</v>
      </c>
      <c r="K1177" s="30" t="s">
        <v>495</v>
      </c>
      <c r="L1177" s="30" t="s">
        <v>612</v>
      </c>
      <c r="M1177" s="30" t="s">
        <v>997</v>
      </c>
      <c r="N1177" s="30" t="s">
        <v>4195</v>
      </c>
      <c r="O1177" s="30" t="s">
        <v>145</v>
      </c>
      <c r="P1177" s="30" t="s">
        <v>465</v>
      </c>
      <c r="Q1177" s="30" t="s">
        <v>4174</v>
      </c>
    </row>
    <row r="1178" spans="1:17">
      <c r="A1178" s="30" t="s">
        <v>4199</v>
      </c>
      <c r="B1178" s="30" t="s">
        <v>4200</v>
      </c>
      <c r="C1178" s="30" t="s">
        <v>4201</v>
      </c>
      <c r="D1178" s="30" t="s">
        <v>74</v>
      </c>
      <c r="E1178" s="30" t="s">
        <v>4173</v>
      </c>
      <c r="F1178" s="30"/>
      <c r="G1178" s="38"/>
      <c r="H1178" s="31">
        <v>0</v>
      </c>
      <c r="I1178" s="30" t="s">
        <v>995</v>
      </c>
      <c r="J1178" s="30" t="s">
        <v>996</v>
      </c>
      <c r="K1178" s="30" t="s">
        <v>495</v>
      </c>
      <c r="L1178" s="30" t="s">
        <v>612</v>
      </c>
      <c r="M1178" s="30" t="s">
        <v>1153</v>
      </c>
      <c r="N1178" s="30"/>
      <c r="O1178" s="30" t="s">
        <v>145</v>
      </c>
      <c r="P1178" s="30" t="s">
        <v>465</v>
      </c>
      <c r="Q1178" s="30" t="s">
        <v>4174</v>
      </c>
    </row>
    <row r="1179" spans="1:17">
      <c r="A1179" s="30" t="s">
        <v>4202</v>
      </c>
      <c r="B1179" s="30" t="s">
        <v>4203</v>
      </c>
      <c r="C1179" s="30" t="s">
        <v>4204</v>
      </c>
      <c r="D1179" s="30" t="s">
        <v>74</v>
      </c>
      <c r="E1179" s="30" t="s">
        <v>4173</v>
      </c>
      <c r="F1179" s="30"/>
      <c r="G1179" s="38"/>
      <c r="H1179" s="31">
        <v>0</v>
      </c>
      <c r="I1179" s="30" t="s">
        <v>995</v>
      </c>
      <c r="J1179" s="30" t="s">
        <v>996</v>
      </c>
      <c r="K1179" s="30" t="s">
        <v>495</v>
      </c>
      <c r="L1179" s="30" t="s">
        <v>612</v>
      </c>
      <c r="M1179" s="30" t="s">
        <v>997</v>
      </c>
      <c r="N1179" s="30" t="s">
        <v>4205</v>
      </c>
      <c r="O1179" s="30" t="s">
        <v>145</v>
      </c>
      <c r="P1179" s="30" t="s">
        <v>465</v>
      </c>
      <c r="Q1179" s="30" t="s">
        <v>4174</v>
      </c>
    </row>
    <row r="1180" spans="1:17">
      <c r="A1180" s="30" t="s">
        <v>4206</v>
      </c>
      <c r="B1180" s="30" t="s">
        <v>4207</v>
      </c>
      <c r="C1180" s="30" t="s">
        <v>4208</v>
      </c>
      <c r="D1180" s="30" t="s">
        <v>74</v>
      </c>
      <c r="E1180" s="30" t="s">
        <v>4173</v>
      </c>
      <c r="F1180" s="30"/>
      <c r="G1180" s="38"/>
      <c r="H1180" s="31">
        <v>0</v>
      </c>
      <c r="I1180" s="30" t="s">
        <v>995</v>
      </c>
      <c r="J1180" s="30" t="s">
        <v>996</v>
      </c>
      <c r="K1180" s="30" t="s">
        <v>495</v>
      </c>
      <c r="L1180" s="30" t="s">
        <v>612</v>
      </c>
      <c r="M1180" s="30" t="s">
        <v>1153</v>
      </c>
      <c r="N1180" s="30"/>
      <c r="O1180" s="30" t="s">
        <v>145</v>
      </c>
      <c r="P1180" s="30" t="s">
        <v>465</v>
      </c>
      <c r="Q1180" s="30" t="s">
        <v>4174</v>
      </c>
    </row>
    <row r="1181" spans="1:17">
      <c r="A1181" s="30" t="s">
        <v>4209</v>
      </c>
      <c r="B1181" s="30" t="s">
        <v>4210</v>
      </c>
      <c r="C1181" s="30" t="s">
        <v>4211</v>
      </c>
      <c r="D1181" s="30" t="s">
        <v>74</v>
      </c>
      <c r="E1181" s="30" t="s">
        <v>4173</v>
      </c>
      <c r="F1181" s="30"/>
      <c r="G1181" s="38"/>
      <c r="H1181" s="31">
        <v>0</v>
      </c>
      <c r="I1181" s="30" t="s">
        <v>995</v>
      </c>
      <c r="J1181" s="30" t="s">
        <v>996</v>
      </c>
      <c r="K1181" s="30" t="s">
        <v>495</v>
      </c>
      <c r="L1181" s="30" t="s">
        <v>612</v>
      </c>
      <c r="M1181" s="30" t="s">
        <v>1153</v>
      </c>
      <c r="N1181" s="30"/>
      <c r="O1181" s="30" t="s">
        <v>145</v>
      </c>
      <c r="P1181" s="30" t="s">
        <v>465</v>
      </c>
      <c r="Q1181" s="30" t="s">
        <v>4174</v>
      </c>
    </row>
    <row r="1182" spans="1:17">
      <c r="A1182" s="30" t="s">
        <v>4212</v>
      </c>
      <c r="B1182" s="30" t="s">
        <v>4213</v>
      </c>
      <c r="C1182" s="30" t="s">
        <v>4214</v>
      </c>
      <c r="D1182" s="30" t="s">
        <v>74</v>
      </c>
      <c r="E1182" s="30" t="s">
        <v>4173</v>
      </c>
      <c r="F1182" s="30"/>
      <c r="G1182" s="38"/>
      <c r="H1182" s="31">
        <v>0</v>
      </c>
      <c r="I1182" s="30" t="s">
        <v>755</v>
      </c>
      <c r="J1182" s="30" t="s">
        <v>756</v>
      </c>
      <c r="K1182" s="30" t="s">
        <v>495</v>
      </c>
      <c r="L1182" s="30" t="s">
        <v>612</v>
      </c>
      <c r="M1182" s="30" t="s">
        <v>688</v>
      </c>
      <c r="N1182" s="30" t="s">
        <v>4215</v>
      </c>
      <c r="O1182" s="30" t="s">
        <v>145</v>
      </c>
      <c r="P1182" s="30" t="s">
        <v>465</v>
      </c>
      <c r="Q1182" s="30" t="s">
        <v>4174</v>
      </c>
    </row>
    <row r="1183" spans="1:17">
      <c r="A1183" s="30" t="s">
        <v>4216</v>
      </c>
      <c r="B1183" s="30" t="s">
        <v>4217</v>
      </c>
      <c r="C1183" s="30" t="s">
        <v>4218</v>
      </c>
      <c r="D1183" s="30" t="s">
        <v>74</v>
      </c>
      <c r="E1183" s="30" t="s">
        <v>4173</v>
      </c>
      <c r="F1183" s="30"/>
      <c r="G1183" s="38"/>
      <c r="H1183" s="31">
        <v>0</v>
      </c>
      <c r="I1183" s="30" t="s">
        <v>995</v>
      </c>
      <c r="J1183" s="30" t="s">
        <v>996</v>
      </c>
      <c r="K1183" s="30" t="s">
        <v>495</v>
      </c>
      <c r="L1183" s="30" t="s">
        <v>612</v>
      </c>
      <c r="M1183" s="30" t="s">
        <v>997</v>
      </c>
      <c r="N1183" s="30" t="s">
        <v>4195</v>
      </c>
      <c r="O1183" s="30" t="s">
        <v>145</v>
      </c>
      <c r="P1183" s="30" t="s">
        <v>465</v>
      </c>
      <c r="Q1183" s="30" t="s">
        <v>4174</v>
      </c>
    </row>
    <row r="1184" spans="1:17">
      <c r="A1184" s="30" t="s">
        <v>4219</v>
      </c>
      <c r="B1184" s="30" t="s">
        <v>4220</v>
      </c>
      <c r="C1184" s="30" t="s">
        <v>4221</v>
      </c>
      <c r="D1184" s="30" t="s">
        <v>74</v>
      </c>
      <c r="E1184" s="30" t="s">
        <v>4173</v>
      </c>
      <c r="F1184" s="30"/>
      <c r="G1184" s="38"/>
      <c r="H1184" s="31">
        <v>0</v>
      </c>
      <c r="I1184" s="30" t="s">
        <v>755</v>
      </c>
      <c r="J1184" s="30" t="s">
        <v>756</v>
      </c>
      <c r="K1184" s="30" t="s">
        <v>495</v>
      </c>
      <c r="L1184" s="30" t="s">
        <v>612</v>
      </c>
      <c r="M1184" s="30" t="s">
        <v>1035</v>
      </c>
      <c r="N1184" s="30" t="s">
        <v>4222</v>
      </c>
      <c r="O1184" s="30" t="s">
        <v>145</v>
      </c>
      <c r="P1184" s="30" t="s">
        <v>465</v>
      </c>
      <c r="Q1184" s="30" t="s">
        <v>4174</v>
      </c>
    </row>
    <row r="1185" spans="1:17">
      <c r="A1185" s="30" t="s">
        <v>4223</v>
      </c>
      <c r="B1185" s="30" t="s">
        <v>4224</v>
      </c>
      <c r="C1185" s="30" t="s">
        <v>4225</v>
      </c>
      <c r="D1185" s="30" t="s">
        <v>74</v>
      </c>
      <c r="E1185" s="30" t="s">
        <v>4173</v>
      </c>
      <c r="F1185" s="30"/>
      <c r="G1185" s="38"/>
      <c r="H1185" s="31">
        <v>0</v>
      </c>
      <c r="I1185" s="30" t="s">
        <v>995</v>
      </c>
      <c r="J1185" s="30" t="s">
        <v>996</v>
      </c>
      <c r="K1185" s="30" t="s">
        <v>495</v>
      </c>
      <c r="L1185" s="30" t="s">
        <v>612</v>
      </c>
      <c r="M1185" s="30" t="s">
        <v>4226</v>
      </c>
      <c r="N1185" s="30"/>
      <c r="O1185" s="30" t="s">
        <v>145</v>
      </c>
      <c r="P1185" s="30" t="s">
        <v>465</v>
      </c>
      <c r="Q1185" s="30" t="s">
        <v>4174</v>
      </c>
    </row>
    <row r="1186" spans="1:17">
      <c r="A1186" s="30" t="s">
        <v>4227</v>
      </c>
      <c r="B1186" s="30" t="s">
        <v>4228</v>
      </c>
      <c r="C1186" s="30" t="s">
        <v>4229</v>
      </c>
      <c r="D1186" s="30" t="s">
        <v>74</v>
      </c>
      <c r="E1186" s="30" t="s">
        <v>4173</v>
      </c>
      <c r="F1186" s="30"/>
      <c r="G1186" s="38"/>
      <c r="H1186" s="31">
        <v>0</v>
      </c>
      <c r="I1186" s="30" t="s">
        <v>995</v>
      </c>
      <c r="J1186" s="30" t="s">
        <v>996</v>
      </c>
      <c r="K1186" s="30" t="s">
        <v>495</v>
      </c>
      <c r="L1186" s="30" t="s">
        <v>612</v>
      </c>
      <c r="M1186" s="30" t="s">
        <v>997</v>
      </c>
      <c r="N1186" s="30"/>
      <c r="O1186" s="30" t="s">
        <v>145</v>
      </c>
      <c r="P1186" s="30" t="s">
        <v>465</v>
      </c>
      <c r="Q1186" s="30" t="s">
        <v>4174</v>
      </c>
    </row>
    <row r="1187" spans="1:17">
      <c r="A1187" s="30" t="s">
        <v>4230</v>
      </c>
      <c r="B1187" s="30" t="s">
        <v>4231</v>
      </c>
      <c r="C1187" s="30" t="s">
        <v>4232</v>
      </c>
      <c r="D1187" s="30" t="s">
        <v>74</v>
      </c>
      <c r="E1187" s="30" t="s">
        <v>4173</v>
      </c>
      <c r="F1187" s="30"/>
      <c r="G1187" s="38"/>
      <c r="H1187" s="31">
        <v>0</v>
      </c>
      <c r="I1187" s="30" t="s">
        <v>995</v>
      </c>
      <c r="J1187" s="30" t="s">
        <v>996</v>
      </c>
      <c r="K1187" s="30" t="s">
        <v>495</v>
      </c>
      <c r="L1187" s="30" t="s">
        <v>612</v>
      </c>
      <c r="M1187" s="30" t="s">
        <v>1153</v>
      </c>
      <c r="N1187" s="30" t="s">
        <v>4233</v>
      </c>
      <c r="O1187" s="30" t="s">
        <v>145</v>
      </c>
      <c r="P1187" s="30" t="s">
        <v>465</v>
      </c>
      <c r="Q1187" s="30" t="s">
        <v>4174</v>
      </c>
    </row>
    <row r="1188" spans="1:17">
      <c r="A1188" s="30" t="s">
        <v>4234</v>
      </c>
      <c r="B1188" s="30" t="s">
        <v>4235</v>
      </c>
      <c r="C1188" s="30" t="s">
        <v>4236</v>
      </c>
      <c r="D1188" s="30" t="s">
        <v>74</v>
      </c>
      <c r="E1188" s="30" t="s">
        <v>4173</v>
      </c>
      <c r="F1188" s="30"/>
      <c r="G1188" s="38"/>
      <c r="H1188" s="31">
        <v>0</v>
      </c>
      <c r="I1188" s="30" t="s">
        <v>995</v>
      </c>
      <c r="J1188" s="30" t="s">
        <v>996</v>
      </c>
      <c r="K1188" s="30" t="s">
        <v>495</v>
      </c>
      <c r="L1188" s="30" t="s">
        <v>612</v>
      </c>
      <c r="M1188" s="30" t="s">
        <v>1153</v>
      </c>
      <c r="N1188" s="30" t="s">
        <v>4233</v>
      </c>
      <c r="O1188" s="30" t="s">
        <v>145</v>
      </c>
      <c r="P1188" s="30" t="s">
        <v>465</v>
      </c>
      <c r="Q1188" s="30" t="s">
        <v>4174</v>
      </c>
    </row>
    <row r="1189" spans="1:17">
      <c r="A1189" s="30" t="s">
        <v>4237</v>
      </c>
      <c r="B1189" s="30" t="s">
        <v>4238</v>
      </c>
      <c r="C1189" s="30" t="s">
        <v>4239</v>
      </c>
      <c r="D1189" s="30" t="s">
        <v>74</v>
      </c>
      <c r="E1189" s="30" t="s">
        <v>4173</v>
      </c>
      <c r="F1189" s="30"/>
      <c r="G1189" s="38"/>
      <c r="H1189" s="31">
        <v>0</v>
      </c>
      <c r="I1189" s="30" t="s">
        <v>755</v>
      </c>
      <c r="J1189" s="30" t="s">
        <v>756</v>
      </c>
      <c r="K1189" s="30" t="s">
        <v>495</v>
      </c>
      <c r="L1189" s="30" t="s">
        <v>612</v>
      </c>
      <c r="M1189" s="30" t="s">
        <v>1035</v>
      </c>
      <c r="N1189" s="30" t="s">
        <v>4240</v>
      </c>
      <c r="O1189" s="30" t="s">
        <v>145</v>
      </c>
      <c r="P1189" s="30" t="s">
        <v>465</v>
      </c>
      <c r="Q1189" s="30" t="s">
        <v>4174</v>
      </c>
    </row>
    <row r="1190" spans="1:17">
      <c r="A1190" s="30" t="s">
        <v>4241</v>
      </c>
      <c r="B1190" s="30" t="s">
        <v>4242</v>
      </c>
      <c r="C1190" s="30" t="s">
        <v>4243</v>
      </c>
      <c r="D1190" s="30" t="s">
        <v>74</v>
      </c>
      <c r="E1190" s="30" t="s">
        <v>4173</v>
      </c>
      <c r="F1190" s="30"/>
      <c r="G1190" s="38"/>
      <c r="H1190" s="31">
        <v>0</v>
      </c>
      <c r="I1190" s="30" t="s">
        <v>755</v>
      </c>
      <c r="J1190" s="30" t="s">
        <v>756</v>
      </c>
      <c r="K1190" s="30" t="s">
        <v>495</v>
      </c>
      <c r="L1190" s="30" t="s">
        <v>612</v>
      </c>
      <c r="M1190" s="30" t="s">
        <v>1035</v>
      </c>
      <c r="N1190" s="30" t="s">
        <v>4215</v>
      </c>
      <c r="O1190" s="30" t="s">
        <v>145</v>
      </c>
      <c r="P1190" s="30" t="s">
        <v>465</v>
      </c>
      <c r="Q1190" s="30" t="s">
        <v>4174</v>
      </c>
    </row>
    <row r="1191" spans="1:17">
      <c r="A1191" s="30" t="s">
        <v>4244</v>
      </c>
      <c r="B1191" s="30" t="s">
        <v>4245</v>
      </c>
      <c r="C1191" s="30" t="s">
        <v>4246</v>
      </c>
      <c r="D1191" s="30" t="s">
        <v>74</v>
      </c>
      <c r="E1191" s="30" t="s">
        <v>4173</v>
      </c>
      <c r="F1191" s="30"/>
      <c r="G1191" s="38"/>
      <c r="H1191" s="31">
        <v>0</v>
      </c>
      <c r="I1191" s="30" t="s">
        <v>755</v>
      </c>
      <c r="J1191" s="30" t="s">
        <v>756</v>
      </c>
      <c r="K1191" s="30" t="s">
        <v>495</v>
      </c>
      <c r="L1191" s="30" t="s">
        <v>612</v>
      </c>
      <c r="M1191" s="30" t="s">
        <v>1035</v>
      </c>
      <c r="N1191" s="30" t="s">
        <v>4247</v>
      </c>
      <c r="O1191" s="30" t="s">
        <v>145</v>
      </c>
      <c r="P1191" s="30" t="s">
        <v>465</v>
      </c>
      <c r="Q1191" s="30" t="s">
        <v>4174</v>
      </c>
    </row>
    <row r="1192" spans="1:17">
      <c r="A1192" s="30" t="s">
        <v>4248</v>
      </c>
      <c r="B1192" s="30" t="s">
        <v>4249</v>
      </c>
      <c r="C1192" s="30" t="s">
        <v>4250</v>
      </c>
      <c r="D1192" s="30" t="s">
        <v>74</v>
      </c>
      <c r="E1192" s="30" t="s">
        <v>4173</v>
      </c>
      <c r="F1192" s="30"/>
      <c r="G1192" s="38"/>
      <c r="H1192" s="31">
        <v>0</v>
      </c>
      <c r="I1192" s="30" t="s">
        <v>995</v>
      </c>
      <c r="J1192" s="30" t="s">
        <v>996</v>
      </c>
      <c r="K1192" s="30" t="s">
        <v>495</v>
      </c>
      <c r="L1192" s="30" t="s">
        <v>612</v>
      </c>
      <c r="M1192" s="30" t="s">
        <v>997</v>
      </c>
      <c r="N1192" s="30" t="s">
        <v>4251</v>
      </c>
      <c r="O1192" s="30" t="s">
        <v>145</v>
      </c>
      <c r="P1192" s="30" t="s">
        <v>465</v>
      </c>
      <c r="Q1192" s="30" t="s">
        <v>4174</v>
      </c>
    </row>
    <row r="1193" spans="1:17">
      <c r="A1193" s="30" t="s">
        <v>4252</v>
      </c>
      <c r="B1193" s="30" t="s">
        <v>4253</v>
      </c>
      <c r="C1193" s="30" t="s">
        <v>4254</v>
      </c>
      <c r="D1193" s="30" t="s">
        <v>74</v>
      </c>
      <c r="E1193" s="30" t="s">
        <v>4173</v>
      </c>
      <c r="F1193" s="30"/>
      <c r="G1193" s="38"/>
      <c r="H1193" s="31">
        <v>0</v>
      </c>
      <c r="I1193" s="30" t="s">
        <v>755</v>
      </c>
      <c r="J1193" s="30" t="s">
        <v>756</v>
      </c>
      <c r="K1193" s="30" t="s">
        <v>495</v>
      </c>
      <c r="L1193" s="30" t="s">
        <v>612</v>
      </c>
      <c r="M1193" s="30" t="s">
        <v>1128</v>
      </c>
      <c r="N1193" s="30"/>
      <c r="O1193" s="30" t="s">
        <v>145</v>
      </c>
      <c r="P1193" s="30" t="s">
        <v>465</v>
      </c>
      <c r="Q1193" s="30" t="s">
        <v>4174</v>
      </c>
    </row>
    <row r="1194" spans="1:17">
      <c r="A1194" s="30" t="s">
        <v>4255</v>
      </c>
      <c r="B1194" s="30" t="s">
        <v>4256</v>
      </c>
      <c r="C1194" s="30" t="s">
        <v>4257</v>
      </c>
      <c r="D1194" s="30" t="s">
        <v>74</v>
      </c>
      <c r="E1194" s="30" t="s">
        <v>4173</v>
      </c>
      <c r="F1194" s="30"/>
      <c r="G1194" s="38"/>
      <c r="H1194" s="31">
        <v>0</v>
      </c>
      <c r="I1194" s="30" t="s">
        <v>995</v>
      </c>
      <c r="J1194" s="30" t="s">
        <v>996</v>
      </c>
      <c r="K1194" s="30" t="s">
        <v>495</v>
      </c>
      <c r="L1194" s="30" t="s">
        <v>612</v>
      </c>
      <c r="M1194" s="30" t="s">
        <v>1007</v>
      </c>
      <c r="N1194" s="30" t="s">
        <v>4258</v>
      </c>
      <c r="O1194" s="30" t="s">
        <v>145</v>
      </c>
      <c r="P1194" s="30" t="s">
        <v>465</v>
      </c>
      <c r="Q1194" s="30" t="s">
        <v>4174</v>
      </c>
    </row>
    <row r="1195" spans="1:17">
      <c r="A1195" s="30" t="s">
        <v>4259</v>
      </c>
      <c r="B1195" s="30" t="s">
        <v>4260</v>
      </c>
      <c r="C1195" s="30" t="s">
        <v>4261</v>
      </c>
      <c r="D1195" s="30" t="s">
        <v>74</v>
      </c>
      <c r="E1195" s="30" t="s">
        <v>4173</v>
      </c>
      <c r="F1195" s="30"/>
      <c r="G1195" s="38"/>
      <c r="H1195" s="31">
        <v>0</v>
      </c>
      <c r="I1195" s="30" t="s">
        <v>995</v>
      </c>
      <c r="J1195" s="30" t="s">
        <v>996</v>
      </c>
      <c r="K1195" s="30" t="s">
        <v>495</v>
      </c>
      <c r="L1195" s="30" t="s">
        <v>612</v>
      </c>
      <c r="M1195" s="30" t="s">
        <v>997</v>
      </c>
      <c r="N1195" s="30"/>
      <c r="O1195" s="30" t="s">
        <v>145</v>
      </c>
      <c r="P1195" s="30" t="s">
        <v>465</v>
      </c>
      <c r="Q1195" s="30" t="s">
        <v>4174</v>
      </c>
    </row>
    <row r="1196" spans="1:17">
      <c r="A1196" s="30" t="s">
        <v>4262</v>
      </c>
      <c r="B1196" s="30" t="s">
        <v>4263</v>
      </c>
      <c r="C1196" s="30" t="s">
        <v>4264</v>
      </c>
      <c r="D1196" s="30" t="s">
        <v>74</v>
      </c>
      <c r="E1196" s="30" t="s">
        <v>4173</v>
      </c>
      <c r="F1196" s="30"/>
      <c r="G1196" s="38"/>
      <c r="H1196" s="31">
        <v>0</v>
      </c>
      <c r="I1196" s="30" t="s">
        <v>755</v>
      </c>
      <c r="J1196" s="30" t="s">
        <v>756</v>
      </c>
      <c r="K1196" s="30" t="s">
        <v>495</v>
      </c>
      <c r="L1196" s="30" t="s">
        <v>612</v>
      </c>
      <c r="M1196" s="30" t="s">
        <v>1035</v>
      </c>
      <c r="N1196" s="30" t="s">
        <v>4265</v>
      </c>
      <c r="O1196" s="30" t="s">
        <v>145</v>
      </c>
      <c r="P1196" s="30" t="s">
        <v>465</v>
      </c>
      <c r="Q1196" s="30" t="s">
        <v>4174</v>
      </c>
    </row>
    <row r="1197" spans="1:17">
      <c r="A1197" s="30" t="s">
        <v>4266</v>
      </c>
      <c r="B1197" s="30" t="s">
        <v>4267</v>
      </c>
      <c r="C1197" s="30" t="s">
        <v>4268</v>
      </c>
      <c r="D1197" s="30" t="s">
        <v>74</v>
      </c>
      <c r="E1197" s="30" t="s">
        <v>4173</v>
      </c>
      <c r="F1197" s="30"/>
      <c r="G1197" s="38"/>
      <c r="H1197" s="31">
        <v>0</v>
      </c>
      <c r="I1197" s="30" t="s">
        <v>995</v>
      </c>
      <c r="J1197" s="30" t="s">
        <v>996</v>
      </c>
      <c r="K1197" s="30" t="s">
        <v>495</v>
      </c>
      <c r="L1197" s="30" t="s">
        <v>612</v>
      </c>
      <c r="M1197" s="30" t="s">
        <v>1153</v>
      </c>
      <c r="N1197" s="30" t="s">
        <v>4269</v>
      </c>
      <c r="O1197" s="30" t="s">
        <v>145</v>
      </c>
      <c r="P1197" s="30" t="s">
        <v>465</v>
      </c>
      <c r="Q1197" s="30" t="s">
        <v>4174</v>
      </c>
    </row>
    <row r="1198" spans="1:17">
      <c r="A1198" s="30" t="s">
        <v>4270</v>
      </c>
      <c r="B1198" s="30" t="s">
        <v>4271</v>
      </c>
      <c r="C1198" s="30" t="s">
        <v>4272</v>
      </c>
      <c r="D1198" s="30" t="s">
        <v>74</v>
      </c>
      <c r="E1198" s="30" t="s">
        <v>4173</v>
      </c>
      <c r="F1198" s="30"/>
      <c r="G1198" s="38"/>
      <c r="H1198" s="31">
        <v>0</v>
      </c>
      <c r="I1198" s="30" t="s">
        <v>995</v>
      </c>
      <c r="J1198" s="30" t="s">
        <v>996</v>
      </c>
      <c r="K1198" s="30" t="s">
        <v>495</v>
      </c>
      <c r="L1198" s="30" t="s">
        <v>612</v>
      </c>
      <c r="M1198" s="30" t="s">
        <v>1021</v>
      </c>
      <c r="N1198" s="30"/>
      <c r="O1198" s="30" t="s">
        <v>145</v>
      </c>
      <c r="P1198" s="30" t="s">
        <v>465</v>
      </c>
      <c r="Q1198" s="30" t="s">
        <v>4174</v>
      </c>
    </row>
    <row r="1199" spans="1:17">
      <c r="A1199" s="30" t="s">
        <v>4273</v>
      </c>
      <c r="B1199" s="30" t="s">
        <v>4274</v>
      </c>
      <c r="C1199" s="30" t="s">
        <v>4275</v>
      </c>
      <c r="D1199" s="30" t="s">
        <v>74</v>
      </c>
      <c r="E1199" s="30" t="s">
        <v>4173</v>
      </c>
      <c r="F1199" s="30"/>
      <c r="G1199" s="38"/>
      <c r="H1199" s="31">
        <v>0</v>
      </c>
      <c r="I1199" s="30" t="s">
        <v>995</v>
      </c>
      <c r="J1199" s="30" t="s">
        <v>996</v>
      </c>
      <c r="K1199" s="30" t="s">
        <v>495</v>
      </c>
      <c r="L1199" s="30" t="s">
        <v>612</v>
      </c>
      <c r="M1199" s="30" t="s">
        <v>1153</v>
      </c>
      <c r="N1199" s="30"/>
      <c r="O1199" s="30" t="s">
        <v>145</v>
      </c>
      <c r="P1199" s="30" t="s">
        <v>465</v>
      </c>
      <c r="Q1199" s="30" t="s">
        <v>4174</v>
      </c>
    </row>
    <row r="1200" spans="1:17">
      <c r="A1200" s="30" t="s">
        <v>4276</v>
      </c>
      <c r="B1200" s="30" t="s">
        <v>4277</v>
      </c>
      <c r="C1200" s="30" t="s">
        <v>4278</v>
      </c>
      <c r="D1200" s="30" t="s">
        <v>74</v>
      </c>
      <c r="E1200" s="30" t="s">
        <v>4173</v>
      </c>
      <c r="F1200" s="30"/>
      <c r="G1200" s="38"/>
      <c r="H1200" s="31">
        <v>0</v>
      </c>
      <c r="I1200" s="30" t="s">
        <v>755</v>
      </c>
      <c r="J1200" s="30" t="s">
        <v>756</v>
      </c>
      <c r="K1200" s="30" t="s">
        <v>495</v>
      </c>
      <c r="L1200" s="30" t="s">
        <v>612</v>
      </c>
      <c r="M1200" s="30" t="s">
        <v>1035</v>
      </c>
      <c r="N1200" s="30" t="s">
        <v>4265</v>
      </c>
      <c r="O1200" s="30" t="s">
        <v>145</v>
      </c>
      <c r="P1200" s="30" t="s">
        <v>465</v>
      </c>
      <c r="Q1200" s="30" t="s">
        <v>4174</v>
      </c>
    </row>
    <row r="1201" spans="1:17">
      <c r="A1201" s="30" t="s">
        <v>4279</v>
      </c>
      <c r="B1201" s="30" t="s">
        <v>4280</v>
      </c>
      <c r="C1201" s="30" t="s">
        <v>4281</v>
      </c>
      <c r="D1201" s="30" t="s">
        <v>74</v>
      </c>
      <c r="E1201" s="30" t="s">
        <v>4173</v>
      </c>
      <c r="F1201" s="30"/>
      <c r="G1201" s="38"/>
      <c r="H1201" s="31">
        <v>0</v>
      </c>
      <c r="I1201" s="30" t="s">
        <v>755</v>
      </c>
      <c r="J1201" s="30" t="s">
        <v>756</v>
      </c>
      <c r="K1201" s="30" t="s">
        <v>495</v>
      </c>
      <c r="L1201" s="30" t="s">
        <v>612</v>
      </c>
      <c r="M1201" s="30" t="s">
        <v>1035</v>
      </c>
      <c r="N1201" s="30"/>
      <c r="O1201" s="30" t="s">
        <v>145</v>
      </c>
      <c r="P1201" s="30" t="s">
        <v>465</v>
      </c>
      <c r="Q1201" s="30" t="s">
        <v>4174</v>
      </c>
    </row>
    <row r="1202" spans="1:17">
      <c r="A1202" s="30" t="s">
        <v>4282</v>
      </c>
      <c r="B1202" s="30" t="s">
        <v>4283</v>
      </c>
      <c r="C1202" s="30" t="s">
        <v>4284</v>
      </c>
      <c r="D1202" s="30" t="s">
        <v>74</v>
      </c>
      <c r="E1202" s="30" t="s">
        <v>4173</v>
      </c>
      <c r="F1202" s="30"/>
      <c r="G1202" s="38"/>
      <c r="H1202" s="31">
        <v>0</v>
      </c>
      <c r="I1202" s="30" t="s">
        <v>995</v>
      </c>
      <c r="J1202" s="30" t="s">
        <v>996</v>
      </c>
      <c r="K1202" s="30" t="s">
        <v>495</v>
      </c>
      <c r="L1202" s="30" t="s">
        <v>612</v>
      </c>
      <c r="M1202" s="30" t="s">
        <v>1007</v>
      </c>
      <c r="N1202" s="30" t="s">
        <v>4178</v>
      </c>
      <c r="O1202" s="30" t="s">
        <v>145</v>
      </c>
      <c r="P1202" s="30" t="s">
        <v>465</v>
      </c>
      <c r="Q1202" s="30" t="s">
        <v>4174</v>
      </c>
    </row>
    <row r="1203" spans="1:17">
      <c r="A1203" s="30" t="s">
        <v>4285</v>
      </c>
      <c r="B1203" s="30" t="s">
        <v>4286</v>
      </c>
      <c r="C1203" s="30" t="s">
        <v>4287</v>
      </c>
      <c r="D1203" s="30" t="s">
        <v>74</v>
      </c>
      <c r="E1203" s="30" t="s">
        <v>4173</v>
      </c>
      <c r="F1203" s="30"/>
      <c r="G1203" s="38"/>
      <c r="H1203" s="31">
        <v>0</v>
      </c>
      <c r="I1203" s="30" t="s">
        <v>995</v>
      </c>
      <c r="J1203" s="30" t="s">
        <v>996</v>
      </c>
      <c r="K1203" s="30" t="s">
        <v>495</v>
      </c>
      <c r="L1203" s="30" t="s">
        <v>612</v>
      </c>
      <c r="M1203" s="30" t="s">
        <v>1108</v>
      </c>
      <c r="N1203" s="30" t="s">
        <v>4288</v>
      </c>
      <c r="O1203" s="30" t="s">
        <v>145</v>
      </c>
      <c r="P1203" s="30" t="s">
        <v>465</v>
      </c>
      <c r="Q1203" s="30" t="s">
        <v>4174</v>
      </c>
    </row>
    <row r="1204" spans="1:17">
      <c r="A1204" s="30" t="s">
        <v>4289</v>
      </c>
      <c r="B1204" s="30" t="s">
        <v>4290</v>
      </c>
      <c r="C1204" s="30" t="s">
        <v>4291</v>
      </c>
      <c r="D1204" s="30" t="s">
        <v>74</v>
      </c>
      <c r="E1204" s="30" t="s">
        <v>4173</v>
      </c>
      <c r="F1204" s="30"/>
      <c r="G1204" s="38"/>
      <c r="H1204" s="31">
        <v>0</v>
      </c>
      <c r="I1204" s="30" t="s">
        <v>755</v>
      </c>
      <c r="J1204" s="30" t="s">
        <v>756</v>
      </c>
      <c r="K1204" s="30" t="s">
        <v>495</v>
      </c>
      <c r="L1204" s="30" t="s">
        <v>612</v>
      </c>
      <c r="M1204" s="30" t="s">
        <v>1128</v>
      </c>
      <c r="N1204" s="30" t="s">
        <v>4292</v>
      </c>
      <c r="O1204" s="30" t="s">
        <v>145</v>
      </c>
      <c r="P1204" s="30" t="s">
        <v>465</v>
      </c>
      <c r="Q1204" s="30" t="s">
        <v>4174</v>
      </c>
    </row>
    <row r="1205" spans="1:17">
      <c r="A1205" s="30" t="s">
        <v>4293</v>
      </c>
      <c r="B1205" s="30" t="s">
        <v>4294</v>
      </c>
      <c r="C1205" s="30" t="s">
        <v>4295</v>
      </c>
      <c r="D1205" s="30" t="s">
        <v>74</v>
      </c>
      <c r="E1205" s="30" t="s">
        <v>4173</v>
      </c>
      <c r="F1205" s="30"/>
      <c r="G1205" s="38"/>
      <c r="H1205" s="31">
        <v>0</v>
      </c>
      <c r="I1205" s="30" t="s">
        <v>995</v>
      </c>
      <c r="J1205" s="30" t="s">
        <v>996</v>
      </c>
      <c r="K1205" s="30" t="s">
        <v>495</v>
      </c>
      <c r="L1205" s="30" t="s">
        <v>612</v>
      </c>
      <c r="M1205" s="30" t="s">
        <v>997</v>
      </c>
      <c r="N1205" s="30" t="s">
        <v>4205</v>
      </c>
      <c r="O1205" s="30" t="s">
        <v>145</v>
      </c>
      <c r="P1205" s="30" t="s">
        <v>465</v>
      </c>
      <c r="Q1205" s="30" t="s">
        <v>4174</v>
      </c>
    </row>
    <row r="1206" spans="1:17">
      <c r="A1206" s="30" t="s">
        <v>4296</v>
      </c>
      <c r="B1206" s="30" t="s">
        <v>4297</v>
      </c>
      <c r="C1206" s="30" t="s">
        <v>4298</v>
      </c>
      <c r="D1206" s="30" t="s">
        <v>74</v>
      </c>
      <c r="E1206" s="30" t="s">
        <v>4173</v>
      </c>
      <c r="F1206" s="30"/>
      <c r="G1206" s="38">
        <v>60</v>
      </c>
      <c r="H1206" s="31">
        <v>0</v>
      </c>
      <c r="I1206" s="30" t="s">
        <v>570</v>
      </c>
      <c r="J1206" s="30" t="s">
        <v>571</v>
      </c>
      <c r="K1206" s="30" t="s">
        <v>495</v>
      </c>
      <c r="L1206" s="30" t="s">
        <v>572</v>
      </c>
      <c r="M1206" s="30" t="s">
        <v>573</v>
      </c>
      <c r="N1206" s="30" t="s">
        <v>4205</v>
      </c>
      <c r="O1206" s="30" t="s">
        <v>145</v>
      </c>
      <c r="P1206" s="30" t="s">
        <v>465</v>
      </c>
      <c r="Q1206" s="30" t="s">
        <v>4174</v>
      </c>
    </row>
    <row r="1207" spans="1:17">
      <c r="A1207" s="30" t="s">
        <v>4299</v>
      </c>
      <c r="B1207" s="30" t="s">
        <v>4300</v>
      </c>
      <c r="C1207" s="30" t="s">
        <v>4301</v>
      </c>
      <c r="D1207" s="30"/>
      <c r="E1207" s="30" t="s">
        <v>3054</v>
      </c>
      <c r="F1207" s="30" t="s">
        <v>74</v>
      </c>
      <c r="G1207" s="38">
        <v>60</v>
      </c>
      <c r="H1207" s="31">
        <v>0</v>
      </c>
      <c r="I1207" s="30" t="s">
        <v>552</v>
      </c>
      <c r="J1207" s="30" t="s">
        <v>553</v>
      </c>
      <c r="K1207" s="30" t="s">
        <v>495</v>
      </c>
      <c r="L1207" s="30" t="s">
        <v>496</v>
      </c>
      <c r="M1207" s="30" t="s">
        <v>2249</v>
      </c>
      <c r="N1207" s="30"/>
      <c r="O1207" s="30" t="s">
        <v>145</v>
      </c>
      <c r="P1207" s="30" t="s">
        <v>465</v>
      </c>
      <c r="Q1207" s="30" t="s">
        <v>499</v>
      </c>
    </row>
    <row r="1208" spans="1:17">
      <c r="A1208" s="30" t="s">
        <v>4302</v>
      </c>
      <c r="B1208" s="30" t="s">
        <v>4303</v>
      </c>
      <c r="C1208" s="30" t="s">
        <v>4304</v>
      </c>
      <c r="D1208" s="30"/>
      <c r="E1208" s="30" t="s">
        <v>3054</v>
      </c>
      <c r="F1208" s="30" t="s">
        <v>74</v>
      </c>
      <c r="G1208" s="38">
        <v>60</v>
      </c>
      <c r="H1208" s="31">
        <v>0</v>
      </c>
      <c r="I1208" s="30" t="s">
        <v>600</v>
      </c>
      <c r="J1208" s="30" t="s">
        <v>601</v>
      </c>
      <c r="K1208" s="30" t="s">
        <v>495</v>
      </c>
      <c r="L1208" s="30" t="s">
        <v>496</v>
      </c>
      <c r="M1208" s="30" t="s">
        <v>2249</v>
      </c>
      <c r="N1208" s="30"/>
      <c r="O1208" s="30" t="s">
        <v>145</v>
      </c>
      <c r="P1208" s="30" t="s">
        <v>465</v>
      </c>
      <c r="Q1208" s="30" t="s">
        <v>499</v>
      </c>
    </row>
    <row r="1209" spans="1:17">
      <c r="A1209" s="30" t="s">
        <v>4305</v>
      </c>
      <c r="B1209" s="30" t="s">
        <v>4306</v>
      </c>
      <c r="C1209" s="30" t="s">
        <v>4307</v>
      </c>
      <c r="D1209" s="30"/>
      <c r="E1209" s="30" t="s">
        <v>3054</v>
      </c>
      <c r="F1209" s="30" t="s">
        <v>74</v>
      </c>
      <c r="G1209" s="38">
        <v>60</v>
      </c>
      <c r="H1209" s="31">
        <v>0</v>
      </c>
      <c r="I1209" s="30" t="s">
        <v>600</v>
      </c>
      <c r="J1209" s="30" t="s">
        <v>601</v>
      </c>
      <c r="K1209" s="30" t="s">
        <v>495</v>
      </c>
      <c r="L1209" s="30" t="s">
        <v>496</v>
      </c>
      <c r="M1209" s="30" t="s">
        <v>596</v>
      </c>
      <c r="N1209" s="30"/>
      <c r="O1209" s="30" t="s">
        <v>145</v>
      </c>
      <c r="P1209" s="30" t="s">
        <v>465</v>
      </c>
      <c r="Q1209" s="30" t="s">
        <v>499</v>
      </c>
    </row>
    <row r="1210" spans="1:17">
      <c r="A1210" s="30" t="s">
        <v>4308</v>
      </c>
      <c r="B1210" s="30" t="s">
        <v>4309</v>
      </c>
      <c r="C1210" s="30" t="s">
        <v>4310</v>
      </c>
      <c r="D1210" s="30" t="s">
        <v>4311</v>
      </c>
      <c r="E1210" s="30" t="s">
        <v>3062</v>
      </c>
      <c r="F1210" s="30" t="s">
        <v>4312</v>
      </c>
      <c r="G1210" s="38">
        <v>60</v>
      </c>
      <c r="H1210" s="31">
        <v>0</v>
      </c>
      <c r="I1210" s="30"/>
      <c r="J1210" s="30"/>
      <c r="K1210" s="30" t="s">
        <v>495</v>
      </c>
      <c r="L1210" s="30" t="s">
        <v>496</v>
      </c>
      <c r="M1210" s="30" t="s">
        <v>514</v>
      </c>
      <c r="N1210" s="30" t="s">
        <v>4313</v>
      </c>
      <c r="O1210" s="30" t="s">
        <v>145</v>
      </c>
      <c r="P1210" s="30" t="s">
        <v>465</v>
      </c>
      <c r="Q1210" s="30" t="s">
        <v>499</v>
      </c>
    </row>
    <row r="1211" spans="1:17">
      <c r="A1211" s="30" t="s">
        <v>4314</v>
      </c>
      <c r="B1211" s="30" t="s">
        <v>4315</v>
      </c>
      <c r="C1211" s="30" t="s">
        <v>4316</v>
      </c>
      <c r="D1211" s="30"/>
      <c r="E1211" s="30" t="s">
        <v>3062</v>
      </c>
      <c r="F1211" s="30" t="s">
        <v>74</v>
      </c>
      <c r="G1211" s="38">
        <v>60</v>
      </c>
      <c r="H1211" s="31">
        <v>0</v>
      </c>
      <c r="I1211" s="30" t="s">
        <v>504</v>
      </c>
      <c r="J1211" s="30" t="s">
        <v>505</v>
      </c>
      <c r="K1211" s="30" t="s">
        <v>495</v>
      </c>
      <c r="L1211" s="30" t="s">
        <v>496</v>
      </c>
      <c r="M1211" s="30" t="s">
        <v>558</v>
      </c>
      <c r="N1211" s="30"/>
      <c r="O1211" s="30" t="s">
        <v>145</v>
      </c>
      <c r="P1211" s="30" t="s">
        <v>465</v>
      </c>
      <c r="Q1211" s="30" t="s">
        <v>499</v>
      </c>
    </row>
    <row r="1212" spans="1:17">
      <c r="A1212" s="30" t="s">
        <v>159</v>
      </c>
      <c r="B1212" s="30" t="s">
        <v>160</v>
      </c>
      <c r="C1212" s="30" t="s">
        <v>4317</v>
      </c>
      <c r="D1212" s="30"/>
      <c r="E1212" s="30" t="s">
        <v>3062</v>
      </c>
      <c r="F1212" s="30" t="s">
        <v>4318</v>
      </c>
      <c r="G1212" s="38">
        <v>60</v>
      </c>
      <c r="H1212" s="31">
        <v>0</v>
      </c>
      <c r="I1212" s="30" t="s">
        <v>512</v>
      </c>
      <c r="J1212" s="30" t="s">
        <v>513</v>
      </c>
      <c r="K1212" s="30" t="s">
        <v>495</v>
      </c>
      <c r="L1212" s="30" t="s">
        <v>496</v>
      </c>
      <c r="M1212" s="30" t="s">
        <v>548</v>
      </c>
      <c r="N1212" s="30"/>
      <c r="O1212" s="30" t="s">
        <v>145</v>
      </c>
      <c r="P1212" s="30" t="s">
        <v>465</v>
      </c>
      <c r="Q1212" s="30" t="s">
        <v>499</v>
      </c>
    </row>
    <row r="1213" spans="1:17">
      <c r="A1213" s="30" t="s">
        <v>4319</v>
      </c>
      <c r="B1213" s="30" t="s">
        <v>4320</v>
      </c>
      <c r="C1213" s="30" t="s">
        <v>4321</v>
      </c>
      <c r="D1213" s="30"/>
      <c r="E1213" s="30" t="s">
        <v>4322</v>
      </c>
      <c r="F1213" s="30" t="s">
        <v>74</v>
      </c>
      <c r="G1213" s="38">
        <v>60</v>
      </c>
      <c r="H1213" s="31">
        <v>0</v>
      </c>
      <c r="I1213" s="30" t="s">
        <v>570</v>
      </c>
      <c r="J1213" s="30" t="s">
        <v>571</v>
      </c>
      <c r="K1213" s="30" t="s">
        <v>495</v>
      </c>
      <c r="L1213" s="30" t="s">
        <v>4323</v>
      </c>
      <c r="M1213" s="30" t="s">
        <v>573</v>
      </c>
      <c r="N1213" s="30"/>
      <c r="O1213" s="30" t="s">
        <v>145</v>
      </c>
      <c r="P1213" s="30" t="s">
        <v>465</v>
      </c>
      <c r="Q1213" s="30" t="s">
        <v>499</v>
      </c>
    </row>
    <row r="1214" spans="1:17">
      <c r="A1214" s="30" t="s">
        <v>111</v>
      </c>
      <c r="B1214" s="30" t="s">
        <v>112</v>
      </c>
      <c r="C1214" s="30" t="s">
        <v>4324</v>
      </c>
      <c r="D1214" s="30"/>
      <c r="E1214" s="30" t="s">
        <v>4322</v>
      </c>
      <c r="F1214" s="30" t="s">
        <v>4325</v>
      </c>
      <c r="G1214" s="38">
        <v>60</v>
      </c>
      <c r="H1214" s="31">
        <v>0</v>
      </c>
      <c r="I1214" s="30" t="s">
        <v>570</v>
      </c>
      <c r="J1214" s="30" t="s">
        <v>571</v>
      </c>
      <c r="K1214" s="30" t="s">
        <v>495</v>
      </c>
      <c r="L1214" s="30" t="s">
        <v>907</v>
      </c>
      <c r="M1214" s="30" t="s">
        <v>573</v>
      </c>
      <c r="N1214" s="30"/>
      <c r="O1214" s="30" t="s">
        <v>145</v>
      </c>
      <c r="P1214" s="30" t="s">
        <v>465</v>
      </c>
      <c r="Q1214" s="30" t="s">
        <v>499</v>
      </c>
    </row>
    <row r="1215" spans="1:17">
      <c r="A1215" s="30" t="s">
        <v>276</v>
      </c>
      <c r="B1215" s="30" t="s">
        <v>277</v>
      </c>
      <c r="C1215" s="30" t="s">
        <v>4326</v>
      </c>
      <c r="D1215" s="30"/>
      <c r="E1215" s="30" t="s">
        <v>4322</v>
      </c>
      <c r="F1215" s="30" t="s">
        <v>4327</v>
      </c>
      <c r="G1215" s="38">
        <v>60</v>
      </c>
      <c r="H1215" s="31">
        <v>0</v>
      </c>
      <c r="I1215" s="30" t="s">
        <v>570</v>
      </c>
      <c r="J1215" s="30" t="s">
        <v>571</v>
      </c>
      <c r="K1215" s="30" t="s">
        <v>495</v>
      </c>
      <c r="L1215" s="30" t="s">
        <v>828</v>
      </c>
      <c r="M1215" s="30" t="s">
        <v>573</v>
      </c>
      <c r="N1215" s="30"/>
      <c r="O1215" s="30" t="s">
        <v>145</v>
      </c>
      <c r="P1215" s="30" t="s">
        <v>465</v>
      </c>
      <c r="Q1215" s="30" t="s">
        <v>499</v>
      </c>
    </row>
    <row r="1216" spans="1:17">
      <c r="A1216" s="30" t="s">
        <v>365</v>
      </c>
      <c r="B1216" s="30" t="s">
        <v>366</v>
      </c>
      <c r="C1216" s="30" t="s">
        <v>4328</v>
      </c>
      <c r="D1216" s="30"/>
      <c r="E1216" s="30" t="s">
        <v>4322</v>
      </c>
      <c r="F1216" s="30" t="s">
        <v>4329</v>
      </c>
      <c r="G1216" s="38">
        <v>60</v>
      </c>
      <c r="H1216" s="31">
        <v>0</v>
      </c>
      <c r="I1216" s="30" t="s">
        <v>570</v>
      </c>
      <c r="J1216" s="30" t="s">
        <v>571</v>
      </c>
      <c r="K1216" s="30" t="s">
        <v>495</v>
      </c>
      <c r="L1216" s="30" t="s">
        <v>4323</v>
      </c>
      <c r="M1216" s="30" t="s">
        <v>573</v>
      </c>
      <c r="N1216" s="30"/>
      <c r="O1216" s="30" t="s">
        <v>145</v>
      </c>
      <c r="P1216" s="30" t="s">
        <v>465</v>
      </c>
      <c r="Q1216" s="30" t="s">
        <v>499</v>
      </c>
    </row>
    <row r="1217" spans="1:17">
      <c r="A1217" s="30" t="s">
        <v>285</v>
      </c>
      <c r="B1217" s="30" t="s">
        <v>286</v>
      </c>
      <c r="C1217" s="30" t="s">
        <v>4330</v>
      </c>
      <c r="D1217" s="30"/>
      <c r="E1217" s="30" t="s">
        <v>3062</v>
      </c>
      <c r="F1217" s="30" t="s">
        <v>4331</v>
      </c>
      <c r="G1217" s="38">
        <v>60</v>
      </c>
      <c r="H1217" s="31">
        <v>0</v>
      </c>
      <c r="I1217" s="30" t="s">
        <v>586</v>
      </c>
      <c r="J1217" s="30" t="s">
        <v>587</v>
      </c>
      <c r="K1217" s="30" t="s">
        <v>495</v>
      </c>
      <c r="L1217" s="30" t="s">
        <v>496</v>
      </c>
      <c r="M1217" s="30" t="s">
        <v>2374</v>
      </c>
      <c r="N1217" s="30"/>
      <c r="O1217" s="30" t="s">
        <v>145</v>
      </c>
      <c r="P1217" s="30" t="s">
        <v>465</v>
      </c>
      <c r="Q1217" s="30" t="s">
        <v>499</v>
      </c>
    </row>
    <row r="1218" spans="1:17">
      <c r="A1218" s="30" t="s">
        <v>181</v>
      </c>
      <c r="B1218" s="30" t="s">
        <v>182</v>
      </c>
      <c r="C1218" s="30" t="s">
        <v>4332</v>
      </c>
      <c r="D1218" s="30"/>
      <c r="E1218" s="30" t="s">
        <v>3062</v>
      </c>
      <c r="F1218" s="30" t="s">
        <v>4333</v>
      </c>
      <c r="G1218" s="38">
        <v>60</v>
      </c>
      <c r="H1218" s="31">
        <v>0</v>
      </c>
      <c r="I1218" s="30" t="s">
        <v>552</v>
      </c>
      <c r="J1218" s="30" t="s">
        <v>553</v>
      </c>
      <c r="K1218" s="30" t="s">
        <v>495</v>
      </c>
      <c r="L1218" s="30" t="s">
        <v>496</v>
      </c>
      <c r="M1218" s="30" t="s">
        <v>654</v>
      </c>
      <c r="N1218" s="30"/>
      <c r="O1218" s="30" t="s">
        <v>145</v>
      </c>
      <c r="P1218" s="30" t="s">
        <v>465</v>
      </c>
      <c r="Q1218" s="30" t="s">
        <v>499</v>
      </c>
    </row>
    <row r="1219" spans="1:17">
      <c r="A1219" s="30" t="s">
        <v>164</v>
      </c>
      <c r="B1219" s="30" t="s">
        <v>165</v>
      </c>
      <c r="C1219" s="30" t="s">
        <v>4334</v>
      </c>
      <c r="D1219" s="30"/>
      <c r="E1219" s="30" t="s">
        <v>3062</v>
      </c>
      <c r="F1219" s="30" t="s">
        <v>4335</v>
      </c>
      <c r="G1219" s="38">
        <v>60</v>
      </c>
      <c r="H1219" s="31">
        <v>0</v>
      </c>
      <c r="I1219" s="30" t="s">
        <v>512</v>
      </c>
      <c r="J1219" s="30" t="s">
        <v>513</v>
      </c>
      <c r="K1219" s="30" t="s">
        <v>495</v>
      </c>
      <c r="L1219" s="30" t="s">
        <v>496</v>
      </c>
      <c r="M1219" s="30" t="s">
        <v>695</v>
      </c>
      <c r="N1219" s="30" t="s">
        <v>3047</v>
      </c>
      <c r="O1219" s="30" t="s">
        <v>145</v>
      </c>
      <c r="P1219" s="30" t="s">
        <v>465</v>
      </c>
      <c r="Q1219" s="30" t="s">
        <v>499</v>
      </c>
    </row>
    <row r="1220" spans="1:17">
      <c r="A1220" s="30" t="s">
        <v>123</v>
      </c>
      <c r="B1220" s="30" t="s">
        <v>124</v>
      </c>
      <c r="C1220" s="30" t="s">
        <v>4336</v>
      </c>
      <c r="D1220" s="30"/>
      <c r="E1220" s="30" t="s">
        <v>3062</v>
      </c>
      <c r="F1220" s="30" t="s">
        <v>4337</v>
      </c>
      <c r="G1220" s="38">
        <v>60</v>
      </c>
      <c r="H1220" s="31">
        <v>0</v>
      </c>
      <c r="I1220" s="30" t="s">
        <v>570</v>
      </c>
      <c r="J1220" s="30" t="s">
        <v>571</v>
      </c>
      <c r="K1220" s="30" t="s">
        <v>495</v>
      </c>
      <c r="L1220" s="30" t="s">
        <v>806</v>
      </c>
      <c r="M1220" s="30" t="s">
        <v>573</v>
      </c>
      <c r="N1220" s="30"/>
      <c r="O1220" s="30" t="s">
        <v>145</v>
      </c>
      <c r="P1220" s="30" t="s">
        <v>465</v>
      </c>
      <c r="Q1220" s="30" t="s">
        <v>499</v>
      </c>
    </row>
    <row r="1221" spans="1:17">
      <c r="A1221" s="30" t="s">
        <v>119</v>
      </c>
      <c r="B1221" s="30" t="s">
        <v>120</v>
      </c>
      <c r="C1221" s="30" t="s">
        <v>4338</v>
      </c>
      <c r="D1221" s="30"/>
      <c r="E1221" s="30" t="s">
        <v>4322</v>
      </c>
      <c r="F1221" s="30" t="s">
        <v>4339</v>
      </c>
      <c r="G1221" s="38">
        <v>60</v>
      </c>
      <c r="H1221" s="31">
        <v>0</v>
      </c>
      <c r="I1221" s="30" t="s">
        <v>570</v>
      </c>
      <c r="J1221" s="30" t="s">
        <v>571</v>
      </c>
      <c r="K1221" s="30" t="s">
        <v>495</v>
      </c>
      <c r="L1221" s="30" t="s">
        <v>802</v>
      </c>
      <c r="M1221" s="30" t="s">
        <v>573</v>
      </c>
      <c r="N1221" s="30"/>
      <c r="O1221" s="30" t="s">
        <v>145</v>
      </c>
      <c r="P1221" s="30" t="s">
        <v>465</v>
      </c>
      <c r="Q1221" s="30" t="s">
        <v>499</v>
      </c>
    </row>
    <row r="1222" spans="1:17">
      <c r="A1222" s="30" t="s">
        <v>264</v>
      </c>
      <c r="B1222" s="30" t="s">
        <v>265</v>
      </c>
      <c r="C1222" s="30" t="s">
        <v>4340</v>
      </c>
      <c r="D1222" s="30"/>
      <c r="E1222" s="30" t="s">
        <v>3062</v>
      </c>
      <c r="F1222" s="30" t="s">
        <v>4341</v>
      </c>
      <c r="G1222" s="38">
        <v>60</v>
      </c>
      <c r="H1222" s="31">
        <v>0</v>
      </c>
      <c r="I1222" s="30" t="s">
        <v>570</v>
      </c>
      <c r="J1222" s="30" t="s">
        <v>571</v>
      </c>
      <c r="K1222" s="30" t="s">
        <v>495</v>
      </c>
      <c r="L1222" s="30" t="s">
        <v>496</v>
      </c>
      <c r="M1222" s="30"/>
      <c r="N1222" s="30"/>
      <c r="O1222" s="30" t="s">
        <v>145</v>
      </c>
      <c r="P1222" s="30" t="s">
        <v>465</v>
      </c>
      <c r="Q1222" s="30" t="s">
        <v>499</v>
      </c>
    </row>
    <row r="1223" spans="1:17">
      <c r="A1223" s="30" t="s">
        <v>223</v>
      </c>
      <c r="B1223" s="30" t="s">
        <v>224</v>
      </c>
      <c r="C1223" s="30" t="s">
        <v>4342</v>
      </c>
      <c r="D1223" s="30"/>
      <c r="E1223" s="30" t="s">
        <v>4322</v>
      </c>
      <c r="F1223" s="30" t="s">
        <v>4343</v>
      </c>
      <c r="G1223" s="38">
        <v>60</v>
      </c>
      <c r="H1223" s="31">
        <v>0</v>
      </c>
      <c r="I1223" s="30" t="s">
        <v>570</v>
      </c>
      <c r="J1223" s="30" t="s">
        <v>571</v>
      </c>
      <c r="K1223" s="30" t="s">
        <v>495</v>
      </c>
      <c r="L1223" s="30" t="s">
        <v>832</v>
      </c>
      <c r="M1223" s="30" t="s">
        <v>573</v>
      </c>
      <c r="N1223" s="30"/>
      <c r="O1223" s="30" t="s">
        <v>145</v>
      </c>
      <c r="P1223" s="30" t="s">
        <v>465</v>
      </c>
      <c r="Q1223" s="30" t="s">
        <v>499</v>
      </c>
    </row>
    <row r="1224" spans="1:17">
      <c r="A1224" s="30" t="s">
        <v>434</v>
      </c>
      <c r="B1224" s="30" t="s">
        <v>435</v>
      </c>
      <c r="C1224" s="30" t="s">
        <v>4344</v>
      </c>
      <c r="D1224" s="30"/>
      <c r="E1224" s="30" t="s">
        <v>3062</v>
      </c>
      <c r="F1224" s="30" t="s">
        <v>4345</v>
      </c>
      <c r="G1224" s="38">
        <v>60</v>
      </c>
      <c r="H1224" s="31">
        <v>0</v>
      </c>
      <c r="I1224" s="30" t="s">
        <v>570</v>
      </c>
      <c r="J1224" s="30" t="s">
        <v>571</v>
      </c>
      <c r="K1224" s="30" t="s">
        <v>495</v>
      </c>
      <c r="L1224" s="30" t="s">
        <v>869</v>
      </c>
      <c r="M1224" s="30" t="s">
        <v>573</v>
      </c>
      <c r="N1224" s="30"/>
      <c r="O1224" s="30" t="s">
        <v>145</v>
      </c>
      <c r="P1224" s="30" t="s">
        <v>465</v>
      </c>
      <c r="Q1224" s="30" t="s">
        <v>499</v>
      </c>
    </row>
    <row r="1225" spans="1:17">
      <c r="A1225" s="30" t="s">
        <v>283</v>
      </c>
      <c r="B1225" s="30" t="s">
        <v>284</v>
      </c>
      <c r="C1225" s="30" t="s">
        <v>4346</v>
      </c>
      <c r="D1225" s="30"/>
      <c r="E1225" s="30" t="s">
        <v>3062</v>
      </c>
      <c r="F1225" s="30" t="s">
        <v>4347</v>
      </c>
      <c r="G1225" s="38">
        <v>60</v>
      </c>
      <c r="H1225" s="31">
        <v>0</v>
      </c>
      <c r="I1225" s="30" t="s">
        <v>512</v>
      </c>
      <c r="J1225" s="30" t="s">
        <v>513</v>
      </c>
      <c r="K1225" s="30" t="s">
        <v>495</v>
      </c>
      <c r="L1225" s="30" t="s">
        <v>496</v>
      </c>
      <c r="M1225" s="30" t="s">
        <v>514</v>
      </c>
      <c r="N1225" s="30"/>
      <c r="O1225" s="30" t="s">
        <v>145</v>
      </c>
      <c r="P1225" s="30" t="s">
        <v>465</v>
      </c>
      <c r="Q1225" s="30" t="s">
        <v>499</v>
      </c>
    </row>
    <row r="1226" spans="1:17">
      <c r="A1226" s="30" t="s">
        <v>240</v>
      </c>
      <c r="B1226" s="30" t="s">
        <v>241</v>
      </c>
      <c r="C1226" s="30" t="s">
        <v>4348</v>
      </c>
      <c r="D1226" s="30"/>
      <c r="E1226" s="30" t="s">
        <v>3062</v>
      </c>
      <c r="F1226" s="30" t="s">
        <v>4349</v>
      </c>
      <c r="G1226" s="38">
        <v>60</v>
      </c>
      <c r="H1226" s="31">
        <v>0</v>
      </c>
      <c r="I1226" s="30" t="s">
        <v>586</v>
      </c>
      <c r="J1226" s="30" t="s">
        <v>587</v>
      </c>
      <c r="K1226" s="30" t="s">
        <v>495</v>
      </c>
      <c r="L1226" s="30" t="s">
        <v>496</v>
      </c>
      <c r="M1226" s="30" t="s">
        <v>3374</v>
      </c>
      <c r="N1226" s="30"/>
      <c r="O1226" s="30" t="s">
        <v>145</v>
      </c>
      <c r="P1226" s="30" t="s">
        <v>465</v>
      </c>
      <c r="Q1226" s="30" t="s">
        <v>499</v>
      </c>
    </row>
    <row r="1227" spans="1:17">
      <c r="A1227" s="30" t="s">
        <v>183</v>
      </c>
      <c r="B1227" s="30" t="s">
        <v>184</v>
      </c>
      <c r="C1227" s="30" t="s">
        <v>4350</v>
      </c>
      <c r="D1227" s="30"/>
      <c r="E1227" s="30" t="s">
        <v>3062</v>
      </c>
      <c r="F1227" s="30" t="s">
        <v>4351</v>
      </c>
      <c r="G1227" s="38">
        <v>60</v>
      </c>
      <c r="H1227" s="31">
        <v>0</v>
      </c>
      <c r="I1227" s="30" t="s">
        <v>552</v>
      </c>
      <c r="J1227" s="30" t="s">
        <v>553</v>
      </c>
      <c r="K1227" s="30" t="s">
        <v>495</v>
      </c>
      <c r="L1227" s="30" t="s">
        <v>496</v>
      </c>
      <c r="M1227" s="30" t="s">
        <v>602</v>
      </c>
      <c r="N1227" s="30"/>
      <c r="O1227" s="30" t="s">
        <v>145</v>
      </c>
      <c r="P1227" s="30" t="s">
        <v>465</v>
      </c>
      <c r="Q1227" s="30" t="s">
        <v>499</v>
      </c>
    </row>
    <row r="1228" spans="1:17">
      <c r="A1228" s="30" t="s">
        <v>367</v>
      </c>
      <c r="B1228" s="30" t="s">
        <v>368</v>
      </c>
      <c r="C1228" s="30" t="s">
        <v>4352</v>
      </c>
      <c r="D1228" s="30"/>
      <c r="E1228" s="30" t="s">
        <v>4322</v>
      </c>
      <c r="F1228" s="30" t="s">
        <v>4353</v>
      </c>
      <c r="G1228" s="38">
        <v>60</v>
      </c>
      <c r="H1228" s="31">
        <v>0</v>
      </c>
      <c r="I1228" s="30" t="s">
        <v>570</v>
      </c>
      <c r="J1228" s="30" t="s">
        <v>571</v>
      </c>
      <c r="K1228" s="30" t="s">
        <v>495</v>
      </c>
      <c r="L1228" s="30" t="s">
        <v>3608</v>
      </c>
      <c r="M1228" s="30" t="s">
        <v>573</v>
      </c>
      <c r="N1228" s="30"/>
      <c r="O1228" s="30" t="s">
        <v>145</v>
      </c>
      <c r="P1228" s="30" t="s">
        <v>465</v>
      </c>
      <c r="Q1228" s="30" t="s">
        <v>499</v>
      </c>
    </row>
    <row r="1229" spans="1:17">
      <c r="A1229" s="30" t="s">
        <v>234</v>
      </c>
      <c r="B1229" s="30" t="s">
        <v>235</v>
      </c>
      <c r="C1229" s="30" t="s">
        <v>4354</v>
      </c>
      <c r="D1229" s="30"/>
      <c r="E1229" s="30" t="s">
        <v>3062</v>
      </c>
      <c r="F1229" s="30" t="s">
        <v>4355</v>
      </c>
      <c r="G1229" s="38">
        <v>60</v>
      </c>
      <c r="H1229" s="31">
        <v>0</v>
      </c>
      <c r="I1229" s="30" t="s">
        <v>552</v>
      </c>
      <c r="J1229" s="30" t="s">
        <v>553</v>
      </c>
      <c r="K1229" s="30" t="s">
        <v>495</v>
      </c>
      <c r="L1229" s="30" t="s">
        <v>496</v>
      </c>
      <c r="M1229" s="30" t="s">
        <v>724</v>
      </c>
      <c r="N1229" s="30"/>
      <c r="O1229" s="30" t="s">
        <v>145</v>
      </c>
      <c r="P1229" s="30" t="s">
        <v>465</v>
      </c>
      <c r="Q1229" s="30" t="s">
        <v>499</v>
      </c>
    </row>
    <row r="1230" spans="1:17">
      <c r="A1230" s="30" t="s">
        <v>4356</v>
      </c>
      <c r="B1230" s="30" t="s">
        <v>4357</v>
      </c>
      <c r="C1230" s="30" t="s">
        <v>4358</v>
      </c>
      <c r="D1230" s="30"/>
      <c r="E1230" s="30" t="s">
        <v>4322</v>
      </c>
      <c r="F1230" s="30" t="s">
        <v>74</v>
      </c>
      <c r="G1230" s="38">
        <v>60</v>
      </c>
      <c r="H1230" s="31">
        <v>0</v>
      </c>
      <c r="I1230" s="30" t="s">
        <v>512</v>
      </c>
      <c r="J1230" s="30" t="s">
        <v>513</v>
      </c>
      <c r="K1230" s="30" t="s">
        <v>495</v>
      </c>
      <c r="L1230" s="30" t="s">
        <v>496</v>
      </c>
      <c r="M1230" s="30" t="s">
        <v>695</v>
      </c>
      <c r="N1230" s="30"/>
      <c r="O1230" s="30" t="s">
        <v>145</v>
      </c>
      <c r="P1230" s="30" t="s">
        <v>465</v>
      </c>
      <c r="Q1230" s="30" t="s">
        <v>499</v>
      </c>
    </row>
    <row r="1231" spans="1:17">
      <c r="A1231" s="30" t="s">
        <v>4359</v>
      </c>
      <c r="B1231" s="30" t="s">
        <v>4360</v>
      </c>
      <c r="C1231" s="30" t="s">
        <v>4361</v>
      </c>
      <c r="D1231" s="30"/>
      <c r="E1231" s="30" t="s">
        <v>3062</v>
      </c>
      <c r="F1231" s="30" t="s">
        <v>74</v>
      </c>
      <c r="G1231" s="38">
        <v>60</v>
      </c>
      <c r="H1231" s="31">
        <v>0</v>
      </c>
      <c r="I1231" s="30" t="s">
        <v>504</v>
      </c>
      <c r="J1231" s="30" t="s">
        <v>505</v>
      </c>
      <c r="K1231" s="30" t="s">
        <v>495</v>
      </c>
      <c r="L1231" s="30" t="s">
        <v>496</v>
      </c>
      <c r="M1231" s="30" t="s">
        <v>558</v>
      </c>
      <c r="N1231" s="30"/>
      <c r="O1231" s="30" t="s">
        <v>145</v>
      </c>
      <c r="P1231" s="30" t="s">
        <v>465</v>
      </c>
      <c r="Q1231" s="30" t="s">
        <v>499</v>
      </c>
    </row>
    <row r="1232" spans="1:17">
      <c r="A1232" s="30" t="s">
        <v>4362</v>
      </c>
      <c r="B1232" s="30" t="s">
        <v>4363</v>
      </c>
      <c r="C1232" s="30" t="s">
        <v>4364</v>
      </c>
      <c r="D1232" s="30"/>
      <c r="E1232" s="30" t="s">
        <v>4322</v>
      </c>
      <c r="F1232" s="30" t="s">
        <v>74</v>
      </c>
      <c r="G1232" s="38">
        <v>60</v>
      </c>
      <c r="H1232" s="31">
        <v>0</v>
      </c>
      <c r="I1232" s="30" t="s">
        <v>512</v>
      </c>
      <c r="J1232" s="30" t="s">
        <v>513</v>
      </c>
      <c r="K1232" s="30" t="s">
        <v>495</v>
      </c>
      <c r="L1232" s="30" t="s">
        <v>496</v>
      </c>
      <c r="M1232" s="30" t="s">
        <v>695</v>
      </c>
      <c r="N1232" s="30"/>
      <c r="O1232" s="30" t="s">
        <v>145</v>
      </c>
      <c r="P1232" s="30" t="s">
        <v>465</v>
      </c>
      <c r="Q1232" s="30" t="s">
        <v>499</v>
      </c>
    </row>
    <row r="1233" spans="1:17">
      <c r="A1233" s="30" t="s">
        <v>4365</v>
      </c>
      <c r="B1233" s="30" t="s">
        <v>4366</v>
      </c>
      <c r="C1233" s="30" t="s">
        <v>4367</v>
      </c>
      <c r="D1233" s="30"/>
      <c r="E1233" s="30" t="s">
        <v>3062</v>
      </c>
      <c r="F1233" s="30" t="s">
        <v>74</v>
      </c>
      <c r="G1233" s="38">
        <v>60</v>
      </c>
      <c r="H1233" s="31">
        <v>0</v>
      </c>
      <c r="I1233" s="30" t="s">
        <v>504</v>
      </c>
      <c r="J1233" s="30" t="s">
        <v>505</v>
      </c>
      <c r="K1233" s="30" t="s">
        <v>495</v>
      </c>
      <c r="L1233" s="30" t="s">
        <v>496</v>
      </c>
      <c r="M1233" s="30" t="s">
        <v>2206</v>
      </c>
      <c r="N1233" s="30"/>
      <c r="O1233" s="30" t="s">
        <v>145</v>
      </c>
      <c r="P1233" s="30" t="s">
        <v>465</v>
      </c>
      <c r="Q1233" s="30" t="s">
        <v>499</v>
      </c>
    </row>
    <row r="1234" spans="1:17">
      <c r="A1234" s="30" t="s">
        <v>4368</v>
      </c>
      <c r="B1234" s="30" t="s">
        <v>4369</v>
      </c>
      <c r="C1234" s="30" t="s">
        <v>4370</v>
      </c>
      <c r="D1234" s="30"/>
      <c r="E1234" s="30" t="s">
        <v>4322</v>
      </c>
      <c r="F1234" s="30" t="s">
        <v>74</v>
      </c>
      <c r="G1234" s="38">
        <v>60</v>
      </c>
      <c r="H1234" s="31">
        <v>0</v>
      </c>
      <c r="I1234" s="30" t="s">
        <v>512</v>
      </c>
      <c r="J1234" s="30" t="s">
        <v>513</v>
      </c>
      <c r="K1234" s="30" t="s">
        <v>495</v>
      </c>
      <c r="L1234" s="30" t="s">
        <v>496</v>
      </c>
      <c r="M1234" s="30" t="s">
        <v>713</v>
      </c>
      <c r="N1234" s="30"/>
      <c r="O1234" s="30" t="s">
        <v>145</v>
      </c>
      <c r="P1234" s="30" t="s">
        <v>465</v>
      </c>
      <c r="Q1234" s="30" t="s">
        <v>499</v>
      </c>
    </row>
    <row r="1235" spans="1:17">
      <c r="A1235" s="30" t="s">
        <v>4371</v>
      </c>
      <c r="B1235" s="30" t="s">
        <v>4372</v>
      </c>
      <c r="C1235" s="30" t="s">
        <v>4373</v>
      </c>
      <c r="D1235" s="30"/>
      <c r="E1235" s="30" t="s">
        <v>4322</v>
      </c>
      <c r="F1235" s="30" t="s">
        <v>74</v>
      </c>
      <c r="G1235" s="38">
        <v>60</v>
      </c>
      <c r="H1235" s="31">
        <v>0</v>
      </c>
      <c r="I1235" s="30" t="s">
        <v>586</v>
      </c>
      <c r="J1235" s="30" t="s">
        <v>587</v>
      </c>
      <c r="K1235" s="30" t="s">
        <v>495</v>
      </c>
      <c r="L1235" s="30" t="s">
        <v>496</v>
      </c>
      <c r="M1235" s="30" t="s">
        <v>2374</v>
      </c>
      <c r="N1235" s="30"/>
      <c r="O1235" s="30" t="s">
        <v>145</v>
      </c>
      <c r="P1235" s="30" t="s">
        <v>465</v>
      </c>
      <c r="Q1235" s="30" t="s">
        <v>499</v>
      </c>
    </row>
    <row r="1236" spans="1:17">
      <c r="A1236" s="30" t="s">
        <v>149</v>
      </c>
      <c r="B1236" s="30" t="s">
        <v>150</v>
      </c>
      <c r="C1236" s="30" t="s">
        <v>4374</v>
      </c>
      <c r="D1236" s="30"/>
      <c r="E1236" s="30" t="s">
        <v>3062</v>
      </c>
      <c r="F1236" s="30" t="s">
        <v>4375</v>
      </c>
      <c r="G1236" s="38">
        <v>60</v>
      </c>
      <c r="H1236" s="31">
        <v>0</v>
      </c>
      <c r="I1236" s="30" t="s">
        <v>546</v>
      </c>
      <c r="J1236" s="30" t="s">
        <v>547</v>
      </c>
      <c r="K1236" s="30" t="s">
        <v>495</v>
      </c>
      <c r="L1236" s="30" t="s">
        <v>496</v>
      </c>
      <c r="M1236" s="30" t="s">
        <v>514</v>
      </c>
      <c r="N1236" s="30"/>
      <c r="O1236" s="30" t="s">
        <v>145</v>
      </c>
      <c r="P1236" s="30" t="s">
        <v>465</v>
      </c>
      <c r="Q1236" s="30" t="s">
        <v>499</v>
      </c>
    </row>
    <row r="1237" spans="1:17">
      <c r="A1237" s="30" t="s">
        <v>4376</v>
      </c>
      <c r="B1237" s="30" t="s">
        <v>4377</v>
      </c>
      <c r="C1237" s="30" t="s">
        <v>4378</v>
      </c>
      <c r="D1237" s="30"/>
      <c r="E1237" s="30" t="s">
        <v>3062</v>
      </c>
      <c r="F1237" s="30" t="s">
        <v>74</v>
      </c>
      <c r="G1237" s="38">
        <v>60</v>
      </c>
      <c r="H1237" s="31">
        <v>0</v>
      </c>
      <c r="I1237" s="30" t="s">
        <v>504</v>
      </c>
      <c r="J1237" s="30" t="s">
        <v>505</v>
      </c>
      <c r="K1237" s="30" t="s">
        <v>495</v>
      </c>
      <c r="L1237" s="30" t="s">
        <v>496</v>
      </c>
      <c r="M1237" s="30" t="s">
        <v>558</v>
      </c>
      <c r="N1237" s="30"/>
      <c r="O1237" s="30" t="s">
        <v>145</v>
      </c>
      <c r="P1237" s="30" t="s">
        <v>465</v>
      </c>
      <c r="Q1237" s="30" t="s">
        <v>499</v>
      </c>
    </row>
    <row r="1238" spans="1:17">
      <c r="A1238" s="30" t="s">
        <v>4379</v>
      </c>
      <c r="B1238" s="30" t="s">
        <v>4380</v>
      </c>
      <c r="C1238" s="30" t="s">
        <v>4381</v>
      </c>
      <c r="D1238" s="30"/>
      <c r="E1238" s="30" t="s">
        <v>3062</v>
      </c>
      <c r="F1238" s="30" t="s">
        <v>74</v>
      </c>
      <c r="G1238" s="38">
        <v>60</v>
      </c>
      <c r="H1238" s="31">
        <v>0</v>
      </c>
      <c r="I1238" s="30" t="s">
        <v>552</v>
      </c>
      <c r="J1238" s="30" t="s">
        <v>553</v>
      </c>
      <c r="K1238" s="30" t="s">
        <v>495</v>
      </c>
      <c r="L1238" s="30" t="s">
        <v>496</v>
      </c>
      <c r="M1238" s="30" t="s">
        <v>596</v>
      </c>
      <c r="N1238" s="30"/>
      <c r="O1238" s="30" t="s">
        <v>145</v>
      </c>
      <c r="P1238" s="30" t="s">
        <v>465</v>
      </c>
      <c r="Q1238" s="30" t="s">
        <v>499</v>
      </c>
    </row>
    <row r="1239" spans="1:17">
      <c r="A1239" s="30" t="s">
        <v>4382</v>
      </c>
      <c r="B1239" s="30" t="s">
        <v>4383</v>
      </c>
      <c r="C1239" s="30" t="s">
        <v>4384</v>
      </c>
      <c r="D1239" s="30"/>
      <c r="E1239" s="30" t="s">
        <v>3062</v>
      </c>
      <c r="F1239" s="30" t="s">
        <v>74</v>
      </c>
      <c r="G1239" s="38">
        <v>60</v>
      </c>
      <c r="H1239" s="31">
        <v>0</v>
      </c>
      <c r="I1239" s="30" t="s">
        <v>504</v>
      </c>
      <c r="J1239" s="30" t="s">
        <v>505</v>
      </c>
      <c r="K1239" s="30" t="s">
        <v>495</v>
      </c>
      <c r="L1239" s="30" t="s">
        <v>496</v>
      </c>
      <c r="M1239" s="30" t="s">
        <v>558</v>
      </c>
      <c r="N1239" s="30"/>
      <c r="O1239" s="30" t="s">
        <v>145</v>
      </c>
      <c r="P1239" s="30" t="s">
        <v>465</v>
      </c>
      <c r="Q1239" s="30" t="s">
        <v>499</v>
      </c>
    </row>
    <row r="1240" spans="1:17">
      <c r="A1240" s="30" t="s">
        <v>4385</v>
      </c>
      <c r="B1240" s="30" t="s">
        <v>4386</v>
      </c>
      <c r="C1240" s="30" t="s">
        <v>4387</v>
      </c>
      <c r="D1240" s="30"/>
      <c r="E1240" s="30" t="s">
        <v>3062</v>
      </c>
      <c r="F1240" s="30" t="s">
        <v>74</v>
      </c>
      <c r="G1240" s="38">
        <v>60</v>
      </c>
      <c r="H1240" s="31">
        <v>0</v>
      </c>
      <c r="I1240" s="30" t="s">
        <v>504</v>
      </c>
      <c r="J1240" s="30" t="s">
        <v>505</v>
      </c>
      <c r="K1240" s="30" t="s">
        <v>495</v>
      </c>
      <c r="L1240" s="30" t="s">
        <v>496</v>
      </c>
      <c r="M1240" s="30" t="s">
        <v>2206</v>
      </c>
      <c r="N1240" s="30"/>
      <c r="O1240" s="30" t="s">
        <v>145</v>
      </c>
      <c r="P1240" s="30" t="s">
        <v>465</v>
      </c>
      <c r="Q1240" s="30" t="s">
        <v>499</v>
      </c>
    </row>
    <row r="1241" spans="1:17">
      <c r="A1241" s="30" t="s">
        <v>4388</v>
      </c>
      <c r="B1241" s="30" t="s">
        <v>4389</v>
      </c>
      <c r="C1241" s="30" t="s">
        <v>4390</v>
      </c>
      <c r="D1241" s="30"/>
      <c r="E1241" s="30" t="s">
        <v>3062</v>
      </c>
      <c r="F1241" s="30" t="s">
        <v>74</v>
      </c>
      <c r="G1241" s="38">
        <v>60</v>
      </c>
      <c r="H1241" s="31">
        <v>0</v>
      </c>
      <c r="I1241" s="30" t="s">
        <v>504</v>
      </c>
      <c r="J1241" s="30" t="s">
        <v>505</v>
      </c>
      <c r="K1241" s="30" t="s">
        <v>495</v>
      </c>
      <c r="L1241" s="30" t="s">
        <v>496</v>
      </c>
      <c r="M1241" s="30" t="s">
        <v>506</v>
      </c>
      <c r="N1241" s="30"/>
      <c r="O1241" s="30" t="s">
        <v>145</v>
      </c>
      <c r="P1241" s="30" t="s">
        <v>465</v>
      </c>
      <c r="Q1241" s="30" t="s">
        <v>499</v>
      </c>
    </row>
    <row r="1242" spans="1:17">
      <c r="A1242" s="30" t="s">
        <v>174</v>
      </c>
      <c r="B1242" s="30" t="s">
        <v>175</v>
      </c>
      <c r="C1242" s="30" t="s">
        <v>4391</v>
      </c>
      <c r="D1242" s="30"/>
      <c r="E1242" s="30" t="s">
        <v>3062</v>
      </c>
      <c r="F1242" s="30" t="s">
        <v>4392</v>
      </c>
      <c r="G1242" s="38">
        <v>60</v>
      </c>
      <c r="H1242" s="31">
        <v>0</v>
      </c>
      <c r="I1242" s="30"/>
      <c r="J1242" s="30"/>
      <c r="K1242" s="30" t="s">
        <v>495</v>
      </c>
      <c r="L1242" s="30" t="s">
        <v>496</v>
      </c>
      <c r="M1242" s="30" t="s">
        <v>514</v>
      </c>
      <c r="N1242" s="30"/>
      <c r="O1242" s="30" t="s">
        <v>145</v>
      </c>
      <c r="P1242" s="30" t="s">
        <v>465</v>
      </c>
      <c r="Q1242" s="30" t="s">
        <v>499</v>
      </c>
    </row>
    <row r="1243" spans="1:17">
      <c r="A1243" s="30" t="s">
        <v>99</v>
      </c>
      <c r="B1243" s="30" t="s">
        <v>100</v>
      </c>
      <c r="C1243" s="30" t="s">
        <v>4172</v>
      </c>
      <c r="D1243" s="30"/>
      <c r="E1243" s="30" t="s">
        <v>3219</v>
      </c>
      <c r="F1243" s="30" t="s">
        <v>4393</v>
      </c>
      <c r="G1243" s="38">
        <v>60</v>
      </c>
      <c r="H1243" s="31">
        <v>0</v>
      </c>
      <c r="I1243" s="30" t="s">
        <v>995</v>
      </c>
      <c r="J1243" s="30" t="s">
        <v>996</v>
      </c>
      <c r="K1243" s="30" t="s">
        <v>495</v>
      </c>
      <c r="L1243" s="30" t="s">
        <v>612</v>
      </c>
      <c r="M1243" s="30" t="s">
        <v>1021</v>
      </c>
      <c r="N1243" s="30" t="s">
        <v>4182</v>
      </c>
      <c r="O1243" s="30" t="s">
        <v>145</v>
      </c>
      <c r="P1243" s="30" t="s">
        <v>465</v>
      </c>
      <c r="Q1243" s="30" t="s">
        <v>499</v>
      </c>
    </row>
    <row r="1244" spans="1:17">
      <c r="A1244" s="30" t="s">
        <v>349</v>
      </c>
      <c r="B1244" s="30" t="s">
        <v>350</v>
      </c>
      <c r="C1244" s="30" t="s">
        <v>4394</v>
      </c>
      <c r="D1244" s="30"/>
      <c r="E1244" s="30" t="s">
        <v>3049</v>
      </c>
      <c r="F1244" s="30" t="s">
        <v>4395</v>
      </c>
      <c r="G1244" s="38">
        <v>60</v>
      </c>
      <c r="H1244" s="31">
        <v>0</v>
      </c>
      <c r="I1244" s="30" t="s">
        <v>570</v>
      </c>
      <c r="J1244" s="30" t="s">
        <v>571</v>
      </c>
      <c r="K1244" s="30" t="s">
        <v>495</v>
      </c>
      <c r="L1244" s="30" t="s">
        <v>828</v>
      </c>
      <c r="M1244" s="30" t="s">
        <v>573</v>
      </c>
      <c r="N1244" s="30"/>
      <c r="O1244" s="30" t="s">
        <v>145</v>
      </c>
      <c r="P1244" s="30" t="s">
        <v>465</v>
      </c>
      <c r="Q1244" s="30" t="s">
        <v>499</v>
      </c>
    </row>
    <row r="1245" spans="1:17">
      <c r="A1245" s="30" t="s">
        <v>347</v>
      </c>
      <c r="B1245" s="30" t="s">
        <v>348</v>
      </c>
      <c r="C1245" s="30" t="s">
        <v>4396</v>
      </c>
      <c r="D1245" s="30"/>
      <c r="E1245" s="30" t="s">
        <v>3049</v>
      </c>
      <c r="F1245" s="30" t="s">
        <v>4397</v>
      </c>
      <c r="G1245" s="38">
        <v>60</v>
      </c>
      <c r="H1245" s="31">
        <v>0</v>
      </c>
      <c r="I1245" s="30" t="s">
        <v>570</v>
      </c>
      <c r="J1245" s="30" t="s">
        <v>571</v>
      </c>
      <c r="K1245" s="30" t="s">
        <v>495</v>
      </c>
      <c r="L1245" s="30" t="s">
        <v>572</v>
      </c>
      <c r="M1245" s="30" t="s">
        <v>573</v>
      </c>
      <c r="N1245" s="30"/>
      <c r="O1245" s="30" t="s">
        <v>145</v>
      </c>
      <c r="P1245" s="30" t="s">
        <v>465</v>
      </c>
      <c r="Q1245" s="30" t="s">
        <v>499</v>
      </c>
    </row>
    <row r="1246" spans="1:17">
      <c r="A1246" s="30" t="s">
        <v>320</v>
      </c>
      <c r="B1246" s="30" t="s">
        <v>321</v>
      </c>
      <c r="C1246" s="30" t="s">
        <v>4398</v>
      </c>
      <c r="D1246" s="30"/>
      <c r="E1246" s="30" t="s">
        <v>4322</v>
      </c>
      <c r="F1246" s="30" t="s">
        <v>4399</v>
      </c>
      <c r="G1246" s="38">
        <v>60</v>
      </c>
      <c r="H1246" s="31">
        <v>0</v>
      </c>
      <c r="I1246" s="30" t="s">
        <v>570</v>
      </c>
      <c r="J1246" s="30" t="s">
        <v>571</v>
      </c>
      <c r="K1246" s="30" t="s">
        <v>495</v>
      </c>
      <c r="L1246" s="30" t="s">
        <v>832</v>
      </c>
      <c r="M1246" s="30" t="s">
        <v>573</v>
      </c>
      <c r="N1246" s="30"/>
      <c r="O1246" s="30" t="s">
        <v>145</v>
      </c>
      <c r="P1246" s="30" t="s">
        <v>465</v>
      </c>
      <c r="Q1246" s="30" t="s">
        <v>499</v>
      </c>
    </row>
    <row r="1247" spans="1:17">
      <c r="A1247" s="30" t="s">
        <v>4400</v>
      </c>
      <c r="B1247" s="30" t="s">
        <v>4401</v>
      </c>
      <c r="C1247" s="30" t="s">
        <v>4402</v>
      </c>
      <c r="D1247" s="30"/>
      <c r="E1247" s="30" t="s">
        <v>3715</v>
      </c>
      <c r="F1247" s="30" t="s">
        <v>74</v>
      </c>
      <c r="G1247" s="38">
        <v>60</v>
      </c>
      <c r="H1247" s="31">
        <v>0</v>
      </c>
      <c r="I1247" s="30" t="s">
        <v>628</v>
      </c>
      <c r="J1247" s="30" t="s">
        <v>629</v>
      </c>
      <c r="K1247" s="30" t="s">
        <v>495</v>
      </c>
      <c r="L1247" s="30" t="s">
        <v>3708</v>
      </c>
      <c r="M1247" s="30" t="s">
        <v>631</v>
      </c>
      <c r="N1247" s="30"/>
      <c r="O1247" s="30" t="s">
        <v>145</v>
      </c>
      <c r="P1247" s="30" t="s">
        <v>465</v>
      </c>
      <c r="Q1247" s="30" t="s">
        <v>499</v>
      </c>
    </row>
    <row r="1248" spans="1:17">
      <c r="A1248" s="30" t="s">
        <v>4403</v>
      </c>
      <c r="B1248" s="30" t="s">
        <v>4404</v>
      </c>
      <c r="C1248" s="30" t="s">
        <v>4405</v>
      </c>
      <c r="D1248" s="30"/>
      <c r="E1248" s="30" t="s">
        <v>4406</v>
      </c>
      <c r="F1248" s="30"/>
      <c r="G1248" s="38"/>
      <c r="H1248" s="31">
        <v>0</v>
      </c>
      <c r="I1248" s="30" t="s">
        <v>586</v>
      </c>
      <c r="J1248" s="30" t="s">
        <v>587</v>
      </c>
      <c r="K1248" s="30" t="s">
        <v>495</v>
      </c>
      <c r="L1248" s="30" t="s">
        <v>496</v>
      </c>
      <c r="M1248" s="30" t="s">
        <v>497</v>
      </c>
      <c r="N1248" s="30"/>
      <c r="O1248" s="30" t="s">
        <v>145</v>
      </c>
      <c r="P1248" s="30" t="s">
        <v>465</v>
      </c>
      <c r="Q1248" s="30" t="s">
        <v>499</v>
      </c>
    </row>
    <row r="1249" spans="1:17">
      <c r="A1249" s="30" t="s">
        <v>4407</v>
      </c>
      <c r="B1249" s="30" t="s">
        <v>4408</v>
      </c>
      <c r="C1249" s="30" t="s">
        <v>4409</v>
      </c>
      <c r="D1249" s="30"/>
      <c r="E1249" s="30" t="s">
        <v>4406</v>
      </c>
      <c r="F1249" s="30"/>
      <c r="G1249" s="38"/>
      <c r="H1249" s="31">
        <v>0</v>
      </c>
      <c r="I1249" s="30" t="s">
        <v>512</v>
      </c>
      <c r="J1249" s="30" t="s">
        <v>513</v>
      </c>
      <c r="K1249" s="30" t="s">
        <v>495</v>
      </c>
      <c r="L1249" s="30" t="s">
        <v>496</v>
      </c>
      <c r="M1249" s="30" t="s">
        <v>695</v>
      </c>
      <c r="N1249" s="30"/>
      <c r="O1249" s="30" t="s">
        <v>145</v>
      </c>
      <c r="P1249" s="30" t="s">
        <v>465</v>
      </c>
      <c r="Q1249" s="30" t="s">
        <v>499</v>
      </c>
    </row>
    <row r="1250" spans="1:17">
      <c r="A1250" s="30" t="s">
        <v>4410</v>
      </c>
      <c r="B1250" s="30" t="s">
        <v>4411</v>
      </c>
      <c r="C1250" s="30" t="s">
        <v>4412</v>
      </c>
      <c r="D1250" s="30"/>
      <c r="E1250" s="30" t="s">
        <v>4406</v>
      </c>
      <c r="F1250" s="30"/>
      <c r="G1250" s="38"/>
      <c r="H1250" s="31">
        <v>0</v>
      </c>
      <c r="I1250" s="30" t="s">
        <v>512</v>
      </c>
      <c r="J1250" s="30" t="s">
        <v>513</v>
      </c>
      <c r="K1250" s="30" t="s">
        <v>495</v>
      </c>
      <c r="L1250" s="30" t="s">
        <v>496</v>
      </c>
      <c r="M1250" s="30" t="s">
        <v>713</v>
      </c>
      <c r="N1250" s="30"/>
      <c r="O1250" s="30" t="s">
        <v>145</v>
      </c>
      <c r="P1250" s="30" t="s">
        <v>465</v>
      </c>
      <c r="Q1250" s="30" t="s">
        <v>499</v>
      </c>
    </row>
    <row r="1251" spans="1:17">
      <c r="A1251" s="30" t="s">
        <v>4413</v>
      </c>
      <c r="B1251" s="30" t="s">
        <v>4414</v>
      </c>
      <c r="C1251" s="30" t="s">
        <v>4415</v>
      </c>
      <c r="D1251" s="30" t="s">
        <v>74</v>
      </c>
      <c r="E1251" s="30" t="s">
        <v>4322</v>
      </c>
      <c r="F1251" s="30" t="s">
        <v>74</v>
      </c>
      <c r="G1251" s="38">
        <v>60</v>
      </c>
      <c r="H1251" s="31">
        <v>0</v>
      </c>
      <c r="I1251" s="30" t="s">
        <v>570</v>
      </c>
      <c r="J1251" s="30" t="s">
        <v>571</v>
      </c>
      <c r="K1251" s="30" t="s">
        <v>495</v>
      </c>
      <c r="L1251" s="30" t="s">
        <v>572</v>
      </c>
      <c r="M1251" s="30" t="s">
        <v>573</v>
      </c>
      <c r="N1251" s="30"/>
      <c r="O1251" s="30" t="s">
        <v>145</v>
      </c>
      <c r="P1251" s="30" t="s">
        <v>465</v>
      </c>
      <c r="Q1251" s="30" t="s">
        <v>499</v>
      </c>
    </row>
    <row r="1252" spans="1:17">
      <c r="A1252" s="30" t="s">
        <v>4416</v>
      </c>
      <c r="B1252" s="30" t="s">
        <v>4417</v>
      </c>
      <c r="C1252" s="30" t="s">
        <v>4418</v>
      </c>
      <c r="D1252" s="30" t="s">
        <v>4419</v>
      </c>
      <c r="E1252" s="30" t="s">
        <v>4322</v>
      </c>
      <c r="F1252" s="30" t="s">
        <v>4419</v>
      </c>
      <c r="G1252" s="38">
        <v>60</v>
      </c>
      <c r="H1252" s="31">
        <v>0</v>
      </c>
      <c r="I1252" s="30" t="s">
        <v>570</v>
      </c>
      <c r="J1252" s="30" t="s">
        <v>571</v>
      </c>
      <c r="K1252" s="30" t="s">
        <v>495</v>
      </c>
      <c r="L1252" s="30" t="s">
        <v>572</v>
      </c>
      <c r="M1252" s="30" t="s">
        <v>573</v>
      </c>
      <c r="N1252" s="30"/>
      <c r="O1252" s="30" t="s">
        <v>145</v>
      </c>
      <c r="P1252" s="30" t="s">
        <v>465</v>
      </c>
      <c r="Q1252" s="30" t="s">
        <v>499</v>
      </c>
    </row>
    <row r="1253" spans="1:17">
      <c r="A1253" s="30" t="s">
        <v>4420</v>
      </c>
      <c r="B1253" s="30" t="s">
        <v>4421</v>
      </c>
      <c r="C1253" s="30" t="s">
        <v>4422</v>
      </c>
      <c r="D1253" s="30" t="s">
        <v>74</v>
      </c>
      <c r="E1253" s="30" t="s">
        <v>4322</v>
      </c>
      <c r="F1253" s="30" t="s">
        <v>74</v>
      </c>
      <c r="G1253" s="38">
        <v>60</v>
      </c>
      <c r="H1253" s="31">
        <v>0</v>
      </c>
      <c r="I1253" s="30" t="s">
        <v>586</v>
      </c>
      <c r="J1253" s="30" t="s">
        <v>587</v>
      </c>
      <c r="K1253" s="30" t="s">
        <v>495</v>
      </c>
      <c r="L1253" s="30" t="s">
        <v>496</v>
      </c>
      <c r="M1253" s="30" t="s">
        <v>877</v>
      </c>
      <c r="N1253" s="30"/>
      <c r="O1253" s="30" t="s">
        <v>145</v>
      </c>
      <c r="P1253" s="30" t="s">
        <v>465</v>
      </c>
      <c r="Q1253" s="30" t="s">
        <v>499</v>
      </c>
    </row>
    <row r="1254" spans="1:17">
      <c r="A1254" s="30" t="s">
        <v>4423</v>
      </c>
      <c r="B1254" s="30" t="s">
        <v>4424</v>
      </c>
      <c r="C1254" s="30" t="s">
        <v>4425</v>
      </c>
      <c r="D1254" s="30" t="s">
        <v>74</v>
      </c>
      <c r="E1254" s="30" t="s">
        <v>4322</v>
      </c>
      <c r="F1254" s="30" t="s">
        <v>74</v>
      </c>
      <c r="G1254" s="38">
        <v>60</v>
      </c>
      <c r="H1254" s="31">
        <v>0</v>
      </c>
      <c r="I1254" s="30" t="s">
        <v>570</v>
      </c>
      <c r="J1254" s="30" t="s">
        <v>571</v>
      </c>
      <c r="K1254" s="30" t="s">
        <v>495</v>
      </c>
      <c r="L1254" s="30" t="s">
        <v>572</v>
      </c>
      <c r="M1254" s="30" t="s">
        <v>573</v>
      </c>
      <c r="N1254" s="30"/>
      <c r="O1254" s="30" t="s">
        <v>145</v>
      </c>
      <c r="P1254" s="30" t="s">
        <v>465</v>
      </c>
      <c r="Q1254" s="30" t="s">
        <v>499</v>
      </c>
    </row>
    <row r="1255" spans="1:17">
      <c r="A1255" s="30" t="s">
        <v>4426</v>
      </c>
      <c r="B1255" s="30" t="s">
        <v>4427</v>
      </c>
      <c r="C1255" s="30" t="s">
        <v>4428</v>
      </c>
      <c r="D1255" s="30" t="s">
        <v>74</v>
      </c>
      <c r="E1255" s="30" t="s">
        <v>4322</v>
      </c>
      <c r="F1255" s="30" t="s">
        <v>74</v>
      </c>
      <c r="G1255" s="38">
        <v>60</v>
      </c>
      <c r="H1255" s="31">
        <v>0</v>
      </c>
      <c r="I1255" s="30" t="s">
        <v>570</v>
      </c>
      <c r="J1255" s="30" t="s">
        <v>571</v>
      </c>
      <c r="K1255" s="30" t="s">
        <v>495</v>
      </c>
      <c r="L1255" s="30" t="s">
        <v>3608</v>
      </c>
      <c r="M1255" s="30" t="s">
        <v>573</v>
      </c>
      <c r="N1255" s="30"/>
      <c r="O1255" s="30" t="s">
        <v>145</v>
      </c>
      <c r="P1255" s="30" t="s">
        <v>465</v>
      </c>
      <c r="Q1255" s="30" t="s">
        <v>499</v>
      </c>
    </row>
    <row r="1256" spans="1:17">
      <c r="A1256" s="30" t="s">
        <v>4429</v>
      </c>
      <c r="B1256" s="30" t="s">
        <v>4430</v>
      </c>
      <c r="C1256" s="30" t="s">
        <v>4431</v>
      </c>
      <c r="D1256" s="30"/>
      <c r="E1256" s="30" t="s">
        <v>3049</v>
      </c>
      <c r="F1256" s="30" t="s">
        <v>74</v>
      </c>
      <c r="G1256" s="38">
        <v>60</v>
      </c>
      <c r="H1256" s="31">
        <v>0</v>
      </c>
      <c r="I1256" s="30" t="s">
        <v>570</v>
      </c>
      <c r="J1256" s="30" t="s">
        <v>571</v>
      </c>
      <c r="K1256" s="30" t="s">
        <v>495</v>
      </c>
      <c r="L1256" s="30" t="s">
        <v>933</v>
      </c>
      <c r="M1256" s="30" t="s">
        <v>573</v>
      </c>
      <c r="N1256" s="30"/>
      <c r="O1256" s="30" t="s">
        <v>145</v>
      </c>
      <c r="P1256" s="30" t="s">
        <v>465</v>
      </c>
      <c r="Q1256" s="30" t="s">
        <v>499</v>
      </c>
    </row>
    <row r="1257" spans="1:17">
      <c r="A1257" s="30" t="s">
        <v>4432</v>
      </c>
      <c r="B1257" s="30" t="s">
        <v>4433</v>
      </c>
      <c r="C1257" s="30" t="s">
        <v>4434</v>
      </c>
      <c r="D1257" s="30"/>
      <c r="E1257" s="30" t="s">
        <v>3715</v>
      </c>
      <c r="F1257" s="30" t="s">
        <v>74</v>
      </c>
      <c r="G1257" s="38">
        <v>60</v>
      </c>
      <c r="H1257" s="31">
        <v>0</v>
      </c>
      <c r="I1257" s="30" t="s">
        <v>628</v>
      </c>
      <c r="J1257" s="30" t="s">
        <v>629</v>
      </c>
      <c r="K1257" s="30" t="s">
        <v>495</v>
      </c>
      <c r="L1257" s="30" t="s">
        <v>4435</v>
      </c>
      <c r="M1257" s="30" t="s">
        <v>631</v>
      </c>
      <c r="N1257" s="30"/>
      <c r="O1257" s="30" t="s">
        <v>145</v>
      </c>
      <c r="P1257" s="30" t="s">
        <v>465</v>
      </c>
      <c r="Q1257" s="30" t="s">
        <v>499</v>
      </c>
    </row>
    <row r="1258" spans="1:17">
      <c r="A1258" s="30" t="s">
        <v>236</v>
      </c>
      <c r="B1258" s="30" t="s">
        <v>237</v>
      </c>
      <c r="C1258" s="30" t="s">
        <v>4436</v>
      </c>
      <c r="D1258" s="30"/>
      <c r="E1258" s="30" t="s">
        <v>3062</v>
      </c>
      <c r="F1258" s="30" t="s">
        <v>4437</v>
      </c>
      <c r="G1258" s="38">
        <v>60</v>
      </c>
      <c r="H1258" s="31">
        <v>0</v>
      </c>
      <c r="I1258" s="30" t="s">
        <v>552</v>
      </c>
      <c r="J1258" s="30" t="s">
        <v>553</v>
      </c>
      <c r="K1258" s="30" t="s">
        <v>495</v>
      </c>
      <c r="L1258" s="30" t="s">
        <v>496</v>
      </c>
      <c r="M1258" s="30" t="s">
        <v>724</v>
      </c>
      <c r="N1258" s="30"/>
      <c r="O1258" s="30" t="s">
        <v>145</v>
      </c>
      <c r="P1258" s="30" t="s">
        <v>465</v>
      </c>
      <c r="Q1258" s="30" t="s">
        <v>499</v>
      </c>
    </row>
    <row r="1259" spans="1:17">
      <c r="A1259" s="30" t="s">
        <v>79</v>
      </c>
      <c r="B1259" s="30" t="s">
        <v>80</v>
      </c>
      <c r="C1259" s="30" t="s">
        <v>4438</v>
      </c>
      <c r="D1259" s="30"/>
      <c r="E1259" s="30" t="s">
        <v>3699</v>
      </c>
      <c r="F1259" s="30" t="s">
        <v>4439</v>
      </c>
      <c r="G1259" s="38">
        <v>60</v>
      </c>
      <c r="H1259" s="31">
        <v>0</v>
      </c>
      <c r="I1259" s="30" t="s">
        <v>628</v>
      </c>
      <c r="J1259" s="30" t="s">
        <v>629</v>
      </c>
      <c r="K1259" s="30" t="s">
        <v>495</v>
      </c>
      <c r="L1259" s="30" t="s">
        <v>975</v>
      </c>
      <c r="M1259" s="30" t="s">
        <v>631</v>
      </c>
      <c r="N1259" s="30"/>
      <c r="O1259" s="30" t="s">
        <v>145</v>
      </c>
      <c r="P1259" s="30" t="s">
        <v>465</v>
      </c>
      <c r="Q1259" s="30" t="s">
        <v>499</v>
      </c>
    </row>
    <row r="1260" spans="1:17">
      <c r="A1260" s="30" t="s">
        <v>81</v>
      </c>
      <c r="B1260" s="30" t="s">
        <v>82</v>
      </c>
      <c r="C1260" s="30" t="s">
        <v>4440</v>
      </c>
      <c r="D1260" s="30"/>
      <c r="E1260" s="30" t="s">
        <v>4441</v>
      </c>
      <c r="F1260" s="30" t="s">
        <v>4442</v>
      </c>
      <c r="G1260" s="38">
        <v>60</v>
      </c>
      <c r="H1260" s="31">
        <v>0</v>
      </c>
      <c r="I1260" s="30" t="s">
        <v>995</v>
      </c>
      <c r="J1260" s="30" t="s">
        <v>996</v>
      </c>
      <c r="K1260" s="30" t="s">
        <v>495</v>
      </c>
      <c r="L1260" s="30" t="s">
        <v>612</v>
      </c>
      <c r="M1260" s="30" t="s">
        <v>997</v>
      </c>
      <c r="N1260" s="30" t="s">
        <v>4195</v>
      </c>
      <c r="O1260" s="30" t="s">
        <v>145</v>
      </c>
      <c r="P1260" s="30" t="s">
        <v>465</v>
      </c>
      <c r="Q1260" s="30" t="s">
        <v>499</v>
      </c>
    </row>
    <row r="1261" spans="1:17">
      <c r="A1261" s="30" t="s">
        <v>157</v>
      </c>
      <c r="B1261" s="30" t="s">
        <v>158</v>
      </c>
      <c r="C1261" s="30" t="s">
        <v>4443</v>
      </c>
      <c r="D1261" s="30"/>
      <c r="E1261" s="30" t="s">
        <v>4322</v>
      </c>
      <c r="F1261" s="30" t="s">
        <v>4444</v>
      </c>
      <c r="G1261" s="38">
        <v>60</v>
      </c>
      <c r="H1261" s="31">
        <v>0</v>
      </c>
      <c r="I1261" s="30" t="s">
        <v>552</v>
      </c>
      <c r="J1261" s="30" t="s">
        <v>553</v>
      </c>
      <c r="K1261" s="30" t="s">
        <v>495</v>
      </c>
      <c r="L1261" s="30" t="s">
        <v>496</v>
      </c>
      <c r="M1261" s="30" t="s">
        <v>554</v>
      </c>
      <c r="N1261" s="30"/>
      <c r="O1261" s="30" t="s">
        <v>145</v>
      </c>
      <c r="P1261" s="30" t="s">
        <v>465</v>
      </c>
      <c r="Q1261" s="30" t="s">
        <v>499</v>
      </c>
    </row>
    <row r="1262" spans="1:17">
      <c r="A1262" s="30" t="s">
        <v>4445</v>
      </c>
      <c r="B1262" s="30" t="s">
        <v>4446</v>
      </c>
      <c r="C1262" s="30" t="s">
        <v>4447</v>
      </c>
      <c r="D1262" s="30"/>
      <c r="E1262" s="30" t="s">
        <v>3054</v>
      </c>
      <c r="F1262" s="30" t="s">
        <v>74</v>
      </c>
      <c r="G1262" s="38">
        <v>60</v>
      </c>
      <c r="H1262" s="31">
        <v>0</v>
      </c>
      <c r="I1262" s="30" t="s">
        <v>586</v>
      </c>
      <c r="J1262" s="30" t="s">
        <v>587</v>
      </c>
      <c r="K1262" s="30" t="s">
        <v>495</v>
      </c>
      <c r="L1262" s="30" t="s">
        <v>496</v>
      </c>
      <c r="M1262" s="30" t="s">
        <v>903</v>
      </c>
      <c r="N1262" s="30"/>
      <c r="O1262" s="30" t="s">
        <v>145</v>
      </c>
      <c r="P1262" s="30" t="s">
        <v>465</v>
      </c>
      <c r="Q1262" s="30" t="s">
        <v>499</v>
      </c>
    </row>
    <row r="1263" spans="1:17">
      <c r="A1263" s="30" t="s">
        <v>4448</v>
      </c>
      <c r="B1263" s="30" t="s">
        <v>4449</v>
      </c>
      <c r="C1263" s="30" t="s">
        <v>4450</v>
      </c>
      <c r="D1263" s="30"/>
      <c r="E1263" s="30" t="s">
        <v>3062</v>
      </c>
      <c r="F1263" s="30" t="s">
        <v>74</v>
      </c>
      <c r="G1263" s="38">
        <v>60</v>
      </c>
      <c r="H1263" s="31">
        <v>0</v>
      </c>
      <c r="I1263" s="30" t="s">
        <v>504</v>
      </c>
      <c r="J1263" s="30" t="s">
        <v>505</v>
      </c>
      <c r="K1263" s="30" t="s">
        <v>495</v>
      </c>
      <c r="L1263" s="30" t="s">
        <v>496</v>
      </c>
      <c r="M1263" s="30" t="s">
        <v>506</v>
      </c>
      <c r="N1263" s="30" t="s">
        <v>4451</v>
      </c>
      <c r="O1263" s="30" t="s">
        <v>145</v>
      </c>
      <c r="P1263" s="30" t="s">
        <v>465</v>
      </c>
      <c r="Q1263" s="30" t="s">
        <v>499</v>
      </c>
    </row>
    <row r="1264" spans="1:17">
      <c r="A1264" s="30" t="s">
        <v>4452</v>
      </c>
      <c r="B1264" s="30" t="s">
        <v>4453</v>
      </c>
      <c r="C1264" s="30" t="s">
        <v>4454</v>
      </c>
      <c r="D1264" s="30"/>
      <c r="E1264" s="30" t="s">
        <v>3062</v>
      </c>
      <c r="F1264" s="30"/>
      <c r="G1264" s="38"/>
      <c r="H1264" s="31">
        <v>0</v>
      </c>
      <c r="I1264" s="30" t="s">
        <v>504</v>
      </c>
      <c r="J1264" s="30" t="s">
        <v>505</v>
      </c>
      <c r="K1264" s="30" t="s">
        <v>495</v>
      </c>
      <c r="L1264" s="30"/>
      <c r="M1264" s="30"/>
      <c r="N1264" s="30"/>
      <c r="O1264" s="30" t="s">
        <v>145</v>
      </c>
      <c r="P1264" s="30" t="s">
        <v>465</v>
      </c>
      <c r="Q1264" s="30" t="s">
        <v>499</v>
      </c>
    </row>
    <row r="1265" spans="1:17">
      <c r="A1265" s="30" t="s">
        <v>4455</v>
      </c>
      <c r="B1265" s="30" t="s">
        <v>4456</v>
      </c>
      <c r="C1265" s="30" t="s">
        <v>4457</v>
      </c>
      <c r="D1265" s="30" t="s">
        <v>74</v>
      </c>
      <c r="E1265" s="30" t="s">
        <v>3062</v>
      </c>
      <c r="F1265" s="30" t="s">
        <v>74</v>
      </c>
      <c r="G1265" s="38"/>
      <c r="H1265" s="31">
        <v>0</v>
      </c>
      <c r="I1265" s="30" t="s">
        <v>586</v>
      </c>
      <c r="J1265" s="30" t="s">
        <v>587</v>
      </c>
      <c r="K1265" s="30" t="s">
        <v>495</v>
      </c>
      <c r="L1265" s="30" t="s">
        <v>496</v>
      </c>
      <c r="M1265" s="30" t="s">
        <v>2374</v>
      </c>
      <c r="N1265" s="30"/>
      <c r="O1265" s="30" t="s">
        <v>145</v>
      </c>
      <c r="P1265" s="30" t="s">
        <v>465</v>
      </c>
      <c r="Q1265" s="30" t="s">
        <v>4458</v>
      </c>
    </row>
    <row r="1266" spans="1:17">
      <c r="A1266" s="30" t="s">
        <v>4459</v>
      </c>
      <c r="B1266" s="30" t="s">
        <v>4460</v>
      </c>
      <c r="C1266" s="30" t="s">
        <v>4461</v>
      </c>
      <c r="D1266" s="30"/>
      <c r="E1266" s="30" t="s">
        <v>3062</v>
      </c>
      <c r="F1266" s="30"/>
      <c r="G1266" s="38"/>
      <c r="H1266" s="31">
        <v>0</v>
      </c>
      <c r="I1266" s="30" t="s">
        <v>570</v>
      </c>
      <c r="J1266" s="30" t="s">
        <v>571</v>
      </c>
      <c r="K1266" s="30" t="s">
        <v>495</v>
      </c>
      <c r="L1266" s="30" t="s">
        <v>4462</v>
      </c>
      <c r="M1266" s="30" t="s">
        <v>713</v>
      </c>
      <c r="N1266" s="30" t="s">
        <v>2818</v>
      </c>
      <c r="O1266" s="30" t="s">
        <v>145</v>
      </c>
      <c r="P1266" s="30" t="s">
        <v>465</v>
      </c>
      <c r="Q1266" s="30" t="s">
        <v>499</v>
      </c>
    </row>
    <row r="1267" spans="1:17">
      <c r="A1267" s="30" t="s">
        <v>187</v>
      </c>
      <c r="B1267" s="30" t="s">
        <v>188</v>
      </c>
      <c r="C1267" s="30" t="s">
        <v>4463</v>
      </c>
      <c r="D1267" s="30"/>
      <c r="E1267" s="30" t="s">
        <v>3062</v>
      </c>
      <c r="F1267" s="30" t="s">
        <v>4464</v>
      </c>
      <c r="G1267" s="38">
        <v>60</v>
      </c>
      <c r="H1267" s="31">
        <v>0</v>
      </c>
      <c r="I1267" s="30" t="s">
        <v>586</v>
      </c>
      <c r="J1267" s="30" t="s">
        <v>587</v>
      </c>
      <c r="K1267" s="30" t="s">
        <v>495</v>
      </c>
      <c r="L1267" s="30" t="s">
        <v>496</v>
      </c>
      <c r="M1267" s="30" t="s">
        <v>497</v>
      </c>
      <c r="N1267" s="30"/>
      <c r="O1267" s="30" t="s">
        <v>145</v>
      </c>
      <c r="P1267" s="30" t="s">
        <v>465</v>
      </c>
      <c r="Q1267" s="30" t="s">
        <v>499</v>
      </c>
    </row>
    <row r="1268" spans="1:17">
      <c r="A1268" s="30" t="s">
        <v>4465</v>
      </c>
      <c r="B1268" s="30" t="s">
        <v>4466</v>
      </c>
      <c r="C1268" s="30" t="s">
        <v>4467</v>
      </c>
      <c r="D1268" s="30"/>
      <c r="E1268" s="30" t="s">
        <v>3062</v>
      </c>
      <c r="F1268" s="30" t="s">
        <v>4468</v>
      </c>
      <c r="G1268" s="38">
        <v>60</v>
      </c>
      <c r="H1268" s="31">
        <v>0</v>
      </c>
      <c r="I1268" s="30" t="s">
        <v>504</v>
      </c>
      <c r="J1268" s="30" t="s">
        <v>505</v>
      </c>
      <c r="K1268" s="30" t="s">
        <v>495</v>
      </c>
      <c r="L1268" s="30" t="s">
        <v>496</v>
      </c>
      <c r="M1268" s="30" t="s">
        <v>2206</v>
      </c>
      <c r="N1268" s="30"/>
      <c r="O1268" s="30" t="s">
        <v>145</v>
      </c>
      <c r="P1268" s="30" t="s">
        <v>465</v>
      </c>
      <c r="Q1268" s="30" t="s">
        <v>499</v>
      </c>
    </row>
    <row r="1269" spans="1:17">
      <c r="A1269" s="30" t="s">
        <v>4469</v>
      </c>
      <c r="B1269" s="30" t="s">
        <v>4470</v>
      </c>
      <c r="C1269" s="30" t="s">
        <v>4471</v>
      </c>
      <c r="D1269" s="30"/>
      <c r="E1269" s="30" t="s">
        <v>4441</v>
      </c>
      <c r="F1269" s="30" t="s">
        <v>4472</v>
      </c>
      <c r="G1269" s="38">
        <v>60</v>
      </c>
      <c r="H1269" s="31">
        <v>0</v>
      </c>
      <c r="I1269" s="30" t="s">
        <v>755</v>
      </c>
      <c r="J1269" s="30" t="s">
        <v>756</v>
      </c>
      <c r="K1269" s="30" t="s">
        <v>495</v>
      </c>
      <c r="L1269" s="30" t="s">
        <v>612</v>
      </c>
      <c r="M1269" s="30" t="s">
        <v>997</v>
      </c>
      <c r="N1269" s="30"/>
      <c r="O1269" s="30" t="s">
        <v>145</v>
      </c>
      <c r="P1269" s="30" t="s">
        <v>465</v>
      </c>
      <c r="Q1269" s="30" t="s">
        <v>499</v>
      </c>
    </row>
    <row r="1270" spans="1:17">
      <c r="A1270" s="30" t="s">
        <v>246</v>
      </c>
      <c r="B1270" s="30" t="s">
        <v>247</v>
      </c>
      <c r="C1270" s="30" t="s">
        <v>4473</v>
      </c>
      <c r="D1270" s="30"/>
      <c r="E1270" s="30" t="s">
        <v>3062</v>
      </c>
      <c r="F1270" s="30" t="s">
        <v>4474</v>
      </c>
      <c r="G1270" s="38">
        <v>60</v>
      </c>
      <c r="H1270" s="31">
        <v>0</v>
      </c>
      <c r="I1270" s="30" t="s">
        <v>586</v>
      </c>
      <c r="J1270" s="30" t="s">
        <v>587</v>
      </c>
      <c r="K1270" s="30" t="s">
        <v>495</v>
      </c>
      <c r="L1270" s="30" t="s">
        <v>496</v>
      </c>
      <c r="M1270" s="30" t="s">
        <v>877</v>
      </c>
      <c r="N1270" s="30"/>
      <c r="O1270" s="30" t="s">
        <v>145</v>
      </c>
      <c r="P1270" s="30" t="s">
        <v>465</v>
      </c>
      <c r="Q1270" s="30" t="s">
        <v>499</v>
      </c>
    </row>
    <row r="1271" spans="1:17">
      <c r="A1271" s="30" t="s">
        <v>105</v>
      </c>
      <c r="B1271" s="30" t="s">
        <v>106</v>
      </c>
      <c r="C1271" s="30" t="s">
        <v>4475</v>
      </c>
      <c r="D1271" s="30"/>
      <c r="E1271" s="30" t="s">
        <v>4322</v>
      </c>
      <c r="F1271" s="30" t="s">
        <v>4476</v>
      </c>
      <c r="G1271" s="38">
        <v>60</v>
      </c>
      <c r="H1271" s="31">
        <v>0</v>
      </c>
      <c r="I1271" s="30" t="s">
        <v>570</v>
      </c>
      <c r="J1271" s="30" t="s">
        <v>571</v>
      </c>
      <c r="K1271" s="30" t="s">
        <v>495</v>
      </c>
      <c r="L1271" s="30" t="s">
        <v>4477</v>
      </c>
      <c r="M1271" s="30" t="s">
        <v>573</v>
      </c>
      <c r="N1271" s="30"/>
      <c r="O1271" s="30" t="s">
        <v>145</v>
      </c>
      <c r="P1271" s="30" t="s">
        <v>465</v>
      </c>
      <c r="Q1271" s="30" t="s">
        <v>499</v>
      </c>
    </row>
    <row r="1272" spans="1:17">
      <c r="A1272" s="30" t="s">
        <v>4478</v>
      </c>
      <c r="B1272" s="30" t="s">
        <v>4479</v>
      </c>
      <c r="C1272" s="30" t="s">
        <v>4480</v>
      </c>
      <c r="D1272" s="30"/>
      <c r="E1272" s="30" t="s">
        <v>4322</v>
      </c>
      <c r="F1272" s="30" t="s">
        <v>4481</v>
      </c>
      <c r="G1272" s="38">
        <v>60</v>
      </c>
      <c r="H1272" s="31">
        <v>0</v>
      </c>
      <c r="I1272" s="30" t="s">
        <v>546</v>
      </c>
      <c r="J1272" s="30" t="s">
        <v>547</v>
      </c>
      <c r="K1272" s="30" t="s">
        <v>495</v>
      </c>
      <c r="L1272" s="30" t="s">
        <v>496</v>
      </c>
      <c r="M1272" s="30" t="s">
        <v>514</v>
      </c>
      <c r="N1272" s="30"/>
      <c r="O1272" s="30" t="s">
        <v>145</v>
      </c>
      <c r="P1272" s="30" t="s">
        <v>465</v>
      </c>
      <c r="Q1272" s="30" t="s">
        <v>499</v>
      </c>
    </row>
    <row r="1273" spans="1:17">
      <c r="A1273" s="30" t="s">
        <v>4482</v>
      </c>
      <c r="B1273" s="30" t="s">
        <v>4483</v>
      </c>
      <c r="C1273" s="30" t="s">
        <v>4484</v>
      </c>
      <c r="D1273" s="30"/>
      <c r="E1273" s="30" t="s">
        <v>3062</v>
      </c>
      <c r="F1273" s="30"/>
      <c r="G1273" s="38"/>
      <c r="H1273" s="31">
        <v>0</v>
      </c>
      <c r="I1273" s="30" t="s">
        <v>570</v>
      </c>
      <c r="J1273" s="30" t="s">
        <v>571</v>
      </c>
      <c r="K1273" s="30" t="s">
        <v>495</v>
      </c>
      <c r="L1273" s="30" t="s">
        <v>4485</v>
      </c>
      <c r="M1273" s="30" t="s">
        <v>4486</v>
      </c>
      <c r="N1273" s="30" t="s">
        <v>4487</v>
      </c>
      <c r="O1273" s="30" t="s">
        <v>145</v>
      </c>
      <c r="P1273" s="30" t="s">
        <v>465</v>
      </c>
      <c r="Q1273" s="30" t="s">
        <v>499</v>
      </c>
    </row>
    <row r="1274" spans="1:17">
      <c r="A1274" s="30" t="s">
        <v>121</v>
      </c>
      <c r="B1274" s="30" t="s">
        <v>122</v>
      </c>
      <c r="C1274" s="30" t="s">
        <v>4488</v>
      </c>
      <c r="D1274" s="30"/>
      <c r="E1274" s="30" t="s">
        <v>3049</v>
      </c>
      <c r="F1274" s="30" t="s">
        <v>4489</v>
      </c>
      <c r="G1274" s="38">
        <v>60</v>
      </c>
      <c r="H1274" s="31">
        <v>0</v>
      </c>
      <c r="I1274" s="30" t="s">
        <v>570</v>
      </c>
      <c r="J1274" s="30" t="s">
        <v>571</v>
      </c>
      <c r="K1274" s="30" t="s">
        <v>495</v>
      </c>
      <c r="L1274" s="30" t="s">
        <v>818</v>
      </c>
      <c r="M1274" s="30" t="s">
        <v>573</v>
      </c>
      <c r="N1274" s="30"/>
      <c r="O1274" s="30" t="s">
        <v>145</v>
      </c>
      <c r="P1274" s="30" t="s">
        <v>465</v>
      </c>
      <c r="Q1274" s="30" t="s">
        <v>499</v>
      </c>
    </row>
    <row r="1275" spans="1:17">
      <c r="A1275" s="30" t="s">
        <v>4490</v>
      </c>
      <c r="B1275" s="30" t="s">
        <v>4491</v>
      </c>
      <c r="C1275" s="30" t="s">
        <v>4492</v>
      </c>
      <c r="D1275" s="30"/>
      <c r="E1275" s="30" t="s">
        <v>3062</v>
      </c>
      <c r="F1275" s="30" t="s">
        <v>4493</v>
      </c>
      <c r="G1275" s="38">
        <v>60</v>
      </c>
      <c r="H1275" s="31">
        <v>0</v>
      </c>
      <c r="I1275" s="30"/>
      <c r="J1275" s="30"/>
      <c r="K1275" s="30" t="s">
        <v>495</v>
      </c>
      <c r="L1275" s="30" t="s">
        <v>496</v>
      </c>
      <c r="M1275" s="30" t="s">
        <v>514</v>
      </c>
      <c r="N1275" s="30"/>
      <c r="O1275" s="30" t="s">
        <v>145</v>
      </c>
      <c r="P1275" s="30" t="s">
        <v>465</v>
      </c>
      <c r="Q1275" s="30" t="s">
        <v>499</v>
      </c>
    </row>
    <row r="1276" spans="1:17">
      <c r="A1276" s="30" t="s">
        <v>4494</v>
      </c>
      <c r="B1276" s="30" t="s">
        <v>4495</v>
      </c>
      <c r="C1276" s="30" t="s">
        <v>4496</v>
      </c>
      <c r="D1276" s="30"/>
      <c r="E1276" s="30" t="s">
        <v>3062</v>
      </c>
      <c r="F1276" s="30" t="s">
        <v>74</v>
      </c>
      <c r="G1276" s="38">
        <v>60</v>
      </c>
      <c r="H1276" s="31">
        <v>0</v>
      </c>
      <c r="I1276" s="30" t="s">
        <v>718</v>
      </c>
      <c r="J1276" s="30" t="s">
        <v>719</v>
      </c>
      <c r="K1276" s="30" t="s">
        <v>495</v>
      </c>
      <c r="L1276" s="30" t="s">
        <v>496</v>
      </c>
      <c r="M1276" s="30" t="s">
        <v>724</v>
      </c>
      <c r="N1276" s="30"/>
      <c r="O1276" s="30" t="s">
        <v>145</v>
      </c>
      <c r="P1276" s="30" t="s">
        <v>465</v>
      </c>
      <c r="Q1276" s="30" t="s">
        <v>499</v>
      </c>
    </row>
    <row r="1277" spans="1:17">
      <c r="A1277" s="30" t="s">
        <v>4497</v>
      </c>
      <c r="B1277" s="30" t="s">
        <v>4498</v>
      </c>
      <c r="C1277" s="30" t="s">
        <v>4499</v>
      </c>
      <c r="D1277" s="30"/>
      <c r="E1277" s="30" t="s">
        <v>3062</v>
      </c>
      <c r="F1277" s="30" t="s">
        <v>74</v>
      </c>
      <c r="G1277" s="38">
        <v>60</v>
      </c>
      <c r="H1277" s="31">
        <v>0</v>
      </c>
      <c r="I1277" s="30" t="s">
        <v>586</v>
      </c>
      <c r="J1277" s="30" t="s">
        <v>587</v>
      </c>
      <c r="K1277" s="30" t="s">
        <v>495</v>
      </c>
      <c r="L1277" s="30" t="s">
        <v>496</v>
      </c>
      <c r="M1277" s="30" t="s">
        <v>588</v>
      </c>
      <c r="N1277" s="30"/>
      <c r="O1277" s="30" t="s">
        <v>145</v>
      </c>
      <c r="P1277" s="30" t="s">
        <v>465</v>
      </c>
      <c r="Q1277" s="30" t="s">
        <v>499</v>
      </c>
    </row>
    <row r="1278" spans="1:17">
      <c r="A1278" s="30" t="s">
        <v>83</v>
      </c>
      <c r="B1278" s="30" t="s">
        <v>84</v>
      </c>
      <c r="C1278" s="30" t="s">
        <v>4500</v>
      </c>
      <c r="D1278" s="30"/>
      <c r="E1278" s="30" t="s">
        <v>3219</v>
      </c>
      <c r="F1278" s="30" t="s">
        <v>4501</v>
      </c>
      <c r="G1278" s="38">
        <v>60</v>
      </c>
      <c r="H1278" s="31">
        <v>0</v>
      </c>
      <c r="I1278" s="30" t="s">
        <v>995</v>
      </c>
      <c r="J1278" s="30" t="s">
        <v>996</v>
      </c>
      <c r="K1278" s="30" t="s">
        <v>495</v>
      </c>
      <c r="L1278" s="30" t="s">
        <v>612</v>
      </c>
      <c r="M1278" s="30" t="s">
        <v>997</v>
      </c>
      <c r="N1278" s="30" t="s">
        <v>4195</v>
      </c>
      <c r="O1278" s="30" t="s">
        <v>145</v>
      </c>
      <c r="P1278" s="30" t="s">
        <v>465</v>
      </c>
      <c r="Q1278" s="30" t="s">
        <v>499</v>
      </c>
    </row>
    <row r="1279" spans="1:17">
      <c r="A1279" s="30" t="s">
        <v>4502</v>
      </c>
      <c r="B1279" s="30" t="s">
        <v>4503</v>
      </c>
      <c r="C1279" s="30" t="s">
        <v>4504</v>
      </c>
      <c r="D1279" s="30"/>
      <c r="E1279" s="30" t="s">
        <v>3219</v>
      </c>
      <c r="F1279" s="30" t="s">
        <v>74</v>
      </c>
      <c r="G1279" s="38">
        <v>60</v>
      </c>
      <c r="H1279" s="31">
        <v>0</v>
      </c>
      <c r="I1279" s="30" t="s">
        <v>755</v>
      </c>
      <c r="J1279" s="30" t="s">
        <v>756</v>
      </c>
      <c r="K1279" s="30" t="s">
        <v>495</v>
      </c>
      <c r="L1279" s="30" t="s">
        <v>612</v>
      </c>
      <c r="M1279" s="30" t="s">
        <v>688</v>
      </c>
      <c r="N1279" s="30" t="s">
        <v>4505</v>
      </c>
      <c r="O1279" s="30" t="s">
        <v>145</v>
      </c>
      <c r="P1279" s="30" t="s">
        <v>465</v>
      </c>
      <c r="Q1279" s="30" t="s">
        <v>499</v>
      </c>
    </row>
    <row r="1280" spans="1:17">
      <c r="A1280" s="30" t="s">
        <v>4506</v>
      </c>
      <c r="B1280" s="30" t="s">
        <v>4507</v>
      </c>
      <c r="C1280" s="30" t="s">
        <v>4508</v>
      </c>
      <c r="D1280" s="30"/>
      <c r="E1280" s="30" t="s">
        <v>3219</v>
      </c>
      <c r="F1280" s="30" t="s">
        <v>74</v>
      </c>
      <c r="G1280" s="38">
        <v>60</v>
      </c>
      <c r="H1280" s="31">
        <v>0</v>
      </c>
      <c r="I1280" s="30" t="s">
        <v>995</v>
      </c>
      <c r="J1280" s="30" t="s">
        <v>996</v>
      </c>
      <c r="K1280" s="30" t="s">
        <v>495</v>
      </c>
      <c r="L1280" s="30" t="s">
        <v>612</v>
      </c>
      <c r="M1280" s="30" t="s">
        <v>997</v>
      </c>
      <c r="N1280" s="30" t="s">
        <v>4195</v>
      </c>
      <c r="O1280" s="30" t="s">
        <v>145</v>
      </c>
      <c r="P1280" s="30" t="s">
        <v>465</v>
      </c>
      <c r="Q1280" s="30" t="s">
        <v>499</v>
      </c>
    </row>
    <row r="1281" spans="1:17">
      <c r="A1281" s="30" t="s">
        <v>4509</v>
      </c>
      <c r="B1281" s="30" t="s">
        <v>4510</v>
      </c>
      <c r="C1281" s="30" t="s">
        <v>4511</v>
      </c>
      <c r="D1281" s="30"/>
      <c r="E1281" s="30" t="s">
        <v>3219</v>
      </c>
      <c r="F1281" s="30" t="s">
        <v>74</v>
      </c>
      <c r="G1281" s="38">
        <v>60</v>
      </c>
      <c r="H1281" s="31">
        <v>0</v>
      </c>
      <c r="I1281" s="30" t="s">
        <v>995</v>
      </c>
      <c r="J1281" s="30" t="s">
        <v>996</v>
      </c>
      <c r="K1281" s="30" t="s">
        <v>495</v>
      </c>
      <c r="L1281" s="30" t="s">
        <v>612</v>
      </c>
      <c r="M1281" s="30" t="s">
        <v>997</v>
      </c>
      <c r="N1281" s="30" t="s">
        <v>4195</v>
      </c>
      <c r="O1281" s="30" t="s">
        <v>145</v>
      </c>
      <c r="P1281" s="30" t="s">
        <v>465</v>
      </c>
      <c r="Q1281" s="30" t="s">
        <v>499</v>
      </c>
    </row>
    <row r="1282" spans="1:17">
      <c r="A1282" s="30" t="s">
        <v>4512</v>
      </c>
      <c r="B1282" s="30" t="s">
        <v>4513</v>
      </c>
      <c r="C1282" s="30" t="s">
        <v>4514</v>
      </c>
      <c r="D1282" s="30" t="s">
        <v>74</v>
      </c>
      <c r="E1282" s="30" t="s">
        <v>4173</v>
      </c>
      <c r="F1282" s="30"/>
      <c r="G1282" s="38"/>
      <c r="H1282" s="31">
        <v>0</v>
      </c>
      <c r="I1282" s="30" t="s">
        <v>755</v>
      </c>
      <c r="J1282" s="30" t="s">
        <v>756</v>
      </c>
      <c r="K1282" s="30" t="s">
        <v>495</v>
      </c>
      <c r="L1282" s="30" t="s">
        <v>612</v>
      </c>
      <c r="M1282" s="30" t="s">
        <v>613</v>
      </c>
      <c r="N1282" s="30" t="s">
        <v>4222</v>
      </c>
      <c r="O1282" s="30" t="s">
        <v>145</v>
      </c>
      <c r="P1282" s="30" t="s">
        <v>465</v>
      </c>
      <c r="Q1282" s="30" t="s">
        <v>4174</v>
      </c>
    </row>
    <row r="1283" spans="1:17">
      <c r="A1283" s="30" t="s">
        <v>172</v>
      </c>
      <c r="B1283" s="30" t="s">
        <v>173</v>
      </c>
      <c r="C1283" s="30" t="s">
        <v>3061</v>
      </c>
      <c r="D1283" s="30" t="s">
        <v>4515</v>
      </c>
      <c r="E1283" s="30" t="s">
        <v>3062</v>
      </c>
      <c r="F1283" s="30" t="s">
        <v>4516</v>
      </c>
      <c r="G1283" s="38">
        <v>60</v>
      </c>
      <c r="H1283" s="31">
        <v>0</v>
      </c>
      <c r="I1283" s="30"/>
      <c r="J1283" s="30"/>
      <c r="K1283" s="30" t="s">
        <v>495</v>
      </c>
      <c r="L1283" s="30" t="s">
        <v>496</v>
      </c>
      <c r="M1283" s="30" t="s">
        <v>514</v>
      </c>
      <c r="N1283" s="30"/>
      <c r="O1283" s="30" t="s">
        <v>145</v>
      </c>
      <c r="P1283" s="30" t="s">
        <v>465</v>
      </c>
      <c r="Q1283" s="30" t="s">
        <v>499</v>
      </c>
    </row>
    <row r="1284" spans="1:17">
      <c r="A1284" s="30" t="s">
        <v>4517</v>
      </c>
      <c r="B1284" s="30" t="s">
        <v>4518</v>
      </c>
      <c r="C1284" s="30" t="s">
        <v>4519</v>
      </c>
      <c r="D1284" s="30" t="s">
        <v>4515</v>
      </c>
      <c r="E1284" s="30" t="s">
        <v>3062</v>
      </c>
      <c r="F1284" s="30" t="s">
        <v>4515</v>
      </c>
      <c r="G1284" s="38">
        <v>60</v>
      </c>
      <c r="H1284" s="31">
        <v>0</v>
      </c>
      <c r="I1284" s="30" t="s">
        <v>586</v>
      </c>
      <c r="J1284" s="30" t="s">
        <v>587</v>
      </c>
      <c r="K1284" s="30" t="s">
        <v>495</v>
      </c>
      <c r="L1284" s="30" t="s">
        <v>496</v>
      </c>
      <c r="M1284" s="30" t="s">
        <v>588</v>
      </c>
      <c r="N1284" s="30"/>
      <c r="O1284" s="30" t="s">
        <v>145</v>
      </c>
      <c r="P1284" s="30" t="s">
        <v>465</v>
      </c>
      <c r="Q1284" s="30" t="s">
        <v>499</v>
      </c>
    </row>
    <row r="1285" spans="1:17">
      <c r="A1285" s="30" t="s">
        <v>4520</v>
      </c>
      <c r="B1285" s="30" t="s">
        <v>4521</v>
      </c>
      <c r="C1285" s="30" t="s">
        <v>4522</v>
      </c>
      <c r="D1285" s="30" t="s">
        <v>4523</v>
      </c>
      <c r="E1285" s="30" t="s">
        <v>3062</v>
      </c>
      <c r="F1285" s="30" t="s">
        <v>4523</v>
      </c>
      <c r="G1285" s="38">
        <v>60</v>
      </c>
      <c r="H1285" s="31">
        <v>0</v>
      </c>
      <c r="I1285" s="30" t="s">
        <v>504</v>
      </c>
      <c r="J1285" s="30" t="s">
        <v>505</v>
      </c>
      <c r="K1285" s="30" t="s">
        <v>495</v>
      </c>
      <c r="L1285" s="30" t="s">
        <v>496</v>
      </c>
      <c r="M1285" s="30" t="s">
        <v>2206</v>
      </c>
      <c r="N1285" s="30"/>
      <c r="O1285" s="30" t="s">
        <v>145</v>
      </c>
      <c r="P1285" s="30" t="s">
        <v>465</v>
      </c>
      <c r="Q1285" s="30" t="s">
        <v>499</v>
      </c>
    </row>
    <row r="1286" spans="1:17">
      <c r="A1286" s="30" t="s">
        <v>4524</v>
      </c>
      <c r="B1286" s="30" t="s">
        <v>4525</v>
      </c>
      <c r="C1286" s="30" t="s">
        <v>4526</v>
      </c>
      <c r="D1286" s="30"/>
      <c r="E1286" s="30" t="s">
        <v>3062</v>
      </c>
      <c r="F1286" s="30" t="s">
        <v>74</v>
      </c>
      <c r="G1286" s="38">
        <v>60</v>
      </c>
      <c r="H1286" s="31">
        <v>0</v>
      </c>
      <c r="I1286" s="30" t="s">
        <v>552</v>
      </c>
      <c r="J1286" s="30" t="s">
        <v>553</v>
      </c>
      <c r="K1286" s="30" t="s">
        <v>495</v>
      </c>
      <c r="L1286" s="30" t="s">
        <v>496</v>
      </c>
      <c r="M1286" s="30" t="s">
        <v>2249</v>
      </c>
      <c r="N1286" s="30"/>
      <c r="O1286" s="30" t="s">
        <v>145</v>
      </c>
      <c r="P1286" s="30" t="s">
        <v>465</v>
      </c>
      <c r="Q1286" s="30" t="s">
        <v>499</v>
      </c>
    </row>
    <row r="1287" spans="1:17">
      <c r="A1287" s="30" t="s">
        <v>4527</v>
      </c>
      <c r="B1287" s="30" t="s">
        <v>4528</v>
      </c>
      <c r="C1287" s="30" t="s">
        <v>4529</v>
      </c>
      <c r="D1287" s="30"/>
      <c r="E1287" s="30" t="s">
        <v>3062</v>
      </c>
      <c r="F1287" s="30" t="s">
        <v>74</v>
      </c>
      <c r="G1287" s="38">
        <v>60</v>
      </c>
      <c r="H1287" s="31">
        <v>0</v>
      </c>
      <c r="I1287" s="30" t="s">
        <v>504</v>
      </c>
      <c r="J1287" s="30" t="s">
        <v>505</v>
      </c>
      <c r="K1287" s="30" t="s">
        <v>495</v>
      </c>
      <c r="L1287" s="30" t="s">
        <v>496</v>
      </c>
      <c r="M1287" s="30" t="s">
        <v>592</v>
      </c>
      <c r="N1287" s="30"/>
      <c r="O1287" s="30" t="s">
        <v>145</v>
      </c>
      <c r="P1287" s="30" t="s">
        <v>465</v>
      </c>
      <c r="Q1287" s="30" t="s">
        <v>499</v>
      </c>
    </row>
    <row r="1288" spans="1:17">
      <c r="A1288" s="30" t="s">
        <v>4530</v>
      </c>
      <c r="B1288" s="30" t="s">
        <v>4531</v>
      </c>
      <c r="C1288" s="30" t="s">
        <v>4532</v>
      </c>
      <c r="D1288" s="30"/>
      <c r="E1288" s="30" t="s">
        <v>3062</v>
      </c>
      <c r="F1288" s="30" t="s">
        <v>74</v>
      </c>
      <c r="G1288" s="38">
        <v>60</v>
      </c>
      <c r="H1288" s="31">
        <v>0</v>
      </c>
      <c r="I1288" s="30" t="s">
        <v>552</v>
      </c>
      <c r="J1288" s="30" t="s">
        <v>553</v>
      </c>
      <c r="K1288" s="30" t="s">
        <v>495</v>
      </c>
      <c r="L1288" s="30" t="s">
        <v>496</v>
      </c>
      <c r="M1288" s="30" t="s">
        <v>596</v>
      </c>
      <c r="N1288" s="30"/>
      <c r="O1288" s="30" t="s">
        <v>145</v>
      </c>
      <c r="P1288" s="30" t="s">
        <v>465</v>
      </c>
      <c r="Q1288" s="30" t="s">
        <v>499</v>
      </c>
    </row>
    <row r="1289" spans="1:17">
      <c r="A1289" s="30" t="s">
        <v>4533</v>
      </c>
      <c r="B1289" s="30" t="s">
        <v>4534</v>
      </c>
      <c r="C1289" s="30" t="s">
        <v>4535</v>
      </c>
      <c r="D1289" s="30"/>
      <c r="E1289" s="30" t="s">
        <v>3062</v>
      </c>
      <c r="F1289" s="30" t="s">
        <v>74</v>
      </c>
      <c r="G1289" s="38">
        <v>60</v>
      </c>
      <c r="H1289" s="31">
        <v>0</v>
      </c>
      <c r="I1289" s="30" t="s">
        <v>586</v>
      </c>
      <c r="J1289" s="30" t="s">
        <v>587</v>
      </c>
      <c r="K1289" s="30" t="s">
        <v>495</v>
      </c>
      <c r="L1289" s="30" t="s">
        <v>496</v>
      </c>
      <c r="M1289" s="30" t="s">
        <v>877</v>
      </c>
      <c r="N1289" s="30"/>
      <c r="O1289" s="30" t="s">
        <v>145</v>
      </c>
      <c r="P1289" s="30" t="s">
        <v>465</v>
      </c>
      <c r="Q1289" s="30" t="s">
        <v>499</v>
      </c>
    </row>
    <row r="1290" spans="1:17">
      <c r="A1290" s="30" t="s">
        <v>4536</v>
      </c>
      <c r="B1290" s="30" t="s">
        <v>4537</v>
      </c>
      <c r="C1290" s="30" t="s">
        <v>4538</v>
      </c>
      <c r="D1290" s="30"/>
      <c r="E1290" s="30" t="s">
        <v>3062</v>
      </c>
      <c r="F1290" s="30" t="s">
        <v>74</v>
      </c>
      <c r="G1290" s="38">
        <v>60</v>
      </c>
      <c r="H1290" s="31">
        <v>0</v>
      </c>
      <c r="I1290" s="30" t="s">
        <v>586</v>
      </c>
      <c r="J1290" s="30" t="s">
        <v>587</v>
      </c>
      <c r="K1290" s="30" t="s">
        <v>495</v>
      </c>
      <c r="L1290" s="30" t="s">
        <v>496</v>
      </c>
      <c r="M1290" s="30" t="s">
        <v>903</v>
      </c>
      <c r="N1290" s="30"/>
      <c r="O1290" s="30" t="s">
        <v>145</v>
      </c>
      <c r="P1290" s="30" t="s">
        <v>465</v>
      </c>
      <c r="Q1290" s="30" t="s">
        <v>499</v>
      </c>
    </row>
    <row r="1291" spans="1:17">
      <c r="A1291" s="30" t="s">
        <v>4539</v>
      </c>
      <c r="B1291" s="30" t="s">
        <v>4540</v>
      </c>
      <c r="C1291" s="30" t="s">
        <v>4541</v>
      </c>
      <c r="D1291" s="30"/>
      <c r="E1291" s="30" t="s">
        <v>3062</v>
      </c>
      <c r="F1291" s="30" t="s">
        <v>74</v>
      </c>
      <c r="G1291" s="38">
        <v>60</v>
      </c>
      <c r="H1291" s="31">
        <v>0</v>
      </c>
      <c r="I1291" s="30" t="s">
        <v>504</v>
      </c>
      <c r="J1291" s="30" t="s">
        <v>505</v>
      </c>
      <c r="K1291" s="30" t="s">
        <v>495</v>
      </c>
      <c r="L1291" s="30" t="s">
        <v>496</v>
      </c>
      <c r="M1291" s="30" t="s">
        <v>506</v>
      </c>
      <c r="N1291" s="30"/>
      <c r="O1291" s="30" t="s">
        <v>145</v>
      </c>
      <c r="P1291" s="30" t="s">
        <v>465</v>
      </c>
      <c r="Q1291" s="30" t="s">
        <v>499</v>
      </c>
    </row>
    <row r="1292" spans="1:17">
      <c r="A1292" s="30" t="s">
        <v>4542</v>
      </c>
      <c r="B1292" s="30" t="s">
        <v>4543</v>
      </c>
      <c r="C1292" s="30" t="s">
        <v>4544</v>
      </c>
      <c r="D1292" s="30"/>
      <c r="E1292" s="30" t="s">
        <v>3062</v>
      </c>
      <c r="F1292" s="30" t="s">
        <v>74</v>
      </c>
      <c r="G1292" s="38">
        <v>60</v>
      </c>
      <c r="H1292" s="31">
        <v>0</v>
      </c>
      <c r="I1292" s="30" t="s">
        <v>552</v>
      </c>
      <c r="J1292" s="30" t="s">
        <v>553</v>
      </c>
      <c r="K1292" s="30" t="s">
        <v>495</v>
      </c>
      <c r="L1292" s="30" t="s">
        <v>496</v>
      </c>
      <c r="M1292" s="30" t="s">
        <v>2249</v>
      </c>
      <c r="N1292" s="30"/>
      <c r="O1292" s="30" t="s">
        <v>145</v>
      </c>
      <c r="P1292" s="30" t="s">
        <v>465</v>
      </c>
      <c r="Q1292" s="30" t="s">
        <v>499</v>
      </c>
    </row>
    <row r="1293" spans="1:17">
      <c r="A1293" s="30" t="s">
        <v>4545</v>
      </c>
      <c r="B1293" s="30" t="s">
        <v>4546</v>
      </c>
      <c r="C1293" s="30" t="s">
        <v>4547</v>
      </c>
      <c r="D1293" s="30"/>
      <c r="E1293" s="30" t="s">
        <v>3062</v>
      </c>
      <c r="F1293" s="30" t="s">
        <v>74</v>
      </c>
      <c r="G1293" s="38">
        <v>60</v>
      </c>
      <c r="H1293" s="31">
        <v>0</v>
      </c>
      <c r="I1293" s="30" t="s">
        <v>552</v>
      </c>
      <c r="J1293" s="30" t="s">
        <v>553</v>
      </c>
      <c r="K1293" s="30" t="s">
        <v>495</v>
      </c>
      <c r="L1293" s="30" t="s">
        <v>496</v>
      </c>
      <c r="M1293" s="30" t="s">
        <v>654</v>
      </c>
      <c r="N1293" s="30"/>
      <c r="O1293" s="30" t="s">
        <v>145</v>
      </c>
      <c r="P1293" s="30" t="s">
        <v>465</v>
      </c>
      <c r="Q1293" s="30" t="s">
        <v>499</v>
      </c>
    </row>
    <row r="1294" spans="1:17">
      <c r="A1294" s="30" t="s">
        <v>4548</v>
      </c>
      <c r="B1294" s="30" t="s">
        <v>4549</v>
      </c>
      <c r="C1294" s="30" t="s">
        <v>4550</v>
      </c>
      <c r="D1294" s="30"/>
      <c r="E1294" s="30" t="s">
        <v>3062</v>
      </c>
      <c r="F1294" s="30" t="s">
        <v>74</v>
      </c>
      <c r="G1294" s="38">
        <v>60</v>
      </c>
      <c r="H1294" s="31">
        <v>0</v>
      </c>
      <c r="I1294" s="30" t="s">
        <v>586</v>
      </c>
      <c r="J1294" s="30" t="s">
        <v>587</v>
      </c>
      <c r="K1294" s="30" t="s">
        <v>495</v>
      </c>
      <c r="L1294" s="30" t="s">
        <v>496</v>
      </c>
      <c r="M1294" s="30" t="s">
        <v>903</v>
      </c>
      <c r="N1294" s="30"/>
      <c r="O1294" s="30" t="s">
        <v>145</v>
      </c>
      <c r="P1294" s="30" t="s">
        <v>465</v>
      </c>
      <c r="Q1294" s="30" t="s">
        <v>499</v>
      </c>
    </row>
    <row r="1295" spans="1:17">
      <c r="A1295" s="30" t="s">
        <v>4551</v>
      </c>
      <c r="B1295" s="30" t="s">
        <v>4552</v>
      </c>
      <c r="C1295" s="30" t="s">
        <v>4553</v>
      </c>
      <c r="D1295" s="30"/>
      <c r="E1295" s="30" t="s">
        <v>3062</v>
      </c>
      <c r="F1295" s="30" t="s">
        <v>74</v>
      </c>
      <c r="G1295" s="38">
        <v>60</v>
      </c>
      <c r="H1295" s="31">
        <v>0</v>
      </c>
      <c r="I1295" s="30" t="s">
        <v>512</v>
      </c>
      <c r="J1295" s="30" t="s">
        <v>513</v>
      </c>
      <c r="K1295" s="30" t="s">
        <v>495</v>
      </c>
      <c r="L1295" s="30" t="s">
        <v>496</v>
      </c>
      <c r="M1295" s="30" t="s">
        <v>695</v>
      </c>
      <c r="N1295" s="30"/>
      <c r="O1295" s="30" t="s">
        <v>145</v>
      </c>
      <c r="P1295" s="30" t="s">
        <v>465</v>
      </c>
      <c r="Q1295" s="30" t="s">
        <v>499</v>
      </c>
    </row>
    <row r="1296" spans="1:17">
      <c r="A1296" s="30" t="s">
        <v>4554</v>
      </c>
      <c r="B1296" s="30" t="s">
        <v>82</v>
      </c>
      <c r="C1296" s="30" t="s">
        <v>4471</v>
      </c>
      <c r="D1296" s="30"/>
      <c r="E1296" s="30" t="s">
        <v>4441</v>
      </c>
      <c r="F1296" s="30" t="s">
        <v>74</v>
      </c>
      <c r="G1296" s="38">
        <v>60</v>
      </c>
      <c r="H1296" s="31">
        <v>0</v>
      </c>
      <c r="I1296" s="30" t="s">
        <v>995</v>
      </c>
      <c r="J1296" s="30" t="s">
        <v>996</v>
      </c>
      <c r="K1296" s="30" t="s">
        <v>495</v>
      </c>
      <c r="L1296" s="30" t="s">
        <v>612</v>
      </c>
      <c r="M1296" s="30" t="s">
        <v>997</v>
      </c>
      <c r="N1296" s="30"/>
      <c r="O1296" s="30" t="s">
        <v>145</v>
      </c>
      <c r="P1296" s="30" t="s">
        <v>465</v>
      </c>
      <c r="Q1296" s="30" t="s">
        <v>499</v>
      </c>
    </row>
    <row r="1297" spans="1:17">
      <c r="A1297" s="30" t="s">
        <v>139</v>
      </c>
      <c r="B1297" s="30" t="s">
        <v>140</v>
      </c>
      <c r="C1297" s="30" t="s">
        <v>4555</v>
      </c>
      <c r="D1297" s="30"/>
      <c r="E1297" s="30" t="s">
        <v>3062</v>
      </c>
      <c r="F1297" s="30" t="s">
        <v>4556</v>
      </c>
      <c r="G1297" s="38">
        <v>60</v>
      </c>
      <c r="H1297" s="31">
        <v>0</v>
      </c>
      <c r="I1297" s="30" t="s">
        <v>504</v>
      </c>
      <c r="J1297" s="30" t="s">
        <v>505</v>
      </c>
      <c r="K1297" s="30" t="s">
        <v>495</v>
      </c>
      <c r="L1297" s="30" t="s">
        <v>496</v>
      </c>
      <c r="M1297" s="30" t="s">
        <v>558</v>
      </c>
      <c r="N1297" s="30"/>
      <c r="O1297" s="30" t="s">
        <v>145</v>
      </c>
      <c r="P1297" s="30" t="s">
        <v>465</v>
      </c>
      <c r="Q1297" s="30" t="s">
        <v>499</v>
      </c>
    </row>
    <row r="1298" spans="1:17">
      <c r="A1298" s="30" t="s">
        <v>141</v>
      </c>
      <c r="B1298" s="30" t="s">
        <v>142</v>
      </c>
      <c r="C1298" s="30" t="s">
        <v>4557</v>
      </c>
      <c r="D1298" s="30"/>
      <c r="E1298" s="30" t="s">
        <v>3062</v>
      </c>
      <c r="F1298" s="30" t="s">
        <v>4558</v>
      </c>
      <c r="G1298" s="38">
        <v>60</v>
      </c>
      <c r="H1298" s="31">
        <v>0</v>
      </c>
      <c r="I1298" s="30" t="s">
        <v>512</v>
      </c>
      <c r="J1298" s="30" t="s">
        <v>513</v>
      </c>
      <c r="K1298" s="30" t="s">
        <v>495</v>
      </c>
      <c r="L1298" s="30" t="s">
        <v>496</v>
      </c>
      <c r="M1298" s="30" t="s">
        <v>526</v>
      </c>
      <c r="N1298" s="30"/>
      <c r="O1298" s="30" t="s">
        <v>145</v>
      </c>
      <c r="P1298" s="30" t="s">
        <v>465</v>
      </c>
      <c r="Q1298" s="30" t="s">
        <v>499</v>
      </c>
    </row>
    <row r="1299" spans="1:17">
      <c r="A1299" s="30" t="s">
        <v>4559</v>
      </c>
      <c r="B1299" s="30" t="s">
        <v>4560</v>
      </c>
      <c r="C1299" s="30" t="s">
        <v>4561</v>
      </c>
      <c r="D1299" s="30"/>
      <c r="E1299" s="30" t="s">
        <v>4322</v>
      </c>
      <c r="F1299" s="30" t="s">
        <v>4562</v>
      </c>
      <c r="G1299" s="38">
        <v>60</v>
      </c>
      <c r="H1299" s="31">
        <v>0</v>
      </c>
      <c r="I1299" s="30" t="s">
        <v>570</v>
      </c>
      <c r="J1299" s="30" t="s">
        <v>571</v>
      </c>
      <c r="K1299" s="30" t="s">
        <v>495</v>
      </c>
      <c r="L1299" s="30" t="s">
        <v>855</v>
      </c>
      <c r="M1299" s="30" t="s">
        <v>573</v>
      </c>
      <c r="N1299" s="30"/>
      <c r="O1299" s="30" t="s">
        <v>145</v>
      </c>
      <c r="P1299" s="30" t="s">
        <v>465</v>
      </c>
      <c r="Q1299" s="30" t="s">
        <v>499</v>
      </c>
    </row>
    <row r="1300" spans="1:17">
      <c r="A1300" s="30" t="s">
        <v>337</v>
      </c>
      <c r="B1300" s="30" t="s">
        <v>338</v>
      </c>
      <c r="C1300" s="30" t="s">
        <v>4563</v>
      </c>
      <c r="D1300" s="30"/>
      <c r="E1300" s="30" t="s">
        <v>4322</v>
      </c>
      <c r="F1300" s="30" t="s">
        <v>4564</v>
      </c>
      <c r="G1300" s="38">
        <v>60</v>
      </c>
      <c r="H1300" s="31">
        <v>0</v>
      </c>
      <c r="I1300" s="30" t="s">
        <v>570</v>
      </c>
      <c r="J1300" s="30" t="s">
        <v>571</v>
      </c>
      <c r="K1300" s="30" t="s">
        <v>495</v>
      </c>
      <c r="L1300" s="30" t="s">
        <v>832</v>
      </c>
      <c r="M1300" s="30" t="s">
        <v>573</v>
      </c>
      <c r="N1300" s="30"/>
      <c r="O1300" s="30" t="s">
        <v>145</v>
      </c>
      <c r="P1300" s="30" t="s">
        <v>465</v>
      </c>
      <c r="Q1300" s="30" t="s">
        <v>499</v>
      </c>
    </row>
    <row r="1301" spans="1:17">
      <c r="A1301" s="30" t="s">
        <v>4565</v>
      </c>
      <c r="B1301" s="30" t="s">
        <v>4566</v>
      </c>
      <c r="C1301" s="30" t="s">
        <v>4567</v>
      </c>
      <c r="D1301" s="30"/>
      <c r="E1301" s="30" t="s">
        <v>3062</v>
      </c>
      <c r="F1301" s="30" t="s">
        <v>4568</v>
      </c>
      <c r="G1301" s="38">
        <v>60</v>
      </c>
      <c r="H1301" s="31">
        <v>0</v>
      </c>
      <c r="I1301" s="30" t="s">
        <v>600</v>
      </c>
      <c r="J1301" s="30" t="s">
        <v>601</v>
      </c>
      <c r="K1301" s="30" t="s">
        <v>495</v>
      </c>
      <c r="L1301" s="30" t="s">
        <v>496</v>
      </c>
      <c r="M1301" s="30" t="s">
        <v>2249</v>
      </c>
      <c r="N1301" s="30"/>
      <c r="O1301" s="30" t="s">
        <v>145</v>
      </c>
      <c r="P1301" s="30" t="s">
        <v>465</v>
      </c>
      <c r="Q1301" s="30" t="s">
        <v>499</v>
      </c>
    </row>
    <row r="1302" spans="1:17">
      <c r="A1302" s="30" t="s">
        <v>307</v>
      </c>
      <c r="B1302" s="30" t="s">
        <v>308</v>
      </c>
      <c r="C1302" s="30" t="s">
        <v>4569</v>
      </c>
      <c r="D1302" s="30"/>
      <c r="E1302" s="30" t="s">
        <v>4322</v>
      </c>
      <c r="F1302" s="30" t="s">
        <v>4570</v>
      </c>
      <c r="G1302" s="38">
        <v>60</v>
      </c>
      <c r="H1302" s="31">
        <v>0</v>
      </c>
      <c r="I1302" s="30" t="s">
        <v>570</v>
      </c>
      <c r="J1302" s="30" t="s">
        <v>571</v>
      </c>
      <c r="K1302" s="30" t="s">
        <v>495</v>
      </c>
      <c r="L1302" s="30" t="s">
        <v>644</v>
      </c>
      <c r="M1302" s="30" t="s">
        <v>573</v>
      </c>
      <c r="N1302" s="30"/>
      <c r="O1302" s="30" t="s">
        <v>145</v>
      </c>
      <c r="P1302" s="30" t="s">
        <v>465</v>
      </c>
      <c r="Q1302" s="30" t="s">
        <v>499</v>
      </c>
    </row>
    <row r="1303" spans="1:17">
      <c r="A1303" s="30" t="s">
        <v>143</v>
      </c>
      <c r="B1303" s="30" t="s">
        <v>144</v>
      </c>
      <c r="C1303" s="30" t="s">
        <v>4571</v>
      </c>
      <c r="D1303" s="30"/>
      <c r="E1303" s="30" t="s">
        <v>3062</v>
      </c>
      <c r="F1303" s="30" t="s">
        <v>4572</v>
      </c>
      <c r="G1303" s="38">
        <v>60</v>
      </c>
      <c r="H1303" s="31">
        <v>0</v>
      </c>
      <c r="I1303" s="30" t="s">
        <v>512</v>
      </c>
      <c r="J1303" s="30" t="s">
        <v>513</v>
      </c>
      <c r="K1303" s="30" t="s">
        <v>495</v>
      </c>
      <c r="L1303" s="30" t="s">
        <v>496</v>
      </c>
      <c r="M1303" s="30" t="s">
        <v>526</v>
      </c>
      <c r="N1303" s="30"/>
      <c r="O1303" s="30" t="s">
        <v>145</v>
      </c>
      <c r="P1303" s="30" t="s">
        <v>465</v>
      </c>
      <c r="Q1303" s="30" t="s">
        <v>499</v>
      </c>
    </row>
    <row r="1304" spans="1:17">
      <c r="A1304" s="30" t="s">
        <v>185</v>
      </c>
      <c r="B1304" s="30" t="s">
        <v>186</v>
      </c>
      <c r="C1304" s="30" t="s">
        <v>4573</v>
      </c>
      <c r="D1304" s="30"/>
      <c r="E1304" s="30" t="s">
        <v>3062</v>
      </c>
      <c r="F1304" s="30" t="s">
        <v>4574</v>
      </c>
      <c r="G1304" s="38">
        <v>60</v>
      </c>
      <c r="H1304" s="31">
        <v>0</v>
      </c>
      <c r="I1304" s="30" t="s">
        <v>552</v>
      </c>
      <c r="J1304" s="30" t="s">
        <v>553</v>
      </c>
      <c r="K1304" s="30" t="s">
        <v>495</v>
      </c>
      <c r="L1304" s="30" t="s">
        <v>496</v>
      </c>
      <c r="M1304" s="30" t="s">
        <v>554</v>
      </c>
      <c r="N1304" s="30"/>
      <c r="O1304" s="30" t="s">
        <v>145</v>
      </c>
      <c r="P1304" s="30" t="s">
        <v>465</v>
      </c>
      <c r="Q1304" s="30" t="s">
        <v>499</v>
      </c>
    </row>
    <row r="1305" spans="1:17">
      <c r="A1305" s="30" t="s">
        <v>4575</v>
      </c>
      <c r="B1305" s="30" t="s">
        <v>4576</v>
      </c>
      <c r="C1305" s="30" t="s">
        <v>4577</v>
      </c>
      <c r="D1305" s="30"/>
      <c r="E1305" s="30" t="s">
        <v>3054</v>
      </c>
      <c r="F1305" s="30" t="s">
        <v>74</v>
      </c>
      <c r="G1305" s="38">
        <v>60</v>
      </c>
      <c r="H1305" s="31">
        <v>0</v>
      </c>
      <c r="I1305" s="30" t="s">
        <v>586</v>
      </c>
      <c r="J1305" s="30" t="s">
        <v>587</v>
      </c>
      <c r="K1305" s="30" t="s">
        <v>495</v>
      </c>
      <c r="L1305" s="30" t="s">
        <v>496</v>
      </c>
      <c r="M1305" s="30" t="s">
        <v>2374</v>
      </c>
      <c r="N1305" s="30"/>
      <c r="O1305" s="30" t="s">
        <v>145</v>
      </c>
      <c r="P1305" s="30" t="s">
        <v>465</v>
      </c>
      <c r="Q1305" s="30" t="s">
        <v>499</v>
      </c>
    </row>
    <row r="1306" spans="1:17">
      <c r="A1306" s="30" t="s">
        <v>153</v>
      </c>
      <c r="B1306" s="30" t="s">
        <v>154</v>
      </c>
      <c r="C1306" s="30" t="s">
        <v>4578</v>
      </c>
      <c r="D1306" s="30"/>
      <c r="E1306" s="30" t="s">
        <v>3062</v>
      </c>
      <c r="F1306" s="30" t="s">
        <v>4579</v>
      </c>
      <c r="G1306" s="38">
        <v>60</v>
      </c>
      <c r="H1306" s="31">
        <v>0</v>
      </c>
      <c r="I1306" s="30" t="s">
        <v>512</v>
      </c>
      <c r="J1306" s="30" t="s">
        <v>513</v>
      </c>
      <c r="K1306" s="30" t="s">
        <v>495</v>
      </c>
      <c r="L1306" s="30" t="s">
        <v>496</v>
      </c>
      <c r="M1306" s="30" t="s">
        <v>639</v>
      </c>
      <c r="N1306" s="30"/>
      <c r="O1306" s="30" t="s">
        <v>145</v>
      </c>
      <c r="P1306" s="30" t="s">
        <v>465</v>
      </c>
      <c r="Q1306" s="30" t="s">
        <v>499</v>
      </c>
    </row>
    <row r="1307" spans="1:17">
      <c r="A1307" s="30" t="s">
        <v>131</v>
      </c>
      <c r="B1307" s="30" t="s">
        <v>132</v>
      </c>
      <c r="C1307" s="30" t="s">
        <v>4580</v>
      </c>
      <c r="D1307" s="30"/>
      <c r="E1307" s="30" t="s">
        <v>4322</v>
      </c>
      <c r="F1307" s="30" t="s">
        <v>4581</v>
      </c>
      <c r="G1307" s="38">
        <v>60</v>
      </c>
      <c r="H1307" s="31">
        <v>0</v>
      </c>
      <c r="I1307" s="30" t="s">
        <v>570</v>
      </c>
      <c r="J1307" s="30" t="s">
        <v>571</v>
      </c>
      <c r="K1307" s="30" t="s">
        <v>495</v>
      </c>
      <c r="L1307" s="30" t="s">
        <v>869</v>
      </c>
      <c r="M1307" s="30" t="s">
        <v>573</v>
      </c>
      <c r="N1307" s="30"/>
      <c r="O1307" s="30" t="s">
        <v>145</v>
      </c>
      <c r="P1307" s="30" t="s">
        <v>465</v>
      </c>
      <c r="Q1307" s="30" t="s">
        <v>499</v>
      </c>
    </row>
    <row r="1308" spans="1:17">
      <c r="A1308" s="30" t="s">
        <v>166</v>
      </c>
      <c r="B1308" s="30" t="s">
        <v>167</v>
      </c>
      <c r="C1308" s="30" t="s">
        <v>4582</v>
      </c>
      <c r="D1308" s="30"/>
      <c r="E1308" s="30" t="s">
        <v>3062</v>
      </c>
      <c r="F1308" s="30" t="s">
        <v>4583</v>
      </c>
      <c r="G1308" s="38">
        <v>60</v>
      </c>
      <c r="H1308" s="31">
        <v>0</v>
      </c>
      <c r="I1308" s="30" t="s">
        <v>512</v>
      </c>
      <c r="J1308" s="30" t="s">
        <v>513</v>
      </c>
      <c r="K1308" s="30" t="s">
        <v>495</v>
      </c>
      <c r="L1308" s="30" t="s">
        <v>496</v>
      </c>
      <c r="M1308" s="30" t="s">
        <v>639</v>
      </c>
      <c r="N1308" s="30"/>
      <c r="O1308" s="30" t="s">
        <v>145</v>
      </c>
      <c r="P1308" s="30" t="s">
        <v>465</v>
      </c>
      <c r="Q1308" s="30" t="s">
        <v>499</v>
      </c>
    </row>
    <row r="1309" spans="1:17">
      <c r="A1309" s="30" t="s">
        <v>371</v>
      </c>
      <c r="B1309" s="30" t="s">
        <v>372</v>
      </c>
      <c r="C1309" s="30" t="s">
        <v>4584</v>
      </c>
      <c r="D1309" s="30"/>
      <c r="E1309" s="30" t="s">
        <v>3062</v>
      </c>
      <c r="F1309" s="30" t="s">
        <v>4585</v>
      </c>
      <c r="G1309" s="38">
        <v>60</v>
      </c>
      <c r="H1309" s="31">
        <v>0</v>
      </c>
      <c r="I1309" s="30" t="s">
        <v>570</v>
      </c>
      <c r="J1309" s="30" t="s">
        <v>571</v>
      </c>
      <c r="K1309" s="30" t="s">
        <v>495</v>
      </c>
      <c r="L1309" s="30" t="s">
        <v>869</v>
      </c>
      <c r="M1309" s="30" t="s">
        <v>573</v>
      </c>
      <c r="N1309" s="30"/>
      <c r="O1309" s="30" t="s">
        <v>145</v>
      </c>
      <c r="P1309" s="30" t="s">
        <v>465</v>
      </c>
      <c r="Q1309" s="30" t="s">
        <v>499</v>
      </c>
    </row>
    <row r="1310" spans="1:17">
      <c r="A1310" s="30" t="s">
        <v>227</v>
      </c>
      <c r="B1310" s="30" t="s">
        <v>228</v>
      </c>
      <c r="C1310" s="30" t="s">
        <v>4586</v>
      </c>
      <c r="D1310" s="30"/>
      <c r="E1310" s="30" t="s">
        <v>3062</v>
      </c>
      <c r="F1310" s="30" t="s">
        <v>4587</v>
      </c>
      <c r="G1310" s="38">
        <v>60</v>
      </c>
      <c r="H1310" s="31">
        <v>0</v>
      </c>
      <c r="I1310" s="30" t="s">
        <v>570</v>
      </c>
      <c r="J1310" s="30" t="s">
        <v>571</v>
      </c>
      <c r="K1310" s="30" t="s">
        <v>495</v>
      </c>
      <c r="L1310" s="30" t="s">
        <v>802</v>
      </c>
      <c r="M1310" s="30" t="s">
        <v>573</v>
      </c>
      <c r="N1310" s="30"/>
      <c r="O1310" s="30" t="s">
        <v>145</v>
      </c>
      <c r="P1310" s="30" t="s">
        <v>465</v>
      </c>
      <c r="Q1310" s="30" t="s">
        <v>499</v>
      </c>
    </row>
    <row r="1311" spans="1:17">
      <c r="A1311" s="30" t="s">
        <v>361</v>
      </c>
      <c r="B1311" s="30" t="s">
        <v>362</v>
      </c>
      <c r="C1311" s="30" t="s">
        <v>4588</v>
      </c>
      <c r="D1311" s="30"/>
      <c r="E1311" s="30" t="s">
        <v>3062</v>
      </c>
      <c r="F1311" s="30" t="s">
        <v>4589</v>
      </c>
      <c r="G1311" s="38">
        <v>60</v>
      </c>
      <c r="H1311" s="31">
        <v>0</v>
      </c>
      <c r="I1311" s="30" t="s">
        <v>570</v>
      </c>
      <c r="J1311" s="30" t="s">
        <v>571</v>
      </c>
      <c r="K1311" s="30" t="s">
        <v>495</v>
      </c>
      <c r="L1311" s="30" t="s">
        <v>899</v>
      </c>
      <c r="M1311" s="30" t="s">
        <v>573</v>
      </c>
      <c r="N1311" s="30"/>
      <c r="O1311" s="30" t="s">
        <v>145</v>
      </c>
      <c r="P1311" s="30" t="s">
        <v>465</v>
      </c>
      <c r="Q1311" s="30" t="s">
        <v>499</v>
      </c>
    </row>
    <row r="1312" spans="1:17">
      <c r="A1312" s="30" t="s">
        <v>135</v>
      </c>
      <c r="B1312" s="30" t="s">
        <v>136</v>
      </c>
      <c r="C1312" s="30" t="s">
        <v>4590</v>
      </c>
      <c r="D1312" s="30"/>
      <c r="E1312" s="30" t="s">
        <v>3062</v>
      </c>
      <c r="F1312" s="30" t="s">
        <v>4591</v>
      </c>
      <c r="G1312" s="38">
        <v>60</v>
      </c>
      <c r="H1312" s="31">
        <v>0</v>
      </c>
      <c r="I1312" s="30" t="s">
        <v>570</v>
      </c>
      <c r="J1312" s="30" t="s">
        <v>571</v>
      </c>
      <c r="K1312" s="30" t="s">
        <v>495</v>
      </c>
      <c r="L1312" s="30" t="s">
        <v>828</v>
      </c>
      <c r="M1312" s="30" t="s">
        <v>573</v>
      </c>
      <c r="N1312" s="30"/>
      <c r="O1312" s="30" t="s">
        <v>145</v>
      </c>
      <c r="P1312" s="30" t="s">
        <v>465</v>
      </c>
      <c r="Q1312" s="30" t="s">
        <v>499</v>
      </c>
    </row>
    <row r="1313" spans="1:17">
      <c r="A1313" s="30" t="s">
        <v>353</v>
      </c>
      <c r="B1313" s="30" t="s">
        <v>354</v>
      </c>
      <c r="C1313" s="30" t="s">
        <v>4592</v>
      </c>
      <c r="D1313" s="30"/>
      <c r="E1313" s="30" t="s">
        <v>3062</v>
      </c>
      <c r="F1313" s="30" t="s">
        <v>4593</v>
      </c>
      <c r="G1313" s="38">
        <v>60</v>
      </c>
      <c r="H1313" s="31">
        <v>0</v>
      </c>
      <c r="I1313" s="30" t="s">
        <v>570</v>
      </c>
      <c r="J1313" s="30" t="s">
        <v>571</v>
      </c>
      <c r="K1313" s="30" t="s">
        <v>495</v>
      </c>
      <c r="L1313" s="30" t="s">
        <v>899</v>
      </c>
      <c r="M1313" s="30" t="s">
        <v>573</v>
      </c>
      <c r="N1313" s="30"/>
      <c r="O1313" s="30" t="s">
        <v>145</v>
      </c>
      <c r="P1313" s="30" t="s">
        <v>465</v>
      </c>
      <c r="Q1313" s="30" t="s">
        <v>499</v>
      </c>
    </row>
    <row r="1314" spans="1:17">
      <c r="A1314" s="30" t="s">
        <v>115</v>
      </c>
      <c r="B1314" s="30" t="s">
        <v>116</v>
      </c>
      <c r="C1314" s="30" t="s">
        <v>4594</v>
      </c>
      <c r="D1314" s="30"/>
      <c r="E1314" s="30" t="s">
        <v>3062</v>
      </c>
      <c r="F1314" s="30" t="s">
        <v>4595</v>
      </c>
      <c r="G1314" s="38">
        <v>60</v>
      </c>
      <c r="H1314" s="31">
        <v>0</v>
      </c>
      <c r="I1314" s="30" t="s">
        <v>570</v>
      </c>
      <c r="J1314" s="30" t="s">
        <v>571</v>
      </c>
      <c r="K1314" s="30" t="s">
        <v>495</v>
      </c>
      <c r="L1314" s="30" t="s">
        <v>644</v>
      </c>
      <c r="M1314" s="30" t="s">
        <v>573</v>
      </c>
      <c r="N1314" s="30"/>
      <c r="O1314" s="30" t="s">
        <v>145</v>
      </c>
      <c r="P1314" s="30" t="s">
        <v>465</v>
      </c>
      <c r="Q1314" s="30" t="s">
        <v>499</v>
      </c>
    </row>
    <row r="1315" spans="1:17">
      <c r="A1315" s="30" t="s">
        <v>375</v>
      </c>
      <c r="B1315" s="30" t="s">
        <v>376</v>
      </c>
      <c r="C1315" s="30" t="s">
        <v>4596</v>
      </c>
      <c r="D1315" s="30"/>
      <c r="E1315" s="30" t="s">
        <v>3062</v>
      </c>
      <c r="F1315" s="30" t="s">
        <v>4597</v>
      </c>
      <c r="G1315" s="38">
        <v>60</v>
      </c>
      <c r="H1315" s="31">
        <v>0</v>
      </c>
      <c r="I1315" s="30" t="s">
        <v>570</v>
      </c>
      <c r="J1315" s="30" t="s">
        <v>571</v>
      </c>
      <c r="K1315" s="30" t="s">
        <v>495</v>
      </c>
      <c r="L1315" s="30" t="s">
        <v>4323</v>
      </c>
      <c r="M1315" s="30" t="s">
        <v>573</v>
      </c>
      <c r="N1315" s="30"/>
      <c r="O1315" s="30" t="s">
        <v>145</v>
      </c>
      <c r="P1315" s="30" t="s">
        <v>465</v>
      </c>
      <c r="Q1315" s="30" t="s">
        <v>499</v>
      </c>
    </row>
    <row r="1316" spans="1:17">
      <c r="A1316" s="30" t="s">
        <v>133</v>
      </c>
      <c r="B1316" s="30" t="s">
        <v>134</v>
      </c>
      <c r="C1316" s="30" t="s">
        <v>4598</v>
      </c>
      <c r="D1316" s="30"/>
      <c r="E1316" s="30" t="s">
        <v>3062</v>
      </c>
      <c r="F1316" s="30" t="s">
        <v>4599</v>
      </c>
      <c r="G1316" s="38">
        <v>60</v>
      </c>
      <c r="H1316" s="31">
        <v>0</v>
      </c>
      <c r="I1316" s="30" t="s">
        <v>570</v>
      </c>
      <c r="J1316" s="30" t="s">
        <v>571</v>
      </c>
      <c r="K1316" s="30" t="s">
        <v>495</v>
      </c>
      <c r="L1316" s="30" t="s">
        <v>3293</v>
      </c>
      <c r="M1316" s="30" t="s">
        <v>573</v>
      </c>
      <c r="N1316" s="30"/>
      <c r="O1316" s="30" t="s">
        <v>145</v>
      </c>
      <c r="P1316" s="30" t="s">
        <v>465</v>
      </c>
      <c r="Q1316" s="30" t="s">
        <v>499</v>
      </c>
    </row>
    <row r="1317" spans="1:17">
      <c r="A1317" s="30" t="s">
        <v>270</v>
      </c>
      <c r="B1317" s="30" t="s">
        <v>271</v>
      </c>
      <c r="C1317" s="30" t="s">
        <v>4600</v>
      </c>
      <c r="D1317" s="30"/>
      <c r="E1317" s="30" t="s">
        <v>3062</v>
      </c>
      <c r="F1317" s="30" t="s">
        <v>4601</v>
      </c>
      <c r="G1317" s="38">
        <v>60</v>
      </c>
      <c r="H1317" s="31">
        <v>0</v>
      </c>
      <c r="I1317" s="30" t="s">
        <v>570</v>
      </c>
      <c r="J1317" s="30" t="s">
        <v>571</v>
      </c>
      <c r="K1317" s="30" t="s">
        <v>495</v>
      </c>
      <c r="L1317" s="30" t="s">
        <v>4323</v>
      </c>
      <c r="M1317" s="30" t="s">
        <v>573</v>
      </c>
      <c r="N1317" s="30"/>
      <c r="O1317" s="30" t="s">
        <v>145</v>
      </c>
      <c r="P1317" s="30" t="s">
        <v>465</v>
      </c>
      <c r="Q1317" s="30" t="s">
        <v>499</v>
      </c>
    </row>
    <row r="1318" spans="1:17">
      <c r="A1318" s="30" t="s">
        <v>299</v>
      </c>
      <c r="B1318" s="30" t="s">
        <v>300</v>
      </c>
      <c r="C1318" s="30" t="s">
        <v>4602</v>
      </c>
      <c r="D1318" s="30"/>
      <c r="E1318" s="30" t="s">
        <v>3219</v>
      </c>
      <c r="F1318" s="30" t="s">
        <v>4603</v>
      </c>
      <c r="G1318" s="38">
        <v>60</v>
      </c>
      <c r="H1318" s="31">
        <v>0</v>
      </c>
      <c r="I1318" s="30" t="s">
        <v>628</v>
      </c>
      <c r="J1318" s="30" t="s">
        <v>629</v>
      </c>
      <c r="K1318" s="30" t="s">
        <v>495</v>
      </c>
      <c r="L1318" s="30" t="s">
        <v>3708</v>
      </c>
      <c r="M1318" s="30" t="s">
        <v>631</v>
      </c>
      <c r="N1318" s="30"/>
      <c r="O1318" s="30" t="s">
        <v>145</v>
      </c>
      <c r="P1318" s="30" t="s">
        <v>465</v>
      </c>
      <c r="Q1318" s="30" t="s">
        <v>499</v>
      </c>
    </row>
    <row r="1319" spans="1:17">
      <c r="A1319" s="30" t="s">
        <v>331</v>
      </c>
      <c r="B1319" s="30" t="s">
        <v>332</v>
      </c>
      <c r="C1319" s="30" t="s">
        <v>4604</v>
      </c>
      <c r="D1319" s="30"/>
      <c r="E1319" s="30" t="s">
        <v>3062</v>
      </c>
      <c r="F1319" s="30" t="s">
        <v>4605</v>
      </c>
      <c r="G1319" s="38">
        <v>60</v>
      </c>
      <c r="H1319" s="31">
        <v>0</v>
      </c>
      <c r="I1319" s="30" t="s">
        <v>570</v>
      </c>
      <c r="J1319" s="30" t="s">
        <v>571</v>
      </c>
      <c r="K1319" s="30" t="s">
        <v>495</v>
      </c>
      <c r="L1319" s="30" t="s">
        <v>832</v>
      </c>
      <c r="M1319" s="30" t="s">
        <v>573</v>
      </c>
      <c r="N1319" s="30"/>
      <c r="O1319" s="30" t="s">
        <v>145</v>
      </c>
      <c r="P1319" s="30" t="s">
        <v>465</v>
      </c>
      <c r="Q1319" s="30" t="s">
        <v>499</v>
      </c>
    </row>
    <row r="1320" spans="1:17">
      <c r="A1320" s="30" t="s">
        <v>113</v>
      </c>
      <c r="B1320" s="30" t="s">
        <v>114</v>
      </c>
      <c r="C1320" s="30" t="s">
        <v>4606</v>
      </c>
      <c r="D1320" s="30"/>
      <c r="E1320" s="30" t="s">
        <v>3062</v>
      </c>
      <c r="F1320" s="30" t="s">
        <v>4607</v>
      </c>
      <c r="G1320" s="38">
        <v>60</v>
      </c>
      <c r="H1320" s="31">
        <v>0</v>
      </c>
      <c r="I1320" s="30" t="s">
        <v>570</v>
      </c>
      <c r="J1320" s="30" t="s">
        <v>571</v>
      </c>
      <c r="K1320" s="30" t="s">
        <v>495</v>
      </c>
      <c r="L1320" s="30" t="s">
        <v>869</v>
      </c>
      <c r="M1320" s="30" t="s">
        <v>573</v>
      </c>
      <c r="N1320" s="30"/>
      <c r="O1320" s="30" t="s">
        <v>145</v>
      </c>
      <c r="P1320" s="30" t="s">
        <v>465</v>
      </c>
      <c r="Q1320" s="30" t="s">
        <v>499</v>
      </c>
    </row>
    <row r="1321" spans="1:17">
      <c r="A1321" s="30" t="s">
        <v>314</v>
      </c>
      <c r="B1321" s="30" t="s">
        <v>315</v>
      </c>
      <c r="C1321" s="30" t="s">
        <v>4608</v>
      </c>
      <c r="D1321" s="30"/>
      <c r="E1321" s="30" t="s">
        <v>3062</v>
      </c>
      <c r="F1321" s="30" t="s">
        <v>4609</v>
      </c>
      <c r="G1321" s="38">
        <v>60</v>
      </c>
      <c r="H1321" s="31">
        <v>0</v>
      </c>
      <c r="I1321" s="30" t="s">
        <v>570</v>
      </c>
      <c r="J1321" s="30" t="s">
        <v>571</v>
      </c>
      <c r="K1321" s="30" t="s">
        <v>495</v>
      </c>
      <c r="L1321" s="30" t="s">
        <v>644</v>
      </c>
      <c r="M1321" s="30" t="s">
        <v>573</v>
      </c>
      <c r="N1321" s="30"/>
      <c r="O1321" s="30" t="s">
        <v>145</v>
      </c>
      <c r="P1321" s="30" t="s">
        <v>465</v>
      </c>
      <c r="Q1321" s="30" t="s">
        <v>499</v>
      </c>
    </row>
    <row r="1322" spans="1:17">
      <c r="A1322" s="30" t="s">
        <v>316</v>
      </c>
      <c r="B1322" s="30" t="s">
        <v>317</v>
      </c>
      <c r="C1322" s="30" t="s">
        <v>4610</v>
      </c>
      <c r="D1322" s="30"/>
      <c r="E1322" s="30" t="s">
        <v>3062</v>
      </c>
      <c r="F1322" s="30" t="s">
        <v>4611</v>
      </c>
      <c r="G1322" s="38">
        <v>60</v>
      </c>
      <c r="H1322" s="31">
        <v>0</v>
      </c>
      <c r="I1322" s="30" t="s">
        <v>570</v>
      </c>
      <c r="J1322" s="30" t="s">
        <v>571</v>
      </c>
      <c r="K1322" s="30" t="s">
        <v>495</v>
      </c>
      <c r="L1322" s="30" t="s">
        <v>907</v>
      </c>
      <c r="M1322" s="30" t="s">
        <v>573</v>
      </c>
      <c r="N1322" s="30"/>
      <c r="O1322" s="30" t="s">
        <v>145</v>
      </c>
      <c r="P1322" s="30" t="s">
        <v>465</v>
      </c>
      <c r="Q1322" s="30" t="s">
        <v>499</v>
      </c>
    </row>
    <row r="1323" spans="1:17">
      <c r="A1323" s="30" t="s">
        <v>262</v>
      </c>
      <c r="B1323" s="30" t="s">
        <v>263</v>
      </c>
      <c r="C1323" s="30" t="s">
        <v>4612</v>
      </c>
      <c r="D1323" s="30"/>
      <c r="E1323" s="30" t="s">
        <v>3062</v>
      </c>
      <c r="F1323" s="30" t="s">
        <v>4613</v>
      </c>
      <c r="G1323" s="38">
        <v>60</v>
      </c>
      <c r="H1323" s="31">
        <v>0</v>
      </c>
      <c r="I1323" s="30" t="s">
        <v>570</v>
      </c>
      <c r="J1323" s="30" t="s">
        <v>571</v>
      </c>
      <c r="K1323" s="30" t="s">
        <v>495</v>
      </c>
      <c r="L1323" s="30" t="s">
        <v>899</v>
      </c>
      <c r="M1323" s="30" t="s">
        <v>573</v>
      </c>
      <c r="N1323" s="30"/>
      <c r="O1323" s="30" t="s">
        <v>145</v>
      </c>
      <c r="P1323" s="30" t="s">
        <v>465</v>
      </c>
      <c r="Q1323" s="30" t="s">
        <v>499</v>
      </c>
    </row>
    <row r="1324" spans="1:17">
      <c r="A1324" s="30" t="s">
        <v>268</v>
      </c>
      <c r="B1324" s="30" t="s">
        <v>269</v>
      </c>
      <c r="C1324" s="30" t="s">
        <v>4614</v>
      </c>
      <c r="D1324" s="30"/>
      <c r="E1324" s="30" t="s">
        <v>3062</v>
      </c>
      <c r="F1324" s="30" t="s">
        <v>4615</v>
      </c>
      <c r="G1324" s="38">
        <v>60</v>
      </c>
      <c r="H1324" s="31">
        <v>0</v>
      </c>
      <c r="I1324" s="30" t="s">
        <v>570</v>
      </c>
      <c r="J1324" s="30" t="s">
        <v>571</v>
      </c>
      <c r="K1324" s="30" t="s">
        <v>495</v>
      </c>
      <c r="L1324" s="30" t="s">
        <v>3527</v>
      </c>
      <c r="M1324" s="30" t="s">
        <v>573</v>
      </c>
      <c r="N1324" s="30"/>
      <c r="O1324" s="30" t="s">
        <v>145</v>
      </c>
      <c r="P1324" s="30" t="s">
        <v>465</v>
      </c>
      <c r="Q1324" s="30" t="s">
        <v>499</v>
      </c>
    </row>
    <row r="1325" spans="1:17">
      <c r="A1325" s="30" t="s">
        <v>4616</v>
      </c>
      <c r="B1325" s="30" t="s">
        <v>4617</v>
      </c>
      <c r="C1325" s="30" t="s">
        <v>4618</v>
      </c>
      <c r="D1325" s="30"/>
      <c r="E1325" s="30" t="s">
        <v>3062</v>
      </c>
      <c r="F1325" s="30" t="s">
        <v>4619</v>
      </c>
      <c r="G1325" s="38">
        <v>60</v>
      </c>
      <c r="H1325" s="31">
        <v>0</v>
      </c>
      <c r="I1325" s="30" t="s">
        <v>570</v>
      </c>
      <c r="J1325" s="30" t="s">
        <v>571</v>
      </c>
      <c r="K1325" s="30" t="s">
        <v>495</v>
      </c>
      <c r="L1325" s="30" t="s">
        <v>810</v>
      </c>
      <c r="M1325" s="30" t="s">
        <v>573</v>
      </c>
      <c r="N1325" s="30"/>
      <c r="O1325" s="30" t="s">
        <v>145</v>
      </c>
      <c r="P1325" s="30" t="s">
        <v>465</v>
      </c>
      <c r="Q1325" s="30" t="s">
        <v>499</v>
      </c>
    </row>
    <row r="1326" spans="1:17">
      <c r="A1326" s="30" t="s">
        <v>107</v>
      </c>
      <c r="B1326" s="30" t="s">
        <v>108</v>
      </c>
      <c r="C1326" s="30" t="s">
        <v>4620</v>
      </c>
      <c r="D1326" s="30"/>
      <c r="E1326" s="30" t="s">
        <v>3062</v>
      </c>
      <c r="F1326" s="30" t="s">
        <v>4621</v>
      </c>
      <c r="G1326" s="38">
        <v>60</v>
      </c>
      <c r="H1326" s="31">
        <v>0</v>
      </c>
      <c r="I1326" s="30" t="s">
        <v>570</v>
      </c>
      <c r="J1326" s="30" t="s">
        <v>571</v>
      </c>
      <c r="K1326" s="30" t="s">
        <v>495</v>
      </c>
      <c r="L1326" s="30" t="s">
        <v>832</v>
      </c>
      <c r="M1326" s="30" t="s">
        <v>573</v>
      </c>
      <c r="N1326" s="30"/>
      <c r="O1326" s="30" t="s">
        <v>145</v>
      </c>
      <c r="P1326" s="30" t="s">
        <v>465</v>
      </c>
      <c r="Q1326" s="30" t="s">
        <v>499</v>
      </c>
    </row>
    <row r="1327" spans="1:17">
      <c r="A1327" s="30" t="s">
        <v>213</v>
      </c>
      <c r="B1327" s="30" t="s">
        <v>214</v>
      </c>
      <c r="C1327" s="30" t="s">
        <v>4622</v>
      </c>
      <c r="D1327" s="30"/>
      <c r="E1327" s="30" t="s">
        <v>3062</v>
      </c>
      <c r="F1327" s="30" t="s">
        <v>4623</v>
      </c>
      <c r="G1327" s="38">
        <v>60</v>
      </c>
      <c r="H1327" s="31">
        <v>0</v>
      </c>
      <c r="I1327" s="30" t="s">
        <v>570</v>
      </c>
      <c r="J1327" s="30" t="s">
        <v>571</v>
      </c>
      <c r="K1327" s="30" t="s">
        <v>495</v>
      </c>
      <c r="L1327" s="30" t="s">
        <v>818</v>
      </c>
      <c r="M1327" s="30" t="s">
        <v>573</v>
      </c>
      <c r="N1327" s="30"/>
      <c r="O1327" s="30" t="s">
        <v>145</v>
      </c>
      <c r="P1327" s="30" t="s">
        <v>465</v>
      </c>
      <c r="Q1327" s="30" t="s">
        <v>499</v>
      </c>
    </row>
    <row r="1328" spans="1:17">
      <c r="A1328" s="30" t="s">
        <v>313</v>
      </c>
      <c r="B1328" s="30" t="s">
        <v>466</v>
      </c>
      <c r="C1328" s="30" t="s">
        <v>4624</v>
      </c>
      <c r="D1328" s="30"/>
      <c r="E1328" s="30" t="s">
        <v>3062</v>
      </c>
      <c r="F1328" s="30" t="s">
        <v>4625</v>
      </c>
      <c r="G1328" s="38">
        <v>60</v>
      </c>
      <c r="H1328" s="31">
        <v>0</v>
      </c>
      <c r="I1328" s="30" t="s">
        <v>570</v>
      </c>
      <c r="J1328" s="30" t="s">
        <v>571</v>
      </c>
      <c r="K1328" s="30" t="s">
        <v>495</v>
      </c>
      <c r="L1328" s="30" t="s">
        <v>873</v>
      </c>
      <c r="M1328" s="30" t="s">
        <v>573</v>
      </c>
      <c r="N1328" s="30"/>
      <c r="O1328" s="30" t="s">
        <v>145</v>
      </c>
      <c r="P1328" s="30" t="s">
        <v>465</v>
      </c>
      <c r="Q1328" s="30" t="s">
        <v>499</v>
      </c>
    </row>
    <row r="1329" spans="1:17">
      <c r="A1329" s="30" t="s">
        <v>328</v>
      </c>
      <c r="B1329" s="30" t="s">
        <v>453</v>
      </c>
      <c r="C1329" s="30" t="s">
        <v>4626</v>
      </c>
      <c r="D1329" s="30"/>
      <c r="E1329" s="30" t="s">
        <v>3062</v>
      </c>
      <c r="F1329" s="30" t="s">
        <v>4627</v>
      </c>
      <c r="G1329" s="38">
        <v>60</v>
      </c>
      <c r="H1329" s="31">
        <v>0</v>
      </c>
      <c r="I1329" s="30" t="s">
        <v>570</v>
      </c>
      <c r="J1329" s="30" t="s">
        <v>571</v>
      </c>
      <c r="K1329" s="30" t="s">
        <v>495</v>
      </c>
      <c r="L1329" s="30" t="s">
        <v>873</v>
      </c>
      <c r="M1329" s="30" t="s">
        <v>573</v>
      </c>
      <c r="N1329" s="30"/>
      <c r="O1329" s="30" t="s">
        <v>145</v>
      </c>
      <c r="P1329" s="30" t="s">
        <v>465</v>
      </c>
      <c r="Q1329" s="30" t="s">
        <v>499</v>
      </c>
    </row>
    <row r="1330" spans="1:17">
      <c r="A1330" s="30" t="s">
        <v>4628</v>
      </c>
      <c r="B1330" s="30" t="s">
        <v>4629</v>
      </c>
      <c r="C1330" s="30" t="s">
        <v>4630</v>
      </c>
      <c r="D1330" s="30"/>
      <c r="E1330" s="30" t="s">
        <v>3062</v>
      </c>
      <c r="F1330" s="30" t="s">
        <v>4631</v>
      </c>
      <c r="G1330" s="38">
        <v>60</v>
      </c>
      <c r="H1330" s="31">
        <v>0</v>
      </c>
      <c r="I1330" s="30" t="s">
        <v>570</v>
      </c>
      <c r="J1330" s="30" t="s">
        <v>571</v>
      </c>
      <c r="K1330" s="30" t="s">
        <v>495</v>
      </c>
      <c r="L1330" s="30" t="s">
        <v>766</v>
      </c>
      <c r="M1330" s="30" t="s">
        <v>573</v>
      </c>
      <c r="N1330" s="30"/>
      <c r="O1330" s="30" t="s">
        <v>145</v>
      </c>
      <c r="P1330" s="30" t="s">
        <v>465</v>
      </c>
      <c r="Q1330" s="30" t="s">
        <v>499</v>
      </c>
    </row>
    <row r="1331" spans="1:17">
      <c r="A1331" s="30" t="s">
        <v>363</v>
      </c>
      <c r="B1331" s="30" t="s">
        <v>364</v>
      </c>
      <c r="C1331" s="30" t="s">
        <v>4632</v>
      </c>
      <c r="D1331" s="30"/>
      <c r="E1331" s="30" t="s">
        <v>4322</v>
      </c>
      <c r="F1331" s="30" t="s">
        <v>4633</v>
      </c>
      <c r="G1331" s="38">
        <v>60</v>
      </c>
      <c r="H1331" s="31">
        <v>0</v>
      </c>
      <c r="I1331" s="30" t="s">
        <v>570</v>
      </c>
      <c r="J1331" s="30" t="s">
        <v>571</v>
      </c>
      <c r="K1331" s="30" t="s">
        <v>495</v>
      </c>
      <c r="L1331" s="30" t="s">
        <v>3608</v>
      </c>
      <c r="M1331" s="30" t="s">
        <v>573</v>
      </c>
      <c r="N1331" s="30"/>
      <c r="O1331" s="30" t="s">
        <v>145</v>
      </c>
      <c r="P1331" s="30" t="s">
        <v>465</v>
      </c>
      <c r="Q1331" s="30" t="s">
        <v>499</v>
      </c>
    </row>
    <row r="1332" spans="1:17">
      <c r="A1332" s="30" t="s">
        <v>4634</v>
      </c>
      <c r="B1332" s="30" t="s">
        <v>4635</v>
      </c>
      <c r="C1332" s="30" t="s">
        <v>4636</v>
      </c>
      <c r="D1332" s="30"/>
      <c r="E1332" s="30" t="s">
        <v>3054</v>
      </c>
      <c r="F1332" s="30" t="s">
        <v>74</v>
      </c>
      <c r="G1332" s="38">
        <v>60</v>
      </c>
      <c r="H1332" s="31">
        <v>0</v>
      </c>
      <c r="I1332" s="30" t="s">
        <v>570</v>
      </c>
      <c r="J1332" s="30" t="s">
        <v>571</v>
      </c>
      <c r="K1332" s="30" t="s">
        <v>495</v>
      </c>
      <c r="L1332" s="30" t="s">
        <v>572</v>
      </c>
      <c r="M1332" s="30" t="s">
        <v>573</v>
      </c>
      <c r="N1332" s="30"/>
      <c r="O1332" s="30" t="s">
        <v>145</v>
      </c>
      <c r="P1332" s="30" t="s">
        <v>465</v>
      </c>
      <c r="Q1332" s="30" t="s">
        <v>499</v>
      </c>
    </row>
    <row r="1333" spans="1:17">
      <c r="A1333" s="30" t="s">
        <v>151</v>
      </c>
      <c r="B1333" s="30" t="s">
        <v>152</v>
      </c>
      <c r="C1333" s="30" t="s">
        <v>4637</v>
      </c>
      <c r="D1333" s="30"/>
      <c r="E1333" s="30" t="s">
        <v>3062</v>
      </c>
      <c r="F1333" s="30" t="s">
        <v>4638</v>
      </c>
      <c r="G1333" s="38">
        <v>60</v>
      </c>
      <c r="H1333" s="31">
        <v>0</v>
      </c>
      <c r="I1333" s="30" t="s">
        <v>586</v>
      </c>
      <c r="J1333" s="30" t="s">
        <v>587</v>
      </c>
      <c r="K1333" s="30" t="s">
        <v>495</v>
      </c>
      <c r="L1333" s="30" t="s">
        <v>496</v>
      </c>
      <c r="M1333" s="30" t="s">
        <v>497</v>
      </c>
      <c r="N1333" s="30"/>
      <c r="O1333" s="30" t="s">
        <v>145</v>
      </c>
      <c r="P1333" s="30" t="s">
        <v>465</v>
      </c>
      <c r="Q1333" s="30" t="s">
        <v>499</v>
      </c>
    </row>
    <row r="1334" spans="1:17">
      <c r="A1334" s="30" t="s">
        <v>77</v>
      </c>
      <c r="B1334" s="30" t="s">
        <v>78</v>
      </c>
      <c r="C1334" s="30" t="s">
        <v>4639</v>
      </c>
      <c r="D1334" s="30"/>
      <c r="E1334" s="30" t="s">
        <v>3219</v>
      </c>
      <c r="F1334" s="30" t="s">
        <v>4640</v>
      </c>
      <c r="G1334" s="38">
        <v>60</v>
      </c>
      <c r="H1334" s="31">
        <v>0</v>
      </c>
      <c r="I1334" s="30" t="s">
        <v>628</v>
      </c>
      <c r="J1334" s="30" t="s">
        <v>629</v>
      </c>
      <c r="K1334" s="30" t="s">
        <v>495</v>
      </c>
      <c r="L1334" s="30" t="s">
        <v>4435</v>
      </c>
      <c r="M1334" s="30" t="s">
        <v>631</v>
      </c>
      <c r="N1334" s="30"/>
      <c r="O1334" s="30" t="s">
        <v>145</v>
      </c>
      <c r="P1334" s="30" t="s">
        <v>465</v>
      </c>
      <c r="Q1334" s="30" t="s">
        <v>499</v>
      </c>
    </row>
    <row r="1335" spans="1:17">
      <c r="A1335" s="30" t="s">
        <v>369</v>
      </c>
      <c r="B1335" s="30" t="s">
        <v>370</v>
      </c>
      <c r="C1335" s="30" t="s">
        <v>4641</v>
      </c>
      <c r="D1335" s="30"/>
      <c r="E1335" s="30" t="s">
        <v>3062</v>
      </c>
      <c r="F1335" s="30" t="s">
        <v>4642</v>
      </c>
      <c r="G1335" s="38">
        <v>60</v>
      </c>
      <c r="H1335" s="31">
        <v>0</v>
      </c>
      <c r="I1335" s="30" t="s">
        <v>570</v>
      </c>
      <c r="J1335" s="30" t="s">
        <v>571</v>
      </c>
      <c r="K1335" s="30" t="s">
        <v>495</v>
      </c>
      <c r="L1335" s="30" t="s">
        <v>806</v>
      </c>
      <c r="M1335" s="30" t="s">
        <v>573</v>
      </c>
      <c r="N1335" s="30"/>
      <c r="O1335" s="30" t="s">
        <v>145</v>
      </c>
      <c r="P1335" s="30" t="s">
        <v>465</v>
      </c>
      <c r="Q1335" s="30" t="s">
        <v>499</v>
      </c>
    </row>
    <row r="1336" spans="1:17">
      <c r="A1336" s="30" t="s">
        <v>4643</v>
      </c>
      <c r="B1336" s="30" t="s">
        <v>4644</v>
      </c>
      <c r="C1336" s="30" t="s">
        <v>4480</v>
      </c>
      <c r="D1336" s="30"/>
      <c r="E1336" s="30" t="s">
        <v>3062</v>
      </c>
      <c r="F1336" s="30" t="s">
        <v>4645</v>
      </c>
      <c r="G1336" s="38">
        <v>60</v>
      </c>
      <c r="H1336" s="31">
        <v>0</v>
      </c>
      <c r="I1336" s="30" t="s">
        <v>546</v>
      </c>
      <c r="J1336" s="30" t="s">
        <v>547</v>
      </c>
      <c r="K1336" s="30" t="s">
        <v>495</v>
      </c>
      <c r="L1336" s="30" t="s">
        <v>496</v>
      </c>
      <c r="M1336" s="30" t="s">
        <v>514</v>
      </c>
      <c r="N1336" s="30"/>
      <c r="O1336" s="30" t="s">
        <v>145</v>
      </c>
      <c r="P1336" s="30" t="s">
        <v>465</v>
      </c>
      <c r="Q1336" s="30" t="s">
        <v>499</v>
      </c>
    </row>
    <row r="1337" spans="1:17">
      <c r="A1337" s="30" t="s">
        <v>155</v>
      </c>
      <c r="B1337" s="30" t="s">
        <v>156</v>
      </c>
      <c r="C1337" s="30" t="s">
        <v>4646</v>
      </c>
      <c r="D1337" s="30"/>
      <c r="E1337" s="30" t="s">
        <v>3062</v>
      </c>
      <c r="F1337" s="30" t="s">
        <v>4647</v>
      </c>
      <c r="G1337" s="38">
        <v>60</v>
      </c>
      <c r="H1337" s="31">
        <v>0</v>
      </c>
      <c r="I1337" s="30" t="s">
        <v>504</v>
      </c>
      <c r="J1337" s="30" t="s">
        <v>505</v>
      </c>
      <c r="K1337" s="30" t="s">
        <v>495</v>
      </c>
      <c r="L1337" s="30" t="s">
        <v>496</v>
      </c>
      <c r="M1337" s="30" t="s">
        <v>2206</v>
      </c>
      <c r="N1337" s="30"/>
      <c r="O1337" s="30" t="s">
        <v>145</v>
      </c>
      <c r="P1337" s="30" t="s">
        <v>465</v>
      </c>
      <c r="Q1337" s="30" t="s">
        <v>499</v>
      </c>
    </row>
    <row r="1338" spans="1:17">
      <c r="A1338" s="30" t="s">
        <v>329</v>
      </c>
      <c r="B1338" s="30" t="s">
        <v>330</v>
      </c>
      <c r="C1338" s="30" t="s">
        <v>4648</v>
      </c>
      <c r="D1338" s="30"/>
      <c r="E1338" s="30" t="s">
        <v>4322</v>
      </c>
      <c r="F1338" s="30" t="s">
        <v>4649</v>
      </c>
      <c r="G1338" s="38">
        <v>60</v>
      </c>
      <c r="H1338" s="31">
        <v>0</v>
      </c>
      <c r="I1338" s="30" t="s">
        <v>570</v>
      </c>
      <c r="J1338" s="30" t="s">
        <v>571</v>
      </c>
      <c r="K1338" s="30" t="s">
        <v>495</v>
      </c>
      <c r="L1338" s="30" t="s">
        <v>818</v>
      </c>
      <c r="M1338" s="30" t="s">
        <v>573</v>
      </c>
      <c r="N1338" s="30"/>
      <c r="O1338" s="30" t="s">
        <v>145</v>
      </c>
      <c r="P1338" s="30" t="s">
        <v>465</v>
      </c>
      <c r="Q1338" s="30" t="s">
        <v>499</v>
      </c>
    </row>
    <row r="1339" spans="1:17">
      <c r="A1339" s="30" t="s">
        <v>281</v>
      </c>
      <c r="B1339" s="30" t="s">
        <v>282</v>
      </c>
      <c r="C1339" s="30" t="s">
        <v>4650</v>
      </c>
      <c r="D1339" s="30"/>
      <c r="E1339" s="30" t="s">
        <v>3062</v>
      </c>
      <c r="F1339" s="30" t="s">
        <v>4651</v>
      </c>
      <c r="G1339" s="38">
        <v>60</v>
      </c>
      <c r="H1339" s="31">
        <v>0</v>
      </c>
      <c r="I1339" s="30" t="s">
        <v>586</v>
      </c>
      <c r="J1339" s="30" t="s">
        <v>587</v>
      </c>
      <c r="K1339" s="30" t="s">
        <v>495</v>
      </c>
      <c r="L1339" s="30" t="s">
        <v>496</v>
      </c>
      <c r="M1339" s="30" t="s">
        <v>903</v>
      </c>
      <c r="N1339" s="30"/>
      <c r="O1339" s="30" t="s">
        <v>145</v>
      </c>
      <c r="P1339" s="30" t="s">
        <v>465</v>
      </c>
      <c r="Q1339" s="30" t="s">
        <v>499</v>
      </c>
    </row>
    <row r="1340" spans="1:17">
      <c r="A1340" s="30" t="s">
        <v>405</v>
      </c>
      <c r="B1340" s="30" t="s">
        <v>406</v>
      </c>
      <c r="C1340" s="30" t="s">
        <v>4652</v>
      </c>
      <c r="D1340" s="30"/>
      <c r="E1340" s="30" t="s">
        <v>3699</v>
      </c>
      <c r="F1340" s="30" t="s">
        <v>4653</v>
      </c>
      <c r="G1340" s="38">
        <v>60</v>
      </c>
      <c r="H1340" s="31">
        <v>0</v>
      </c>
      <c r="I1340" s="30" t="s">
        <v>628</v>
      </c>
      <c r="J1340" s="30" t="s">
        <v>629</v>
      </c>
      <c r="K1340" s="30" t="s">
        <v>495</v>
      </c>
      <c r="L1340" s="30" t="s">
        <v>3588</v>
      </c>
      <c r="M1340" s="30" t="s">
        <v>631</v>
      </c>
      <c r="N1340" s="30"/>
      <c r="O1340" s="30" t="s">
        <v>145</v>
      </c>
      <c r="P1340" s="30" t="s">
        <v>465</v>
      </c>
      <c r="Q1340" s="30" t="s">
        <v>499</v>
      </c>
    </row>
    <row r="1341" spans="1:17">
      <c r="A1341" s="30" t="s">
        <v>217</v>
      </c>
      <c r="B1341" s="30" t="s">
        <v>218</v>
      </c>
      <c r="C1341" s="30" t="s">
        <v>4654</v>
      </c>
      <c r="D1341" s="30"/>
      <c r="E1341" s="30" t="s">
        <v>4322</v>
      </c>
      <c r="F1341" s="30" t="s">
        <v>4631</v>
      </c>
      <c r="G1341" s="38">
        <v>60</v>
      </c>
      <c r="H1341" s="31">
        <v>0</v>
      </c>
      <c r="I1341" s="30" t="s">
        <v>570</v>
      </c>
      <c r="J1341" s="30" t="s">
        <v>571</v>
      </c>
      <c r="K1341" s="30" t="s">
        <v>495</v>
      </c>
      <c r="L1341" s="30" t="s">
        <v>766</v>
      </c>
      <c r="M1341" s="30" t="s">
        <v>573</v>
      </c>
      <c r="N1341" s="30"/>
      <c r="O1341" s="30" t="s">
        <v>145</v>
      </c>
      <c r="P1341" s="30" t="s">
        <v>465</v>
      </c>
      <c r="Q1341" s="30" t="s">
        <v>499</v>
      </c>
    </row>
    <row r="1342" spans="1:17">
      <c r="A1342" s="30" t="s">
        <v>4655</v>
      </c>
      <c r="B1342" s="30" t="s">
        <v>4656</v>
      </c>
      <c r="C1342" s="30" t="s">
        <v>4657</v>
      </c>
      <c r="D1342" s="30"/>
      <c r="E1342" s="30" t="s">
        <v>4322</v>
      </c>
      <c r="F1342" s="30" t="s">
        <v>4658</v>
      </c>
      <c r="G1342" s="38">
        <v>60</v>
      </c>
      <c r="H1342" s="31">
        <v>0</v>
      </c>
      <c r="I1342" s="30" t="s">
        <v>570</v>
      </c>
      <c r="J1342" s="30" t="s">
        <v>571</v>
      </c>
      <c r="K1342" s="30" t="s">
        <v>495</v>
      </c>
      <c r="L1342" s="30" t="s">
        <v>766</v>
      </c>
      <c r="M1342" s="30" t="s">
        <v>573</v>
      </c>
      <c r="N1342" s="30"/>
      <c r="O1342" s="30" t="s">
        <v>145</v>
      </c>
      <c r="P1342" s="30" t="s">
        <v>465</v>
      </c>
      <c r="Q1342" s="30" t="s">
        <v>499</v>
      </c>
    </row>
    <row r="1343" spans="1:17">
      <c r="A1343" s="30" t="s">
        <v>147</v>
      </c>
      <c r="B1343" s="30" t="s">
        <v>148</v>
      </c>
      <c r="C1343" s="30" t="s">
        <v>4659</v>
      </c>
      <c r="D1343" s="30"/>
      <c r="E1343" s="30" t="s">
        <v>3062</v>
      </c>
      <c r="F1343" s="30" t="s">
        <v>4660</v>
      </c>
      <c r="G1343" s="38">
        <v>60</v>
      </c>
      <c r="H1343" s="31">
        <v>0</v>
      </c>
      <c r="I1343" s="30" t="s">
        <v>512</v>
      </c>
      <c r="J1343" s="30" t="s">
        <v>513</v>
      </c>
      <c r="K1343" s="30" t="s">
        <v>495</v>
      </c>
      <c r="L1343" s="30" t="s">
        <v>496</v>
      </c>
      <c r="M1343" s="30" t="s">
        <v>713</v>
      </c>
      <c r="N1343" s="30" t="s">
        <v>4661</v>
      </c>
      <c r="O1343" s="30" t="s">
        <v>145</v>
      </c>
      <c r="P1343" s="30" t="s">
        <v>465</v>
      </c>
      <c r="Q1343" s="30" t="s">
        <v>499</v>
      </c>
    </row>
    <row r="1344" spans="1:17">
      <c r="A1344" s="30" t="s">
        <v>4662</v>
      </c>
      <c r="B1344" s="30" t="s">
        <v>4663</v>
      </c>
      <c r="C1344" s="30" t="s">
        <v>4664</v>
      </c>
      <c r="D1344" s="30"/>
      <c r="E1344" s="30" t="s">
        <v>503</v>
      </c>
      <c r="F1344" s="30" t="s">
        <v>4665</v>
      </c>
      <c r="G1344" s="38"/>
      <c r="H1344" s="31">
        <v>0</v>
      </c>
      <c r="I1344" s="30" t="s">
        <v>546</v>
      </c>
      <c r="J1344" s="30" t="s">
        <v>547</v>
      </c>
      <c r="K1344" s="30" t="s">
        <v>495</v>
      </c>
      <c r="L1344" s="30" t="s">
        <v>496</v>
      </c>
      <c r="M1344" s="30" t="s">
        <v>548</v>
      </c>
      <c r="N1344" s="30"/>
      <c r="O1344" s="30" t="s">
        <v>4662</v>
      </c>
      <c r="P1344" s="30" t="s">
        <v>4663</v>
      </c>
      <c r="Q1344" s="30" t="s">
        <v>499</v>
      </c>
    </row>
    <row r="1345" spans="1:17">
      <c r="A1345" s="30" t="s">
        <v>4666</v>
      </c>
      <c r="B1345" s="30" t="s">
        <v>4667</v>
      </c>
      <c r="C1345" s="30" t="s">
        <v>4668</v>
      </c>
      <c r="D1345" s="30"/>
      <c r="E1345" s="30" t="s">
        <v>753</v>
      </c>
      <c r="F1345" s="30"/>
      <c r="G1345" s="38"/>
      <c r="H1345" s="31">
        <v>0</v>
      </c>
      <c r="I1345" s="30" t="s">
        <v>628</v>
      </c>
      <c r="J1345" s="30" t="s">
        <v>629</v>
      </c>
      <c r="K1345" s="30" t="s">
        <v>495</v>
      </c>
      <c r="L1345" s="30" t="s">
        <v>4669</v>
      </c>
      <c r="M1345" s="30" t="s">
        <v>631</v>
      </c>
      <c r="N1345" s="30" t="s">
        <v>4670</v>
      </c>
      <c r="O1345" s="30" t="s">
        <v>4666</v>
      </c>
      <c r="P1345" s="30" t="s">
        <v>4667</v>
      </c>
      <c r="Q1345" s="30" t="s">
        <v>499</v>
      </c>
    </row>
    <row r="1346" spans="1:17">
      <c r="A1346" s="30" t="s">
        <v>4671</v>
      </c>
      <c r="B1346" s="30" t="s">
        <v>4672</v>
      </c>
      <c r="C1346" s="30" t="s">
        <v>4673</v>
      </c>
      <c r="D1346" s="30"/>
      <c r="E1346" s="30" t="s">
        <v>503</v>
      </c>
      <c r="F1346" s="30" t="s">
        <v>4674</v>
      </c>
      <c r="G1346" s="38">
        <v>60</v>
      </c>
      <c r="H1346" s="31">
        <v>0</v>
      </c>
      <c r="I1346" s="30" t="s">
        <v>546</v>
      </c>
      <c r="J1346" s="30" t="s">
        <v>547</v>
      </c>
      <c r="K1346" s="30" t="s">
        <v>495</v>
      </c>
      <c r="L1346" s="30" t="s">
        <v>496</v>
      </c>
      <c r="M1346" s="30" t="s">
        <v>506</v>
      </c>
      <c r="N1346" s="30"/>
      <c r="O1346" s="30" t="s">
        <v>4671</v>
      </c>
      <c r="P1346" s="30" t="s">
        <v>4672</v>
      </c>
      <c r="Q1346" s="30" t="s">
        <v>499</v>
      </c>
    </row>
    <row r="1347" spans="1:17">
      <c r="A1347" s="30" t="s">
        <v>4675</v>
      </c>
      <c r="B1347" s="30" t="s">
        <v>4676</v>
      </c>
      <c r="C1347" s="30" t="s">
        <v>4677</v>
      </c>
      <c r="D1347" s="30"/>
      <c r="E1347" s="30" t="s">
        <v>503</v>
      </c>
      <c r="F1347" s="30" t="s">
        <v>4678</v>
      </c>
      <c r="G1347" s="38"/>
      <c r="H1347" s="31">
        <v>0</v>
      </c>
      <c r="I1347" s="30" t="s">
        <v>600</v>
      </c>
      <c r="J1347" s="30" t="s">
        <v>601</v>
      </c>
      <c r="K1347" s="30" t="s">
        <v>495</v>
      </c>
      <c r="L1347" s="30" t="s">
        <v>496</v>
      </c>
      <c r="M1347" s="30" t="s">
        <v>2374</v>
      </c>
      <c r="N1347" s="30"/>
      <c r="O1347" s="30" t="s">
        <v>4675</v>
      </c>
      <c r="P1347" s="30" t="s">
        <v>4676</v>
      </c>
      <c r="Q1347" s="30" t="s">
        <v>499</v>
      </c>
    </row>
    <row r="1348" spans="1:17">
      <c r="A1348" s="30" t="s">
        <v>4679</v>
      </c>
      <c r="B1348" s="30" t="s">
        <v>4680</v>
      </c>
      <c r="C1348" s="30" t="s">
        <v>4681</v>
      </c>
      <c r="D1348" s="30" t="s">
        <v>74</v>
      </c>
      <c r="E1348" s="30" t="s">
        <v>1232</v>
      </c>
      <c r="F1348" s="30" t="s">
        <v>4682</v>
      </c>
      <c r="G1348" s="38"/>
      <c r="H1348" s="31">
        <v>0</v>
      </c>
      <c r="I1348" s="30" t="s">
        <v>628</v>
      </c>
      <c r="J1348" s="30" t="s">
        <v>629</v>
      </c>
      <c r="K1348" s="30" t="s">
        <v>495</v>
      </c>
      <c r="L1348" s="30" t="s">
        <v>975</v>
      </c>
      <c r="M1348" s="30" t="s">
        <v>631</v>
      </c>
      <c r="N1348" s="30"/>
      <c r="O1348" s="30" t="s">
        <v>4679</v>
      </c>
      <c r="P1348" s="30" t="s">
        <v>4680</v>
      </c>
      <c r="Q1348" s="30" t="s">
        <v>499</v>
      </c>
    </row>
    <row r="1349" spans="1:17">
      <c r="A1349" s="30" t="s">
        <v>4683</v>
      </c>
      <c r="B1349" s="30" t="s">
        <v>4684</v>
      </c>
      <c r="C1349" s="30" t="s">
        <v>4685</v>
      </c>
      <c r="D1349" s="30"/>
      <c r="E1349" s="30" t="s">
        <v>503</v>
      </c>
      <c r="F1349" s="30" t="s">
        <v>4686</v>
      </c>
      <c r="G1349" s="38"/>
      <c r="H1349" s="31">
        <v>0</v>
      </c>
      <c r="I1349" s="30" t="s">
        <v>718</v>
      </c>
      <c r="J1349" s="30" t="s">
        <v>719</v>
      </c>
      <c r="K1349" s="30" t="s">
        <v>495</v>
      </c>
      <c r="L1349" s="30" t="s">
        <v>496</v>
      </c>
      <c r="M1349" s="30" t="s">
        <v>588</v>
      </c>
      <c r="N1349" s="30"/>
      <c r="O1349" s="30" t="s">
        <v>4683</v>
      </c>
      <c r="P1349" s="30" t="s">
        <v>4684</v>
      </c>
      <c r="Q1349" s="30" t="s">
        <v>499</v>
      </c>
    </row>
    <row r="1350" spans="1:17">
      <c r="A1350" s="30" t="s">
        <v>4687</v>
      </c>
      <c r="B1350" s="30" t="s">
        <v>4688</v>
      </c>
      <c r="C1350" s="30" t="s">
        <v>4689</v>
      </c>
      <c r="D1350" s="30"/>
      <c r="E1350" s="30" t="s">
        <v>503</v>
      </c>
      <c r="F1350" s="30" t="s">
        <v>4690</v>
      </c>
      <c r="G1350" s="38">
        <v>60</v>
      </c>
      <c r="H1350" s="31">
        <v>0</v>
      </c>
      <c r="I1350" s="30" t="s">
        <v>546</v>
      </c>
      <c r="J1350" s="30" t="s">
        <v>547</v>
      </c>
      <c r="K1350" s="30" t="s">
        <v>495</v>
      </c>
      <c r="L1350" s="30" t="s">
        <v>496</v>
      </c>
      <c r="M1350" s="30" t="s">
        <v>695</v>
      </c>
      <c r="N1350" s="30" t="s">
        <v>3047</v>
      </c>
      <c r="O1350" s="30" t="s">
        <v>4687</v>
      </c>
      <c r="P1350" s="30" t="s">
        <v>4688</v>
      </c>
      <c r="Q1350" s="30" t="s">
        <v>499</v>
      </c>
    </row>
    <row r="1351" spans="1:17">
      <c r="A1351" s="30" t="s">
        <v>4691</v>
      </c>
      <c r="B1351" s="30" t="s">
        <v>4692</v>
      </c>
      <c r="C1351" s="30" t="s">
        <v>4693</v>
      </c>
      <c r="D1351" s="30"/>
      <c r="E1351" s="30" t="s">
        <v>753</v>
      </c>
      <c r="F1351" s="30" t="s">
        <v>4694</v>
      </c>
      <c r="G1351" s="38">
        <v>60</v>
      </c>
      <c r="H1351" s="31">
        <v>0</v>
      </c>
      <c r="I1351" s="30" t="s">
        <v>755</v>
      </c>
      <c r="J1351" s="30" t="s">
        <v>756</v>
      </c>
      <c r="K1351" s="30" t="s">
        <v>495</v>
      </c>
      <c r="L1351" s="30" t="s">
        <v>612</v>
      </c>
      <c r="M1351" s="30" t="s">
        <v>950</v>
      </c>
      <c r="N1351" s="30" t="s">
        <v>4695</v>
      </c>
      <c r="O1351" s="30" t="s">
        <v>4691</v>
      </c>
      <c r="P1351" s="30" t="s">
        <v>4692</v>
      </c>
      <c r="Q1351" s="30" t="s">
        <v>499</v>
      </c>
    </row>
    <row r="1352" spans="1:17">
      <c r="A1352" s="30" t="s">
        <v>4696</v>
      </c>
      <c r="B1352" s="30" t="s">
        <v>4697</v>
      </c>
      <c r="C1352" s="30" t="s">
        <v>4698</v>
      </c>
      <c r="D1352" s="30"/>
      <c r="E1352" s="30" t="s">
        <v>1232</v>
      </c>
      <c r="F1352" s="30" t="s">
        <v>4699</v>
      </c>
      <c r="G1352" s="38"/>
      <c r="H1352" s="31">
        <v>0</v>
      </c>
      <c r="I1352" s="30" t="s">
        <v>755</v>
      </c>
      <c r="J1352" s="30" t="s">
        <v>756</v>
      </c>
      <c r="K1352" s="30" t="s">
        <v>495</v>
      </c>
      <c r="L1352" s="30" t="s">
        <v>612</v>
      </c>
      <c r="M1352" s="30" t="s">
        <v>1828</v>
      </c>
      <c r="N1352" s="30" t="s">
        <v>4700</v>
      </c>
      <c r="O1352" s="30" t="s">
        <v>4696</v>
      </c>
      <c r="P1352" s="30" t="s">
        <v>4697</v>
      </c>
      <c r="Q1352" s="30" t="s">
        <v>499</v>
      </c>
    </row>
    <row r="1353" spans="1:17">
      <c r="A1353" s="30" t="s">
        <v>4701</v>
      </c>
      <c r="B1353" s="30" t="s">
        <v>4702</v>
      </c>
      <c r="C1353" s="30"/>
      <c r="D1353" s="30"/>
      <c r="E1353" s="30" t="s">
        <v>4703</v>
      </c>
      <c r="F1353" s="30"/>
      <c r="G1353" s="38"/>
      <c r="H1353" s="31">
        <v>0</v>
      </c>
      <c r="I1353" s="30" t="s">
        <v>755</v>
      </c>
      <c r="J1353" s="30" t="s">
        <v>756</v>
      </c>
      <c r="K1353" s="30" t="s">
        <v>495</v>
      </c>
      <c r="L1353" s="30" t="s">
        <v>612</v>
      </c>
      <c r="M1353" s="30"/>
      <c r="N1353" s="30"/>
      <c r="O1353" s="30" t="s">
        <v>4701</v>
      </c>
      <c r="P1353" s="30" t="s">
        <v>4702</v>
      </c>
      <c r="Q1353" s="30" t="s">
        <v>499</v>
      </c>
    </row>
    <row r="1354" spans="1:17">
      <c r="A1354" s="30" t="s">
        <v>4704</v>
      </c>
      <c r="B1354" s="30" t="s">
        <v>4705</v>
      </c>
      <c r="C1354" s="30" t="s">
        <v>4706</v>
      </c>
      <c r="D1354" s="30"/>
      <c r="E1354" s="30" t="s">
        <v>4703</v>
      </c>
      <c r="F1354" s="30"/>
      <c r="G1354" s="38"/>
      <c r="H1354" s="31">
        <v>0</v>
      </c>
      <c r="I1354" s="30" t="s">
        <v>512</v>
      </c>
      <c r="J1354" s="30" t="s">
        <v>513</v>
      </c>
      <c r="K1354" s="30" t="s">
        <v>495</v>
      </c>
      <c r="L1354" s="30" t="s">
        <v>496</v>
      </c>
      <c r="M1354" s="30" t="s">
        <v>713</v>
      </c>
      <c r="N1354" s="30"/>
      <c r="O1354" s="30" t="s">
        <v>4701</v>
      </c>
      <c r="P1354" s="30" t="s">
        <v>4702</v>
      </c>
      <c r="Q1354" s="30" t="s">
        <v>499</v>
      </c>
    </row>
    <row r="1355" spans="1:17">
      <c r="A1355" s="30" t="s">
        <v>4707</v>
      </c>
      <c r="B1355" s="30" t="s">
        <v>4708</v>
      </c>
      <c r="C1355" s="30" t="s">
        <v>4709</v>
      </c>
      <c r="D1355" s="30"/>
      <c r="E1355" s="30" t="s">
        <v>4703</v>
      </c>
      <c r="F1355" s="30"/>
      <c r="G1355" s="38"/>
      <c r="H1355" s="31">
        <v>0</v>
      </c>
      <c r="I1355" s="30" t="s">
        <v>755</v>
      </c>
      <c r="J1355" s="30" t="s">
        <v>756</v>
      </c>
      <c r="K1355" s="30" t="s">
        <v>495</v>
      </c>
      <c r="L1355" s="30" t="s">
        <v>612</v>
      </c>
      <c r="M1355" s="30" t="s">
        <v>1828</v>
      </c>
      <c r="N1355" s="30"/>
      <c r="O1355" s="30" t="s">
        <v>4701</v>
      </c>
      <c r="P1355" s="30" t="s">
        <v>4702</v>
      </c>
      <c r="Q1355" s="30" t="s">
        <v>499</v>
      </c>
    </row>
    <row r="1356" spans="1:17">
      <c r="A1356" s="30" t="s">
        <v>4710</v>
      </c>
      <c r="B1356" s="30" t="s">
        <v>4711</v>
      </c>
      <c r="C1356" s="30" t="s">
        <v>4712</v>
      </c>
      <c r="D1356" s="30"/>
      <c r="E1356" s="30" t="s">
        <v>4703</v>
      </c>
      <c r="F1356" s="30"/>
      <c r="G1356" s="38"/>
      <c r="H1356" s="31">
        <v>0</v>
      </c>
      <c r="I1356" s="30" t="s">
        <v>755</v>
      </c>
      <c r="J1356" s="30" t="s">
        <v>756</v>
      </c>
      <c r="K1356" s="30" t="s">
        <v>495</v>
      </c>
      <c r="L1356" s="30" t="s">
        <v>612</v>
      </c>
      <c r="M1356" s="30" t="s">
        <v>1828</v>
      </c>
      <c r="N1356" s="30"/>
      <c r="O1356" s="30" t="s">
        <v>4701</v>
      </c>
      <c r="P1356" s="30" t="s">
        <v>4702</v>
      </c>
      <c r="Q1356" s="30" t="s">
        <v>499</v>
      </c>
    </row>
    <row r="1357" spans="1:17">
      <c r="A1357" s="30" t="s">
        <v>4713</v>
      </c>
      <c r="B1357" s="30" t="s">
        <v>4714</v>
      </c>
      <c r="C1357" s="30" t="s">
        <v>4715</v>
      </c>
      <c r="D1357" s="30"/>
      <c r="E1357" s="30" t="s">
        <v>4703</v>
      </c>
      <c r="F1357" s="30"/>
      <c r="G1357" s="38"/>
      <c r="H1357" s="31">
        <v>0</v>
      </c>
      <c r="I1357" s="30" t="s">
        <v>755</v>
      </c>
      <c r="J1357" s="30" t="s">
        <v>756</v>
      </c>
      <c r="K1357" s="30" t="s">
        <v>495</v>
      </c>
      <c r="L1357" s="30" t="s">
        <v>612</v>
      </c>
      <c r="M1357" s="30" t="s">
        <v>1828</v>
      </c>
      <c r="N1357" s="30"/>
      <c r="O1357" s="30" t="s">
        <v>4701</v>
      </c>
      <c r="P1357" s="30" t="s">
        <v>4702</v>
      </c>
      <c r="Q1357" s="30" t="s">
        <v>499</v>
      </c>
    </row>
    <row r="1358" spans="1:17">
      <c r="A1358" s="30" t="s">
        <v>4716</v>
      </c>
      <c r="B1358" s="30" t="s">
        <v>4717</v>
      </c>
      <c r="C1358" s="30" t="s">
        <v>4718</v>
      </c>
      <c r="D1358" s="30"/>
      <c r="E1358" s="30" t="s">
        <v>4703</v>
      </c>
      <c r="F1358" s="30"/>
      <c r="G1358" s="38"/>
      <c r="H1358" s="31">
        <v>0</v>
      </c>
      <c r="I1358" s="30" t="s">
        <v>995</v>
      </c>
      <c r="J1358" s="30" t="s">
        <v>996</v>
      </c>
      <c r="K1358" s="30" t="s">
        <v>495</v>
      </c>
      <c r="L1358" s="30" t="s">
        <v>612</v>
      </c>
      <c r="M1358" s="30" t="s">
        <v>1007</v>
      </c>
      <c r="N1358" s="30"/>
      <c r="O1358" s="30" t="s">
        <v>4701</v>
      </c>
      <c r="P1358" s="30" t="s">
        <v>4702</v>
      </c>
      <c r="Q1358" s="30" t="s">
        <v>499</v>
      </c>
    </row>
    <row r="1359" spans="1:17">
      <c r="A1359" s="30" t="s">
        <v>4719</v>
      </c>
      <c r="B1359" s="30" t="s">
        <v>4720</v>
      </c>
      <c r="C1359" s="30" t="s">
        <v>4721</v>
      </c>
      <c r="D1359" s="30"/>
      <c r="E1359" s="30" t="s">
        <v>4703</v>
      </c>
      <c r="F1359" s="30"/>
      <c r="G1359" s="38"/>
      <c r="H1359" s="31">
        <v>0</v>
      </c>
      <c r="I1359" s="30" t="s">
        <v>546</v>
      </c>
      <c r="J1359" s="30" t="s">
        <v>547</v>
      </c>
      <c r="K1359" s="30" t="s">
        <v>495</v>
      </c>
      <c r="L1359" s="30" t="s">
        <v>496</v>
      </c>
      <c r="M1359" s="30" t="s">
        <v>713</v>
      </c>
      <c r="N1359" s="30"/>
      <c r="O1359" s="30" t="s">
        <v>4701</v>
      </c>
      <c r="P1359" s="30" t="s">
        <v>4702</v>
      </c>
      <c r="Q1359" s="30" t="s">
        <v>499</v>
      </c>
    </row>
    <row r="1360" spans="1:17">
      <c r="A1360" s="30" t="s">
        <v>4722</v>
      </c>
      <c r="B1360" s="30" t="s">
        <v>4723</v>
      </c>
      <c r="C1360" s="30" t="s">
        <v>4724</v>
      </c>
      <c r="D1360" s="30"/>
      <c r="E1360" s="30" t="s">
        <v>4703</v>
      </c>
      <c r="F1360" s="30"/>
      <c r="G1360" s="38"/>
      <c r="H1360" s="31">
        <v>0</v>
      </c>
      <c r="I1360" s="30" t="s">
        <v>755</v>
      </c>
      <c r="J1360" s="30" t="s">
        <v>756</v>
      </c>
      <c r="K1360" s="30" t="s">
        <v>495</v>
      </c>
      <c r="L1360" s="30" t="s">
        <v>612</v>
      </c>
      <c r="M1360" s="30" t="s">
        <v>1828</v>
      </c>
      <c r="N1360" s="30"/>
      <c r="O1360" s="30" t="s">
        <v>4701</v>
      </c>
      <c r="P1360" s="30" t="s">
        <v>4702</v>
      </c>
      <c r="Q1360" s="30" t="s">
        <v>499</v>
      </c>
    </row>
    <row r="1361" spans="1:17">
      <c r="A1361" s="30" t="s">
        <v>4725</v>
      </c>
      <c r="B1361" s="30" t="s">
        <v>4726</v>
      </c>
      <c r="C1361" s="30" t="s">
        <v>4727</v>
      </c>
      <c r="D1361" s="30"/>
      <c r="E1361" s="30" t="s">
        <v>4703</v>
      </c>
      <c r="F1361" s="30"/>
      <c r="G1361" s="38"/>
      <c r="H1361" s="31">
        <v>0</v>
      </c>
      <c r="I1361" s="30" t="s">
        <v>755</v>
      </c>
      <c r="J1361" s="30" t="s">
        <v>756</v>
      </c>
      <c r="K1361" s="30" t="s">
        <v>495</v>
      </c>
      <c r="L1361" s="30" t="s">
        <v>612</v>
      </c>
      <c r="M1361" s="30" t="s">
        <v>1828</v>
      </c>
      <c r="N1361" s="30" t="s">
        <v>4700</v>
      </c>
      <c r="O1361" s="30" t="s">
        <v>4701</v>
      </c>
      <c r="P1361" s="30" t="s">
        <v>4702</v>
      </c>
      <c r="Q1361" s="30" t="s">
        <v>499</v>
      </c>
    </row>
    <row r="1362" spans="1:17">
      <c r="A1362" s="30" t="s">
        <v>4728</v>
      </c>
      <c r="B1362" s="30" t="s">
        <v>4729</v>
      </c>
      <c r="C1362" s="30" t="s">
        <v>4730</v>
      </c>
      <c r="D1362" s="30"/>
      <c r="E1362" s="30" t="s">
        <v>4703</v>
      </c>
      <c r="F1362" s="30"/>
      <c r="G1362" s="38"/>
      <c r="H1362" s="31">
        <v>0</v>
      </c>
      <c r="I1362" s="30" t="s">
        <v>755</v>
      </c>
      <c r="J1362" s="30" t="s">
        <v>756</v>
      </c>
      <c r="K1362" s="30" t="s">
        <v>495</v>
      </c>
      <c r="L1362" s="30" t="s">
        <v>612</v>
      </c>
      <c r="M1362" s="30" t="s">
        <v>1828</v>
      </c>
      <c r="N1362" s="30"/>
      <c r="O1362" s="30" t="s">
        <v>4701</v>
      </c>
      <c r="P1362" s="30" t="s">
        <v>4702</v>
      </c>
      <c r="Q1362" s="30" t="s">
        <v>499</v>
      </c>
    </row>
    <row r="1363" spans="1:17">
      <c r="A1363" s="30" t="s">
        <v>4731</v>
      </c>
      <c r="B1363" s="30" t="s">
        <v>4732</v>
      </c>
      <c r="C1363" s="30" t="s">
        <v>4733</v>
      </c>
      <c r="D1363" s="30"/>
      <c r="E1363" s="30" t="s">
        <v>4703</v>
      </c>
      <c r="F1363" s="30"/>
      <c r="G1363" s="38"/>
      <c r="H1363" s="31">
        <v>0</v>
      </c>
      <c r="I1363" s="30" t="s">
        <v>755</v>
      </c>
      <c r="J1363" s="30" t="s">
        <v>756</v>
      </c>
      <c r="K1363" s="30" t="s">
        <v>495</v>
      </c>
      <c r="L1363" s="30" t="s">
        <v>612</v>
      </c>
      <c r="M1363" s="30" t="s">
        <v>1828</v>
      </c>
      <c r="N1363" s="30"/>
      <c r="O1363" s="30" t="s">
        <v>4701</v>
      </c>
      <c r="P1363" s="30" t="s">
        <v>4702</v>
      </c>
      <c r="Q1363" s="30" t="s">
        <v>499</v>
      </c>
    </row>
    <row r="1364" spans="1:17">
      <c r="A1364" s="30" t="s">
        <v>4734</v>
      </c>
      <c r="B1364" s="30" t="s">
        <v>4735</v>
      </c>
      <c r="C1364" s="30" t="s">
        <v>4736</v>
      </c>
      <c r="D1364" s="30"/>
      <c r="E1364" s="30" t="s">
        <v>4703</v>
      </c>
      <c r="F1364" s="30"/>
      <c r="G1364" s="38"/>
      <c r="H1364" s="31">
        <v>0</v>
      </c>
      <c r="I1364" s="30" t="s">
        <v>755</v>
      </c>
      <c r="J1364" s="30" t="s">
        <v>756</v>
      </c>
      <c r="K1364" s="30" t="s">
        <v>495</v>
      </c>
      <c r="L1364" s="30" t="s">
        <v>612</v>
      </c>
      <c r="M1364" s="30" t="s">
        <v>1828</v>
      </c>
      <c r="N1364" s="30"/>
      <c r="O1364" s="30" t="s">
        <v>4701</v>
      </c>
      <c r="P1364" s="30" t="s">
        <v>4702</v>
      </c>
      <c r="Q1364" s="30" t="s">
        <v>499</v>
      </c>
    </row>
    <row r="1365" spans="1:17">
      <c r="A1365" s="30" t="s">
        <v>4737</v>
      </c>
      <c r="B1365" s="30" t="s">
        <v>4738</v>
      </c>
      <c r="C1365" s="30" t="s">
        <v>4739</v>
      </c>
      <c r="D1365" s="30"/>
      <c r="E1365" s="30" t="s">
        <v>4703</v>
      </c>
      <c r="F1365" s="30"/>
      <c r="G1365" s="38"/>
      <c r="H1365" s="31">
        <v>0</v>
      </c>
      <c r="I1365" s="30" t="s">
        <v>755</v>
      </c>
      <c r="J1365" s="30" t="s">
        <v>756</v>
      </c>
      <c r="K1365" s="30" t="s">
        <v>495</v>
      </c>
      <c r="L1365" s="30" t="s">
        <v>612</v>
      </c>
      <c r="M1365" s="30" t="s">
        <v>1828</v>
      </c>
      <c r="N1365" s="30"/>
      <c r="O1365" s="30" t="s">
        <v>4701</v>
      </c>
      <c r="P1365" s="30" t="s">
        <v>4702</v>
      </c>
      <c r="Q1365" s="30" t="s">
        <v>499</v>
      </c>
    </row>
    <row r="1366" spans="1:17">
      <c r="A1366" s="30" t="s">
        <v>4740</v>
      </c>
      <c r="B1366" s="30" t="s">
        <v>4741</v>
      </c>
      <c r="C1366" s="30" t="s">
        <v>4742</v>
      </c>
      <c r="D1366" s="30"/>
      <c r="E1366" s="30" t="s">
        <v>4703</v>
      </c>
      <c r="F1366" s="30"/>
      <c r="G1366" s="38"/>
      <c r="H1366" s="31">
        <v>0</v>
      </c>
      <c r="I1366" s="30" t="s">
        <v>755</v>
      </c>
      <c r="J1366" s="30" t="s">
        <v>756</v>
      </c>
      <c r="K1366" s="30" t="s">
        <v>495</v>
      </c>
      <c r="L1366" s="30" t="s">
        <v>612</v>
      </c>
      <c r="M1366" s="30" t="s">
        <v>1828</v>
      </c>
      <c r="N1366" s="30"/>
      <c r="O1366" s="30" t="s">
        <v>4701</v>
      </c>
      <c r="P1366" s="30" t="s">
        <v>4702</v>
      </c>
      <c r="Q1366" s="30" t="s">
        <v>499</v>
      </c>
    </row>
    <row r="1367" spans="1:17">
      <c r="A1367" s="30" t="s">
        <v>4743</v>
      </c>
      <c r="B1367" s="30" t="s">
        <v>4744</v>
      </c>
      <c r="C1367" s="30" t="s">
        <v>4745</v>
      </c>
      <c r="D1367" s="30"/>
      <c r="E1367" s="30" t="s">
        <v>2990</v>
      </c>
      <c r="F1367" s="30" t="s">
        <v>4746</v>
      </c>
      <c r="G1367" s="38">
        <v>60</v>
      </c>
      <c r="H1367" s="31">
        <v>0</v>
      </c>
      <c r="I1367" s="30" t="s">
        <v>755</v>
      </c>
      <c r="J1367" s="30" t="s">
        <v>756</v>
      </c>
      <c r="K1367" s="30" t="s">
        <v>495</v>
      </c>
      <c r="L1367" s="30" t="s">
        <v>612</v>
      </c>
      <c r="M1367" s="30" t="s">
        <v>1828</v>
      </c>
      <c r="N1367" s="30" t="s">
        <v>4700</v>
      </c>
      <c r="O1367" s="30" t="s">
        <v>4701</v>
      </c>
      <c r="P1367" s="30" t="s">
        <v>4702</v>
      </c>
      <c r="Q1367" s="30" t="s">
        <v>499</v>
      </c>
    </row>
    <row r="1368" spans="1:17">
      <c r="A1368" s="30" t="s">
        <v>4747</v>
      </c>
      <c r="B1368" s="30" t="s">
        <v>4748</v>
      </c>
      <c r="C1368" s="30" t="s">
        <v>4749</v>
      </c>
      <c r="D1368" s="30"/>
      <c r="E1368" s="30" t="s">
        <v>2990</v>
      </c>
      <c r="F1368" s="30" t="s">
        <v>4750</v>
      </c>
      <c r="G1368" s="38">
        <v>60</v>
      </c>
      <c r="H1368" s="31">
        <v>0</v>
      </c>
      <c r="I1368" s="30" t="s">
        <v>755</v>
      </c>
      <c r="J1368" s="30" t="s">
        <v>756</v>
      </c>
      <c r="K1368" s="30" t="s">
        <v>495</v>
      </c>
      <c r="L1368" s="30" t="s">
        <v>612</v>
      </c>
      <c r="M1368" s="30" t="s">
        <v>1828</v>
      </c>
      <c r="N1368" s="30" t="s">
        <v>4700</v>
      </c>
      <c r="O1368" s="30" t="s">
        <v>4701</v>
      </c>
      <c r="P1368" s="30" t="s">
        <v>4702</v>
      </c>
      <c r="Q1368" s="30" t="s">
        <v>499</v>
      </c>
    </row>
    <row r="1369" spans="1:17">
      <c r="A1369" s="30" t="s">
        <v>4751</v>
      </c>
      <c r="B1369" s="30" t="s">
        <v>4752</v>
      </c>
      <c r="C1369" s="30" t="s">
        <v>4753</v>
      </c>
      <c r="D1369" s="30"/>
      <c r="E1369" s="30" t="s">
        <v>4754</v>
      </c>
      <c r="F1369" s="30" t="s">
        <v>4755</v>
      </c>
      <c r="G1369" s="38">
        <v>60</v>
      </c>
      <c r="H1369" s="31">
        <v>0</v>
      </c>
      <c r="I1369" s="30" t="s">
        <v>755</v>
      </c>
      <c r="J1369" s="30" t="s">
        <v>756</v>
      </c>
      <c r="K1369" s="30" t="s">
        <v>495</v>
      </c>
      <c r="L1369" s="30" t="s">
        <v>612</v>
      </c>
      <c r="M1369" s="30" t="s">
        <v>1828</v>
      </c>
      <c r="N1369" s="30" t="s">
        <v>4700</v>
      </c>
      <c r="O1369" s="30" t="s">
        <v>4701</v>
      </c>
      <c r="P1369" s="30" t="s">
        <v>4702</v>
      </c>
      <c r="Q1369" s="30" t="s">
        <v>499</v>
      </c>
    </row>
    <row r="1370" spans="1:17">
      <c r="A1370" s="30" t="s">
        <v>4756</v>
      </c>
      <c r="B1370" s="30" t="s">
        <v>4757</v>
      </c>
      <c r="C1370" s="30" t="s">
        <v>4758</v>
      </c>
      <c r="D1370" s="30"/>
      <c r="E1370" s="30" t="s">
        <v>2990</v>
      </c>
      <c r="F1370" s="30" t="s">
        <v>4759</v>
      </c>
      <c r="G1370" s="38">
        <v>60</v>
      </c>
      <c r="H1370" s="31">
        <v>0</v>
      </c>
      <c r="I1370" s="30" t="s">
        <v>755</v>
      </c>
      <c r="J1370" s="30" t="s">
        <v>756</v>
      </c>
      <c r="K1370" s="30" t="s">
        <v>495</v>
      </c>
      <c r="L1370" s="30" t="s">
        <v>612</v>
      </c>
      <c r="M1370" s="30" t="s">
        <v>1828</v>
      </c>
      <c r="N1370" s="30" t="s">
        <v>4700</v>
      </c>
      <c r="O1370" s="30" t="s">
        <v>4701</v>
      </c>
      <c r="P1370" s="30" t="s">
        <v>4702</v>
      </c>
      <c r="Q1370" s="30" t="s">
        <v>499</v>
      </c>
    </row>
    <row r="1371" spans="1:17">
      <c r="A1371" s="30" t="s">
        <v>4760</v>
      </c>
      <c r="B1371" s="30" t="s">
        <v>4761</v>
      </c>
      <c r="C1371" s="30" t="s">
        <v>4762</v>
      </c>
      <c r="D1371" s="30"/>
      <c r="E1371" s="30" t="s">
        <v>2990</v>
      </c>
      <c r="F1371" s="30" t="s">
        <v>4763</v>
      </c>
      <c r="G1371" s="38">
        <v>60</v>
      </c>
      <c r="H1371" s="31">
        <v>0</v>
      </c>
      <c r="I1371" s="30" t="s">
        <v>755</v>
      </c>
      <c r="J1371" s="30" t="s">
        <v>756</v>
      </c>
      <c r="K1371" s="30" t="s">
        <v>495</v>
      </c>
      <c r="L1371" s="30" t="s">
        <v>612</v>
      </c>
      <c r="M1371" s="30" t="s">
        <v>1828</v>
      </c>
      <c r="N1371" s="30" t="s">
        <v>4700</v>
      </c>
      <c r="O1371" s="30" t="s">
        <v>4701</v>
      </c>
      <c r="P1371" s="30" t="s">
        <v>4702</v>
      </c>
      <c r="Q1371" s="30" t="s">
        <v>499</v>
      </c>
    </row>
    <row r="1372" spans="1:17">
      <c r="A1372" s="30" t="s">
        <v>4764</v>
      </c>
      <c r="B1372" s="30" t="s">
        <v>4765</v>
      </c>
      <c r="C1372" s="30" t="s">
        <v>4766</v>
      </c>
      <c r="D1372" s="30"/>
      <c r="E1372" s="30" t="s">
        <v>503</v>
      </c>
      <c r="F1372" s="30" t="s">
        <v>4767</v>
      </c>
      <c r="G1372" s="38">
        <v>60</v>
      </c>
      <c r="H1372" s="31">
        <v>0</v>
      </c>
      <c r="I1372" s="30"/>
      <c r="J1372" s="30"/>
      <c r="K1372" s="30" t="s">
        <v>495</v>
      </c>
      <c r="L1372" s="30" t="s">
        <v>496</v>
      </c>
      <c r="M1372" s="30" t="s">
        <v>639</v>
      </c>
      <c r="N1372" s="30"/>
      <c r="O1372" s="30" t="s">
        <v>4764</v>
      </c>
      <c r="P1372" s="30" t="s">
        <v>4765</v>
      </c>
      <c r="Q1372" s="30" t="s">
        <v>499</v>
      </c>
    </row>
    <row r="1373" spans="1:17">
      <c r="A1373" s="30" t="s">
        <v>4768</v>
      </c>
      <c r="B1373" s="30" t="s">
        <v>4769</v>
      </c>
      <c r="C1373" s="30" t="s">
        <v>4770</v>
      </c>
      <c r="D1373" s="30"/>
      <c r="E1373" s="30" t="s">
        <v>503</v>
      </c>
      <c r="F1373" s="30" t="s">
        <v>4771</v>
      </c>
      <c r="G1373" s="38">
        <v>60</v>
      </c>
      <c r="H1373" s="31">
        <v>0</v>
      </c>
      <c r="I1373" s="30"/>
      <c r="J1373" s="30"/>
      <c r="K1373" s="30" t="s">
        <v>495</v>
      </c>
      <c r="L1373" s="30" t="s">
        <v>496</v>
      </c>
      <c r="M1373" s="30" t="s">
        <v>558</v>
      </c>
      <c r="N1373" s="30"/>
      <c r="O1373" s="30" t="s">
        <v>4768</v>
      </c>
      <c r="P1373" s="30" t="s">
        <v>4769</v>
      </c>
      <c r="Q1373" s="30" t="s">
        <v>499</v>
      </c>
    </row>
    <row r="1374" spans="1:17">
      <c r="A1374" s="30" t="s">
        <v>4772</v>
      </c>
      <c r="B1374" s="30" t="s">
        <v>4773</v>
      </c>
      <c r="C1374" s="30" t="s">
        <v>4774</v>
      </c>
      <c r="D1374" s="30"/>
      <c r="E1374" s="30" t="s">
        <v>503</v>
      </c>
      <c r="F1374" s="30" t="s">
        <v>4775</v>
      </c>
      <c r="G1374" s="38">
        <v>60</v>
      </c>
      <c r="H1374" s="31">
        <v>0</v>
      </c>
      <c r="I1374" s="30"/>
      <c r="J1374" s="30"/>
      <c r="K1374" s="30" t="s">
        <v>495</v>
      </c>
      <c r="L1374" s="30" t="s">
        <v>644</v>
      </c>
      <c r="M1374" s="30" t="s">
        <v>573</v>
      </c>
      <c r="N1374" s="30" t="s">
        <v>4776</v>
      </c>
      <c r="O1374" s="30" t="s">
        <v>4772</v>
      </c>
      <c r="P1374" s="30" t="s">
        <v>4773</v>
      </c>
      <c r="Q1374" s="30" t="s">
        <v>499</v>
      </c>
    </row>
    <row r="1375" spans="1:17">
      <c r="A1375" s="30" t="s">
        <v>4777</v>
      </c>
      <c r="B1375" s="30" t="s">
        <v>4778</v>
      </c>
      <c r="C1375" s="30" t="s">
        <v>4779</v>
      </c>
      <c r="D1375" s="30"/>
      <c r="E1375" s="30" t="s">
        <v>753</v>
      </c>
      <c r="F1375" s="30" t="s">
        <v>4780</v>
      </c>
      <c r="G1375" s="38"/>
      <c r="H1375" s="31">
        <v>0</v>
      </c>
      <c r="I1375" s="30" t="s">
        <v>995</v>
      </c>
      <c r="J1375" s="30" t="s">
        <v>996</v>
      </c>
      <c r="K1375" s="30" t="s">
        <v>495</v>
      </c>
      <c r="L1375" s="30" t="s">
        <v>612</v>
      </c>
      <c r="M1375" s="30" t="s">
        <v>4781</v>
      </c>
      <c r="N1375" s="30" t="s">
        <v>4782</v>
      </c>
      <c r="O1375" s="30" t="s">
        <v>4777</v>
      </c>
      <c r="P1375" s="30" t="s">
        <v>4778</v>
      </c>
      <c r="Q1375" s="30" t="s">
        <v>499</v>
      </c>
    </row>
    <row r="1376" spans="1:17">
      <c r="A1376" s="30" t="s">
        <v>4783</v>
      </c>
      <c r="B1376" s="30" t="s">
        <v>4784</v>
      </c>
      <c r="C1376" s="30" t="s">
        <v>4785</v>
      </c>
      <c r="D1376" s="30"/>
      <c r="E1376" s="30"/>
      <c r="F1376" s="30"/>
      <c r="G1376" s="38"/>
      <c r="H1376" s="31">
        <v>0</v>
      </c>
      <c r="I1376" s="30"/>
      <c r="J1376" s="30"/>
      <c r="K1376" s="30" t="s">
        <v>495</v>
      </c>
      <c r="L1376" s="30" t="s">
        <v>496</v>
      </c>
      <c r="M1376" s="30" t="s">
        <v>695</v>
      </c>
      <c r="N1376" s="30"/>
      <c r="O1376" s="30" t="s">
        <v>4783</v>
      </c>
      <c r="P1376" s="30" t="s">
        <v>4784</v>
      </c>
      <c r="Q1376" s="30" t="s">
        <v>499</v>
      </c>
    </row>
    <row r="1377" spans="1:17">
      <c r="A1377" s="30" t="s">
        <v>4786</v>
      </c>
      <c r="B1377" s="30" t="s">
        <v>4787</v>
      </c>
      <c r="C1377" s="30" t="s">
        <v>4788</v>
      </c>
      <c r="D1377" s="30"/>
      <c r="E1377" s="30" t="s">
        <v>753</v>
      </c>
      <c r="F1377" s="30" t="s">
        <v>4789</v>
      </c>
      <c r="G1377" s="38"/>
      <c r="H1377" s="31">
        <v>0</v>
      </c>
      <c r="I1377" s="30" t="s">
        <v>628</v>
      </c>
      <c r="J1377" s="30" t="s">
        <v>629</v>
      </c>
      <c r="K1377" s="30" t="s">
        <v>495</v>
      </c>
      <c r="L1377" s="30" t="s">
        <v>4790</v>
      </c>
      <c r="M1377" s="30" t="s">
        <v>631</v>
      </c>
      <c r="N1377" s="30" t="s">
        <v>4791</v>
      </c>
      <c r="O1377" s="30" t="s">
        <v>4786</v>
      </c>
      <c r="P1377" s="30" t="s">
        <v>4787</v>
      </c>
      <c r="Q1377" s="30" t="s">
        <v>499</v>
      </c>
    </row>
    <row r="1378" spans="1:17">
      <c r="A1378" s="30" t="s">
        <v>4792</v>
      </c>
      <c r="B1378" s="30" t="s">
        <v>4793</v>
      </c>
      <c r="C1378" s="30"/>
      <c r="D1378" s="30"/>
      <c r="E1378" s="30"/>
      <c r="F1378" s="30"/>
      <c r="G1378" s="38"/>
      <c r="H1378" s="31">
        <v>0</v>
      </c>
      <c r="I1378" s="30"/>
      <c r="J1378" s="30"/>
      <c r="K1378" s="30" t="s">
        <v>495</v>
      </c>
      <c r="L1378" s="30"/>
      <c r="M1378" s="30"/>
      <c r="N1378" s="30"/>
      <c r="O1378" s="30" t="s">
        <v>4792</v>
      </c>
      <c r="P1378" s="30" t="s">
        <v>4793</v>
      </c>
      <c r="Q1378" s="30" t="s">
        <v>499</v>
      </c>
    </row>
    <row r="1379" spans="1:17">
      <c r="A1379" s="30" t="s">
        <v>4794</v>
      </c>
      <c r="B1379" s="30" t="s">
        <v>4795</v>
      </c>
      <c r="C1379" s="30" t="s">
        <v>4796</v>
      </c>
      <c r="D1379" s="30"/>
      <c r="E1379" s="30" t="s">
        <v>753</v>
      </c>
      <c r="F1379" s="30" t="s">
        <v>4797</v>
      </c>
      <c r="G1379" s="38">
        <v>60</v>
      </c>
      <c r="H1379" s="31">
        <v>0</v>
      </c>
      <c r="I1379" s="30" t="s">
        <v>995</v>
      </c>
      <c r="J1379" s="30" t="s">
        <v>996</v>
      </c>
      <c r="K1379" s="30" t="s">
        <v>495</v>
      </c>
      <c r="L1379" s="30" t="s">
        <v>612</v>
      </c>
      <c r="M1379" s="30" t="s">
        <v>1021</v>
      </c>
      <c r="N1379" s="30" t="s">
        <v>4798</v>
      </c>
      <c r="O1379" s="30" t="s">
        <v>4794</v>
      </c>
      <c r="P1379" s="30" t="s">
        <v>4795</v>
      </c>
      <c r="Q1379" s="30" t="s">
        <v>499</v>
      </c>
    </row>
    <row r="1380" spans="1:17">
      <c r="A1380" s="30" t="s">
        <v>4799</v>
      </c>
      <c r="B1380" s="30" t="s">
        <v>4800</v>
      </c>
      <c r="C1380" s="30" t="s">
        <v>4801</v>
      </c>
      <c r="D1380" s="30"/>
      <c r="E1380" s="30" t="s">
        <v>503</v>
      </c>
      <c r="F1380" s="30" t="s">
        <v>4802</v>
      </c>
      <c r="G1380" s="38">
        <v>60</v>
      </c>
      <c r="H1380" s="31">
        <v>0</v>
      </c>
      <c r="I1380" s="30" t="s">
        <v>628</v>
      </c>
      <c r="J1380" s="30" t="s">
        <v>629</v>
      </c>
      <c r="K1380" s="30" t="s">
        <v>495</v>
      </c>
      <c r="L1380" s="30" t="s">
        <v>4803</v>
      </c>
      <c r="M1380" s="30" t="s">
        <v>631</v>
      </c>
      <c r="N1380" s="30" t="s">
        <v>4804</v>
      </c>
      <c r="O1380" s="30" t="s">
        <v>4799</v>
      </c>
      <c r="P1380" s="30" t="s">
        <v>4800</v>
      </c>
      <c r="Q1380" s="30" t="s">
        <v>499</v>
      </c>
    </row>
    <row r="1381" spans="1:17">
      <c r="A1381" s="30" t="s">
        <v>4805</v>
      </c>
      <c r="B1381" s="30" t="s">
        <v>4806</v>
      </c>
      <c r="C1381" s="30" t="s">
        <v>4807</v>
      </c>
      <c r="D1381" s="30" t="s">
        <v>4808</v>
      </c>
      <c r="E1381" s="30" t="s">
        <v>753</v>
      </c>
      <c r="F1381" s="30" t="s">
        <v>4808</v>
      </c>
      <c r="G1381" s="38"/>
      <c r="H1381" s="31">
        <v>0</v>
      </c>
      <c r="I1381" s="30" t="s">
        <v>755</v>
      </c>
      <c r="J1381" s="30" t="s">
        <v>756</v>
      </c>
      <c r="K1381" s="30" t="s">
        <v>495</v>
      </c>
      <c r="L1381" s="30" t="s">
        <v>612</v>
      </c>
      <c r="M1381" s="30" t="s">
        <v>780</v>
      </c>
      <c r="N1381" s="30"/>
      <c r="O1381" s="30" t="s">
        <v>4805</v>
      </c>
      <c r="P1381" s="30" t="s">
        <v>4806</v>
      </c>
      <c r="Q1381" s="30" t="s">
        <v>499</v>
      </c>
    </row>
    <row r="1382" spans="1:17">
      <c r="A1382" s="30" t="s">
        <v>4809</v>
      </c>
      <c r="B1382" s="30" t="s">
        <v>4810</v>
      </c>
      <c r="C1382" s="30" t="s">
        <v>4811</v>
      </c>
      <c r="D1382" s="30" t="s">
        <v>4812</v>
      </c>
      <c r="E1382" s="30" t="s">
        <v>753</v>
      </c>
      <c r="F1382" s="30" t="s">
        <v>4812</v>
      </c>
      <c r="G1382" s="38"/>
      <c r="H1382" s="31">
        <v>0</v>
      </c>
      <c r="I1382" s="30" t="s">
        <v>755</v>
      </c>
      <c r="J1382" s="30" t="s">
        <v>756</v>
      </c>
      <c r="K1382" s="30" t="s">
        <v>495</v>
      </c>
      <c r="L1382" s="30" t="s">
        <v>612</v>
      </c>
      <c r="M1382" s="30" t="s">
        <v>943</v>
      </c>
      <c r="N1382" s="30"/>
      <c r="O1382" s="30" t="s">
        <v>4809</v>
      </c>
      <c r="P1382" s="30" t="s">
        <v>4810</v>
      </c>
      <c r="Q1382" s="30" t="s">
        <v>499</v>
      </c>
    </row>
    <row r="1383" spans="1:17">
      <c r="A1383" s="30" t="s">
        <v>4813</v>
      </c>
      <c r="B1383" s="30" t="s">
        <v>4814</v>
      </c>
      <c r="C1383" s="30" t="s">
        <v>4815</v>
      </c>
      <c r="D1383" s="30" t="s">
        <v>4816</v>
      </c>
      <c r="E1383" s="30" t="s">
        <v>4817</v>
      </c>
      <c r="F1383" s="30" t="s">
        <v>4816</v>
      </c>
      <c r="G1383" s="38"/>
      <c r="H1383" s="31">
        <v>0</v>
      </c>
      <c r="I1383" s="30" t="s">
        <v>755</v>
      </c>
      <c r="J1383" s="30" t="s">
        <v>756</v>
      </c>
      <c r="K1383" s="30" t="s">
        <v>495</v>
      </c>
      <c r="L1383" s="30" t="s">
        <v>612</v>
      </c>
      <c r="M1383" s="30" t="s">
        <v>1035</v>
      </c>
      <c r="N1383" s="30"/>
      <c r="O1383" s="30" t="s">
        <v>4809</v>
      </c>
      <c r="P1383" s="30" t="s">
        <v>4810</v>
      </c>
      <c r="Q1383" s="30" t="s">
        <v>499</v>
      </c>
    </row>
    <row r="1384" spans="1:17">
      <c r="A1384" s="30" t="s">
        <v>4818</v>
      </c>
      <c r="B1384" s="30" t="s">
        <v>4819</v>
      </c>
      <c r="C1384" s="30" t="s">
        <v>4820</v>
      </c>
      <c r="D1384" s="30" t="s">
        <v>74</v>
      </c>
      <c r="E1384" s="30" t="s">
        <v>4817</v>
      </c>
      <c r="F1384" s="30" t="s">
        <v>74</v>
      </c>
      <c r="G1384" s="38"/>
      <c r="H1384" s="31">
        <v>0</v>
      </c>
      <c r="I1384" s="30" t="s">
        <v>755</v>
      </c>
      <c r="J1384" s="30" t="s">
        <v>756</v>
      </c>
      <c r="K1384" s="30" t="s">
        <v>495</v>
      </c>
      <c r="L1384" s="30" t="s">
        <v>612</v>
      </c>
      <c r="M1384" s="30" t="s">
        <v>1035</v>
      </c>
      <c r="N1384" s="30"/>
      <c r="O1384" s="30" t="s">
        <v>4809</v>
      </c>
      <c r="P1384" s="30" t="s">
        <v>4810</v>
      </c>
      <c r="Q1384" s="30" t="s">
        <v>499</v>
      </c>
    </row>
    <row r="1385" spans="1:17">
      <c r="A1385" s="30" t="s">
        <v>4821</v>
      </c>
      <c r="B1385" s="30" t="s">
        <v>4822</v>
      </c>
      <c r="C1385" s="30" t="s">
        <v>4823</v>
      </c>
      <c r="D1385" s="30" t="s">
        <v>4816</v>
      </c>
      <c r="E1385" s="30" t="s">
        <v>4817</v>
      </c>
      <c r="F1385" s="30" t="s">
        <v>4816</v>
      </c>
      <c r="G1385" s="38"/>
      <c r="H1385" s="31">
        <v>0</v>
      </c>
      <c r="I1385" s="30" t="s">
        <v>755</v>
      </c>
      <c r="J1385" s="30" t="s">
        <v>756</v>
      </c>
      <c r="K1385" s="30" t="s">
        <v>495</v>
      </c>
      <c r="L1385" s="30" t="s">
        <v>612</v>
      </c>
      <c r="M1385" s="30" t="s">
        <v>1128</v>
      </c>
      <c r="N1385" s="30"/>
      <c r="O1385" s="30" t="s">
        <v>4809</v>
      </c>
      <c r="P1385" s="30" t="s">
        <v>4810</v>
      </c>
      <c r="Q1385" s="30" t="s">
        <v>499</v>
      </c>
    </row>
    <row r="1386" spans="1:17">
      <c r="A1386" s="30" t="s">
        <v>4824</v>
      </c>
      <c r="B1386" s="30" t="s">
        <v>4825</v>
      </c>
      <c r="C1386" s="30" t="s">
        <v>4826</v>
      </c>
      <c r="D1386" s="30" t="s">
        <v>4816</v>
      </c>
      <c r="E1386" s="30" t="s">
        <v>4827</v>
      </c>
      <c r="F1386" s="30" t="s">
        <v>4816</v>
      </c>
      <c r="G1386" s="38"/>
      <c r="H1386" s="31">
        <v>0</v>
      </c>
      <c r="I1386" s="30" t="s">
        <v>755</v>
      </c>
      <c r="J1386" s="30" t="s">
        <v>756</v>
      </c>
      <c r="K1386" s="30" t="s">
        <v>495</v>
      </c>
      <c r="L1386" s="30" t="s">
        <v>612</v>
      </c>
      <c r="M1386" s="30" t="s">
        <v>1128</v>
      </c>
      <c r="N1386" s="30"/>
      <c r="O1386" s="30" t="s">
        <v>4809</v>
      </c>
      <c r="P1386" s="30" t="s">
        <v>4810</v>
      </c>
      <c r="Q1386" s="30" t="s">
        <v>499</v>
      </c>
    </row>
    <row r="1387" spans="1:17">
      <c r="A1387" s="30" t="s">
        <v>4828</v>
      </c>
      <c r="B1387" s="30" t="s">
        <v>4829</v>
      </c>
      <c r="C1387" s="30" t="s">
        <v>4830</v>
      </c>
      <c r="D1387" s="30" t="s">
        <v>74</v>
      </c>
      <c r="E1387" s="30" t="s">
        <v>4817</v>
      </c>
      <c r="F1387" s="30" t="s">
        <v>74</v>
      </c>
      <c r="G1387" s="38"/>
      <c r="H1387" s="31">
        <v>0</v>
      </c>
      <c r="I1387" s="30" t="s">
        <v>995</v>
      </c>
      <c r="J1387" s="30" t="s">
        <v>996</v>
      </c>
      <c r="K1387" s="30" t="s">
        <v>495</v>
      </c>
      <c r="L1387" s="30" t="s">
        <v>612</v>
      </c>
      <c r="M1387" s="30" t="s">
        <v>997</v>
      </c>
      <c r="N1387" s="30"/>
      <c r="O1387" s="30" t="s">
        <v>4809</v>
      </c>
      <c r="P1387" s="30" t="s">
        <v>4810</v>
      </c>
      <c r="Q1387" s="30" t="s">
        <v>499</v>
      </c>
    </row>
    <row r="1388" spans="1:17">
      <c r="A1388" s="30" t="s">
        <v>4831</v>
      </c>
      <c r="B1388" s="30" t="s">
        <v>4832</v>
      </c>
      <c r="C1388" s="30" t="s">
        <v>4833</v>
      </c>
      <c r="D1388" s="30" t="s">
        <v>74</v>
      </c>
      <c r="E1388" s="30" t="s">
        <v>4817</v>
      </c>
      <c r="F1388" s="30" t="s">
        <v>74</v>
      </c>
      <c r="G1388" s="38"/>
      <c r="H1388" s="31">
        <v>0</v>
      </c>
      <c r="I1388" s="30" t="s">
        <v>755</v>
      </c>
      <c r="J1388" s="30" t="s">
        <v>756</v>
      </c>
      <c r="K1388" s="30" t="s">
        <v>495</v>
      </c>
      <c r="L1388" s="30" t="s">
        <v>612</v>
      </c>
      <c r="M1388" s="30" t="s">
        <v>1035</v>
      </c>
      <c r="N1388" s="30"/>
      <c r="O1388" s="30" t="s">
        <v>4809</v>
      </c>
      <c r="P1388" s="30" t="s">
        <v>4810</v>
      </c>
      <c r="Q1388" s="30" t="s">
        <v>499</v>
      </c>
    </row>
    <row r="1389" spans="1:17">
      <c r="A1389" s="30" t="s">
        <v>4834</v>
      </c>
      <c r="B1389" s="30" t="s">
        <v>4835</v>
      </c>
      <c r="C1389" s="30" t="s">
        <v>4836</v>
      </c>
      <c r="D1389" s="30" t="s">
        <v>74</v>
      </c>
      <c r="E1389" s="30" t="s">
        <v>4817</v>
      </c>
      <c r="F1389" s="30" t="s">
        <v>74</v>
      </c>
      <c r="G1389" s="38"/>
      <c r="H1389" s="31">
        <v>0</v>
      </c>
      <c r="I1389" s="30" t="s">
        <v>755</v>
      </c>
      <c r="J1389" s="30" t="s">
        <v>756</v>
      </c>
      <c r="K1389" s="30" t="s">
        <v>495</v>
      </c>
      <c r="L1389" s="30" t="s">
        <v>612</v>
      </c>
      <c r="M1389" s="30" t="s">
        <v>688</v>
      </c>
      <c r="N1389" s="30"/>
      <c r="O1389" s="30" t="s">
        <v>4809</v>
      </c>
      <c r="P1389" s="30" t="s">
        <v>4810</v>
      </c>
      <c r="Q1389" s="30" t="s">
        <v>499</v>
      </c>
    </row>
    <row r="1390" spans="1:17">
      <c r="A1390" s="30" t="s">
        <v>4837</v>
      </c>
      <c r="B1390" s="30" t="s">
        <v>4838</v>
      </c>
      <c r="C1390" s="30" t="s">
        <v>4839</v>
      </c>
      <c r="D1390" s="30" t="s">
        <v>74</v>
      </c>
      <c r="E1390" s="30" t="s">
        <v>4817</v>
      </c>
      <c r="F1390" s="30" t="s">
        <v>74</v>
      </c>
      <c r="G1390" s="38"/>
      <c r="H1390" s="31">
        <v>0</v>
      </c>
      <c r="I1390" s="30" t="s">
        <v>755</v>
      </c>
      <c r="J1390" s="30" t="s">
        <v>756</v>
      </c>
      <c r="K1390" s="30" t="s">
        <v>495</v>
      </c>
      <c r="L1390" s="30" t="s">
        <v>612</v>
      </c>
      <c r="M1390" s="30" t="s">
        <v>1035</v>
      </c>
      <c r="N1390" s="30"/>
      <c r="O1390" s="30" t="s">
        <v>4809</v>
      </c>
      <c r="P1390" s="30" t="s">
        <v>4810</v>
      </c>
      <c r="Q1390" s="30" t="s">
        <v>499</v>
      </c>
    </row>
    <row r="1391" spans="1:17">
      <c r="A1391" s="30" t="s">
        <v>4840</v>
      </c>
      <c r="B1391" s="30" t="s">
        <v>4841</v>
      </c>
      <c r="C1391" s="30" t="s">
        <v>4842</v>
      </c>
      <c r="D1391" s="30" t="s">
        <v>74</v>
      </c>
      <c r="E1391" s="30" t="s">
        <v>4827</v>
      </c>
      <c r="F1391" s="30" t="s">
        <v>74</v>
      </c>
      <c r="G1391" s="38"/>
      <c r="H1391" s="31">
        <v>0</v>
      </c>
      <c r="I1391" s="30" t="s">
        <v>995</v>
      </c>
      <c r="J1391" s="30" t="s">
        <v>996</v>
      </c>
      <c r="K1391" s="30" t="s">
        <v>495</v>
      </c>
      <c r="L1391" s="30" t="s">
        <v>612</v>
      </c>
      <c r="M1391" s="30" t="s">
        <v>1153</v>
      </c>
      <c r="N1391" s="30"/>
      <c r="O1391" s="30" t="s">
        <v>4809</v>
      </c>
      <c r="P1391" s="30" t="s">
        <v>4810</v>
      </c>
      <c r="Q1391" s="30" t="s">
        <v>499</v>
      </c>
    </row>
    <row r="1392" spans="1:17">
      <c r="A1392" s="30" t="s">
        <v>4843</v>
      </c>
      <c r="B1392" s="30" t="s">
        <v>4844</v>
      </c>
      <c r="C1392" s="30" t="s">
        <v>4845</v>
      </c>
      <c r="D1392" s="30" t="s">
        <v>74</v>
      </c>
      <c r="E1392" s="30" t="s">
        <v>4817</v>
      </c>
      <c r="F1392" s="30" t="s">
        <v>74</v>
      </c>
      <c r="G1392" s="38"/>
      <c r="H1392" s="31">
        <v>0</v>
      </c>
      <c r="I1392" s="30" t="s">
        <v>755</v>
      </c>
      <c r="J1392" s="30" t="s">
        <v>756</v>
      </c>
      <c r="K1392" s="30" t="s">
        <v>495</v>
      </c>
      <c r="L1392" s="30" t="s">
        <v>612</v>
      </c>
      <c r="M1392" s="30" t="s">
        <v>688</v>
      </c>
      <c r="N1392" s="30"/>
      <c r="O1392" s="30" t="s">
        <v>4809</v>
      </c>
      <c r="P1392" s="30" t="s">
        <v>4810</v>
      </c>
      <c r="Q1392" s="30" t="s">
        <v>499</v>
      </c>
    </row>
    <row r="1393" spans="1:17">
      <c r="A1393" s="30" t="s">
        <v>4846</v>
      </c>
      <c r="B1393" s="30" t="s">
        <v>4847</v>
      </c>
      <c r="C1393" s="30" t="s">
        <v>4848</v>
      </c>
      <c r="D1393" s="30" t="s">
        <v>74</v>
      </c>
      <c r="E1393" s="30" t="s">
        <v>4817</v>
      </c>
      <c r="F1393" s="30" t="s">
        <v>74</v>
      </c>
      <c r="G1393" s="38"/>
      <c r="H1393" s="31">
        <v>0</v>
      </c>
      <c r="I1393" s="30" t="s">
        <v>995</v>
      </c>
      <c r="J1393" s="30" t="s">
        <v>996</v>
      </c>
      <c r="K1393" s="30" t="s">
        <v>495</v>
      </c>
      <c r="L1393" s="30" t="s">
        <v>612</v>
      </c>
      <c r="M1393" s="30" t="s">
        <v>1153</v>
      </c>
      <c r="N1393" s="30"/>
      <c r="O1393" s="30" t="s">
        <v>4809</v>
      </c>
      <c r="P1393" s="30" t="s">
        <v>4810</v>
      </c>
      <c r="Q1393" s="30" t="s">
        <v>499</v>
      </c>
    </row>
    <row r="1394" spans="1:17">
      <c r="A1394" s="30" t="s">
        <v>4849</v>
      </c>
      <c r="B1394" s="30" t="s">
        <v>4850</v>
      </c>
      <c r="C1394" s="30" t="s">
        <v>4851</v>
      </c>
      <c r="D1394" s="30" t="s">
        <v>74</v>
      </c>
      <c r="E1394" s="30" t="s">
        <v>4817</v>
      </c>
      <c r="F1394" s="30" t="s">
        <v>74</v>
      </c>
      <c r="G1394" s="38"/>
      <c r="H1394" s="31">
        <v>0</v>
      </c>
      <c r="I1394" s="30" t="s">
        <v>755</v>
      </c>
      <c r="J1394" s="30" t="s">
        <v>756</v>
      </c>
      <c r="K1394" s="30" t="s">
        <v>495</v>
      </c>
      <c r="L1394" s="30" t="s">
        <v>612</v>
      </c>
      <c r="M1394" s="30" t="s">
        <v>688</v>
      </c>
      <c r="N1394" s="30"/>
      <c r="O1394" s="30" t="s">
        <v>4809</v>
      </c>
      <c r="P1394" s="30" t="s">
        <v>4810</v>
      </c>
      <c r="Q1394" s="30" t="s">
        <v>499</v>
      </c>
    </row>
    <row r="1395" spans="1:17">
      <c r="A1395" s="30" t="s">
        <v>4852</v>
      </c>
      <c r="B1395" s="30" t="s">
        <v>4853</v>
      </c>
      <c r="C1395" s="30" t="s">
        <v>4854</v>
      </c>
      <c r="D1395" s="30" t="s">
        <v>74</v>
      </c>
      <c r="E1395" s="30" t="s">
        <v>4817</v>
      </c>
      <c r="F1395" s="30" t="s">
        <v>74</v>
      </c>
      <c r="G1395" s="38"/>
      <c r="H1395" s="31">
        <v>0</v>
      </c>
      <c r="I1395" s="30" t="s">
        <v>755</v>
      </c>
      <c r="J1395" s="30" t="s">
        <v>756</v>
      </c>
      <c r="K1395" s="30" t="s">
        <v>495</v>
      </c>
      <c r="L1395" s="30" t="s">
        <v>612</v>
      </c>
      <c r="M1395" s="30" t="s">
        <v>1035</v>
      </c>
      <c r="N1395" s="30"/>
      <c r="O1395" s="30" t="s">
        <v>4809</v>
      </c>
      <c r="P1395" s="30" t="s">
        <v>4810</v>
      </c>
      <c r="Q1395" s="30" t="s">
        <v>499</v>
      </c>
    </row>
    <row r="1396" spans="1:17">
      <c r="A1396" s="30" t="s">
        <v>4855</v>
      </c>
      <c r="B1396" s="30" t="s">
        <v>4856</v>
      </c>
      <c r="C1396" s="30" t="s">
        <v>4857</v>
      </c>
      <c r="D1396" s="30" t="s">
        <v>4816</v>
      </c>
      <c r="E1396" s="30" t="s">
        <v>4858</v>
      </c>
      <c r="F1396" s="30" t="s">
        <v>4816</v>
      </c>
      <c r="G1396" s="38"/>
      <c r="H1396" s="31">
        <v>0</v>
      </c>
      <c r="I1396" s="30" t="s">
        <v>755</v>
      </c>
      <c r="J1396" s="30" t="s">
        <v>756</v>
      </c>
      <c r="K1396" s="30" t="s">
        <v>495</v>
      </c>
      <c r="L1396" s="30" t="s">
        <v>612</v>
      </c>
      <c r="M1396" s="30" t="s">
        <v>943</v>
      </c>
      <c r="N1396" s="30"/>
      <c r="O1396" s="30" t="s">
        <v>4809</v>
      </c>
      <c r="P1396" s="30" t="s">
        <v>4810</v>
      </c>
      <c r="Q1396" s="30" t="s">
        <v>499</v>
      </c>
    </row>
    <row r="1397" spans="1:17">
      <c r="A1397" s="30" t="s">
        <v>4859</v>
      </c>
      <c r="B1397" s="30" t="s">
        <v>4860</v>
      </c>
      <c r="C1397" s="30" t="s">
        <v>4861</v>
      </c>
      <c r="D1397" s="30" t="s">
        <v>74</v>
      </c>
      <c r="E1397" s="30" t="s">
        <v>4817</v>
      </c>
      <c r="F1397" s="30" t="s">
        <v>74</v>
      </c>
      <c r="G1397" s="38"/>
      <c r="H1397" s="31">
        <v>0</v>
      </c>
      <c r="I1397" s="30" t="s">
        <v>995</v>
      </c>
      <c r="J1397" s="30" t="s">
        <v>996</v>
      </c>
      <c r="K1397" s="30" t="s">
        <v>495</v>
      </c>
      <c r="L1397" s="30" t="s">
        <v>612</v>
      </c>
      <c r="M1397" s="30" t="s">
        <v>1007</v>
      </c>
      <c r="N1397" s="30"/>
      <c r="O1397" s="30" t="s">
        <v>4809</v>
      </c>
      <c r="P1397" s="30" t="s">
        <v>4810</v>
      </c>
      <c r="Q1397" s="30" t="s">
        <v>499</v>
      </c>
    </row>
    <row r="1398" spans="1:17">
      <c r="A1398" s="30" t="s">
        <v>4862</v>
      </c>
      <c r="B1398" s="30" t="s">
        <v>4863</v>
      </c>
      <c r="C1398" s="30" t="s">
        <v>4864</v>
      </c>
      <c r="D1398" s="30" t="s">
        <v>4865</v>
      </c>
      <c r="E1398" s="30" t="s">
        <v>4817</v>
      </c>
      <c r="F1398" s="30" t="s">
        <v>4865</v>
      </c>
      <c r="G1398" s="38"/>
      <c r="H1398" s="31">
        <v>0</v>
      </c>
      <c r="I1398" s="30" t="s">
        <v>755</v>
      </c>
      <c r="J1398" s="30" t="s">
        <v>756</v>
      </c>
      <c r="K1398" s="30" t="s">
        <v>495</v>
      </c>
      <c r="L1398" s="30" t="s">
        <v>612</v>
      </c>
      <c r="M1398" s="30" t="s">
        <v>1828</v>
      </c>
      <c r="N1398" s="30"/>
      <c r="O1398" s="30" t="s">
        <v>4809</v>
      </c>
      <c r="P1398" s="30" t="s">
        <v>4810</v>
      </c>
      <c r="Q1398" s="30" t="s">
        <v>499</v>
      </c>
    </row>
    <row r="1399" spans="1:17">
      <c r="A1399" s="30" t="s">
        <v>4866</v>
      </c>
      <c r="B1399" s="30" t="s">
        <v>4867</v>
      </c>
      <c r="C1399" s="30" t="s">
        <v>4868</v>
      </c>
      <c r="D1399" s="30"/>
      <c r="E1399" s="30" t="s">
        <v>4869</v>
      </c>
      <c r="F1399" s="30" t="s">
        <v>4870</v>
      </c>
      <c r="G1399" s="38"/>
      <c r="H1399" s="31">
        <v>0</v>
      </c>
      <c r="I1399" s="30" t="s">
        <v>755</v>
      </c>
      <c r="J1399" s="30" t="s">
        <v>756</v>
      </c>
      <c r="K1399" s="30" t="s">
        <v>495</v>
      </c>
      <c r="L1399" s="30" t="s">
        <v>612</v>
      </c>
      <c r="M1399" s="30" t="s">
        <v>1035</v>
      </c>
      <c r="N1399" s="30" t="s">
        <v>4871</v>
      </c>
      <c r="O1399" s="30" t="s">
        <v>4866</v>
      </c>
      <c r="P1399" s="30" t="s">
        <v>4867</v>
      </c>
      <c r="Q1399" s="30" t="s">
        <v>499</v>
      </c>
    </row>
    <row r="1400" spans="1:17">
      <c r="A1400" s="30" t="s">
        <v>4872</v>
      </c>
      <c r="B1400" s="30" t="s">
        <v>4873</v>
      </c>
      <c r="C1400" s="30" t="s">
        <v>4874</v>
      </c>
      <c r="D1400" s="30"/>
      <c r="E1400" s="30"/>
      <c r="F1400" s="30" t="s">
        <v>4875</v>
      </c>
      <c r="G1400" s="38"/>
      <c r="H1400" s="31">
        <v>0</v>
      </c>
      <c r="I1400" s="30"/>
      <c r="J1400" s="30"/>
      <c r="K1400" s="30" t="s">
        <v>495</v>
      </c>
      <c r="L1400" s="30" t="s">
        <v>496</v>
      </c>
      <c r="M1400" s="30" t="s">
        <v>588</v>
      </c>
      <c r="N1400" s="30" t="s">
        <v>4876</v>
      </c>
      <c r="O1400" s="30" t="s">
        <v>4872</v>
      </c>
      <c r="P1400" s="30" t="s">
        <v>4873</v>
      </c>
      <c r="Q1400" s="30" t="s">
        <v>499</v>
      </c>
    </row>
    <row r="1401" spans="1:17">
      <c r="A1401" s="30" t="s">
        <v>4877</v>
      </c>
      <c r="B1401" s="30" t="s">
        <v>4878</v>
      </c>
      <c r="C1401" s="30" t="s">
        <v>4879</v>
      </c>
      <c r="D1401" s="30"/>
      <c r="E1401" s="30"/>
      <c r="F1401" s="30" t="s">
        <v>4880</v>
      </c>
      <c r="G1401" s="38"/>
      <c r="H1401" s="31">
        <v>0</v>
      </c>
      <c r="I1401" s="30"/>
      <c r="J1401" s="30"/>
      <c r="K1401" s="30" t="s">
        <v>495</v>
      </c>
      <c r="L1401" s="30" t="s">
        <v>612</v>
      </c>
      <c r="M1401" s="30" t="s">
        <v>997</v>
      </c>
      <c r="N1401" s="30"/>
      <c r="O1401" s="30" t="s">
        <v>4877</v>
      </c>
      <c r="P1401" s="30" t="s">
        <v>4878</v>
      </c>
      <c r="Q1401" s="30" t="s">
        <v>499</v>
      </c>
    </row>
    <row r="1402" spans="1:17">
      <c r="A1402" s="30" t="s">
        <v>4881</v>
      </c>
      <c r="B1402" s="30" t="s">
        <v>4882</v>
      </c>
      <c r="C1402" s="30" t="s">
        <v>4883</v>
      </c>
      <c r="D1402" s="30"/>
      <c r="E1402" s="30" t="s">
        <v>2990</v>
      </c>
      <c r="F1402" s="30" t="s">
        <v>4884</v>
      </c>
      <c r="G1402" s="38"/>
      <c r="H1402" s="31">
        <v>0</v>
      </c>
      <c r="I1402" s="30" t="s">
        <v>995</v>
      </c>
      <c r="J1402" s="30" t="s">
        <v>996</v>
      </c>
      <c r="K1402" s="30" t="s">
        <v>495</v>
      </c>
      <c r="L1402" s="30" t="s">
        <v>612</v>
      </c>
      <c r="M1402" s="30" t="s">
        <v>1007</v>
      </c>
      <c r="N1402" s="30" t="s">
        <v>4885</v>
      </c>
      <c r="O1402" s="30" t="s">
        <v>4886</v>
      </c>
      <c r="P1402" s="30" t="s">
        <v>4882</v>
      </c>
      <c r="Q1402" s="30" t="s">
        <v>4174</v>
      </c>
    </row>
    <row r="1403" spans="1:17">
      <c r="A1403" s="30" t="s">
        <v>4887</v>
      </c>
      <c r="B1403" s="30" t="s">
        <v>4888</v>
      </c>
      <c r="C1403" s="30" t="s">
        <v>4889</v>
      </c>
      <c r="D1403" s="30" t="s">
        <v>74</v>
      </c>
      <c r="E1403" s="30" t="s">
        <v>4890</v>
      </c>
      <c r="F1403" s="30"/>
      <c r="G1403" s="38"/>
      <c r="H1403" s="31">
        <v>0</v>
      </c>
      <c r="I1403" s="30" t="s">
        <v>995</v>
      </c>
      <c r="J1403" s="30" t="s">
        <v>996</v>
      </c>
      <c r="K1403" s="30" t="s">
        <v>495</v>
      </c>
      <c r="L1403" s="30" t="s">
        <v>612</v>
      </c>
      <c r="M1403" s="30" t="s">
        <v>1153</v>
      </c>
      <c r="N1403" s="30"/>
      <c r="O1403" s="30" t="s">
        <v>4886</v>
      </c>
      <c r="P1403" s="30" t="s">
        <v>4882</v>
      </c>
      <c r="Q1403" s="30" t="s">
        <v>499</v>
      </c>
    </row>
    <row r="1404" spans="1:17">
      <c r="A1404" s="30" t="s">
        <v>4891</v>
      </c>
      <c r="B1404" s="30" t="s">
        <v>4892</v>
      </c>
      <c r="C1404" s="30" t="s">
        <v>4893</v>
      </c>
      <c r="D1404" s="30" t="s">
        <v>74</v>
      </c>
      <c r="E1404" s="30" t="s">
        <v>4890</v>
      </c>
      <c r="F1404" s="30"/>
      <c r="G1404" s="38"/>
      <c r="H1404" s="31">
        <v>0</v>
      </c>
      <c r="I1404" s="30" t="s">
        <v>995</v>
      </c>
      <c r="J1404" s="30" t="s">
        <v>996</v>
      </c>
      <c r="K1404" s="30" t="s">
        <v>495</v>
      </c>
      <c r="L1404" s="30" t="s">
        <v>612</v>
      </c>
      <c r="M1404" s="30" t="s">
        <v>624</v>
      </c>
      <c r="N1404" s="30"/>
      <c r="O1404" s="30" t="s">
        <v>4886</v>
      </c>
      <c r="P1404" s="30" t="s">
        <v>4882</v>
      </c>
      <c r="Q1404" s="30" t="s">
        <v>499</v>
      </c>
    </row>
    <row r="1405" spans="1:17">
      <c r="A1405" s="30" t="s">
        <v>4894</v>
      </c>
      <c r="B1405" s="30" t="s">
        <v>4895</v>
      </c>
      <c r="C1405" s="30" t="s">
        <v>4896</v>
      </c>
      <c r="D1405" s="30" t="s">
        <v>74</v>
      </c>
      <c r="E1405" s="30" t="s">
        <v>4890</v>
      </c>
      <c r="F1405" s="30"/>
      <c r="G1405" s="38"/>
      <c r="H1405" s="31">
        <v>0</v>
      </c>
      <c r="I1405" s="30" t="s">
        <v>995</v>
      </c>
      <c r="J1405" s="30" t="s">
        <v>996</v>
      </c>
      <c r="K1405" s="30" t="s">
        <v>495</v>
      </c>
      <c r="L1405" s="30" t="s">
        <v>612</v>
      </c>
      <c r="M1405" s="30" t="s">
        <v>997</v>
      </c>
      <c r="N1405" s="30"/>
      <c r="O1405" s="30" t="s">
        <v>4886</v>
      </c>
      <c r="P1405" s="30" t="s">
        <v>4882</v>
      </c>
      <c r="Q1405" s="30" t="s">
        <v>499</v>
      </c>
    </row>
    <row r="1406" spans="1:17">
      <c r="A1406" s="30" t="s">
        <v>4897</v>
      </c>
      <c r="B1406" s="30" t="s">
        <v>4898</v>
      </c>
      <c r="C1406" s="30" t="s">
        <v>4899</v>
      </c>
      <c r="D1406" s="30" t="s">
        <v>74</v>
      </c>
      <c r="E1406" s="30" t="s">
        <v>4890</v>
      </c>
      <c r="F1406" s="30"/>
      <c r="G1406" s="38"/>
      <c r="H1406" s="31">
        <v>0</v>
      </c>
      <c r="I1406" s="30" t="s">
        <v>995</v>
      </c>
      <c r="J1406" s="30" t="s">
        <v>996</v>
      </c>
      <c r="K1406" s="30" t="s">
        <v>495</v>
      </c>
      <c r="L1406" s="30" t="s">
        <v>612</v>
      </c>
      <c r="M1406" s="30" t="s">
        <v>1153</v>
      </c>
      <c r="N1406" s="30"/>
      <c r="O1406" s="30" t="s">
        <v>4886</v>
      </c>
      <c r="P1406" s="30" t="s">
        <v>4882</v>
      </c>
      <c r="Q1406" s="30" t="s">
        <v>499</v>
      </c>
    </row>
    <row r="1407" spans="1:17">
      <c r="A1407" s="30" t="s">
        <v>4900</v>
      </c>
      <c r="B1407" s="30" t="s">
        <v>4901</v>
      </c>
      <c r="C1407" s="30" t="s">
        <v>4902</v>
      </c>
      <c r="D1407" s="30" t="s">
        <v>74</v>
      </c>
      <c r="E1407" s="30" t="s">
        <v>4890</v>
      </c>
      <c r="F1407" s="30"/>
      <c r="G1407" s="38"/>
      <c r="H1407" s="31">
        <v>0</v>
      </c>
      <c r="I1407" s="30" t="s">
        <v>995</v>
      </c>
      <c r="J1407" s="30" t="s">
        <v>996</v>
      </c>
      <c r="K1407" s="30" t="s">
        <v>495</v>
      </c>
      <c r="L1407" s="30" t="s">
        <v>612</v>
      </c>
      <c r="M1407" s="30" t="s">
        <v>1007</v>
      </c>
      <c r="N1407" s="30"/>
      <c r="O1407" s="30" t="s">
        <v>4886</v>
      </c>
      <c r="P1407" s="30" t="s">
        <v>4882</v>
      </c>
      <c r="Q1407" s="30" t="s">
        <v>499</v>
      </c>
    </row>
    <row r="1408" spans="1:17">
      <c r="A1408" s="30" t="s">
        <v>72</v>
      </c>
      <c r="B1408" s="30" t="s">
        <v>73</v>
      </c>
      <c r="C1408" s="30" t="s">
        <v>4903</v>
      </c>
      <c r="D1408" s="30"/>
      <c r="E1408" s="30" t="s">
        <v>4904</v>
      </c>
      <c r="F1408" s="30" t="s">
        <v>4905</v>
      </c>
      <c r="G1408" s="38">
        <v>60</v>
      </c>
      <c r="H1408" s="31">
        <v>0</v>
      </c>
      <c r="I1408" s="30"/>
      <c r="J1408" s="30"/>
      <c r="K1408" s="30" t="s">
        <v>495</v>
      </c>
      <c r="L1408" s="30" t="s">
        <v>496</v>
      </c>
      <c r="M1408" s="30" t="s">
        <v>639</v>
      </c>
      <c r="N1408" s="30"/>
      <c r="O1408" s="30" t="s">
        <v>4906</v>
      </c>
      <c r="P1408" s="30" t="s">
        <v>73</v>
      </c>
      <c r="Q1408" s="30" t="s">
        <v>499</v>
      </c>
    </row>
    <row r="1409" spans="1:17">
      <c r="A1409" s="30" t="s">
        <v>4907</v>
      </c>
      <c r="B1409" s="30" t="s">
        <v>4908</v>
      </c>
      <c r="C1409" s="30" t="s">
        <v>4909</v>
      </c>
      <c r="D1409" s="30"/>
      <c r="E1409" s="30" t="s">
        <v>4910</v>
      </c>
      <c r="F1409" s="30" t="s">
        <v>74</v>
      </c>
      <c r="G1409" s="38">
        <v>60</v>
      </c>
      <c r="H1409" s="31">
        <v>0</v>
      </c>
      <c r="I1409" s="30" t="s">
        <v>622</v>
      </c>
      <c r="J1409" s="30" t="s">
        <v>623</v>
      </c>
      <c r="K1409" s="30" t="s">
        <v>495</v>
      </c>
      <c r="L1409" s="30" t="s">
        <v>612</v>
      </c>
      <c r="M1409" s="30" t="s">
        <v>997</v>
      </c>
      <c r="N1409" s="30" t="s">
        <v>4911</v>
      </c>
      <c r="O1409" s="30" t="s">
        <v>4906</v>
      </c>
      <c r="P1409" s="30" t="s">
        <v>73</v>
      </c>
      <c r="Q1409" s="30" t="s">
        <v>499</v>
      </c>
    </row>
    <row r="1410" spans="1:17">
      <c r="A1410" s="30" t="s">
        <v>4912</v>
      </c>
      <c r="B1410" s="30" t="s">
        <v>4913</v>
      </c>
      <c r="C1410" s="30" t="s">
        <v>4914</v>
      </c>
      <c r="D1410" s="30"/>
      <c r="E1410" s="30" t="s">
        <v>4910</v>
      </c>
      <c r="F1410" s="30" t="s">
        <v>74</v>
      </c>
      <c r="G1410" s="38">
        <v>60</v>
      </c>
      <c r="H1410" s="31">
        <v>0</v>
      </c>
      <c r="I1410" s="30" t="s">
        <v>628</v>
      </c>
      <c r="J1410" s="30" t="s">
        <v>629</v>
      </c>
      <c r="K1410" s="30" t="s">
        <v>495</v>
      </c>
      <c r="L1410" s="30" t="s">
        <v>975</v>
      </c>
      <c r="M1410" s="30" t="s">
        <v>631</v>
      </c>
      <c r="N1410" s="30"/>
      <c r="O1410" s="30" t="s">
        <v>4906</v>
      </c>
      <c r="P1410" s="30" t="s">
        <v>73</v>
      </c>
      <c r="Q1410" s="30" t="s">
        <v>499</v>
      </c>
    </row>
    <row r="1411" spans="1:17">
      <c r="A1411" s="30" t="s">
        <v>4915</v>
      </c>
      <c r="B1411" s="30" t="s">
        <v>4916</v>
      </c>
      <c r="C1411" s="30" t="s">
        <v>4917</v>
      </c>
      <c r="D1411" s="30"/>
      <c r="E1411" s="30" t="s">
        <v>4910</v>
      </c>
      <c r="F1411" s="30" t="s">
        <v>74</v>
      </c>
      <c r="G1411" s="38">
        <v>60</v>
      </c>
      <c r="H1411" s="31">
        <v>0</v>
      </c>
      <c r="I1411" s="30" t="s">
        <v>628</v>
      </c>
      <c r="J1411" s="30" t="s">
        <v>629</v>
      </c>
      <c r="K1411" s="30" t="s">
        <v>495</v>
      </c>
      <c r="L1411" s="30" t="s">
        <v>975</v>
      </c>
      <c r="M1411" s="30" t="s">
        <v>631</v>
      </c>
      <c r="N1411" s="30"/>
      <c r="O1411" s="30" t="s">
        <v>4906</v>
      </c>
      <c r="P1411" s="30" t="s">
        <v>73</v>
      </c>
      <c r="Q1411" s="30" t="s">
        <v>499</v>
      </c>
    </row>
    <row r="1412" spans="1:17">
      <c r="A1412" s="30" t="s">
        <v>4918</v>
      </c>
      <c r="B1412" s="30" t="s">
        <v>4919</v>
      </c>
      <c r="C1412" s="30" t="s">
        <v>4920</v>
      </c>
      <c r="D1412" s="30"/>
      <c r="E1412" s="30" t="s">
        <v>4910</v>
      </c>
      <c r="F1412" s="30" t="s">
        <v>74</v>
      </c>
      <c r="G1412" s="38">
        <v>60</v>
      </c>
      <c r="H1412" s="31">
        <v>0</v>
      </c>
      <c r="I1412" s="30" t="s">
        <v>628</v>
      </c>
      <c r="J1412" s="30" t="s">
        <v>629</v>
      </c>
      <c r="K1412" s="30" t="s">
        <v>495</v>
      </c>
      <c r="L1412" s="30" t="s">
        <v>4921</v>
      </c>
      <c r="M1412" s="30" t="s">
        <v>631</v>
      </c>
      <c r="N1412" s="30"/>
      <c r="O1412" s="30" t="s">
        <v>4906</v>
      </c>
      <c r="P1412" s="30" t="s">
        <v>73</v>
      </c>
      <c r="Q1412" s="30" t="s">
        <v>499</v>
      </c>
    </row>
    <row r="1413" spans="1:17">
      <c r="A1413" s="30" t="s">
        <v>4922</v>
      </c>
      <c r="B1413" s="30" t="s">
        <v>4923</v>
      </c>
      <c r="C1413" s="30" t="s">
        <v>4924</v>
      </c>
      <c r="D1413" s="30"/>
      <c r="E1413" s="30" t="s">
        <v>4910</v>
      </c>
      <c r="F1413" s="30" t="s">
        <v>74</v>
      </c>
      <c r="G1413" s="38">
        <v>60</v>
      </c>
      <c r="H1413" s="31">
        <v>0</v>
      </c>
      <c r="I1413" s="30" t="s">
        <v>628</v>
      </c>
      <c r="J1413" s="30" t="s">
        <v>629</v>
      </c>
      <c r="K1413" s="30" t="s">
        <v>495</v>
      </c>
      <c r="L1413" s="30" t="s">
        <v>3588</v>
      </c>
      <c r="M1413" s="30" t="s">
        <v>631</v>
      </c>
      <c r="N1413" s="30"/>
      <c r="O1413" s="30" t="s">
        <v>4906</v>
      </c>
      <c r="P1413" s="30" t="s">
        <v>73</v>
      </c>
      <c r="Q1413" s="30" t="s">
        <v>499</v>
      </c>
    </row>
    <row r="1414" spans="1:17">
      <c r="A1414" s="30" t="s">
        <v>4925</v>
      </c>
      <c r="B1414" s="30" t="s">
        <v>4926</v>
      </c>
      <c r="C1414" s="30" t="s">
        <v>4927</v>
      </c>
      <c r="D1414" s="30"/>
      <c r="E1414" s="30" t="s">
        <v>4910</v>
      </c>
      <c r="F1414" s="30" t="s">
        <v>74</v>
      </c>
      <c r="G1414" s="38">
        <v>60</v>
      </c>
      <c r="H1414" s="31">
        <v>0</v>
      </c>
      <c r="I1414" s="30" t="s">
        <v>628</v>
      </c>
      <c r="J1414" s="30" t="s">
        <v>629</v>
      </c>
      <c r="K1414" s="30" t="s">
        <v>495</v>
      </c>
      <c r="L1414" s="30" t="s">
        <v>4928</v>
      </c>
      <c r="M1414" s="30" t="s">
        <v>631</v>
      </c>
      <c r="N1414" s="30"/>
      <c r="O1414" s="30" t="s">
        <v>4906</v>
      </c>
      <c r="P1414" s="30" t="s">
        <v>73</v>
      </c>
      <c r="Q1414" s="30" t="s">
        <v>499</v>
      </c>
    </row>
    <row r="1415" spans="1:17">
      <c r="A1415" s="30" t="s">
        <v>4929</v>
      </c>
      <c r="B1415" s="30" t="s">
        <v>4930</v>
      </c>
      <c r="C1415" s="30" t="s">
        <v>4931</v>
      </c>
      <c r="D1415" s="30"/>
      <c r="E1415" s="30" t="s">
        <v>4910</v>
      </c>
      <c r="F1415" s="30" t="s">
        <v>74</v>
      </c>
      <c r="G1415" s="38">
        <v>60</v>
      </c>
      <c r="H1415" s="31">
        <v>0</v>
      </c>
      <c r="I1415" s="30" t="s">
        <v>628</v>
      </c>
      <c r="J1415" s="30" t="s">
        <v>629</v>
      </c>
      <c r="K1415" s="30" t="s">
        <v>495</v>
      </c>
      <c r="L1415" s="30" t="s">
        <v>975</v>
      </c>
      <c r="M1415" s="30" t="s">
        <v>631</v>
      </c>
      <c r="N1415" s="30"/>
      <c r="O1415" s="30" t="s">
        <v>4906</v>
      </c>
      <c r="P1415" s="30" t="s">
        <v>73</v>
      </c>
      <c r="Q1415" s="30" t="s">
        <v>499</v>
      </c>
    </row>
    <row r="1416" spans="1:17">
      <c r="A1416" s="30" t="s">
        <v>4932</v>
      </c>
      <c r="B1416" s="30" t="s">
        <v>4933</v>
      </c>
      <c r="C1416" s="30" t="s">
        <v>4934</v>
      </c>
      <c r="D1416" s="30"/>
      <c r="E1416" s="30" t="s">
        <v>4910</v>
      </c>
      <c r="F1416" s="30" t="s">
        <v>74</v>
      </c>
      <c r="G1416" s="38">
        <v>60</v>
      </c>
      <c r="H1416" s="31">
        <v>0</v>
      </c>
      <c r="I1416" s="30" t="s">
        <v>628</v>
      </c>
      <c r="J1416" s="30" t="s">
        <v>629</v>
      </c>
      <c r="K1416" s="30" t="s">
        <v>495</v>
      </c>
      <c r="L1416" s="30" t="s">
        <v>3716</v>
      </c>
      <c r="M1416" s="30" t="s">
        <v>631</v>
      </c>
      <c r="N1416" s="30"/>
      <c r="O1416" s="30" t="s">
        <v>4906</v>
      </c>
      <c r="P1416" s="30" t="s">
        <v>73</v>
      </c>
      <c r="Q1416" s="30" t="s">
        <v>499</v>
      </c>
    </row>
    <row r="1417" spans="1:17">
      <c r="A1417" s="30" t="s">
        <v>4935</v>
      </c>
      <c r="B1417" s="30" t="s">
        <v>4936</v>
      </c>
      <c r="C1417" s="30" t="s">
        <v>4937</v>
      </c>
      <c r="D1417" s="30"/>
      <c r="E1417" s="30" t="s">
        <v>4910</v>
      </c>
      <c r="F1417" s="30" t="s">
        <v>74</v>
      </c>
      <c r="G1417" s="38">
        <v>60</v>
      </c>
      <c r="H1417" s="31">
        <v>0</v>
      </c>
      <c r="I1417" s="30" t="s">
        <v>628</v>
      </c>
      <c r="J1417" s="30" t="s">
        <v>629</v>
      </c>
      <c r="K1417" s="30" t="s">
        <v>495</v>
      </c>
      <c r="L1417" s="30" t="s">
        <v>3588</v>
      </c>
      <c r="M1417" s="30" t="s">
        <v>631</v>
      </c>
      <c r="N1417" s="30"/>
      <c r="O1417" s="30" t="s">
        <v>4906</v>
      </c>
      <c r="P1417" s="30" t="s">
        <v>73</v>
      </c>
      <c r="Q1417" s="30" t="s">
        <v>499</v>
      </c>
    </row>
    <row r="1418" spans="1:17">
      <c r="A1418" s="30" t="s">
        <v>4938</v>
      </c>
      <c r="B1418" s="30" t="s">
        <v>4939</v>
      </c>
      <c r="C1418" s="30" t="s">
        <v>4940</v>
      </c>
      <c r="D1418" s="30"/>
      <c r="E1418" s="30" t="s">
        <v>4910</v>
      </c>
      <c r="F1418" s="30" t="s">
        <v>74</v>
      </c>
      <c r="G1418" s="38">
        <v>60</v>
      </c>
      <c r="H1418" s="31">
        <v>0</v>
      </c>
      <c r="I1418" s="30" t="s">
        <v>628</v>
      </c>
      <c r="J1418" s="30" t="s">
        <v>629</v>
      </c>
      <c r="K1418" s="30" t="s">
        <v>495</v>
      </c>
      <c r="L1418" s="30" t="s">
        <v>4928</v>
      </c>
      <c r="M1418" s="30" t="s">
        <v>631</v>
      </c>
      <c r="N1418" s="30"/>
      <c r="O1418" s="30" t="s">
        <v>4906</v>
      </c>
      <c r="P1418" s="30" t="s">
        <v>73</v>
      </c>
      <c r="Q1418" s="30" t="s">
        <v>499</v>
      </c>
    </row>
    <row r="1419" spans="1:17">
      <c r="A1419" s="30" t="s">
        <v>4941</v>
      </c>
      <c r="B1419" s="30" t="s">
        <v>4942</v>
      </c>
      <c r="C1419" s="30" t="s">
        <v>4943</v>
      </c>
      <c r="D1419" s="30"/>
      <c r="E1419" s="30" t="s">
        <v>4910</v>
      </c>
      <c r="F1419" s="30" t="s">
        <v>74</v>
      </c>
      <c r="G1419" s="38">
        <v>60</v>
      </c>
      <c r="H1419" s="31">
        <v>0</v>
      </c>
      <c r="I1419" s="30" t="s">
        <v>628</v>
      </c>
      <c r="J1419" s="30" t="s">
        <v>629</v>
      </c>
      <c r="K1419" s="30" t="s">
        <v>495</v>
      </c>
      <c r="L1419" s="30" t="s">
        <v>1132</v>
      </c>
      <c r="M1419" s="30" t="s">
        <v>631</v>
      </c>
      <c r="N1419" s="30"/>
      <c r="O1419" s="30" t="s">
        <v>4906</v>
      </c>
      <c r="P1419" s="30" t="s">
        <v>73</v>
      </c>
      <c r="Q1419" s="30" t="s">
        <v>499</v>
      </c>
    </row>
    <row r="1420" spans="1:17">
      <c r="A1420" s="30" t="s">
        <v>4944</v>
      </c>
      <c r="B1420" s="30" t="s">
        <v>4945</v>
      </c>
      <c r="C1420" s="30" t="s">
        <v>4946</v>
      </c>
      <c r="D1420" s="30"/>
      <c r="E1420" s="30" t="s">
        <v>4910</v>
      </c>
      <c r="F1420" s="30" t="s">
        <v>74</v>
      </c>
      <c r="G1420" s="38">
        <v>60</v>
      </c>
      <c r="H1420" s="31">
        <v>0</v>
      </c>
      <c r="I1420" s="30" t="s">
        <v>628</v>
      </c>
      <c r="J1420" s="30" t="s">
        <v>629</v>
      </c>
      <c r="K1420" s="30" t="s">
        <v>495</v>
      </c>
      <c r="L1420" s="30" t="s">
        <v>1267</v>
      </c>
      <c r="M1420" s="30" t="s">
        <v>631</v>
      </c>
      <c r="N1420" s="30"/>
      <c r="O1420" s="30" t="s">
        <v>4906</v>
      </c>
      <c r="P1420" s="30" t="s">
        <v>73</v>
      </c>
      <c r="Q1420" s="30" t="s">
        <v>499</v>
      </c>
    </row>
    <row r="1421" spans="1:17">
      <c r="A1421" s="30" t="s">
        <v>4947</v>
      </c>
      <c r="B1421" s="30" t="s">
        <v>4948</v>
      </c>
      <c r="C1421" s="30" t="s">
        <v>4948</v>
      </c>
      <c r="D1421" s="30"/>
      <c r="E1421" s="30" t="s">
        <v>4910</v>
      </c>
      <c r="F1421" s="30" t="s">
        <v>74</v>
      </c>
      <c r="G1421" s="38">
        <v>60</v>
      </c>
      <c r="H1421" s="31">
        <v>0</v>
      </c>
      <c r="I1421" s="30" t="s">
        <v>628</v>
      </c>
      <c r="J1421" s="30" t="s">
        <v>629</v>
      </c>
      <c r="K1421" s="30" t="s">
        <v>495</v>
      </c>
      <c r="L1421" s="30" t="s">
        <v>1132</v>
      </c>
      <c r="M1421" s="30" t="s">
        <v>631</v>
      </c>
      <c r="N1421" s="30"/>
      <c r="O1421" s="30" t="s">
        <v>4906</v>
      </c>
      <c r="P1421" s="30" t="s">
        <v>73</v>
      </c>
      <c r="Q1421" s="30" t="s">
        <v>499</v>
      </c>
    </row>
    <row r="1422" spans="1:17">
      <c r="A1422" s="30" t="s">
        <v>4949</v>
      </c>
      <c r="B1422" s="30" t="s">
        <v>4950</v>
      </c>
      <c r="C1422" s="30" t="s">
        <v>4951</v>
      </c>
      <c r="D1422" s="30"/>
      <c r="E1422" s="30" t="s">
        <v>4910</v>
      </c>
      <c r="F1422" s="30" t="s">
        <v>74</v>
      </c>
      <c r="G1422" s="38">
        <v>60</v>
      </c>
      <c r="H1422" s="31">
        <v>0</v>
      </c>
      <c r="I1422" s="30" t="s">
        <v>628</v>
      </c>
      <c r="J1422" s="30" t="s">
        <v>629</v>
      </c>
      <c r="K1422" s="30" t="s">
        <v>495</v>
      </c>
      <c r="L1422" s="30" t="s">
        <v>1274</v>
      </c>
      <c r="M1422" s="30" t="s">
        <v>631</v>
      </c>
      <c r="N1422" s="30"/>
      <c r="O1422" s="30" t="s">
        <v>4906</v>
      </c>
      <c r="P1422" s="30" t="s">
        <v>73</v>
      </c>
      <c r="Q1422" s="30" t="s">
        <v>499</v>
      </c>
    </row>
    <row r="1423" spans="1:17">
      <c r="A1423" s="30" t="s">
        <v>4952</v>
      </c>
      <c r="B1423" s="30" t="s">
        <v>4953</v>
      </c>
      <c r="C1423" s="30" t="s">
        <v>4954</v>
      </c>
      <c r="D1423" s="30"/>
      <c r="E1423" s="30" t="s">
        <v>4910</v>
      </c>
      <c r="F1423" s="30" t="s">
        <v>74</v>
      </c>
      <c r="G1423" s="38">
        <v>60</v>
      </c>
      <c r="H1423" s="31">
        <v>0</v>
      </c>
      <c r="I1423" s="30" t="s">
        <v>628</v>
      </c>
      <c r="J1423" s="30" t="s">
        <v>629</v>
      </c>
      <c r="K1423" s="30" t="s">
        <v>495</v>
      </c>
      <c r="L1423" s="30" t="s">
        <v>630</v>
      </c>
      <c r="M1423" s="30" t="s">
        <v>631</v>
      </c>
      <c r="N1423" s="30"/>
      <c r="O1423" s="30" t="s">
        <v>4906</v>
      </c>
      <c r="P1423" s="30" t="s">
        <v>73</v>
      </c>
      <c r="Q1423" s="30" t="s">
        <v>499</v>
      </c>
    </row>
    <row r="1424" spans="1:17">
      <c r="A1424" s="30" t="s">
        <v>4955</v>
      </c>
      <c r="B1424" s="30" t="s">
        <v>4956</v>
      </c>
      <c r="C1424" s="30" t="s">
        <v>4957</v>
      </c>
      <c r="D1424" s="30"/>
      <c r="E1424" s="30" t="s">
        <v>4910</v>
      </c>
      <c r="F1424" s="30" t="s">
        <v>74</v>
      </c>
      <c r="G1424" s="38">
        <v>60</v>
      </c>
      <c r="H1424" s="31">
        <v>0</v>
      </c>
      <c r="I1424" s="30" t="s">
        <v>628</v>
      </c>
      <c r="J1424" s="30" t="s">
        <v>629</v>
      </c>
      <c r="K1424" s="30" t="s">
        <v>495</v>
      </c>
      <c r="L1424" s="30" t="s">
        <v>4958</v>
      </c>
      <c r="M1424" s="30" t="s">
        <v>631</v>
      </c>
      <c r="N1424" s="30"/>
      <c r="O1424" s="30" t="s">
        <v>4906</v>
      </c>
      <c r="P1424" s="30" t="s">
        <v>73</v>
      </c>
      <c r="Q1424" s="30" t="s">
        <v>499</v>
      </c>
    </row>
    <row r="1425" spans="1:17">
      <c r="A1425" s="30" t="s">
        <v>4959</v>
      </c>
      <c r="B1425" s="30" t="s">
        <v>4960</v>
      </c>
      <c r="C1425" s="30" t="s">
        <v>4961</v>
      </c>
      <c r="D1425" s="30"/>
      <c r="E1425" s="30" t="s">
        <v>4962</v>
      </c>
      <c r="F1425" s="30" t="s">
        <v>74</v>
      </c>
      <c r="G1425" s="38">
        <v>60</v>
      </c>
      <c r="H1425" s="31">
        <v>0</v>
      </c>
      <c r="I1425" s="30" t="s">
        <v>546</v>
      </c>
      <c r="J1425" s="30" t="s">
        <v>547</v>
      </c>
      <c r="K1425" s="30" t="s">
        <v>495</v>
      </c>
      <c r="L1425" s="30" t="s">
        <v>3608</v>
      </c>
      <c r="M1425" s="30" t="s">
        <v>573</v>
      </c>
      <c r="N1425" s="30"/>
      <c r="O1425" s="30" t="s">
        <v>4906</v>
      </c>
      <c r="P1425" s="30" t="s">
        <v>73</v>
      </c>
      <c r="Q1425" s="30" t="s">
        <v>499</v>
      </c>
    </row>
    <row r="1426" spans="1:17">
      <c r="A1426" s="30" t="s">
        <v>4963</v>
      </c>
      <c r="B1426" s="30" t="s">
        <v>4964</v>
      </c>
      <c r="C1426" s="30" t="s">
        <v>4965</v>
      </c>
      <c r="D1426" s="30"/>
      <c r="E1426" s="30" t="s">
        <v>4962</v>
      </c>
      <c r="F1426" s="30" t="s">
        <v>74</v>
      </c>
      <c r="G1426" s="38">
        <v>60</v>
      </c>
      <c r="H1426" s="31">
        <v>0</v>
      </c>
      <c r="I1426" s="30" t="s">
        <v>546</v>
      </c>
      <c r="J1426" s="30" t="s">
        <v>547</v>
      </c>
      <c r="K1426" s="30" t="s">
        <v>495</v>
      </c>
      <c r="L1426" s="30" t="s">
        <v>818</v>
      </c>
      <c r="M1426" s="30" t="s">
        <v>573</v>
      </c>
      <c r="N1426" s="30"/>
      <c r="O1426" s="30" t="s">
        <v>4906</v>
      </c>
      <c r="P1426" s="30" t="s">
        <v>73</v>
      </c>
      <c r="Q1426" s="30" t="s">
        <v>499</v>
      </c>
    </row>
    <row r="1427" spans="1:17">
      <c r="A1427" s="30" t="s">
        <v>4966</v>
      </c>
      <c r="B1427" s="30" t="s">
        <v>4967</v>
      </c>
      <c r="C1427" s="30" t="s">
        <v>4968</v>
      </c>
      <c r="D1427" s="30"/>
      <c r="E1427" s="30" t="s">
        <v>4962</v>
      </c>
      <c r="F1427" s="30" t="s">
        <v>74</v>
      </c>
      <c r="G1427" s="38">
        <v>60</v>
      </c>
      <c r="H1427" s="31">
        <v>0</v>
      </c>
      <c r="I1427" s="30" t="s">
        <v>546</v>
      </c>
      <c r="J1427" s="30" t="s">
        <v>547</v>
      </c>
      <c r="K1427" s="30" t="s">
        <v>495</v>
      </c>
      <c r="L1427" s="30" t="s">
        <v>828</v>
      </c>
      <c r="M1427" s="30" t="s">
        <v>573</v>
      </c>
      <c r="N1427" s="30"/>
      <c r="O1427" s="30" t="s">
        <v>4906</v>
      </c>
      <c r="P1427" s="30" t="s">
        <v>73</v>
      </c>
      <c r="Q1427" s="30" t="s">
        <v>499</v>
      </c>
    </row>
    <row r="1428" spans="1:17">
      <c r="A1428" s="30" t="s">
        <v>4969</v>
      </c>
      <c r="B1428" s="30" t="s">
        <v>4970</v>
      </c>
      <c r="C1428" s="30" t="s">
        <v>4971</v>
      </c>
      <c r="D1428" s="30"/>
      <c r="E1428" s="30" t="s">
        <v>4962</v>
      </c>
      <c r="F1428" s="30" t="s">
        <v>74</v>
      </c>
      <c r="G1428" s="38">
        <v>60</v>
      </c>
      <c r="H1428" s="31">
        <v>0</v>
      </c>
      <c r="I1428" s="30" t="s">
        <v>546</v>
      </c>
      <c r="J1428" s="30" t="s">
        <v>547</v>
      </c>
      <c r="K1428" s="30" t="s">
        <v>495</v>
      </c>
      <c r="L1428" s="30" t="s">
        <v>3608</v>
      </c>
      <c r="M1428" s="30" t="s">
        <v>573</v>
      </c>
      <c r="N1428" s="30"/>
      <c r="O1428" s="30" t="s">
        <v>4906</v>
      </c>
      <c r="P1428" s="30" t="s">
        <v>73</v>
      </c>
      <c r="Q1428" s="30" t="s">
        <v>499</v>
      </c>
    </row>
    <row r="1429" spans="1:17">
      <c r="A1429" s="30" t="s">
        <v>4972</v>
      </c>
      <c r="B1429" s="30" t="s">
        <v>4973</v>
      </c>
      <c r="C1429" s="30" t="s">
        <v>4974</v>
      </c>
      <c r="D1429" s="30"/>
      <c r="E1429" s="30" t="s">
        <v>4962</v>
      </c>
      <c r="F1429" s="30" t="s">
        <v>74</v>
      </c>
      <c r="G1429" s="38">
        <v>60</v>
      </c>
      <c r="H1429" s="31">
        <v>0</v>
      </c>
      <c r="I1429" s="30" t="s">
        <v>546</v>
      </c>
      <c r="J1429" s="30" t="s">
        <v>547</v>
      </c>
      <c r="K1429" s="30" t="s">
        <v>495</v>
      </c>
      <c r="L1429" s="30" t="s">
        <v>818</v>
      </c>
      <c r="M1429" s="30" t="s">
        <v>573</v>
      </c>
      <c r="N1429" s="30"/>
      <c r="O1429" s="30" t="s">
        <v>4906</v>
      </c>
      <c r="P1429" s="30" t="s">
        <v>73</v>
      </c>
      <c r="Q1429" s="30" t="s">
        <v>499</v>
      </c>
    </row>
    <row r="1430" spans="1:17">
      <c r="A1430" s="30" t="s">
        <v>4975</v>
      </c>
      <c r="B1430" s="30" t="s">
        <v>4976</v>
      </c>
      <c r="C1430" s="30" t="s">
        <v>4977</v>
      </c>
      <c r="D1430" s="30"/>
      <c r="E1430" s="30" t="s">
        <v>503</v>
      </c>
      <c r="F1430" s="30"/>
      <c r="G1430" s="38"/>
      <c r="H1430" s="31">
        <v>0</v>
      </c>
      <c r="I1430" s="30" t="s">
        <v>546</v>
      </c>
      <c r="J1430" s="30" t="s">
        <v>547</v>
      </c>
      <c r="K1430" s="30" t="s">
        <v>495</v>
      </c>
      <c r="L1430" s="30" t="s">
        <v>869</v>
      </c>
      <c r="M1430" s="30" t="s">
        <v>573</v>
      </c>
      <c r="N1430" s="30"/>
      <c r="O1430" s="30" t="s">
        <v>4906</v>
      </c>
      <c r="P1430" s="30" t="s">
        <v>73</v>
      </c>
      <c r="Q1430" s="30" t="s">
        <v>499</v>
      </c>
    </row>
    <row r="1431" spans="1:17">
      <c r="A1431" s="30" t="s">
        <v>4978</v>
      </c>
      <c r="B1431" s="30" t="s">
        <v>4979</v>
      </c>
      <c r="C1431" s="30" t="s">
        <v>4980</v>
      </c>
      <c r="D1431" s="30"/>
      <c r="E1431" s="30" t="s">
        <v>4962</v>
      </c>
      <c r="F1431" s="30" t="s">
        <v>74</v>
      </c>
      <c r="G1431" s="38">
        <v>60</v>
      </c>
      <c r="H1431" s="31">
        <v>0</v>
      </c>
      <c r="I1431" s="30" t="s">
        <v>546</v>
      </c>
      <c r="J1431" s="30" t="s">
        <v>547</v>
      </c>
      <c r="K1431" s="30" t="s">
        <v>495</v>
      </c>
      <c r="L1431" s="30" t="s">
        <v>806</v>
      </c>
      <c r="M1431" s="30" t="s">
        <v>573</v>
      </c>
      <c r="N1431" s="30"/>
      <c r="O1431" s="30" t="s">
        <v>4906</v>
      </c>
      <c r="P1431" s="30" t="s">
        <v>73</v>
      </c>
      <c r="Q1431" s="30" t="s">
        <v>499</v>
      </c>
    </row>
    <row r="1432" spans="1:17">
      <c r="A1432" s="30" t="s">
        <v>4981</v>
      </c>
      <c r="B1432" s="30" t="s">
        <v>4982</v>
      </c>
      <c r="C1432" s="30" t="s">
        <v>4983</v>
      </c>
      <c r="D1432" s="30"/>
      <c r="E1432" s="30" t="s">
        <v>4962</v>
      </c>
      <c r="F1432" s="30" t="s">
        <v>74</v>
      </c>
      <c r="G1432" s="38">
        <v>60</v>
      </c>
      <c r="H1432" s="31">
        <v>0</v>
      </c>
      <c r="I1432" s="30" t="s">
        <v>546</v>
      </c>
      <c r="J1432" s="30" t="s">
        <v>547</v>
      </c>
      <c r="K1432" s="30" t="s">
        <v>495</v>
      </c>
      <c r="L1432" s="30" t="s">
        <v>806</v>
      </c>
      <c r="M1432" s="30" t="s">
        <v>573</v>
      </c>
      <c r="N1432" s="30"/>
      <c r="O1432" s="30" t="s">
        <v>4906</v>
      </c>
      <c r="P1432" s="30" t="s">
        <v>73</v>
      </c>
      <c r="Q1432" s="30" t="s">
        <v>499</v>
      </c>
    </row>
    <row r="1433" spans="1:17">
      <c r="A1433" s="30" t="s">
        <v>4984</v>
      </c>
      <c r="B1433" s="30" t="s">
        <v>4985</v>
      </c>
      <c r="C1433" s="30" t="s">
        <v>4986</v>
      </c>
      <c r="D1433" s="30"/>
      <c r="E1433" s="30" t="s">
        <v>4910</v>
      </c>
      <c r="F1433" s="30" t="s">
        <v>74</v>
      </c>
      <c r="G1433" s="38">
        <v>60</v>
      </c>
      <c r="H1433" s="31">
        <v>0</v>
      </c>
      <c r="I1433" s="30" t="s">
        <v>628</v>
      </c>
      <c r="J1433" s="30" t="s">
        <v>629</v>
      </c>
      <c r="K1433" s="30" t="s">
        <v>495</v>
      </c>
      <c r="L1433" s="30" t="s">
        <v>4928</v>
      </c>
      <c r="M1433" s="30" t="s">
        <v>631</v>
      </c>
      <c r="N1433" s="30"/>
      <c r="O1433" s="30" t="s">
        <v>4906</v>
      </c>
      <c r="P1433" s="30" t="s">
        <v>73</v>
      </c>
      <c r="Q1433" s="30" t="s">
        <v>499</v>
      </c>
    </row>
    <row r="1434" spans="1:17">
      <c r="A1434" s="30" t="s">
        <v>4987</v>
      </c>
      <c r="B1434" s="30" t="s">
        <v>4988</v>
      </c>
      <c r="C1434" s="30" t="s">
        <v>4989</v>
      </c>
      <c r="D1434" s="30"/>
      <c r="E1434" s="30" t="s">
        <v>4962</v>
      </c>
      <c r="F1434" s="30" t="s">
        <v>74</v>
      </c>
      <c r="G1434" s="38">
        <v>60</v>
      </c>
      <c r="H1434" s="31">
        <v>0</v>
      </c>
      <c r="I1434" s="30" t="s">
        <v>546</v>
      </c>
      <c r="J1434" s="30" t="s">
        <v>547</v>
      </c>
      <c r="K1434" s="30" t="s">
        <v>495</v>
      </c>
      <c r="L1434" s="30" t="s">
        <v>4323</v>
      </c>
      <c r="M1434" s="30" t="s">
        <v>573</v>
      </c>
      <c r="N1434" s="30"/>
      <c r="O1434" s="30" t="s">
        <v>4906</v>
      </c>
      <c r="P1434" s="30" t="s">
        <v>73</v>
      </c>
      <c r="Q1434" s="30" t="s">
        <v>499</v>
      </c>
    </row>
    <row r="1435" spans="1:17">
      <c r="A1435" s="30" t="s">
        <v>4990</v>
      </c>
      <c r="B1435" s="30" t="s">
        <v>4991</v>
      </c>
      <c r="C1435" s="30" t="s">
        <v>4992</v>
      </c>
      <c r="D1435" s="30"/>
      <c r="E1435" s="30" t="s">
        <v>4962</v>
      </c>
      <c r="F1435" s="30" t="s">
        <v>74</v>
      </c>
      <c r="G1435" s="38">
        <v>60</v>
      </c>
      <c r="H1435" s="31">
        <v>0</v>
      </c>
      <c r="I1435" s="30" t="s">
        <v>546</v>
      </c>
      <c r="J1435" s="30" t="s">
        <v>547</v>
      </c>
      <c r="K1435" s="30" t="s">
        <v>495</v>
      </c>
      <c r="L1435" s="30" t="s">
        <v>4477</v>
      </c>
      <c r="M1435" s="30" t="s">
        <v>573</v>
      </c>
      <c r="N1435" s="30"/>
      <c r="O1435" s="30" t="s">
        <v>4906</v>
      </c>
      <c r="P1435" s="30" t="s">
        <v>73</v>
      </c>
      <c r="Q1435" s="30" t="s">
        <v>499</v>
      </c>
    </row>
    <row r="1436" spans="1:17">
      <c r="A1436" s="30" t="s">
        <v>4993</v>
      </c>
      <c r="B1436" s="30" t="s">
        <v>4994</v>
      </c>
      <c r="C1436" s="30" t="s">
        <v>4995</v>
      </c>
      <c r="D1436" s="30"/>
      <c r="E1436" s="30" t="s">
        <v>4962</v>
      </c>
      <c r="F1436" s="30" t="s">
        <v>74</v>
      </c>
      <c r="G1436" s="38">
        <v>60</v>
      </c>
      <c r="H1436" s="31">
        <v>0</v>
      </c>
      <c r="I1436" s="30" t="s">
        <v>546</v>
      </c>
      <c r="J1436" s="30" t="s">
        <v>547</v>
      </c>
      <c r="K1436" s="30" t="s">
        <v>495</v>
      </c>
      <c r="L1436" s="30" t="s">
        <v>806</v>
      </c>
      <c r="M1436" s="30" t="s">
        <v>573</v>
      </c>
      <c r="N1436" s="30"/>
      <c r="O1436" s="30" t="s">
        <v>4906</v>
      </c>
      <c r="P1436" s="30" t="s">
        <v>73</v>
      </c>
      <c r="Q1436" s="30" t="s">
        <v>499</v>
      </c>
    </row>
    <row r="1437" spans="1:17">
      <c r="A1437" s="30" t="s">
        <v>4996</v>
      </c>
      <c r="B1437" s="30" t="s">
        <v>4997</v>
      </c>
      <c r="C1437" s="30" t="s">
        <v>4998</v>
      </c>
      <c r="D1437" s="30"/>
      <c r="E1437" s="30" t="s">
        <v>4962</v>
      </c>
      <c r="F1437" s="30" t="s">
        <v>74</v>
      </c>
      <c r="G1437" s="38">
        <v>60</v>
      </c>
      <c r="H1437" s="31">
        <v>0</v>
      </c>
      <c r="I1437" s="30" t="s">
        <v>546</v>
      </c>
      <c r="J1437" s="30" t="s">
        <v>547</v>
      </c>
      <c r="K1437" s="30" t="s">
        <v>495</v>
      </c>
      <c r="L1437" s="30" t="s">
        <v>828</v>
      </c>
      <c r="M1437" s="30" t="s">
        <v>573</v>
      </c>
      <c r="N1437" s="30"/>
      <c r="O1437" s="30" t="s">
        <v>4906</v>
      </c>
      <c r="P1437" s="30" t="s">
        <v>73</v>
      </c>
      <c r="Q1437" s="30" t="s">
        <v>499</v>
      </c>
    </row>
    <row r="1438" spans="1:17">
      <c r="A1438" s="30" t="s">
        <v>4999</v>
      </c>
      <c r="B1438" s="30" t="s">
        <v>5000</v>
      </c>
      <c r="C1438" s="30" t="s">
        <v>5001</v>
      </c>
      <c r="D1438" s="30"/>
      <c r="E1438" s="30" t="s">
        <v>4962</v>
      </c>
      <c r="F1438" s="30" t="s">
        <v>74</v>
      </c>
      <c r="G1438" s="38">
        <v>60</v>
      </c>
      <c r="H1438" s="31">
        <v>0</v>
      </c>
      <c r="I1438" s="30" t="s">
        <v>546</v>
      </c>
      <c r="J1438" s="30" t="s">
        <v>547</v>
      </c>
      <c r="K1438" s="30" t="s">
        <v>495</v>
      </c>
      <c r="L1438" s="30" t="s">
        <v>802</v>
      </c>
      <c r="M1438" s="30" t="s">
        <v>573</v>
      </c>
      <c r="N1438" s="30"/>
      <c r="O1438" s="30" t="s">
        <v>4906</v>
      </c>
      <c r="P1438" s="30" t="s">
        <v>73</v>
      </c>
      <c r="Q1438" s="30" t="s">
        <v>499</v>
      </c>
    </row>
    <row r="1439" spans="1:17">
      <c r="A1439" s="30" t="s">
        <v>5002</v>
      </c>
      <c r="B1439" s="30" t="s">
        <v>5003</v>
      </c>
      <c r="C1439" s="30" t="s">
        <v>5004</v>
      </c>
      <c r="D1439" s="30"/>
      <c r="E1439" s="30" t="s">
        <v>4962</v>
      </c>
      <c r="F1439" s="30" t="s">
        <v>74</v>
      </c>
      <c r="G1439" s="38">
        <v>60</v>
      </c>
      <c r="H1439" s="31">
        <v>0</v>
      </c>
      <c r="I1439" s="30" t="s">
        <v>546</v>
      </c>
      <c r="J1439" s="30" t="s">
        <v>547</v>
      </c>
      <c r="K1439" s="30" t="s">
        <v>495</v>
      </c>
      <c r="L1439" s="30" t="s">
        <v>644</v>
      </c>
      <c r="M1439" s="30" t="s">
        <v>573</v>
      </c>
      <c r="N1439" s="30"/>
      <c r="O1439" s="30" t="s">
        <v>4906</v>
      </c>
      <c r="P1439" s="30" t="s">
        <v>73</v>
      </c>
      <c r="Q1439" s="30" t="s">
        <v>499</v>
      </c>
    </row>
    <row r="1440" spans="1:17">
      <c r="A1440" s="30" t="s">
        <v>5005</v>
      </c>
      <c r="B1440" s="30" t="s">
        <v>5006</v>
      </c>
      <c r="C1440" s="30" t="s">
        <v>5007</v>
      </c>
      <c r="D1440" s="30"/>
      <c r="E1440" s="30" t="s">
        <v>4910</v>
      </c>
      <c r="F1440" s="30" t="s">
        <v>74</v>
      </c>
      <c r="G1440" s="38">
        <v>60</v>
      </c>
      <c r="H1440" s="31">
        <v>0</v>
      </c>
      <c r="I1440" s="30" t="s">
        <v>628</v>
      </c>
      <c r="J1440" s="30" t="s">
        <v>629</v>
      </c>
      <c r="K1440" s="30" t="s">
        <v>495</v>
      </c>
      <c r="L1440" s="30" t="s">
        <v>630</v>
      </c>
      <c r="M1440" s="30" t="s">
        <v>631</v>
      </c>
      <c r="N1440" s="30"/>
      <c r="O1440" s="30" t="s">
        <v>4906</v>
      </c>
      <c r="P1440" s="30" t="s">
        <v>73</v>
      </c>
      <c r="Q1440" s="30" t="s">
        <v>499</v>
      </c>
    </row>
    <row r="1441" spans="1:17">
      <c r="A1441" s="30" t="s">
        <v>5008</v>
      </c>
      <c r="B1441" s="30" t="s">
        <v>5009</v>
      </c>
      <c r="C1441" s="30" t="s">
        <v>5010</v>
      </c>
      <c r="D1441" s="30"/>
      <c r="E1441" s="30" t="s">
        <v>4910</v>
      </c>
      <c r="F1441" s="30" t="s">
        <v>74</v>
      </c>
      <c r="G1441" s="38">
        <v>60</v>
      </c>
      <c r="H1441" s="31">
        <v>0</v>
      </c>
      <c r="I1441" s="30" t="s">
        <v>628</v>
      </c>
      <c r="J1441" s="30" t="s">
        <v>629</v>
      </c>
      <c r="K1441" s="30" t="s">
        <v>495</v>
      </c>
      <c r="L1441" s="30" t="s">
        <v>5011</v>
      </c>
      <c r="M1441" s="30" t="s">
        <v>631</v>
      </c>
      <c r="N1441" s="30"/>
      <c r="O1441" s="30" t="s">
        <v>4906</v>
      </c>
      <c r="P1441" s="30" t="s">
        <v>73</v>
      </c>
      <c r="Q1441" s="30" t="s">
        <v>499</v>
      </c>
    </row>
    <row r="1442" spans="1:17">
      <c r="A1442" s="30" t="s">
        <v>5012</v>
      </c>
      <c r="B1442" s="30" t="s">
        <v>5013</v>
      </c>
      <c r="C1442" s="30" t="s">
        <v>5013</v>
      </c>
      <c r="D1442" s="30"/>
      <c r="E1442" s="30" t="s">
        <v>4910</v>
      </c>
      <c r="F1442" s="30" t="s">
        <v>74</v>
      </c>
      <c r="G1442" s="38">
        <v>60</v>
      </c>
      <c r="H1442" s="31">
        <v>0</v>
      </c>
      <c r="I1442" s="30" t="s">
        <v>628</v>
      </c>
      <c r="J1442" s="30" t="s">
        <v>629</v>
      </c>
      <c r="K1442" s="30" t="s">
        <v>495</v>
      </c>
      <c r="L1442" s="30" t="s">
        <v>975</v>
      </c>
      <c r="M1442" s="30" t="s">
        <v>631</v>
      </c>
      <c r="N1442" s="30"/>
      <c r="O1442" s="30" t="s">
        <v>4906</v>
      </c>
      <c r="P1442" s="30" t="s">
        <v>73</v>
      </c>
      <c r="Q1442" s="30" t="s">
        <v>499</v>
      </c>
    </row>
    <row r="1443" spans="1:17">
      <c r="A1443" s="30" t="s">
        <v>5014</v>
      </c>
      <c r="B1443" s="30" t="s">
        <v>5015</v>
      </c>
      <c r="C1443" s="30" t="s">
        <v>5015</v>
      </c>
      <c r="D1443" s="30"/>
      <c r="E1443" s="30" t="s">
        <v>4910</v>
      </c>
      <c r="F1443" s="30" t="s">
        <v>74</v>
      </c>
      <c r="G1443" s="38">
        <v>60</v>
      </c>
      <c r="H1443" s="31">
        <v>0</v>
      </c>
      <c r="I1443" s="30" t="s">
        <v>628</v>
      </c>
      <c r="J1443" s="30" t="s">
        <v>629</v>
      </c>
      <c r="K1443" s="30" t="s">
        <v>495</v>
      </c>
      <c r="L1443" s="30" t="s">
        <v>925</v>
      </c>
      <c r="M1443" s="30" t="s">
        <v>631</v>
      </c>
      <c r="N1443" s="30"/>
      <c r="O1443" s="30" t="s">
        <v>4906</v>
      </c>
      <c r="P1443" s="30" t="s">
        <v>73</v>
      </c>
      <c r="Q1443" s="30" t="s">
        <v>499</v>
      </c>
    </row>
    <row r="1444" spans="1:17">
      <c r="A1444" s="30" t="s">
        <v>5016</v>
      </c>
      <c r="B1444" s="30" t="s">
        <v>5017</v>
      </c>
      <c r="C1444" s="30" t="s">
        <v>5017</v>
      </c>
      <c r="D1444" s="30"/>
      <c r="E1444" s="30" t="s">
        <v>4910</v>
      </c>
      <c r="F1444" s="30" t="s">
        <v>74</v>
      </c>
      <c r="G1444" s="38">
        <v>60</v>
      </c>
      <c r="H1444" s="31">
        <v>0</v>
      </c>
      <c r="I1444" s="30" t="s">
        <v>628</v>
      </c>
      <c r="J1444" s="30" t="s">
        <v>629</v>
      </c>
      <c r="K1444" s="30" t="s">
        <v>495</v>
      </c>
      <c r="L1444" s="30" t="s">
        <v>3537</v>
      </c>
      <c r="M1444" s="30" t="s">
        <v>631</v>
      </c>
      <c r="N1444" s="30"/>
      <c r="O1444" s="30" t="s">
        <v>4906</v>
      </c>
      <c r="P1444" s="30" t="s">
        <v>73</v>
      </c>
      <c r="Q1444" s="30" t="s">
        <v>499</v>
      </c>
    </row>
    <row r="1445" spans="1:17">
      <c r="A1445" s="30" t="s">
        <v>5018</v>
      </c>
      <c r="B1445" s="30" t="s">
        <v>5019</v>
      </c>
      <c r="C1445" s="30" t="s">
        <v>5020</v>
      </c>
      <c r="D1445" s="30"/>
      <c r="E1445" s="30" t="s">
        <v>4910</v>
      </c>
      <c r="F1445" s="30" t="s">
        <v>74</v>
      </c>
      <c r="G1445" s="38">
        <v>60</v>
      </c>
      <c r="H1445" s="31">
        <v>0</v>
      </c>
      <c r="I1445" s="30" t="s">
        <v>628</v>
      </c>
      <c r="J1445" s="30" t="s">
        <v>629</v>
      </c>
      <c r="K1445" s="30" t="s">
        <v>495</v>
      </c>
      <c r="L1445" s="30" t="s">
        <v>3588</v>
      </c>
      <c r="M1445" s="30" t="s">
        <v>631</v>
      </c>
      <c r="N1445" s="30"/>
      <c r="O1445" s="30" t="s">
        <v>4906</v>
      </c>
      <c r="P1445" s="30" t="s">
        <v>73</v>
      </c>
      <c r="Q1445" s="30" t="s">
        <v>499</v>
      </c>
    </row>
    <row r="1446" spans="1:17">
      <c r="A1446" s="30" t="s">
        <v>5021</v>
      </c>
      <c r="B1446" s="30" t="s">
        <v>5022</v>
      </c>
      <c r="C1446" s="30" t="s">
        <v>5022</v>
      </c>
      <c r="D1446" s="30"/>
      <c r="E1446" s="30" t="s">
        <v>4910</v>
      </c>
      <c r="F1446" s="30" t="s">
        <v>74</v>
      </c>
      <c r="G1446" s="38">
        <v>60</v>
      </c>
      <c r="H1446" s="31">
        <v>0</v>
      </c>
      <c r="I1446" s="30" t="s">
        <v>628</v>
      </c>
      <c r="J1446" s="30" t="s">
        <v>629</v>
      </c>
      <c r="K1446" s="30" t="s">
        <v>495</v>
      </c>
      <c r="L1446" s="30" t="s">
        <v>1274</v>
      </c>
      <c r="M1446" s="30" t="s">
        <v>631</v>
      </c>
      <c r="N1446" s="30"/>
      <c r="O1446" s="30" t="s">
        <v>4906</v>
      </c>
      <c r="P1446" s="30" t="s">
        <v>73</v>
      </c>
      <c r="Q1446" s="30" t="s">
        <v>499</v>
      </c>
    </row>
    <row r="1447" spans="1:17">
      <c r="A1447" s="30" t="s">
        <v>5023</v>
      </c>
      <c r="B1447" s="30" t="s">
        <v>5024</v>
      </c>
      <c r="C1447" s="30" t="s">
        <v>5024</v>
      </c>
      <c r="D1447" s="30"/>
      <c r="E1447" s="30" t="s">
        <v>4910</v>
      </c>
      <c r="F1447" s="30" t="s">
        <v>74</v>
      </c>
      <c r="G1447" s="38">
        <v>60</v>
      </c>
      <c r="H1447" s="31">
        <v>0</v>
      </c>
      <c r="I1447" s="30" t="s">
        <v>628</v>
      </c>
      <c r="J1447" s="30" t="s">
        <v>629</v>
      </c>
      <c r="K1447" s="30" t="s">
        <v>495</v>
      </c>
      <c r="L1447" s="30" t="s">
        <v>4958</v>
      </c>
      <c r="M1447" s="30" t="s">
        <v>631</v>
      </c>
      <c r="N1447" s="30"/>
      <c r="O1447" s="30" t="s">
        <v>4906</v>
      </c>
      <c r="P1447" s="30" t="s">
        <v>73</v>
      </c>
      <c r="Q1447" s="30" t="s">
        <v>499</v>
      </c>
    </row>
    <row r="1448" spans="1:17">
      <c r="A1448" s="30" t="s">
        <v>5025</v>
      </c>
      <c r="B1448" s="30" t="s">
        <v>5026</v>
      </c>
      <c r="C1448" s="30" t="s">
        <v>5027</v>
      </c>
      <c r="D1448" s="30"/>
      <c r="E1448" s="30" t="s">
        <v>5028</v>
      </c>
      <c r="F1448" s="30" t="s">
        <v>74</v>
      </c>
      <c r="G1448" s="38">
        <v>60</v>
      </c>
      <c r="H1448" s="31">
        <v>0</v>
      </c>
      <c r="I1448" s="30" t="s">
        <v>622</v>
      </c>
      <c r="J1448" s="30" t="s">
        <v>623</v>
      </c>
      <c r="K1448" s="30" t="s">
        <v>495</v>
      </c>
      <c r="L1448" s="30" t="s">
        <v>612</v>
      </c>
      <c r="M1448" s="30" t="s">
        <v>624</v>
      </c>
      <c r="N1448" s="30" t="s">
        <v>5029</v>
      </c>
      <c r="O1448" s="30" t="s">
        <v>4906</v>
      </c>
      <c r="P1448" s="30" t="s">
        <v>73</v>
      </c>
      <c r="Q1448" s="30" t="s">
        <v>499</v>
      </c>
    </row>
    <row r="1449" spans="1:17">
      <c r="A1449" s="30" t="s">
        <v>5030</v>
      </c>
      <c r="B1449" s="30" t="s">
        <v>5031</v>
      </c>
      <c r="C1449" s="30" t="s">
        <v>5032</v>
      </c>
      <c r="D1449" s="30"/>
      <c r="E1449" s="30" t="s">
        <v>5028</v>
      </c>
      <c r="F1449" s="30" t="s">
        <v>74</v>
      </c>
      <c r="G1449" s="38">
        <v>60</v>
      </c>
      <c r="H1449" s="31">
        <v>0</v>
      </c>
      <c r="I1449" s="30" t="s">
        <v>622</v>
      </c>
      <c r="J1449" s="30" t="s">
        <v>623</v>
      </c>
      <c r="K1449" s="30" t="s">
        <v>495</v>
      </c>
      <c r="L1449" s="30" t="s">
        <v>612</v>
      </c>
      <c r="M1449" s="30" t="s">
        <v>1007</v>
      </c>
      <c r="N1449" s="30"/>
      <c r="O1449" s="30" t="s">
        <v>4906</v>
      </c>
      <c r="P1449" s="30" t="s">
        <v>73</v>
      </c>
      <c r="Q1449" s="30" t="s">
        <v>499</v>
      </c>
    </row>
    <row r="1450" spans="1:17">
      <c r="A1450" s="30" t="s">
        <v>5033</v>
      </c>
      <c r="B1450" s="30" t="s">
        <v>5034</v>
      </c>
      <c r="C1450" s="30" t="s">
        <v>5035</v>
      </c>
      <c r="D1450" s="30"/>
      <c r="E1450" s="30" t="s">
        <v>4910</v>
      </c>
      <c r="F1450" s="30" t="s">
        <v>74</v>
      </c>
      <c r="G1450" s="38">
        <v>60</v>
      </c>
      <c r="H1450" s="31">
        <v>0</v>
      </c>
      <c r="I1450" s="30" t="s">
        <v>5036</v>
      </c>
      <c r="J1450" s="30" t="s">
        <v>5037</v>
      </c>
      <c r="K1450" s="30" t="s">
        <v>495</v>
      </c>
      <c r="L1450" s="30" t="s">
        <v>612</v>
      </c>
      <c r="M1450" s="30" t="s">
        <v>1128</v>
      </c>
      <c r="N1450" s="30"/>
      <c r="O1450" s="30" t="s">
        <v>4906</v>
      </c>
      <c r="P1450" s="30" t="s">
        <v>73</v>
      </c>
      <c r="Q1450" s="30" t="s">
        <v>499</v>
      </c>
    </row>
    <row r="1451" spans="1:17">
      <c r="A1451" s="30" t="s">
        <v>5038</v>
      </c>
      <c r="B1451" s="30" t="s">
        <v>5039</v>
      </c>
      <c r="C1451" s="30" t="s">
        <v>5040</v>
      </c>
      <c r="D1451" s="30"/>
      <c r="E1451" s="30" t="s">
        <v>5028</v>
      </c>
      <c r="F1451" s="30" t="s">
        <v>74</v>
      </c>
      <c r="G1451" s="38">
        <v>60</v>
      </c>
      <c r="H1451" s="31">
        <v>0</v>
      </c>
      <c r="I1451" s="30" t="s">
        <v>5036</v>
      </c>
      <c r="J1451" s="30" t="s">
        <v>5037</v>
      </c>
      <c r="K1451" s="30" t="s">
        <v>495</v>
      </c>
      <c r="L1451" s="30" t="s">
        <v>612</v>
      </c>
      <c r="M1451" s="30" t="s">
        <v>1021</v>
      </c>
      <c r="N1451" s="30" t="s">
        <v>5041</v>
      </c>
      <c r="O1451" s="30" t="s">
        <v>4906</v>
      </c>
      <c r="P1451" s="30" t="s">
        <v>73</v>
      </c>
      <c r="Q1451" s="30" t="s">
        <v>499</v>
      </c>
    </row>
    <row r="1452" spans="1:17">
      <c r="A1452" s="30" t="s">
        <v>5042</v>
      </c>
      <c r="B1452" s="30" t="s">
        <v>5043</v>
      </c>
      <c r="C1452" s="30" t="s">
        <v>5044</v>
      </c>
      <c r="D1452" s="30"/>
      <c r="E1452" s="30" t="s">
        <v>5028</v>
      </c>
      <c r="F1452" s="30" t="s">
        <v>74</v>
      </c>
      <c r="G1452" s="38">
        <v>60</v>
      </c>
      <c r="H1452" s="31">
        <v>0</v>
      </c>
      <c r="I1452" s="30" t="s">
        <v>622</v>
      </c>
      <c r="J1452" s="30" t="s">
        <v>623</v>
      </c>
      <c r="K1452" s="30" t="s">
        <v>495</v>
      </c>
      <c r="L1452" s="30" t="s">
        <v>612</v>
      </c>
      <c r="M1452" s="30" t="s">
        <v>997</v>
      </c>
      <c r="N1452" s="30"/>
      <c r="O1452" s="30" t="s">
        <v>4906</v>
      </c>
      <c r="P1452" s="30" t="s">
        <v>73</v>
      </c>
      <c r="Q1452" s="30" t="s">
        <v>499</v>
      </c>
    </row>
    <row r="1453" spans="1:17">
      <c r="A1453" s="30" t="s">
        <v>5045</v>
      </c>
      <c r="B1453" s="30" t="s">
        <v>5046</v>
      </c>
      <c r="C1453" s="30" t="s">
        <v>5047</v>
      </c>
      <c r="D1453" s="30"/>
      <c r="E1453" s="30" t="s">
        <v>4910</v>
      </c>
      <c r="F1453" s="30" t="s">
        <v>74</v>
      </c>
      <c r="G1453" s="38">
        <v>60</v>
      </c>
      <c r="H1453" s="31">
        <v>0</v>
      </c>
      <c r="I1453" s="30" t="s">
        <v>610</v>
      </c>
      <c r="J1453" s="30" t="s">
        <v>611</v>
      </c>
      <c r="K1453" s="30" t="s">
        <v>495</v>
      </c>
      <c r="L1453" s="30" t="s">
        <v>612</v>
      </c>
      <c r="M1453" s="30" t="s">
        <v>688</v>
      </c>
      <c r="N1453" s="30"/>
      <c r="O1453" s="30" t="s">
        <v>4906</v>
      </c>
      <c r="P1453" s="30" t="s">
        <v>73</v>
      </c>
      <c r="Q1453" s="30" t="s">
        <v>499</v>
      </c>
    </row>
    <row r="1454" spans="1:17">
      <c r="A1454" s="30" t="s">
        <v>5048</v>
      </c>
      <c r="B1454" s="30" t="s">
        <v>5049</v>
      </c>
      <c r="C1454" s="30" t="s">
        <v>5050</v>
      </c>
      <c r="D1454" s="30"/>
      <c r="E1454" s="30" t="s">
        <v>4910</v>
      </c>
      <c r="F1454" s="30" t="s">
        <v>74</v>
      </c>
      <c r="G1454" s="38">
        <v>60</v>
      </c>
      <c r="H1454" s="31">
        <v>0</v>
      </c>
      <c r="I1454" s="30" t="s">
        <v>610</v>
      </c>
      <c r="J1454" s="30" t="s">
        <v>611</v>
      </c>
      <c r="K1454" s="30" t="s">
        <v>495</v>
      </c>
      <c r="L1454" s="30" t="s">
        <v>612</v>
      </c>
      <c r="M1454" s="30" t="s">
        <v>5051</v>
      </c>
      <c r="N1454" s="30" t="s">
        <v>5052</v>
      </c>
      <c r="O1454" s="30" t="s">
        <v>4906</v>
      </c>
      <c r="P1454" s="30" t="s">
        <v>73</v>
      </c>
      <c r="Q1454" s="30" t="s">
        <v>499</v>
      </c>
    </row>
    <row r="1455" spans="1:17">
      <c r="A1455" s="30" t="s">
        <v>5053</v>
      </c>
      <c r="B1455" s="30" t="s">
        <v>5054</v>
      </c>
      <c r="C1455" s="30" t="s">
        <v>5054</v>
      </c>
      <c r="D1455" s="30"/>
      <c r="E1455" s="30" t="s">
        <v>4910</v>
      </c>
      <c r="F1455" s="30" t="s">
        <v>74</v>
      </c>
      <c r="G1455" s="38">
        <v>60</v>
      </c>
      <c r="H1455" s="31">
        <v>0</v>
      </c>
      <c r="I1455" s="30" t="s">
        <v>628</v>
      </c>
      <c r="J1455" s="30" t="s">
        <v>629</v>
      </c>
      <c r="K1455" s="30" t="s">
        <v>495</v>
      </c>
      <c r="L1455" s="30" t="s">
        <v>965</v>
      </c>
      <c r="M1455" s="30" t="s">
        <v>631</v>
      </c>
      <c r="N1455" s="30"/>
      <c r="O1455" s="30" t="s">
        <v>4906</v>
      </c>
      <c r="P1455" s="30" t="s">
        <v>73</v>
      </c>
      <c r="Q1455" s="30" t="s">
        <v>499</v>
      </c>
    </row>
    <row r="1456" spans="1:17">
      <c r="A1456" s="30" t="s">
        <v>5055</v>
      </c>
      <c r="B1456" s="30" t="s">
        <v>5056</v>
      </c>
      <c r="C1456" s="30" t="s">
        <v>5056</v>
      </c>
      <c r="D1456" s="30"/>
      <c r="E1456" s="30" t="s">
        <v>4910</v>
      </c>
      <c r="F1456" s="30" t="s">
        <v>74</v>
      </c>
      <c r="G1456" s="38">
        <v>60</v>
      </c>
      <c r="H1456" s="31">
        <v>0</v>
      </c>
      <c r="I1456" s="30" t="s">
        <v>628</v>
      </c>
      <c r="J1456" s="30" t="s">
        <v>629</v>
      </c>
      <c r="K1456" s="30" t="s">
        <v>495</v>
      </c>
      <c r="L1456" s="30" t="s">
        <v>4928</v>
      </c>
      <c r="M1456" s="30" t="s">
        <v>631</v>
      </c>
      <c r="N1456" s="30"/>
      <c r="O1456" s="30" t="s">
        <v>4906</v>
      </c>
      <c r="P1456" s="30" t="s">
        <v>73</v>
      </c>
      <c r="Q1456" s="30" t="s">
        <v>499</v>
      </c>
    </row>
    <row r="1457" spans="1:17">
      <c r="A1457" s="30" t="s">
        <v>5057</v>
      </c>
      <c r="B1457" s="30" t="s">
        <v>5058</v>
      </c>
      <c r="C1457" s="30" t="s">
        <v>5058</v>
      </c>
      <c r="D1457" s="30"/>
      <c r="E1457" s="30" t="s">
        <v>4910</v>
      </c>
      <c r="F1457" s="30" t="s">
        <v>74</v>
      </c>
      <c r="G1457" s="38">
        <v>60</v>
      </c>
      <c r="H1457" s="31">
        <v>0</v>
      </c>
      <c r="I1457" s="30" t="s">
        <v>628</v>
      </c>
      <c r="J1457" s="30" t="s">
        <v>629</v>
      </c>
      <c r="K1457" s="30" t="s">
        <v>495</v>
      </c>
      <c r="L1457" s="30" t="s">
        <v>4921</v>
      </c>
      <c r="M1457" s="30" t="s">
        <v>631</v>
      </c>
      <c r="N1457" s="30"/>
      <c r="O1457" s="30" t="s">
        <v>4906</v>
      </c>
      <c r="P1457" s="30" t="s">
        <v>73</v>
      </c>
      <c r="Q1457" s="30" t="s">
        <v>499</v>
      </c>
    </row>
    <row r="1458" spans="1:17">
      <c r="A1458" s="30" t="s">
        <v>5059</v>
      </c>
      <c r="B1458" s="30" t="s">
        <v>5060</v>
      </c>
      <c r="C1458" s="30" t="s">
        <v>5061</v>
      </c>
      <c r="D1458" s="30"/>
      <c r="E1458" s="30" t="s">
        <v>4962</v>
      </c>
      <c r="F1458" s="30" t="s">
        <v>74</v>
      </c>
      <c r="G1458" s="38">
        <v>60</v>
      </c>
      <c r="H1458" s="31">
        <v>0</v>
      </c>
      <c r="I1458" s="30" t="s">
        <v>546</v>
      </c>
      <c r="J1458" s="30" t="s">
        <v>547</v>
      </c>
      <c r="K1458" s="30" t="s">
        <v>495</v>
      </c>
      <c r="L1458" s="30" t="s">
        <v>3608</v>
      </c>
      <c r="M1458" s="30" t="s">
        <v>573</v>
      </c>
      <c r="N1458" s="30"/>
      <c r="O1458" s="30" t="s">
        <v>4906</v>
      </c>
      <c r="P1458" s="30" t="s">
        <v>73</v>
      </c>
      <c r="Q1458" s="30" t="s">
        <v>499</v>
      </c>
    </row>
    <row r="1459" spans="1:17">
      <c r="A1459" s="30" t="s">
        <v>5062</v>
      </c>
      <c r="B1459" s="30" t="s">
        <v>5063</v>
      </c>
      <c r="C1459" s="30" t="s">
        <v>5064</v>
      </c>
      <c r="D1459" s="30"/>
      <c r="E1459" s="30" t="s">
        <v>4962</v>
      </c>
      <c r="F1459" s="30" t="s">
        <v>74</v>
      </c>
      <c r="G1459" s="38">
        <v>60</v>
      </c>
      <c r="H1459" s="31">
        <v>0</v>
      </c>
      <c r="I1459" s="30" t="s">
        <v>546</v>
      </c>
      <c r="J1459" s="30" t="s">
        <v>547</v>
      </c>
      <c r="K1459" s="30" t="s">
        <v>495</v>
      </c>
      <c r="L1459" s="30" t="s">
        <v>899</v>
      </c>
      <c r="M1459" s="30" t="s">
        <v>573</v>
      </c>
      <c r="N1459" s="30"/>
      <c r="O1459" s="30" t="s">
        <v>4906</v>
      </c>
      <c r="P1459" s="30" t="s">
        <v>73</v>
      </c>
      <c r="Q1459" s="30" t="s">
        <v>499</v>
      </c>
    </row>
    <row r="1460" spans="1:17">
      <c r="A1460" s="30" t="s">
        <v>5065</v>
      </c>
      <c r="B1460" s="30" t="s">
        <v>5066</v>
      </c>
      <c r="C1460" s="30" t="s">
        <v>5067</v>
      </c>
      <c r="D1460" s="30"/>
      <c r="E1460" s="30" t="s">
        <v>4962</v>
      </c>
      <c r="F1460" s="30" t="s">
        <v>74</v>
      </c>
      <c r="G1460" s="38">
        <v>60</v>
      </c>
      <c r="H1460" s="31">
        <v>0</v>
      </c>
      <c r="I1460" s="30" t="s">
        <v>546</v>
      </c>
      <c r="J1460" s="30" t="s">
        <v>547</v>
      </c>
      <c r="K1460" s="30" t="s">
        <v>495</v>
      </c>
      <c r="L1460" s="30" t="s">
        <v>907</v>
      </c>
      <c r="M1460" s="30" t="s">
        <v>573</v>
      </c>
      <c r="N1460" s="30"/>
      <c r="O1460" s="30" t="s">
        <v>4906</v>
      </c>
      <c r="P1460" s="30" t="s">
        <v>73</v>
      </c>
      <c r="Q1460" s="30" t="s">
        <v>499</v>
      </c>
    </row>
    <row r="1461" spans="1:17">
      <c r="A1461" s="30" t="s">
        <v>5068</v>
      </c>
      <c r="B1461" s="30" t="s">
        <v>5069</v>
      </c>
      <c r="C1461" s="30" t="s">
        <v>5070</v>
      </c>
      <c r="D1461" s="30"/>
      <c r="E1461" s="30" t="s">
        <v>4904</v>
      </c>
      <c r="F1461" s="30" t="s">
        <v>74</v>
      </c>
      <c r="G1461" s="38">
        <v>60</v>
      </c>
      <c r="H1461" s="31">
        <v>0</v>
      </c>
      <c r="I1461" s="30" t="s">
        <v>504</v>
      </c>
      <c r="J1461" s="30" t="s">
        <v>505</v>
      </c>
      <c r="K1461" s="30" t="s">
        <v>495</v>
      </c>
      <c r="L1461" s="30" t="s">
        <v>496</v>
      </c>
      <c r="M1461" s="30" t="s">
        <v>506</v>
      </c>
      <c r="N1461" s="30" t="s">
        <v>1316</v>
      </c>
      <c r="O1461" s="30" t="s">
        <v>4906</v>
      </c>
      <c r="P1461" s="30" t="s">
        <v>73</v>
      </c>
      <c r="Q1461" s="30" t="s">
        <v>499</v>
      </c>
    </row>
    <row r="1462" spans="1:17">
      <c r="A1462" s="30" t="s">
        <v>5071</v>
      </c>
      <c r="B1462" s="30" t="s">
        <v>5072</v>
      </c>
      <c r="C1462" s="30" t="s">
        <v>5073</v>
      </c>
      <c r="D1462" s="30"/>
      <c r="E1462" s="30" t="s">
        <v>4904</v>
      </c>
      <c r="F1462" s="30" t="s">
        <v>74</v>
      </c>
      <c r="G1462" s="38">
        <v>60</v>
      </c>
      <c r="H1462" s="31">
        <v>0</v>
      </c>
      <c r="I1462" s="30" t="s">
        <v>586</v>
      </c>
      <c r="J1462" s="30" t="s">
        <v>587</v>
      </c>
      <c r="K1462" s="30" t="s">
        <v>495</v>
      </c>
      <c r="L1462" s="30" t="s">
        <v>496</v>
      </c>
      <c r="M1462" s="30" t="s">
        <v>497</v>
      </c>
      <c r="N1462" s="30"/>
      <c r="O1462" s="30" t="s">
        <v>4906</v>
      </c>
      <c r="P1462" s="30" t="s">
        <v>73</v>
      </c>
      <c r="Q1462" s="30" t="s">
        <v>499</v>
      </c>
    </row>
    <row r="1463" spans="1:17">
      <c r="A1463" s="30" t="s">
        <v>5074</v>
      </c>
      <c r="B1463" s="30" t="s">
        <v>5075</v>
      </c>
      <c r="C1463" s="30" t="s">
        <v>5076</v>
      </c>
      <c r="D1463" s="30"/>
      <c r="E1463" s="30" t="s">
        <v>4904</v>
      </c>
      <c r="F1463" s="30" t="s">
        <v>74</v>
      </c>
      <c r="G1463" s="38">
        <v>60</v>
      </c>
      <c r="H1463" s="31">
        <v>0</v>
      </c>
      <c r="I1463" s="30" t="s">
        <v>552</v>
      </c>
      <c r="J1463" s="30" t="s">
        <v>553</v>
      </c>
      <c r="K1463" s="30" t="s">
        <v>495</v>
      </c>
      <c r="L1463" s="30" t="s">
        <v>496</v>
      </c>
      <c r="M1463" s="30" t="s">
        <v>724</v>
      </c>
      <c r="N1463" s="30"/>
      <c r="O1463" s="30" t="s">
        <v>4906</v>
      </c>
      <c r="P1463" s="30" t="s">
        <v>73</v>
      </c>
      <c r="Q1463" s="30" t="s">
        <v>499</v>
      </c>
    </row>
    <row r="1464" spans="1:17">
      <c r="A1464" s="30" t="s">
        <v>5077</v>
      </c>
      <c r="B1464" s="30" t="s">
        <v>5078</v>
      </c>
      <c r="C1464" s="30" t="s">
        <v>5079</v>
      </c>
      <c r="D1464" s="30"/>
      <c r="E1464" s="30" t="s">
        <v>4904</v>
      </c>
      <c r="F1464" s="30" t="s">
        <v>74</v>
      </c>
      <c r="G1464" s="38">
        <v>60</v>
      </c>
      <c r="H1464" s="31">
        <v>0</v>
      </c>
      <c r="I1464" s="30" t="s">
        <v>586</v>
      </c>
      <c r="J1464" s="30" t="s">
        <v>587</v>
      </c>
      <c r="K1464" s="30" t="s">
        <v>495</v>
      </c>
      <c r="L1464" s="30" t="s">
        <v>496</v>
      </c>
      <c r="M1464" s="30" t="s">
        <v>497</v>
      </c>
      <c r="N1464" s="30"/>
      <c r="O1464" s="30" t="s">
        <v>4906</v>
      </c>
      <c r="P1464" s="30" t="s">
        <v>73</v>
      </c>
      <c r="Q1464" s="30" t="s">
        <v>499</v>
      </c>
    </row>
    <row r="1465" spans="1:17">
      <c r="A1465" s="30" t="s">
        <v>5080</v>
      </c>
      <c r="B1465" s="30" t="s">
        <v>5081</v>
      </c>
      <c r="C1465" s="30" t="s">
        <v>5082</v>
      </c>
      <c r="D1465" s="30"/>
      <c r="E1465" s="30" t="s">
        <v>4904</v>
      </c>
      <c r="F1465" s="30" t="s">
        <v>74</v>
      </c>
      <c r="G1465" s="38">
        <v>60</v>
      </c>
      <c r="H1465" s="31">
        <v>0</v>
      </c>
      <c r="I1465" s="30" t="s">
        <v>504</v>
      </c>
      <c r="J1465" s="30" t="s">
        <v>505</v>
      </c>
      <c r="K1465" s="30" t="s">
        <v>495</v>
      </c>
      <c r="L1465" s="30" t="s">
        <v>496</v>
      </c>
      <c r="M1465" s="30" t="s">
        <v>2206</v>
      </c>
      <c r="N1465" s="30"/>
      <c r="O1465" s="30" t="s">
        <v>4906</v>
      </c>
      <c r="P1465" s="30" t="s">
        <v>73</v>
      </c>
      <c r="Q1465" s="30" t="s">
        <v>499</v>
      </c>
    </row>
    <row r="1466" spans="1:17">
      <c r="A1466" s="30" t="s">
        <v>5083</v>
      </c>
      <c r="B1466" s="30" t="s">
        <v>5084</v>
      </c>
      <c r="C1466" s="30" t="s">
        <v>5085</v>
      </c>
      <c r="D1466" s="30"/>
      <c r="E1466" s="30" t="s">
        <v>4904</v>
      </c>
      <c r="F1466" s="30" t="s">
        <v>74</v>
      </c>
      <c r="G1466" s="38">
        <v>60</v>
      </c>
      <c r="H1466" s="31">
        <v>0</v>
      </c>
      <c r="I1466" s="30" t="s">
        <v>552</v>
      </c>
      <c r="J1466" s="30" t="s">
        <v>553</v>
      </c>
      <c r="K1466" s="30" t="s">
        <v>495</v>
      </c>
      <c r="L1466" s="30" t="s">
        <v>496</v>
      </c>
      <c r="M1466" s="30" t="s">
        <v>654</v>
      </c>
      <c r="N1466" s="30"/>
      <c r="O1466" s="30" t="s">
        <v>4906</v>
      </c>
      <c r="P1466" s="30" t="s">
        <v>73</v>
      </c>
      <c r="Q1466" s="30" t="s">
        <v>499</v>
      </c>
    </row>
    <row r="1467" spans="1:17">
      <c r="A1467" s="30" t="s">
        <v>5086</v>
      </c>
      <c r="B1467" s="30" t="s">
        <v>5087</v>
      </c>
      <c r="C1467" s="30" t="s">
        <v>5088</v>
      </c>
      <c r="D1467" s="30"/>
      <c r="E1467" s="30" t="s">
        <v>4904</v>
      </c>
      <c r="F1467" s="30" t="s">
        <v>74</v>
      </c>
      <c r="G1467" s="38">
        <v>60</v>
      </c>
      <c r="H1467" s="31">
        <v>0</v>
      </c>
      <c r="I1467" s="30" t="s">
        <v>504</v>
      </c>
      <c r="J1467" s="30" t="s">
        <v>505</v>
      </c>
      <c r="K1467" s="30" t="s">
        <v>495</v>
      </c>
      <c r="L1467" s="30" t="s">
        <v>496</v>
      </c>
      <c r="M1467" s="30" t="s">
        <v>558</v>
      </c>
      <c r="N1467" s="30"/>
      <c r="O1467" s="30" t="s">
        <v>4906</v>
      </c>
      <c r="P1467" s="30" t="s">
        <v>73</v>
      </c>
      <c r="Q1467" s="30" t="s">
        <v>499</v>
      </c>
    </row>
    <row r="1468" spans="1:17">
      <c r="A1468" s="30" t="s">
        <v>5089</v>
      </c>
      <c r="B1468" s="30" t="s">
        <v>5090</v>
      </c>
      <c r="C1468" s="30" t="s">
        <v>5091</v>
      </c>
      <c r="D1468" s="30"/>
      <c r="E1468" s="30" t="s">
        <v>4904</v>
      </c>
      <c r="F1468" s="30" t="s">
        <v>74</v>
      </c>
      <c r="G1468" s="38">
        <v>60</v>
      </c>
      <c r="H1468" s="31">
        <v>0</v>
      </c>
      <c r="I1468" s="30" t="s">
        <v>586</v>
      </c>
      <c r="J1468" s="30" t="s">
        <v>587</v>
      </c>
      <c r="K1468" s="30" t="s">
        <v>495</v>
      </c>
      <c r="L1468" s="30" t="s">
        <v>496</v>
      </c>
      <c r="M1468" s="30" t="s">
        <v>497</v>
      </c>
      <c r="N1468" s="30"/>
      <c r="O1468" s="30" t="s">
        <v>4906</v>
      </c>
      <c r="P1468" s="30" t="s">
        <v>73</v>
      </c>
      <c r="Q1468" s="30" t="s">
        <v>499</v>
      </c>
    </row>
    <row r="1469" spans="1:17">
      <c r="A1469" s="30" t="s">
        <v>5092</v>
      </c>
      <c r="B1469" s="30" t="s">
        <v>5093</v>
      </c>
      <c r="C1469" s="30" t="s">
        <v>5094</v>
      </c>
      <c r="D1469" s="30"/>
      <c r="E1469" s="30" t="s">
        <v>4904</v>
      </c>
      <c r="F1469" s="30" t="s">
        <v>74</v>
      </c>
      <c r="G1469" s="38">
        <v>60</v>
      </c>
      <c r="H1469" s="31">
        <v>0</v>
      </c>
      <c r="I1469" s="30" t="s">
        <v>504</v>
      </c>
      <c r="J1469" s="30" t="s">
        <v>505</v>
      </c>
      <c r="K1469" s="30" t="s">
        <v>495</v>
      </c>
      <c r="L1469" s="30" t="s">
        <v>496</v>
      </c>
      <c r="M1469" s="30" t="s">
        <v>506</v>
      </c>
      <c r="N1469" s="30"/>
      <c r="O1469" s="30" t="s">
        <v>4906</v>
      </c>
      <c r="P1469" s="30" t="s">
        <v>73</v>
      </c>
      <c r="Q1469" s="30" t="s">
        <v>499</v>
      </c>
    </row>
    <row r="1470" spans="1:17">
      <c r="A1470" s="30" t="s">
        <v>5095</v>
      </c>
      <c r="B1470" s="30" t="s">
        <v>5096</v>
      </c>
      <c r="C1470" s="30" t="s">
        <v>5097</v>
      </c>
      <c r="D1470" s="30"/>
      <c r="E1470" s="30" t="s">
        <v>4904</v>
      </c>
      <c r="F1470" s="30" t="s">
        <v>74</v>
      </c>
      <c r="G1470" s="38">
        <v>60</v>
      </c>
      <c r="H1470" s="31">
        <v>0</v>
      </c>
      <c r="I1470" s="30" t="s">
        <v>512</v>
      </c>
      <c r="J1470" s="30" t="s">
        <v>513</v>
      </c>
      <c r="K1470" s="30" t="s">
        <v>495</v>
      </c>
      <c r="L1470" s="30" t="s">
        <v>496</v>
      </c>
      <c r="M1470" s="30" t="s">
        <v>695</v>
      </c>
      <c r="N1470" s="30"/>
      <c r="O1470" s="30" t="s">
        <v>4906</v>
      </c>
      <c r="P1470" s="30" t="s">
        <v>73</v>
      </c>
      <c r="Q1470" s="30" t="s">
        <v>499</v>
      </c>
    </row>
    <row r="1471" spans="1:17">
      <c r="A1471" s="30" t="s">
        <v>5098</v>
      </c>
      <c r="B1471" s="30" t="s">
        <v>5099</v>
      </c>
      <c r="C1471" s="30" t="s">
        <v>5100</v>
      </c>
      <c r="D1471" s="30"/>
      <c r="E1471" s="30" t="s">
        <v>4962</v>
      </c>
      <c r="F1471" s="30" t="s">
        <v>74</v>
      </c>
      <c r="G1471" s="38">
        <v>60</v>
      </c>
      <c r="H1471" s="31">
        <v>0</v>
      </c>
      <c r="I1471" s="30" t="s">
        <v>546</v>
      </c>
      <c r="J1471" s="30" t="s">
        <v>547</v>
      </c>
      <c r="K1471" s="30" t="s">
        <v>495</v>
      </c>
      <c r="L1471" s="30" t="s">
        <v>828</v>
      </c>
      <c r="M1471" s="30" t="s">
        <v>573</v>
      </c>
      <c r="N1471" s="30"/>
      <c r="O1471" s="30" t="s">
        <v>4906</v>
      </c>
      <c r="P1471" s="30" t="s">
        <v>73</v>
      </c>
      <c r="Q1471" s="30" t="s">
        <v>499</v>
      </c>
    </row>
    <row r="1472" spans="1:17">
      <c r="A1472" s="30" t="s">
        <v>5101</v>
      </c>
      <c r="B1472" s="30" t="s">
        <v>5102</v>
      </c>
      <c r="C1472" s="30" t="s">
        <v>5103</v>
      </c>
      <c r="D1472" s="30"/>
      <c r="E1472" s="30" t="s">
        <v>4962</v>
      </c>
      <c r="F1472" s="30" t="s">
        <v>74</v>
      </c>
      <c r="G1472" s="38">
        <v>60</v>
      </c>
      <c r="H1472" s="31">
        <v>0</v>
      </c>
      <c r="I1472" s="30" t="s">
        <v>546</v>
      </c>
      <c r="J1472" s="30" t="s">
        <v>547</v>
      </c>
      <c r="K1472" s="30" t="s">
        <v>495</v>
      </c>
      <c r="L1472" s="30" t="s">
        <v>828</v>
      </c>
      <c r="M1472" s="30" t="s">
        <v>573</v>
      </c>
      <c r="N1472" s="30"/>
      <c r="O1472" s="30" t="s">
        <v>4906</v>
      </c>
      <c r="P1472" s="30" t="s">
        <v>73</v>
      </c>
      <c r="Q1472" s="30" t="s">
        <v>499</v>
      </c>
    </row>
    <row r="1473" spans="1:17">
      <c r="A1473" s="30" t="s">
        <v>5104</v>
      </c>
      <c r="B1473" s="30" t="s">
        <v>5105</v>
      </c>
      <c r="C1473" s="30" t="s">
        <v>5106</v>
      </c>
      <c r="D1473" s="30"/>
      <c r="E1473" s="30" t="s">
        <v>4962</v>
      </c>
      <c r="F1473" s="30" t="s">
        <v>74</v>
      </c>
      <c r="G1473" s="38">
        <v>60</v>
      </c>
      <c r="H1473" s="31">
        <v>0</v>
      </c>
      <c r="I1473" s="30" t="s">
        <v>546</v>
      </c>
      <c r="J1473" s="30" t="s">
        <v>547</v>
      </c>
      <c r="K1473" s="30" t="s">
        <v>495</v>
      </c>
      <c r="L1473" s="30" t="s">
        <v>572</v>
      </c>
      <c r="M1473" s="30" t="s">
        <v>573</v>
      </c>
      <c r="N1473" s="30"/>
      <c r="O1473" s="30" t="s">
        <v>4906</v>
      </c>
      <c r="P1473" s="30" t="s">
        <v>73</v>
      </c>
      <c r="Q1473" s="30" t="s">
        <v>499</v>
      </c>
    </row>
    <row r="1474" spans="1:17">
      <c r="A1474" s="30" t="s">
        <v>5107</v>
      </c>
      <c r="B1474" s="30" t="s">
        <v>5108</v>
      </c>
      <c r="C1474" s="30" t="s">
        <v>5109</v>
      </c>
      <c r="D1474" s="30"/>
      <c r="E1474" s="30" t="s">
        <v>4962</v>
      </c>
      <c r="F1474" s="30" t="s">
        <v>74</v>
      </c>
      <c r="G1474" s="38">
        <v>60</v>
      </c>
      <c r="H1474" s="31">
        <v>0</v>
      </c>
      <c r="I1474" s="30" t="s">
        <v>546</v>
      </c>
      <c r="J1474" s="30" t="s">
        <v>547</v>
      </c>
      <c r="K1474" s="30" t="s">
        <v>495</v>
      </c>
      <c r="L1474" s="30" t="s">
        <v>572</v>
      </c>
      <c r="M1474" s="30" t="s">
        <v>573</v>
      </c>
      <c r="N1474" s="30"/>
      <c r="O1474" s="30" t="s">
        <v>4906</v>
      </c>
      <c r="P1474" s="30" t="s">
        <v>73</v>
      </c>
      <c r="Q1474" s="30" t="s">
        <v>499</v>
      </c>
    </row>
    <row r="1475" spans="1:17">
      <c r="A1475" s="30" t="s">
        <v>5110</v>
      </c>
      <c r="B1475" s="30" t="s">
        <v>5111</v>
      </c>
      <c r="C1475" s="30" t="s">
        <v>5112</v>
      </c>
      <c r="D1475" s="30"/>
      <c r="E1475" s="30" t="s">
        <v>4962</v>
      </c>
      <c r="F1475" s="30" t="s">
        <v>74</v>
      </c>
      <c r="G1475" s="38">
        <v>60</v>
      </c>
      <c r="H1475" s="31">
        <v>0</v>
      </c>
      <c r="I1475" s="30" t="s">
        <v>546</v>
      </c>
      <c r="J1475" s="30" t="s">
        <v>547</v>
      </c>
      <c r="K1475" s="30" t="s">
        <v>495</v>
      </c>
      <c r="L1475" s="30" t="s">
        <v>572</v>
      </c>
      <c r="M1475" s="30" t="s">
        <v>573</v>
      </c>
      <c r="N1475" s="30"/>
      <c r="O1475" s="30" t="s">
        <v>4906</v>
      </c>
      <c r="P1475" s="30" t="s">
        <v>73</v>
      </c>
      <c r="Q1475" s="30" t="s">
        <v>499</v>
      </c>
    </row>
    <row r="1476" spans="1:17">
      <c r="A1476" s="30" t="s">
        <v>5113</v>
      </c>
      <c r="B1476" s="30" t="s">
        <v>5114</v>
      </c>
      <c r="C1476" s="30" t="s">
        <v>5115</v>
      </c>
      <c r="D1476" s="30"/>
      <c r="E1476" s="30" t="s">
        <v>4962</v>
      </c>
      <c r="F1476" s="30" t="s">
        <v>74</v>
      </c>
      <c r="G1476" s="38">
        <v>60</v>
      </c>
      <c r="H1476" s="31">
        <v>0</v>
      </c>
      <c r="I1476" s="30" t="s">
        <v>546</v>
      </c>
      <c r="J1476" s="30" t="s">
        <v>547</v>
      </c>
      <c r="K1476" s="30" t="s">
        <v>495</v>
      </c>
      <c r="L1476" s="30" t="s">
        <v>806</v>
      </c>
      <c r="M1476" s="30" t="s">
        <v>573</v>
      </c>
      <c r="N1476" s="30"/>
      <c r="O1476" s="30" t="s">
        <v>4906</v>
      </c>
      <c r="P1476" s="30" t="s">
        <v>73</v>
      </c>
      <c r="Q1476" s="30" t="s">
        <v>499</v>
      </c>
    </row>
    <row r="1477" spans="1:17">
      <c r="A1477" s="30" t="s">
        <v>5116</v>
      </c>
      <c r="B1477" s="30" t="s">
        <v>5117</v>
      </c>
      <c r="C1477" s="30" t="s">
        <v>5118</v>
      </c>
      <c r="D1477" s="30"/>
      <c r="E1477" s="30" t="s">
        <v>4962</v>
      </c>
      <c r="F1477" s="30" t="s">
        <v>74</v>
      </c>
      <c r="G1477" s="38">
        <v>60</v>
      </c>
      <c r="H1477" s="31">
        <v>0</v>
      </c>
      <c r="I1477" s="30" t="s">
        <v>546</v>
      </c>
      <c r="J1477" s="30" t="s">
        <v>547</v>
      </c>
      <c r="K1477" s="30" t="s">
        <v>495</v>
      </c>
      <c r="L1477" s="30" t="s">
        <v>873</v>
      </c>
      <c r="M1477" s="30" t="s">
        <v>573</v>
      </c>
      <c r="N1477" s="30"/>
      <c r="O1477" s="30" t="s">
        <v>4906</v>
      </c>
      <c r="P1477" s="30" t="s">
        <v>73</v>
      </c>
      <c r="Q1477" s="30" t="s">
        <v>499</v>
      </c>
    </row>
    <row r="1478" spans="1:17">
      <c r="A1478" s="30" t="s">
        <v>5119</v>
      </c>
      <c r="B1478" s="30" t="s">
        <v>5120</v>
      </c>
      <c r="C1478" s="30" t="s">
        <v>5121</v>
      </c>
      <c r="D1478" s="30"/>
      <c r="E1478" s="30" t="s">
        <v>4962</v>
      </c>
      <c r="F1478" s="30" t="s">
        <v>74</v>
      </c>
      <c r="G1478" s="38">
        <v>60</v>
      </c>
      <c r="H1478" s="31">
        <v>0</v>
      </c>
      <c r="I1478" s="30" t="s">
        <v>546</v>
      </c>
      <c r="J1478" s="30" t="s">
        <v>547</v>
      </c>
      <c r="K1478" s="30" t="s">
        <v>495</v>
      </c>
      <c r="L1478" s="30" t="s">
        <v>832</v>
      </c>
      <c r="M1478" s="30" t="s">
        <v>573</v>
      </c>
      <c r="N1478" s="30"/>
      <c r="O1478" s="30" t="s">
        <v>4906</v>
      </c>
      <c r="P1478" s="30" t="s">
        <v>73</v>
      </c>
      <c r="Q1478" s="30" t="s">
        <v>499</v>
      </c>
    </row>
    <row r="1479" spans="1:17">
      <c r="A1479" s="30" t="s">
        <v>5122</v>
      </c>
      <c r="B1479" s="30" t="s">
        <v>5123</v>
      </c>
      <c r="C1479" s="30" t="s">
        <v>5124</v>
      </c>
      <c r="D1479" s="30"/>
      <c r="E1479" s="30" t="s">
        <v>4962</v>
      </c>
      <c r="F1479" s="30" t="s">
        <v>74</v>
      </c>
      <c r="G1479" s="38">
        <v>60</v>
      </c>
      <c r="H1479" s="31">
        <v>0</v>
      </c>
      <c r="I1479" s="30" t="s">
        <v>546</v>
      </c>
      <c r="J1479" s="30" t="s">
        <v>547</v>
      </c>
      <c r="K1479" s="30" t="s">
        <v>495</v>
      </c>
      <c r="L1479" s="30" t="s">
        <v>873</v>
      </c>
      <c r="M1479" s="30" t="s">
        <v>573</v>
      </c>
      <c r="N1479" s="30"/>
      <c r="O1479" s="30" t="s">
        <v>4906</v>
      </c>
      <c r="P1479" s="30" t="s">
        <v>73</v>
      </c>
      <c r="Q1479" s="30" t="s">
        <v>499</v>
      </c>
    </row>
    <row r="1480" spans="1:17">
      <c r="A1480" s="30" t="s">
        <v>5125</v>
      </c>
      <c r="B1480" s="30" t="s">
        <v>5126</v>
      </c>
      <c r="C1480" s="30" t="s">
        <v>5127</v>
      </c>
      <c r="D1480" s="30"/>
      <c r="E1480" s="30" t="s">
        <v>4962</v>
      </c>
      <c r="F1480" s="30" t="s">
        <v>74</v>
      </c>
      <c r="G1480" s="38">
        <v>60</v>
      </c>
      <c r="H1480" s="31">
        <v>0</v>
      </c>
      <c r="I1480" s="30" t="s">
        <v>546</v>
      </c>
      <c r="J1480" s="30" t="s">
        <v>547</v>
      </c>
      <c r="K1480" s="30" t="s">
        <v>495</v>
      </c>
      <c r="L1480" s="30" t="s">
        <v>766</v>
      </c>
      <c r="M1480" s="30" t="s">
        <v>573</v>
      </c>
      <c r="N1480" s="30"/>
      <c r="O1480" s="30" t="s">
        <v>4906</v>
      </c>
      <c r="P1480" s="30" t="s">
        <v>73</v>
      </c>
      <c r="Q1480" s="30" t="s">
        <v>499</v>
      </c>
    </row>
    <row r="1481" spans="1:17">
      <c r="A1481" s="30" t="s">
        <v>5128</v>
      </c>
      <c r="B1481" s="30" t="s">
        <v>5129</v>
      </c>
      <c r="C1481" s="30" t="s">
        <v>5130</v>
      </c>
      <c r="D1481" s="30"/>
      <c r="E1481" s="30" t="s">
        <v>4962</v>
      </c>
      <c r="F1481" s="30" t="s">
        <v>74</v>
      </c>
      <c r="G1481" s="38">
        <v>60</v>
      </c>
      <c r="H1481" s="31">
        <v>0</v>
      </c>
      <c r="I1481" s="30" t="s">
        <v>546</v>
      </c>
      <c r="J1481" s="30" t="s">
        <v>547</v>
      </c>
      <c r="K1481" s="30" t="s">
        <v>495</v>
      </c>
      <c r="L1481" s="30" t="s">
        <v>766</v>
      </c>
      <c r="M1481" s="30" t="s">
        <v>573</v>
      </c>
      <c r="N1481" s="30"/>
      <c r="O1481" s="30" t="s">
        <v>4906</v>
      </c>
      <c r="P1481" s="30" t="s">
        <v>73</v>
      </c>
      <c r="Q1481" s="30" t="s">
        <v>499</v>
      </c>
    </row>
    <row r="1482" spans="1:17">
      <c r="A1482" s="30" t="s">
        <v>5131</v>
      </c>
      <c r="B1482" s="30" t="s">
        <v>5132</v>
      </c>
      <c r="C1482" s="30" t="s">
        <v>5133</v>
      </c>
      <c r="D1482" s="30"/>
      <c r="E1482" s="30" t="s">
        <v>4962</v>
      </c>
      <c r="F1482" s="30" t="s">
        <v>74</v>
      </c>
      <c r="G1482" s="38">
        <v>60</v>
      </c>
      <c r="H1482" s="31">
        <v>0</v>
      </c>
      <c r="I1482" s="30" t="s">
        <v>546</v>
      </c>
      <c r="J1482" s="30" t="s">
        <v>547</v>
      </c>
      <c r="K1482" s="30" t="s">
        <v>495</v>
      </c>
      <c r="L1482" s="30" t="s">
        <v>4477</v>
      </c>
      <c r="M1482" s="30" t="s">
        <v>573</v>
      </c>
      <c r="N1482" s="30"/>
      <c r="O1482" s="30" t="s">
        <v>4906</v>
      </c>
      <c r="P1482" s="30" t="s">
        <v>73</v>
      </c>
      <c r="Q1482" s="30" t="s">
        <v>499</v>
      </c>
    </row>
    <row r="1483" spans="1:17">
      <c r="A1483" s="30" t="s">
        <v>5134</v>
      </c>
      <c r="B1483" s="30" t="s">
        <v>5135</v>
      </c>
      <c r="C1483" s="30" t="s">
        <v>5136</v>
      </c>
      <c r="D1483" s="30"/>
      <c r="E1483" s="30" t="s">
        <v>4962</v>
      </c>
      <c r="F1483" s="30" t="s">
        <v>74</v>
      </c>
      <c r="G1483" s="38">
        <v>60</v>
      </c>
      <c r="H1483" s="31">
        <v>0</v>
      </c>
      <c r="I1483" s="30" t="s">
        <v>546</v>
      </c>
      <c r="J1483" s="30" t="s">
        <v>547</v>
      </c>
      <c r="K1483" s="30" t="s">
        <v>495</v>
      </c>
      <c r="L1483" s="30" t="s">
        <v>3527</v>
      </c>
      <c r="M1483" s="30" t="s">
        <v>573</v>
      </c>
      <c r="N1483" s="30"/>
      <c r="O1483" s="30" t="s">
        <v>4906</v>
      </c>
      <c r="P1483" s="30" t="s">
        <v>73</v>
      </c>
      <c r="Q1483" s="30" t="s">
        <v>499</v>
      </c>
    </row>
    <row r="1484" spans="1:17">
      <c r="A1484" s="30" t="s">
        <v>5137</v>
      </c>
      <c r="B1484" s="30" t="s">
        <v>5138</v>
      </c>
      <c r="C1484" s="30" t="s">
        <v>5139</v>
      </c>
      <c r="D1484" s="30"/>
      <c r="E1484" s="30" t="s">
        <v>4962</v>
      </c>
      <c r="F1484" s="30" t="s">
        <v>74</v>
      </c>
      <c r="G1484" s="38">
        <v>60</v>
      </c>
      <c r="H1484" s="31">
        <v>0</v>
      </c>
      <c r="I1484" s="30" t="s">
        <v>546</v>
      </c>
      <c r="J1484" s="30" t="s">
        <v>547</v>
      </c>
      <c r="K1484" s="30" t="s">
        <v>495</v>
      </c>
      <c r="L1484" s="30" t="s">
        <v>4323</v>
      </c>
      <c r="M1484" s="30" t="s">
        <v>573</v>
      </c>
      <c r="N1484" s="30"/>
      <c r="O1484" s="30" t="s">
        <v>4906</v>
      </c>
      <c r="P1484" s="30" t="s">
        <v>73</v>
      </c>
      <c r="Q1484" s="30" t="s">
        <v>499</v>
      </c>
    </row>
    <row r="1485" spans="1:17">
      <c r="A1485" s="30" t="s">
        <v>5140</v>
      </c>
      <c r="B1485" s="30" t="s">
        <v>5141</v>
      </c>
      <c r="C1485" s="30" t="s">
        <v>5142</v>
      </c>
      <c r="D1485" s="30"/>
      <c r="E1485" s="30" t="s">
        <v>4962</v>
      </c>
      <c r="F1485" s="30" t="s">
        <v>74</v>
      </c>
      <c r="G1485" s="38">
        <v>60</v>
      </c>
      <c r="H1485" s="31">
        <v>0</v>
      </c>
      <c r="I1485" s="30" t="s">
        <v>546</v>
      </c>
      <c r="J1485" s="30" t="s">
        <v>547</v>
      </c>
      <c r="K1485" s="30" t="s">
        <v>495</v>
      </c>
      <c r="L1485" s="30" t="s">
        <v>644</v>
      </c>
      <c r="M1485" s="30" t="s">
        <v>573</v>
      </c>
      <c r="N1485" s="30"/>
      <c r="O1485" s="30" t="s">
        <v>4906</v>
      </c>
      <c r="P1485" s="30" t="s">
        <v>73</v>
      </c>
      <c r="Q1485" s="30" t="s">
        <v>499</v>
      </c>
    </row>
    <row r="1486" spans="1:17">
      <c r="A1486" s="30" t="s">
        <v>5143</v>
      </c>
      <c r="B1486" s="30" t="s">
        <v>5144</v>
      </c>
      <c r="C1486" s="30" t="s">
        <v>5144</v>
      </c>
      <c r="D1486" s="30"/>
      <c r="E1486" s="30" t="s">
        <v>4910</v>
      </c>
      <c r="F1486" s="30" t="s">
        <v>74</v>
      </c>
      <c r="G1486" s="38">
        <v>60</v>
      </c>
      <c r="H1486" s="31">
        <v>0</v>
      </c>
      <c r="I1486" s="30" t="s">
        <v>628</v>
      </c>
      <c r="J1486" s="30" t="s">
        <v>629</v>
      </c>
      <c r="K1486" s="30" t="s">
        <v>495</v>
      </c>
      <c r="L1486" s="30" t="s">
        <v>4790</v>
      </c>
      <c r="M1486" s="30" t="s">
        <v>631</v>
      </c>
      <c r="N1486" s="30"/>
      <c r="O1486" s="30" t="s">
        <v>4906</v>
      </c>
      <c r="P1486" s="30" t="s">
        <v>73</v>
      </c>
      <c r="Q1486" s="30" t="s">
        <v>499</v>
      </c>
    </row>
    <row r="1487" spans="1:17">
      <c r="A1487" s="30" t="s">
        <v>5145</v>
      </c>
      <c r="B1487" s="30" t="s">
        <v>5146</v>
      </c>
      <c r="C1487" s="30" t="s">
        <v>5147</v>
      </c>
      <c r="D1487" s="30"/>
      <c r="E1487" s="30" t="s">
        <v>4962</v>
      </c>
      <c r="F1487" s="30" t="s">
        <v>74</v>
      </c>
      <c r="G1487" s="38">
        <v>60</v>
      </c>
      <c r="H1487" s="31">
        <v>0</v>
      </c>
      <c r="I1487" s="30" t="s">
        <v>546</v>
      </c>
      <c r="J1487" s="30" t="s">
        <v>547</v>
      </c>
      <c r="K1487" s="30" t="s">
        <v>495</v>
      </c>
      <c r="L1487" s="30" t="s">
        <v>806</v>
      </c>
      <c r="M1487" s="30" t="s">
        <v>573</v>
      </c>
      <c r="N1487" s="30"/>
      <c r="O1487" s="30" t="s">
        <v>4906</v>
      </c>
      <c r="P1487" s="30" t="s">
        <v>73</v>
      </c>
      <c r="Q1487" s="30" t="s">
        <v>499</v>
      </c>
    </row>
    <row r="1488" spans="1:17">
      <c r="A1488" s="30" t="s">
        <v>5148</v>
      </c>
      <c r="B1488" s="30" t="s">
        <v>5149</v>
      </c>
      <c r="C1488" s="30" t="s">
        <v>5150</v>
      </c>
      <c r="D1488" s="30"/>
      <c r="E1488" s="30" t="s">
        <v>5028</v>
      </c>
      <c r="F1488" s="30" t="s">
        <v>5151</v>
      </c>
      <c r="G1488" s="38"/>
      <c r="H1488" s="31">
        <v>0</v>
      </c>
      <c r="I1488" s="30" t="s">
        <v>628</v>
      </c>
      <c r="J1488" s="30" t="s">
        <v>629</v>
      </c>
      <c r="K1488" s="30" t="s">
        <v>495</v>
      </c>
      <c r="L1488" s="30" t="s">
        <v>3537</v>
      </c>
      <c r="M1488" s="30" t="s">
        <v>631</v>
      </c>
      <c r="N1488" s="30"/>
      <c r="O1488" s="30" t="s">
        <v>4906</v>
      </c>
      <c r="P1488" s="30" t="s">
        <v>73</v>
      </c>
      <c r="Q1488" s="30" t="s">
        <v>499</v>
      </c>
    </row>
    <row r="1489" spans="1:17">
      <c r="A1489" s="30" t="s">
        <v>5152</v>
      </c>
      <c r="B1489" s="30" t="s">
        <v>5153</v>
      </c>
      <c r="C1489" s="30" t="s">
        <v>5154</v>
      </c>
      <c r="D1489" s="30" t="s">
        <v>5155</v>
      </c>
      <c r="E1489" s="30" t="s">
        <v>5156</v>
      </c>
      <c r="F1489" s="30" t="s">
        <v>5155</v>
      </c>
      <c r="G1489" s="38"/>
      <c r="H1489" s="31">
        <v>0</v>
      </c>
      <c r="I1489" s="30" t="s">
        <v>755</v>
      </c>
      <c r="J1489" s="30" t="s">
        <v>756</v>
      </c>
      <c r="K1489" s="30" t="s">
        <v>495</v>
      </c>
      <c r="L1489" s="30" t="s">
        <v>612</v>
      </c>
      <c r="M1489" s="30" t="s">
        <v>780</v>
      </c>
      <c r="N1489" s="30"/>
      <c r="O1489" s="30" t="s">
        <v>5152</v>
      </c>
      <c r="P1489" s="30" t="s">
        <v>5157</v>
      </c>
      <c r="Q1489" s="30" t="s">
        <v>499</v>
      </c>
    </row>
    <row r="1490" spans="1:17">
      <c r="A1490" s="30" t="s">
        <v>5158</v>
      </c>
      <c r="B1490" s="30" t="s">
        <v>5159</v>
      </c>
      <c r="C1490" s="30" t="s">
        <v>5160</v>
      </c>
      <c r="D1490" s="30"/>
      <c r="E1490" s="30"/>
      <c r="F1490" s="30"/>
      <c r="G1490" s="38"/>
      <c r="H1490" s="31">
        <v>0</v>
      </c>
      <c r="I1490" s="30" t="s">
        <v>848</v>
      </c>
      <c r="J1490" s="30" t="s">
        <v>849</v>
      </c>
      <c r="K1490" s="30" t="s">
        <v>495</v>
      </c>
      <c r="L1490" s="30" t="s">
        <v>907</v>
      </c>
      <c r="M1490" s="30" t="s">
        <v>573</v>
      </c>
      <c r="N1490" s="30"/>
      <c r="O1490" s="30" t="s">
        <v>5161</v>
      </c>
      <c r="P1490" s="30" t="s">
        <v>5161</v>
      </c>
      <c r="Q1490" s="30" t="s">
        <v>499</v>
      </c>
    </row>
    <row r="1491" spans="1:17">
      <c r="A1491" s="30" t="s">
        <v>5162</v>
      </c>
      <c r="B1491" s="30" t="s">
        <v>5163</v>
      </c>
      <c r="C1491" s="30" t="s">
        <v>5164</v>
      </c>
      <c r="D1491" s="30"/>
      <c r="E1491" s="30" t="s">
        <v>753</v>
      </c>
      <c r="F1491" s="30"/>
      <c r="G1491" s="38"/>
      <c r="H1491" s="31">
        <v>0</v>
      </c>
      <c r="I1491" s="30" t="s">
        <v>628</v>
      </c>
      <c r="J1491" s="30" t="s">
        <v>629</v>
      </c>
      <c r="K1491" s="30" t="s">
        <v>495</v>
      </c>
      <c r="L1491" s="30" t="s">
        <v>1267</v>
      </c>
      <c r="M1491" s="30" t="s">
        <v>631</v>
      </c>
      <c r="N1491" s="30"/>
      <c r="O1491" s="30" t="s">
        <v>5161</v>
      </c>
      <c r="P1491" s="30" t="s">
        <v>5161</v>
      </c>
      <c r="Q1491" s="30" t="s">
        <v>499</v>
      </c>
    </row>
    <row r="1492" spans="1:17">
      <c r="A1492" s="30" t="s">
        <v>5165</v>
      </c>
      <c r="B1492" s="30" t="s">
        <v>5166</v>
      </c>
      <c r="C1492" s="30" t="s">
        <v>5167</v>
      </c>
      <c r="D1492" s="30"/>
      <c r="E1492" s="30" t="s">
        <v>503</v>
      </c>
      <c r="F1492" s="30" t="s">
        <v>5168</v>
      </c>
      <c r="G1492" s="38">
        <v>60</v>
      </c>
      <c r="H1492" s="31">
        <v>0</v>
      </c>
      <c r="I1492" s="30"/>
      <c r="J1492" s="30"/>
      <c r="K1492" s="30" t="s">
        <v>495</v>
      </c>
      <c r="L1492" s="30" t="s">
        <v>496</v>
      </c>
      <c r="M1492" s="30" t="s">
        <v>724</v>
      </c>
      <c r="N1492" s="30"/>
      <c r="O1492" s="30" t="s">
        <v>5169</v>
      </c>
      <c r="P1492" s="30" t="s">
        <v>5166</v>
      </c>
      <c r="Q1492" s="30" t="s">
        <v>499</v>
      </c>
    </row>
    <row r="1493" spans="1:17">
      <c r="A1493" s="30" t="s">
        <v>5170</v>
      </c>
      <c r="B1493" s="30" t="s">
        <v>5171</v>
      </c>
      <c r="C1493" s="30" t="s">
        <v>5172</v>
      </c>
      <c r="D1493" s="30"/>
      <c r="E1493" s="30" t="s">
        <v>503</v>
      </c>
      <c r="F1493" s="30" t="s">
        <v>5173</v>
      </c>
      <c r="G1493" s="38">
        <v>60</v>
      </c>
      <c r="H1493" s="31">
        <v>0</v>
      </c>
      <c r="I1493" s="30"/>
      <c r="J1493" s="30"/>
      <c r="K1493" s="30" t="s">
        <v>495</v>
      </c>
      <c r="L1493" s="30" t="s">
        <v>496</v>
      </c>
      <c r="M1493" s="30" t="s">
        <v>602</v>
      </c>
      <c r="N1493" s="30"/>
      <c r="O1493" s="30" t="s">
        <v>5170</v>
      </c>
      <c r="P1493" s="30" t="s">
        <v>5171</v>
      </c>
      <c r="Q1493" s="30" t="s">
        <v>499</v>
      </c>
    </row>
    <row r="1494" spans="1:17">
      <c r="A1494" s="30" t="s">
        <v>5174</v>
      </c>
      <c r="B1494" s="30" t="s">
        <v>5175</v>
      </c>
      <c r="C1494" s="30" t="s">
        <v>5176</v>
      </c>
      <c r="D1494" s="30"/>
      <c r="E1494" s="30" t="s">
        <v>503</v>
      </c>
      <c r="F1494" s="30" t="s">
        <v>5177</v>
      </c>
      <c r="G1494" s="38"/>
      <c r="H1494" s="31">
        <v>0</v>
      </c>
      <c r="I1494" s="30" t="s">
        <v>546</v>
      </c>
      <c r="J1494" s="30" t="s">
        <v>547</v>
      </c>
      <c r="K1494" s="30" t="s">
        <v>495</v>
      </c>
      <c r="L1494" s="30" t="s">
        <v>496</v>
      </c>
      <c r="M1494" s="30" t="s">
        <v>514</v>
      </c>
      <c r="N1494" s="30"/>
      <c r="O1494" s="30" t="s">
        <v>5174</v>
      </c>
      <c r="P1494" s="30" t="s">
        <v>5175</v>
      </c>
      <c r="Q1494" s="30" t="s">
        <v>499</v>
      </c>
    </row>
    <row r="1495" spans="1:17">
      <c r="A1495" s="30" t="s">
        <v>5178</v>
      </c>
      <c r="B1495" s="30" t="s">
        <v>5179</v>
      </c>
      <c r="C1495" s="30" t="s">
        <v>5180</v>
      </c>
      <c r="D1495" s="30"/>
      <c r="E1495" s="30" t="s">
        <v>753</v>
      </c>
      <c r="F1495" s="30" t="s">
        <v>5181</v>
      </c>
      <c r="G1495" s="38"/>
      <c r="H1495" s="31">
        <v>0</v>
      </c>
      <c r="I1495" s="30" t="s">
        <v>755</v>
      </c>
      <c r="J1495" s="30" t="s">
        <v>756</v>
      </c>
      <c r="K1495" s="30" t="s">
        <v>495</v>
      </c>
      <c r="L1495" s="30" t="s">
        <v>612</v>
      </c>
      <c r="M1495" s="30" t="s">
        <v>613</v>
      </c>
      <c r="N1495" s="30" t="s">
        <v>5182</v>
      </c>
      <c r="O1495" s="30" t="s">
        <v>5178</v>
      </c>
      <c r="P1495" s="30" t="s">
        <v>5179</v>
      </c>
      <c r="Q1495" s="30" t="s">
        <v>499</v>
      </c>
    </row>
    <row r="1496" spans="1:17">
      <c r="A1496" s="30" t="s">
        <v>5183</v>
      </c>
      <c r="B1496" s="30" t="s">
        <v>5184</v>
      </c>
      <c r="C1496" s="30" t="s">
        <v>5185</v>
      </c>
      <c r="D1496" s="30"/>
      <c r="E1496" s="30" t="s">
        <v>503</v>
      </c>
      <c r="F1496" s="30" t="s">
        <v>5186</v>
      </c>
      <c r="G1496" s="38"/>
      <c r="H1496" s="31">
        <v>0</v>
      </c>
      <c r="I1496" s="30" t="s">
        <v>5187</v>
      </c>
      <c r="J1496" s="30" t="s">
        <v>5188</v>
      </c>
      <c r="K1496" s="30" t="s">
        <v>495</v>
      </c>
      <c r="L1496" s="30" t="s">
        <v>496</v>
      </c>
      <c r="M1496" s="30" t="s">
        <v>514</v>
      </c>
      <c r="N1496" s="30"/>
      <c r="O1496" s="30" t="s">
        <v>5183</v>
      </c>
      <c r="P1496" s="30" t="s">
        <v>5184</v>
      </c>
      <c r="Q1496" s="30" t="s">
        <v>4458</v>
      </c>
    </row>
    <row r="1497" spans="1:17">
      <c r="A1497" s="30" t="s">
        <v>5189</v>
      </c>
      <c r="B1497" s="30" t="s">
        <v>5190</v>
      </c>
      <c r="C1497" s="30" t="s">
        <v>5191</v>
      </c>
      <c r="D1497" s="30"/>
      <c r="E1497" s="30" t="s">
        <v>5192</v>
      </c>
      <c r="F1497" s="30" t="s">
        <v>5193</v>
      </c>
      <c r="G1497" s="38">
        <v>60</v>
      </c>
      <c r="H1497" s="31">
        <v>0</v>
      </c>
      <c r="I1497" s="30" t="s">
        <v>931</v>
      </c>
      <c r="J1497" s="30" t="s">
        <v>932</v>
      </c>
      <c r="K1497" s="30" t="s">
        <v>495</v>
      </c>
      <c r="L1497" s="30" t="s">
        <v>496</v>
      </c>
      <c r="M1497" s="30" t="s">
        <v>724</v>
      </c>
      <c r="N1497" s="30"/>
      <c r="O1497" s="30" t="s">
        <v>5189</v>
      </c>
      <c r="P1497" s="30" t="s">
        <v>5190</v>
      </c>
      <c r="Q1497" s="30" t="s">
        <v>499</v>
      </c>
    </row>
    <row r="1498" spans="1:17">
      <c r="A1498" s="30" t="s">
        <v>5194</v>
      </c>
      <c r="B1498" s="30" t="s">
        <v>5195</v>
      </c>
      <c r="C1498" s="30" t="s">
        <v>5196</v>
      </c>
      <c r="D1498" s="30" t="s">
        <v>5197</v>
      </c>
      <c r="E1498" s="30" t="s">
        <v>503</v>
      </c>
      <c r="F1498" s="30" t="s">
        <v>5198</v>
      </c>
      <c r="G1498" s="38"/>
      <c r="H1498" s="31">
        <v>0</v>
      </c>
      <c r="I1498" s="30" t="s">
        <v>552</v>
      </c>
      <c r="J1498" s="30" t="s">
        <v>553</v>
      </c>
      <c r="K1498" s="30" t="s">
        <v>495</v>
      </c>
      <c r="L1498" s="30" t="s">
        <v>496</v>
      </c>
      <c r="M1498" s="30" t="s">
        <v>2249</v>
      </c>
      <c r="N1498" s="30" t="s">
        <v>5199</v>
      </c>
      <c r="O1498" s="30" t="s">
        <v>5194</v>
      </c>
      <c r="P1498" s="30" t="s">
        <v>5195</v>
      </c>
      <c r="Q1498" s="30" t="s">
        <v>499</v>
      </c>
    </row>
    <row r="1499" spans="1:17">
      <c r="A1499" s="30" t="s">
        <v>5200</v>
      </c>
      <c r="B1499" s="30" t="s">
        <v>5201</v>
      </c>
      <c r="C1499" s="30" t="s">
        <v>5202</v>
      </c>
      <c r="D1499" s="30"/>
      <c r="E1499" s="30" t="s">
        <v>503</v>
      </c>
      <c r="F1499" s="30" t="s">
        <v>5203</v>
      </c>
      <c r="G1499" s="38">
        <v>60</v>
      </c>
      <c r="H1499" s="31">
        <v>0</v>
      </c>
      <c r="I1499" s="30" t="s">
        <v>546</v>
      </c>
      <c r="J1499" s="30" t="s">
        <v>547</v>
      </c>
      <c r="K1499" s="30" t="s">
        <v>495</v>
      </c>
      <c r="L1499" s="30" t="s">
        <v>496</v>
      </c>
      <c r="M1499" s="30" t="s">
        <v>514</v>
      </c>
      <c r="N1499" s="30"/>
      <c r="O1499" s="30" t="s">
        <v>5200</v>
      </c>
      <c r="P1499" s="30" t="s">
        <v>5201</v>
      </c>
      <c r="Q1499" s="30" t="s">
        <v>499</v>
      </c>
    </row>
    <row r="1500" spans="1:17">
      <c r="A1500" s="30" t="s">
        <v>5204</v>
      </c>
      <c r="B1500" s="30" t="s">
        <v>5204</v>
      </c>
      <c r="C1500" s="30" t="s">
        <v>5205</v>
      </c>
      <c r="D1500" s="30" t="s">
        <v>5206</v>
      </c>
      <c r="E1500" s="30" t="s">
        <v>5207</v>
      </c>
      <c r="F1500" s="30" t="s">
        <v>5206</v>
      </c>
      <c r="G1500" s="38">
        <v>60</v>
      </c>
      <c r="H1500" s="31">
        <v>0</v>
      </c>
      <c r="I1500" s="30" t="s">
        <v>512</v>
      </c>
      <c r="J1500" s="30" t="s">
        <v>513</v>
      </c>
      <c r="K1500" s="30" t="s">
        <v>495</v>
      </c>
      <c r="L1500" s="30" t="s">
        <v>496</v>
      </c>
      <c r="M1500" s="30" t="s">
        <v>713</v>
      </c>
      <c r="N1500" s="30" t="s">
        <v>3164</v>
      </c>
      <c r="O1500" s="30" t="s">
        <v>5204</v>
      </c>
      <c r="P1500" s="30" t="s">
        <v>5204</v>
      </c>
      <c r="Q1500" s="30" t="s">
        <v>499</v>
      </c>
    </row>
    <row r="1501" spans="1:17">
      <c r="A1501" s="30" t="s">
        <v>5208</v>
      </c>
      <c r="B1501" s="30" t="s">
        <v>5209</v>
      </c>
      <c r="C1501" s="30" t="s">
        <v>5210</v>
      </c>
      <c r="D1501" s="30" t="s">
        <v>5206</v>
      </c>
      <c r="E1501" s="30" t="s">
        <v>5207</v>
      </c>
      <c r="F1501" s="30" t="s">
        <v>5206</v>
      </c>
      <c r="G1501" s="38">
        <v>60</v>
      </c>
      <c r="H1501" s="31">
        <v>0</v>
      </c>
      <c r="I1501" s="30" t="s">
        <v>512</v>
      </c>
      <c r="J1501" s="30" t="s">
        <v>513</v>
      </c>
      <c r="K1501" s="30" t="s">
        <v>495</v>
      </c>
      <c r="L1501" s="30" t="s">
        <v>496</v>
      </c>
      <c r="M1501" s="30" t="s">
        <v>713</v>
      </c>
      <c r="N1501" s="30" t="s">
        <v>3164</v>
      </c>
      <c r="O1501" s="30" t="s">
        <v>5204</v>
      </c>
      <c r="P1501" s="30" t="s">
        <v>5204</v>
      </c>
      <c r="Q1501" s="30" t="s">
        <v>499</v>
      </c>
    </row>
    <row r="1502" spans="1:17">
      <c r="A1502" s="30" t="s">
        <v>5211</v>
      </c>
      <c r="B1502" s="30" t="s">
        <v>5212</v>
      </c>
      <c r="C1502" s="30" t="s">
        <v>5213</v>
      </c>
      <c r="D1502" s="30" t="s">
        <v>5206</v>
      </c>
      <c r="E1502" s="30" t="s">
        <v>5207</v>
      </c>
      <c r="F1502" s="30" t="s">
        <v>5206</v>
      </c>
      <c r="G1502" s="38">
        <v>60</v>
      </c>
      <c r="H1502" s="31">
        <v>0</v>
      </c>
      <c r="I1502" s="30" t="s">
        <v>512</v>
      </c>
      <c r="J1502" s="30" t="s">
        <v>513</v>
      </c>
      <c r="K1502" s="30" t="s">
        <v>495</v>
      </c>
      <c r="L1502" s="30" t="s">
        <v>496</v>
      </c>
      <c r="M1502" s="30" t="s">
        <v>713</v>
      </c>
      <c r="N1502" s="30" t="s">
        <v>3164</v>
      </c>
      <c r="O1502" s="30" t="s">
        <v>5204</v>
      </c>
      <c r="P1502" s="30" t="s">
        <v>5204</v>
      </c>
      <c r="Q1502" s="30" t="s">
        <v>499</v>
      </c>
    </row>
    <row r="1503" spans="1:17">
      <c r="A1503" s="30" t="s">
        <v>5214</v>
      </c>
      <c r="B1503" s="30" t="s">
        <v>5215</v>
      </c>
      <c r="C1503" s="30" t="s">
        <v>5216</v>
      </c>
      <c r="D1503" s="30" t="s">
        <v>5206</v>
      </c>
      <c r="E1503" s="30" t="s">
        <v>5207</v>
      </c>
      <c r="F1503" s="30" t="s">
        <v>5206</v>
      </c>
      <c r="G1503" s="38">
        <v>60</v>
      </c>
      <c r="H1503" s="31">
        <v>0</v>
      </c>
      <c r="I1503" s="30" t="s">
        <v>512</v>
      </c>
      <c r="J1503" s="30" t="s">
        <v>513</v>
      </c>
      <c r="K1503" s="30" t="s">
        <v>495</v>
      </c>
      <c r="L1503" s="30" t="s">
        <v>496</v>
      </c>
      <c r="M1503" s="30" t="s">
        <v>713</v>
      </c>
      <c r="N1503" s="30" t="s">
        <v>3164</v>
      </c>
      <c r="O1503" s="30" t="s">
        <v>5204</v>
      </c>
      <c r="P1503" s="30" t="s">
        <v>5204</v>
      </c>
      <c r="Q1503" s="30" t="s">
        <v>499</v>
      </c>
    </row>
    <row r="1504" spans="1:17">
      <c r="A1504" s="30" t="s">
        <v>5217</v>
      </c>
      <c r="B1504" s="30" t="s">
        <v>5218</v>
      </c>
      <c r="C1504" s="30" t="s">
        <v>5219</v>
      </c>
      <c r="D1504" s="30" t="s">
        <v>5206</v>
      </c>
      <c r="E1504" s="30" t="s">
        <v>5207</v>
      </c>
      <c r="F1504" s="30" t="s">
        <v>5206</v>
      </c>
      <c r="G1504" s="38">
        <v>60</v>
      </c>
      <c r="H1504" s="31">
        <v>0</v>
      </c>
      <c r="I1504" s="30" t="s">
        <v>504</v>
      </c>
      <c r="J1504" s="30" t="s">
        <v>505</v>
      </c>
      <c r="K1504" s="30" t="s">
        <v>495</v>
      </c>
      <c r="L1504" s="30" t="s">
        <v>496</v>
      </c>
      <c r="M1504" s="30" t="s">
        <v>506</v>
      </c>
      <c r="N1504" s="30"/>
      <c r="O1504" s="30" t="s">
        <v>5204</v>
      </c>
      <c r="P1504" s="30" t="s">
        <v>5204</v>
      </c>
      <c r="Q1504" s="30" t="s">
        <v>499</v>
      </c>
    </row>
    <row r="1505" spans="1:17">
      <c r="A1505" s="30" t="s">
        <v>287</v>
      </c>
      <c r="B1505" s="30" t="s">
        <v>288</v>
      </c>
      <c r="C1505" s="30" t="s">
        <v>5220</v>
      </c>
      <c r="D1505" s="30"/>
      <c r="E1505" s="30" t="s">
        <v>503</v>
      </c>
      <c r="F1505" s="30" t="s">
        <v>5221</v>
      </c>
      <c r="G1505" s="38"/>
      <c r="H1505" s="31">
        <v>0</v>
      </c>
      <c r="I1505" s="30"/>
      <c r="J1505" s="30"/>
      <c r="K1505" s="30" t="s">
        <v>495</v>
      </c>
      <c r="L1505" s="30" t="s">
        <v>496</v>
      </c>
      <c r="M1505" s="30" t="s">
        <v>526</v>
      </c>
      <c r="N1505" s="30"/>
      <c r="O1505" s="30" t="s">
        <v>5222</v>
      </c>
      <c r="P1505" s="30" t="s">
        <v>288</v>
      </c>
      <c r="Q1505" s="30" t="s">
        <v>499</v>
      </c>
    </row>
    <row r="1506" spans="1:17">
      <c r="A1506" s="30" t="s">
        <v>5223</v>
      </c>
      <c r="B1506" s="30" t="s">
        <v>5224</v>
      </c>
      <c r="C1506" s="30" t="s">
        <v>5225</v>
      </c>
      <c r="D1506" s="30"/>
      <c r="E1506" s="30" t="s">
        <v>503</v>
      </c>
      <c r="F1506" s="30" t="s">
        <v>74</v>
      </c>
      <c r="G1506" s="38"/>
      <c r="H1506" s="31">
        <v>0</v>
      </c>
      <c r="I1506" s="30" t="s">
        <v>512</v>
      </c>
      <c r="J1506" s="30" t="s">
        <v>513</v>
      </c>
      <c r="K1506" s="30" t="s">
        <v>495</v>
      </c>
      <c r="L1506" s="30" t="s">
        <v>496</v>
      </c>
      <c r="M1506" s="30" t="s">
        <v>526</v>
      </c>
      <c r="N1506" s="30"/>
      <c r="O1506" s="30" t="s">
        <v>5222</v>
      </c>
      <c r="P1506" s="30" t="s">
        <v>288</v>
      </c>
      <c r="Q1506" s="30" t="s">
        <v>499</v>
      </c>
    </row>
    <row r="1507" spans="1:17">
      <c r="A1507" s="30" t="s">
        <v>5226</v>
      </c>
      <c r="B1507" s="30" t="s">
        <v>5227</v>
      </c>
      <c r="C1507" s="30" t="s">
        <v>5228</v>
      </c>
      <c r="D1507" s="30"/>
      <c r="E1507" s="30" t="s">
        <v>503</v>
      </c>
      <c r="F1507" s="30" t="s">
        <v>74</v>
      </c>
      <c r="G1507" s="38"/>
      <c r="H1507" s="31">
        <v>0</v>
      </c>
      <c r="I1507" s="30" t="s">
        <v>512</v>
      </c>
      <c r="J1507" s="30" t="s">
        <v>513</v>
      </c>
      <c r="K1507" s="30" t="s">
        <v>495</v>
      </c>
      <c r="L1507" s="30" t="s">
        <v>496</v>
      </c>
      <c r="M1507" s="30" t="s">
        <v>639</v>
      </c>
      <c r="N1507" s="30"/>
      <c r="O1507" s="30" t="s">
        <v>5222</v>
      </c>
      <c r="P1507" s="30" t="s">
        <v>288</v>
      </c>
      <c r="Q1507" s="30" t="s">
        <v>499</v>
      </c>
    </row>
    <row r="1508" spans="1:17">
      <c r="A1508" s="30" t="s">
        <v>5229</v>
      </c>
      <c r="B1508" s="30" t="s">
        <v>5230</v>
      </c>
      <c r="C1508" s="30" t="s">
        <v>5231</v>
      </c>
      <c r="D1508" s="30"/>
      <c r="E1508" s="30" t="s">
        <v>503</v>
      </c>
      <c r="F1508" s="30" t="s">
        <v>74</v>
      </c>
      <c r="G1508" s="38"/>
      <c r="H1508" s="31">
        <v>0</v>
      </c>
      <c r="I1508" s="30" t="s">
        <v>504</v>
      </c>
      <c r="J1508" s="30" t="s">
        <v>505</v>
      </c>
      <c r="K1508" s="30" t="s">
        <v>495</v>
      </c>
      <c r="L1508" s="30" t="s">
        <v>496</v>
      </c>
      <c r="M1508" s="30" t="s">
        <v>558</v>
      </c>
      <c r="N1508" s="30"/>
      <c r="O1508" s="30" t="s">
        <v>5222</v>
      </c>
      <c r="P1508" s="30" t="s">
        <v>288</v>
      </c>
      <c r="Q1508" s="30" t="s">
        <v>499</v>
      </c>
    </row>
    <row r="1509" spans="1:17">
      <c r="A1509" s="30" t="s">
        <v>5232</v>
      </c>
      <c r="B1509" s="30" t="s">
        <v>5233</v>
      </c>
      <c r="C1509" s="30" t="s">
        <v>5234</v>
      </c>
      <c r="D1509" s="30"/>
      <c r="E1509" s="30" t="s">
        <v>503</v>
      </c>
      <c r="F1509" s="30" t="s">
        <v>74</v>
      </c>
      <c r="G1509" s="38"/>
      <c r="H1509" s="31">
        <v>0</v>
      </c>
      <c r="I1509" s="30" t="s">
        <v>552</v>
      </c>
      <c r="J1509" s="30" t="s">
        <v>553</v>
      </c>
      <c r="K1509" s="30" t="s">
        <v>495</v>
      </c>
      <c r="L1509" s="30" t="s">
        <v>496</v>
      </c>
      <c r="M1509" s="30" t="s">
        <v>2249</v>
      </c>
      <c r="N1509" s="30"/>
      <c r="O1509" s="30" t="s">
        <v>5222</v>
      </c>
      <c r="P1509" s="30" t="s">
        <v>288</v>
      </c>
      <c r="Q1509" s="30" t="s">
        <v>499</v>
      </c>
    </row>
    <row r="1510" spans="1:17">
      <c r="A1510" s="30" t="s">
        <v>5235</v>
      </c>
      <c r="B1510" s="30" t="s">
        <v>5236</v>
      </c>
      <c r="C1510" s="30" t="s">
        <v>5237</v>
      </c>
      <c r="D1510" s="30"/>
      <c r="E1510" s="30" t="s">
        <v>503</v>
      </c>
      <c r="F1510" s="30" t="s">
        <v>74</v>
      </c>
      <c r="G1510" s="38"/>
      <c r="H1510" s="31">
        <v>0</v>
      </c>
      <c r="I1510" s="30" t="s">
        <v>512</v>
      </c>
      <c r="J1510" s="30" t="s">
        <v>513</v>
      </c>
      <c r="K1510" s="30" t="s">
        <v>495</v>
      </c>
      <c r="L1510" s="30" t="s">
        <v>496</v>
      </c>
      <c r="M1510" s="30" t="s">
        <v>514</v>
      </c>
      <c r="N1510" s="30"/>
      <c r="O1510" s="30" t="s">
        <v>5222</v>
      </c>
      <c r="P1510" s="30" t="s">
        <v>288</v>
      </c>
      <c r="Q1510" s="30" t="s">
        <v>499</v>
      </c>
    </row>
    <row r="1511" spans="1:17">
      <c r="A1511" s="30" t="s">
        <v>5238</v>
      </c>
      <c r="B1511" s="30" t="s">
        <v>5239</v>
      </c>
      <c r="C1511" s="30" t="s">
        <v>5240</v>
      </c>
      <c r="D1511" s="30"/>
      <c r="E1511" s="30" t="s">
        <v>503</v>
      </c>
      <c r="F1511" s="30" t="s">
        <v>74</v>
      </c>
      <c r="G1511" s="38"/>
      <c r="H1511" s="31">
        <v>0</v>
      </c>
      <c r="I1511" s="30" t="s">
        <v>552</v>
      </c>
      <c r="J1511" s="30" t="s">
        <v>553</v>
      </c>
      <c r="K1511" s="30" t="s">
        <v>495</v>
      </c>
      <c r="L1511" s="30" t="s">
        <v>496</v>
      </c>
      <c r="M1511" s="30" t="s">
        <v>2249</v>
      </c>
      <c r="N1511" s="30"/>
      <c r="O1511" s="30" t="s">
        <v>5222</v>
      </c>
      <c r="P1511" s="30" t="s">
        <v>288</v>
      </c>
      <c r="Q1511" s="30" t="s">
        <v>499</v>
      </c>
    </row>
    <row r="1512" spans="1:17">
      <c r="A1512" s="30" t="s">
        <v>5241</v>
      </c>
      <c r="B1512" s="30" t="s">
        <v>5242</v>
      </c>
      <c r="C1512" s="30" t="s">
        <v>5243</v>
      </c>
      <c r="D1512" s="30"/>
      <c r="E1512" s="30" t="s">
        <v>503</v>
      </c>
      <c r="F1512" s="30" t="s">
        <v>74</v>
      </c>
      <c r="G1512" s="38"/>
      <c r="H1512" s="31">
        <v>0</v>
      </c>
      <c r="I1512" s="30" t="s">
        <v>552</v>
      </c>
      <c r="J1512" s="30" t="s">
        <v>553</v>
      </c>
      <c r="K1512" s="30" t="s">
        <v>495</v>
      </c>
      <c r="L1512" s="30" t="s">
        <v>496</v>
      </c>
      <c r="M1512" s="30" t="s">
        <v>724</v>
      </c>
      <c r="N1512" s="30" t="s">
        <v>4017</v>
      </c>
      <c r="O1512" s="30" t="s">
        <v>5222</v>
      </c>
      <c r="P1512" s="30" t="s">
        <v>288</v>
      </c>
      <c r="Q1512" s="30" t="s">
        <v>499</v>
      </c>
    </row>
    <row r="1513" spans="1:17">
      <c r="A1513" s="30" t="s">
        <v>5244</v>
      </c>
      <c r="B1513" s="30" t="s">
        <v>5245</v>
      </c>
      <c r="C1513" s="30" t="s">
        <v>5246</v>
      </c>
      <c r="D1513" s="30"/>
      <c r="E1513" s="30" t="s">
        <v>503</v>
      </c>
      <c r="F1513" s="30" t="s">
        <v>74</v>
      </c>
      <c r="G1513" s="38"/>
      <c r="H1513" s="31">
        <v>0</v>
      </c>
      <c r="I1513" s="30" t="s">
        <v>504</v>
      </c>
      <c r="J1513" s="30" t="s">
        <v>505</v>
      </c>
      <c r="K1513" s="30" t="s">
        <v>495</v>
      </c>
      <c r="L1513" s="30" t="s">
        <v>496</v>
      </c>
      <c r="M1513" s="30" t="s">
        <v>506</v>
      </c>
      <c r="N1513" s="30" t="s">
        <v>1316</v>
      </c>
      <c r="O1513" s="30" t="s">
        <v>5222</v>
      </c>
      <c r="P1513" s="30" t="s">
        <v>288</v>
      </c>
      <c r="Q1513" s="30" t="s">
        <v>499</v>
      </c>
    </row>
    <row r="1514" spans="1:17">
      <c r="A1514" s="30" t="s">
        <v>5247</v>
      </c>
      <c r="B1514" s="30" t="s">
        <v>5248</v>
      </c>
      <c r="C1514" s="30" t="s">
        <v>5249</v>
      </c>
      <c r="D1514" s="30"/>
      <c r="E1514" s="30" t="s">
        <v>503</v>
      </c>
      <c r="F1514" s="30" t="s">
        <v>74</v>
      </c>
      <c r="G1514" s="38"/>
      <c r="H1514" s="31">
        <v>0</v>
      </c>
      <c r="I1514" s="30" t="s">
        <v>586</v>
      </c>
      <c r="J1514" s="30" t="s">
        <v>587</v>
      </c>
      <c r="K1514" s="30" t="s">
        <v>495</v>
      </c>
      <c r="L1514" s="30" t="s">
        <v>496</v>
      </c>
      <c r="M1514" s="30" t="s">
        <v>588</v>
      </c>
      <c r="N1514" s="30" t="s">
        <v>2851</v>
      </c>
      <c r="O1514" s="30" t="s">
        <v>5222</v>
      </c>
      <c r="P1514" s="30" t="s">
        <v>288</v>
      </c>
      <c r="Q1514" s="30" t="s">
        <v>499</v>
      </c>
    </row>
    <row r="1515" spans="1:17">
      <c r="A1515" s="30" t="s">
        <v>5250</v>
      </c>
      <c r="B1515" s="30" t="s">
        <v>5251</v>
      </c>
      <c r="C1515" s="30" t="s">
        <v>5252</v>
      </c>
      <c r="D1515" s="30" t="s">
        <v>5253</v>
      </c>
      <c r="E1515" s="30" t="s">
        <v>5254</v>
      </c>
      <c r="F1515" s="30" t="s">
        <v>5253</v>
      </c>
      <c r="G1515" s="38">
        <v>60</v>
      </c>
      <c r="H1515" s="31">
        <v>0</v>
      </c>
      <c r="I1515" s="30" t="s">
        <v>504</v>
      </c>
      <c r="J1515" s="30" t="s">
        <v>505</v>
      </c>
      <c r="K1515" s="30" t="s">
        <v>495</v>
      </c>
      <c r="L1515" s="30" t="s">
        <v>496</v>
      </c>
      <c r="M1515" s="30" t="s">
        <v>558</v>
      </c>
      <c r="N1515" s="30" t="s">
        <v>5255</v>
      </c>
      <c r="O1515" s="30" t="s">
        <v>5250</v>
      </c>
      <c r="P1515" s="30" t="s">
        <v>5251</v>
      </c>
      <c r="Q1515" s="30" t="s">
        <v>499</v>
      </c>
    </row>
    <row r="1516" spans="1:17">
      <c r="A1516" s="30" t="s">
        <v>5256</v>
      </c>
      <c r="B1516" s="30" t="s">
        <v>5257</v>
      </c>
      <c r="C1516" s="30" t="s">
        <v>5258</v>
      </c>
      <c r="D1516" s="30" t="s">
        <v>5259</v>
      </c>
      <c r="E1516" s="30" t="s">
        <v>5254</v>
      </c>
      <c r="F1516" s="30" t="s">
        <v>5259</v>
      </c>
      <c r="G1516" s="38">
        <v>60</v>
      </c>
      <c r="H1516" s="31">
        <v>0</v>
      </c>
      <c r="I1516" s="30" t="s">
        <v>5187</v>
      </c>
      <c r="J1516" s="30" t="s">
        <v>5188</v>
      </c>
      <c r="K1516" s="30" t="s">
        <v>495</v>
      </c>
      <c r="L1516" s="30" t="s">
        <v>496</v>
      </c>
      <c r="M1516" s="30" t="s">
        <v>558</v>
      </c>
      <c r="N1516" s="30"/>
      <c r="O1516" s="30" t="s">
        <v>5250</v>
      </c>
      <c r="P1516" s="30" t="s">
        <v>5251</v>
      </c>
      <c r="Q1516" s="30" t="s">
        <v>499</v>
      </c>
    </row>
    <row r="1517" spans="1:17">
      <c r="A1517" s="30" t="s">
        <v>5260</v>
      </c>
      <c r="B1517" s="30" t="s">
        <v>5261</v>
      </c>
      <c r="C1517" s="30" t="s">
        <v>5262</v>
      </c>
      <c r="D1517" s="30" t="s">
        <v>5259</v>
      </c>
      <c r="E1517" s="30" t="s">
        <v>5254</v>
      </c>
      <c r="F1517" s="30" t="s">
        <v>5259</v>
      </c>
      <c r="G1517" s="38">
        <v>60</v>
      </c>
      <c r="H1517" s="31">
        <v>0</v>
      </c>
      <c r="I1517" s="30" t="s">
        <v>5187</v>
      </c>
      <c r="J1517" s="30" t="s">
        <v>5188</v>
      </c>
      <c r="K1517" s="30" t="s">
        <v>495</v>
      </c>
      <c r="L1517" s="30" t="s">
        <v>496</v>
      </c>
      <c r="M1517" s="30" t="s">
        <v>558</v>
      </c>
      <c r="N1517" s="30"/>
      <c r="O1517" s="30" t="s">
        <v>5250</v>
      </c>
      <c r="P1517" s="30" t="s">
        <v>5251</v>
      </c>
      <c r="Q1517" s="30" t="s">
        <v>499</v>
      </c>
    </row>
    <row r="1518" spans="1:17">
      <c r="A1518" s="30" t="s">
        <v>5263</v>
      </c>
      <c r="B1518" s="30" t="s">
        <v>5264</v>
      </c>
      <c r="C1518" s="30" t="s">
        <v>5265</v>
      </c>
      <c r="D1518" s="30"/>
      <c r="E1518" s="30" t="s">
        <v>5207</v>
      </c>
      <c r="F1518" s="30" t="s">
        <v>5266</v>
      </c>
      <c r="G1518" s="38">
        <v>60</v>
      </c>
      <c r="H1518" s="31">
        <v>0</v>
      </c>
      <c r="I1518" s="30" t="s">
        <v>5267</v>
      </c>
      <c r="J1518" s="30" t="s">
        <v>5268</v>
      </c>
      <c r="K1518" s="30" t="s">
        <v>495</v>
      </c>
      <c r="L1518" s="30" t="s">
        <v>869</v>
      </c>
      <c r="M1518" s="30" t="s">
        <v>573</v>
      </c>
      <c r="N1518" s="30" t="s">
        <v>5269</v>
      </c>
      <c r="O1518" s="30" t="s">
        <v>5263</v>
      </c>
      <c r="P1518" s="30" t="s">
        <v>5264</v>
      </c>
      <c r="Q1518" s="30" t="s">
        <v>499</v>
      </c>
    </row>
    <row r="1519" spans="1:17">
      <c r="A1519" s="30" t="s">
        <v>5270</v>
      </c>
      <c r="B1519" s="30" t="s">
        <v>5271</v>
      </c>
      <c r="C1519" s="30" t="s">
        <v>5272</v>
      </c>
      <c r="D1519" s="30"/>
      <c r="E1519" s="30" t="s">
        <v>664</v>
      </c>
      <c r="F1519" s="30"/>
      <c r="G1519" s="38"/>
      <c r="H1519" s="31">
        <v>0</v>
      </c>
      <c r="I1519" s="30" t="s">
        <v>755</v>
      </c>
      <c r="J1519" s="30" t="s">
        <v>756</v>
      </c>
      <c r="K1519" s="30" t="s">
        <v>495</v>
      </c>
      <c r="L1519" s="30" t="s">
        <v>612</v>
      </c>
      <c r="M1519" s="30" t="s">
        <v>1828</v>
      </c>
      <c r="N1519" s="30"/>
      <c r="O1519" s="30" t="s">
        <v>945</v>
      </c>
      <c r="P1519" s="30" t="s">
        <v>947</v>
      </c>
      <c r="Q1519" s="30" t="s">
        <v>499</v>
      </c>
    </row>
    <row r="1520" spans="1:17">
      <c r="A1520" s="30" t="s">
        <v>5273</v>
      </c>
      <c r="B1520" s="30" t="s">
        <v>5274</v>
      </c>
      <c r="C1520" s="30" t="s">
        <v>5275</v>
      </c>
      <c r="D1520" s="30"/>
      <c r="E1520" s="30" t="s">
        <v>5276</v>
      </c>
      <c r="F1520" s="30"/>
      <c r="G1520" s="38"/>
      <c r="H1520" s="31">
        <v>0</v>
      </c>
      <c r="I1520" s="30" t="s">
        <v>755</v>
      </c>
      <c r="J1520" s="30" t="s">
        <v>756</v>
      </c>
      <c r="K1520" s="30" t="s">
        <v>495</v>
      </c>
      <c r="L1520" s="30" t="s">
        <v>612</v>
      </c>
      <c r="M1520" s="30" t="s">
        <v>1035</v>
      </c>
      <c r="N1520" s="30"/>
      <c r="O1520" s="30" t="s">
        <v>945</v>
      </c>
      <c r="P1520" s="30" t="s">
        <v>947</v>
      </c>
      <c r="Q1520" s="30" t="s">
        <v>499</v>
      </c>
    </row>
    <row r="1521" spans="1:17">
      <c r="A1521" s="30" t="s">
        <v>5277</v>
      </c>
      <c r="B1521" s="30" t="s">
        <v>5278</v>
      </c>
      <c r="C1521" s="30" t="s">
        <v>5279</v>
      </c>
      <c r="D1521" s="30" t="s">
        <v>5280</v>
      </c>
      <c r="E1521" s="30" t="s">
        <v>493</v>
      </c>
      <c r="F1521" s="30" t="s">
        <v>5281</v>
      </c>
      <c r="G1521" s="38"/>
      <c r="H1521" s="31">
        <v>0</v>
      </c>
      <c r="I1521" s="30" t="s">
        <v>848</v>
      </c>
      <c r="J1521" s="30" t="s">
        <v>849</v>
      </c>
      <c r="K1521" s="30" t="s">
        <v>495</v>
      </c>
      <c r="L1521" s="30" t="s">
        <v>496</v>
      </c>
      <c r="M1521" s="30" t="s">
        <v>526</v>
      </c>
      <c r="N1521" s="30" t="s">
        <v>5282</v>
      </c>
      <c r="O1521" s="30" t="s">
        <v>5283</v>
      </c>
      <c r="P1521" s="30" t="s">
        <v>5278</v>
      </c>
      <c r="Q1521" s="30" t="s">
        <v>499</v>
      </c>
    </row>
    <row r="1522" spans="1:17">
      <c r="A1522" s="30" t="s">
        <v>5284</v>
      </c>
      <c r="B1522" s="30" t="s">
        <v>5285</v>
      </c>
      <c r="C1522" s="30" t="s">
        <v>5286</v>
      </c>
      <c r="D1522" s="30"/>
      <c r="E1522" s="30" t="s">
        <v>503</v>
      </c>
      <c r="F1522" s="30" t="s">
        <v>5287</v>
      </c>
      <c r="G1522" s="38">
        <v>60</v>
      </c>
      <c r="H1522" s="31">
        <v>0</v>
      </c>
      <c r="I1522" s="30"/>
      <c r="J1522" s="30"/>
      <c r="K1522" s="30" t="s">
        <v>495</v>
      </c>
      <c r="L1522" s="30" t="s">
        <v>496</v>
      </c>
      <c r="M1522" s="30" t="s">
        <v>514</v>
      </c>
      <c r="N1522" s="30"/>
      <c r="O1522" s="30" t="s">
        <v>5284</v>
      </c>
      <c r="P1522" s="30" t="s">
        <v>5285</v>
      </c>
      <c r="Q1522" s="30" t="s">
        <v>499</v>
      </c>
    </row>
    <row r="1523" spans="1:17">
      <c r="A1523" s="30" t="s">
        <v>5288</v>
      </c>
      <c r="B1523" s="30" t="s">
        <v>5289</v>
      </c>
      <c r="C1523" s="30" t="s">
        <v>5290</v>
      </c>
      <c r="D1523" s="30"/>
      <c r="E1523" s="30" t="s">
        <v>503</v>
      </c>
      <c r="F1523" s="30" t="s">
        <v>5291</v>
      </c>
      <c r="G1523" s="38"/>
      <c r="H1523" s="31">
        <v>0</v>
      </c>
      <c r="I1523" s="30" t="s">
        <v>546</v>
      </c>
      <c r="J1523" s="30" t="s">
        <v>547</v>
      </c>
      <c r="K1523" s="30" t="s">
        <v>495</v>
      </c>
      <c r="L1523" s="30" t="s">
        <v>496</v>
      </c>
      <c r="M1523" s="30" t="s">
        <v>713</v>
      </c>
      <c r="N1523" s="30" t="s">
        <v>5292</v>
      </c>
      <c r="O1523" s="30" t="s">
        <v>5288</v>
      </c>
      <c r="P1523" s="30" t="s">
        <v>5289</v>
      </c>
      <c r="Q1523" s="30" t="s">
        <v>499</v>
      </c>
    </row>
    <row r="1524" spans="1:17">
      <c r="A1524" s="30" t="s">
        <v>5293</v>
      </c>
      <c r="B1524" s="30" t="s">
        <v>5294</v>
      </c>
      <c r="C1524" s="30" t="s">
        <v>5295</v>
      </c>
      <c r="D1524" s="30"/>
      <c r="E1524" s="30" t="s">
        <v>503</v>
      </c>
      <c r="F1524" s="30" t="s">
        <v>5296</v>
      </c>
      <c r="G1524" s="38"/>
      <c r="H1524" s="31">
        <v>0</v>
      </c>
      <c r="I1524" s="30" t="s">
        <v>546</v>
      </c>
      <c r="J1524" s="30" t="s">
        <v>547</v>
      </c>
      <c r="K1524" s="30" t="s">
        <v>495</v>
      </c>
      <c r="L1524" s="30" t="s">
        <v>496</v>
      </c>
      <c r="M1524" s="30" t="s">
        <v>713</v>
      </c>
      <c r="N1524" s="30" t="s">
        <v>5297</v>
      </c>
      <c r="O1524" s="30" t="s">
        <v>5293</v>
      </c>
      <c r="P1524" s="30" t="s">
        <v>5294</v>
      </c>
      <c r="Q1524" s="30" t="s">
        <v>499</v>
      </c>
    </row>
    <row r="1525" spans="1:17">
      <c r="A1525" s="30" t="s">
        <v>5298</v>
      </c>
      <c r="B1525" s="30" t="s">
        <v>5299</v>
      </c>
      <c r="C1525" s="30" t="s">
        <v>5300</v>
      </c>
      <c r="D1525" s="30"/>
      <c r="E1525" s="30" t="s">
        <v>503</v>
      </c>
      <c r="F1525" s="30"/>
      <c r="G1525" s="38"/>
      <c r="H1525" s="31">
        <v>0</v>
      </c>
      <c r="I1525" s="30"/>
      <c r="J1525" s="30"/>
      <c r="K1525" s="30" t="s">
        <v>495</v>
      </c>
      <c r="L1525" s="30" t="s">
        <v>3608</v>
      </c>
      <c r="M1525" s="30" t="s">
        <v>573</v>
      </c>
      <c r="N1525" s="30"/>
      <c r="O1525" s="30" t="s">
        <v>5298</v>
      </c>
      <c r="P1525" s="30" t="s">
        <v>5299</v>
      </c>
      <c r="Q1525" s="30" t="s">
        <v>499</v>
      </c>
    </row>
    <row r="1526" spans="1:17">
      <c r="A1526" s="30" t="s">
        <v>5301</v>
      </c>
      <c r="B1526" s="30" t="s">
        <v>5302</v>
      </c>
      <c r="C1526" s="30" t="s">
        <v>5303</v>
      </c>
      <c r="D1526" s="30" t="s">
        <v>74</v>
      </c>
      <c r="E1526" s="30" t="s">
        <v>753</v>
      </c>
      <c r="F1526" s="30" t="s">
        <v>5304</v>
      </c>
      <c r="G1526" s="38"/>
      <c r="H1526" s="31">
        <v>0</v>
      </c>
      <c r="I1526" s="30" t="s">
        <v>995</v>
      </c>
      <c r="J1526" s="30" t="s">
        <v>996</v>
      </c>
      <c r="K1526" s="30" t="s">
        <v>495</v>
      </c>
      <c r="L1526" s="30" t="s">
        <v>612</v>
      </c>
      <c r="M1526" s="30" t="s">
        <v>1007</v>
      </c>
      <c r="N1526" s="30" t="s">
        <v>1929</v>
      </c>
      <c r="O1526" s="30" t="s">
        <v>5301</v>
      </c>
      <c r="P1526" s="30" t="s">
        <v>5302</v>
      </c>
      <c r="Q1526" s="30" t="s">
        <v>499</v>
      </c>
    </row>
    <row r="1527" spans="1:17">
      <c r="A1527" s="30" t="s">
        <v>5305</v>
      </c>
      <c r="B1527" s="30" t="s">
        <v>5306</v>
      </c>
      <c r="C1527" s="30" t="s">
        <v>5307</v>
      </c>
      <c r="D1527" s="30"/>
      <c r="E1527" s="30" t="s">
        <v>503</v>
      </c>
      <c r="F1527" s="30" t="s">
        <v>5308</v>
      </c>
      <c r="G1527" s="38"/>
      <c r="H1527" s="31">
        <v>0</v>
      </c>
      <c r="I1527" s="30"/>
      <c r="J1527" s="30"/>
      <c r="K1527" s="30" t="s">
        <v>495</v>
      </c>
      <c r="L1527" s="30" t="s">
        <v>496</v>
      </c>
      <c r="M1527" s="30" t="s">
        <v>713</v>
      </c>
      <c r="N1527" s="30" t="s">
        <v>5309</v>
      </c>
      <c r="O1527" s="30" t="s">
        <v>5305</v>
      </c>
      <c r="P1527" s="30" t="s">
        <v>5306</v>
      </c>
      <c r="Q1527" s="30" t="s">
        <v>499</v>
      </c>
    </row>
    <row r="1528" spans="1:17">
      <c r="A1528" s="30" t="s">
        <v>5310</v>
      </c>
      <c r="B1528" s="30" t="s">
        <v>5311</v>
      </c>
      <c r="C1528" s="30" t="s">
        <v>5312</v>
      </c>
      <c r="D1528" s="30"/>
      <c r="E1528" s="30"/>
      <c r="F1528" s="30"/>
      <c r="G1528" s="38"/>
      <c r="H1528" s="31">
        <v>0</v>
      </c>
      <c r="I1528" s="30"/>
      <c r="J1528" s="30"/>
      <c r="K1528" s="30" t="s">
        <v>495</v>
      </c>
      <c r="L1528" s="30" t="s">
        <v>496</v>
      </c>
      <c r="M1528" s="30" t="s">
        <v>713</v>
      </c>
      <c r="N1528" s="30"/>
      <c r="O1528" s="30" t="s">
        <v>5305</v>
      </c>
      <c r="P1528" s="30" t="s">
        <v>5306</v>
      </c>
      <c r="Q1528" s="30" t="s">
        <v>499</v>
      </c>
    </row>
    <row r="1529" spans="1:17">
      <c r="A1529" s="30" t="s">
        <v>5313</v>
      </c>
      <c r="B1529" s="30" t="s">
        <v>5314</v>
      </c>
      <c r="C1529" s="30" t="s">
        <v>612</v>
      </c>
      <c r="D1529" s="30" t="s">
        <v>5315</v>
      </c>
      <c r="E1529" s="30" t="s">
        <v>664</v>
      </c>
      <c r="F1529" s="30" t="s">
        <v>5315</v>
      </c>
      <c r="G1529" s="38"/>
      <c r="H1529" s="31">
        <v>0</v>
      </c>
      <c r="I1529" s="30" t="s">
        <v>755</v>
      </c>
      <c r="J1529" s="30" t="s">
        <v>756</v>
      </c>
      <c r="K1529" s="30" t="s">
        <v>495</v>
      </c>
      <c r="L1529" s="30" t="s">
        <v>612</v>
      </c>
      <c r="M1529" s="30" t="s">
        <v>1035</v>
      </c>
      <c r="N1529" s="30"/>
      <c r="O1529" s="30" t="s">
        <v>5313</v>
      </c>
      <c r="P1529" s="30" t="s">
        <v>5314</v>
      </c>
      <c r="Q1529" s="30" t="s">
        <v>499</v>
      </c>
    </row>
    <row r="1530" spans="1:17">
      <c r="A1530" s="30" t="s">
        <v>5316</v>
      </c>
      <c r="B1530" s="30" t="s">
        <v>5317</v>
      </c>
      <c r="C1530" s="30" t="s">
        <v>5318</v>
      </c>
      <c r="D1530" s="30" t="s">
        <v>5315</v>
      </c>
      <c r="E1530" s="30" t="s">
        <v>664</v>
      </c>
      <c r="F1530" s="30" t="s">
        <v>5319</v>
      </c>
      <c r="G1530" s="38"/>
      <c r="H1530" s="31">
        <v>0</v>
      </c>
      <c r="I1530" s="30" t="s">
        <v>755</v>
      </c>
      <c r="J1530" s="30" t="s">
        <v>756</v>
      </c>
      <c r="K1530" s="30" t="s">
        <v>495</v>
      </c>
      <c r="L1530" s="30" t="s">
        <v>612</v>
      </c>
      <c r="M1530" s="30" t="s">
        <v>1035</v>
      </c>
      <c r="N1530" s="30"/>
      <c r="O1530" s="30" t="s">
        <v>5313</v>
      </c>
      <c r="P1530" s="30" t="s">
        <v>5314</v>
      </c>
      <c r="Q1530" s="30" t="s">
        <v>499</v>
      </c>
    </row>
    <row r="1531" spans="1:17">
      <c r="A1531" s="30" t="s">
        <v>5320</v>
      </c>
      <c r="B1531" s="30" t="s">
        <v>5321</v>
      </c>
      <c r="C1531" s="30" t="s">
        <v>5322</v>
      </c>
      <c r="D1531" s="30" t="s">
        <v>5315</v>
      </c>
      <c r="E1531" s="30" t="s">
        <v>664</v>
      </c>
      <c r="F1531" s="30" t="s">
        <v>5323</v>
      </c>
      <c r="G1531" s="38"/>
      <c r="H1531" s="31">
        <v>0</v>
      </c>
      <c r="I1531" s="30" t="s">
        <v>995</v>
      </c>
      <c r="J1531" s="30" t="s">
        <v>996</v>
      </c>
      <c r="K1531" s="30" t="s">
        <v>495</v>
      </c>
      <c r="L1531" s="30" t="s">
        <v>612</v>
      </c>
      <c r="M1531" s="30" t="s">
        <v>624</v>
      </c>
      <c r="N1531" s="30"/>
      <c r="O1531" s="30" t="s">
        <v>5313</v>
      </c>
      <c r="P1531" s="30" t="s">
        <v>5314</v>
      </c>
      <c r="Q1531" s="30" t="s">
        <v>499</v>
      </c>
    </row>
    <row r="1532" spans="1:17">
      <c r="A1532" s="30" t="s">
        <v>5324</v>
      </c>
      <c r="B1532" s="30" t="s">
        <v>5325</v>
      </c>
      <c r="C1532" s="30" t="s">
        <v>5326</v>
      </c>
      <c r="D1532" s="30" t="s">
        <v>5315</v>
      </c>
      <c r="E1532" s="30" t="s">
        <v>664</v>
      </c>
      <c r="F1532" s="30" t="s">
        <v>5327</v>
      </c>
      <c r="G1532" s="38"/>
      <c r="H1532" s="31">
        <v>0</v>
      </c>
      <c r="I1532" s="30" t="s">
        <v>755</v>
      </c>
      <c r="J1532" s="30" t="s">
        <v>756</v>
      </c>
      <c r="K1532" s="30" t="s">
        <v>495</v>
      </c>
      <c r="L1532" s="30" t="s">
        <v>612</v>
      </c>
      <c r="M1532" s="30" t="s">
        <v>1828</v>
      </c>
      <c r="N1532" s="30"/>
      <c r="O1532" s="30" t="s">
        <v>5313</v>
      </c>
      <c r="P1532" s="30" t="s">
        <v>5314</v>
      </c>
      <c r="Q1532" s="30" t="s">
        <v>499</v>
      </c>
    </row>
    <row r="1533" spans="1:17">
      <c r="A1533" s="30" t="s">
        <v>5328</v>
      </c>
      <c r="B1533" s="30" t="s">
        <v>5329</v>
      </c>
      <c r="C1533" s="30" t="s">
        <v>5330</v>
      </c>
      <c r="D1533" s="30" t="s">
        <v>5315</v>
      </c>
      <c r="E1533" s="30" t="s">
        <v>664</v>
      </c>
      <c r="F1533" s="30" t="s">
        <v>5331</v>
      </c>
      <c r="G1533" s="38"/>
      <c r="H1533" s="31">
        <v>0</v>
      </c>
      <c r="I1533" s="30" t="s">
        <v>755</v>
      </c>
      <c r="J1533" s="30" t="s">
        <v>756</v>
      </c>
      <c r="K1533" s="30" t="s">
        <v>495</v>
      </c>
      <c r="L1533" s="30" t="s">
        <v>612</v>
      </c>
      <c r="M1533" s="30" t="s">
        <v>1828</v>
      </c>
      <c r="N1533" s="30"/>
      <c r="O1533" s="30" t="s">
        <v>5313</v>
      </c>
      <c r="P1533" s="30" t="s">
        <v>5314</v>
      </c>
      <c r="Q1533" s="30" t="s">
        <v>499</v>
      </c>
    </row>
    <row r="1534" spans="1:17">
      <c r="A1534" s="30" t="s">
        <v>5332</v>
      </c>
      <c r="B1534" s="30" t="s">
        <v>5333</v>
      </c>
      <c r="C1534" s="30" t="s">
        <v>5334</v>
      </c>
      <c r="D1534" s="30" t="s">
        <v>5315</v>
      </c>
      <c r="E1534" s="30" t="s">
        <v>664</v>
      </c>
      <c r="F1534" s="30" t="s">
        <v>5335</v>
      </c>
      <c r="G1534" s="38"/>
      <c r="H1534" s="31">
        <v>0</v>
      </c>
      <c r="I1534" s="30" t="s">
        <v>995</v>
      </c>
      <c r="J1534" s="30" t="s">
        <v>996</v>
      </c>
      <c r="K1534" s="30" t="s">
        <v>495</v>
      </c>
      <c r="L1534" s="30" t="s">
        <v>612</v>
      </c>
      <c r="M1534" s="30" t="s">
        <v>1007</v>
      </c>
      <c r="N1534" s="30"/>
      <c r="O1534" s="30" t="s">
        <v>5313</v>
      </c>
      <c r="P1534" s="30" t="s">
        <v>5314</v>
      </c>
      <c r="Q1534" s="30" t="s">
        <v>499</v>
      </c>
    </row>
    <row r="1535" spans="1:17">
      <c r="A1535" s="30" t="s">
        <v>5336</v>
      </c>
      <c r="B1535" s="30" t="s">
        <v>5337</v>
      </c>
      <c r="C1535" s="30" t="s">
        <v>5338</v>
      </c>
      <c r="D1535" s="30"/>
      <c r="E1535" s="30" t="s">
        <v>503</v>
      </c>
      <c r="F1535" s="30" t="s">
        <v>5339</v>
      </c>
      <c r="G1535" s="38"/>
      <c r="H1535" s="31">
        <v>0</v>
      </c>
      <c r="I1535" s="30" t="s">
        <v>504</v>
      </c>
      <c r="J1535" s="30" t="s">
        <v>505</v>
      </c>
      <c r="K1535" s="30" t="s">
        <v>495</v>
      </c>
      <c r="L1535" s="30" t="s">
        <v>496</v>
      </c>
      <c r="M1535" s="30" t="s">
        <v>2206</v>
      </c>
      <c r="N1535" s="30"/>
      <c r="O1535" s="30" t="s">
        <v>5336</v>
      </c>
      <c r="P1535" s="30" t="s">
        <v>5337</v>
      </c>
      <c r="Q1535" s="30" t="s">
        <v>499</v>
      </c>
    </row>
    <row r="1536" spans="1:17">
      <c r="A1536" s="30" t="s">
        <v>5340</v>
      </c>
      <c r="B1536" s="30" t="s">
        <v>5341</v>
      </c>
      <c r="C1536" s="30" t="s">
        <v>5342</v>
      </c>
      <c r="D1536" s="30"/>
      <c r="E1536" s="30" t="s">
        <v>503</v>
      </c>
      <c r="F1536" s="30" t="s">
        <v>74</v>
      </c>
      <c r="G1536" s="38"/>
      <c r="H1536" s="31">
        <v>0</v>
      </c>
      <c r="I1536" s="30" t="s">
        <v>504</v>
      </c>
      <c r="J1536" s="30" t="s">
        <v>505</v>
      </c>
      <c r="K1536" s="30" t="s">
        <v>495</v>
      </c>
      <c r="L1536" s="30" t="s">
        <v>496</v>
      </c>
      <c r="M1536" s="30" t="s">
        <v>2206</v>
      </c>
      <c r="N1536" s="30"/>
      <c r="O1536" s="30" t="s">
        <v>5336</v>
      </c>
      <c r="P1536" s="30" t="s">
        <v>5337</v>
      </c>
      <c r="Q1536" s="30" t="s">
        <v>499</v>
      </c>
    </row>
    <row r="1537" spans="1:17">
      <c r="A1537" s="30" t="s">
        <v>5343</v>
      </c>
      <c r="B1537" s="30" t="s">
        <v>5344</v>
      </c>
      <c r="C1537" s="30" t="s">
        <v>5345</v>
      </c>
      <c r="D1537" s="30"/>
      <c r="E1537" s="30" t="s">
        <v>503</v>
      </c>
      <c r="F1537" s="30" t="s">
        <v>74</v>
      </c>
      <c r="G1537" s="38"/>
      <c r="H1537" s="31">
        <v>0</v>
      </c>
      <c r="I1537" s="30" t="s">
        <v>504</v>
      </c>
      <c r="J1537" s="30" t="s">
        <v>505</v>
      </c>
      <c r="K1537" s="30" t="s">
        <v>495</v>
      </c>
      <c r="L1537" s="30" t="s">
        <v>496</v>
      </c>
      <c r="M1537" s="30" t="s">
        <v>2206</v>
      </c>
      <c r="N1537" s="30"/>
      <c r="O1537" s="30" t="s">
        <v>5336</v>
      </c>
      <c r="P1537" s="30" t="s">
        <v>5337</v>
      </c>
      <c r="Q1537" s="30" t="s">
        <v>499</v>
      </c>
    </row>
    <row r="1538" spans="1:17">
      <c r="A1538" s="30" t="s">
        <v>5346</v>
      </c>
      <c r="B1538" s="30" t="s">
        <v>5347</v>
      </c>
      <c r="C1538" s="30" t="s">
        <v>5348</v>
      </c>
      <c r="D1538" s="30"/>
      <c r="E1538" s="30" t="s">
        <v>5349</v>
      </c>
      <c r="F1538" s="30" t="s">
        <v>74</v>
      </c>
      <c r="G1538" s="38"/>
      <c r="H1538" s="31">
        <v>0</v>
      </c>
      <c r="I1538" s="30" t="s">
        <v>512</v>
      </c>
      <c r="J1538" s="30" t="s">
        <v>513</v>
      </c>
      <c r="K1538" s="30" t="s">
        <v>495</v>
      </c>
      <c r="L1538" s="30" t="s">
        <v>496</v>
      </c>
      <c r="M1538" s="30" t="s">
        <v>514</v>
      </c>
      <c r="N1538" s="30"/>
      <c r="O1538" s="30" t="s">
        <v>5350</v>
      </c>
      <c r="P1538" s="30" t="s">
        <v>5351</v>
      </c>
      <c r="Q1538" s="30" t="s">
        <v>499</v>
      </c>
    </row>
    <row r="1539" spans="1:17">
      <c r="A1539" s="30" t="s">
        <v>5352</v>
      </c>
      <c r="B1539" s="30" t="s">
        <v>5353</v>
      </c>
      <c r="C1539" s="30" t="s">
        <v>5354</v>
      </c>
      <c r="D1539" s="30"/>
      <c r="E1539" s="30" t="s">
        <v>5349</v>
      </c>
      <c r="F1539" s="30" t="s">
        <v>74</v>
      </c>
      <c r="G1539" s="38"/>
      <c r="H1539" s="31">
        <v>0</v>
      </c>
      <c r="I1539" s="30" t="s">
        <v>512</v>
      </c>
      <c r="J1539" s="30" t="s">
        <v>513</v>
      </c>
      <c r="K1539" s="30" t="s">
        <v>495</v>
      </c>
      <c r="L1539" s="30" t="s">
        <v>496</v>
      </c>
      <c r="M1539" s="30" t="s">
        <v>514</v>
      </c>
      <c r="N1539" s="30"/>
      <c r="O1539" s="30" t="s">
        <v>5350</v>
      </c>
      <c r="P1539" s="30" t="s">
        <v>5351</v>
      </c>
      <c r="Q1539" s="30" t="s">
        <v>499</v>
      </c>
    </row>
    <row r="1540" spans="1:17">
      <c r="A1540" s="30" t="s">
        <v>5355</v>
      </c>
      <c r="B1540" s="30" t="s">
        <v>5356</v>
      </c>
      <c r="C1540" s="30" t="s">
        <v>5357</v>
      </c>
      <c r="D1540" s="30"/>
      <c r="E1540" s="30" t="s">
        <v>5349</v>
      </c>
      <c r="F1540" s="30" t="s">
        <v>74</v>
      </c>
      <c r="G1540" s="38"/>
      <c r="H1540" s="31">
        <v>0</v>
      </c>
      <c r="I1540" s="30" t="s">
        <v>512</v>
      </c>
      <c r="J1540" s="30" t="s">
        <v>513</v>
      </c>
      <c r="K1540" s="30" t="s">
        <v>495</v>
      </c>
      <c r="L1540" s="30" t="s">
        <v>496</v>
      </c>
      <c r="M1540" s="30" t="s">
        <v>526</v>
      </c>
      <c r="N1540" s="30"/>
      <c r="O1540" s="30" t="s">
        <v>5350</v>
      </c>
      <c r="P1540" s="30" t="s">
        <v>5351</v>
      </c>
      <c r="Q1540" s="30" t="s">
        <v>499</v>
      </c>
    </row>
    <row r="1541" spans="1:17">
      <c r="A1541" s="30" t="s">
        <v>5358</v>
      </c>
      <c r="B1541" s="30" t="s">
        <v>5359</v>
      </c>
      <c r="C1541" s="30" t="s">
        <v>5360</v>
      </c>
      <c r="D1541" s="30"/>
      <c r="E1541" s="30" t="s">
        <v>5349</v>
      </c>
      <c r="F1541" s="30" t="s">
        <v>74</v>
      </c>
      <c r="G1541" s="38"/>
      <c r="H1541" s="31">
        <v>0</v>
      </c>
      <c r="I1541" s="30" t="s">
        <v>504</v>
      </c>
      <c r="J1541" s="30" t="s">
        <v>505</v>
      </c>
      <c r="K1541" s="30" t="s">
        <v>495</v>
      </c>
      <c r="L1541" s="30" t="s">
        <v>496</v>
      </c>
      <c r="M1541" s="30" t="s">
        <v>2206</v>
      </c>
      <c r="N1541" s="30"/>
      <c r="O1541" s="30" t="s">
        <v>5350</v>
      </c>
      <c r="P1541" s="30" t="s">
        <v>5351</v>
      </c>
      <c r="Q1541" s="30" t="s">
        <v>499</v>
      </c>
    </row>
    <row r="1542" spans="1:17">
      <c r="A1542" s="30" t="s">
        <v>5361</v>
      </c>
      <c r="B1542" s="30" t="s">
        <v>5362</v>
      </c>
      <c r="C1542" s="30" t="s">
        <v>5363</v>
      </c>
      <c r="D1542" s="30"/>
      <c r="E1542" s="30" t="s">
        <v>5349</v>
      </c>
      <c r="F1542" s="30" t="s">
        <v>74</v>
      </c>
      <c r="G1542" s="38"/>
      <c r="H1542" s="31">
        <v>0</v>
      </c>
      <c r="I1542" s="30" t="s">
        <v>552</v>
      </c>
      <c r="J1542" s="30" t="s">
        <v>553</v>
      </c>
      <c r="K1542" s="30" t="s">
        <v>495</v>
      </c>
      <c r="L1542" s="30" t="s">
        <v>496</v>
      </c>
      <c r="M1542" s="30" t="s">
        <v>2249</v>
      </c>
      <c r="N1542" s="30"/>
      <c r="O1542" s="30" t="s">
        <v>5350</v>
      </c>
      <c r="P1542" s="30" t="s">
        <v>5351</v>
      </c>
      <c r="Q1542" s="30" t="s">
        <v>499</v>
      </c>
    </row>
    <row r="1543" spans="1:17">
      <c r="A1543" s="30" t="s">
        <v>5364</v>
      </c>
      <c r="B1543" s="30" t="s">
        <v>5365</v>
      </c>
      <c r="C1543" s="30" t="s">
        <v>5366</v>
      </c>
      <c r="D1543" s="30"/>
      <c r="E1543" s="30" t="s">
        <v>5349</v>
      </c>
      <c r="F1543" s="30" t="s">
        <v>74</v>
      </c>
      <c r="G1543" s="38"/>
      <c r="H1543" s="31">
        <v>0</v>
      </c>
      <c r="I1543" s="30" t="s">
        <v>552</v>
      </c>
      <c r="J1543" s="30" t="s">
        <v>553</v>
      </c>
      <c r="K1543" s="30" t="s">
        <v>495</v>
      </c>
      <c r="L1543" s="30" t="s">
        <v>496</v>
      </c>
      <c r="M1543" s="30" t="s">
        <v>596</v>
      </c>
      <c r="N1543" s="30"/>
      <c r="O1543" s="30" t="s">
        <v>5350</v>
      </c>
      <c r="P1543" s="30" t="s">
        <v>5351</v>
      </c>
      <c r="Q1543" s="30" t="s">
        <v>499</v>
      </c>
    </row>
    <row r="1544" spans="1:17">
      <c r="A1544" s="30" t="s">
        <v>5367</v>
      </c>
      <c r="B1544" s="30" t="s">
        <v>5368</v>
      </c>
      <c r="C1544" s="30" t="s">
        <v>5369</v>
      </c>
      <c r="D1544" s="30"/>
      <c r="E1544" s="30" t="s">
        <v>5349</v>
      </c>
      <c r="F1544" s="30" t="s">
        <v>74</v>
      </c>
      <c r="G1544" s="38"/>
      <c r="H1544" s="31">
        <v>0</v>
      </c>
      <c r="I1544" s="30" t="s">
        <v>504</v>
      </c>
      <c r="J1544" s="30" t="s">
        <v>505</v>
      </c>
      <c r="K1544" s="30" t="s">
        <v>495</v>
      </c>
      <c r="L1544" s="30" t="s">
        <v>496</v>
      </c>
      <c r="M1544" s="30" t="s">
        <v>558</v>
      </c>
      <c r="N1544" s="30"/>
      <c r="O1544" s="30" t="s">
        <v>5350</v>
      </c>
      <c r="P1544" s="30" t="s">
        <v>5351</v>
      </c>
      <c r="Q1544" s="30" t="s">
        <v>499</v>
      </c>
    </row>
    <row r="1545" spans="1:17">
      <c r="A1545" s="30" t="s">
        <v>5370</v>
      </c>
      <c r="B1545" s="30" t="s">
        <v>5371</v>
      </c>
      <c r="C1545" s="30" t="s">
        <v>5372</v>
      </c>
      <c r="D1545" s="30"/>
      <c r="E1545" s="30" t="s">
        <v>5349</v>
      </c>
      <c r="F1545" s="30" t="s">
        <v>74</v>
      </c>
      <c r="G1545" s="38"/>
      <c r="H1545" s="31">
        <v>0</v>
      </c>
      <c r="I1545" s="30" t="s">
        <v>504</v>
      </c>
      <c r="J1545" s="30" t="s">
        <v>505</v>
      </c>
      <c r="K1545" s="30" t="s">
        <v>495</v>
      </c>
      <c r="L1545" s="30" t="s">
        <v>496</v>
      </c>
      <c r="M1545" s="30" t="s">
        <v>558</v>
      </c>
      <c r="N1545" s="30"/>
      <c r="O1545" s="30" t="s">
        <v>5350</v>
      </c>
      <c r="P1545" s="30" t="s">
        <v>5351</v>
      </c>
      <c r="Q1545" s="30" t="s">
        <v>499</v>
      </c>
    </row>
    <row r="1546" spans="1:17">
      <c r="A1546" s="30" t="s">
        <v>5373</v>
      </c>
      <c r="B1546" s="30" t="s">
        <v>5374</v>
      </c>
      <c r="C1546" s="30" t="s">
        <v>5375</v>
      </c>
      <c r="D1546" s="30"/>
      <c r="E1546" s="30" t="s">
        <v>5349</v>
      </c>
      <c r="F1546" s="30" t="s">
        <v>74</v>
      </c>
      <c r="G1546" s="38"/>
      <c r="H1546" s="31">
        <v>0</v>
      </c>
      <c r="I1546" s="30" t="s">
        <v>586</v>
      </c>
      <c r="J1546" s="30" t="s">
        <v>587</v>
      </c>
      <c r="K1546" s="30" t="s">
        <v>495</v>
      </c>
      <c r="L1546" s="30" t="s">
        <v>496</v>
      </c>
      <c r="M1546" s="30" t="s">
        <v>2374</v>
      </c>
      <c r="N1546" s="30"/>
      <c r="O1546" s="30" t="s">
        <v>5350</v>
      </c>
      <c r="P1546" s="30" t="s">
        <v>5351</v>
      </c>
      <c r="Q1546" s="30" t="s">
        <v>499</v>
      </c>
    </row>
    <row r="1547" spans="1:17">
      <c r="A1547" s="30" t="s">
        <v>5376</v>
      </c>
      <c r="B1547" s="30" t="s">
        <v>5377</v>
      </c>
      <c r="C1547" s="30" t="s">
        <v>5378</v>
      </c>
      <c r="D1547" s="30"/>
      <c r="E1547" s="30" t="s">
        <v>5349</v>
      </c>
      <c r="F1547" s="30" t="s">
        <v>74</v>
      </c>
      <c r="G1547" s="38"/>
      <c r="H1547" s="31">
        <v>0</v>
      </c>
      <c r="I1547" s="30" t="s">
        <v>848</v>
      </c>
      <c r="J1547" s="30" t="s">
        <v>849</v>
      </c>
      <c r="K1547" s="30" t="s">
        <v>495</v>
      </c>
      <c r="L1547" s="30" t="s">
        <v>818</v>
      </c>
      <c r="M1547" s="30" t="s">
        <v>573</v>
      </c>
      <c r="N1547" s="30"/>
      <c r="O1547" s="30" t="s">
        <v>5350</v>
      </c>
      <c r="P1547" s="30" t="s">
        <v>5351</v>
      </c>
      <c r="Q1547" s="30" t="s">
        <v>499</v>
      </c>
    </row>
    <row r="1548" spans="1:17">
      <c r="A1548" s="30" t="s">
        <v>5379</v>
      </c>
      <c r="B1548" s="30" t="s">
        <v>5380</v>
      </c>
      <c r="C1548" s="30" t="s">
        <v>5381</v>
      </c>
      <c r="D1548" s="30"/>
      <c r="E1548" s="30" t="s">
        <v>5349</v>
      </c>
      <c r="F1548" s="30" t="s">
        <v>74</v>
      </c>
      <c r="G1548" s="38"/>
      <c r="H1548" s="31">
        <v>0</v>
      </c>
      <c r="I1548" s="30" t="s">
        <v>512</v>
      </c>
      <c r="J1548" s="30" t="s">
        <v>513</v>
      </c>
      <c r="K1548" s="30" t="s">
        <v>495</v>
      </c>
      <c r="L1548" s="30" t="s">
        <v>496</v>
      </c>
      <c r="M1548" s="30" t="s">
        <v>514</v>
      </c>
      <c r="N1548" s="30"/>
      <c r="O1548" s="30" t="s">
        <v>5350</v>
      </c>
      <c r="P1548" s="30" t="s">
        <v>5351</v>
      </c>
      <c r="Q1548" s="30" t="s">
        <v>499</v>
      </c>
    </row>
    <row r="1549" spans="1:17">
      <c r="A1549" s="30" t="s">
        <v>5382</v>
      </c>
      <c r="B1549" s="30" t="s">
        <v>5383</v>
      </c>
      <c r="C1549" s="30" t="s">
        <v>5384</v>
      </c>
      <c r="D1549" s="30"/>
      <c r="E1549" s="30" t="s">
        <v>5349</v>
      </c>
      <c r="F1549" s="30" t="s">
        <v>74</v>
      </c>
      <c r="G1549" s="38"/>
      <c r="H1549" s="31">
        <v>0</v>
      </c>
      <c r="I1549" s="30" t="s">
        <v>512</v>
      </c>
      <c r="J1549" s="30" t="s">
        <v>513</v>
      </c>
      <c r="K1549" s="30" t="s">
        <v>495</v>
      </c>
      <c r="L1549" s="30" t="s">
        <v>496</v>
      </c>
      <c r="M1549" s="30" t="s">
        <v>548</v>
      </c>
      <c r="N1549" s="30"/>
      <c r="O1549" s="30" t="s">
        <v>5350</v>
      </c>
      <c r="P1549" s="30" t="s">
        <v>5351</v>
      </c>
      <c r="Q1549" s="30" t="s">
        <v>499</v>
      </c>
    </row>
    <row r="1550" spans="1:17">
      <c r="A1550" s="30" t="s">
        <v>5385</v>
      </c>
      <c r="B1550" s="30" t="s">
        <v>5386</v>
      </c>
      <c r="C1550" s="30" t="s">
        <v>5387</v>
      </c>
      <c r="D1550" s="30"/>
      <c r="E1550" s="30" t="s">
        <v>5349</v>
      </c>
      <c r="F1550" s="30" t="s">
        <v>74</v>
      </c>
      <c r="G1550" s="38"/>
      <c r="H1550" s="31">
        <v>0</v>
      </c>
      <c r="I1550" s="30" t="s">
        <v>586</v>
      </c>
      <c r="J1550" s="30" t="s">
        <v>587</v>
      </c>
      <c r="K1550" s="30" t="s">
        <v>495</v>
      </c>
      <c r="L1550" s="30" t="s">
        <v>496</v>
      </c>
      <c r="M1550" s="30" t="s">
        <v>588</v>
      </c>
      <c r="N1550" s="30"/>
      <c r="O1550" s="30" t="s">
        <v>5350</v>
      </c>
      <c r="P1550" s="30" t="s">
        <v>5351</v>
      </c>
      <c r="Q1550" s="30" t="s">
        <v>499</v>
      </c>
    </row>
    <row r="1551" spans="1:17">
      <c r="A1551" s="30" t="s">
        <v>5388</v>
      </c>
      <c r="B1551" s="30" t="s">
        <v>5389</v>
      </c>
      <c r="C1551" s="30" t="s">
        <v>5390</v>
      </c>
      <c r="D1551" s="30"/>
      <c r="E1551" s="30" t="s">
        <v>5349</v>
      </c>
      <c r="F1551" s="30" t="s">
        <v>74</v>
      </c>
      <c r="G1551" s="38"/>
      <c r="H1551" s="31">
        <v>0</v>
      </c>
      <c r="I1551" s="30" t="s">
        <v>512</v>
      </c>
      <c r="J1551" s="30" t="s">
        <v>513</v>
      </c>
      <c r="K1551" s="30" t="s">
        <v>495</v>
      </c>
      <c r="L1551" s="30" t="s">
        <v>496</v>
      </c>
      <c r="M1551" s="30" t="s">
        <v>639</v>
      </c>
      <c r="N1551" s="30"/>
      <c r="O1551" s="30" t="s">
        <v>5350</v>
      </c>
      <c r="P1551" s="30" t="s">
        <v>5351</v>
      </c>
      <c r="Q1551" s="30" t="s">
        <v>499</v>
      </c>
    </row>
    <row r="1552" spans="1:17">
      <c r="A1552" s="30" t="s">
        <v>5391</v>
      </c>
      <c r="B1552" s="30" t="s">
        <v>5392</v>
      </c>
      <c r="C1552" s="30" t="s">
        <v>5393</v>
      </c>
      <c r="D1552" s="30"/>
      <c r="E1552" s="30" t="s">
        <v>5349</v>
      </c>
      <c r="F1552" s="30" t="s">
        <v>74</v>
      </c>
      <c r="G1552" s="38"/>
      <c r="H1552" s="31">
        <v>0</v>
      </c>
      <c r="I1552" s="30" t="s">
        <v>586</v>
      </c>
      <c r="J1552" s="30" t="s">
        <v>587</v>
      </c>
      <c r="K1552" s="30" t="s">
        <v>495</v>
      </c>
      <c r="L1552" s="30" t="s">
        <v>496</v>
      </c>
      <c r="M1552" s="30" t="s">
        <v>497</v>
      </c>
      <c r="N1552" s="30"/>
      <c r="O1552" s="30" t="s">
        <v>5350</v>
      </c>
      <c r="P1552" s="30" t="s">
        <v>5351</v>
      </c>
      <c r="Q1552" s="30" t="s">
        <v>499</v>
      </c>
    </row>
    <row r="1553" spans="1:17">
      <c r="A1553" s="30" t="s">
        <v>5394</v>
      </c>
      <c r="B1553" s="30" t="s">
        <v>5395</v>
      </c>
      <c r="C1553" s="30" t="s">
        <v>5396</v>
      </c>
      <c r="D1553" s="30"/>
      <c r="E1553" s="30" t="s">
        <v>5349</v>
      </c>
      <c r="F1553" s="30" t="s">
        <v>74</v>
      </c>
      <c r="G1553" s="38"/>
      <c r="H1553" s="31">
        <v>0</v>
      </c>
      <c r="I1553" s="30" t="s">
        <v>552</v>
      </c>
      <c r="J1553" s="30" t="s">
        <v>553</v>
      </c>
      <c r="K1553" s="30" t="s">
        <v>495</v>
      </c>
      <c r="L1553" s="30" t="s">
        <v>496</v>
      </c>
      <c r="M1553" s="30" t="s">
        <v>2249</v>
      </c>
      <c r="N1553" s="30"/>
      <c r="O1553" s="30" t="s">
        <v>5350</v>
      </c>
      <c r="P1553" s="30" t="s">
        <v>5351</v>
      </c>
      <c r="Q1553" s="30" t="s">
        <v>499</v>
      </c>
    </row>
    <row r="1554" spans="1:17">
      <c r="A1554" s="30" t="s">
        <v>5397</v>
      </c>
      <c r="B1554" s="30" t="s">
        <v>5398</v>
      </c>
      <c r="C1554" s="30" t="s">
        <v>5399</v>
      </c>
      <c r="D1554" s="30"/>
      <c r="E1554" s="30" t="s">
        <v>5349</v>
      </c>
      <c r="F1554" s="30" t="s">
        <v>74</v>
      </c>
      <c r="G1554" s="38"/>
      <c r="H1554" s="31">
        <v>0</v>
      </c>
      <c r="I1554" s="30" t="s">
        <v>552</v>
      </c>
      <c r="J1554" s="30" t="s">
        <v>553</v>
      </c>
      <c r="K1554" s="30" t="s">
        <v>495</v>
      </c>
      <c r="L1554" s="30" t="s">
        <v>496</v>
      </c>
      <c r="M1554" s="30" t="s">
        <v>2249</v>
      </c>
      <c r="N1554" s="30"/>
      <c r="O1554" s="30" t="s">
        <v>5350</v>
      </c>
      <c r="P1554" s="30" t="s">
        <v>5351</v>
      </c>
      <c r="Q1554" s="30" t="s">
        <v>499</v>
      </c>
    </row>
    <row r="1555" spans="1:17">
      <c r="A1555" s="30" t="s">
        <v>5400</v>
      </c>
      <c r="B1555" s="30" t="s">
        <v>5401</v>
      </c>
      <c r="C1555" s="30" t="s">
        <v>5402</v>
      </c>
      <c r="D1555" s="30"/>
      <c r="E1555" s="30" t="s">
        <v>5349</v>
      </c>
      <c r="F1555" s="30" t="s">
        <v>74</v>
      </c>
      <c r="G1555" s="38"/>
      <c r="H1555" s="31">
        <v>0</v>
      </c>
      <c r="I1555" s="30" t="s">
        <v>504</v>
      </c>
      <c r="J1555" s="30" t="s">
        <v>505</v>
      </c>
      <c r="K1555" s="30" t="s">
        <v>495</v>
      </c>
      <c r="L1555" s="30" t="s">
        <v>496</v>
      </c>
      <c r="M1555" s="30" t="s">
        <v>506</v>
      </c>
      <c r="N1555" s="30" t="s">
        <v>535</v>
      </c>
      <c r="O1555" s="30" t="s">
        <v>5350</v>
      </c>
      <c r="P1555" s="30" t="s">
        <v>5351</v>
      </c>
      <c r="Q1555" s="30" t="s">
        <v>499</v>
      </c>
    </row>
    <row r="1556" spans="1:17">
      <c r="A1556" s="30" t="s">
        <v>5403</v>
      </c>
      <c r="B1556" s="30" t="s">
        <v>5404</v>
      </c>
      <c r="C1556" s="30" t="s">
        <v>5405</v>
      </c>
      <c r="D1556" s="30"/>
      <c r="E1556" s="30" t="s">
        <v>5349</v>
      </c>
      <c r="F1556" s="30" t="s">
        <v>74</v>
      </c>
      <c r="G1556" s="38"/>
      <c r="H1556" s="31">
        <v>0</v>
      </c>
      <c r="I1556" s="30" t="s">
        <v>504</v>
      </c>
      <c r="J1556" s="30" t="s">
        <v>505</v>
      </c>
      <c r="K1556" s="30" t="s">
        <v>495</v>
      </c>
      <c r="L1556" s="30" t="s">
        <v>496</v>
      </c>
      <c r="M1556" s="30" t="s">
        <v>2206</v>
      </c>
      <c r="N1556" s="30"/>
      <c r="O1556" s="30" t="s">
        <v>5350</v>
      </c>
      <c r="P1556" s="30" t="s">
        <v>5351</v>
      </c>
      <c r="Q1556" s="30" t="s">
        <v>499</v>
      </c>
    </row>
    <row r="1557" spans="1:17">
      <c r="A1557" s="30" t="s">
        <v>5406</v>
      </c>
      <c r="B1557" s="30" t="s">
        <v>5407</v>
      </c>
      <c r="C1557" s="30" t="s">
        <v>5408</v>
      </c>
      <c r="D1557" s="30"/>
      <c r="E1557" s="30" t="s">
        <v>5349</v>
      </c>
      <c r="F1557" s="30" t="s">
        <v>74</v>
      </c>
      <c r="G1557" s="38"/>
      <c r="H1557" s="31">
        <v>0</v>
      </c>
      <c r="I1557" s="30" t="s">
        <v>512</v>
      </c>
      <c r="J1557" s="30" t="s">
        <v>513</v>
      </c>
      <c r="K1557" s="30" t="s">
        <v>495</v>
      </c>
      <c r="L1557" s="30" t="s">
        <v>496</v>
      </c>
      <c r="M1557" s="30" t="s">
        <v>639</v>
      </c>
      <c r="N1557" s="30"/>
      <c r="O1557" s="30" t="s">
        <v>5350</v>
      </c>
      <c r="P1557" s="30" t="s">
        <v>5351</v>
      </c>
      <c r="Q1557" s="30" t="s">
        <v>499</v>
      </c>
    </row>
    <row r="1558" spans="1:17">
      <c r="A1558" s="30" t="s">
        <v>5409</v>
      </c>
      <c r="B1558" s="30" t="s">
        <v>5410</v>
      </c>
      <c r="C1558" s="30" t="s">
        <v>5411</v>
      </c>
      <c r="D1558" s="30"/>
      <c r="E1558" s="30" t="s">
        <v>5349</v>
      </c>
      <c r="F1558" s="30" t="s">
        <v>74</v>
      </c>
      <c r="G1558" s="38"/>
      <c r="H1558" s="31">
        <v>0</v>
      </c>
      <c r="I1558" s="30" t="s">
        <v>504</v>
      </c>
      <c r="J1558" s="30" t="s">
        <v>505</v>
      </c>
      <c r="K1558" s="30" t="s">
        <v>495</v>
      </c>
      <c r="L1558" s="30" t="s">
        <v>496</v>
      </c>
      <c r="M1558" s="30" t="s">
        <v>1146</v>
      </c>
      <c r="N1558" s="30"/>
      <c r="O1558" s="30" t="s">
        <v>5350</v>
      </c>
      <c r="P1558" s="30" t="s">
        <v>5351</v>
      </c>
      <c r="Q1558" s="30" t="s">
        <v>499</v>
      </c>
    </row>
    <row r="1559" spans="1:17">
      <c r="A1559" s="30" t="s">
        <v>5412</v>
      </c>
      <c r="B1559" s="30" t="s">
        <v>5413</v>
      </c>
      <c r="C1559" s="30" t="s">
        <v>5414</v>
      </c>
      <c r="D1559" s="30"/>
      <c r="E1559" s="30" t="s">
        <v>5349</v>
      </c>
      <c r="F1559" s="30" t="s">
        <v>74</v>
      </c>
      <c r="G1559" s="38"/>
      <c r="H1559" s="31">
        <v>0</v>
      </c>
      <c r="I1559" s="30" t="s">
        <v>512</v>
      </c>
      <c r="J1559" s="30" t="s">
        <v>513</v>
      </c>
      <c r="K1559" s="30" t="s">
        <v>495</v>
      </c>
      <c r="L1559" s="30" t="s">
        <v>496</v>
      </c>
      <c r="M1559" s="30" t="s">
        <v>514</v>
      </c>
      <c r="N1559" s="30"/>
      <c r="O1559" s="30" t="s">
        <v>5350</v>
      </c>
      <c r="P1559" s="30" t="s">
        <v>5351</v>
      </c>
      <c r="Q1559" s="30" t="s">
        <v>499</v>
      </c>
    </row>
    <row r="1560" spans="1:17">
      <c r="A1560" s="30" t="s">
        <v>5415</v>
      </c>
      <c r="B1560" s="30" t="s">
        <v>5416</v>
      </c>
      <c r="C1560" s="30" t="s">
        <v>5417</v>
      </c>
      <c r="D1560" s="30"/>
      <c r="E1560" s="30" t="s">
        <v>5349</v>
      </c>
      <c r="F1560" s="30" t="s">
        <v>74</v>
      </c>
      <c r="G1560" s="38"/>
      <c r="H1560" s="31">
        <v>0</v>
      </c>
      <c r="I1560" s="30" t="s">
        <v>512</v>
      </c>
      <c r="J1560" s="30" t="s">
        <v>513</v>
      </c>
      <c r="K1560" s="30" t="s">
        <v>495</v>
      </c>
      <c r="L1560" s="30" t="s">
        <v>496</v>
      </c>
      <c r="M1560" s="30" t="s">
        <v>548</v>
      </c>
      <c r="N1560" s="30"/>
      <c r="O1560" s="30" t="s">
        <v>5350</v>
      </c>
      <c r="P1560" s="30" t="s">
        <v>5351</v>
      </c>
      <c r="Q1560" s="30" t="s">
        <v>499</v>
      </c>
    </row>
    <row r="1561" spans="1:17">
      <c r="A1561" s="30" t="s">
        <v>5418</v>
      </c>
      <c r="B1561" s="30" t="s">
        <v>5419</v>
      </c>
      <c r="C1561" s="30" t="s">
        <v>5420</v>
      </c>
      <c r="D1561" s="30"/>
      <c r="E1561" s="30" t="s">
        <v>5349</v>
      </c>
      <c r="F1561" s="30" t="s">
        <v>74</v>
      </c>
      <c r="G1561" s="38"/>
      <c r="H1561" s="31">
        <v>0</v>
      </c>
      <c r="I1561" s="30" t="s">
        <v>512</v>
      </c>
      <c r="J1561" s="30" t="s">
        <v>513</v>
      </c>
      <c r="K1561" s="30" t="s">
        <v>495</v>
      </c>
      <c r="L1561" s="30" t="s">
        <v>496</v>
      </c>
      <c r="M1561" s="30" t="s">
        <v>639</v>
      </c>
      <c r="N1561" s="30"/>
      <c r="O1561" s="30" t="s">
        <v>5350</v>
      </c>
      <c r="P1561" s="30" t="s">
        <v>5351</v>
      </c>
      <c r="Q1561" s="30" t="s">
        <v>499</v>
      </c>
    </row>
    <row r="1562" spans="1:17">
      <c r="A1562" s="30" t="s">
        <v>5421</v>
      </c>
      <c r="B1562" s="30" t="s">
        <v>5422</v>
      </c>
      <c r="C1562" s="30" t="s">
        <v>5423</v>
      </c>
      <c r="D1562" s="30"/>
      <c r="E1562" s="30" t="s">
        <v>5349</v>
      </c>
      <c r="F1562" s="30" t="s">
        <v>74</v>
      </c>
      <c r="G1562" s="38"/>
      <c r="H1562" s="31">
        <v>0</v>
      </c>
      <c r="I1562" s="30" t="s">
        <v>512</v>
      </c>
      <c r="J1562" s="30" t="s">
        <v>513</v>
      </c>
      <c r="K1562" s="30" t="s">
        <v>495</v>
      </c>
      <c r="L1562" s="30" t="s">
        <v>496</v>
      </c>
      <c r="M1562" s="30" t="s">
        <v>514</v>
      </c>
      <c r="N1562" s="30"/>
      <c r="O1562" s="30" t="s">
        <v>5350</v>
      </c>
      <c r="P1562" s="30" t="s">
        <v>5351</v>
      </c>
      <c r="Q1562" s="30" t="s">
        <v>499</v>
      </c>
    </row>
    <row r="1563" spans="1:17">
      <c r="A1563" s="30" t="s">
        <v>5424</v>
      </c>
      <c r="B1563" s="30" t="s">
        <v>5425</v>
      </c>
      <c r="C1563" s="30" t="s">
        <v>5426</v>
      </c>
      <c r="D1563" s="30"/>
      <c r="E1563" s="30" t="s">
        <v>5349</v>
      </c>
      <c r="F1563" s="30" t="s">
        <v>74</v>
      </c>
      <c r="G1563" s="38"/>
      <c r="H1563" s="31">
        <v>0</v>
      </c>
      <c r="I1563" s="30" t="s">
        <v>586</v>
      </c>
      <c r="J1563" s="30" t="s">
        <v>587</v>
      </c>
      <c r="K1563" s="30" t="s">
        <v>495</v>
      </c>
      <c r="L1563" s="30" t="s">
        <v>496</v>
      </c>
      <c r="M1563" s="30" t="s">
        <v>588</v>
      </c>
      <c r="N1563" s="30"/>
      <c r="O1563" s="30" t="s">
        <v>5350</v>
      </c>
      <c r="P1563" s="30" t="s">
        <v>5351</v>
      </c>
      <c r="Q1563" s="30" t="s">
        <v>499</v>
      </c>
    </row>
    <row r="1564" spans="1:17">
      <c r="A1564" s="30" t="s">
        <v>5427</v>
      </c>
      <c r="B1564" s="30" t="s">
        <v>5428</v>
      </c>
      <c r="C1564" s="30" t="s">
        <v>5429</v>
      </c>
      <c r="D1564" s="30"/>
      <c r="E1564" s="30" t="s">
        <v>5349</v>
      </c>
      <c r="F1564" s="30" t="s">
        <v>74</v>
      </c>
      <c r="G1564" s="38"/>
      <c r="H1564" s="31">
        <v>0</v>
      </c>
      <c r="I1564" s="30" t="s">
        <v>504</v>
      </c>
      <c r="J1564" s="30" t="s">
        <v>505</v>
      </c>
      <c r="K1564" s="30" t="s">
        <v>495</v>
      </c>
      <c r="L1564" s="30" t="s">
        <v>496</v>
      </c>
      <c r="M1564" s="30" t="s">
        <v>506</v>
      </c>
      <c r="N1564" s="30" t="s">
        <v>539</v>
      </c>
      <c r="O1564" s="30" t="s">
        <v>5350</v>
      </c>
      <c r="P1564" s="30" t="s">
        <v>5351</v>
      </c>
      <c r="Q1564" s="30" t="s">
        <v>499</v>
      </c>
    </row>
    <row r="1565" spans="1:17">
      <c r="A1565" s="30" t="s">
        <v>5430</v>
      </c>
      <c r="B1565" s="30" t="s">
        <v>5431</v>
      </c>
      <c r="C1565" s="30" t="s">
        <v>5432</v>
      </c>
      <c r="D1565" s="30"/>
      <c r="E1565" s="30" t="s">
        <v>5349</v>
      </c>
      <c r="F1565" s="30" t="s">
        <v>74</v>
      </c>
      <c r="G1565" s="38"/>
      <c r="H1565" s="31">
        <v>0</v>
      </c>
      <c r="I1565" s="30" t="s">
        <v>504</v>
      </c>
      <c r="J1565" s="30" t="s">
        <v>505</v>
      </c>
      <c r="K1565" s="30" t="s">
        <v>495</v>
      </c>
      <c r="L1565" s="30" t="s">
        <v>496</v>
      </c>
      <c r="M1565" s="30" t="s">
        <v>592</v>
      </c>
      <c r="N1565" s="30"/>
      <c r="O1565" s="30" t="s">
        <v>5350</v>
      </c>
      <c r="P1565" s="30" t="s">
        <v>5351</v>
      </c>
      <c r="Q1565" s="30" t="s">
        <v>499</v>
      </c>
    </row>
    <row r="1566" spans="1:17">
      <c r="A1566" s="30" t="s">
        <v>5433</v>
      </c>
      <c r="B1566" s="30" t="s">
        <v>5434</v>
      </c>
      <c r="C1566" s="30" t="s">
        <v>5435</v>
      </c>
      <c r="D1566" s="30"/>
      <c r="E1566" s="30" t="s">
        <v>5349</v>
      </c>
      <c r="F1566" s="30" t="s">
        <v>74</v>
      </c>
      <c r="G1566" s="38"/>
      <c r="H1566" s="31">
        <v>0</v>
      </c>
      <c r="I1566" s="30" t="s">
        <v>504</v>
      </c>
      <c r="J1566" s="30" t="s">
        <v>505</v>
      </c>
      <c r="K1566" s="30" t="s">
        <v>495</v>
      </c>
      <c r="L1566" s="30" t="s">
        <v>496</v>
      </c>
      <c r="M1566" s="30" t="s">
        <v>506</v>
      </c>
      <c r="N1566" s="30"/>
      <c r="O1566" s="30" t="s">
        <v>5350</v>
      </c>
      <c r="P1566" s="30" t="s">
        <v>5351</v>
      </c>
      <c r="Q1566" s="30" t="s">
        <v>499</v>
      </c>
    </row>
    <row r="1567" spans="1:17">
      <c r="A1567" s="30" t="s">
        <v>5436</v>
      </c>
      <c r="B1567" s="30" t="s">
        <v>5437</v>
      </c>
      <c r="C1567" s="30" t="s">
        <v>5438</v>
      </c>
      <c r="D1567" s="30"/>
      <c r="E1567" s="30" t="s">
        <v>5349</v>
      </c>
      <c r="F1567" s="30" t="s">
        <v>74</v>
      </c>
      <c r="G1567" s="38"/>
      <c r="H1567" s="31">
        <v>0</v>
      </c>
      <c r="I1567" s="30" t="s">
        <v>504</v>
      </c>
      <c r="J1567" s="30" t="s">
        <v>505</v>
      </c>
      <c r="K1567" s="30" t="s">
        <v>495</v>
      </c>
      <c r="L1567" s="30" t="s">
        <v>496</v>
      </c>
      <c r="M1567" s="30" t="s">
        <v>506</v>
      </c>
      <c r="N1567" s="30" t="s">
        <v>5439</v>
      </c>
      <c r="O1567" s="30" t="s">
        <v>5350</v>
      </c>
      <c r="P1567" s="30" t="s">
        <v>5351</v>
      </c>
      <c r="Q1567" s="30" t="s">
        <v>499</v>
      </c>
    </row>
    <row r="1568" spans="1:17">
      <c r="A1568" s="30" t="s">
        <v>5440</v>
      </c>
      <c r="B1568" s="30" t="s">
        <v>5441</v>
      </c>
      <c r="C1568" s="30" t="s">
        <v>5442</v>
      </c>
      <c r="D1568" s="30"/>
      <c r="E1568" s="30" t="s">
        <v>5349</v>
      </c>
      <c r="F1568" s="30" t="s">
        <v>74</v>
      </c>
      <c r="G1568" s="38"/>
      <c r="H1568" s="31">
        <v>0</v>
      </c>
      <c r="I1568" s="30" t="s">
        <v>586</v>
      </c>
      <c r="J1568" s="30" t="s">
        <v>587</v>
      </c>
      <c r="K1568" s="30" t="s">
        <v>495</v>
      </c>
      <c r="L1568" s="30" t="s">
        <v>496</v>
      </c>
      <c r="M1568" s="30" t="s">
        <v>588</v>
      </c>
      <c r="N1568" s="30"/>
      <c r="O1568" s="30" t="s">
        <v>5350</v>
      </c>
      <c r="P1568" s="30" t="s">
        <v>5351</v>
      </c>
      <c r="Q1568" s="30" t="s">
        <v>499</v>
      </c>
    </row>
    <row r="1569" spans="1:17">
      <c r="A1569" s="30" t="s">
        <v>5443</v>
      </c>
      <c r="B1569" s="30" t="s">
        <v>5444</v>
      </c>
      <c r="C1569" s="30" t="s">
        <v>5445</v>
      </c>
      <c r="D1569" s="30"/>
      <c r="E1569" s="30" t="s">
        <v>5349</v>
      </c>
      <c r="F1569" s="30" t="s">
        <v>74</v>
      </c>
      <c r="G1569" s="38"/>
      <c r="H1569" s="31">
        <v>0</v>
      </c>
      <c r="I1569" s="30" t="s">
        <v>504</v>
      </c>
      <c r="J1569" s="30" t="s">
        <v>505</v>
      </c>
      <c r="K1569" s="30" t="s">
        <v>495</v>
      </c>
      <c r="L1569" s="30" t="s">
        <v>496</v>
      </c>
      <c r="M1569" s="30" t="s">
        <v>558</v>
      </c>
      <c r="N1569" s="30"/>
      <c r="O1569" s="30" t="s">
        <v>5350</v>
      </c>
      <c r="P1569" s="30" t="s">
        <v>5351</v>
      </c>
      <c r="Q1569" s="30" t="s">
        <v>499</v>
      </c>
    </row>
    <row r="1570" spans="1:17">
      <c r="A1570" s="30" t="s">
        <v>5446</v>
      </c>
      <c r="B1570" s="30" t="s">
        <v>5447</v>
      </c>
      <c r="C1570" s="30" t="s">
        <v>5448</v>
      </c>
      <c r="D1570" s="30"/>
      <c r="E1570" s="30" t="s">
        <v>5349</v>
      </c>
      <c r="F1570" s="30" t="s">
        <v>74</v>
      </c>
      <c r="G1570" s="38"/>
      <c r="H1570" s="31">
        <v>0</v>
      </c>
      <c r="I1570" s="30" t="s">
        <v>586</v>
      </c>
      <c r="J1570" s="30" t="s">
        <v>587</v>
      </c>
      <c r="K1570" s="30" t="s">
        <v>495</v>
      </c>
      <c r="L1570" s="30" t="s">
        <v>496</v>
      </c>
      <c r="M1570" s="30" t="s">
        <v>2374</v>
      </c>
      <c r="N1570" s="30"/>
      <c r="O1570" s="30" t="s">
        <v>5350</v>
      </c>
      <c r="P1570" s="30" t="s">
        <v>5351</v>
      </c>
      <c r="Q1570" s="30" t="s">
        <v>499</v>
      </c>
    </row>
    <row r="1571" spans="1:17">
      <c r="A1571" s="30" t="s">
        <v>5449</v>
      </c>
      <c r="B1571" s="30" t="s">
        <v>5450</v>
      </c>
      <c r="C1571" s="30" t="s">
        <v>5451</v>
      </c>
      <c r="D1571" s="30"/>
      <c r="E1571" s="30" t="s">
        <v>5349</v>
      </c>
      <c r="F1571" s="30" t="s">
        <v>74</v>
      </c>
      <c r="G1571" s="38"/>
      <c r="H1571" s="31">
        <v>0</v>
      </c>
      <c r="I1571" s="30" t="s">
        <v>586</v>
      </c>
      <c r="J1571" s="30" t="s">
        <v>587</v>
      </c>
      <c r="K1571" s="30" t="s">
        <v>495</v>
      </c>
      <c r="L1571" s="30" t="s">
        <v>496</v>
      </c>
      <c r="M1571" s="30" t="s">
        <v>588</v>
      </c>
      <c r="N1571" s="30"/>
      <c r="O1571" s="30" t="s">
        <v>5350</v>
      </c>
      <c r="P1571" s="30" t="s">
        <v>5351</v>
      </c>
      <c r="Q1571" s="30" t="s">
        <v>499</v>
      </c>
    </row>
    <row r="1572" spans="1:17">
      <c r="A1572" s="30" t="s">
        <v>5452</v>
      </c>
      <c r="B1572" s="30" t="s">
        <v>5453</v>
      </c>
      <c r="C1572" s="30" t="s">
        <v>5454</v>
      </c>
      <c r="D1572" s="30"/>
      <c r="E1572" s="30" t="s">
        <v>5349</v>
      </c>
      <c r="F1572" s="30" t="s">
        <v>74</v>
      </c>
      <c r="G1572" s="38"/>
      <c r="H1572" s="31">
        <v>0</v>
      </c>
      <c r="I1572" s="30" t="s">
        <v>512</v>
      </c>
      <c r="J1572" s="30" t="s">
        <v>513</v>
      </c>
      <c r="K1572" s="30" t="s">
        <v>495</v>
      </c>
      <c r="L1572" s="30" t="s">
        <v>496</v>
      </c>
      <c r="M1572" s="30" t="s">
        <v>695</v>
      </c>
      <c r="N1572" s="30"/>
      <c r="O1572" s="30" t="s">
        <v>5350</v>
      </c>
      <c r="P1572" s="30" t="s">
        <v>5351</v>
      </c>
      <c r="Q1572" s="30" t="s">
        <v>499</v>
      </c>
    </row>
    <row r="1573" spans="1:17">
      <c r="A1573" s="30" t="s">
        <v>5455</v>
      </c>
      <c r="B1573" s="30" t="s">
        <v>5456</v>
      </c>
      <c r="C1573" s="30" t="s">
        <v>5457</v>
      </c>
      <c r="D1573" s="30"/>
      <c r="E1573" s="30" t="s">
        <v>5349</v>
      </c>
      <c r="F1573" s="30" t="s">
        <v>74</v>
      </c>
      <c r="G1573" s="38"/>
      <c r="H1573" s="31">
        <v>0</v>
      </c>
      <c r="I1573" s="30" t="s">
        <v>512</v>
      </c>
      <c r="J1573" s="30" t="s">
        <v>513</v>
      </c>
      <c r="K1573" s="30" t="s">
        <v>495</v>
      </c>
      <c r="L1573" s="30" t="s">
        <v>496</v>
      </c>
      <c r="M1573" s="30" t="s">
        <v>514</v>
      </c>
      <c r="N1573" s="30"/>
      <c r="O1573" s="30" t="s">
        <v>5350</v>
      </c>
      <c r="P1573" s="30" t="s">
        <v>5351</v>
      </c>
      <c r="Q1573" s="30" t="s">
        <v>499</v>
      </c>
    </row>
    <row r="1574" spans="1:17">
      <c r="A1574" s="30" t="s">
        <v>5458</v>
      </c>
      <c r="B1574" s="30" t="s">
        <v>5459</v>
      </c>
      <c r="C1574" s="30" t="s">
        <v>5460</v>
      </c>
      <c r="D1574" s="30"/>
      <c r="E1574" s="30" t="s">
        <v>5349</v>
      </c>
      <c r="F1574" s="30" t="s">
        <v>74</v>
      </c>
      <c r="G1574" s="38"/>
      <c r="H1574" s="31">
        <v>0</v>
      </c>
      <c r="I1574" s="30" t="s">
        <v>504</v>
      </c>
      <c r="J1574" s="30" t="s">
        <v>505</v>
      </c>
      <c r="K1574" s="30" t="s">
        <v>495</v>
      </c>
      <c r="L1574" s="30" t="s">
        <v>496</v>
      </c>
      <c r="M1574" s="30" t="s">
        <v>1146</v>
      </c>
      <c r="N1574" s="30"/>
      <c r="O1574" s="30" t="s">
        <v>5350</v>
      </c>
      <c r="P1574" s="30" t="s">
        <v>5351</v>
      </c>
      <c r="Q1574" s="30" t="s">
        <v>499</v>
      </c>
    </row>
    <row r="1575" spans="1:17">
      <c r="A1575" s="30" t="s">
        <v>5461</v>
      </c>
      <c r="B1575" s="30" t="s">
        <v>5462</v>
      </c>
      <c r="C1575" s="30" t="s">
        <v>5463</v>
      </c>
      <c r="D1575" s="30"/>
      <c r="E1575" s="30" t="s">
        <v>5349</v>
      </c>
      <c r="F1575" s="30" t="s">
        <v>74</v>
      </c>
      <c r="G1575" s="38"/>
      <c r="H1575" s="31">
        <v>0</v>
      </c>
      <c r="I1575" s="30" t="s">
        <v>552</v>
      </c>
      <c r="J1575" s="30" t="s">
        <v>553</v>
      </c>
      <c r="K1575" s="30" t="s">
        <v>495</v>
      </c>
      <c r="L1575" s="30" t="s">
        <v>496</v>
      </c>
      <c r="M1575" s="30" t="s">
        <v>2249</v>
      </c>
      <c r="N1575" s="30"/>
      <c r="O1575" s="30" t="s">
        <v>5350</v>
      </c>
      <c r="P1575" s="30" t="s">
        <v>5351</v>
      </c>
      <c r="Q1575" s="30" t="s">
        <v>499</v>
      </c>
    </row>
    <row r="1576" spans="1:17">
      <c r="A1576" s="30" t="s">
        <v>5464</v>
      </c>
      <c r="B1576" s="30" t="s">
        <v>5465</v>
      </c>
      <c r="C1576" s="30" t="s">
        <v>5466</v>
      </c>
      <c r="D1576" s="30"/>
      <c r="E1576" s="30" t="s">
        <v>5349</v>
      </c>
      <c r="F1576" s="30" t="s">
        <v>74</v>
      </c>
      <c r="G1576" s="38"/>
      <c r="H1576" s="31">
        <v>0</v>
      </c>
      <c r="I1576" s="30" t="s">
        <v>586</v>
      </c>
      <c r="J1576" s="30" t="s">
        <v>587</v>
      </c>
      <c r="K1576" s="30" t="s">
        <v>495</v>
      </c>
      <c r="L1576" s="30" t="s">
        <v>496</v>
      </c>
      <c r="M1576" s="30" t="s">
        <v>2374</v>
      </c>
      <c r="N1576" s="30"/>
      <c r="O1576" s="30" t="s">
        <v>5350</v>
      </c>
      <c r="P1576" s="30" t="s">
        <v>5351</v>
      </c>
      <c r="Q1576" s="30" t="s">
        <v>499</v>
      </c>
    </row>
    <row r="1577" spans="1:17">
      <c r="A1577" s="30" t="s">
        <v>5467</v>
      </c>
      <c r="B1577" s="30" t="s">
        <v>5468</v>
      </c>
      <c r="C1577" s="30" t="s">
        <v>5469</v>
      </c>
      <c r="D1577" s="30"/>
      <c r="E1577" s="30" t="s">
        <v>5349</v>
      </c>
      <c r="F1577" s="30" t="s">
        <v>74</v>
      </c>
      <c r="G1577" s="38"/>
      <c r="H1577" s="31">
        <v>0</v>
      </c>
      <c r="I1577" s="30" t="s">
        <v>552</v>
      </c>
      <c r="J1577" s="30" t="s">
        <v>553</v>
      </c>
      <c r="K1577" s="30" t="s">
        <v>495</v>
      </c>
      <c r="L1577" s="30" t="s">
        <v>496</v>
      </c>
      <c r="M1577" s="30" t="s">
        <v>2249</v>
      </c>
      <c r="N1577" s="30"/>
      <c r="O1577" s="30" t="s">
        <v>5350</v>
      </c>
      <c r="P1577" s="30" t="s">
        <v>5351</v>
      </c>
      <c r="Q1577" s="30" t="s">
        <v>499</v>
      </c>
    </row>
    <row r="1578" spans="1:17">
      <c r="A1578" s="30" t="s">
        <v>5470</v>
      </c>
      <c r="B1578" s="30" t="s">
        <v>5471</v>
      </c>
      <c r="C1578" s="30" t="s">
        <v>5472</v>
      </c>
      <c r="D1578" s="30"/>
      <c r="E1578" s="30" t="s">
        <v>5349</v>
      </c>
      <c r="F1578" s="30" t="s">
        <v>74</v>
      </c>
      <c r="G1578" s="38"/>
      <c r="H1578" s="31">
        <v>0</v>
      </c>
      <c r="I1578" s="30" t="s">
        <v>504</v>
      </c>
      <c r="J1578" s="30" t="s">
        <v>505</v>
      </c>
      <c r="K1578" s="30" t="s">
        <v>495</v>
      </c>
      <c r="L1578" s="30" t="s">
        <v>496</v>
      </c>
      <c r="M1578" s="30" t="s">
        <v>506</v>
      </c>
      <c r="N1578" s="30" t="s">
        <v>507</v>
      </c>
      <c r="O1578" s="30" t="s">
        <v>5350</v>
      </c>
      <c r="P1578" s="30" t="s">
        <v>5351</v>
      </c>
      <c r="Q1578" s="30" t="s">
        <v>499</v>
      </c>
    </row>
    <row r="1579" spans="1:17">
      <c r="A1579" s="30" t="s">
        <v>5473</v>
      </c>
      <c r="B1579" s="30" t="s">
        <v>5474</v>
      </c>
      <c r="C1579" s="30" t="s">
        <v>5475</v>
      </c>
      <c r="D1579" s="30"/>
      <c r="E1579" s="30" t="s">
        <v>5349</v>
      </c>
      <c r="F1579" s="30" t="s">
        <v>74</v>
      </c>
      <c r="G1579" s="38"/>
      <c r="H1579" s="31">
        <v>0</v>
      </c>
      <c r="I1579" s="30" t="s">
        <v>512</v>
      </c>
      <c r="J1579" s="30" t="s">
        <v>513</v>
      </c>
      <c r="K1579" s="30" t="s">
        <v>495</v>
      </c>
      <c r="L1579" s="30" t="s">
        <v>496</v>
      </c>
      <c r="M1579" s="30" t="s">
        <v>526</v>
      </c>
      <c r="N1579" s="30"/>
      <c r="O1579" s="30" t="s">
        <v>5350</v>
      </c>
      <c r="P1579" s="30" t="s">
        <v>5351</v>
      </c>
      <c r="Q1579" s="30" t="s">
        <v>499</v>
      </c>
    </row>
    <row r="1580" spans="1:17">
      <c r="A1580" s="30" t="s">
        <v>5476</v>
      </c>
      <c r="B1580" s="30" t="s">
        <v>5477</v>
      </c>
      <c r="C1580" s="30" t="s">
        <v>5478</v>
      </c>
      <c r="D1580" s="30"/>
      <c r="E1580" s="30" t="s">
        <v>5349</v>
      </c>
      <c r="F1580" s="30" t="s">
        <v>74</v>
      </c>
      <c r="G1580" s="38"/>
      <c r="H1580" s="31">
        <v>0</v>
      </c>
      <c r="I1580" s="30" t="s">
        <v>504</v>
      </c>
      <c r="J1580" s="30" t="s">
        <v>505</v>
      </c>
      <c r="K1580" s="30" t="s">
        <v>495</v>
      </c>
      <c r="L1580" s="30" t="s">
        <v>496</v>
      </c>
      <c r="M1580" s="30" t="s">
        <v>592</v>
      </c>
      <c r="N1580" s="30"/>
      <c r="O1580" s="30" t="s">
        <v>5350</v>
      </c>
      <c r="P1580" s="30" t="s">
        <v>5351</v>
      </c>
      <c r="Q1580" s="30" t="s">
        <v>499</v>
      </c>
    </row>
    <row r="1581" spans="1:17">
      <c r="A1581" s="30" t="s">
        <v>5479</v>
      </c>
      <c r="B1581" s="30" t="s">
        <v>5480</v>
      </c>
      <c r="C1581" s="30" t="s">
        <v>5481</v>
      </c>
      <c r="D1581" s="30"/>
      <c r="E1581" s="30" t="s">
        <v>5349</v>
      </c>
      <c r="F1581" s="30" t="s">
        <v>74</v>
      </c>
      <c r="G1581" s="38"/>
      <c r="H1581" s="31">
        <v>0</v>
      </c>
      <c r="I1581" s="30" t="s">
        <v>552</v>
      </c>
      <c r="J1581" s="30" t="s">
        <v>553</v>
      </c>
      <c r="K1581" s="30" t="s">
        <v>495</v>
      </c>
      <c r="L1581" s="30" t="s">
        <v>496</v>
      </c>
      <c r="M1581" s="30" t="s">
        <v>2249</v>
      </c>
      <c r="N1581" s="30"/>
      <c r="O1581" s="30" t="s">
        <v>5350</v>
      </c>
      <c r="P1581" s="30" t="s">
        <v>5351</v>
      </c>
      <c r="Q1581" s="30" t="s">
        <v>499</v>
      </c>
    </row>
    <row r="1582" spans="1:17">
      <c r="A1582" s="30" t="s">
        <v>5482</v>
      </c>
      <c r="B1582" s="30" t="s">
        <v>5483</v>
      </c>
      <c r="C1582" s="30" t="s">
        <v>5484</v>
      </c>
      <c r="D1582" s="30"/>
      <c r="E1582" s="30" t="s">
        <v>5349</v>
      </c>
      <c r="F1582" s="30" t="s">
        <v>74</v>
      </c>
      <c r="G1582" s="38"/>
      <c r="H1582" s="31">
        <v>0</v>
      </c>
      <c r="I1582" s="30" t="s">
        <v>504</v>
      </c>
      <c r="J1582" s="30" t="s">
        <v>505</v>
      </c>
      <c r="K1582" s="30" t="s">
        <v>495</v>
      </c>
      <c r="L1582" s="30" t="s">
        <v>496</v>
      </c>
      <c r="M1582" s="30" t="s">
        <v>2206</v>
      </c>
      <c r="N1582" s="30"/>
      <c r="O1582" s="30" t="s">
        <v>5350</v>
      </c>
      <c r="P1582" s="30" t="s">
        <v>5351</v>
      </c>
      <c r="Q1582" s="30" t="s">
        <v>499</v>
      </c>
    </row>
    <row r="1583" spans="1:17">
      <c r="A1583" s="30" t="s">
        <v>5485</v>
      </c>
      <c r="B1583" s="30" t="s">
        <v>5486</v>
      </c>
      <c r="C1583" s="30" t="s">
        <v>5487</v>
      </c>
      <c r="D1583" s="30"/>
      <c r="E1583" s="30" t="s">
        <v>5349</v>
      </c>
      <c r="F1583" s="30" t="s">
        <v>74</v>
      </c>
      <c r="G1583" s="38"/>
      <c r="H1583" s="31">
        <v>0</v>
      </c>
      <c r="I1583" s="30" t="s">
        <v>504</v>
      </c>
      <c r="J1583" s="30" t="s">
        <v>505</v>
      </c>
      <c r="K1583" s="30" t="s">
        <v>495</v>
      </c>
      <c r="L1583" s="30" t="s">
        <v>496</v>
      </c>
      <c r="M1583" s="30" t="s">
        <v>558</v>
      </c>
      <c r="N1583" s="30"/>
      <c r="O1583" s="30" t="s">
        <v>5350</v>
      </c>
      <c r="P1583" s="30" t="s">
        <v>5351</v>
      </c>
      <c r="Q1583" s="30" t="s">
        <v>499</v>
      </c>
    </row>
    <row r="1584" spans="1:17">
      <c r="A1584" s="30" t="s">
        <v>5488</v>
      </c>
      <c r="B1584" s="30" t="s">
        <v>5489</v>
      </c>
      <c r="C1584" s="30" t="s">
        <v>5490</v>
      </c>
      <c r="D1584" s="30"/>
      <c r="E1584" s="30" t="s">
        <v>5349</v>
      </c>
      <c r="F1584" s="30" t="s">
        <v>74</v>
      </c>
      <c r="G1584" s="38"/>
      <c r="H1584" s="31">
        <v>0</v>
      </c>
      <c r="I1584" s="30" t="s">
        <v>512</v>
      </c>
      <c r="J1584" s="30" t="s">
        <v>513</v>
      </c>
      <c r="K1584" s="30" t="s">
        <v>495</v>
      </c>
      <c r="L1584" s="30" t="s">
        <v>496</v>
      </c>
      <c r="M1584" s="30" t="s">
        <v>526</v>
      </c>
      <c r="N1584" s="30"/>
      <c r="O1584" s="30" t="s">
        <v>5350</v>
      </c>
      <c r="P1584" s="30" t="s">
        <v>5351</v>
      </c>
      <c r="Q1584" s="30" t="s">
        <v>499</v>
      </c>
    </row>
    <row r="1585" spans="1:17">
      <c r="A1585" s="30" t="s">
        <v>5491</v>
      </c>
      <c r="B1585" s="30" t="s">
        <v>5492</v>
      </c>
      <c r="C1585" s="30" t="s">
        <v>5493</v>
      </c>
      <c r="D1585" s="30"/>
      <c r="E1585" s="30" t="s">
        <v>5349</v>
      </c>
      <c r="F1585" s="30" t="s">
        <v>74</v>
      </c>
      <c r="G1585" s="38"/>
      <c r="H1585" s="31">
        <v>0</v>
      </c>
      <c r="I1585" s="30" t="s">
        <v>552</v>
      </c>
      <c r="J1585" s="30" t="s">
        <v>553</v>
      </c>
      <c r="K1585" s="30" t="s">
        <v>495</v>
      </c>
      <c r="L1585" s="30" t="s">
        <v>496</v>
      </c>
      <c r="M1585" s="30" t="s">
        <v>2249</v>
      </c>
      <c r="N1585" s="30"/>
      <c r="O1585" s="30" t="s">
        <v>5350</v>
      </c>
      <c r="P1585" s="30" t="s">
        <v>5351</v>
      </c>
      <c r="Q1585" s="30" t="s">
        <v>499</v>
      </c>
    </row>
    <row r="1586" spans="1:17">
      <c r="A1586" s="30" t="s">
        <v>5494</v>
      </c>
      <c r="B1586" s="30" t="s">
        <v>5495</v>
      </c>
      <c r="C1586" s="30" t="s">
        <v>5496</v>
      </c>
      <c r="D1586" s="30"/>
      <c r="E1586" s="30" t="s">
        <v>5349</v>
      </c>
      <c r="F1586" s="30" t="s">
        <v>74</v>
      </c>
      <c r="G1586" s="38"/>
      <c r="H1586" s="31">
        <v>0</v>
      </c>
      <c r="I1586" s="30" t="s">
        <v>552</v>
      </c>
      <c r="J1586" s="30" t="s">
        <v>553</v>
      </c>
      <c r="K1586" s="30" t="s">
        <v>495</v>
      </c>
      <c r="L1586" s="30" t="s">
        <v>496</v>
      </c>
      <c r="M1586" s="30" t="s">
        <v>2249</v>
      </c>
      <c r="N1586" s="30"/>
      <c r="O1586" s="30" t="s">
        <v>5350</v>
      </c>
      <c r="P1586" s="30" t="s">
        <v>5351</v>
      </c>
      <c r="Q1586" s="30" t="s">
        <v>499</v>
      </c>
    </row>
    <row r="1587" spans="1:17">
      <c r="A1587" s="30" t="s">
        <v>5497</v>
      </c>
      <c r="B1587" s="30" t="s">
        <v>5498</v>
      </c>
      <c r="C1587" s="30" t="s">
        <v>5499</v>
      </c>
      <c r="D1587" s="30"/>
      <c r="E1587" s="30" t="s">
        <v>5349</v>
      </c>
      <c r="F1587" s="30" t="s">
        <v>74</v>
      </c>
      <c r="G1587" s="38"/>
      <c r="H1587" s="31">
        <v>0</v>
      </c>
      <c r="I1587" s="30" t="s">
        <v>512</v>
      </c>
      <c r="J1587" s="30" t="s">
        <v>513</v>
      </c>
      <c r="K1587" s="30" t="s">
        <v>495</v>
      </c>
      <c r="L1587" s="30" t="s">
        <v>496</v>
      </c>
      <c r="M1587" s="30" t="s">
        <v>514</v>
      </c>
      <c r="N1587" s="30"/>
      <c r="O1587" s="30" t="s">
        <v>5350</v>
      </c>
      <c r="P1587" s="30" t="s">
        <v>5351</v>
      </c>
      <c r="Q1587" s="30" t="s">
        <v>499</v>
      </c>
    </row>
    <row r="1588" spans="1:17">
      <c r="A1588" s="30" t="s">
        <v>5500</v>
      </c>
      <c r="B1588" s="30" t="s">
        <v>5501</v>
      </c>
      <c r="C1588" s="30" t="s">
        <v>5502</v>
      </c>
      <c r="D1588" s="30"/>
      <c r="E1588" s="30" t="s">
        <v>5349</v>
      </c>
      <c r="F1588" s="30" t="s">
        <v>74</v>
      </c>
      <c r="G1588" s="38"/>
      <c r="H1588" s="31">
        <v>0</v>
      </c>
      <c r="I1588" s="30" t="s">
        <v>504</v>
      </c>
      <c r="J1588" s="30" t="s">
        <v>505</v>
      </c>
      <c r="K1588" s="30" t="s">
        <v>495</v>
      </c>
      <c r="L1588" s="30" t="s">
        <v>496</v>
      </c>
      <c r="M1588" s="30" t="s">
        <v>506</v>
      </c>
      <c r="N1588" s="30" t="s">
        <v>535</v>
      </c>
      <c r="O1588" s="30" t="s">
        <v>5350</v>
      </c>
      <c r="P1588" s="30" t="s">
        <v>5351</v>
      </c>
      <c r="Q1588" s="30" t="s">
        <v>499</v>
      </c>
    </row>
    <row r="1589" spans="1:17">
      <c r="A1589" s="30" t="s">
        <v>5503</v>
      </c>
      <c r="B1589" s="30" t="s">
        <v>5504</v>
      </c>
      <c r="C1589" s="30" t="s">
        <v>5505</v>
      </c>
      <c r="D1589" s="30"/>
      <c r="E1589" s="30" t="s">
        <v>5349</v>
      </c>
      <c r="F1589" s="30" t="s">
        <v>74</v>
      </c>
      <c r="G1589" s="38"/>
      <c r="H1589" s="31">
        <v>0</v>
      </c>
      <c r="I1589" s="30" t="s">
        <v>512</v>
      </c>
      <c r="J1589" s="30" t="s">
        <v>513</v>
      </c>
      <c r="K1589" s="30" t="s">
        <v>495</v>
      </c>
      <c r="L1589" s="30" t="s">
        <v>496</v>
      </c>
      <c r="M1589" s="30" t="s">
        <v>514</v>
      </c>
      <c r="N1589" s="30"/>
      <c r="O1589" s="30" t="s">
        <v>5350</v>
      </c>
      <c r="P1589" s="30" t="s">
        <v>5351</v>
      </c>
      <c r="Q1589" s="30" t="s">
        <v>499</v>
      </c>
    </row>
    <row r="1590" spans="1:17">
      <c r="A1590" s="30" t="s">
        <v>5506</v>
      </c>
      <c r="B1590" s="30" t="s">
        <v>5507</v>
      </c>
      <c r="C1590" s="30" t="s">
        <v>5508</v>
      </c>
      <c r="D1590" s="30"/>
      <c r="E1590" s="30" t="s">
        <v>5349</v>
      </c>
      <c r="F1590" s="30" t="s">
        <v>74</v>
      </c>
      <c r="G1590" s="38"/>
      <c r="H1590" s="31">
        <v>0</v>
      </c>
      <c r="I1590" s="30" t="s">
        <v>512</v>
      </c>
      <c r="J1590" s="30" t="s">
        <v>513</v>
      </c>
      <c r="K1590" s="30" t="s">
        <v>495</v>
      </c>
      <c r="L1590" s="30" t="s">
        <v>496</v>
      </c>
      <c r="M1590" s="30" t="s">
        <v>514</v>
      </c>
      <c r="N1590" s="30"/>
      <c r="O1590" s="30" t="s">
        <v>5350</v>
      </c>
      <c r="P1590" s="30" t="s">
        <v>5351</v>
      </c>
      <c r="Q1590" s="30" t="s">
        <v>499</v>
      </c>
    </row>
    <row r="1591" spans="1:17">
      <c r="A1591" s="30" t="s">
        <v>5509</v>
      </c>
      <c r="B1591" s="30" t="s">
        <v>5510</v>
      </c>
      <c r="C1591" s="30" t="s">
        <v>5511</v>
      </c>
      <c r="D1591" s="30"/>
      <c r="E1591" s="30" t="s">
        <v>5349</v>
      </c>
      <c r="F1591" s="30" t="s">
        <v>74</v>
      </c>
      <c r="G1591" s="38"/>
      <c r="H1591" s="31">
        <v>0</v>
      </c>
      <c r="I1591" s="30" t="s">
        <v>504</v>
      </c>
      <c r="J1591" s="30" t="s">
        <v>505</v>
      </c>
      <c r="K1591" s="30" t="s">
        <v>495</v>
      </c>
      <c r="L1591" s="30" t="s">
        <v>496</v>
      </c>
      <c r="M1591" s="30" t="s">
        <v>2206</v>
      </c>
      <c r="N1591" s="30"/>
      <c r="O1591" s="30" t="s">
        <v>5350</v>
      </c>
      <c r="P1591" s="30" t="s">
        <v>5351</v>
      </c>
      <c r="Q1591" s="30" t="s">
        <v>499</v>
      </c>
    </row>
    <row r="1592" spans="1:17">
      <c r="A1592" s="30" t="s">
        <v>5512</v>
      </c>
      <c r="B1592" s="30" t="s">
        <v>5513</v>
      </c>
      <c r="C1592" s="30" t="s">
        <v>5514</v>
      </c>
      <c r="D1592" s="30"/>
      <c r="E1592" s="30" t="s">
        <v>5349</v>
      </c>
      <c r="F1592" s="30" t="s">
        <v>74</v>
      </c>
      <c r="G1592" s="38"/>
      <c r="H1592" s="31">
        <v>0</v>
      </c>
      <c r="I1592" s="30" t="s">
        <v>512</v>
      </c>
      <c r="J1592" s="30" t="s">
        <v>513</v>
      </c>
      <c r="K1592" s="30" t="s">
        <v>495</v>
      </c>
      <c r="L1592" s="30" t="s">
        <v>496</v>
      </c>
      <c r="M1592" s="30" t="s">
        <v>514</v>
      </c>
      <c r="N1592" s="30"/>
      <c r="O1592" s="30" t="s">
        <v>5350</v>
      </c>
      <c r="P1592" s="30" t="s">
        <v>5351</v>
      </c>
      <c r="Q1592" s="30" t="s">
        <v>499</v>
      </c>
    </row>
    <row r="1593" spans="1:17">
      <c r="A1593" s="30" t="s">
        <v>5515</v>
      </c>
      <c r="B1593" s="30" t="s">
        <v>5516</v>
      </c>
      <c r="C1593" s="30" t="s">
        <v>5517</v>
      </c>
      <c r="D1593" s="30"/>
      <c r="E1593" s="30" t="s">
        <v>5349</v>
      </c>
      <c r="F1593" s="30" t="s">
        <v>74</v>
      </c>
      <c r="G1593" s="38"/>
      <c r="H1593" s="31">
        <v>0</v>
      </c>
      <c r="I1593" s="30" t="s">
        <v>504</v>
      </c>
      <c r="J1593" s="30" t="s">
        <v>505</v>
      </c>
      <c r="K1593" s="30" t="s">
        <v>495</v>
      </c>
      <c r="L1593" s="30" t="s">
        <v>496</v>
      </c>
      <c r="M1593" s="30" t="s">
        <v>1146</v>
      </c>
      <c r="N1593" s="30"/>
      <c r="O1593" s="30" t="s">
        <v>5350</v>
      </c>
      <c r="P1593" s="30" t="s">
        <v>5351</v>
      </c>
      <c r="Q1593" s="30" t="s">
        <v>499</v>
      </c>
    </row>
    <row r="1594" spans="1:17">
      <c r="A1594" s="30" t="s">
        <v>5518</v>
      </c>
      <c r="B1594" s="30" t="s">
        <v>5519</v>
      </c>
      <c r="C1594" s="30" t="s">
        <v>5520</v>
      </c>
      <c r="D1594" s="30"/>
      <c r="E1594" s="30" t="s">
        <v>5349</v>
      </c>
      <c r="F1594" s="30" t="s">
        <v>74</v>
      </c>
      <c r="G1594" s="38"/>
      <c r="H1594" s="31">
        <v>0</v>
      </c>
      <c r="I1594" s="30" t="s">
        <v>512</v>
      </c>
      <c r="J1594" s="30" t="s">
        <v>513</v>
      </c>
      <c r="K1594" s="30" t="s">
        <v>495</v>
      </c>
      <c r="L1594" s="30" t="s">
        <v>496</v>
      </c>
      <c r="M1594" s="30" t="s">
        <v>514</v>
      </c>
      <c r="N1594" s="30"/>
      <c r="O1594" s="30" t="s">
        <v>5350</v>
      </c>
      <c r="P1594" s="30" t="s">
        <v>5351</v>
      </c>
      <c r="Q1594" s="30" t="s">
        <v>499</v>
      </c>
    </row>
    <row r="1595" spans="1:17">
      <c r="A1595" s="30" t="s">
        <v>5521</v>
      </c>
      <c r="B1595" s="30" t="s">
        <v>5522</v>
      </c>
      <c r="C1595" s="30" t="s">
        <v>5523</v>
      </c>
      <c r="D1595" s="30"/>
      <c r="E1595" s="30" t="s">
        <v>5349</v>
      </c>
      <c r="F1595" s="30" t="s">
        <v>74</v>
      </c>
      <c r="G1595" s="38"/>
      <c r="H1595" s="31">
        <v>0</v>
      </c>
      <c r="I1595" s="30" t="s">
        <v>552</v>
      </c>
      <c r="J1595" s="30" t="s">
        <v>553</v>
      </c>
      <c r="K1595" s="30" t="s">
        <v>495</v>
      </c>
      <c r="L1595" s="30" t="s">
        <v>496</v>
      </c>
      <c r="M1595" s="30" t="s">
        <v>2249</v>
      </c>
      <c r="N1595" s="30"/>
      <c r="O1595" s="30" t="s">
        <v>5350</v>
      </c>
      <c r="P1595" s="30" t="s">
        <v>5351</v>
      </c>
      <c r="Q1595" s="30" t="s">
        <v>499</v>
      </c>
    </row>
    <row r="1596" spans="1:17">
      <c r="A1596" s="30" t="s">
        <v>5524</v>
      </c>
      <c r="B1596" s="30" t="s">
        <v>5525</v>
      </c>
      <c r="C1596" s="30" t="s">
        <v>5526</v>
      </c>
      <c r="D1596" s="30"/>
      <c r="E1596" s="30" t="s">
        <v>5349</v>
      </c>
      <c r="F1596" s="30" t="s">
        <v>74</v>
      </c>
      <c r="G1596" s="38"/>
      <c r="H1596" s="31">
        <v>0</v>
      </c>
      <c r="I1596" s="30" t="s">
        <v>586</v>
      </c>
      <c r="J1596" s="30" t="s">
        <v>587</v>
      </c>
      <c r="K1596" s="30" t="s">
        <v>495</v>
      </c>
      <c r="L1596" s="30" t="s">
        <v>496</v>
      </c>
      <c r="M1596" s="30" t="s">
        <v>497</v>
      </c>
      <c r="N1596" s="30"/>
      <c r="O1596" s="30" t="s">
        <v>5350</v>
      </c>
      <c r="P1596" s="30" t="s">
        <v>5351</v>
      </c>
      <c r="Q1596" s="30" t="s">
        <v>499</v>
      </c>
    </row>
    <row r="1597" spans="1:17">
      <c r="A1597" s="30" t="s">
        <v>5527</v>
      </c>
      <c r="B1597" s="30" t="s">
        <v>5528</v>
      </c>
      <c r="C1597" s="30" t="s">
        <v>5529</v>
      </c>
      <c r="D1597" s="30"/>
      <c r="E1597" s="30" t="s">
        <v>5349</v>
      </c>
      <c r="F1597" s="30" t="s">
        <v>74</v>
      </c>
      <c r="G1597" s="38"/>
      <c r="H1597" s="31">
        <v>0</v>
      </c>
      <c r="I1597" s="30" t="s">
        <v>512</v>
      </c>
      <c r="J1597" s="30" t="s">
        <v>513</v>
      </c>
      <c r="K1597" s="30" t="s">
        <v>495</v>
      </c>
      <c r="L1597" s="30" t="s">
        <v>496</v>
      </c>
      <c r="M1597" s="30" t="s">
        <v>514</v>
      </c>
      <c r="N1597" s="30"/>
      <c r="O1597" s="30" t="s">
        <v>5350</v>
      </c>
      <c r="P1597" s="30" t="s">
        <v>5351</v>
      </c>
      <c r="Q1597" s="30" t="s">
        <v>499</v>
      </c>
    </row>
    <row r="1598" spans="1:17">
      <c r="A1598" s="30" t="s">
        <v>5530</v>
      </c>
      <c r="B1598" s="30" t="s">
        <v>5531</v>
      </c>
      <c r="C1598" s="30" t="s">
        <v>5532</v>
      </c>
      <c r="D1598" s="30"/>
      <c r="E1598" s="30" t="s">
        <v>5349</v>
      </c>
      <c r="F1598" s="30" t="s">
        <v>74</v>
      </c>
      <c r="G1598" s="38"/>
      <c r="H1598" s="31">
        <v>0</v>
      </c>
      <c r="I1598" s="30" t="s">
        <v>586</v>
      </c>
      <c r="J1598" s="30" t="s">
        <v>587</v>
      </c>
      <c r="K1598" s="30" t="s">
        <v>495</v>
      </c>
      <c r="L1598" s="30" t="s">
        <v>496</v>
      </c>
      <c r="M1598" s="30" t="s">
        <v>588</v>
      </c>
      <c r="N1598" s="30"/>
      <c r="O1598" s="30" t="s">
        <v>5350</v>
      </c>
      <c r="P1598" s="30" t="s">
        <v>5351</v>
      </c>
      <c r="Q1598" s="30" t="s">
        <v>499</v>
      </c>
    </row>
    <row r="1599" spans="1:17">
      <c r="A1599" s="30" t="s">
        <v>5533</v>
      </c>
      <c r="B1599" s="30" t="s">
        <v>5534</v>
      </c>
      <c r="C1599" s="30" t="s">
        <v>5535</v>
      </c>
      <c r="D1599" s="30"/>
      <c r="E1599" s="30" t="s">
        <v>5349</v>
      </c>
      <c r="F1599" s="30" t="s">
        <v>74</v>
      </c>
      <c r="G1599" s="38"/>
      <c r="H1599" s="31">
        <v>0</v>
      </c>
      <c r="I1599" s="30" t="s">
        <v>504</v>
      </c>
      <c r="J1599" s="30" t="s">
        <v>505</v>
      </c>
      <c r="K1599" s="30" t="s">
        <v>495</v>
      </c>
      <c r="L1599" s="30" t="s">
        <v>496</v>
      </c>
      <c r="M1599" s="30" t="s">
        <v>558</v>
      </c>
      <c r="N1599" s="30"/>
      <c r="O1599" s="30" t="s">
        <v>5350</v>
      </c>
      <c r="P1599" s="30" t="s">
        <v>5351</v>
      </c>
      <c r="Q1599" s="30" t="s">
        <v>499</v>
      </c>
    </row>
    <row r="1600" spans="1:17">
      <c r="A1600" s="30" t="s">
        <v>5536</v>
      </c>
      <c r="B1600" s="30" t="s">
        <v>5537</v>
      </c>
      <c r="C1600" s="30" t="s">
        <v>5538</v>
      </c>
      <c r="D1600" s="30"/>
      <c r="E1600" s="30" t="s">
        <v>5349</v>
      </c>
      <c r="F1600" s="30" t="s">
        <v>74</v>
      </c>
      <c r="G1600" s="38"/>
      <c r="H1600" s="31">
        <v>0</v>
      </c>
      <c r="I1600" s="30" t="s">
        <v>552</v>
      </c>
      <c r="J1600" s="30" t="s">
        <v>553</v>
      </c>
      <c r="K1600" s="30" t="s">
        <v>495</v>
      </c>
      <c r="L1600" s="30" t="s">
        <v>496</v>
      </c>
      <c r="M1600" s="30" t="s">
        <v>2249</v>
      </c>
      <c r="N1600" s="30"/>
      <c r="O1600" s="30" t="s">
        <v>5350</v>
      </c>
      <c r="P1600" s="30" t="s">
        <v>5351</v>
      </c>
      <c r="Q1600" s="30" t="s">
        <v>499</v>
      </c>
    </row>
    <row r="1601" spans="1:17">
      <c r="A1601" s="30" t="s">
        <v>5539</v>
      </c>
      <c r="B1601" s="30" t="s">
        <v>5540</v>
      </c>
      <c r="C1601" s="30" t="s">
        <v>5541</v>
      </c>
      <c r="D1601" s="30"/>
      <c r="E1601" s="30" t="s">
        <v>5349</v>
      </c>
      <c r="F1601" s="30" t="s">
        <v>74</v>
      </c>
      <c r="G1601" s="38"/>
      <c r="H1601" s="31">
        <v>0</v>
      </c>
      <c r="I1601" s="30" t="s">
        <v>512</v>
      </c>
      <c r="J1601" s="30" t="s">
        <v>513</v>
      </c>
      <c r="K1601" s="30" t="s">
        <v>495</v>
      </c>
      <c r="L1601" s="30" t="s">
        <v>496</v>
      </c>
      <c r="M1601" s="30" t="s">
        <v>514</v>
      </c>
      <c r="N1601" s="30"/>
      <c r="O1601" s="30" t="s">
        <v>5350</v>
      </c>
      <c r="P1601" s="30" t="s">
        <v>5351</v>
      </c>
      <c r="Q1601" s="30" t="s">
        <v>499</v>
      </c>
    </row>
    <row r="1602" spans="1:17">
      <c r="A1602" s="30" t="s">
        <v>5542</v>
      </c>
      <c r="B1602" s="30" t="s">
        <v>5543</v>
      </c>
      <c r="C1602" s="30" t="s">
        <v>5544</v>
      </c>
      <c r="D1602" s="30"/>
      <c r="E1602" s="30" t="s">
        <v>5349</v>
      </c>
      <c r="F1602" s="30" t="s">
        <v>74</v>
      </c>
      <c r="G1602" s="38"/>
      <c r="H1602" s="31">
        <v>0</v>
      </c>
      <c r="I1602" s="30" t="s">
        <v>512</v>
      </c>
      <c r="J1602" s="30" t="s">
        <v>513</v>
      </c>
      <c r="K1602" s="30" t="s">
        <v>495</v>
      </c>
      <c r="L1602" s="30" t="s">
        <v>496</v>
      </c>
      <c r="M1602" s="30" t="s">
        <v>514</v>
      </c>
      <c r="N1602" s="30"/>
      <c r="O1602" s="30" t="s">
        <v>5350</v>
      </c>
      <c r="P1602" s="30" t="s">
        <v>5351</v>
      </c>
      <c r="Q1602" s="30" t="s">
        <v>499</v>
      </c>
    </row>
    <row r="1603" spans="1:17">
      <c r="A1603" s="30" t="s">
        <v>5545</v>
      </c>
      <c r="B1603" s="30" t="s">
        <v>5546</v>
      </c>
      <c r="C1603" s="30" t="s">
        <v>5547</v>
      </c>
      <c r="D1603" s="30"/>
      <c r="E1603" s="30" t="s">
        <v>5349</v>
      </c>
      <c r="F1603" s="30" t="s">
        <v>74</v>
      </c>
      <c r="G1603" s="38"/>
      <c r="H1603" s="31">
        <v>0</v>
      </c>
      <c r="I1603" s="30" t="s">
        <v>504</v>
      </c>
      <c r="J1603" s="30" t="s">
        <v>505</v>
      </c>
      <c r="K1603" s="30" t="s">
        <v>495</v>
      </c>
      <c r="L1603" s="30" t="s">
        <v>496</v>
      </c>
      <c r="M1603" s="30" t="s">
        <v>558</v>
      </c>
      <c r="N1603" s="30"/>
      <c r="O1603" s="30" t="s">
        <v>5350</v>
      </c>
      <c r="P1603" s="30" t="s">
        <v>5351</v>
      </c>
      <c r="Q1603" s="30" t="s">
        <v>499</v>
      </c>
    </row>
    <row r="1604" spans="1:17">
      <c r="A1604" s="30" t="s">
        <v>5548</v>
      </c>
      <c r="B1604" s="30" t="s">
        <v>5549</v>
      </c>
      <c r="C1604" s="30" t="s">
        <v>5550</v>
      </c>
      <c r="D1604" s="30"/>
      <c r="E1604" s="30" t="s">
        <v>5349</v>
      </c>
      <c r="F1604" s="30" t="s">
        <v>74</v>
      </c>
      <c r="G1604" s="38"/>
      <c r="H1604" s="31">
        <v>0</v>
      </c>
      <c r="I1604" s="30" t="s">
        <v>848</v>
      </c>
      <c r="J1604" s="30" t="s">
        <v>849</v>
      </c>
      <c r="K1604" s="30" t="s">
        <v>495</v>
      </c>
      <c r="L1604" s="30" t="s">
        <v>572</v>
      </c>
      <c r="M1604" s="30" t="s">
        <v>573</v>
      </c>
      <c r="N1604" s="30"/>
      <c r="O1604" s="30" t="s">
        <v>5350</v>
      </c>
      <c r="P1604" s="30" t="s">
        <v>5351</v>
      </c>
      <c r="Q1604" s="30" t="s">
        <v>499</v>
      </c>
    </row>
    <row r="1605" spans="1:17">
      <c r="A1605" s="30" t="s">
        <v>5551</v>
      </c>
      <c r="B1605" s="30" t="s">
        <v>5552</v>
      </c>
      <c r="C1605" s="30" t="s">
        <v>5553</v>
      </c>
      <c r="D1605" s="30"/>
      <c r="E1605" s="30" t="s">
        <v>5349</v>
      </c>
      <c r="F1605" s="30" t="s">
        <v>74</v>
      </c>
      <c r="G1605" s="38"/>
      <c r="H1605" s="31">
        <v>0</v>
      </c>
      <c r="I1605" s="30" t="s">
        <v>512</v>
      </c>
      <c r="J1605" s="30" t="s">
        <v>513</v>
      </c>
      <c r="K1605" s="30" t="s">
        <v>495</v>
      </c>
      <c r="L1605" s="30" t="s">
        <v>496</v>
      </c>
      <c r="M1605" s="30" t="s">
        <v>695</v>
      </c>
      <c r="N1605" s="30"/>
      <c r="O1605" s="30" t="s">
        <v>5350</v>
      </c>
      <c r="P1605" s="30" t="s">
        <v>5351</v>
      </c>
      <c r="Q1605" s="30" t="s">
        <v>499</v>
      </c>
    </row>
    <row r="1606" spans="1:17">
      <c r="A1606" s="30" t="s">
        <v>5554</v>
      </c>
      <c r="B1606" s="30" t="s">
        <v>5555</v>
      </c>
      <c r="C1606" s="30" t="s">
        <v>5556</v>
      </c>
      <c r="D1606" s="30"/>
      <c r="E1606" s="30" t="s">
        <v>5349</v>
      </c>
      <c r="F1606" s="30" t="s">
        <v>74</v>
      </c>
      <c r="G1606" s="38"/>
      <c r="H1606" s="31">
        <v>0</v>
      </c>
      <c r="I1606" s="30" t="s">
        <v>512</v>
      </c>
      <c r="J1606" s="30" t="s">
        <v>513</v>
      </c>
      <c r="K1606" s="30" t="s">
        <v>495</v>
      </c>
      <c r="L1606" s="30" t="s">
        <v>496</v>
      </c>
      <c r="M1606" s="30" t="s">
        <v>514</v>
      </c>
      <c r="N1606" s="30"/>
      <c r="O1606" s="30" t="s">
        <v>5350</v>
      </c>
      <c r="P1606" s="30" t="s">
        <v>5351</v>
      </c>
      <c r="Q1606" s="30" t="s">
        <v>499</v>
      </c>
    </row>
    <row r="1607" spans="1:17">
      <c r="A1607" s="30" t="s">
        <v>5557</v>
      </c>
      <c r="B1607" s="30" t="s">
        <v>5558</v>
      </c>
      <c r="C1607" s="30" t="s">
        <v>5559</v>
      </c>
      <c r="D1607" s="30"/>
      <c r="E1607" s="30" t="s">
        <v>5349</v>
      </c>
      <c r="F1607" s="30" t="s">
        <v>74</v>
      </c>
      <c r="G1607" s="38"/>
      <c r="H1607" s="31">
        <v>0</v>
      </c>
      <c r="I1607" s="30" t="s">
        <v>586</v>
      </c>
      <c r="J1607" s="30" t="s">
        <v>587</v>
      </c>
      <c r="K1607" s="30" t="s">
        <v>495</v>
      </c>
      <c r="L1607" s="30" t="s">
        <v>496</v>
      </c>
      <c r="M1607" s="30" t="s">
        <v>903</v>
      </c>
      <c r="N1607" s="30"/>
      <c r="O1607" s="30" t="s">
        <v>5350</v>
      </c>
      <c r="P1607" s="30" t="s">
        <v>5351</v>
      </c>
      <c r="Q1607" s="30" t="s">
        <v>499</v>
      </c>
    </row>
    <row r="1608" spans="1:17">
      <c r="A1608" s="30" t="s">
        <v>5560</v>
      </c>
      <c r="B1608" s="30" t="s">
        <v>5561</v>
      </c>
      <c r="C1608" s="30" t="s">
        <v>5562</v>
      </c>
      <c r="D1608" s="30"/>
      <c r="E1608" s="30" t="s">
        <v>5349</v>
      </c>
      <c r="F1608" s="30" t="s">
        <v>74</v>
      </c>
      <c r="G1608" s="38"/>
      <c r="H1608" s="31">
        <v>0</v>
      </c>
      <c r="I1608" s="30" t="s">
        <v>512</v>
      </c>
      <c r="J1608" s="30" t="s">
        <v>513</v>
      </c>
      <c r="K1608" s="30" t="s">
        <v>495</v>
      </c>
      <c r="L1608" s="30" t="s">
        <v>496</v>
      </c>
      <c r="M1608" s="30" t="s">
        <v>514</v>
      </c>
      <c r="N1608" s="30"/>
      <c r="O1608" s="30" t="s">
        <v>5350</v>
      </c>
      <c r="P1608" s="30" t="s">
        <v>5351</v>
      </c>
      <c r="Q1608" s="30" t="s">
        <v>499</v>
      </c>
    </row>
    <row r="1609" spans="1:17">
      <c r="A1609" s="30" t="s">
        <v>5563</v>
      </c>
      <c r="B1609" s="30" t="s">
        <v>5564</v>
      </c>
      <c r="C1609" s="30" t="s">
        <v>5565</v>
      </c>
      <c r="D1609" s="30"/>
      <c r="E1609" s="30" t="s">
        <v>5349</v>
      </c>
      <c r="F1609" s="30" t="s">
        <v>74</v>
      </c>
      <c r="G1609" s="38"/>
      <c r="H1609" s="31">
        <v>0</v>
      </c>
      <c r="I1609" s="30" t="s">
        <v>552</v>
      </c>
      <c r="J1609" s="30" t="s">
        <v>553</v>
      </c>
      <c r="K1609" s="30" t="s">
        <v>495</v>
      </c>
      <c r="L1609" s="30" t="s">
        <v>496</v>
      </c>
      <c r="M1609" s="30" t="s">
        <v>554</v>
      </c>
      <c r="N1609" s="30"/>
      <c r="O1609" s="30" t="s">
        <v>5350</v>
      </c>
      <c r="P1609" s="30" t="s">
        <v>5351</v>
      </c>
      <c r="Q1609" s="30" t="s">
        <v>499</v>
      </c>
    </row>
    <row r="1610" spans="1:17">
      <c r="A1610" s="30" t="s">
        <v>5566</v>
      </c>
      <c r="B1610" s="30" t="s">
        <v>5567</v>
      </c>
      <c r="C1610" s="30" t="s">
        <v>5568</v>
      </c>
      <c r="D1610" s="30"/>
      <c r="E1610" s="30" t="s">
        <v>5349</v>
      </c>
      <c r="F1610" s="30" t="s">
        <v>74</v>
      </c>
      <c r="G1610" s="38"/>
      <c r="H1610" s="31">
        <v>0</v>
      </c>
      <c r="I1610" s="30" t="s">
        <v>586</v>
      </c>
      <c r="J1610" s="30" t="s">
        <v>587</v>
      </c>
      <c r="K1610" s="30" t="s">
        <v>495</v>
      </c>
      <c r="L1610" s="30" t="s">
        <v>496</v>
      </c>
      <c r="M1610" s="30" t="s">
        <v>497</v>
      </c>
      <c r="N1610" s="30"/>
      <c r="O1610" s="30" t="s">
        <v>5350</v>
      </c>
      <c r="P1610" s="30" t="s">
        <v>5351</v>
      </c>
      <c r="Q1610" s="30" t="s">
        <v>499</v>
      </c>
    </row>
    <row r="1611" spans="1:17">
      <c r="A1611" s="30" t="s">
        <v>5569</v>
      </c>
      <c r="B1611" s="30" t="s">
        <v>5570</v>
      </c>
      <c r="C1611" s="30" t="s">
        <v>5571</v>
      </c>
      <c r="D1611" s="30"/>
      <c r="E1611" s="30" t="s">
        <v>5349</v>
      </c>
      <c r="F1611" s="30" t="s">
        <v>74</v>
      </c>
      <c r="G1611" s="38"/>
      <c r="H1611" s="31">
        <v>0</v>
      </c>
      <c r="I1611" s="30" t="s">
        <v>512</v>
      </c>
      <c r="J1611" s="30" t="s">
        <v>513</v>
      </c>
      <c r="K1611" s="30" t="s">
        <v>495</v>
      </c>
      <c r="L1611" s="30" t="s">
        <v>496</v>
      </c>
      <c r="M1611" s="30" t="s">
        <v>713</v>
      </c>
      <c r="N1611" s="30"/>
      <c r="O1611" s="30" t="s">
        <v>5350</v>
      </c>
      <c r="P1611" s="30" t="s">
        <v>5351</v>
      </c>
      <c r="Q1611" s="30" t="s">
        <v>499</v>
      </c>
    </row>
    <row r="1612" spans="1:17">
      <c r="A1612" s="30" t="s">
        <v>5572</v>
      </c>
      <c r="B1612" s="30" t="s">
        <v>5573</v>
      </c>
      <c r="C1612" s="30" t="s">
        <v>5574</v>
      </c>
      <c r="D1612" s="30"/>
      <c r="E1612" s="30" t="s">
        <v>5349</v>
      </c>
      <c r="F1612" s="30" t="s">
        <v>74</v>
      </c>
      <c r="G1612" s="38"/>
      <c r="H1612" s="31">
        <v>0</v>
      </c>
      <c r="I1612" s="30" t="s">
        <v>848</v>
      </c>
      <c r="J1612" s="30" t="s">
        <v>849</v>
      </c>
      <c r="K1612" s="30" t="s">
        <v>495</v>
      </c>
      <c r="L1612" s="30" t="s">
        <v>572</v>
      </c>
      <c r="M1612" s="30" t="s">
        <v>573</v>
      </c>
      <c r="N1612" s="30"/>
      <c r="O1612" s="30" t="s">
        <v>5350</v>
      </c>
      <c r="P1612" s="30" t="s">
        <v>5351</v>
      </c>
      <c r="Q1612" s="30" t="s">
        <v>499</v>
      </c>
    </row>
    <row r="1613" spans="1:17">
      <c r="A1613" s="30" t="s">
        <v>5575</v>
      </c>
      <c r="B1613" s="30" t="s">
        <v>5576</v>
      </c>
      <c r="C1613" s="30" t="s">
        <v>5577</v>
      </c>
      <c r="D1613" s="30"/>
      <c r="E1613" s="30" t="s">
        <v>5349</v>
      </c>
      <c r="F1613" s="30" t="s">
        <v>74</v>
      </c>
      <c r="G1613" s="38"/>
      <c r="H1613" s="31">
        <v>0</v>
      </c>
      <c r="I1613" s="30" t="s">
        <v>552</v>
      </c>
      <c r="J1613" s="30" t="s">
        <v>553</v>
      </c>
      <c r="K1613" s="30" t="s">
        <v>495</v>
      </c>
      <c r="L1613" s="30" t="s">
        <v>496</v>
      </c>
      <c r="M1613" s="30" t="s">
        <v>724</v>
      </c>
      <c r="N1613" s="30"/>
      <c r="O1613" s="30" t="s">
        <v>5350</v>
      </c>
      <c r="P1613" s="30" t="s">
        <v>5351</v>
      </c>
      <c r="Q1613" s="30" t="s">
        <v>499</v>
      </c>
    </row>
    <row r="1614" spans="1:17">
      <c r="A1614" s="30" t="s">
        <v>5578</v>
      </c>
      <c r="B1614" s="30" t="s">
        <v>5579</v>
      </c>
      <c r="C1614" s="30" t="s">
        <v>5580</v>
      </c>
      <c r="D1614" s="30"/>
      <c r="E1614" s="30" t="s">
        <v>5349</v>
      </c>
      <c r="F1614" s="30" t="s">
        <v>74</v>
      </c>
      <c r="G1614" s="38"/>
      <c r="H1614" s="31">
        <v>0</v>
      </c>
      <c r="I1614" s="30" t="s">
        <v>512</v>
      </c>
      <c r="J1614" s="30" t="s">
        <v>513</v>
      </c>
      <c r="K1614" s="30" t="s">
        <v>495</v>
      </c>
      <c r="L1614" s="30" t="s">
        <v>496</v>
      </c>
      <c r="M1614" s="30" t="s">
        <v>713</v>
      </c>
      <c r="N1614" s="30"/>
      <c r="O1614" s="30" t="s">
        <v>5350</v>
      </c>
      <c r="P1614" s="30" t="s">
        <v>5351</v>
      </c>
      <c r="Q1614" s="30" t="s">
        <v>499</v>
      </c>
    </row>
    <row r="1615" spans="1:17">
      <c r="A1615" s="30" t="s">
        <v>5581</v>
      </c>
      <c r="B1615" s="30" t="s">
        <v>5582</v>
      </c>
      <c r="C1615" s="30" t="s">
        <v>5583</v>
      </c>
      <c r="D1615" s="30"/>
      <c r="E1615" s="30" t="s">
        <v>5349</v>
      </c>
      <c r="F1615" s="30" t="s">
        <v>74</v>
      </c>
      <c r="G1615" s="38"/>
      <c r="H1615" s="31">
        <v>0</v>
      </c>
      <c r="I1615" s="30" t="s">
        <v>552</v>
      </c>
      <c r="J1615" s="30" t="s">
        <v>553</v>
      </c>
      <c r="K1615" s="30" t="s">
        <v>495</v>
      </c>
      <c r="L1615" s="30" t="s">
        <v>496</v>
      </c>
      <c r="M1615" s="30" t="s">
        <v>2249</v>
      </c>
      <c r="N1615" s="30"/>
      <c r="O1615" s="30" t="s">
        <v>5350</v>
      </c>
      <c r="P1615" s="30" t="s">
        <v>5351</v>
      </c>
      <c r="Q1615" s="30" t="s">
        <v>499</v>
      </c>
    </row>
    <row r="1616" spans="1:17">
      <c r="A1616" s="30" t="s">
        <v>5584</v>
      </c>
      <c r="B1616" s="30" t="s">
        <v>5585</v>
      </c>
      <c r="C1616" s="30" t="s">
        <v>5586</v>
      </c>
      <c r="D1616" s="30"/>
      <c r="E1616" s="30" t="s">
        <v>5349</v>
      </c>
      <c r="F1616" s="30" t="s">
        <v>74</v>
      </c>
      <c r="G1616" s="38"/>
      <c r="H1616" s="31">
        <v>0</v>
      </c>
      <c r="I1616" s="30" t="s">
        <v>512</v>
      </c>
      <c r="J1616" s="30" t="s">
        <v>513</v>
      </c>
      <c r="K1616" s="30" t="s">
        <v>495</v>
      </c>
      <c r="L1616" s="30" t="s">
        <v>496</v>
      </c>
      <c r="M1616" s="30" t="s">
        <v>548</v>
      </c>
      <c r="N1616" s="30"/>
      <c r="O1616" s="30" t="s">
        <v>5350</v>
      </c>
      <c r="P1616" s="30" t="s">
        <v>5351</v>
      </c>
      <c r="Q1616" s="30" t="s">
        <v>499</v>
      </c>
    </row>
    <row r="1617" spans="1:17">
      <c r="A1617" s="30" t="s">
        <v>5587</v>
      </c>
      <c r="B1617" s="30" t="s">
        <v>5588</v>
      </c>
      <c r="C1617" s="30" t="s">
        <v>5589</v>
      </c>
      <c r="D1617" s="30"/>
      <c r="E1617" s="30" t="s">
        <v>5349</v>
      </c>
      <c r="F1617" s="30" t="s">
        <v>74</v>
      </c>
      <c r="G1617" s="38"/>
      <c r="H1617" s="31">
        <v>0</v>
      </c>
      <c r="I1617" s="30" t="s">
        <v>504</v>
      </c>
      <c r="J1617" s="30" t="s">
        <v>505</v>
      </c>
      <c r="K1617" s="30" t="s">
        <v>495</v>
      </c>
      <c r="L1617" s="30" t="s">
        <v>496</v>
      </c>
      <c r="M1617" s="30" t="s">
        <v>1146</v>
      </c>
      <c r="N1617" s="30"/>
      <c r="O1617" s="30" t="s">
        <v>5350</v>
      </c>
      <c r="P1617" s="30" t="s">
        <v>5351</v>
      </c>
      <c r="Q1617" s="30" t="s">
        <v>499</v>
      </c>
    </row>
    <row r="1618" spans="1:17">
      <c r="A1618" s="30" t="s">
        <v>5590</v>
      </c>
      <c r="B1618" s="30" t="s">
        <v>5591</v>
      </c>
      <c r="C1618" s="30" t="s">
        <v>5592</v>
      </c>
      <c r="D1618" s="30"/>
      <c r="E1618" s="30" t="s">
        <v>5349</v>
      </c>
      <c r="F1618" s="30" t="s">
        <v>74</v>
      </c>
      <c r="G1618" s="38"/>
      <c r="H1618" s="31">
        <v>0</v>
      </c>
      <c r="I1618" s="30" t="s">
        <v>552</v>
      </c>
      <c r="J1618" s="30" t="s">
        <v>553</v>
      </c>
      <c r="K1618" s="30" t="s">
        <v>495</v>
      </c>
      <c r="L1618" s="30" t="s">
        <v>496</v>
      </c>
      <c r="M1618" s="30" t="s">
        <v>654</v>
      </c>
      <c r="N1618" s="30"/>
      <c r="O1618" s="30" t="s">
        <v>5350</v>
      </c>
      <c r="P1618" s="30" t="s">
        <v>5351</v>
      </c>
      <c r="Q1618" s="30" t="s">
        <v>499</v>
      </c>
    </row>
    <row r="1619" spans="1:17">
      <c r="A1619" s="30" t="s">
        <v>5593</v>
      </c>
      <c r="B1619" s="30" t="s">
        <v>5594</v>
      </c>
      <c r="C1619" s="30" t="s">
        <v>5595</v>
      </c>
      <c r="D1619" s="30"/>
      <c r="E1619" s="30" t="s">
        <v>5349</v>
      </c>
      <c r="F1619" s="30" t="s">
        <v>74</v>
      </c>
      <c r="G1619" s="38"/>
      <c r="H1619" s="31">
        <v>0</v>
      </c>
      <c r="I1619" s="30" t="s">
        <v>512</v>
      </c>
      <c r="J1619" s="30" t="s">
        <v>513</v>
      </c>
      <c r="K1619" s="30" t="s">
        <v>495</v>
      </c>
      <c r="L1619" s="30" t="s">
        <v>496</v>
      </c>
      <c r="M1619" s="30" t="s">
        <v>639</v>
      </c>
      <c r="N1619" s="30"/>
      <c r="O1619" s="30" t="s">
        <v>5350</v>
      </c>
      <c r="P1619" s="30" t="s">
        <v>5351</v>
      </c>
      <c r="Q1619" s="30" t="s">
        <v>499</v>
      </c>
    </row>
    <row r="1620" spans="1:17">
      <c r="A1620" s="30" t="s">
        <v>5596</v>
      </c>
      <c r="B1620" s="30" t="s">
        <v>5597</v>
      </c>
      <c r="C1620" s="30" t="s">
        <v>5598</v>
      </c>
      <c r="D1620" s="30"/>
      <c r="E1620" s="30" t="s">
        <v>5599</v>
      </c>
      <c r="F1620" s="30" t="s">
        <v>74</v>
      </c>
      <c r="G1620" s="38"/>
      <c r="H1620" s="31">
        <v>0</v>
      </c>
      <c r="I1620" s="30" t="s">
        <v>512</v>
      </c>
      <c r="J1620" s="30" t="s">
        <v>513</v>
      </c>
      <c r="K1620" s="30" t="s">
        <v>495</v>
      </c>
      <c r="L1620" s="30" t="s">
        <v>496</v>
      </c>
      <c r="M1620" s="30" t="s">
        <v>713</v>
      </c>
      <c r="N1620" s="30" t="s">
        <v>3164</v>
      </c>
      <c r="O1620" s="30" t="s">
        <v>5350</v>
      </c>
      <c r="P1620" s="30" t="s">
        <v>5351</v>
      </c>
      <c r="Q1620" s="30" t="s">
        <v>499</v>
      </c>
    </row>
    <row r="1621" spans="1:17">
      <c r="A1621" s="30" t="s">
        <v>5600</v>
      </c>
      <c r="B1621" s="30" t="s">
        <v>5601</v>
      </c>
      <c r="C1621" s="30" t="s">
        <v>5602</v>
      </c>
      <c r="D1621" s="30"/>
      <c r="E1621" s="30" t="s">
        <v>5349</v>
      </c>
      <c r="F1621" s="30" t="s">
        <v>74</v>
      </c>
      <c r="G1621" s="38"/>
      <c r="H1621" s="31">
        <v>0</v>
      </c>
      <c r="I1621" s="30" t="s">
        <v>848</v>
      </c>
      <c r="J1621" s="30" t="s">
        <v>849</v>
      </c>
      <c r="K1621" s="30" t="s">
        <v>495</v>
      </c>
      <c r="L1621" s="30" t="s">
        <v>572</v>
      </c>
      <c r="M1621" s="30" t="s">
        <v>573</v>
      </c>
      <c r="N1621" s="30"/>
      <c r="O1621" s="30" t="s">
        <v>5350</v>
      </c>
      <c r="P1621" s="30" t="s">
        <v>5351</v>
      </c>
      <c r="Q1621" s="30" t="s">
        <v>499</v>
      </c>
    </row>
    <row r="1622" spans="1:17">
      <c r="A1622" s="30" t="s">
        <v>5603</v>
      </c>
      <c r="B1622" s="30" t="s">
        <v>5604</v>
      </c>
      <c r="C1622" s="30" t="s">
        <v>5605</v>
      </c>
      <c r="D1622" s="30"/>
      <c r="E1622" s="30" t="s">
        <v>5349</v>
      </c>
      <c r="F1622" s="30" t="s">
        <v>74</v>
      </c>
      <c r="G1622" s="38"/>
      <c r="H1622" s="31">
        <v>0</v>
      </c>
      <c r="I1622" s="30" t="s">
        <v>552</v>
      </c>
      <c r="J1622" s="30" t="s">
        <v>553</v>
      </c>
      <c r="K1622" s="30" t="s">
        <v>495</v>
      </c>
      <c r="L1622" s="30" t="s">
        <v>496</v>
      </c>
      <c r="M1622" s="30" t="s">
        <v>554</v>
      </c>
      <c r="N1622" s="30"/>
      <c r="O1622" s="30" t="s">
        <v>5350</v>
      </c>
      <c r="P1622" s="30" t="s">
        <v>5351</v>
      </c>
      <c r="Q1622" s="30" t="s">
        <v>499</v>
      </c>
    </row>
    <row r="1623" spans="1:17">
      <c r="A1623" s="30" t="s">
        <v>5606</v>
      </c>
      <c r="B1623" s="30" t="s">
        <v>5607</v>
      </c>
      <c r="C1623" s="30" t="s">
        <v>5608</v>
      </c>
      <c r="D1623" s="30"/>
      <c r="E1623" s="30" t="s">
        <v>5349</v>
      </c>
      <c r="F1623" s="30" t="s">
        <v>74</v>
      </c>
      <c r="G1623" s="38"/>
      <c r="H1623" s="31">
        <v>0</v>
      </c>
      <c r="I1623" s="30" t="s">
        <v>848</v>
      </c>
      <c r="J1623" s="30" t="s">
        <v>849</v>
      </c>
      <c r="K1623" s="30" t="s">
        <v>495</v>
      </c>
      <c r="L1623" s="30" t="s">
        <v>572</v>
      </c>
      <c r="M1623" s="30" t="s">
        <v>573</v>
      </c>
      <c r="N1623" s="30"/>
      <c r="O1623" s="30" t="s">
        <v>5350</v>
      </c>
      <c r="P1623" s="30" t="s">
        <v>5351</v>
      </c>
      <c r="Q1623" s="30" t="s">
        <v>499</v>
      </c>
    </row>
    <row r="1624" spans="1:17">
      <c r="A1624" s="30" t="s">
        <v>5609</v>
      </c>
      <c r="B1624" s="30" t="s">
        <v>5610</v>
      </c>
      <c r="C1624" s="30" t="s">
        <v>5611</v>
      </c>
      <c r="D1624" s="30"/>
      <c r="E1624" s="30" t="s">
        <v>5349</v>
      </c>
      <c r="F1624" s="30" t="s">
        <v>74</v>
      </c>
      <c r="G1624" s="38"/>
      <c r="H1624" s="31">
        <v>0</v>
      </c>
      <c r="I1624" s="30" t="s">
        <v>504</v>
      </c>
      <c r="J1624" s="30" t="s">
        <v>505</v>
      </c>
      <c r="K1624" s="30" t="s">
        <v>495</v>
      </c>
      <c r="L1624" s="30" t="s">
        <v>496</v>
      </c>
      <c r="M1624" s="30" t="s">
        <v>506</v>
      </c>
      <c r="N1624" s="30"/>
      <c r="O1624" s="30" t="s">
        <v>5350</v>
      </c>
      <c r="P1624" s="30" t="s">
        <v>5351</v>
      </c>
      <c r="Q1624" s="30" t="s">
        <v>499</v>
      </c>
    </row>
    <row r="1625" spans="1:17">
      <c r="A1625" s="30" t="s">
        <v>5612</v>
      </c>
      <c r="B1625" s="30" t="s">
        <v>5613</v>
      </c>
      <c r="C1625" s="30" t="s">
        <v>5614</v>
      </c>
      <c r="D1625" s="30"/>
      <c r="E1625" s="30" t="s">
        <v>5349</v>
      </c>
      <c r="F1625" s="30" t="s">
        <v>74</v>
      </c>
      <c r="G1625" s="38"/>
      <c r="H1625" s="31">
        <v>0</v>
      </c>
      <c r="I1625" s="30" t="s">
        <v>848</v>
      </c>
      <c r="J1625" s="30" t="s">
        <v>849</v>
      </c>
      <c r="K1625" s="30" t="s">
        <v>495</v>
      </c>
      <c r="L1625" s="30" t="s">
        <v>572</v>
      </c>
      <c r="M1625" s="30" t="s">
        <v>573</v>
      </c>
      <c r="N1625" s="30"/>
      <c r="O1625" s="30" t="s">
        <v>5350</v>
      </c>
      <c r="P1625" s="30" t="s">
        <v>5351</v>
      </c>
      <c r="Q1625" s="30" t="s">
        <v>499</v>
      </c>
    </row>
    <row r="1626" spans="1:17">
      <c r="A1626" s="30" t="s">
        <v>5615</v>
      </c>
      <c r="B1626" s="30" t="s">
        <v>5616</v>
      </c>
      <c r="C1626" s="30" t="s">
        <v>5617</v>
      </c>
      <c r="D1626" s="30"/>
      <c r="E1626" s="30" t="s">
        <v>5349</v>
      </c>
      <c r="F1626" s="30" t="s">
        <v>74</v>
      </c>
      <c r="G1626" s="38"/>
      <c r="H1626" s="31">
        <v>0</v>
      </c>
      <c r="I1626" s="30" t="s">
        <v>552</v>
      </c>
      <c r="J1626" s="30" t="s">
        <v>553</v>
      </c>
      <c r="K1626" s="30" t="s">
        <v>495</v>
      </c>
      <c r="L1626" s="30" t="s">
        <v>496</v>
      </c>
      <c r="M1626" s="30" t="s">
        <v>724</v>
      </c>
      <c r="N1626" s="30"/>
      <c r="O1626" s="30" t="s">
        <v>5350</v>
      </c>
      <c r="P1626" s="30" t="s">
        <v>5351</v>
      </c>
      <c r="Q1626" s="30" t="s">
        <v>499</v>
      </c>
    </row>
    <row r="1627" spans="1:17">
      <c r="A1627" s="30" t="s">
        <v>5618</v>
      </c>
      <c r="B1627" s="30" t="s">
        <v>5619</v>
      </c>
      <c r="C1627" s="30" t="s">
        <v>5620</v>
      </c>
      <c r="D1627" s="30"/>
      <c r="E1627" s="30" t="s">
        <v>5599</v>
      </c>
      <c r="F1627" s="30" t="s">
        <v>74</v>
      </c>
      <c r="G1627" s="38"/>
      <c r="H1627" s="31">
        <v>0</v>
      </c>
      <c r="I1627" s="30" t="s">
        <v>512</v>
      </c>
      <c r="J1627" s="30" t="s">
        <v>513</v>
      </c>
      <c r="K1627" s="30" t="s">
        <v>495</v>
      </c>
      <c r="L1627" s="30" t="s">
        <v>496</v>
      </c>
      <c r="M1627" s="30" t="s">
        <v>713</v>
      </c>
      <c r="N1627" s="30"/>
      <c r="O1627" s="30" t="s">
        <v>5350</v>
      </c>
      <c r="P1627" s="30" t="s">
        <v>5351</v>
      </c>
      <c r="Q1627" s="30" t="s">
        <v>499</v>
      </c>
    </row>
    <row r="1628" spans="1:17">
      <c r="A1628" s="30" t="s">
        <v>5621</v>
      </c>
      <c r="B1628" s="30" t="s">
        <v>5622</v>
      </c>
      <c r="C1628" s="30" t="s">
        <v>5623</v>
      </c>
      <c r="D1628" s="30"/>
      <c r="E1628" s="30" t="s">
        <v>5349</v>
      </c>
      <c r="F1628" s="30" t="s">
        <v>74</v>
      </c>
      <c r="G1628" s="38"/>
      <c r="H1628" s="31">
        <v>0</v>
      </c>
      <c r="I1628" s="30" t="s">
        <v>586</v>
      </c>
      <c r="J1628" s="30" t="s">
        <v>587</v>
      </c>
      <c r="K1628" s="30" t="s">
        <v>495</v>
      </c>
      <c r="L1628" s="30" t="s">
        <v>496</v>
      </c>
      <c r="M1628" s="30" t="s">
        <v>497</v>
      </c>
      <c r="N1628" s="30"/>
      <c r="O1628" s="30" t="s">
        <v>5350</v>
      </c>
      <c r="P1628" s="30" t="s">
        <v>5351</v>
      </c>
      <c r="Q1628" s="30" t="s">
        <v>499</v>
      </c>
    </row>
    <row r="1629" spans="1:17">
      <c r="A1629" s="30" t="s">
        <v>5624</v>
      </c>
      <c r="B1629" s="30" t="s">
        <v>5625</v>
      </c>
      <c r="C1629" s="30" t="s">
        <v>5626</v>
      </c>
      <c r="D1629" s="30"/>
      <c r="E1629" s="30" t="s">
        <v>5349</v>
      </c>
      <c r="F1629" s="30" t="s">
        <v>74</v>
      </c>
      <c r="G1629" s="38"/>
      <c r="H1629" s="31">
        <v>0</v>
      </c>
      <c r="I1629" s="30" t="s">
        <v>552</v>
      </c>
      <c r="J1629" s="30" t="s">
        <v>553</v>
      </c>
      <c r="K1629" s="30" t="s">
        <v>495</v>
      </c>
      <c r="L1629" s="30" t="s">
        <v>496</v>
      </c>
      <c r="M1629" s="30" t="s">
        <v>654</v>
      </c>
      <c r="N1629" s="30"/>
      <c r="O1629" s="30" t="s">
        <v>5350</v>
      </c>
      <c r="P1629" s="30" t="s">
        <v>5351</v>
      </c>
      <c r="Q1629" s="30" t="s">
        <v>499</v>
      </c>
    </row>
    <row r="1630" spans="1:17">
      <c r="A1630" s="30" t="s">
        <v>5627</v>
      </c>
      <c r="B1630" s="30" t="s">
        <v>5628</v>
      </c>
      <c r="C1630" s="30" t="s">
        <v>5629</v>
      </c>
      <c r="D1630" s="30"/>
      <c r="E1630" s="30" t="s">
        <v>5349</v>
      </c>
      <c r="F1630" s="30" t="s">
        <v>74</v>
      </c>
      <c r="G1630" s="38"/>
      <c r="H1630" s="31">
        <v>0</v>
      </c>
      <c r="I1630" s="30" t="s">
        <v>552</v>
      </c>
      <c r="J1630" s="30" t="s">
        <v>553</v>
      </c>
      <c r="K1630" s="30" t="s">
        <v>495</v>
      </c>
      <c r="L1630" s="30" t="s">
        <v>496</v>
      </c>
      <c r="M1630" s="30" t="s">
        <v>654</v>
      </c>
      <c r="N1630" s="30"/>
      <c r="O1630" s="30" t="s">
        <v>5350</v>
      </c>
      <c r="P1630" s="30" t="s">
        <v>5351</v>
      </c>
      <c r="Q1630" s="30" t="s">
        <v>499</v>
      </c>
    </row>
    <row r="1631" spans="1:17">
      <c r="A1631" s="30" t="s">
        <v>5630</v>
      </c>
      <c r="B1631" s="30" t="s">
        <v>5631</v>
      </c>
      <c r="C1631" s="30" t="s">
        <v>5632</v>
      </c>
      <c r="D1631" s="30"/>
      <c r="E1631" s="30" t="s">
        <v>5599</v>
      </c>
      <c r="F1631" s="30" t="s">
        <v>74</v>
      </c>
      <c r="G1631" s="38"/>
      <c r="H1631" s="31">
        <v>0</v>
      </c>
      <c r="I1631" s="30" t="s">
        <v>512</v>
      </c>
      <c r="J1631" s="30" t="s">
        <v>513</v>
      </c>
      <c r="K1631" s="30" t="s">
        <v>495</v>
      </c>
      <c r="L1631" s="30" t="s">
        <v>496</v>
      </c>
      <c r="M1631" s="30" t="s">
        <v>713</v>
      </c>
      <c r="N1631" s="30"/>
      <c r="O1631" s="30" t="s">
        <v>5350</v>
      </c>
      <c r="P1631" s="30" t="s">
        <v>5351</v>
      </c>
      <c r="Q1631" s="30" t="s">
        <v>499</v>
      </c>
    </row>
    <row r="1632" spans="1:17">
      <c r="A1632" s="30" t="s">
        <v>5633</v>
      </c>
      <c r="B1632" s="30" t="s">
        <v>5634</v>
      </c>
      <c r="C1632" s="30" t="s">
        <v>5635</v>
      </c>
      <c r="D1632" s="30"/>
      <c r="E1632" s="30" t="s">
        <v>5599</v>
      </c>
      <c r="F1632" s="30" t="s">
        <v>74</v>
      </c>
      <c r="G1632" s="38"/>
      <c r="H1632" s="31">
        <v>0</v>
      </c>
      <c r="I1632" s="30" t="s">
        <v>512</v>
      </c>
      <c r="J1632" s="30" t="s">
        <v>513</v>
      </c>
      <c r="K1632" s="30" t="s">
        <v>495</v>
      </c>
      <c r="L1632" s="30" t="s">
        <v>496</v>
      </c>
      <c r="M1632" s="30" t="s">
        <v>713</v>
      </c>
      <c r="N1632" s="30"/>
      <c r="O1632" s="30" t="s">
        <v>5350</v>
      </c>
      <c r="P1632" s="30" t="s">
        <v>5351</v>
      </c>
      <c r="Q1632" s="30" t="s">
        <v>499</v>
      </c>
    </row>
    <row r="1633" spans="1:17">
      <c r="A1633" s="30" t="s">
        <v>5636</v>
      </c>
      <c r="B1633" s="30" t="s">
        <v>5637</v>
      </c>
      <c r="C1633" s="30" t="s">
        <v>5638</v>
      </c>
      <c r="D1633" s="30"/>
      <c r="E1633" s="30" t="s">
        <v>5599</v>
      </c>
      <c r="F1633" s="30" t="s">
        <v>74</v>
      </c>
      <c r="G1633" s="38"/>
      <c r="H1633" s="31">
        <v>0</v>
      </c>
      <c r="I1633" s="30" t="s">
        <v>512</v>
      </c>
      <c r="J1633" s="30" t="s">
        <v>513</v>
      </c>
      <c r="K1633" s="30" t="s">
        <v>495</v>
      </c>
      <c r="L1633" s="30" t="s">
        <v>496</v>
      </c>
      <c r="M1633" s="30" t="s">
        <v>713</v>
      </c>
      <c r="N1633" s="30" t="s">
        <v>5639</v>
      </c>
      <c r="O1633" s="30" t="s">
        <v>5350</v>
      </c>
      <c r="P1633" s="30" t="s">
        <v>5351</v>
      </c>
      <c r="Q1633" s="30" t="s">
        <v>499</v>
      </c>
    </row>
    <row r="1634" spans="1:17">
      <c r="A1634" s="30" t="s">
        <v>5640</v>
      </c>
      <c r="B1634" s="30" t="s">
        <v>5641</v>
      </c>
      <c r="C1634" s="30" t="s">
        <v>5642</v>
      </c>
      <c r="D1634" s="30"/>
      <c r="E1634" s="30" t="s">
        <v>5599</v>
      </c>
      <c r="F1634" s="30" t="s">
        <v>74</v>
      </c>
      <c r="G1634" s="38"/>
      <c r="H1634" s="31">
        <v>0</v>
      </c>
      <c r="I1634" s="30" t="s">
        <v>512</v>
      </c>
      <c r="J1634" s="30" t="s">
        <v>513</v>
      </c>
      <c r="K1634" s="30" t="s">
        <v>495</v>
      </c>
      <c r="L1634" s="30" t="s">
        <v>496</v>
      </c>
      <c r="M1634" s="30" t="s">
        <v>713</v>
      </c>
      <c r="N1634" s="30" t="s">
        <v>3164</v>
      </c>
      <c r="O1634" s="30" t="s">
        <v>5350</v>
      </c>
      <c r="P1634" s="30" t="s">
        <v>5351</v>
      </c>
      <c r="Q1634" s="30" t="s">
        <v>499</v>
      </c>
    </row>
    <row r="1635" spans="1:17">
      <c r="A1635" s="30" t="s">
        <v>5643</v>
      </c>
      <c r="B1635" s="30" t="s">
        <v>5644</v>
      </c>
      <c r="C1635" s="30" t="s">
        <v>5645</v>
      </c>
      <c r="D1635" s="30"/>
      <c r="E1635" s="30" t="s">
        <v>5349</v>
      </c>
      <c r="F1635" s="30" t="s">
        <v>74</v>
      </c>
      <c r="G1635" s="38"/>
      <c r="H1635" s="31">
        <v>0</v>
      </c>
      <c r="I1635" s="30" t="s">
        <v>504</v>
      </c>
      <c r="J1635" s="30" t="s">
        <v>505</v>
      </c>
      <c r="K1635" s="30" t="s">
        <v>495</v>
      </c>
      <c r="L1635" s="30" t="s">
        <v>496</v>
      </c>
      <c r="M1635" s="30" t="s">
        <v>506</v>
      </c>
      <c r="N1635" s="30"/>
      <c r="O1635" s="30" t="s">
        <v>5350</v>
      </c>
      <c r="P1635" s="30" t="s">
        <v>5351</v>
      </c>
      <c r="Q1635" s="30" t="s">
        <v>499</v>
      </c>
    </row>
    <row r="1636" spans="1:17">
      <c r="A1636" s="30" t="s">
        <v>5646</v>
      </c>
      <c r="B1636" s="30" t="s">
        <v>5647</v>
      </c>
      <c r="C1636" s="30" t="s">
        <v>5648</v>
      </c>
      <c r="D1636" s="30"/>
      <c r="E1636" s="30" t="s">
        <v>5599</v>
      </c>
      <c r="F1636" s="30" t="s">
        <v>74</v>
      </c>
      <c r="G1636" s="38"/>
      <c r="H1636" s="31">
        <v>0</v>
      </c>
      <c r="I1636" s="30" t="s">
        <v>512</v>
      </c>
      <c r="J1636" s="30" t="s">
        <v>513</v>
      </c>
      <c r="K1636" s="30" t="s">
        <v>495</v>
      </c>
      <c r="L1636" s="30" t="s">
        <v>496</v>
      </c>
      <c r="M1636" s="30" t="s">
        <v>713</v>
      </c>
      <c r="N1636" s="30" t="s">
        <v>3164</v>
      </c>
      <c r="O1636" s="30" t="s">
        <v>5350</v>
      </c>
      <c r="P1636" s="30" t="s">
        <v>5351</v>
      </c>
      <c r="Q1636" s="30" t="s">
        <v>499</v>
      </c>
    </row>
    <row r="1637" spans="1:17">
      <c r="A1637" s="30" t="s">
        <v>5649</v>
      </c>
      <c r="B1637" s="30" t="s">
        <v>5650</v>
      </c>
      <c r="C1637" s="30" t="s">
        <v>5651</v>
      </c>
      <c r="D1637" s="30"/>
      <c r="E1637" s="30" t="s">
        <v>5599</v>
      </c>
      <c r="F1637" s="30" t="s">
        <v>74</v>
      </c>
      <c r="G1637" s="38"/>
      <c r="H1637" s="31">
        <v>0</v>
      </c>
      <c r="I1637" s="30" t="s">
        <v>512</v>
      </c>
      <c r="J1637" s="30" t="s">
        <v>513</v>
      </c>
      <c r="K1637" s="30" t="s">
        <v>495</v>
      </c>
      <c r="L1637" s="30" t="s">
        <v>496</v>
      </c>
      <c r="M1637" s="30" t="s">
        <v>713</v>
      </c>
      <c r="N1637" s="30" t="s">
        <v>3164</v>
      </c>
      <c r="O1637" s="30" t="s">
        <v>5350</v>
      </c>
      <c r="P1637" s="30" t="s">
        <v>5351</v>
      </c>
      <c r="Q1637" s="30" t="s">
        <v>499</v>
      </c>
    </row>
    <row r="1638" spans="1:17">
      <c r="A1638" s="30" t="s">
        <v>5652</v>
      </c>
      <c r="B1638" s="30" t="s">
        <v>5653</v>
      </c>
      <c r="C1638" s="30" t="s">
        <v>5654</v>
      </c>
      <c r="D1638" s="30"/>
      <c r="E1638" s="30" t="s">
        <v>5349</v>
      </c>
      <c r="F1638" s="30" t="s">
        <v>74</v>
      </c>
      <c r="G1638" s="38"/>
      <c r="H1638" s="31">
        <v>0</v>
      </c>
      <c r="I1638" s="30" t="s">
        <v>552</v>
      </c>
      <c r="J1638" s="30" t="s">
        <v>553</v>
      </c>
      <c r="K1638" s="30" t="s">
        <v>495</v>
      </c>
      <c r="L1638" s="30" t="s">
        <v>496</v>
      </c>
      <c r="M1638" s="30" t="s">
        <v>654</v>
      </c>
      <c r="N1638" s="30"/>
      <c r="O1638" s="30" t="s">
        <v>5350</v>
      </c>
      <c r="P1638" s="30" t="s">
        <v>5351</v>
      </c>
      <c r="Q1638" s="30" t="s">
        <v>499</v>
      </c>
    </row>
    <row r="1639" spans="1:17">
      <c r="A1639" s="30" t="s">
        <v>5655</v>
      </c>
      <c r="B1639" s="30" t="s">
        <v>5656</v>
      </c>
      <c r="C1639" s="30" t="s">
        <v>5657</v>
      </c>
      <c r="D1639" s="30"/>
      <c r="E1639" s="30" t="s">
        <v>5349</v>
      </c>
      <c r="F1639" s="30" t="s">
        <v>74</v>
      </c>
      <c r="G1639" s="38"/>
      <c r="H1639" s="31">
        <v>0</v>
      </c>
      <c r="I1639" s="30" t="s">
        <v>552</v>
      </c>
      <c r="J1639" s="30" t="s">
        <v>553</v>
      </c>
      <c r="K1639" s="30" t="s">
        <v>495</v>
      </c>
      <c r="L1639" s="30" t="s">
        <v>496</v>
      </c>
      <c r="M1639" s="30" t="s">
        <v>724</v>
      </c>
      <c r="N1639" s="30"/>
      <c r="O1639" s="30" t="s">
        <v>5350</v>
      </c>
      <c r="P1639" s="30" t="s">
        <v>5351</v>
      </c>
      <c r="Q1639" s="30" t="s">
        <v>499</v>
      </c>
    </row>
    <row r="1640" spans="1:17">
      <c r="A1640" s="30" t="s">
        <v>5658</v>
      </c>
      <c r="B1640" s="30" t="s">
        <v>5659</v>
      </c>
      <c r="C1640" s="30" t="s">
        <v>5660</v>
      </c>
      <c r="D1640" s="30"/>
      <c r="E1640" s="30" t="s">
        <v>5349</v>
      </c>
      <c r="F1640" s="30" t="s">
        <v>74</v>
      </c>
      <c r="G1640" s="38"/>
      <c r="H1640" s="31">
        <v>0</v>
      </c>
      <c r="I1640" s="30" t="s">
        <v>848</v>
      </c>
      <c r="J1640" s="30" t="s">
        <v>849</v>
      </c>
      <c r="K1640" s="30" t="s">
        <v>495</v>
      </c>
      <c r="L1640" s="30" t="s">
        <v>828</v>
      </c>
      <c r="M1640" s="30" t="s">
        <v>573</v>
      </c>
      <c r="N1640" s="30"/>
      <c r="O1640" s="30" t="s">
        <v>5350</v>
      </c>
      <c r="P1640" s="30" t="s">
        <v>5351</v>
      </c>
      <c r="Q1640" s="30" t="s">
        <v>499</v>
      </c>
    </row>
    <row r="1641" spans="1:17">
      <c r="A1641" s="30" t="s">
        <v>5661</v>
      </c>
      <c r="B1641" s="30" t="s">
        <v>5662</v>
      </c>
      <c r="C1641" s="30" t="s">
        <v>5663</v>
      </c>
      <c r="D1641" s="30"/>
      <c r="E1641" s="30" t="s">
        <v>5349</v>
      </c>
      <c r="F1641" s="30" t="s">
        <v>74</v>
      </c>
      <c r="G1641" s="38"/>
      <c r="H1641" s="31">
        <v>0</v>
      </c>
      <c r="I1641" s="30" t="s">
        <v>504</v>
      </c>
      <c r="J1641" s="30" t="s">
        <v>505</v>
      </c>
      <c r="K1641" s="30" t="s">
        <v>495</v>
      </c>
      <c r="L1641" s="30" t="s">
        <v>496</v>
      </c>
      <c r="M1641" s="30" t="s">
        <v>558</v>
      </c>
      <c r="N1641" s="30"/>
      <c r="O1641" s="30" t="s">
        <v>5350</v>
      </c>
      <c r="P1641" s="30" t="s">
        <v>5351</v>
      </c>
      <c r="Q1641" s="30" t="s">
        <v>499</v>
      </c>
    </row>
    <row r="1642" spans="1:17">
      <c r="A1642" s="30" t="s">
        <v>5664</v>
      </c>
      <c r="B1642" s="30" t="s">
        <v>5665</v>
      </c>
      <c r="C1642" s="30" t="s">
        <v>5666</v>
      </c>
      <c r="D1642" s="30"/>
      <c r="E1642" s="30" t="s">
        <v>5599</v>
      </c>
      <c r="F1642" s="30" t="s">
        <v>74</v>
      </c>
      <c r="G1642" s="38"/>
      <c r="H1642" s="31">
        <v>0</v>
      </c>
      <c r="I1642" s="30" t="s">
        <v>512</v>
      </c>
      <c r="J1642" s="30" t="s">
        <v>513</v>
      </c>
      <c r="K1642" s="30" t="s">
        <v>495</v>
      </c>
      <c r="L1642" s="30" t="s">
        <v>496</v>
      </c>
      <c r="M1642" s="30" t="s">
        <v>713</v>
      </c>
      <c r="N1642" s="30"/>
      <c r="O1642" s="30" t="s">
        <v>5350</v>
      </c>
      <c r="P1642" s="30" t="s">
        <v>5351</v>
      </c>
      <c r="Q1642" s="30" t="s">
        <v>499</v>
      </c>
    </row>
    <row r="1643" spans="1:17">
      <c r="A1643" s="30" t="s">
        <v>5667</v>
      </c>
      <c r="B1643" s="30" t="s">
        <v>5668</v>
      </c>
      <c r="C1643" s="30" t="s">
        <v>5669</v>
      </c>
      <c r="D1643" s="30"/>
      <c r="E1643" s="30" t="s">
        <v>5349</v>
      </c>
      <c r="F1643" s="30" t="s">
        <v>74</v>
      </c>
      <c r="G1643" s="38"/>
      <c r="H1643" s="31">
        <v>0</v>
      </c>
      <c r="I1643" s="30" t="s">
        <v>848</v>
      </c>
      <c r="J1643" s="30" t="s">
        <v>849</v>
      </c>
      <c r="K1643" s="30" t="s">
        <v>495</v>
      </c>
      <c r="L1643" s="30" t="s">
        <v>572</v>
      </c>
      <c r="M1643" s="30" t="s">
        <v>573</v>
      </c>
      <c r="N1643" s="30"/>
      <c r="O1643" s="30" t="s">
        <v>5350</v>
      </c>
      <c r="P1643" s="30" t="s">
        <v>5351</v>
      </c>
      <c r="Q1643" s="30" t="s">
        <v>499</v>
      </c>
    </row>
    <row r="1644" spans="1:17">
      <c r="A1644" s="30" t="s">
        <v>5670</v>
      </c>
      <c r="B1644" s="30" t="s">
        <v>5671</v>
      </c>
      <c r="C1644" s="30" t="s">
        <v>5672</v>
      </c>
      <c r="D1644" s="30"/>
      <c r="E1644" s="30" t="s">
        <v>5599</v>
      </c>
      <c r="F1644" s="30" t="s">
        <v>74</v>
      </c>
      <c r="G1644" s="38"/>
      <c r="H1644" s="31">
        <v>0</v>
      </c>
      <c r="I1644" s="30" t="s">
        <v>512</v>
      </c>
      <c r="J1644" s="30" t="s">
        <v>513</v>
      </c>
      <c r="K1644" s="30" t="s">
        <v>495</v>
      </c>
      <c r="L1644" s="30" t="s">
        <v>496</v>
      </c>
      <c r="M1644" s="30" t="s">
        <v>713</v>
      </c>
      <c r="N1644" s="30" t="s">
        <v>3164</v>
      </c>
      <c r="O1644" s="30" t="s">
        <v>5350</v>
      </c>
      <c r="P1644" s="30" t="s">
        <v>5351</v>
      </c>
      <c r="Q1644" s="30" t="s">
        <v>499</v>
      </c>
    </row>
    <row r="1645" spans="1:17">
      <c r="A1645" s="30" t="s">
        <v>5673</v>
      </c>
      <c r="B1645" s="30" t="s">
        <v>5674</v>
      </c>
      <c r="C1645" s="30" t="s">
        <v>5675</v>
      </c>
      <c r="D1645" s="30"/>
      <c r="E1645" s="30" t="s">
        <v>5349</v>
      </c>
      <c r="F1645" s="30" t="s">
        <v>74</v>
      </c>
      <c r="G1645" s="38"/>
      <c r="H1645" s="31">
        <v>0</v>
      </c>
      <c r="I1645" s="30" t="s">
        <v>504</v>
      </c>
      <c r="J1645" s="30" t="s">
        <v>505</v>
      </c>
      <c r="K1645" s="30" t="s">
        <v>495</v>
      </c>
      <c r="L1645" s="30" t="s">
        <v>496</v>
      </c>
      <c r="M1645" s="30" t="s">
        <v>558</v>
      </c>
      <c r="N1645" s="30"/>
      <c r="O1645" s="30" t="s">
        <v>5350</v>
      </c>
      <c r="P1645" s="30" t="s">
        <v>5351</v>
      </c>
      <c r="Q1645" s="30" t="s">
        <v>499</v>
      </c>
    </row>
    <row r="1646" spans="1:17">
      <c r="A1646" s="30" t="s">
        <v>5676</v>
      </c>
      <c r="B1646" s="30" t="s">
        <v>5677</v>
      </c>
      <c r="C1646" s="30" t="s">
        <v>5678</v>
      </c>
      <c r="D1646" s="30"/>
      <c r="E1646" s="30" t="s">
        <v>5599</v>
      </c>
      <c r="F1646" s="30" t="s">
        <v>74</v>
      </c>
      <c r="G1646" s="38"/>
      <c r="H1646" s="31">
        <v>0</v>
      </c>
      <c r="I1646" s="30" t="s">
        <v>512</v>
      </c>
      <c r="J1646" s="30" t="s">
        <v>513</v>
      </c>
      <c r="K1646" s="30" t="s">
        <v>495</v>
      </c>
      <c r="L1646" s="30" t="s">
        <v>496</v>
      </c>
      <c r="M1646" s="30" t="s">
        <v>713</v>
      </c>
      <c r="N1646" s="30"/>
      <c r="O1646" s="30" t="s">
        <v>5350</v>
      </c>
      <c r="P1646" s="30" t="s">
        <v>5351</v>
      </c>
      <c r="Q1646" s="30" t="s">
        <v>499</v>
      </c>
    </row>
    <row r="1647" spans="1:17">
      <c r="A1647" s="30" t="s">
        <v>5679</v>
      </c>
      <c r="B1647" s="30" t="s">
        <v>5680</v>
      </c>
      <c r="C1647" s="30" t="s">
        <v>5681</v>
      </c>
      <c r="D1647" s="30"/>
      <c r="E1647" s="30" t="s">
        <v>5349</v>
      </c>
      <c r="F1647" s="30" t="s">
        <v>74</v>
      </c>
      <c r="G1647" s="38"/>
      <c r="H1647" s="31">
        <v>0</v>
      </c>
      <c r="I1647" s="30" t="s">
        <v>848</v>
      </c>
      <c r="J1647" s="30" t="s">
        <v>849</v>
      </c>
      <c r="K1647" s="30" t="s">
        <v>495</v>
      </c>
      <c r="L1647" s="30" t="s">
        <v>828</v>
      </c>
      <c r="M1647" s="30" t="s">
        <v>573</v>
      </c>
      <c r="N1647" s="30"/>
      <c r="O1647" s="30" t="s">
        <v>5350</v>
      </c>
      <c r="P1647" s="30" t="s">
        <v>5351</v>
      </c>
      <c r="Q1647" s="30" t="s">
        <v>499</v>
      </c>
    </row>
    <row r="1648" spans="1:17">
      <c r="A1648" s="30" t="s">
        <v>5682</v>
      </c>
      <c r="B1648" s="30" t="s">
        <v>5683</v>
      </c>
      <c r="C1648" s="30" t="s">
        <v>5684</v>
      </c>
      <c r="D1648" s="30"/>
      <c r="E1648" s="30" t="s">
        <v>5349</v>
      </c>
      <c r="F1648" s="30" t="s">
        <v>74</v>
      </c>
      <c r="G1648" s="38"/>
      <c r="H1648" s="31">
        <v>0</v>
      </c>
      <c r="I1648" s="30" t="s">
        <v>848</v>
      </c>
      <c r="J1648" s="30" t="s">
        <v>849</v>
      </c>
      <c r="K1648" s="30" t="s">
        <v>495</v>
      </c>
      <c r="L1648" s="30" t="s">
        <v>828</v>
      </c>
      <c r="M1648" s="30" t="s">
        <v>573</v>
      </c>
      <c r="N1648" s="30"/>
      <c r="O1648" s="30" t="s">
        <v>5350</v>
      </c>
      <c r="P1648" s="30" t="s">
        <v>5351</v>
      </c>
      <c r="Q1648" s="30" t="s">
        <v>499</v>
      </c>
    </row>
    <row r="1649" spans="1:17">
      <c r="A1649" s="30" t="s">
        <v>5685</v>
      </c>
      <c r="B1649" s="30" t="s">
        <v>5686</v>
      </c>
      <c r="C1649" s="30" t="s">
        <v>5687</v>
      </c>
      <c r="D1649" s="30"/>
      <c r="E1649" s="30" t="s">
        <v>5349</v>
      </c>
      <c r="F1649" s="30" t="s">
        <v>74</v>
      </c>
      <c r="G1649" s="38"/>
      <c r="H1649" s="31">
        <v>0</v>
      </c>
      <c r="I1649" s="30" t="s">
        <v>512</v>
      </c>
      <c r="J1649" s="30" t="s">
        <v>513</v>
      </c>
      <c r="K1649" s="30" t="s">
        <v>495</v>
      </c>
      <c r="L1649" s="30" t="s">
        <v>496</v>
      </c>
      <c r="M1649" s="30" t="s">
        <v>713</v>
      </c>
      <c r="N1649" s="30" t="s">
        <v>3164</v>
      </c>
      <c r="O1649" s="30" t="s">
        <v>5350</v>
      </c>
      <c r="P1649" s="30" t="s">
        <v>5351</v>
      </c>
      <c r="Q1649" s="30" t="s">
        <v>499</v>
      </c>
    </row>
    <row r="1650" spans="1:17">
      <c r="A1650" s="30" t="s">
        <v>5688</v>
      </c>
      <c r="B1650" s="30" t="s">
        <v>5689</v>
      </c>
      <c r="C1650" s="30" t="s">
        <v>5690</v>
      </c>
      <c r="D1650" s="30"/>
      <c r="E1650" s="30" t="s">
        <v>5349</v>
      </c>
      <c r="F1650" s="30" t="s">
        <v>74</v>
      </c>
      <c r="G1650" s="38"/>
      <c r="H1650" s="31">
        <v>0</v>
      </c>
      <c r="I1650" s="30" t="s">
        <v>504</v>
      </c>
      <c r="J1650" s="30" t="s">
        <v>505</v>
      </c>
      <c r="K1650" s="30" t="s">
        <v>495</v>
      </c>
      <c r="L1650" s="30" t="s">
        <v>496</v>
      </c>
      <c r="M1650" s="30" t="s">
        <v>592</v>
      </c>
      <c r="N1650" s="30"/>
      <c r="O1650" s="30" t="s">
        <v>5350</v>
      </c>
      <c r="P1650" s="30" t="s">
        <v>5351</v>
      </c>
      <c r="Q1650" s="30" t="s">
        <v>499</v>
      </c>
    </row>
    <row r="1651" spans="1:17">
      <c r="A1651" s="30" t="s">
        <v>5691</v>
      </c>
      <c r="B1651" s="30" t="s">
        <v>5692</v>
      </c>
      <c r="C1651" s="30" t="s">
        <v>5693</v>
      </c>
      <c r="D1651" s="30"/>
      <c r="E1651" s="30" t="s">
        <v>5349</v>
      </c>
      <c r="F1651" s="30" t="s">
        <v>74</v>
      </c>
      <c r="G1651" s="38"/>
      <c r="H1651" s="31">
        <v>0</v>
      </c>
      <c r="I1651" s="30" t="s">
        <v>586</v>
      </c>
      <c r="J1651" s="30" t="s">
        <v>587</v>
      </c>
      <c r="K1651" s="30" t="s">
        <v>495</v>
      </c>
      <c r="L1651" s="30" t="s">
        <v>496</v>
      </c>
      <c r="M1651" s="30" t="s">
        <v>903</v>
      </c>
      <c r="N1651" s="30"/>
      <c r="O1651" s="30" t="s">
        <v>5350</v>
      </c>
      <c r="P1651" s="30" t="s">
        <v>5351</v>
      </c>
      <c r="Q1651" s="30" t="s">
        <v>499</v>
      </c>
    </row>
    <row r="1652" spans="1:17">
      <c r="A1652" s="30" t="s">
        <v>5694</v>
      </c>
      <c r="B1652" s="30" t="s">
        <v>5695</v>
      </c>
      <c r="C1652" s="30" t="s">
        <v>5696</v>
      </c>
      <c r="D1652" s="30"/>
      <c r="E1652" s="30" t="s">
        <v>5349</v>
      </c>
      <c r="F1652" s="30" t="s">
        <v>74</v>
      </c>
      <c r="G1652" s="38"/>
      <c r="H1652" s="31">
        <v>0</v>
      </c>
      <c r="I1652" s="30" t="s">
        <v>512</v>
      </c>
      <c r="J1652" s="30" t="s">
        <v>513</v>
      </c>
      <c r="K1652" s="30" t="s">
        <v>495</v>
      </c>
      <c r="L1652" s="30" t="s">
        <v>496</v>
      </c>
      <c r="M1652" s="30" t="s">
        <v>713</v>
      </c>
      <c r="N1652" s="30" t="s">
        <v>3164</v>
      </c>
      <c r="O1652" s="30" t="s">
        <v>5350</v>
      </c>
      <c r="P1652" s="30" t="s">
        <v>5351</v>
      </c>
      <c r="Q1652" s="30" t="s">
        <v>499</v>
      </c>
    </row>
    <row r="1653" spans="1:17">
      <c r="A1653" s="30" t="s">
        <v>5697</v>
      </c>
      <c r="B1653" s="30" t="s">
        <v>5698</v>
      </c>
      <c r="C1653" s="30" t="s">
        <v>5699</v>
      </c>
      <c r="D1653" s="30"/>
      <c r="E1653" s="30" t="s">
        <v>5349</v>
      </c>
      <c r="F1653" s="30" t="s">
        <v>74</v>
      </c>
      <c r="G1653" s="38"/>
      <c r="H1653" s="31">
        <v>0</v>
      </c>
      <c r="I1653" s="30" t="s">
        <v>552</v>
      </c>
      <c r="J1653" s="30" t="s">
        <v>553</v>
      </c>
      <c r="K1653" s="30" t="s">
        <v>495</v>
      </c>
      <c r="L1653" s="30" t="s">
        <v>496</v>
      </c>
      <c r="M1653" s="30" t="s">
        <v>724</v>
      </c>
      <c r="N1653" s="30"/>
      <c r="O1653" s="30" t="s">
        <v>5350</v>
      </c>
      <c r="P1653" s="30" t="s">
        <v>5351</v>
      </c>
      <c r="Q1653" s="30" t="s">
        <v>499</v>
      </c>
    </row>
    <row r="1654" spans="1:17">
      <c r="A1654" s="30" t="s">
        <v>5700</v>
      </c>
      <c r="B1654" s="30" t="s">
        <v>5701</v>
      </c>
      <c r="C1654" s="30" t="s">
        <v>5702</v>
      </c>
      <c r="D1654" s="30"/>
      <c r="E1654" s="30" t="s">
        <v>5349</v>
      </c>
      <c r="F1654" s="30" t="s">
        <v>74</v>
      </c>
      <c r="G1654" s="38"/>
      <c r="H1654" s="31">
        <v>0</v>
      </c>
      <c r="I1654" s="30" t="s">
        <v>586</v>
      </c>
      <c r="J1654" s="30" t="s">
        <v>587</v>
      </c>
      <c r="K1654" s="30" t="s">
        <v>495</v>
      </c>
      <c r="L1654" s="30" t="s">
        <v>496</v>
      </c>
      <c r="M1654" s="30" t="s">
        <v>588</v>
      </c>
      <c r="N1654" s="30"/>
      <c r="O1654" s="30" t="s">
        <v>5350</v>
      </c>
      <c r="P1654" s="30" t="s">
        <v>5351</v>
      </c>
      <c r="Q1654" s="30" t="s">
        <v>499</v>
      </c>
    </row>
    <row r="1655" spans="1:17">
      <c r="A1655" s="30" t="s">
        <v>5703</v>
      </c>
      <c r="B1655" s="30" t="s">
        <v>5704</v>
      </c>
      <c r="C1655" s="30" t="s">
        <v>5705</v>
      </c>
      <c r="D1655" s="30"/>
      <c r="E1655" s="30" t="s">
        <v>5349</v>
      </c>
      <c r="F1655" s="30" t="s">
        <v>74</v>
      </c>
      <c r="G1655" s="38"/>
      <c r="H1655" s="31">
        <v>0</v>
      </c>
      <c r="I1655" s="30" t="s">
        <v>512</v>
      </c>
      <c r="J1655" s="30" t="s">
        <v>513</v>
      </c>
      <c r="K1655" s="30" t="s">
        <v>495</v>
      </c>
      <c r="L1655" s="30" t="s">
        <v>496</v>
      </c>
      <c r="M1655" s="30" t="s">
        <v>713</v>
      </c>
      <c r="N1655" s="30"/>
      <c r="O1655" s="30" t="s">
        <v>5350</v>
      </c>
      <c r="P1655" s="30" t="s">
        <v>5351</v>
      </c>
      <c r="Q1655" s="30" t="s">
        <v>499</v>
      </c>
    </row>
    <row r="1656" spans="1:17">
      <c r="A1656" s="30" t="s">
        <v>5706</v>
      </c>
      <c r="B1656" s="30" t="s">
        <v>5707</v>
      </c>
      <c r="C1656" s="30" t="s">
        <v>5708</v>
      </c>
      <c r="D1656" s="30"/>
      <c r="E1656" s="30" t="s">
        <v>5349</v>
      </c>
      <c r="F1656" s="30" t="s">
        <v>74</v>
      </c>
      <c r="G1656" s="38"/>
      <c r="H1656" s="31">
        <v>0</v>
      </c>
      <c r="I1656" s="30" t="s">
        <v>552</v>
      </c>
      <c r="J1656" s="30" t="s">
        <v>553</v>
      </c>
      <c r="K1656" s="30" t="s">
        <v>495</v>
      </c>
      <c r="L1656" s="30" t="s">
        <v>496</v>
      </c>
      <c r="M1656" s="30" t="s">
        <v>554</v>
      </c>
      <c r="N1656" s="30"/>
      <c r="O1656" s="30" t="s">
        <v>5350</v>
      </c>
      <c r="P1656" s="30" t="s">
        <v>5351</v>
      </c>
      <c r="Q1656" s="30" t="s">
        <v>499</v>
      </c>
    </row>
    <row r="1657" spans="1:17">
      <c r="A1657" s="30" t="s">
        <v>5709</v>
      </c>
      <c r="B1657" s="30" t="s">
        <v>5710</v>
      </c>
      <c r="C1657" s="30" t="s">
        <v>5711</v>
      </c>
      <c r="D1657" s="30"/>
      <c r="E1657" s="30" t="s">
        <v>5349</v>
      </c>
      <c r="F1657" s="30" t="s">
        <v>74</v>
      </c>
      <c r="G1657" s="38"/>
      <c r="H1657" s="31">
        <v>0</v>
      </c>
      <c r="I1657" s="30" t="s">
        <v>512</v>
      </c>
      <c r="J1657" s="30" t="s">
        <v>513</v>
      </c>
      <c r="K1657" s="30" t="s">
        <v>495</v>
      </c>
      <c r="L1657" s="30" t="s">
        <v>496</v>
      </c>
      <c r="M1657" s="30" t="s">
        <v>713</v>
      </c>
      <c r="N1657" s="30"/>
      <c r="O1657" s="30" t="s">
        <v>5350</v>
      </c>
      <c r="P1657" s="30" t="s">
        <v>5351</v>
      </c>
      <c r="Q1657" s="30" t="s">
        <v>499</v>
      </c>
    </row>
    <row r="1658" spans="1:17">
      <c r="A1658" s="30" t="s">
        <v>5712</v>
      </c>
      <c r="B1658" s="30" t="s">
        <v>5713</v>
      </c>
      <c r="C1658" s="30" t="s">
        <v>5714</v>
      </c>
      <c r="D1658" s="30"/>
      <c r="E1658" s="30" t="s">
        <v>5349</v>
      </c>
      <c r="F1658" s="30" t="s">
        <v>74</v>
      </c>
      <c r="G1658" s="38"/>
      <c r="H1658" s="31">
        <v>0</v>
      </c>
      <c r="I1658" s="30" t="s">
        <v>586</v>
      </c>
      <c r="J1658" s="30" t="s">
        <v>587</v>
      </c>
      <c r="K1658" s="30" t="s">
        <v>495</v>
      </c>
      <c r="L1658" s="30" t="s">
        <v>496</v>
      </c>
      <c r="M1658" s="30" t="s">
        <v>497</v>
      </c>
      <c r="N1658" s="30"/>
      <c r="O1658" s="30" t="s">
        <v>5350</v>
      </c>
      <c r="P1658" s="30" t="s">
        <v>5351</v>
      </c>
      <c r="Q1658" s="30" t="s">
        <v>499</v>
      </c>
    </row>
    <row r="1659" spans="1:17">
      <c r="A1659" s="30" t="s">
        <v>5715</v>
      </c>
      <c r="B1659" s="30" t="s">
        <v>5716</v>
      </c>
      <c r="C1659" s="30" t="s">
        <v>5717</v>
      </c>
      <c r="D1659" s="30"/>
      <c r="E1659" s="30" t="s">
        <v>5349</v>
      </c>
      <c r="F1659" s="30" t="s">
        <v>74</v>
      </c>
      <c r="G1659" s="38"/>
      <c r="H1659" s="31">
        <v>0</v>
      </c>
      <c r="I1659" s="30" t="s">
        <v>586</v>
      </c>
      <c r="J1659" s="30" t="s">
        <v>587</v>
      </c>
      <c r="K1659" s="30" t="s">
        <v>495</v>
      </c>
      <c r="L1659" s="30" t="s">
        <v>496</v>
      </c>
      <c r="M1659" s="30" t="s">
        <v>588</v>
      </c>
      <c r="N1659" s="30"/>
      <c r="O1659" s="30" t="s">
        <v>5350</v>
      </c>
      <c r="P1659" s="30" t="s">
        <v>5351</v>
      </c>
      <c r="Q1659" s="30" t="s">
        <v>499</v>
      </c>
    </row>
    <row r="1660" spans="1:17">
      <c r="A1660" s="30" t="s">
        <v>5718</v>
      </c>
      <c r="B1660" s="30" t="s">
        <v>5719</v>
      </c>
      <c r="C1660" s="30" t="s">
        <v>5720</v>
      </c>
      <c r="D1660" s="30"/>
      <c r="E1660" s="30" t="s">
        <v>5349</v>
      </c>
      <c r="F1660" s="30" t="s">
        <v>74</v>
      </c>
      <c r="G1660" s="38"/>
      <c r="H1660" s="31">
        <v>0</v>
      </c>
      <c r="I1660" s="30" t="s">
        <v>848</v>
      </c>
      <c r="J1660" s="30" t="s">
        <v>849</v>
      </c>
      <c r="K1660" s="30" t="s">
        <v>495</v>
      </c>
      <c r="L1660" s="30" t="s">
        <v>828</v>
      </c>
      <c r="M1660" s="30" t="s">
        <v>573</v>
      </c>
      <c r="N1660" s="30"/>
      <c r="O1660" s="30" t="s">
        <v>5350</v>
      </c>
      <c r="P1660" s="30" t="s">
        <v>5351</v>
      </c>
      <c r="Q1660" s="30" t="s">
        <v>499</v>
      </c>
    </row>
    <row r="1661" spans="1:17">
      <c r="A1661" s="30" t="s">
        <v>5721</v>
      </c>
      <c r="B1661" s="30" t="s">
        <v>5722</v>
      </c>
      <c r="C1661" s="30" t="s">
        <v>5723</v>
      </c>
      <c r="D1661" s="30"/>
      <c r="E1661" s="30" t="s">
        <v>5349</v>
      </c>
      <c r="F1661" s="30" t="s">
        <v>74</v>
      </c>
      <c r="G1661" s="38"/>
      <c r="H1661" s="31">
        <v>0</v>
      </c>
      <c r="I1661" s="30" t="s">
        <v>512</v>
      </c>
      <c r="J1661" s="30" t="s">
        <v>513</v>
      </c>
      <c r="K1661" s="30" t="s">
        <v>495</v>
      </c>
      <c r="L1661" s="30" t="s">
        <v>496</v>
      </c>
      <c r="M1661" s="30" t="s">
        <v>695</v>
      </c>
      <c r="N1661" s="30" t="s">
        <v>4661</v>
      </c>
      <c r="O1661" s="30" t="s">
        <v>5350</v>
      </c>
      <c r="P1661" s="30" t="s">
        <v>5351</v>
      </c>
      <c r="Q1661" s="30" t="s">
        <v>499</v>
      </c>
    </row>
    <row r="1662" spans="1:17">
      <c r="A1662" s="30" t="s">
        <v>5724</v>
      </c>
      <c r="B1662" s="30" t="s">
        <v>5725</v>
      </c>
      <c r="C1662" s="30" t="s">
        <v>5726</v>
      </c>
      <c r="D1662" s="30"/>
      <c r="E1662" s="30" t="s">
        <v>5349</v>
      </c>
      <c r="F1662" s="30" t="s">
        <v>74</v>
      </c>
      <c r="G1662" s="38"/>
      <c r="H1662" s="31">
        <v>0</v>
      </c>
      <c r="I1662" s="30" t="s">
        <v>552</v>
      </c>
      <c r="J1662" s="30" t="s">
        <v>553</v>
      </c>
      <c r="K1662" s="30" t="s">
        <v>495</v>
      </c>
      <c r="L1662" s="30" t="s">
        <v>496</v>
      </c>
      <c r="M1662" s="30" t="s">
        <v>554</v>
      </c>
      <c r="N1662" s="30"/>
      <c r="O1662" s="30" t="s">
        <v>5350</v>
      </c>
      <c r="P1662" s="30" t="s">
        <v>5351</v>
      </c>
      <c r="Q1662" s="30" t="s">
        <v>499</v>
      </c>
    </row>
    <row r="1663" spans="1:17">
      <c r="A1663" s="30" t="s">
        <v>5727</v>
      </c>
      <c r="B1663" s="30" t="s">
        <v>5728</v>
      </c>
      <c r="C1663" s="30" t="s">
        <v>5729</v>
      </c>
      <c r="D1663" s="30"/>
      <c r="E1663" s="30" t="s">
        <v>5349</v>
      </c>
      <c r="F1663" s="30" t="s">
        <v>74</v>
      </c>
      <c r="G1663" s="38"/>
      <c r="H1663" s="31">
        <v>0</v>
      </c>
      <c r="I1663" s="30" t="s">
        <v>848</v>
      </c>
      <c r="J1663" s="30" t="s">
        <v>849</v>
      </c>
      <c r="K1663" s="30" t="s">
        <v>495</v>
      </c>
      <c r="L1663" s="30" t="s">
        <v>828</v>
      </c>
      <c r="M1663" s="30" t="s">
        <v>573</v>
      </c>
      <c r="N1663" s="30"/>
      <c r="O1663" s="30" t="s">
        <v>5350</v>
      </c>
      <c r="P1663" s="30" t="s">
        <v>5351</v>
      </c>
      <c r="Q1663" s="30" t="s">
        <v>499</v>
      </c>
    </row>
    <row r="1664" spans="1:17">
      <c r="A1664" s="30" t="s">
        <v>5730</v>
      </c>
      <c r="B1664" s="30" t="s">
        <v>5731</v>
      </c>
      <c r="C1664" s="30" t="s">
        <v>5732</v>
      </c>
      <c r="D1664" s="30"/>
      <c r="E1664" s="30" t="s">
        <v>5349</v>
      </c>
      <c r="F1664" s="30" t="s">
        <v>74</v>
      </c>
      <c r="G1664" s="38"/>
      <c r="H1664" s="31">
        <v>0</v>
      </c>
      <c r="I1664" s="30" t="s">
        <v>586</v>
      </c>
      <c r="J1664" s="30" t="s">
        <v>587</v>
      </c>
      <c r="K1664" s="30" t="s">
        <v>495</v>
      </c>
      <c r="L1664" s="30" t="s">
        <v>496</v>
      </c>
      <c r="M1664" s="30" t="s">
        <v>903</v>
      </c>
      <c r="N1664" s="30"/>
      <c r="O1664" s="30" t="s">
        <v>5350</v>
      </c>
      <c r="P1664" s="30" t="s">
        <v>5351</v>
      </c>
      <c r="Q1664" s="30" t="s">
        <v>499</v>
      </c>
    </row>
    <row r="1665" spans="1:17">
      <c r="A1665" s="30" t="s">
        <v>5733</v>
      </c>
      <c r="B1665" s="30" t="s">
        <v>5734</v>
      </c>
      <c r="C1665" s="30" t="s">
        <v>5735</v>
      </c>
      <c r="D1665" s="30"/>
      <c r="E1665" s="30" t="s">
        <v>5349</v>
      </c>
      <c r="F1665" s="30" t="s">
        <v>74</v>
      </c>
      <c r="G1665" s="38"/>
      <c r="H1665" s="31">
        <v>0</v>
      </c>
      <c r="I1665" s="30" t="s">
        <v>848</v>
      </c>
      <c r="J1665" s="30" t="s">
        <v>849</v>
      </c>
      <c r="K1665" s="30" t="s">
        <v>495</v>
      </c>
      <c r="L1665" s="30" t="s">
        <v>828</v>
      </c>
      <c r="M1665" s="30" t="s">
        <v>573</v>
      </c>
      <c r="N1665" s="30"/>
      <c r="O1665" s="30" t="s">
        <v>5350</v>
      </c>
      <c r="P1665" s="30" t="s">
        <v>5351</v>
      </c>
      <c r="Q1665" s="30" t="s">
        <v>499</v>
      </c>
    </row>
    <row r="1666" spans="1:17">
      <c r="A1666" s="30" t="s">
        <v>5736</v>
      </c>
      <c r="B1666" s="30" t="s">
        <v>5737</v>
      </c>
      <c r="C1666" s="30" t="s">
        <v>5738</v>
      </c>
      <c r="D1666" s="30"/>
      <c r="E1666" s="30" t="s">
        <v>5349</v>
      </c>
      <c r="F1666" s="30" t="s">
        <v>74</v>
      </c>
      <c r="G1666" s="38"/>
      <c r="H1666" s="31">
        <v>0</v>
      </c>
      <c r="I1666" s="30" t="s">
        <v>552</v>
      </c>
      <c r="J1666" s="30" t="s">
        <v>553</v>
      </c>
      <c r="K1666" s="30" t="s">
        <v>495</v>
      </c>
      <c r="L1666" s="30" t="s">
        <v>496</v>
      </c>
      <c r="M1666" s="30" t="s">
        <v>2249</v>
      </c>
      <c r="N1666" s="30"/>
      <c r="O1666" s="30" t="s">
        <v>5350</v>
      </c>
      <c r="P1666" s="30" t="s">
        <v>5351</v>
      </c>
      <c r="Q1666" s="30" t="s">
        <v>499</v>
      </c>
    </row>
    <row r="1667" spans="1:17">
      <c r="A1667" s="30" t="s">
        <v>5739</v>
      </c>
      <c r="B1667" s="30" t="s">
        <v>5740</v>
      </c>
      <c r="C1667" s="30" t="s">
        <v>5741</v>
      </c>
      <c r="D1667" s="30"/>
      <c r="E1667" s="30" t="s">
        <v>5349</v>
      </c>
      <c r="F1667" s="30" t="s">
        <v>74</v>
      </c>
      <c r="G1667" s="38"/>
      <c r="H1667" s="31">
        <v>0</v>
      </c>
      <c r="I1667" s="30" t="s">
        <v>586</v>
      </c>
      <c r="J1667" s="30" t="s">
        <v>587</v>
      </c>
      <c r="K1667" s="30" t="s">
        <v>495</v>
      </c>
      <c r="L1667" s="30" t="s">
        <v>496</v>
      </c>
      <c r="M1667" s="30" t="s">
        <v>903</v>
      </c>
      <c r="N1667" s="30"/>
      <c r="O1667" s="30" t="s">
        <v>5350</v>
      </c>
      <c r="P1667" s="30" t="s">
        <v>5351</v>
      </c>
      <c r="Q1667" s="30" t="s">
        <v>499</v>
      </c>
    </row>
    <row r="1668" spans="1:17">
      <c r="A1668" s="30" t="s">
        <v>5742</v>
      </c>
      <c r="B1668" s="30" t="s">
        <v>5743</v>
      </c>
      <c r="C1668" s="30" t="s">
        <v>5744</v>
      </c>
      <c r="D1668" s="30"/>
      <c r="E1668" s="30" t="s">
        <v>5349</v>
      </c>
      <c r="F1668" s="30" t="s">
        <v>74</v>
      </c>
      <c r="G1668" s="38"/>
      <c r="H1668" s="31">
        <v>0</v>
      </c>
      <c r="I1668" s="30" t="s">
        <v>504</v>
      </c>
      <c r="J1668" s="30" t="s">
        <v>505</v>
      </c>
      <c r="K1668" s="30" t="s">
        <v>495</v>
      </c>
      <c r="L1668" s="30" t="s">
        <v>496</v>
      </c>
      <c r="M1668" s="30" t="s">
        <v>2206</v>
      </c>
      <c r="N1668" s="30"/>
      <c r="O1668" s="30" t="s">
        <v>5350</v>
      </c>
      <c r="P1668" s="30" t="s">
        <v>5351</v>
      </c>
      <c r="Q1668" s="30" t="s">
        <v>499</v>
      </c>
    </row>
    <row r="1669" spans="1:17">
      <c r="A1669" s="30" t="s">
        <v>5745</v>
      </c>
      <c r="B1669" s="30" t="s">
        <v>5746</v>
      </c>
      <c r="C1669" s="30" t="s">
        <v>5747</v>
      </c>
      <c r="D1669" s="30"/>
      <c r="E1669" s="30" t="s">
        <v>5349</v>
      </c>
      <c r="F1669" s="30" t="s">
        <v>74</v>
      </c>
      <c r="G1669" s="38"/>
      <c r="H1669" s="31">
        <v>0</v>
      </c>
      <c r="I1669" s="30" t="s">
        <v>848</v>
      </c>
      <c r="J1669" s="30" t="s">
        <v>849</v>
      </c>
      <c r="K1669" s="30" t="s">
        <v>495</v>
      </c>
      <c r="L1669" s="30" t="s">
        <v>572</v>
      </c>
      <c r="M1669" s="30" t="s">
        <v>573</v>
      </c>
      <c r="N1669" s="30"/>
      <c r="O1669" s="30" t="s">
        <v>5350</v>
      </c>
      <c r="P1669" s="30" t="s">
        <v>5351</v>
      </c>
      <c r="Q1669" s="30" t="s">
        <v>499</v>
      </c>
    </row>
    <row r="1670" spans="1:17">
      <c r="A1670" s="30" t="s">
        <v>5748</v>
      </c>
      <c r="B1670" s="30" t="s">
        <v>5749</v>
      </c>
      <c r="C1670" s="30" t="s">
        <v>5750</v>
      </c>
      <c r="D1670" s="30"/>
      <c r="E1670" s="30" t="s">
        <v>5349</v>
      </c>
      <c r="F1670" s="30" t="s">
        <v>74</v>
      </c>
      <c r="G1670" s="38"/>
      <c r="H1670" s="31">
        <v>0</v>
      </c>
      <c r="I1670" s="30" t="s">
        <v>848</v>
      </c>
      <c r="J1670" s="30" t="s">
        <v>849</v>
      </c>
      <c r="K1670" s="30" t="s">
        <v>495</v>
      </c>
      <c r="L1670" s="30" t="s">
        <v>572</v>
      </c>
      <c r="M1670" s="30" t="s">
        <v>573</v>
      </c>
      <c r="N1670" s="30"/>
      <c r="O1670" s="30" t="s">
        <v>5350</v>
      </c>
      <c r="P1670" s="30" t="s">
        <v>5351</v>
      </c>
      <c r="Q1670" s="30" t="s">
        <v>499</v>
      </c>
    </row>
    <row r="1671" spans="1:17">
      <c r="A1671" s="30" t="s">
        <v>5751</v>
      </c>
      <c r="B1671" s="30" t="s">
        <v>5752</v>
      </c>
      <c r="C1671" s="30" t="s">
        <v>5753</v>
      </c>
      <c r="D1671" s="30"/>
      <c r="E1671" s="30" t="s">
        <v>5349</v>
      </c>
      <c r="F1671" s="30" t="s">
        <v>74</v>
      </c>
      <c r="G1671" s="38"/>
      <c r="H1671" s="31">
        <v>0</v>
      </c>
      <c r="I1671" s="30" t="s">
        <v>552</v>
      </c>
      <c r="J1671" s="30" t="s">
        <v>553</v>
      </c>
      <c r="K1671" s="30" t="s">
        <v>495</v>
      </c>
      <c r="L1671" s="30" t="s">
        <v>496</v>
      </c>
      <c r="M1671" s="30" t="s">
        <v>724</v>
      </c>
      <c r="N1671" s="30"/>
      <c r="O1671" s="30" t="s">
        <v>5350</v>
      </c>
      <c r="P1671" s="30" t="s">
        <v>5351</v>
      </c>
      <c r="Q1671" s="30" t="s">
        <v>499</v>
      </c>
    </row>
    <row r="1672" spans="1:17">
      <c r="A1672" s="30" t="s">
        <v>5754</v>
      </c>
      <c r="B1672" s="30" t="s">
        <v>5755</v>
      </c>
      <c r="C1672" s="30" t="s">
        <v>5756</v>
      </c>
      <c r="D1672" s="30"/>
      <c r="E1672" s="30" t="s">
        <v>5349</v>
      </c>
      <c r="F1672" s="30" t="s">
        <v>74</v>
      </c>
      <c r="G1672" s="38"/>
      <c r="H1672" s="31">
        <v>0</v>
      </c>
      <c r="I1672" s="30" t="s">
        <v>512</v>
      </c>
      <c r="J1672" s="30" t="s">
        <v>513</v>
      </c>
      <c r="K1672" s="30" t="s">
        <v>495</v>
      </c>
      <c r="L1672" s="30" t="s">
        <v>496</v>
      </c>
      <c r="M1672" s="30" t="s">
        <v>695</v>
      </c>
      <c r="N1672" s="30"/>
      <c r="O1672" s="30" t="s">
        <v>5350</v>
      </c>
      <c r="P1672" s="30" t="s">
        <v>5351</v>
      </c>
      <c r="Q1672" s="30" t="s">
        <v>499</v>
      </c>
    </row>
    <row r="1673" spans="1:17">
      <c r="A1673" s="30" t="s">
        <v>5757</v>
      </c>
      <c r="B1673" s="30" t="s">
        <v>5758</v>
      </c>
      <c r="C1673" s="30" t="s">
        <v>5759</v>
      </c>
      <c r="D1673" s="30"/>
      <c r="E1673" s="30" t="s">
        <v>5349</v>
      </c>
      <c r="F1673" s="30" t="s">
        <v>74</v>
      </c>
      <c r="G1673" s="38"/>
      <c r="H1673" s="31">
        <v>0</v>
      </c>
      <c r="I1673" s="30" t="s">
        <v>552</v>
      </c>
      <c r="J1673" s="30" t="s">
        <v>553</v>
      </c>
      <c r="K1673" s="30" t="s">
        <v>495</v>
      </c>
      <c r="L1673" s="30" t="s">
        <v>496</v>
      </c>
      <c r="M1673" s="30" t="s">
        <v>654</v>
      </c>
      <c r="N1673" s="30"/>
      <c r="O1673" s="30" t="s">
        <v>5350</v>
      </c>
      <c r="P1673" s="30" t="s">
        <v>5351</v>
      </c>
      <c r="Q1673" s="30" t="s">
        <v>499</v>
      </c>
    </row>
    <row r="1674" spans="1:17">
      <c r="A1674" s="30" t="s">
        <v>5760</v>
      </c>
      <c r="B1674" s="30" t="s">
        <v>5761</v>
      </c>
      <c r="C1674" s="30" t="s">
        <v>5762</v>
      </c>
      <c r="D1674" s="30"/>
      <c r="E1674" s="30" t="s">
        <v>5349</v>
      </c>
      <c r="F1674" s="30" t="s">
        <v>74</v>
      </c>
      <c r="G1674" s="38"/>
      <c r="H1674" s="31">
        <v>0</v>
      </c>
      <c r="I1674" s="30" t="s">
        <v>512</v>
      </c>
      <c r="J1674" s="30" t="s">
        <v>513</v>
      </c>
      <c r="K1674" s="30" t="s">
        <v>495</v>
      </c>
      <c r="L1674" s="30" t="s">
        <v>496</v>
      </c>
      <c r="M1674" s="30" t="s">
        <v>506</v>
      </c>
      <c r="N1674" s="30"/>
      <c r="O1674" s="30" t="s">
        <v>5350</v>
      </c>
      <c r="P1674" s="30" t="s">
        <v>5351</v>
      </c>
      <c r="Q1674" s="30" t="s">
        <v>499</v>
      </c>
    </row>
    <row r="1675" spans="1:17">
      <c r="A1675" s="30" t="s">
        <v>5763</v>
      </c>
      <c r="B1675" s="30" t="s">
        <v>5764</v>
      </c>
      <c r="C1675" s="30" t="s">
        <v>5765</v>
      </c>
      <c r="D1675" s="30"/>
      <c r="E1675" s="30" t="s">
        <v>5349</v>
      </c>
      <c r="F1675" s="30" t="s">
        <v>74</v>
      </c>
      <c r="G1675" s="38"/>
      <c r="H1675" s="31">
        <v>0</v>
      </c>
      <c r="I1675" s="30" t="s">
        <v>586</v>
      </c>
      <c r="J1675" s="30" t="s">
        <v>587</v>
      </c>
      <c r="K1675" s="30" t="s">
        <v>495</v>
      </c>
      <c r="L1675" s="30" t="s">
        <v>496</v>
      </c>
      <c r="M1675" s="30" t="s">
        <v>497</v>
      </c>
      <c r="N1675" s="30"/>
      <c r="O1675" s="30" t="s">
        <v>5350</v>
      </c>
      <c r="P1675" s="30" t="s">
        <v>5351</v>
      </c>
      <c r="Q1675" s="30" t="s">
        <v>499</v>
      </c>
    </row>
    <row r="1676" spans="1:17">
      <c r="A1676" s="30" t="s">
        <v>5766</v>
      </c>
      <c r="B1676" s="30" t="s">
        <v>5767</v>
      </c>
      <c r="C1676" s="30" t="s">
        <v>5768</v>
      </c>
      <c r="D1676" s="30"/>
      <c r="E1676" s="30" t="s">
        <v>5349</v>
      </c>
      <c r="F1676" s="30" t="s">
        <v>74</v>
      </c>
      <c r="G1676" s="38"/>
      <c r="H1676" s="31">
        <v>0</v>
      </c>
      <c r="I1676" s="30" t="s">
        <v>586</v>
      </c>
      <c r="J1676" s="30" t="s">
        <v>587</v>
      </c>
      <c r="K1676" s="30" t="s">
        <v>495</v>
      </c>
      <c r="L1676" s="30" t="s">
        <v>496</v>
      </c>
      <c r="M1676" s="30" t="s">
        <v>588</v>
      </c>
      <c r="N1676" s="30"/>
      <c r="O1676" s="30" t="s">
        <v>5350</v>
      </c>
      <c r="P1676" s="30" t="s">
        <v>5351</v>
      </c>
      <c r="Q1676" s="30" t="s">
        <v>499</v>
      </c>
    </row>
    <row r="1677" spans="1:17">
      <c r="A1677" s="30" t="s">
        <v>5769</v>
      </c>
      <c r="B1677" s="30" t="s">
        <v>5770</v>
      </c>
      <c r="C1677" s="30" t="s">
        <v>5771</v>
      </c>
      <c r="D1677" s="30"/>
      <c r="E1677" s="30" t="s">
        <v>5349</v>
      </c>
      <c r="F1677" s="30" t="s">
        <v>74</v>
      </c>
      <c r="G1677" s="38"/>
      <c r="H1677" s="31">
        <v>0</v>
      </c>
      <c r="I1677" s="30" t="s">
        <v>586</v>
      </c>
      <c r="J1677" s="30" t="s">
        <v>587</v>
      </c>
      <c r="K1677" s="30" t="s">
        <v>495</v>
      </c>
      <c r="L1677" s="30" t="s">
        <v>496</v>
      </c>
      <c r="M1677" s="30" t="s">
        <v>497</v>
      </c>
      <c r="N1677" s="30"/>
      <c r="O1677" s="30" t="s">
        <v>5350</v>
      </c>
      <c r="P1677" s="30" t="s">
        <v>5351</v>
      </c>
      <c r="Q1677" s="30" t="s">
        <v>499</v>
      </c>
    </row>
    <row r="1678" spans="1:17">
      <c r="A1678" s="30" t="s">
        <v>5772</v>
      </c>
      <c r="B1678" s="30" t="s">
        <v>5773</v>
      </c>
      <c r="C1678" s="30" t="s">
        <v>5774</v>
      </c>
      <c r="D1678" s="30"/>
      <c r="E1678" s="30" t="s">
        <v>5349</v>
      </c>
      <c r="F1678" s="30" t="s">
        <v>74</v>
      </c>
      <c r="G1678" s="38"/>
      <c r="H1678" s="31">
        <v>0</v>
      </c>
      <c r="I1678" s="30" t="s">
        <v>848</v>
      </c>
      <c r="J1678" s="30" t="s">
        <v>849</v>
      </c>
      <c r="K1678" s="30" t="s">
        <v>495</v>
      </c>
      <c r="L1678" s="30" t="s">
        <v>572</v>
      </c>
      <c r="M1678" s="30" t="s">
        <v>573</v>
      </c>
      <c r="N1678" s="30"/>
      <c r="O1678" s="30" t="s">
        <v>5350</v>
      </c>
      <c r="P1678" s="30" t="s">
        <v>5351</v>
      </c>
      <c r="Q1678" s="30" t="s">
        <v>499</v>
      </c>
    </row>
    <row r="1679" spans="1:17">
      <c r="A1679" s="30" t="s">
        <v>5775</v>
      </c>
      <c r="B1679" s="30" t="s">
        <v>5776</v>
      </c>
      <c r="C1679" s="30" t="s">
        <v>5777</v>
      </c>
      <c r="D1679" s="30"/>
      <c r="E1679" s="30" t="s">
        <v>5349</v>
      </c>
      <c r="F1679" s="30" t="s">
        <v>74</v>
      </c>
      <c r="G1679" s="38"/>
      <c r="H1679" s="31">
        <v>0</v>
      </c>
      <c r="I1679" s="30" t="s">
        <v>552</v>
      </c>
      <c r="J1679" s="30" t="s">
        <v>553</v>
      </c>
      <c r="K1679" s="30" t="s">
        <v>495</v>
      </c>
      <c r="L1679" s="30" t="s">
        <v>496</v>
      </c>
      <c r="M1679" s="30" t="s">
        <v>2249</v>
      </c>
      <c r="N1679" s="30"/>
      <c r="O1679" s="30" t="s">
        <v>5350</v>
      </c>
      <c r="P1679" s="30" t="s">
        <v>5351</v>
      </c>
      <c r="Q1679" s="30" t="s">
        <v>499</v>
      </c>
    </row>
    <row r="1680" spans="1:17">
      <c r="A1680" s="30" t="s">
        <v>5778</v>
      </c>
      <c r="B1680" s="30" t="s">
        <v>5779</v>
      </c>
      <c r="C1680" s="30" t="s">
        <v>5780</v>
      </c>
      <c r="D1680" s="30"/>
      <c r="E1680" s="30" t="s">
        <v>5349</v>
      </c>
      <c r="F1680" s="30" t="s">
        <v>74</v>
      </c>
      <c r="G1680" s="38"/>
      <c r="H1680" s="31">
        <v>0</v>
      </c>
      <c r="I1680" s="30" t="s">
        <v>848</v>
      </c>
      <c r="J1680" s="30" t="s">
        <v>849</v>
      </c>
      <c r="K1680" s="30" t="s">
        <v>495</v>
      </c>
      <c r="L1680" s="30" t="s">
        <v>572</v>
      </c>
      <c r="M1680" s="30" t="s">
        <v>573</v>
      </c>
      <c r="N1680" s="30"/>
      <c r="O1680" s="30" t="s">
        <v>5350</v>
      </c>
      <c r="P1680" s="30" t="s">
        <v>5351</v>
      </c>
      <c r="Q1680" s="30" t="s">
        <v>499</v>
      </c>
    </row>
    <row r="1681" spans="1:17">
      <c r="A1681" s="30" t="s">
        <v>5781</v>
      </c>
      <c r="B1681" s="30" t="s">
        <v>5782</v>
      </c>
      <c r="C1681" s="30" t="s">
        <v>5783</v>
      </c>
      <c r="D1681" s="30"/>
      <c r="E1681" s="30" t="s">
        <v>5349</v>
      </c>
      <c r="F1681" s="30" t="s">
        <v>74</v>
      </c>
      <c r="G1681" s="38"/>
      <c r="H1681" s="31">
        <v>0</v>
      </c>
      <c r="I1681" s="30" t="s">
        <v>512</v>
      </c>
      <c r="J1681" s="30" t="s">
        <v>513</v>
      </c>
      <c r="K1681" s="30" t="s">
        <v>495</v>
      </c>
      <c r="L1681" s="30" t="s">
        <v>496</v>
      </c>
      <c r="M1681" s="30" t="s">
        <v>548</v>
      </c>
      <c r="N1681" s="30"/>
      <c r="O1681" s="30" t="s">
        <v>5350</v>
      </c>
      <c r="P1681" s="30" t="s">
        <v>5351</v>
      </c>
      <c r="Q1681" s="30" t="s">
        <v>499</v>
      </c>
    </row>
    <row r="1682" spans="1:17">
      <c r="A1682" s="30" t="s">
        <v>5784</v>
      </c>
      <c r="B1682" s="30" t="s">
        <v>5785</v>
      </c>
      <c r="C1682" s="30" t="s">
        <v>5786</v>
      </c>
      <c r="D1682" s="30"/>
      <c r="E1682" s="30" t="s">
        <v>5349</v>
      </c>
      <c r="F1682" s="30" t="s">
        <v>74</v>
      </c>
      <c r="G1682" s="38"/>
      <c r="H1682" s="31">
        <v>0</v>
      </c>
      <c r="I1682" s="30" t="s">
        <v>848</v>
      </c>
      <c r="J1682" s="30" t="s">
        <v>849</v>
      </c>
      <c r="K1682" s="30" t="s">
        <v>495</v>
      </c>
      <c r="L1682" s="30" t="s">
        <v>572</v>
      </c>
      <c r="M1682" s="30" t="s">
        <v>573</v>
      </c>
      <c r="N1682" s="30"/>
      <c r="O1682" s="30" t="s">
        <v>5350</v>
      </c>
      <c r="P1682" s="30" t="s">
        <v>5351</v>
      </c>
      <c r="Q1682" s="30" t="s">
        <v>499</v>
      </c>
    </row>
    <row r="1683" spans="1:17">
      <c r="A1683" s="30" t="s">
        <v>5787</v>
      </c>
      <c r="B1683" s="30" t="s">
        <v>5788</v>
      </c>
      <c r="C1683" s="30" t="s">
        <v>5789</v>
      </c>
      <c r="D1683" s="30"/>
      <c r="E1683" s="30" t="s">
        <v>5349</v>
      </c>
      <c r="F1683" s="30" t="s">
        <v>74</v>
      </c>
      <c r="G1683" s="38"/>
      <c r="H1683" s="31">
        <v>0</v>
      </c>
      <c r="I1683" s="30" t="s">
        <v>848</v>
      </c>
      <c r="J1683" s="30" t="s">
        <v>849</v>
      </c>
      <c r="K1683" s="30" t="s">
        <v>495</v>
      </c>
      <c r="L1683" s="30" t="s">
        <v>572</v>
      </c>
      <c r="M1683" s="30" t="s">
        <v>573</v>
      </c>
      <c r="N1683" s="30"/>
      <c r="O1683" s="30" t="s">
        <v>5350</v>
      </c>
      <c r="P1683" s="30" t="s">
        <v>5351</v>
      </c>
      <c r="Q1683" s="30" t="s">
        <v>499</v>
      </c>
    </row>
    <row r="1684" spans="1:17">
      <c r="A1684" s="30" t="s">
        <v>5790</v>
      </c>
      <c r="B1684" s="30" t="s">
        <v>5791</v>
      </c>
      <c r="C1684" s="30" t="s">
        <v>5792</v>
      </c>
      <c r="D1684" s="30"/>
      <c r="E1684" s="30" t="s">
        <v>5349</v>
      </c>
      <c r="F1684" s="30" t="s">
        <v>74</v>
      </c>
      <c r="G1684" s="38"/>
      <c r="H1684" s="31">
        <v>0</v>
      </c>
      <c r="I1684" s="30" t="s">
        <v>512</v>
      </c>
      <c r="J1684" s="30" t="s">
        <v>513</v>
      </c>
      <c r="K1684" s="30" t="s">
        <v>495</v>
      </c>
      <c r="L1684" s="30" t="s">
        <v>496</v>
      </c>
      <c r="M1684" s="30" t="s">
        <v>695</v>
      </c>
      <c r="N1684" s="30"/>
      <c r="O1684" s="30" t="s">
        <v>5350</v>
      </c>
      <c r="P1684" s="30" t="s">
        <v>5351</v>
      </c>
      <c r="Q1684" s="30" t="s">
        <v>499</v>
      </c>
    </row>
    <row r="1685" spans="1:17">
      <c r="A1685" s="30" t="s">
        <v>5793</v>
      </c>
      <c r="B1685" s="30" t="s">
        <v>5794</v>
      </c>
      <c r="C1685" s="30" t="s">
        <v>5795</v>
      </c>
      <c r="D1685" s="30"/>
      <c r="E1685" s="30" t="s">
        <v>5349</v>
      </c>
      <c r="F1685" s="30" t="s">
        <v>74</v>
      </c>
      <c r="G1685" s="38"/>
      <c r="H1685" s="31">
        <v>0</v>
      </c>
      <c r="I1685" s="30" t="s">
        <v>848</v>
      </c>
      <c r="J1685" s="30" t="s">
        <v>849</v>
      </c>
      <c r="K1685" s="30" t="s">
        <v>495</v>
      </c>
      <c r="L1685" s="30" t="s">
        <v>828</v>
      </c>
      <c r="M1685" s="30" t="s">
        <v>573</v>
      </c>
      <c r="N1685" s="30"/>
      <c r="O1685" s="30" t="s">
        <v>5350</v>
      </c>
      <c r="P1685" s="30" t="s">
        <v>5351</v>
      </c>
      <c r="Q1685" s="30" t="s">
        <v>499</v>
      </c>
    </row>
    <row r="1686" spans="1:17">
      <c r="A1686" s="30" t="s">
        <v>5796</v>
      </c>
      <c r="B1686" s="30" t="s">
        <v>5797</v>
      </c>
      <c r="C1686" s="30" t="s">
        <v>5798</v>
      </c>
      <c r="D1686" s="30"/>
      <c r="E1686" s="30" t="s">
        <v>5349</v>
      </c>
      <c r="F1686" s="30" t="s">
        <v>74</v>
      </c>
      <c r="G1686" s="38"/>
      <c r="H1686" s="31">
        <v>0</v>
      </c>
      <c r="I1686" s="30" t="s">
        <v>848</v>
      </c>
      <c r="J1686" s="30" t="s">
        <v>849</v>
      </c>
      <c r="K1686" s="30" t="s">
        <v>495</v>
      </c>
      <c r="L1686" s="30" t="s">
        <v>828</v>
      </c>
      <c r="M1686" s="30" t="s">
        <v>573</v>
      </c>
      <c r="N1686" s="30"/>
      <c r="O1686" s="30" t="s">
        <v>5350</v>
      </c>
      <c r="P1686" s="30" t="s">
        <v>5351</v>
      </c>
      <c r="Q1686" s="30" t="s">
        <v>499</v>
      </c>
    </row>
    <row r="1687" spans="1:17">
      <c r="A1687" s="30" t="s">
        <v>5799</v>
      </c>
      <c r="B1687" s="30" t="s">
        <v>5800</v>
      </c>
      <c r="C1687" s="30" t="s">
        <v>5801</v>
      </c>
      <c r="D1687" s="30"/>
      <c r="E1687" s="30" t="s">
        <v>5349</v>
      </c>
      <c r="F1687" s="30" t="s">
        <v>74</v>
      </c>
      <c r="G1687" s="38"/>
      <c r="H1687" s="31">
        <v>0</v>
      </c>
      <c r="I1687" s="30" t="s">
        <v>504</v>
      </c>
      <c r="J1687" s="30" t="s">
        <v>505</v>
      </c>
      <c r="K1687" s="30" t="s">
        <v>495</v>
      </c>
      <c r="L1687" s="30" t="s">
        <v>496</v>
      </c>
      <c r="M1687" s="30" t="s">
        <v>506</v>
      </c>
      <c r="N1687" s="30"/>
      <c r="O1687" s="30" t="s">
        <v>5350</v>
      </c>
      <c r="P1687" s="30" t="s">
        <v>5351</v>
      </c>
      <c r="Q1687" s="30" t="s">
        <v>499</v>
      </c>
    </row>
    <row r="1688" spans="1:17">
      <c r="A1688" s="30" t="s">
        <v>5802</v>
      </c>
      <c r="B1688" s="30" t="s">
        <v>5803</v>
      </c>
      <c r="C1688" s="30" t="s">
        <v>5804</v>
      </c>
      <c r="D1688" s="30"/>
      <c r="E1688" s="30" t="s">
        <v>5349</v>
      </c>
      <c r="F1688" s="30" t="s">
        <v>74</v>
      </c>
      <c r="G1688" s="38"/>
      <c r="H1688" s="31">
        <v>0</v>
      </c>
      <c r="I1688" s="30" t="s">
        <v>848</v>
      </c>
      <c r="J1688" s="30" t="s">
        <v>849</v>
      </c>
      <c r="K1688" s="30" t="s">
        <v>495</v>
      </c>
      <c r="L1688" s="30" t="s">
        <v>572</v>
      </c>
      <c r="M1688" s="30" t="s">
        <v>573</v>
      </c>
      <c r="N1688" s="30"/>
      <c r="O1688" s="30" t="s">
        <v>5350</v>
      </c>
      <c r="P1688" s="30" t="s">
        <v>5351</v>
      </c>
      <c r="Q1688" s="30" t="s">
        <v>499</v>
      </c>
    </row>
    <row r="1689" spans="1:17">
      <c r="A1689" s="30" t="s">
        <v>5805</v>
      </c>
      <c r="B1689" s="30" t="s">
        <v>5806</v>
      </c>
      <c r="C1689" s="30" t="s">
        <v>5807</v>
      </c>
      <c r="D1689" s="30"/>
      <c r="E1689" s="30" t="s">
        <v>5349</v>
      </c>
      <c r="F1689" s="30" t="s">
        <v>74</v>
      </c>
      <c r="G1689" s="38"/>
      <c r="H1689" s="31">
        <v>0</v>
      </c>
      <c r="I1689" s="30" t="s">
        <v>512</v>
      </c>
      <c r="J1689" s="30" t="s">
        <v>513</v>
      </c>
      <c r="K1689" s="30" t="s">
        <v>495</v>
      </c>
      <c r="L1689" s="30" t="s">
        <v>496</v>
      </c>
      <c r="M1689" s="30" t="s">
        <v>514</v>
      </c>
      <c r="N1689" s="30"/>
      <c r="O1689" s="30" t="s">
        <v>5350</v>
      </c>
      <c r="P1689" s="30" t="s">
        <v>5351</v>
      </c>
      <c r="Q1689" s="30" t="s">
        <v>499</v>
      </c>
    </row>
    <row r="1690" spans="1:17">
      <c r="A1690" s="30" t="s">
        <v>5808</v>
      </c>
      <c r="B1690" s="30" t="s">
        <v>5809</v>
      </c>
      <c r="C1690" s="30" t="s">
        <v>5810</v>
      </c>
      <c r="D1690" s="30"/>
      <c r="E1690" s="30" t="s">
        <v>5349</v>
      </c>
      <c r="F1690" s="30" t="s">
        <v>74</v>
      </c>
      <c r="G1690" s="38"/>
      <c r="H1690" s="31">
        <v>0</v>
      </c>
      <c r="I1690" s="30" t="s">
        <v>512</v>
      </c>
      <c r="J1690" s="30" t="s">
        <v>513</v>
      </c>
      <c r="K1690" s="30" t="s">
        <v>495</v>
      </c>
      <c r="L1690" s="30" t="s">
        <v>496</v>
      </c>
      <c r="M1690" s="30" t="s">
        <v>514</v>
      </c>
      <c r="N1690" s="30"/>
      <c r="O1690" s="30" t="s">
        <v>5350</v>
      </c>
      <c r="P1690" s="30" t="s">
        <v>5351</v>
      </c>
      <c r="Q1690" s="30" t="s">
        <v>499</v>
      </c>
    </row>
    <row r="1691" spans="1:17">
      <c r="A1691" s="30" t="s">
        <v>5811</v>
      </c>
      <c r="B1691" s="30" t="s">
        <v>5812</v>
      </c>
      <c r="C1691" s="30" t="s">
        <v>5813</v>
      </c>
      <c r="D1691" s="30"/>
      <c r="E1691" s="30" t="s">
        <v>5349</v>
      </c>
      <c r="F1691" s="30" t="s">
        <v>74</v>
      </c>
      <c r="G1691" s="38"/>
      <c r="H1691" s="31">
        <v>0</v>
      </c>
      <c r="I1691" s="30" t="s">
        <v>512</v>
      </c>
      <c r="J1691" s="30" t="s">
        <v>513</v>
      </c>
      <c r="K1691" s="30" t="s">
        <v>495</v>
      </c>
      <c r="L1691" s="30" t="s">
        <v>496</v>
      </c>
      <c r="M1691" s="30" t="s">
        <v>514</v>
      </c>
      <c r="N1691" s="30"/>
      <c r="O1691" s="30" t="s">
        <v>5350</v>
      </c>
      <c r="P1691" s="30" t="s">
        <v>5351</v>
      </c>
      <c r="Q1691" s="30" t="s">
        <v>499</v>
      </c>
    </row>
    <row r="1692" spans="1:17">
      <c r="A1692" s="30" t="s">
        <v>5814</v>
      </c>
      <c r="B1692" s="30" t="s">
        <v>5815</v>
      </c>
      <c r="C1692" s="30" t="s">
        <v>5816</v>
      </c>
      <c r="D1692" s="30"/>
      <c r="E1692" s="30" t="s">
        <v>5349</v>
      </c>
      <c r="F1692" s="30" t="s">
        <v>74</v>
      </c>
      <c r="G1692" s="38"/>
      <c r="H1692" s="31">
        <v>0</v>
      </c>
      <c r="I1692" s="30" t="s">
        <v>512</v>
      </c>
      <c r="J1692" s="30" t="s">
        <v>513</v>
      </c>
      <c r="K1692" s="30" t="s">
        <v>495</v>
      </c>
      <c r="L1692" s="30" t="s">
        <v>496</v>
      </c>
      <c r="M1692" s="30" t="s">
        <v>695</v>
      </c>
      <c r="N1692" s="30" t="s">
        <v>696</v>
      </c>
      <c r="O1692" s="30" t="s">
        <v>5350</v>
      </c>
      <c r="P1692" s="30" t="s">
        <v>5351</v>
      </c>
      <c r="Q1692" s="30" t="s">
        <v>499</v>
      </c>
    </row>
    <row r="1693" spans="1:17">
      <c r="A1693" s="30" t="s">
        <v>5817</v>
      </c>
      <c r="B1693" s="30" t="s">
        <v>5818</v>
      </c>
      <c r="C1693" s="30" t="s">
        <v>5819</v>
      </c>
      <c r="D1693" s="30"/>
      <c r="E1693" s="30" t="s">
        <v>5349</v>
      </c>
      <c r="F1693" s="30" t="s">
        <v>74</v>
      </c>
      <c r="G1693" s="38"/>
      <c r="H1693" s="31">
        <v>0</v>
      </c>
      <c r="I1693" s="30" t="s">
        <v>512</v>
      </c>
      <c r="J1693" s="30" t="s">
        <v>513</v>
      </c>
      <c r="K1693" s="30" t="s">
        <v>495</v>
      </c>
      <c r="L1693" s="30" t="s">
        <v>496</v>
      </c>
      <c r="M1693" s="30" t="s">
        <v>639</v>
      </c>
      <c r="N1693" s="30"/>
      <c r="O1693" s="30" t="s">
        <v>5350</v>
      </c>
      <c r="P1693" s="30" t="s">
        <v>5351</v>
      </c>
      <c r="Q1693" s="30" t="s">
        <v>499</v>
      </c>
    </row>
    <row r="1694" spans="1:17">
      <c r="A1694" s="30" t="s">
        <v>5820</v>
      </c>
      <c r="B1694" s="30" t="s">
        <v>5821</v>
      </c>
      <c r="C1694" s="30" t="s">
        <v>5822</v>
      </c>
      <c r="D1694" s="30"/>
      <c r="E1694" s="30" t="s">
        <v>5349</v>
      </c>
      <c r="F1694" s="30"/>
      <c r="G1694" s="38"/>
      <c r="H1694" s="31">
        <v>0</v>
      </c>
      <c r="I1694" s="30" t="s">
        <v>504</v>
      </c>
      <c r="J1694" s="30" t="s">
        <v>505</v>
      </c>
      <c r="K1694" s="30" t="s">
        <v>495</v>
      </c>
      <c r="L1694" s="30" t="s">
        <v>496</v>
      </c>
      <c r="M1694" s="30" t="s">
        <v>1146</v>
      </c>
      <c r="N1694" s="30"/>
      <c r="O1694" s="30" t="s">
        <v>5350</v>
      </c>
      <c r="P1694" s="30" t="s">
        <v>5351</v>
      </c>
      <c r="Q1694" s="30" t="s">
        <v>499</v>
      </c>
    </row>
    <row r="1695" spans="1:17">
      <c r="A1695" s="30" t="s">
        <v>5823</v>
      </c>
      <c r="B1695" s="30" t="s">
        <v>5824</v>
      </c>
      <c r="C1695" s="30" t="s">
        <v>5825</v>
      </c>
      <c r="D1695" s="30"/>
      <c r="E1695" s="30"/>
      <c r="F1695" s="30"/>
      <c r="G1695" s="38"/>
      <c r="H1695" s="31">
        <v>0</v>
      </c>
      <c r="I1695" s="30" t="s">
        <v>512</v>
      </c>
      <c r="J1695" s="30" t="s">
        <v>513</v>
      </c>
      <c r="K1695" s="30" t="s">
        <v>495</v>
      </c>
      <c r="L1695" s="30" t="s">
        <v>496</v>
      </c>
      <c r="M1695" s="30" t="s">
        <v>695</v>
      </c>
      <c r="N1695" s="30"/>
      <c r="O1695" s="30" t="s">
        <v>5350</v>
      </c>
      <c r="P1695" s="30" t="s">
        <v>5351</v>
      </c>
      <c r="Q1695" s="30" t="s">
        <v>499</v>
      </c>
    </row>
    <row r="1696" spans="1:17">
      <c r="A1696" s="30" t="s">
        <v>5826</v>
      </c>
      <c r="B1696" s="30" t="s">
        <v>5351</v>
      </c>
      <c r="C1696" s="30" t="s">
        <v>5827</v>
      </c>
      <c r="D1696" s="30"/>
      <c r="E1696" s="30" t="s">
        <v>5349</v>
      </c>
      <c r="F1696" s="30" t="s">
        <v>5828</v>
      </c>
      <c r="G1696" s="38"/>
      <c r="H1696" s="31">
        <v>0</v>
      </c>
      <c r="I1696" s="30" t="s">
        <v>848</v>
      </c>
      <c r="J1696" s="30" t="s">
        <v>849</v>
      </c>
      <c r="K1696" s="30" t="s">
        <v>495</v>
      </c>
      <c r="L1696" s="30" t="s">
        <v>496</v>
      </c>
      <c r="M1696" s="30" t="s">
        <v>514</v>
      </c>
      <c r="N1696" s="30"/>
      <c r="O1696" s="30" t="s">
        <v>5350</v>
      </c>
      <c r="P1696" s="30" t="s">
        <v>5351</v>
      </c>
      <c r="Q1696" s="30" t="s">
        <v>499</v>
      </c>
    </row>
    <row r="1697" spans="1:17">
      <c r="A1697" s="30" t="s">
        <v>5829</v>
      </c>
      <c r="B1697" s="30" t="s">
        <v>5830</v>
      </c>
      <c r="C1697" s="30" t="s">
        <v>5831</v>
      </c>
      <c r="D1697" s="30"/>
      <c r="E1697" s="30" t="s">
        <v>5832</v>
      </c>
      <c r="F1697" s="30"/>
      <c r="G1697" s="38"/>
      <c r="H1697" s="31">
        <v>0</v>
      </c>
      <c r="I1697" s="30" t="s">
        <v>755</v>
      </c>
      <c r="J1697" s="30" t="s">
        <v>756</v>
      </c>
      <c r="K1697" s="30" t="s">
        <v>495</v>
      </c>
      <c r="L1697" s="30" t="s">
        <v>612</v>
      </c>
      <c r="M1697" s="30" t="s">
        <v>613</v>
      </c>
      <c r="N1697" s="30"/>
      <c r="O1697" s="30" t="s">
        <v>5350</v>
      </c>
      <c r="P1697" s="30" t="s">
        <v>5351</v>
      </c>
      <c r="Q1697" s="30" t="s">
        <v>499</v>
      </c>
    </row>
    <row r="1698" spans="1:17">
      <c r="A1698" s="30" t="s">
        <v>5833</v>
      </c>
      <c r="B1698" s="30" t="s">
        <v>5834</v>
      </c>
      <c r="C1698" s="30" t="s">
        <v>5835</v>
      </c>
      <c r="D1698" s="30"/>
      <c r="E1698" s="30" t="s">
        <v>5832</v>
      </c>
      <c r="F1698" s="30" t="s">
        <v>5836</v>
      </c>
      <c r="G1698" s="38"/>
      <c r="H1698" s="31">
        <v>0</v>
      </c>
      <c r="I1698" s="30" t="s">
        <v>995</v>
      </c>
      <c r="J1698" s="30" t="s">
        <v>996</v>
      </c>
      <c r="K1698" s="30" t="s">
        <v>495</v>
      </c>
      <c r="L1698" s="30" t="s">
        <v>612</v>
      </c>
      <c r="M1698" s="30" t="s">
        <v>624</v>
      </c>
      <c r="N1698" s="30" t="s">
        <v>2000</v>
      </c>
      <c r="O1698" s="30" t="s">
        <v>5350</v>
      </c>
      <c r="P1698" s="30" t="s">
        <v>5351</v>
      </c>
      <c r="Q1698" s="30" t="s">
        <v>499</v>
      </c>
    </row>
    <row r="1699" spans="1:17">
      <c r="A1699" s="30" t="s">
        <v>5837</v>
      </c>
      <c r="B1699" s="30" t="s">
        <v>5838</v>
      </c>
      <c r="C1699" s="30" t="s">
        <v>5839</v>
      </c>
      <c r="D1699" s="30"/>
      <c r="E1699" s="30" t="s">
        <v>5832</v>
      </c>
      <c r="F1699" s="30"/>
      <c r="G1699" s="38"/>
      <c r="H1699" s="31">
        <v>0</v>
      </c>
      <c r="I1699" s="30" t="s">
        <v>995</v>
      </c>
      <c r="J1699" s="30" t="s">
        <v>996</v>
      </c>
      <c r="K1699" s="30" t="s">
        <v>495</v>
      </c>
      <c r="L1699" s="30" t="s">
        <v>612</v>
      </c>
      <c r="M1699" s="30" t="s">
        <v>624</v>
      </c>
      <c r="N1699" s="30"/>
      <c r="O1699" s="30" t="s">
        <v>5350</v>
      </c>
      <c r="P1699" s="30" t="s">
        <v>5351</v>
      </c>
      <c r="Q1699" s="30" t="s">
        <v>499</v>
      </c>
    </row>
    <row r="1700" spans="1:17">
      <c r="A1700" s="30" t="s">
        <v>5840</v>
      </c>
      <c r="B1700" s="30" t="s">
        <v>5841</v>
      </c>
      <c r="C1700" s="30" t="s">
        <v>5842</v>
      </c>
      <c r="D1700" s="30"/>
      <c r="E1700" s="30" t="s">
        <v>5832</v>
      </c>
      <c r="F1700" s="30"/>
      <c r="G1700" s="38"/>
      <c r="H1700" s="31">
        <v>0</v>
      </c>
      <c r="I1700" s="30" t="s">
        <v>755</v>
      </c>
      <c r="J1700" s="30" t="s">
        <v>756</v>
      </c>
      <c r="K1700" s="30" t="s">
        <v>495</v>
      </c>
      <c r="L1700" s="30" t="s">
        <v>612</v>
      </c>
      <c r="M1700" s="30" t="s">
        <v>950</v>
      </c>
      <c r="N1700" s="30"/>
      <c r="O1700" s="30" t="s">
        <v>5350</v>
      </c>
      <c r="P1700" s="30" t="s">
        <v>5351</v>
      </c>
      <c r="Q1700" s="30" t="s">
        <v>499</v>
      </c>
    </row>
    <row r="1701" spans="1:17">
      <c r="A1701" s="30" t="s">
        <v>5843</v>
      </c>
      <c r="B1701" s="30" t="s">
        <v>5844</v>
      </c>
      <c r="C1701" s="30" t="s">
        <v>5845</v>
      </c>
      <c r="D1701" s="30"/>
      <c r="E1701" s="30" t="s">
        <v>5832</v>
      </c>
      <c r="F1701" s="30"/>
      <c r="G1701" s="38"/>
      <c r="H1701" s="31">
        <v>0</v>
      </c>
      <c r="I1701" s="30" t="s">
        <v>755</v>
      </c>
      <c r="J1701" s="30" t="s">
        <v>756</v>
      </c>
      <c r="K1701" s="30" t="s">
        <v>495</v>
      </c>
      <c r="L1701" s="30" t="s">
        <v>612</v>
      </c>
      <c r="M1701" s="30" t="s">
        <v>613</v>
      </c>
      <c r="N1701" s="30"/>
      <c r="O1701" s="30" t="s">
        <v>5350</v>
      </c>
      <c r="P1701" s="30" t="s">
        <v>5351</v>
      </c>
      <c r="Q1701" s="30" t="s">
        <v>499</v>
      </c>
    </row>
    <row r="1702" spans="1:17">
      <c r="A1702" s="30" t="s">
        <v>5846</v>
      </c>
      <c r="B1702" s="30" t="s">
        <v>5847</v>
      </c>
      <c r="C1702" s="30" t="s">
        <v>5848</v>
      </c>
      <c r="D1702" s="30"/>
      <c r="E1702" s="30" t="s">
        <v>5832</v>
      </c>
      <c r="F1702" s="30"/>
      <c r="G1702" s="38"/>
      <c r="H1702" s="31">
        <v>0</v>
      </c>
      <c r="I1702" s="30" t="s">
        <v>755</v>
      </c>
      <c r="J1702" s="30" t="s">
        <v>756</v>
      </c>
      <c r="K1702" s="30" t="s">
        <v>495</v>
      </c>
      <c r="L1702" s="30" t="s">
        <v>612</v>
      </c>
      <c r="M1702" s="30" t="s">
        <v>613</v>
      </c>
      <c r="N1702" s="30"/>
      <c r="O1702" s="30" t="s">
        <v>5350</v>
      </c>
      <c r="P1702" s="30" t="s">
        <v>5351</v>
      </c>
      <c r="Q1702" s="30" t="s">
        <v>499</v>
      </c>
    </row>
    <row r="1703" spans="1:17">
      <c r="A1703" s="30" t="s">
        <v>5849</v>
      </c>
      <c r="B1703" s="30" t="s">
        <v>5850</v>
      </c>
      <c r="C1703" s="30" t="s">
        <v>5851</v>
      </c>
      <c r="D1703" s="30"/>
      <c r="E1703" s="30" t="s">
        <v>5832</v>
      </c>
      <c r="F1703" s="30"/>
      <c r="G1703" s="38"/>
      <c r="H1703" s="31">
        <v>0</v>
      </c>
      <c r="I1703" s="30" t="s">
        <v>755</v>
      </c>
      <c r="J1703" s="30" t="s">
        <v>756</v>
      </c>
      <c r="K1703" s="30" t="s">
        <v>495</v>
      </c>
      <c r="L1703" s="30" t="s">
        <v>612</v>
      </c>
      <c r="M1703" s="30" t="s">
        <v>961</v>
      </c>
      <c r="N1703" s="30"/>
      <c r="O1703" s="30" t="s">
        <v>5350</v>
      </c>
      <c r="P1703" s="30" t="s">
        <v>5351</v>
      </c>
      <c r="Q1703" s="30" t="s">
        <v>499</v>
      </c>
    </row>
    <row r="1704" spans="1:17">
      <c r="A1704" s="30" t="s">
        <v>5852</v>
      </c>
      <c r="B1704" s="30" t="s">
        <v>5853</v>
      </c>
      <c r="C1704" s="30" t="s">
        <v>5854</v>
      </c>
      <c r="D1704" s="30"/>
      <c r="E1704" s="30" t="s">
        <v>5832</v>
      </c>
      <c r="F1704" s="30"/>
      <c r="G1704" s="38"/>
      <c r="H1704" s="31">
        <v>0</v>
      </c>
      <c r="I1704" s="30" t="s">
        <v>995</v>
      </c>
      <c r="J1704" s="30" t="s">
        <v>996</v>
      </c>
      <c r="K1704" s="30" t="s">
        <v>495</v>
      </c>
      <c r="L1704" s="30" t="s">
        <v>612</v>
      </c>
      <c r="M1704" s="30" t="s">
        <v>624</v>
      </c>
      <c r="N1704" s="30"/>
      <c r="O1704" s="30" t="s">
        <v>5350</v>
      </c>
      <c r="P1704" s="30" t="s">
        <v>5351</v>
      </c>
      <c r="Q1704" s="30" t="s">
        <v>499</v>
      </c>
    </row>
    <row r="1705" spans="1:17">
      <c r="A1705" s="30" t="s">
        <v>5855</v>
      </c>
      <c r="B1705" s="30" t="s">
        <v>5856</v>
      </c>
      <c r="C1705" s="30" t="s">
        <v>5857</v>
      </c>
      <c r="D1705" s="30"/>
      <c r="E1705" s="30" t="s">
        <v>5832</v>
      </c>
      <c r="F1705" s="30"/>
      <c r="G1705" s="38"/>
      <c r="H1705" s="31">
        <v>0</v>
      </c>
      <c r="I1705" s="30" t="s">
        <v>995</v>
      </c>
      <c r="J1705" s="30" t="s">
        <v>996</v>
      </c>
      <c r="K1705" s="30" t="s">
        <v>495</v>
      </c>
      <c r="L1705" s="30" t="s">
        <v>612</v>
      </c>
      <c r="M1705" s="30" t="s">
        <v>624</v>
      </c>
      <c r="N1705" s="30"/>
      <c r="O1705" s="30" t="s">
        <v>5350</v>
      </c>
      <c r="P1705" s="30" t="s">
        <v>5351</v>
      </c>
      <c r="Q1705" s="30" t="s">
        <v>499</v>
      </c>
    </row>
    <row r="1706" spans="1:17">
      <c r="A1706" s="30" t="s">
        <v>5858</v>
      </c>
      <c r="B1706" s="30" t="s">
        <v>5859</v>
      </c>
      <c r="C1706" s="30" t="s">
        <v>5860</v>
      </c>
      <c r="D1706" s="30"/>
      <c r="E1706" s="30" t="s">
        <v>5832</v>
      </c>
      <c r="F1706" s="30"/>
      <c r="G1706" s="38"/>
      <c r="H1706" s="31">
        <v>0</v>
      </c>
      <c r="I1706" s="30" t="s">
        <v>755</v>
      </c>
      <c r="J1706" s="30" t="s">
        <v>756</v>
      </c>
      <c r="K1706" s="30" t="s">
        <v>495</v>
      </c>
      <c r="L1706" s="30" t="s">
        <v>612</v>
      </c>
      <c r="M1706" s="30" t="s">
        <v>613</v>
      </c>
      <c r="N1706" s="30"/>
      <c r="O1706" s="30" t="s">
        <v>5350</v>
      </c>
      <c r="P1706" s="30" t="s">
        <v>5351</v>
      </c>
      <c r="Q1706" s="30" t="s">
        <v>499</v>
      </c>
    </row>
    <row r="1707" spans="1:17">
      <c r="A1707" s="30" t="s">
        <v>5861</v>
      </c>
      <c r="B1707" s="30" t="s">
        <v>5862</v>
      </c>
      <c r="C1707" s="30" t="s">
        <v>5863</v>
      </c>
      <c r="D1707" s="30"/>
      <c r="E1707" s="30" t="s">
        <v>5832</v>
      </c>
      <c r="F1707" s="30"/>
      <c r="G1707" s="38"/>
      <c r="H1707" s="31">
        <v>0</v>
      </c>
      <c r="I1707" s="30" t="s">
        <v>995</v>
      </c>
      <c r="J1707" s="30" t="s">
        <v>996</v>
      </c>
      <c r="K1707" s="30" t="s">
        <v>495</v>
      </c>
      <c r="L1707" s="30" t="s">
        <v>612</v>
      </c>
      <c r="M1707" s="30" t="s">
        <v>1021</v>
      </c>
      <c r="N1707" s="30"/>
      <c r="O1707" s="30" t="s">
        <v>5350</v>
      </c>
      <c r="P1707" s="30" t="s">
        <v>5351</v>
      </c>
      <c r="Q1707" s="30" t="s">
        <v>499</v>
      </c>
    </row>
    <row r="1708" spans="1:17">
      <c r="A1708" s="30" t="s">
        <v>5864</v>
      </c>
      <c r="B1708" s="30" t="s">
        <v>5865</v>
      </c>
      <c r="C1708" s="30" t="s">
        <v>5866</v>
      </c>
      <c r="D1708" s="30"/>
      <c r="E1708" s="30" t="s">
        <v>5832</v>
      </c>
      <c r="F1708" s="30"/>
      <c r="G1708" s="38"/>
      <c r="H1708" s="31">
        <v>0</v>
      </c>
      <c r="I1708" s="30" t="s">
        <v>755</v>
      </c>
      <c r="J1708" s="30" t="s">
        <v>756</v>
      </c>
      <c r="K1708" s="30" t="s">
        <v>495</v>
      </c>
      <c r="L1708" s="30" t="s">
        <v>612</v>
      </c>
      <c r="M1708" s="30" t="s">
        <v>688</v>
      </c>
      <c r="N1708" s="30"/>
      <c r="O1708" s="30" t="s">
        <v>5350</v>
      </c>
      <c r="P1708" s="30" t="s">
        <v>5351</v>
      </c>
      <c r="Q1708" s="30" t="s">
        <v>499</v>
      </c>
    </row>
    <row r="1709" spans="1:17">
      <c r="A1709" s="30" t="s">
        <v>5867</v>
      </c>
      <c r="B1709" s="30" t="s">
        <v>5868</v>
      </c>
      <c r="C1709" s="30" t="s">
        <v>5869</v>
      </c>
      <c r="D1709" s="30"/>
      <c r="E1709" s="30" t="s">
        <v>5832</v>
      </c>
      <c r="F1709" s="30"/>
      <c r="G1709" s="38"/>
      <c r="H1709" s="31">
        <v>0</v>
      </c>
      <c r="I1709" s="30" t="s">
        <v>995</v>
      </c>
      <c r="J1709" s="30" t="s">
        <v>996</v>
      </c>
      <c r="K1709" s="30" t="s">
        <v>495</v>
      </c>
      <c r="L1709" s="30" t="s">
        <v>612</v>
      </c>
      <c r="M1709" s="30" t="s">
        <v>997</v>
      </c>
      <c r="N1709" s="30"/>
      <c r="O1709" s="30" t="s">
        <v>5350</v>
      </c>
      <c r="P1709" s="30" t="s">
        <v>5351</v>
      </c>
      <c r="Q1709" s="30" t="s">
        <v>499</v>
      </c>
    </row>
    <row r="1710" spans="1:17">
      <c r="A1710" s="30" t="s">
        <v>5870</v>
      </c>
      <c r="B1710" s="30" t="s">
        <v>5871</v>
      </c>
      <c r="C1710" s="30" t="s">
        <v>5872</v>
      </c>
      <c r="D1710" s="30"/>
      <c r="E1710" s="30" t="s">
        <v>5832</v>
      </c>
      <c r="F1710" s="30"/>
      <c r="G1710" s="38"/>
      <c r="H1710" s="31">
        <v>0</v>
      </c>
      <c r="I1710" s="30" t="s">
        <v>995</v>
      </c>
      <c r="J1710" s="30" t="s">
        <v>996</v>
      </c>
      <c r="K1710" s="30" t="s">
        <v>495</v>
      </c>
      <c r="L1710" s="30" t="s">
        <v>612</v>
      </c>
      <c r="M1710" s="30" t="s">
        <v>950</v>
      </c>
      <c r="N1710" s="30"/>
      <c r="O1710" s="30" t="s">
        <v>5350</v>
      </c>
      <c r="P1710" s="30" t="s">
        <v>5351</v>
      </c>
      <c r="Q1710" s="30" t="s">
        <v>499</v>
      </c>
    </row>
    <row r="1711" spans="1:17">
      <c r="A1711" s="30" t="s">
        <v>5873</v>
      </c>
      <c r="B1711" s="30" t="s">
        <v>5874</v>
      </c>
      <c r="C1711" s="30" t="s">
        <v>5875</v>
      </c>
      <c r="D1711" s="30"/>
      <c r="E1711" s="30" t="s">
        <v>5832</v>
      </c>
      <c r="F1711" s="30"/>
      <c r="G1711" s="38"/>
      <c r="H1711" s="31">
        <v>0</v>
      </c>
      <c r="I1711" s="30" t="s">
        <v>995</v>
      </c>
      <c r="J1711" s="30" t="s">
        <v>996</v>
      </c>
      <c r="K1711" s="30" t="s">
        <v>495</v>
      </c>
      <c r="L1711" s="30" t="s">
        <v>612</v>
      </c>
      <c r="M1711" s="30" t="s">
        <v>624</v>
      </c>
      <c r="N1711" s="30"/>
      <c r="O1711" s="30" t="s">
        <v>5350</v>
      </c>
      <c r="P1711" s="30" t="s">
        <v>5351</v>
      </c>
      <c r="Q1711" s="30" t="s">
        <v>499</v>
      </c>
    </row>
    <row r="1712" spans="1:17">
      <c r="A1712" s="30" t="s">
        <v>5876</v>
      </c>
      <c r="B1712" s="30" t="s">
        <v>5877</v>
      </c>
      <c r="C1712" s="30" t="s">
        <v>5878</v>
      </c>
      <c r="D1712" s="30"/>
      <c r="E1712" s="30" t="s">
        <v>5832</v>
      </c>
      <c r="F1712" s="30"/>
      <c r="G1712" s="38"/>
      <c r="H1712" s="31">
        <v>0</v>
      </c>
      <c r="I1712" s="30" t="s">
        <v>755</v>
      </c>
      <c r="J1712" s="30" t="s">
        <v>756</v>
      </c>
      <c r="K1712" s="30" t="s">
        <v>495</v>
      </c>
      <c r="L1712" s="30" t="s">
        <v>612</v>
      </c>
      <c r="M1712" s="30" t="s">
        <v>1035</v>
      </c>
      <c r="N1712" s="30"/>
      <c r="O1712" s="30" t="s">
        <v>5350</v>
      </c>
      <c r="P1712" s="30" t="s">
        <v>5351</v>
      </c>
      <c r="Q1712" s="30" t="s">
        <v>499</v>
      </c>
    </row>
    <row r="1713" spans="1:17">
      <c r="A1713" s="30" t="s">
        <v>5879</v>
      </c>
      <c r="B1713" s="30" t="s">
        <v>5880</v>
      </c>
      <c r="C1713" s="30" t="s">
        <v>5881</v>
      </c>
      <c r="D1713" s="30"/>
      <c r="E1713" s="30" t="s">
        <v>5832</v>
      </c>
      <c r="F1713" s="30"/>
      <c r="G1713" s="38"/>
      <c r="H1713" s="31">
        <v>0</v>
      </c>
      <c r="I1713" s="30" t="s">
        <v>755</v>
      </c>
      <c r="J1713" s="30" t="s">
        <v>756</v>
      </c>
      <c r="K1713" s="30" t="s">
        <v>495</v>
      </c>
      <c r="L1713" s="30" t="s">
        <v>612</v>
      </c>
      <c r="M1713" s="30" t="s">
        <v>1035</v>
      </c>
      <c r="N1713" s="30"/>
      <c r="O1713" s="30" t="s">
        <v>5350</v>
      </c>
      <c r="P1713" s="30" t="s">
        <v>5351</v>
      </c>
      <c r="Q1713" s="30" t="s">
        <v>499</v>
      </c>
    </row>
    <row r="1714" spans="1:17">
      <c r="A1714" s="30" t="s">
        <v>5882</v>
      </c>
      <c r="B1714" s="30" t="s">
        <v>5883</v>
      </c>
      <c r="C1714" s="30" t="s">
        <v>5884</v>
      </c>
      <c r="D1714" s="30"/>
      <c r="E1714" s="30" t="s">
        <v>5832</v>
      </c>
      <c r="F1714" s="30"/>
      <c r="G1714" s="38"/>
      <c r="H1714" s="31">
        <v>0</v>
      </c>
      <c r="I1714" s="30" t="s">
        <v>995</v>
      </c>
      <c r="J1714" s="30" t="s">
        <v>996</v>
      </c>
      <c r="K1714" s="30" t="s">
        <v>495</v>
      </c>
      <c r="L1714" s="30" t="s">
        <v>612</v>
      </c>
      <c r="M1714" s="30" t="s">
        <v>1021</v>
      </c>
      <c r="N1714" s="30"/>
      <c r="O1714" s="30" t="s">
        <v>5350</v>
      </c>
      <c r="P1714" s="30" t="s">
        <v>5351</v>
      </c>
      <c r="Q1714" s="30" t="s">
        <v>499</v>
      </c>
    </row>
    <row r="1715" spans="1:17">
      <c r="A1715" s="30" t="s">
        <v>5885</v>
      </c>
      <c r="B1715" s="30" t="s">
        <v>5886</v>
      </c>
      <c r="C1715" s="30" t="s">
        <v>5887</v>
      </c>
      <c r="D1715" s="30"/>
      <c r="E1715" s="30" t="s">
        <v>5832</v>
      </c>
      <c r="F1715" s="30"/>
      <c r="G1715" s="38"/>
      <c r="H1715" s="31">
        <v>0</v>
      </c>
      <c r="I1715" s="30" t="s">
        <v>755</v>
      </c>
      <c r="J1715" s="30" t="s">
        <v>756</v>
      </c>
      <c r="K1715" s="30" t="s">
        <v>495</v>
      </c>
      <c r="L1715" s="30" t="s">
        <v>612</v>
      </c>
      <c r="M1715" s="30" t="s">
        <v>961</v>
      </c>
      <c r="N1715" s="30"/>
      <c r="O1715" s="30" t="s">
        <v>5350</v>
      </c>
      <c r="P1715" s="30" t="s">
        <v>5351</v>
      </c>
      <c r="Q1715" s="30" t="s">
        <v>499</v>
      </c>
    </row>
    <row r="1716" spans="1:17">
      <c r="A1716" s="30" t="s">
        <v>5888</v>
      </c>
      <c r="B1716" s="30" t="s">
        <v>5889</v>
      </c>
      <c r="C1716" s="30" t="s">
        <v>5890</v>
      </c>
      <c r="D1716" s="30"/>
      <c r="E1716" s="30" t="s">
        <v>5832</v>
      </c>
      <c r="F1716" s="30"/>
      <c r="G1716" s="38"/>
      <c r="H1716" s="31">
        <v>0</v>
      </c>
      <c r="I1716" s="30" t="s">
        <v>755</v>
      </c>
      <c r="J1716" s="30" t="s">
        <v>756</v>
      </c>
      <c r="K1716" s="30" t="s">
        <v>495</v>
      </c>
      <c r="L1716" s="30" t="s">
        <v>612</v>
      </c>
      <c r="M1716" s="30" t="s">
        <v>1035</v>
      </c>
      <c r="N1716" s="30"/>
      <c r="O1716" s="30" t="s">
        <v>5350</v>
      </c>
      <c r="P1716" s="30" t="s">
        <v>5351</v>
      </c>
      <c r="Q1716" s="30" t="s">
        <v>499</v>
      </c>
    </row>
    <row r="1717" spans="1:17">
      <c r="A1717" s="30" t="s">
        <v>5891</v>
      </c>
      <c r="B1717" s="30" t="s">
        <v>5892</v>
      </c>
      <c r="C1717" s="30" t="s">
        <v>5893</v>
      </c>
      <c r="D1717" s="30"/>
      <c r="E1717" s="30" t="s">
        <v>5832</v>
      </c>
      <c r="F1717" s="30"/>
      <c r="G1717" s="38"/>
      <c r="H1717" s="31">
        <v>0</v>
      </c>
      <c r="I1717" s="30" t="s">
        <v>755</v>
      </c>
      <c r="J1717" s="30" t="s">
        <v>756</v>
      </c>
      <c r="K1717" s="30" t="s">
        <v>495</v>
      </c>
      <c r="L1717" s="30" t="s">
        <v>612</v>
      </c>
      <c r="M1717" s="30" t="s">
        <v>950</v>
      </c>
      <c r="N1717" s="30"/>
      <c r="O1717" s="30" t="s">
        <v>5350</v>
      </c>
      <c r="P1717" s="30" t="s">
        <v>5351</v>
      </c>
      <c r="Q1717" s="30" t="s">
        <v>499</v>
      </c>
    </row>
    <row r="1718" spans="1:17">
      <c r="A1718" s="30" t="s">
        <v>5894</v>
      </c>
      <c r="B1718" s="30" t="s">
        <v>5895</v>
      </c>
      <c r="C1718" s="30" t="s">
        <v>5896</v>
      </c>
      <c r="D1718" s="30"/>
      <c r="E1718" s="30" t="s">
        <v>5832</v>
      </c>
      <c r="F1718" s="30"/>
      <c r="G1718" s="38"/>
      <c r="H1718" s="31">
        <v>0</v>
      </c>
      <c r="I1718" s="30" t="s">
        <v>995</v>
      </c>
      <c r="J1718" s="30" t="s">
        <v>996</v>
      </c>
      <c r="K1718" s="30" t="s">
        <v>495</v>
      </c>
      <c r="L1718" s="30" t="s">
        <v>612</v>
      </c>
      <c r="M1718" s="30" t="s">
        <v>1007</v>
      </c>
      <c r="N1718" s="30"/>
      <c r="O1718" s="30" t="s">
        <v>5350</v>
      </c>
      <c r="P1718" s="30" t="s">
        <v>5351</v>
      </c>
      <c r="Q1718" s="30" t="s">
        <v>499</v>
      </c>
    </row>
    <row r="1719" spans="1:17">
      <c r="A1719" s="30" t="s">
        <v>5897</v>
      </c>
      <c r="B1719" s="30" t="s">
        <v>5898</v>
      </c>
      <c r="C1719" s="30" t="s">
        <v>5899</v>
      </c>
      <c r="D1719" s="30"/>
      <c r="E1719" s="30" t="s">
        <v>5832</v>
      </c>
      <c r="F1719" s="30"/>
      <c r="G1719" s="38"/>
      <c r="H1719" s="31">
        <v>0</v>
      </c>
      <c r="I1719" s="30" t="s">
        <v>995</v>
      </c>
      <c r="J1719" s="30" t="s">
        <v>996</v>
      </c>
      <c r="K1719" s="30" t="s">
        <v>495</v>
      </c>
      <c r="L1719" s="30" t="s">
        <v>612</v>
      </c>
      <c r="M1719" s="30" t="s">
        <v>997</v>
      </c>
      <c r="N1719" s="30"/>
      <c r="O1719" s="30" t="s">
        <v>5350</v>
      </c>
      <c r="P1719" s="30" t="s">
        <v>5351</v>
      </c>
      <c r="Q1719" s="30" t="s">
        <v>499</v>
      </c>
    </row>
    <row r="1720" spans="1:17">
      <c r="A1720" s="30" t="s">
        <v>5900</v>
      </c>
      <c r="B1720" s="30" t="s">
        <v>5901</v>
      </c>
      <c r="C1720" s="30" t="s">
        <v>5902</v>
      </c>
      <c r="D1720" s="30"/>
      <c r="E1720" s="30" t="s">
        <v>5832</v>
      </c>
      <c r="F1720" s="30"/>
      <c r="G1720" s="38"/>
      <c r="H1720" s="31">
        <v>0</v>
      </c>
      <c r="I1720" s="30" t="s">
        <v>995</v>
      </c>
      <c r="J1720" s="30" t="s">
        <v>996</v>
      </c>
      <c r="K1720" s="30" t="s">
        <v>495</v>
      </c>
      <c r="L1720" s="30" t="s">
        <v>612</v>
      </c>
      <c r="M1720" s="30" t="s">
        <v>997</v>
      </c>
      <c r="N1720" s="30"/>
      <c r="O1720" s="30" t="s">
        <v>5350</v>
      </c>
      <c r="P1720" s="30" t="s">
        <v>5351</v>
      </c>
      <c r="Q1720" s="30" t="s">
        <v>499</v>
      </c>
    </row>
    <row r="1721" spans="1:17">
      <c r="A1721" s="30" t="s">
        <v>5903</v>
      </c>
      <c r="B1721" s="30" t="s">
        <v>5904</v>
      </c>
      <c r="C1721" s="30" t="s">
        <v>5905</v>
      </c>
      <c r="D1721" s="30"/>
      <c r="E1721" s="30" t="s">
        <v>5832</v>
      </c>
      <c r="F1721" s="30"/>
      <c r="G1721" s="38"/>
      <c r="H1721" s="31">
        <v>0</v>
      </c>
      <c r="I1721" s="30" t="s">
        <v>995</v>
      </c>
      <c r="J1721" s="30" t="s">
        <v>996</v>
      </c>
      <c r="K1721" s="30" t="s">
        <v>495</v>
      </c>
      <c r="L1721" s="30" t="s">
        <v>612</v>
      </c>
      <c r="M1721" s="30" t="s">
        <v>997</v>
      </c>
      <c r="N1721" s="30"/>
      <c r="O1721" s="30" t="s">
        <v>5350</v>
      </c>
      <c r="P1721" s="30" t="s">
        <v>5351</v>
      </c>
      <c r="Q1721" s="30" t="s">
        <v>499</v>
      </c>
    </row>
    <row r="1722" spans="1:17">
      <c r="A1722" s="30" t="s">
        <v>5906</v>
      </c>
      <c r="B1722" s="30" t="s">
        <v>5907</v>
      </c>
      <c r="C1722" s="30" t="s">
        <v>5908</v>
      </c>
      <c r="D1722" s="30"/>
      <c r="E1722" s="30" t="s">
        <v>5832</v>
      </c>
      <c r="F1722" s="30"/>
      <c r="G1722" s="38"/>
      <c r="H1722" s="31">
        <v>0</v>
      </c>
      <c r="I1722" s="30" t="s">
        <v>995</v>
      </c>
      <c r="J1722" s="30" t="s">
        <v>996</v>
      </c>
      <c r="K1722" s="30" t="s">
        <v>495</v>
      </c>
      <c r="L1722" s="30" t="s">
        <v>612</v>
      </c>
      <c r="M1722" s="30" t="s">
        <v>1021</v>
      </c>
      <c r="N1722" s="30"/>
      <c r="O1722" s="30" t="s">
        <v>5350</v>
      </c>
      <c r="P1722" s="30" t="s">
        <v>5351</v>
      </c>
      <c r="Q1722" s="30" t="s">
        <v>499</v>
      </c>
    </row>
    <row r="1723" spans="1:17">
      <c r="A1723" s="30" t="s">
        <v>5909</v>
      </c>
      <c r="B1723" s="30" t="s">
        <v>5910</v>
      </c>
      <c r="C1723" s="30" t="s">
        <v>5911</v>
      </c>
      <c r="D1723" s="30"/>
      <c r="E1723" s="30" t="s">
        <v>5832</v>
      </c>
      <c r="F1723" s="30"/>
      <c r="G1723" s="38"/>
      <c r="H1723" s="31">
        <v>0</v>
      </c>
      <c r="I1723" s="30" t="s">
        <v>755</v>
      </c>
      <c r="J1723" s="30" t="s">
        <v>756</v>
      </c>
      <c r="K1723" s="30" t="s">
        <v>495</v>
      </c>
      <c r="L1723" s="30" t="s">
        <v>612</v>
      </c>
      <c r="M1723" s="30" t="s">
        <v>688</v>
      </c>
      <c r="N1723" s="30"/>
      <c r="O1723" s="30" t="s">
        <v>5350</v>
      </c>
      <c r="P1723" s="30" t="s">
        <v>5351</v>
      </c>
      <c r="Q1723" s="30" t="s">
        <v>499</v>
      </c>
    </row>
    <row r="1724" spans="1:17">
      <c r="A1724" s="30" t="s">
        <v>5912</v>
      </c>
      <c r="B1724" s="30" t="s">
        <v>5913</v>
      </c>
      <c r="C1724" s="30" t="s">
        <v>5914</v>
      </c>
      <c r="D1724" s="30"/>
      <c r="E1724" s="30" t="s">
        <v>5832</v>
      </c>
      <c r="F1724" s="30"/>
      <c r="G1724" s="38"/>
      <c r="H1724" s="31">
        <v>0</v>
      </c>
      <c r="I1724" s="30" t="s">
        <v>755</v>
      </c>
      <c r="J1724" s="30" t="s">
        <v>756</v>
      </c>
      <c r="K1724" s="30" t="s">
        <v>495</v>
      </c>
      <c r="L1724" s="30" t="s">
        <v>612</v>
      </c>
      <c r="M1724" s="30" t="s">
        <v>1828</v>
      </c>
      <c r="N1724" s="30" t="s">
        <v>5915</v>
      </c>
      <c r="O1724" s="30" t="s">
        <v>5350</v>
      </c>
      <c r="P1724" s="30" t="s">
        <v>5351</v>
      </c>
      <c r="Q1724" s="30" t="s">
        <v>499</v>
      </c>
    </row>
    <row r="1725" spans="1:17">
      <c r="A1725" s="30" t="s">
        <v>5916</v>
      </c>
      <c r="B1725" s="30" t="s">
        <v>5917</v>
      </c>
      <c r="C1725" s="30" t="s">
        <v>5918</v>
      </c>
      <c r="D1725" s="30"/>
      <c r="E1725" s="30" t="s">
        <v>5832</v>
      </c>
      <c r="F1725" s="30"/>
      <c r="G1725" s="38"/>
      <c r="H1725" s="31">
        <v>0</v>
      </c>
      <c r="I1725" s="30" t="s">
        <v>995</v>
      </c>
      <c r="J1725" s="30" t="s">
        <v>996</v>
      </c>
      <c r="K1725" s="30" t="s">
        <v>495</v>
      </c>
      <c r="L1725" s="30" t="s">
        <v>612</v>
      </c>
      <c r="M1725" s="30" t="s">
        <v>997</v>
      </c>
      <c r="N1725" s="30" t="s">
        <v>4195</v>
      </c>
      <c r="O1725" s="30" t="s">
        <v>5350</v>
      </c>
      <c r="P1725" s="30" t="s">
        <v>5351</v>
      </c>
      <c r="Q1725" s="30" t="s">
        <v>499</v>
      </c>
    </row>
    <row r="1726" spans="1:17">
      <c r="A1726" s="30" t="s">
        <v>5919</v>
      </c>
      <c r="B1726" s="30" t="s">
        <v>5920</v>
      </c>
      <c r="C1726" s="30" t="s">
        <v>5921</v>
      </c>
      <c r="D1726" s="30"/>
      <c r="E1726" s="30" t="s">
        <v>5832</v>
      </c>
      <c r="F1726" s="30"/>
      <c r="G1726" s="38"/>
      <c r="H1726" s="31">
        <v>0</v>
      </c>
      <c r="I1726" s="30" t="s">
        <v>995</v>
      </c>
      <c r="J1726" s="30" t="s">
        <v>996</v>
      </c>
      <c r="K1726" s="30" t="s">
        <v>495</v>
      </c>
      <c r="L1726" s="30" t="s">
        <v>612</v>
      </c>
      <c r="M1726" s="30" t="s">
        <v>624</v>
      </c>
      <c r="N1726" s="30" t="s">
        <v>5029</v>
      </c>
      <c r="O1726" s="30" t="s">
        <v>5350</v>
      </c>
      <c r="P1726" s="30" t="s">
        <v>5351</v>
      </c>
      <c r="Q1726" s="30" t="s">
        <v>499</v>
      </c>
    </row>
    <row r="1727" spans="1:17">
      <c r="A1727" s="30" t="s">
        <v>5922</v>
      </c>
      <c r="B1727" s="30" t="s">
        <v>5923</v>
      </c>
      <c r="C1727" s="30" t="s">
        <v>5924</v>
      </c>
      <c r="D1727" s="30"/>
      <c r="E1727" s="30" t="s">
        <v>5832</v>
      </c>
      <c r="F1727" s="30"/>
      <c r="G1727" s="38"/>
      <c r="H1727" s="31">
        <v>0</v>
      </c>
      <c r="I1727" s="30" t="s">
        <v>995</v>
      </c>
      <c r="J1727" s="30" t="s">
        <v>996</v>
      </c>
      <c r="K1727" s="30" t="s">
        <v>495</v>
      </c>
      <c r="L1727" s="30" t="s">
        <v>612</v>
      </c>
      <c r="M1727" s="30" t="s">
        <v>1007</v>
      </c>
      <c r="N1727" s="30" t="s">
        <v>4178</v>
      </c>
      <c r="O1727" s="30" t="s">
        <v>5350</v>
      </c>
      <c r="P1727" s="30" t="s">
        <v>5351</v>
      </c>
      <c r="Q1727" s="30" t="s">
        <v>499</v>
      </c>
    </row>
    <row r="1728" spans="1:17">
      <c r="A1728" s="30" t="s">
        <v>5925</v>
      </c>
      <c r="B1728" s="30" t="s">
        <v>5926</v>
      </c>
      <c r="C1728" s="30" t="s">
        <v>5927</v>
      </c>
      <c r="D1728" s="30"/>
      <c r="E1728" s="30" t="s">
        <v>5832</v>
      </c>
      <c r="F1728" s="30"/>
      <c r="G1728" s="38"/>
      <c r="H1728" s="31">
        <v>0</v>
      </c>
      <c r="I1728" s="30" t="s">
        <v>755</v>
      </c>
      <c r="J1728" s="30" t="s">
        <v>756</v>
      </c>
      <c r="K1728" s="30" t="s">
        <v>495</v>
      </c>
      <c r="L1728" s="30" t="s">
        <v>612</v>
      </c>
      <c r="M1728" s="30" t="s">
        <v>950</v>
      </c>
      <c r="N1728" s="30" t="s">
        <v>5928</v>
      </c>
      <c r="O1728" s="30" t="s">
        <v>5350</v>
      </c>
      <c r="P1728" s="30" t="s">
        <v>5351</v>
      </c>
      <c r="Q1728" s="30" t="s">
        <v>499</v>
      </c>
    </row>
    <row r="1729" spans="1:17">
      <c r="A1729" s="30" t="s">
        <v>5929</v>
      </c>
      <c r="B1729" s="30" t="s">
        <v>5930</v>
      </c>
      <c r="C1729" s="30" t="s">
        <v>5931</v>
      </c>
      <c r="D1729" s="30"/>
      <c r="E1729" s="30" t="s">
        <v>5832</v>
      </c>
      <c r="F1729" s="30"/>
      <c r="G1729" s="38"/>
      <c r="H1729" s="31">
        <v>0</v>
      </c>
      <c r="I1729" s="30" t="s">
        <v>995</v>
      </c>
      <c r="J1729" s="30" t="s">
        <v>996</v>
      </c>
      <c r="K1729" s="30" t="s">
        <v>495</v>
      </c>
      <c r="L1729" s="30" t="s">
        <v>612</v>
      </c>
      <c r="M1729" s="30" t="s">
        <v>624</v>
      </c>
      <c r="N1729" s="30" t="s">
        <v>5932</v>
      </c>
      <c r="O1729" s="30" t="s">
        <v>5350</v>
      </c>
      <c r="P1729" s="30" t="s">
        <v>5351</v>
      </c>
      <c r="Q1729" s="30" t="s">
        <v>499</v>
      </c>
    </row>
    <row r="1730" spans="1:17">
      <c r="A1730" s="30" t="s">
        <v>5933</v>
      </c>
      <c r="B1730" s="30" t="s">
        <v>5934</v>
      </c>
      <c r="C1730" s="30" t="s">
        <v>5935</v>
      </c>
      <c r="D1730" s="30"/>
      <c r="E1730" s="30" t="s">
        <v>5832</v>
      </c>
      <c r="F1730" s="30"/>
      <c r="G1730" s="38"/>
      <c r="H1730" s="31">
        <v>0</v>
      </c>
      <c r="I1730" s="30" t="s">
        <v>995</v>
      </c>
      <c r="J1730" s="30" t="s">
        <v>996</v>
      </c>
      <c r="K1730" s="30" t="s">
        <v>495</v>
      </c>
      <c r="L1730" s="30" t="s">
        <v>612</v>
      </c>
      <c r="M1730" s="30" t="s">
        <v>1021</v>
      </c>
      <c r="N1730" s="30" t="s">
        <v>5936</v>
      </c>
      <c r="O1730" s="30" t="s">
        <v>5350</v>
      </c>
      <c r="P1730" s="30" t="s">
        <v>5351</v>
      </c>
      <c r="Q1730" s="30" t="s">
        <v>499</v>
      </c>
    </row>
    <row r="1731" spans="1:17">
      <c r="A1731" s="30" t="s">
        <v>5937</v>
      </c>
      <c r="B1731" s="30" t="s">
        <v>5938</v>
      </c>
      <c r="C1731" s="30" t="s">
        <v>5939</v>
      </c>
      <c r="D1731" s="30"/>
      <c r="E1731" s="30" t="s">
        <v>5832</v>
      </c>
      <c r="F1731" s="30"/>
      <c r="G1731" s="38"/>
      <c r="H1731" s="31">
        <v>0</v>
      </c>
      <c r="I1731" s="30" t="s">
        <v>995</v>
      </c>
      <c r="J1731" s="30" t="s">
        <v>996</v>
      </c>
      <c r="K1731" s="30" t="s">
        <v>495</v>
      </c>
      <c r="L1731" s="30" t="s">
        <v>612</v>
      </c>
      <c r="M1731" s="30" t="s">
        <v>1153</v>
      </c>
      <c r="N1731" s="30" t="s">
        <v>5940</v>
      </c>
      <c r="O1731" s="30" t="s">
        <v>5350</v>
      </c>
      <c r="P1731" s="30" t="s">
        <v>5351</v>
      </c>
      <c r="Q1731" s="30" t="s">
        <v>499</v>
      </c>
    </row>
    <row r="1732" spans="1:17">
      <c r="A1732" s="30" t="s">
        <v>5941</v>
      </c>
      <c r="B1732" s="30" t="s">
        <v>5942</v>
      </c>
      <c r="C1732" s="30" t="s">
        <v>5943</v>
      </c>
      <c r="D1732" s="30"/>
      <c r="E1732" s="30" t="s">
        <v>5832</v>
      </c>
      <c r="F1732" s="30"/>
      <c r="G1732" s="38"/>
      <c r="H1732" s="31">
        <v>0</v>
      </c>
      <c r="I1732" s="30" t="s">
        <v>995</v>
      </c>
      <c r="J1732" s="30" t="s">
        <v>996</v>
      </c>
      <c r="K1732" s="30" t="s">
        <v>495</v>
      </c>
      <c r="L1732" s="30" t="s">
        <v>612</v>
      </c>
      <c r="M1732" s="30" t="s">
        <v>997</v>
      </c>
      <c r="N1732" s="30" t="s">
        <v>4195</v>
      </c>
      <c r="O1732" s="30" t="s">
        <v>5350</v>
      </c>
      <c r="P1732" s="30" t="s">
        <v>5351</v>
      </c>
      <c r="Q1732" s="30" t="s">
        <v>499</v>
      </c>
    </row>
    <row r="1733" spans="1:17">
      <c r="A1733" s="30" t="s">
        <v>5944</v>
      </c>
      <c r="B1733" s="30" t="s">
        <v>5945</v>
      </c>
      <c r="C1733" s="30" t="s">
        <v>5946</v>
      </c>
      <c r="D1733" s="30"/>
      <c r="E1733" s="30" t="s">
        <v>5832</v>
      </c>
      <c r="F1733" s="30"/>
      <c r="G1733" s="38"/>
      <c r="H1733" s="31">
        <v>0</v>
      </c>
      <c r="I1733" s="30" t="s">
        <v>995</v>
      </c>
      <c r="J1733" s="30" t="s">
        <v>996</v>
      </c>
      <c r="K1733" s="30" t="s">
        <v>495</v>
      </c>
      <c r="L1733" s="30" t="s">
        <v>612</v>
      </c>
      <c r="M1733" s="30" t="s">
        <v>1021</v>
      </c>
      <c r="N1733" s="30" t="s">
        <v>5947</v>
      </c>
      <c r="O1733" s="30" t="s">
        <v>5350</v>
      </c>
      <c r="P1733" s="30" t="s">
        <v>5351</v>
      </c>
      <c r="Q1733" s="30" t="s">
        <v>499</v>
      </c>
    </row>
    <row r="1734" spans="1:17">
      <c r="A1734" s="30" t="s">
        <v>5948</v>
      </c>
      <c r="B1734" s="30" t="s">
        <v>5949</v>
      </c>
      <c r="C1734" s="30" t="s">
        <v>5950</v>
      </c>
      <c r="D1734" s="30"/>
      <c r="E1734" s="30" t="s">
        <v>5832</v>
      </c>
      <c r="F1734" s="30"/>
      <c r="G1734" s="38"/>
      <c r="H1734" s="31">
        <v>0</v>
      </c>
      <c r="I1734" s="30" t="s">
        <v>995</v>
      </c>
      <c r="J1734" s="30" t="s">
        <v>996</v>
      </c>
      <c r="K1734" s="30" t="s">
        <v>495</v>
      </c>
      <c r="L1734" s="30" t="s">
        <v>612</v>
      </c>
      <c r="M1734" s="30" t="s">
        <v>624</v>
      </c>
      <c r="N1734" s="30" t="s">
        <v>5029</v>
      </c>
      <c r="O1734" s="30" t="s">
        <v>5350</v>
      </c>
      <c r="P1734" s="30" t="s">
        <v>5351</v>
      </c>
      <c r="Q1734" s="30" t="s">
        <v>499</v>
      </c>
    </row>
    <row r="1735" spans="1:17">
      <c r="A1735" s="30" t="s">
        <v>5951</v>
      </c>
      <c r="B1735" s="30" t="s">
        <v>5952</v>
      </c>
      <c r="C1735" s="30" t="s">
        <v>5953</v>
      </c>
      <c r="D1735" s="30"/>
      <c r="E1735" s="30" t="s">
        <v>5832</v>
      </c>
      <c r="F1735" s="30"/>
      <c r="G1735" s="38"/>
      <c r="H1735" s="31">
        <v>0</v>
      </c>
      <c r="I1735" s="30" t="s">
        <v>995</v>
      </c>
      <c r="J1735" s="30" t="s">
        <v>996</v>
      </c>
      <c r="K1735" s="30" t="s">
        <v>495</v>
      </c>
      <c r="L1735" s="30" t="s">
        <v>612</v>
      </c>
      <c r="M1735" s="30" t="s">
        <v>1021</v>
      </c>
      <c r="N1735" s="30" t="s">
        <v>5954</v>
      </c>
      <c r="O1735" s="30" t="s">
        <v>5350</v>
      </c>
      <c r="P1735" s="30" t="s">
        <v>5351</v>
      </c>
      <c r="Q1735" s="30" t="s">
        <v>499</v>
      </c>
    </row>
    <row r="1736" spans="1:17">
      <c r="A1736" s="30" t="s">
        <v>5955</v>
      </c>
      <c r="B1736" s="30" t="s">
        <v>5956</v>
      </c>
      <c r="C1736" s="30" t="s">
        <v>5957</v>
      </c>
      <c r="D1736" s="30"/>
      <c r="E1736" s="30" t="s">
        <v>5832</v>
      </c>
      <c r="F1736" s="30"/>
      <c r="G1736" s="38"/>
      <c r="H1736" s="31">
        <v>0</v>
      </c>
      <c r="I1736" s="30" t="s">
        <v>995</v>
      </c>
      <c r="J1736" s="30" t="s">
        <v>996</v>
      </c>
      <c r="K1736" s="30" t="s">
        <v>495</v>
      </c>
      <c r="L1736" s="30" t="s">
        <v>612</v>
      </c>
      <c r="M1736" s="30" t="s">
        <v>1021</v>
      </c>
      <c r="N1736" s="30" t="s">
        <v>4182</v>
      </c>
      <c r="O1736" s="30" t="s">
        <v>5350</v>
      </c>
      <c r="P1736" s="30" t="s">
        <v>5351</v>
      </c>
      <c r="Q1736" s="30" t="s">
        <v>499</v>
      </c>
    </row>
    <row r="1737" spans="1:17">
      <c r="A1737" s="30" t="s">
        <v>5958</v>
      </c>
      <c r="B1737" s="30" t="s">
        <v>5959</v>
      </c>
      <c r="C1737" s="30" t="s">
        <v>5960</v>
      </c>
      <c r="D1737" s="30"/>
      <c r="E1737" s="30" t="s">
        <v>5832</v>
      </c>
      <c r="F1737" s="30"/>
      <c r="G1737" s="38"/>
      <c r="H1737" s="31">
        <v>0</v>
      </c>
      <c r="I1737" s="30" t="s">
        <v>755</v>
      </c>
      <c r="J1737" s="30" t="s">
        <v>756</v>
      </c>
      <c r="K1737" s="30" t="s">
        <v>495</v>
      </c>
      <c r="L1737" s="30" t="s">
        <v>612</v>
      </c>
      <c r="M1737" s="30" t="s">
        <v>961</v>
      </c>
      <c r="N1737" s="30"/>
      <c r="O1737" s="30" t="s">
        <v>5350</v>
      </c>
      <c r="P1737" s="30" t="s">
        <v>5351</v>
      </c>
      <c r="Q1737" s="30" t="s">
        <v>499</v>
      </c>
    </row>
    <row r="1738" spans="1:17">
      <c r="A1738" s="30" t="s">
        <v>5961</v>
      </c>
      <c r="B1738" s="30" t="s">
        <v>5962</v>
      </c>
      <c r="C1738" s="30" t="s">
        <v>5963</v>
      </c>
      <c r="D1738" s="30"/>
      <c r="E1738" s="30" t="s">
        <v>5832</v>
      </c>
      <c r="F1738" s="30" t="s">
        <v>74</v>
      </c>
      <c r="G1738" s="38">
        <v>60</v>
      </c>
      <c r="H1738" s="31">
        <v>0</v>
      </c>
      <c r="I1738" s="30" t="s">
        <v>995</v>
      </c>
      <c r="J1738" s="30" t="s">
        <v>996</v>
      </c>
      <c r="K1738" s="30" t="s">
        <v>495</v>
      </c>
      <c r="L1738" s="30" t="s">
        <v>612</v>
      </c>
      <c r="M1738" s="30" t="s">
        <v>624</v>
      </c>
      <c r="N1738" s="30"/>
      <c r="O1738" s="30" t="s">
        <v>5350</v>
      </c>
      <c r="P1738" s="30" t="s">
        <v>5351</v>
      </c>
      <c r="Q1738" s="30" t="s">
        <v>499</v>
      </c>
    </row>
    <row r="1739" spans="1:17">
      <c r="A1739" s="30" t="s">
        <v>5964</v>
      </c>
      <c r="B1739" s="30" t="s">
        <v>5965</v>
      </c>
      <c r="C1739" s="30" t="s">
        <v>5966</v>
      </c>
      <c r="D1739" s="30"/>
      <c r="E1739" s="30" t="s">
        <v>753</v>
      </c>
      <c r="F1739" s="30" t="s">
        <v>74</v>
      </c>
      <c r="G1739" s="38"/>
      <c r="H1739" s="31">
        <v>0</v>
      </c>
      <c r="I1739" s="30" t="s">
        <v>755</v>
      </c>
      <c r="J1739" s="30" t="s">
        <v>756</v>
      </c>
      <c r="K1739" s="30" t="s">
        <v>495</v>
      </c>
      <c r="L1739" s="30" t="s">
        <v>612</v>
      </c>
      <c r="M1739" s="30" t="s">
        <v>943</v>
      </c>
      <c r="N1739" s="30"/>
      <c r="O1739" s="30" t="s">
        <v>5350</v>
      </c>
      <c r="P1739" s="30" t="s">
        <v>5351</v>
      </c>
      <c r="Q1739" s="30" t="s">
        <v>499</v>
      </c>
    </row>
    <row r="1740" spans="1:17">
      <c r="A1740" s="30" t="s">
        <v>5967</v>
      </c>
      <c r="B1740" s="30" t="s">
        <v>5968</v>
      </c>
      <c r="C1740" s="30" t="s">
        <v>5969</v>
      </c>
      <c r="D1740" s="30"/>
      <c r="E1740" s="30" t="s">
        <v>5832</v>
      </c>
      <c r="F1740" s="30"/>
      <c r="G1740" s="38"/>
      <c r="H1740" s="31">
        <v>0</v>
      </c>
      <c r="I1740" s="30" t="s">
        <v>995</v>
      </c>
      <c r="J1740" s="30" t="s">
        <v>996</v>
      </c>
      <c r="K1740" s="30" t="s">
        <v>495</v>
      </c>
      <c r="L1740" s="30" t="s">
        <v>612</v>
      </c>
      <c r="M1740" s="30" t="s">
        <v>5051</v>
      </c>
      <c r="N1740" s="30"/>
      <c r="O1740" s="30" t="s">
        <v>5350</v>
      </c>
      <c r="P1740" s="30" t="s">
        <v>5351</v>
      </c>
      <c r="Q1740" s="30" t="s">
        <v>499</v>
      </c>
    </row>
    <row r="1741" spans="1:17">
      <c r="A1741" s="30" t="s">
        <v>5970</v>
      </c>
      <c r="B1741" s="30" t="s">
        <v>5971</v>
      </c>
      <c r="C1741" s="30" t="s">
        <v>5972</v>
      </c>
      <c r="D1741" s="30"/>
      <c r="E1741" s="30" t="s">
        <v>5832</v>
      </c>
      <c r="F1741" s="30" t="s">
        <v>74</v>
      </c>
      <c r="G1741" s="38">
        <v>60</v>
      </c>
      <c r="H1741" s="31">
        <v>0</v>
      </c>
      <c r="I1741" s="30" t="s">
        <v>755</v>
      </c>
      <c r="J1741" s="30" t="s">
        <v>756</v>
      </c>
      <c r="K1741" s="30" t="s">
        <v>495</v>
      </c>
      <c r="L1741" s="30" t="s">
        <v>612</v>
      </c>
      <c r="M1741" s="30" t="s">
        <v>1128</v>
      </c>
      <c r="N1741" s="30"/>
      <c r="O1741" s="30" t="s">
        <v>5350</v>
      </c>
      <c r="P1741" s="30" t="s">
        <v>5351</v>
      </c>
      <c r="Q1741" s="30" t="s">
        <v>499</v>
      </c>
    </row>
    <row r="1742" spans="1:17">
      <c r="A1742" s="30" t="s">
        <v>5973</v>
      </c>
      <c r="B1742" s="30" t="s">
        <v>5974</v>
      </c>
      <c r="C1742" s="30" t="s">
        <v>5975</v>
      </c>
      <c r="D1742" s="30"/>
      <c r="E1742" s="30" t="s">
        <v>5832</v>
      </c>
      <c r="F1742" s="30"/>
      <c r="G1742" s="38"/>
      <c r="H1742" s="31">
        <v>0</v>
      </c>
      <c r="I1742" s="30" t="s">
        <v>995</v>
      </c>
      <c r="J1742" s="30" t="s">
        <v>996</v>
      </c>
      <c r="K1742" s="30" t="s">
        <v>495</v>
      </c>
      <c r="L1742" s="30" t="s">
        <v>612</v>
      </c>
      <c r="M1742" s="30" t="s">
        <v>1021</v>
      </c>
      <c r="N1742" s="30"/>
      <c r="O1742" s="30" t="s">
        <v>5350</v>
      </c>
      <c r="P1742" s="30" t="s">
        <v>5351</v>
      </c>
      <c r="Q1742" s="30" t="s">
        <v>499</v>
      </c>
    </row>
    <row r="1743" spans="1:17">
      <c r="A1743" s="30" t="s">
        <v>5976</v>
      </c>
      <c r="B1743" s="30" t="s">
        <v>5977</v>
      </c>
      <c r="C1743" s="30" t="s">
        <v>5978</v>
      </c>
      <c r="D1743" s="30"/>
      <c r="E1743" s="30" t="s">
        <v>5349</v>
      </c>
      <c r="F1743" s="30" t="s">
        <v>74</v>
      </c>
      <c r="G1743" s="38"/>
      <c r="H1743" s="31">
        <v>0</v>
      </c>
      <c r="I1743" s="30" t="s">
        <v>848</v>
      </c>
      <c r="J1743" s="30" t="s">
        <v>849</v>
      </c>
      <c r="K1743" s="30" t="s">
        <v>495</v>
      </c>
      <c r="L1743" s="30" t="s">
        <v>828</v>
      </c>
      <c r="M1743" s="30" t="s">
        <v>573</v>
      </c>
      <c r="N1743" s="30"/>
      <c r="O1743" s="30" t="s">
        <v>5350</v>
      </c>
      <c r="P1743" s="30" t="s">
        <v>5351</v>
      </c>
      <c r="Q1743" s="30" t="s">
        <v>499</v>
      </c>
    </row>
    <row r="1744" spans="1:17">
      <c r="A1744" s="30" t="s">
        <v>5979</v>
      </c>
      <c r="B1744" s="30" t="s">
        <v>5980</v>
      </c>
      <c r="C1744" s="30" t="s">
        <v>5981</v>
      </c>
      <c r="D1744" s="30"/>
      <c r="E1744" s="30" t="s">
        <v>5349</v>
      </c>
      <c r="F1744" s="30" t="s">
        <v>74</v>
      </c>
      <c r="G1744" s="38"/>
      <c r="H1744" s="31">
        <v>0</v>
      </c>
      <c r="I1744" s="30" t="s">
        <v>848</v>
      </c>
      <c r="J1744" s="30" t="s">
        <v>849</v>
      </c>
      <c r="K1744" s="30" t="s">
        <v>495</v>
      </c>
      <c r="L1744" s="30" t="s">
        <v>828</v>
      </c>
      <c r="M1744" s="30" t="s">
        <v>573</v>
      </c>
      <c r="N1744" s="30"/>
      <c r="O1744" s="30" t="s">
        <v>5350</v>
      </c>
      <c r="P1744" s="30" t="s">
        <v>5351</v>
      </c>
      <c r="Q1744" s="30" t="s">
        <v>499</v>
      </c>
    </row>
    <row r="1745" spans="1:17">
      <c r="A1745" s="30" t="s">
        <v>5982</v>
      </c>
      <c r="B1745" s="30" t="s">
        <v>5983</v>
      </c>
      <c r="C1745" s="30" t="s">
        <v>5984</v>
      </c>
      <c r="D1745" s="30"/>
      <c r="E1745" s="30" t="s">
        <v>5349</v>
      </c>
      <c r="F1745" s="30" t="s">
        <v>74</v>
      </c>
      <c r="G1745" s="38"/>
      <c r="H1745" s="31">
        <v>0</v>
      </c>
      <c r="I1745" s="30" t="s">
        <v>848</v>
      </c>
      <c r="J1745" s="30" t="s">
        <v>849</v>
      </c>
      <c r="K1745" s="30" t="s">
        <v>495</v>
      </c>
      <c r="L1745" s="30" t="s">
        <v>572</v>
      </c>
      <c r="M1745" s="30" t="s">
        <v>573</v>
      </c>
      <c r="N1745" s="30"/>
      <c r="O1745" s="30" t="s">
        <v>5350</v>
      </c>
      <c r="P1745" s="30" t="s">
        <v>5351</v>
      </c>
      <c r="Q1745" s="30" t="s">
        <v>499</v>
      </c>
    </row>
    <row r="1746" spans="1:17">
      <c r="A1746" s="30" t="s">
        <v>5985</v>
      </c>
      <c r="B1746" s="30" t="s">
        <v>5986</v>
      </c>
      <c r="C1746" s="30" t="s">
        <v>5987</v>
      </c>
      <c r="D1746" s="30"/>
      <c r="E1746" s="30" t="s">
        <v>5349</v>
      </c>
      <c r="F1746" s="30" t="s">
        <v>74</v>
      </c>
      <c r="G1746" s="38"/>
      <c r="H1746" s="31">
        <v>0</v>
      </c>
      <c r="I1746" s="30" t="s">
        <v>848</v>
      </c>
      <c r="J1746" s="30" t="s">
        <v>849</v>
      </c>
      <c r="K1746" s="30" t="s">
        <v>495</v>
      </c>
      <c r="L1746" s="30" t="s">
        <v>572</v>
      </c>
      <c r="M1746" s="30" t="s">
        <v>573</v>
      </c>
      <c r="N1746" s="30"/>
      <c r="O1746" s="30" t="s">
        <v>5350</v>
      </c>
      <c r="P1746" s="30" t="s">
        <v>5351</v>
      </c>
      <c r="Q1746" s="30" t="s">
        <v>499</v>
      </c>
    </row>
    <row r="1747" spans="1:17">
      <c r="A1747" s="30" t="s">
        <v>5988</v>
      </c>
      <c r="B1747" s="30" t="s">
        <v>5989</v>
      </c>
      <c r="C1747" s="30" t="s">
        <v>5990</v>
      </c>
      <c r="D1747" s="30"/>
      <c r="E1747" s="30" t="s">
        <v>2990</v>
      </c>
      <c r="F1747" s="30" t="s">
        <v>5991</v>
      </c>
      <c r="G1747" s="38"/>
      <c r="H1747" s="31">
        <v>0</v>
      </c>
      <c r="I1747" s="30" t="s">
        <v>995</v>
      </c>
      <c r="J1747" s="30" t="s">
        <v>996</v>
      </c>
      <c r="K1747" s="30" t="s">
        <v>495</v>
      </c>
      <c r="L1747" s="30" t="s">
        <v>612</v>
      </c>
      <c r="M1747" s="30" t="s">
        <v>5992</v>
      </c>
      <c r="N1747" s="30" t="s">
        <v>5993</v>
      </c>
      <c r="O1747" s="30" t="s">
        <v>5994</v>
      </c>
      <c r="P1747" s="30" t="s">
        <v>5989</v>
      </c>
      <c r="Q1747" s="30" t="s">
        <v>4174</v>
      </c>
    </row>
    <row r="1748" spans="1:17">
      <c r="A1748" s="30" t="s">
        <v>5995</v>
      </c>
      <c r="B1748" s="30" t="s">
        <v>5996</v>
      </c>
      <c r="C1748" s="30" t="s">
        <v>5997</v>
      </c>
      <c r="D1748" s="30"/>
      <c r="E1748" s="30" t="s">
        <v>5998</v>
      </c>
      <c r="F1748" s="30" t="s">
        <v>74</v>
      </c>
      <c r="G1748" s="38"/>
      <c r="H1748" s="31">
        <v>0</v>
      </c>
      <c r="I1748" s="30" t="s">
        <v>755</v>
      </c>
      <c r="J1748" s="30" t="s">
        <v>756</v>
      </c>
      <c r="K1748" s="30" t="s">
        <v>495</v>
      </c>
      <c r="L1748" s="30" t="s">
        <v>612</v>
      </c>
      <c r="M1748" s="30" t="s">
        <v>943</v>
      </c>
      <c r="N1748" s="30"/>
      <c r="O1748" s="30" t="s">
        <v>5994</v>
      </c>
      <c r="P1748" s="30" t="s">
        <v>5989</v>
      </c>
      <c r="Q1748" s="30" t="s">
        <v>4174</v>
      </c>
    </row>
    <row r="1749" spans="1:17">
      <c r="A1749" s="30" t="s">
        <v>5999</v>
      </c>
      <c r="B1749" s="30" t="s">
        <v>6000</v>
      </c>
      <c r="C1749" s="30" t="s">
        <v>6001</v>
      </c>
      <c r="D1749" s="30"/>
      <c r="E1749" s="30" t="s">
        <v>5998</v>
      </c>
      <c r="F1749" s="30" t="s">
        <v>74</v>
      </c>
      <c r="G1749" s="38"/>
      <c r="H1749" s="31">
        <v>0</v>
      </c>
      <c r="I1749" s="30" t="s">
        <v>995</v>
      </c>
      <c r="J1749" s="30" t="s">
        <v>996</v>
      </c>
      <c r="K1749" s="30" t="s">
        <v>495</v>
      </c>
      <c r="L1749" s="30" t="s">
        <v>612</v>
      </c>
      <c r="M1749" s="30" t="s">
        <v>1021</v>
      </c>
      <c r="N1749" s="30"/>
      <c r="O1749" s="30" t="s">
        <v>5994</v>
      </c>
      <c r="P1749" s="30" t="s">
        <v>5989</v>
      </c>
      <c r="Q1749" s="30" t="s">
        <v>4174</v>
      </c>
    </row>
    <row r="1750" spans="1:17">
      <c r="A1750" s="30" t="s">
        <v>6002</v>
      </c>
      <c r="B1750" s="30" t="s">
        <v>6003</v>
      </c>
      <c r="C1750" s="30" t="s">
        <v>6004</v>
      </c>
      <c r="D1750" s="30"/>
      <c r="E1750" s="30" t="s">
        <v>753</v>
      </c>
      <c r="F1750" s="30" t="s">
        <v>6005</v>
      </c>
      <c r="G1750" s="38"/>
      <c r="H1750" s="31">
        <v>0</v>
      </c>
      <c r="I1750" s="30" t="s">
        <v>995</v>
      </c>
      <c r="J1750" s="30" t="s">
        <v>996</v>
      </c>
      <c r="K1750" s="30" t="s">
        <v>495</v>
      </c>
      <c r="L1750" s="30" t="s">
        <v>612</v>
      </c>
      <c r="M1750" s="30" t="s">
        <v>1153</v>
      </c>
      <c r="N1750" s="30" t="s">
        <v>6006</v>
      </c>
      <c r="O1750" s="30" t="s">
        <v>6007</v>
      </c>
      <c r="P1750" s="30" t="s">
        <v>6003</v>
      </c>
      <c r="Q1750" s="30" t="s">
        <v>499</v>
      </c>
    </row>
    <row r="1751" spans="1:17">
      <c r="A1751" s="30" t="s">
        <v>6008</v>
      </c>
      <c r="B1751" s="30" t="s">
        <v>6009</v>
      </c>
      <c r="C1751" s="30" t="s">
        <v>6010</v>
      </c>
      <c r="D1751" s="30" t="s">
        <v>74</v>
      </c>
      <c r="E1751" s="30" t="s">
        <v>6011</v>
      </c>
      <c r="F1751" s="30" t="s">
        <v>6012</v>
      </c>
      <c r="G1751" s="38"/>
      <c r="H1751" s="31">
        <v>0</v>
      </c>
      <c r="I1751" s="30" t="s">
        <v>995</v>
      </c>
      <c r="J1751" s="30" t="s">
        <v>996</v>
      </c>
      <c r="K1751" s="30" t="s">
        <v>495</v>
      </c>
      <c r="L1751" s="30" t="s">
        <v>612</v>
      </c>
      <c r="M1751" s="30" t="s">
        <v>1007</v>
      </c>
      <c r="N1751" s="30" t="s">
        <v>1929</v>
      </c>
      <c r="O1751" s="30" t="s">
        <v>6008</v>
      </c>
      <c r="P1751" s="30" t="s">
        <v>6009</v>
      </c>
      <c r="Q1751" s="30" t="s">
        <v>499</v>
      </c>
    </row>
    <row r="1752" spans="1:17">
      <c r="A1752" s="30" t="s">
        <v>6013</v>
      </c>
      <c r="B1752" s="30" t="s">
        <v>6014</v>
      </c>
      <c r="C1752" s="30" t="s">
        <v>6015</v>
      </c>
      <c r="D1752" s="30" t="s">
        <v>74</v>
      </c>
      <c r="E1752" s="30" t="s">
        <v>6011</v>
      </c>
      <c r="F1752" s="30" t="s">
        <v>74</v>
      </c>
      <c r="G1752" s="38"/>
      <c r="H1752" s="31">
        <v>0</v>
      </c>
      <c r="I1752" s="30" t="s">
        <v>995</v>
      </c>
      <c r="J1752" s="30" t="s">
        <v>996</v>
      </c>
      <c r="K1752" s="30" t="s">
        <v>495</v>
      </c>
      <c r="L1752" s="30" t="s">
        <v>612</v>
      </c>
      <c r="M1752" s="30" t="s">
        <v>624</v>
      </c>
      <c r="N1752" s="30"/>
      <c r="O1752" s="30" t="s">
        <v>6008</v>
      </c>
      <c r="P1752" s="30" t="s">
        <v>6014</v>
      </c>
      <c r="Q1752" s="30" t="s">
        <v>499</v>
      </c>
    </row>
    <row r="1753" spans="1:17">
      <c r="A1753" s="30" t="s">
        <v>6016</v>
      </c>
      <c r="B1753" s="30" t="s">
        <v>6017</v>
      </c>
      <c r="C1753" s="30" t="s">
        <v>6018</v>
      </c>
      <c r="D1753" s="30"/>
      <c r="E1753" s="30" t="s">
        <v>753</v>
      </c>
      <c r="F1753" s="30" t="s">
        <v>6019</v>
      </c>
      <c r="G1753" s="38">
        <v>60</v>
      </c>
      <c r="H1753" s="31">
        <v>0</v>
      </c>
      <c r="I1753" s="30" t="s">
        <v>755</v>
      </c>
      <c r="J1753" s="30" t="s">
        <v>756</v>
      </c>
      <c r="K1753" s="30" t="s">
        <v>495</v>
      </c>
      <c r="L1753" s="30" t="s">
        <v>612</v>
      </c>
      <c r="M1753" s="30" t="s">
        <v>1035</v>
      </c>
      <c r="N1753" s="30" t="s">
        <v>6020</v>
      </c>
      <c r="O1753" s="30" t="s">
        <v>6016</v>
      </c>
      <c r="P1753" s="30" t="s">
        <v>6017</v>
      </c>
      <c r="Q1753" s="30" t="s">
        <v>499</v>
      </c>
    </row>
    <row r="1754" spans="1:17">
      <c r="A1754" s="30" t="s">
        <v>6021</v>
      </c>
      <c r="B1754" s="30" t="s">
        <v>6022</v>
      </c>
      <c r="C1754" s="30" t="s">
        <v>6023</v>
      </c>
      <c r="D1754" s="30"/>
      <c r="E1754" s="30" t="s">
        <v>503</v>
      </c>
      <c r="F1754" s="30" t="s">
        <v>6024</v>
      </c>
      <c r="G1754" s="38"/>
      <c r="H1754" s="31">
        <v>0</v>
      </c>
      <c r="I1754" s="30"/>
      <c r="J1754" s="30"/>
      <c r="K1754" s="30" t="s">
        <v>495</v>
      </c>
      <c r="L1754" s="30" t="s">
        <v>3608</v>
      </c>
      <c r="M1754" s="30" t="s">
        <v>573</v>
      </c>
      <c r="N1754" s="30"/>
      <c r="O1754" s="30" t="s">
        <v>6021</v>
      </c>
      <c r="P1754" s="30" t="s">
        <v>6022</v>
      </c>
      <c r="Q1754" s="30" t="s">
        <v>499</v>
      </c>
    </row>
    <row r="1755" spans="1:17">
      <c r="A1755" s="30" t="s">
        <v>6025</v>
      </c>
      <c r="B1755" s="30" t="s">
        <v>6026</v>
      </c>
      <c r="C1755" s="30" t="s">
        <v>6027</v>
      </c>
      <c r="D1755" s="30"/>
      <c r="E1755" s="30" t="s">
        <v>753</v>
      </c>
      <c r="F1755" s="30" t="s">
        <v>6028</v>
      </c>
      <c r="G1755" s="38"/>
      <c r="H1755" s="31">
        <v>0</v>
      </c>
      <c r="I1755" s="30" t="s">
        <v>628</v>
      </c>
      <c r="J1755" s="30" t="s">
        <v>629</v>
      </c>
      <c r="K1755" s="30" t="s">
        <v>495</v>
      </c>
      <c r="L1755" s="30" t="s">
        <v>6029</v>
      </c>
      <c r="M1755" s="30" t="s">
        <v>631</v>
      </c>
      <c r="N1755" s="30" t="s">
        <v>6030</v>
      </c>
      <c r="O1755" s="30" t="s">
        <v>6025</v>
      </c>
      <c r="P1755" s="30" t="s">
        <v>6026</v>
      </c>
      <c r="Q1755" s="30" t="s">
        <v>499</v>
      </c>
    </row>
    <row r="1756" spans="1:17">
      <c r="A1756" s="30" t="s">
        <v>6031</v>
      </c>
      <c r="B1756" s="30" t="s">
        <v>6032</v>
      </c>
      <c r="C1756" s="30" t="s">
        <v>74</v>
      </c>
      <c r="D1756" s="30"/>
      <c r="E1756" s="30" t="s">
        <v>753</v>
      </c>
      <c r="F1756" s="30" t="s">
        <v>6033</v>
      </c>
      <c r="G1756" s="38"/>
      <c r="H1756" s="31">
        <v>0</v>
      </c>
      <c r="I1756" s="30" t="s">
        <v>995</v>
      </c>
      <c r="J1756" s="30" t="s">
        <v>996</v>
      </c>
      <c r="K1756" s="30" t="s">
        <v>495</v>
      </c>
      <c r="L1756" s="30" t="s">
        <v>612</v>
      </c>
      <c r="M1756" s="30" t="s">
        <v>997</v>
      </c>
      <c r="N1756" s="30"/>
      <c r="O1756" s="30" t="s">
        <v>6031</v>
      </c>
      <c r="P1756" s="30" t="s">
        <v>6032</v>
      </c>
      <c r="Q1756" s="30" t="s">
        <v>499</v>
      </c>
    </row>
    <row r="1757" spans="1:17">
      <c r="A1757" s="30" t="s">
        <v>6034</v>
      </c>
      <c r="B1757" s="30" t="s">
        <v>6035</v>
      </c>
      <c r="C1757" s="30" t="s">
        <v>6036</v>
      </c>
      <c r="D1757" s="30"/>
      <c r="E1757" s="30" t="s">
        <v>6037</v>
      </c>
      <c r="F1757" s="30" t="s">
        <v>74</v>
      </c>
      <c r="G1757" s="38"/>
      <c r="H1757" s="31">
        <v>0</v>
      </c>
      <c r="I1757" s="30" t="s">
        <v>995</v>
      </c>
      <c r="J1757" s="30" t="s">
        <v>996</v>
      </c>
      <c r="K1757" s="30" t="s">
        <v>495</v>
      </c>
      <c r="L1757" s="30" t="s">
        <v>612</v>
      </c>
      <c r="M1757" s="30" t="s">
        <v>997</v>
      </c>
      <c r="N1757" s="30"/>
      <c r="O1757" s="30" t="s">
        <v>6031</v>
      </c>
      <c r="P1757" s="30" t="s">
        <v>6032</v>
      </c>
      <c r="Q1757" s="30" t="s">
        <v>499</v>
      </c>
    </row>
    <row r="1758" spans="1:17">
      <c r="A1758" s="30" t="s">
        <v>6038</v>
      </c>
      <c r="B1758" s="30" t="s">
        <v>6039</v>
      </c>
      <c r="C1758" s="30" t="s">
        <v>6040</v>
      </c>
      <c r="D1758" s="30" t="s">
        <v>74</v>
      </c>
      <c r="E1758" s="30" t="s">
        <v>6037</v>
      </c>
      <c r="F1758" s="30"/>
      <c r="G1758" s="38"/>
      <c r="H1758" s="31">
        <v>0</v>
      </c>
      <c r="I1758" s="30" t="s">
        <v>995</v>
      </c>
      <c r="J1758" s="30" t="s">
        <v>996</v>
      </c>
      <c r="K1758" s="30" t="s">
        <v>495</v>
      </c>
      <c r="L1758" s="30" t="s">
        <v>612</v>
      </c>
      <c r="M1758" s="30" t="s">
        <v>997</v>
      </c>
      <c r="N1758" s="30"/>
      <c r="O1758" s="30" t="s">
        <v>6031</v>
      </c>
      <c r="P1758" s="30" t="s">
        <v>6032</v>
      </c>
      <c r="Q1758" s="30" t="s">
        <v>499</v>
      </c>
    </row>
    <row r="1759" spans="1:17">
      <c r="A1759" s="30" t="s">
        <v>6041</v>
      </c>
      <c r="B1759" s="30" t="s">
        <v>6042</v>
      </c>
      <c r="C1759" s="30" t="s">
        <v>6043</v>
      </c>
      <c r="D1759" s="30" t="s">
        <v>74</v>
      </c>
      <c r="E1759" s="30" t="s">
        <v>6037</v>
      </c>
      <c r="F1759" s="30"/>
      <c r="G1759" s="38"/>
      <c r="H1759" s="31">
        <v>0</v>
      </c>
      <c r="I1759" s="30" t="s">
        <v>995</v>
      </c>
      <c r="J1759" s="30" t="s">
        <v>996</v>
      </c>
      <c r="K1759" s="30" t="s">
        <v>495</v>
      </c>
      <c r="L1759" s="30" t="s">
        <v>612</v>
      </c>
      <c r="M1759" s="30" t="s">
        <v>997</v>
      </c>
      <c r="N1759" s="30"/>
      <c r="O1759" s="30" t="s">
        <v>6031</v>
      </c>
      <c r="P1759" s="30" t="s">
        <v>6032</v>
      </c>
      <c r="Q1759" s="30" t="s">
        <v>499</v>
      </c>
    </row>
    <row r="1760" spans="1:17">
      <c r="A1760" s="30" t="s">
        <v>6044</v>
      </c>
      <c r="B1760" s="30" t="s">
        <v>6045</v>
      </c>
      <c r="C1760" s="30" t="s">
        <v>6046</v>
      </c>
      <c r="D1760" s="30" t="s">
        <v>74</v>
      </c>
      <c r="E1760" s="30" t="s">
        <v>6037</v>
      </c>
      <c r="F1760" s="30"/>
      <c r="G1760" s="38"/>
      <c r="H1760" s="31">
        <v>0</v>
      </c>
      <c r="I1760" s="30" t="s">
        <v>995</v>
      </c>
      <c r="J1760" s="30" t="s">
        <v>996</v>
      </c>
      <c r="K1760" s="30" t="s">
        <v>495</v>
      </c>
      <c r="L1760" s="30" t="s">
        <v>612</v>
      </c>
      <c r="M1760" s="30" t="s">
        <v>997</v>
      </c>
      <c r="N1760" s="30"/>
      <c r="O1760" s="30" t="s">
        <v>6031</v>
      </c>
      <c r="P1760" s="30" t="s">
        <v>6032</v>
      </c>
      <c r="Q1760" s="30" t="s">
        <v>499</v>
      </c>
    </row>
    <row r="1761" spans="1:17">
      <c r="A1761" s="30" t="s">
        <v>6047</v>
      </c>
      <c r="B1761" s="30" t="s">
        <v>6048</v>
      </c>
      <c r="C1761" s="30" t="s">
        <v>6049</v>
      </c>
      <c r="D1761" s="30"/>
      <c r="E1761" s="30" t="s">
        <v>503</v>
      </c>
      <c r="F1761" s="30" t="s">
        <v>6050</v>
      </c>
      <c r="G1761" s="38"/>
      <c r="H1761" s="31">
        <v>0</v>
      </c>
      <c r="I1761" s="30" t="s">
        <v>546</v>
      </c>
      <c r="J1761" s="30" t="s">
        <v>547</v>
      </c>
      <c r="K1761" s="30" t="s">
        <v>495</v>
      </c>
      <c r="L1761" s="30" t="s">
        <v>496</v>
      </c>
      <c r="M1761" s="30" t="s">
        <v>506</v>
      </c>
      <c r="N1761" s="30" t="s">
        <v>3530</v>
      </c>
      <c r="O1761" s="30" t="s">
        <v>6047</v>
      </c>
      <c r="P1761" s="30" t="s">
        <v>6048</v>
      </c>
      <c r="Q1761" s="30" t="s">
        <v>499</v>
      </c>
    </row>
    <row r="1762" spans="1:17">
      <c r="A1762" s="30" t="s">
        <v>6051</v>
      </c>
      <c r="B1762" s="30" t="s">
        <v>6052</v>
      </c>
      <c r="C1762" s="30" t="s">
        <v>6053</v>
      </c>
      <c r="D1762" s="30"/>
      <c r="E1762" s="30" t="s">
        <v>753</v>
      </c>
      <c r="F1762" s="30" t="s">
        <v>6054</v>
      </c>
      <c r="G1762" s="38"/>
      <c r="H1762" s="31">
        <v>0</v>
      </c>
      <c r="I1762" s="30" t="s">
        <v>995</v>
      </c>
      <c r="J1762" s="30" t="s">
        <v>996</v>
      </c>
      <c r="K1762" s="30" t="s">
        <v>495</v>
      </c>
      <c r="L1762" s="30" t="s">
        <v>612</v>
      </c>
      <c r="M1762" s="30" t="s">
        <v>6055</v>
      </c>
      <c r="N1762" s="30"/>
      <c r="O1762" s="30" t="s">
        <v>6051</v>
      </c>
      <c r="P1762" s="30" t="s">
        <v>6052</v>
      </c>
      <c r="Q1762" s="30" t="s">
        <v>499</v>
      </c>
    </row>
    <row r="1763" spans="1:17">
      <c r="A1763" s="30" t="s">
        <v>6056</v>
      </c>
      <c r="B1763" s="30" t="s">
        <v>6057</v>
      </c>
      <c r="C1763" s="30" t="s">
        <v>6058</v>
      </c>
      <c r="D1763" s="30"/>
      <c r="E1763" s="30" t="s">
        <v>753</v>
      </c>
      <c r="F1763" s="30" t="s">
        <v>6059</v>
      </c>
      <c r="G1763" s="38">
        <v>60</v>
      </c>
      <c r="H1763" s="31">
        <v>0</v>
      </c>
      <c r="I1763" s="30" t="s">
        <v>995</v>
      </c>
      <c r="J1763" s="30" t="s">
        <v>996</v>
      </c>
      <c r="K1763" s="30" t="s">
        <v>495</v>
      </c>
      <c r="L1763" s="30" t="s">
        <v>612</v>
      </c>
      <c r="M1763" s="30" t="s">
        <v>1828</v>
      </c>
      <c r="N1763" s="30" t="s">
        <v>3038</v>
      </c>
      <c r="O1763" s="30" t="s">
        <v>6056</v>
      </c>
      <c r="P1763" s="30" t="s">
        <v>6057</v>
      </c>
      <c r="Q1763" s="30" t="s">
        <v>499</v>
      </c>
    </row>
    <row r="1764" spans="1:17">
      <c r="A1764" s="30" t="s">
        <v>6060</v>
      </c>
      <c r="B1764" s="30" t="s">
        <v>6061</v>
      </c>
      <c r="C1764" s="30" t="s">
        <v>6062</v>
      </c>
      <c r="D1764" s="30"/>
      <c r="E1764" s="30" t="s">
        <v>753</v>
      </c>
      <c r="F1764" s="30" t="s">
        <v>6063</v>
      </c>
      <c r="G1764" s="38">
        <v>60</v>
      </c>
      <c r="H1764" s="31">
        <v>0</v>
      </c>
      <c r="I1764" s="30" t="s">
        <v>755</v>
      </c>
      <c r="J1764" s="30" t="s">
        <v>756</v>
      </c>
      <c r="K1764" s="30" t="s">
        <v>495</v>
      </c>
      <c r="L1764" s="30" t="s">
        <v>612</v>
      </c>
      <c r="M1764" s="30" t="s">
        <v>1828</v>
      </c>
      <c r="N1764" s="30" t="s">
        <v>6064</v>
      </c>
      <c r="O1764" s="30" t="s">
        <v>6060</v>
      </c>
      <c r="P1764" s="30" t="s">
        <v>6061</v>
      </c>
      <c r="Q1764" s="30" t="s">
        <v>499</v>
      </c>
    </row>
    <row r="1765" spans="1:17">
      <c r="A1765" s="30" t="s">
        <v>6065</v>
      </c>
      <c r="B1765" s="30" t="s">
        <v>6066</v>
      </c>
      <c r="C1765" s="30" t="s">
        <v>6067</v>
      </c>
      <c r="D1765" s="30"/>
      <c r="E1765" s="30" t="s">
        <v>753</v>
      </c>
      <c r="F1765" s="30" t="s">
        <v>6068</v>
      </c>
      <c r="G1765" s="38">
        <v>60</v>
      </c>
      <c r="H1765" s="31">
        <v>0</v>
      </c>
      <c r="I1765" s="30" t="s">
        <v>755</v>
      </c>
      <c r="J1765" s="30" t="s">
        <v>756</v>
      </c>
      <c r="K1765" s="30" t="s">
        <v>495</v>
      </c>
      <c r="L1765" s="30" t="s">
        <v>612</v>
      </c>
      <c r="M1765" s="30" t="s">
        <v>1828</v>
      </c>
      <c r="N1765" s="30" t="s">
        <v>4700</v>
      </c>
      <c r="O1765" s="30" t="s">
        <v>6065</v>
      </c>
      <c r="P1765" s="30" t="s">
        <v>6066</v>
      </c>
      <c r="Q1765" s="30" t="s">
        <v>499</v>
      </c>
    </row>
    <row r="1766" spans="1:17">
      <c r="A1766" s="30" t="s">
        <v>6069</v>
      </c>
      <c r="B1766" s="30" t="s">
        <v>6070</v>
      </c>
      <c r="C1766" s="30" t="s">
        <v>6071</v>
      </c>
      <c r="D1766" s="30"/>
      <c r="E1766" s="30" t="s">
        <v>753</v>
      </c>
      <c r="F1766" s="30" t="s">
        <v>6072</v>
      </c>
      <c r="G1766" s="38">
        <v>60</v>
      </c>
      <c r="H1766" s="31">
        <v>0</v>
      </c>
      <c r="I1766" s="30" t="s">
        <v>755</v>
      </c>
      <c r="J1766" s="30" t="s">
        <v>756</v>
      </c>
      <c r="K1766" s="30" t="s">
        <v>495</v>
      </c>
      <c r="L1766" s="30" t="s">
        <v>612</v>
      </c>
      <c r="M1766" s="30" t="s">
        <v>1828</v>
      </c>
      <c r="N1766" s="30" t="s">
        <v>6073</v>
      </c>
      <c r="O1766" s="30" t="s">
        <v>6065</v>
      </c>
      <c r="P1766" s="30" t="s">
        <v>6066</v>
      </c>
      <c r="Q1766" s="30" t="s">
        <v>499</v>
      </c>
    </row>
    <row r="1767" spans="1:17">
      <c r="A1767" s="30" t="s">
        <v>6074</v>
      </c>
      <c r="B1767" s="30" t="s">
        <v>6075</v>
      </c>
      <c r="C1767" s="30" t="s">
        <v>6076</v>
      </c>
      <c r="D1767" s="30"/>
      <c r="E1767" s="30" t="s">
        <v>503</v>
      </c>
      <c r="F1767" s="30" t="s">
        <v>6077</v>
      </c>
      <c r="G1767" s="38"/>
      <c r="H1767" s="31">
        <v>0</v>
      </c>
      <c r="I1767" s="30" t="s">
        <v>931</v>
      </c>
      <c r="J1767" s="30" t="s">
        <v>932</v>
      </c>
      <c r="K1767" s="30" t="s">
        <v>495</v>
      </c>
      <c r="L1767" s="30" t="s">
        <v>644</v>
      </c>
      <c r="M1767" s="30" t="s">
        <v>573</v>
      </c>
      <c r="N1767" s="30" t="s">
        <v>6078</v>
      </c>
      <c r="O1767" s="30" t="s">
        <v>6074</v>
      </c>
      <c r="P1767" s="30" t="s">
        <v>6075</v>
      </c>
      <c r="Q1767" s="30" t="s">
        <v>499</v>
      </c>
    </row>
    <row r="1768" spans="1:17">
      <c r="A1768" s="30" t="s">
        <v>6079</v>
      </c>
      <c r="B1768" s="30" t="s">
        <v>6080</v>
      </c>
      <c r="C1768" s="30" t="s">
        <v>6081</v>
      </c>
      <c r="D1768" s="30"/>
      <c r="E1768" s="30" t="s">
        <v>503</v>
      </c>
      <c r="F1768" s="30" t="s">
        <v>6082</v>
      </c>
      <c r="G1768" s="38"/>
      <c r="H1768" s="31">
        <v>0</v>
      </c>
      <c r="I1768" s="30" t="s">
        <v>5187</v>
      </c>
      <c r="J1768" s="30" t="s">
        <v>5188</v>
      </c>
      <c r="K1768" s="30" t="s">
        <v>495</v>
      </c>
      <c r="L1768" s="30" t="s">
        <v>828</v>
      </c>
      <c r="M1768" s="30" t="s">
        <v>573</v>
      </c>
      <c r="N1768" s="30" t="s">
        <v>6083</v>
      </c>
      <c r="O1768" s="30" t="s">
        <v>6079</v>
      </c>
      <c r="P1768" s="30" t="s">
        <v>6080</v>
      </c>
      <c r="Q1768" s="30" t="s">
        <v>499</v>
      </c>
    </row>
    <row r="1769" spans="1:17">
      <c r="A1769" s="30" t="s">
        <v>6084</v>
      </c>
      <c r="B1769" s="30" t="s">
        <v>6085</v>
      </c>
      <c r="C1769" s="30" t="s">
        <v>6086</v>
      </c>
      <c r="D1769" s="30"/>
      <c r="E1769" s="30" t="s">
        <v>503</v>
      </c>
      <c r="F1769" s="30" t="s">
        <v>6087</v>
      </c>
      <c r="G1769" s="38"/>
      <c r="H1769" s="31">
        <v>0</v>
      </c>
      <c r="I1769" s="30" t="s">
        <v>546</v>
      </c>
      <c r="J1769" s="30" t="s">
        <v>547</v>
      </c>
      <c r="K1769" s="30" t="s">
        <v>495</v>
      </c>
      <c r="L1769" s="30" t="s">
        <v>496</v>
      </c>
      <c r="M1769" s="30" t="s">
        <v>514</v>
      </c>
      <c r="N1769" s="30"/>
      <c r="O1769" s="30" t="s">
        <v>6084</v>
      </c>
      <c r="P1769" s="30" t="s">
        <v>6085</v>
      </c>
      <c r="Q1769" s="30" t="s">
        <v>499</v>
      </c>
    </row>
    <row r="1770" spans="1:17">
      <c r="A1770" s="30" t="s">
        <v>6088</v>
      </c>
      <c r="B1770" s="30" t="s">
        <v>6089</v>
      </c>
      <c r="C1770" s="30" t="s">
        <v>6090</v>
      </c>
      <c r="D1770" s="30"/>
      <c r="E1770" s="30" t="s">
        <v>503</v>
      </c>
      <c r="F1770" s="30"/>
      <c r="G1770" s="38"/>
      <c r="H1770" s="31">
        <v>0</v>
      </c>
      <c r="I1770" s="30" t="s">
        <v>600</v>
      </c>
      <c r="J1770" s="30" t="s">
        <v>601</v>
      </c>
      <c r="K1770" s="30" t="s">
        <v>495</v>
      </c>
      <c r="L1770" s="30" t="s">
        <v>496</v>
      </c>
      <c r="M1770" s="30" t="s">
        <v>596</v>
      </c>
      <c r="N1770" s="30"/>
      <c r="O1770" s="30" t="s">
        <v>6088</v>
      </c>
      <c r="P1770" s="30" t="s">
        <v>6089</v>
      </c>
      <c r="Q1770" s="30" t="s">
        <v>499</v>
      </c>
    </row>
    <row r="1771" spans="1:17">
      <c r="A1771" s="30" t="s">
        <v>6091</v>
      </c>
      <c r="B1771" s="30" t="s">
        <v>6092</v>
      </c>
      <c r="C1771" s="30" t="s">
        <v>6093</v>
      </c>
      <c r="D1771" s="30"/>
      <c r="E1771" s="30"/>
      <c r="F1771" s="30" t="s">
        <v>6094</v>
      </c>
      <c r="G1771" s="38"/>
      <c r="H1771" s="31">
        <v>0</v>
      </c>
      <c r="I1771" s="30"/>
      <c r="J1771" s="30"/>
      <c r="K1771" s="30" t="s">
        <v>495</v>
      </c>
      <c r="L1771" s="30" t="s">
        <v>612</v>
      </c>
      <c r="M1771" s="30" t="s">
        <v>1007</v>
      </c>
      <c r="N1771" s="30" t="s">
        <v>6095</v>
      </c>
      <c r="O1771" s="30" t="s">
        <v>6091</v>
      </c>
      <c r="P1771" s="30" t="s">
        <v>6092</v>
      </c>
      <c r="Q1771" s="30" t="s">
        <v>499</v>
      </c>
    </row>
    <row r="1772" spans="1:17">
      <c r="A1772" s="30" t="s">
        <v>6096</v>
      </c>
      <c r="B1772" s="30" t="s">
        <v>6097</v>
      </c>
      <c r="C1772" s="30" t="s">
        <v>6098</v>
      </c>
      <c r="D1772" s="30" t="s">
        <v>6099</v>
      </c>
      <c r="E1772" s="30" t="s">
        <v>753</v>
      </c>
      <c r="F1772" s="30" t="s">
        <v>6100</v>
      </c>
      <c r="G1772" s="38"/>
      <c r="H1772" s="31">
        <v>0</v>
      </c>
      <c r="I1772" s="30" t="s">
        <v>995</v>
      </c>
      <c r="J1772" s="30" t="s">
        <v>996</v>
      </c>
      <c r="K1772" s="30" t="s">
        <v>495</v>
      </c>
      <c r="L1772" s="30" t="s">
        <v>612</v>
      </c>
      <c r="M1772" s="30" t="s">
        <v>5051</v>
      </c>
      <c r="N1772" s="30" t="s">
        <v>6101</v>
      </c>
      <c r="O1772" s="30" t="s">
        <v>6096</v>
      </c>
      <c r="P1772" s="30" t="s">
        <v>6097</v>
      </c>
      <c r="Q1772" s="30" t="s">
        <v>499</v>
      </c>
    </row>
    <row r="1773" spans="1:17">
      <c r="A1773" s="30" t="s">
        <v>6102</v>
      </c>
      <c r="B1773" s="30" t="s">
        <v>6103</v>
      </c>
      <c r="C1773" s="30" t="s">
        <v>6104</v>
      </c>
      <c r="D1773" s="30" t="s">
        <v>6105</v>
      </c>
      <c r="E1773" s="30" t="s">
        <v>6106</v>
      </c>
      <c r="F1773" s="30" t="s">
        <v>74</v>
      </c>
      <c r="G1773" s="38"/>
      <c r="H1773" s="31">
        <v>0</v>
      </c>
      <c r="I1773" s="30" t="s">
        <v>995</v>
      </c>
      <c r="J1773" s="30" t="s">
        <v>996</v>
      </c>
      <c r="K1773" s="30" t="s">
        <v>495</v>
      </c>
      <c r="L1773" s="30" t="s">
        <v>612</v>
      </c>
      <c r="M1773" s="30" t="s">
        <v>1007</v>
      </c>
      <c r="N1773" s="30"/>
      <c r="O1773" s="30" t="s">
        <v>6096</v>
      </c>
      <c r="P1773" s="30" t="s">
        <v>6097</v>
      </c>
      <c r="Q1773" s="30" t="s">
        <v>499</v>
      </c>
    </row>
    <row r="1774" spans="1:17">
      <c r="A1774" s="30" t="s">
        <v>6107</v>
      </c>
      <c r="B1774" s="30" t="s">
        <v>6108</v>
      </c>
      <c r="C1774" s="30" t="s">
        <v>6109</v>
      </c>
      <c r="D1774" s="30" t="s">
        <v>6105</v>
      </c>
      <c r="E1774" s="30" t="s">
        <v>6106</v>
      </c>
      <c r="F1774" s="30" t="s">
        <v>74</v>
      </c>
      <c r="G1774" s="38"/>
      <c r="H1774" s="31">
        <v>0</v>
      </c>
      <c r="I1774" s="30" t="s">
        <v>995</v>
      </c>
      <c r="J1774" s="30" t="s">
        <v>996</v>
      </c>
      <c r="K1774" s="30" t="s">
        <v>495</v>
      </c>
      <c r="L1774" s="30" t="s">
        <v>612</v>
      </c>
      <c r="M1774" s="30" t="s">
        <v>1007</v>
      </c>
      <c r="N1774" s="30"/>
      <c r="O1774" s="30" t="s">
        <v>6096</v>
      </c>
      <c r="P1774" s="30" t="s">
        <v>6097</v>
      </c>
      <c r="Q1774" s="30" t="s">
        <v>499</v>
      </c>
    </row>
    <row r="1775" spans="1:17">
      <c r="A1775" s="30" t="s">
        <v>6110</v>
      </c>
      <c r="B1775" s="30" t="s">
        <v>6111</v>
      </c>
      <c r="C1775" s="30" t="s">
        <v>6112</v>
      </c>
      <c r="D1775" s="30" t="s">
        <v>6105</v>
      </c>
      <c r="E1775" s="30" t="s">
        <v>6106</v>
      </c>
      <c r="F1775" s="30" t="s">
        <v>74</v>
      </c>
      <c r="G1775" s="38"/>
      <c r="H1775" s="31">
        <v>0</v>
      </c>
      <c r="I1775" s="30" t="s">
        <v>995</v>
      </c>
      <c r="J1775" s="30" t="s">
        <v>996</v>
      </c>
      <c r="K1775" s="30" t="s">
        <v>495</v>
      </c>
      <c r="L1775" s="30" t="s">
        <v>612</v>
      </c>
      <c r="M1775" s="30" t="s">
        <v>1007</v>
      </c>
      <c r="N1775" s="30"/>
      <c r="O1775" s="30" t="s">
        <v>6096</v>
      </c>
      <c r="P1775" s="30" t="s">
        <v>6097</v>
      </c>
      <c r="Q1775" s="30" t="s">
        <v>499</v>
      </c>
    </row>
    <row r="1776" spans="1:17">
      <c r="A1776" s="30" t="s">
        <v>6113</v>
      </c>
      <c r="B1776" s="30" t="s">
        <v>6114</v>
      </c>
      <c r="C1776" s="30" t="s">
        <v>6115</v>
      </c>
      <c r="D1776" s="30" t="s">
        <v>6105</v>
      </c>
      <c r="E1776" s="30" t="s">
        <v>6106</v>
      </c>
      <c r="F1776" s="30" t="s">
        <v>74</v>
      </c>
      <c r="G1776" s="38"/>
      <c r="H1776" s="31">
        <v>0</v>
      </c>
      <c r="I1776" s="30" t="s">
        <v>995</v>
      </c>
      <c r="J1776" s="30" t="s">
        <v>996</v>
      </c>
      <c r="K1776" s="30" t="s">
        <v>495</v>
      </c>
      <c r="L1776" s="30" t="s">
        <v>612</v>
      </c>
      <c r="M1776" s="30" t="s">
        <v>624</v>
      </c>
      <c r="N1776" s="30"/>
      <c r="O1776" s="30" t="s">
        <v>6096</v>
      </c>
      <c r="P1776" s="30" t="s">
        <v>6097</v>
      </c>
      <c r="Q1776" s="30" t="s">
        <v>499</v>
      </c>
    </row>
    <row r="1777" spans="1:17">
      <c r="A1777" s="30" t="s">
        <v>6116</v>
      </c>
      <c r="B1777" s="30" t="s">
        <v>629</v>
      </c>
      <c r="C1777" s="30" t="s">
        <v>6117</v>
      </c>
      <c r="D1777" s="30"/>
      <c r="E1777" s="30" t="s">
        <v>753</v>
      </c>
      <c r="F1777" s="30"/>
      <c r="G1777" s="38"/>
      <c r="H1777" s="31">
        <v>0</v>
      </c>
      <c r="I1777" s="30" t="s">
        <v>610</v>
      </c>
      <c r="J1777" s="30" t="s">
        <v>611</v>
      </c>
      <c r="K1777" s="30" t="s">
        <v>495</v>
      </c>
      <c r="L1777" s="30" t="s">
        <v>612</v>
      </c>
      <c r="M1777" s="30" t="s">
        <v>997</v>
      </c>
      <c r="N1777" s="30" t="s">
        <v>3038</v>
      </c>
      <c r="O1777" s="30" t="s">
        <v>6116</v>
      </c>
      <c r="P1777" s="30" t="s">
        <v>629</v>
      </c>
      <c r="Q1777" s="30" t="s">
        <v>499</v>
      </c>
    </row>
    <row r="1778" spans="1:17">
      <c r="A1778" s="30" t="s">
        <v>6118</v>
      </c>
      <c r="B1778" s="30" t="s">
        <v>6119</v>
      </c>
      <c r="C1778" s="30" t="s">
        <v>6120</v>
      </c>
      <c r="D1778" s="30" t="s">
        <v>6121</v>
      </c>
      <c r="E1778" s="30" t="s">
        <v>503</v>
      </c>
      <c r="F1778" s="30" t="s">
        <v>6121</v>
      </c>
      <c r="G1778" s="38"/>
      <c r="H1778" s="31">
        <v>0</v>
      </c>
      <c r="I1778" s="30" t="s">
        <v>512</v>
      </c>
      <c r="J1778" s="30" t="s">
        <v>513</v>
      </c>
      <c r="K1778" s="30" t="s">
        <v>495</v>
      </c>
      <c r="L1778" s="30" t="s">
        <v>496</v>
      </c>
      <c r="M1778" s="30" t="s">
        <v>514</v>
      </c>
      <c r="N1778" s="30"/>
      <c r="O1778" s="30" t="s">
        <v>6118</v>
      </c>
      <c r="P1778" s="30" t="s">
        <v>6119</v>
      </c>
      <c r="Q1778" s="30" t="s">
        <v>499</v>
      </c>
    </row>
    <row r="1779" spans="1:17">
      <c r="A1779" s="30" t="s">
        <v>6122</v>
      </c>
      <c r="B1779" s="30" t="s">
        <v>6123</v>
      </c>
      <c r="C1779" s="30" t="s">
        <v>6124</v>
      </c>
      <c r="D1779" s="30"/>
      <c r="E1779" s="30" t="s">
        <v>503</v>
      </c>
      <c r="F1779" s="30" t="s">
        <v>6125</v>
      </c>
      <c r="G1779" s="38"/>
      <c r="H1779" s="31">
        <v>0</v>
      </c>
      <c r="I1779" s="30" t="s">
        <v>546</v>
      </c>
      <c r="J1779" s="30" t="s">
        <v>547</v>
      </c>
      <c r="K1779" s="30" t="s">
        <v>495</v>
      </c>
      <c r="L1779" s="30" t="s">
        <v>496</v>
      </c>
      <c r="M1779" s="30" t="s">
        <v>713</v>
      </c>
      <c r="N1779" s="30" t="s">
        <v>5297</v>
      </c>
      <c r="O1779" s="30" t="s">
        <v>6122</v>
      </c>
      <c r="P1779" s="30" t="s">
        <v>6123</v>
      </c>
      <c r="Q1779" s="30" t="s">
        <v>499</v>
      </c>
    </row>
    <row r="1780" spans="1:17">
      <c r="A1780" s="30" t="s">
        <v>6126</v>
      </c>
      <c r="B1780" s="30" t="s">
        <v>6127</v>
      </c>
      <c r="C1780" s="30" t="s">
        <v>6128</v>
      </c>
      <c r="D1780" s="30"/>
      <c r="E1780" s="30" t="s">
        <v>503</v>
      </c>
      <c r="F1780" s="30" t="s">
        <v>6129</v>
      </c>
      <c r="G1780" s="38"/>
      <c r="H1780" s="31">
        <v>0</v>
      </c>
      <c r="I1780" s="30"/>
      <c r="J1780" s="30"/>
      <c r="K1780" s="30" t="s">
        <v>495</v>
      </c>
      <c r="L1780" s="30" t="s">
        <v>496</v>
      </c>
      <c r="M1780" s="30" t="s">
        <v>558</v>
      </c>
      <c r="N1780" s="30"/>
      <c r="O1780" s="30" t="s">
        <v>6126</v>
      </c>
      <c r="P1780" s="30" t="s">
        <v>6127</v>
      </c>
      <c r="Q1780" s="30" t="s">
        <v>499</v>
      </c>
    </row>
    <row r="1781" spans="1:17">
      <c r="A1781" s="30" t="s">
        <v>6130</v>
      </c>
      <c r="B1781" s="30" t="s">
        <v>6131</v>
      </c>
      <c r="C1781" s="30" t="s">
        <v>6132</v>
      </c>
      <c r="D1781" s="30"/>
      <c r="E1781" s="30" t="s">
        <v>753</v>
      </c>
      <c r="F1781" s="30" t="s">
        <v>6133</v>
      </c>
      <c r="G1781" s="38"/>
      <c r="H1781" s="31">
        <v>0</v>
      </c>
      <c r="I1781" s="30" t="s">
        <v>628</v>
      </c>
      <c r="J1781" s="30" t="s">
        <v>629</v>
      </c>
      <c r="K1781" s="30" t="s">
        <v>495</v>
      </c>
      <c r="L1781" s="30" t="s">
        <v>975</v>
      </c>
      <c r="M1781" s="30" t="s">
        <v>631</v>
      </c>
      <c r="N1781" s="30" t="s">
        <v>6134</v>
      </c>
      <c r="O1781" s="30" t="s">
        <v>6130</v>
      </c>
      <c r="P1781" s="30" t="s">
        <v>6131</v>
      </c>
      <c r="Q1781" s="30" t="s">
        <v>499</v>
      </c>
    </row>
    <row r="1782" spans="1:17">
      <c r="A1782" s="30" t="s">
        <v>6135</v>
      </c>
      <c r="B1782" s="30" t="s">
        <v>6136</v>
      </c>
      <c r="C1782" s="30" t="s">
        <v>6137</v>
      </c>
      <c r="D1782" s="30"/>
      <c r="E1782" s="30" t="s">
        <v>1232</v>
      </c>
      <c r="F1782" s="30" t="s">
        <v>6138</v>
      </c>
      <c r="G1782" s="38">
        <v>60</v>
      </c>
      <c r="H1782" s="31">
        <v>0</v>
      </c>
      <c r="I1782" s="30" t="s">
        <v>628</v>
      </c>
      <c r="J1782" s="30" t="s">
        <v>629</v>
      </c>
      <c r="K1782" s="30" t="s">
        <v>495</v>
      </c>
      <c r="L1782" s="30" t="s">
        <v>1267</v>
      </c>
      <c r="M1782" s="30" t="s">
        <v>631</v>
      </c>
      <c r="N1782" s="30" t="s">
        <v>6139</v>
      </c>
      <c r="O1782" s="30" t="s">
        <v>6135</v>
      </c>
      <c r="P1782" s="30" t="s">
        <v>6136</v>
      </c>
      <c r="Q1782" s="30" t="s">
        <v>499</v>
      </c>
    </row>
    <row r="1783" spans="1:17">
      <c r="A1783" s="30" t="s">
        <v>6140</v>
      </c>
      <c r="B1783" s="30" t="s">
        <v>6141</v>
      </c>
      <c r="C1783" s="30" t="s">
        <v>6142</v>
      </c>
      <c r="D1783" s="30" t="s">
        <v>74</v>
      </c>
      <c r="E1783" s="30" t="s">
        <v>1232</v>
      </c>
      <c r="F1783" s="30" t="s">
        <v>74</v>
      </c>
      <c r="G1783" s="38"/>
      <c r="H1783" s="31">
        <v>0</v>
      </c>
      <c r="I1783" s="30" t="s">
        <v>628</v>
      </c>
      <c r="J1783" s="30" t="s">
        <v>629</v>
      </c>
      <c r="K1783" s="30" t="s">
        <v>495</v>
      </c>
      <c r="L1783" s="30" t="s">
        <v>1267</v>
      </c>
      <c r="M1783" s="30" t="s">
        <v>631</v>
      </c>
      <c r="N1783" s="30"/>
      <c r="O1783" s="30" t="s">
        <v>6135</v>
      </c>
      <c r="P1783" s="30" t="s">
        <v>6141</v>
      </c>
      <c r="Q1783" s="30" t="s">
        <v>499</v>
      </c>
    </row>
    <row r="1784" spans="1:17">
      <c r="A1784" s="30" t="s">
        <v>6143</v>
      </c>
      <c r="B1784" s="30" t="s">
        <v>6144</v>
      </c>
      <c r="C1784" s="30" t="s">
        <v>6145</v>
      </c>
      <c r="D1784" s="30" t="s">
        <v>74</v>
      </c>
      <c r="E1784" s="30" t="s">
        <v>1232</v>
      </c>
      <c r="F1784" s="30" t="s">
        <v>74</v>
      </c>
      <c r="G1784" s="38"/>
      <c r="H1784" s="31">
        <v>0</v>
      </c>
      <c r="I1784" s="30" t="s">
        <v>628</v>
      </c>
      <c r="J1784" s="30" t="s">
        <v>629</v>
      </c>
      <c r="K1784" s="30" t="s">
        <v>495</v>
      </c>
      <c r="L1784" s="30" t="s">
        <v>1267</v>
      </c>
      <c r="M1784" s="30" t="s">
        <v>631</v>
      </c>
      <c r="N1784" s="30"/>
      <c r="O1784" s="30" t="s">
        <v>6135</v>
      </c>
      <c r="P1784" s="30" t="s">
        <v>6144</v>
      </c>
      <c r="Q1784" s="30" t="s">
        <v>499</v>
      </c>
    </row>
    <row r="1785" spans="1:17">
      <c r="A1785" s="30" t="s">
        <v>6146</v>
      </c>
      <c r="B1785" s="30" t="s">
        <v>6147</v>
      </c>
      <c r="C1785" s="30" t="s">
        <v>6148</v>
      </c>
      <c r="D1785" s="30"/>
      <c r="E1785" s="30"/>
      <c r="F1785" s="30" t="s">
        <v>6149</v>
      </c>
      <c r="G1785" s="38"/>
      <c r="H1785" s="31">
        <v>0</v>
      </c>
      <c r="I1785" s="30"/>
      <c r="J1785" s="30"/>
      <c r="K1785" s="30" t="s">
        <v>495</v>
      </c>
      <c r="L1785" s="30" t="s">
        <v>496</v>
      </c>
      <c r="M1785" s="30" t="s">
        <v>526</v>
      </c>
      <c r="N1785" s="30"/>
      <c r="O1785" s="30" t="s">
        <v>6146</v>
      </c>
      <c r="P1785" s="30" t="s">
        <v>6147</v>
      </c>
      <c r="Q1785" s="30" t="s">
        <v>499</v>
      </c>
    </row>
    <row r="1786" spans="1:17">
      <c r="A1786" s="30" t="s">
        <v>6150</v>
      </c>
      <c r="B1786" s="30" t="s">
        <v>6151</v>
      </c>
      <c r="C1786" s="30" t="s">
        <v>6152</v>
      </c>
      <c r="D1786" s="30"/>
      <c r="E1786" s="30" t="s">
        <v>503</v>
      </c>
      <c r="F1786" s="30" t="s">
        <v>6153</v>
      </c>
      <c r="G1786" s="38">
        <v>60</v>
      </c>
      <c r="H1786" s="31">
        <v>0</v>
      </c>
      <c r="I1786" s="30"/>
      <c r="J1786" s="30"/>
      <c r="K1786" s="30" t="s">
        <v>495</v>
      </c>
      <c r="L1786" s="30" t="s">
        <v>3608</v>
      </c>
      <c r="M1786" s="30"/>
      <c r="N1786" s="30"/>
      <c r="O1786" s="30" t="s">
        <v>6150</v>
      </c>
      <c r="P1786" s="30" t="s">
        <v>6151</v>
      </c>
      <c r="Q1786" s="30" t="s">
        <v>499</v>
      </c>
    </row>
    <row r="1787" spans="1:17">
      <c r="A1787" s="30" t="s">
        <v>6154</v>
      </c>
      <c r="B1787" s="30" t="s">
        <v>6155</v>
      </c>
      <c r="C1787" s="30" t="s">
        <v>6156</v>
      </c>
      <c r="D1787" s="30"/>
      <c r="E1787" s="30" t="s">
        <v>503</v>
      </c>
      <c r="F1787" s="30" t="s">
        <v>6157</v>
      </c>
      <c r="G1787" s="38">
        <v>60</v>
      </c>
      <c r="H1787" s="31">
        <v>0</v>
      </c>
      <c r="I1787" s="30" t="s">
        <v>504</v>
      </c>
      <c r="J1787" s="30" t="s">
        <v>505</v>
      </c>
      <c r="K1787" s="30" t="s">
        <v>495</v>
      </c>
      <c r="L1787" s="30" t="s">
        <v>496</v>
      </c>
      <c r="M1787" s="30" t="s">
        <v>1146</v>
      </c>
      <c r="N1787" s="30"/>
      <c r="O1787" s="30" t="s">
        <v>6154</v>
      </c>
      <c r="P1787" s="30" t="s">
        <v>6155</v>
      </c>
      <c r="Q1787" s="30" t="s">
        <v>499</v>
      </c>
    </row>
    <row r="1788" spans="1:17">
      <c r="A1788" s="30" t="s">
        <v>6158</v>
      </c>
      <c r="B1788" s="30" t="s">
        <v>6159</v>
      </c>
      <c r="C1788" s="30" t="s">
        <v>6160</v>
      </c>
      <c r="D1788" s="30" t="s">
        <v>6161</v>
      </c>
      <c r="E1788" s="30" t="s">
        <v>493</v>
      </c>
      <c r="F1788" s="30" t="s">
        <v>6162</v>
      </c>
      <c r="G1788" s="38"/>
      <c r="H1788" s="31">
        <v>0</v>
      </c>
      <c r="I1788" s="30" t="s">
        <v>546</v>
      </c>
      <c r="J1788" s="30" t="s">
        <v>547</v>
      </c>
      <c r="K1788" s="30" t="s">
        <v>495</v>
      </c>
      <c r="L1788" s="30" t="s">
        <v>496</v>
      </c>
      <c r="M1788" s="30" t="s">
        <v>506</v>
      </c>
      <c r="N1788" s="30"/>
      <c r="O1788" s="30" t="s">
        <v>6158</v>
      </c>
      <c r="P1788" s="30" t="s">
        <v>6159</v>
      </c>
      <c r="Q1788" s="30" t="s">
        <v>499</v>
      </c>
    </row>
    <row r="1789" spans="1:17">
      <c r="A1789" s="30" t="s">
        <v>6163</v>
      </c>
      <c r="B1789" s="30" t="s">
        <v>6164</v>
      </c>
      <c r="C1789" s="30" t="s">
        <v>6165</v>
      </c>
      <c r="D1789" s="30" t="s">
        <v>6161</v>
      </c>
      <c r="E1789" s="30" t="s">
        <v>493</v>
      </c>
      <c r="F1789" s="30" t="s">
        <v>6161</v>
      </c>
      <c r="G1789" s="38"/>
      <c r="H1789" s="31">
        <v>0</v>
      </c>
      <c r="I1789" s="30" t="s">
        <v>504</v>
      </c>
      <c r="J1789" s="30" t="s">
        <v>505</v>
      </c>
      <c r="K1789" s="30" t="s">
        <v>495</v>
      </c>
      <c r="L1789" s="30" t="s">
        <v>496</v>
      </c>
      <c r="M1789" s="30" t="s">
        <v>506</v>
      </c>
      <c r="N1789" s="30" t="s">
        <v>539</v>
      </c>
      <c r="O1789" s="30" t="s">
        <v>6158</v>
      </c>
      <c r="P1789" s="30" t="s">
        <v>6164</v>
      </c>
      <c r="Q1789" s="30" t="s">
        <v>499</v>
      </c>
    </row>
    <row r="1790" spans="1:17">
      <c r="A1790" s="30" t="s">
        <v>6166</v>
      </c>
      <c r="B1790" s="30" t="s">
        <v>6167</v>
      </c>
      <c r="C1790" s="30" t="s">
        <v>6168</v>
      </c>
      <c r="D1790" s="30" t="s">
        <v>6161</v>
      </c>
      <c r="E1790" s="30" t="s">
        <v>493</v>
      </c>
      <c r="F1790" s="30" t="s">
        <v>6161</v>
      </c>
      <c r="G1790" s="38"/>
      <c r="H1790" s="31">
        <v>0</v>
      </c>
      <c r="I1790" s="30" t="s">
        <v>504</v>
      </c>
      <c r="J1790" s="30" t="s">
        <v>505</v>
      </c>
      <c r="K1790" s="30" t="s">
        <v>495</v>
      </c>
      <c r="L1790" s="30" t="s">
        <v>496</v>
      </c>
      <c r="M1790" s="30" t="s">
        <v>506</v>
      </c>
      <c r="N1790" s="30" t="s">
        <v>539</v>
      </c>
      <c r="O1790" s="30" t="s">
        <v>6158</v>
      </c>
      <c r="P1790" s="30" t="s">
        <v>6167</v>
      </c>
      <c r="Q1790" s="30" t="s">
        <v>499</v>
      </c>
    </row>
    <row r="1791" spans="1:17">
      <c r="A1791" s="30" t="s">
        <v>6169</v>
      </c>
      <c r="B1791" s="30" t="s">
        <v>6170</v>
      </c>
      <c r="C1791" s="30" t="s">
        <v>6171</v>
      </c>
      <c r="D1791" s="30" t="s">
        <v>6172</v>
      </c>
      <c r="E1791" s="30" t="s">
        <v>6173</v>
      </c>
      <c r="F1791" s="30" t="s">
        <v>6172</v>
      </c>
      <c r="G1791" s="38"/>
      <c r="H1791" s="31">
        <v>0</v>
      </c>
      <c r="I1791" s="30" t="s">
        <v>628</v>
      </c>
      <c r="J1791" s="30" t="s">
        <v>629</v>
      </c>
      <c r="K1791" s="30" t="s">
        <v>495</v>
      </c>
      <c r="L1791" s="30" t="s">
        <v>1228</v>
      </c>
      <c r="M1791" s="30" t="s">
        <v>631</v>
      </c>
      <c r="N1791" s="30" t="s">
        <v>6174</v>
      </c>
      <c r="O1791" s="30" t="s">
        <v>6169</v>
      </c>
      <c r="P1791" s="30" t="s">
        <v>6170</v>
      </c>
      <c r="Q1791" s="30" t="s">
        <v>499</v>
      </c>
    </row>
    <row r="1792" spans="1:17">
      <c r="A1792" s="30" t="s">
        <v>6175</v>
      </c>
      <c r="B1792" s="30" t="s">
        <v>6176</v>
      </c>
      <c r="C1792" s="30" t="s">
        <v>6177</v>
      </c>
      <c r="D1792" s="30" t="s">
        <v>6178</v>
      </c>
      <c r="E1792" s="30" t="s">
        <v>6173</v>
      </c>
      <c r="F1792" s="30" t="s">
        <v>6178</v>
      </c>
      <c r="G1792" s="38"/>
      <c r="H1792" s="31">
        <v>0</v>
      </c>
      <c r="I1792" s="30" t="s">
        <v>755</v>
      </c>
      <c r="J1792" s="30" t="s">
        <v>756</v>
      </c>
      <c r="K1792" s="30" t="s">
        <v>495</v>
      </c>
      <c r="L1792" s="30" t="s">
        <v>612</v>
      </c>
      <c r="M1792" s="30" t="s">
        <v>688</v>
      </c>
      <c r="N1792" s="30"/>
      <c r="O1792" s="30" t="s">
        <v>6169</v>
      </c>
      <c r="P1792" s="30" t="s">
        <v>6170</v>
      </c>
      <c r="Q1792" s="30" t="s">
        <v>499</v>
      </c>
    </row>
    <row r="1793" spans="1:17">
      <c r="A1793" s="30" t="s">
        <v>6179</v>
      </c>
      <c r="B1793" s="30" t="s">
        <v>6180</v>
      </c>
      <c r="C1793" s="30" t="s">
        <v>6181</v>
      </c>
      <c r="D1793" s="30" t="s">
        <v>6178</v>
      </c>
      <c r="E1793" s="30" t="s">
        <v>6173</v>
      </c>
      <c r="F1793" s="30" t="s">
        <v>6178</v>
      </c>
      <c r="G1793" s="38"/>
      <c r="H1793" s="31">
        <v>0</v>
      </c>
      <c r="I1793" s="30" t="s">
        <v>755</v>
      </c>
      <c r="J1793" s="30" t="s">
        <v>756</v>
      </c>
      <c r="K1793" s="30" t="s">
        <v>495</v>
      </c>
      <c r="L1793" s="30" t="s">
        <v>612</v>
      </c>
      <c r="M1793" s="30" t="s">
        <v>688</v>
      </c>
      <c r="N1793" s="30"/>
      <c r="O1793" s="30" t="s">
        <v>6169</v>
      </c>
      <c r="P1793" s="30" t="s">
        <v>6170</v>
      </c>
      <c r="Q1793" s="30" t="s">
        <v>499</v>
      </c>
    </row>
    <row r="1794" spans="1:17">
      <c r="A1794" s="30" t="s">
        <v>6182</v>
      </c>
      <c r="B1794" s="30" t="s">
        <v>6183</v>
      </c>
      <c r="C1794" s="30" t="s">
        <v>6184</v>
      </c>
      <c r="D1794" s="30" t="s">
        <v>6178</v>
      </c>
      <c r="E1794" s="30" t="s">
        <v>6173</v>
      </c>
      <c r="F1794" s="30" t="s">
        <v>6178</v>
      </c>
      <c r="G1794" s="38"/>
      <c r="H1794" s="31">
        <v>0</v>
      </c>
      <c r="I1794" s="30" t="s">
        <v>755</v>
      </c>
      <c r="J1794" s="30" t="s">
        <v>756</v>
      </c>
      <c r="K1794" s="30" t="s">
        <v>495</v>
      </c>
      <c r="L1794" s="30" t="s">
        <v>612</v>
      </c>
      <c r="M1794" s="30" t="s">
        <v>1828</v>
      </c>
      <c r="N1794" s="30"/>
      <c r="O1794" s="30" t="s">
        <v>6169</v>
      </c>
      <c r="P1794" s="30" t="s">
        <v>6170</v>
      </c>
      <c r="Q1794" s="30" t="s">
        <v>499</v>
      </c>
    </row>
    <row r="1795" spans="1:17">
      <c r="A1795" s="30" t="s">
        <v>6185</v>
      </c>
      <c r="B1795" s="30" t="s">
        <v>6186</v>
      </c>
      <c r="C1795" s="30" t="s">
        <v>6187</v>
      </c>
      <c r="D1795" s="30" t="s">
        <v>6188</v>
      </c>
      <c r="E1795" s="30" t="s">
        <v>6173</v>
      </c>
      <c r="F1795" s="30" t="s">
        <v>6188</v>
      </c>
      <c r="G1795" s="38"/>
      <c r="H1795" s="31">
        <v>0</v>
      </c>
      <c r="I1795" s="30" t="s">
        <v>755</v>
      </c>
      <c r="J1795" s="30" t="s">
        <v>756</v>
      </c>
      <c r="K1795" s="30" t="s">
        <v>495</v>
      </c>
      <c r="L1795" s="30" t="s">
        <v>612</v>
      </c>
      <c r="M1795" s="30" t="s">
        <v>688</v>
      </c>
      <c r="N1795" s="30"/>
      <c r="O1795" s="30" t="s">
        <v>6169</v>
      </c>
      <c r="P1795" s="30" t="s">
        <v>6170</v>
      </c>
      <c r="Q1795" s="30" t="s">
        <v>499</v>
      </c>
    </row>
    <row r="1796" spans="1:17">
      <c r="A1796" s="30" t="s">
        <v>6189</v>
      </c>
      <c r="B1796" s="30" t="s">
        <v>6190</v>
      </c>
      <c r="C1796" s="30" t="s">
        <v>6191</v>
      </c>
      <c r="D1796" s="30" t="s">
        <v>6188</v>
      </c>
      <c r="E1796" s="30" t="s">
        <v>6173</v>
      </c>
      <c r="F1796" s="30" t="s">
        <v>6188</v>
      </c>
      <c r="G1796" s="38"/>
      <c r="H1796" s="31">
        <v>0</v>
      </c>
      <c r="I1796" s="30" t="s">
        <v>755</v>
      </c>
      <c r="J1796" s="30" t="s">
        <v>756</v>
      </c>
      <c r="K1796" s="30" t="s">
        <v>495</v>
      </c>
      <c r="L1796" s="30" t="s">
        <v>612</v>
      </c>
      <c r="M1796" s="30" t="s">
        <v>688</v>
      </c>
      <c r="N1796" s="30"/>
      <c r="O1796" s="30" t="s">
        <v>6169</v>
      </c>
      <c r="P1796" s="30" t="s">
        <v>6170</v>
      </c>
      <c r="Q1796" s="30" t="s">
        <v>499</v>
      </c>
    </row>
    <row r="1797" spans="1:17">
      <c r="A1797" s="30" t="s">
        <v>6192</v>
      </c>
      <c r="B1797" s="30" t="s">
        <v>6193</v>
      </c>
      <c r="C1797" s="30" t="s">
        <v>6194</v>
      </c>
      <c r="D1797" s="30" t="s">
        <v>6195</v>
      </c>
      <c r="E1797" s="30" t="s">
        <v>6173</v>
      </c>
      <c r="F1797" s="30" t="s">
        <v>6195</v>
      </c>
      <c r="G1797" s="38"/>
      <c r="H1797" s="31">
        <v>0</v>
      </c>
      <c r="I1797" s="30" t="s">
        <v>755</v>
      </c>
      <c r="J1797" s="30" t="s">
        <v>756</v>
      </c>
      <c r="K1797" s="30" t="s">
        <v>495</v>
      </c>
      <c r="L1797" s="30" t="s">
        <v>612</v>
      </c>
      <c r="M1797" s="30" t="s">
        <v>1828</v>
      </c>
      <c r="N1797" s="30"/>
      <c r="O1797" s="30" t="s">
        <v>6169</v>
      </c>
      <c r="P1797" s="30" t="s">
        <v>6170</v>
      </c>
      <c r="Q1797" s="30" t="s">
        <v>499</v>
      </c>
    </row>
    <row r="1798" spans="1:17">
      <c r="A1798" s="30" t="s">
        <v>6196</v>
      </c>
      <c r="B1798" s="30" t="s">
        <v>6197</v>
      </c>
      <c r="C1798" s="30" t="s">
        <v>6198</v>
      </c>
      <c r="D1798" s="30" t="s">
        <v>6199</v>
      </c>
      <c r="E1798" s="30" t="s">
        <v>6173</v>
      </c>
      <c r="F1798" s="30" t="s">
        <v>6199</v>
      </c>
      <c r="G1798" s="38"/>
      <c r="H1798" s="31">
        <v>0</v>
      </c>
      <c r="I1798" s="30" t="s">
        <v>755</v>
      </c>
      <c r="J1798" s="30" t="s">
        <v>756</v>
      </c>
      <c r="K1798" s="30" t="s">
        <v>495</v>
      </c>
      <c r="L1798" s="30" t="s">
        <v>612</v>
      </c>
      <c r="M1798" s="30" t="s">
        <v>1828</v>
      </c>
      <c r="N1798" s="30" t="s">
        <v>4700</v>
      </c>
      <c r="O1798" s="30" t="s">
        <v>6169</v>
      </c>
      <c r="P1798" s="30" t="s">
        <v>6170</v>
      </c>
      <c r="Q1798" s="30" t="s">
        <v>499</v>
      </c>
    </row>
    <row r="1799" spans="1:17">
      <c r="A1799" s="30" t="s">
        <v>6200</v>
      </c>
      <c r="B1799" s="30" t="s">
        <v>6201</v>
      </c>
      <c r="C1799" s="30" t="s">
        <v>6202</v>
      </c>
      <c r="D1799" s="30" t="s">
        <v>6199</v>
      </c>
      <c r="E1799" s="30" t="s">
        <v>6173</v>
      </c>
      <c r="F1799" s="30" t="s">
        <v>6199</v>
      </c>
      <c r="G1799" s="38"/>
      <c r="H1799" s="31">
        <v>0</v>
      </c>
      <c r="I1799" s="30" t="s">
        <v>755</v>
      </c>
      <c r="J1799" s="30" t="s">
        <v>756</v>
      </c>
      <c r="K1799" s="30" t="s">
        <v>495</v>
      </c>
      <c r="L1799" s="30" t="s">
        <v>612</v>
      </c>
      <c r="M1799" s="30" t="s">
        <v>688</v>
      </c>
      <c r="N1799" s="30" t="s">
        <v>4700</v>
      </c>
      <c r="O1799" s="30" t="s">
        <v>6169</v>
      </c>
      <c r="P1799" s="30" t="s">
        <v>6170</v>
      </c>
      <c r="Q1799" s="30" t="s">
        <v>499</v>
      </c>
    </row>
    <row r="1800" spans="1:17">
      <c r="A1800" s="30" t="s">
        <v>6203</v>
      </c>
      <c r="B1800" s="30" t="s">
        <v>6204</v>
      </c>
      <c r="C1800" s="30" t="s">
        <v>6205</v>
      </c>
      <c r="D1800" s="30" t="s">
        <v>6206</v>
      </c>
      <c r="E1800" s="30" t="s">
        <v>6173</v>
      </c>
      <c r="F1800" s="30" t="s">
        <v>6206</v>
      </c>
      <c r="G1800" s="38"/>
      <c r="H1800" s="31">
        <v>0</v>
      </c>
      <c r="I1800" s="30" t="s">
        <v>755</v>
      </c>
      <c r="J1800" s="30" t="s">
        <v>756</v>
      </c>
      <c r="K1800" s="30" t="s">
        <v>495</v>
      </c>
      <c r="L1800" s="30" t="s">
        <v>612</v>
      </c>
      <c r="M1800" s="30" t="s">
        <v>1828</v>
      </c>
      <c r="N1800" s="30" t="s">
        <v>4700</v>
      </c>
      <c r="O1800" s="30" t="s">
        <v>6169</v>
      </c>
      <c r="P1800" s="30" t="s">
        <v>6170</v>
      </c>
      <c r="Q1800" s="30" t="s">
        <v>499</v>
      </c>
    </row>
    <row r="1801" spans="1:17">
      <c r="A1801" s="30" t="s">
        <v>6207</v>
      </c>
      <c r="B1801" s="30" t="s">
        <v>6208</v>
      </c>
      <c r="C1801" s="30" t="s">
        <v>6209</v>
      </c>
      <c r="D1801" s="30" t="s">
        <v>6206</v>
      </c>
      <c r="E1801" s="30" t="s">
        <v>6173</v>
      </c>
      <c r="F1801" s="30" t="s">
        <v>6206</v>
      </c>
      <c r="G1801" s="38"/>
      <c r="H1801" s="31">
        <v>0</v>
      </c>
      <c r="I1801" s="30" t="s">
        <v>755</v>
      </c>
      <c r="J1801" s="30" t="s">
        <v>756</v>
      </c>
      <c r="K1801" s="30" t="s">
        <v>495</v>
      </c>
      <c r="L1801" s="30" t="s">
        <v>612</v>
      </c>
      <c r="M1801" s="30" t="s">
        <v>688</v>
      </c>
      <c r="N1801" s="30" t="s">
        <v>4700</v>
      </c>
      <c r="O1801" s="30" t="s">
        <v>6169</v>
      </c>
      <c r="P1801" s="30" t="s">
        <v>6170</v>
      </c>
      <c r="Q1801" s="30" t="s">
        <v>499</v>
      </c>
    </row>
    <row r="1802" spans="1:17">
      <c r="A1802" s="30" t="s">
        <v>6210</v>
      </c>
      <c r="B1802" s="30" t="s">
        <v>6211</v>
      </c>
      <c r="C1802" s="30" t="s">
        <v>6212</v>
      </c>
      <c r="D1802" s="30" t="s">
        <v>6206</v>
      </c>
      <c r="E1802" s="30" t="s">
        <v>6173</v>
      </c>
      <c r="F1802" s="30" t="s">
        <v>6206</v>
      </c>
      <c r="G1802" s="38"/>
      <c r="H1802" s="31">
        <v>0</v>
      </c>
      <c r="I1802" s="30" t="s">
        <v>755</v>
      </c>
      <c r="J1802" s="30" t="s">
        <v>756</v>
      </c>
      <c r="K1802" s="30" t="s">
        <v>495</v>
      </c>
      <c r="L1802" s="30" t="s">
        <v>612</v>
      </c>
      <c r="M1802" s="30" t="s">
        <v>688</v>
      </c>
      <c r="N1802" s="30" t="s">
        <v>4700</v>
      </c>
      <c r="O1802" s="30" t="s">
        <v>6169</v>
      </c>
      <c r="P1802" s="30" t="s">
        <v>6170</v>
      </c>
      <c r="Q1802" s="30" t="s">
        <v>499</v>
      </c>
    </row>
    <row r="1803" spans="1:17">
      <c r="A1803" s="30" t="s">
        <v>6213</v>
      </c>
      <c r="B1803" s="30" t="s">
        <v>6214</v>
      </c>
      <c r="C1803" s="30" t="s">
        <v>6215</v>
      </c>
      <c r="D1803" s="30" t="s">
        <v>6206</v>
      </c>
      <c r="E1803" s="30" t="s">
        <v>6173</v>
      </c>
      <c r="F1803" s="30" t="s">
        <v>6206</v>
      </c>
      <c r="G1803" s="38"/>
      <c r="H1803" s="31">
        <v>0</v>
      </c>
      <c r="I1803" s="30" t="s">
        <v>755</v>
      </c>
      <c r="J1803" s="30" t="s">
        <v>756</v>
      </c>
      <c r="K1803" s="30" t="s">
        <v>495</v>
      </c>
      <c r="L1803" s="30" t="s">
        <v>612</v>
      </c>
      <c r="M1803" s="30" t="s">
        <v>688</v>
      </c>
      <c r="N1803" s="30" t="s">
        <v>4700</v>
      </c>
      <c r="O1803" s="30" t="s">
        <v>6169</v>
      </c>
      <c r="P1803" s="30" t="s">
        <v>6170</v>
      </c>
      <c r="Q1803" s="30" t="s">
        <v>499</v>
      </c>
    </row>
    <row r="1804" spans="1:17">
      <c r="A1804" s="30" t="s">
        <v>6216</v>
      </c>
      <c r="B1804" s="30" t="s">
        <v>6217</v>
      </c>
      <c r="C1804" s="30" t="s">
        <v>6218</v>
      </c>
      <c r="D1804" s="30" t="s">
        <v>6206</v>
      </c>
      <c r="E1804" s="30" t="s">
        <v>6173</v>
      </c>
      <c r="F1804" s="30" t="s">
        <v>6206</v>
      </c>
      <c r="G1804" s="38"/>
      <c r="H1804" s="31">
        <v>0</v>
      </c>
      <c r="I1804" s="30" t="s">
        <v>755</v>
      </c>
      <c r="J1804" s="30" t="s">
        <v>756</v>
      </c>
      <c r="K1804" s="30" t="s">
        <v>495</v>
      </c>
      <c r="L1804" s="30" t="s">
        <v>612</v>
      </c>
      <c r="M1804" s="30" t="s">
        <v>1828</v>
      </c>
      <c r="N1804" s="30" t="s">
        <v>4700</v>
      </c>
      <c r="O1804" s="30" t="s">
        <v>6169</v>
      </c>
      <c r="P1804" s="30" t="s">
        <v>6170</v>
      </c>
      <c r="Q1804" s="30" t="s">
        <v>499</v>
      </c>
    </row>
    <row r="1805" spans="1:17">
      <c r="A1805" s="30" t="s">
        <v>6219</v>
      </c>
      <c r="B1805" s="30" t="s">
        <v>6220</v>
      </c>
      <c r="C1805" s="30" t="s">
        <v>6221</v>
      </c>
      <c r="D1805" s="30" t="s">
        <v>6206</v>
      </c>
      <c r="E1805" s="30" t="s">
        <v>6173</v>
      </c>
      <c r="F1805" s="30" t="s">
        <v>6206</v>
      </c>
      <c r="G1805" s="38"/>
      <c r="H1805" s="31">
        <v>0</v>
      </c>
      <c r="I1805" s="30" t="s">
        <v>755</v>
      </c>
      <c r="J1805" s="30" t="s">
        <v>756</v>
      </c>
      <c r="K1805" s="30" t="s">
        <v>495</v>
      </c>
      <c r="L1805" s="30" t="s">
        <v>612</v>
      </c>
      <c r="M1805" s="30" t="s">
        <v>1828</v>
      </c>
      <c r="N1805" s="30" t="s">
        <v>2033</v>
      </c>
      <c r="O1805" s="30" t="s">
        <v>6169</v>
      </c>
      <c r="P1805" s="30" t="s">
        <v>6170</v>
      </c>
      <c r="Q1805" s="30" t="s">
        <v>499</v>
      </c>
    </row>
    <row r="1806" spans="1:17">
      <c r="A1806" s="30" t="s">
        <v>6222</v>
      </c>
      <c r="B1806" s="30" t="s">
        <v>6223</v>
      </c>
      <c r="C1806" s="30" t="s">
        <v>6224</v>
      </c>
      <c r="D1806" s="30" t="s">
        <v>6206</v>
      </c>
      <c r="E1806" s="30" t="s">
        <v>6173</v>
      </c>
      <c r="F1806" s="30" t="s">
        <v>6206</v>
      </c>
      <c r="G1806" s="38"/>
      <c r="H1806" s="31">
        <v>0</v>
      </c>
      <c r="I1806" s="30" t="s">
        <v>755</v>
      </c>
      <c r="J1806" s="30" t="s">
        <v>756</v>
      </c>
      <c r="K1806" s="30" t="s">
        <v>495</v>
      </c>
      <c r="L1806" s="30" t="s">
        <v>612</v>
      </c>
      <c r="M1806" s="30" t="s">
        <v>1828</v>
      </c>
      <c r="N1806" s="30" t="s">
        <v>2033</v>
      </c>
      <c r="O1806" s="30" t="s">
        <v>6169</v>
      </c>
      <c r="P1806" s="30" t="s">
        <v>6170</v>
      </c>
      <c r="Q1806" s="30" t="s">
        <v>499</v>
      </c>
    </row>
    <row r="1807" spans="1:17">
      <c r="A1807" s="30" t="s">
        <v>6225</v>
      </c>
      <c r="B1807" s="30" t="s">
        <v>6226</v>
      </c>
      <c r="C1807" s="30" t="s">
        <v>6227</v>
      </c>
      <c r="D1807" s="30" t="s">
        <v>6206</v>
      </c>
      <c r="E1807" s="30" t="s">
        <v>6173</v>
      </c>
      <c r="F1807" s="30" t="s">
        <v>6206</v>
      </c>
      <c r="G1807" s="38"/>
      <c r="H1807" s="31">
        <v>0</v>
      </c>
      <c r="I1807" s="30" t="s">
        <v>755</v>
      </c>
      <c r="J1807" s="30" t="s">
        <v>756</v>
      </c>
      <c r="K1807" s="30" t="s">
        <v>495</v>
      </c>
      <c r="L1807" s="30" t="s">
        <v>612</v>
      </c>
      <c r="M1807" s="30" t="s">
        <v>688</v>
      </c>
      <c r="N1807" s="30" t="s">
        <v>4700</v>
      </c>
      <c r="O1807" s="30" t="s">
        <v>6169</v>
      </c>
      <c r="P1807" s="30" t="s">
        <v>6170</v>
      </c>
      <c r="Q1807" s="30" t="s">
        <v>499</v>
      </c>
    </row>
    <row r="1808" spans="1:17">
      <c r="A1808" s="30" t="s">
        <v>6228</v>
      </c>
      <c r="B1808" s="30" t="s">
        <v>6229</v>
      </c>
      <c r="C1808" s="30" t="s">
        <v>6230</v>
      </c>
      <c r="D1808" s="30"/>
      <c r="E1808" s="30" t="s">
        <v>6231</v>
      </c>
      <c r="F1808" s="30"/>
      <c r="G1808" s="38"/>
      <c r="H1808" s="31">
        <v>0</v>
      </c>
      <c r="I1808" s="30" t="s">
        <v>755</v>
      </c>
      <c r="J1808" s="30" t="s">
        <v>756</v>
      </c>
      <c r="K1808" s="30" t="s">
        <v>495</v>
      </c>
      <c r="L1808" s="30" t="s">
        <v>6232</v>
      </c>
      <c r="M1808" s="30" t="s">
        <v>6233</v>
      </c>
      <c r="N1808" s="30" t="s">
        <v>6234</v>
      </c>
      <c r="O1808" s="30" t="s">
        <v>6169</v>
      </c>
      <c r="P1808" s="30" t="s">
        <v>6170</v>
      </c>
      <c r="Q1808" s="30" t="s">
        <v>499</v>
      </c>
    </row>
    <row r="1809" spans="1:17">
      <c r="A1809" s="30" t="s">
        <v>6235</v>
      </c>
      <c r="B1809" s="30" t="s">
        <v>6236</v>
      </c>
      <c r="C1809" s="30" t="s">
        <v>6237</v>
      </c>
      <c r="D1809" s="30"/>
      <c r="E1809" s="30" t="s">
        <v>6231</v>
      </c>
      <c r="F1809" s="30"/>
      <c r="G1809" s="38"/>
      <c r="H1809" s="31">
        <v>0</v>
      </c>
      <c r="I1809" s="30" t="s">
        <v>755</v>
      </c>
      <c r="J1809" s="30" t="s">
        <v>756</v>
      </c>
      <c r="K1809" s="30" t="s">
        <v>495</v>
      </c>
      <c r="L1809" s="30" t="s">
        <v>6232</v>
      </c>
      <c r="M1809" s="30" t="s">
        <v>6234</v>
      </c>
      <c r="N1809" s="30" t="s">
        <v>6234</v>
      </c>
      <c r="O1809" s="30" t="s">
        <v>6169</v>
      </c>
      <c r="P1809" s="30" t="s">
        <v>6170</v>
      </c>
      <c r="Q1809" s="30" t="s">
        <v>499</v>
      </c>
    </row>
    <row r="1810" spans="1:17">
      <c r="A1810" s="30" t="s">
        <v>6238</v>
      </c>
      <c r="B1810" s="30" t="s">
        <v>6239</v>
      </c>
      <c r="C1810" s="30" t="s">
        <v>6240</v>
      </c>
      <c r="D1810" s="30"/>
      <c r="E1810" s="30" t="s">
        <v>6241</v>
      </c>
      <c r="F1810" s="30" t="s">
        <v>6242</v>
      </c>
      <c r="G1810" s="38">
        <v>60</v>
      </c>
      <c r="H1810" s="31">
        <v>0</v>
      </c>
      <c r="I1810" s="30" t="s">
        <v>848</v>
      </c>
      <c r="J1810" s="30" t="s">
        <v>849</v>
      </c>
      <c r="K1810" s="30" t="s">
        <v>495</v>
      </c>
      <c r="L1810" s="30" t="s">
        <v>496</v>
      </c>
      <c r="M1810" s="30" t="s">
        <v>558</v>
      </c>
      <c r="N1810" s="30"/>
      <c r="O1810" s="30" t="s">
        <v>6243</v>
      </c>
      <c r="P1810" s="30" t="s">
        <v>6239</v>
      </c>
      <c r="Q1810" s="30" t="s">
        <v>499</v>
      </c>
    </row>
    <row r="1811" spans="1:17">
      <c r="A1811" s="30" t="s">
        <v>6244</v>
      </c>
      <c r="B1811" s="30" t="s">
        <v>6245</v>
      </c>
      <c r="C1811" s="30" t="s">
        <v>6246</v>
      </c>
      <c r="D1811" s="30"/>
      <c r="E1811" s="30" t="s">
        <v>6241</v>
      </c>
      <c r="F1811" s="30" t="s">
        <v>74</v>
      </c>
      <c r="G1811" s="38">
        <v>60</v>
      </c>
      <c r="H1811" s="31">
        <v>0</v>
      </c>
      <c r="I1811" s="30" t="s">
        <v>848</v>
      </c>
      <c r="J1811" s="30" t="s">
        <v>849</v>
      </c>
      <c r="K1811" s="30" t="s">
        <v>495</v>
      </c>
      <c r="L1811" s="30" t="s">
        <v>496</v>
      </c>
      <c r="M1811" s="30" t="s">
        <v>558</v>
      </c>
      <c r="N1811" s="30"/>
      <c r="O1811" s="30" t="s">
        <v>6243</v>
      </c>
      <c r="P1811" s="30" t="s">
        <v>6239</v>
      </c>
      <c r="Q1811" s="30" t="s">
        <v>499</v>
      </c>
    </row>
    <row r="1812" spans="1:17">
      <c r="A1812" s="30" t="s">
        <v>6247</v>
      </c>
      <c r="B1812" s="30" t="s">
        <v>6248</v>
      </c>
      <c r="C1812" s="30" t="s">
        <v>6249</v>
      </c>
      <c r="D1812" s="30"/>
      <c r="E1812" s="30" t="s">
        <v>503</v>
      </c>
      <c r="F1812" s="30" t="s">
        <v>6250</v>
      </c>
      <c r="G1812" s="38">
        <v>60</v>
      </c>
      <c r="H1812" s="31">
        <v>0</v>
      </c>
      <c r="I1812" s="30" t="s">
        <v>546</v>
      </c>
      <c r="J1812" s="30" t="s">
        <v>547</v>
      </c>
      <c r="K1812" s="30" t="s">
        <v>495</v>
      </c>
      <c r="L1812" s="30" t="s">
        <v>496</v>
      </c>
      <c r="M1812" s="30" t="s">
        <v>514</v>
      </c>
      <c r="N1812" s="30"/>
      <c r="O1812" s="30" t="s">
        <v>6247</v>
      </c>
      <c r="P1812" s="30" t="s">
        <v>6248</v>
      </c>
      <c r="Q1812" s="30" t="s">
        <v>499</v>
      </c>
    </row>
    <row r="1813" spans="1:17">
      <c r="A1813" s="30" t="s">
        <v>6251</v>
      </c>
      <c r="B1813" s="30" t="s">
        <v>6252</v>
      </c>
      <c r="C1813" s="30"/>
      <c r="D1813" s="30"/>
      <c r="E1813" s="30"/>
      <c r="F1813" s="30"/>
      <c r="G1813" s="38"/>
      <c r="H1813" s="31">
        <v>0</v>
      </c>
      <c r="I1813" s="30"/>
      <c r="J1813" s="30"/>
      <c r="K1813" s="30" t="s">
        <v>495</v>
      </c>
      <c r="L1813" s="30"/>
      <c r="M1813" s="30"/>
      <c r="N1813" s="30"/>
      <c r="O1813" s="30" t="s">
        <v>6251</v>
      </c>
      <c r="P1813" s="30" t="s">
        <v>6252</v>
      </c>
      <c r="Q1813" s="30" t="s">
        <v>499</v>
      </c>
    </row>
    <row r="1814" spans="1:17">
      <c r="A1814" s="30" t="s">
        <v>6253</v>
      </c>
      <c r="B1814" s="30" t="s">
        <v>6254</v>
      </c>
      <c r="C1814" s="30" t="s">
        <v>6255</v>
      </c>
      <c r="D1814" s="30"/>
      <c r="E1814" s="30" t="s">
        <v>503</v>
      </c>
      <c r="F1814" s="30" t="s">
        <v>6256</v>
      </c>
      <c r="G1814" s="38"/>
      <c r="H1814" s="31">
        <v>0</v>
      </c>
      <c r="I1814" s="30"/>
      <c r="J1814" s="30"/>
      <c r="K1814" s="30" t="s">
        <v>495</v>
      </c>
      <c r="L1814" s="30" t="s">
        <v>496</v>
      </c>
      <c r="M1814" s="30" t="s">
        <v>514</v>
      </c>
      <c r="N1814" s="30"/>
      <c r="O1814" s="30" t="s">
        <v>6253</v>
      </c>
      <c r="P1814" s="30" t="s">
        <v>6254</v>
      </c>
      <c r="Q1814" s="30" t="s">
        <v>499</v>
      </c>
    </row>
    <row r="1815" spans="1:17">
      <c r="A1815" s="30" t="s">
        <v>6257</v>
      </c>
      <c r="B1815" s="30" t="s">
        <v>6258</v>
      </c>
      <c r="C1815" s="30" t="s">
        <v>6259</v>
      </c>
      <c r="D1815" s="30" t="s">
        <v>6260</v>
      </c>
      <c r="E1815" s="30" t="s">
        <v>503</v>
      </c>
      <c r="F1815" s="30" t="s">
        <v>6260</v>
      </c>
      <c r="G1815" s="38"/>
      <c r="H1815" s="31">
        <v>0</v>
      </c>
      <c r="I1815" s="30"/>
      <c r="J1815" s="30"/>
      <c r="K1815" s="30" t="s">
        <v>495</v>
      </c>
      <c r="L1815" s="30" t="s">
        <v>496</v>
      </c>
      <c r="M1815" s="30" t="s">
        <v>2249</v>
      </c>
      <c r="N1815" s="30"/>
      <c r="O1815" s="30" t="s">
        <v>6257</v>
      </c>
      <c r="P1815" s="30" t="s">
        <v>6258</v>
      </c>
      <c r="Q1815" s="30" t="s">
        <v>499</v>
      </c>
    </row>
    <row r="1816" spans="1:17">
      <c r="A1816" s="30" t="s">
        <v>6261</v>
      </c>
      <c r="B1816" s="30" t="s">
        <v>6262</v>
      </c>
      <c r="C1816" s="30" t="s">
        <v>6263</v>
      </c>
      <c r="D1816" s="30" t="s">
        <v>6260</v>
      </c>
      <c r="E1816" s="30" t="s">
        <v>503</v>
      </c>
      <c r="F1816" s="30" t="s">
        <v>6260</v>
      </c>
      <c r="G1816" s="38"/>
      <c r="H1816" s="31">
        <v>0</v>
      </c>
      <c r="I1816" s="30" t="s">
        <v>512</v>
      </c>
      <c r="J1816" s="30" t="s">
        <v>513</v>
      </c>
      <c r="K1816" s="30" t="s">
        <v>495</v>
      </c>
      <c r="L1816" s="30" t="s">
        <v>496</v>
      </c>
      <c r="M1816" s="30" t="s">
        <v>639</v>
      </c>
      <c r="N1816" s="30"/>
      <c r="O1816" s="30" t="s">
        <v>6257</v>
      </c>
      <c r="P1816" s="30" t="s">
        <v>6258</v>
      </c>
      <c r="Q1816" s="30" t="s">
        <v>499</v>
      </c>
    </row>
    <row r="1817" spans="1:17">
      <c r="A1817" s="30" t="s">
        <v>6264</v>
      </c>
      <c r="B1817" s="30" t="s">
        <v>6265</v>
      </c>
      <c r="C1817" s="30" t="s">
        <v>6266</v>
      </c>
      <c r="D1817" s="30" t="s">
        <v>6260</v>
      </c>
      <c r="E1817" s="30" t="s">
        <v>503</v>
      </c>
      <c r="F1817" s="30" t="s">
        <v>6260</v>
      </c>
      <c r="G1817" s="38"/>
      <c r="H1817" s="31">
        <v>0</v>
      </c>
      <c r="I1817" s="30" t="s">
        <v>586</v>
      </c>
      <c r="J1817" s="30" t="s">
        <v>587</v>
      </c>
      <c r="K1817" s="30" t="s">
        <v>495</v>
      </c>
      <c r="L1817" s="30" t="s">
        <v>496</v>
      </c>
      <c r="M1817" s="30" t="s">
        <v>497</v>
      </c>
      <c r="N1817" s="30"/>
      <c r="O1817" s="30" t="s">
        <v>6257</v>
      </c>
      <c r="P1817" s="30" t="s">
        <v>6258</v>
      </c>
      <c r="Q1817" s="30" t="s">
        <v>499</v>
      </c>
    </row>
    <row r="1818" spans="1:17">
      <c r="A1818" s="30" t="s">
        <v>6267</v>
      </c>
      <c r="B1818" s="30" t="s">
        <v>6268</v>
      </c>
      <c r="C1818" s="30" t="s">
        <v>6269</v>
      </c>
      <c r="D1818" s="30" t="s">
        <v>6260</v>
      </c>
      <c r="E1818" s="30" t="s">
        <v>503</v>
      </c>
      <c r="F1818" s="30" t="s">
        <v>6260</v>
      </c>
      <c r="G1818" s="38"/>
      <c r="H1818" s="31">
        <v>0</v>
      </c>
      <c r="I1818" s="30" t="s">
        <v>504</v>
      </c>
      <c r="J1818" s="30" t="s">
        <v>505</v>
      </c>
      <c r="K1818" s="30" t="s">
        <v>495</v>
      </c>
      <c r="L1818" s="30" t="s">
        <v>496</v>
      </c>
      <c r="M1818" s="30" t="s">
        <v>506</v>
      </c>
      <c r="N1818" s="30" t="s">
        <v>507</v>
      </c>
      <c r="O1818" s="30" t="s">
        <v>6257</v>
      </c>
      <c r="P1818" s="30" t="s">
        <v>6258</v>
      </c>
      <c r="Q1818" s="30" t="s">
        <v>499</v>
      </c>
    </row>
    <row r="1819" spans="1:17">
      <c r="A1819" s="30" t="s">
        <v>6270</v>
      </c>
      <c r="B1819" s="30" t="s">
        <v>6271</v>
      </c>
      <c r="C1819" s="30" t="s">
        <v>6272</v>
      </c>
      <c r="D1819" s="30" t="s">
        <v>6260</v>
      </c>
      <c r="E1819" s="30" t="s">
        <v>503</v>
      </c>
      <c r="F1819" s="30" t="s">
        <v>6260</v>
      </c>
      <c r="G1819" s="38"/>
      <c r="H1819" s="31">
        <v>0</v>
      </c>
      <c r="I1819" s="30" t="s">
        <v>512</v>
      </c>
      <c r="J1819" s="30" t="s">
        <v>513</v>
      </c>
      <c r="K1819" s="30" t="s">
        <v>495</v>
      </c>
      <c r="L1819" s="30" t="s">
        <v>496</v>
      </c>
      <c r="M1819" s="30" t="s">
        <v>695</v>
      </c>
      <c r="N1819" s="30" t="s">
        <v>5309</v>
      </c>
      <c r="O1819" s="30" t="s">
        <v>6257</v>
      </c>
      <c r="P1819" s="30" t="s">
        <v>6258</v>
      </c>
      <c r="Q1819" s="30" t="s">
        <v>499</v>
      </c>
    </row>
    <row r="1820" spans="1:17">
      <c r="A1820" s="30" t="s">
        <v>6273</v>
      </c>
      <c r="B1820" s="30" t="s">
        <v>6274</v>
      </c>
      <c r="C1820" s="30" t="s">
        <v>6275</v>
      </c>
      <c r="D1820" s="30" t="s">
        <v>6260</v>
      </c>
      <c r="E1820" s="30" t="s">
        <v>503</v>
      </c>
      <c r="F1820" s="30" t="s">
        <v>6260</v>
      </c>
      <c r="G1820" s="38"/>
      <c r="H1820" s="31">
        <v>0</v>
      </c>
      <c r="I1820" s="30" t="s">
        <v>512</v>
      </c>
      <c r="J1820" s="30" t="s">
        <v>513</v>
      </c>
      <c r="K1820" s="30" t="s">
        <v>495</v>
      </c>
      <c r="L1820" s="30" t="s">
        <v>496</v>
      </c>
      <c r="M1820" s="30" t="s">
        <v>713</v>
      </c>
      <c r="N1820" s="30" t="s">
        <v>3164</v>
      </c>
      <c r="O1820" s="30" t="s">
        <v>6257</v>
      </c>
      <c r="P1820" s="30" t="s">
        <v>6258</v>
      </c>
      <c r="Q1820" s="30" t="s">
        <v>499</v>
      </c>
    </row>
    <row r="1821" spans="1:17">
      <c r="A1821" s="30" t="s">
        <v>6276</v>
      </c>
      <c r="B1821" s="30" t="s">
        <v>6277</v>
      </c>
      <c r="C1821" s="30" t="s">
        <v>6278</v>
      </c>
      <c r="D1821" s="30" t="s">
        <v>6260</v>
      </c>
      <c r="E1821" s="30" t="s">
        <v>503</v>
      </c>
      <c r="F1821" s="30" t="s">
        <v>6260</v>
      </c>
      <c r="G1821" s="38"/>
      <c r="H1821" s="31">
        <v>0</v>
      </c>
      <c r="I1821" s="30" t="s">
        <v>504</v>
      </c>
      <c r="J1821" s="30" t="s">
        <v>505</v>
      </c>
      <c r="K1821" s="30" t="s">
        <v>495</v>
      </c>
      <c r="L1821" s="30" t="s">
        <v>496</v>
      </c>
      <c r="M1821" s="30" t="s">
        <v>558</v>
      </c>
      <c r="N1821" s="30"/>
      <c r="O1821" s="30" t="s">
        <v>6257</v>
      </c>
      <c r="P1821" s="30" t="s">
        <v>6258</v>
      </c>
      <c r="Q1821" s="30" t="s">
        <v>499</v>
      </c>
    </row>
    <row r="1822" spans="1:17">
      <c r="A1822" s="30" t="s">
        <v>6279</v>
      </c>
      <c r="B1822" s="30" t="s">
        <v>6280</v>
      </c>
      <c r="C1822" s="30" t="s">
        <v>6281</v>
      </c>
      <c r="D1822" s="30" t="s">
        <v>6260</v>
      </c>
      <c r="E1822" s="30" t="s">
        <v>503</v>
      </c>
      <c r="F1822" s="30" t="s">
        <v>6260</v>
      </c>
      <c r="G1822" s="38"/>
      <c r="H1822" s="31">
        <v>0</v>
      </c>
      <c r="I1822" s="30" t="s">
        <v>512</v>
      </c>
      <c r="J1822" s="30" t="s">
        <v>513</v>
      </c>
      <c r="K1822" s="30" t="s">
        <v>495</v>
      </c>
      <c r="L1822" s="30" t="s">
        <v>496</v>
      </c>
      <c r="M1822" s="30" t="s">
        <v>695</v>
      </c>
      <c r="N1822" s="30"/>
      <c r="O1822" s="30" t="s">
        <v>6257</v>
      </c>
      <c r="P1822" s="30" t="s">
        <v>6258</v>
      </c>
      <c r="Q1822" s="30" t="s">
        <v>499</v>
      </c>
    </row>
    <row r="1823" spans="1:17">
      <c r="A1823" s="30" t="s">
        <v>6282</v>
      </c>
      <c r="B1823" s="30" t="s">
        <v>6283</v>
      </c>
      <c r="C1823" s="30" t="s">
        <v>6284</v>
      </c>
      <c r="D1823" s="30" t="s">
        <v>6260</v>
      </c>
      <c r="E1823" s="30" t="s">
        <v>503</v>
      </c>
      <c r="F1823" s="30" t="s">
        <v>6260</v>
      </c>
      <c r="G1823" s="38"/>
      <c r="H1823" s="31">
        <v>0</v>
      </c>
      <c r="I1823" s="30" t="s">
        <v>504</v>
      </c>
      <c r="J1823" s="30" t="s">
        <v>505</v>
      </c>
      <c r="K1823" s="30" t="s">
        <v>495</v>
      </c>
      <c r="L1823" s="30" t="s">
        <v>496</v>
      </c>
      <c r="M1823" s="30" t="s">
        <v>558</v>
      </c>
      <c r="N1823" s="30" t="s">
        <v>6285</v>
      </c>
      <c r="O1823" s="30" t="s">
        <v>6257</v>
      </c>
      <c r="P1823" s="30" t="s">
        <v>6258</v>
      </c>
      <c r="Q1823" s="30" t="s">
        <v>499</v>
      </c>
    </row>
    <row r="1824" spans="1:17">
      <c r="A1824" s="30" t="s">
        <v>6286</v>
      </c>
      <c r="B1824" s="30" t="s">
        <v>6287</v>
      </c>
      <c r="C1824" s="30" t="s">
        <v>6288</v>
      </c>
      <c r="D1824" s="30"/>
      <c r="E1824" s="30" t="s">
        <v>503</v>
      </c>
      <c r="F1824" s="30" t="s">
        <v>6289</v>
      </c>
      <c r="G1824" s="38"/>
      <c r="H1824" s="31">
        <v>0</v>
      </c>
      <c r="I1824" s="30"/>
      <c r="J1824" s="30"/>
      <c r="K1824" s="30" t="s">
        <v>495</v>
      </c>
      <c r="L1824" s="30" t="s">
        <v>496</v>
      </c>
      <c r="M1824" s="30" t="s">
        <v>558</v>
      </c>
      <c r="N1824" s="30"/>
      <c r="O1824" s="30" t="s">
        <v>6286</v>
      </c>
      <c r="P1824" s="30" t="s">
        <v>6287</v>
      </c>
      <c r="Q1824" s="30" t="s">
        <v>499</v>
      </c>
    </row>
    <row r="1825" spans="1:17">
      <c r="A1825" s="30" t="s">
        <v>6290</v>
      </c>
      <c r="B1825" s="30" t="s">
        <v>6291</v>
      </c>
      <c r="C1825" s="30" t="s">
        <v>6292</v>
      </c>
      <c r="D1825" s="30"/>
      <c r="E1825" s="30" t="s">
        <v>3062</v>
      </c>
      <c r="F1825" s="30" t="s">
        <v>6293</v>
      </c>
      <c r="G1825" s="38">
        <v>60</v>
      </c>
      <c r="H1825" s="31">
        <v>0</v>
      </c>
      <c r="I1825" s="30" t="s">
        <v>995</v>
      </c>
      <c r="J1825" s="30" t="s">
        <v>996</v>
      </c>
      <c r="K1825" s="30" t="s">
        <v>495</v>
      </c>
      <c r="L1825" s="30" t="s">
        <v>612</v>
      </c>
      <c r="M1825" s="30" t="s">
        <v>1088</v>
      </c>
      <c r="N1825" s="30" t="s">
        <v>6294</v>
      </c>
      <c r="O1825" s="30" t="s">
        <v>6290</v>
      </c>
      <c r="P1825" s="30" t="s">
        <v>6291</v>
      </c>
      <c r="Q1825" s="30" t="s">
        <v>499</v>
      </c>
    </row>
    <row r="1826" spans="1:17">
      <c r="A1826" s="30" t="s">
        <v>6295</v>
      </c>
      <c r="B1826" s="30" t="s">
        <v>6296</v>
      </c>
      <c r="C1826" s="30" t="s">
        <v>6297</v>
      </c>
      <c r="D1826" s="30"/>
      <c r="E1826" s="30" t="s">
        <v>753</v>
      </c>
      <c r="F1826" s="30" t="s">
        <v>6298</v>
      </c>
      <c r="G1826" s="38"/>
      <c r="H1826" s="31">
        <v>0</v>
      </c>
      <c r="I1826" s="30" t="s">
        <v>755</v>
      </c>
      <c r="J1826" s="30" t="s">
        <v>756</v>
      </c>
      <c r="K1826" s="30" t="s">
        <v>495</v>
      </c>
      <c r="L1826" s="30" t="s">
        <v>612</v>
      </c>
      <c r="M1826" s="30" t="s">
        <v>1035</v>
      </c>
      <c r="N1826" s="30" t="s">
        <v>6299</v>
      </c>
      <c r="O1826" s="30" t="s">
        <v>6295</v>
      </c>
      <c r="P1826" s="30" t="s">
        <v>6296</v>
      </c>
      <c r="Q1826" s="30" t="s">
        <v>499</v>
      </c>
    </row>
    <row r="1827" spans="1:17">
      <c r="A1827" s="30" t="s">
        <v>6300</v>
      </c>
      <c r="B1827" s="30" t="s">
        <v>6301</v>
      </c>
      <c r="C1827" s="30" t="s">
        <v>6302</v>
      </c>
      <c r="D1827" s="30"/>
      <c r="E1827" s="30" t="s">
        <v>503</v>
      </c>
      <c r="F1827" s="30" t="s">
        <v>6303</v>
      </c>
      <c r="G1827" s="38"/>
      <c r="H1827" s="31">
        <v>0</v>
      </c>
      <c r="I1827" s="30"/>
      <c r="J1827" s="30"/>
      <c r="K1827" s="30" t="s">
        <v>495</v>
      </c>
      <c r="L1827" s="30" t="s">
        <v>4462</v>
      </c>
      <c r="M1827" s="30"/>
      <c r="N1827" s="30"/>
      <c r="O1827" s="30" t="s">
        <v>6300</v>
      </c>
      <c r="P1827" s="30" t="s">
        <v>6301</v>
      </c>
      <c r="Q1827" s="30" t="s">
        <v>499</v>
      </c>
    </row>
    <row r="1828" spans="1:17">
      <c r="A1828" s="30" t="s">
        <v>6304</v>
      </c>
      <c r="B1828" s="30" t="s">
        <v>6305</v>
      </c>
      <c r="C1828" s="30" t="s">
        <v>6306</v>
      </c>
      <c r="D1828" s="30" t="s">
        <v>6307</v>
      </c>
      <c r="E1828" s="30" t="s">
        <v>6308</v>
      </c>
      <c r="F1828" s="30" t="s">
        <v>6309</v>
      </c>
      <c r="G1828" s="38"/>
      <c r="H1828" s="31">
        <v>0</v>
      </c>
      <c r="I1828" s="30" t="s">
        <v>995</v>
      </c>
      <c r="J1828" s="30" t="s">
        <v>996</v>
      </c>
      <c r="K1828" s="30" t="s">
        <v>495</v>
      </c>
      <c r="L1828" s="30" t="s">
        <v>612</v>
      </c>
      <c r="M1828" s="30" t="s">
        <v>997</v>
      </c>
      <c r="N1828" s="30"/>
      <c r="O1828" s="30" t="s">
        <v>6304</v>
      </c>
      <c r="P1828" s="30" t="s">
        <v>6305</v>
      </c>
      <c r="Q1828" s="30" t="s">
        <v>4174</v>
      </c>
    </row>
    <row r="1829" spans="1:17">
      <c r="A1829" s="30" t="s">
        <v>6310</v>
      </c>
      <c r="B1829" s="30" t="s">
        <v>6311</v>
      </c>
      <c r="C1829" s="30"/>
      <c r="D1829" s="30"/>
      <c r="E1829" s="30"/>
      <c r="F1829" s="30"/>
      <c r="G1829" s="38"/>
      <c r="H1829" s="31">
        <v>0</v>
      </c>
      <c r="I1829" s="30"/>
      <c r="J1829" s="30"/>
      <c r="K1829" s="30" t="s">
        <v>495</v>
      </c>
      <c r="L1829" s="30"/>
      <c r="M1829" s="30"/>
      <c r="N1829" s="30"/>
      <c r="O1829" s="30" t="s">
        <v>6310</v>
      </c>
      <c r="P1829" s="30" t="s">
        <v>6311</v>
      </c>
      <c r="Q1829" s="30" t="s">
        <v>499</v>
      </c>
    </row>
    <row r="1830" spans="1:17">
      <c r="A1830" s="30" t="s">
        <v>6312</v>
      </c>
      <c r="B1830" s="30" t="s">
        <v>6313</v>
      </c>
      <c r="C1830" s="30"/>
      <c r="D1830" s="30"/>
      <c r="E1830" s="30"/>
      <c r="F1830" s="30"/>
      <c r="G1830" s="38"/>
      <c r="H1830" s="31">
        <v>0</v>
      </c>
      <c r="I1830" s="30"/>
      <c r="J1830" s="30"/>
      <c r="K1830" s="30" t="s">
        <v>495</v>
      </c>
      <c r="L1830" s="30"/>
      <c r="M1830" s="30"/>
      <c r="N1830" s="30"/>
      <c r="O1830" s="30" t="s">
        <v>6310</v>
      </c>
      <c r="P1830" s="30" t="s">
        <v>6313</v>
      </c>
      <c r="Q1830" s="30" t="s">
        <v>499</v>
      </c>
    </row>
    <row r="1831" spans="1:17">
      <c r="A1831" s="30" t="s">
        <v>6314</v>
      </c>
      <c r="B1831" s="30" t="s">
        <v>6315</v>
      </c>
      <c r="C1831" s="30" t="s">
        <v>74</v>
      </c>
      <c r="D1831" s="30" t="s">
        <v>6316</v>
      </c>
      <c r="E1831" s="30" t="s">
        <v>1232</v>
      </c>
      <c r="F1831" s="30"/>
      <c r="G1831" s="38"/>
      <c r="H1831" s="31">
        <v>0</v>
      </c>
      <c r="I1831" s="30" t="s">
        <v>628</v>
      </c>
      <c r="J1831" s="30" t="s">
        <v>629</v>
      </c>
      <c r="K1831" s="30" t="s">
        <v>495</v>
      </c>
      <c r="L1831" s="30" t="s">
        <v>612</v>
      </c>
      <c r="M1831" s="30"/>
      <c r="N1831" s="30"/>
      <c r="O1831" s="30" t="s">
        <v>6310</v>
      </c>
      <c r="P1831" s="30" t="s">
        <v>6315</v>
      </c>
      <c r="Q1831" s="30" t="s">
        <v>499</v>
      </c>
    </row>
    <row r="1832" spans="1:17">
      <c r="A1832" s="30" t="s">
        <v>6317</v>
      </c>
      <c r="B1832" s="30" t="s">
        <v>6318</v>
      </c>
      <c r="C1832" s="30" t="s">
        <v>6319</v>
      </c>
      <c r="D1832" s="30" t="s">
        <v>6320</v>
      </c>
      <c r="E1832" s="30" t="s">
        <v>1232</v>
      </c>
      <c r="F1832" s="30" t="s">
        <v>6320</v>
      </c>
      <c r="G1832" s="38"/>
      <c r="H1832" s="31">
        <v>0</v>
      </c>
      <c r="I1832" s="30" t="s">
        <v>995</v>
      </c>
      <c r="J1832" s="30" t="s">
        <v>996</v>
      </c>
      <c r="K1832" s="30" t="s">
        <v>495</v>
      </c>
      <c r="L1832" s="30" t="s">
        <v>612</v>
      </c>
      <c r="M1832" s="30" t="s">
        <v>1007</v>
      </c>
      <c r="N1832" s="30"/>
      <c r="O1832" s="30" t="s">
        <v>6317</v>
      </c>
      <c r="P1832" s="30" t="s">
        <v>6318</v>
      </c>
      <c r="Q1832" s="30" t="s">
        <v>499</v>
      </c>
    </row>
    <row r="1833" spans="1:17">
      <c r="A1833" s="30" t="s">
        <v>6321</v>
      </c>
      <c r="B1833" s="30" t="s">
        <v>6322</v>
      </c>
      <c r="C1833" s="30" t="s">
        <v>6319</v>
      </c>
      <c r="D1833" s="30" t="s">
        <v>6320</v>
      </c>
      <c r="E1833" s="30" t="s">
        <v>1232</v>
      </c>
      <c r="F1833" s="30" t="s">
        <v>6320</v>
      </c>
      <c r="G1833" s="38"/>
      <c r="H1833" s="31">
        <v>0</v>
      </c>
      <c r="I1833" s="30" t="s">
        <v>995</v>
      </c>
      <c r="J1833" s="30" t="s">
        <v>996</v>
      </c>
      <c r="K1833" s="30" t="s">
        <v>495</v>
      </c>
      <c r="L1833" s="30" t="s">
        <v>612</v>
      </c>
      <c r="M1833" s="30" t="s">
        <v>1007</v>
      </c>
      <c r="N1833" s="30"/>
      <c r="O1833" s="30" t="s">
        <v>6321</v>
      </c>
      <c r="P1833" s="30" t="s">
        <v>6322</v>
      </c>
      <c r="Q1833" s="30" t="s">
        <v>499</v>
      </c>
    </row>
    <row r="1834" spans="1:17">
      <c r="A1834" s="30" t="s">
        <v>6323</v>
      </c>
      <c r="B1834" s="30" t="s">
        <v>6324</v>
      </c>
      <c r="C1834" s="30" t="s">
        <v>6325</v>
      </c>
      <c r="D1834" s="30" t="s">
        <v>6320</v>
      </c>
      <c r="E1834" s="30" t="s">
        <v>1232</v>
      </c>
      <c r="F1834" s="30" t="s">
        <v>6320</v>
      </c>
      <c r="G1834" s="38"/>
      <c r="H1834" s="31">
        <v>0</v>
      </c>
      <c r="I1834" s="30" t="s">
        <v>995</v>
      </c>
      <c r="J1834" s="30" t="s">
        <v>996</v>
      </c>
      <c r="K1834" s="30" t="s">
        <v>495</v>
      </c>
      <c r="L1834" s="30" t="s">
        <v>612</v>
      </c>
      <c r="M1834" s="30" t="s">
        <v>1007</v>
      </c>
      <c r="N1834" s="30"/>
      <c r="O1834" s="30" t="s">
        <v>6323</v>
      </c>
      <c r="P1834" s="30" t="s">
        <v>6324</v>
      </c>
      <c r="Q1834" s="30" t="s">
        <v>499</v>
      </c>
    </row>
    <row r="1835" spans="1:17">
      <c r="A1835" s="30" t="s">
        <v>6326</v>
      </c>
      <c r="B1835" s="30" t="s">
        <v>6327</v>
      </c>
      <c r="C1835" s="30" t="s">
        <v>6328</v>
      </c>
      <c r="D1835" s="30" t="s">
        <v>6320</v>
      </c>
      <c r="E1835" s="30" t="s">
        <v>1232</v>
      </c>
      <c r="F1835" s="30" t="s">
        <v>6320</v>
      </c>
      <c r="G1835" s="38"/>
      <c r="H1835" s="31">
        <v>0</v>
      </c>
      <c r="I1835" s="30" t="s">
        <v>995</v>
      </c>
      <c r="J1835" s="30" t="s">
        <v>996</v>
      </c>
      <c r="K1835" s="30" t="s">
        <v>495</v>
      </c>
      <c r="L1835" s="30" t="s">
        <v>612</v>
      </c>
      <c r="M1835" s="30" t="s">
        <v>1007</v>
      </c>
      <c r="N1835" s="30"/>
      <c r="O1835" s="30" t="s">
        <v>6326</v>
      </c>
      <c r="P1835" s="30" t="s">
        <v>6327</v>
      </c>
      <c r="Q1835" s="30" t="s">
        <v>499</v>
      </c>
    </row>
    <row r="1836" spans="1:17">
      <c r="A1836" s="30" t="s">
        <v>6329</v>
      </c>
      <c r="B1836" s="30" t="s">
        <v>6330</v>
      </c>
      <c r="C1836" s="30" t="s">
        <v>6331</v>
      </c>
      <c r="D1836" s="30"/>
      <c r="E1836" s="30" t="s">
        <v>1232</v>
      </c>
      <c r="F1836" s="30" t="s">
        <v>6332</v>
      </c>
      <c r="G1836" s="38"/>
      <c r="H1836" s="31">
        <v>0</v>
      </c>
      <c r="I1836" s="30" t="s">
        <v>628</v>
      </c>
      <c r="J1836" s="30" t="s">
        <v>629</v>
      </c>
      <c r="K1836" s="30" t="s">
        <v>495</v>
      </c>
      <c r="L1836" s="30" t="s">
        <v>965</v>
      </c>
      <c r="M1836" s="30" t="s">
        <v>631</v>
      </c>
      <c r="N1836" s="30" t="s">
        <v>6333</v>
      </c>
      <c r="O1836" s="30" t="s">
        <v>6329</v>
      </c>
      <c r="P1836" s="30" t="s">
        <v>6330</v>
      </c>
      <c r="Q1836" s="30" t="s">
        <v>499</v>
      </c>
    </row>
    <row r="1837" spans="1:17">
      <c r="A1837" s="30" t="s">
        <v>6334</v>
      </c>
      <c r="B1837" s="30" t="s">
        <v>6335</v>
      </c>
      <c r="C1837" s="30" t="s">
        <v>6336</v>
      </c>
      <c r="D1837" s="30" t="s">
        <v>6337</v>
      </c>
      <c r="E1837" s="30" t="s">
        <v>1232</v>
      </c>
      <c r="F1837" s="30" t="s">
        <v>6337</v>
      </c>
      <c r="G1837" s="38"/>
      <c r="H1837" s="31">
        <v>0</v>
      </c>
      <c r="I1837" s="30" t="s">
        <v>995</v>
      </c>
      <c r="J1837" s="30" t="s">
        <v>996</v>
      </c>
      <c r="K1837" s="30" t="s">
        <v>495</v>
      </c>
      <c r="L1837" s="30" t="s">
        <v>612</v>
      </c>
      <c r="M1837" s="30" t="s">
        <v>1007</v>
      </c>
      <c r="N1837" s="30"/>
      <c r="O1837" s="30" t="s">
        <v>6334</v>
      </c>
      <c r="P1837" s="30" t="s">
        <v>6335</v>
      </c>
      <c r="Q1837" s="30" t="s">
        <v>499</v>
      </c>
    </row>
    <row r="1838" spans="1:17">
      <c r="A1838" s="30" t="s">
        <v>6338</v>
      </c>
      <c r="B1838" s="30" t="s">
        <v>6339</v>
      </c>
      <c r="C1838" s="30" t="s">
        <v>6340</v>
      </c>
      <c r="D1838" s="30" t="s">
        <v>74</v>
      </c>
      <c r="E1838" s="30" t="s">
        <v>1232</v>
      </c>
      <c r="F1838" s="30"/>
      <c r="G1838" s="38"/>
      <c r="H1838" s="31">
        <v>0</v>
      </c>
      <c r="I1838" s="30" t="s">
        <v>995</v>
      </c>
      <c r="J1838" s="30" t="s">
        <v>996</v>
      </c>
      <c r="K1838" s="30" t="s">
        <v>495</v>
      </c>
      <c r="L1838" s="30" t="s">
        <v>612</v>
      </c>
      <c r="M1838" s="30" t="s">
        <v>1007</v>
      </c>
      <c r="N1838" s="30" t="s">
        <v>1944</v>
      </c>
      <c r="O1838" s="30" t="s">
        <v>6338</v>
      </c>
      <c r="P1838" s="30" t="s">
        <v>6339</v>
      </c>
      <c r="Q1838" s="30" t="s">
        <v>499</v>
      </c>
    </row>
    <row r="1839" spans="1:17">
      <c r="A1839" s="30" t="s">
        <v>6341</v>
      </c>
      <c r="B1839" s="30" t="s">
        <v>6342</v>
      </c>
      <c r="C1839" s="30" t="s">
        <v>6343</v>
      </c>
      <c r="D1839" s="30"/>
      <c r="E1839" s="30" t="s">
        <v>5156</v>
      </c>
      <c r="F1839" s="30"/>
      <c r="G1839" s="38"/>
      <c r="H1839" s="31">
        <v>0</v>
      </c>
      <c r="I1839" s="30" t="s">
        <v>755</v>
      </c>
      <c r="J1839" s="30" t="s">
        <v>756</v>
      </c>
      <c r="K1839" s="30" t="s">
        <v>495</v>
      </c>
      <c r="L1839" s="30" t="s">
        <v>612</v>
      </c>
      <c r="M1839" s="30" t="s">
        <v>950</v>
      </c>
      <c r="N1839" s="30"/>
      <c r="O1839" s="30" t="s">
        <v>6341</v>
      </c>
      <c r="P1839" s="30" t="s">
        <v>6342</v>
      </c>
      <c r="Q1839" s="30" t="s">
        <v>4458</v>
      </c>
    </row>
    <row r="1840" spans="1:17">
      <c r="A1840" s="30" t="s">
        <v>6344</v>
      </c>
      <c r="B1840" s="30" t="s">
        <v>848</v>
      </c>
      <c r="C1840" s="30" t="s">
        <v>848</v>
      </c>
      <c r="D1840" s="30" t="s">
        <v>6316</v>
      </c>
      <c r="E1840" s="30" t="s">
        <v>503</v>
      </c>
      <c r="F1840" s="30" t="s">
        <v>6316</v>
      </c>
      <c r="G1840" s="38"/>
      <c r="H1840" s="31">
        <v>0</v>
      </c>
      <c r="I1840" s="30"/>
      <c r="J1840" s="30"/>
      <c r="K1840" s="30" t="s">
        <v>495</v>
      </c>
      <c r="L1840" s="30" t="s">
        <v>4462</v>
      </c>
      <c r="M1840" s="30"/>
      <c r="N1840" s="30"/>
      <c r="O1840" s="30" t="s">
        <v>6344</v>
      </c>
      <c r="P1840" s="30" t="s">
        <v>848</v>
      </c>
      <c r="Q1840" s="30" t="s">
        <v>499</v>
      </c>
    </row>
    <row r="1841" spans="1:17">
      <c r="A1841" s="30" t="s">
        <v>6345</v>
      </c>
      <c r="B1841" s="30" t="s">
        <v>6346</v>
      </c>
      <c r="C1841" s="30" t="s">
        <v>6347</v>
      </c>
      <c r="D1841" s="30" t="s">
        <v>6348</v>
      </c>
      <c r="E1841" s="30" t="s">
        <v>503</v>
      </c>
      <c r="F1841" s="30" t="s">
        <v>6348</v>
      </c>
      <c r="G1841" s="38"/>
      <c r="H1841" s="31">
        <v>0</v>
      </c>
      <c r="I1841" s="30" t="s">
        <v>600</v>
      </c>
      <c r="J1841" s="30" t="s">
        <v>601</v>
      </c>
      <c r="K1841" s="30" t="s">
        <v>495</v>
      </c>
      <c r="L1841" s="30" t="s">
        <v>496</v>
      </c>
      <c r="M1841" s="30" t="s">
        <v>654</v>
      </c>
      <c r="N1841" s="30"/>
      <c r="O1841" s="30" t="s">
        <v>6345</v>
      </c>
      <c r="P1841" s="30" t="s">
        <v>6346</v>
      </c>
      <c r="Q1841" s="30" t="s">
        <v>499</v>
      </c>
    </row>
    <row r="1842" spans="1:17">
      <c r="A1842" s="30" t="s">
        <v>6349</v>
      </c>
      <c r="B1842" s="30" t="s">
        <v>6350</v>
      </c>
      <c r="C1842" s="30" t="s">
        <v>6351</v>
      </c>
      <c r="D1842" s="30"/>
      <c r="E1842" s="30" t="s">
        <v>503</v>
      </c>
      <c r="F1842" s="30"/>
      <c r="G1842" s="38"/>
      <c r="H1842" s="31">
        <v>0</v>
      </c>
      <c r="I1842" s="30" t="s">
        <v>6352</v>
      </c>
      <c r="J1842" s="30" t="s">
        <v>6353</v>
      </c>
      <c r="K1842" s="30" t="s">
        <v>495</v>
      </c>
      <c r="L1842" s="30" t="s">
        <v>4323</v>
      </c>
      <c r="M1842" s="30" t="s">
        <v>573</v>
      </c>
      <c r="N1842" s="30"/>
      <c r="O1842" s="30" t="s">
        <v>6349</v>
      </c>
      <c r="P1842" s="30" t="s">
        <v>6350</v>
      </c>
      <c r="Q1842" s="30" t="s">
        <v>4458</v>
      </c>
    </row>
    <row r="1843" spans="1:17">
      <c r="A1843" s="30" t="s">
        <v>6354</v>
      </c>
      <c r="B1843" s="30" t="s">
        <v>6355</v>
      </c>
      <c r="C1843" s="30" t="s">
        <v>6356</v>
      </c>
      <c r="D1843" s="30"/>
      <c r="E1843" s="30" t="s">
        <v>503</v>
      </c>
      <c r="F1843" s="30"/>
      <c r="G1843" s="38"/>
      <c r="H1843" s="31">
        <v>0</v>
      </c>
      <c r="I1843" s="30" t="s">
        <v>6352</v>
      </c>
      <c r="J1843" s="30" t="s">
        <v>6353</v>
      </c>
      <c r="K1843" s="30" t="s">
        <v>495</v>
      </c>
      <c r="L1843" s="30" t="s">
        <v>496</v>
      </c>
      <c r="M1843" s="30" t="s">
        <v>2249</v>
      </c>
      <c r="N1843" s="30"/>
      <c r="O1843" s="30" t="s">
        <v>6354</v>
      </c>
      <c r="P1843" s="30" t="s">
        <v>6355</v>
      </c>
      <c r="Q1843" s="30" t="s">
        <v>4458</v>
      </c>
    </row>
    <row r="1844" spans="1:17">
      <c r="A1844" s="30" t="s">
        <v>6357</v>
      </c>
      <c r="B1844" s="30" t="s">
        <v>6358</v>
      </c>
      <c r="C1844" s="30" t="s">
        <v>6359</v>
      </c>
      <c r="D1844" s="30"/>
      <c r="E1844" s="30" t="s">
        <v>503</v>
      </c>
      <c r="F1844" s="30"/>
      <c r="G1844" s="38"/>
      <c r="H1844" s="31">
        <v>0</v>
      </c>
      <c r="I1844" s="30" t="s">
        <v>600</v>
      </c>
      <c r="J1844" s="30" t="s">
        <v>601</v>
      </c>
      <c r="K1844" s="30" t="s">
        <v>495</v>
      </c>
      <c r="L1844" s="30" t="s">
        <v>496</v>
      </c>
      <c r="M1844" s="30" t="s">
        <v>596</v>
      </c>
      <c r="N1844" s="30"/>
      <c r="O1844" s="30" t="s">
        <v>6357</v>
      </c>
      <c r="P1844" s="30" t="s">
        <v>6358</v>
      </c>
      <c r="Q1844" s="30" t="s">
        <v>4458</v>
      </c>
    </row>
    <row r="1845" spans="1:17">
      <c r="A1845" s="30" t="s">
        <v>6360</v>
      </c>
      <c r="B1845" s="30" t="s">
        <v>6361</v>
      </c>
      <c r="C1845" s="30" t="s">
        <v>6362</v>
      </c>
      <c r="D1845" s="30"/>
      <c r="E1845" s="30" t="s">
        <v>503</v>
      </c>
      <c r="F1845" s="30"/>
      <c r="G1845" s="38"/>
      <c r="H1845" s="31">
        <v>0</v>
      </c>
      <c r="I1845" s="30" t="s">
        <v>600</v>
      </c>
      <c r="J1845" s="30" t="s">
        <v>601</v>
      </c>
      <c r="K1845" s="30" t="s">
        <v>495</v>
      </c>
      <c r="L1845" s="30" t="s">
        <v>496</v>
      </c>
      <c r="M1845" s="30" t="s">
        <v>554</v>
      </c>
      <c r="N1845" s="30"/>
      <c r="O1845" s="30" t="s">
        <v>6360</v>
      </c>
      <c r="P1845" s="30" t="s">
        <v>6361</v>
      </c>
      <c r="Q1845" s="30" t="s">
        <v>4458</v>
      </c>
    </row>
    <row r="1846" spans="1:17">
      <c r="A1846" s="30" t="s">
        <v>6363</v>
      </c>
      <c r="B1846" s="30" t="s">
        <v>6364</v>
      </c>
      <c r="C1846" s="30" t="s">
        <v>6365</v>
      </c>
      <c r="D1846" s="30"/>
      <c r="E1846" s="30" t="s">
        <v>503</v>
      </c>
      <c r="F1846" s="30"/>
      <c r="G1846" s="38"/>
      <c r="H1846" s="31">
        <v>0</v>
      </c>
      <c r="I1846" s="30" t="s">
        <v>6352</v>
      </c>
      <c r="J1846" s="30" t="s">
        <v>6353</v>
      </c>
      <c r="K1846" s="30" t="s">
        <v>495</v>
      </c>
      <c r="L1846" s="30" t="s">
        <v>496</v>
      </c>
      <c r="M1846" s="30" t="s">
        <v>497</v>
      </c>
      <c r="N1846" s="30"/>
      <c r="O1846" s="30" t="s">
        <v>6363</v>
      </c>
      <c r="P1846" s="30" t="s">
        <v>6364</v>
      </c>
      <c r="Q1846" s="30" t="s">
        <v>4458</v>
      </c>
    </row>
    <row r="1847" spans="1:17">
      <c r="A1847" s="30" t="s">
        <v>6366</v>
      </c>
      <c r="B1847" s="30" t="s">
        <v>6367</v>
      </c>
      <c r="C1847" s="30" t="s">
        <v>6368</v>
      </c>
      <c r="D1847" s="30"/>
      <c r="E1847" s="30" t="s">
        <v>503</v>
      </c>
      <c r="F1847" s="30"/>
      <c r="G1847" s="38"/>
      <c r="H1847" s="31">
        <v>0</v>
      </c>
      <c r="I1847" s="30" t="s">
        <v>600</v>
      </c>
      <c r="J1847" s="30" t="s">
        <v>601</v>
      </c>
      <c r="K1847" s="30" t="s">
        <v>495</v>
      </c>
      <c r="L1847" s="30" t="s">
        <v>496</v>
      </c>
      <c r="M1847" s="30" t="s">
        <v>596</v>
      </c>
      <c r="N1847" s="30"/>
      <c r="O1847" s="30" t="s">
        <v>6366</v>
      </c>
      <c r="P1847" s="30" t="s">
        <v>6367</v>
      </c>
      <c r="Q1847" s="30" t="s">
        <v>4458</v>
      </c>
    </row>
    <row r="1848" spans="1:17">
      <c r="A1848" s="30" t="s">
        <v>6369</v>
      </c>
      <c r="B1848" s="30" t="s">
        <v>6370</v>
      </c>
      <c r="C1848" s="30" t="s">
        <v>6371</v>
      </c>
      <c r="D1848" s="30" t="s">
        <v>6372</v>
      </c>
      <c r="E1848" s="30" t="s">
        <v>1232</v>
      </c>
      <c r="F1848" s="30" t="s">
        <v>6372</v>
      </c>
      <c r="G1848" s="38"/>
      <c r="H1848" s="31">
        <v>0</v>
      </c>
      <c r="I1848" s="30" t="s">
        <v>755</v>
      </c>
      <c r="J1848" s="30" t="s">
        <v>756</v>
      </c>
      <c r="K1848" s="30" t="s">
        <v>495</v>
      </c>
      <c r="L1848" s="30" t="s">
        <v>612</v>
      </c>
      <c r="M1848" s="30" t="s">
        <v>943</v>
      </c>
      <c r="N1848" s="30"/>
      <c r="O1848" s="30" t="s">
        <v>6369</v>
      </c>
      <c r="P1848" s="30" t="s">
        <v>6370</v>
      </c>
      <c r="Q1848" s="30" t="s">
        <v>4458</v>
      </c>
    </row>
    <row r="1849" spans="1:17">
      <c r="A1849" s="30" t="s">
        <v>6373</v>
      </c>
      <c r="B1849" s="30" t="s">
        <v>6374</v>
      </c>
      <c r="C1849" s="30" t="s">
        <v>6375</v>
      </c>
      <c r="D1849" s="30" t="s">
        <v>6376</v>
      </c>
      <c r="E1849" s="30" t="s">
        <v>503</v>
      </c>
      <c r="F1849" s="30" t="s">
        <v>6376</v>
      </c>
      <c r="G1849" s="38"/>
      <c r="H1849" s="31">
        <v>0</v>
      </c>
      <c r="I1849" s="30" t="s">
        <v>600</v>
      </c>
      <c r="J1849" s="30" t="s">
        <v>601</v>
      </c>
      <c r="K1849" s="30" t="s">
        <v>495</v>
      </c>
      <c r="L1849" s="30" t="s">
        <v>496</v>
      </c>
      <c r="M1849" s="30" t="s">
        <v>654</v>
      </c>
      <c r="N1849" s="30"/>
      <c r="O1849" s="30" t="s">
        <v>6373</v>
      </c>
      <c r="P1849" s="30" t="s">
        <v>6374</v>
      </c>
      <c r="Q1849" s="30" t="s">
        <v>4458</v>
      </c>
    </row>
    <row r="1850" spans="1:17">
      <c r="A1850" s="30" t="s">
        <v>6377</v>
      </c>
      <c r="B1850" s="30" t="s">
        <v>6378</v>
      </c>
      <c r="C1850" s="30" t="s">
        <v>6379</v>
      </c>
      <c r="D1850" s="30" t="s">
        <v>6376</v>
      </c>
      <c r="E1850" s="30" t="s">
        <v>503</v>
      </c>
      <c r="F1850" s="30" t="s">
        <v>6376</v>
      </c>
      <c r="G1850" s="38"/>
      <c r="H1850" s="31">
        <v>0</v>
      </c>
      <c r="I1850" s="30" t="s">
        <v>546</v>
      </c>
      <c r="J1850" s="30" t="s">
        <v>547</v>
      </c>
      <c r="K1850" s="30" t="s">
        <v>495</v>
      </c>
      <c r="L1850" s="30" t="s">
        <v>496</v>
      </c>
      <c r="M1850" s="30" t="s">
        <v>654</v>
      </c>
      <c r="N1850" s="30"/>
      <c r="O1850" s="30" t="s">
        <v>6377</v>
      </c>
      <c r="P1850" s="30" t="s">
        <v>6378</v>
      </c>
      <c r="Q1850" s="30" t="s">
        <v>4458</v>
      </c>
    </row>
    <row r="1851" spans="1:17">
      <c r="A1851" s="30" t="s">
        <v>6380</v>
      </c>
      <c r="B1851" s="30" t="s">
        <v>6381</v>
      </c>
      <c r="C1851" s="30" t="s">
        <v>6382</v>
      </c>
      <c r="D1851" s="30" t="s">
        <v>74</v>
      </c>
      <c r="E1851" s="30" t="s">
        <v>503</v>
      </c>
      <c r="F1851" s="30" t="s">
        <v>74</v>
      </c>
      <c r="G1851" s="38"/>
      <c r="H1851" s="31">
        <v>0</v>
      </c>
      <c r="I1851" s="30" t="s">
        <v>931</v>
      </c>
      <c r="J1851" s="30" t="s">
        <v>932</v>
      </c>
      <c r="K1851" s="30" t="s">
        <v>495</v>
      </c>
      <c r="L1851" s="30" t="s">
        <v>496</v>
      </c>
      <c r="M1851" s="30" t="s">
        <v>558</v>
      </c>
      <c r="N1851" s="30"/>
      <c r="O1851" s="30" t="s">
        <v>6380</v>
      </c>
      <c r="P1851" s="30" t="s">
        <v>6381</v>
      </c>
      <c r="Q1851" s="30" t="s">
        <v>4458</v>
      </c>
    </row>
    <row r="1852" spans="1:17">
      <c r="A1852" s="30" t="s">
        <v>6383</v>
      </c>
      <c r="B1852" s="30" t="s">
        <v>6384</v>
      </c>
      <c r="C1852" s="30" t="s">
        <v>6385</v>
      </c>
      <c r="D1852" s="30" t="s">
        <v>74</v>
      </c>
      <c r="E1852" s="30" t="s">
        <v>6386</v>
      </c>
      <c r="F1852" s="30" t="s">
        <v>6387</v>
      </c>
      <c r="G1852" s="38"/>
      <c r="H1852" s="31">
        <v>0</v>
      </c>
      <c r="I1852" s="30" t="s">
        <v>931</v>
      </c>
      <c r="J1852" s="30" t="s">
        <v>932</v>
      </c>
      <c r="K1852" s="30" t="s">
        <v>495</v>
      </c>
      <c r="L1852" s="30" t="s">
        <v>3527</v>
      </c>
      <c r="M1852" s="30" t="s">
        <v>573</v>
      </c>
      <c r="N1852" s="30"/>
      <c r="O1852" s="30" t="s">
        <v>6383</v>
      </c>
      <c r="P1852" s="30" t="s">
        <v>6384</v>
      </c>
      <c r="Q1852" s="30" t="s">
        <v>4458</v>
      </c>
    </row>
    <row r="1853" spans="1:17">
      <c r="A1853" s="30" t="s">
        <v>6388</v>
      </c>
      <c r="B1853" s="30" t="s">
        <v>6389</v>
      </c>
      <c r="C1853" s="30" t="s">
        <v>74</v>
      </c>
      <c r="D1853" s="30" t="s">
        <v>74</v>
      </c>
      <c r="E1853" s="30" t="s">
        <v>503</v>
      </c>
      <c r="F1853" s="30" t="s">
        <v>74</v>
      </c>
      <c r="G1853" s="38"/>
      <c r="H1853" s="31">
        <v>0</v>
      </c>
      <c r="I1853" s="30" t="s">
        <v>931</v>
      </c>
      <c r="J1853" s="30" t="s">
        <v>932</v>
      </c>
      <c r="K1853" s="30" t="s">
        <v>495</v>
      </c>
      <c r="L1853" s="30" t="s">
        <v>496</v>
      </c>
      <c r="M1853" s="30"/>
      <c r="N1853" s="30"/>
      <c r="O1853" s="30" t="s">
        <v>6388</v>
      </c>
      <c r="P1853" s="30" t="s">
        <v>6389</v>
      </c>
      <c r="Q1853" s="30" t="s">
        <v>4458</v>
      </c>
    </row>
    <row r="1854" spans="1:17">
      <c r="A1854" s="30" t="s">
        <v>6390</v>
      </c>
      <c r="B1854" s="30" t="s">
        <v>1223</v>
      </c>
      <c r="C1854" s="30" t="s">
        <v>6391</v>
      </c>
      <c r="D1854" s="30" t="s">
        <v>6392</v>
      </c>
      <c r="E1854" s="30" t="s">
        <v>5156</v>
      </c>
      <c r="F1854" s="30" t="s">
        <v>6392</v>
      </c>
      <c r="G1854" s="38"/>
      <c r="H1854" s="31">
        <v>0</v>
      </c>
      <c r="I1854" s="30" t="s">
        <v>755</v>
      </c>
      <c r="J1854" s="30" t="s">
        <v>756</v>
      </c>
      <c r="K1854" s="30" t="s">
        <v>495</v>
      </c>
      <c r="L1854" s="30" t="s">
        <v>612</v>
      </c>
      <c r="M1854" s="30" t="s">
        <v>961</v>
      </c>
      <c r="N1854" s="30"/>
      <c r="O1854" s="30" t="s">
        <v>6390</v>
      </c>
      <c r="P1854" s="30" t="s">
        <v>1223</v>
      </c>
      <c r="Q1854" s="30" t="s">
        <v>4458</v>
      </c>
    </row>
    <row r="1855" spans="1:17">
      <c r="A1855" s="30" t="s">
        <v>6393</v>
      </c>
      <c r="B1855" s="30" t="s">
        <v>1223</v>
      </c>
      <c r="C1855" s="30" t="s">
        <v>6394</v>
      </c>
      <c r="D1855" s="30" t="s">
        <v>6392</v>
      </c>
      <c r="E1855" s="30" t="s">
        <v>5156</v>
      </c>
      <c r="F1855" s="30" t="s">
        <v>6063</v>
      </c>
      <c r="G1855" s="38"/>
      <c r="H1855" s="31">
        <v>0</v>
      </c>
      <c r="I1855" s="30" t="s">
        <v>755</v>
      </c>
      <c r="J1855" s="30" t="s">
        <v>756</v>
      </c>
      <c r="K1855" s="30" t="s">
        <v>495</v>
      </c>
      <c r="L1855" s="30" t="s">
        <v>612</v>
      </c>
      <c r="M1855" s="30" t="s">
        <v>961</v>
      </c>
      <c r="N1855" s="30"/>
      <c r="O1855" s="30" t="s">
        <v>6393</v>
      </c>
      <c r="P1855" s="30" t="s">
        <v>1223</v>
      </c>
      <c r="Q1855" s="30" t="s">
        <v>4458</v>
      </c>
    </row>
    <row r="1856" spans="1:17">
      <c r="A1856" s="30" t="s">
        <v>6395</v>
      </c>
      <c r="B1856" s="30" t="s">
        <v>6396</v>
      </c>
      <c r="C1856" s="30" t="s">
        <v>6397</v>
      </c>
      <c r="D1856" s="30" t="s">
        <v>74</v>
      </c>
      <c r="E1856" s="30" t="s">
        <v>6398</v>
      </c>
      <c r="F1856" s="30"/>
      <c r="G1856" s="38"/>
      <c r="H1856" s="31">
        <v>0</v>
      </c>
      <c r="I1856" s="30" t="s">
        <v>995</v>
      </c>
      <c r="J1856" s="30" t="s">
        <v>996</v>
      </c>
      <c r="K1856" s="30" t="s">
        <v>495</v>
      </c>
      <c r="L1856" s="30" t="s">
        <v>612</v>
      </c>
      <c r="M1856" s="30" t="s">
        <v>1153</v>
      </c>
      <c r="N1856" s="30"/>
      <c r="O1856" s="30" t="s">
        <v>6395</v>
      </c>
      <c r="P1856" s="30" t="s">
        <v>6396</v>
      </c>
      <c r="Q1856" s="30" t="s">
        <v>499</v>
      </c>
    </row>
    <row r="1857" spans="1:17">
      <c r="A1857" s="30" t="s">
        <v>6399</v>
      </c>
      <c r="B1857" s="30" t="s">
        <v>6400</v>
      </c>
      <c r="C1857" s="30" t="s">
        <v>6401</v>
      </c>
      <c r="D1857" s="30" t="s">
        <v>6402</v>
      </c>
      <c r="E1857" s="30" t="s">
        <v>6403</v>
      </c>
      <c r="F1857" s="30" t="s">
        <v>6402</v>
      </c>
      <c r="G1857" s="38"/>
      <c r="H1857" s="31">
        <v>0</v>
      </c>
      <c r="I1857" s="30" t="s">
        <v>628</v>
      </c>
      <c r="J1857" s="30" t="s">
        <v>629</v>
      </c>
      <c r="K1857" s="30" t="s">
        <v>495</v>
      </c>
      <c r="L1857" s="30" t="s">
        <v>3708</v>
      </c>
      <c r="M1857" s="30" t="s">
        <v>631</v>
      </c>
      <c r="N1857" s="30"/>
      <c r="O1857" s="30" t="s">
        <v>6399</v>
      </c>
      <c r="P1857" s="30" t="s">
        <v>6400</v>
      </c>
      <c r="Q1857" s="30" t="s">
        <v>499</v>
      </c>
    </row>
    <row r="1858" spans="1:17">
      <c r="A1858" s="30" t="s">
        <v>6404</v>
      </c>
      <c r="B1858" s="30" t="s">
        <v>6405</v>
      </c>
      <c r="C1858" s="30" t="s">
        <v>6406</v>
      </c>
      <c r="D1858" s="30" t="s">
        <v>6407</v>
      </c>
      <c r="E1858" s="30" t="s">
        <v>1232</v>
      </c>
      <c r="F1858" s="30" t="s">
        <v>6407</v>
      </c>
      <c r="G1858" s="38"/>
      <c r="H1858" s="31">
        <v>0</v>
      </c>
      <c r="I1858" s="30" t="s">
        <v>995</v>
      </c>
      <c r="J1858" s="30" t="s">
        <v>996</v>
      </c>
      <c r="K1858" s="30" t="s">
        <v>495</v>
      </c>
      <c r="L1858" s="30" t="s">
        <v>612</v>
      </c>
      <c r="M1858" s="30" t="s">
        <v>1021</v>
      </c>
      <c r="N1858" s="30"/>
      <c r="O1858" s="30" t="s">
        <v>6404</v>
      </c>
      <c r="P1858" s="30" t="s">
        <v>6405</v>
      </c>
      <c r="Q1858" s="30" t="s">
        <v>4458</v>
      </c>
    </row>
    <row r="1859" spans="1:17">
      <c r="A1859" s="30" t="s">
        <v>6408</v>
      </c>
      <c r="B1859" s="30" t="s">
        <v>6409</v>
      </c>
      <c r="C1859" s="30" t="s">
        <v>6410</v>
      </c>
      <c r="D1859" s="30" t="s">
        <v>6411</v>
      </c>
      <c r="E1859" s="30" t="s">
        <v>503</v>
      </c>
      <c r="F1859" s="30" t="s">
        <v>6411</v>
      </c>
      <c r="G1859" s="38"/>
      <c r="H1859" s="31">
        <v>0</v>
      </c>
      <c r="I1859" s="30" t="s">
        <v>546</v>
      </c>
      <c r="J1859" s="30" t="s">
        <v>547</v>
      </c>
      <c r="K1859" s="30" t="s">
        <v>495</v>
      </c>
      <c r="L1859" s="30" t="s">
        <v>496</v>
      </c>
      <c r="M1859" s="30" t="s">
        <v>695</v>
      </c>
      <c r="N1859" s="30" t="s">
        <v>6412</v>
      </c>
      <c r="O1859" s="30" t="s">
        <v>6408</v>
      </c>
      <c r="P1859" s="30" t="s">
        <v>6409</v>
      </c>
      <c r="Q1859" s="30" t="s">
        <v>4458</v>
      </c>
    </row>
    <row r="1860" spans="1:17">
      <c r="A1860" s="30" t="s">
        <v>6413</v>
      </c>
      <c r="B1860" s="30" t="s">
        <v>6414</v>
      </c>
      <c r="C1860" s="30" t="s">
        <v>6415</v>
      </c>
      <c r="D1860" s="30" t="s">
        <v>74</v>
      </c>
      <c r="E1860" s="30" t="s">
        <v>6416</v>
      </c>
      <c r="F1860" s="30"/>
      <c r="G1860" s="38"/>
      <c r="H1860" s="31">
        <v>0</v>
      </c>
      <c r="I1860" s="30" t="s">
        <v>995</v>
      </c>
      <c r="J1860" s="30" t="s">
        <v>996</v>
      </c>
      <c r="K1860" s="30" t="s">
        <v>495</v>
      </c>
      <c r="L1860" s="30" t="s">
        <v>612</v>
      </c>
      <c r="M1860" s="30" t="s">
        <v>1153</v>
      </c>
      <c r="N1860" s="30"/>
      <c r="O1860" s="30" t="s">
        <v>6413</v>
      </c>
      <c r="P1860" s="30" t="s">
        <v>6414</v>
      </c>
      <c r="Q1860" s="30" t="s">
        <v>499</v>
      </c>
    </row>
    <row r="1861" spans="1:17">
      <c r="A1861" s="30" t="s">
        <v>6417</v>
      </c>
      <c r="B1861" s="30" t="s">
        <v>6418</v>
      </c>
      <c r="C1861" s="30" t="s">
        <v>6419</v>
      </c>
      <c r="D1861" s="30" t="s">
        <v>6420</v>
      </c>
      <c r="E1861" s="30" t="s">
        <v>6421</v>
      </c>
      <c r="F1861" s="30" t="s">
        <v>6420</v>
      </c>
      <c r="G1861" s="38"/>
      <c r="H1861" s="31">
        <v>0</v>
      </c>
      <c r="I1861" s="30" t="s">
        <v>628</v>
      </c>
      <c r="J1861" s="30" t="s">
        <v>629</v>
      </c>
      <c r="K1861" s="30" t="s">
        <v>495</v>
      </c>
      <c r="L1861" s="30" t="s">
        <v>3716</v>
      </c>
      <c r="M1861" s="30" t="s">
        <v>631</v>
      </c>
      <c r="N1861" s="30"/>
      <c r="O1861" s="30" t="s">
        <v>6417</v>
      </c>
      <c r="P1861" s="30" t="s">
        <v>6418</v>
      </c>
      <c r="Q1861" s="30" t="s">
        <v>499</v>
      </c>
    </row>
    <row r="1862" spans="1:17">
      <c r="A1862" s="30" t="s">
        <v>6422</v>
      </c>
      <c r="B1862" s="30" t="s">
        <v>6423</v>
      </c>
      <c r="C1862" s="30" t="s">
        <v>6424</v>
      </c>
      <c r="D1862" s="30"/>
      <c r="E1862" s="30" t="s">
        <v>503</v>
      </c>
      <c r="F1862" s="30" t="s">
        <v>6425</v>
      </c>
      <c r="G1862" s="38">
        <v>60</v>
      </c>
      <c r="H1862" s="31">
        <v>0</v>
      </c>
      <c r="I1862" s="30" t="s">
        <v>546</v>
      </c>
      <c r="J1862" s="30" t="s">
        <v>547</v>
      </c>
      <c r="K1862" s="30" t="s">
        <v>495</v>
      </c>
      <c r="L1862" s="30" t="s">
        <v>496</v>
      </c>
      <c r="M1862" s="30" t="s">
        <v>639</v>
      </c>
      <c r="N1862" s="30"/>
      <c r="O1862" s="30" t="s">
        <v>6422</v>
      </c>
      <c r="P1862" s="30" t="s">
        <v>6423</v>
      </c>
      <c r="Q1862" s="30" t="s">
        <v>499</v>
      </c>
    </row>
    <row r="1863" spans="1:17">
      <c r="A1863" s="30" t="s">
        <v>6426</v>
      </c>
      <c r="B1863" s="30" t="s">
        <v>6427</v>
      </c>
      <c r="C1863" s="30" t="s">
        <v>6428</v>
      </c>
      <c r="D1863" s="30" t="s">
        <v>6429</v>
      </c>
      <c r="E1863" s="30" t="s">
        <v>6416</v>
      </c>
      <c r="F1863" s="30" t="s">
        <v>74</v>
      </c>
      <c r="G1863" s="38"/>
      <c r="H1863" s="31">
        <v>0</v>
      </c>
      <c r="I1863" s="30" t="s">
        <v>628</v>
      </c>
      <c r="J1863" s="30" t="s">
        <v>629</v>
      </c>
      <c r="K1863" s="30" t="s">
        <v>495</v>
      </c>
      <c r="L1863" s="30" t="s">
        <v>630</v>
      </c>
      <c r="M1863" s="30" t="s">
        <v>631</v>
      </c>
      <c r="N1863" s="30"/>
      <c r="O1863" s="30" t="s">
        <v>6426</v>
      </c>
      <c r="P1863" s="30" t="s">
        <v>6427</v>
      </c>
      <c r="Q1863" s="30" t="s">
        <v>499</v>
      </c>
    </row>
    <row r="1864" spans="1:17">
      <c r="A1864" s="30" t="s">
        <v>6430</v>
      </c>
      <c r="B1864" s="30" t="s">
        <v>6431</v>
      </c>
      <c r="C1864" s="30" t="s">
        <v>6432</v>
      </c>
      <c r="D1864" s="30"/>
      <c r="E1864" s="30" t="s">
        <v>503</v>
      </c>
      <c r="F1864" s="30" t="s">
        <v>6433</v>
      </c>
      <c r="G1864" s="38">
        <v>60</v>
      </c>
      <c r="H1864" s="31">
        <v>0</v>
      </c>
      <c r="I1864" s="30" t="s">
        <v>931</v>
      </c>
      <c r="J1864" s="30" t="s">
        <v>932</v>
      </c>
      <c r="K1864" s="30" t="s">
        <v>495</v>
      </c>
      <c r="L1864" s="30" t="s">
        <v>496</v>
      </c>
      <c r="M1864" s="30" t="s">
        <v>588</v>
      </c>
      <c r="N1864" s="30"/>
      <c r="O1864" s="30" t="s">
        <v>6430</v>
      </c>
      <c r="P1864" s="30" t="s">
        <v>6431</v>
      </c>
      <c r="Q1864" s="30" t="s">
        <v>499</v>
      </c>
    </row>
    <row r="1865" spans="1:17">
      <c r="A1865" s="30" t="s">
        <v>6434</v>
      </c>
      <c r="B1865" s="30" t="s">
        <v>6435</v>
      </c>
      <c r="C1865" s="30" t="s">
        <v>6436</v>
      </c>
      <c r="D1865" s="30" t="s">
        <v>6437</v>
      </c>
      <c r="E1865" s="30" t="s">
        <v>6398</v>
      </c>
      <c r="F1865" s="30" t="s">
        <v>6437</v>
      </c>
      <c r="G1865" s="38"/>
      <c r="H1865" s="31">
        <v>0</v>
      </c>
      <c r="I1865" s="30" t="s">
        <v>755</v>
      </c>
      <c r="J1865" s="30" t="s">
        <v>756</v>
      </c>
      <c r="K1865" s="30" t="s">
        <v>495</v>
      </c>
      <c r="L1865" s="30" t="s">
        <v>612</v>
      </c>
      <c r="M1865" s="30" t="s">
        <v>1828</v>
      </c>
      <c r="N1865" s="30"/>
      <c r="O1865" s="30" t="s">
        <v>6434</v>
      </c>
      <c r="P1865" s="30" t="s">
        <v>6435</v>
      </c>
      <c r="Q1865" s="30" t="s">
        <v>499</v>
      </c>
    </row>
    <row r="1866" spans="1:17">
      <c r="A1866" s="30" t="s">
        <v>6438</v>
      </c>
      <c r="B1866" s="30" t="s">
        <v>6439</v>
      </c>
      <c r="C1866" s="30" t="s">
        <v>6440</v>
      </c>
      <c r="D1866" s="30" t="s">
        <v>74</v>
      </c>
      <c r="E1866" s="30" t="s">
        <v>5156</v>
      </c>
      <c r="F1866" s="30" t="s">
        <v>74</v>
      </c>
      <c r="G1866" s="38"/>
      <c r="H1866" s="31">
        <v>0</v>
      </c>
      <c r="I1866" s="30" t="s">
        <v>628</v>
      </c>
      <c r="J1866" s="30" t="s">
        <v>629</v>
      </c>
      <c r="K1866" s="30" t="s">
        <v>495</v>
      </c>
      <c r="L1866" s="30" t="s">
        <v>1132</v>
      </c>
      <c r="M1866" s="30" t="s">
        <v>631</v>
      </c>
      <c r="N1866" s="30"/>
      <c r="O1866" s="30" t="s">
        <v>6438</v>
      </c>
      <c r="P1866" s="30" t="s">
        <v>6439</v>
      </c>
      <c r="Q1866" s="30" t="s">
        <v>499</v>
      </c>
    </row>
    <row r="1867" spans="1:17">
      <c r="A1867" s="30" t="s">
        <v>6441</v>
      </c>
      <c r="B1867" s="30" t="s">
        <v>6442</v>
      </c>
      <c r="C1867" s="30" t="s">
        <v>6442</v>
      </c>
      <c r="D1867" s="30" t="s">
        <v>74</v>
      </c>
      <c r="E1867" s="30" t="s">
        <v>5156</v>
      </c>
      <c r="F1867" s="30" t="s">
        <v>74</v>
      </c>
      <c r="G1867" s="38"/>
      <c r="H1867" s="31">
        <v>0</v>
      </c>
      <c r="I1867" s="30" t="s">
        <v>995</v>
      </c>
      <c r="J1867" s="30" t="s">
        <v>996</v>
      </c>
      <c r="K1867" s="30" t="s">
        <v>495</v>
      </c>
      <c r="L1867" s="30" t="s">
        <v>612</v>
      </c>
      <c r="M1867" s="30" t="s">
        <v>1021</v>
      </c>
      <c r="N1867" s="30" t="s">
        <v>4182</v>
      </c>
      <c r="O1867" s="30" t="s">
        <v>6441</v>
      </c>
      <c r="P1867" s="30" t="s">
        <v>6442</v>
      </c>
      <c r="Q1867" s="30" t="s">
        <v>499</v>
      </c>
    </row>
    <row r="1868" spans="1:17">
      <c r="A1868" s="30" t="s">
        <v>6443</v>
      </c>
      <c r="B1868" s="30" t="s">
        <v>6444</v>
      </c>
      <c r="C1868" s="30" t="s">
        <v>6445</v>
      </c>
      <c r="D1868" s="30" t="s">
        <v>6446</v>
      </c>
      <c r="E1868" s="30" t="s">
        <v>6416</v>
      </c>
      <c r="F1868" s="30" t="s">
        <v>6446</v>
      </c>
      <c r="G1868" s="38"/>
      <c r="H1868" s="31">
        <v>0</v>
      </c>
      <c r="I1868" s="30" t="s">
        <v>755</v>
      </c>
      <c r="J1868" s="30" t="s">
        <v>756</v>
      </c>
      <c r="K1868" s="30" t="s">
        <v>495</v>
      </c>
      <c r="L1868" s="30" t="s">
        <v>612</v>
      </c>
      <c r="M1868" s="30" t="s">
        <v>688</v>
      </c>
      <c r="N1868" s="30"/>
      <c r="O1868" s="30" t="s">
        <v>6443</v>
      </c>
      <c r="P1868" s="30" t="s">
        <v>6444</v>
      </c>
      <c r="Q1868" s="30" t="s">
        <v>499</v>
      </c>
    </row>
    <row r="1869" spans="1:17">
      <c r="A1869" s="30" t="s">
        <v>6447</v>
      </c>
      <c r="B1869" s="30" t="s">
        <v>6448</v>
      </c>
      <c r="C1869" s="30" t="s">
        <v>6449</v>
      </c>
      <c r="D1869" s="30" t="s">
        <v>74</v>
      </c>
      <c r="E1869" s="30" t="s">
        <v>1232</v>
      </c>
      <c r="F1869" s="30"/>
      <c r="G1869" s="38"/>
      <c r="H1869" s="31">
        <v>0</v>
      </c>
      <c r="I1869" s="30" t="s">
        <v>995</v>
      </c>
      <c r="J1869" s="30" t="s">
        <v>996</v>
      </c>
      <c r="K1869" s="30" t="s">
        <v>495</v>
      </c>
      <c r="L1869" s="30" t="s">
        <v>612</v>
      </c>
      <c r="M1869" s="30" t="s">
        <v>1021</v>
      </c>
      <c r="N1869" s="30"/>
      <c r="O1869" s="30" t="s">
        <v>6447</v>
      </c>
      <c r="P1869" s="30" t="s">
        <v>6448</v>
      </c>
      <c r="Q1869" s="30" t="s">
        <v>499</v>
      </c>
    </row>
    <row r="1870" spans="1:17">
      <c r="A1870" s="30" t="s">
        <v>6450</v>
      </c>
      <c r="B1870" s="30" t="s">
        <v>6451</v>
      </c>
      <c r="C1870" s="30" t="s">
        <v>6452</v>
      </c>
      <c r="D1870" s="30"/>
      <c r="E1870" s="30" t="s">
        <v>6416</v>
      </c>
      <c r="F1870" s="30" t="s">
        <v>74</v>
      </c>
      <c r="G1870" s="38"/>
      <c r="H1870" s="31">
        <v>0</v>
      </c>
      <c r="I1870" s="30" t="s">
        <v>995</v>
      </c>
      <c r="J1870" s="30" t="s">
        <v>996</v>
      </c>
      <c r="K1870" s="30" t="s">
        <v>495</v>
      </c>
      <c r="L1870" s="30" t="s">
        <v>612</v>
      </c>
      <c r="M1870" s="30" t="s">
        <v>1007</v>
      </c>
      <c r="N1870" s="30"/>
      <c r="O1870" s="30" t="s">
        <v>6450</v>
      </c>
      <c r="P1870" s="30" t="s">
        <v>6451</v>
      </c>
      <c r="Q1870" s="30" t="s">
        <v>4174</v>
      </c>
    </row>
    <row r="1871" spans="1:17">
      <c r="A1871" s="30" t="s">
        <v>6453</v>
      </c>
      <c r="B1871" s="30" t="s">
        <v>6454</v>
      </c>
      <c r="C1871" s="30" t="s">
        <v>6455</v>
      </c>
      <c r="D1871" s="30"/>
      <c r="E1871" s="30" t="s">
        <v>1232</v>
      </c>
      <c r="F1871" s="30" t="s">
        <v>74</v>
      </c>
      <c r="G1871" s="38"/>
      <c r="H1871" s="31">
        <v>0</v>
      </c>
      <c r="I1871" s="30" t="s">
        <v>995</v>
      </c>
      <c r="J1871" s="30" t="s">
        <v>996</v>
      </c>
      <c r="K1871" s="30" t="s">
        <v>495</v>
      </c>
      <c r="L1871" s="30" t="s">
        <v>612</v>
      </c>
      <c r="M1871" s="30" t="s">
        <v>1153</v>
      </c>
      <c r="N1871" s="30"/>
      <c r="O1871" s="30" t="s">
        <v>6453</v>
      </c>
      <c r="P1871" s="30" t="s">
        <v>6454</v>
      </c>
      <c r="Q1871" s="30" t="s">
        <v>4174</v>
      </c>
    </row>
    <row r="1872" spans="1:17">
      <c r="A1872" s="30" t="s">
        <v>6456</v>
      </c>
      <c r="B1872" s="30" t="s">
        <v>6457</v>
      </c>
      <c r="C1872" s="30" t="s">
        <v>6458</v>
      </c>
      <c r="D1872" s="30" t="s">
        <v>6459</v>
      </c>
      <c r="E1872" s="30" t="s">
        <v>5156</v>
      </c>
      <c r="F1872" s="30" t="s">
        <v>6459</v>
      </c>
      <c r="G1872" s="38"/>
      <c r="H1872" s="31">
        <v>0</v>
      </c>
      <c r="I1872" s="30" t="s">
        <v>755</v>
      </c>
      <c r="J1872" s="30" t="s">
        <v>756</v>
      </c>
      <c r="K1872" s="30" t="s">
        <v>495</v>
      </c>
      <c r="L1872" s="30" t="s">
        <v>612</v>
      </c>
      <c r="M1872" s="30" t="s">
        <v>950</v>
      </c>
      <c r="N1872" s="30"/>
      <c r="O1872" s="30" t="s">
        <v>6456</v>
      </c>
      <c r="P1872" s="30" t="s">
        <v>6457</v>
      </c>
      <c r="Q1872" s="30" t="s">
        <v>499</v>
      </c>
    </row>
    <row r="1873" spans="1:17">
      <c r="A1873" s="30" t="s">
        <v>6460</v>
      </c>
      <c r="B1873" s="30" t="s">
        <v>6461</v>
      </c>
      <c r="C1873" s="30" t="s">
        <v>6462</v>
      </c>
      <c r="D1873" s="30" t="s">
        <v>6463</v>
      </c>
      <c r="E1873" s="30" t="s">
        <v>1232</v>
      </c>
      <c r="F1873" s="30" t="s">
        <v>6463</v>
      </c>
      <c r="G1873" s="38"/>
      <c r="H1873" s="31">
        <v>0</v>
      </c>
      <c r="I1873" s="30" t="s">
        <v>995</v>
      </c>
      <c r="J1873" s="30" t="s">
        <v>996</v>
      </c>
      <c r="K1873" s="30" t="s">
        <v>495</v>
      </c>
      <c r="L1873" s="30" t="s">
        <v>612</v>
      </c>
      <c r="M1873" s="30" t="s">
        <v>1153</v>
      </c>
      <c r="N1873" s="30"/>
      <c r="O1873" s="30" t="s">
        <v>6460</v>
      </c>
      <c r="P1873" s="30" t="s">
        <v>6461</v>
      </c>
      <c r="Q1873" s="30" t="s">
        <v>499</v>
      </c>
    </row>
    <row r="1874" spans="1:17">
      <c r="A1874" s="30" t="s">
        <v>6464</v>
      </c>
      <c r="B1874" s="30" t="s">
        <v>6465</v>
      </c>
      <c r="C1874" s="30" t="s">
        <v>6466</v>
      </c>
      <c r="D1874" s="30" t="s">
        <v>6467</v>
      </c>
      <c r="E1874" s="30" t="s">
        <v>1232</v>
      </c>
      <c r="F1874" s="30" t="s">
        <v>6467</v>
      </c>
      <c r="G1874" s="38"/>
      <c r="H1874" s="31">
        <v>0</v>
      </c>
      <c r="I1874" s="30" t="s">
        <v>995</v>
      </c>
      <c r="J1874" s="30" t="s">
        <v>996</v>
      </c>
      <c r="K1874" s="30" t="s">
        <v>495</v>
      </c>
      <c r="L1874" s="30" t="s">
        <v>612</v>
      </c>
      <c r="M1874" s="30" t="s">
        <v>1007</v>
      </c>
      <c r="N1874" s="30"/>
      <c r="O1874" s="30" t="s">
        <v>6464</v>
      </c>
      <c r="P1874" s="30" t="s">
        <v>6465</v>
      </c>
      <c r="Q1874" s="30" t="s">
        <v>499</v>
      </c>
    </row>
    <row r="1875" spans="1:17">
      <c r="A1875" s="30" t="s">
        <v>6468</v>
      </c>
      <c r="B1875" s="30" t="s">
        <v>6469</v>
      </c>
      <c r="C1875" s="30" t="s">
        <v>6470</v>
      </c>
      <c r="D1875" s="30"/>
      <c r="E1875" s="30" t="s">
        <v>5156</v>
      </c>
      <c r="F1875" s="30" t="s">
        <v>74</v>
      </c>
      <c r="G1875" s="38"/>
      <c r="H1875" s="31">
        <v>0</v>
      </c>
      <c r="I1875" s="30" t="s">
        <v>995</v>
      </c>
      <c r="J1875" s="30" t="s">
        <v>996</v>
      </c>
      <c r="K1875" s="30" t="s">
        <v>495</v>
      </c>
      <c r="L1875" s="30" t="s">
        <v>612</v>
      </c>
      <c r="M1875" s="30" t="s">
        <v>1007</v>
      </c>
      <c r="N1875" s="30"/>
      <c r="O1875" s="30" t="s">
        <v>6468</v>
      </c>
      <c r="P1875" s="30" t="s">
        <v>6469</v>
      </c>
      <c r="Q1875" s="30" t="s">
        <v>4174</v>
      </c>
    </row>
    <row r="1876" spans="1:17">
      <c r="A1876" s="30" t="s">
        <v>6471</v>
      </c>
      <c r="B1876" s="30" t="s">
        <v>6472</v>
      </c>
      <c r="C1876" s="30" t="s">
        <v>6473</v>
      </c>
      <c r="D1876" s="30" t="s">
        <v>6474</v>
      </c>
      <c r="E1876" s="30" t="s">
        <v>1232</v>
      </c>
      <c r="F1876" s="30" t="s">
        <v>6474</v>
      </c>
      <c r="G1876" s="38"/>
      <c r="H1876" s="31">
        <v>0</v>
      </c>
      <c r="I1876" s="30" t="s">
        <v>995</v>
      </c>
      <c r="J1876" s="30" t="s">
        <v>996</v>
      </c>
      <c r="K1876" s="30" t="s">
        <v>495</v>
      </c>
      <c r="L1876" s="30" t="s">
        <v>612</v>
      </c>
      <c r="M1876" s="30" t="s">
        <v>624</v>
      </c>
      <c r="N1876" s="30"/>
      <c r="O1876" s="30" t="s">
        <v>6471</v>
      </c>
      <c r="P1876" s="30" t="s">
        <v>6472</v>
      </c>
      <c r="Q1876" s="30" t="s">
        <v>499</v>
      </c>
    </row>
    <row r="1877" spans="1:17">
      <c r="A1877" s="30" t="s">
        <v>6475</v>
      </c>
      <c r="B1877" s="30" t="s">
        <v>6476</v>
      </c>
      <c r="C1877" s="30" t="s">
        <v>6477</v>
      </c>
      <c r="D1877" s="30" t="s">
        <v>6459</v>
      </c>
      <c r="E1877" s="30" t="s">
        <v>1232</v>
      </c>
      <c r="F1877" s="30" t="s">
        <v>6459</v>
      </c>
      <c r="G1877" s="38"/>
      <c r="H1877" s="31">
        <v>0</v>
      </c>
      <c r="I1877" s="30" t="s">
        <v>995</v>
      </c>
      <c r="J1877" s="30" t="s">
        <v>996</v>
      </c>
      <c r="K1877" s="30" t="s">
        <v>495</v>
      </c>
      <c r="L1877" s="30" t="s">
        <v>612</v>
      </c>
      <c r="M1877" s="30" t="s">
        <v>624</v>
      </c>
      <c r="N1877" s="30"/>
      <c r="O1877" s="30" t="s">
        <v>6475</v>
      </c>
      <c r="P1877" s="30" t="s">
        <v>6476</v>
      </c>
      <c r="Q1877" s="30" t="s">
        <v>499</v>
      </c>
    </row>
    <row r="1878" spans="1:17">
      <c r="A1878" s="30" t="s">
        <v>6478</v>
      </c>
      <c r="B1878" s="30" t="s">
        <v>6479</v>
      </c>
      <c r="C1878" s="30" t="s">
        <v>6480</v>
      </c>
      <c r="D1878" s="30" t="s">
        <v>6474</v>
      </c>
      <c r="E1878" s="30" t="s">
        <v>1232</v>
      </c>
      <c r="F1878" s="30" t="s">
        <v>6474</v>
      </c>
      <c r="G1878" s="38"/>
      <c r="H1878" s="31">
        <v>0</v>
      </c>
      <c r="I1878" s="30" t="s">
        <v>995</v>
      </c>
      <c r="J1878" s="30" t="s">
        <v>996</v>
      </c>
      <c r="K1878" s="30" t="s">
        <v>495</v>
      </c>
      <c r="L1878" s="30" t="s">
        <v>612</v>
      </c>
      <c r="M1878" s="30" t="s">
        <v>1007</v>
      </c>
      <c r="N1878" s="30"/>
      <c r="O1878" s="30" t="s">
        <v>6478</v>
      </c>
      <c r="P1878" s="30" t="s">
        <v>6479</v>
      </c>
      <c r="Q1878" s="30" t="s">
        <v>499</v>
      </c>
    </row>
    <row r="1879" spans="1:17">
      <c r="A1879" s="30" t="s">
        <v>6481</v>
      </c>
      <c r="B1879" s="30" t="s">
        <v>6482</v>
      </c>
      <c r="C1879" s="30" t="s">
        <v>6483</v>
      </c>
      <c r="D1879" s="30" t="s">
        <v>6474</v>
      </c>
      <c r="E1879" s="30" t="s">
        <v>1232</v>
      </c>
      <c r="F1879" s="30" t="s">
        <v>6474</v>
      </c>
      <c r="G1879" s="38"/>
      <c r="H1879" s="31">
        <v>0</v>
      </c>
      <c r="I1879" s="30" t="s">
        <v>995</v>
      </c>
      <c r="J1879" s="30" t="s">
        <v>996</v>
      </c>
      <c r="K1879" s="30" t="s">
        <v>495</v>
      </c>
      <c r="L1879" s="30" t="s">
        <v>612</v>
      </c>
      <c r="M1879" s="30" t="s">
        <v>1007</v>
      </c>
      <c r="N1879" s="30"/>
      <c r="O1879" s="30" t="s">
        <v>6481</v>
      </c>
      <c r="P1879" s="30" t="s">
        <v>6482</v>
      </c>
      <c r="Q1879" s="30" t="s">
        <v>499</v>
      </c>
    </row>
    <row r="1880" spans="1:17">
      <c r="A1880" s="30" t="s">
        <v>6484</v>
      </c>
      <c r="B1880" s="30" t="s">
        <v>6485</v>
      </c>
      <c r="C1880" s="30" t="s">
        <v>6486</v>
      </c>
      <c r="D1880" s="30" t="s">
        <v>6474</v>
      </c>
      <c r="E1880" s="30" t="s">
        <v>1232</v>
      </c>
      <c r="F1880" s="30" t="s">
        <v>6474</v>
      </c>
      <c r="G1880" s="38"/>
      <c r="H1880" s="31">
        <v>0</v>
      </c>
      <c r="I1880" s="30" t="s">
        <v>995</v>
      </c>
      <c r="J1880" s="30" t="s">
        <v>996</v>
      </c>
      <c r="K1880" s="30" t="s">
        <v>495</v>
      </c>
      <c r="L1880" s="30" t="s">
        <v>612</v>
      </c>
      <c r="M1880" s="30" t="s">
        <v>624</v>
      </c>
      <c r="N1880" s="30"/>
      <c r="O1880" s="30" t="s">
        <v>6484</v>
      </c>
      <c r="P1880" s="30" t="s">
        <v>6485</v>
      </c>
      <c r="Q1880" s="30" t="s">
        <v>499</v>
      </c>
    </row>
    <row r="1881" spans="1:17">
      <c r="A1881" s="30" t="s">
        <v>6487</v>
      </c>
      <c r="B1881" s="30" t="s">
        <v>6488</v>
      </c>
      <c r="C1881" s="30" t="s">
        <v>6489</v>
      </c>
      <c r="D1881" s="30" t="s">
        <v>4808</v>
      </c>
      <c r="E1881" s="30" t="s">
        <v>5156</v>
      </c>
      <c r="F1881" s="30" t="s">
        <v>4808</v>
      </c>
      <c r="G1881" s="38"/>
      <c r="H1881" s="31">
        <v>0</v>
      </c>
      <c r="I1881" s="30" t="s">
        <v>995</v>
      </c>
      <c r="J1881" s="30" t="s">
        <v>996</v>
      </c>
      <c r="K1881" s="30" t="s">
        <v>495</v>
      </c>
      <c r="L1881" s="30" t="s">
        <v>612</v>
      </c>
      <c r="M1881" s="30" t="s">
        <v>1007</v>
      </c>
      <c r="N1881" s="30"/>
      <c r="O1881" s="30" t="s">
        <v>6487</v>
      </c>
      <c r="P1881" s="30" t="s">
        <v>6488</v>
      </c>
      <c r="Q1881" s="30" t="s">
        <v>499</v>
      </c>
    </row>
    <row r="1882" spans="1:17">
      <c r="A1882" s="30" t="s">
        <v>6490</v>
      </c>
      <c r="B1882" s="30" t="s">
        <v>6491</v>
      </c>
      <c r="C1882" s="30" t="s">
        <v>6492</v>
      </c>
      <c r="D1882" s="30" t="s">
        <v>6493</v>
      </c>
      <c r="E1882" s="30" t="s">
        <v>6494</v>
      </c>
      <c r="F1882" s="30" t="s">
        <v>6493</v>
      </c>
      <c r="G1882" s="38"/>
      <c r="H1882" s="31">
        <v>0</v>
      </c>
      <c r="I1882" s="30" t="s">
        <v>995</v>
      </c>
      <c r="J1882" s="30" t="s">
        <v>996</v>
      </c>
      <c r="K1882" s="30" t="s">
        <v>495</v>
      </c>
      <c r="L1882" s="30" t="s">
        <v>612</v>
      </c>
      <c r="M1882" s="30" t="s">
        <v>1007</v>
      </c>
      <c r="N1882" s="30"/>
      <c r="O1882" s="30" t="s">
        <v>6490</v>
      </c>
      <c r="P1882" s="30" t="s">
        <v>6491</v>
      </c>
      <c r="Q1882" s="30" t="s">
        <v>499</v>
      </c>
    </row>
    <row r="1883" spans="1:17">
      <c r="A1883" s="30" t="s">
        <v>6495</v>
      </c>
      <c r="B1883" s="30" t="s">
        <v>6496</v>
      </c>
      <c r="C1883" s="30" t="s">
        <v>6497</v>
      </c>
      <c r="D1883" s="30" t="s">
        <v>6498</v>
      </c>
      <c r="E1883" s="30" t="s">
        <v>1232</v>
      </c>
      <c r="F1883" s="30" t="s">
        <v>6498</v>
      </c>
      <c r="G1883" s="38"/>
      <c r="H1883" s="31">
        <v>0</v>
      </c>
      <c r="I1883" s="30" t="s">
        <v>995</v>
      </c>
      <c r="J1883" s="30" t="s">
        <v>996</v>
      </c>
      <c r="K1883" s="30" t="s">
        <v>495</v>
      </c>
      <c r="L1883" s="30" t="s">
        <v>612</v>
      </c>
      <c r="M1883" s="30" t="s">
        <v>997</v>
      </c>
      <c r="N1883" s="30"/>
      <c r="O1883" s="30" t="s">
        <v>6495</v>
      </c>
      <c r="P1883" s="30" t="s">
        <v>6496</v>
      </c>
      <c r="Q1883" s="30" t="s">
        <v>499</v>
      </c>
    </row>
    <row r="1884" spans="1:17">
      <c r="A1884" s="30" t="s">
        <v>6499</v>
      </c>
      <c r="B1884" s="30" t="s">
        <v>6500</v>
      </c>
      <c r="C1884" s="30" t="s">
        <v>6501</v>
      </c>
      <c r="D1884" s="30" t="s">
        <v>6498</v>
      </c>
      <c r="E1884" s="30" t="s">
        <v>5156</v>
      </c>
      <c r="F1884" s="30" t="s">
        <v>6498</v>
      </c>
      <c r="G1884" s="38"/>
      <c r="H1884" s="31">
        <v>0</v>
      </c>
      <c r="I1884" s="30" t="s">
        <v>755</v>
      </c>
      <c r="J1884" s="30" t="s">
        <v>756</v>
      </c>
      <c r="K1884" s="30" t="s">
        <v>495</v>
      </c>
      <c r="L1884" s="30" t="s">
        <v>612</v>
      </c>
      <c r="M1884" s="30" t="s">
        <v>997</v>
      </c>
      <c r="N1884" s="30"/>
      <c r="O1884" s="30" t="s">
        <v>6499</v>
      </c>
      <c r="P1884" s="30" t="s">
        <v>6500</v>
      </c>
      <c r="Q1884" s="30" t="s">
        <v>499</v>
      </c>
    </row>
    <row r="1885" spans="1:17">
      <c r="A1885" s="30" t="s">
        <v>6502</v>
      </c>
      <c r="B1885" s="30" t="s">
        <v>6503</v>
      </c>
      <c r="C1885" s="30" t="s">
        <v>6504</v>
      </c>
      <c r="D1885" s="30" t="s">
        <v>6498</v>
      </c>
      <c r="E1885" s="30" t="s">
        <v>5156</v>
      </c>
      <c r="F1885" s="30" t="s">
        <v>6498</v>
      </c>
      <c r="G1885" s="38"/>
      <c r="H1885" s="31">
        <v>0</v>
      </c>
      <c r="I1885" s="30" t="s">
        <v>755</v>
      </c>
      <c r="J1885" s="30" t="s">
        <v>756</v>
      </c>
      <c r="K1885" s="30" t="s">
        <v>495</v>
      </c>
      <c r="L1885" s="30" t="s">
        <v>612</v>
      </c>
      <c r="M1885" s="30" t="s">
        <v>1128</v>
      </c>
      <c r="N1885" s="30"/>
      <c r="O1885" s="30" t="s">
        <v>6502</v>
      </c>
      <c r="P1885" s="30" t="s">
        <v>6503</v>
      </c>
      <c r="Q1885" s="30" t="s">
        <v>499</v>
      </c>
    </row>
    <row r="1886" spans="1:17">
      <c r="A1886" s="30" t="s">
        <v>6505</v>
      </c>
      <c r="B1886" s="30" t="s">
        <v>6506</v>
      </c>
      <c r="C1886" s="30" t="s">
        <v>6507</v>
      </c>
      <c r="D1886" s="30" t="s">
        <v>6508</v>
      </c>
      <c r="E1886" s="30" t="s">
        <v>503</v>
      </c>
      <c r="F1886" s="30" t="s">
        <v>6508</v>
      </c>
      <c r="G1886" s="38"/>
      <c r="H1886" s="31">
        <v>0</v>
      </c>
      <c r="I1886" s="30" t="s">
        <v>5267</v>
      </c>
      <c r="J1886" s="30" t="s">
        <v>5268</v>
      </c>
      <c r="K1886" s="30" t="s">
        <v>495</v>
      </c>
      <c r="L1886" s="30" t="s">
        <v>496</v>
      </c>
      <c r="M1886" s="30" t="s">
        <v>695</v>
      </c>
      <c r="N1886" s="30"/>
      <c r="O1886" s="30" t="s">
        <v>6505</v>
      </c>
      <c r="P1886" s="30" t="s">
        <v>6506</v>
      </c>
      <c r="Q1886" s="30" t="s">
        <v>499</v>
      </c>
    </row>
    <row r="1887" spans="1:17">
      <c r="A1887" s="30" t="s">
        <v>6509</v>
      </c>
      <c r="B1887" s="30" t="s">
        <v>6510</v>
      </c>
      <c r="C1887" s="30" t="s">
        <v>6511</v>
      </c>
      <c r="D1887" s="30" t="s">
        <v>74</v>
      </c>
      <c r="E1887" s="30" t="s">
        <v>503</v>
      </c>
      <c r="F1887" s="30"/>
      <c r="G1887" s="38"/>
      <c r="H1887" s="31">
        <v>0</v>
      </c>
      <c r="I1887" s="30" t="s">
        <v>504</v>
      </c>
      <c r="J1887" s="30" t="s">
        <v>505</v>
      </c>
      <c r="K1887" s="30" t="s">
        <v>495</v>
      </c>
      <c r="L1887" s="30" t="s">
        <v>496</v>
      </c>
      <c r="M1887" s="30" t="s">
        <v>558</v>
      </c>
      <c r="N1887" s="30"/>
      <c r="O1887" s="30" t="s">
        <v>6509</v>
      </c>
      <c r="P1887" s="30" t="s">
        <v>6510</v>
      </c>
      <c r="Q1887" s="30" t="s">
        <v>499</v>
      </c>
    </row>
    <row r="1888" spans="1:17">
      <c r="A1888" s="30" t="s">
        <v>6512</v>
      </c>
      <c r="B1888" s="30" t="s">
        <v>6513</v>
      </c>
      <c r="C1888" s="30" t="s">
        <v>6514</v>
      </c>
      <c r="D1888" s="30" t="s">
        <v>6515</v>
      </c>
      <c r="E1888" s="30" t="s">
        <v>1232</v>
      </c>
      <c r="F1888" s="30" t="s">
        <v>6515</v>
      </c>
      <c r="G1888" s="38"/>
      <c r="H1888" s="31">
        <v>0</v>
      </c>
      <c r="I1888" s="30" t="s">
        <v>995</v>
      </c>
      <c r="J1888" s="30" t="s">
        <v>996</v>
      </c>
      <c r="K1888" s="30" t="s">
        <v>495</v>
      </c>
      <c r="L1888" s="30" t="s">
        <v>612</v>
      </c>
      <c r="M1888" s="30" t="s">
        <v>624</v>
      </c>
      <c r="N1888" s="30"/>
      <c r="O1888" s="30" t="s">
        <v>6512</v>
      </c>
      <c r="P1888" s="30" t="s">
        <v>6513</v>
      </c>
      <c r="Q1888" s="30" t="s">
        <v>499</v>
      </c>
    </row>
    <row r="1889" spans="1:17">
      <c r="A1889" s="30" t="s">
        <v>6516</v>
      </c>
      <c r="B1889" s="30" t="s">
        <v>6517</v>
      </c>
      <c r="C1889" s="30" t="s">
        <v>6518</v>
      </c>
      <c r="D1889" s="30" t="s">
        <v>6519</v>
      </c>
      <c r="E1889" s="30" t="s">
        <v>1232</v>
      </c>
      <c r="F1889" s="30" t="s">
        <v>6519</v>
      </c>
      <c r="G1889" s="38"/>
      <c r="H1889" s="31">
        <v>0</v>
      </c>
      <c r="I1889" s="30" t="s">
        <v>995</v>
      </c>
      <c r="J1889" s="30" t="s">
        <v>996</v>
      </c>
      <c r="K1889" s="30" t="s">
        <v>495</v>
      </c>
      <c r="L1889" s="30" t="s">
        <v>612</v>
      </c>
      <c r="M1889" s="30" t="s">
        <v>624</v>
      </c>
      <c r="N1889" s="30"/>
      <c r="O1889" s="30" t="s">
        <v>6516</v>
      </c>
      <c r="P1889" s="30" t="s">
        <v>6517</v>
      </c>
      <c r="Q1889" s="30" t="s">
        <v>499</v>
      </c>
    </row>
    <row r="1890" spans="1:17">
      <c r="A1890" s="30" t="s">
        <v>6520</v>
      </c>
      <c r="B1890" s="30" t="s">
        <v>6521</v>
      </c>
      <c r="C1890" s="30" t="s">
        <v>6522</v>
      </c>
      <c r="D1890" s="30" t="s">
        <v>6523</v>
      </c>
      <c r="E1890" s="30" t="s">
        <v>1232</v>
      </c>
      <c r="F1890" s="30" t="s">
        <v>6523</v>
      </c>
      <c r="G1890" s="38"/>
      <c r="H1890" s="31">
        <v>0</v>
      </c>
      <c r="I1890" s="30" t="s">
        <v>995</v>
      </c>
      <c r="J1890" s="30" t="s">
        <v>996</v>
      </c>
      <c r="K1890" s="30" t="s">
        <v>495</v>
      </c>
      <c r="L1890" s="30" t="s">
        <v>612</v>
      </c>
      <c r="M1890" s="30" t="s">
        <v>1007</v>
      </c>
      <c r="N1890" s="30"/>
      <c r="O1890" s="30" t="s">
        <v>6520</v>
      </c>
      <c r="P1890" s="30" t="s">
        <v>6521</v>
      </c>
      <c r="Q1890" s="30" t="s">
        <v>499</v>
      </c>
    </row>
    <row r="1891" spans="1:17">
      <c r="A1891" s="30" t="s">
        <v>6524</v>
      </c>
      <c r="B1891" s="30" t="s">
        <v>6525</v>
      </c>
      <c r="C1891" s="30" t="s">
        <v>6526</v>
      </c>
      <c r="D1891" s="30" t="s">
        <v>6527</v>
      </c>
      <c r="E1891" s="30" t="s">
        <v>1232</v>
      </c>
      <c r="F1891" s="30" t="s">
        <v>6527</v>
      </c>
      <c r="G1891" s="38"/>
      <c r="H1891" s="31">
        <v>0</v>
      </c>
      <c r="I1891" s="30" t="s">
        <v>995</v>
      </c>
      <c r="J1891" s="30" t="s">
        <v>996</v>
      </c>
      <c r="K1891" s="30" t="s">
        <v>495</v>
      </c>
      <c r="L1891" s="30" t="s">
        <v>612</v>
      </c>
      <c r="M1891" s="30" t="s">
        <v>1153</v>
      </c>
      <c r="N1891" s="30"/>
      <c r="O1891" s="30" t="s">
        <v>6524</v>
      </c>
      <c r="P1891" s="30" t="s">
        <v>6525</v>
      </c>
      <c r="Q1891" s="30" t="s">
        <v>499</v>
      </c>
    </row>
    <row r="1892" spans="1:17">
      <c r="A1892" s="30" t="s">
        <v>6528</v>
      </c>
      <c r="B1892" s="30" t="s">
        <v>6529</v>
      </c>
      <c r="C1892" s="30" t="s">
        <v>6530</v>
      </c>
      <c r="D1892" s="30" t="s">
        <v>6527</v>
      </c>
      <c r="E1892" s="30" t="s">
        <v>753</v>
      </c>
      <c r="F1892" s="30" t="s">
        <v>6527</v>
      </c>
      <c r="G1892" s="38"/>
      <c r="H1892" s="31">
        <v>0</v>
      </c>
      <c r="I1892" s="30" t="s">
        <v>995</v>
      </c>
      <c r="J1892" s="30" t="s">
        <v>996</v>
      </c>
      <c r="K1892" s="30" t="s">
        <v>495</v>
      </c>
      <c r="L1892" s="30" t="s">
        <v>612</v>
      </c>
      <c r="M1892" s="30" t="s">
        <v>1088</v>
      </c>
      <c r="N1892" s="30"/>
      <c r="O1892" s="30" t="s">
        <v>6528</v>
      </c>
      <c r="P1892" s="30" t="s">
        <v>6529</v>
      </c>
      <c r="Q1892" s="30" t="s">
        <v>499</v>
      </c>
    </row>
    <row r="1893" spans="1:17">
      <c r="A1893" s="30" t="s">
        <v>6531</v>
      </c>
      <c r="B1893" s="30" t="s">
        <v>6532</v>
      </c>
      <c r="C1893" s="30" t="s">
        <v>6533</v>
      </c>
      <c r="D1893" s="30" t="s">
        <v>6527</v>
      </c>
      <c r="E1893" s="30" t="s">
        <v>1232</v>
      </c>
      <c r="F1893" s="30" t="s">
        <v>6527</v>
      </c>
      <c r="G1893" s="38"/>
      <c r="H1893" s="31">
        <v>0</v>
      </c>
      <c r="I1893" s="30" t="s">
        <v>995</v>
      </c>
      <c r="J1893" s="30" t="s">
        <v>996</v>
      </c>
      <c r="K1893" s="30" t="s">
        <v>495</v>
      </c>
      <c r="L1893" s="30" t="s">
        <v>612</v>
      </c>
      <c r="M1893" s="30" t="s">
        <v>1007</v>
      </c>
      <c r="N1893" s="30"/>
      <c r="O1893" s="30" t="s">
        <v>6531</v>
      </c>
      <c r="P1893" s="30" t="s">
        <v>6532</v>
      </c>
      <c r="Q1893" s="30" t="s">
        <v>499</v>
      </c>
    </row>
    <row r="1894" spans="1:17">
      <c r="A1894" s="30" t="s">
        <v>6534</v>
      </c>
      <c r="B1894" s="30" t="s">
        <v>6535</v>
      </c>
      <c r="C1894" s="30" t="s">
        <v>6536</v>
      </c>
      <c r="D1894" s="30" t="s">
        <v>6537</v>
      </c>
      <c r="E1894" s="30" t="s">
        <v>5156</v>
      </c>
      <c r="F1894" s="30" t="s">
        <v>6537</v>
      </c>
      <c r="G1894" s="38"/>
      <c r="H1894" s="31">
        <v>0</v>
      </c>
      <c r="I1894" s="30" t="s">
        <v>755</v>
      </c>
      <c r="J1894" s="30" t="s">
        <v>756</v>
      </c>
      <c r="K1894" s="30" t="s">
        <v>495</v>
      </c>
      <c r="L1894" s="30" t="s">
        <v>612</v>
      </c>
      <c r="M1894" s="30" t="s">
        <v>961</v>
      </c>
      <c r="N1894" s="30"/>
      <c r="O1894" s="30" t="s">
        <v>6534</v>
      </c>
      <c r="P1894" s="30" t="s">
        <v>6535</v>
      </c>
      <c r="Q1894" s="30" t="s">
        <v>499</v>
      </c>
    </row>
    <row r="1895" spans="1:17">
      <c r="A1895" s="30" t="s">
        <v>6538</v>
      </c>
      <c r="B1895" s="30" t="s">
        <v>6539</v>
      </c>
      <c r="C1895" s="30" t="s">
        <v>6540</v>
      </c>
      <c r="D1895" s="30" t="s">
        <v>6527</v>
      </c>
      <c r="E1895" s="30" t="s">
        <v>5156</v>
      </c>
      <c r="F1895" s="30" t="s">
        <v>6527</v>
      </c>
      <c r="G1895" s="38"/>
      <c r="H1895" s="31">
        <v>0</v>
      </c>
      <c r="I1895" s="30" t="s">
        <v>755</v>
      </c>
      <c r="J1895" s="30" t="s">
        <v>756</v>
      </c>
      <c r="K1895" s="30" t="s">
        <v>495</v>
      </c>
      <c r="L1895" s="30" t="s">
        <v>612</v>
      </c>
      <c r="M1895" s="30" t="s">
        <v>1828</v>
      </c>
      <c r="N1895" s="30"/>
      <c r="O1895" s="30" t="s">
        <v>6538</v>
      </c>
      <c r="P1895" s="30" t="s">
        <v>6539</v>
      </c>
      <c r="Q1895" s="30" t="s">
        <v>499</v>
      </c>
    </row>
    <row r="1896" spans="1:17">
      <c r="A1896" s="30" t="s">
        <v>6541</v>
      </c>
      <c r="B1896" s="30" t="s">
        <v>6542</v>
      </c>
      <c r="C1896" s="30" t="s">
        <v>6543</v>
      </c>
      <c r="D1896" s="30" t="s">
        <v>6527</v>
      </c>
      <c r="E1896" s="30" t="s">
        <v>5156</v>
      </c>
      <c r="F1896" s="30" t="s">
        <v>6527</v>
      </c>
      <c r="G1896" s="38"/>
      <c r="H1896" s="31">
        <v>0</v>
      </c>
      <c r="I1896" s="30" t="s">
        <v>755</v>
      </c>
      <c r="J1896" s="30" t="s">
        <v>756</v>
      </c>
      <c r="K1896" s="30" t="s">
        <v>495</v>
      </c>
      <c r="L1896" s="30" t="s">
        <v>612</v>
      </c>
      <c r="M1896" s="30" t="s">
        <v>1828</v>
      </c>
      <c r="N1896" s="30"/>
      <c r="O1896" s="30" t="s">
        <v>6541</v>
      </c>
      <c r="P1896" s="30" t="s">
        <v>6542</v>
      </c>
      <c r="Q1896" s="30" t="s">
        <v>499</v>
      </c>
    </row>
    <row r="1897" spans="1:17">
      <c r="A1897" s="30" t="s">
        <v>6544</v>
      </c>
      <c r="B1897" s="30" t="s">
        <v>6545</v>
      </c>
      <c r="C1897" s="30" t="s">
        <v>6546</v>
      </c>
      <c r="D1897" s="30" t="s">
        <v>6547</v>
      </c>
      <c r="E1897" s="30" t="s">
        <v>1232</v>
      </c>
      <c r="F1897" s="30" t="s">
        <v>6547</v>
      </c>
      <c r="G1897" s="38"/>
      <c r="H1897" s="31">
        <v>0</v>
      </c>
      <c r="I1897" s="30" t="s">
        <v>628</v>
      </c>
      <c r="J1897" s="30" t="s">
        <v>629</v>
      </c>
      <c r="K1897" s="30" t="s">
        <v>495</v>
      </c>
      <c r="L1897" s="30" t="s">
        <v>3708</v>
      </c>
      <c r="M1897" s="30" t="s">
        <v>631</v>
      </c>
      <c r="N1897" s="30"/>
      <c r="O1897" s="30" t="s">
        <v>6544</v>
      </c>
      <c r="P1897" s="30" t="s">
        <v>6545</v>
      </c>
      <c r="Q1897" s="30" t="s">
        <v>499</v>
      </c>
    </row>
    <row r="1898" spans="1:17">
      <c r="A1898" s="30" t="s">
        <v>6548</v>
      </c>
      <c r="B1898" s="30" t="s">
        <v>6549</v>
      </c>
      <c r="C1898" s="30" t="s">
        <v>6550</v>
      </c>
      <c r="D1898" s="30" t="s">
        <v>6527</v>
      </c>
      <c r="E1898" s="30" t="s">
        <v>1232</v>
      </c>
      <c r="F1898" s="30" t="s">
        <v>6527</v>
      </c>
      <c r="G1898" s="38"/>
      <c r="H1898" s="31">
        <v>0</v>
      </c>
      <c r="I1898" s="30" t="s">
        <v>995</v>
      </c>
      <c r="J1898" s="30" t="s">
        <v>996</v>
      </c>
      <c r="K1898" s="30" t="s">
        <v>495</v>
      </c>
      <c r="L1898" s="30" t="s">
        <v>612</v>
      </c>
      <c r="M1898" s="30" t="s">
        <v>1153</v>
      </c>
      <c r="N1898" s="30"/>
      <c r="O1898" s="30" t="s">
        <v>6548</v>
      </c>
      <c r="P1898" s="30" t="s">
        <v>6549</v>
      </c>
      <c r="Q1898" s="30" t="s">
        <v>499</v>
      </c>
    </row>
    <row r="1899" spans="1:17">
      <c r="A1899" s="30" t="s">
        <v>6551</v>
      </c>
      <c r="B1899" s="30" t="s">
        <v>6552</v>
      </c>
      <c r="C1899" s="30" t="s">
        <v>6553</v>
      </c>
      <c r="D1899" s="30" t="s">
        <v>6527</v>
      </c>
      <c r="E1899" s="30" t="s">
        <v>5156</v>
      </c>
      <c r="F1899" s="30" t="s">
        <v>6527</v>
      </c>
      <c r="G1899" s="38"/>
      <c r="H1899" s="31">
        <v>0</v>
      </c>
      <c r="I1899" s="30" t="s">
        <v>755</v>
      </c>
      <c r="J1899" s="30" t="s">
        <v>756</v>
      </c>
      <c r="K1899" s="30" t="s">
        <v>495</v>
      </c>
      <c r="L1899" s="30" t="s">
        <v>612</v>
      </c>
      <c r="M1899" s="30" t="s">
        <v>961</v>
      </c>
      <c r="N1899" s="30"/>
      <c r="O1899" s="30" t="s">
        <v>6551</v>
      </c>
      <c r="P1899" s="30" t="s">
        <v>6552</v>
      </c>
      <c r="Q1899" s="30" t="s">
        <v>499</v>
      </c>
    </row>
    <row r="1900" spans="1:17">
      <c r="A1900" s="30" t="s">
        <v>6554</v>
      </c>
      <c r="B1900" s="30" t="s">
        <v>6555</v>
      </c>
      <c r="C1900" s="30" t="s">
        <v>6556</v>
      </c>
      <c r="D1900" s="30" t="s">
        <v>6523</v>
      </c>
      <c r="E1900" s="30" t="s">
        <v>1232</v>
      </c>
      <c r="F1900" s="30" t="s">
        <v>6523</v>
      </c>
      <c r="G1900" s="38"/>
      <c r="H1900" s="31">
        <v>0</v>
      </c>
      <c r="I1900" s="30" t="s">
        <v>995</v>
      </c>
      <c r="J1900" s="30" t="s">
        <v>996</v>
      </c>
      <c r="K1900" s="30" t="s">
        <v>495</v>
      </c>
      <c r="L1900" s="30" t="s">
        <v>612</v>
      </c>
      <c r="M1900" s="30" t="s">
        <v>1021</v>
      </c>
      <c r="N1900" s="30"/>
      <c r="O1900" s="30" t="s">
        <v>6554</v>
      </c>
      <c r="P1900" s="30" t="s">
        <v>6555</v>
      </c>
      <c r="Q1900" s="30" t="s">
        <v>499</v>
      </c>
    </row>
    <row r="1901" spans="1:17">
      <c r="A1901" s="30" t="s">
        <v>6557</v>
      </c>
      <c r="B1901" s="30" t="s">
        <v>6558</v>
      </c>
      <c r="C1901" s="30" t="s">
        <v>6559</v>
      </c>
      <c r="D1901" s="30" t="s">
        <v>6523</v>
      </c>
      <c r="E1901" s="30" t="s">
        <v>1232</v>
      </c>
      <c r="F1901" s="30" t="s">
        <v>6523</v>
      </c>
      <c r="G1901" s="38"/>
      <c r="H1901" s="31">
        <v>0</v>
      </c>
      <c r="I1901" s="30" t="s">
        <v>995</v>
      </c>
      <c r="J1901" s="30" t="s">
        <v>996</v>
      </c>
      <c r="K1901" s="30" t="s">
        <v>495</v>
      </c>
      <c r="L1901" s="30" t="s">
        <v>612</v>
      </c>
      <c r="M1901" s="30" t="s">
        <v>1021</v>
      </c>
      <c r="N1901" s="30"/>
      <c r="O1901" s="30" t="s">
        <v>6557</v>
      </c>
      <c r="P1901" s="30" t="s">
        <v>6558</v>
      </c>
      <c r="Q1901" s="30" t="s">
        <v>499</v>
      </c>
    </row>
    <row r="1902" spans="1:17">
      <c r="A1902" s="30" t="s">
        <v>6560</v>
      </c>
      <c r="B1902" s="30" t="s">
        <v>6561</v>
      </c>
      <c r="C1902" s="30" t="s">
        <v>6562</v>
      </c>
      <c r="D1902" s="30" t="s">
        <v>6527</v>
      </c>
      <c r="E1902" s="30" t="s">
        <v>5156</v>
      </c>
      <c r="F1902" s="30" t="s">
        <v>6527</v>
      </c>
      <c r="G1902" s="38"/>
      <c r="H1902" s="31">
        <v>0</v>
      </c>
      <c r="I1902" s="30" t="s">
        <v>755</v>
      </c>
      <c r="J1902" s="30" t="s">
        <v>756</v>
      </c>
      <c r="K1902" s="30" t="s">
        <v>495</v>
      </c>
      <c r="L1902" s="30" t="s">
        <v>612</v>
      </c>
      <c r="M1902" s="30" t="s">
        <v>688</v>
      </c>
      <c r="N1902" s="30"/>
      <c r="O1902" s="30" t="s">
        <v>6560</v>
      </c>
      <c r="P1902" s="30" t="s">
        <v>6561</v>
      </c>
      <c r="Q1902" s="30" t="s">
        <v>499</v>
      </c>
    </row>
    <row r="1903" spans="1:17">
      <c r="A1903" s="30" t="s">
        <v>6563</v>
      </c>
      <c r="B1903" s="30" t="s">
        <v>6564</v>
      </c>
      <c r="C1903" s="30" t="s">
        <v>6565</v>
      </c>
      <c r="D1903" s="30" t="s">
        <v>6527</v>
      </c>
      <c r="E1903" s="30" t="s">
        <v>5156</v>
      </c>
      <c r="F1903" s="30" t="s">
        <v>6527</v>
      </c>
      <c r="G1903" s="38"/>
      <c r="H1903" s="31">
        <v>0</v>
      </c>
      <c r="I1903" s="30" t="s">
        <v>755</v>
      </c>
      <c r="J1903" s="30" t="s">
        <v>756</v>
      </c>
      <c r="K1903" s="30" t="s">
        <v>495</v>
      </c>
      <c r="L1903" s="30" t="s">
        <v>612</v>
      </c>
      <c r="M1903" s="30" t="s">
        <v>613</v>
      </c>
      <c r="N1903" s="30"/>
      <c r="O1903" s="30" t="s">
        <v>6563</v>
      </c>
      <c r="P1903" s="30" t="s">
        <v>6564</v>
      </c>
      <c r="Q1903" s="30" t="s">
        <v>499</v>
      </c>
    </row>
    <row r="1904" spans="1:17">
      <c r="A1904" s="30" t="s">
        <v>6566</v>
      </c>
      <c r="B1904" s="30" t="s">
        <v>6567</v>
      </c>
      <c r="C1904" s="30" t="s">
        <v>6568</v>
      </c>
      <c r="D1904" s="30" t="s">
        <v>6527</v>
      </c>
      <c r="E1904" s="30" t="s">
        <v>5156</v>
      </c>
      <c r="F1904" s="30" t="s">
        <v>6527</v>
      </c>
      <c r="G1904" s="38"/>
      <c r="H1904" s="31">
        <v>0</v>
      </c>
      <c r="I1904" s="30" t="s">
        <v>755</v>
      </c>
      <c r="J1904" s="30" t="s">
        <v>756</v>
      </c>
      <c r="K1904" s="30" t="s">
        <v>495</v>
      </c>
      <c r="L1904" s="30" t="s">
        <v>612</v>
      </c>
      <c r="M1904" s="30" t="s">
        <v>613</v>
      </c>
      <c r="N1904" s="30"/>
      <c r="O1904" s="30" t="s">
        <v>6566</v>
      </c>
      <c r="P1904" s="30" t="s">
        <v>6567</v>
      </c>
      <c r="Q1904" s="30" t="s">
        <v>499</v>
      </c>
    </row>
    <row r="1905" spans="1:17">
      <c r="A1905" s="30" t="s">
        <v>6569</v>
      </c>
      <c r="B1905" s="30" t="s">
        <v>6570</v>
      </c>
      <c r="C1905" s="30" t="s">
        <v>6571</v>
      </c>
      <c r="D1905" s="30" t="s">
        <v>6527</v>
      </c>
      <c r="E1905" s="30" t="s">
        <v>1232</v>
      </c>
      <c r="F1905" s="30" t="s">
        <v>6527</v>
      </c>
      <c r="G1905" s="38"/>
      <c r="H1905" s="31">
        <v>0</v>
      </c>
      <c r="I1905" s="30" t="s">
        <v>995</v>
      </c>
      <c r="J1905" s="30" t="s">
        <v>996</v>
      </c>
      <c r="K1905" s="30" t="s">
        <v>495</v>
      </c>
      <c r="L1905" s="30" t="s">
        <v>612</v>
      </c>
      <c r="M1905" s="30" t="s">
        <v>1088</v>
      </c>
      <c r="N1905" s="30"/>
      <c r="O1905" s="30" t="s">
        <v>6569</v>
      </c>
      <c r="P1905" s="30" t="s">
        <v>6570</v>
      </c>
      <c r="Q1905" s="30" t="s">
        <v>499</v>
      </c>
    </row>
    <row r="1906" spans="1:17">
      <c r="A1906" s="30" t="s">
        <v>6572</v>
      </c>
      <c r="B1906" s="30" t="s">
        <v>6573</v>
      </c>
      <c r="C1906" s="30" t="s">
        <v>6574</v>
      </c>
      <c r="D1906" s="30"/>
      <c r="E1906" s="30" t="s">
        <v>5156</v>
      </c>
      <c r="F1906" s="30"/>
      <c r="G1906" s="38"/>
      <c r="H1906" s="31">
        <v>0</v>
      </c>
      <c r="I1906" s="30" t="s">
        <v>755</v>
      </c>
      <c r="J1906" s="30" t="s">
        <v>756</v>
      </c>
      <c r="K1906" s="30" t="s">
        <v>495</v>
      </c>
      <c r="L1906" s="30" t="s">
        <v>612</v>
      </c>
      <c r="M1906" s="30" t="s">
        <v>1828</v>
      </c>
      <c r="N1906" s="30"/>
      <c r="O1906" s="30" t="s">
        <v>6572</v>
      </c>
      <c r="P1906" s="30" t="s">
        <v>6573</v>
      </c>
      <c r="Q1906" s="30" t="s">
        <v>499</v>
      </c>
    </row>
    <row r="1907" spans="1:17">
      <c r="A1907" s="30" t="s">
        <v>6575</v>
      </c>
      <c r="B1907" s="30" t="s">
        <v>6576</v>
      </c>
      <c r="C1907" s="30" t="s">
        <v>6577</v>
      </c>
      <c r="D1907" s="30"/>
      <c r="E1907" s="30" t="s">
        <v>1232</v>
      </c>
      <c r="F1907" s="30"/>
      <c r="G1907" s="38"/>
      <c r="H1907" s="31">
        <v>0</v>
      </c>
      <c r="I1907" s="30" t="s">
        <v>995</v>
      </c>
      <c r="J1907" s="30" t="s">
        <v>996</v>
      </c>
      <c r="K1907" s="30" t="s">
        <v>495</v>
      </c>
      <c r="L1907" s="30" t="s">
        <v>612</v>
      </c>
      <c r="M1907" s="30" t="s">
        <v>1007</v>
      </c>
      <c r="N1907" s="30"/>
      <c r="O1907" s="30" t="s">
        <v>6575</v>
      </c>
      <c r="P1907" s="30" t="s">
        <v>6576</v>
      </c>
      <c r="Q1907" s="30" t="s">
        <v>499</v>
      </c>
    </row>
    <row r="1908" spans="1:17">
      <c r="A1908" s="30" t="s">
        <v>6578</v>
      </c>
      <c r="B1908" s="30" t="s">
        <v>6579</v>
      </c>
      <c r="C1908" s="30" t="s">
        <v>6580</v>
      </c>
      <c r="D1908" s="30"/>
      <c r="E1908" s="30" t="s">
        <v>1232</v>
      </c>
      <c r="F1908" s="30"/>
      <c r="G1908" s="38"/>
      <c r="H1908" s="31">
        <v>0</v>
      </c>
      <c r="I1908" s="30" t="s">
        <v>995</v>
      </c>
      <c r="J1908" s="30" t="s">
        <v>996</v>
      </c>
      <c r="K1908" s="30" t="s">
        <v>495</v>
      </c>
      <c r="L1908" s="30" t="s">
        <v>612</v>
      </c>
      <c r="M1908" s="30" t="s">
        <v>997</v>
      </c>
      <c r="N1908" s="30"/>
      <c r="O1908" s="30" t="s">
        <v>6578</v>
      </c>
      <c r="P1908" s="30" t="s">
        <v>6579</v>
      </c>
      <c r="Q1908" s="30" t="s">
        <v>499</v>
      </c>
    </row>
    <row r="1909" spans="1:17">
      <c r="A1909" s="30" t="s">
        <v>6581</v>
      </c>
      <c r="B1909" s="30" t="s">
        <v>6582</v>
      </c>
      <c r="C1909" s="30" t="s">
        <v>6583</v>
      </c>
      <c r="D1909" s="30"/>
      <c r="E1909" s="30" t="s">
        <v>1232</v>
      </c>
      <c r="F1909" s="30"/>
      <c r="G1909" s="38"/>
      <c r="H1909" s="31">
        <v>0</v>
      </c>
      <c r="I1909" s="30" t="s">
        <v>995</v>
      </c>
      <c r="J1909" s="30" t="s">
        <v>996</v>
      </c>
      <c r="K1909" s="30" t="s">
        <v>495</v>
      </c>
      <c r="L1909" s="30" t="s">
        <v>612</v>
      </c>
      <c r="M1909" s="30" t="s">
        <v>624</v>
      </c>
      <c r="N1909" s="30"/>
      <c r="O1909" s="30" t="s">
        <v>6581</v>
      </c>
      <c r="P1909" s="30" t="s">
        <v>6582</v>
      </c>
      <c r="Q1909" s="30" t="s">
        <v>499</v>
      </c>
    </row>
    <row r="1910" spans="1:17">
      <c r="A1910" s="30" t="s">
        <v>6584</v>
      </c>
      <c r="B1910" s="30" t="s">
        <v>6585</v>
      </c>
      <c r="C1910" s="30" t="s">
        <v>6586</v>
      </c>
      <c r="D1910" s="30" t="s">
        <v>6527</v>
      </c>
      <c r="E1910" s="30" t="s">
        <v>1232</v>
      </c>
      <c r="F1910" s="30" t="s">
        <v>6527</v>
      </c>
      <c r="G1910" s="38"/>
      <c r="H1910" s="31">
        <v>0</v>
      </c>
      <c r="I1910" s="30" t="s">
        <v>995</v>
      </c>
      <c r="J1910" s="30" t="s">
        <v>996</v>
      </c>
      <c r="K1910" s="30" t="s">
        <v>495</v>
      </c>
      <c r="L1910" s="30" t="s">
        <v>612</v>
      </c>
      <c r="M1910" s="30" t="s">
        <v>624</v>
      </c>
      <c r="N1910" s="30"/>
      <c r="O1910" s="30" t="s">
        <v>6584</v>
      </c>
      <c r="P1910" s="30" t="s">
        <v>6585</v>
      </c>
      <c r="Q1910" s="30" t="s">
        <v>499</v>
      </c>
    </row>
    <row r="1911" spans="1:17">
      <c r="A1911" s="30" t="s">
        <v>6587</v>
      </c>
      <c r="B1911" s="30" t="s">
        <v>6588</v>
      </c>
      <c r="C1911" s="30" t="s">
        <v>6589</v>
      </c>
      <c r="D1911" s="30" t="s">
        <v>6527</v>
      </c>
      <c r="E1911" s="30" t="s">
        <v>1232</v>
      </c>
      <c r="F1911" s="30" t="s">
        <v>6527</v>
      </c>
      <c r="G1911" s="38"/>
      <c r="H1911" s="31">
        <v>0</v>
      </c>
      <c r="I1911" s="30" t="s">
        <v>995</v>
      </c>
      <c r="J1911" s="30" t="s">
        <v>996</v>
      </c>
      <c r="K1911" s="30" t="s">
        <v>495</v>
      </c>
      <c r="L1911" s="30" t="s">
        <v>612</v>
      </c>
      <c r="M1911" s="30" t="s">
        <v>1153</v>
      </c>
      <c r="N1911" s="30"/>
      <c r="O1911" s="30" t="s">
        <v>6587</v>
      </c>
      <c r="P1911" s="30" t="s">
        <v>6588</v>
      </c>
      <c r="Q1911" s="30" t="s">
        <v>499</v>
      </c>
    </row>
    <row r="1912" spans="1:17">
      <c r="A1912" s="30" t="s">
        <v>6590</v>
      </c>
      <c r="B1912" s="30" t="s">
        <v>6591</v>
      </c>
      <c r="C1912" s="30" t="s">
        <v>6592</v>
      </c>
      <c r="D1912" s="30" t="s">
        <v>6527</v>
      </c>
      <c r="E1912" s="30" t="s">
        <v>5156</v>
      </c>
      <c r="F1912" s="30" t="s">
        <v>6527</v>
      </c>
      <c r="G1912" s="38"/>
      <c r="H1912" s="31">
        <v>0</v>
      </c>
      <c r="I1912" s="30" t="s">
        <v>755</v>
      </c>
      <c r="J1912" s="30" t="s">
        <v>756</v>
      </c>
      <c r="K1912" s="30" t="s">
        <v>495</v>
      </c>
      <c r="L1912" s="30" t="s">
        <v>612</v>
      </c>
      <c r="M1912" s="30" t="s">
        <v>688</v>
      </c>
      <c r="N1912" s="30"/>
      <c r="O1912" s="30" t="s">
        <v>6590</v>
      </c>
      <c r="P1912" s="30" t="s">
        <v>6591</v>
      </c>
      <c r="Q1912" s="30" t="s">
        <v>499</v>
      </c>
    </row>
    <row r="1913" spans="1:17">
      <c r="A1913" s="30" t="s">
        <v>6593</v>
      </c>
      <c r="B1913" s="30" t="s">
        <v>6594</v>
      </c>
      <c r="C1913" s="30" t="s">
        <v>6595</v>
      </c>
      <c r="D1913" s="30" t="s">
        <v>6596</v>
      </c>
      <c r="E1913" s="30" t="s">
        <v>5156</v>
      </c>
      <c r="F1913" s="30" t="s">
        <v>6596</v>
      </c>
      <c r="G1913" s="38"/>
      <c r="H1913" s="31">
        <v>0</v>
      </c>
      <c r="I1913" s="30" t="s">
        <v>755</v>
      </c>
      <c r="J1913" s="30" t="s">
        <v>756</v>
      </c>
      <c r="K1913" s="30" t="s">
        <v>495</v>
      </c>
      <c r="L1913" s="30" t="s">
        <v>612</v>
      </c>
      <c r="M1913" s="30" t="s">
        <v>1828</v>
      </c>
      <c r="N1913" s="30"/>
      <c r="O1913" s="30" t="s">
        <v>6593</v>
      </c>
      <c r="P1913" s="30" t="s">
        <v>6594</v>
      </c>
      <c r="Q1913" s="30" t="s">
        <v>499</v>
      </c>
    </row>
    <row r="1914" spans="1:17">
      <c r="A1914" s="30" t="s">
        <v>6597</v>
      </c>
      <c r="B1914" s="30" t="s">
        <v>6598</v>
      </c>
      <c r="C1914" s="30" t="s">
        <v>6599</v>
      </c>
      <c r="D1914" s="30" t="s">
        <v>6527</v>
      </c>
      <c r="E1914" s="30" t="s">
        <v>1232</v>
      </c>
      <c r="F1914" s="30" t="s">
        <v>6527</v>
      </c>
      <c r="G1914" s="38"/>
      <c r="H1914" s="31">
        <v>0</v>
      </c>
      <c r="I1914" s="30" t="s">
        <v>995</v>
      </c>
      <c r="J1914" s="30" t="s">
        <v>996</v>
      </c>
      <c r="K1914" s="30" t="s">
        <v>495</v>
      </c>
      <c r="L1914" s="30" t="s">
        <v>612</v>
      </c>
      <c r="M1914" s="30" t="s">
        <v>1007</v>
      </c>
      <c r="N1914" s="30"/>
      <c r="O1914" s="30" t="s">
        <v>6597</v>
      </c>
      <c r="P1914" s="30" t="s">
        <v>6598</v>
      </c>
      <c r="Q1914" s="30" t="s">
        <v>499</v>
      </c>
    </row>
    <row r="1915" spans="1:17">
      <c r="A1915" s="30" t="s">
        <v>6600</v>
      </c>
      <c r="B1915" s="30" t="s">
        <v>6601</v>
      </c>
      <c r="C1915" s="30" t="s">
        <v>6602</v>
      </c>
      <c r="D1915" s="30" t="s">
        <v>6527</v>
      </c>
      <c r="E1915" s="30" t="s">
        <v>1232</v>
      </c>
      <c r="F1915" s="30" t="s">
        <v>6527</v>
      </c>
      <c r="G1915" s="38"/>
      <c r="H1915" s="31">
        <v>0</v>
      </c>
      <c r="I1915" s="30" t="s">
        <v>995</v>
      </c>
      <c r="J1915" s="30" t="s">
        <v>996</v>
      </c>
      <c r="K1915" s="30" t="s">
        <v>495</v>
      </c>
      <c r="L1915" s="30" t="s">
        <v>612</v>
      </c>
      <c r="M1915" s="30" t="s">
        <v>1007</v>
      </c>
      <c r="N1915" s="30"/>
      <c r="O1915" s="30" t="s">
        <v>6600</v>
      </c>
      <c r="P1915" s="30" t="s">
        <v>6601</v>
      </c>
      <c r="Q1915" s="30" t="s">
        <v>499</v>
      </c>
    </row>
    <row r="1916" spans="1:17">
      <c r="A1916" s="30" t="s">
        <v>6603</v>
      </c>
      <c r="B1916" s="30" t="s">
        <v>6604</v>
      </c>
      <c r="C1916" s="30" t="s">
        <v>6202</v>
      </c>
      <c r="D1916" s="30" t="s">
        <v>6605</v>
      </c>
      <c r="E1916" s="30" t="s">
        <v>5156</v>
      </c>
      <c r="F1916" s="30" t="s">
        <v>6605</v>
      </c>
      <c r="G1916" s="38"/>
      <c r="H1916" s="31">
        <v>0</v>
      </c>
      <c r="I1916" s="30" t="s">
        <v>755</v>
      </c>
      <c r="J1916" s="30" t="s">
        <v>756</v>
      </c>
      <c r="K1916" s="30" t="s">
        <v>495</v>
      </c>
      <c r="L1916" s="30" t="s">
        <v>612</v>
      </c>
      <c r="M1916" s="30" t="s">
        <v>1828</v>
      </c>
      <c r="N1916" s="30"/>
      <c r="O1916" s="30" t="s">
        <v>6603</v>
      </c>
      <c r="P1916" s="30" t="s">
        <v>6604</v>
      </c>
      <c r="Q1916" s="30" t="s">
        <v>499</v>
      </c>
    </row>
    <row r="1917" spans="1:17">
      <c r="A1917" s="30" t="s">
        <v>6606</v>
      </c>
      <c r="B1917" s="30" t="s">
        <v>6607</v>
      </c>
      <c r="C1917" s="30" t="s">
        <v>6608</v>
      </c>
      <c r="D1917" s="30" t="s">
        <v>6605</v>
      </c>
      <c r="E1917" s="30" t="s">
        <v>5156</v>
      </c>
      <c r="F1917" s="30" t="s">
        <v>6605</v>
      </c>
      <c r="G1917" s="38"/>
      <c r="H1917" s="31">
        <v>0</v>
      </c>
      <c r="I1917" s="30" t="s">
        <v>755</v>
      </c>
      <c r="J1917" s="30" t="s">
        <v>756</v>
      </c>
      <c r="K1917" s="30" t="s">
        <v>495</v>
      </c>
      <c r="L1917" s="30" t="s">
        <v>612</v>
      </c>
      <c r="M1917" s="30" t="s">
        <v>1828</v>
      </c>
      <c r="N1917" s="30"/>
      <c r="O1917" s="30" t="s">
        <v>6606</v>
      </c>
      <c r="P1917" s="30" t="s">
        <v>6607</v>
      </c>
      <c r="Q1917" s="30" t="s">
        <v>499</v>
      </c>
    </row>
    <row r="1918" spans="1:17">
      <c r="A1918" s="30" t="s">
        <v>6609</v>
      </c>
      <c r="B1918" s="30" t="s">
        <v>6610</v>
      </c>
      <c r="C1918" s="30" t="s">
        <v>6611</v>
      </c>
      <c r="D1918" s="30" t="s">
        <v>6178</v>
      </c>
      <c r="E1918" s="30" t="s">
        <v>1232</v>
      </c>
      <c r="F1918" s="30" t="s">
        <v>6178</v>
      </c>
      <c r="G1918" s="38"/>
      <c r="H1918" s="31">
        <v>0</v>
      </c>
      <c r="I1918" s="30" t="s">
        <v>995</v>
      </c>
      <c r="J1918" s="30" t="s">
        <v>996</v>
      </c>
      <c r="K1918" s="30" t="s">
        <v>495</v>
      </c>
      <c r="L1918" s="30" t="s">
        <v>612</v>
      </c>
      <c r="M1918" s="30" t="s">
        <v>1007</v>
      </c>
      <c r="N1918" s="30"/>
      <c r="O1918" s="30" t="s">
        <v>6609</v>
      </c>
      <c r="P1918" s="30" t="s">
        <v>6610</v>
      </c>
      <c r="Q1918" s="30" t="s">
        <v>499</v>
      </c>
    </row>
    <row r="1919" spans="1:17">
      <c r="A1919" s="30" t="s">
        <v>6612</v>
      </c>
      <c r="B1919" s="30" t="s">
        <v>6613</v>
      </c>
      <c r="C1919" s="30" t="s">
        <v>6614</v>
      </c>
      <c r="D1919" s="30" t="s">
        <v>6615</v>
      </c>
      <c r="E1919" s="30" t="s">
        <v>1232</v>
      </c>
      <c r="F1919" s="30" t="s">
        <v>6615</v>
      </c>
      <c r="G1919" s="38"/>
      <c r="H1919" s="31">
        <v>0</v>
      </c>
      <c r="I1919" s="30" t="s">
        <v>995</v>
      </c>
      <c r="J1919" s="30" t="s">
        <v>996</v>
      </c>
      <c r="K1919" s="30" t="s">
        <v>495</v>
      </c>
      <c r="L1919" s="30" t="s">
        <v>612</v>
      </c>
      <c r="M1919" s="30" t="s">
        <v>6616</v>
      </c>
      <c r="N1919" s="30"/>
      <c r="O1919" s="30" t="s">
        <v>6612</v>
      </c>
      <c r="P1919" s="30" t="s">
        <v>6613</v>
      </c>
      <c r="Q1919" s="30" t="s">
        <v>499</v>
      </c>
    </row>
    <row r="1920" spans="1:17">
      <c r="A1920" s="30" t="s">
        <v>6617</v>
      </c>
      <c r="B1920" s="30" t="s">
        <v>6618</v>
      </c>
      <c r="C1920" s="30" t="s">
        <v>6619</v>
      </c>
      <c r="D1920" s="30" t="s">
        <v>6615</v>
      </c>
      <c r="E1920" s="30" t="s">
        <v>1232</v>
      </c>
      <c r="F1920" s="30" t="s">
        <v>6615</v>
      </c>
      <c r="G1920" s="38"/>
      <c r="H1920" s="31">
        <v>0</v>
      </c>
      <c r="I1920" s="30" t="s">
        <v>995</v>
      </c>
      <c r="J1920" s="30" t="s">
        <v>996</v>
      </c>
      <c r="K1920" s="30" t="s">
        <v>495</v>
      </c>
      <c r="L1920" s="30" t="s">
        <v>612</v>
      </c>
      <c r="M1920" s="30" t="s">
        <v>624</v>
      </c>
      <c r="N1920" s="30"/>
      <c r="O1920" s="30" t="s">
        <v>6617</v>
      </c>
      <c r="P1920" s="30" t="s">
        <v>6618</v>
      </c>
      <c r="Q1920" s="30" t="s">
        <v>499</v>
      </c>
    </row>
    <row r="1921" spans="1:17">
      <c r="A1921" s="30" t="s">
        <v>6620</v>
      </c>
      <c r="B1921" s="30" t="s">
        <v>6621</v>
      </c>
      <c r="C1921" s="30" t="s">
        <v>6522</v>
      </c>
      <c r="D1921" s="30" t="s">
        <v>6527</v>
      </c>
      <c r="E1921" s="30" t="s">
        <v>1232</v>
      </c>
      <c r="F1921" s="30" t="s">
        <v>6527</v>
      </c>
      <c r="G1921" s="38"/>
      <c r="H1921" s="31">
        <v>0</v>
      </c>
      <c r="I1921" s="30" t="s">
        <v>995</v>
      </c>
      <c r="J1921" s="30" t="s">
        <v>996</v>
      </c>
      <c r="K1921" s="30" t="s">
        <v>495</v>
      </c>
      <c r="L1921" s="30" t="s">
        <v>612</v>
      </c>
      <c r="M1921" s="30" t="s">
        <v>1007</v>
      </c>
      <c r="N1921" s="30"/>
      <c r="O1921" s="30" t="s">
        <v>6620</v>
      </c>
      <c r="P1921" s="30" t="s">
        <v>6621</v>
      </c>
      <c r="Q1921" s="30" t="s">
        <v>499</v>
      </c>
    </row>
    <row r="1922" spans="1:17">
      <c r="A1922" s="30" t="s">
        <v>6622</v>
      </c>
      <c r="B1922" s="30" t="s">
        <v>6623</v>
      </c>
      <c r="C1922" s="30" t="s">
        <v>6624</v>
      </c>
      <c r="D1922" s="30" t="s">
        <v>6527</v>
      </c>
      <c r="E1922" s="30" t="s">
        <v>1232</v>
      </c>
      <c r="F1922" s="30" t="s">
        <v>6527</v>
      </c>
      <c r="G1922" s="38"/>
      <c r="H1922" s="31">
        <v>0</v>
      </c>
      <c r="I1922" s="30" t="s">
        <v>995</v>
      </c>
      <c r="J1922" s="30" t="s">
        <v>996</v>
      </c>
      <c r="K1922" s="30" t="s">
        <v>495</v>
      </c>
      <c r="L1922" s="30" t="s">
        <v>612</v>
      </c>
      <c r="M1922" s="30" t="s">
        <v>1007</v>
      </c>
      <c r="N1922" s="30"/>
      <c r="O1922" s="30" t="s">
        <v>6622</v>
      </c>
      <c r="P1922" s="30" t="s">
        <v>6623</v>
      </c>
      <c r="Q1922" s="30" t="s">
        <v>499</v>
      </c>
    </row>
    <row r="1923" spans="1:17">
      <c r="A1923" s="30" t="s">
        <v>6625</v>
      </c>
      <c r="B1923" s="30" t="s">
        <v>6626</v>
      </c>
      <c r="C1923" s="30" t="s">
        <v>6627</v>
      </c>
      <c r="D1923" s="30" t="s">
        <v>74</v>
      </c>
      <c r="E1923" s="30" t="s">
        <v>5156</v>
      </c>
      <c r="F1923" s="30"/>
      <c r="G1923" s="38"/>
      <c r="H1923" s="31">
        <v>0</v>
      </c>
      <c r="I1923" s="30" t="s">
        <v>755</v>
      </c>
      <c r="J1923" s="30" t="s">
        <v>756</v>
      </c>
      <c r="K1923" s="30" t="s">
        <v>495</v>
      </c>
      <c r="L1923" s="30" t="s">
        <v>612</v>
      </c>
      <c r="M1923" s="30" t="s">
        <v>943</v>
      </c>
      <c r="N1923" s="30"/>
      <c r="O1923" s="30" t="s">
        <v>6625</v>
      </c>
      <c r="P1923" s="30" t="s">
        <v>6626</v>
      </c>
      <c r="Q1923" s="30" t="s">
        <v>499</v>
      </c>
    </row>
    <row r="1924" spans="1:17">
      <c r="A1924" s="30" t="s">
        <v>6628</v>
      </c>
      <c r="B1924" s="30" t="s">
        <v>6629</v>
      </c>
      <c r="C1924" s="30" t="s">
        <v>6630</v>
      </c>
      <c r="D1924" s="30" t="s">
        <v>74</v>
      </c>
      <c r="E1924" s="30" t="s">
        <v>5156</v>
      </c>
      <c r="F1924" s="30"/>
      <c r="G1924" s="38"/>
      <c r="H1924" s="31">
        <v>0</v>
      </c>
      <c r="I1924" s="30" t="s">
        <v>755</v>
      </c>
      <c r="J1924" s="30" t="s">
        <v>756</v>
      </c>
      <c r="K1924" s="30" t="s">
        <v>495</v>
      </c>
      <c r="L1924" s="30" t="s">
        <v>612</v>
      </c>
      <c r="M1924" s="30" t="s">
        <v>1035</v>
      </c>
      <c r="N1924" s="30"/>
      <c r="O1924" s="30" t="s">
        <v>6628</v>
      </c>
      <c r="P1924" s="30" t="s">
        <v>6629</v>
      </c>
      <c r="Q1924" s="30" t="s">
        <v>499</v>
      </c>
    </row>
    <row r="1925" spans="1:17">
      <c r="A1925" s="30" t="s">
        <v>6631</v>
      </c>
      <c r="B1925" s="30" t="s">
        <v>6632</v>
      </c>
      <c r="C1925" s="30" t="s">
        <v>6633</v>
      </c>
      <c r="D1925" s="30" t="s">
        <v>74</v>
      </c>
      <c r="E1925" s="30" t="s">
        <v>5156</v>
      </c>
      <c r="F1925" s="30"/>
      <c r="G1925" s="38"/>
      <c r="H1925" s="31">
        <v>0</v>
      </c>
      <c r="I1925" s="30" t="s">
        <v>755</v>
      </c>
      <c r="J1925" s="30" t="s">
        <v>756</v>
      </c>
      <c r="K1925" s="30" t="s">
        <v>495</v>
      </c>
      <c r="L1925" s="30" t="s">
        <v>612</v>
      </c>
      <c r="M1925" s="30" t="s">
        <v>1828</v>
      </c>
      <c r="N1925" s="30"/>
      <c r="O1925" s="30" t="s">
        <v>6631</v>
      </c>
      <c r="P1925" s="30" t="s">
        <v>6632</v>
      </c>
      <c r="Q1925" s="30" t="s">
        <v>499</v>
      </c>
    </row>
    <row r="1926" spans="1:17">
      <c r="A1926" s="30" t="s">
        <v>6634</v>
      </c>
      <c r="B1926" s="30" t="s">
        <v>6635</v>
      </c>
      <c r="C1926" s="30" t="s">
        <v>6636</v>
      </c>
      <c r="D1926" s="30" t="s">
        <v>74</v>
      </c>
      <c r="E1926" s="30" t="s">
        <v>1232</v>
      </c>
      <c r="F1926" s="30"/>
      <c r="G1926" s="38"/>
      <c r="H1926" s="31">
        <v>0</v>
      </c>
      <c r="I1926" s="30" t="s">
        <v>995</v>
      </c>
      <c r="J1926" s="30" t="s">
        <v>996</v>
      </c>
      <c r="K1926" s="30" t="s">
        <v>495</v>
      </c>
      <c r="L1926" s="30" t="s">
        <v>612</v>
      </c>
      <c r="M1926" s="30" t="s">
        <v>1007</v>
      </c>
      <c r="N1926" s="30"/>
      <c r="O1926" s="30" t="s">
        <v>6634</v>
      </c>
      <c r="P1926" s="30" t="s">
        <v>6635</v>
      </c>
      <c r="Q1926" s="30" t="s">
        <v>499</v>
      </c>
    </row>
    <row r="1927" spans="1:17">
      <c r="A1927" s="30" t="s">
        <v>6637</v>
      </c>
      <c r="B1927" s="30" t="s">
        <v>6638</v>
      </c>
      <c r="C1927" s="30" t="s">
        <v>6639</v>
      </c>
      <c r="D1927" s="30" t="s">
        <v>74</v>
      </c>
      <c r="E1927" s="30" t="s">
        <v>5156</v>
      </c>
      <c r="F1927" s="30"/>
      <c r="G1927" s="38"/>
      <c r="H1927" s="31">
        <v>0</v>
      </c>
      <c r="I1927" s="30" t="s">
        <v>755</v>
      </c>
      <c r="J1927" s="30" t="s">
        <v>756</v>
      </c>
      <c r="K1927" s="30" t="s">
        <v>495</v>
      </c>
      <c r="L1927" s="30" t="s">
        <v>612</v>
      </c>
      <c r="M1927" s="30" t="s">
        <v>688</v>
      </c>
      <c r="N1927" s="30"/>
      <c r="O1927" s="30" t="s">
        <v>6637</v>
      </c>
      <c r="P1927" s="30" t="s">
        <v>6638</v>
      </c>
      <c r="Q1927" s="30" t="s">
        <v>499</v>
      </c>
    </row>
    <row r="1928" spans="1:17">
      <c r="A1928" s="30" t="s">
        <v>6640</v>
      </c>
      <c r="B1928" s="30" t="s">
        <v>6641</v>
      </c>
      <c r="C1928" s="30" t="s">
        <v>6642</v>
      </c>
      <c r="D1928" s="30"/>
      <c r="E1928" s="30" t="s">
        <v>1232</v>
      </c>
      <c r="F1928" s="30"/>
      <c r="G1928" s="38"/>
      <c r="H1928" s="31">
        <v>0</v>
      </c>
      <c r="I1928" s="30" t="s">
        <v>995</v>
      </c>
      <c r="J1928" s="30" t="s">
        <v>996</v>
      </c>
      <c r="K1928" s="30" t="s">
        <v>495</v>
      </c>
      <c r="L1928" s="30" t="s">
        <v>612</v>
      </c>
      <c r="M1928" s="30" t="s">
        <v>1007</v>
      </c>
      <c r="N1928" s="30"/>
      <c r="O1928" s="30" t="s">
        <v>6640</v>
      </c>
      <c r="P1928" s="30" t="s">
        <v>6641</v>
      </c>
      <c r="Q1928" s="30" t="s">
        <v>499</v>
      </c>
    </row>
    <row r="1929" spans="1:17">
      <c r="A1929" s="30" t="s">
        <v>6643</v>
      </c>
      <c r="B1929" s="30" t="s">
        <v>6644</v>
      </c>
      <c r="C1929" s="30" t="s">
        <v>6645</v>
      </c>
      <c r="D1929" s="30" t="s">
        <v>6527</v>
      </c>
      <c r="E1929" s="30" t="s">
        <v>1232</v>
      </c>
      <c r="F1929" s="30" t="s">
        <v>6527</v>
      </c>
      <c r="G1929" s="38"/>
      <c r="H1929" s="31">
        <v>0</v>
      </c>
      <c r="I1929" s="30" t="s">
        <v>995</v>
      </c>
      <c r="J1929" s="30" t="s">
        <v>996</v>
      </c>
      <c r="K1929" s="30" t="s">
        <v>495</v>
      </c>
      <c r="L1929" s="30" t="s">
        <v>612</v>
      </c>
      <c r="M1929" s="30" t="s">
        <v>1007</v>
      </c>
      <c r="N1929" s="30"/>
      <c r="O1929" s="30" t="s">
        <v>6643</v>
      </c>
      <c r="P1929" s="30" t="s">
        <v>6644</v>
      </c>
      <c r="Q1929" s="30" t="s">
        <v>499</v>
      </c>
    </row>
    <row r="1930" spans="1:17">
      <c r="A1930" s="30" t="s">
        <v>6646</v>
      </c>
      <c r="B1930" s="30" t="s">
        <v>6647</v>
      </c>
      <c r="C1930" s="30" t="s">
        <v>6648</v>
      </c>
      <c r="D1930" s="30" t="s">
        <v>6527</v>
      </c>
      <c r="E1930" s="30" t="s">
        <v>5156</v>
      </c>
      <c r="F1930" s="30" t="s">
        <v>6527</v>
      </c>
      <c r="G1930" s="38"/>
      <c r="H1930" s="31">
        <v>0</v>
      </c>
      <c r="I1930" s="30" t="s">
        <v>755</v>
      </c>
      <c r="J1930" s="30" t="s">
        <v>756</v>
      </c>
      <c r="K1930" s="30" t="s">
        <v>495</v>
      </c>
      <c r="L1930" s="30" t="s">
        <v>612</v>
      </c>
      <c r="M1930" s="30" t="s">
        <v>943</v>
      </c>
      <c r="N1930" s="30"/>
      <c r="O1930" s="30" t="s">
        <v>6646</v>
      </c>
      <c r="P1930" s="30" t="s">
        <v>6647</v>
      </c>
      <c r="Q1930" s="30" t="s">
        <v>499</v>
      </c>
    </row>
    <row r="1931" spans="1:17">
      <c r="A1931" s="30" t="s">
        <v>6649</v>
      </c>
      <c r="B1931" s="30" t="s">
        <v>6650</v>
      </c>
      <c r="C1931" s="30" t="s">
        <v>6651</v>
      </c>
      <c r="D1931" s="30" t="s">
        <v>6527</v>
      </c>
      <c r="E1931" s="30" t="s">
        <v>5156</v>
      </c>
      <c r="F1931" s="30" t="s">
        <v>6527</v>
      </c>
      <c r="G1931" s="38"/>
      <c r="H1931" s="31">
        <v>0</v>
      </c>
      <c r="I1931" s="30" t="s">
        <v>755</v>
      </c>
      <c r="J1931" s="30" t="s">
        <v>756</v>
      </c>
      <c r="K1931" s="30" t="s">
        <v>495</v>
      </c>
      <c r="L1931" s="30" t="s">
        <v>612</v>
      </c>
      <c r="M1931" s="30" t="s">
        <v>1828</v>
      </c>
      <c r="N1931" s="30"/>
      <c r="O1931" s="30" t="s">
        <v>6649</v>
      </c>
      <c r="P1931" s="30" t="s">
        <v>6650</v>
      </c>
      <c r="Q1931" s="30" t="s">
        <v>499</v>
      </c>
    </row>
    <row r="1932" spans="1:17">
      <c r="A1932" s="30" t="s">
        <v>6652</v>
      </c>
      <c r="B1932" s="30" t="s">
        <v>6653</v>
      </c>
      <c r="C1932" s="30" t="s">
        <v>6654</v>
      </c>
      <c r="D1932" s="30" t="s">
        <v>6527</v>
      </c>
      <c r="E1932" s="30" t="s">
        <v>1232</v>
      </c>
      <c r="F1932" s="30" t="s">
        <v>6527</v>
      </c>
      <c r="G1932" s="38"/>
      <c r="H1932" s="31">
        <v>0</v>
      </c>
      <c r="I1932" s="30" t="s">
        <v>995</v>
      </c>
      <c r="J1932" s="30" t="s">
        <v>996</v>
      </c>
      <c r="K1932" s="30" t="s">
        <v>495</v>
      </c>
      <c r="L1932" s="30" t="s">
        <v>612</v>
      </c>
      <c r="M1932" s="30" t="s">
        <v>1007</v>
      </c>
      <c r="N1932" s="30"/>
      <c r="O1932" s="30" t="s">
        <v>6652</v>
      </c>
      <c r="P1932" s="30" t="s">
        <v>6653</v>
      </c>
      <c r="Q1932" s="30" t="s">
        <v>499</v>
      </c>
    </row>
    <row r="1933" spans="1:17">
      <c r="A1933" s="30" t="s">
        <v>6655</v>
      </c>
      <c r="B1933" s="30" t="s">
        <v>6656</v>
      </c>
      <c r="C1933" s="30" t="s">
        <v>6657</v>
      </c>
      <c r="D1933" s="30" t="s">
        <v>6195</v>
      </c>
      <c r="E1933" s="30" t="s">
        <v>1232</v>
      </c>
      <c r="F1933" s="30" t="s">
        <v>6195</v>
      </c>
      <c r="G1933" s="38"/>
      <c r="H1933" s="31">
        <v>0</v>
      </c>
      <c r="I1933" s="30" t="s">
        <v>995</v>
      </c>
      <c r="J1933" s="30" t="s">
        <v>996</v>
      </c>
      <c r="K1933" s="30" t="s">
        <v>495</v>
      </c>
      <c r="L1933" s="30" t="s">
        <v>612</v>
      </c>
      <c r="M1933" s="30" t="s">
        <v>1153</v>
      </c>
      <c r="N1933" s="30"/>
      <c r="O1933" s="30" t="s">
        <v>6655</v>
      </c>
      <c r="P1933" s="30" t="s">
        <v>6656</v>
      </c>
      <c r="Q1933" s="30" t="s">
        <v>499</v>
      </c>
    </row>
    <row r="1934" spans="1:17">
      <c r="A1934" s="30" t="s">
        <v>6658</v>
      </c>
      <c r="B1934" s="30" t="s">
        <v>6659</v>
      </c>
      <c r="C1934" s="30" t="s">
        <v>6660</v>
      </c>
      <c r="D1934" s="30" t="s">
        <v>6195</v>
      </c>
      <c r="E1934" s="30" t="s">
        <v>1232</v>
      </c>
      <c r="F1934" s="30" t="s">
        <v>6195</v>
      </c>
      <c r="G1934" s="38"/>
      <c r="H1934" s="31">
        <v>0</v>
      </c>
      <c r="I1934" s="30" t="s">
        <v>995</v>
      </c>
      <c r="J1934" s="30" t="s">
        <v>996</v>
      </c>
      <c r="K1934" s="30" t="s">
        <v>495</v>
      </c>
      <c r="L1934" s="30" t="s">
        <v>612</v>
      </c>
      <c r="M1934" s="30" t="s">
        <v>1153</v>
      </c>
      <c r="N1934" s="30"/>
      <c r="O1934" s="30" t="s">
        <v>6658</v>
      </c>
      <c r="P1934" s="30" t="s">
        <v>6659</v>
      </c>
      <c r="Q1934" s="30" t="s">
        <v>499</v>
      </c>
    </row>
    <row r="1935" spans="1:17">
      <c r="A1935" s="30" t="s">
        <v>6661</v>
      </c>
      <c r="B1935" s="30" t="s">
        <v>6662</v>
      </c>
      <c r="C1935" s="30" t="s">
        <v>6663</v>
      </c>
      <c r="D1935" s="30" t="s">
        <v>6664</v>
      </c>
      <c r="E1935" s="30" t="s">
        <v>1232</v>
      </c>
      <c r="F1935" s="30" t="s">
        <v>6664</v>
      </c>
      <c r="G1935" s="38"/>
      <c r="H1935" s="31">
        <v>0</v>
      </c>
      <c r="I1935" s="30" t="s">
        <v>995</v>
      </c>
      <c r="J1935" s="30" t="s">
        <v>996</v>
      </c>
      <c r="K1935" s="30" t="s">
        <v>495</v>
      </c>
      <c r="L1935" s="30" t="s">
        <v>612</v>
      </c>
      <c r="M1935" s="30" t="s">
        <v>1007</v>
      </c>
      <c r="N1935" s="30"/>
      <c r="O1935" s="30" t="s">
        <v>6661</v>
      </c>
      <c r="P1935" s="30" t="s">
        <v>6662</v>
      </c>
      <c r="Q1935" s="30" t="s">
        <v>499</v>
      </c>
    </row>
    <row r="1936" spans="1:17">
      <c r="A1936" s="30" t="s">
        <v>6665</v>
      </c>
      <c r="B1936" s="30" t="s">
        <v>6666</v>
      </c>
      <c r="C1936" s="30" t="s">
        <v>6667</v>
      </c>
      <c r="D1936" s="30" t="s">
        <v>6668</v>
      </c>
      <c r="E1936" s="30" t="s">
        <v>1232</v>
      </c>
      <c r="F1936" s="30" t="s">
        <v>6668</v>
      </c>
      <c r="G1936" s="38"/>
      <c r="H1936" s="31">
        <v>0</v>
      </c>
      <c r="I1936" s="30" t="s">
        <v>995</v>
      </c>
      <c r="J1936" s="30" t="s">
        <v>996</v>
      </c>
      <c r="K1936" s="30" t="s">
        <v>495</v>
      </c>
      <c r="L1936" s="30" t="s">
        <v>612</v>
      </c>
      <c r="M1936" s="30" t="s">
        <v>1007</v>
      </c>
      <c r="N1936" s="30"/>
      <c r="O1936" s="30" t="s">
        <v>6665</v>
      </c>
      <c r="P1936" s="30" t="s">
        <v>6666</v>
      </c>
      <c r="Q1936" s="30" t="s">
        <v>499</v>
      </c>
    </row>
    <row r="1937" spans="1:17">
      <c r="A1937" s="30" t="s">
        <v>6669</v>
      </c>
      <c r="B1937" s="30" t="s">
        <v>6670</v>
      </c>
      <c r="C1937" s="30" t="s">
        <v>6671</v>
      </c>
      <c r="D1937" s="30" t="s">
        <v>6672</v>
      </c>
      <c r="E1937" s="30" t="s">
        <v>5156</v>
      </c>
      <c r="F1937" s="30" t="s">
        <v>6672</v>
      </c>
      <c r="G1937" s="38"/>
      <c r="H1937" s="31">
        <v>0</v>
      </c>
      <c r="I1937" s="30" t="s">
        <v>755</v>
      </c>
      <c r="J1937" s="30" t="s">
        <v>756</v>
      </c>
      <c r="K1937" s="30" t="s">
        <v>495</v>
      </c>
      <c r="L1937" s="30" t="s">
        <v>612</v>
      </c>
      <c r="M1937" s="30" t="s">
        <v>1828</v>
      </c>
      <c r="N1937" s="30"/>
      <c r="O1937" s="30" t="s">
        <v>6669</v>
      </c>
      <c r="P1937" s="30" t="s">
        <v>6670</v>
      </c>
      <c r="Q1937" s="30" t="s">
        <v>499</v>
      </c>
    </row>
    <row r="1938" spans="1:17">
      <c r="A1938" s="30" t="s">
        <v>6673</v>
      </c>
      <c r="B1938" s="30" t="s">
        <v>6674</v>
      </c>
      <c r="C1938" s="30" t="s">
        <v>6675</v>
      </c>
      <c r="D1938" s="30" t="s">
        <v>6195</v>
      </c>
      <c r="E1938" s="30" t="s">
        <v>5156</v>
      </c>
      <c r="F1938" s="30" t="s">
        <v>6195</v>
      </c>
      <c r="G1938" s="38"/>
      <c r="H1938" s="31">
        <v>0</v>
      </c>
      <c r="I1938" s="30" t="s">
        <v>755</v>
      </c>
      <c r="J1938" s="30" t="s">
        <v>756</v>
      </c>
      <c r="K1938" s="30" t="s">
        <v>495</v>
      </c>
      <c r="L1938" s="30" t="s">
        <v>612</v>
      </c>
      <c r="M1938" s="30" t="s">
        <v>1828</v>
      </c>
      <c r="N1938" s="30"/>
      <c r="O1938" s="30" t="s">
        <v>6673</v>
      </c>
      <c r="P1938" s="30" t="s">
        <v>6674</v>
      </c>
      <c r="Q1938" s="30" t="s">
        <v>499</v>
      </c>
    </row>
    <row r="1939" spans="1:17">
      <c r="A1939" s="30" t="s">
        <v>6676</v>
      </c>
      <c r="B1939" s="30" t="s">
        <v>6677</v>
      </c>
      <c r="C1939" s="30" t="s">
        <v>6678</v>
      </c>
      <c r="D1939" s="30" t="s">
        <v>6672</v>
      </c>
      <c r="E1939" s="30" t="s">
        <v>1232</v>
      </c>
      <c r="F1939" s="30" t="s">
        <v>6672</v>
      </c>
      <c r="G1939" s="38"/>
      <c r="H1939" s="31">
        <v>0</v>
      </c>
      <c r="I1939" s="30" t="s">
        <v>995</v>
      </c>
      <c r="J1939" s="30" t="s">
        <v>996</v>
      </c>
      <c r="K1939" s="30" t="s">
        <v>495</v>
      </c>
      <c r="L1939" s="30" t="s">
        <v>612</v>
      </c>
      <c r="M1939" s="30" t="s">
        <v>997</v>
      </c>
      <c r="N1939" s="30"/>
      <c r="O1939" s="30" t="s">
        <v>6676</v>
      </c>
      <c r="P1939" s="30" t="s">
        <v>6677</v>
      </c>
      <c r="Q1939" s="30" t="s">
        <v>499</v>
      </c>
    </row>
    <row r="1940" spans="1:17">
      <c r="A1940" s="30" t="s">
        <v>6679</v>
      </c>
      <c r="B1940" s="30" t="s">
        <v>6680</v>
      </c>
      <c r="C1940" s="30" t="s">
        <v>6681</v>
      </c>
      <c r="D1940" s="30" t="s">
        <v>6682</v>
      </c>
      <c r="E1940" s="30" t="s">
        <v>5156</v>
      </c>
      <c r="F1940" s="30" t="s">
        <v>6682</v>
      </c>
      <c r="G1940" s="38"/>
      <c r="H1940" s="31">
        <v>0</v>
      </c>
      <c r="I1940" s="30" t="s">
        <v>628</v>
      </c>
      <c r="J1940" s="30" t="s">
        <v>629</v>
      </c>
      <c r="K1940" s="30" t="s">
        <v>495</v>
      </c>
      <c r="L1940" s="30" t="s">
        <v>1267</v>
      </c>
      <c r="M1940" s="30" t="s">
        <v>631</v>
      </c>
      <c r="N1940" s="30"/>
      <c r="O1940" s="30" t="s">
        <v>6679</v>
      </c>
      <c r="P1940" s="30" t="s">
        <v>6680</v>
      </c>
      <c r="Q1940" s="30" t="s">
        <v>499</v>
      </c>
    </row>
    <row r="1941" spans="1:17">
      <c r="A1941" s="30" t="s">
        <v>6683</v>
      </c>
      <c r="B1941" s="30" t="s">
        <v>6684</v>
      </c>
      <c r="C1941" s="30" t="s">
        <v>6685</v>
      </c>
      <c r="D1941" s="30" t="s">
        <v>6195</v>
      </c>
      <c r="E1941" s="30" t="s">
        <v>5156</v>
      </c>
      <c r="F1941" s="30" t="s">
        <v>6195</v>
      </c>
      <c r="G1941" s="38"/>
      <c r="H1941" s="31">
        <v>0</v>
      </c>
      <c r="I1941" s="30" t="s">
        <v>755</v>
      </c>
      <c r="J1941" s="30" t="s">
        <v>756</v>
      </c>
      <c r="K1941" s="30" t="s">
        <v>495</v>
      </c>
      <c r="L1941" s="30" t="s">
        <v>612</v>
      </c>
      <c r="M1941" s="30" t="s">
        <v>780</v>
      </c>
      <c r="N1941" s="30"/>
      <c r="O1941" s="30" t="s">
        <v>6683</v>
      </c>
      <c r="P1941" s="30" t="s">
        <v>6684</v>
      </c>
      <c r="Q1941" s="30" t="s">
        <v>499</v>
      </c>
    </row>
    <row r="1942" spans="1:17">
      <c r="A1942" s="30" t="s">
        <v>6686</v>
      </c>
      <c r="B1942" s="30" t="s">
        <v>6687</v>
      </c>
      <c r="C1942" s="30" t="s">
        <v>6688</v>
      </c>
      <c r="D1942" s="30" t="s">
        <v>6672</v>
      </c>
      <c r="E1942" s="30" t="s">
        <v>1232</v>
      </c>
      <c r="F1942" s="30" t="s">
        <v>6672</v>
      </c>
      <c r="G1942" s="38"/>
      <c r="H1942" s="31">
        <v>0</v>
      </c>
      <c r="I1942" s="30" t="s">
        <v>995</v>
      </c>
      <c r="J1942" s="30" t="s">
        <v>996</v>
      </c>
      <c r="K1942" s="30" t="s">
        <v>495</v>
      </c>
      <c r="L1942" s="30" t="s">
        <v>612</v>
      </c>
      <c r="M1942" s="30" t="s">
        <v>997</v>
      </c>
      <c r="N1942" s="30"/>
      <c r="O1942" s="30" t="s">
        <v>6686</v>
      </c>
      <c r="P1942" s="30" t="s">
        <v>6687</v>
      </c>
      <c r="Q1942" s="30" t="s">
        <v>499</v>
      </c>
    </row>
    <row r="1943" spans="1:17">
      <c r="A1943" s="30" t="s">
        <v>6689</v>
      </c>
      <c r="B1943" s="30" t="s">
        <v>6690</v>
      </c>
      <c r="C1943" s="30" t="s">
        <v>6691</v>
      </c>
      <c r="D1943" s="30" t="s">
        <v>6508</v>
      </c>
      <c r="E1943" s="30" t="s">
        <v>1232</v>
      </c>
      <c r="F1943" s="30" t="s">
        <v>6508</v>
      </c>
      <c r="G1943" s="38"/>
      <c r="H1943" s="31">
        <v>0</v>
      </c>
      <c r="I1943" s="30" t="s">
        <v>995</v>
      </c>
      <c r="J1943" s="30" t="s">
        <v>996</v>
      </c>
      <c r="K1943" s="30" t="s">
        <v>495</v>
      </c>
      <c r="L1943" s="30" t="s">
        <v>612</v>
      </c>
      <c r="M1943" s="30" t="s">
        <v>1007</v>
      </c>
      <c r="N1943" s="30"/>
      <c r="O1943" s="30" t="s">
        <v>6689</v>
      </c>
      <c r="P1943" s="30" t="s">
        <v>6690</v>
      </c>
      <c r="Q1943" s="30" t="s">
        <v>499</v>
      </c>
    </row>
    <row r="1944" spans="1:17">
      <c r="A1944" s="30" t="s">
        <v>6692</v>
      </c>
      <c r="B1944" s="30" t="s">
        <v>6693</v>
      </c>
      <c r="C1944" s="30" t="s">
        <v>6694</v>
      </c>
      <c r="D1944" s="30" t="s">
        <v>6508</v>
      </c>
      <c r="E1944" s="30" t="s">
        <v>5156</v>
      </c>
      <c r="F1944" s="30" t="s">
        <v>6508</v>
      </c>
      <c r="G1944" s="38"/>
      <c r="H1944" s="31">
        <v>0</v>
      </c>
      <c r="I1944" s="30" t="s">
        <v>755</v>
      </c>
      <c r="J1944" s="30" t="s">
        <v>756</v>
      </c>
      <c r="K1944" s="30" t="s">
        <v>495</v>
      </c>
      <c r="L1944" s="30" t="s">
        <v>612</v>
      </c>
      <c r="M1944" s="30" t="s">
        <v>688</v>
      </c>
      <c r="N1944" s="30"/>
      <c r="O1944" s="30" t="s">
        <v>6692</v>
      </c>
      <c r="P1944" s="30" t="s">
        <v>6693</v>
      </c>
      <c r="Q1944" s="30" t="s">
        <v>499</v>
      </c>
    </row>
    <row r="1945" spans="1:17">
      <c r="A1945" s="30" t="s">
        <v>6695</v>
      </c>
      <c r="B1945" s="30" t="s">
        <v>6696</v>
      </c>
      <c r="C1945" s="30" t="s">
        <v>6697</v>
      </c>
      <c r="D1945" s="30" t="s">
        <v>6508</v>
      </c>
      <c r="E1945" s="30" t="s">
        <v>1232</v>
      </c>
      <c r="F1945" s="30" t="s">
        <v>6508</v>
      </c>
      <c r="G1945" s="38"/>
      <c r="H1945" s="31">
        <v>0</v>
      </c>
      <c r="I1945" s="30" t="s">
        <v>995</v>
      </c>
      <c r="J1945" s="30" t="s">
        <v>996</v>
      </c>
      <c r="K1945" s="30" t="s">
        <v>495</v>
      </c>
      <c r="L1945" s="30" t="s">
        <v>612</v>
      </c>
      <c r="M1945" s="30" t="s">
        <v>1007</v>
      </c>
      <c r="N1945" s="30"/>
      <c r="O1945" s="30" t="s">
        <v>6695</v>
      </c>
      <c r="P1945" s="30" t="s">
        <v>6696</v>
      </c>
      <c r="Q1945" s="30" t="s">
        <v>499</v>
      </c>
    </row>
    <row r="1946" spans="1:17">
      <c r="A1946" s="30" t="s">
        <v>6698</v>
      </c>
      <c r="B1946" s="30" t="s">
        <v>6699</v>
      </c>
      <c r="C1946" s="30" t="s">
        <v>6700</v>
      </c>
      <c r="D1946" s="30" t="s">
        <v>6508</v>
      </c>
      <c r="E1946" s="30" t="s">
        <v>1232</v>
      </c>
      <c r="F1946" s="30" t="s">
        <v>6508</v>
      </c>
      <c r="G1946" s="38"/>
      <c r="H1946" s="31">
        <v>0</v>
      </c>
      <c r="I1946" s="30" t="s">
        <v>995</v>
      </c>
      <c r="J1946" s="30" t="s">
        <v>996</v>
      </c>
      <c r="K1946" s="30" t="s">
        <v>495</v>
      </c>
      <c r="L1946" s="30" t="s">
        <v>612</v>
      </c>
      <c r="M1946" s="30" t="s">
        <v>1007</v>
      </c>
      <c r="N1946" s="30"/>
      <c r="O1946" s="30" t="s">
        <v>6698</v>
      </c>
      <c r="P1946" s="30" t="s">
        <v>6699</v>
      </c>
      <c r="Q1946" s="30" t="s">
        <v>499</v>
      </c>
    </row>
    <row r="1947" spans="1:17">
      <c r="A1947" s="30" t="s">
        <v>6701</v>
      </c>
      <c r="B1947" s="30" t="s">
        <v>6702</v>
      </c>
      <c r="C1947" s="30" t="s">
        <v>6703</v>
      </c>
      <c r="D1947" s="30" t="s">
        <v>74</v>
      </c>
      <c r="E1947" s="30" t="s">
        <v>5156</v>
      </c>
      <c r="F1947" s="30"/>
      <c r="G1947" s="38"/>
      <c r="H1947" s="31">
        <v>0</v>
      </c>
      <c r="I1947" s="30" t="s">
        <v>755</v>
      </c>
      <c r="J1947" s="30" t="s">
        <v>756</v>
      </c>
      <c r="K1947" s="30" t="s">
        <v>495</v>
      </c>
      <c r="L1947" s="30" t="s">
        <v>612</v>
      </c>
      <c r="M1947" s="30" t="s">
        <v>1828</v>
      </c>
      <c r="N1947" s="30"/>
      <c r="O1947" s="30" t="s">
        <v>6701</v>
      </c>
      <c r="P1947" s="30" t="s">
        <v>6702</v>
      </c>
      <c r="Q1947" s="30" t="s">
        <v>499</v>
      </c>
    </row>
    <row r="1948" spans="1:17">
      <c r="A1948" s="30" t="s">
        <v>6704</v>
      </c>
      <c r="B1948" s="30" t="s">
        <v>6705</v>
      </c>
      <c r="C1948" s="30" t="s">
        <v>6706</v>
      </c>
      <c r="D1948" s="30" t="s">
        <v>6707</v>
      </c>
      <c r="E1948" s="30" t="s">
        <v>1232</v>
      </c>
      <c r="F1948" s="30" t="s">
        <v>6707</v>
      </c>
      <c r="G1948" s="38"/>
      <c r="H1948" s="31">
        <v>0</v>
      </c>
      <c r="I1948" s="30" t="s">
        <v>628</v>
      </c>
      <c r="J1948" s="30" t="s">
        <v>629</v>
      </c>
      <c r="K1948" s="30" t="s">
        <v>495</v>
      </c>
      <c r="L1948" s="30" t="s">
        <v>1132</v>
      </c>
      <c r="M1948" s="30" t="s">
        <v>631</v>
      </c>
      <c r="N1948" s="30"/>
      <c r="O1948" s="30" t="s">
        <v>6704</v>
      </c>
      <c r="P1948" s="30" t="s">
        <v>6705</v>
      </c>
      <c r="Q1948" s="30" t="s">
        <v>499</v>
      </c>
    </row>
    <row r="1949" spans="1:17">
      <c r="A1949" s="30" t="s">
        <v>6708</v>
      </c>
      <c r="B1949" s="30" t="s">
        <v>6709</v>
      </c>
      <c r="C1949" s="30" t="s">
        <v>6710</v>
      </c>
      <c r="D1949" s="30"/>
      <c r="E1949" s="30" t="s">
        <v>5156</v>
      </c>
      <c r="F1949" s="30" t="s">
        <v>6711</v>
      </c>
      <c r="G1949" s="38"/>
      <c r="H1949" s="31">
        <v>0</v>
      </c>
      <c r="I1949" s="30" t="s">
        <v>628</v>
      </c>
      <c r="J1949" s="30" t="s">
        <v>629</v>
      </c>
      <c r="K1949" s="30" t="s">
        <v>495</v>
      </c>
      <c r="L1949" s="30" t="s">
        <v>1274</v>
      </c>
      <c r="M1949" s="30" t="s">
        <v>631</v>
      </c>
      <c r="N1949" s="30" t="s">
        <v>6712</v>
      </c>
      <c r="O1949" s="30" t="s">
        <v>6708</v>
      </c>
      <c r="P1949" s="30" t="s">
        <v>6709</v>
      </c>
      <c r="Q1949" s="30" t="s">
        <v>499</v>
      </c>
    </row>
    <row r="1950" spans="1:17">
      <c r="A1950" s="30" t="s">
        <v>6713</v>
      </c>
      <c r="B1950" s="30" t="s">
        <v>6714</v>
      </c>
      <c r="C1950" s="30" t="s">
        <v>6715</v>
      </c>
      <c r="D1950" s="30"/>
      <c r="E1950" s="30" t="s">
        <v>1232</v>
      </c>
      <c r="F1950" s="30"/>
      <c r="G1950" s="38"/>
      <c r="H1950" s="31">
        <v>0</v>
      </c>
      <c r="I1950" s="30" t="s">
        <v>628</v>
      </c>
      <c r="J1950" s="30" t="s">
        <v>629</v>
      </c>
      <c r="K1950" s="30" t="s">
        <v>495</v>
      </c>
      <c r="L1950" s="30" t="s">
        <v>1132</v>
      </c>
      <c r="M1950" s="30" t="s">
        <v>631</v>
      </c>
      <c r="N1950" s="30" t="s">
        <v>6716</v>
      </c>
      <c r="O1950" s="30" t="s">
        <v>6713</v>
      </c>
      <c r="P1950" s="30" t="s">
        <v>6714</v>
      </c>
      <c r="Q1950" s="30" t="s">
        <v>499</v>
      </c>
    </row>
    <row r="1951" spans="1:17">
      <c r="A1951" s="30" t="s">
        <v>6717</v>
      </c>
      <c r="B1951" s="30" t="s">
        <v>6718</v>
      </c>
      <c r="C1951" s="30" t="s">
        <v>6719</v>
      </c>
      <c r="D1951" s="30"/>
      <c r="E1951" s="30" t="s">
        <v>5156</v>
      </c>
      <c r="F1951" s="30"/>
      <c r="G1951" s="38"/>
      <c r="H1951" s="31">
        <v>0</v>
      </c>
      <c r="I1951" s="30" t="s">
        <v>755</v>
      </c>
      <c r="J1951" s="30" t="s">
        <v>756</v>
      </c>
      <c r="K1951" s="30" t="s">
        <v>495</v>
      </c>
      <c r="L1951" s="30" t="s">
        <v>612</v>
      </c>
      <c r="M1951" s="30" t="s">
        <v>688</v>
      </c>
      <c r="N1951" s="30" t="s">
        <v>6720</v>
      </c>
      <c r="O1951" s="30" t="s">
        <v>6717</v>
      </c>
      <c r="P1951" s="30" t="s">
        <v>6718</v>
      </c>
      <c r="Q1951" s="30" t="s">
        <v>499</v>
      </c>
    </row>
    <row r="1952" spans="1:17">
      <c r="A1952" s="30" t="s">
        <v>6721</v>
      </c>
      <c r="B1952" s="30" t="s">
        <v>6722</v>
      </c>
      <c r="C1952" s="30" t="s">
        <v>6723</v>
      </c>
      <c r="D1952" s="30" t="s">
        <v>6724</v>
      </c>
      <c r="E1952" s="30" t="s">
        <v>1232</v>
      </c>
      <c r="F1952" s="30" t="s">
        <v>6724</v>
      </c>
      <c r="G1952" s="38"/>
      <c r="H1952" s="31">
        <v>0</v>
      </c>
      <c r="I1952" s="30" t="s">
        <v>995</v>
      </c>
      <c r="J1952" s="30" t="s">
        <v>996</v>
      </c>
      <c r="K1952" s="30" t="s">
        <v>495</v>
      </c>
      <c r="L1952" s="30" t="s">
        <v>612</v>
      </c>
      <c r="M1952" s="30" t="s">
        <v>624</v>
      </c>
      <c r="N1952" s="30"/>
      <c r="O1952" s="30" t="s">
        <v>6721</v>
      </c>
      <c r="P1952" s="30" t="s">
        <v>6722</v>
      </c>
      <c r="Q1952" s="30" t="s">
        <v>499</v>
      </c>
    </row>
    <row r="1953" spans="1:17">
      <c r="A1953" s="30" t="s">
        <v>6725</v>
      </c>
      <c r="B1953" s="30" t="s">
        <v>6726</v>
      </c>
      <c r="C1953" s="30" t="s">
        <v>6727</v>
      </c>
      <c r="D1953" s="30" t="s">
        <v>6724</v>
      </c>
      <c r="E1953" s="30" t="s">
        <v>1232</v>
      </c>
      <c r="F1953" s="30" t="s">
        <v>6724</v>
      </c>
      <c r="G1953" s="38"/>
      <c r="H1953" s="31">
        <v>0</v>
      </c>
      <c r="I1953" s="30" t="s">
        <v>755</v>
      </c>
      <c r="J1953" s="30" t="s">
        <v>756</v>
      </c>
      <c r="K1953" s="30" t="s">
        <v>495</v>
      </c>
      <c r="L1953" s="30" t="s">
        <v>612</v>
      </c>
      <c r="M1953" s="30" t="s">
        <v>1035</v>
      </c>
      <c r="N1953" s="30"/>
      <c r="O1953" s="30" t="s">
        <v>6725</v>
      </c>
      <c r="P1953" s="30" t="s">
        <v>6726</v>
      </c>
      <c r="Q1953" s="30" t="s">
        <v>499</v>
      </c>
    </row>
    <row r="1954" spans="1:17">
      <c r="A1954" s="30" t="s">
        <v>6728</v>
      </c>
      <c r="B1954" s="30" t="s">
        <v>6729</v>
      </c>
      <c r="C1954" s="30" t="s">
        <v>6730</v>
      </c>
      <c r="D1954" s="30"/>
      <c r="E1954" s="30" t="s">
        <v>1232</v>
      </c>
      <c r="F1954" s="30" t="s">
        <v>6731</v>
      </c>
      <c r="G1954" s="38"/>
      <c r="H1954" s="31">
        <v>0</v>
      </c>
      <c r="I1954" s="30" t="s">
        <v>995</v>
      </c>
      <c r="J1954" s="30" t="s">
        <v>996</v>
      </c>
      <c r="K1954" s="30" t="s">
        <v>495</v>
      </c>
      <c r="L1954" s="30" t="s">
        <v>612</v>
      </c>
      <c r="M1954" s="30" t="s">
        <v>1021</v>
      </c>
      <c r="N1954" s="30" t="s">
        <v>6732</v>
      </c>
      <c r="O1954" s="30" t="s">
        <v>6728</v>
      </c>
      <c r="P1954" s="30" t="s">
        <v>6729</v>
      </c>
      <c r="Q1954" s="30" t="s">
        <v>499</v>
      </c>
    </row>
    <row r="1955" spans="1:17">
      <c r="A1955" s="30" t="s">
        <v>6733</v>
      </c>
      <c r="B1955" s="30" t="s">
        <v>6734</v>
      </c>
      <c r="C1955" s="30" t="s">
        <v>6735</v>
      </c>
      <c r="D1955" s="30"/>
      <c r="E1955" s="30" t="s">
        <v>5156</v>
      </c>
      <c r="F1955" s="30" t="s">
        <v>6736</v>
      </c>
      <c r="G1955" s="38"/>
      <c r="H1955" s="31">
        <v>0</v>
      </c>
      <c r="I1955" s="30" t="s">
        <v>995</v>
      </c>
      <c r="J1955" s="30" t="s">
        <v>996</v>
      </c>
      <c r="K1955" s="30" t="s">
        <v>495</v>
      </c>
      <c r="L1955" s="30" t="s">
        <v>612</v>
      </c>
      <c r="M1955" s="30" t="s">
        <v>4781</v>
      </c>
      <c r="N1955" s="30"/>
      <c r="O1955" s="30" t="s">
        <v>6733</v>
      </c>
      <c r="P1955" s="30" t="s">
        <v>6734</v>
      </c>
      <c r="Q1955" s="30" t="s">
        <v>499</v>
      </c>
    </row>
    <row r="1956" spans="1:17">
      <c r="A1956" s="30" t="s">
        <v>6737</v>
      </c>
      <c r="B1956" s="30" t="s">
        <v>6738</v>
      </c>
      <c r="C1956" s="30" t="s">
        <v>6739</v>
      </c>
      <c r="D1956" s="30" t="s">
        <v>6740</v>
      </c>
      <c r="E1956" s="30" t="s">
        <v>6416</v>
      </c>
      <c r="F1956" s="30" t="s">
        <v>6740</v>
      </c>
      <c r="G1956" s="38"/>
      <c r="H1956" s="31">
        <v>0</v>
      </c>
      <c r="I1956" s="30" t="s">
        <v>755</v>
      </c>
      <c r="J1956" s="30" t="s">
        <v>756</v>
      </c>
      <c r="K1956" s="30" t="s">
        <v>495</v>
      </c>
      <c r="L1956" s="30" t="s">
        <v>612</v>
      </c>
      <c r="M1956" s="30" t="s">
        <v>1828</v>
      </c>
      <c r="N1956" s="30"/>
      <c r="O1956" s="30" t="s">
        <v>6737</v>
      </c>
      <c r="P1956" s="30" t="s">
        <v>6738</v>
      </c>
      <c r="Q1956" s="30" t="s">
        <v>499</v>
      </c>
    </row>
    <row r="1957" spans="1:17">
      <c r="A1957" s="30" t="s">
        <v>6741</v>
      </c>
      <c r="B1957" s="30" t="s">
        <v>6742</v>
      </c>
      <c r="C1957" s="30" t="s">
        <v>6743</v>
      </c>
      <c r="D1957" s="30" t="s">
        <v>6744</v>
      </c>
      <c r="E1957" s="30" t="s">
        <v>1232</v>
      </c>
      <c r="F1957" s="30" t="s">
        <v>6744</v>
      </c>
      <c r="G1957" s="38"/>
      <c r="H1957" s="31">
        <v>0</v>
      </c>
      <c r="I1957" s="30" t="s">
        <v>995</v>
      </c>
      <c r="J1957" s="30" t="s">
        <v>996</v>
      </c>
      <c r="K1957" s="30" t="s">
        <v>495</v>
      </c>
      <c r="L1957" s="30" t="s">
        <v>612</v>
      </c>
      <c r="M1957" s="30" t="s">
        <v>1108</v>
      </c>
      <c r="N1957" s="30" t="s">
        <v>6745</v>
      </c>
      <c r="O1957" s="30" t="s">
        <v>6741</v>
      </c>
      <c r="P1957" s="30" t="s">
        <v>6742</v>
      </c>
      <c r="Q1957" s="30" t="s">
        <v>499</v>
      </c>
    </row>
    <row r="1958" spans="1:17">
      <c r="A1958" s="30" t="s">
        <v>6746</v>
      </c>
      <c r="B1958" s="30" t="s">
        <v>6747</v>
      </c>
      <c r="C1958" s="30" t="s">
        <v>6748</v>
      </c>
      <c r="D1958" s="30" t="s">
        <v>6749</v>
      </c>
      <c r="E1958" s="30" t="s">
        <v>1232</v>
      </c>
      <c r="F1958" s="30" t="s">
        <v>6749</v>
      </c>
      <c r="G1958" s="38"/>
      <c r="H1958" s="31">
        <v>0</v>
      </c>
      <c r="I1958" s="30" t="s">
        <v>995</v>
      </c>
      <c r="J1958" s="30" t="s">
        <v>996</v>
      </c>
      <c r="K1958" s="30" t="s">
        <v>495</v>
      </c>
      <c r="L1958" s="30" t="s">
        <v>612</v>
      </c>
      <c r="M1958" s="30" t="s">
        <v>997</v>
      </c>
      <c r="N1958" s="30" t="s">
        <v>6750</v>
      </c>
      <c r="O1958" s="30" t="s">
        <v>6746</v>
      </c>
      <c r="P1958" s="30" t="s">
        <v>6747</v>
      </c>
      <c r="Q1958" s="30" t="s">
        <v>499</v>
      </c>
    </row>
    <row r="1959" spans="1:17">
      <c r="A1959" s="30" t="s">
        <v>6751</v>
      </c>
      <c r="B1959" s="30" t="s">
        <v>6752</v>
      </c>
      <c r="C1959" s="30" t="s">
        <v>6753</v>
      </c>
      <c r="D1959" s="30"/>
      <c r="E1959" s="30" t="s">
        <v>1232</v>
      </c>
      <c r="F1959" s="30"/>
      <c r="G1959" s="38"/>
      <c r="H1959" s="31">
        <v>0</v>
      </c>
      <c r="I1959" s="30" t="s">
        <v>995</v>
      </c>
      <c r="J1959" s="30" t="s">
        <v>996</v>
      </c>
      <c r="K1959" s="30" t="s">
        <v>495</v>
      </c>
      <c r="L1959" s="30" t="s">
        <v>612</v>
      </c>
      <c r="M1959" s="30" t="s">
        <v>1007</v>
      </c>
      <c r="N1959" s="30" t="s">
        <v>6754</v>
      </c>
      <c r="O1959" s="30" t="s">
        <v>6751</v>
      </c>
      <c r="P1959" s="30" t="s">
        <v>6752</v>
      </c>
      <c r="Q1959" s="30" t="s">
        <v>499</v>
      </c>
    </row>
    <row r="1960" spans="1:17">
      <c r="A1960" s="30" t="s">
        <v>6755</v>
      </c>
      <c r="B1960" s="30" t="s">
        <v>6756</v>
      </c>
      <c r="C1960" s="30" t="s">
        <v>6757</v>
      </c>
      <c r="D1960" s="30" t="s">
        <v>74</v>
      </c>
      <c r="E1960" s="30" t="s">
        <v>1232</v>
      </c>
      <c r="F1960" s="30"/>
      <c r="G1960" s="38"/>
      <c r="H1960" s="31">
        <v>0</v>
      </c>
      <c r="I1960" s="30" t="s">
        <v>995</v>
      </c>
      <c r="J1960" s="30" t="s">
        <v>996</v>
      </c>
      <c r="K1960" s="30" t="s">
        <v>495</v>
      </c>
      <c r="L1960" s="30" t="s">
        <v>612</v>
      </c>
      <c r="M1960" s="30" t="s">
        <v>1007</v>
      </c>
      <c r="N1960" s="30"/>
      <c r="O1960" s="30" t="s">
        <v>6755</v>
      </c>
      <c r="P1960" s="30" t="s">
        <v>6756</v>
      </c>
      <c r="Q1960" s="30" t="s">
        <v>499</v>
      </c>
    </row>
    <row r="1961" spans="1:17">
      <c r="A1961" s="30" t="s">
        <v>6758</v>
      </c>
      <c r="B1961" s="30" t="s">
        <v>6759</v>
      </c>
      <c r="C1961" s="30" t="s">
        <v>6760</v>
      </c>
      <c r="D1961" s="30"/>
      <c r="E1961" s="30" t="s">
        <v>1232</v>
      </c>
      <c r="F1961" s="30" t="s">
        <v>74</v>
      </c>
      <c r="G1961" s="38"/>
      <c r="H1961" s="31">
        <v>0</v>
      </c>
      <c r="I1961" s="30" t="s">
        <v>995</v>
      </c>
      <c r="J1961" s="30" t="s">
        <v>996</v>
      </c>
      <c r="K1961" s="30" t="s">
        <v>495</v>
      </c>
      <c r="L1961" s="30" t="s">
        <v>612</v>
      </c>
      <c r="M1961" s="30" t="s">
        <v>997</v>
      </c>
      <c r="N1961" s="30" t="s">
        <v>4911</v>
      </c>
      <c r="O1961" s="30" t="s">
        <v>6758</v>
      </c>
      <c r="P1961" s="30" t="s">
        <v>6759</v>
      </c>
      <c r="Q1961" s="30" t="s">
        <v>499</v>
      </c>
    </row>
    <row r="1962" spans="1:17">
      <c r="A1962" s="30" t="s">
        <v>6761</v>
      </c>
      <c r="B1962" s="30" t="s">
        <v>6762</v>
      </c>
      <c r="C1962" s="30" t="s">
        <v>6763</v>
      </c>
      <c r="D1962" s="30"/>
      <c r="E1962" s="30" t="s">
        <v>1232</v>
      </c>
      <c r="F1962" s="30"/>
      <c r="G1962" s="38"/>
      <c r="H1962" s="31">
        <v>0</v>
      </c>
      <c r="I1962" s="30" t="s">
        <v>995</v>
      </c>
      <c r="J1962" s="30" t="s">
        <v>996</v>
      </c>
      <c r="K1962" s="30" t="s">
        <v>495</v>
      </c>
      <c r="L1962" s="30" t="s">
        <v>612</v>
      </c>
      <c r="M1962" s="30" t="s">
        <v>997</v>
      </c>
      <c r="N1962" s="30"/>
      <c r="O1962" s="30" t="s">
        <v>6761</v>
      </c>
      <c r="P1962" s="30" t="s">
        <v>6762</v>
      </c>
      <c r="Q1962" s="30" t="s">
        <v>499</v>
      </c>
    </row>
    <row r="1963" spans="1:17">
      <c r="A1963" s="30" t="s">
        <v>6764</v>
      </c>
      <c r="B1963" s="30" t="s">
        <v>6765</v>
      </c>
      <c r="C1963" s="30" t="s">
        <v>6766</v>
      </c>
      <c r="D1963" s="30"/>
      <c r="E1963" s="30" t="s">
        <v>1232</v>
      </c>
      <c r="F1963" s="30" t="s">
        <v>6767</v>
      </c>
      <c r="G1963" s="38"/>
      <c r="H1963" s="31">
        <v>0</v>
      </c>
      <c r="I1963" s="30"/>
      <c r="J1963" s="30"/>
      <c r="K1963" s="30" t="s">
        <v>495</v>
      </c>
      <c r="L1963" s="30" t="s">
        <v>881</v>
      </c>
      <c r="M1963" s="30" t="s">
        <v>573</v>
      </c>
      <c r="N1963" s="30" t="s">
        <v>6768</v>
      </c>
      <c r="O1963" s="30" t="s">
        <v>6764</v>
      </c>
      <c r="P1963" s="30" t="s">
        <v>6765</v>
      </c>
      <c r="Q1963" s="30" t="s">
        <v>499</v>
      </c>
    </row>
    <row r="1964" spans="1:17">
      <c r="A1964" s="30" t="s">
        <v>6769</v>
      </c>
      <c r="B1964" s="30" t="s">
        <v>6770</v>
      </c>
      <c r="C1964" s="30" t="s">
        <v>6771</v>
      </c>
      <c r="D1964" s="30"/>
      <c r="E1964" s="30" t="s">
        <v>503</v>
      </c>
      <c r="F1964" s="30" t="s">
        <v>6772</v>
      </c>
      <c r="G1964" s="38"/>
      <c r="H1964" s="31">
        <v>0</v>
      </c>
      <c r="I1964" s="30" t="s">
        <v>586</v>
      </c>
      <c r="J1964" s="30" t="s">
        <v>587</v>
      </c>
      <c r="K1964" s="30" t="s">
        <v>495</v>
      </c>
      <c r="L1964" s="30" t="s">
        <v>496</v>
      </c>
      <c r="M1964" s="30" t="s">
        <v>903</v>
      </c>
      <c r="N1964" s="30" t="s">
        <v>6773</v>
      </c>
      <c r="O1964" s="30" t="s">
        <v>6769</v>
      </c>
      <c r="P1964" s="30" t="s">
        <v>6770</v>
      </c>
      <c r="Q1964" s="30" t="s">
        <v>499</v>
      </c>
    </row>
    <row r="1965" spans="1:17">
      <c r="A1965" s="30" t="s">
        <v>6774</v>
      </c>
      <c r="B1965" s="30" t="s">
        <v>6775</v>
      </c>
      <c r="C1965" s="30" t="s">
        <v>6776</v>
      </c>
      <c r="D1965" s="30"/>
      <c r="E1965" s="30" t="s">
        <v>1232</v>
      </c>
      <c r="F1965" s="30"/>
      <c r="G1965" s="38"/>
      <c r="H1965" s="31">
        <v>0</v>
      </c>
      <c r="I1965" s="30" t="s">
        <v>995</v>
      </c>
      <c r="J1965" s="30" t="s">
        <v>996</v>
      </c>
      <c r="K1965" s="30" t="s">
        <v>495</v>
      </c>
      <c r="L1965" s="30" t="s">
        <v>612</v>
      </c>
      <c r="M1965" s="30" t="s">
        <v>1108</v>
      </c>
      <c r="N1965" s="30"/>
      <c r="O1965" s="30" t="s">
        <v>6774</v>
      </c>
      <c r="P1965" s="30" t="s">
        <v>6775</v>
      </c>
      <c r="Q1965" s="30" t="s">
        <v>499</v>
      </c>
    </row>
    <row r="1966" spans="1:17">
      <c r="A1966" s="30" t="s">
        <v>6777</v>
      </c>
      <c r="B1966" s="30" t="s">
        <v>6778</v>
      </c>
      <c r="C1966" s="30" t="s">
        <v>6779</v>
      </c>
      <c r="D1966" s="30"/>
      <c r="E1966" s="30" t="s">
        <v>1232</v>
      </c>
      <c r="F1966" s="30"/>
      <c r="G1966" s="38"/>
      <c r="H1966" s="31">
        <v>0</v>
      </c>
      <c r="I1966" s="30" t="s">
        <v>995</v>
      </c>
      <c r="J1966" s="30" t="s">
        <v>996</v>
      </c>
      <c r="K1966" s="30" t="s">
        <v>495</v>
      </c>
      <c r="L1966" s="30" t="s">
        <v>612</v>
      </c>
      <c r="M1966" s="30" t="s">
        <v>997</v>
      </c>
      <c r="N1966" s="30"/>
      <c r="O1966" s="30" t="s">
        <v>6777</v>
      </c>
      <c r="P1966" s="30" t="s">
        <v>6778</v>
      </c>
      <c r="Q1966" s="30" t="s">
        <v>499</v>
      </c>
    </row>
    <row r="1967" spans="1:17">
      <c r="A1967" s="30" t="s">
        <v>6780</v>
      </c>
      <c r="B1967" s="30" t="s">
        <v>6781</v>
      </c>
      <c r="C1967" s="30" t="s">
        <v>6782</v>
      </c>
      <c r="D1967" s="30"/>
      <c r="E1967" s="30" t="s">
        <v>1232</v>
      </c>
      <c r="F1967" s="30"/>
      <c r="G1967" s="38"/>
      <c r="H1967" s="31">
        <v>0</v>
      </c>
      <c r="I1967" s="30" t="s">
        <v>755</v>
      </c>
      <c r="J1967" s="30" t="s">
        <v>756</v>
      </c>
      <c r="K1967" s="30" t="s">
        <v>495</v>
      </c>
      <c r="L1967" s="30" t="s">
        <v>612</v>
      </c>
      <c r="M1967" s="30" t="s">
        <v>1035</v>
      </c>
      <c r="N1967" s="30"/>
      <c r="O1967" s="30" t="s">
        <v>6780</v>
      </c>
      <c r="P1967" s="30" t="s">
        <v>6781</v>
      </c>
      <c r="Q1967" s="30" t="s">
        <v>4174</v>
      </c>
    </row>
    <row r="1968" spans="1:17">
      <c r="A1968" s="30" t="s">
        <v>6783</v>
      </c>
      <c r="B1968" s="30" t="s">
        <v>6784</v>
      </c>
      <c r="C1968" s="30" t="s">
        <v>6785</v>
      </c>
      <c r="D1968" s="30"/>
      <c r="E1968" s="30" t="s">
        <v>1232</v>
      </c>
      <c r="F1968" s="30" t="s">
        <v>6786</v>
      </c>
      <c r="G1968" s="38"/>
      <c r="H1968" s="31">
        <v>0</v>
      </c>
      <c r="I1968" s="30" t="s">
        <v>755</v>
      </c>
      <c r="J1968" s="30" t="s">
        <v>756</v>
      </c>
      <c r="K1968" s="30" t="s">
        <v>495</v>
      </c>
      <c r="L1968" s="30" t="s">
        <v>612</v>
      </c>
      <c r="M1968" s="30" t="s">
        <v>1035</v>
      </c>
      <c r="N1968" s="30" t="s">
        <v>6787</v>
      </c>
      <c r="O1968" s="30" t="s">
        <v>6783</v>
      </c>
      <c r="P1968" s="30" t="s">
        <v>6784</v>
      </c>
      <c r="Q1968" s="30" t="s">
        <v>4174</v>
      </c>
    </row>
    <row r="1969" spans="1:17">
      <c r="A1969" s="30" t="s">
        <v>6788</v>
      </c>
      <c r="B1969" s="30" t="s">
        <v>6789</v>
      </c>
      <c r="C1969" s="30" t="s">
        <v>6790</v>
      </c>
      <c r="D1969" s="30"/>
      <c r="E1969" s="30" t="s">
        <v>1232</v>
      </c>
      <c r="F1969" s="30" t="s">
        <v>6791</v>
      </c>
      <c r="G1969" s="38"/>
      <c r="H1969" s="31">
        <v>0</v>
      </c>
      <c r="I1969" s="30" t="s">
        <v>504</v>
      </c>
      <c r="J1969" s="30" t="s">
        <v>505</v>
      </c>
      <c r="K1969" s="30" t="s">
        <v>495</v>
      </c>
      <c r="L1969" s="30" t="s">
        <v>496</v>
      </c>
      <c r="M1969" s="30" t="s">
        <v>592</v>
      </c>
      <c r="N1969" s="30"/>
      <c r="O1969" s="30" t="s">
        <v>6788</v>
      </c>
      <c r="P1969" s="30" t="s">
        <v>6789</v>
      </c>
      <c r="Q1969" s="30" t="s">
        <v>499</v>
      </c>
    </row>
    <row r="1970" spans="1:17">
      <c r="A1970" s="30" t="s">
        <v>6792</v>
      </c>
      <c r="B1970" s="30" t="s">
        <v>6793</v>
      </c>
      <c r="C1970" s="30" t="s">
        <v>6794</v>
      </c>
      <c r="D1970" s="30" t="s">
        <v>74</v>
      </c>
      <c r="E1970" s="30" t="s">
        <v>5156</v>
      </c>
      <c r="F1970" s="30"/>
      <c r="G1970" s="38"/>
      <c r="H1970" s="31">
        <v>0</v>
      </c>
      <c r="I1970" s="30" t="s">
        <v>755</v>
      </c>
      <c r="J1970" s="30" t="s">
        <v>756</v>
      </c>
      <c r="K1970" s="30" t="s">
        <v>495</v>
      </c>
      <c r="L1970" s="30" t="s">
        <v>612</v>
      </c>
      <c r="M1970" s="30" t="s">
        <v>1828</v>
      </c>
      <c r="N1970" s="30" t="s">
        <v>4700</v>
      </c>
      <c r="O1970" s="30" t="s">
        <v>6792</v>
      </c>
      <c r="P1970" s="30" t="s">
        <v>6793</v>
      </c>
      <c r="Q1970" s="30" t="s">
        <v>499</v>
      </c>
    </row>
    <row r="1971" spans="1:17">
      <c r="A1971" s="30" t="s">
        <v>6795</v>
      </c>
      <c r="B1971" s="30" t="s">
        <v>6796</v>
      </c>
      <c r="C1971" s="30" t="s">
        <v>6797</v>
      </c>
      <c r="D1971" s="30"/>
      <c r="E1971" s="30" t="s">
        <v>1232</v>
      </c>
      <c r="F1971" s="30" t="s">
        <v>74</v>
      </c>
      <c r="G1971" s="38"/>
      <c r="H1971" s="31">
        <v>0</v>
      </c>
      <c r="I1971" s="30" t="s">
        <v>995</v>
      </c>
      <c r="J1971" s="30" t="s">
        <v>996</v>
      </c>
      <c r="K1971" s="30" t="s">
        <v>495</v>
      </c>
      <c r="L1971" s="30" t="s">
        <v>612</v>
      </c>
      <c r="M1971" s="30" t="s">
        <v>997</v>
      </c>
      <c r="N1971" s="30"/>
      <c r="O1971" s="30" t="s">
        <v>6795</v>
      </c>
      <c r="P1971" s="30" t="s">
        <v>6796</v>
      </c>
      <c r="Q1971" s="30" t="s">
        <v>499</v>
      </c>
    </row>
    <row r="1972" spans="1:17">
      <c r="A1972" s="30" t="s">
        <v>6798</v>
      </c>
      <c r="B1972" s="30" t="s">
        <v>6799</v>
      </c>
      <c r="C1972" s="30" t="s">
        <v>6800</v>
      </c>
      <c r="D1972" s="30"/>
      <c r="E1972" s="30" t="s">
        <v>1232</v>
      </c>
      <c r="F1972" s="30" t="s">
        <v>74</v>
      </c>
      <c r="G1972" s="38"/>
      <c r="H1972" s="31">
        <v>0</v>
      </c>
      <c r="I1972" s="30" t="s">
        <v>995</v>
      </c>
      <c r="J1972" s="30" t="s">
        <v>996</v>
      </c>
      <c r="K1972" s="30" t="s">
        <v>495</v>
      </c>
      <c r="L1972" s="30" t="s">
        <v>612</v>
      </c>
      <c r="M1972" s="30" t="s">
        <v>997</v>
      </c>
      <c r="N1972" s="30"/>
      <c r="O1972" s="30" t="s">
        <v>6798</v>
      </c>
      <c r="P1972" s="30" t="s">
        <v>6799</v>
      </c>
      <c r="Q1972" s="30" t="s">
        <v>499</v>
      </c>
    </row>
    <row r="1973" spans="1:17">
      <c r="A1973" s="30" t="s">
        <v>6801</v>
      </c>
      <c r="B1973" s="30" t="s">
        <v>6802</v>
      </c>
      <c r="C1973" s="30" t="s">
        <v>6803</v>
      </c>
      <c r="D1973" s="30" t="s">
        <v>74</v>
      </c>
      <c r="E1973" s="30" t="s">
        <v>5156</v>
      </c>
      <c r="F1973" s="30"/>
      <c r="G1973" s="38"/>
      <c r="H1973" s="31">
        <v>0</v>
      </c>
      <c r="I1973" s="30" t="s">
        <v>755</v>
      </c>
      <c r="J1973" s="30" t="s">
        <v>756</v>
      </c>
      <c r="K1973" s="30" t="s">
        <v>495</v>
      </c>
      <c r="L1973" s="30" t="s">
        <v>612</v>
      </c>
      <c r="M1973" s="30" t="s">
        <v>688</v>
      </c>
      <c r="N1973" s="30" t="s">
        <v>6804</v>
      </c>
      <c r="O1973" s="30" t="s">
        <v>6801</v>
      </c>
      <c r="P1973" s="30" t="s">
        <v>6802</v>
      </c>
      <c r="Q1973" s="30" t="s">
        <v>499</v>
      </c>
    </row>
    <row r="1974" spans="1:17">
      <c r="A1974" s="30" t="s">
        <v>6805</v>
      </c>
      <c r="B1974" s="30" t="s">
        <v>6806</v>
      </c>
      <c r="C1974" s="30" t="s">
        <v>6807</v>
      </c>
      <c r="D1974" s="30" t="s">
        <v>6523</v>
      </c>
      <c r="E1974" s="30" t="s">
        <v>1232</v>
      </c>
      <c r="F1974" s="30" t="s">
        <v>6523</v>
      </c>
      <c r="G1974" s="38"/>
      <c r="H1974" s="31">
        <v>0</v>
      </c>
      <c r="I1974" s="30" t="s">
        <v>995</v>
      </c>
      <c r="J1974" s="30" t="s">
        <v>996</v>
      </c>
      <c r="K1974" s="30" t="s">
        <v>495</v>
      </c>
      <c r="L1974" s="30" t="s">
        <v>612</v>
      </c>
      <c r="M1974" s="30" t="s">
        <v>1021</v>
      </c>
      <c r="N1974" s="30"/>
      <c r="O1974" s="30" t="s">
        <v>6805</v>
      </c>
      <c r="P1974" s="30" t="s">
        <v>6806</v>
      </c>
      <c r="Q1974" s="30" t="s">
        <v>499</v>
      </c>
    </row>
    <row r="1975" spans="1:17">
      <c r="A1975" s="30" t="s">
        <v>6808</v>
      </c>
      <c r="B1975" s="30" t="s">
        <v>6809</v>
      </c>
      <c r="C1975" s="30" t="s">
        <v>6810</v>
      </c>
      <c r="D1975" s="30" t="s">
        <v>6811</v>
      </c>
      <c r="E1975" s="30" t="s">
        <v>5156</v>
      </c>
      <c r="F1975" s="30" t="s">
        <v>6811</v>
      </c>
      <c r="G1975" s="38"/>
      <c r="H1975" s="31">
        <v>0</v>
      </c>
      <c r="I1975" s="30" t="s">
        <v>755</v>
      </c>
      <c r="J1975" s="30" t="s">
        <v>756</v>
      </c>
      <c r="K1975" s="30" t="s">
        <v>495</v>
      </c>
      <c r="L1975" s="30" t="s">
        <v>612</v>
      </c>
      <c r="M1975" s="30" t="s">
        <v>961</v>
      </c>
      <c r="N1975" s="30"/>
      <c r="O1975" s="30" t="s">
        <v>6808</v>
      </c>
      <c r="P1975" s="30" t="s">
        <v>6809</v>
      </c>
      <c r="Q1975" s="30" t="s">
        <v>499</v>
      </c>
    </row>
    <row r="1976" spans="1:17">
      <c r="A1976" s="30" t="s">
        <v>6812</v>
      </c>
      <c r="B1976" s="30" t="s">
        <v>6813</v>
      </c>
      <c r="C1976" s="30" t="s">
        <v>6814</v>
      </c>
      <c r="D1976" s="30" t="s">
        <v>6815</v>
      </c>
      <c r="E1976" s="30" t="s">
        <v>1232</v>
      </c>
      <c r="F1976" s="30" t="s">
        <v>6815</v>
      </c>
      <c r="G1976" s="38"/>
      <c r="H1976" s="31">
        <v>0</v>
      </c>
      <c r="I1976" s="30" t="s">
        <v>995</v>
      </c>
      <c r="J1976" s="30" t="s">
        <v>996</v>
      </c>
      <c r="K1976" s="30" t="s">
        <v>495</v>
      </c>
      <c r="L1976" s="30" t="s">
        <v>612</v>
      </c>
      <c r="M1976" s="30" t="s">
        <v>624</v>
      </c>
      <c r="N1976" s="30" t="s">
        <v>6816</v>
      </c>
      <c r="O1976" s="30" t="s">
        <v>6812</v>
      </c>
      <c r="P1976" s="30" t="s">
        <v>6813</v>
      </c>
      <c r="Q1976" s="30" t="s">
        <v>499</v>
      </c>
    </row>
    <row r="1977" spans="1:17">
      <c r="A1977" s="30" t="s">
        <v>6817</v>
      </c>
      <c r="B1977" s="30" t="s">
        <v>6818</v>
      </c>
      <c r="C1977" s="30" t="s">
        <v>6819</v>
      </c>
      <c r="D1977" s="30" t="s">
        <v>74</v>
      </c>
      <c r="E1977" s="30" t="s">
        <v>1232</v>
      </c>
      <c r="F1977" s="30"/>
      <c r="G1977" s="38"/>
      <c r="H1977" s="31">
        <v>0</v>
      </c>
      <c r="I1977" s="30" t="s">
        <v>995</v>
      </c>
      <c r="J1977" s="30" t="s">
        <v>996</v>
      </c>
      <c r="K1977" s="30" t="s">
        <v>495</v>
      </c>
      <c r="L1977" s="30" t="s">
        <v>612</v>
      </c>
      <c r="M1977" s="30" t="s">
        <v>624</v>
      </c>
      <c r="N1977" s="30" t="s">
        <v>6820</v>
      </c>
      <c r="O1977" s="30" t="s">
        <v>6817</v>
      </c>
      <c r="P1977" s="30" t="s">
        <v>6818</v>
      </c>
      <c r="Q1977" s="30" t="s">
        <v>499</v>
      </c>
    </row>
    <row r="1978" spans="1:17">
      <c r="A1978" s="30" t="s">
        <v>6821</v>
      </c>
      <c r="B1978" s="30" t="s">
        <v>6822</v>
      </c>
      <c r="C1978" s="30" t="s">
        <v>6823</v>
      </c>
      <c r="D1978" s="30" t="s">
        <v>74</v>
      </c>
      <c r="E1978" s="30" t="s">
        <v>1232</v>
      </c>
      <c r="F1978" s="30"/>
      <c r="G1978" s="38"/>
      <c r="H1978" s="31">
        <v>0</v>
      </c>
      <c r="I1978" s="30" t="s">
        <v>995</v>
      </c>
      <c r="J1978" s="30" t="s">
        <v>996</v>
      </c>
      <c r="K1978" s="30" t="s">
        <v>495</v>
      </c>
      <c r="L1978" s="30" t="s">
        <v>612</v>
      </c>
      <c r="M1978" s="30" t="s">
        <v>1153</v>
      </c>
      <c r="N1978" s="30" t="s">
        <v>6824</v>
      </c>
      <c r="O1978" s="30" t="s">
        <v>6821</v>
      </c>
      <c r="P1978" s="30" t="s">
        <v>6822</v>
      </c>
      <c r="Q1978" s="30" t="s">
        <v>499</v>
      </c>
    </row>
    <row r="1979" spans="1:17">
      <c r="A1979" s="30" t="s">
        <v>6825</v>
      </c>
      <c r="B1979" s="30" t="s">
        <v>6826</v>
      </c>
      <c r="C1979" s="30" t="s">
        <v>6827</v>
      </c>
      <c r="D1979" s="30" t="s">
        <v>74</v>
      </c>
      <c r="E1979" s="30" t="s">
        <v>5156</v>
      </c>
      <c r="F1979" s="30"/>
      <c r="G1979" s="38"/>
      <c r="H1979" s="31">
        <v>0</v>
      </c>
      <c r="I1979" s="30" t="s">
        <v>755</v>
      </c>
      <c r="J1979" s="30" t="s">
        <v>756</v>
      </c>
      <c r="K1979" s="30" t="s">
        <v>495</v>
      </c>
      <c r="L1979" s="30" t="s">
        <v>612</v>
      </c>
      <c r="M1979" s="30" t="s">
        <v>1828</v>
      </c>
      <c r="N1979" s="30"/>
      <c r="O1979" s="30" t="s">
        <v>6825</v>
      </c>
      <c r="P1979" s="30" t="s">
        <v>6826</v>
      </c>
      <c r="Q1979" s="30" t="s">
        <v>499</v>
      </c>
    </row>
    <row r="1980" spans="1:17">
      <c r="A1980" s="30" t="s">
        <v>6828</v>
      </c>
      <c r="B1980" s="30" t="s">
        <v>6829</v>
      </c>
      <c r="C1980" s="30" t="s">
        <v>6830</v>
      </c>
      <c r="D1980" s="30" t="s">
        <v>74</v>
      </c>
      <c r="E1980" s="30" t="s">
        <v>5156</v>
      </c>
      <c r="F1980" s="30"/>
      <c r="G1980" s="38"/>
      <c r="H1980" s="31">
        <v>0</v>
      </c>
      <c r="I1980" s="30" t="s">
        <v>755</v>
      </c>
      <c r="J1980" s="30" t="s">
        <v>756</v>
      </c>
      <c r="K1980" s="30" t="s">
        <v>495</v>
      </c>
      <c r="L1980" s="30" t="s">
        <v>612</v>
      </c>
      <c r="M1980" s="30" t="s">
        <v>1035</v>
      </c>
      <c r="N1980" s="30" t="s">
        <v>6831</v>
      </c>
      <c r="O1980" s="30" t="s">
        <v>6828</v>
      </c>
      <c r="P1980" s="30" t="s">
        <v>6829</v>
      </c>
      <c r="Q1980" s="30" t="s">
        <v>499</v>
      </c>
    </row>
    <row r="1981" spans="1:17">
      <c r="A1981" s="30" t="s">
        <v>6832</v>
      </c>
      <c r="B1981" s="30" t="s">
        <v>6833</v>
      </c>
      <c r="C1981" s="30" t="s">
        <v>6834</v>
      </c>
      <c r="D1981" s="30"/>
      <c r="E1981" s="30" t="s">
        <v>1232</v>
      </c>
      <c r="F1981" s="30"/>
      <c r="G1981" s="38"/>
      <c r="H1981" s="31">
        <v>0</v>
      </c>
      <c r="I1981" s="30" t="s">
        <v>628</v>
      </c>
      <c r="J1981" s="30" t="s">
        <v>629</v>
      </c>
      <c r="K1981" s="30" t="s">
        <v>495</v>
      </c>
      <c r="L1981" s="30" t="s">
        <v>975</v>
      </c>
      <c r="M1981" s="30" t="s">
        <v>631</v>
      </c>
      <c r="N1981" s="30"/>
      <c r="O1981" s="30" t="s">
        <v>6832</v>
      </c>
      <c r="P1981" s="30" t="s">
        <v>6833</v>
      </c>
      <c r="Q1981" s="30" t="s">
        <v>499</v>
      </c>
    </row>
    <row r="1982" spans="1:17">
      <c r="A1982" s="30" t="s">
        <v>6835</v>
      </c>
      <c r="B1982" s="30" t="s">
        <v>6836</v>
      </c>
      <c r="C1982" s="30" t="s">
        <v>6837</v>
      </c>
      <c r="D1982" s="30"/>
      <c r="E1982" s="30" t="s">
        <v>1232</v>
      </c>
      <c r="F1982" s="30" t="s">
        <v>6838</v>
      </c>
      <c r="G1982" s="38"/>
      <c r="H1982" s="31">
        <v>0</v>
      </c>
      <c r="I1982" s="30" t="s">
        <v>755</v>
      </c>
      <c r="J1982" s="30" t="s">
        <v>756</v>
      </c>
      <c r="K1982" s="30" t="s">
        <v>495</v>
      </c>
      <c r="L1982" s="30" t="s">
        <v>612</v>
      </c>
      <c r="M1982" s="30" t="s">
        <v>950</v>
      </c>
      <c r="N1982" s="30"/>
      <c r="O1982" s="30" t="s">
        <v>6835</v>
      </c>
      <c r="P1982" s="30" t="s">
        <v>6836</v>
      </c>
      <c r="Q1982" s="30" t="s">
        <v>499</v>
      </c>
    </row>
    <row r="1983" spans="1:17">
      <c r="A1983" s="30" t="s">
        <v>6839</v>
      </c>
      <c r="B1983" s="30" t="s">
        <v>6840</v>
      </c>
      <c r="C1983" s="30" t="s">
        <v>6841</v>
      </c>
      <c r="D1983" s="30"/>
      <c r="E1983" s="30" t="s">
        <v>1232</v>
      </c>
      <c r="F1983" s="30" t="s">
        <v>74</v>
      </c>
      <c r="G1983" s="38"/>
      <c r="H1983" s="31">
        <v>0</v>
      </c>
      <c r="I1983" s="30" t="s">
        <v>995</v>
      </c>
      <c r="J1983" s="30" t="s">
        <v>996</v>
      </c>
      <c r="K1983" s="30" t="s">
        <v>495</v>
      </c>
      <c r="L1983" s="30" t="s">
        <v>612</v>
      </c>
      <c r="M1983" s="30" t="s">
        <v>997</v>
      </c>
      <c r="N1983" s="30"/>
      <c r="O1983" s="30" t="s">
        <v>6839</v>
      </c>
      <c r="P1983" s="30" t="s">
        <v>6840</v>
      </c>
      <c r="Q1983" s="30" t="s">
        <v>499</v>
      </c>
    </row>
    <row r="1984" spans="1:17">
      <c r="A1984" s="30" t="s">
        <v>6842</v>
      </c>
      <c r="B1984" s="30" t="s">
        <v>6843</v>
      </c>
      <c r="C1984" s="30" t="s">
        <v>6844</v>
      </c>
      <c r="D1984" s="30" t="s">
        <v>74</v>
      </c>
      <c r="E1984" s="30" t="s">
        <v>5156</v>
      </c>
      <c r="F1984" s="30"/>
      <c r="G1984" s="38"/>
      <c r="H1984" s="31">
        <v>0</v>
      </c>
      <c r="I1984" s="30" t="s">
        <v>755</v>
      </c>
      <c r="J1984" s="30" t="s">
        <v>756</v>
      </c>
      <c r="K1984" s="30" t="s">
        <v>495</v>
      </c>
      <c r="L1984" s="30" t="s">
        <v>612</v>
      </c>
      <c r="M1984" s="30" t="s">
        <v>1828</v>
      </c>
      <c r="N1984" s="30"/>
      <c r="O1984" s="30" t="s">
        <v>6842</v>
      </c>
      <c r="P1984" s="30" t="s">
        <v>6843</v>
      </c>
      <c r="Q1984" s="30" t="s">
        <v>499</v>
      </c>
    </row>
    <row r="1985" spans="1:17">
      <c r="A1985" s="30" t="s">
        <v>6845</v>
      </c>
      <c r="B1985" s="30" t="s">
        <v>6846</v>
      </c>
      <c r="C1985" s="30" t="s">
        <v>6847</v>
      </c>
      <c r="D1985" s="30" t="s">
        <v>74</v>
      </c>
      <c r="E1985" s="30" t="s">
        <v>5156</v>
      </c>
      <c r="F1985" s="30"/>
      <c r="G1985" s="38"/>
      <c r="H1985" s="31">
        <v>0</v>
      </c>
      <c r="I1985" s="30" t="s">
        <v>628</v>
      </c>
      <c r="J1985" s="30" t="s">
        <v>629</v>
      </c>
      <c r="K1985" s="30" t="s">
        <v>495</v>
      </c>
      <c r="L1985" s="30" t="s">
        <v>4790</v>
      </c>
      <c r="M1985" s="30" t="s">
        <v>631</v>
      </c>
      <c r="N1985" s="30"/>
      <c r="O1985" s="30" t="s">
        <v>6845</v>
      </c>
      <c r="P1985" s="30" t="s">
        <v>6846</v>
      </c>
      <c r="Q1985" s="30" t="s">
        <v>499</v>
      </c>
    </row>
    <row r="1986" spans="1:17">
      <c r="A1986" s="30" t="s">
        <v>6848</v>
      </c>
      <c r="B1986" s="30" t="s">
        <v>6849</v>
      </c>
      <c r="C1986" s="30" t="s">
        <v>6850</v>
      </c>
      <c r="D1986" s="30"/>
      <c r="E1986" s="30" t="s">
        <v>503</v>
      </c>
      <c r="F1986" s="30" t="s">
        <v>6851</v>
      </c>
      <c r="G1986" s="38"/>
      <c r="H1986" s="31">
        <v>0</v>
      </c>
      <c r="I1986" s="30" t="s">
        <v>512</v>
      </c>
      <c r="J1986" s="30" t="s">
        <v>513</v>
      </c>
      <c r="K1986" s="30" t="s">
        <v>495</v>
      </c>
      <c r="L1986" s="30" t="s">
        <v>496</v>
      </c>
      <c r="M1986" s="30" t="s">
        <v>514</v>
      </c>
      <c r="N1986" s="30" t="s">
        <v>6852</v>
      </c>
      <c r="O1986" s="30" t="s">
        <v>6848</v>
      </c>
      <c r="P1986" s="30" t="s">
        <v>6849</v>
      </c>
      <c r="Q1986" s="30" t="s">
        <v>499</v>
      </c>
    </row>
    <row r="1987" spans="1:17">
      <c r="A1987" s="30" t="s">
        <v>6853</v>
      </c>
      <c r="B1987" s="30" t="s">
        <v>6854</v>
      </c>
      <c r="C1987" s="30" t="s">
        <v>6855</v>
      </c>
      <c r="D1987" s="30" t="s">
        <v>74</v>
      </c>
      <c r="E1987" s="30" t="s">
        <v>5156</v>
      </c>
      <c r="F1987" s="30"/>
      <c r="G1987" s="38"/>
      <c r="H1987" s="31">
        <v>0</v>
      </c>
      <c r="I1987" s="30" t="s">
        <v>628</v>
      </c>
      <c r="J1987" s="30" t="s">
        <v>629</v>
      </c>
      <c r="K1987" s="30" t="s">
        <v>495</v>
      </c>
      <c r="L1987" s="30" t="s">
        <v>4803</v>
      </c>
      <c r="M1987" s="30" t="s">
        <v>631</v>
      </c>
      <c r="N1987" s="30" t="s">
        <v>6856</v>
      </c>
      <c r="O1987" s="30" t="s">
        <v>6853</v>
      </c>
      <c r="P1987" s="30" t="s">
        <v>6854</v>
      </c>
      <c r="Q1987" s="30" t="s">
        <v>499</v>
      </c>
    </row>
    <row r="1988" spans="1:17">
      <c r="A1988" s="30" t="s">
        <v>6857</v>
      </c>
      <c r="B1988" s="30" t="s">
        <v>6858</v>
      </c>
      <c r="C1988" s="30" t="s">
        <v>6859</v>
      </c>
      <c r="D1988" s="30"/>
      <c r="E1988" s="30" t="s">
        <v>1232</v>
      </c>
      <c r="F1988" s="30" t="s">
        <v>6860</v>
      </c>
      <c r="G1988" s="38"/>
      <c r="H1988" s="31">
        <v>0</v>
      </c>
      <c r="I1988" s="30" t="s">
        <v>5267</v>
      </c>
      <c r="J1988" s="30" t="s">
        <v>5268</v>
      </c>
      <c r="K1988" s="30" t="s">
        <v>495</v>
      </c>
      <c r="L1988" s="30" t="s">
        <v>496</v>
      </c>
      <c r="M1988" s="30" t="s">
        <v>2249</v>
      </c>
      <c r="N1988" s="30" t="s">
        <v>6861</v>
      </c>
      <c r="O1988" s="30" t="s">
        <v>6857</v>
      </c>
      <c r="P1988" s="30" t="s">
        <v>6858</v>
      </c>
      <c r="Q1988" s="30" t="s">
        <v>499</v>
      </c>
    </row>
    <row r="1989" spans="1:17">
      <c r="A1989" s="30" t="s">
        <v>6862</v>
      </c>
      <c r="B1989" s="30" t="s">
        <v>6863</v>
      </c>
      <c r="C1989" s="30" t="s">
        <v>6864</v>
      </c>
      <c r="D1989" s="30" t="s">
        <v>6865</v>
      </c>
      <c r="E1989" s="30" t="s">
        <v>5156</v>
      </c>
      <c r="F1989" s="30" t="s">
        <v>6865</v>
      </c>
      <c r="G1989" s="38"/>
      <c r="H1989" s="31">
        <v>0</v>
      </c>
      <c r="I1989" s="30" t="s">
        <v>755</v>
      </c>
      <c r="J1989" s="30" t="s">
        <v>756</v>
      </c>
      <c r="K1989" s="30" t="s">
        <v>495</v>
      </c>
      <c r="L1989" s="30" t="s">
        <v>612</v>
      </c>
      <c r="M1989" s="30" t="s">
        <v>1828</v>
      </c>
      <c r="N1989" s="30" t="s">
        <v>4700</v>
      </c>
      <c r="O1989" s="30" t="s">
        <v>6862</v>
      </c>
      <c r="P1989" s="30" t="s">
        <v>6863</v>
      </c>
      <c r="Q1989" s="30" t="s">
        <v>499</v>
      </c>
    </row>
    <row r="1990" spans="1:17">
      <c r="A1990" s="30" t="s">
        <v>6866</v>
      </c>
      <c r="B1990" s="30" t="s">
        <v>6867</v>
      </c>
      <c r="C1990" s="30" t="s">
        <v>6868</v>
      </c>
      <c r="D1990" s="30" t="s">
        <v>74</v>
      </c>
      <c r="E1990" s="30" t="s">
        <v>1232</v>
      </c>
      <c r="F1990" s="30"/>
      <c r="G1990" s="38"/>
      <c r="H1990" s="31">
        <v>0</v>
      </c>
      <c r="I1990" s="30" t="s">
        <v>995</v>
      </c>
      <c r="J1990" s="30" t="s">
        <v>996</v>
      </c>
      <c r="K1990" s="30" t="s">
        <v>495</v>
      </c>
      <c r="L1990" s="30" t="s">
        <v>612</v>
      </c>
      <c r="M1990" s="30" t="s">
        <v>1007</v>
      </c>
      <c r="N1990" s="30" t="s">
        <v>6869</v>
      </c>
      <c r="O1990" s="30" t="s">
        <v>6866</v>
      </c>
      <c r="P1990" s="30" t="s">
        <v>6867</v>
      </c>
      <c r="Q1990" s="30" t="s">
        <v>499</v>
      </c>
    </row>
    <row r="1991" spans="1:17">
      <c r="A1991" s="30" t="s">
        <v>6870</v>
      </c>
      <c r="B1991" s="30" t="s">
        <v>6871</v>
      </c>
      <c r="C1991" s="30" t="s">
        <v>6872</v>
      </c>
      <c r="D1991" s="30" t="s">
        <v>74</v>
      </c>
      <c r="E1991" s="30" t="s">
        <v>1232</v>
      </c>
      <c r="F1991" s="30"/>
      <c r="G1991" s="38"/>
      <c r="H1991" s="31">
        <v>0</v>
      </c>
      <c r="I1991" s="30" t="s">
        <v>628</v>
      </c>
      <c r="J1991" s="30" t="s">
        <v>629</v>
      </c>
      <c r="K1991" s="30" t="s">
        <v>495</v>
      </c>
      <c r="L1991" s="30" t="s">
        <v>975</v>
      </c>
      <c r="M1991" s="30" t="s">
        <v>631</v>
      </c>
      <c r="N1991" s="30"/>
      <c r="O1991" s="30" t="s">
        <v>6870</v>
      </c>
      <c r="P1991" s="30" t="s">
        <v>6871</v>
      </c>
      <c r="Q1991" s="30" t="s">
        <v>499</v>
      </c>
    </row>
    <row r="1992" spans="1:17">
      <c r="A1992" s="30" t="s">
        <v>6873</v>
      </c>
      <c r="B1992" s="30" t="s">
        <v>6874</v>
      </c>
      <c r="C1992" s="30" t="s">
        <v>6875</v>
      </c>
      <c r="D1992" s="30" t="s">
        <v>74</v>
      </c>
      <c r="E1992" s="30" t="s">
        <v>1232</v>
      </c>
      <c r="F1992" s="30"/>
      <c r="G1992" s="38"/>
      <c r="H1992" s="31">
        <v>0</v>
      </c>
      <c r="I1992" s="30" t="s">
        <v>995</v>
      </c>
      <c r="J1992" s="30" t="s">
        <v>996</v>
      </c>
      <c r="K1992" s="30" t="s">
        <v>495</v>
      </c>
      <c r="L1992" s="30" t="s">
        <v>612</v>
      </c>
      <c r="M1992" s="30" t="s">
        <v>6616</v>
      </c>
      <c r="N1992" s="30"/>
      <c r="O1992" s="30" t="s">
        <v>6873</v>
      </c>
      <c r="P1992" s="30" t="s">
        <v>6874</v>
      </c>
      <c r="Q1992" s="30" t="s">
        <v>499</v>
      </c>
    </row>
    <row r="1993" spans="1:17">
      <c r="A1993" s="30" t="s">
        <v>6876</v>
      </c>
      <c r="B1993" s="30" t="s">
        <v>6877</v>
      </c>
      <c r="C1993" s="30" t="s">
        <v>6878</v>
      </c>
      <c r="D1993" s="30" t="s">
        <v>74</v>
      </c>
      <c r="E1993" s="30" t="s">
        <v>1232</v>
      </c>
      <c r="F1993" s="30"/>
      <c r="G1993" s="38"/>
      <c r="H1993" s="31">
        <v>0</v>
      </c>
      <c r="I1993" s="30" t="s">
        <v>755</v>
      </c>
      <c r="J1993" s="30" t="s">
        <v>756</v>
      </c>
      <c r="K1993" s="30" t="s">
        <v>495</v>
      </c>
      <c r="L1993" s="30" t="s">
        <v>612</v>
      </c>
      <c r="M1993" s="30" t="s">
        <v>1828</v>
      </c>
      <c r="N1993" s="30"/>
      <c r="O1993" s="30" t="s">
        <v>6876</v>
      </c>
      <c r="P1993" s="30" t="s">
        <v>6877</v>
      </c>
      <c r="Q1993" s="30" t="s">
        <v>499</v>
      </c>
    </row>
    <row r="1994" spans="1:17">
      <c r="A1994" s="30" t="s">
        <v>6879</v>
      </c>
      <c r="B1994" s="30" t="s">
        <v>6880</v>
      </c>
      <c r="C1994" s="30" t="s">
        <v>6881</v>
      </c>
      <c r="D1994" s="30" t="s">
        <v>74</v>
      </c>
      <c r="E1994" s="30" t="s">
        <v>1232</v>
      </c>
      <c r="F1994" s="30"/>
      <c r="G1994" s="38"/>
      <c r="H1994" s="31">
        <v>0</v>
      </c>
      <c r="I1994" s="30" t="s">
        <v>995</v>
      </c>
      <c r="J1994" s="30" t="s">
        <v>996</v>
      </c>
      <c r="K1994" s="30" t="s">
        <v>495</v>
      </c>
      <c r="L1994" s="30" t="s">
        <v>612</v>
      </c>
      <c r="M1994" s="30" t="s">
        <v>6616</v>
      </c>
      <c r="N1994" s="30"/>
      <c r="O1994" s="30" t="s">
        <v>6879</v>
      </c>
      <c r="P1994" s="30" t="s">
        <v>6880</v>
      </c>
      <c r="Q1994" s="30" t="s">
        <v>499</v>
      </c>
    </row>
    <row r="1995" spans="1:17">
      <c r="A1995" s="30" t="s">
        <v>6882</v>
      </c>
      <c r="B1995" s="30" t="s">
        <v>6883</v>
      </c>
      <c r="C1995" s="30" t="s">
        <v>6884</v>
      </c>
      <c r="D1995" s="30" t="s">
        <v>74</v>
      </c>
      <c r="E1995" s="30" t="s">
        <v>5156</v>
      </c>
      <c r="F1995" s="30"/>
      <c r="G1995" s="38"/>
      <c r="H1995" s="31">
        <v>0</v>
      </c>
      <c r="I1995" s="30" t="s">
        <v>995</v>
      </c>
      <c r="J1995" s="30" t="s">
        <v>996</v>
      </c>
      <c r="K1995" s="30" t="s">
        <v>495</v>
      </c>
      <c r="L1995" s="30" t="s">
        <v>612</v>
      </c>
      <c r="M1995" s="30" t="s">
        <v>1007</v>
      </c>
      <c r="N1995" s="30" t="s">
        <v>5993</v>
      </c>
      <c r="O1995" s="30" t="s">
        <v>6882</v>
      </c>
      <c r="P1995" s="30" t="s">
        <v>6883</v>
      </c>
      <c r="Q1995" s="30" t="s">
        <v>499</v>
      </c>
    </row>
    <row r="1996" spans="1:17">
      <c r="A1996" s="30" t="s">
        <v>6885</v>
      </c>
      <c r="B1996" s="30" t="s">
        <v>6886</v>
      </c>
      <c r="C1996" s="30" t="s">
        <v>4730</v>
      </c>
      <c r="D1996" s="30" t="s">
        <v>74</v>
      </c>
      <c r="E1996" s="30" t="s">
        <v>5156</v>
      </c>
      <c r="F1996" s="30"/>
      <c r="G1996" s="38"/>
      <c r="H1996" s="31">
        <v>0</v>
      </c>
      <c r="I1996" s="30" t="s">
        <v>755</v>
      </c>
      <c r="J1996" s="30" t="s">
        <v>756</v>
      </c>
      <c r="K1996" s="30" t="s">
        <v>495</v>
      </c>
      <c r="L1996" s="30" t="s">
        <v>612</v>
      </c>
      <c r="M1996" s="30" t="s">
        <v>1828</v>
      </c>
      <c r="N1996" s="30"/>
      <c r="O1996" s="30" t="s">
        <v>6885</v>
      </c>
      <c r="P1996" s="30" t="s">
        <v>6886</v>
      </c>
      <c r="Q1996" s="30" t="s">
        <v>499</v>
      </c>
    </row>
    <row r="1997" spans="1:17">
      <c r="A1997" s="30" t="s">
        <v>6887</v>
      </c>
      <c r="B1997" s="30" t="s">
        <v>6888</v>
      </c>
      <c r="C1997" s="30" t="s">
        <v>6889</v>
      </c>
      <c r="D1997" s="30" t="s">
        <v>74</v>
      </c>
      <c r="E1997" s="30" t="s">
        <v>5156</v>
      </c>
      <c r="F1997" s="30"/>
      <c r="G1997" s="38"/>
      <c r="H1997" s="31">
        <v>0</v>
      </c>
      <c r="I1997" s="30" t="s">
        <v>755</v>
      </c>
      <c r="J1997" s="30" t="s">
        <v>756</v>
      </c>
      <c r="K1997" s="30" t="s">
        <v>495</v>
      </c>
      <c r="L1997" s="30" t="s">
        <v>612</v>
      </c>
      <c r="M1997" s="30" t="s">
        <v>1828</v>
      </c>
      <c r="N1997" s="30"/>
      <c r="O1997" s="30" t="s">
        <v>6887</v>
      </c>
      <c r="P1997" s="30" t="s">
        <v>6888</v>
      </c>
      <c r="Q1997" s="30" t="s">
        <v>499</v>
      </c>
    </row>
    <row r="1998" spans="1:17">
      <c r="A1998" s="30" t="s">
        <v>6890</v>
      </c>
      <c r="B1998" s="30" t="s">
        <v>6891</v>
      </c>
      <c r="C1998" s="30" t="s">
        <v>6892</v>
      </c>
      <c r="D1998" s="30"/>
      <c r="E1998" s="30" t="s">
        <v>1232</v>
      </c>
      <c r="F1998" s="30" t="s">
        <v>74</v>
      </c>
      <c r="G1998" s="38"/>
      <c r="H1998" s="31">
        <v>0</v>
      </c>
      <c r="I1998" s="30" t="s">
        <v>995</v>
      </c>
      <c r="J1998" s="30" t="s">
        <v>996</v>
      </c>
      <c r="K1998" s="30" t="s">
        <v>495</v>
      </c>
      <c r="L1998" s="30" t="s">
        <v>612</v>
      </c>
      <c r="M1998" s="30" t="s">
        <v>6893</v>
      </c>
      <c r="N1998" s="30"/>
      <c r="O1998" s="30" t="s">
        <v>6890</v>
      </c>
      <c r="P1998" s="30" t="s">
        <v>6891</v>
      </c>
      <c r="Q1998" s="30" t="s">
        <v>499</v>
      </c>
    </row>
    <row r="1999" spans="1:17">
      <c r="A1999" s="30" t="s">
        <v>6894</v>
      </c>
      <c r="B1999" s="30" t="s">
        <v>6895</v>
      </c>
      <c r="C1999" s="30" t="s">
        <v>6896</v>
      </c>
      <c r="D1999" s="30" t="s">
        <v>74</v>
      </c>
      <c r="E1999" s="30" t="s">
        <v>1232</v>
      </c>
      <c r="F1999" s="30" t="s">
        <v>74</v>
      </c>
      <c r="G1999" s="38"/>
      <c r="H1999" s="31">
        <v>0</v>
      </c>
      <c r="I1999" s="30" t="s">
        <v>755</v>
      </c>
      <c r="J1999" s="30" t="s">
        <v>756</v>
      </c>
      <c r="K1999" s="30" t="s">
        <v>495</v>
      </c>
      <c r="L1999" s="30" t="s">
        <v>612</v>
      </c>
      <c r="M1999" s="30" t="s">
        <v>1035</v>
      </c>
      <c r="N1999" s="30"/>
      <c r="O1999" s="30" t="s">
        <v>6894</v>
      </c>
      <c r="P1999" s="30" t="s">
        <v>6895</v>
      </c>
      <c r="Q1999" s="30" t="s">
        <v>499</v>
      </c>
    </row>
    <row r="2000" spans="1:17">
      <c r="A2000" s="30" t="s">
        <v>6897</v>
      </c>
      <c r="B2000" s="30" t="s">
        <v>6898</v>
      </c>
      <c r="C2000" s="30" t="s">
        <v>6899</v>
      </c>
      <c r="D2000" s="30" t="s">
        <v>74</v>
      </c>
      <c r="E2000" s="30" t="s">
        <v>1232</v>
      </c>
      <c r="F2000" s="30" t="s">
        <v>74</v>
      </c>
      <c r="G2000" s="38"/>
      <c r="H2000" s="31">
        <v>0</v>
      </c>
      <c r="I2000" s="30" t="s">
        <v>755</v>
      </c>
      <c r="J2000" s="30" t="s">
        <v>756</v>
      </c>
      <c r="K2000" s="30" t="s">
        <v>495</v>
      </c>
      <c r="L2000" s="30" t="s">
        <v>612</v>
      </c>
      <c r="M2000" s="30" t="s">
        <v>1828</v>
      </c>
      <c r="N2000" s="30" t="s">
        <v>2033</v>
      </c>
      <c r="O2000" s="30" t="s">
        <v>6897</v>
      </c>
      <c r="P2000" s="30" t="s">
        <v>6898</v>
      </c>
      <c r="Q2000" s="30" t="s">
        <v>499</v>
      </c>
    </row>
    <row r="2001" spans="1:17">
      <c r="A2001" s="30" t="s">
        <v>6900</v>
      </c>
      <c r="B2001" s="30" t="s">
        <v>6901</v>
      </c>
      <c r="C2001" s="30" t="s">
        <v>6902</v>
      </c>
      <c r="D2001" s="30" t="s">
        <v>74</v>
      </c>
      <c r="E2001" s="30" t="s">
        <v>1232</v>
      </c>
      <c r="F2001" s="30" t="s">
        <v>74</v>
      </c>
      <c r="G2001" s="38"/>
      <c r="H2001" s="31">
        <v>0</v>
      </c>
      <c r="I2001" s="30" t="s">
        <v>995</v>
      </c>
      <c r="J2001" s="30" t="s">
        <v>996</v>
      </c>
      <c r="K2001" s="30" t="s">
        <v>495</v>
      </c>
      <c r="L2001" s="30" t="s">
        <v>612</v>
      </c>
      <c r="M2001" s="30" t="s">
        <v>1088</v>
      </c>
      <c r="N2001" s="30"/>
      <c r="O2001" s="30" t="s">
        <v>6900</v>
      </c>
      <c r="P2001" s="30" t="s">
        <v>6901</v>
      </c>
      <c r="Q2001" s="30" t="s">
        <v>499</v>
      </c>
    </row>
    <row r="2002" spans="1:17">
      <c r="A2002" s="30" t="s">
        <v>6903</v>
      </c>
      <c r="B2002" s="30" t="s">
        <v>6904</v>
      </c>
      <c r="C2002" s="30" t="s">
        <v>6905</v>
      </c>
      <c r="D2002" s="30" t="s">
        <v>74</v>
      </c>
      <c r="E2002" s="30" t="s">
        <v>1232</v>
      </c>
      <c r="F2002" s="30" t="s">
        <v>74</v>
      </c>
      <c r="G2002" s="38"/>
      <c r="H2002" s="31">
        <v>0</v>
      </c>
      <c r="I2002" s="30" t="s">
        <v>995</v>
      </c>
      <c r="J2002" s="30" t="s">
        <v>996</v>
      </c>
      <c r="K2002" s="30" t="s">
        <v>495</v>
      </c>
      <c r="L2002" s="30" t="s">
        <v>612</v>
      </c>
      <c r="M2002" s="30" t="s">
        <v>1007</v>
      </c>
      <c r="N2002" s="30"/>
      <c r="O2002" s="30" t="s">
        <v>6903</v>
      </c>
      <c r="P2002" s="30" t="s">
        <v>6904</v>
      </c>
      <c r="Q2002" s="30" t="s">
        <v>499</v>
      </c>
    </row>
    <row r="2003" spans="1:17">
      <c r="A2003" s="30" t="s">
        <v>6906</v>
      </c>
      <c r="B2003" s="30" t="s">
        <v>6907</v>
      </c>
      <c r="C2003" s="30" t="s">
        <v>6908</v>
      </c>
      <c r="D2003" s="30" t="s">
        <v>74</v>
      </c>
      <c r="E2003" s="30" t="s">
        <v>1232</v>
      </c>
      <c r="F2003" s="30"/>
      <c r="G2003" s="38"/>
      <c r="H2003" s="31">
        <v>0</v>
      </c>
      <c r="I2003" s="30" t="s">
        <v>755</v>
      </c>
      <c r="J2003" s="30" t="s">
        <v>756</v>
      </c>
      <c r="K2003" s="30" t="s">
        <v>495</v>
      </c>
      <c r="L2003" s="30" t="s">
        <v>612</v>
      </c>
      <c r="M2003" s="30" t="s">
        <v>1828</v>
      </c>
      <c r="N2003" s="30" t="s">
        <v>2033</v>
      </c>
      <c r="O2003" s="30" t="s">
        <v>6906</v>
      </c>
      <c r="P2003" s="30" t="s">
        <v>6907</v>
      </c>
      <c r="Q2003" s="30" t="s">
        <v>499</v>
      </c>
    </row>
    <row r="2004" spans="1:17">
      <c r="A2004" s="30" t="s">
        <v>6909</v>
      </c>
      <c r="B2004" s="30" t="s">
        <v>6910</v>
      </c>
      <c r="C2004" s="30" t="s">
        <v>6911</v>
      </c>
      <c r="D2004" s="30" t="s">
        <v>74</v>
      </c>
      <c r="E2004" s="30" t="s">
        <v>1232</v>
      </c>
      <c r="F2004" s="30"/>
      <c r="G2004" s="38"/>
      <c r="H2004" s="31">
        <v>0</v>
      </c>
      <c r="I2004" s="30" t="s">
        <v>628</v>
      </c>
      <c r="J2004" s="30" t="s">
        <v>629</v>
      </c>
      <c r="K2004" s="30" t="s">
        <v>495</v>
      </c>
      <c r="L2004" s="30" t="s">
        <v>975</v>
      </c>
      <c r="M2004" s="30" t="s">
        <v>631</v>
      </c>
      <c r="N2004" s="30"/>
      <c r="O2004" s="30" t="s">
        <v>6909</v>
      </c>
      <c r="P2004" s="30" t="s">
        <v>6910</v>
      </c>
      <c r="Q2004" s="30" t="s">
        <v>499</v>
      </c>
    </row>
    <row r="2005" spans="1:17">
      <c r="A2005" s="30" t="s">
        <v>6912</v>
      </c>
      <c r="B2005" s="30" t="s">
        <v>6913</v>
      </c>
      <c r="C2005" s="30" t="s">
        <v>6914</v>
      </c>
      <c r="D2005" s="30" t="s">
        <v>74</v>
      </c>
      <c r="E2005" s="30" t="s">
        <v>1232</v>
      </c>
      <c r="F2005" s="30"/>
      <c r="G2005" s="38"/>
      <c r="H2005" s="31">
        <v>0</v>
      </c>
      <c r="I2005" s="30" t="s">
        <v>755</v>
      </c>
      <c r="J2005" s="30" t="s">
        <v>756</v>
      </c>
      <c r="K2005" s="30" t="s">
        <v>495</v>
      </c>
      <c r="L2005" s="30" t="s">
        <v>612</v>
      </c>
      <c r="M2005" s="30" t="s">
        <v>1828</v>
      </c>
      <c r="N2005" s="30" t="s">
        <v>2033</v>
      </c>
      <c r="O2005" s="30" t="s">
        <v>6912</v>
      </c>
      <c r="P2005" s="30" t="s">
        <v>6913</v>
      </c>
      <c r="Q2005" s="30" t="s">
        <v>499</v>
      </c>
    </row>
    <row r="2006" spans="1:17">
      <c r="A2006" s="30" t="s">
        <v>6915</v>
      </c>
      <c r="B2006" s="30" t="s">
        <v>6916</v>
      </c>
      <c r="C2006" s="30" t="s">
        <v>6917</v>
      </c>
      <c r="D2006" s="30" t="s">
        <v>74</v>
      </c>
      <c r="E2006" s="30" t="s">
        <v>1232</v>
      </c>
      <c r="F2006" s="30"/>
      <c r="G2006" s="38"/>
      <c r="H2006" s="31">
        <v>0</v>
      </c>
      <c r="I2006" s="30" t="s">
        <v>512</v>
      </c>
      <c r="J2006" s="30" t="s">
        <v>513</v>
      </c>
      <c r="K2006" s="30" t="s">
        <v>495</v>
      </c>
      <c r="L2006" s="30" t="s">
        <v>496</v>
      </c>
      <c r="M2006" s="30" t="s">
        <v>695</v>
      </c>
      <c r="N2006" s="30" t="s">
        <v>5309</v>
      </c>
      <c r="O2006" s="30" t="s">
        <v>6915</v>
      </c>
      <c r="P2006" s="30" t="s">
        <v>6916</v>
      </c>
      <c r="Q2006" s="30" t="s">
        <v>499</v>
      </c>
    </row>
    <row r="2007" spans="1:17">
      <c r="A2007" s="30" t="s">
        <v>6918</v>
      </c>
      <c r="B2007" s="30" t="s">
        <v>6919</v>
      </c>
      <c r="C2007" s="30" t="s">
        <v>6920</v>
      </c>
      <c r="D2007" s="30" t="s">
        <v>74</v>
      </c>
      <c r="E2007" s="30" t="s">
        <v>1232</v>
      </c>
      <c r="F2007" s="30"/>
      <c r="G2007" s="38"/>
      <c r="H2007" s="31">
        <v>0</v>
      </c>
      <c r="I2007" s="30" t="s">
        <v>995</v>
      </c>
      <c r="J2007" s="30" t="s">
        <v>996</v>
      </c>
      <c r="K2007" s="30" t="s">
        <v>495</v>
      </c>
      <c r="L2007" s="30" t="s">
        <v>612</v>
      </c>
      <c r="M2007" s="30" t="s">
        <v>1021</v>
      </c>
      <c r="N2007" s="30"/>
      <c r="O2007" s="30" t="s">
        <v>6918</v>
      </c>
      <c r="P2007" s="30" t="s">
        <v>6919</v>
      </c>
      <c r="Q2007" s="30" t="s">
        <v>499</v>
      </c>
    </row>
    <row r="2008" spans="1:17">
      <c r="A2008" s="30" t="s">
        <v>6921</v>
      </c>
      <c r="B2008" s="30" t="s">
        <v>6922</v>
      </c>
      <c r="C2008" s="30" t="s">
        <v>6923</v>
      </c>
      <c r="D2008" s="30" t="s">
        <v>74</v>
      </c>
      <c r="E2008" s="30" t="s">
        <v>5156</v>
      </c>
      <c r="F2008" s="30"/>
      <c r="G2008" s="38"/>
      <c r="H2008" s="31">
        <v>0</v>
      </c>
      <c r="I2008" s="30" t="s">
        <v>755</v>
      </c>
      <c r="J2008" s="30" t="s">
        <v>756</v>
      </c>
      <c r="K2008" s="30" t="s">
        <v>495</v>
      </c>
      <c r="L2008" s="30" t="s">
        <v>612</v>
      </c>
      <c r="M2008" s="30" t="s">
        <v>943</v>
      </c>
      <c r="N2008" s="30" t="s">
        <v>6924</v>
      </c>
      <c r="O2008" s="30" t="s">
        <v>6921</v>
      </c>
      <c r="P2008" s="30" t="s">
        <v>6922</v>
      </c>
      <c r="Q2008" s="30" t="s">
        <v>499</v>
      </c>
    </row>
    <row r="2009" spans="1:17">
      <c r="A2009" s="30" t="s">
        <v>6925</v>
      </c>
      <c r="B2009" s="30" t="s">
        <v>6926</v>
      </c>
      <c r="C2009" s="30" t="s">
        <v>6927</v>
      </c>
      <c r="D2009" s="30" t="s">
        <v>74</v>
      </c>
      <c r="E2009" s="30" t="s">
        <v>1232</v>
      </c>
      <c r="F2009" s="30"/>
      <c r="G2009" s="38"/>
      <c r="H2009" s="31">
        <v>0</v>
      </c>
      <c r="I2009" s="30" t="s">
        <v>995</v>
      </c>
      <c r="J2009" s="30" t="s">
        <v>996</v>
      </c>
      <c r="K2009" s="30" t="s">
        <v>495</v>
      </c>
      <c r="L2009" s="30" t="s">
        <v>612</v>
      </c>
      <c r="M2009" s="30" t="s">
        <v>1007</v>
      </c>
      <c r="N2009" s="30" t="s">
        <v>5993</v>
      </c>
      <c r="O2009" s="30" t="s">
        <v>6925</v>
      </c>
      <c r="P2009" s="30" t="s">
        <v>6926</v>
      </c>
      <c r="Q2009" s="30" t="s">
        <v>499</v>
      </c>
    </row>
    <row r="2010" spans="1:17">
      <c r="A2010" s="30" t="s">
        <v>6928</v>
      </c>
      <c r="B2010" s="30" t="s">
        <v>6929</v>
      </c>
      <c r="C2010" s="30" t="s">
        <v>6930</v>
      </c>
      <c r="D2010" s="30" t="s">
        <v>74</v>
      </c>
      <c r="E2010" s="30" t="s">
        <v>753</v>
      </c>
      <c r="F2010" s="30"/>
      <c r="G2010" s="38"/>
      <c r="H2010" s="31">
        <v>0</v>
      </c>
      <c r="I2010" s="30" t="s">
        <v>755</v>
      </c>
      <c r="J2010" s="30" t="s">
        <v>756</v>
      </c>
      <c r="K2010" s="30" t="s">
        <v>495</v>
      </c>
      <c r="L2010" s="30" t="s">
        <v>612</v>
      </c>
      <c r="M2010" s="30" t="s">
        <v>961</v>
      </c>
      <c r="N2010" s="30"/>
      <c r="O2010" s="30" t="s">
        <v>6928</v>
      </c>
      <c r="P2010" s="30" t="s">
        <v>6929</v>
      </c>
      <c r="Q2010" s="30" t="s">
        <v>499</v>
      </c>
    </row>
    <row r="2011" spans="1:17">
      <c r="A2011" s="30" t="s">
        <v>6931</v>
      </c>
      <c r="B2011" s="30" t="s">
        <v>6932</v>
      </c>
      <c r="C2011" s="30" t="s">
        <v>6933</v>
      </c>
      <c r="D2011" s="30" t="s">
        <v>74</v>
      </c>
      <c r="E2011" s="30" t="s">
        <v>5156</v>
      </c>
      <c r="F2011" s="30"/>
      <c r="G2011" s="38"/>
      <c r="H2011" s="31">
        <v>0</v>
      </c>
      <c r="I2011" s="30" t="s">
        <v>755</v>
      </c>
      <c r="J2011" s="30" t="s">
        <v>756</v>
      </c>
      <c r="K2011" s="30" t="s">
        <v>495</v>
      </c>
      <c r="L2011" s="30" t="s">
        <v>612</v>
      </c>
      <c r="M2011" s="30" t="s">
        <v>1828</v>
      </c>
      <c r="N2011" s="30" t="s">
        <v>6934</v>
      </c>
      <c r="O2011" s="30" t="s">
        <v>6931</v>
      </c>
      <c r="P2011" s="30" t="s">
        <v>6932</v>
      </c>
      <c r="Q2011" s="30" t="s">
        <v>499</v>
      </c>
    </row>
    <row r="2012" spans="1:17">
      <c r="A2012" s="30" t="s">
        <v>6935</v>
      </c>
      <c r="B2012" s="30" t="s">
        <v>6936</v>
      </c>
      <c r="C2012" s="30" t="s">
        <v>6937</v>
      </c>
      <c r="D2012" s="30" t="s">
        <v>74</v>
      </c>
      <c r="E2012" s="30" t="s">
        <v>5156</v>
      </c>
      <c r="F2012" s="30"/>
      <c r="G2012" s="38"/>
      <c r="H2012" s="31">
        <v>0</v>
      </c>
      <c r="I2012" s="30" t="s">
        <v>755</v>
      </c>
      <c r="J2012" s="30" t="s">
        <v>756</v>
      </c>
      <c r="K2012" s="30" t="s">
        <v>495</v>
      </c>
      <c r="L2012" s="30" t="s">
        <v>612</v>
      </c>
      <c r="M2012" s="30" t="s">
        <v>688</v>
      </c>
      <c r="N2012" s="30" t="s">
        <v>4505</v>
      </c>
      <c r="O2012" s="30" t="s">
        <v>6935</v>
      </c>
      <c r="P2012" s="30" t="s">
        <v>6936</v>
      </c>
      <c r="Q2012" s="30" t="s">
        <v>499</v>
      </c>
    </row>
    <row r="2013" spans="1:17">
      <c r="A2013" s="30" t="s">
        <v>6938</v>
      </c>
      <c r="B2013" s="30" t="s">
        <v>6939</v>
      </c>
      <c r="C2013" s="30" t="s">
        <v>6940</v>
      </c>
      <c r="D2013" s="30" t="s">
        <v>74</v>
      </c>
      <c r="E2013" s="30" t="s">
        <v>5156</v>
      </c>
      <c r="F2013" s="30"/>
      <c r="G2013" s="38"/>
      <c r="H2013" s="31">
        <v>0</v>
      </c>
      <c r="I2013" s="30" t="s">
        <v>995</v>
      </c>
      <c r="J2013" s="30" t="s">
        <v>996</v>
      </c>
      <c r="K2013" s="30" t="s">
        <v>495</v>
      </c>
      <c r="L2013" s="30" t="s">
        <v>612</v>
      </c>
      <c r="M2013" s="30" t="s">
        <v>1007</v>
      </c>
      <c r="N2013" s="30" t="s">
        <v>5993</v>
      </c>
      <c r="O2013" s="30" t="s">
        <v>6938</v>
      </c>
      <c r="P2013" s="30" t="s">
        <v>6939</v>
      </c>
      <c r="Q2013" s="30" t="s">
        <v>499</v>
      </c>
    </row>
    <row r="2014" spans="1:17">
      <c r="A2014" s="30" t="s">
        <v>6941</v>
      </c>
      <c r="B2014" s="30" t="s">
        <v>6942</v>
      </c>
      <c r="C2014" s="30" t="s">
        <v>6943</v>
      </c>
      <c r="D2014" s="30" t="s">
        <v>74</v>
      </c>
      <c r="E2014" s="30" t="s">
        <v>1232</v>
      </c>
      <c r="F2014" s="30"/>
      <c r="G2014" s="38"/>
      <c r="H2014" s="31">
        <v>0</v>
      </c>
      <c r="I2014" s="30" t="s">
        <v>995</v>
      </c>
      <c r="J2014" s="30" t="s">
        <v>996</v>
      </c>
      <c r="K2014" s="30" t="s">
        <v>495</v>
      </c>
      <c r="L2014" s="30" t="s">
        <v>612</v>
      </c>
      <c r="M2014" s="30" t="s">
        <v>1007</v>
      </c>
      <c r="N2014" s="30" t="s">
        <v>5993</v>
      </c>
      <c r="O2014" s="30" t="s">
        <v>6941</v>
      </c>
      <c r="P2014" s="30" t="s">
        <v>6942</v>
      </c>
      <c r="Q2014" s="30" t="s">
        <v>499</v>
      </c>
    </row>
    <row r="2015" spans="1:17">
      <c r="A2015" s="30" t="s">
        <v>6944</v>
      </c>
      <c r="B2015" s="30" t="s">
        <v>6945</v>
      </c>
      <c r="C2015" s="30" t="s">
        <v>6946</v>
      </c>
      <c r="D2015" s="30" t="s">
        <v>74</v>
      </c>
      <c r="E2015" s="30" t="s">
        <v>1232</v>
      </c>
      <c r="F2015" s="30" t="s">
        <v>74</v>
      </c>
      <c r="G2015" s="38"/>
      <c r="H2015" s="31">
        <v>0</v>
      </c>
      <c r="I2015" s="30" t="s">
        <v>755</v>
      </c>
      <c r="J2015" s="30" t="s">
        <v>756</v>
      </c>
      <c r="K2015" s="30" t="s">
        <v>495</v>
      </c>
      <c r="L2015" s="30" t="s">
        <v>612</v>
      </c>
      <c r="M2015" s="30" t="s">
        <v>1035</v>
      </c>
      <c r="N2015" s="30"/>
      <c r="O2015" s="30" t="s">
        <v>6944</v>
      </c>
      <c r="P2015" s="30" t="s">
        <v>6945</v>
      </c>
      <c r="Q2015" s="30" t="s">
        <v>499</v>
      </c>
    </row>
    <row r="2016" spans="1:17">
      <c r="A2016" s="30" t="s">
        <v>6947</v>
      </c>
      <c r="B2016" s="30" t="s">
        <v>6948</v>
      </c>
      <c r="C2016" s="30" t="s">
        <v>6949</v>
      </c>
      <c r="D2016" s="30" t="s">
        <v>74</v>
      </c>
      <c r="E2016" s="30" t="s">
        <v>1232</v>
      </c>
      <c r="F2016" s="30" t="s">
        <v>74</v>
      </c>
      <c r="G2016" s="38"/>
      <c r="H2016" s="31">
        <v>0</v>
      </c>
      <c r="I2016" s="30" t="s">
        <v>755</v>
      </c>
      <c r="J2016" s="30" t="s">
        <v>756</v>
      </c>
      <c r="K2016" s="30" t="s">
        <v>495</v>
      </c>
      <c r="L2016" s="30" t="s">
        <v>612</v>
      </c>
      <c r="M2016" s="30" t="s">
        <v>1128</v>
      </c>
      <c r="N2016" s="30" t="s">
        <v>6950</v>
      </c>
      <c r="O2016" s="30" t="s">
        <v>6947</v>
      </c>
      <c r="P2016" s="30" t="s">
        <v>6948</v>
      </c>
      <c r="Q2016" s="30" t="s">
        <v>499</v>
      </c>
    </row>
    <row r="2017" spans="1:17">
      <c r="A2017" s="30" t="s">
        <v>87</v>
      </c>
      <c r="B2017" s="30" t="s">
        <v>88</v>
      </c>
      <c r="C2017" s="30" t="s">
        <v>6951</v>
      </c>
      <c r="D2017" s="30"/>
      <c r="E2017" s="30" t="s">
        <v>753</v>
      </c>
      <c r="F2017" s="30" t="s">
        <v>6952</v>
      </c>
      <c r="G2017" s="38"/>
      <c r="H2017" s="31">
        <v>0</v>
      </c>
      <c r="I2017" s="30" t="s">
        <v>995</v>
      </c>
      <c r="J2017" s="30" t="s">
        <v>996</v>
      </c>
      <c r="K2017" s="30" t="s">
        <v>495</v>
      </c>
      <c r="L2017" s="30" t="s">
        <v>612</v>
      </c>
      <c r="M2017" s="30" t="s">
        <v>997</v>
      </c>
      <c r="N2017" s="30" t="s">
        <v>1933</v>
      </c>
      <c r="O2017" s="30" t="s">
        <v>87</v>
      </c>
      <c r="P2017" s="30" t="s">
        <v>88</v>
      </c>
      <c r="Q2017" s="30" t="s">
        <v>499</v>
      </c>
    </row>
    <row r="2018" spans="1:17">
      <c r="A2018" s="30" t="s">
        <v>6953</v>
      </c>
      <c r="B2018" s="30" t="s">
        <v>6954</v>
      </c>
      <c r="C2018" s="30" t="s">
        <v>6955</v>
      </c>
      <c r="D2018" s="30"/>
      <c r="E2018" s="30" t="s">
        <v>753</v>
      </c>
      <c r="F2018" s="30"/>
      <c r="G2018" s="38"/>
      <c r="H2018" s="31">
        <v>0</v>
      </c>
      <c r="I2018" s="30" t="s">
        <v>995</v>
      </c>
      <c r="J2018" s="30" t="s">
        <v>996</v>
      </c>
      <c r="K2018" s="30" t="s">
        <v>495</v>
      </c>
      <c r="L2018" s="30" t="s">
        <v>612</v>
      </c>
      <c r="M2018" s="30" t="s">
        <v>1007</v>
      </c>
      <c r="N2018" s="30" t="s">
        <v>1929</v>
      </c>
      <c r="O2018" s="30" t="s">
        <v>87</v>
      </c>
      <c r="P2018" s="30" t="s">
        <v>88</v>
      </c>
      <c r="Q2018" s="30" t="s">
        <v>499</v>
      </c>
    </row>
    <row r="2019" spans="1:17">
      <c r="A2019" s="30" t="s">
        <v>6956</v>
      </c>
      <c r="B2019" s="30" t="s">
        <v>6957</v>
      </c>
      <c r="C2019" s="30" t="s">
        <v>6958</v>
      </c>
      <c r="D2019" s="30"/>
      <c r="E2019" s="30" t="s">
        <v>753</v>
      </c>
      <c r="F2019" s="30"/>
      <c r="G2019" s="38"/>
      <c r="H2019" s="31">
        <v>0</v>
      </c>
      <c r="I2019" s="30" t="s">
        <v>995</v>
      </c>
      <c r="J2019" s="30" t="s">
        <v>996</v>
      </c>
      <c r="K2019" s="30" t="s">
        <v>495</v>
      </c>
      <c r="L2019" s="30" t="s">
        <v>612</v>
      </c>
      <c r="M2019" s="30" t="s">
        <v>1007</v>
      </c>
      <c r="N2019" s="30" t="s">
        <v>1929</v>
      </c>
      <c r="O2019" s="30" t="s">
        <v>87</v>
      </c>
      <c r="P2019" s="30" t="s">
        <v>88</v>
      </c>
      <c r="Q2019" s="30" t="s">
        <v>499</v>
      </c>
    </row>
    <row r="2020" spans="1:17">
      <c r="A2020" s="30" t="s">
        <v>6959</v>
      </c>
      <c r="B2020" s="30" t="s">
        <v>6960</v>
      </c>
      <c r="C2020" s="30" t="s">
        <v>6961</v>
      </c>
      <c r="D2020" s="30"/>
      <c r="E2020" s="30" t="s">
        <v>753</v>
      </c>
      <c r="F2020" s="30"/>
      <c r="G2020" s="38"/>
      <c r="H2020" s="31">
        <v>0</v>
      </c>
      <c r="I2020" s="30" t="s">
        <v>995</v>
      </c>
      <c r="J2020" s="30" t="s">
        <v>996</v>
      </c>
      <c r="K2020" s="30" t="s">
        <v>495</v>
      </c>
      <c r="L2020" s="30" t="s">
        <v>612</v>
      </c>
      <c r="M2020" s="30" t="s">
        <v>1007</v>
      </c>
      <c r="N2020" s="30" t="s">
        <v>6095</v>
      </c>
      <c r="O2020" s="30" t="s">
        <v>87</v>
      </c>
      <c r="P2020" s="30" t="s">
        <v>88</v>
      </c>
      <c r="Q2020" s="30" t="s">
        <v>499</v>
      </c>
    </row>
    <row r="2021" spans="1:17">
      <c r="A2021" s="30" t="s">
        <v>6962</v>
      </c>
      <c r="B2021" s="30" t="s">
        <v>6963</v>
      </c>
      <c r="C2021" s="30" t="s">
        <v>6964</v>
      </c>
      <c r="D2021" s="30"/>
      <c r="E2021" s="30" t="s">
        <v>753</v>
      </c>
      <c r="F2021" s="30"/>
      <c r="G2021" s="38"/>
      <c r="H2021" s="31">
        <v>0</v>
      </c>
      <c r="I2021" s="30" t="s">
        <v>995</v>
      </c>
      <c r="J2021" s="30" t="s">
        <v>996</v>
      </c>
      <c r="K2021" s="30" t="s">
        <v>495</v>
      </c>
      <c r="L2021" s="30" t="s">
        <v>612</v>
      </c>
      <c r="M2021" s="30" t="s">
        <v>1007</v>
      </c>
      <c r="N2021" s="30" t="s">
        <v>1929</v>
      </c>
      <c r="O2021" s="30" t="s">
        <v>87</v>
      </c>
      <c r="P2021" s="30" t="s">
        <v>88</v>
      </c>
      <c r="Q2021" s="30" t="s">
        <v>499</v>
      </c>
    </row>
    <row r="2022" spans="1:17">
      <c r="A2022" s="30" t="s">
        <v>6965</v>
      </c>
      <c r="B2022" s="30" t="s">
        <v>6966</v>
      </c>
      <c r="C2022" s="30" t="s">
        <v>6967</v>
      </c>
      <c r="D2022" s="30"/>
      <c r="E2022" s="30" t="s">
        <v>753</v>
      </c>
      <c r="F2022" s="30"/>
      <c r="G2022" s="38"/>
      <c r="H2022" s="31">
        <v>0</v>
      </c>
      <c r="I2022" s="30" t="s">
        <v>995</v>
      </c>
      <c r="J2022" s="30" t="s">
        <v>996</v>
      </c>
      <c r="K2022" s="30" t="s">
        <v>495</v>
      </c>
      <c r="L2022" s="30" t="s">
        <v>612</v>
      </c>
      <c r="M2022" s="30" t="s">
        <v>624</v>
      </c>
      <c r="N2022" s="30" t="s">
        <v>2000</v>
      </c>
      <c r="O2022" s="30" t="s">
        <v>87</v>
      </c>
      <c r="P2022" s="30" t="s">
        <v>88</v>
      </c>
      <c r="Q2022" s="30" t="s">
        <v>499</v>
      </c>
    </row>
    <row r="2023" spans="1:17">
      <c r="A2023" s="30" t="s">
        <v>6968</v>
      </c>
      <c r="B2023" s="30" t="s">
        <v>6969</v>
      </c>
      <c r="C2023" s="30" t="s">
        <v>6970</v>
      </c>
      <c r="D2023" s="30"/>
      <c r="E2023" s="30" t="s">
        <v>753</v>
      </c>
      <c r="F2023" s="30"/>
      <c r="G2023" s="38"/>
      <c r="H2023" s="31">
        <v>0</v>
      </c>
      <c r="I2023" s="30" t="s">
        <v>995</v>
      </c>
      <c r="J2023" s="30" t="s">
        <v>996</v>
      </c>
      <c r="K2023" s="30" t="s">
        <v>495</v>
      </c>
      <c r="L2023" s="30" t="s">
        <v>612</v>
      </c>
      <c r="M2023" s="30" t="s">
        <v>1153</v>
      </c>
      <c r="N2023" s="30" t="s">
        <v>6971</v>
      </c>
      <c r="O2023" s="30" t="s">
        <v>87</v>
      </c>
      <c r="P2023" s="30" t="s">
        <v>88</v>
      </c>
      <c r="Q2023" s="30" t="s">
        <v>499</v>
      </c>
    </row>
    <row r="2024" spans="1:17">
      <c r="A2024" s="30" t="s">
        <v>6972</v>
      </c>
      <c r="B2024" s="30" t="s">
        <v>6973</v>
      </c>
      <c r="C2024" s="30" t="s">
        <v>6974</v>
      </c>
      <c r="D2024" s="30"/>
      <c r="E2024" s="30" t="s">
        <v>753</v>
      </c>
      <c r="F2024" s="30"/>
      <c r="G2024" s="38"/>
      <c r="H2024" s="31">
        <v>0</v>
      </c>
      <c r="I2024" s="30" t="s">
        <v>995</v>
      </c>
      <c r="J2024" s="30" t="s">
        <v>996</v>
      </c>
      <c r="K2024" s="30" t="s">
        <v>495</v>
      </c>
      <c r="L2024" s="30" t="s">
        <v>612</v>
      </c>
      <c r="M2024" s="30" t="s">
        <v>1153</v>
      </c>
      <c r="N2024" s="30" t="s">
        <v>1887</v>
      </c>
      <c r="O2024" s="30" t="s">
        <v>87</v>
      </c>
      <c r="P2024" s="30" t="s">
        <v>88</v>
      </c>
      <c r="Q2024" s="30" t="s">
        <v>499</v>
      </c>
    </row>
    <row r="2025" spans="1:17">
      <c r="A2025" s="30" t="s">
        <v>6975</v>
      </c>
      <c r="B2025" s="30" t="s">
        <v>6976</v>
      </c>
      <c r="C2025" s="30" t="s">
        <v>6977</v>
      </c>
      <c r="D2025" s="30"/>
      <c r="E2025" s="30" t="s">
        <v>753</v>
      </c>
      <c r="F2025" s="30"/>
      <c r="G2025" s="38"/>
      <c r="H2025" s="31">
        <v>0</v>
      </c>
      <c r="I2025" s="30" t="s">
        <v>995</v>
      </c>
      <c r="J2025" s="30" t="s">
        <v>996</v>
      </c>
      <c r="K2025" s="30" t="s">
        <v>495</v>
      </c>
      <c r="L2025" s="30" t="s">
        <v>612</v>
      </c>
      <c r="M2025" s="30" t="s">
        <v>1153</v>
      </c>
      <c r="N2025" s="30" t="s">
        <v>6971</v>
      </c>
      <c r="O2025" s="30" t="s">
        <v>87</v>
      </c>
      <c r="P2025" s="30" t="s">
        <v>88</v>
      </c>
      <c r="Q2025" s="30" t="s">
        <v>499</v>
      </c>
    </row>
    <row r="2026" spans="1:17">
      <c r="A2026" s="30" t="s">
        <v>6978</v>
      </c>
      <c r="B2026" s="30" t="s">
        <v>6979</v>
      </c>
      <c r="C2026" s="30" t="s">
        <v>6980</v>
      </c>
      <c r="D2026" s="30"/>
      <c r="E2026" s="30" t="s">
        <v>753</v>
      </c>
      <c r="F2026" s="30"/>
      <c r="G2026" s="38"/>
      <c r="H2026" s="31">
        <v>0</v>
      </c>
      <c r="I2026" s="30" t="s">
        <v>755</v>
      </c>
      <c r="J2026" s="30" t="s">
        <v>756</v>
      </c>
      <c r="K2026" s="30" t="s">
        <v>495</v>
      </c>
      <c r="L2026" s="30" t="s">
        <v>612</v>
      </c>
      <c r="M2026" s="30" t="s">
        <v>688</v>
      </c>
      <c r="N2026" s="30" t="s">
        <v>6981</v>
      </c>
      <c r="O2026" s="30" t="s">
        <v>87</v>
      </c>
      <c r="P2026" s="30" t="s">
        <v>88</v>
      </c>
      <c r="Q2026" s="30" t="s">
        <v>499</v>
      </c>
    </row>
    <row r="2027" spans="1:17">
      <c r="A2027" s="30" t="s">
        <v>6982</v>
      </c>
      <c r="B2027" s="30" t="s">
        <v>6983</v>
      </c>
      <c r="C2027" s="30" t="s">
        <v>6984</v>
      </c>
      <c r="D2027" s="30"/>
      <c r="E2027" s="30" t="s">
        <v>753</v>
      </c>
      <c r="F2027" s="30"/>
      <c r="G2027" s="38"/>
      <c r="H2027" s="31">
        <v>0</v>
      </c>
      <c r="I2027" s="30" t="s">
        <v>755</v>
      </c>
      <c r="J2027" s="30" t="s">
        <v>756</v>
      </c>
      <c r="K2027" s="30" t="s">
        <v>495</v>
      </c>
      <c r="L2027" s="30" t="s">
        <v>612</v>
      </c>
      <c r="M2027" s="30" t="s">
        <v>1035</v>
      </c>
      <c r="N2027" s="30" t="s">
        <v>6985</v>
      </c>
      <c r="O2027" s="30" t="s">
        <v>87</v>
      </c>
      <c r="P2027" s="30" t="s">
        <v>88</v>
      </c>
      <c r="Q2027" s="30" t="s">
        <v>499</v>
      </c>
    </row>
    <row r="2028" spans="1:17">
      <c r="A2028" s="30" t="s">
        <v>6986</v>
      </c>
      <c r="B2028" s="30" t="s">
        <v>6987</v>
      </c>
      <c r="C2028" s="30" t="s">
        <v>6988</v>
      </c>
      <c r="D2028" s="30"/>
      <c r="E2028" s="30" t="s">
        <v>753</v>
      </c>
      <c r="F2028" s="30"/>
      <c r="G2028" s="38"/>
      <c r="H2028" s="31">
        <v>0</v>
      </c>
      <c r="I2028" s="30" t="s">
        <v>995</v>
      </c>
      <c r="J2028" s="30" t="s">
        <v>996</v>
      </c>
      <c r="K2028" s="30" t="s">
        <v>495</v>
      </c>
      <c r="L2028" s="30" t="s">
        <v>612</v>
      </c>
      <c r="M2028" s="30" t="s">
        <v>1007</v>
      </c>
      <c r="N2028" s="30" t="s">
        <v>6989</v>
      </c>
      <c r="O2028" s="30" t="s">
        <v>87</v>
      </c>
      <c r="P2028" s="30" t="s">
        <v>88</v>
      </c>
      <c r="Q2028" s="30" t="s">
        <v>499</v>
      </c>
    </row>
    <row r="2029" spans="1:17">
      <c r="A2029" s="30" t="s">
        <v>6990</v>
      </c>
      <c r="B2029" s="30" t="s">
        <v>6991</v>
      </c>
      <c r="C2029" s="30" t="s">
        <v>6992</v>
      </c>
      <c r="D2029" s="30"/>
      <c r="E2029" s="30" t="s">
        <v>753</v>
      </c>
      <c r="F2029" s="30"/>
      <c r="G2029" s="38"/>
      <c r="H2029" s="31">
        <v>0</v>
      </c>
      <c r="I2029" s="30" t="s">
        <v>995</v>
      </c>
      <c r="J2029" s="30" t="s">
        <v>996</v>
      </c>
      <c r="K2029" s="30" t="s">
        <v>495</v>
      </c>
      <c r="L2029" s="30" t="s">
        <v>612</v>
      </c>
      <c r="M2029" s="30" t="s">
        <v>1021</v>
      </c>
      <c r="N2029" s="30" t="s">
        <v>6993</v>
      </c>
      <c r="O2029" s="30" t="s">
        <v>87</v>
      </c>
      <c r="P2029" s="30" t="s">
        <v>88</v>
      </c>
      <c r="Q2029" s="30" t="s">
        <v>499</v>
      </c>
    </row>
    <row r="2030" spans="1:17">
      <c r="A2030" s="30" t="s">
        <v>6994</v>
      </c>
      <c r="B2030" s="30" t="s">
        <v>6995</v>
      </c>
      <c r="C2030" s="30" t="s">
        <v>6996</v>
      </c>
      <c r="D2030" s="30"/>
      <c r="E2030" s="30" t="s">
        <v>753</v>
      </c>
      <c r="F2030" s="30"/>
      <c r="G2030" s="38"/>
      <c r="H2030" s="31">
        <v>0</v>
      </c>
      <c r="I2030" s="30" t="s">
        <v>995</v>
      </c>
      <c r="J2030" s="30" t="s">
        <v>996</v>
      </c>
      <c r="K2030" s="30" t="s">
        <v>495</v>
      </c>
      <c r="L2030" s="30" t="s">
        <v>612</v>
      </c>
      <c r="M2030" s="30" t="s">
        <v>1021</v>
      </c>
      <c r="N2030" s="30" t="s">
        <v>6997</v>
      </c>
      <c r="O2030" s="30" t="s">
        <v>87</v>
      </c>
      <c r="P2030" s="30" t="s">
        <v>88</v>
      </c>
      <c r="Q2030" s="30" t="s">
        <v>499</v>
      </c>
    </row>
    <row r="2031" spans="1:17">
      <c r="A2031" s="30" t="s">
        <v>6998</v>
      </c>
      <c r="B2031" s="30" t="s">
        <v>6999</v>
      </c>
      <c r="C2031" s="30" t="s">
        <v>7000</v>
      </c>
      <c r="D2031" s="30"/>
      <c r="E2031" s="30" t="s">
        <v>753</v>
      </c>
      <c r="F2031" s="30"/>
      <c r="G2031" s="38"/>
      <c r="H2031" s="31">
        <v>0</v>
      </c>
      <c r="I2031" s="30" t="s">
        <v>995</v>
      </c>
      <c r="J2031" s="30" t="s">
        <v>996</v>
      </c>
      <c r="K2031" s="30" t="s">
        <v>495</v>
      </c>
      <c r="L2031" s="30" t="s">
        <v>612</v>
      </c>
      <c r="M2031" s="30" t="s">
        <v>1153</v>
      </c>
      <c r="N2031" s="30" t="s">
        <v>7001</v>
      </c>
      <c r="O2031" s="30" t="s">
        <v>87</v>
      </c>
      <c r="P2031" s="30" t="s">
        <v>88</v>
      </c>
      <c r="Q2031" s="30" t="s">
        <v>499</v>
      </c>
    </row>
    <row r="2032" spans="1:17">
      <c r="A2032" s="30" t="s">
        <v>7002</v>
      </c>
      <c r="B2032" s="30" t="s">
        <v>7003</v>
      </c>
      <c r="C2032" s="30" t="s">
        <v>7004</v>
      </c>
      <c r="D2032" s="30"/>
      <c r="E2032" s="30" t="s">
        <v>753</v>
      </c>
      <c r="F2032" s="30"/>
      <c r="G2032" s="38"/>
      <c r="H2032" s="31">
        <v>0</v>
      </c>
      <c r="I2032" s="30" t="s">
        <v>995</v>
      </c>
      <c r="J2032" s="30" t="s">
        <v>996</v>
      </c>
      <c r="K2032" s="30" t="s">
        <v>495</v>
      </c>
      <c r="L2032" s="30" t="s">
        <v>612</v>
      </c>
      <c r="M2032" s="30" t="s">
        <v>1153</v>
      </c>
      <c r="N2032" s="30" t="s">
        <v>7005</v>
      </c>
      <c r="O2032" s="30" t="s">
        <v>87</v>
      </c>
      <c r="P2032" s="30" t="s">
        <v>88</v>
      </c>
      <c r="Q2032" s="30" t="s">
        <v>499</v>
      </c>
    </row>
    <row r="2033" spans="1:17">
      <c r="A2033" s="30" t="s">
        <v>7006</v>
      </c>
      <c r="B2033" s="30" t="s">
        <v>7007</v>
      </c>
      <c r="C2033" s="30" t="s">
        <v>7008</v>
      </c>
      <c r="D2033" s="30"/>
      <c r="E2033" s="30" t="s">
        <v>753</v>
      </c>
      <c r="F2033" s="30"/>
      <c r="G2033" s="38"/>
      <c r="H2033" s="31">
        <v>0</v>
      </c>
      <c r="I2033" s="30" t="s">
        <v>755</v>
      </c>
      <c r="J2033" s="30" t="s">
        <v>756</v>
      </c>
      <c r="K2033" s="30" t="s">
        <v>495</v>
      </c>
      <c r="L2033" s="30" t="s">
        <v>612</v>
      </c>
      <c r="M2033" s="30" t="s">
        <v>780</v>
      </c>
      <c r="N2033" s="30" t="s">
        <v>7009</v>
      </c>
      <c r="O2033" s="30" t="s">
        <v>87</v>
      </c>
      <c r="P2033" s="30" t="s">
        <v>88</v>
      </c>
      <c r="Q2033" s="30" t="s">
        <v>499</v>
      </c>
    </row>
    <row r="2034" spans="1:17">
      <c r="A2034" s="30" t="s">
        <v>7010</v>
      </c>
      <c r="B2034" s="30" t="s">
        <v>7011</v>
      </c>
      <c r="C2034" s="30" t="s">
        <v>7012</v>
      </c>
      <c r="D2034" s="30"/>
      <c r="E2034" s="30" t="s">
        <v>753</v>
      </c>
      <c r="F2034" s="30"/>
      <c r="G2034" s="38"/>
      <c r="H2034" s="31">
        <v>0</v>
      </c>
      <c r="I2034" s="30" t="s">
        <v>995</v>
      </c>
      <c r="J2034" s="30" t="s">
        <v>996</v>
      </c>
      <c r="K2034" s="30" t="s">
        <v>495</v>
      </c>
      <c r="L2034" s="30" t="s">
        <v>612</v>
      </c>
      <c r="M2034" s="30" t="s">
        <v>1007</v>
      </c>
      <c r="N2034" s="30" t="s">
        <v>1929</v>
      </c>
      <c r="O2034" s="30" t="s">
        <v>87</v>
      </c>
      <c r="P2034" s="30" t="s">
        <v>88</v>
      </c>
      <c r="Q2034" s="30" t="s">
        <v>499</v>
      </c>
    </row>
    <row r="2035" spans="1:17">
      <c r="A2035" s="30" t="s">
        <v>7013</v>
      </c>
      <c r="B2035" s="30" t="s">
        <v>7014</v>
      </c>
      <c r="C2035" s="30" t="s">
        <v>7015</v>
      </c>
      <c r="D2035" s="30"/>
      <c r="E2035" s="30" t="s">
        <v>753</v>
      </c>
      <c r="F2035" s="30"/>
      <c r="G2035" s="38"/>
      <c r="H2035" s="31">
        <v>0</v>
      </c>
      <c r="I2035" s="30" t="s">
        <v>995</v>
      </c>
      <c r="J2035" s="30" t="s">
        <v>996</v>
      </c>
      <c r="K2035" s="30" t="s">
        <v>495</v>
      </c>
      <c r="L2035" s="30" t="s">
        <v>612</v>
      </c>
      <c r="M2035" s="30" t="s">
        <v>1007</v>
      </c>
      <c r="N2035" s="30" t="s">
        <v>6095</v>
      </c>
      <c r="O2035" s="30" t="s">
        <v>87</v>
      </c>
      <c r="P2035" s="30" t="s">
        <v>88</v>
      </c>
      <c r="Q2035" s="30" t="s">
        <v>499</v>
      </c>
    </row>
    <row r="2036" spans="1:17">
      <c r="A2036" s="30" t="s">
        <v>7016</v>
      </c>
      <c r="B2036" s="30" t="s">
        <v>7017</v>
      </c>
      <c r="C2036" s="30" t="s">
        <v>7018</v>
      </c>
      <c r="D2036" s="30"/>
      <c r="E2036" s="30" t="s">
        <v>753</v>
      </c>
      <c r="F2036" s="30"/>
      <c r="G2036" s="38"/>
      <c r="H2036" s="31">
        <v>0</v>
      </c>
      <c r="I2036" s="30" t="s">
        <v>995</v>
      </c>
      <c r="J2036" s="30" t="s">
        <v>996</v>
      </c>
      <c r="K2036" s="30" t="s">
        <v>495</v>
      </c>
      <c r="L2036" s="30" t="s">
        <v>612</v>
      </c>
      <c r="M2036" s="30" t="s">
        <v>1007</v>
      </c>
      <c r="N2036" s="30" t="s">
        <v>6095</v>
      </c>
      <c r="O2036" s="30" t="s">
        <v>87</v>
      </c>
      <c r="P2036" s="30" t="s">
        <v>88</v>
      </c>
      <c r="Q2036" s="30" t="s">
        <v>499</v>
      </c>
    </row>
    <row r="2037" spans="1:17">
      <c r="A2037" s="30" t="s">
        <v>7019</v>
      </c>
      <c r="B2037" s="30" t="s">
        <v>7020</v>
      </c>
      <c r="C2037" s="30" t="s">
        <v>7021</v>
      </c>
      <c r="D2037" s="30"/>
      <c r="E2037" s="30" t="s">
        <v>753</v>
      </c>
      <c r="F2037" s="30"/>
      <c r="G2037" s="38"/>
      <c r="H2037" s="31">
        <v>0</v>
      </c>
      <c r="I2037" s="30" t="s">
        <v>995</v>
      </c>
      <c r="J2037" s="30" t="s">
        <v>996</v>
      </c>
      <c r="K2037" s="30" t="s">
        <v>495</v>
      </c>
      <c r="L2037" s="30" t="s">
        <v>612</v>
      </c>
      <c r="M2037" s="30" t="s">
        <v>624</v>
      </c>
      <c r="N2037" s="30" t="s">
        <v>2000</v>
      </c>
      <c r="O2037" s="30" t="s">
        <v>87</v>
      </c>
      <c r="P2037" s="30" t="s">
        <v>88</v>
      </c>
      <c r="Q2037" s="30" t="s">
        <v>499</v>
      </c>
    </row>
    <row r="2038" spans="1:17">
      <c r="A2038" s="30" t="s">
        <v>7022</v>
      </c>
      <c r="B2038" s="30" t="s">
        <v>7023</v>
      </c>
      <c r="C2038" s="30" t="s">
        <v>7024</v>
      </c>
      <c r="D2038" s="30"/>
      <c r="E2038" s="30" t="s">
        <v>753</v>
      </c>
      <c r="F2038" s="30"/>
      <c r="G2038" s="38"/>
      <c r="H2038" s="31">
        <v>0</v>
      </c>
      <c r="I2038" s="30" t="s">
        <v>995</v>
      </c>
      <c r="J2038" s="30" t="s">
        <v>996</v>
      </c>
      <c r="K2038" s="30" t="s">
        <v>495</v>
      </c>
      <c r="L2038" s="30" t="s">
        <v>612</v>
      </c>
      <c r="M2038" s="30" t="s">
        <v>624</v>
      </c>
      <c r="N2038" s="30" t="s">
        <v>2000</v>
      </c>
      <c r="O2038" s="30" t="s">
        <v>87</v>
      </c>
      <c r="P2038" s="30" t="s">
        <v>88</v>
      </c>
      <c r="Q2038" s="30" t="s">
        <v>499</v>
      </c>
    </row>
    <row r="2039" spans="1:17">
      <c r="A2039" s="30" t="s">
        <v>7025</v>
      </c>
      <c r="B2039" s="30" t="s">
        <v>7026</v>
      </c>
      <c r="C2039" s="30" t="s">
        <v>7027</v>
      </c>
      <c r="D2039" s="30"/>
      <c r="E2039" s="30" t="s">
        <v>753</v>
      </c>
      <c r="F2039" s="30"/>
      <c r="G2039" s="38"/>
      <c r="H2039" s="31">
        <v>0</v>
      </c>
      <c r="I2039" s="30" t="s">
        <v>995</v>
      </c>
      <c r="J2039" s="30" t="s">
        <v>996</v>
      </c>
      <c r="K2039" s="30" t="s">
        <v>495</v>
      </c>
      <c r="L2039" s="30" t="s">
        <v>612</v>
      </c>
      <c r="M2039" s="30" t="s">
        <v>1007</v>
      </c>
      <c r="N2039" s="30" t="s">
        <v>6095</v>
      </c>
      <c r="O2039" s="30" t="s">
        <v>87</v>
      </c>
      <c r="P2039" s="30" t="s">
        <v>88</v>
      </c>
      <c r="Q2039" s="30" t="s">
        <v>499</v>
      </c>
    </row>
    <row r="2040" spans="1:17">
      <c r="A2040" s="30" t="s">
        <v>7028</v>
      </c>
      <c r="B2040" s="30" t="s">
        <v>7029</v>
      </c>
      <c r="C2040" s="30" t="s">
        <v>7030</v>
      </c>
      <c r="D2040" s="30"/>
      <c r="E2040" s="30" t="s">
        <v>753</v>
      </c>
      <c r="F2040" s="30"/>
      <c r="G2040" s="38"/>
      <c r="H2040" s="31">
        <v>0</v>
      </c>
      <c r="I2040" s="30" t="s">
        <v>995</v>
      </c>
      <c r="J2040" s="30" t="s">
        <v>996</v>
      </c>
      <c r="K2040" s="30" t="s">
        <v>495</v>
      </c>
      <c r="L2040" s="30" t="s">
        <v>612</v>
      </c>
      <c r="M2040" s="30" t="s">
        <v>1007</v>
      </c>
      <c r="N2040" s="30" t="s">
        <v>6095</v>
      </c>
      <c r="O2040" s="30" t="s">
        <v>87</v>
      </c>
      <c r="P2040" s="30" t="s">
        <v>88</v>
      </c>
      <c r="Q2040" s="30" t="s">
        <v>499</v>
      </c>
    </row>
    <row r="2041" spans="1:17">
      <c r="A2041" s="30" t="s">
        <v>7031</v>
      </c>
      <c r="B2041" s="30" t="s">
        <v>7032</v>
      </c>
      <c r="C2041" s="30" t="s">
        <v>7033</v>
      </c>
      <c r="D2041" s="30"/>
      <c r="E2041" s="30" t="s">
        <v>753</v>
      </c>
      <c r="F2041" s="30"/>
      <c r="G2041" s="38"/>
      <c r="H2041" s="31">
        <v>0</v>
      </c>
      <c r="I2041" s="30" t="s">
        <v>995</v>
      </c>
      <c r="J2041" s="30" t="s">
        <v>996</v>
      </c>
      <c r="K2041" s="30" t="s">
        <v>495</v>
      </c>
      <c r="L2041" s="30" t="s">
        <v>612</v>
      </c>
      <c r="M2041" s="30" t="s">
        <v>1007</v>
      </c>
      <c r="N2041" s="30" t="s">
        <v>7034</v>
      </c>
      <c r="O2041" s="30" t="s">
        <v>87</v>
      </c>
      <c r="P2041" s="30" t="s">
        <v>88</v>
      </c>
      <c r="Q2041" s="30" t="s">
        <v>499</v>
      </c>
    </row>
    <row r="2042" spans="1:17">
      <c r="A2042" s="30" t="s">
        <v>7035</v>
      </c>
      <c r="B2042" s="30" t="s">
        <v>7036</v>
      </c>
      <c r="C2042" s="30" t="s">
        <v>7037</v>
      </c>
      <c r="D2042" s="30"/>
      <c r="E2042" s="30" t="s">
        <v>753</v>
      </c>
      <c r="F2042" s="30"/>
      <c r="G2042" s="38"/>
      <c r="H2042" s="31">
        <v>0</v>
      </c>
      <c r="I2042" s="30" t="s">
        <v>628</v>
      </c>
      <c r="J2042" s="30" t="s">
        <v>629</v>
      </c>
      <c r="K2042" s="30" t="s">
        <v>495</v>
      </c>
      <c r="L2042" s="30" t="s">
        <v>630</v>
      </c>
      <c r="M2042" s="30" t="s">
        <v>631</v>
      </c>
      <c r="N2042" s="30" t="s">
        <v>7038</v>
      </c>
      <c r="O2042" s="30" t="s">
        <v>87</v>
      </c>
      <c r="P2042" s="30" t="s">
        <v>88</v>
      </c>
      <c r="Q2042" s="30" t="s">
        <v>499</v>
      </c>
    </row>
    <row r="2043" spans="1:17">
      <c r="A2043" s="30" t="s">
        <v>7039</v>
      </c>
      <c r="B2043" s="30" t="s">
        <v>7040</v>
      </c>
      <c r="C2043" s="30" t="s">
        <v>7041</v>
      </c>
      <c r="D2043" s="30"/>
      <c r="E2043" s="30" t="s">
        <v>753</v>
      </c>
      <c r="F2043" s="30"/>
      <c r="G2043" s="38"/>
      <c r="H2043" s="31">
        <v>0</v>
      </c>
      <c r="I2043" s="30" t="s">
        <v>570</v>
      </c>
      <c r="J2043" s="30" t="s">
        <v>571</v>
      </c>
      <c r="K2043" s="30" t="s">
        <v>495</v>
      </c>
      <c r="L2043" s="30" t="s">
        <v>3608</v>
      </c>
      <c r="M2043" s="30" t="s">
        <v>573</v>
      </c>
      <c r="N2043" s="30" t="s">
        <v>7042</v>
      </c>
      <c r="O2043" s="30" t="s">
        <v>87</v>
      </c>
      <c r="P2043" s="30" t="s">
        <v>88</v>
      </c>
      <c r="Q2043" s="30" t="s">
        <v>499</v>
      </c>
    </row>
    <row r="2044" spans="1:17">
      <c r="A2044" s="30" t="s">
        <v>7043</v>
      </c>
      <c r="B2044" s="30" t="s">
        <v>7044</v>
      </c>
      <c r="C2044" s="30" t="s">
        <v>7045</v>
      </c>
      <c r="D2044" s="30"/>
      <c r="E2044" s="30" t="s">
        <v>753</v>
      </c>
      <c r="F2044" s="30"/>
      <c r="G2044" s="38"/>
      <c r="H2044" s="31">
        <v>0</v>
      </c>
      <c r="I2044" s="30" t="s">
        <v>628</v>
      </c>
      <c r="J2044" s="30" t="s">
        <v>629</v>
      </c>
      <c r="K2044" s="30" t="s">
        <v>495</v>
      </c>
      <c r="L2044" s="30" t="s">
        <v>1267</v>
      </c>
      <c r="M2044" s="30" t="s">
        <v>631</v>
      </c>
      <c r="N2044" s="30" t="s">
        <v>7046</v>
      </c>
      <c r="O2044" s="30" t="s">
        <v>87</v>
      </c>
      <c r="P2044" s="30" t="s">
        <v>88</v>
      </c>
      <c r="Q2044" s="30" t="s">
        <v>499</v>
      </c>
    </row>
    <row r="2045" spans="1:17">
      <c r="A2045" s="30" t="s">
        <v>7047</v>
      </c>
      <c r="B2045" s="30" t="s">
        <v>7048</v>
      </c>
      <c r="C2045" s="30" t="s">
        <v>7049</v>
      </c>
      <c r="D2045" s="30"/>
      <c r="E2045" s="30" t="s">
        <v>753</v>
      </c>
      <c r="F2045" s="30"/>
      <c r="G2045" s="38"/>
      <c r="H2045" s="31">
        <v>0</v>
      </c>
      <c r="I2045" s="30" t="s">
        <v>628</v>
      </c>
      <c r="J2045" s="30" t="s">
        <v>629</v>
      </c>
      <c r="K2045" s="30" t="s">
        <v>495</v>
      </c>
      <c r="L2045" s="30" t="s">
        <v>1267</v>
      </c>
      <c r="M2045" s="30" t="s">
        <v>631</v>
      </c>
      <c r="N2045" s="30" t="s">
        <v>7050</v>
      </c>
      <c r="O2045" s="30" t="s">
        <v>87</v>
      </c>
      <c r="P2045" s="30" t="s">
        <v>88</v>
      </c>
      <c r="Q2045" s="30" t="s">
        <v>499</v>
      </c>
    </row>
    <row r="2046" spans="1:17">
      <c r="A2046" s="30" t="s">
        <v>7051</v>
      </c>
      <c r="B2046" s="30" t="s">
        <v>7052</v>
      </c>
      <c r="C2046" s="30" t="s">
        <v>7053</v>
      </c>
      <c r="D2046" s="30"/>
      <c r="E2046" s="30" t="s">
        <v>753</v>
      </c>
      <c r="F2046" s="30"/>
      <c r="G2046" s="38"/>
      <c r="H2046" s="31">
        <v>0</v>
      </c>
      <c r="I2046" s="30" t="s">
        <v>995</v>
      </c>
      <c r="J2046" s="30" t="s">
        <v>996</v>
      </c>
      <c r="K2046" s="30" t="s">
        <v>495</v>
      </c>
      <c r="L2046" s="30" t="s">
        <v>612</v>
      </c>
      <c r="M2046" s="30" t="s">
        <v>1007</v>
      </c>
      <c r="N2046" s="30" t="s">
        <v>7054</v>
      </c>
      <c r="O2046" s="30" t="s">
        <v>87</v>
      </c>
      <c r="P2046" s="30" t="s">
        <v>88</v>
      </c>
      <c r="Q2046" s="30" t="s">
        <v>499</v>
      </c>
    </row>
    <row r="2047" spans="1:17">
      <c r="A2047" s="30" t="s">
        <v>7055</v>
      </c>
      <c r="B2047" s="30" t="s">
        <v>7056</v>
      </c>
      <c r="C2047" s="30" t="s">
        <v>7057</v>
      </c>
      <c r="D2047" s="30"/>
      <c r="E2047" s="30" t="s">
        <v>753</v>
      </c>
      <c r="F2047" s="30"/>
      <c r="G2047" s="38"/>
      <c r="H2047" s="31">
        <v>0</v>
      </c>
      <c r="I2047" s="30" t="s">
        <v>995</v>
      </c>
      <c r="J2047" s="30" t="s">
        <v>996</v>
      </c>
      <c r="K2047" s="30" t="s">
        <v>495</v>
      </c>
      <c r="L2047" s="30" t="s">
        <v>612</v>
      </c>
      <c r="M2047" s="30" t="s">
        <v>1007</v>
      </c>
      <c r="N2047" s="30"/>
      <c r="O2047" s="30" t="s">
        <v>87</v>
      </c>
      <c r="P2047" s="30" t="s">
        <v>88</v>
      </c>
      <c r="Q2047" s="30" t="s">
        <v>499</v>
      </c>
    </row>
    <row r="2048" spans="1:17">
      <c r="A2048" s="30" t="s">
        <v>7058</v>
      </c>
      <c r="B2048" s="30" t="s">
        <v>7059</v>
      </c>
      <c r="C2048" s="30" t="s">
        <v>7060</v>
      </c>
      <c r="D2048" s="30"/>
      <c r="E2048" s="30" t="s">
        <v>753</v>
      </c>
      <c r="F2048" s="30"/>
      <c r="G2048" s="38"/>
      <c r="H2048" s="31">
        <v>0</v>
      </c>
      <c r="I2048" s="30" t="s">
        <v>755</v>
      </c>
      <c r="J2048" s="30" t="s">
        <v>756</v>
      </c>
      <c r="K2048" s="30" t="s">
        <v>495</v>
      </c>
      <c r="L2048" s="30" t="s">
        <v>612</v>
      </c>
      <c r="M2048" s="30" t="s">
        <v>961</v>
      </c>
      <c r="N2048" s="30" t="s">
        <v>7061</v>
      </c>
      <c r="O2048" s="30" t="s">
        <v>87</v>
      </c>
      <c r="P2048" s="30" t="s">
        <v>88</v>
      </c>
      <c r="Q2048" s="30" t="s">
        <v>499</v>
      </c>
    </row>
    <row r="2049" spans="1:17">
      <c r="A2049" s="30" t="s">
        <v>7062</v>
      </c>
      <c r="B2049" s="30" t="s">
        <v>7063</v>
      </c>
      <c r="C2049" s="30" t="s">
        <v>7064</v>
      </c>
      <c r="D2049" s="30"/>
      <c r="E2049" s="30" t="s">
        <v>753</v>
      </c>
      <c r="F2049" s="30"/>
      <c r="G2049" s="38"/>
      <c r="H2049" s="31">
        <v>0</v>
      </c>
      <c r="I2049" s="30" t="s">
        <v>995</v>
      </c>
      <c r="J2049" s="30" t="s">
        <v>996</v>
      </c>
      <c r="K2049" s="30" t="s">
        <v>495</v>
      </c>
      <c r="L2049" s="30" t="s">
        <v>612</v>
      </c>
      <c r="M2049" s="30" t="s">
        <v>1007</v>
      </c>
      <c r="N2049" s="30" t="s">
        <v>1929</v>
      </c>
      <c r="O2049" s="30" t="s">
        <v>87</v>
      </c>
      <c r="P2049" s="30" t="s">
        <v>88</v>
      </c>
      <c r="Q2049" s="30" t="s">
        <v>499</v>
      </c>
    </row>
    <row r="2050" spans="1:17">
      <c r="A2050" s="30" t="s">
        <v>7065</v>
      </c>
      <c r="B2050" s="30" t="s">
        <v>7066</v>
      </c>
      <c r="C2050" s="30" t="s">
        <v>7067</v>
      </c>
      <c r="D2050" s="30"/>
      <c r="E2050" s="30" t="s">
        <v>753</v>
      </c>
      <c r="F2050" s="30"/>
      <c r="G2050" s="38"/>
      <c r="H2050" s="31">
        <v>0</v>
      </c>
      <c r="I2050" s="30" t="s">
        <v>755</v>
      </c>
      <c r="J2050" s="30" t="s">
        <v>756</v>
      </c>
      <c r="K2050" s="30" t="s">
        <v>495</v>
      </c>
      <c r="L2050" s="30" t="s">
        <v>612</v>
      </c>
      <c r="M2050" s="30" t="s">
        <v>780</v>
      </c>
      <c r="N2050" s="30" t="s">
        <v>7068</v>
      </c>
      <c r="O2050" s="30" t="s">
        <v>87</v>
      </c>
      <c r="P2050" s="30" t="s">
        <v>88</v>
      </c>
      <c r="Q2050" s="30" t="s">
        <v>499</v>
      </c>
    </row>
    <row r="2051" spans="1:17">
      <c r="A2051" s="30" t="s">
        <v>7069</v>
      </c>
      <c r="B2051" s="30" t="s">
        <v>7070</v>
      </c>
      <c r="C2051" s="30" t="s">
        <v>7071</v>
      </c>
      <c r="D2051" s="30"/>
      <c r="E2051" s="30" t="s">
        <v>753</v>
      </c>
      <c r="F2051" s="30"/>
      <c r="G2051" s="38"/>
      <c r="H2051" s="31">
        <v>0</v>
      </c>
      <c r="I2051" s="30" t="s">
        <v>995</v>
      </c>
      <c r="J2051" s="30" t="s">
        <v>996</v>
      </c>
      <c r="K2051" s="30" t="s">
        <v>495</v>
      </c>
      <c r="L2051" s="30" t="s">
        <v>612</v>
      </c>
      <c r="M2051" s="30" t="s">
        <v>1153</v>
      </c>
      <c r="N2051" s="30" t="s">
        <v>1887</v>
      </c>
      <c r="O2051" s="30" t="s">
        <v>87</v>
      </c>
      <c r="P2051" s="30" t="s">
        <v>88</v>
      </c>
      <c r="Q2051" s="30" t="s">
        <v>499</v>
      </c>
    </row>
    <row r="2052" spans="1:17">
      <c r="A2052" s="30" t="s">
        <v>7072</v>
      </c>
      <c r="B2052" s="30" t="s">
        <v>7073</v>
      </c>
      <c r="C2052" s="30" t="s">
        <v>7074</v>
      </c>
      <c r="D2052" s="30"/>
      <c r="E2052" s="30" t="s">
        <v>753</v>
      </c>
      <c r="F2052" s="30"/>
      <c r="G2052" s="38"/>
      <c r="H2052" s="31">
        <v>0</v>
      </c>
      <c r="I2052" s="30" t="s">
        <v>570</v>
      </c>
      <c r="J2052" s="30" t="s">
        <v>571</v>
      </c>
      <c r="K2052" s="30" t="s">
        <v>495</v>
      </c>
      <c r="L2052" s="30" t="s">
        <v>3608</v>
      </c>
      <c r="M2052" s="30" t="s">
        <v>573</v>
      </c>
      <c r="N2052" s="30" t="s">
        <v>7075</v>
      </c>
      <c r="O2052" s="30" t="s">
        <v>87</v>
      </c>
      <c r="P2052" s="30" t="s">
        <v>88</v>
      </c>
      <c r="Q2052" s="30" t="s">
        <v>499</v>
      </c>
    </row>
    <row r="2053" spans="1:17">
      <c r="A2053" s="30" t="s">
        <v>7076</v>
      </c>
      <c r="B2053" s="30" t="s">
        <v>7077</v>
      </c>
      <c r="C2053" s="30" t="s">
        <v>7078</v>
      </c>
      <c r="D2053" s="30"/>
      <c r="E2053" s="30" t="s">
        <v>753</v>
      </c>
      <c r="F2053" s="30"/>
      <c r="G2053" s="38"/>
      <c r="H2053" s="31">
        <v>0</v>
      </c>
      <c r="I2053" s="30" t="s">
        <v>995</v>
      </c>
      <c r="J2053" s="30" t="s">
        <v>996</v>
      </c>
      <c r="K2053" s="30" t="s">
        <v>495</v>
      </c>
      <c r="L2053" s="30" t="s">
        <v>612</v>
      </c>
      <c r="M2053" s="30" t="s">
        <v>1153</v>
      </c>
      <c r="N2053" s="30" t="s">
        <v>7079</v>
      </c>
      <c r="O2053" s="30" t="s">
        <v>87</v>
      </c>
      <c r="P2053" s="30" t="s">
        <v>88</v>
      </c>
      <c r="Q2053" s="30" t="s">
        <v>499</v>
      </c>
    </row>
    <row r="2054" spans="1:17">
      <c r="A2054" s="30" t="s">
        <v>7080</v>
      </c>
      <c r="B2054" s="30" t="s">
        <v>7081</v>
      </c>
      <c r="C2054" s="30" t="s">
        <v>7082</v>
      </c>
      <c r="D2054" s="30"/>
      <c r="E2054" s="30" t="s">
        <v>753</v>
      </c>
      <c r="F2054" s="30"/>
      <c r="G2054" s="38"/>
      <c r="H2054" s="31">
        <v>0</v>
      </c>
      <c r="I2054" s="30" t="s">
        <v>628</v>
      </c>
      <c r="J2054" s="30" t="s">
        <v>629</v>
      </c>
      <c r="K2054" s="30" t="s">
        <v>495</v>
      </c>
      <c r="L2054" s="30" t="s">
        <v>1267</v>
      </c>
      <c r="M2054" s="30" t="s">
        <v>631</v>
      </c>
      <c r="N2054" s="30" t="s">
        <v>7083</v>
      </c>
      <c r="O2054" s="30" t="s">
        <v>87</v>
      </c>
      <c r="P2054" s="30" t="s">
        <v>88</v>
      </c>
      <c r="Q2054" s="30" t="s">
        <v>499</v>
      </c>
    </row>
    <row r="2055" spans="1:17">
      <c r="A2055" s="30" t="s">
        <v>7084</v>
      </c>
      <c r="B2055" s="30" t="s">
        <v>7085</v>
      </c>
      <c r="C2055" s="30" t="s">
        <v>7086</v>
      </c>
      <c r="D2055" s="30"/>
      <c r="E2055" s="30" t="s">
        <v>753</v>
      </c>
      <c r="F2055" s="30"/>
      <c r="G2055" s="38"/>
      <c r="H2055" s="31">
        <v>0</v>
      </c>
      <c r="I2055" s="30" t="s">
        <v>995</v>
      </c>
      <c r="J2055" s="30" t="s">
        <v>996</v>
      </c>
      <c r="K2055" s="30" t="s">
        <v>495</v>
      </c>
      <c r="L2055" s="30" t="s">
        <v>612</v>
      </c>
      <c r="M2055" s="30" t="s">
        <v>1007</v>
      </c>
      <c r="N2055" s="30" t="s">
        <v>6095</v>
      </c>
      <c r="O2055" s="30" t="s">
        <v>87</v>
      </c>
      <c r="P2055" s="30" t="s">
        <v>88</v>
      </c>
      <c r="Q2055" s="30" t="s">
        <v>499</v>
      </c>
    </row>
    <row r="2056" spans="1:17">
      <c r="A2056" s="30" t="s">
        <v>7087</v>
      </c>
      <c r="B2056" s="30" t="s">
        <v>7088</v>
      </c>
      <c r="C2056" s="30" t="s">
        <v>7089</v>
      </c>
      <c r="D2056" s="30"/>
      <c r="E2056" s="30" t="s">
        <v>753</v>
      </c>
      <c r="F2056" s="30"/>
      <c r="G2056" s="38"/>
      <c r="H2056" s="31">
        <v>0</v>
      </c>
      <c r="I2056" s="30" t="s">
        <v>755</v>
      </c>
      <c r="J2056" s="30" t="s">
        <v>756</v>
      </c>
      <c r="K2056" s="30" t="s">
        <v>495</v>
      </c>
      <c r="L2056" s="30" t="s">
        <v>612</v>
      </c>
      <c r="M2056" s="30" t="s">
        <v>780</v>
      </c>
      <c r="N2056" s="30" t="s">
        <v>7009</v>
      </c>
      <c r="O2056" s="30" t="s">
        <v>87</v>
      </c>
      <c r="P2056" s="30" t="s">
        <v>88</v>
      </c>
      <c r="Q2056" s="30" t="s">
        <v>499</v>
      </c>
    </row>
    <row r="2057" spans="1:17">
      <c r="A2057" s="30" t="s">
        <v>7090</v>
      </c>
      <c r="B2057" s="30" t="s">
        <v>7091</v>
      </c>
      <c r="C2057" s="30" t="s">
        <v>7092</v>
      </c>
      <c r="D2057" s="30"/>
      <c r="E2057" s="30" t="s">
        <v>753</v>
      </c>
      <c r="F2057" s="30"/>
      <c r="G2057" s="38"/>
      <c r="H2057" s="31">
        <v>0</v>
      </c>
      <c r="I2057" s="30" t="s">
        <v>570</v>
      </c>
      <c r="J2057" s="30" t="s">
        <v>571</v>
      </c>
      <c r="K2057" s="30" t="s">
        <v>495</v>
      </c>
      <c r="L2057" s="30" t="s">
        <v>3608</v>
      </c>
      <c r="M2057" s="30" t="s">
        <v>573</v>
      </c>
      <c r="N2057" s="30" t="s">
        <v>7093</v>
      </c>
      <c r="O2057" s="30" t="s">
        <v>87</v>
      </c>
      <c r="P2057" s="30" t="s">
        <v>88</v>
      </c>
      <c r="Q2057" s="30" t="s">
        <v>499</v>
      </c>
    </row>
    <row r="2058" spans="1:17">
      <c r="A2058" s="30" t="s">
        <v>7094</v>
      </c>
      <c r="B2058" s="30" t="s">
        <v>7095</v>
      </c>
      <c r="C2058" s="30" t="s">
        <v>7096</v>
      </c>
      <c r="D2058" s="30"/>
      <c r="E2058" s="30" t="s">
        <v>753</v>
      </c>
      <c r="F2058" s="30"/>
      <c r="G2058" s="38"/>
      <c r="H2058" s="31">
        <v>0</v>
      </c>
      <c r="I2058" s="30" t="s">
        <v>995</v>
      </c>
      <c r="J2058" s="30" t="s">
        <v>996</v>
      </c>
      <c r="K2058" s="30" t="s">
        <v>495</v>
      </c>
      <c r="L2058" s="30" t="s">
        <v>612</v>
      </c>
      <c r="M2058" s="30" t="s">
        <v>1007</v>
      </c>
      <c r="N2058" s="30" t="s">
        <v>1929</v>
      </c>
      <c r="O2058" s="30" t="s">
        <v>87</v>
      </c>
      <c r="P2058" s="30" t="s">
        <v>88</v>
      </c>
      <c r="Q2058" s="30" t="s">
        <v>499</v>
      </c>
    </row>
    <row r="2059" spans="1:17">
      <c r="A2059" s="30" t="s">
        <v>7097</v>
      </c>
      <c r="B2059" s="30" t="s">
        <v>7098</v>
      </c>
      <c r="C2059" s="30" t="s">
        <v>7099</v>
      </c>
      <c r="D2059" s="30"/>
      <c r="E2059" s="30" t="s">
        <v>753</v>
      </c>
      <c r="F2059" s="30"/>
      <c r="G2059" s="38"/>
      <c r="H2059" s="31">
        <v>0</v>
      </c>
      <c r="I2059" s="30" t="s">
        <v>628</v>
      </c>
      <c r="J2059" s="30" t="s">
        <v>629</v>
      </c>
      <c r="K2059" s="30" t="s">
        <v>495</v>
      </c>
      <c r="L2059" s="30" t="s">
        <v>1132</v>
      </c>
      <c r="M2059" s="30" t="s">
        <v>631</v>
      </c>
      <c r="N2059" s="30"/>
      <c r="O2059" s="30" t="s">
        <v>87</v>
      </c>
      <c r="P2059" s="30" t="s">
        <v>88</v>
      </c>
      <c r="Q2059" s="30" t="s">
        <v>499</v>
      </c>
    </row>
    <row r="2060" spans="1:17">
      <c r="A2060" s="30" t="s">
        <v>7100</v>
      </c>
      <c r="B2060" s="30" t="s">
        <v>7101</v>
      </c>
      <c r="C2060" s="30" t="s">
        <v>7102</v>
      </c>
      <c r="D2060" s="30"/>
      <c r="E2060" s="30" t="s">
        <v>753</v>
      </c>
      <c r="F2060" s="30"/>
      <c r="G2060" s="38"/>
      <c r="H2060" s="31">
        <v>0</v>
      </c>
      <c r="I2060" s="30" t="s">
        <v>628</v>
      </c>
      <c r="J2060" s="30" t="s">
        <v>629</v>
      </c>
      <c r="K2060" s="30" t="s">
        <v>495</v>
      </c>
      <c r="L2060" s="30" t="s">
        <v>1267</v>
      </c>
      <c r="M2060" s="30" t="s">
        <v>631</v>
      </c>
      <c r="N2060" s="30" t="s">
        <v>7050</v>
      </c>
      <c r="O2060" s="30" t="s">
        <v>87</v>
      </c>
      <c r="P2060" s="30" t="s">
        <v>88</v>
      </c>
      <c r="Q2060" s="30" t="s">
        <v>499</v>
      </c>
    </row>
    <row r="2061" spans="1:17">
      <c r="A2061" s="30" t="s">
        <v>7103</v>
      </c>
      <c r="B2061" s="30" t="s">
        <v>7104</v>
      </c>
      <c r="C2061" s="30" t="s">
        <v>7105</v>
      </c>
      <c r="D2061" s="30"/>
      <c r="E2061" s="30" t="s">
        <v>753</v>
      </c>
      <c r="F2061" s="30"/>
      <c r="G2061" s="38"/>
      <c r="H2061" s="31">
        <v>0</v>
      </c>
      <c r="I2061" s="30" t="s">
        <v>628</v>
      </c>
      <c r="J2061" s="30" t="s">
        <v>629</v>
      </c>
      <c r="K2061" s="30" t="s">
        <v>495</v>
      </c>
      <c r="L2061" s="30" t="s">
        <v>975</v>
      </c>
      <c r="M2061" s="30" t="s">
        <v>631</v>
      </c>
      <c r="N2061" s="30" t="s">
        <v>7106</v>
      </c>
      <c r="O2061" s="30" t="s">
        <v>87</v>
      </c>
      <c r="P2061" s="30" t="s">
        <v>88</v>
      </c>
      <c r="Q2061" s="30" t="s">
        <v>499</v>
      </c>
    </row>
    <row r="2062" spans="1:17">
      <c r="A2062" s="30" t="s">
        <v>7107</v>
      </c>
      <c r="B2062" s="30" t="s">
        <v>7108</v>
      </c>
      <c r="C2062" s="30" t="s">
        <v>7109</v>
      </c>
      <c r="D2062" s="30"/>
      <c r="E2062" s="30" t="s">
        <v>753</v>
      </c>
      <c r="F2062" s="30"/>
      <c r="G2062" s="38"/>
      <c r="H2062" s="31">
        <v>0</v>
      </c>
      <c r="I2062" s="30" t="s">
        <v>628</v>
      </c>
      <c r="J2062" s="30" t="s">
        <v>629</v>
      </c>
      <c r="K2062" s="30" t="s">
        <v>495</v>
      </c>
      <c r="L2062" s="30" t="s">
        <v>975</v>
      </c>
      <c r="M2062" s="30" t="s">
        <v>631</v>
      </c>
      <c r="N2062" s="30" t="s">
        <v>7110</v>
      </c>
      <c r="O2062" s="30" t="s">
        <v>87</v>
      </c>
      <c r="P2062" s="30" t="s">
        <v>88</v>
      </c>
      <c r="Q2062" s="30" t="s">
        <v>499</v>
      </c>
    </row>
    <row r="2063" spans="1:17">
      <c r="A2063" s="30" t="s">
        <v>7111</v>
      </c>
      <c r="B2063" s="30" t="s">
        <v>7112</v>
      </c>
      <c r="C2063" s="30" t="s">
        <v>7113</v>
      </c>
      <c r="D2063" s="30"/>
      <c r="E2063" s="30" t="s">
        <v>753</v>
      </c>
      <c r="F2063" s="30"/>
      <c r="G2063" s="38"/>
      <c r="H2063" s="31">
        <v>0</v>
      </c>
      <c r="I2063" s="30" t="s">
        <v>995</v>
      </c>
      <c r="J2063" s="30" t="s">
        <v>996</v>
      </c>
      <c r="K2063" s="30" t="s">
        <v>495</v>
      </c>
      <c r="L2063" s="30" t="s">
        <v>612</v>
      </c>
      <c r="M2063" s="30" t="s">
        <v>1007</v>
      </c>
      <c r="N2063" s="30"/>
      <c r="O2063" s="30" t="s">
        <v>87</v>
      </c>
      <c r="P2063" s="30" t="s">
        <v>88</v>
      </c>
      <c r="Q2063" s="30" t="s">
        <v>499</v>
      </c>
    </row>
    <row r="2064" spans="1:17">
      <c r="A2064" s="30" t="s">
        <v>7114</v>
      </c>
      <c r="B2064" s="30" t="s">
        <v>7115</v>
      </c>
      <c r="C2064" s="30" t="s">
        <v>7116</v>
      </c>
      <c r="D2064" s="30" t="s">
        <v>74</v>
      </c>
      <c r="E2064" s="30" t="s">
        <v>753</v>
      </c>
      <c r="F2064" s="30"/>
      <c r="G2064" s="38"/>
      <c r="H2064" s="31">
        <v>0</v>
      </c>
      <c r="I2064" s="30" t="s">
        <v>628</v>
      </c>
      <c r="J2064" s="30" t="s">
        <v>629</v>
      </c>
      <c r="K2064" s="30" t="s">
        <v>495</v>
      </c>
      <c r="L2064" s="30" t="s">
        <v>630</v>
      </c>
      <c r="M2064" s="30" t="s">
        <v>631</v>
      </c>
      <c r="N2064" s="30"/>
      <c r="O2064" s="30" t="s">
        <v>7117</v>
      </c>
      <c r="P2064" s="30" t="s">
        <v>7118</v>
      </c>
      <c r="Q2064" s="30" t="s">
        <v>499</v>
      </c>
    </row>
    <row r="2065" spans="1:17">
      <c r="A2065" s="30" t="s">
        <v>7119</v>
      </c>
      <c r="B2065" s="30" t="s">
        <v>7120</v>
      </c>
      <c r="C2065" s="30" t="s">
        <v>7121</v>
      </c>
      <c r="D2065" s="30" t="s">
        <v>74</v>
      </c>
      <c r="E2065" s="30" t="s">
        <v>753</v>
      </c>
      <c r="F2065" s="30"/>
      <c r="G2065" s="38"/>
      <c r="H2065" s="31">
        <v>0</v>
      </c>
      <c r="I2065" s="30" t="s">
        <v>628</v>
      </c>
      <c r="J2065" s="30" t="s">
        <v>629</v>
      </c>
      <c r="K2065" s="30" t="s">
        <v>495</v>
      </c>
      <c r="L2065" s="30" t="s">
        <v>630</v>
      </c>
      <c r="M2065" s="30" t="s">
        <v>631</v>
      </c>
      <c r="N2065" s="30"/>
      <c r="O2065" s="30" t="s">
        <v>7117</v>
      </c>
      <c r="P2065" s="30" t="s">
        <v>7118</v>
      </c>
      <c r="Q2065" s="30" t="s">
        <v>499</v>
      </c>
    </row>
    <row r="2066" spans="1:17">
      <c r="A2066" s="30" t="s">
        <v>7122</v>
      </c>
      <c r="B2066" s="30" t="s">
        <v>7123</v>
      </c>
      <c r="C2066" s="30" t="s">
        <v>7124</v>
      </c>
      <c r="D2066" s="30" t="s">
        <v>74</v>
      </c>
      <c r="E2066" s="30" t="s">
        <v>753</v>
      </c>
      <c r="F2066" s="30"/>
      <c r="G2066" s="38"/>
      <c r="H2066" s="31">
        <v>0</v>
      </c>
      <c r="I2066" s="30" t="s">
        <v>628</v>
      </c>
      <c r="J2066" s="30" t="s">
        <v>629</v>
      </c>
      <c r="K2066" s="30" t="s">
        <v>495</v>
      </c>
      <c r="L2066" s="30" t="s">
        <v>630</v>
      </c>
      <c r="M2066" s="30" t="s">
        <v>631</v>
      </c>
      <c r="N2066" s="30"/>
      <c r="O2066" s="30" t="s">
        <v>7117</v>
      </c>
      <c r="P2066" s="30" t="s">
        <v>7118</v>
      </c>
      <c r="Q2066" s="30" t="s">
        <v>499</v>
      </c>
    </row>
    <row r="2067" spans="1:17">
      <c r="A2067" s="30" t="s">
        <v>7125</v>
      </c>
      <c r="B2067" s="30" t="s">
        <v>7126</v>
      </c>
      <c r="C2067" s="30" t="s">
        <v>7127</v>
      </c>
      <c r="D2067" s="30" t="s">
        <v>74</v>
      </c>
      <c r="E2067" s="30" t="s">
        <v>753</v>
      </c>
      <c r="F2067" s="30"/>
      <c r="G2067" s="38"/>
      <c r="H2067" s="31">
        <v>0</v>
      </c>
      <c r="I2067" s="30" t="s">
        <v>628</v>
      </c>
      <c r="J2067" s="30" t="s">
        <v>629</v>
      </c>
      <c r="K2067" s="30" t="s">
        <v>495</v>
      </c>
      <c r="L2067" s="30" t="s">
        <v>630</v>
      </c>
      <c r="M2067" s="30" t="s">
        <v>631</v>
      </c>
      <c r="N2067" s="30" t="s">
        <v>7128</v>
      </c>
      <c r="O2067" s="30" t="s">
        <v>7117</v>
      </c>
      <c r="P2067" s="30" t="s">
        <v>7118</v>
      </c>
      <c r="Q2067" s="30" t="s">
        <v>499</v>
      </c>
    </row>
    <row r="2068" spans="1:17">
      <c r="A2068" s="30" t="s">
        <v>7129</v>
      </c>
      <c r="B2068" s="30" t="s">
        <v>7130</v>
      </c>
      <c r="C2068" s="30" t="s">
        <v>7131</v>
      </c>
      <c r="D2068" s="30" t="s">
        <v>74</v>
      </c>
      <c r="E2068" s="30" t="s">
        <v>753</v>
      </c>
      <c r="F2068" s="30"/>
      <c r="G2068" s="38"/>
      <c r="H2068" s="31">
        <v>0</v>
      </c>
      <c r="I2068" s="30" t="s">
        <v>628</v>
      </c>
      <c r="J2068" s="30" t="s">
        <v>629</v>
      </c>
      <c r="K2068" s="30" t="s">
        <v>495</v>
      </c>
      <c r="L2068" s="30" t="s">
        <v>630</v>
      </c>
      <c r="M2068" s="30" t="s">
        <v>631</v>
      </c>
      <c r="N2068" s="30"/>
      <c r="O2068" s="30" t="s">
        <v>7117</v>
      </c>
      <c r="P2068" s="30" t="s">
        <v>7118</v>
      </c>
      <c r="Q2068" s="30" t="s">
        <v>499</v>
      </c>
    </row>
    <row r="2069" spans="1:17">
      <c r="A2069" s="30" t="s">
        <v>7132</v>
      </c>
      <c r="B2069" s="30" t="s">
        <v>7133</v>
      </c>
      <c r="C2069" s="30" t="s">
        <v>7134</v>
      </c>
      <c r="D2069" s="30" t="s">
        <v>74</v>
      </c>
      <c r="E2069" s="30" t="s">
        <v>753</v>
      </c>
      <c r="F2069" s="30"/>
      <c r="G2069" s="38"/>
      <c r="H2069" s="31">
        <v>0</v>
      </c>
      <c r="I2069" s="30" t="s">
        <v>995</v>
      </c>
      <c r="J2069" s="30" t="s">
        <v>996</v>
      </c>
      <c r="K2069" s="30" t="s">
        <v>495</v>
      </c>
      <c r="L2069" s="30" t="s">
        <v>612</v>
      </c>
      <c r="M2069" s="30" t="s">
        <v>1108</v>
      </c>
      <c r="N2069" s="30" t="s">
        <v>7135</v>
      </c>
      <c r="O2069" s="30" t="s">
        <v>7117</v>
      </c>
      <c r="P2069" s="30" t="s">
        <v>7118</v>
      </c>
      <c r="Q2069" s="30" t="s">
        <v>499</v>
      </c>
    </row>
    <row r="2070" spans="1:17">
      <c r="A2070" s="30" t="s">
        <v>7136</v>
      </c>
      <c r="B2070" s="30" t="s">
        <v>7137</v>
      </c>
      <c r="C2070" s="30" t="s">
        <v>7138</v>
      </c>
      <c r="D2070" s="30" t="s">
        <v>74</v>
      </c>
      <c r="E2070" s="30" t="s">
        <v>753</v>
      </c>
      <c r="F2070" s="30"/>
      <c r="G2070" s="38"/>
      <c r="H2070" s="31">
        <v>0</v>
      </c>
      <c r="I2070" s="30" t="s">
        <v>628</v>
      </c>
      <c r="J2070" s="30" t="s">
        <v>629</v>
      </c>
      <c r="K2070" s="30" t="s">
        <v>495</v>
      </c>
      <c r="L2070" s="30" t="s">
        <v>630</v>
      </c>
      <c r="M2070" s="30" t="s">
        <v>631</v>
      </c>
      <c r="N2070" s="30"/>
      <c r="O2070" s="30" t="s">
        <v>7117</v>
      </c>
      <c r="P2070" s="30" t="s">
        <v>7118</v>
      </c>
      <c r="Q2070" s="30" t="s">
        <v>499</v>
      </c>
    </row>
    <row r="2071" spans="1:17">
      <c r="A2071" s="30" t="s">
        <v>7139</v>
      </c>
      <c r="B2071" s="30" t="s">
        <v>7140</v>
      </c>
      <c r="C2071" s="30" t="s">
        <v>7141</v>
      </c>
      <c r="D2071" s="30"/>
      <c r="E2071" s="30" t="s">
        <v>753</v>
      </c>
      <c r="F2071" s="30" t="s">
        <v>7142</v>
      </c>
      <c r="G2071" s="38"/>
      <c r="H2071" s="31">
        <v>0</v>
      </c>
      <c r="I2071" s="30" t="s">
        <v>628</v>
      </c>
      <c r="J2071" s="30" t="s">
        <v>629</v>
      </c>
      <c r="K2071" s="30" t="s">
        <v>495</v>
      </c>
      <c r="L2071" s="30" t="s">
        <v>975</v>
      </c>
      <c r="M2071" s="30" t="s">
        <v>631</v>
      </c>
      <c r="N2071" s="30" t="s">
        <v>7143</v>
      </c>
      <c r="O2071" s="30" t="s">
        <v>7139</v>
      </c>
      <c r="P2071" s="30" t="s">
        <v>7140</v>
      </c>
      <c r="Q2071" s="30" t="s">
        <v>499</v>
      </c>
    </row>
    <row r="2072" spans="1:17">
      <c r="A2072" s="30" t="s">
        <v>7144</v>
      </c>
      <c r="B2072" s="30" t="s">
        <v>7145</v>
      </c>
      <c r="C2072" s="30" t="s">
        <v>7146</v>
      </c>
      <c r="D2072" s="30"/>
      <c r="E2072" s="30" t="s">
        <v>753</v>
      </c>
      <c r="F2072" s="30" t="s">
        <v>7147</v>
      </c>
      <c r="G2072" s="38">
        <v>60</v>
      </c>
      <c r="H2072" s="31">
        <v>0</v>
      </c>
      <c r="I2072" s="30" t="s">
        <v>755</v>
      </c>
      <c r="J2072" s="30" t="s">
        <v>756</v>
      </c>
      <c r="K2072" s="30" t="s">
        <v>495</v>
      </c>
      <c r="L2072" s="30" t="s">
        <v>612</v>
      </c>
      <c r="M2072" s="30" t="s">
        <v>1828</v>
      </c>
      <c r="N2072" s="30"/>
      <c r="O2072" s="30" t="s">
        <v>7144</v>
      </c>
      <c r="P2072" s="30" t="s">
        <v>7145</v>
      </c>
      <c r="Q2072" s="30" t="s">
        <v>499</v>
      </c>
    </row>
    <row r="2073" spans="1:17">
      <c r="A2073" s="30" t="s">
        <v>469</v>
      </c>
      <c r="B2073" s="30" t="s">
        <v>470</v>
      </c>
      <c r="C2073" s="30" t="s">
        <v>7148</v>
      </c>
      <c r="D2073" s="30"/>
      <c r="E2073" s="30" t="s">
        <v>7149</v>
      </c>
      <c r="F2073" s="30" t="s">
        <v>7150</v>
      </c>
      <c r="G2073" s="38">
        <v>60</v>
      </c>
      <c r="H2073" s="31">
        <v>0</v>
      </c>
      <c r="I2073" s="30" t="s">
        <v>570</v>
      </c>
      <c r="J2073" s="30" t="s">
        <v>571</v>
      </c>
      <c r="K2073" s="30" t="s">
        <v>495</v>
      </c>
      <c r="L2073" s="30" t="s">
        <v>869</v>
      </c>
      <c r="M2073" s="30"/>
      <c r="N2073" s="30" t="s">
        <v>5269</v>
      </c>
      <c r="O2073" s="30" t="s">
        <v>7151</v>
      </c>
      <c r="P2073" s="30" t="s">
        <v>470</v>
      </c>
      <c r="Q2073" s="30" t="s">
        <v>499</v>
      </c>
    </row>
    <row r="2074" spans="1:17">
      <c r="A2074" s="30" t="s">
        <v>351</v>
      </c>
      <c r="B2074" s="30" t="s">
        <v>352</v>
      </c>
      <c r="C2074" s="30" t="s">
        <v>7152</v>
      </c>
      <c r="D2074" s="30"/>
      <c r="E2074" s="30" t="s">
        <v>7153</v>
      </c>
      <c r="F2074" s="30" t="s">
        <v>7154</v>
      </c>
      <c r="G2074" s="38">
        <v>60</v>
      </c>
      <c r="H2074" s="31">
        <v>0</v>
      </c>
      <c r="I2074" s="30" t="s">
        <v>504</v>
      </c>
      <c r="J2074" s="30" t="s">
        <v>505</v>
      </c>
      <c r="K2074" s="30" t="s">
        <v>495</v>
      </c>
      <c r="L2074" s="30" t="s">
        <v>496</v>
      </c>
      <c r="M2074" s="30" t="s">
        <v>558</v>
      </c>
      <c r="N2074" s="30"/>
      <c r="O2074" s="30" t="s">
        <v>351</v>
      </c>
      <c r="P2074" s="30" t="s">
        <v>352</v>
      </c>
      <c r="Q2074" s="30" t="s">
        <v>499</v>
      </c>
    </row>
    <row r="2075" spans="1:17">
      <c r="A2075" s="30" t="s">
        <v>436</v>
      </c>
      <c r="B2075" s="30" t="s">
        <v>437</v>
      </c>
      <c r="C2075" s="30" t="s">
        <v>7155</v>
      </c>
      <c r="D2075" s="30"/>
      <c r="E2075" s="30" t="s">
        <v>7153</v>
      </c>
      <c r="F2075" s="30" t="s">
        <v>7156</v>
      </c>
      <c r="G2075" s="38">
        <v>60</v>
      </c>
      <c r="H2075" s="31">
        <v>0</v>
      </c>
      <c r="I2075" s="30" t="s">
        <v>546</v>
      </c>
      <c r="J2075" s="30" t="s">
        <v>547</v>
      </c>
      <c r="K2075" s="30" t="s">
        <v>495</v>
      </c>
      <c r="L2075" s="30" t="s">
        <v>828</v>
      </c>
      <c r="M2075" s="30" t="s">
        <v>573</v>
      </c>
      <c r="N2075" s="30" t="s">
        <v>2818</v>
      </c>
      <c r="O2075" s="30" t="s">
        <v>351</v>
      </c>
      <c r="P2075" s="30" t="s">
        <v>352</v>
      </c>
      <c r="Q2075" s="30" t="s">
        <v>499</v>
      </c>
    </row>
    <row r="2076" spans="1:17">
      <c r="A2076" s="30" t="s">
        <v>341</v>
      </c>
      <c r="B2076" s="30" t="s">
        <v>342</v>
      </c>
      <c r="C2076" s="30" t="s">
        <v>7157</v>
      </c>
      <c r="D2076" s="30"/>
      <c r="E2076" s="30" t="s">
        <v>7153</v>
      </c>
      <c r="F2076" s="30" t="s">
        <v>7158</v>
      </c>
      <c r="G2076" s="38">
        <v>60</v>
      </c>
      <c r="H2076" s="31">
        <v>0</v>
      </c>
      <c r="I2076" s="30" t="s">
        <v>546</v>
      </c>
      <c r="J2076" s="30" t="s">
        <v>547</v>
      </c>
      <c r="K2076" s="30" t="s">
        <v>495</v>
      </c>
      <c r="L2076" s="30" t="s">
        <v>881</v>
      </c>
      <c r="M2076" s="30" t="s">
        <v>573</v>
      </c>
      <c r="N2076" s="30"/>
      <c r="O2076" s="30" t="s">
        <v>351</v>
      </c>
      <c r="P2076" s="30" t="s">
        <v>352</v>
      </c>
      <c r="Q2076" s="30" t="s">
        <v>499</v>
      </c>
    </row>
    <row r="2077" spans="1:17">
      <c r="A2077" s="30" t="s">
        <v>345</v>
      </c>
      <c r="B2077" s="30" t="s">
        <v>346</v>
      </c>
      <c r="C2077" s="30" t="s">
        <v>7159</v>
      </c>
      <c r="D2077" s="30"/>
      <c r="E2077" s="30" t="s">
        <v>7153</v>
      </c>
      <c r="F2077" s="30" t="s">
        <v>7160</v>
      </c>
      <c r="G2077" s="38">
        <v>60</v>
      </c>
      <c r="H2077" s="31">
        <v>0</v>
      </c>
      <c r="I2077" s="30" t="s">
        <v>546</v>
      </c>
      <c r="J2077" s="30" t="s">
        <v>547</v>
      </c>
      <c r="K2077" s="30" t="s">
        <v>495</v>
      </c>
      <c r="L2077" s="30" t="s">
        <v>572</v>
      </c>
      <c r="M2077" s="30" t="s">
        <v>573</v>
      </c>
      <c r="N2077" s="30"/>
      <c r="O2077" s="30" t="s">
        <v>351</v>
      </c>
      <c r="P2077" s="30" t="s">
        <v>352</v>
      </c>
      <c r="Q2077" s="30" t="s">
        <v>499</v>
      </c>
    </row>
    <row r="2078" spans="1:17">
      <c r="A2078" s="30" t="s">
        <v>440</v>
      </c>
      <c r="B2078" s="30" t="s">
        <v>441</v>
      </c>
      <c r="C2078" s="30" t="s">
        <v>7161</v>
      </c>
      <c r="D2078" s="30"/>
      <c r="E2078" s="30" t="s">
        <v>7162</v>
      </c>
      <c r="F2078" s="30" t="s">
        <v>7163</v>
      </c>
      <c r="G2078" s="38">
        <v>60</v>
      </c>
      <c r="H2078" s="31">
        <v>0</v>
      </c>
      <c r="I2078" s="30" t="s">
        <v>5036</v>
      </c>
      <c r="J2078" s="30" t="s">
        <v>5037</v>
      </c>
      <c r="K2078" s="30" t="s">
        <v>495</v>
      </c>
      <c r="L2078" s="30" t="s">
        <v>612</v>
      </c>
      <c r="M2078" s="30" t="s">
        <v>950</v>
      </c>
      <c r="N2078" s="30"/>
      <c r="O2078" s="30" t="s">
        <v>351</v>
      </c>
      <c r="P2078" s="30" t="s">
        <v>352</v>
      </c>
      <c r="Q2078" s="30" t="s">
        <v>499</v>
      </c>
    </row>
    <row r="2079" spans="1:17">
      <c r="A2079" s="30" t="s">
        <v>231</v>
      </c>
      <c r="B2079" s="30" t="s">
        <v>232</v>
      </c>
      <c r="C2079" s="30" t="s">
        <v>7164</v>
      </c>
      <c r="D2079" s="30"/>
      <c r="E2079" s="30" t="s">
        <v>7153</v>
      </c>
      <c r="F2079" s="30" t="s">
        <v>7165</v>
      </c>
      <c r="G2079" s="38">
        <v>60</v>
      </c>
      <c r="H2079" s="31">
        <v>0</v>
      </c>
      <c r="I2079" s="30" t="s">
        <v>546</v>
      </c>
      <c r="J2079" s="30" t="s">
        <v>547</v>
      </c>
      <c r="K2079" s="30" t="s">
        <v>495</v>
      </c>
      <c r="L2079" s="30" t="s">
        <v>766</v>
      </c>
      <c r="M2079" s="30" t="s">
        <v>573</v>
      </c>
      <c r="N2079" s="30"/>
      <c r="O2079" s="30" t="s">
        <v>351</v>
      </c>
      <c r="P2079" s="30" t="s">
        <v>352</v>
      </c>
      <c r="Q2079" s="30" t="s">
        <v>499</v>
      </c>
    </row>
    <row r="2080" spans="1:17">
      <c r="A2080" s="30" t="s">
        <v>248</v>
      </c>
      <c r="B2080" s="30" t="s">
        <v>249</v>
      </c>
      <c r="C2080" s="30" t="s">
        <v>7166</v>
      </c>
      <c r="D2080" s="30"/>
      <c r="E2080" s="30" t="s">
        <v>7153</v>
      </c>
      <c r="F2080" s="30" t="s">
        <v>7167</v>
      </c>
      <c r="G2080" s="38">
        <v>60</v>
      </c>
      <c r="H2080" s="31">
        <v>0</v>
      </c>
      <c r="I2080" s="30" t="s">
        <v>586</v>
      </c>
      <c r="J2080" s="30" t="s">
        <v>587</v>
      </c>
      <c r="K2080" s="30" t="s">
        <v>495</v>
      </c>
      <c r="L2080" s="30" t="s">
        <v>496</v>
      </c>
      <c r="M2080" s="30" t="s">
        <v>588</v>
      </c>
      <c r="N2080" s="30"/>
      <c r="O2080" s="30" t="s">
        <v>351</v>
      </c>
      <c r="P2080" s="30" t="s">
        <v>352</v>
      </c>
      <c r="Q2080" s="30" t="s">
        <v>499</v>
      </c>
    </row>
    <row r="2081" spans="1:17">
      <c r="A2081" s="30" t="s">
        <v>396</v>
      </c>
      <c r="B2081" s="30" t="s">
        <v>397</v>
      </c>
      <c r="C2081" s="30" t="s">
        <v>7168</v>
      </c>
      <c r="D2081" s="30"/>
      <c r="E2081" s="30" t="s">
        <v>7153</v>
      </c>
      <c r="F2081" s="30" t="s">
        <v>7169</v>
      </c>
      <c r="G2081" s="38">
        <v>60</v>
      </c>
      <c r="H2081" s="31">
        <v>0</v>
      </c>
      <c r="I2081" s="30" t="s">
        <v>546</v>
      </c>
      <c r="J2081" s="30" t="s">
        <v>547</v>
      </c>
      <c r="K2081" s="30" t="s">
        <v>495</v>
      </c>
      <c r="L2081" s="30" t="s">
        <v>832</v>
      </c>
      <c r="M2081" s="30" t="s">
        <v>573</v>
      </c>
      <c r="N2081" s="30"/>
      <c r="O2081" s="30" t="s">
        <v>351</v>
      </c>
      <c r="P2081" s="30" t="s">
        <v>352</v>
      </c>
      <c r="Q2081" s="30" t="s">
        <v>499</v>
      </c>
    </row>
    <row r="2082" spans="1:17">
      <c r="A2082" s="30" t="s">
        <v>305</v>
      </c>
      <c r="B2082" s="30" t="s">
        <v>306</v>
      </c>
      <c r="C2082" s="30" t="s">
        <v>7170</v>
      </c>
      <c r="D2082" s="30"/>
      <c r="E2082" s="30" t="s">
        <v>7162</v>
      </c>
      <c r="F2082" s="30" t="s">
        <v>7171</v>
      </c>
      <c r="G2082" s="38">
        <v>60</v>
      </c>
      <c r="H2082" s="31">
        <v>0</v>
      </c>
      <c r="I2082" s="30" t="s">
        <v>5036</v>
      </c>
      <c r="J2082" s="30" t="s">
        <v>5037</v>
      </c>
      <c r="K2082" s="30" t="s">
        <v>495</v>
      </c>
      <c r="L2082" s="30" t="s">
        <v>612</v>
      </c>
      <c r="M2082" s="30" t="s">
        <v>961</v>
      </c>
      <c r="N2082" s="30" t="s">
        <v>7172</v>
      </c>
      <c r="O2082" s="30" t="s">
        <v>351</v>
      </c>
      <c r="P2082" s="30" t="s">
        <v>352</v>
      </c>
      <c r="Q2082" s="30" t="s">
        <v>499</v>
      </c>
    </row>
    <row r="2083" spans="1:17">
      <c r="A2083" s="30" t="s">
        <v>438</v>
      </c>
      <c r="B2083" s="30" t="s">
        <v>439</v>
      </c>
      <c r="C2083" s="30" t="s">
        <v>7173</v>
      </c>
      <c r="D2083" s="30"/>
      <c r="E2083" s="30" t="s">
        <v>7153</v>
      </c>
      <c r="F2083" s="30" t="s">
        <v>7174</v>
      </c>
      <c r="G2083" s="38">
        <v>60</v>
      </c>
      <c r="H2083" s="31">
        <v>0</v>
      </c>
      <c r="I2083" s="30" t="s">
        <v>546</v>
      </c>
      <c r="J2083" s="30" t="s">
        <v>547</v>
      </c>
      <c r="K2083" s="30" t="s">
        <v>495</v>
      </c>
      <c r="L2083" s="30" t="s">
        <v>3608</v>
      </c>
      <c r="M2083" s="30" t="s">
        <v>573</v>
      </c>
      <c r="N2083" s="30"/>
      <c r="O2083" s="30" t="s">
        <v>351</v>
      </c>
      <c r="P2083" s="30" t="s">
        <v>352</v>
      </c>
      <c r="Q2083" s="30" t="s">
        <v>499</v>
      </c>
    </row>
    <row r="2084" spans="1:17">
      <c r="A2084" s="30" t="s">
        <v>274</v>
      </c>
      <c r="B2084" s="30" t="s">
        <v>275</v>
      </c>
      <c r="C2084" s="30" t="s">
        <v>7175</v>
      </c>
      <c r="D2084" s="30"/>
      <c r="E2084" s="30" t="s">
        <v>7153</v>
      </c>
      <c r="F2084" s="30" t="s">
        <v>7176</v>
      </c>
      <c r="G2084" s="38">
        <v>60</v>
      </c>
      <c r="H2084" s="31">
        <v>0</v>
      </c>
      <c r="I2084" s="30" t="s">
        <v>552</v>
      </c>
      <c r="J2084" s="30" t="s">
        <v>553</v>
      </c>
      <c r="K2084" s="30" t="s">
        <v>495</v>
      </c>
      <c r="L2084" s="30" t="s">
        <v>496</v>
      </c>
      <c r="M2084" s="30" t="s">
        <v>724</v>
      </c>
      <c r="N2084" s="30"/>
      <c r="O2084" s="30" t="s">
        <v>351</v>
      </c>
      <c r="P2084" s="30" t="s">
        <v>352</v>
      </c>
      <c r="Q2084" s="30" t="s">
        <v>499</v>
      </c>
    </row>
    <row r="2085" spans="1:17">
      <c r="A2085" s="30" t="s">
        <v>137</v>
      </c>
      <c r="B2085" s="30" t="s">
        <v>138</v>
      </c>
      <c r="C2085" s="30" t="s">
        <v>7177</v>
      </c>
      <c r="D2085" s="30"/>
      <c r="E2085" s="30" t="s">
        <v>7153</v>
      </c>
      <c r="F2085" s="30" t="s">
        <v>7178</v>
      </c>
      <c r="G2085" s="38">
        <v>60</v>
      </c>
      <c r="H2085" s="31">
        <v>0</v>
      </c>
      <c r="I2085" s="30" t="s">
        <v>546</v>
      </c>
      <c r="J2085" s="30" t="s">
        <v>547</v>
      </c>
      <c r="K2085" s="30" t="s">
        <v>495</v>
      </c>
      <c r="L2085" s="30" t="s">
        <v>644</v>
      </c>
      <c r="M2085" s="30" t="s">
        <v>573</v>
      </c>
      <c r="N2085" s="30"/>
      <c r="O2085" s="30" t="s">
        <v>351</v>
      </c>
      <c r="P2085" s="30" t="s">
        <v>352</v>
      </c>
      <c r="Q2085" s="30" t="s">
        <v>499</v>
      </c>
    </row>
    <row r="2086" spans="1:17">
      <c r="A2086" s="30" t="s">
        <v>339</v>
      </c>
      <c r="B2086" s="30" t="s">
        <v>340</v>
      </c>
      <c r="C2086" s="30" t="s">
        <v>7179</v>
      </c>
      <c r="D2086" s="30"/>
      <c r="E2086" s="30" t="s">
        <v>7162</v>
      </c>
      <c r="F2086" s="30" t="s">
        <v>7180</v>
      </c>
      <c r="G2086" s="38">
        <v>60</v>
      </c>
      <c r="H2086" s="31">
        <v>0</v>
      </c>
      <c r="I2086" s="30" t="s">
        <v>628</v>
      </c>
      <c r="J2086" s="30" t="s">
        <v>629</v>
      </c>
      <c r="K2086" s="30" t="s">
        <v>495</v>
      </c>
      <c r="L2086" s="30" t="s">
        <v>4921</v>
      </c>
      <c r="M2086" s="30" t="s">
        <v>631</v>
      </c>
      <c r="N2086" s="30"/>
      <c r="O2086" s="30" t="s">
        <v>351</v>
      </c>
      <c r="P2086" s="30" t="s">
        <v>352</v>
      </c>
      <c r="Q2086" s="30" t="s">
        <v>499</v>
      </c>
    </row>
    <row r="2087" spans="1:17">
      <c r="A2087" s="30" t="s">
        <v>207</v>
      </c>
      <c r="B2087" s="30" t="s">
        <v>208</v>
      </c>
      <c r="C2087" s="30" t="s">
        <v>7181</v>
      </c>
      <c r="D2087" s="30"/>
      <c r="E2087" s="30" t="s">
        <v>7162</v>
      </c>
      <c r="F2087" s="30" t="s">
        <v>7182</v>
      </c>
      <c r="G2087" s="38"/>
      <c r="H2087" s="31">
        <v>0</v>
      </c>
      <c r="I2087" s="30" t="s">
        <v>5036</v>
      </c>
      <c r="J2087" s="30" t="s">
        <v>5037</v>
      </c>
      <c r="K2087" s="30" t="s">
        <v>495</v>
      </c>
      <c r="L2087" s="30" t="s">
        <v>612</v>
      </c>
      <c r="M2087" s="30" t="s">
        <v>780</v>
      </c>
      <c r="N2087" s="30" t="s">
        <v>7183</v>
      </c>
      <c r="O2087" s="30" t="s">
        <v>351</v>
      </c>
      <c r="P2087" s="30" t="s">
        <v>352</v>
      </c>
      <c r="Q2087" s="30" t="s">
        <v>499</v>
      </c>
    </row>
    <row r="2088" spans="1:17">
      <c r="A2088" s="30" t="s">
        <v>449</v>
      </c>
      <c r="B2088" s="30" t="s">
        <v>448</v>
      </c>
      <c r="C2088" s="30" t="s">
        <v>7184</v>
      </c>
      <c r="D2088" s="30"/>
      <c r="E2088" s="30" t="s">
        <v>7153</v>
      </c>
      <c r="F2088" s="30" t="s">
        <v>74</v>
      </c>
      <c r="G2088" s="38">
        <v>60</v>
      </c>
      <c r="H2088" s="31">
        <v>0</v>
      </c>
      <c r="I2088" s="30" t="s">
        <v>552</v>
      </c>
      <c r="J2088" s="30" t="s">
        <v>553</v>
      </c>
      <c r="K2088" s="30" t="s">
        <v>495</v>
      </c>
      <c r="L2088" s="30" t="s">
        <v>496</v>
      </c>
      <c r="M2088" s="30" t="s">
        <v>602</v>
      </c>
      <c r="N2088" s="30"/>
      <c r="O2088" s="30" t="s">
        <v>351</v>
      </c>
      <c r="P2088" s="30" t="s">
        <v>352</v>
      </c>
      <c r="Q2088" s="30" t="s">
        <v>499</v>
      </c>
    </row>
    <row r="2089" spans="1:17">
      <c r="A2089" s="30" t="s">
        <v>7185</v>
      </c>
      <c r="B2089" s="30" t="s">
        <v>7186</v>
      </c>
      <c r="C2089" s="30" t="s">
        <v>7187</v>
      </c>
      <c r="D2089" s="30"/>
      <c r="E2089" s="30" t="s">
        <v>7162</v>
      </c>
      <c r="F2089" s="30" t="s">
        <v>7188</v>
      </c>
      <c r="G2089" s="38">
        <v>60</v>
      </c>
      <c r="H2089" s="31">
        <v>0</v>
      </c>
      <c r="I2089" s="30" t="s">
        <v>5036</v>
      </c>
      <c r="J2089" s="30" t="s">
        <v>5037</v>
      </c>
      <c r="K2089" s="30" t="s">
        <v>495</v>
      </c>
      <c r="L2089" s="30" t="s">
        <v>612</v>
      </c>
      <c r="M2089" s="30" t="s">
        <v>961</v>
      </c>
      <c r="N2089" s="30"/>
      <c r="O2089" s="30" t="s">
        <v>351</v>
      </c>
      <c r="P2089" s="30" t="s">
        <v>352</v>
      </c>
      <c r="Q2089" s="30" t="s">
        <v>499</v>
      </c>
    </row>
    <row r="2090" spans="1:17">
      <c r="A2090" s="30" t="s">
        <v>7189</v>
      </c>
      <c r="B2090" s="30" t="s">
        <v>7190</v>
      </c>
      <c r="C2090" s="30" t="s">
        <v>7191</v>
      </c>
      <c r="D2090" s="30"/>
      <c r="E2090" s="30"/>
      <c r="F2090" s="30" t="s">
        <v>7192</v>
      </c>
      <c r="G2090" s="38"/>
      <c r="H2090" s="31">
        <v>0</v>
      </c>
      <c r="I2090" s="30"/>
      <c r="J2090" s="30"/>
      <c r="K2090" s="30" t="s">
        <v>495</v>
      </c>
      <c r="L2090" s="30" t="s">
        <v>766</v>
      </c>
      <c r="M2090" s="30" t="s">
        <v>573</v>
      </c>
      <c r="N2090" s="30"/>
      <c r="O2090" s="30" t="s">
        <v>7189</v>
      </c>
      <c r="P2090" s="30" t="s">
        <v>7190</v>
      </c>
      <c r="Q2090" s="30" t="s">
        <v>499</v>
      </c>
    </row>
    <row r="2091" spans="1:17">
      <c r="A2091" s="30" t="s">
        <v>7193</v>
      </c>
      <c r="B2091" s="30" t="s">
        <v>7194</v>
      </c>
      <c r="C2091" s="30" t="s">
        <v>7195</v>
      </c>
      <c r="D2091" s="30"/>
      <c r="E2091" s="30" t="s">
        <v>503</v>
      </c>
      <c r="F2091" s="30" t="s">
        <v>7196</v>
      </c>
      <c r="G2091" s="38"/>
      <c r="H2091" s="31">
        <v>0</v>
      </c>
      <c r="I2091" s="30"/>
      <c r="J2091" s="30"/>
      <c r="K2091" s="30" t="s">
        <v>495</v>
      </c>
      <c r="L2091" s="30" t="s">
        <v>496</v>
      </c>
      <c r="M2091" s="30" t="s">
        <v>2206</v>
      </c>
      <c r="N2091" s="30"/>
      <c r="O2091" s="30" t="s">
        <v>7193</v>
      </c>
      <c r="P2091" s="30" t="s">
        <v>7194</v>
      </c>
      <c r="Q2091" s="30" t="s">
        <v>499</v>
      </c>
    </row>
    <row r="2092" spans="1:17">
      <c r="A2092" s="30" t="s">
        <v>7197</v>
      </c>
      <c r="B2092" s="30" t="s">
        <v>7198</v>
      </c>
      <c r="C2092" s="30" t="s">
        <v>7199</v>
      </c>
      <c r="D2092" s="30"/>
      <c r="E2092" s="30" t="s">
        <v>503</v>
      </c>
      <c r="F2092" s="30" t="s">
        <v>7200</v>
      </c>
      <c r="G2092" s="38"/>
      <c r="H2092" s="31">
        <v>0</v>
      </c>
      <c r="I2092" s="30"/>
      <c r="J2092" s="30"/>
      <c r="K2092" s="30" t="s">
        <v>495</v>
      </c>
      <c r="L2092" s="30" t="s">
        <v>496</v>
      </c>
      <c r="M2092" s="30" t="s">
        <v>2206</v>
      </c>
      <c r="N2092" s="30"/>
      <c r="O2092" s="30" t="s">
        <v>7197</v>
      </c>
      <c r="P2092" s="30" t="s">
        <v>7198</v>
      </c>
      <c r="Q2092" s="30" t="s">
        <v>499</v>
      </c>
    </row>
    <row r="2093" spans="1:17">
      <c r="A2093" s="30" t="s">
        <v>7201</v>
      </c>
      <c r="B2093" s="30" t="s">
        <v>7202</v>
      </c>
      <c r="C2093" s="30" t="s">
        <v>7203</v>
      </c>
      <c r="D2093" s="30"/>
      <c r="E2093" s="30" t="s">
        <v>503</v>
      </c>
      <c r="F2093" s="30" t="s">
        <v>7204</v>
      </c>
      <c r="G2093" s="38"/>
      <c r="H2093" s="31">
        <v>0</v>
      </c>
      <c r="I2093" s="30"/>
      <c r="J2093" s="30"/>
      <c r="K2093" s="30" t="s">
        <v>495</v>
      </c>
      <c r="L2093" s="30" t="s">
        <v>496</v>
      </c>
      <c r="M2093" s="30" t="s">
        <v>2206</v>
      </c>
      <c r="N2093" s="30"/>
      <c r="O2093" s="30" t="s">
        <v>7201</v>
      </c>
      <c r="P2093" s="30" t="s">
        <v>7202</v>
      </c>
      <c r="Q2093" s="30" t="s">
        <v>499</v>
      </c>
    </row>
    <row r="2094" spans="1:17">
      <c r="A2094" s="30" t="s">
        <v>7205</v>
      </c>
      <c r="B2094" s="30" t="s">
        <v>7206</v>
      </c>
      <c r="C2094" s="30" t="s">
        <v>7207</v>
      </c>
      <c r="D2094" s="30"/>
      <c r="E2094" s="30" t="s">
        <v>753</v>
      </c>
      <c r="F2094" s="30" t="s">
        <v>7208</v>
      </c>
      <c r="G2094" s="38"/>
      <c r="H2094" s="31">
        <v>0</v>
      </c>
      <c r="I2094" s="30" t="s">
        <v>628</v>
      </c>
      <c r="J2094" s="30" t="s">
        <v>629</v>
      </c>
      <c r="K2094" s="30" t="s">
        <v>495</v>
      </c>
      <c r="L2094" s="30" t="s">
        <v>965</v>
      </c>
      <c r="M2094" s="30" t="s">
        <v>631</v>
      </c>
      <c r="N2094" s="30" t="s">
        <v>7209</v>
      </c>
      <c r="O2094" s="30" t="s">
        <v>7205</v>
      </c>
      <c r="P2094" s="30" t="s">
        <v>7206</v>
      </c>
      <c r="Q2094" s="30" t="s">
        <v>499</v>
      </c>
    </row>
    <row r="2095" spans="1:17">
      <c r="A2095" s="30" t="s">
        <v>7210</v>
      </c>
      <c r="B2095" s="30" t="s">
        <v>7211</v>
      </c>
      <c r="C2095" s="30" t="s">
        <v>7212</v>
      </c>
      <c r="D2095" s="30"/>
      <c r="E2095" s="30" t="s">
        <v>503</v>
      </c>
      <c r="F2095" s="30" t="s">
        <v>7213</v>
      </c>
      <c r="G2095" s="38"/>
      <c r="H2095" s="31">
        <v>0</v>
      </c>
      <c r="I2095" s="30" t="s">
        <v>546</v>
      </c>
      <c r="J2095" s="30" t="s">
        <v>547</v>
      </c>
      <c r="K2095" s="30" t="s">
        <v>495</v>
      </c>
      <c r="L2095" s="30" t="s">
        <v>496</v>
      </c>
      <c r="M2095" s="30" t="s">
        <v>526</v>
      </c>
      <c r="N2095" s="30"/>
      <c r="O2095" s="30" t="s">
        <v>7210</v>
      </c>
      <c r="P2095" s="30" t="s">
        <v>7211</v>
      </c>
      <c r="Q2095" s="30" t="s">
        <v>499</v>
      </c>
    </row>
    <row r="2096" spans="1:17">
      <c r="A2096" s="30" t="s">
        <v>7214</v>
      </c>
      <c r="B2096" s="30" t="s">
        <v>7215</v>
      </c>
      <c r="C2096" s="30" t="s">
        <v>7216</v>
      </c>
      <c r="D2096" s="30"/>
      <c r="E2096" s="30" t="s">
        <v>503</v>
      </c>
      <c r="F2096" s="30" t="s">
        <v>7217</v>
      </c>
      <c r="G2096" s="38"/>
      <c r="H2096" s="31">
        <v>0</v>
      </c>
      <c r="I2096" s="30" t="s">
        <v>504</v>
      </c>
      <c r="J2096" s="30" t="s">
        <v>505</v>
      </c>
      <c r="K2096" s="30" t="s">
        <v>495</v>
      </c>
      <c r="L2096" s="30" t="s">
        <v>496</v>
      </c>
      <c r="M2096" s="30" t="s">
        <v>558</v>
      </c>
      <c r="N2096" s="30"/>
      <c r="O2096" s="30" t="s">
        <v>7214</v>
      </c>
      <c r="P2096" s="30" t="s">
        <v>7215</v>
      </c>
      <c r="Q2096" s="30" t="s">
        <v>499</v>
      </c>
    </row>
    <row r="2097" spans="1:17">
      <c r="A2097" s="30" t="s">
        <v>7218</v>
      </c>
      <c r="B2097" s="30" t="s">
        <v>7219</v>
      </c>
      <c r="C2097" s="30" t="s">
        <v>7220</v>
      </c>
      <c r="D2097" s="30"/>
      <c r="E2097" s="30" t="s">
        <v>503</v>
      </c>
      <c r="F2097" s="30" t="s">
        <v>7221</v>
      </c>
      <c r="G2097" s="38">
        <v>60</v>
      </c>
      <c r="H2097" s="31">
        <v>0</v>
      </c>
      <c r="I2097" s="30" t="s">
        <v>512</v>
      </c>
      <c r="J2097" s="30" t="s">
        <v>513</v>
      </c>
      <c r="K2097" s="30" t="s">
        <v>495</v>
      </c>
      <c r="L2097" s="30" t="s">
        <v>496</v>
      </c>
      <c r="M2097" s="30" t="s">
        <v>514</v>
      </c>
      <c r="N2097" s="30"/>
      <c r="O2097" s="30" t="s">
        <v>7218</v>
      </c>
      <c r="P2097" s="30" t="s">
        <v>7219</v>
      </c>
      <c r="Q2097" s="30" t="s">
        <v>499</v>
      </c>
    </row>
    <row r="2098" spans="1:17">
      <c r="A2098" s="30" t="s">
        <v>7222</v>
      </c>
      <c r="B2098" s="30" t="s">
        <v>7223</v>
      </c>
      <c r="C2098" s="30" t="s">
        <v>7224</v>
      </c>
      <c r="D2098" s="30" t="s">
        <v>74</v>
      </c>
      <c r="E2098" s="30" t="s">
        <v>753</v>
      </c>
      <c r="F2098" s="30" t="s">
        <v>7225</v>
      </c>
      <c r="G2098" s="38"/>
      <c r="H2098" s="31">
        <v>0</v>
      </c>
      <c r="I2098" s="30" t="s">
        <v>628</v>
      </c>
      <c r="J2098" s="30" t="s">
        <v>629</v>
      </c>
      <c r="K2098" s="30" t="s">
        <v>495</v>
      </c>
      <c r="L2098" s="30" t="s">
        <v>6029</v>
      </c>
      <c r="M2098" s="30" t="s">
        <v>631</v>
      </c>
      <c r="N2098" s="30" t="s">
        <v>7226</v>
      </c>
      <c r="O2098" s="30" t="s">
        <v>7222</v>
      </c>
      <c r="P2098" s="30" t="s">
        <v>7223</v>
      </c>
      <c r="Q2098" s="30" t="s">
        <v>499</v>
      </c>
    </row>
    <row r="2099" spans="1:17">
      <c r="A2099" s="30" t="s">
        <v>7227</v>
      </c>
      <c r="B2099" s="30" t="s">
        <v>7228</v>
      </c>
      <c r="C2099" s="30" t="s">
        <v>7229</v>
      </c>
      <c r="D2099" s="30"/>
      <c r="E2099" s="30" t="s">
        <v>503</v>
      </c>
      <c r="F2099" s="30" t="s">
        <v>7230</v>
      </c>
      <c r="G2099" s="38"/>
      <c r="H2099" s="31">
        <v>0</v>
      </c>
      <c r="I2099" s="30" t="s">
        <v>718</v>
      </c>
      <c r="J2099" s="30" t="s">
        <v>719</v>
      </c>
      <c r="K2099" s="30" t="s">
        <v>495</v>
      </c>
      <c r="L2099" s="30" t="s">
        <v>496</v>
      </c>
      <c r="M2099" s="30" t="s">
        <v>724</v>
      </c>
      <c r="N2099" s="30"/>
      <c r="O2099" s="30" t="s">
        <v>7227</v>
      </c>
      <c r="P2099" s="30" t="s">
        <v>7228</v>
      </c>
      <c r="Q2099" s="30" t="s">
        <v>499</v>
      </c>
    </row>
    <row r="2100" spans="1:17">
      <c r="A2100" s="30" t="s">
        <v>189</v>
      </c>
      <c r="B2100" s="30" t="s">
        <v>190</v>
      </c>
      <c r="C2100" s="30" t="s">
        <v>7231</v>
      </c>
      <c r="D2100" s="30"/>
      <c r="E2100" s="30" t="s">
        <v>7232</v>
      </c>
      <c r="F2100" s="30" t="s">
        <v>7233</v>
      </c>
      <c r="G2100" s="38">
        <v>60</v>
      </c>
      <c r="H2100" s="31">
        <v>0</v>
      </c>
      <c r="I2100" s="30"/>
      <c r="J2100" s="30"/>
      <c r="K2100" s="30" t="s">
        <v>495</v>
      </c>
      <c r="L2100" s="30" t="s">
        <v>496</v>
      </c>
      <c r="M2100" s="30" t="s">
        <v>506</v>
      </c>
      <c r="N2100" s="30"/>
      <c r="O2100" s="30" t="s">
        <v>189</v>
      </c>
      <c r="P2100" s="30" t="s">
        <v>190</v>
      </c>
      <c r="Q2100" s="30" t="s">
        <v>499</v>
      </c>
    </row>
    <row r="2101" spans="1:17">
      <c r="A2101" s="30" t="s">
        <v>7234</v>
      </c>
      <c r="B2101" s="30" t="s">
        <v>7235</v>
      </c>
      <c r="C2101" s="30" t="s">
        <v>7236</v>
      </c>
      <c r="D2101" s="30"/>
      <c r="E2101" s="30" t="s">
        <v>7232</v>
      </c>
      <c r="F2101" s="30" t="s">
        <v>74</v>
      </c>
      <c r="G2101" s="38">
        <v>60</v>
      </c>
      <c r="H2101" s="31">
        <v>0</v>
      </c>
      <c r="I2101" s="30" t="s">
        <v>504</v>
      </c>
      <c r="J2101" s="30" t="s">
        <v>505</v>
      </c>
      <c r="K2101" s="30" t="s">
        <v>495</v>
      </c>
      <c r="L2101" s="30" t="s">
        <v>496</v>
      </c>
      <c r="M2101" s="30" t="s">
        <v>506</v>
      </c>
      <c r="N2101" s="30" t="s">
        <v>1316</v>
      </c>
      <c r="O2101" s="30" t="s">
        <v>189</v>
      </c>
      <c r="P2101" s="30" t="s">
        <v>190</v>
      </c>
      <c r="Q2101" s="30" t="s">
        <v>499</v>
      </c>
    </row>
    <row r="2102" spans="1:17">
      <c r="A2102" s="30" t="s">
        <v>7237</v>
      </c>
      <c r="B2102" s="30" t="s">
        <v>7238</v>
      </c>
      <c r="C2102" s="30" t="s">
        <v>7239</v>
      </c>
      <c r="D2102" s="30"/>
      <c r="E2102" s="30" t="s">
        <v>7232</v>
      </c>
      <c r="F2102" s="30" t="s">
        <v>74</v>
      </c>
      <c r="G2102" s="38">
        <v>60</v>
      </c>
      <c r="H2102" s="31">
        <v>0</v>
      </c>
      <c r="I2102" s="30" t="s">
        <v>552</v>
      </c>
      <c r="J2102" s="30" t="s">
        <v>553</v>
      </c>
      <c r="K2102" s="30" t="s">
        <v>495</v>
      </c>
      <c r="L2102" s="30" t="s">
        <v>496</v>
      </c>
      <c r="M2102" s="30" t="s">
        <v>554</v>
      </c>
      <c r="N2102" s="30"/>
      <c r="O2102" s="30" t="s">
        <v>189</v>
      </c>
      <c r="P2102" s="30" t="s">
        <v>190</v>
      </c>
      <c r="Q2102" s="30" t="s">
        <v>499</v>
      </c>
    </row>
    <row r="2103" spans="1:17">
      <c r="A2103" s="30" t="s">
        <v>7240</v>
      </c>
      <c r="B2103" s="30" t="s">
        <v>7241</v>
      </c>
      <c r="C2103" s="30" t="s">
        <v>7242</v>
      </c>
      <c r="D2103" s="30"/>
      <c r="E2103" s="30" t="s">
        <v>189</v>
      </c>
      <c r="F2103" s="30" t="s">
        <v>74</v>
      </c>
      <c r="G2103" s="38">
        <v>60</v>
      </c>
      <c r="H2103" s="31">
        <v>0</v>
      </c>
      <c r="I2103" s="30" t="s">
        <v>512</v>
      </c>
      <c r="J2103" s="30" t="s">
        <v>513</v>
      </c>
      <c r="K2103" s="30" t="s">
        <v>495</v>
      </c>
      <c r="L2103" s="30" t="s">
        <v>496</v>
      </c>
      <c r="M2103" s="30" t="s">
        <v>695</v>
      </c>
      <c r="N2103" s="30" t="s">
        <v>4002</v>
      </c>
      <c r="O2103" s="30" t="s">
        <v>189</v>
      </c>
      <c r="P2103" s="30" t="s">
        <v>190</v>
      </c>
      <c r="Q2103" s="30" t="s">
        <v>499</v>
      </c>
    </row>
    <row r="2104" spans="1:17">
      <c r="A2104" s="30" t="s">
        <v>7243</v>
      </c>
      <c r="B2104" s="30" t="s">
        <v>7244</v>
      </c>
      <c r="C2104" s="30" t="s">
        <v>7245</v>
      </c>
      <c r="D2104" s="30"/>
      <c r="E2104" s="30" t="s">
        <v>7232</v>
      </c>
      <c r="F2104" s="30" t="s">
        <v>74</v>
      </c>
      <c r="G2104" s="38">
        <v>60</v>
      </c>
      <c r="H2104" s="31">
        <v>0</v>
      </c>
      <c r="I2104" s="30" t="s">
        <v>586</v>
      </c>
      <c r="J2104" s="30" t="s">
        <v>587</v>
      </c>
      <c r="K2104" s="30" t="s">
        <v>495</v>
      </c>
      <c r="L2104" s="30" t="s">
        <v>496</v>
      </c>
      <c r="M2104" s="30" t="s">
        <v>903</v>
      </c>
      <c r="N2104" s="30"/>
      <c r="O2104" s="30" t="s">
        <v>189</v>
      </c>
      <c r="P2104" s="30" t="s">
        <v>190</v>
      </c>
      <c r="Q2104" s="30" t="s">
        <v>499</v>
      </c>
    </row>
    <row r="2105" spans="1:17">
      <c r="A2105" s="30" t="s">
        <v>7246</v>
      </c>
      <c r="B2105" s="30" t="s">
        <v>7247</v>
      </c>
      <c r="C2105" s="30" t="s">
        <v>7248</v>
      </c>
      <c r="D2105" s="30"/>
      <c r="E2105" s="30" t="s">
        <v>7249</v>
      </c>
      <c r="F2105" s="30" t="s">
        <v>74</v>
      </c>
      <c r="G2105" s="38">
        <v>60</v>
      </c>
      <c r="H2105" s="31">
        <v>0</v>
      </c>
      <c r="I2105" s="30" t="s">
        <v>610</v>
      </c>
      <c r="J2105" s="30" t="s">
        <v>611</v>
      </c>
      <c r="K2105" s="30" t="s">
        <v>495</v>
      </c>
      <c r="L2105" s="30" t="s">
        <v>612</v>
      </c>
      <c r="M2105" s="30" t="s">
        <v>1035</v>
      </c>
      <c r="N2105" s="30"/>
      <c r="O2105" s="30" t="s">
        <v>189</v>
      </c>
      <c r="P2105" s="30" t="s">
        <v>190</v>
      </c>
      <c r="Q2105" s="30" t="s">
        <v>499</v>
      </c>
    </row>
    <row r="2106" spans="1:17">
      <c r="A2106" s="30" t="s">
        <v>7250</v>
      </c>
      <c r="B2106" s="30" t="s">
        <v>7251</v>
      </c>
      <c r="C2106" s="30" t="s">
        <v>7252</v>
      </c>
      <c r="D2106" s="30"/>
      <c r="E2106" s="30" t="s">
        <v>7249</v>
      </c>
      <c r="F2106" s="30" t="s">
        <v>74</v>
      </c>
      <c r="G2106" s="38">
        <v>60</v>
      </c>
      <c r="H2106" s="31">
        <v>0</v>
      </c>
      <c r="I2106" s="30" t="s">
        <v>622</v>
      </c>
      <c r="J2106" s="30" t="s">
        <v>623</v>
      </c>
      <c r="K2106" s="30" t="s">
        <v>495</v>
      </c>
      <c r="L2106" s="30" t="s">
        <v>612</v>
      </c>
      <c r="M2106" s="30" t="s">
        <v>1153</v>
      </c>
      <c r="N2106" s="30"/>
      <c r="O2106" s="30" t="s">
        <v>189</v>
      </c>
      <c r="P2106" s="30" t="s">
        <v>190</v>
      </c>
      <c r="Q2106" s="30" t="s">
        <v>499</v>
      </c>
    </row>
    <row r="2107" spans="1:17">
      <c r="A2107" s="30" t="s">
        <v>7253</v>
      </c>
      <c r="B2107" s="30" t="s">
        <v>7254</v>
      </c>
      <c r="C2107" s="30" t="s">
        <v>7255</v>
      </c>
      <c r="D2107" s="30"/>
      <c r="E2107" s="30" t="s">
        <v>7249</v>
      </c>
      <c r="F2107" s="30" t="s">
        <v>74</v>
      </c>
      <c r="G2107" s="38">
        <v>60</v>
      </c>
      <c r="H2107" s="31">
        <v>0</v>
      </c>
      <c r="I2107" s="30" t="s">
        <v>622</v>
      </c>
      <c r="J2107" s="30" t="s">
        <v>623</v>
      </c>
      <c r="K2107" s="30" t="s">
        <v>495</v>
      </c>
      <c r="L2107" s="30" t="s">
        <v>612</v>
      </c>
      <c r="M2107" s="30" t="s">
        <v>997</v>
      </c>
      <c r="N2107" s="30"/>
      <c r="O2107" s="30" t="s">
        <v>189</v>
      </c>
      <c r="P2107" s="30" t="s">
        <v>190</v>
      </c>
      <c r="Q2107" s="30" t="s">
        <v>499</v>
      </c>
    </row>
    <row r="2108" spans="1:17">
      <c r="A2108" s="30" t="s">
        <v>7256</v>
      </c>
      <c r="B2108" s="30" t="s">
        <v>7257</v>
      </c>
      <c r="C2108" s="30" t="s">
        <v>7258</v>
      </c>
      <c r="D2108" s="30"/>
      <c r="E2108" s="30" t="s">
        <v>7249</v>
      </c>
      <c r="F2108" s="30" t="s">
        <v>74</v>
      </c>
      <c r="G2108" s="38">
        <v>60</v>
      </c>
      <c r="H2108" s="31">
        <v>0</v>
      </c>
      <c r="I2108" s="30" t="s">
        <v>5036</v>
      </c>
      <c r="J2108" s="30" t="s">
        <v>5037</v>
      </c>
      <c r="K2108" s="30" t="s">
        <v>495</v>
      </c>
      <c r="L2108" s="30" t="s">
        <v>612</v>
      </c>
      <c r="M2108" s="30" t="s">
        <v>1021</v>
      </c>
      <c r="N2108" s="30"/>
      <c r="O2108" s="30" t="s">
        <v>189</v>
      </c>
      <c r="P2108" s="30" t="s">
        <v>190</v>
      </c>
      <c r="Q2108" s="30" t="s">
        <v>499</v>
      </c>
    </row>
    <row r="2109" spans="1:17">
      <c r="A2109" s="30" t="s">
        <v>7259</v>
      </c>
      <c r="B2109" s="30" t="s">
        <v>7260</v>
      </c>
      <c r="C2109" s="30" t="s">
        <v>7261</v>
      </c>
      <c r="D2109" s="30"/>
      <c r="E2109" s="30" t="s">
        <v>7232</v>
      </c>
      <c r="F2109" s="30" t="s">
        <v>74</v>
      </c>
      <c r="G2109" s="38">
        <v>60</v>
      </c>
      <c r="H2109" s="31">
        <v>0</v>
      </c>
      <c r="I2109" s="30" t="s">
        <v>586</v>
      </c>
      <c r="J2109" s="30" t="s">
        <v>587</v>
      </c>
      <c r="K2109" s="30" t="s">
        <v>495</v>
      </c>
      <c r="L2109" s="30" t="s">
        <v>496</v>
      </c>
      <c r="M2109" s="30" t="s">
        <v>903</v>
      </c>
      <c r="N2109" s="30"/>
      <c r="O2109" s="30" t="s">
        <v>189</v>
      </c>
      <c r="P2109" s="30" t="s">
        <v>190</v>
      </c>
      <c r="Q2109" s="30" t="s">
        <v>499</v>
      </c>
    </row>
    <row r="2110" spans="1:17">
      <c r="A2110" s="30" t="s">
        <v>101</v>
      </c>
      <c r="B2110" s="30" t="s">
        <v>102</v>
      </c>
      <c r="C2110" s="30" t="s">
        <v>7262</v>
      </c>
      <c r="D2110" s="30" t="s">
        <v>7263</v>
      </c>
      <c r="E2110" s="30" t="s">
        <v>7249</v>
      </c>
      <c r="F2110" s="30" t="s">
        <v>7264</v>
      </c>
      <c r="G2110" s="38">
        <v>60</v>
      </c>
      <c r="H2110" s="31">
        <v>0</v>
      </c>
      <c r="I2110" s="30" t="s">
        <v>622</v>
      </c>
      <c r="J2110" s="30" t="s">
        <v>623</v>
      </c>
      <c r="K2110" s="30" t="s">
        <v>495</v>
      </c>
      <c r="L2110" s="30" t="s">
        <v>612</v>
      </c>
      <c r="M2110" s="30" t="s">
        <v>1153</v>
      </c>
      <c r="N2110" s="30" t="s">
        <v>7265</v>
      </c>
      <c r="O2110" s="30" t="s">
        <v>189</v>
      </c>
      <c r="P2110" s="30" t="s">
        <v>190</v>
      </c>
      <c r="Q2110" s="30" t="s">
        <v>499</v>
      </c>
    </row>
    <row r="2111" spans="1:17">
      <c r="A2111" s="30" t="s">
        <v>295</v>
      </c>
      <c r="B2111" s="30" t="s">
        <v>296</v>
      </c>
      <c r="C2111" s="30" t="s">
        <v>7266</v>
      </c>
      <c r="D2111" s="30" t="s">
        <v>7267</v>
      </c>
      <c r="E2111" s="30" t="s">
        <v>7268</v>
      </c>
      <c r="F2111" s="30" t="s">
        <v>7269</v>
      </c>
      <c r="G2111" s="38">
        <v>60</v>
      </c>
      <c r="H2111" s="31">
        <v>0</v>
      </c>
      <c r="I2111" s="30"/>
      <c r="J2111" s="30"/>
      <c r="K2111" s="30" t="s">
        <v>495</v>
      </c>
      <c r="L2111" s="30" t="s">
        <v>832</v>
      </c>
      <c r="M2111" s="30"/>
      <c r="N2111" s="30"/>
      <c r="O2111" s="30" t="s">
        <v>189</v>
      </c>
      <c r="P2111" s="30" t="s">
        <v>190</v>
      </c>
      <c r="Q2111" s="30" t="s">
        <v>499</v>
      </c>
    </row>
    <row r="2112" spans="1:17">
      <c r="A2112" s="30" t="s">
        <v>201</v>
      </c>
      <c r="B2112" s="30" t="s">
        <v>202</v>
      </c>
      <c r="C2112" s="30" t="s">
        <v>7270</v>
      </c>
      <c r="D2112" s="30" t="s">
        <v>7271</v>
      </c>
      <c r="E2112" s="30" t="s">
        <v>7249</v>
      </c>
      <c r="F2112" s="30" t="s">
        <v>7272</v>
      </c>
      <c r="G2112" s="38">
        <v>60</v>
      </c>
      <c r="H2112" s="31">
        <v>0</v>
      </c>
      <c r="I2112" s="30" t="s">
        <v>628</v>
      </c>
      <c r="J2112" s="30" t="s">
        <v>629</v>
      </c>
      <c r="K2112" s="30" t="s">
        <v>495</v>
      </c>
      <c r="L2112" s="30" t="s">
        <v>975</v>
      </c>
      <c r="M2112" s="30" t="s">
        <v>631</v>
      </c>
      <c r="N2112" s="30"/>
      <c r="O2112" s="30" t="s">
        <v>189</v>
      </c>
      <c r="P2112" s="30" t="s">
        <v>190</v>
      </c>
      <c r="Q2112" s="30" t="s">
        <v>499</v>
      </c>
    </row>
    <row r="2113" spans="1:17">
      <c r="A2113" s="30" t="s">
        <v>199</v>
      </c>
      <c r="B2113" s="30" t="s">
        <v>200</v>
      </c>
      <c r="C2113" s="30" t="s">
        <v>7273</v>
      </c>
      <c r="D2113" s="30" t="s">
        <v>7274</v>
      </c>
      <c r="E2113" s="30" t="s">
        <v>7268</v>
      </c>
      <c r="F2113" s="30" t="s">
        <v>7275</v>
      </c>
      <c r="G2113" s="38">
        <v>60</v>
      </c>
      <c r="H2113" s="31">
        <v>0</v>
      </c>
      <c r="I2113" s="30"/>
      <c r="J2113" s="30"/>
      <c r="K2113" s="30" t="s">
        <v>495</v>
      </c>
      <c r="L2113" s="30" t="s">
        <v>3608</v>
      </c>
      <c r="M2113" s="30"/>
      <c r="N2113" s="30"/>
      <c r="O2113" s="30" t="s">
        <v>189</v>
      </c>
      <c r="P2113" s="30" t="s">
        <v>190</v>
      </c>
      <c r="Q2113" s="30" t="s">
        <v>499</v>
      </c>
    </row>
    <row r="2114" spans="1:17">
      <c r="A2114" s="30" t="s">
        <v>250</v>
      </c>
      <c r="B2114" s="30" t="s">
        <v>251</v>
      </c>
      <c r="C2114" s="30" t="s">
        <v>7276</v>
      </c>
      <c r="D2114" s="30" t="s">
        <v>7277</v>
      </c>
      <c r="E2114" s="30" t="s">
        <v>7268</v>
      </c>
      <c r="F2114" s="30" t="s">
        <v>7278</v>
      </c>
      <c r="G2114" s="38">
        <v>60</v>
      </c>
      <c r="H2114" s="31">
        <v>0</v>
      </c>
      <c r="I2114" s="30"/>
      <c r="J2114" s="30"/>
      <c r="K2114" s="30" t="s">
        <v>495</v>
      </c>
      <c r="L2114" s="30" t="s">
        <v>828</v>
      </c>
      <c r="M2114" s="30"/>
      <c r="N2114" s="30"/>
      <c r="O2114" s="30" t="s">
        <v>189</v>
      </c>
      <c r="P2114" s="30" t="s">
        <v>190</v>
      </c>
      <c r="Q2114" s="30" t="s">
        <v>499</v>
      </c>
    </row>
    <row r="2115" spans="1:17">
      <c r="A2115" s="30" t="s">
        <v>252</v>
      </c>
      <c r="B2115" s="30" t="s">
        <v>253</v>
      </c>
      <c r="C2115" s="30" t="s">
        <v>7279</v>
      </c>
      <c r="D2115" s="30" t="s">
        <v>7280</v>
      </c>
      <c r="E2115" s="30" t="s">
        <v>7268</v>
      </c>
      <c r="F2115" s="30" t="s">
        <v>7281</v>
      </c>
      <c r="G2115" s="38">
        <v>60</v>
      </c>
      <c r="H2115" s="31">
        <v>0</v>
      </c>
      <c r="I2115" s="30"/>
      <c r="J2115" s="30"/>
      <c r="K2115" s="30" t="s">
        <v>495</v>
      </c>
      <c r="L2115" s="30" t="s">
        <v>869</v>
      </c>
      <c r="M2115" s="30"/>
      <c r="N2115" s="30"/>
      <c r="O2115" s="30" t="s">
        <v>189</v>
      </c>
      <c r="P2115" s="30" t="s">
        <v>190</v>
      </c>
      <c r="Q2115" s="30" t="s">
        <v>499</v>
      </c>
    </row>
    <row r="2116" spans="1:17">
      <c r="A2116" s="30" t="s">
        <v>385</v>
      </c>
      <c r="B2116" s="30" t="s">
        <v>386</v>
      </c>
      <c r="C2116" s="30" t="s">
        <v>7282</v>
      </c>
      <c r="D2116" s="30" t="s">
        <v>7283</v>
      </c>
      <c r="E2116" s="30" t="s">
        <v>7268</v>
      </c>
      <c r="F2116" s="30" t="s">
        <v>7284</v>
      </c>
      <c r="G2116" s="38">
        <v>60</v>
      </c>
      <c r="H2116" s="31">
        <v>0</v>
      </c>
      <c r="I2116" s="30"/>
      <c r="J2116" s="30"/>
      <c r="K2116" s="30" t="s">
        <v>495</v>
      </c>
      <c r="L2116" s="30" t="s">
        <v>4323</v>
      </c>
      <c r="M2116" s="30"/>
      <c r="N2116" s="30"/>
      <c r="O2116" s="30" t="s">
        <v>189</v>
      </c>
      <c r="P2116" s="30" t="s">
        <v>190</v>
      </c>
      <c r="Q2116" s="30" t="s">
        <v>499</v>
      </c>
    </row>
    <row r="2117" spans="1:17">
      <c r="A2117" s="30" t="s">
        <v>258</v>
      </c>
      <c r="B2117" s="30" t="s">
        <v>259</v>
      </c>
      <c r="C2117" s="30" t="s">
        <v>7285</v>
      </c>
      <c r="D2117" s="30" t="s">
        <v>7286</v>
      </c>
      <c r="E2117" s="30" t="s">
        <v>7268</v>
      </c>
      <c r="F2117" s="30" t="s">
        <v>7287</v>
      </c>
      <c r="G2117" s="38">
        <v>60</v>
      </c>
      <c r="H2117" s="31">
        <v>0</v>
      </c>
      <c r="I2117" s="30"/>
      <c r="J2117" s="30"/>
      <c r="K2117" s="30" t="s">
        <v>495</v>
      </c>
      <c r="L2117" s="30" t="s">
        <v>496</v>
      </c>
      <c r="M2117" s="30"/>
      <c r="N2117" s="30"/>
      <c r="O2117" s="30" t="s">
        <v>189</v>
      </c>
      <c r="P2117" s="30" t="s">
        <v>190</v>
      </c>
      <c r="Q2117" s="30" t="s">
        <v>499</v>
      </c>
    </row>
    <row r="2118" spans="1:17">
      <c r="A2118" s="30" t="s">
        <v>197</v>
      </c>
      <c r="B2118" s="30" t="s">
        <v>198</v>
      </c>
      <c r="C2118" s="30" t="s">
        <v>7288</v>
      </c>
      <c r="D2118" s="30" t="s">
        <v>7289</v>
      </c>
      <c r="E2118" s="30" t="s">
        <v>7268</v>
      </c>
      <c r="F2118" s="30" t="s">
        <v>7290</v>
      </c>
      <c r="G2118" s="38">
        <v>60</v>
      </c>
      <c r="H2118" s="31">
        <v>0</v>
      </c>
      <c r="I2118" s="30"/>
      <c r="J2118" s="30"/>
      <c r="K2118" s="30" t="s">
        <v>495</v>
      </c>
      <c r="L2118" s="30" t="s">
        <v>496</v>
      </c>
      <c r="M2118" s="30"/>
      <c r="N2118" s="30"/>
      <c r="O2118" s="30" t="s">
        <v>189</v>
      </c>
      <c r="P2118" s="30" t="s">
        <v>190</v>
      </c>
      <c r="Q2118" s="30" t="s">
        <v>499</v>
      </c>
    </row>
    <row r="2119" spans="1:17">
      <c r="A2119" s="30" t="s">
        <v>193</v>
      </c>
      <c r="B2119" s="30" t="s">
        <v>194</v>
      </c>
      <c r="C2119" s="30" t="s">
        <v>7291</v>
      </c>
      <c r="D2119" s="30" t="s">
        <v>7292</v>
      </c>
      <c r="E2119" s="30" t="s">
        <v>7268</v>
      </c>
      <c r="F2119" s="30" t="s">
        <v>7293</v>
      </c>
      <c r="G2119" s="38">
        <v>60</v>
      </c>
      <c r="H2119" s="31">
        <v>0</v>
      </c>
      <c r="I2119" s="30"/>
      <c r="J2119" s="30"/>
      <c r="K2119" s="30" t="s">
        <v>495</v>
      </c>
      <c r="L2119" s="30" t="s">
        <v>644</v>
      </c>
      <c r="M2119" s="30"/>
      <c r="N2119" s="30"/>
      <c r="O2119" s="30" t="s">
        <v>189</v>
      </c>
      <c r="P2119" s="30" t="s">
        <v>190</v>
      </c>
      <c r="Q2119" s="30" t="s">
        <v>499</v>
      </c>
    </row>
    <row r="2120" spans="1:17">
      <c r="A2120" s="30" t="s">
        <v>195</v>
      </c>
      <c r="B2120" s="30" t="s">
        <v>196</v>
      </c>
      <c r="C2120" s="30" t="s">
        <v>7294</v>
      </c>
      <c r="D2120" s="30" t="s">
        <v>7295</v>
      </c>
      <c r="E2120" s="30" t="s">
        <v>7249</v>
      </c>
      <c r="F2120" s="30" t="s">
        <v>7296</v>
      </c>
      <c r="G2120" s="38">
        <v>60</v>
      </c>
      <c r="H2120" s="31">
        <v>0</v>
      </c>
      <c r="I2120" s="30" t="s">
        <v>628</v>
      </c>
      <c r="J2120" s="30" t="s">
        <v>629</v>
      </c>
      <c r="K2120" s="30" t="s">
        <v>495</v>
      </c>
      <c r="L2120" s="30" t="s">
        <v>1132</v>
      </c>
      <c r="M2120" s="30" t="s">
        <v>631</v>
      </c>
      <c r="N2120" s="30"/>
      <c r="O2120" s="30" t="s">
        <v>189</v>
      </c>
      <c r="P2120" s="30" t="s">
        <v>190</v>
      </c>
      <c r="Q2120" s="30" t="s">
        <v>499</v>
      </c>
    </row>
    <row r="2121" spans="1:17">
      <c r="A2121" s="30" t="s">
        <v>254</v>
      </c>
      <c r="B2121" s="30" t="s">
        <v>255</v>
      </c>
      <c r="C2121" s="30" t="s">
        <v>7297</v>
      </c>
      <c r="D2121" s="30" t="s">
        <v>7298</v>
      </c>
      <c r="E2121" s="30" t="s">
        <v>7268</v>
      </c>
      <c r="F2121" s="30" t="s">
        <v>7299</v>
      </c>
      <c r="G2121" s="38">
        <v>60</v>
      </c>
      <c r="H2121" s="31">
        <v>0</v>
      </c>
      <c r="I2121" s="30" t="s">
        <v>628</v>
      </c>
      <c r="J2121" s="30" t="s">
        <v>629</v>
      </c>
      <c r="K2121" s="30" t="s">
        <v>495</v>
      </c>
      <c r="L2121" s="30" t="s">
        <v>4921</v>
      </c>
      <c r="M2121" s="30" t="s">
        <v>631</v>
      </c>
      <c r="N2121" s="30"/>
      <c r="O2121" s="30" t="s">
        <v>189</v>
      </c>
      <c r="P2121" s="30" t="s">
        <v>190</v>
      </c>
      <c r="Q2121" s="30" t="s">
        <v>499</v>
      </c>
    </row>
    <row r="2122" spans="1:17">
      <c r="A2122" s="30" t="s">
        <v>191</v>
      </c>
      <c r="B2122" s="30" t="s">
        <v>192</v>
      </c>
      <c r="C2122" s="30" t="s">
        <v>7300</v>
      </c>
      <c r="D2122" s="30" t="s">
        <v>7301</v>
      </c>
      <c r="E2122" s="30" t="s">
        <v>7268</v>
      </c>
      <c r="F2122" s="30" t="s">
        <v>7302</v>
      </c>
      <c r="G2122" s="38">
        <v>60</v>
      </c>
      <c r="H2122" s="31">
        <v>0</v>
      </c>
      <c r="I2122" s="30"/>
      <c r="J2122" s="30"/>
      <c r="K2122" s="30" t="s">
        <v>495</v>
      </c>
      <c r="L2122" s="30" t="s">
        <v>899</v>
      </c>
      <c r="M2122" s="30"/>
      <c r="N2122" s="30"/>
      <c r="O2122" s="30" t="s">
        <v>189</v>
      </c>
      <c r="P2122" s="30" t="s">
        <v>190</v>
      </c>
      <c r="Q2122" s="30" t="s">
        <v>499</v>
      </c>
    </row>
    <row r="2123" spans="1:17">
      <c r="A2123" s="30" t="s">
        <v>293</v>
      </c>
      <c r="B2123" s="30" t="s">
        <v>294</v>
      </c>
      <c r="C2123" s="30" t="s">
        <v>7303</v>
      </c>
      <c r="D2123" s="30" t="s">
        <v>7304</v>
      </c>
      <c r="E2123" s="30" t="s">
        <v>7268</v>
      </c>
      <c r="F2123" s="30" t="s">
        <v>7305</v>
      </c>
      <c r="G2123" s="38">
        <v>60</v>
      </c>
      <c r="H2123" s="31">
        <v>0</v>
      </c>
      <c r="I2123" s="30"/>
      <c r="J2123" s="30"/>
      <c r="K2123" s="30" t="s">
        <v>495</v>
      </c>
      <c r="L2123" s="30" t="s">
        <v>869</v>
      </c>
      <c r="M2123" s="30"/>
      <c r="N2123" s="30"/>
      <c r="O2123" s="30" t="s">
        <v>189</v>
      </c>
      <c r="P2123" s="30" t="s">
        <v>190</v>
      </c>
      <c r="Q2123" s="30" t="s">
        <v>499</v>
      </c>
    </row>
    <row r="2124" spans="1:17">
      <c r="A2124" s="30" t="s">
        <v>7306</v>
      </c>
      <c r="B2124" s="30" t="s">
        <v>7307</v>
      </c>
      <c r="C2124" s="30" t="s">
        <v>7308</v>
      </c>
      <c r="D2124" s="30"/>
      <c r="E2124" s="30" t="s">
        <v>7232</v>
      </c>
      <c r="F2124" s="30"/>
      <c r="G2124" s="38"/>
      <c r="H2124" s="31">
        <v>0</v>
      </c>
      <c r="I2124" s="30" t="s">
        <v>570</v>
      </c>
      <c r="J2124" s="30" t="s">
        <v>571</v>
      </c>
      <c r="K2124" s="30" t="s">
        <v>495</v>
      </c>
      <c r="L2124" s="30" t="s">
        <v>7309</v>
      </c>
      <c r="M2124" s="30"/>
      <c r="N2124" s="30" t="s">
        <v>7310</v>
      </c>
      <c r="O2124" s="30" t="s">
        <v>189</v>
      </c>
      <c r="P2124" s="30" t="s">
        <v>190</v>
      </c>
      <c r="Q2124" s="30" t="s">
        <v>499</v>
      </c>
    </row>
    <row r="2125" spans="1:17">
      <c r="A2125" s="30" t="s">
        <v>7311</v>
      </c>
      <c r="B2125" s="30" t="s">
        <v>7312</v>
      </c>
      <c r="C2125" s="30" t="s">
        <v>7313</v>
      </c>
      <c r="D2125" s="30"/>
      <c r="E2125" s="30" t="s">
        <v>503</v>
      </c>
      <c r="F2125" s="30" t="s">
        <v>7314</v>
      </c>
      <c r="G2125" s="38"/>
      <c r="H2125" s="31">
        <v>0</v>
      </c>
      <c r="I2125" s="30" t="s">
        <v>512</v>
      </c>
      <c r="J2125" s="30" t="s">
        <v>513</v>
      </c>
      <c r="K2125" s="30" t="s">
        <v>495</v>
      </c>
      <c r="L2125" s="30" t="s">
        <v>496</v>
      </c>
      <c r="M2125" s="30" t="s">
        <v>514</v>
      </c>
      <c r="N2125" s="30"/>
      <c r="O2125" s="30" t="s">
        <v>7311</v>
      </c>
      <c r="P2125" s="30" t="s">
        <v>7312</v>
      </c>
      <c r="Q2125" s="30" t="s">
        <v>499</v>
      </c>
    </row>
    <row r="2126" spans="1:17">
      <c r="A2126" s="30" t="s">
        <v>7315</v>
      </c>
      <c r="B2126" s="30" t="s">
        <v>7316</v>
      </c>
      <c r="C2126" s="30" t="s">
        <v>7317</v>
      </c>
      <c r="D2126" s="30"/>
      <c r="E2126" s="30" t="s">
        <v>503</v>
      </c>
      <c r="F2126" s="30" t="s">
        <v>7318</v>
      </c>
      <c r="G2126" s="38">
        <v>60</v>
      </c>
      <c r="H2126" s="31">
        <v>0</v>
      </c>
      <c r="I2126" s="30" t="s">
        <v>512</v>
      </c>
      <c r="J2126" s="30" t="s">
        <v>513</v>
      </c>
      <c r="K2126" s="30" t="s">
        <v>495</v>
      </c>
      <c r="L2126" s="30" t="s">
        <v>496</v>
      </c>
      <c r="M2126" s="30" t="s">
        <v>514</v>
      </c>
      <c r="N2126" s="30"/>
      <c r="O2126" s="30" t="s">
        <v>7315</v>
      </c>
      <c r="P2126" s="30" t="s">
        <v>7316</v>
      </c>
      <c r="Q2126" s="30" t="s">
        <v>499</v>
      </c>
    </row>
    <row r="2127" spans="1:17">
      <c r="A2127" s="30" t="s">
        <v>7319</v>
      </c>
      <c r="B2127" s="30" t="s">
        <v>7320</v>
      </c>
      <c r="C2127" s="30" t="s">
        <v>7321</v>
      </c>
      <c r="D2127" s="30" t="s">
        <v>74</v>
      </c>
      <c r="E2127" s="30" t="s">
        <v>503</v>
      </c>
      <c r="F2127" s="30" t="s">
        <v>74</v>
      </c>
      <c r="G2127" s="38">
        <v>60</v>
      </c>
      <c r="H2127" s="31">
        <v>0</v>
      </c>
      <c r="I2127" s="30" t="s">
        <v>586</v>
      </c>
      <c r="J2127" s="30" t="s">
        <v>587</v>
      </c>
      <c r="K2127" s="30" t="s">
        <v>495</v>
      </c>
      <c r="L2127" s="30" t="s">
        <v>496</v>
      </c>
      <c r="M2127" s="30" t="s">
        <v>588</v>
      </c>
      <c r="N2127" s="30"/>
      <c r="O2127" s="30" t="s">
        <v>7319</v>
      </c>
      <c r="P2127" s="30" t="s">
        <v>7320</v>
      </c>
      <c r="Q2127" s="30" t="s">
        <v>499</v>
      </c>
    </row>
    <row r="2128" spans="1:17">
      <c r="A2128" s="30" t="s">
        <v>203</v>
      </c>
      <c r="B2128" s="30" t="s">
        <v>204</v>
      </c>
      <c r="C2128" s="30" t="s">
        <v>7322</v>
      </c>
      <c r="D2128" s="30" t="s">
        <v>7323</v>
      </c>
      <c r="E2128" s="30" t="s">
        <v>753</v>
      </c>
      <c r="F2128" s="30" t="s">
        <v>7324</v>
      </c>
      <c r="G2128" s="38">
        <v>30</v>
      </c>
      <c r="H2128" s="31">
        <v>30</v>
      </c>
      <c r="I2128" s="30" t="s">
        <v>628</v>
      </c>
      <c r="J2128" s="30" t="s">
        <v>629</v>
      </c>
      <c r="K2128" s="30" t="s">
        <v>495</v>
      </c>
      <c r="L2128" s="30" t="s">
        <v>1274</v>
      </c>
      <c r="M2128" s="30" t="s">
        <v>631</v>
      </c>
      <c r="N2128" s="30" t="s">
        <v>7325</v>
      </c>
      <c r="O2128" s="30" t="s">
        <v>203</v>
      </c>
      <c r="P2128" s="30" t="s">
        <v>204</v>
      </c>
      <c r="Q2128" s="30" t="s">
        <v>499</v>
      </c>
    </row>
    <row r="2129" spans="1:17">
      <c r="A2129" s="30" t="s">
        <v>7326</v>
      </c>
      <c r="B2129" s="30" t="s">
        <v>204</v>
      </c>
      <c r="C2129" s="30" t="s">
        <v>7327</v>
      </c>
      <c r="D2129" s="30" t="s">
        <v>7323</v>
      </c>
      <c r="E2129" s="30" t="s">
        <v>7328</v>
      </c>
      <c r="F2129" s="30" t="s">
        <v>74</v>
      </c>
      <c r="G2129" s="38">
        <v>30</v>
      </c>
      <c r="H2129" s="31">
        <v>30</v>
      </c>
      <c r="I2129" s="30" t="s">
        <v>628</v>
      </c>
      <c r="J2129" s="30" t="s">
        <v>629</v>
      </c>
      <c r="K2129" s="30" t="s">
        <v>495</v>
      </c>
      <c r="L2129" s="30" t="s">
        <v>1274</v>
      </c>
      <c r="M2129" s="30" t="s">
        <v>631</v>
      </c>
      <c r="N2129" s="30"/>
      <c r="O2129" s="30" t="s">
        <v>203</v>
      </c>
      <c r="P2129" s="30" t="s">
        <v>204</v>
      </c>
      <c r="Q2129" s="30" t="s">
        <v>499</v>
      </c>
    </row>
    <row r="2130" spans="1:17">
      <c r="A2130" s="30" t="s">
        <v>7329</v>
      </c>
      <c r="B2130" s="30" t="s">
        <v>204</v>
      </c>
      <c r="C2130" s="30" t="s">
        <v>7330</v>
      </c>
      <c r="D2130" s="30" t="s">
        <v>7323</v>
      </c>
      <c r="E2130" s="30" t="s">
        <v>7328</v>
      </c>
      <c r="F2130" s="30" t="s">
        <v>74</v>
      </c>
      <c r="G2130" s="38">
        <v>30</v>
      </c>
      <c r="H2130" s="31">
        <v>30</v>
      </c>
      <c r="I2130" s="30" t="s">
        <v>628</v>
      </c>
      <c r="J2130" s="30" t="s">
        <v>629</v>
      </c>
      <c r="K2130" s="30" t="s">
        <v>495</v>
      </c>
      <c r="L2130" s="30" t="s">
        <v>1274</v>
      </c>
      <c r="M2130" s="30" t="s">
        <v>631</v>
      </c>
      <c r="N2130" s="30"/>
      <c r="O2130" s="30" t="s">
        <v>203</v>
      </c>
      <c r="P2130" s="30" t="s">
        <v>204</v>
      </c>
      <c r="Q2130" s="30" t="s">
        <v>499</v>
      </c>
    </row>
    <row r="2131" spans="1:17">
      <c r="A2131" s="30" t="s">
        <v>7331</v>
      </c>
      <c r="B2131" s="30" t="s">
        <v>204</v>
      </c>
      <c r="C2131" s="30" t="s">
        <v>7332</v>
      </c>
      <c r="D2131" s="30" t="s">
        <v>7323</v>
      </c>
      <c r="E2131" s="30" t="s">
        <v>7328</v>
      </c>
      <c r="F2131" s="30" t="s">
        <v>74</v>
      </c>
      <c r="G2131" s="38">
        <v>30</v>
      </c>
      <c r="H2131" s="31">
        <v>30</v>
      </c>
      <c r="I2131" s="30" t="s">
        <v>628</v>
      </c>
      <c r="J2131" s="30" t="s">
        <v>629</v>
      </c>
      <c r="K2131" s="30" t="s">
        <v>495</v>
      </c>
      <c r="L2131" s="30" t="s">
        <v>1274</v>
      </c>
      <c r="M2131" s="30" t="s">
        <v>631</v>
      </c>
      <c r="N2131" s="30"/>
      <c r="O2131" s="30" t="s">
        <v>203</v>
      </c>
      <c r="P2131" s="30" t="s">
        <v>204</v>
      </c>
      <c r="Q2131" s="30" t="s">
        <v>499</v>
      </c>
    </row>
    <row r="2132" spans="1:17">
      <c r="A2132" s="30" t="s">
        <v>7333</v>
      </c>
      <c r="B2132" s="30" t="s">
        <v>204</v>
      </c>
      <c r="C2132" s="30" t="s">
        <v>7327</v>
      </c>
      <c r="D2132" s="30" t="s">
        <v>7323</v>
      </c>
      <c r="E2132" s="30" t="s">
        <v>7328</v>
      </c>
      <c r="F2132" s="30" t="s">
        <v>74</v>
      </c>
      <c r="G2132" s="38">
        <v>30</v>
      </c>
      <c r="H2132" s="31">
        <v>30</v>
      </c>
      <c r="I2132" s="30" t="s">
        <v>628</v>
      </c>
      <c r="J2132" s="30" t="s">
        <v>629</v>
      </c>
      <c r="K2132" s="30" t="s">
        <v>495</v>
      </c>
      <c r="L2132" s="30" t="s">
        <v>1274</v>
      </c>
      <c r="M2132" s="30" t="s">
        <v>631</v>
      </c>
      <c r="N2132" s="30"/>
      <c r="O2132" s="30" t="s">
        <v>203</v>
      </c>
      <c r="P2132" s="30" t="s">
        <v>204</v>
      </c>
      <c r="Q2132" s="30" t="s">
        <v>499</v>
      </c>
    </row>
    <row r="2133" spans="1:17">
      <c r="A2133" s="30" t="s">
        <v>7334</v>
      </c>
      <c r="B2133" s="30" t="s">
        <v>204</v>
      </c>
      <c r="C2133" s="30" t="s">
        <v>7335</v>
      </c>
      <c r="D2133" s="30" t="s">
        <v>7323</v>
      </c>
      <c r="E2133" s="30" t="s">
        <v>7328</v>
      </c>
      <c r="F2133" s="30" t="s">
        <v>74</v>
      </c>
      <c r="G2133" s="38">
        <v>30</v>
      </c>
      <c r="H2133" s="31">
        <v>30</v>
      </c>
      <c r="I2133" s="30" t="s">
        <v>628</v>
      </c>
      <c r="J2133" s="30" t="s">
        <v>629</v>
      </c>
      <c r="K2133" s="30" t="s">
        <v>495</v>
      </c>
      <c r="L2133" s="30" t="s">
        <v>1274</v>
      </c>
      <c r="M2133" s="30" t="s">
        <v>631</v>
      </c>
      <c r="N2133" s="30"/>
      <c r="O2133" s="30" t="s">
        <v>203</v>
      </c>
      <c r="P2133" s="30" t="s">
        <v>204</v>
      </c>
      <c r="Q2133" s="30" t="s">
        <v>499</v>
      </c>
    </row>
    <row r="2134" spans="1:17">
      <c r="A2134" s="30" t="s">
        <v>7336</v>
      </c>
      <c r="B2134" s="30" t="s">
        <v>204</v>
      </c>
      <c r="C2134" s="30" t="s">
        <v>7337</v>
      </c>
      <c r="D2134" s="30" t="s">
        <v>7323</v>
      </c>
      <c r="E2134" s="30" t="s">
        <v>7328</v>
      </c>
      <c r="F2134" s="30" t="s">
        <v>74</v>
      </c>
      <c r="G2134" s="38">
        <v>30</v>
      </c>
      <c r="H2134" s="31">
        <v>30</v>
      </c>
      <c r="I2134" s="30" t="s">
        <v>628</v>
      </c>
      <c r="J2134" s="30" t="s">
        <v>629</v>
      </c>
      <c r="K2134" s="30" t="s">
        <v>495</v>
      </c>
      <c r="L2134" s="30" t="s">
        <v>1274</v>
      </c>
      <c r="M2134" s="30" t="s">
        <v>631</v>
      </c>
      <c r="N2134" s="30"/>
      <c r="O2134" s="30" t="s">
        <v>203</v>
      </c>
      <c r="P2134" s="30" t="s">
        <v>204</v>
      </c>
      <c r="Q2134" s="30" t="s">
        <v>499</v>
      </c>
    </row>
    <row r="2135" spans="1:17">
      <c r="A2135" s="30" t="s">
        <v>7338</v>
      </c>
      <c r="B2135" s="30" t="s">
        <v>7339</v>
      </c>
      <c r="C2135" s="30" t="s">
        <v>7340</v>
      </c>
      <c r="D2135" s="30" t="s">
        <v>7323</v>
      </c>
      <c r="E2135" s="30" t="s">
        <v>7328</v>
      </c>
      <c r="F2135" s="30" t="s">
        <v>74</v>
      </c>
      <c r="G2135" s="38">
        <v>30</v>
      </c>
      <c r="H2135" s="31">
        <v>30</v>
      </c>
      <c r="I2135" s="30" t="s">
        <v>628</v>
      </c>
      <c r="J2135" s="30" t="s">
        <v>629</v>
      </c>
      <c r="K2135" s="30" t="s">
        <v>495</v>
      </c>
      <c r="L2135" s="30" t="s">
        <v>1274</v>
      </c>
      <c r="M2135" s="30" t="s">
        <v>631</v>
      </c>
      <c r="N2135" s="30"/>
      <c r="O2135" s="30" t="s">
        <v>203</v>
      </c>
      <c r="P2135" s="30" t="s">
        <v>204</v>
      </c>
      <c r="Q2135" s="30" t="s">
        <v>499</v>
      </c>
    </row>
    <row r="2136" spans="1:17">
      <c r="A2136" s="30" t="s">
        <v>7341</v>
      </c>
      <c r="B2136" s="30" t="s">
        <v>7342</v>
      </c>
      <c r="C2136" s="30" t="s">
        <v>7343</v>
      </c>
      <c r="D2136" s="30" t="s">
        <v>7344</v>
      </c>
      <c r="E2136" s="30" t="s">
        <v>7328</v>
      </c>
      <c r="F2136" s="30" t="s">
        <v>7344</v>
      </c>
      <c r="G2136" s="38">
        <v>30</v>
      </c>
      <c r="H2136" s="31">
        <v>30</v>
      </c>
      <c r="I2136" s="30" t="s">
        <v>628</v>
      </c>
      <c r="J2136" s="30" t="s">
        <v>629</v>
      </c>
      <c r="K2136" s="30" t="s">
        <v>495</v>
      </c>
      <c r="L2136" s="30" t="s">
        <v>1274</v>
      </c>
      <c r="M2136" s="30" t="s">
        <v>631</v>
      </c>
      <c r="N2136" s="30"/>
      <c r="O2136" s="30" t="s">
        <v>203</v>
      </c>
      <c r="P2136" s="30" t="s">
        <v>204</v>
      </c>
      <c r="Q2136" s="30" t="s">
        <v>499</v>
      </c>
    </row>
    <row r="2137" spans="1:17">
      <c r="A2137" s="30" t="s">
        <v>7345</v>
      </c>
      <c r="B2137" s="30" t="s">
        <v>7346</v>
      </c>
      <c r="C2137" s="30" t="s">
        <v>7347</v>
      </c>
      <c r="D2137" s="30"/>
      <c r="E2137" s="30"/>
      <c r="F2137" s="30" t="s">
        <v>7348</v>
      </c>
      <c r="G2137" s="38"/>
      <c r="H2137" s="31">
        <v>0</v>
      </c>
      <c r="I2137" s="30"/>
      <c r="J2137" s="30"/>
      <c r="K2137" s="30" t="s">
        <v>495</v>
      </c>
      <c r="L2137" s="30" t="s">
        <v>612</v>
      </c>
      <c r="M2137" s="30" t="s">
        <v>1035</v>
      </c>
      <c r="N2137" s="30" t="s">
        <v>7349</v>
      </c>
      <c r="O2137" s="30" t="s">
        <v>7345</v>
      </c>
      <c r="P2137" s="30" t="s">
        <v>7346</v>
      </c>
      <c r="Q2137" s="30" t="s">
        <v>499</v>
      </c>
    </row>
    <row r="2138" spans="1:17">
      <c r="A2138" s="30" t="s">
        <v>7350</v>
      </c>
      <c r="B2138" s="30" t="s">
        <v>7351</v>
      </c>
      <c r="C2138" s="30" t="s">
        <v>7352</v>
      </c>
      <c r="D2138" s="30"/>
      <c r="E2138" s="30" t="s">
        <v>503</v>
      </c>
      <c r="F2138" s="30" t="s">
        <v>7353</v>
      </c>
      <c r="G2138" s="38">
        <v>60</v>
      </c>
      <c r="H2138" s="31">
        <v>0</v>
      </c>
      <c r="I2138" s="30" t="s">
        <v>7354</v>
      </c>
      <c r="J2138" s="30" t="s">
        <v>7355</v>
      </c>
      <c r="K2138" s="30" t="s">
        <v>495</v>
      </c>
      <c r="L2138" s="30" t="s">
        <v>496</v>
      </c>
      <c r="M2138" s="30"/>
      <c r="N2138" s="30"/>
      <c r="O2138" s="30" t="s">
        <v>7350</v>
      </c>
      <c r="P2138" s="30" t="s">
        <v>7351</v>
      </c>
      <c r="Q2138" s="30" t="s">
        <v>499</v>
      </c>
    </row>
    <row r="2139" spans="1:17">
      <c r="A2139" s="30" t="s">
        <v>7356</v>
      </c>
      <c r="B2139" s="30" t="s">
        <v>7357</v>
      </c>
      <c r="C2139" s="30" t="s">
        <v>7358</v>
      </c>
      <c r="D2139" s="30"/>
      <c r="E2139" s="30"/>
      <c r="F2139" s="30" t="s">
        <v>7359</v>
      </c>
      <c r="G2139" s="38"/>
      <c r="H2139" s="31">
        <v>0</v>
      </c>
      <c r="I2139" s="30"/>
      <c r="J2139" s="30"/>
      <c r="K2139" s="30" t="s">
        <v>495</v>
      </c>
      <c r="L2139" s="30" t="s">
        <v>612</v>
      </c>
      <c r="M2139" s="30" t="s">
        <v>624</v>
      </c>
      <c r="N2139" s="30"/>
      <c r="O2139" s="30" t="s">
        <v>7356</v>
      </c>
      <c r="P2139" s="30" t="s">
        <v>7357</v>
      </c>
      <c r="Q2139" s="30" t="s">
        <v>499</v>
      </c>
    </row>
    <row r="2140" spans="1:17">
      <c r="A2140" s="30" t="s">
        <v>7360</v>
      </c>
      <c r="B2140" s="30" t="s">
        <v>7361</v>
      </c>
      <c r="C2140" s="30" t="s">
        <v>7362</v>
      </c>
      <c r="D2140" s="30"/>
      <c r="E2140" s="30" t="s">
        <v>503</v>
      </c>
      <c r="F2140" s="30" t="s">
        <v>7363</v>
      </c>
      <c r="G2140" s="38"/>
      <c r="H2140" s="31">
        <v>0</v>
      </c>
      <c r="I2140" s="30" t="s">
        <v>504</v>
      </c>
      <c r="J2140" s="30" t="s">
        <v>505</v>
      </c>
      <c r="K2140" s="30" t="s">
        <v>495</v>
      </c>
      <c r="L2140" s="30" t="s">
        <v>496</v>
      </c>
      <c r="M2140" s="30" t="s">
        <v>1146</v>
      </c>
      <c r="N2140" s="30"/>
      <c r="O2140" s="30" t="s">
        <v>7360</v>
      </c>
      <c r="P2140" s="30" t="s">
        <v>7361</v>
      </c>
      <c r="Q2140" s="30" t="s">
        <v>499</v>
      </c>
    </row>
    <row r="2141" spans="1:17">
      <c r="A2141" s="30" t="s">
        <v>7364</v>
      </c>
      <c r="B2141" s="30" t="s">
        <v>7365</v>
      </c>
      <c r="C2141" s="30" t="s">
        <v>7366</v>
      </c>
      <c r="D2141" s="30"/>
      <c r="E2141" s="30" t="s">
        <v>503</v>
      </c>
      <c r="F2141" s="30" t="s">
        <v>7367</v>
      </c>
      <c r="G2141" s="38"/>
      <c r="H2141" s="31">
        <v>0</v>
      </c>
      <c r="I2141" s="30" t="s">
        <v>931</v>
      </c>
      <c r="J2141" s="30" t="s">
        <v>932</v>
      </c>
      <c r="K2141" s="30" t="s">
        <v>495</v>
      </c>
      <c r="L2141" s="30" t="s">
        <v>496</v>
      </c>
      <c r="M2141" s="30" t="s">
        <v>497</v>
      </c>
      <c r="N2141" s="30" t="s">
        <v>7368</v>
      </c>
      <c r="O2141" s="30" t="s">
        <v>7364</v>
      </c>
      <c r="P2141" s="30" t="s">
        <v>7365</v>
      </c>
      <c r="Q2141" s="30" t="s">
        <v>499</v>
      </c>
    </row>
    <row r="2142" spans="1:17">
      <c r="A2142" s="30" t="s">
        <v>7369</v>
      </c>
      <c r="B2142" s="30" t="s">
        <v>7370</v>
      </c>
      <c r="C2142" s="30"/>
      <c r="D2142" s="30"/>
      <c r="E2142" s="30"/>
      <c r="F2142" s="30"/>
      <c r="G2142" s="38"/>
      <c r="H2142" s="31">
        <v>0</v>
      </c>
      <c r="I2142" s="30"/>
      <c r="J2142" s="30"/>
      <c r="K2142" s="30" t="s">
        <v>495</v>
      </c>
      <c r="L2142" s="30"/>
      <c r="M2142" s="30"/>
      <c r="N2142" s="30"/>
      <c r="O2142" s="30" t="s">
        <v>7369</v>
      </c>
      <c r="P2142" s="30" t="s">
        <v>7370</v>
      </c>
      <c r="Q2142" s="30" t="s">
        <v>499</v>
      </c>
    </row>
    <row r="2143" spans="1:17">
      <c r="A2143" s="30" t="s">
        <v>7371</v>
      </c>
      <c r="B2143" s="30" t="s">
        <v>7372</v>
      </c>
      <c r="C2143" s="30" t="s">
        <v>7373</v>
      </c>
      <c r="D2143" s="30"/>
      <c r="E2143" s="30" t="s">
        <v>753</v>
      </c>
      <c r="F2143" s="30" t="s">
        <v>7374</v>
      </c>
      <c r="G2143" s="38"/>
      <c r="H2143" s="31">
        <v>0</v>
      </c>
      <c r="I2143" s="30" t="s">
        <v>628</v>
      </c>
      <c r="J2143" s="30" t="s">
        <v>629</v>
      </c>
      <c r="K2143" s="30" t="s">
        <v>495</v>
      </c>
      <c r="L2143" s="30" t="s">
        <v>3537</v>
      </c>
      <c r="M2143" s="30" t="s">
        <v>631</v>
      </c>
      <c r="N2143" s="30" t="s">
        <v>7375</v>
      </c>
      <c r="O2143" s="30" t="s">
        <v>7371</v>
      </c>
      <c r="P2143" s="30" t="s">
        <v>7372</v>
      </c>
      <c r="Q2143" s="30" t="s">
        <v>499</v>
      </c>
    </row>
    <row r="2144" spans="1:17">
      <c r="A2144" s="30" t="s">
        <v>7376</v>
      </c>
      <c r="B2144" s="30" t="s">
        <v>7377</v>
      </c>
      <c r="C2144" s="30" t="s">
        <v>7378</v>
      </c>
      <c r="D2144" s="30"/>
      <c r="E2144" s="30" t="s">
        <v>503</v>
      </c>
      <c r="F2144" s="30" t="s">
        <v>7379</v>
      </c>
      <c r="G2144" s="38"/>
      <c r="H2144" s="31">
        <v>0</v>
      </c>
      <c r="I2144" s="30" t="s">
        <v>504</v>
      </c>
      <c r="J2144" s="30" t="s">
        <v>505</v>
      </c>
      <c r="K2144" s="30" t="s">
        <v>495</v>
      </c>
      <c r="L2144" s="30" t="s">
        <v>496</v>
      </c>
      <c r="M2144" s="30" t="s">
        <v>558</v>
      </c>
      <c r="N2144" s="30"/>
      <c r="O2144" s="30" t="s">
        <v>7376</v>
      </c>
      <c r="P2144" s="30" t="s">
        <v>7377</v>
      </c>
      <c r="Q2144" s="30" t="s">
        <v>499</v>
      </c>
    </row>
    <row r="2145" spans="1:17">
      <c r="A2145" s="30" t="s">
        <v>7380</v>
      </c>
      <c r="B2145" s="30" t="s">
        <v>7381</v>
      </c>
      <c r="C2145" s="30" t="s">
        <v>7382</v>
      </c>
      <c r="D2145" s="30"/>
      <c r="E2145" s="30" t="s">
        <v>753</v>
      </c>
      <c r="F2145" s="30" t="s">
        <v>7383</v>
      </c>
      <c r="G2145" s="38"/>
      <c r="H2145" s="31">
        <v>0</v>
      </c>
      <c r="I2145" s="30" t="s">
        <v>755</v>
      </c>
      <c r="J2145" s="30" t="s">
        <v>756</v>
      </c>
      <c r="K2145" s="30" t="s">
        <v>495</v>
      </c>
      <c r="L2145" s="30" t="s">
        <v>612</v>
      </c>
      <c r="M2145" s="30" t="s">
        <v>780</v>
      </c>
      <c r="N2145" s="30" t="s">
        <v>7384</v>
      </c>
      <c r="O2145" s="30" t="s">
        <v>7380</v>
      </c>
      <c r="P2145" s="30" t="s">
        <v>7381</v>
      </c>
      <c r="Q2145" s="30" t="s">
        <v>499</v>
      </c>
    </row>
    <row r="2146" spans="1:17">
      <c r="A2146" s="30" t="s">
        <v>7385</v>
      </c>
      <c r="B2146" s="30" t="s">
        <v>7386</v>
      </c>
      <c r="C2146" s="30" t="s">
        <v>7387</v>
      </c>
      <c r="D2146" s="30" t="s">
        <v>74</v>
      </c>
      <c r="E2146" s="30" t="s">
        <v>503</v>
      </c>
      <c r="F2146" s="30" t="s">
        <v>7388</v>
      </c>
      <c r="G2146" s="38"/>
      <c r="H2146" s="31">
        <v>0</v>
      </c>
      <c r="I2146" s="30" t="s">
        <v>600</v>
      </c>
      <c r="J2146" s="30" t="s">
        <v>601</v>
      </c>
      <c r="K2146" s="30" t="s">
        <v>495</v>
      </c>
      <c r="L2146" s="30" t="s">
        <v>496</v>
      </c>
      <c r="M2146" s="30" t="s">
        <v>713</v>
      </c>
      <c r="N2146" s="30"/>
      <c r="O2146" s="30" t="s">
        <v>7385</v>
      </c>
      <c r="P2146" s="30" t="s">
        <v>7386</v>
      </c>
      <c r="Q2146" s="30" t="s">
        <v>4458</v>
      </c>
    </row>
    <row r="2147" spans="1:17">
      <c r="A2147" s="30" t="s">
        <v>7389</v>
      </c>
      <c r="B2147" s="30" t="s">
        <v>7390</v>
      </c>
      <c r="C2147" s="30"/>
      <c r="D2147" s="30"/>
      <c r="E2147" s="30"/>
      <c r="F2147" s="30" t="s">
        <v>7391</v>
      </c>
      <c r="G2147" s="38"/>
      <c r="H2147" s="31">
        <v>0</v>
      </c>
      <c r="I2147" s="30"/>
      <c r="J2147" s="30"/>
      <c r="K2147" s="30" t="s">
        <v>495</v>
      </c>
      <c r="L2147" s="30"/>
      <c r="M2147" s="30"/>
      <c r="N2147" s="30"/>
      <c r="O2147" s="30" t="s">
        <v>7389</v>
      </c>
      <c r="P2147" s="30" t="s">
        <v>7390</v>
      </c>
      <c r="Q2147" s="30" t="s">
        <v>4174</v>
      </c>
    </row>
    <row r="2148" spans="1:17">
      <c r="A2148" s="30" t="s">
        <v>7392</v>
      </c>
      <c r="B2148" s="30" t="s">
        <v>7393</v>
      </c>
      <c r="C2148" s="30" t="s">
        <v>7394</v>
      </c>
      <c r="D2148" s="30"/>
      <c r="E2148" s="30"/>
      <c r="F2148" s="30" t="s">
        <v>7395</v>
      </c>
      <c r="G2148" s="38"/>
      <c r="H2148" s="31">
        <v>0</v>
      </c>
      <c r="I2148" s="30"/>
      <c r="J2148" s="30"/>
      <c r="K2148" s="30" t="s">
        <v>495</v>
      </c>
      <c r="L2148" s="30" t="s">
        <v>496</v>
      </c>
      <c r="M2148" s="30" t="s">
        <v>588</v>
      </c>
      <c r="N2148" s="30"/>
      <c r="O2148" s="30" t="s">
        <v>7392</v>
      </c>
      <c r="P2148" s="30" t="s">
        <v>7393</v>
      </c>
      <c r="Q2148" s="30" t="s">
        <v>499</v>
      </c>
    </row>
    <row r="2149" spans="1:17">
      <c r="A2149" s="30" t="s">
        <v>7396</v>
      </c>
      <c r="B2149" s="30" t="s">
        <v>7397</v>
      </c>
      <c r="C2149" s="30" t="s">
        <v>7398</v>
      </c>
      <c r="D2149" s="30"/>
      <c r="E2149" s="30" t="s">
        <v>503</v>
      </c>
      <c r="F2149" s="30" t="s">
        <v>7399</v>
      </c>
      <c r="G2149" s="38"/>
      <c r="H2149" s="31">
        <v>0</v>
      </c>
      <c r="I2149" s="30" t="s">
        <v>931</v>
      </c>
      <c r="J2149" s="30" t="s">
        <v>932</v>
      </c>
      <c r="K2149" s="30" t="s">
        <v>495</v>
      </c>
      <c r="L2149" s="30" t="s">
        <v>496</v>
      </c>
      <c r="M2149" s="30" t="s">
        <v>506</v>
      </c>
      <c r="N2149" s="30" t="s">
        <v>3530</v>
      </c>
      <c r="O2149" s="30" t="s">
        <v>7396</v>
      </c>
      <c r="P2149" s="30" t="s">
        <v>7397</v>
      </c>
      <c r="Q2149" s="30" t="s">
        <v>499</v>
      </c>
    </row>
    <row r="2150" spans="1:17">
      <c r="A2150" s="30" t="s">
        <v>7400</v>
      </c>
      <c r="B2150" s="30" t="s">
        <v>7401</v>
      </c>
      <c r="C2150" s="30" t="s">
        <v>7402</v>
      </c>
      <c r="D2150" s="30"/>
      <c r="E2150" s="30" t="s">
        <v>503</v>
      </c>
      <c r="F2150" s="30" t="s">
        <v>7403</v>
      </c>
      <c r="G2150" s="38"/>
      <c r="H2150" s="31">
        <v>0</v>
      </c>
      <c r="I2150" s="30"/>
      <c r="J2150" s="30"/>
      <c r="K2150" s="30" t="s">
        <v>495</v>
      </c>
      <c r="L2150" s="30" t="s">
        <v>496</v>
      </c>
      <c r="M2150" s="30" t="s">
        <v>514</v>
      </c>
      <c r="N2150" s="30"/>
      <c r="O2150" s="30" t="s">
        <v>7400</v>
      </c>
      <c r="P2150" s="30" t="s">
        <v>7401</v>
      </c>
      <c r="Q2150" s="30" t="s">
        <v>499</v>
      </c>
    </row>
    <row r="2151" spans="1:17">
      <c r="A2151" s="30" t="s">
        <v>7404</v>
      </c>
      <c r="B2151" s="30" t="s">
        <v>7405</v>
      </c>
      <c r="C2151" s="30" t="s">
        <v>7406</v>
      </c>
      <c r="D2151" s="30"/>
      <c r="E2151" s="30"/>
      <c r="F2151" s="30" t="s">
        <v>7407</v>
      </c>
      <c r="G2151" s="38"/>
      <c r="H2151" s="31">
        <v>0</v>
      </c>
      <c r="I2151" s="30" t="s">
        <v>546</v>
      </c>
      <c r="J2151" s="30" t="s">
        <v>547</v>
      </c>
      <c r="K2151" s="30" t="s">
        <v>495</v>
      </c>
      <c r="L2151" s="30" t="s">
        <v>496</v>
      </c>
      <c r="M2151" s="30" t="s">
        <v>713</v>
      </c>
      <c r="N2151" s="30" t="s">
        <v>3111</v>
      </c>
      <c r="O2151" s="30" t="s">
        <v>7404</v>
      </c>
      <c r="P2151" s="30" t="s">
        <v>7405</v>
      </c>
      <c r="Q2151" s="30" t="s">
        <v>499</v>
      </c>
    </row>
    <row r="2152" spans="1:17">
      <c r="A2152" s="30" t="s">
        <v>7408</v>
      </c>
      <c r="B2152" s="30" t="s">
        <v>7409</v>
      </c>
      <c r="C2152" s="30" t="s">
        <v>7410</v>
      </c>
      <c r="D2152" s="30"/>
      <c r="E2152" s="30"/>
      <c r="F2152" s="30" t="s">
        <v>7411</v>
      </c>
      <c r="G2152" s="38"/>
      <c r="H2152" s="31">
        <v>0</v>
      </c>
      <c r="I2152" s="30"/>
      <c r="J2152" s="30"/>
      <c r="K2152" s="30" t="s">
        <v>495</v>
      </c>
      <c r="L2152" s="30" t="s">
        <v>766</v>
      </c>
      <c r="M2152" s="30" t="s">
        <v>573</v>
      </c>
      <c r="N2152" s="30"/>
      <c r="O2152" s="30" t="s">
        <v>7408</v>
      </c>
      <c r="P2152" s="30" t="s">
        <v>7409</v>
      </c>
      <c r="Q2152" s="30" t="s">
        <v>499</v>
      </c>
    </row>
    <row r="2153" spans="1:17">
      <c r="A2153" s="30" t="s">
        <v>7412</v>
      </c>
      <c r="B2153" s="30" t="s">
        <v>7413</v>
      </c>
      <c r="C2153" s="30" t="s">
        <v>7414</v>
      </c>
      <c r="D2153" s="30"/>
      <c r="E2153" s="30" t="s">
        <v>503</v>
      </c>
      <c r="F2153" s="30" t="s">
        <v>7415</v>
      </c>
      <c r="G2153" s="38"/>
      <c r="H2153" s="31">
        <v>0</v>
      </c>
      <c r="I2153" s="30"/>
      <c r="J2153" s="30"/>
      <c r="K2153" s="30" t="s">
        <v>495</v>
      </c>
      <c r="L2153" s="30" t="s">
        <v>496</v>
      </c>
      <c r="M2153" s="30" t="s">
        <v>877</v>
      </c>
      <c r="N2153" s="30"/>
      <c r="O2153" s="30" t="s">
        <v>7412</v>
      </c>
      <c r="P2153" s="30" t="s">
        <v>7413</v>
      </c>
      <c r="Q2153" s="30" t="s">
        <v>499</v>
      </c>
    </row>
    <row r="2154" spans="1:17">
      <c r="A2154" s="30" t="s">
        <v>179</v>
      </c>
      <c r="B2154" s="30" t="s">
        <v>180</v>
      </c>
      <c r="C2154" s="30" t="s">
        <v>7416</v>
      </c>
      <c r="D2154" s="30"/>
      <c r="E2154" s="30" t="s">
        <v>503</v>
      </c>
      <c r="F2154" s="30" t="s">
        <v>7417</v>
      </c>
      <c r="G2154" s="38"/>
      <c r="H2154" s="31">
        <v>0</v>
      </c>
      <c r="I2154" s="30"/>
      <c r="J2154" s="30"/>
      <c r="K2154" s="30" t="s">
        <v>495</v>
      </c>
      <c r="L2154" s="30" t="s">
        <v>496</v>
      </c>
      <c r="M2154" s="30" t="s">
        <v>2249</v>
      </c>
      <c r="N2154" s="30"/>
      <c r="O2154" s="30" t="s">
        <v>7418</v>
      </c>
      <c r="P2154" s="30" t="s">
        <v>180</v>
      </c>
      <c r="Q2154" s="30" t="s">
        <v>499</v>
      </c>
    </row>
    <row r="2155" spans="1:17">
      <c r="A2155" s="30" t="s">
        <v>7419</v>
      </c>
      <c r="B2155" s="30" t="s">
        <v>7420</v>
      </c>
      <c r="C2155" s="30" t="s">
        <v>7421</v>
      </c>
      <c r="D2155" s="30"/>
      <c r="E2155" s="30" t="s">
        <v>503</v>
      </c>
      <c r="F2155" s="30" t="s">
        <v>74</v>
      </c>
      <c r="G2155" s="38"/>
      <c r="H2155" s="31">
        <v>0</v>
      </c>
      <c r="I2155" s="30" t="s">
        <v>512</v>
      </c>
      <c r="J2155" s="30" t="s">
        <v>513</v>
      </c>
      <c r="K2155" s="30" t="s">
        <v>495</v>
      </c>
      <c r="L2155" s="30" t="s">
        <v>496</v>
      </c>
      <c r="M2155" s="30" t="s">
        <v>713</v>
      </c>
      <c r="N2155" s="30" t="s">
        <v>3111</v>
      </c>
      <c r="O2155" s="30" t="s">
        <v>7418</v>
      </c>
      <c r="P2155" s="30" t="s">
        <v>180</v>
      </c>
      <c r="Q2155" s="30" t="s">
        <v>499</v>
      </c>
    </row>
    <row r="2156" spans="1:17">
      <c r="A2156" s="30" t="s">
        <v>7422</v>
      </c>
      <c r="B2156" s="30" t="s">
        <v>7423</v>
      </c>
      <c r="C2156" s="30" t="s">
        <v>7424</v>
      </c>
      <c r="D2156" s="30"/>
      <c r="E2156" s="30" t="s">
        <v>503</v>
      </c>
      <c r="F2156" s="30" t="s">
        <v>74</v>
      </c>
      <c r="G2156" s="38"/>
      <c r="H2156" s="31">
        <v>0</v>
      </c>
      <c r="I2156" s="30" t="s">
        <v>586</v>
      </c>
      <c r="J2156" s="30" t="s">
        <v>587</v>
      </c>
      <c r="K2156" s="30" t="s">
        <v>495</v>
      </c>
      <c r="L2156" s="30" t="s">
        <v>496</v>
      </c>
      <c r="M2156" s="30" t="s">
        <v>903</v>
      </c>
      <c r="N2156" s="30"/>
      <c r="O2156" s="30" t="s">
        <v>7418</v>
      </c>
      <c r="P2156" s="30" t="s">
        <v>180</v>
      </c>
      <c r="Q2156" s="30" t="s">
        <v>499</v>
      </c>
    </row>
    <row r="2157" spans="1:17">
      <c r="A2157" s="30" t="s">
        <v>7425</v>
      </c>
      <c r="B2157" s="30" t="s">
        <v>7426</v>
      </c>
      <c r="C2157" s="30" t="s">
        <v>7427</v>
      </c>
      <c r="D2157" s="30"/>
      <c r="E2157" s="30" t="s">
        <v>503</v>
      </c>
      <c r="F2157" s="30" t="s">
        <v>74</v>
      </c>
      <c r="G2157" s="38"/>
      <c r="H2157" s="31">
        <v>0</v>
      </c>
      <c r="I2157" s="30" t="s">
        <v>600</v>
      </c>
      <c r="J2157" s="30" t="s">
        <v>601</v>
      </c>
      <c r="K2157" s="30" t="s">
        <v>495</v>
      </c>
      <c r="L2157" s="30" t="s">
        <v>496</v>
      </c>
      <c r="M2157" s="30" t="s">
        <v>596</v>
      </c>
      <c r="N2157" s="30"/>
      <c r="O2157" s="30" t="s">
        <v>7418</v>
      </c>
      <c r="P2157" s="30" t="s">
        <v>180</v>
      </c>
      <c r="Q2157" s="30" t="s">
        <v>499</v>
      </c>
    </row>
    <row r="2158" spans="1:17">
      <c r="A2158" s="30" t="s">
        <v>7428</v>
      </c>
      <c r="B2158" s="30" t="s">
        <v>7429</v>
      </c>
      <c r="C2158" s="30" t="s">
        <v>7430</v>
      </c>
      <c r="D2158" s="30"/>
      <c r="E2158" s="30" t="s">
        <v>503</v>
      </c>
      <c r="F2158" s="30" t="s">
        <v>74</v>
      </c>
      <c r="G2158" s="38"/>
      <c r="H2158" s="31">
        <v>0</v>
      </c>
      <c r="I2158" s="30" t="s">
        <v>504</v>
      </c>
      <c r="J2158" s="30" t="s">
        <v>505</v>
      </c>
      <c r="K2158" s="30" t="s">
        <v>495</v>
      </c>
      <c r="L2158" s="30" t="s">
        <v>496</v>
      </c>
      <c r="M2158" s="30" t="s">
        <v>506</v>
      </c>
      <c r="N2158" s="30" t="s">
        <v>539</v>
      </c>
      <c r="O2158" s="30" t="s">
        <v>7418</v>
      </c>
      <c r="P2158" s="30" t="s">
        <v>180</v>
      </c>
      <c r="Q2158" s="30" t="s">
        <v>499</v>
      </c>
    </row>
    <row r="2159" spans="1:17">
      <c r="A2159" s="30" t="s">
        <v>7431</v>
      </c>
      <c r="B2159" s="30" t="s">
        <v>7432</v>
      </c>
      <c r="C2159" s="30" t="s">
        <v>7433</v>
      </c>
      <c r="D2159" s="30"/>
      <c r="E2159" s="30" t="s">
        <v>503</v>
      </c>
      <c r="F2159" s="30" t="s">
        <v>74</v>
      </c>
      <c r="G2159" s="38"/>
      <c r="H2159" s="31">
        <v>0</v>
      </c>
      <c r="I2159" s="30" t="s">
        <v>504</v>
      </c>
      <c r="J2159" s="30" t="s">
        <v>505</v>
      </c>
      <c r="K2159" s="30" t="s">
        <v>495</v>
      </c>
      <c r="L2159" s="30" t="s">
        <v>496</v>
      </c>
      <c r="M2159" s="30" t="s">
        <v>506</v>
      </c>
      <c r="N2159" s="30" t="s">
        <v>539</v>
      </c>
      <c r="O2159" s="30" t="s">
        <v>7418</v>
      </c>
      <c r="P2159" s="30" t="s">
        <v>180</v>
      </c>
      <c r="Q2159" s="30" t="s">
        <v>499</v>
      </c>
    </row>
    <row r="2160" spans="1:17">
      <c r="A2160" s="30" t="s">
        <v>7434</v>
      </c>
      <c r="B2160" s="30" t="s">
        <v>7435</v>
      </c>
      <c r="C2160" s="30" t="s">
        <v>7436</v>
      </c>
      <c r="D2160" s="30"/>
      <c r="E2160" s="30" t="s">
        <v>503</v>
      </c>
      <c r="F2160" s="30" t="s">
        <v>74</v>
      </c>
      <c r="G2160" s="38"/>
      <c r="H2160" s="31">
        <v>0</v>
      </c>
      <c r="I2160" s="30" t="s">
        <v>586</v>
      </c>
      <c r="J2160" s="30" t="s">
        <v>587</v>
      </c>
      <c r="K2160" s="30" t="s">
        <v>495</v>
      </c>
      <c r="L2160" s="30" t="s">
        <v>496</v>
      </c>
      <c r="M2160" s="30" t="s">
        <v>2374</v>
      </c>
      <c r="N2160" s="30"/>
      <c r="O2160" s="30" t="s">
        <v>7418</v>
      </c>
      <c r="P2160" s="30" t="s">
        <v>180</v>
      </c>
      <c r="Q2160" s="30" t="s">
        <v>499</v>
      </c>
    </row>
    <row r="2161" spans="1:17">
      <c r="A2161" s="30" t="s">
        <v>7437</v>
      </c>
      <c r="B2161" s="30" t="s">
        <v>7438</v>
      </c>
      <c r="C2161" s="30" t="s">
        <v>7439</v>
      </c>
      <c r="D2161" s="30"/>
      <c r="E2161" s="30" t="s">
        <v>503</v>
      </c>
      <c r="F2161" s="30" t="s">
        <v>74</v>
      </c>
      <c r="G2161" s="38"/>
      <c r="H2161" s="31">
        <v>0</v>
      </c>
      <c r="I2161" s="30" t="s">
        <v>504</v>
      </c>
      <c r="J2161" s="30" t="s">
        <v>505</v>
      </c>
      <c r="K2161" s="30" t="s">
        <v>495</v>
      </c>
      <c r="L2161" s="30" t="s">
        <v>496</v>
      </c>
      <c r="M2161" s="30" t="s">
        <v>506</v>
      </c>
      <c r="N2161" s="30"/>
      <c r="O2161" s="30" t="s">
        <v>7418</v>
      </c>
      <c r="P2161" s="30" t="s">
        <v>180</v>
      </c>
      <c r="Q2161" s="30" t="s">
        <v>499</v>
      </c>
    </row>
    <row r="2162" spans="1:17">
      <c r="A2162" s="30" t="s">
        <v>7440</v>
      </c>
      <c r="B2162" s="30" t="s">
        <v>7441</v>
      </c>
      <c r="C2162" s="30" t="s">
        <v>7442</v>
      </c>
      <c r="D2162" s="30"/>
      <c r="E2162" s="30" t="s">
        <v>503</v>
      </c>
      <c r="F2162" s="30" t="s">
        <v>74</v>
      </c>
      <c r="G2162" s="38"/>
      <c r="H2162" s="31">
        <v>0</v>
      </c>
      <c r="I2162" s="30" t="s">
        <v>586</v>
      </c>
      <c r="J2162" s="30" t="s">
        <v>587</v>
      </c>
      <c r="K2162" s="30" t="s">
        <v>495</v>
      </c>
      <c r="L2162" s="30" t="s">
        <v>496</v>
      </c>
      <c r="M2162" s="30" t="s">
        <v>2374</v>
      </c>
      <c r="N2162" s="30"/>
      <c r="O2162" s="30" t="s">
        <v>7418</v>
      </c>
      <c r="P2162" s="30" t="s">
        <v>180</v>
      </c>
      <c r="Q2162" s="30" t="s">
        <v>499</v>
      </c>
    </row>
    <row r="2163" spans="1:17">
      <c r="A2163" s="30" t="s">
        <v>7443</v>
      </c>
      <c r="B2163" s="30" t="s">
        <v>7444</v>
      </c>
      <c r="C2163" s="30" t="s">
        <v>7445</v>
      </c>
      <c r="D2163" s="30"/>
      <c r="E2163" s="30" t="s">
        <v>503</v>
      </c>
      <c r="F2163" s="30" t="s">
        <v>74</v>
      </c>
      <c r="G2163" s="38"/>
      <c r="H2163" s="31">
        <v>0</v>
      </c>
      <c r="I2163" s="30" t="s">
        <v>512</v>
      </c>
      <c r="J2163" s="30" t="s">
        <v>513</v>
      </c>
      <c r="K2163" s="30" t="s">
        <v>495</v>
      </c>
      <c r="L2163" s="30" t="s">
        <v>496</v>
      </c>
      <c r="M2163" s="30" t="s">
        <v>713</v>
      </c>
      <c r="N2163" s="30" t="s">
        <v>3111</v>
      </c>
      <c r="O2163" s="30" t="s">
        <v>7418</v>
      </c>
      <c r="P2163" s="30" t="s">
        <v>180</v>
      </c>
      <c r="Q2163" s="30" t="s">
        <v>499</v>
      </c>
    </row>
    <row r="2164" spans="1:17">
      <c r="A2164" s="30" t="s">
        <v>7446</v>
      </c>
      <c r="B2164" s="30" t="s">
        <v>7447</v>
      </c>
      <c r="C2164" s="30" t="s">
        <v>7448</v>
      </c>
      <c r="D2164" s="30"/>
      <c r="E2164" s="30" t="s">
        <v>503</v>
      </c>
      <c r="F2164" s="30" t="s">
        <v>74</v>
      </c>
      <c r="G2164" s="38"/>
      <c r="H2164" s="31">
        <v>0</v>
      </c>
      <c r="I2164" s="30" t="s">
        <v>512</v>
      </c>
      <c r="J2164" s="30" t="s">
        <v>513</v>
      </c>
      <c r="K2164" s="30" t="s">
        <v>495</v>
      </c>
      <c r="L2164" s="30" t="s">
        <v>496</v>
      </c>
      <c r="M2164" s="30" t="s">
        <v>695</v>
      </c>
      <c r="N2164" s="30" t="s">
        <v>788</v>
      </c>
      <c r="O2164" s="30" t="s">
        <v>7418</v>
      </c>
      <c r="P2164" s="30" t="s">
        <v>180</v>
      </c>
      <c r="Q2164" s="30" t="s">
        <v>499</v>
      </c>
    </row>
    <row r="2165" spans="1:17">
      <c r="A2165" s="30" t="s">
        <v>7449</v>
      </c>
      <c r="B2165" s="30" t="s">
        <v>7450</v>
      </c>
      <c r="C2165" s="30" t="s">
        <v>7451</v>
      </c>
      <c r="D2165" s="30"/>
      <c r="E2165" s="30" t="s">
        <v>503</v>
      </c>
      <c r="F2165" s="30" t="s">
        <v>74</v>
      </c>
      <c r="G2165" s="38"/>
      <c r="H2165" s="31">
        <v>0</v>
      </c>
      <c r="I2165" s="30" t="s">
        <v>600</v>
      </c>
      <c r="J2165" s="30" t="s">
        <v>601</v>
      </c>
      <c r="K2165" s="30" t="s">
        <v>495</v>
      </c>
      <c r="L2165" s="30" t="s">
        <v>496</v>
      </c>
      <c r="M2165" s="30" t="s">
        <v>602</v>
      </c>
      <c r="N2165" s="30"/>
      <c r="O2165" s="30" t="s">
        <v>7418</v>
      </c>
      <c r="P2165" s="30" t="s">
        <v>180</v>
      </c>
      <c r="Q2165" s="30" t="s">
        <v>499</v>
      </c>
    </row>
    <row r="2166" spans="1:17">
      <c r="A2166" s="30" t="s">
        <v>7452</v>
      </c>
      <c r="B2166" s="30" t="s">
        <v>7453</v>
      </c>
      <c r="C2166" s="30" t="s">
        <v>7454</v>
      </c>
      <c r="D2166" s="30"/>
      <c r="E2166" s="30" t="s">
        <v>503</v>
      </c>
      <c r="F2166" s="30" t="s">
        <v>74</v>
      </c>
      <c r="G2166" s="38"/>
      <c r="H2166" s="31">
        <v>0</v>
      </c>
      <c r="I2166" s="30" t="s">
        <v>552</v>
      </c>
      <c r="J2166" s="30" t="s">
        <v>553</v>
      </c>
      <c r="K2166" s="30" t="s">
        <v>495</v>
      </c>
      <c r="L2166" s="30" t="s">
        <v>496</v>
      </c>
      <c r="M2166" s="30" t="s">
        <v>596</v>
      </c>
      <c r="N2166" s="30"/>
      <c r="O2166" s="30" t="s">
        <v>7418</v>
      </c>
      <c r="P2166" s="30" t="s">
        <v>180</v>
      </c>
      <c r="Q2166" s="30" t="s">
        <v>499</v>
      </c>
    </row>
    <row r="2167" spans="1:17">
      <c r="A2167" s="30" t="s">
        <v>7455</v>
      </c>
      <c r="B2167" s="30" t="s">
        <v>7456</v>
      </c>
      <c r="C2167" s="30" t="s">
        <v>7457</v>
      </c>
      <c r="D2167" s="30"/>
      <c r="E2167" s="30" t="s">
        <v>503</v>
      </c>
      <c r="F2167" s="30" t="s">
        <v>74</v>
      </c>
      <c r="G2167" s="38"/>
      <c r="H2167" s="31">
        <v>0</v>
      </c>
      <c r="I2167" s="30" t="s">
        <v>600</v>
      </c>
      <c r="J2167" s="30" t="s">
        <v>601</v>
      </c>
      <c r="K2167" s="30" t="s">
        <v>495</v>
      </c>
      <c r="L2167" s="30" t="s">
        <v>496</v>
      </c>
      <c r="M2167" s="30" t="s">
        <v>2249</v>
      </c>
      <c r="N2167" s="30"/>
      <c r="O2167" s="30" t="s">
        <v>7418</v>
      </c>
      <c r="P2167" s="30" t="s">
        <v>180</v>
      </c>
      <c r="Q2167" s="30" t="s">
        <v>499</v>
      </c>
    </row>
    <row r="2168" spans="1:17">
      <c r="A2168" s="30" t="s">
        <v>7458</v>
      </c>
      <c r="B2168" s="30" t="s">
        <v>7459</v>
      </c>
      <c r="C2168" s="30" t="s">
        <v>7460</v>
      </c>
      <c r="D2168" s="30"/>
      <c r="E2168" s="30" t="s">
        <v>503</v>
      </c>
      <c r="F2168" s="30"/>
      <c r="G2168" s="38"/>
      <c r="H2168" s="31">
        <v>0</v>
      </c>
      <c r="I2168" s="30" t="s">
        <v>512</v>
      </c>
      <c r="J2168" s="30" t="s">
        <v>513</v>
      </c>
      <c r="K2168" s="30" t="s">
        <v>495</v>
      </c>
      <c r="L2168" s="30" t="s">
        <v>496</v>
      </c>
      <c r="M2168" s="30" t="s">
        <v>713</v>
      </c>
      <c r="N2168" s="30" t="s">
        <v>2818</v>
      </c>
      <c r="O2168" s="30" t="s">
        <v>7418</v>
      </c>
      <c r="P2168" s="30" t="s">
        <v>180</v>
      </c>
      <c r="Q2168" s="30" t="s">
        <v>499</v>
      </c>
    </row>
    <row r="2169" spans="1:17">
      <c r="A2169" s="30" t="s">
        <v>7461</v>
      </c>
      <c r="B2169" s="30" t="s">
        <v>7462</v>
      </c>
      <c r="C2169" s="30" t="s">
        <v>7463</v>
      </c>
      <c r="D2169" s="30"/>
      <c r="E2169" s="30" t="s">
        <v>503</v>
      </c>
      <c r="F2169" s="30"/>
      <c r="G2169" s="38"/>
      <c r="H2169" s="31">
        <v>0</v>
      </c>
      <c r="I2169" s="30" t="s">
        <v>552</v>
      </c>
      <c r="J2169" s="30" t="s">
        <v>553</v>
      </c>
      <c r="K2169" s="30" t="s">
        <v>495</v>
      </c>
      <c r="L2169" s="30" t="s">
        <v>496</v>
      </c>
      <c r="M2169" s="30" t="s">
        <v>2249</v>
      </c>
      <c r="N2169" s="30" t="s">
        <v>6861</v>
      </c>
      <c r="O2169" s="30" t="s">
        <v>7418</v>
      </c>
      <c r="P2169" s="30" t="s">
        <v>180</v>
      </c>
      <c r="Q2169" s="30" t="s">
        <v>499</v>
      </c>
    </row>
    <row r="2170" spans="1:17">
      <c r="A2170" s="30" t="s">
        <v>7464</v>
      </c>
      <c r="B2170" s="30" t="s">
        <v>7465</v>
      </c>
      <c r="C2170" s="30" t="s">
        <v>7466</v>
      </c>
      <c r="D2170" s="30"/>
      <c r="E2170" s="30" t="s">
        <v>503</v>
      </c>
      <c r="F2170" s="30"/>
      <c r="G2170" s="38"/>
      <c r="H2170" s="31">
        <v>0</v>
      </c>
      <c r="I2170" s="30" t="s">
        <v>504</v>
      </c>
      <c r="J2170" s="30" t="s">
        <v>505</v>
      </c>
      <c r="K2170" s="30" t="s">
        <v>495</v>
      </c>
      <c r="L2170" s="30" t="s">
        <v>496</v>
      </c>
      <c r="M2170" s="30" t="s">
        <v>506</v>
      </c>
      <c r="N2170" s="30" t="s">
        <v>7467</v>
      </c>
      <c r="O2170" s="30" t="s">
        <v>7418</v>
      </c>
      <c r="P2170" s="30" t="s">
        <v>180</v>
      </c>
      <c r="Q2170" s="30" t="s">
        <v>499</v>
      </c>
    </row>
    <row r="2171" spans="1:17">
      <c r="A2171" s="30" t="s">
        <v>7468</v>
      </c>
      <c r="B2171" s="30" t="s">
        <v>7469</v>
      </c>
      <c r="C2171" s="30" t="s">
        <v>7470</v>
      </c>
      <c r="D2171" s="30"/>
      <c r="E2171" s="30" t="s">
        <v>503</v>
      </c>
      <c r="F2171" s="30" t="s">
        <v>74</v>
      </c>
      <c r="G2171" s="38"/>
      <c r="H2171" s="31">
        <v>0</v>
      </c>
      <c r="I2171" s="30" t="s">
        <v>552</v>
      </c>
      <c r="J2171" s="30" t="s">
        <v>553</v>
      </c>
      <c r="K2171" s="30" t="s">
        <v>495</v>
      </c>
      <c r="L2171" s="30" t="s">
        <v>496</v>
      </c>
      <c r="M2171" s="30" t="s">
        <v>2249</v>
      </c>
      <c r="N2171" s="30"/>
      <c r="O2171" s="30" t="s">
        <v>7418</v>
      </c>
      <c r="P2171" s="30" t="s">
        <v>180</v>
      </c>
      <c r="Q2171" s="30" t="s">
        <v>499</v>
      </c>
    </row>
    <row r="2172" spans="1:17">
      <c r="A2172" s="30" t="s">
        <v>7471</v>
      </c>
      <c r="B2172" s="30" t="s">
        <v>7472</v>
      </c>
      <c r="C2172" s="30" t="s">
        <v>7473</v>
      </c>
      <c r="D2172" s="30"/>
      <c r="E2172" s="30" t="s">
        <v>503</v>
      </c>
      <c r="F2172" s="30" t="s">
        <v>74</v>
      </c>
      <c r="G2172" s="38"/>
      <c r="H2172" s="31">
        <v>0</v>
      </c>
      <c r="I2172" s="30" t="s">
        <v>504</v>
      </c>
      <c r="J2172" s="30" t="s">
        <v>505</v>
      </c>
      <c r="K2172" s="30" t="s">
        <v>495</v>
      </c>
      <c r="L2172" s="30" t="s">
        <v>496</v>
      </c>
      <c r="M2172" s="30" t="s">
        <v>1146</v>
      </c>
      <c r="N2172" s="30"/>
      <c r="O2172" s="30" t="s">
        <v>7418</v>
      </c>
      <c r="P2172" s="30" t="s">
        <v>180</v>
      </c>
      <c r="Q2172" s="30" t="s">
        <v>499</v>
      </c>
    </row>
    <row r="2173" spans="1:17">
      <c r="A2173" s="30" t="s">
        <v>7474</v>
      </c>
      <c r="B2173" s="30" t="s">
        <v>7475</v>
      </c>
      <c r="C2173" s="30" t="s">
        <v>7476</v>
      </c>
      <c r="D2173" s="30"/>
      <c r="E2173" s="30" t="s">
        <v>503</v>
      </c>
      <c r="F2173" s="30" t="s">
        <v>74</v>
      </c>
      <c r="G2173" s="38"/>
      <c r="H2173" s="31">
        <v>0</v>
      </c>
      <c r="I2173" s="30" t="s">
        <v>512</v>
      </c>
      <c r="J2173" s="30" t="s">
        <v>513</v>
      </c>
      <c r="K2173" s="30" t="s">
        <v>495</v>
      </c>
      <c r="L2173" s="30" t="s">
        <v>496</v>
      </c>
      <c r="M2173" s="30" t="s">
        <v>695</v>
      </c>
      <c r="N2173" s="30" t="s">
        <v>5309</v>
      </c>
      <c r="O2173" s="30" t="s">
        <v>7418</v>
      </c>
      <c r="P2173" s="30" t="s">
        <v>180</v>
      </c>
      <c r="Q2173" s="30" t="s">
        <v>499</v>
      </c>
    </row>
    <row r="2174" spans="1:17">
      <c r="A2174" s="30" t="s">
        <v>7477</v>
      </c>
      <c r="B2174" s="30" t="s">
        <v>7478</v>
      </c>
      <c r="C2174" s="30" t="s">
        <v>7479</v>
      </c>
      <c r="D2174" s="30"/>
      <c r="E2174" s="30" t="s">
        <v>503</v>
      </c>
      <c r="F2174" s="30" t="s">
        <v>74</v>
      </c>
      <c r="G2174" s="38"/>
      <c r="H2174" s="31">
        <v>0</v>
      </c>
      <c r="I2174" s="30" t="s">
        <v>552</v>
      </c>
      <c r="J2174" s="30" t="s">
        <v>553</v>
      </c>
      <c r="K2174" s="30" t="s">
        <v>495</v>
      </c>
      <c r="L2174" s="30" t="s">
        <v>496</v>
      </c>
      <c r="M2174" s="30" t="s">
        <v>2249</v>
      </c>
      <c r="N2174" s="30" t="s">
        <v>3283</v>
      </c>
      <c r="O2174" s="30" t="s">
        <v>7418</v>
      </c>
      <c r="P2174" s="30" t="s">
        <v>180</v>
      </c>
      <c r="Q2174" s="30" t="s">
        <v>499</v>
      </c>
    </row>
    <row r="2175" spans="1:17">
      <c r="A2175" s="30" t="s">
        <v>7480</v>
      </c>
      <c r="B2175" s="30" t="s">
        <v>7481</v>
      </c>
      <c r="C2175" s="30" t="s">
        <v>7482</v>
      </c>
      <c r="D2175" s="30"/>
      <c r="E2175" s="30" t="s">
        <v>503</v>
      </c>
      <c r="F2175" s="30" t="s">
        <v>74</v>
      </c>
      <c r="G2175" s="38"/>
      <c r="H2175" s="31">
        <v>0</v>
      </c>
      <c r="I2175" s="30" t="s">
        <v>512</v>
      </c>
      <c r="J2175" s="30" t="s">
        <v>513</v>
      </c>
      <c r="K2175" s="30" t="s">
        <v>495</v>
      </c>
      <c r="L2175" s="30" t="s">
        <v>496</v>
      </c>
      <c r="M2175" s="30" t="s">
        <v>713</v>
      </c>
      <c r="N2175" s="30" t="s">
        <v>5639</v>
      </c>
      <c r="O2175" s="30" t="s">
        <v>7418</v>
      </c>
      <c r="P2175" s="30" t="s">
        <v>180</v>
      </c>
      <c r="Q2175" s="30" t="s">
        <v>499</v>
      </c>
    </row>
    <row r="2176" spans="1:17">
      <c r="A2176" s="30" t="s">
        <v>7483</v>
      </c>
      <c r="B2176" s="30" t="s">
        <v>7484</v>
      </c>
      <c r="C2176" s="30" t="s">
        <v>7485</v>
      </c>
      <c r="D2176" s="30"/>
      <c r="E2176" s="30" t="s">
        <v>503</v>
      </c>
      <c r="F2176" s="30" t="s">
        <v>74</v>
      </c>
      <c r="G2176" s="38"/>
      <c r="H2176" s="31">
        <v>0</v>
      </c>
      <c r="I2176" s="30" t="s">
        <v>512</v>
      </c>
      <c r="J2176" s="30" t="s">
        <v>513</v>
      </c>
      <c r="K2176" s="30" t="s">
        <v>495</v>
      </c>
      <c r="L2176" s="30" t="s">
        <v>496</v>
      </c>
      <c r="M2176" s="30" t="s">
        <v>695</v>
      </c>
      <c r="N2176" s="30" t="s">
        <v>3047</v>
      </c>
      <c r="O2176" s="30" t="s">
        <v>7418</v>
      </c>
      <c r="P2176" s="30" t="s">
        <v>180</v>
      </c>
      <c r="Q2176" s="30" t="s">
        <v>499</v>
      </c>
    </row>
    <row r="2177" spans="1:17">
      <c r="A2177" s="30" t="s">
        <v>7486</v>
      </c>
      <c r="B2177" s="30" t="s">
        <v>7487</v>
      </c>
      <c r="C2177" s="30" t="s">
        <v>7488</v>
      </c>
      <c r="D2177" s="30"/>
      <c r="E2177" s="30" t="s">
        <v>503</v>
      </c>
      <c r="F2177" s="30" t="s">
        <v>74</v>
      </c>
      <c r="G2177" s="38"/>
      <c r="H2177" s="31">
        <v>0</v>
      </c>
      <c r="I2177" s="30" t="s">
        <v>512</v>
      </c>
      <c r="J2177" s="30" t="s">
        <v>513</v>
      </c>
      <c r="K2177" s="30" t="s">
        <v>495</v>
      </c>
      <c r="L2177" s="30" t="s">
        <v>496</v>
      </c>
      <c r="M2177" s="30" t="s">
        <v>713</v>
      </c>
      <c r="N2177" s="30" t="s">
        <v>3631</v>
      </c>
      <c r="O2177" s="30" t="s">
        <v>7418</v>
      </c>
      <c r="P2177" s="30" t="s">
        <v>180</v>
      </c>
      <c r="Q2177" s="30" t="s">
        <v>499</v>
      </c>
    </row>
    <row r="2178" spans="1:17">
      <c r="A2178" s="30" t="s">
        <v>7489</v>
      </c>
      <c r="B2178" s="30" t="s">
        <v>7490</v>
      </c>
      <c r="C2178" s="30" t="s">
        <v>7491</v>
      </c>
      <c r="D2178" s="30"/>
      <c r="E2178" s="30" t="s">
        <v>503</v>
      </c>
      <c r="F2178" s="30" t="s">
        <v>74</v>
      </c>
      <c r="G2178" s="38"/>
      <c r="H2178" s="31">
        <v>0</v>
      </c>
      <c r="I2178" s="30" t="s">
        <v>546</v>
      </c>
      <c r="J2178" s="30" t="s">
        <v>547</v>
      </c>
      <c r="K2178" s="30" t="s">
        <v>495</v>
      </c>
      <c r="L2178" s="30" t="s">
        <v>496</v>
      </c>
      <c r="M2178" s="30" t="s">
        <v>713</v>
      </c>
      <c r="N2178" s="30" t="s">
        <v>3164</v>
      </c>
      <c r="O2178" s="30" t="s">
        <v>7418</v>
      </c>
      <c r="P2178" s="30" t="s">
        <v>180</v>
      </c>
      <c r="Q2178" s="30" t="s">
        <v>499</v>
      </c>
    </row>
    <row r="2179" spans="1:17">
      <c r="A2179" s="30" t="s">
        <v>7492</v>
      </c>
      <c r="B2179" s="30" t="s">
        <v>7493</v>
      </c>
      <c r="C2179" s="30" t="s">
        <v>7494</v>
      </c>
      <c r="D2179" s="30"/>
      <c r="E2179" s="30" t="s">
        <v>503</v>
      </c>
      <c r="F2179" s="30" t="s">
        <v>74</v>
      </c>
      <c r="G2179" s="38"/>
      <c r="H2179" s="31">
        <v>0</v>
      </c>
      <c r="I2179" s="30" t="s">
        <v>512</v>
      </c>
      <c r="J2179" s="30" t="s">
        <v>513</v>
      </c>
      <c r="K2179" s="30" t="s">
        <v>495</v>
      </c>
      <c r="L2179" s="30" t="s">
        <v>496</v>
      </c>
      <c r="M2179" s="30" t="s">
        <v>713</v>
      </c>
      <c r="N2179" s="30" t="s">
        <v>3631</v>
      </c>
      <c r="O2179" s="30" t="s">
        <v>7418</v>
      </c>
      <c r="P2179" s="30" t="s">
        <v>180</v>
      </c>
      <c r="Q2179" s="30" t="s">
        <v>499</v>
      </c>
    </row>
    <row r="2180" spans="1:17">
      <c r="A2180" s="30" t="s">
        <v>7495</v>
      </c>
      <c r="B2180" s="30" t="s">
        <v>7496</v>
      </c>
      <c r="C2180" s="30" t="s">
        <v>7497</v>
      </c>
      <c r="D2180" s="30" t="s">
        <v>7498</v>
      </c>
      <c r="E2180" s="30" t="s">
        <v>503</v>
      </c>
      <c r="F2180" s="30" t="s">
        <v>7498</v>
      </c>
      <c r="G2180" s="38"/>
      <c r="H2180" s="31">
        <v>0</v>
      </c>
      <c r="I2180" s="30" t="s">
        <v>512</v>
      </c>
      <c r="J2180" s="30" t="s">
        <v>513</v>
      </c>
      <c r="K2180" s="30" t="s">
        <v>495</v>
      </c>
      <c r="L2180" s="30" t="s">
        <v>496</v>
      </c>
      <c r="M2180" s="30" t="s">
        <v>695</v>
      </c>
      <c r="N2180" s="30" t="s">
        <v>7499</v>
      </c>
      <c r="O2180" s="30" t="s">
        <v>7418</v>
      </c>
      <c r="P2180" s="30" t="s">
        <v>180</v>
      </c>
      <c r="Q2180" s="30" t="s">
        <v>499</v>
      </c>
    </row>
    <row r="2181" spans="1:17">
      <c r="A2181" s="30" t="s">
        <v>7500</v>
      </c>
      <c r="B2181" s="30" t="s">
        <v>7501</v>
      </c>
      <c r="C2181" s="30" t="s">
        <v>7502</v>
      </c>
      <c r="D2181" s="30" t="s">
        <v>74</v>
      </c>
      <c r="E2181" s="30" t="s">
        <v>503</v>
      </c>
      <c r="F2181" s="30" t="s">
        <v>74</v>
      </c>
      <c r="G2181" s="38"/>
      <c r="H2181" s="31">
        <v>0</v>
      </c>
      <c r="I2181" s="30" t="s">
        <v>718</v>
      </c>
      <c r="J2181" s="30" t="s">
        <v>719</v>
      </c>
      <c r="K2181" s="30" t="s">
        <v>495</v>
      </c>
      <c r="L2181" s="30" t="s">
        <v>496</v>
      </c>
      <c r="M2181" s="30" t="s">
        <v>724</v>
      </c>
      <c r="N2181" s="30" t="s">
        <v>2851</v>
      </c>
      <c r="O2181" s="30" t="s">
        <v>7418</v>
      </c>
      <c r="P2181" s="30" t="s">
        <v>180</v>
      </c>
      <c r="Q2181" s="30" t="s">
        <v>499</v>
      </c>
    </row>
    <row r="2182" spans="1:17">
      <c r="A2182" s="30" t="s">
        <v>7503</v>
      </c>
      <c r="B2182" s="30" t="s">
        <v>7504</v>
      </c>
      <c r="C2182" s="30" t="s">
        <v>7505</v>
      </c>
      <c r="D2182" s="30"/>
      <c r="E2182" s="30" t="s">
        <v>503</v>
      </c>
      <c r="F2182" s="30" t="s">
        <v>74</v>
      </c>
      <c r="G2182" s="38"/>
      <c r="H2182" s="31">
        <v>0</v>
      </c>
      <c r="I2182" s="30" t="s">
        <v>512</v>
      </c>
      <c r="J2182" s="30" t="s">
        <v>513</v>
      </c>
      <c r="K2182" s="30" t="s">
        <v>495</v>
      </c>
      <c r="L2182" s="30" t="s">
        <v>496</v>
      </c>
      <c r="M2182" s="30" t="s">
        <v>639</v>
      </c>
      <c r="N2182" s="30" t="s">
        <v>7506</v>
      </c>
      <c r="O2182" s="30" t="s">
        <v>7418</v>
      </c>
      <c r="P2182" s="30" t="s">
        <v>180</v>
      </c>
      <c r="Q2182" s="30" t="s">
        <v>499</v>
      </c>
    </row>
    <row r="2183" spans="1:17">
      <c r="A2183" s="30" t="s">
        <v>7507</v>
      </c>
      <c r="B2183" s="30" t="s">
        <v>7508</v>
      </c>
      <c r="C2183" s="30" t="s">
        <v>7509</v>
      </c>
      <c r="D2183" s="30"/>
      <c r="E2183" s="30" t="s">
        <v>503</v>
      </c>
      <c r="F2183" s="30" t="s">
        <v>74</v>
      </c>
      <c r="G2183" s="38"/>
      <c r="H2183" s="31">
        <v>0</v>
      </c>
      <c r="I2183" s="30" t="s">
        <v>504</v>
      </c>
      <c r="J2183" s="30" t="s">
        <v>505</v>
      </c>
      <c r="K2183" s="30" t="s">
        <v>495</v>
      </c>
      <c r="L2183" s="30" t="s">
        <v>496</v>
      </c>
      <c r="M2183" s="30" t="s">
        <v>592</v>
      </c>
      <c r="N2183" s="30"/>
      <c r="O2183" s="30" t="s">
        <v>7418</v>
      </c>
      <c r="P2183" s="30" t="s">
        <v>180</v>
      </c>
      <c r="Q2183" s="30" t="s">
        <v>499</v>
      </c>
    </row>
    <row r="2184" spans="1:17">
      <c r="A2184" s="30" t="s">
        <v>7510</v>
      </c>
      <c r="B2184" s="30" t="s">
        <v>7511</v>
      </c>
      <c r="C2184" s="30" t="s">
        <v>7512</v>
      </c>
      <c r="D2184" s="30"/>
      <c r="E2184" s="30" t="s">
        <v>503</v>
      </c>
      <c r="F2184" s="30" t="s">
        <v>74</v>
      </c>
      <c r="G2184" s="38"/>
      <c r="H2184" s="31">
        <v>0</v>
      </c>
      <c r="I2184" s="30" t="s">
        <v>586</v>
      </c>
      <c r="J2184" s="30" t="s">
        <v>587</v>
      </c>
      <c r="K2184" s="30" t="s">
        <v>495</v>
      </c>
      <c r="L2184" s="30" t="s">
        <v>496</v>
      </c>
      <c r="M2184" s="30" t="s">
        <v>2374</v>
      </c>
      <c r="N2184" s="30" t="s">
        <v>2822</v>
      </c>
      <c r="O2184" s="30" t="s">
        <v>7418</v>
      </c>
      <c r="P2184" s="30" t="s">
        <v>180</v>
      </c>
      <c r="Q2184" s="30" t="s">
        <v>499</v>
      </c>
    </row>
    <row r="2185" spans="1:17">
      <c r="A2185" s="30" t="s">
        <v>7513</v>
      </c>
      <c r="B2185" s="30" t="s">
        <v>7514</v>
      </c>
      <c r="C2185" s="30" t="s">
        <v>7515</v>
      </c>
      <c r="D2185" s="30"/>
      <c r="E2185" s="30" t="s">
        <v>503</v>
      </c>
      <c r="F2185" s="30" t="s">
        <v>74</v>
      </c>
      <c r="G2185" s="38"/>
      <c r="H2185" s="31">
        <v>0</v>
      </c>
      <c r="I2185" s="30" t="s">
        <v>552</v>
      </c>
      <c r="J2185" s="30" t="s">
        <v>553</v>
      </c>
      <c r="K2185" s="30" t="s">
        <v>495</v>
      </c>
      <c r="L2185" s="30" t="s">
        <v>496</v>
      </c>
      <c r="M2185" s="30" t="s">
        <v>724</v>
      </c>
      <c r="N2185" s="30" t="s">
        <v>7516</v>
      </c>
      <c r="O2185" s="30" t="s">
        <v>7418</v>
      </c>
      <c r="P2185" s="30" t="s">
        <v>180</v>
      </c>
      <c r="Q2185" s="30" t="s">
        <v>499</v>
      </c>
    </row>
    <row r="2186" spans="1:17">
      <c r="A2186" s="30" t="s">
        <v>7517</v>
      </c>
      <c r="B2186" s="30" t="s">
        <v>7518</v>
      </c>
      <c r="C2186" s="30" t="s">
        <v>7519</v>
      </c>
      <c r="D2186" s="30"/>
      <c r="E2186" s="30" t="s">
        <v>503</v>
      </c>
      <c r="F2186" s="30" t="s">
        <v>74</v>
      </c>
      <c r="G2186" s="38"/>
      <c r="H2186" s="31">
        <v>0</v>
      </c>
      <c r="I2186" s="30" t="s">
        <v>546</v>
      </c>
      <c r="J2186" s="30" t="s">
        <v>547</v>
      </c>
      <c r="K2186" s="30" t="s">
        <v>495</v>
      </c>
      <c r="L2186" s="30" t="s">
        <v>496</v>
      </c>
      <c r="M2186" s="30" t="s">
        <v>695</v>
      </c>
      <c r="N2186" s="30" t="s">
        <v>4661</v>
      </c>
      <c r="O2186" s="30" t="s">
        <v>7418</v>
      </c>
      <c r="P2186" s="30" t="s">
        <v>180</v>
      </c>
      <c r="Q2186" s="30" t="s">
        <v>499</v>
      </c>
    </row>
    <row r="2187" spans="1:17">
      <c r="A2187" s="30" t="s">
        <v>7520</v>
      </c>
      <c r="B2187" s="30" t="s">
        <v>7521</v>
      </c>
      <c r="C2187" s="30" t="s">
        <v>7522</v>
      </c>
      <c r="D2187" s="30"/>
      <c r="E2187" s="30" t="s">
        <v>753</v>
      </c>
      <c r="F2187" s="30" t="s">
        <v>7523</v>
      </c>
      <c r="G2187" s="38"/>
      <c r="H2187" s="31">
        <v>0</v>
      </c>
      <c r="I2187" s="30" t="s">
        <v>755</v>
      </c>
      <c r="J2187" s="30" t="s">
        <v>756</v>
      </c>
      <c r="K2187" s="30" t="s">
        <v>495</v>
      </c>
      <c r="L2187" s="30" t="s">
        <v>612</v>
      </c>
      <c r="M2187" s="30" t="s">
        <v>613</v>
      </c>
      <c r="N2187" s="30" t="s">
        <v>7524</v>
      </c>
      <c r="O2187" s="30" t="s">
        <v>7520</v>
      </c>
      <c r="P2187" s="30" t="s">
        <v>7521</v>
      </c>
      <c r="Q2187" s="30" t="s">
        <v>499</v>
      </c>
    </row>
    <row r="2188" spans="1:17">
      <c r="A2188" s="30" t="s">
        <v>7525</v>
      </c>
      <c r="B2188" s="30" t="s">
        <v>7526</v>
      </c>
      <c r="C2188" s="30" t="s">
        <v>7527</v>
      </c>
      <c r="D2188" s="30" t="s">
        <v>7528</v>
      </c>
      <c r="E2188" s="30"/>
      <c r="F2188" s="30" t="s">
        <v>7528</v>
      </c>
      <c r="G2188" s="38"/>
      <c r="H2188" s="31">
        <v>0</v>
      </c>
      <c r="I2188" s="30"/>
      <c r="J2188" s="30"/>
      <c r="K2188" s="30" t="s">
        <v>495</v>
      </c>
      <c r="L2188" s="30" t="s">
        <v>496</v>
      </c>
      <c r="M2188" s="30" t="s">
        <v>724</v>
      </c>
      <c r="N2188" s="30"/>
      <c r="O2188" s="30" t="s">
        <v>7525</v>
      </c>
      <c r="P2188" s="30" t="s">
        <v>7526</v>
      </c>
      <c r="Q2188" s="30" t="s">
        <v>499</v>
      </c>
    </row>
    <row r="2189" spans="1:17">
      <c r="A2189" s="30" t="s">
        <v>7529</v>
      </c>
      <c r="B2189" s="30" t="s">
        <v>7530</v>
      </c>
      <c r="C2189" s="30" t="s">
        <v>7531</v>
      </c>
      <c r="D2189" s="30"/>
      <c r="E2189" s="30"/>
      <c r="F2189" s="30" t="s">
        <v>7532</v>
      </c>
      <c r="G2189" s="38"/>
      <c r="H2189" s="31">
        <v>0</v>
      </c>
      <c r="I2189" s="30"/>
      <c r="J2189" s="30"/>
      <c r="K2189" s="30" t="s">
        <v>495</v>
      </c>
      <c r="L2189" s="30" t="s">
        <v>828</v>
      </c>
      <c r="M2189" s="30" t="s">
        <v>573</v>
      </c>
      <c r="N2189" s="30"/>
      <c r="O2189" s="30" t="s">
        <v>7529</v>
      </c>
      <c r="P2189" s="30" t="s">
        <v>7530</v>
      </c>
      <c r="Q2189" s="30" t="s">
        <v>499</v>
      </c>
    </row>
    <row r="2190" spans="1:17">
      <c r="A2190" s="30" t="s">
        <v>7533</v>
      </c>
      <c r="B2190" s="30" t="s">
        <v>7534</v>
      </c>
      <c r="C2190" s="30" t="s">
        <v>7535</v>
      </c>
      <c r="D2190" s="30"/>
      <c r="E2190" s="30" t="s">
        <v>503</v>
      </c>
      <c r="F2190" s="30" t="s">
        <v>7536</v>
      </c>
      <c r="G2190" s="38"/>
      <c r="H2190" s="31">
        <v>0</v>
      </c>
      <c r="I2190" s="30"/>
      <c r="J2190" s="30"/>
      <c r="K2190" s="30" t="s">
        <v>495</v>
      </c>
      <c r="L2190" s="30" t="s">
        <v>828</v>
      </c>
      <c r="M2190" s="30" t="s">
        <v>573</v>
      </c>
      <c r="N2190" s="30"/>
      <c r="O2190" s="30" t="s">
        <v>7533</v>
      </c>
      <c r="P2190" s="30" t="s">
        <v>7534</v>
      </c>
      <c r="Q2190" s="30" t="s">
        <v>499</v>
      </c>
    </row>
    <row r="2191" spans="1:17">
      <c r="A2191" s="30" t="s">
        <v>7537</v>
      </c>
      <c r="B2191" s="30" t="s">
        <v>7538</v>
      </c>
      <c r="C2191" s="30"/>
      <c r="D2191" s="30"/>
      <c r="E2191" s="30"/>
      <c r="F2191" s="30"/>
      <c r="G2191" s="38"/>
      <c r="H2191" s="31">
        <v>0</v>
      </c>
      <c r="I2191" s="30"/>
      <c r="J2191" s="30"/>
      <c r="K2191" s="30" t="s">
        <v>495</v>
      </c>
      <c r="L2191" s="30"/>
      <c r="M2191" s="30"/>
      <c r="N2191" s="30"/>
      <c r="O2191" s="30" t="s">
        <v>7537</v>
      </c>
      <c r="P2191" s="30" t="s">
        <v>7538</v>
      </c>
      <c r="Q2191" s="30" t="s">
        <v>499</v>
      </c>
    </row>
    <row r="2192" spans="1:17">
      <c r="A2192" s="30" t="s">
        <v>7539</v>
      </c>
      <c r="B2192" s="30" t="s">
        <v>7540</v>
      </c>
      <c r="C2192" s="30"/>
      <c r="D2192" s="30"/>
      <c r="E2192" s="30"/>
      <c r="F2192" s="30"/>
      <c r="G2192" s="38"/>
      <c r="H2192" s="31">
        <v>0</v>
      </c>
      <c r="I2192" s="30"/>
      <c r="J2192" s="30"/>
      <c r="K2192" s="30" t="s">
        <v>495</v>
      </c>
      <c r="L2192" s="30"/>
      <c r="M2192" s="30"/>
      <c r="N2192" s="30"/>
      <c r="O2192" s="30" t="s">
        <v>7539</v>
      </c>
      <c r="P2192" s="30" t="s">
        <v>7540</v>
      </c>
      <c r="Q2192" s="30" t="s">
        <v>499</v>
      </c>
    </row>
    <row r="2193" spans="1:17">
      <c r="A2193" s="30" t="s">
        <v>7541</v>
      </c>
      <c r="B2193" s="30" t="s">
        <v>7542</v>
      </c>
      <c r="C2193" s="30" t="s">
        <v>7543</v>
      </c>
      <c r="D2193" s="30"/>
      <c r="E2193" s="30"/>
      <c r="F2193" s="30" t="s">
        <v>7544</v>
      </c>
      <c r="G2193" s="38"/>
      <c r="H2193" s="31">
        <v>0</v>
      </c>
      <c r="I2193" s="30"/>
      <c r="J2193" s="30"/>
      <c r="K2193" s="30" t="s">
        <v>495</v>
      </c>
      <c r="L2193" s="30" t="s">
        <v>7545</v>
      </c>
      <c r="M2193" s="30" t="s">
        <v>573</v>
      </c>
      <c r="N2193" s="30"/>
      <c r="O2193" s="30" t="s">
        <v>7541</v>
      </c>
      <c r="P2193" s="30" t="s">
        <v>7542</v>
      </c>
      <c r="Q2193" s="30" t="s">
        <v>499</v>
      </c>
    </row>
    <row r="2194" spans="1:17">
      <c r="A2194" s="30" t="s">
        <v>7546</v>
      </c>
      <c r="B2194" s="30" t="s">
        <v>7547</v>
      </c>
      <c r="C2194" s="30" t="s">
        <v>7548</v>
      </c>
      <c r="D2194" s="30" t="s">
        <v>4816</v>
      </c>
      <c r="E2194" s="30" t="s">
        <v>753</v>
      </c>
      <c r="F2194" s="30" t="s">
        <v>4816</v>
      </c>
      <c r="G2194" s="38"/>
      <c r="H2194" s="31">
        <v>0</v>
      </c>
      <c r="I2194" s="30" t="s">
        <v>995</v>
      </c>
      <c r="J2194" s="30" t="s">
        <v>996</v>
      </c>
      <c r="K2194" s="30" t="s">
        <v>495</v>
      </c>
      <c r="L2194" s="30" t="s">
        <v>612</v>
      </c>
      <c r="M2194" s="30" t="s">
        <v>1166</v>
      </c>
      <c r="N2194" s="30"/>
      <c r="O2194" s="30" t="s">
        <v>7546</v>
      </c>
      <c r="P2194" s="30" t="s">
        <v>7547</v>
      </c>
      <c r="Q2194" s="30" t="s">
        <v>4174</v>
      </c>
    </row>
    <row r="2195" spans="1:17">
      <c r="A2195" s="30" t="s">
        <v>7549</v>
      </c>
      <c r="B2195" s="30" t="s">
        <v>7550</v>
      </c>
      <c r="C2195" s="30" t="s">
        <v>7551</v>
      </c>
      <c r="D2195" s="30"/>
      <c r="E2195" s="30" t="s">
        <v>503</v>
      </c>
      <c r="F2195" s="30" t="s">
        <v>7552</v>
      </c>
      <c r="G2195" s="38">
        <v>60</v>
      </c>
      <c r="H2195" s="31">
        <v>0</v>
      </c>
      <c r="I2195" s="30"/>
      <c r="J2195" s="30"/>
      <c r="K2195" s="30" t="s">
        <v>495</v>
      </c>
      <c r="L2195" s="30" t="s">
        <v>496</v>
      </c>
      <c r="M2195" s="30" t="s">
        <v>639</v>
      </c>
      <c r="N2195" s="30"/>
      <c r="O2195" s="30" t="s">
        <v>7549</v>
      </c>
      <c r="P2195" s="30" t="s">
        <v>7550</v>
      </c>
      <c r="Q2195" s="30" t="s">
        <v>499</v>
      </c>
    </row>
    <row r="2196" spans="1:17">
      <c r="A2196" s="30" t="s">
        <v>7553</v>
      </c>
      <c r="B2196" s="30" t="s">
        <v>7554</v>
      </c>
      <c r="C2196" s="30" t="s">
        <v>7555</v>
      </c>
      <c r="D2196" s="30"/>
      <c r="E2196" s="30" t="s">
        <v>503</v>
      </c>
      <c r="F2196" s="30" t="s">
        <v>74</v>
      </c>
      <c r="G2196" s="38">
        <v>60</v>
      </c>
      <c r="H2196" s="31">
        <v>0</v>
      </c>
      <c r="I2196" s="30" t="s">
        <v>552</v>
      </c>
      <c r="J2196" s="30" t="s">
        <v>553</v>
      </c>
      <c r="K2196" s="30" t="s">
        <v>495</v>
      </c>
      <c r="L2196" s="30" t="s">
        <v>496</v>
      </c>
      <c r="M2196" s="30" t="s">
        <v>596</v>
      </c>
      <c r="N2196" s="30" t="s">
        <v>7556</v>
      </c>
      <c r="O2196" s="30" t="s">
        <v>7549</v>
      </c>
      <c r="P2196" s="30" t="s">
        <v>7550</v>
      </c>
      <c r="Q2196" s="30" t="s">
        <v>499</v>
      </c>
    </row>
    <row r="2197" spans="1:17">
      <c r="A2197" s="30" t="s">
        <v>7557</v>
      </c>
      <c r="B2197" s="30" t="s">
        <v>7558</v>
      </c>
      <c r="C2197" s="30" t="s">
        <v>7559</v>
      </c>
      <c r="D2197" s="30"/>
      <c r="E2197" s="30" t="s">
        <v>503</v>
      </c>
      <c r="F2197" s="30" t="s">
        <v>74</v>
      </c>
      <c r="G2197" s="38">
        <v>60</v>
      </c>
      <c r="H2197" s="31">
        <v>0</v>
      </c>
      <c r="I2197" s="30" t="s">
        <v>504</v>
      </c>
      <c r="J2197" s="30" t="s">
        <v>505</v>
      </c>
      <c r="K2197" s="30" t="s">
        <v>495</v>
      </c>
      <c r="L2197" s="30" t="s">
        <v>496</v>
      </c>
      <c r="M2197" s="30" t="s">
        <v>558</v>
      </c>
      <c r="N2197" s="30" t="s">
        <v>6285</v>
      </c>
      <c r="O2197" s="30" t="s">
        <v>7549</v>
      </c>
      <c r="P2197" s="30" t="s">
        <v>7550</v>
      </c>
      <c r="Q2197" s="30" t="s">
        <v>499</v>
      </c>
    </row>
    <row r="2198" spans="1:17">
      <c r="A2198" s="30" t="s">
        <v>7560</v>
      </c>
      <c r="B2198" s="30" t="s">
        <v>7561</v>
      </c>
      <c r="C2198" s="30" t="s">
        <v>7562</v>
      </c>
      <c r="D2198" s="30"/>
      <c r="E2198" s="30" t="s">
        <v>503</v>
      </c>
      <c r="F2198" s="30" t="s">
        <v>74</v>
      </c>
      <c r="G2198" s="38">
        <v>60</v>
      </c>
      <c r="H2198" s="31">
        <v>0</v>
      </c>
      <c r="I2198" s="30" t="s">
        <v>504</v>
      </c>
      <c r="J2198" s="30" t="s">
        <v>505</v>
      </c>
      <c r="K2198" s="30" t="s">
        <v>495</v>
      </c>
      <c r="L2198" s="30" t="s">
        <v>496</v>
      </c>
      <c r="M2198" s="30" t="s">
        <v>558</v>
      </c>
      <c r="N2198" s="30" t="s">
        <v>7563</v>
      </c>
      <c r="O2198" s="30" t="s">
        <v>7549</v>
      </c>
      <c r="P2198" s="30" t="s">
        <v>7550</v>
      </c>
      <c r="Q2198" s="30" t="s">
        <v>499</v>
      </c>
    </row>
    <row r="2199" spans="1:17">
      <c r="A2199" s="30" t="s">
        <v>7564</v>
      </c>
      <c r="B2199" s="30" t="s">
        <v>7565</v>
      </c>
      <c r="C2199" s="30" t="s">
        <v>7566</v>
      </c>
      <c r="D2199" s="30"/>
      <c r="E2199" s="30" t="s">
        <v>7567</v>
      </c>
      <c r="F2199" s="30" t="s">
        <v>7568</v>
      </c>
      <c r="G2199" s="38">
        <v>60</v>
      </c>
      <c r="H2199" s="31">
        <v>0</v>
      </c>
      <c r="I2199" s="30"/>
      <c r="J2199" s="30"/>
      <c r="K2199" s="30" t="s">
        <v>495</v>
      </c>
      <c r="L2199" s="30" t="s">
        <v>496</v>
      </c>
      <c r="M2199" s="30" t="s">
        <v>514</v>
      </c>
      <c r="N2199" s="30"/>
      <c r="O2199" s="30" t="s">
        <v>7569</v>
      </c>
      <c r="P2199" s="30" t="s">
        <v>7565</v>
      </c>
      <c r="Q2199" s="30" t="s">
        <v>499</v>
      </c>
    </row>
    <row r="2200" spans="1:17">
      <c r="A2200" s="30" t="s">
        <v>7570</v>
      </c>
      <c r="B2200" s="30" t="s">
        <v>7571</v>
      </c>
      <c r="C2200" s="30" t="s">
        <v>7572</v>
      </c>
      <c r="D2200" s="30"/>
      <c r="E2200" s="30" t="s">
        <v>7573</v>
      </c>
      <c r="F2200" s="30" t="s">
        <v>74</v>
      </c>
      <c r="G2200" s="38">
        <v>60</v>
      </c>
      <c r="H2200" s="31">
        <v>0</v>
      </c>
      <c r="I2200" s="30" t="s">
        <v>504</v>
      </c>
      <c r="J2200" s="30" t="s">
        <v>505</v>
      </c>
      <c r="K2200" s="30" t="s">
        <v>495</v>
      </c>
      <c r="L2200" s="30" t="s">
        <v>496</v>
      </c>
      <c r="M2200" s="30" t="s">
        <v>506</v>
      </c>
      <c r="N2200" s="30" t="s">
        <v>1316</v>
      </c>
      <c r="O2200" s="30" t="s">
        <v>7569</v>
      </c>
      <c r="P2200" s="30" t="s">
        <v>7565</v>
      </c>
      <c r="Q2200" s="30" t="s">
        <v>499</v>
      </c>
    </row>
    <row r="2201" spans="1:17">
      <c r="A2201" s="30" t="s">
        <v>7574</v>
      </c>
      <c r="B2201" s="30" t="s">
        <v>7575</v>
      </c>
      <c r="C2201" s="30" t="s">
        <v>7576</v>
      </c>
      <c r="D2201" s="30"/>
      <c r="E2201" s="30" t="s">
        <v>7573</v>
      </c>
      <c r="F2201" s="30" t="s">
        <v>74</v>
      </c>
      <c r="G2201" s="38">
        <v>60</v>
      </c>
      <c r="H2201" s="31">
        <v>0</v>
      </c>
      <c r="I2201" s="30" t="s">
        <v>546</v>
      </c>
      <c r="J2201" s="30" t="s">
        <v>547</v>
      </c>
      <c r="K2201" s="30" t="s">
        <v>495</v>
      </c>
      <c r="L2201" s="30" t="s">
        <v>496</v>
      </c>
      <c r="M2201" s="30" t="s">
        <v>514</v>
      </c>
      <c r="N2201" s="30"/>
      <c r="O2201" s="30" t="s">
        <v>7569</v>
      </c>
      <c r="P2201" s="30" t="s">
        <v>7565</v>
      </c>
      <c r="Q2201" s="30" t="s">
        <v>499</v>
      </c>
    </row>
    <row r="2202" spans="1:17">
      <c r="A2202" s="30" t="s">
        <v>7577</v>
      </c>
      <c r="B2202" s="30" t="s">
        <v>7578</v>
      </c>
      <c r="C2202" s="30" t="s">
        <v>7579</v>
      </c>
      <c r="D2202" s="30"/>
      <c r="E2202" s="30" t="s">
        <v>7573</v>
      </c>
      <c r="F2202" s="30" t="s">
        <v>74</v>
      </c>
      <c r="G2202" s="38">
        <v>60</v>
      </c>
      <c r="H2202" s="31">
        <v>0</v>
      </c>
      <c r="I2202" s="30" t="s">
        <v>718</v>
      </c>
      <c r="J2202" s="30" t="s">
        <v>719</v>
      </c>
      <c r="K2202" s="30" t="s">
        <v>495</v>
      </c>
      <c r="L2202" s="30" t="s">
        <v>496</v>
      </c>
      <c r="M2202" s="30" t="s">
        <v>497</v>
      </c>
      <c r="N2202" s="30"/>
      <c r="O2202" s="30" t="s">
        <v>7569</v>
      </c>
      <c r="P2202" s="30" t="s">
        <v>7565</v>
      </c>
      <c r="Q2202" s="30" t="s">
        <v>499</v>
      </c>
    </row>
    <row r="2203" spans="1:17">
      <c r="A2203" s="30" t="s">
        <v>7580</v>
      </c>
      <c r="B2203" s="30" t="s">
        <v>7581</v>
      </c>
      <c r="C2203" s="30" t="s">
        <v>7582</v>
      </c>
      <c r="D2203" s="30"/>
      <c r="E2203" s="30" t="s">
        <v>7573</v>
      </c>
      <c r="F2203" s="30" t="s">
        <v>74</v>
      </c>
      <c r="G2203" s="38">
        <v>60</v>
      </c>
      <c r="H2203" s="31">
        <v>0</v>
      </c>
      <c r="I2203" s="30" t="s">
        <v>504</v>
      </c>
      <c r="J2203" s="30" t="s">
        <v>505</v>
      </c>
      <c r="K2203" s="30" t="s">
        <v>495</v>
      </c>
      <c r="L2203" s="30" t="s">
        <v>496</v>
      </c>
      <c r="M2203" s="30" t="s">
        <v>506</v>
      </c>
      <c r="N2203" s="30" t="s">
        <v>507</v>
      </c>
      <c r="O2203" s="30" t="s">
        <v>7569</v>
      </c>
      <c r="P2203" s="30" t="s">
        <v>7565</v>
      </c>
      <c r="Q2203" s="30" t="s">
        <v>499</v>
      </c>
    </row>
    <row r="2204" spans="1:17">
      <c r="A2204" s="30" t="s">
        <v>7583</v>
      </c>
      <c r="B2204" s="30" t="s">
        <v>7584</v>
      </c>
      <c r="C2204" s="30" t="s">
        <v>7585</v>
      </c>
      <c r="D2204" s="30"/>
      <c r="E2204" s="30" t="s">
        <v>7573</v>
      </c>
      <c r="F2204" s="30" t="s">
        <v>74</v>
      </c>
      <c r="G2204" s="38">
        <v>60</v>
      </c>
      <c r="H2204" s="31">
        <v>0</v>
      </c>
      <c r="I2204" s="30" t="s">
        <v>546</v>
      </c>
      <c r="J2204" s="30" t="s">
        <v>547</v>
      </c>
      <c r="K2204" s="30" t="s">
        <v>495</v>
      </c>
      <c r="L2204" s="30" t="s">
        <v>496</v>
      </c>
      <c r="M2204" s="30" t="s">
        <v>526</v>
      </c>
      <c r="N2204" s="30"/>
      <c r="O2204" s="30" t="s">
        <v>7569</v>
      </c>
      <c r="P2204" s="30" t="s">
        <v>7565</v>
      </c>
      <c r="Q2204" s="30" t="s">
        <v>499</v>
      </c>
    </row>
    <row r="2205" spans="1:17">
      <c r="A2205" s="30" t="s">
        <v>7586</v>
      </c>
      <c r="B2205" s="30" t="s">
        <v>7587</v>
      </c>
      <c r="C2205" s="30" t="s">
        <v>7588</v>
      </c>
      <c r="D2205" s="30"/>
      <c r="E2205" s="30" t="s">
        <v>7573</v>
      </c>
      <c r="F2205" s="30" t="s">
        <v>74</v>
      </c>
      <c r="G2205" s="38">
        <v>60</v>
      </c>
      <c r="H2205" s="31">
        <v>0</v>
      </c>
      <c r="I2205" s="30" t="s">
        <v>600</v>
      </c>
      <c r="J2205" s="30" t="s">
        <v>601</v>
      </c>
      <c r="K2205" s="30" t="s">
        <v>495</v>
      </c>
      <c r="L2205" s="30" t="s">
        <v>496</v>
      </c>
      <c r="M2205" s="30" t="s">
        <v>2249</v>
      </c>
      <c r="N2205" s="30"/>
      <c r="O2205" s="30" t="s">
        <v>7569</v>
      </c>
      <c r="P2205" s="30" t="s">
        <v>7565</v>
      </c>
      <c r="Q2205" s="30" t="s">
        <v>499</v>
      </c>
    </row>
    <row r="2206" spans="1:17">
      <c r="A2206" s="30" t="s">
        <v>7589</v>
      </c>
      <c r="B2206" s="30" t="s">
        <v>7590</v>
      </c>
      <c r="C2206" s="30" t="s">
        <v>7591</v>
      </c>
      <c r="D2206" s="30"/>
      <c r="E2206" s="30" t="s">
        <v>7573</v>
      </c>
      <c r="F2206" s="30" t="s">
        <v>74</v>
      </c>
      <c r="G2206" s="38">
        <v>60</v>
      </c>
      <c r="H2206" s="31">
        <v>0</v>
      </c>
      <c r="I2206" s="30" t="s">
        <v>718</v>
      </c>
      <c r="J2206" s="30" t="s">
        <v>719</v>
      </c>
      <c r="K2206" s="30" t="s">
        <v>495</v>
      </c>
      <c r="L2206" s="30" t="s">
        <v>496</v>
      </c>
      <c r="M2206" s="30" t="s">
        <v>497</v>
      </c>
      <c r="N2206" s="30"/>
      <c r="O2206" s="30" t="s">
        <v>7569</v>
      </c>
      <c r="P2206" s="30" t="s">
        <v>7565</v>
      </c>
      <c r="Q2206" s="30" t="s">
        <v>499</v>
      </c>
    </row>
    <row r="2207" spans="1:17">
      <c r="A2207" s="30" t="s">
        <v>7592</v>
      </c>
      <c r="B2207" s="30" t="s">
        <v>7593</v>
      </c>
      <c r="C2207" s="30" t="s">
        <v>7594</v>
      </c>
      <c r="D2207" s="30"/>
      <c r="E2207" s="30" t="s">
        <v>7573</v>
      </c>
      <c r="F2207" s="30" t="s">
        <v>74</v>
      </c>
      <c r="G2207" s="38">
        <v>60</v>
      </c>
      <c r="H2207" s="31">
        <v>0</v>
      </c>
      <c r="I2207" s="30" t="s">
        <v>546</v>
      </c>
      <c r="J2207" s="30" t="s">
        <v>547</v>
      </c>
      <c r="K2207" s="30" t="s">
        <v>495</v>
      </c>
      <c r="L2207" s="30" t="s">
        <v>496</v>
      </c>
      <c r="M2207" s="30" t="s">
        <v>639</v>
      </c>
      <c r="N2207" s="30"/>
      <c r="O2207" s="30" t="s">
        <v>7569</v>
      </c>
      <c r="P2207" s="30" t="s">
        <v>7565</v>
      </c>
      <c r="Q2207" s="30" t="s">
        <v>499</v>
      </c>
    </row>
    <row r="2208" spans="1:17">
      <c r="A2208" s="30" t="s">
        <v>7595</v>
      </c>
      <c r="B2208" s="30" t="s">
        <v>7596</v>
      </c>
      <c r="C2208" s="30" t="s">
        <v>7597</v>
      </c>
      <c r="D2208" s="30"/>
      <c r="E2208" s="30" t="s">
        <v>7573</v>
      </c>
      <c r="F2208" s="30" t="s">
        <v>74</v>
      </c>
      <c r="G2208" s="38">
        <v>60</v>
      </c>
      <c r="H2208" s="31">
        <v>0</v>
      </c>
      <c r="I2208" s="30" t="s">
        <v>718</v>
      </c>
      <c r="J2208" s="30" t="s">
        <v>719</v>
      </c>
      <c r="K2208" s="30" t="s">
        <v>495</v>
      </c>
      <c r="L2208" s="30" t="s">
        <v>496</v>
      </c>
      <c r="M2208" s="30" t="s">
        <v>588</v>
      </c>
      <c r="N2208" s="30"/>
      <c r="O2208" s="30" t="s">
        <v>7569</v>
      </c>
      <c r="P2208" s="30" t="s">
        <v>7565</v>
      </c>
      <c r="Q2208" s="30" t="s">
        <v>499</v>
      </c>
    </row>
    <row r="2209" spans="1:17">
      <c r="A2209" s="30" t="s">
        <v>7598</v>
      </c>
      <c r="B2209" s="30" t="s">
        <v>7599</v>
      </c>
      <c r="C2209" s="30" t="s">
        <v>7600</v>
      </c>
      <c r="D2209" s="30"/>
      <c r="E2209" s="30" t="s">
        <v>7573</v>
      </c>
      <c r="F2209" s="30" t="s">
        <v>74</v>
      </c>
      <c r="G2209" s="38">
        <v>60</v>
      </c>
      <c r="H2209" s="31">
        <v>0</v>
      </c>
      <c r="I2209" s="30" t="s">
        <v>504</v>
      </c>
      <c r="J2209" s="30" t="s">
        <v>505</v>
      </c>
      <c r="K2209" s="30" t="s">
        <v>495</v>
      </c>
      <c r="L2209" s="30" t="s">
        <v>496</v>
      </c>
      <c r="M2209" s="30" t="s">
        <v>558</v>
      </c>
      <c r="N2209" s="30"/>
      <c r="O2209" s="30" t="s">
        <v>7569</v>
      </c>
      <c r="P2209" s="30" t="s">
        <v>7565</v>
      </c>
      <c r="Q2209" s="30" t="s">
        <v>499</v>
      </c>
    </row>
    <row r="2210" spans="1:17">
      <c r="A2210" s="30" t="s">
        <v>7601</v>
      </c>
      <c r="B2210" s="30" t="s">
        <v>7602</v>
      </c>
      <c r="C2210" s="30" t="s">
        <v>7603</v>
      </c>
      <c r="D2210" s="30"/>
      <c r="E2210" s="30" t="s">
        <v>7573</v>
      </c>
      <c r="F2210" s="30" t="s">
        <v>74</v>
      </c>
      <c r="G2210" s="38">
        <v>60</v>
      </c>
      <c r="H2210" s="31">
        <v>0</v>
      </c>
      <c r="I2210" s="30" t="s">
        <v>718</v>
      </c>
      <c r="J2210" s="30" t="s">
        <v>719</v>
      </c>
      <c r="K2210" s="30" t="s">
        <v>495</v>
      </c>
      <c r="L2210" s="30" t="s">
        <v>496</v>
      </c>
      <c r="M2210" s="30" t="s">
        <v>497</v>
      </c>
      <c r="N2210" s="30"/>
      <c r="O2210" s="30" t="s">
        <v>7569</v>
      </c>
      <c r="P2210" s="30" t="s">
        <v>7565</v>
      </c>
      <c r="Q2210" s="30" t="s">
        <v>499</v>
      </c>
    </row>
    <row r="2211" spans="1:17">
      <c r="A2211" s="30" t="s">
        <v>7604</v>
      </c>
      <c r="B2211" s="30" t="s">
        <v>7605</v>
      </c>
      <c r="C2211" s="30" t="s">
        <v>7606</v>
      </c>
      <c r="D2211" s="30"/>
      <c r="E2211" s="30" t="s">
        <v>7573</v>
      </c>
      <c r="F2211" s="30" t="s">
        <v>74</v>
      </c>
      <c r="G2211" s="38">
        <v>60</v>
      </c>
      <c r="H2211" s="31">
        <v>0</v>
      </c>
      <c r="I2211" s="30" t="s">
        <v>504</v>
      </c>
      <c r="J2211" s="30" t="s">
        <v>505</v>
      </c>
      <c r="K2211" s="30" t="s">
        <v>495</v>
      </c>
      <c r="L2211" s="30" t="s">
        <v>496</v>
      </c>
      <c r="M2211" s="30" t="s">
        <v>1146</v>
      </c>
      <c r="N2211" s="30"/>
      <c r="O2211" s="30" t="s">
        <v>7569</v>
      </c>
      <c r="P2211" s="30" t="s">
        <v>7565</v>
      </c>
      <c r="Q2211" s="30" t="s">
        <v>499</v>
      </c>
    </row>
    <row r="2212" spans="1:17">
      <c r="A2212" s="30" t="s">
        <v>7607</v>
      </c>
      <c r="B2212" s="30" t="s">
        <v>7608</v>
      </c>
      <c r="C2212" s="30" t="s">
        <v>7609</v>
      </c>
      <c r="D2212" s="30"/>
      <c r="E2212" s="30" t="s">
        <v>7573</v>
      </c>
      <c r="F2212" s="30" t="s">
        <v>74</v>
      </c>
      <c r="G2212" s="38">
        <v>60</v>
      </c>
      <c r="H2212" s="31">
        <v>0</v>
      </c>
      <c r="I2212" s="30" t="s">
        <v>546</v>
      </c>
      <c r="J2212" s="30" t="s">
        <v>547</v>
      </c>
      <c r="K2212" s="30" t="s">
        <v>495</v>
      </c>
      <c r="L2212" s="30" t="s">
        <v>496</v>
      </c>
      <c r="M2212" s="30" t="s">
        <v>695</v>
      </c>
      <c r="N2212" s="30" t="s">
        <v>4002</v>
      </c>
      <c r="O2212" s="30" t="s">
        <v>7569</v>
      </c>
      <c r="P2212" s="30" t="s">
        <v>7565</v>
      </c>
      <c r="Q2212" s="30" t="s">
        <v>499</v>
      </c>
    </row>
    <row r="2213" spans="1:17">
      <c r="A2213" s="30" t="s">
        <v>7610</v>
      </c>
      <c r="B2213" s="30" t="s">
        <v>7611</v>
      </c>
      <c r="C2213" s="30" t="s">
        <v>7612</v>
      </c>
      <c r="D2213" s="30"/>
      <c r="E2213" s="30" t="s">
        <v>7573</v>
      </c>
      <c r="F2213" s="30" t="s">
        <v>74</v>
      </c>
      <c r="G2213" s="38">
        <v>60</v>
      </c>
      <c r="H2213" s="31">
        <v>0</v>
      </c>
      <c r="I2213" s="30" t="s">
        <v>546</v>
      </c>
      <c r="J2213" s="30" t="s">
        <v>547</v>
      </c>
      <c r="K2213" s="30" t="s">
        <v>495</v>
      </c>
      <c r="L2213" s="30" t="s">
        <v>496</v>
      </c>
      <c r="M2213" s="30" t="s">
        <v>514</v>
      </c>
      <c r="N2213" s="30"/>
      <c r="O2213" s="30" t="s">
        <v>7569</v>
      </c>
      <c r="P2213" s="30" t="s">
        <v>7565</v>
      </c>
      <c r="Q2213" s="30" t="s">
        <v>499</v>
      </c>
    </row>
    <row r="2214" spans="1:17">
      <c r="A2214" s="30" t="s">
        <v>7613</v>
      </c>
      <c r="B2214" s="30" t="s">
        <v>7614</v>
      </c>
      <c r="C2214" s="30" t="s">
        <v>7615</v>
      </c>
      <c r="D2214" s="30"/>
      <c r="E2214" s="30" t="s">
        <v>7573</v>
      </c>
      <c r="F2214" s="30" t="s">
        <v>74</v>
      </c>
      <c r="G2214" s="38">
        <v>60</v>
      </c>
      <c r="H2214" s="31">
        <v>0</v>
      </c>
      <c r="I2214" s="30" t="s">
        <v>546</v>
      </c>
      <c r="J2214" s="30" t="s">
        <v>547</v>
      </c>
      <c r="K2214" s="30" t="s">
        <v>495</v>
      </c>
      <c r="L2214" s="30" t="s">
        <v>496</v>
      </c>
      <c r="M2214" s="30" t="s">
        <v>514</v>
      </c>
      <c r="N2214" s="30"/>
      <c r="O2214" s="30" t="s">
        <v>7569</v>
      </c>
      <c r="P2214" s="30" t="s">
        <v>7565</v>
      </c>
      <c r="Q2214" s="30" t="s">
        <v>499</v>
      </c>
    </row>
    <row r="2215" spans="1:17">
      <c r="A2215" s="30" t="s">
        <v>7616</v>
      </c>
      <c r="B2215" s="30" t="s">
        <v>7617</v>
      </c>
      <c r="C2215" s="30" t="s">
        <v>7618</v>
      </c>
      <c r="D2215" s="30"/>
      <c r="E2215" s="30" t="s">
        <v>7573</v>
      </c>
      <c r="F2215" s="30" t="s">
        <v>74</v>
      </c>
      <c r="G2215" s="38">
        <v>60</v>
      </c>
      <c r="H2215" s="31">
        <v>0</v>
      </c>
      <c r="I2215" s="30" t="s">
        <v>718</v>
      </c>
      <c r="J2215" s="30" t="s">
        <v>719</v>
      </c>
      <c r="K2215" s="30" t="s">
        <v>495</v>
      </c>
      <c r="L2215" s="30" t="s">
        <v>496</v>
      </c>
      <c r="M2215" s="30" t="s">
        <v>497</v>
      </c>
      <c r="N2215" s="30"/>
      <c r="O2215" s="30" t="s">
        <v>7569</v>
      </c>
      <c r="P2215" s="30" t="s">
        <v>7565</v>
      </c>
      <c r="Q2215" s="30" t="s">
        <v>499</v>
      </c>
    </row>
    <row r="2216" spans="1:17">
      <c r="A2216" s="30" t="s">
        <v>7619</v>
      </c>
      <c r="B2216" s="30" t="s">
        <v>7620</v>
      </c>
      <c r="C2216" s="30" t="s">
        <v>7621</v>
      </c>
      <c r="D2216" s="30"/>
      <c r="E2216" s="30" t="s">
        <v>7573</v>
      </c>
      <c r="F2216" s="30" t="s">
        <v>74</v>
      </c>
      <c r="G2216" s="38">
        <v>60</v>
      </c>
      <c r="H2216" s="31">
        <v>0</v>
      </c>
      <c r="I2216" s="30" t="s">
        <v>504</v>
      </c>
      <c r="J2216" s="30" t="s">
        <v>505</v>
      </c>
      <c r="K2216" s="30" t="s">
        <v>495</v>
      </c>
      <c r="L2216" s="30" t="s">
        <v>496</v>
      </c>
      <c r="M2216" s="30" t="s">
        <v>506</v>
      </c>
      <c r="N2216" s="30" t="s">
        <v>539</v>
      </c>
      <c r="O2216" s="30" t="s">
        <v>7569</v>
      </c>
      <c r="P2216" s="30" t="s">
        <v>7565</v>
      </c>
      <c r="Q2216" s="30" t="s">
        <v>499</v>
      </c>
    </row>
    <row r="2217" spans="1:17">
      <c r="A2217" s="30" t="s">
        <v>7622</v>
      </c>
      <c r="B2217" s="30" t="s">
        <v>7623</v>
      </c>
      <c r="C2217" s="30" t="s">
        <v>7624</v>
      </c>
      <c r="D2217" s="30"/>
      <c r="E2217" s="30" t="s">
        <v>7573</v>
      </c>
      <c r="F2217" s="30" t="s">
        <v>74</v>
      </c>
      <c r="G2217" s="38">
        <v>60</v>
      </c>
      <c r="H2217" s="31">
        <v>0</v>
      </c>
      <c r="I2217" s="30" t="s">
        <v>546</v>
      </c>
      <c r="J2217" s="30" t="s">
        <v>547</v>
      </c>
      <c r="K2217" s="30" t="s">
        <v>495</v>
      </c>
      <c r="L2217" s="30" t="s">
        <v>496</v>
      </c>
      <c r="M2217" s="30" t="s">
        <v>695</v>
      </c>
      <c r="N2217" s="30" t="s">
        <v>5309</v>
      </c>
      <c r="O2217" s="30" t="s">
        <v>7569</v>
      </c>
      <c r="P2217" s="30" t="s">
        <v>7565</v>
      </c>
      <c r="Q2217" s="30" t="s">
        <v>499</v>
      </c>
    </row>
    <row r="2218" spans="1:17">
      <c r="A2218" s="30" t="s">
        <v>7625</v>
      </c>
      <c r="B2218" s="30" t="s">
        <v>7626</v>
      </c>
      <c r="C2218" s="30" t="s">
        <v>7627</v>
      </c>
      <c r="D2218" s="30"/>
      <c r="E2218" s="30" t="s">
        <v>7573</v>
      </c>
      <c r="F2218" s="30" t="s">
        <v>74</v>
      </c>
      <c r="G2218" s="38">
        <v>60</v>
      </c>
      <c r="H2218" s="31">
        <v>0</v>
      </c>
      <c r="I2218" s="30" t="s">
        <v>504</v>
      </c>
      <c r="J2218" s="30" t="s">
        <v>505</v>
      </c>
      <c r="K2218" s="30" t="s">
        <v>495</v>
      </c>
      <c r="L2218" s="30" t="s">
        <v>496</v>
      </c>
      <c r="M2218" s="30" t="s">
        <v>558</v>
      </c>
      <c r="N2218" s="30"/>
      <c r="O2218" s="30" t="s">
        <v>7569</v>
      </c>
      <c r="P2218" s="30" t="s">
        <v>7565</v>
      </c>
      <c r="Q2218" s="30" t="s">
        <v>499</v>
      </c>
    </row>
    <row r="2219" spans="1:17">
      <c r="A2219" s="30" t="s">
        <v>7628</v>
      </c>
      <c r="B2219" s="30" t="s">
        <v>7629</v>
      </c>
      <c r="C2219" s="30" t="s">
        <v>7630</v>
      </c>
      <c r="D2219" s="30"/>
      <c r="E2219" s="30" t="s">
        <v>7573</v>
      </c>
      <c r="F2219" s="30" t="s">
        <v>74</v>
      </c>
      <c r="G2219" s="38">
        <v>60</v>
      </c>
      <c r="H2219" s="31">
        <v>0</v>
      </c>
      <c r="I2219" s="30" t="s">
        <v>546</v>
      </c>
      <c r="J2219" s="30" t="s">
        <v>547</v>
      </c>
      <c r="K2219" s="30" t="s">
        <v>495</v>
      </c>
      <c r="L2219" s="30" t="s">
        <v>496</v>
      </c>
      <c r="M2219" s="30" t="s">
        <v>548</v>
      </c>
      <c r="N2219" s="30"/>
      <c r="O2219" s="30" t="s">
        <v>7569</v>
      </c>
      <c r="P2219" s="30" t="s">
        <v>7565</v>
      </c>
      <c r="Q2219" s="30" t="s">
        <v>499</v>
      </c>
    </row>
    <row r="2220" spans="1:17">
      <c r="A2220" s="30" t="s">
        <v>7631</v>
      </c>
      <c r="B2220" s="30" t="s">
        <v>7632</v>
      </c>
      <c r="C2220" s="30" t="s">
        <v>7633</v>
      </c>
      <c r="D2220" s="30"/>
      <c r="E2220" s="30" t="s">
        <v>7573</v>
      </c>
      <c r="F2220" s="30" t="s">
        <v>74</v>
      </c>
      <c r="G2220" s="38">
        <v>60</v>
      </c>
      <c r="H2220" s="31">
        <v>0</v>
      </c>
      <c r="I2220" s="30" t="s">
        <v>546</v>
      </c>
      <c r="J2220" s="30" t="s">
        <v>547</v>
      </c>
      <c r="K2220" s="30" t="s">
        <v>495</v>
      </c>
      <c r="L2220" s="30" t="s">
        <v>496</v>
      </c>
      <c r="M2220" s="30" t="s">
        <v>639</v>
      </c>
      <c r="N2220" s="30"/>
      <c r="O2220" s="30" t="s">
        <v>7569</v>
      </c>
      <c r="P2220" s="30" t="s">
        <v>7565</v>
      </c>
      <c r="Q2220" s="30" t="s">
        <v>499</v>
      </c>
    </row>
    <row r="2221" spans="1:17">
      <c r="A2221" s="30" t="s">
        <v>7634</v>
      </c>
      <c r="B2221" s="30" t="s">
        <v>7635</v>
      </c>
      <c r="C2221" s="30" t="s">
        <v>7636</v>
      </c>
      <c r="D2221" s="30"/>
      <c r="E2221" s="30" t="s">
        <v>7573</v>
      </c>
      <c r="F2221" s="30" t="s">
        <v>74</v>
      </c>
      <c r="G2221" s="38">
        <v>60</v>
      </c>
      <c r="H2221" s="31">
        <v>0</v>
      </c>
      <c r="I2221" s="30" t="s">
        <v>546</v>
      </c>
      <c r="J2221" s="30" t="s">
        <v>547</v>
      </c>
      <c r="K2221" s="30" t="s">
        <v>495</v>
      </c>
      <c r="L2221" s="30" t="s">
        <v>496</v>
      </c>
      <c r="M2221" s="30" t="s">
        <v>506</v>
      </c>
      <c r="N2221" s="30" t="s">
        <v>7467</v>
      </c>
      <c r="O2221" s="30" t="s">
        <v>7569</v>
      </c>
      <c r="P2221" s="30" t="s">
        <v>7565</v>
      </c>
      <c r="Q2221" s="30" t="s">
        <v>499</v>
      </c>
    </row>
    <row r="2222" spans="1:17">
      <c r="A2222" s="30" t="s">
        <v>7637</v>
      </c>
      <c r="B2222" s="30" t="s">
        <v>7638</v>
      </c>
      <c r="C2222" s="30" t="s">
        <v>7639</v>
      </c>
      <c r="D2222" s="30"/>
      <c r="E2222" s="30" t="s">
        <v>7573</v>
      </c>
      <c r="F2222" s="30" t="s">
        <v>74</v>
      </c>
      <c r="G2222" s="38">
        <v>60</v>
      </c>
      <c r="H2222" s="31">
        <v>0</v>
      </c>
      <c r="I2222" s="30" t="s">
        <v>504</v>
      </c>
      <c r="J2222" s="30" t="s">
        <v>505</v>
      </c>
      <c r="K2222" s="30" t="s">
        <v>495</v>
      </c>
      <c r="L2222" s="30" t="s">
        <v>496</v>
      </c>
      <c r="M2222" s="30" t="s">
        <v>506</v>
      </c>
      <c r="N2222" s="30" t="s">
        <v>1316</v>
      </c>
      <c r="O2222" s="30" t="s">
        <v>7569</v>
      </c>
      <c r="P2222" s="30" t="s">
        <v>7565</v>
      </c>
      <c r="Q2222" s="30" t="s">
        <v>499</v>
      </c>
    </row>
    <row r="2223" spans="1:17">
      <c r="A2223" s="30" t="s">
        <v>7640</v>
      </c>
      <c r="B2223" s="30" t="s">
        <v>7641</v>
      </c>
      <c r="C2223" s="30"/>
      <c r="D2223" s="30"/>
      <c r="E2223" s="30"/>
      <c r="F2223" s="30"/>
      <c r="G2223" s="38"/>
      <c r="H2223" s="31">
        <v>0</v>
      </c>
      <c r="I2223" s="30"/>
      <c r="J2223" s="30"/>
      <c r="K2223" s="30" t="s">
        <v>495</v>
      </c>
      <c r="L2223" s="30"/>
      <c r="M2223" s="30"/>
      <c r="N2223" s="30"/>
      <c r="O2223" s="30" t="s">
        <v>7642</v>
      </c>
      <c r="P2223" s="30" t="s">
        <v>7641</v>
      </c>
      <c r="Q2223" s="30" t="s">
        <v>499</v>
      </c>
    </row>
    <row r="2224" spans="1:17">
      <c r="A2224" s="30" t="s">
        <v>7643</v>
      </c>
      <c r="B2224" s="30" t="s">
        <v>7644</v>
      </c>
      <c r="C2224" s="30" t="s">
        <v>7645</v>
      </c>
      <c r="D2224" s="30"/>
      <c r="E2224" s="30"/>
      <c r="F2224" s="30" t="s">
        <v>7646</v>
      </c>
      <c r="G2224" s="38"/>
      <c r="H2224" s="31">
        <v>0</v>
      </c>
      <c r="I2224" s="30"/>
      <c r="J2224" s="30"/>
      <c r="K2224" s="30" t="s">
        <v>495</v>
      </c>
      <c r="L2224" s="30" t="s">
        <v>818</v>
      </c>
      <c r="M2224" s="30" t="s">
        <v>573</v>
      </c>
      <c r="N2224" s="30"/>
      <c r="O2224" s="30" t="s">
        <v>7647</v>
      </c>
      <c r="P2224" s="30" t="s">
        <v>7644</v>
      </c>
      <c r="Q2224" s="30" t="s">
        <v>499</v>
      </c>
    </row>
    <row r="2225" spans="1:17">
      <c r="A2225" s="30" t="s">
        <v>7648</v>
      </c>
      <c r="B2225" s="30" t="s">
        <v>7649</v>
      </c>
      <c r="C2225" s="30" t="s">
        <v>7650</v>
      </c>
      <c r="D2225" s="30"/>
      <c r="E2225" s="30" t="s">
        <v>503</v>
      </c>
      <c r="F2225" s="30" t="s">
        <v>7651</v>
      </c>
      <c r="G2225" s="38"/>
      <c r="H2225" s="31">
        <v>0</v>
      </c>
      <c r="I2225" s="30"/>
      <c r="J2225" s="30"/>
      <c r="K2225" s="30" t="s">
        <v>495</v>
      </c>
      <c r="L2225" s="30" t="s">
        <v>496</v>
      </c>
      <c r="M2225" s="30" t="s">
        <v>506</v>
      </c>
      <c r="N2225" s="30"/>
      <c r="O2225" s="30" t="s">
        <v>7648</v>
      </c>
      <c r="P2225" s="30" t="s">
        <v>7649</v>
      </c>
      <c r="Q2225" s="30" t="s">
        <v>499</v>
      </c>
    </row>
    <row r="2226" spans="1:17">
      <c r="A2226" s="30" t="s">
        <v>7652</v>
      </c>
      <c r="B2226" s="30" t="s">
        <v>7653</v>
      </c>
      <c r="C2226" s="30" t="s">
        <v>7654</v>
      </c>
      <c r="D2226" s="30" t="s">
        <v>7655</v>
      </c>
      <c r="E2226" s="30" t="s">
        <v>753</v>
      </c>
      <c r="F2226" s="30" t="s">
        <v>7655</v>
      </c>
      <c r="G2226" s="38"/>
      <c r="H2226" s="31">
        <v>0</v>
      </c>
      <c r="I2226" s="30" t="s">
        <v>995</v>
      </c>
      <c r="J2226" s="30" t="s">
        <v>996</v>
      </c>
      <c r="K2226" s="30" t="s">
        <v>495</v>
      </c>
      <c r="L2226" s="30" t="s">
        <v>612</v>
      </c>
      <c r="M2226" s="30" t="s">
        <v>1166</v>
      </c>
      <c r="N2226" s="30"/>
      <c r="O2226" s="30" t="s">
        <v>7656</v>
      </c>
      <c r="P2226" s="30" t="s">
        <v>7656</v>
      </c>
      <c r="Q2226" s="30" t="s">
        <v>499</v>
      </c>
    </row>
    <row r="2227" spans="1:17">
      <c r="A2227" s="30" t="s">
        <v>7657</v>
      </c>
      <c r="B2227" s="30" t="s">
        <v>7658</v>
      </c>
      <c r="C2227" s="30" t="s">
        <v>7659</v>
      </c>
      <c r="D2227" s="30" t="s">
        <v>7655</v>
      </c>
      <c r="E2227" s="30" t="s">
        <v>753</v>
      </c>
      <c r="F2227" s="30" t="s">
        <v>7655</v>
      </c>
      <c r="G2227" s="38"/>
      <c r="H2227" s="31">
        <v>0</v>
      </c>
      <c r="I2227" s="30" t="s">
        <v>995</v>
      </c>
      <c r="J2227" s="30" t="s">
        <v>996</v>
      </c>
      <c r="K2227" s="30" t="s">
        <v>495</v>
      </c>
      <c r="L2227" s="30" t="s">
        <v>612</v>
      </c>
      <c r="M2227" s="30" t="s">
        <v>1166</v>
      </c>
      <c r="N2227" s="30"/>
      <c r="O2227" s="30" t="s">
        <v>7656</v>
      </c>
      <c r="P2227" s="30" t="s">
        <v>7656</v>
      </c>
      <c r="Q2227" s="30" t="s">
        <v>499</v>
      </c>
    </row>
    <row r="2228" spans="1:17">
      <c r="A2228" s="30" t="s">
        <v>91</v>
      </c>
      <c r="B2228" s="30" t="s">
        <v>92</v>
      </c>
      <c r="C2228" s="30" t="s">
        <v>7660</v>
      </c>
      <c r="D2228" s="30"/>
      <c r="E2228" s="30" t="s">
        <v>753</v>
      </c>
      <c r="F2228" s="30" t="s">
        <v>7661</v>
      </c>
      <c r="G2228" s="38"/>
      <c r="H2228" s="31">
        <v>0</v>
      </c>
      <c r="I2228" s="30" t="s">
        <v>995</v>
      </c>
      <c r="J2228" s="30" t="s">
        <v>996</v>
      </c>
      <c r="K2228" s="30" t="s">
        <v>495</v>
      </c>
      <c r="L2228" s="30" t="s">
        <v>612</v>
      </c>
      <c r="M2228" s="30" t="s">
        <v>624</v>
      </c>
      <c r="N2228" s="30" t="s">
        <v>7662</v>
      </c>
      <c r="O2228" s="30" t="s">
        <v>91</v>
      </c>
      <c r="P2228" s="30" t="s">
        <v>92</v>
      </c>
      <c r="Q2228" s="30" t="s">
        <v>499</v>
      </c>
    </row>
    <row r="2229" spans="1:17">
      <c r="A2229" s="30" t="s">
        <v>7663</v>
      </c>
      <c r="B2229" s="30" t="s">
        <v>7664</v>
      </c>
      <c r="C2229" s="30" t="s">
        <v>7665</v>
      </c>
      <c r="D2229" s="30"/>
      <c r="E2229" s="30" t="s">
        <v>753</v>
      </c>
      <c r="F2229" s="30" t="s">
        <v>74</v>
      </c>
      <c r="G2229" s="38"/>
      <c r="H2229" s="31">
        <v>0</v>
      </c>
      <c r="I2229" s="30" t="s">
        <v>995</v>
      </c>
      <c r="J2229" s="30" t="s">
        <v>996</v>
      </c>
      <c r="K2229" s="30" t="s">
        <v>495</v>
      </c>
      <c r="L2229" s="30" t="s">
        <v>612</v>
      </c>
      <c r="M2229" s="30" t="s">
        <v>1153</v>
      </c>
      <c r="N2229" s="30" t="s">
        <v>7666</v>
      </c>
      <c r="O2229" s="30" t="s">
        <v>91</v>
      </c>
      <c r="P2229" s="30" t="s">
        <v>92</v>
      </c>
      <c r="Q2229" s="30" t="s">
        <v>499</v>
      </c>
    </row>
    <row r="2230" spans="1:17">
      <c r="A2230" s="30" t="s">
        <v>7667</v>
      </c>
      <c r="B2230" s="30" t="s">
        <v>7668</v>
      </c>
      <c r="C2230" s="30" t="s">
        <v>7669</v>
      </c>
      <c r="D2230" s="30"/>
      <c r="E2230" s="30" t="s">
        <v>753</v>
      </c>
      <c r="F2230" s="30" t="s">
        <v>74</v>
      </c>
      <c r="G2230" s="38"/>
      <c r="H2230" s="31">
        <v>0</v>
      </c>
      <c r="I2230" s="30" t="s">
        <v>995</v>
      </c>
      <c r="J2230" s="30" t="s">
        <v>996</v>
      </c>
      <c r="K2230" s="30" t="s">
        <v>495</v>
      </c>
      <c r="L2230" s="30" t="s">
        <v>612</v>
      </c>
      <c r="M2230" s="30" t="s">
        <v>1007</v>
      </c>
      <c r="N2230" s="30" t="s">
        <v>6754</v>
      </c>
      <c r="O2230" s="30" t="s">
        <v>91</v>
      </c>
      <c r="P2230" s="30" t="s">
        <v>92</v>
      </c>
      <c r="Q2230" s="30" t="s">
        <v>499</v>
      </c>
    </row>
    <row r="2231" spans="1:17">
      <c r="A2231" s="30" t="s">
        <v>7670</v>
      </c>
      <c r="B2231" s="30" t="s">
        <v>7671</v>
      </c>
      <c r="C2231" s="30" t="s">
        <v>7672</v>
      </c>
      <c r="D2231" s="30"/>
      <c r="E2231" s="30" t="s">
        <v>753</v>
      </c>
      <c r="F2231" s="30" t="s">
        <v>74</v>
      </c>
      <c r="G2231" s="38"/>
      <c r="H2231" s="31">
        <v>0</v>
      </c>
      <c r="I2231" s="30" t="s">
        <v>995</v>
      </c>
      <c r="J2231" s="30" t="s">
        <v>996</v>
      </c>
      <c r="K2231" s="30" t="s">
        <v>495</v>
      </c>
      <c r="L2231" s="30" t="s">
        <v>612</v>
      </c>
      <c r="M2231" s="30" t="s">
        <v>624</v>
      </c>
      <c r="N2231" s="30" t="s">
        <v>1028</v>
      </c>
      <c r="O2231" s="30" t="s">
        <v>91</v>
      </c>
      <c r="P2231" s="30" t="s">
        <v>92</v>
      </c>
      <c r="Q2231" s="30" t="s">
        <v>499</v>
      </c>
    </row>
    <row r="2232" spans="1:17">
      <c r="A2232" s="30" t="s">
        <v>7673</v>
      </c>
      <c r="B2232" s="30" t="s">
        <v>7674</v>
      </c>
      <c r="C2232" s="30" t="s">
        <v>7675</v>
      </c>
      <c r="D2232" s="30"/>
      <c r="E2232" s="30" t="s">
        <v>753</v>
      </c>
      <c r="F2232" s="30" t="s">
        <v>74</v>
      </c>
      <c r="G2232" s="38"/>
      <c r="H2232" s="31">
        <v>0</v>
      </c>
      <c r="I2232" s="30" t="s">
        <v>995</v>
      </c>
      <c r="J2232" s="30" t="s">
        <v>996</v>
      </c>
      <c r="K2232" s="30" t="s">
        <v>495</v>
      </c>
      <c r="L2232" s="30" t="s">
        <v>612</v>
      </c>
      <c r="M2232" s="30" t="s">
        <v>1021</v>
      </c>
      <c r="N2232" s="30"/>
      <c r="O2232" s="30" t="s">
        <v>91</v>
      </c>
      <c r="P2232" s="30" t="s">
        <v>92</v>
      </c>
      <c r="Q2232" s="30" t="s">
        <v>499</v>
      </c>
    </row>
    <row r="2233" spans="1:17">
      <c r="A2233" s="30" t="s">
        <v>304</v>
      </c>
      <c r="B2233" s="30" t="s">
        <v>303</v>
      </c>
      <c r="C2233" s="30" t="s">
        <v>7676</v>
      </c>
      <c r="D2233" s="30"/>
      <c r="E2233" s="30" t="s">
        <v>753</v>
      </c>
      <c r="F2233" s="30" t="s">
        <v>74</v>
      </c>
      <c r="G2233" s="38"/>
      <c r="H2233" s="31">
        <v>0</v>
      </c>
      <c r="I2233" s="30" t="s">
        <v>995</v>
      </c>
      <c r="J2233" s="30" t="s">
        <v>996</v>
      </c>
      <c r="K2233" s="30" t="s">
        <v>495</v>
      </c>
      <c r="L2233" s="30" t="s">
        <v>612</v>
      </c>
      <c r="M2233" s="30" t="s">
        <v>624</v>
      </c>
      <c r="N2233" s="30"/>
      <c r="O2233" s="30" t="s">
        <v>91</v>
      </c>
      <c r="P2233" s="30" t="s">
        <v>92</v>
      </c>
      <c r="Q2233" s="30" t="s">
        <v>499</v>
      </c>
    </row>
    <row r="2234" spans="1:17">
      <c r="A2234" s="30" t="s">
        <v>7677</v>
      </c>
      <c r="B2234" s="30" t="s">
        <v>7678</v>
      </c>
      <c r="C2234" s="30" t="s">
        <v>7679</v>
      </c>
      <c r="D2234" s="30"/>
      <c r="E2234" s="30" t="s">
        <v>753</v>
      </c>
      <c r="F2234" s="30" t="s">
        <v>74</v>
      </c>
      <c r="G2234" s="38"/>
      <c r="H2234" s="31">
        <v>0</v>
      </c>
      <c r="I2234" s="30" t="s">
        <v>755</v>
      </c>
      <c r="J2234" s="30" t="s">
        <v>756</v>
      </c>
      <c r="K2234" s="30" t="s">
        <v>495</v>
      </c>
      <c r="L2234" s="30" t="s">
        <v>612</v>
      </c>
      <c r="M2234" s="30" t="s">
        <v>943</v>
      </c>
      <c r="N2234" s="30"/>
      <c r="O2234" s="30" t="s">
        <v>91</v>
      </c>
      <c r="P2234" s="30" t="s">
        <v>92</v>
      </c>
      <c r="Q2234" s="30" t="s">
        <v>499</v>
      </c>
    </row>
    <row r="2235" spans="1:17">
      <c r="A2235" s="30" t="s">
        <v>392</v>
      </c>
      <c r="B2235" s="30" t="s">
        <v>391</v>
      </c>
      <c r="C2235" s="30" t="s">
        <v>7680</v>
      </c>
      <c r="D2235" s="30"/>
      <c r="E2235" s="30" t="s">
        <v>753</v>
      </c>
      <c r="F2235" s="30" t="s">
        <v>74</v>
      </c>
      <c r="G2235" s="38"/>
      <c r="H2235" s="31">
        <v>0</v>
      </c>
      <c r="I2235" s="30" t="s">
        <v>995</v>
      </c>
      <c r="J2235" s="30" t="s">
        <v>996</v>
      </c>
      <c r="K2235" s="30" t="s">
        <v>495</v>
      </c>
      <c r="L2235" s="30" t="s">
        <v>612</v>
      </c>
      <c r="M2235" s="30" t="s">
        <v>624</v>
      </c>
      <c r="N2235" s="30"/>
      <c r="O2235" s="30" t="s">
        <v>91</v>
      </c>
      <c r="P2235" s="30" t="s">
        <v>92</v>
      </c>
      <c r="Q2235" s="30" t="s">
        <v>499</v>
      </c>
    </row>
    <row r="2236" spans="1:17">
      <c r="A2236" s="30" t="s">
        <v>7681</v>
      </c>
      <c r="B2236" s="30" t="s">
        <v>7682</v>
      </c>
      <c r="C2236" s="30" t="s">
        <v>7683</v>
      </c>
      <c r="D2236" s="30"/>
      <c r="E2236" s="30" t="s">
        <v>753</v>
      </c>
      <c r="F2236" s="30" t="s">
        <v>74</v>
      </c>
      <c r="G2236" s="38"/>
      <c r="H2236" s="31">
        <v>0</v>
      </c>
      <c r="I2236" s="30" t="s">
        <v>995</v>
      </c>
      <c r="J2236" s="30" t="s">
        <v>996</v>
      </c>
      <c r="K2236" s="30" t="s">
        <v>495</v>
      </c>
      <c r="L2236" s="30" t="s">
        <v>612</v>
      </c>
      <c r="M2236" s="30" t="s">
        <v>1007</v>
      </c>
      <c r="N2236" s="30"/>
      <c r="O2236" s="30" t="s">
        <v>91</v>
      </c>
      <c r="P2236" s="30" t="s">
        <v>92</v>
      </c>
      <c r="Q2236" s="30" t="s">
        <v>499</v>
      </c>
    </row>
    <row r="2237" spans="1:17">
      <c r="A2237" s="30" t="s">
        <v>7684</v>
      </c>
      <c r="B2237" s="30" t="s">
        <v>7685</v>
      </c>
      <c r="C2237" s="30" t="s">
        <v>7686</v>
      </c>
      <c r="D2237" s="30"/>
      <c r="E2237" s="30" t="s">
        <v>753</v>
      </c>
      <c r="F2237" s="30" t="s">
        <v>74</v>
      </c>
      <c r="G2237" s="38"/>
      <c r="H2237" s="31">
        <v>0</v>
      </c>
      <c r="I2237" s="30" t="s">
        <v>995</v>
      </c>
      <c r="J2237" s="30" t="s">
        <v>996</v>
      </c>
      <c r="K2237" s="30" t="s">
        <v>495</v>
      </c>
      <c r="L2237" s="30" t="s">
        <v>612</v>
      </c>
      <c r="M2237" s="30" t="s">
        <v>1007</v>
      </c>
      <c r="N2237" s="30"/>
      <c r="O2237" s="30" t="s">
        <v>91</v>
      </c>
      <c r="P2237" s="30" t="s">
        <v>92</v>
      </c>
      <c r="Q2237" s="30" t="s">
        <v>499</v>
      </c>
    </row>
    <row r="2238" spans="1:17">
      <c r="A2238" s="30" t="s">
        <v>7687</v>
      </c>
      <c r="B2238" s="30" t="s">
        <v>7688</v>
      </c>
      <c r="C2238" s="30" t="s">
        <v>7689</v>
      </c>
      <c r="D2238" s="30"/>
      <c r="E2238" s="30" t="s">
        <v>753</v>
      </c>
      <c r="F2238" s="30" t="s">
        <v>74</v>
      </c>
      <c r="G2238" s="38"/>
      <c r="H2238" s="31">
        <v>0</v>
      </c>
      <c r="I2238" s="30" t="s">
        <v>755</v>
      </c>
      <c r="J2238" s="30" t="s">
        <v>756</v>
      </c>
      <c r="K2238" s="30" t="s">
        <v>495</v>
      </c>
      <c r="L2238" s="30" t="s">
        <v>612</v>
      </c>
      <c r="M2238" s="30" t="s">
        <v>943</v>
      </c>
      <c r="N2238" s="30" t="s">
        <v>7690</v>
      </c>
      <c r="O2238" s="30" t="s">
        <v>91</v>
      </c>
      <c r="P2238" s="30" t="s">
        <v>92</v>
      </c>
      <c r="Q2238" s="30" t="s">
        <v>499</v>
      </c>
    </row>
    <row r="2239" spans="1:17">
      <c r="A2239" s="30" t="s">
        <v>447</v>
      </c>
      <c r="B2239" s="30" t="s">
        <v>446</v>
      </c>
      <c r="C2239" s="30" t="s">
        <v>7691</v>
      </c>
      <c r="D2239" s="30"/>
      <c r="E2239" s="30" t="s">
        <v>753</v>
      </c>
      <c r="F2239" s="30" t="s">
        <v>74</v>
      </c>
      <c r="G2239" s="38"/>
      <c r="H2239" s="31">
        <v>0</v>
      </c>
      <c r="I2239" s="30" t="s">
        <v>755</v>
      </c>
      <c r="J2239" s="30" t="s">
        <v>756</v>
      </c>
      <c r="K2239" s="30" t="s">
        <v>495</v>
      </c>
      <c r="L2239" s="30" t="s">
        <v>612</v>
      </c>
      <c r="M2239" s="30" t="s">
        <v>1035</v>
      </c>
      <c r="N2239" s="30"/>
      <c r="O2239" s="30" t="s">
        <v>91</v>
      </c>
      <c r="P2239" s="30" t="s">
        <v>92</v>
      </c>
      <c r="Q2239" s="30" t="s">
        <v>499</v>
      </c>
    </row>
    <row r="2240" spans="1:17">
      <c r="A2240" s="30" t="s">
        <v>7692</v>
      </c>
      <c r="B2240" s="30" t="s">
        <v>7693</v>
      </c>
      <c r="C2240" s="30" t="s">
        <v>7694</v>
      </c>
      <c r="D2240" s="30"/>
      <c r="E2240" s="30" t="s">
        <v>753</v>
      </c>
      <c r="F2240" s="30" t="s">
        <v>74</v>
      </c>
      <c r="G2240" s="38"/>
      <c r="H2240" s="31">
        <v>0</v>
      </c>
      <c r="I2240" s="30" t="s">
        <v>755</v>
      </c>
      <c r="J2240" s="30" t="s">
        <v>756</v>
      </c>
      <c r="K2240" s="30" t="s">
        <v>495</v>
      </c>
      <c r="L2240" s="30" t="s">
        <v>612</v>
      </c>
      <c r="M2240" s="30" t="s">
        <v>1128</v>
      </c>
      <c r="N2240" s="30" t="s">
        <v>1948</v>
      </c>
      <c r="O2240" s="30" t="s">
        <v>91</v>
      </c>
      <c r="P2240" s="30" t="s">
        <v>92</v>
      </c>
      <c r="Q2240" s="30" t="s">
        <v>499</v>
      </c>
    </row>
    <row r="2241" spans="1:17">
      <c r="A2241" s="30" t="s">
        <v>394</v>
      </c>
      <c r="B2241" s="30" t="s">
        <v>393</v>
      </c>
      <c r="C2241" s="30" t="s">
        <v>7695</v>
      </c>
      <c r="D2241" s="30"/>
      <c r="E2241" s="30" t="s">
        <v>753</v>
      </c>
      <c r="F2241" s="30" t="s">
        <v>74</v>
      </c>
      <c r="G2241" s="38"/>
      <c r="H2241" s="31">
        <v>0</v>
      </c>
      <c r="I2241" s="30" t="s">
        <v>755</v>
      </c>
      <c r="J2241" s="30" t="s">
        <v>756</v>
      </c>
      <c r="K2241" s="30" t="s">
        <v>495</v>
      </c>
      <c r="L2241" s="30" t="s">
        <v>612</v>
      </c>
      <c r="M2241" s="30" t="s">
        <v>1035</v>
      </c>
      <c r="N2241" s="30"/>
      <c r="O2241" s="30" t="s">
        <v>91</v>
      </c>
      <c r="P2241" s="30" t="s">
        <v>92</v>
      </c>
      <c r="Q2241" s="30" t="s">
        <v>499</v>
      </c>
    </row>
    <row r="2242" spans="1:17">
      <c r="A2242" s="30" t="s">
        <v>388</v>
      </c>
      <c r="B2242" s="30" t="s">
        <v>387</v>
      </c>
      <c r="C2242" s="30" t="s">
        <v>7696</v>
      </c>
      <c r="D2242" s="30"/>
      <c r="E2242" s="30" t="s">
        <v>753</v>
      </c>
      <c r="F2242" s="30" t="s">
        <v>74</v>
      </c>
      <c r="G2242" s="38"/>
      <c r="H2242" s="31">
        <v>0</v>
      </c>
      <c r="I2242" s="30" t="s">
        <v>995</v>
      </c>
      <c r="J2242" s="30" t="s">
        <v>996</v>
      </c>
      <c r="K2242" s="30" t="s">
        <v>495</v>
      </c>
      <c r="L2242" s="30" t="s">
        <v>612</v>
      </c>
      <c r="M2242" s="30" t="s">
        <v>1007</v>
      </c>
      <c r="N2242" s="30"/>
      <c r="O2242" s="30" t="s">
        <v>91</v>
      </c>
      <c r="P2242" s="30" t="s">
        <v>92</v>
      </c>
      <c r="Q2242" s="30" t="s">
        <v>499</v>
      </c>
    </row>
    <row r="2243" spans="1:17">
      <c r="A2243" s="30" t="s">
        <v>7697</v>
      </c>
      <c r="B2243" s="30" t="s">
        <v>7698</v>
      </c>
      <c r="C2243" s="30" t="s">
        <v>7699</v>
      </c>
      <c r="D2243" s="30"/>
      <c r="E2243" s="30" t="s">
        <v>753</v>
      </c>
      <c r="F2243" s="30"/>
      <c r="G2243" s="38"/>
      <c r="H2243" s="31">
        <v>0</v>
      </c>
      <c r="I2243" s="30" t="s">
        <v>995</v>
      </c>
      <c r="J2243" s="30" t="s">
        <v>996</v>
      </c>
      <c r="K2243" s="30" t="s">
        <v>495</v>
      </c>
      <c r="L2243" s="30" t="s">
        <v>612</v>
      </c>
      <c r="M2243" s="30" t="s">
        <v>624</v>
      </c>
      <c r="N2243" s="30"/>
      <c r="O2243" s="30" t="s">
        <v>91</v>
      </c>
      <c r="P2243" s="30" t="s">
        <v>92</v>
      </c>
      <c r="Q2243" s="30" t="s">
        <v>499</v>
      </c>
    </row>
    <row r="2244" spans="1:17">
      <c r="A2244" s="30" t="s">
        <v>7700</v>
      </c>
      <c r="B2244" s="30" t="s">
        <v>7701</v>
      </c>
      <c r="C2244" s="30" t="s">
        <v>7702</v>
      </c>
      <c r="D2244" s="30"/>
      <c r="E2244" s="30" t="s">
        <v>753</v>
      </c>
      <c r="F2244" s="30"/>
      <c r="G2244" s="38"/>
      <c r="H2244" s="31">
        <v>0</v>
      </c>
      <c r="I2244" s="30" t="s">
        <v>995</v>
      </c>
      <c r="J2244" s="30" t="s">
        <v>996</v>
      </c>
      <c r="K2244" s="30" t="s">
        <v>495</v>
      </c>
      <c r="L2244" s="30" t="s">
        <v>612</v>
      </c>
      <c r="M2244" s="30" t="s">
        <v>1021</v>
      </c>
      <c r="N2244" s="30"/>
      <c r="O2244" s="30" t="s">
        <v>91</v>
      </c>
      <c r="P2244" s="30" t="s">
        <v>92</v>
      </c>
      <c r="Q2244" s="30" t="s">
        <v>499</v>
      </c>
    </row>
    <row r="2245" spans="1:17">
      <c r="A2245" s="30" t="s">
        <v>302</v>
      </c>
      <c r="B2245" s="30" t="s">
        <v>301</v>
      </c>
      <c r="C2245" s="30" t="s">
        <v>7703</v>
      </c>
      <c r="D2245" s="30"/>
      <c r="E2245" s="30" t="s">
        <v>753</v>
      </c>
      <c r="F2245" s="30" t="s">
        <v>74</v>
      </c>
      <c r="G2245" s="38"/>
      <c r="H2245" s="31">
        <v>0</v>
      </c>
      <c r="I2245" s="30" t="s">
        <v>995</v>
      </c>
      <c r="J2245" s="30" t="s">
        <v>996</v>
      </c>
      <c r="K2245" s="30" t="s">
        <v>495</v>
      </c>
      <c r="L2245" s="30" t="s">
        <v>612</v>
      </c>
      <c r="M2245" s="30" t="s">
        <v>1021</v>
      </c>
      <c r="N2245" s="30"/>
      <c r="O2245" s="30" t="s">
        <v>91</v>
      </c>
      <c r="P2245" s="30" t="s">
        <v>92</v>
      </c>
      <c r="Q2245" s="30" t="s">
        <v>499</v>
      </c>
    </row>
    <row r="2246" spans="1:17">
      <c r="A2246" s="30" t="s">
        <v>7704</v>
      </c>
      <c r="B2246" s="30" t="s">
        <v>7705</v>
      </c>
      <c r="C2246" s="30" t="s">
        <v>7706</v>
      </c>
      <c r="D2246" s="30"/>
      <c r="E2246" s="30" t="s">
        <v>753</v>
      </c>
      <c r="F2246" s="30" t="s">
        <v>74</v>
      </c>
      <c r="G2246" s="38"/>
      <c r="H2246" s="31">
        <v>0</v>
      </c>
      <c r="I2246" s="30" t="s">
        <v>995</v>
      </c>
      <c r="J2246" s="30" t="s">
        <v>996</v>
      </c>
      <c r="K2246" s="30" t="s">
        <v>495</v>
      </c>
      <c r="L2246" s="30" t="s">
        <v>612</v>
      </c>
      <c r="M2246" s="30" t="s">
        <v>997</v>
      </c>
      <c r="N2246" s="30"/>
      <c r="O2246" s="30" t="s">
        <v>91</v>
      </c>
      <c r="P2246" s="30" t="s">
        <v>92</v>
      </c>
      <c r="Q2246" s="30" t="s">
        <v>499</v>
      </c>
    </row>
    <row r="2247" spans="1:17">
      <c r="A2247" s="30" t="s">
        <v>7707</v>
      </c>
      <c r="B2247" s="30" t="s">
        <v>7708</v>
      </c>
      <c r="C2247" s="30" t="s">
        <v>7709</v>
      </c>
      <c r="D2247" s="30"/>
      <c r="E2247" s="30" t="s">
        <v>753</v>
      </c>
      <c r="F2247" s="30" t="s">
        <v>74</v>
      </c>
      <c r="G2247" s="38"/>
      <c r="H2247" s="31">
        <v>0</v>
      </c>
      <c r="I2247" s="30" t="s">
        <v>995</v>
      </c>
      <c r="J2247" s="30" t="s">
        <v>996</v>
      </c>
      <c r="K2247" s="30" t="s">
        <v>495</v>
      </c>
      <c r="L2247" s="30" t="s">
        <v>612</v>
      </c>
      <c r="M2247" s="30" t="s">
        <v>1021</v>
      </c>
      <c r="N2247" s="30"/>
      <c r="O2247" s="30" t="s">
        <v>91</v>
      </c>
      <c r="P2247" s="30" t="s">
        <v>92</v>
      </c>
      <c r="Q2247" s="30" t="s">
        <v>499</v>
      </c>
    </row>
    <row r="2248" spans="1:17">
      <c r="A2248" s="30" t="s">
        <v>7710</v>
      </c>
      <c r="B2248" s="30" t="s">
        <v>7711</v>
      </c>
      <c r="C2248" s="30" t="s">
        <v>7712</v>
      </c>
      <c r="D2248" s="30"/>
      <c r="E2248" s="30" t="s">
        <v>753</v>
      </c>
      <c r="F2248" s="30" t="s">
        <v>74</v>
      </c>
      <c r="G2248" s="38"/>
      <c r="H2248" s="31">
        <v>0</v>
      </c>
      <c r="I2248" s="30" t="s">
        <v>995</v>
      </c>
      <c r="J2248" s="30" t="s">
        <v>996</v>
      </c>
      <c r="K2248" s="30" t="s">
        <v>495</v>
      </c>
      <c r="L2248" s="30" t="s">
        <v>612</v>
      </c>
      <c r="M2248" s="30" t="s">
        <v>1007</v>
      </c>
      <c r="N2248" s="30"/>
      <c r="O2248" s="30" t="s">
        <v>91</v>
      </c>
      <c r="P2248" s="30" t="s">
        <v>92</v>
      </c>
      <c r="Q2248" s="30" t="s">
        <v>499</v>
      </c>
    </row>
    <row r="2249" spans="1:17">
      <c r="A2249" s="30" t="s">
        <v>390</v>
      </c>
      <c r="B2249" s="30" t="s">
        <v>389</v>
      </c>
      <c r="C2249" s="30" t="s">
        <v>7713</v>
      </c>
      <c r="D2249" s="30"/>
      <c r="E2249" s="30" t="s">
        <v>753</v>
      </c>
      <c r="F2249" s="30" t="s">
        <v>74</v>
      </c>
      <c r="G2249" s="38"/>
      <c r="H2249" s="31">
        <v>0</v>
      </c>
      <c r="I2249" s="30" t="s">
        <v>755</v>
      </c>
      <c r="J2249" s="30" t="s">
        <v>756</v>
      </c>
      <c r="K2249" s="30" t="s">
        <v>495</v>
      </c>
      <c r="L2249" s="30" t="s">
        <v>612</v>
      </c>
      <c r="M2249" s="30" t="s">
        <v>613</v>
      </c>
      <c r="N2249" s="30"/>
      <c r="O2249" s="30" t="s">
        <v>91</v>
      </c>
      <c r="P2249" s="30" t="s">
        <v>92</v>
      </c>
      <c r="Q2249" s="30" t="s">
        <v>499</v>
      </c>
    </row>
    <row r="2250" spans="1:17">
      <c r="A2250" s="30" t="s">
        <v>7714</v>
      </c>
      <c r="B2250" s="30" t="s">
        <v>7715</v>
      </c>
      <c r="C2250" s="30" t="s">
        <v>7716</v>
      </c>
      <c r="D2250" s="30"/>
      <c r="E2250" s="30" t="s">
        <v>753</v>
      </c>
      <c r="F2250" s="30" t="s">
        <v>74</v>
      </c>
      <c r="G2250" s="38"/>
      <c r="H2250" s="31">
        <v>0</v>
      </c>
      <c r="I2250" s="30" t="s">
        <v>995</v>
      </c>
      <c r="J2250" s="30" t="s">
        <v>996</v>
      </c>
      <c r="K2250" s="30" t="s">
        <v>495</v>
      </c>
      <c r="L2250" s="30" t="s">
        <v>612</v>
      </c>
      <c r="M2250" s="30" t="s">
        <v>624</v>
      </c>
      <c r="N2250" s="30"/>
      <c r="O2250" s="30" t="s">
        <v>91</v>
      </c>
      <c r="P2250" s="30" t="s">
        <v>92</v>
      </c>
      <c r="Q2250" s="30" t="s">
        <v>499</v>
      </c>
    </row>
    <row r="2251" spans="1:17">
      <c r="A2251" s="30" t="s">
        <v>94</v>
      </c>
      <c r="B2251" s="30" t="s">
        <v>93</v>
      </c>
      <c r="C2251" s="30" t="s">
        <v>7717</v>
      </c>
      <c r="D2251" s="30"/>
      <c r="E2251" s="30" t="s">
        <v>753</v>
      </c>
      <c r="F2251" s="30" t="s">
        <v>74</v>
      </c>
      <c r="G2251" s="38"/>
      <c r="H2251" s="31">
        <v>0</v>
      </c>
      <c r="I2251" s="30" t="s">
        <v>755</v>
      </c>
      <c r="J2251" s="30" t="s">
        <v>756</v>
      </c>
      <c r="K2251" s="30" t="s">
        <v>495</v>
      </c>
      <c r="L2251" s="30" t="s">
        <v>612</v>
      </c>
      <c r="M2251" s="30" t="s">
        <v>950</v>
      </c>
      <c r="N2251" s="30"/>
      <c r="O2251" s="30" t="s">
        <v>91</v>
      </c>
      <c r="P2251" s="30" t="s">
        <v>92</v>
      </c>
      <c r="Q2251" s="30" t="s">
        <v>499</v>
      </c>
    </row>
    <row r="2252" spans="1:17">
      <c r="A2252" s="30" t="s">
        <v>7718</v>
      </c>
      <c r="B2252" s="30" t="s">
        <v>7719</v>
      </c>
      <c r="C2252" s="30" t="s">
        <v>7720</v>
      </c>
      <c r="D2252" s="30"/>
      <c r="E2252" s="30" t="s">
        <v>753</v>
      </c>
      <c r="F2252" s="30" t="s">
        <v>74</v>
      </c>
      <c r="G2252" s="38"/>
      <c r="H2252" s="31">
        <v>0</v>
      </c>
      <c r="I2252" s="30" t="s">
        <v>995</v>
      </c>
      <c r="J2252" s="30" t="s">
        <v>996</v>
      </c>
      <c r="K2252" s="30" t="s">
        <v>495</v>
      </c>
      <c r="L2252" s="30" t="s">
        <v>612</v>
      </c>
      <c r="M2252" s="30" t="s">
        <v>1153</v>
      </c>
      <c r="N2252" s="30"/>
      <c r="O2252" s="30" t="s">
        <v>91</v>
      </c>
      <c r="P2252" s="30" t="s">
        <v>92</v>
      </c>
      <c r="Q2252" s="30" t="s">
        <v>499</v>
      </c>
    </row>
    <row r="2253" spans="1:17">
      <c r="A2253" s="30" t="s">
        <v>7721</v>
      </c>
      <c r="B2253" s="30" t="s">
        <v>7722</v>
      </c>
      <c r="C2253" s="30" t="s">
        <v>7723</v>
      </c>
      <c r="D2253" s="30"/>
      <c r="E2253" s="30" t="s">
        <v>753</v>
      </c>
      <c r="F2253" s="30" t="s">
        <v>74</v>
      </c>
      <c r="G2253" s="38"/>
      <c r="H2253" s="31">
        <v>0</v>
      </c>
      <c r="I2253" s="30" t="s">
        <v>755</v>
      </c>
      <c r="J2253" s="30" t="s">
        <v>756</v>
      </c>
      <c r="K2253" s="30" t="s">
        <v>495</v>
      </c>
      <c r="L2253" s="30" t="s">
        <v>612</v>
      </c>
      <c r="M2253" s="30" t="s">
        <v>1153</v>
      </c>
      <c r="N2253" s="30"/>
      <c r="O2253" s="30" t="s">
        <v>91</v>
      </c>
      <c r="P2253" s="30" t="s">
        <v>92</v>
      </c>
      <c r="Q2253" s="30" t="s">
        <v>499</v>
      </c>
    </row>
    <row r="2254" spans="1:17">
      <c r="A2254" s="30" t="s">
        <v>96</v>
      </c>
      <c r="B2254" s="30" t="s">
        <v>95</v>
      </c>
      <c r="C2254" s="30" t="s">
        <v>7724</v>
      </c>
      <c r="D2254" s="30"/>
      <c r="E2254" s="30" t="s">
        <v>753</v>
      </c>
      <c r="F2254" s="30" t="s">
        <v>74</v>
      </c>
      <c r="G2254" s="38"/>
      <c r="H2254" s="31">
        <v>0</v>
      </c>
      <c r="I2254" s="30" t="s">
        <v>755</v>
      </c>
      <c r="J2254" s="30" t="s">
        <v>756</v>
      </c>
      <c r="K2254" s="30" t="s">
        <v>495</v>
      </c>
      <c r="L2254" s="30" t="s">
        <v>612</v>
      </c>
      <c r="M2254" s="30" t="s">
        <v>961</v>
      </c>
      <c r="N2254" s="30"/>
      <c r="O2254" s="30" t="s">
        <v>91</v>
      </c>
      <c r="P2254" s="30" t="s">
        <v>92</v>
      </c>
      <c r="Q2254" s="30" t="s">
        <v>499</v>
      </c>
    </row>
    <row r="2255" spans="1:17">
      <c r="A2255" s="30" t="s">
        <v>7725</v>
      </c>
      <c r="B2255" s="30" t="s">
        <v>7726</v>
      </c>
      <c r="C2255" s="30" t="s">
        <v>7727</v>
      </c>
      <c r="D2255" s="30"/>
      <c r="E2255" s="30" t="s">
        <v>753</v>
      </c>
      <c r="F2255" s="30" t="s">
        <v>74</v>
      </c>
      <c r="G2255" s="38"/>
      <c r="H2255" s="31">
        <v>0</v>
      </c>
      <c r="I2255" s="30" t="s">
        <v>995</v>
      </c>
      <c r="J2255" s="30" t="s">
        <v>996</v>
      </c>
      <c r="K2255" s="30" t="s">
        <v>495</v>
      </c>
      <c r="L2255" s="30" t="s">
        <v>612</v>
      </c>
      <c r="M2255" s="30" t="s">
        <v>1021</v>
      </c>
      <c r="N2255" s="30"/>
      <c r="O2255" s="30" t="s">
        <v>91</v>
      </c>
      <c r="P2255" s="30" t="s">
        <v>92</v>
      </c>
      <c r="Q2255" s="30" t="s">
        <v>499</v>
      </c>
    </row>
    <row r="2256" spans="1:17">
      <c r="A2256" s="30" t="s">
        <v>7728</v>
      </c>
      <c r="B2256" s="30" t="s">
        <v>7729</v>
      </c>
      <c r="C2256" s="30" t="s">
        <v>7730</v>
      </c>
      <c r="D2256" s="30"/>
      <c r="E2256" s="30" t="s">
        <v>753</v>
      </c>
      <c r="F2256" s="30" t="s">
        <v>74</v>
      </c>
      <c r="G2256" s="38"/>
      <c r="H2256" s="31">
        <v>0</v>
      </c>
      <c r="I2256" s="30" t="s">
        <v>995</v>
      </c>
      <c r="J2256" s="30" t="s">
        <v>996</v>
      </c>
      <c r="K2256" s="30" t="s">
        <v>495</v>
      </c>
      <c r="L2256" s="30" t="s">
        <v>612</v>
      </c>
      <c r="M2256" s="30" t="s">
        <v>624</v>
      </c>
      <c r="N2256" s="30"/>
      <c r="O2256" s="30" t="s">
        <v>91</v>
      </c>
      <c r="P2256" s="30" t="s">
        <v>92</v>
      </c>
      <c r="Q2256" s="30" t="s">
        <v>499</v>
      </c>
    </row>
    <row r="2257" spans="1:17">
      <c r="A2257" s="30" t="s">
        <v>98</v>
      </c>
      <c r="B2257" s="30" t="s">
        <v>97</v>
      </c>
      <c r="C2257" s="30" t="s">
        <v>7731</v>
      </c>
      <c r="D2257" s="30"/>
      <c r="E2257" s="30" t="s">
        <v>753</v>
      </c>
      <c r="F2257" s="30" t="s">
        <v>74</v>
      </c>
      <c r="G2257" s="38"/>
      <c r="H2257" s="31">
        <v>0</v>
      </c>
      <c r="I2257" s="30" t="s">
        <v>995</v>
      </c>
      <c r="J2257" s="30" t="s">
        <v>996</v>
      </c>
      <c r="K2257" s="30" t="s">
        <v>495</v>
      </c>
      <c r="L2257" s="30" t="s">
        <v>612</v>
      </c>
      <c r="M2257" s="30" t="s">
        <v>1153</v>
      </c>
      <c r="N2257" s="30" t="s">
        <v>6971</v>
      </c>
      <c r="O2257" s="30" t="s">
        <v>91</v>
      </c>
      <c r="P2257" s="30" t="s">
        <v>92</v>
      </c>
      <c r="Q2257" s="30" t="s">
        <v>499</v>
      </c>
    </row>
    <row r="2258" spans="1:17">
      <c r="A2258" s="30" t="s">
        <v>7732</v>
      </c>
      <c r="B2258" s="30" t="s">
        <v>7733</v>
      </c>
      <c r="C2258" s="30" t="s">
        <v>7734</v>
      </c>
      <c r="D2258" s="30"/>
      <c r="E2258" s="30" t="s">
        <v>753</v>
      </c>
      <c r="F2258" s="30" t="s">
        <v>74</v>
      </c>
      <c r="G2258" s="38"/>
      <c r="H2258" s="31">
        <v>0</v>
      </c>
      <c r="I2258" s="30" t="s">
        <v>995</v>
      </c>
      <c r="J2258" s="30" t="s">
        <v>996</v>
      </c>
      <c r="K2258" s="30" t="s">
        <v>495</v>
      </c>
      <c r="L2258" s="30" t="s">
        <v>612</v>
      </c>
      <c r="M2258" s="30" t="s">
        <v>997</v>
      </c>
      <c r="N2258" s="30"/>
      <c r="O2258" s="30" t="s">
        <v>91</v>
      </c>
      <c r="P2258" s="30" t="s">
        <v>92</v>
      </c>
      <c r="Q2258" s="30" t="s">
        <v>499</v>
      </c>
    </row>
    <row r="2259" spans="1:17">
      <c r="A2259" s="30" t="s">
        <v>7735</v>
      </c>
      <c r="B2259" s="30" t="s">
        <v>7736</v>
      </c>
      <c r="C2259" s="30" t="s">
        <v>7737</v>
      </c>
      <c r="D2259" s="30"/>
      <c r="E2259" s="30"/>
      <c r="F2259" s="30"/>
      <c r="G2259" s="38"/>
      <c r="H2259" s="31">
        <v>0</v>
      </c>
      <c r="I2259" s="30"/>
      <c r="J2259" s="30"/>
      <c r="K2259" s="30" t="s">
        <v>495</v>
      </c>
      <c r="L2259" s="30" t="s">
        <v>3608</v>
      </c>
      <c r="M2259" s="30" t="s">
        <v>573</v>
      </c>
      <c r="N2259" s="30" t="s">
        <v>7738</v>
      </c>
      <c r="O2259" s="30" t="s">
        <v>91</v>
      </c>
      <c r="P2259" s="30" t="s">
        <v>92</v>
      </c>
      <c r="Q2259" s="30" t="s">
        <v>499</v>
      </c>
    </row>
    <row r="2260" spans="1:17">
      <c r="A2260" s="30" t="s">
        <v>7739</v>
      </c>
      <c r="B2260" s="30" t="s">
        <v>7740</v>
      </c>
      <c r="C2260" s="30" t="s">
        <v>7741</v>
      </c>
      <c r="D2260" s="30"/>
      <c r="E2260" s="30"/>
      <c r="F2260" s="30"/>
      <c r="G2260" s="38"/>
      <c r="H2260" s="31">
        <v>0</v>
      </c>
      <c r="I2260" s="30"/>
      <c r="J2260" s="30"/>
      <c r="K2260" s="30" t="s">
        <v>495</v>
      </c>
      <c r="L2260" s="30" t="s">
        <v>3608</v>
      </c>
      <c r="M2260" s="30" t="s">
        <v>573</v>
      </c>
      <c r="N2260" s="30" t="s">
        <v>7742</v>
      </c>
      <c r="O2260" s="30" t="s">
        <v>91</v>
      </c>
      <c r="P2260" s="30" t="s">
        <v>92</v>
      </c>
      <c r="Q2260" s="30" t="s">
        <v>499</v>
      </c>
    </row>
    <row r="2261" spans="1:17">
      <c r="A2261" s="30" t="s">
        <v>395</v>
      </c>
      <c r="B2261" s="30" t="s">
        <v>464</v>
      </c>
      <c r="C2261" s="30" t="s">
        <v>7743</v>
      </c>
      <c r="D2261" s="30"/>
      <c r="E2261" s="30" t="s">
        <v>753</v>
      </c>
      <c r="F2261" s="30"/>
      <c r="G2261" s="38"/>
      <c r="H2261" s="31">
        <v>0</v>
      </c>
      <c r="I2261" s="30" t="s">
        <v>628</v>
      </c>
      <c r="J2261" s="30" t="s">
        <v>629</v>
      </c>
      <c r="K2261" s="30" t="s">
        <v>495</v>
      </c>
      <c r="L2261" s="30" t="s">
        <v>1267</v>
      </c>
      <c r="M2261" s="30" t="s">
        <v>631</v>
      </c>
      <c r="N2261" s="30" t="s">
        <v>7744</v>
      </c>
      <c r="O2261" s="30" t="s">
        <v>91</v>
      </c>
      <c r="P2261" s="30" t="s">
        <v>92</v>
      </c>
      <c r="Q2261" s="30" t="s">
        <v>499</v>
      </c>
    </row>
    <row r="2262" spans="1:17">
      <c r="A2262" s="30" t="s">
        <v>7745</v>
      </c>
      <c r="B2262" s="30" t="s">
        <v>7746</v>
      </c>
      <c r="C2262" s="30" t="s">
        <v>7747</v>
      </c>
      <c r="D2262" s="30"/>
      <c r="E2262" s="30" t="s">
        <v>503</v>
      </c>
      <c r="F2262" s="30" t="s">
        <v>7748</v>
      </c>
      <c r="G2262" s="38"/>
      <c r="H2262" s="31">
        <v>0</v>
      </c>
      <c r="I2262" s="30" t="s">
        <v>546</v>
      </c>
      <c r="J2262" s="30" t="s">
        <v>547</v>
      </c>
      <c r="K2262" s="30" t="s">
        <v>495</v>
      </c>
      <c r="L2262" s="30" t="s">
        <v>496</v>
      </c>
      <c r="M2262" s="30" t="s">
        <v>713</v>
      </c>
      <c r="N2262" s="30" t="s">
        <v>3631</v>
      </c>
      <c r="O2262" s="30" t="s">
        <v>7745</v>
      </c>
      <c r="P2262" s="30" t="s">
        <v>7746</v>
      </c>
      <c r="Q2262" s="30" t="s">
        <v>499</v>
      </c>
    </row>
    <row r="2263" spans="1:17">
      <c r="A2263" s="30" t="s">
        <v>7749</v>
      </c>
      <c r="B2263" s="30" t="s">
        <v>7750</v>
      </c>
      <c r="C2263" s="30" t="s">
        <v>7751</v>
      </c>
      <c r="D2263" s="30"/>
      <c r="E2263" s="30"/>
      <c r="F2263" s="30" t="s">
        <v>7752</v>
      </c>
      <c r="G2263" s="38"/>
      <c r="H2263" s="31">
        <v>0</v>
      </c>
      <c r="I2263" s="30"/>
      <c r="J2263" s="30"/>
      <c r="K2263" s="30" t="s">
        <v>495</v>
      </c>
      <c r="L2263" s="30" t="s">
        <v>644</v>
      </c>
      <c r="M2263" s="30" t="s">
        <v>573</v>
      </c>
      <c r="N2263" s="30" t="s">
        <v>7753</v>
      </c>
      <c r="O2263" s="30" t="s">
        <v>7749</v>
      </c>
      <c r="P2263" s="30" t="s">
        <v>7750</v>
      </c>
      <c r="Q2263" s="30" t="s">
        <v>499</v>
      </c>
    </row>
    <row r="2264" spans="1:17">
      <c r="A2264" s="30" t="s">
        <v>7754</v>
      </c>
      <c r="B2264" s="30" t="s">
        <v>7755</v>
      </c>
      <c r="C2264" s="30" t="s">
        <v>7756</v>
      </c>
      <c r="D2264" s="30"/>
      <c r="E2264" s="30" t="s">
        <v>4869</v>
      </c>
      <c r="F2264" s="30" t="s">
        <v>7757</v>
      </c>
      <c r="G2264" s="38"/>
      <c r="H2264" s="31">
        <v>0</v>
      </c>
      <c r="I2264" s="30" t="s">
        <v>628</v>
      </c>
      <c r="J2264" s="30" t="s">
        <v>629</v>
      </c>
      <c r="K2264" s="30" t="s">
        <v>495</v>
      </c>
      <c r="L2264" s="30" t="s">
        <v>3708</v>
      </c>
      <c r="M2264" s="30" t="s">
        <v>631</v>
      </c>
      <c r="N2264" s="30" t="s">
        <v>7758</v>
      </c>
      <c r="O2264" s="30" t="s">
        <v>7754</v>
      </c>
      <c r="P2264" s="30" t="s">
        <v>7755</v>
      </c>
      <c r="Q2264" s="30" t="s">
        <v>499</v>
      </c>
    </row>
    <row r="2265" spans="1:17">
      <c r="A2265" s="30" t="s">
        <v>7759</v>
      </c>
      <c r="B2265" s="30" t="s">
        <v>7760</v>
      </c>
      <c r="C2265" s="30" t="s">
        <v>7761</v>
      </c>
      <c r="D2265" s="30"/>
      <c r="E2265" s="30"/>
      <c r="F2265" s="30" t="s">
        <v>7762</v>
      </c>
      <c r="G2265" s="38"/>
      <c r="H2265" s="31">
        <v>0</v>
      </c>
      <c r="I2265" s="30"/>
      <c r="J2265" s="30"/>
      <c r="K2265" s="30" t="s">
        <v>495</v>
      </c>
      <c r="L2265" s="30" t="s">
        <v>496</v>
      </c>
      <c r="M2265" s="30" t="s">
        <v>514</v>
      </c>
      <c r="N2265" s="30" t="s">
        <v>4313</v>
      </c>
      <c r="O2265" s="30" t="s">
        <v>7759</v>
      </c>
      <c r="P2265" s="30" t="s">
        <v>7760</v>
      </c>
      <c r="Q2265" s="30" t="s">
        <v>499</v>
      </c>
    </row>
    <row r="2266" spans="1:17">
      <c r="A2266" s="30" t="s">
        <v>7763</v>
      </c>
      <c r="B2266" s="30" t="s">
        <v>7764</v>
      </c>
      <c r="C2266" s="30"/>
      <c r="D2266" s="30"/>
      <c r="E2266" s="30"/>
      <c r="F2266" s="30"/>
      <c r="G2266" s="38"/>
      <c r="H2266" s="31">
        <v>0</v>
      </c>
      <c r="I2266" s="30"/>
      <c r="J2266" s="30"/>
      <c r="K2266" s="30" t="s">
        <v>495</v>
      </c>
      <c r="L2266" s="30"/>
      <c r="M2266" s="30"/>
      <c r="N2266" s="30"/>
      <c r="O2266" s="30" t="s">
        <v>7763</v>
      </c>
      <c r="P2266" s="30" t="s">
        <v>7764</v>
      </c>
      <c r="Q2266" s="30" t="s">
        <v>499</v>
      </c>
    </row>
    <row r="2267" spans="1:17">
      <c r="A2267" s="30" t="s">
        <v>7765</v>
      </c>
      <c r="B2267" s="30" t="s">
        <v>7766</v>
      </c>
      <c r="C2267" s="30"/>
      <c r="D2267" s="30"/>
      <c r="E2267" s="30"/>
      <c r="F2267" s="30"/>
      <c r="G2267" s="38"/>
      <c r="H2267" s="31">
        <v>0</v>
      </c>
      <c r="I2267" s="30"/>
      <c r="J2267" s="30"/>
      <c r="K2267" s="30" t="s">
        <v>495</v>
      </c>
      <c r="L2267" s="30"/>
      <c r="M2267" s="30"/>
      <c r="N2267" s="30"/>
      <c r="O2267" s="30" t="s">
        <v>7765</v>
      </c>
      <c r="P2267" s="30" t="s">
        <v>7766</v>
      </c>
      <c r="Q2267" s="30" t="s">
        <v>499</v>
      </c>
    </row>
    <row r="2268" spans="1:17">
      <c r="A2268" s="30" t="s">
        <v>205</v>
      </c>
      <c r="B2268" s="30" t="s">
        <v>206</v>
      </c>
      <c r="C2268" s="30" t="s">
        <v>7767</v>
      </c>
      <c r="D2268" s="30"/>
      <c r="E2268" s="30" t="s">
        <v>753</v>
      </c>
      <c r="F2268" s="30" t="s">
        <v>7768</v>
      </c>
      <c r="G2268" s="38"/>
      <c r="H2268" s="31">
        <v>0</v>
      </c>
      <c r="I2268" s="30" t="s">
        <v>755</v>
      </c>
      <c r="J2268" s="30" t="s">
        <v>756</v>
      </c>
      <c r="K2268" s="30" t="s">
        <v>495</v>
      </c>
      <c r="L2268" s="30" t="s">
        <v>612</v>
      </c>
      <c r="M2268" s="30" t="s">
        <v>1035</v>
      </c>
      <c r="N2268" s="30" t="s">
        <v>7769</v>
      </c>
      <c r="O2268" s="30" t="s">
        <v>205</v>
      </c>
      <c r="P2268" s="30" t="s">
        <v>206</v>
      </c>
      <c r="Q2268" s="30" t="s">
        <v>4174</v>
      </c>
    </row>
    <row r="2269" spans="1:17">
      <c r="A2269" s="30" t="s">
        <v>7770</v>
      </c>
      <c r="B2269" s="30" t="s">
        <v>7771</v>
      </c>
      <c r="C2269" s="30" t="s">
        <v>7772</v>
      </c>
      <c r="D2269" s="30" t="s">
        <v>74</v>
      </c>
      <c r="E2269" s="30" t="s">
        <v>6037</v>
      </c>
      <c r="F2269" s="30"/>
      <c r="G2269" s="38"/>
      <c r="H2269" s="31">
        <v>0</v>
      </c>
      <c r="I2269" s="30" t="s">
        <v>755</v>
      </c>
      <c r="J2269" s="30" t="s">
        <v>756</v>
      </c>
      <c r="K2269" s="30" t="s">
        <v>495</v>
      </c>
      <c r="L2269" s="30" t="s">
        <v>612</v>
      </c>
      <c r="M2269" s="30" t="s">
        <v>943</v>
      </c>
      <c r="N2269" s="30"/>
      <c r="O2269" s="30" t="s">
        <v>205</v>
      </c>
      <c r="P2269" s="30" t="s">
        <v>206</v>
      </c>
      <c r="Q2269" s="30" t="s">
        <v>499</v>
      </c>
    </row>
    <row r="2270" spans="1:17">
      <c r="A2270" s="30" t="s">
        <v>7773</v>
      </c>
      <c r="B2270" s="30" t="s">
        <v>7774</v>
      </c>
      <c r="C2270" s="30" t="s">
        <v>7775</v>
      </c>
      <c r="D2270" s="30" t="s">
        <v>74</v>
      </c>
      <c r="E2270" s="30" t="s">
        <v>6037</v>
      </c>
      <c r="F2270" s="30"/>
      <c r="G2270" s="38"/>
      <c r="H2270" s="31">
        <v>0</v>
      </c>
      <c r="I2270" s="30" t="s">
        <v>995</v>
      </c>
      <c r="J2270" s="30" t="s">
        <v>996</v>
      </c>
      <c r="K2270" s="30" t="s">
        <v>495</v>
      </c>
      <c r="L2270" s="30" t="s">
        <v>612</v>
      </c>
      <c r="M2270" s="30" t="s">
        <v>1021</v>
      </c>
      <c r="N2270" s="30" t="s">
        <v>4182</v>
      </c>
      <c r="O2270" s="30" t="s">
        <v>205</v>
      </c>
      <c r="P2270" s="30" t="s">
        <v>206</v>
      </c>
      <c r="Q2270" s="30" t="s">
        <v>499</v>
      </c>
    </row>
    <row r="2271" spans="1:17">
      <c r="A2271" s="30" t="s">
        <v>7776</v>
      </c>
      <c r="B2271" s="30" t="s">
        <v>7777</v>
      </c>
      <c r="C2271" s="30" t="s">
        <v>7778</v>
      </c>
      <c r="D2271" s="30" t="s">
        <v>74</v>
      </c>
      <c r="E2271" s="30" t="s">
        <v>6037</v>
      </c>
      <c r="F2271" s="30"/>
      <c r="G2271" s="38"/>
      <c r="H2271" s="31">
        <v>0</v>
      </c>
      <c r="I2271" s="30" t="s">
        <v>995</v>
      </c>
      <c r="J2271" s="30" t="s">
        <v>996</v>
      </c>
      <c r="K2271" s="30" t="s">
        <v>495</v>
      </c>
      <c r="L2271" s="30" t="s">
        <v>612</v>
      </c>
      <c r="M2271" s="30" t="s">
        <v>1021</v>
      </c>
      <c r="N2271" s="30" t="s">
        <v>4182</v>
      </c>
      <c r="O2271" s="30" t="s">
        <v>205</v>
      </c>
      <c r="P2271" s="30" t="s">
        <v>206</v>
      </c>
      <c r="Q2271" s="30" t="s">
        <v>499</v>
      </c>
    </row>
    <row r="2272" spans="1:17">
      <c r="A2272" s="30" t="s">
        <v>7779</v>
      </c>
      <c r="B2272" s="30" t="s">
        <v>7780</v>
      </c>
      <c r="C2272" s="30" t="s">
        <v>7781</v>
      </c>
      <c r="D2272" s="30" t="s">
        <v>74</v>
      </c>
      <c r="E2272" s="30" t="s">
        <v>6037</v>
      </c>
      <c r="F2272" s="30"/>
      <c r="G2272" s="38"/>
      <c r="H2272" s="31">
        <v>0</v>
      </c>
      <c r="I2272" s="30" t="s">
        <v>995</v>
      </c>
      <c r="J2272" s="30" t="s">
        <v>996</v>
      </c>
      <c r="K2272" s="30" t="s">
        <v>495</v>
      </c>
      <c r="L2272" s="30" t="s">
        <v>612</v>
      </c>
      <c r="M2272" s="30" t="s">
        <v>1021</v>
      </c>
      <c r="N2272" s="30" t="s">
        <v>4182</v>
      </c>
      <c r="O2272" s="30" t="s">
        <v>205</v>
      </c>
      <c r="P2272" s="30" t="s">
        <v>206</v>
      </c>
      <c r="Q2272" s="30" t="s">
        <v>499</v>
      </c>
    </row>
    <row r="2273" spans="1:17">
      <c r="A2273" s="30" t="s">
        <v>7782</v>
      </c>
      <c r="B2273" s="30" t="s">
        <v>7783</v>
      </c>
      <c r="C2273" s="30" t="s">
        <v>7784</v>
      </c>
      <c r="D2273" s="30" t="s">
        <v>74</v>
      </c>
      <c r="E2273" s="30" t="s">
        <v>753</v>
      </c>
      <c r="F2273" s="30"/>
      <c r="G2273" s="38"/>
      <c r="H2273" s="31">
        <v>0</v>
      </c>
      <c r="I2273" s="30" t="s">
        <v>995</v>
      </c>
      <c r="J2273" s="30" t="s">
        <v>996</v>
      </c>
      <c r="K2273" s="30" t="s">
        <v>495</v>
      </c>
      <c r="L2273" s="30" t="s">
        <v>612</v>
      </c>
      <c r="M2273" s="30" t="s">
        <v>624</v>
      </c>
      <c r="N2273" s="30"/>
      <c r="O2273" s="30" t="s">
        <v>205</v>
      </c>
      <c r="P2273" s="30" t="s">
        <v>206</v>
      </c>
      <c r="Q2273" s="30" t="s">
        <v>499</v>
      </c>
    </row>
    <row r="2274" spans="1:17">
      <c r="A2274" s="30" t="s">
        <v>7785</v>
      </c>
      <c r="B2274" s="30" t="s">
        <v>7786</v>
      </c>
      <c r="C2274" s="30" t="s">
        <v>7787</v>
      </c>
      <c r="D2274" s="30" t="s">
        <v>74</v>
      </c>
      <c r="E2274" s="30" t="s">
        <v>6037</v>
      </c>
      <c r="F2274" s="30"/>
      <c r="G2274" s="38"/>
      <c r="H2274" s="31">
        <v>0</v>
      </c>
      <c r="I2274" s="30" t="s">
        <v>755</v>
      </c>
      <c r="J2274" s="30" t="s">
        <v>756</v>
      </c>
      <c r="K2274" s="30" t="s">
        <v>495</v>
      </c>
      <c r="L2274" s="30" t="s">
        <v>612</v>
      </c>
      <c r="M2274" s="30" t="s">
        <v>1035</v>
      </c>
      <c r="N2274" s="30" t="s">
        <v>7788</v>
      </c>
      <c r="O2274" s="30" t="s">
        <v>205</v>
      </c>
      <c r="P2274" s="30" t="s">
        <v>206</v>
      </c>
      <c r="Q2274" s="30" t="s">
        <v>499</v>
      </c>
    </row>
    <row r="2275" spans="1:17">
      <c r="A2275" s="30" t="s">
        <v>7789</v>
      </c>
      <c r="B2275" s="30" t="s">
        <v>7790</v>
      </c>
      <c r="C2275" s="30" t="s">
        <v>7791</v>
      </c>
      <c r="D2275" s="30" t="s">
        <v>74</v>
      </c>
      <c r="E2275" s="30" t="s">
        <v>6037</v>
      </c>
      <c r="F2275" s="30"/>
      <c r="G2275" s="38"/>
      <c r="H2275" s="31">
        <v>0</v>
      </c>
      <c r="I2275" s="30" t="s">
        <v>995</v>
      </c>
      <c r="J2275" s="30" t="s">
        <v>996</v>
      </c>
      <c r="K2275" s="30" t="s">
        <v>495</v>
      </c>
      <c r="L2275" s="30" t="s">
        <v>612</v>
      </c>
      <c r="M2275" s="30" t="s">
        <v>997</v>
      </c>
      <c r="N2275" s="30" t="s">
        <v>4195</v>
      </c>
      <c r="O2275" s="30" t="s">
        <v>205</v>
      </c>
      <c r="P2275" s="30" t="s">
        <v>206</v>
      </c>
      <c r="Q2275" s="30" t="s">
        <v>499</v>
      </c>
    </row>
    <row r="2276" spans="1:17">
      <c r="A2276" s="30" t="s">
        <v>7792</v>
      </c>
      <c r="B2276" s="30" t="s">
        <v>7793</v>
      </c>
      <c r="C2276" s="30" t="s">
        <v>7794</v>
      </c>
      <c r="D2276" s="30" t="s">
        <v>74</v>
      </c>
      <c r="E2276" s="30" t="s">
        <v>6037</v>
      </c>
      <c r="F2276" s="30"/>
      <c r="G2276" s="38"/>
      <c r="H2276" s="31">
        <v>0</v>
      </c>
      <c r="I2276" s="30" t="s">
        <v>995</v>
      </c>
      <c r="J2276" s="30" t="s">
        <v>996</v>
      </c>
      <c r="K2276" s="30" t="s">
        <v>495</v>
      </c>
      <c r="L2276" s="30" t="s">
        <v>612</v>
      </c>
      <c r="M2276" s="30" t="s">
        <v>997</v>
      </c>
      <c r="N2276" s="30"/>
      <c r="O2276" s="30" t="s">
        <v>205</v>
      </c>
      <c r="P2276" s="30" t="s">
        <v>206</v>
      </c>
      <c r="Q2276" s="30" t="s">
        <v>499</v>
      </c>
    </row>
    <row r="2277" spans="1:17">
      <c r="A2277" s="30" t="s">
        <v>7795</v>
      </c>
      <c r="B2277" s="30" t="s">
        <v>7796</v>
      </c>
      <c r="C2277" s="30" t="s">
        <v>7797</v>
      </c>
      <c r="D2277" s="30" t="s">
        <v>74</v>
      </c>
      <c r="E2277" s="30" t="s">
        <v>6037</v>
      </c>
      <c r="F2277" s="30"/>
      <c r="G2277" s="38"/>
      <c r="H2277" s="31">
        <v>0</v>
      </c>
      <c r="I2277" s="30" t="s">
        <v>755</v>
      </c>
      <c r="J2277" s="30" t="s">
        <v>756</v>
      </c>
      <c r="K2277" s="30" t="s">
        <v>495</v>
      </c>
      <c r="L2277" s="30" t="s">
        <v>612</v>
      </c>
      <c r="M2277" s="30" t="s">
        <v>943</v>
      </c>
      <c r="N2277" s="30"/>
      <c r="O2277" s="30" t="s">
        <v>205</v>
      </c>
      <c r="P2277" s="30" t="s">
        <v>206</v>
      </c>
      <c r="Q2277" s="30" t="s">
        <v>499</v>
      </c>
    </row>
    <row r="2278" spans="1:17">
      <c r="A2278" s="30" t="s">
        <v>7798</v>
      </c>
      <c r="B2278" s="30" t="s">
        <v>7799</v>
      </c>
      <c r="C2278" s="30" t="s">
        <v>7800</v>
      </c>
      <c r="D2278" s="30" t="s">
        <v>74</v>
      </c>
      <c r="E2278" s="30" t="s">
        <v>6037</v>
      </c>
      <c r="F2278" s="30"/>
      <c r="G2278" s="38"/>
      <c r="H2278" s="31">
        <v>0</v>
      </c>
      <c r="I2278" s="30" t="s">
        <v>995</v>
      </c>
      <c r="J2278" s="30" t="s">
        <v>996</v>
      </c>
      <c r="K2278" s="30" t="s">
        <v>495</v>
      </c>
      <c r="L2278" s="30" t="s">
        <v>612</v>
      </c>
      <c r="M2278" s="30" t="s">
        <v>1021</v>
      </c>
      <c r="N2278" s="30"/>
      <c r="O2278" s="30" t="s">
        <v>205</v>
      </c>
      <c r="P2278" s="30" t="s">
        <v>206</v>
      </c>
      <c r="Q2278" s="30" t="s">
        <v>499</v>
      </c>
    </row>
    <row r="2279" spans="1:17">
      <c r="A2279" s="30" t="s">
        <v>7801</v>
      </c>
      <c r="B2279" s="30" t="s">
        <v>7802</v>
      </c>
      <c r="C2279" s="30" t="s">
        <v>7803</v>
      </c>
      <c r="D2279" s="30" t="s">
        <v>74</v>
      </c>
      <c r="E2279" s="30" t="s">
        <v>6037</v>
      </c>
      <c r="F2279" s="30"/>
      <c r="G2279" s="38"/>
      <c r="H2279" s="31">
        <v>0</v>
      </c>
      <c r="I2279" s="30" t="s">
        <v>995</v>
      </c>
      <c r="J2279" s="30" t="s">
        <v>996</v>
      </c>
      <c r="K2279" s="30" t="s">
        <v>495</v>
      </c>
      <c r="L2279" s="30" t="s">
        <v>612</v>
      </c>
      <c r="M2279" s="30" t="s">
        <v>997</v>
      </c>
      <c r="N2279" s="30" t="s">
        <v>7804</v>
      </c>
      <c r="O2279" s="30" t="s">
        <v>205</v>
      </c>
      <c r="P2279" s="30" t="s">
        <v>206</v>
      </c>
      <c r="Q2279" s="30" t="s">
        <v>499</v>
      </c>
    </row>
    <row r="2280" spans="1:17">
      <c r="A2280" s="30" t="s">
        <v>7805</v>
      </c>
      <c r="B2280" s="30" t="s">
        <v>7806</v>
      </c>
      <c r="C2280" s="30"/>
      <c r="D2280" s="30"/>
      <c r="E2280" s="30"/>
      <c r="F2280" s="30"/>
      <c r="G2280" s="38"/>
      <c r="H2280" s="31">
        <v>0</v>
      </c>
      <c r="I2280" s="30"/>
      <c r="J2280" s="30"/>
      <c r="K2280" s="30" t="s">
        <v>495</v>
      </c>
      <c r="L2280" s="30"/>
      <c r="M2280" s="30"/>
      <c r="N2280" s="30"/>
      <c r="O2280" s="30" t="s">
        <v>7805</v>
      </c>
      <c r="P2280" s="30" t="s">
        <v>7806</v>
      </c>
      <c r="Q2280" s="30" t="s">
        <v>499</v>
      </c>
    </row>
    <row r="2281" spans="1:17">
      <c r="A2281" s="30" t="s">
        <v>7807</v>
      </c>
      <c r="B2281" s="30" t="s">
        <v>7808</v>
      </c>
      <c r="C2281" s="30" t="s">
        <v>7809</v>
      </c>
      <c r="D2281" s="30"/>
      <c r="E2281" s="30" t="s">
        <v>503</v>
      </c>
      <c r="F2281" s="30" t="s">
        <v>7810</v>
      </c>
      <c r="G2281" s="38"/>
      <c r="H2281" s="31">
        <v>0</v>
      </c>
      <c r="I2281" s="30"/>
      <c r="J2281" s="30"/>
      <c r="K2281" s="30" t="s">
        <v>495</v>
      </c>
      <c r="L2281" s="30" t="s">
        <v>496</v>
      </c>
      <c r="M2281" s="30" t="s">
        <v>695</v>
      </c>
      <c r="N2281" s="30"/>
      <c r="O2281" s="30" t="s">
        <v>7807</v>
      </c>
      <c r="P2281" s="30" t="s">
        <v>7808</v>
      </c>
      <c r="Q2281" s="30" t="s">
        <v>499</v>
      </c>
    </row>
    <row r="2282" spans="1:17">
      <c r="A2282" s="30" t="s">
        <v>7811</v>
      </c>
      <c r="B2282" s="30" t="s">
        <v>7812</v>
      </c>
      <c r="C2282" s="30" t="s">
        <v>6117</v>
      </c>
      <c r="D2282" s="30"/>
      <c r="E2282" s="30" t="s">
        <v>753</v>
      </c>
      <c r="F2282" s="30"/>
      <c r="G2282" s="38"/>
      <c r="H2282" s="31">
        <v>0</v>
      </c>
      <c r="I2282" s="30" t="s">
        <v>995</v>
      </c>
      <c r="J2282" s="30" t="s">
        <v>996</v>
      </c>
      <c r="K2282" s="30" t="s">
        <v>495</v>
      </c>
      <c r="L2282" s="30" t="s">
        <v>612</v>
      </c>
      <c r="M2282" s="30" t="s">
        <v>997</v>
      </c>
      <c r="N2282" s="30" t="s">
        <v>3038</v>
      </c>
      <c r="O2282" s="30" t="s">
        <v>7811</v>
      </c>
      <c r="P2282" s="30" t="s">
        <v>7812</v>
      </c>
      <c r="Q2282" s="30" t="s">
        <v>499</v>
      </c>
    </row>
    <row r="2283" spans="1:17">
      <c r="A2283" s="30" t="s">
        <v>7813</v>
      </c>
      <c r="B2283" s="30" t="s">
        <v>7814</v>
      </c>
      <c r="C2283" s="30" t="s">
        <v>7815</v>
      </c>
      <c r="D2283" s="30"/>
      <c r="E2283" s="30" t="s">
        <v>503</v>
      </c>
      <c r="F2283" s="30" t="s">
        <v>7816</v>
      </c>
      <c r="G2283" s="38"/>
      <c r="H2283" s="31">
        <v>0</v>
      </c>
      <c r="I2283" s="30"/>
      <c r="J2283" s="30"/>
      <c r="K2283" s="30" t="s">
        <v>495</v>
      </c>
      <c r="L2283" s="30" t="s">
        <v>644</v>
      </c>
      <c r="M2283" s="30" t="s">
        <v>573</v>
      </c>
      <c r="N2283" s="30" t="s">
        <v>7817</v>
      </c>
      <c r="O2283" s="30" t="s">
        <v>7813</v>
      </c>
      <c r="P2283" s="30" t="s">
        <v>7814</v>
      </c>
      <c r="Q2283" s="30" t="s">
        <v>499</v>
      </c>
    </row>
    <row r="2284" spans="1:17">
      <c r="A2284" s="30" t="s">
        <v>7818</v>
      </c>
      <c r="B2284" s="30" t="s">
        <v>7819</v>
      </c>
      <c r="C2284" s="30"/>
      <c r="D2284" s="30"/>
      <c r="E2284" s="30" t="s">
        <v>664</v>
      </c>
      <c r="F2284" s="30" t="s">
        <v>7348</v>
      </c>
      <c r="G2284" s="38"/>
      <c r="H2284" s="31">
        <v>0</v>
      </c>
      <c r="I2284" s="30"/>
      <c r="J2284" s="30"/>
      <c r="K2284" s="30" t="s">
        <v>495</v>
      </c>
      <c r="L2284" s="30"/>
      <c r="M2284" s="30"/>
      <c r="N2284" s="30"/>
      <c r="O2284" s="30" t="s">
        <v>7820</v>
      </c>
      <c r="P2284" s="30" t="s">
        <v>7819</v>
      </c>
      <c r="Q2284" s="30" t="s">
        <v>499</v>
      </c>
    </row>
    <row r="2285" spans="1:17">
      <c r="A2285" s="30" t="s">
        <v>7821</v>
      </c>
      <c r="B2285" s="30" t="s">
        <v>7822</v>
      </c>
      <c r="C2285" s="30" t="s">
        <v>7823</v>
      </c>
      <c r="D2285" s="30" t="s">
        <v>74</v>
      </c>
      <c r="E2285" s="30" t="s">
        <v>4754</v>
      </c>
      <c r="F2285" s="30"/>
      <c r="G2285" s="38"/>
      <c r="H2285" s="31">
        <v>0</v>
      </c>
      <c r="I2285" s="30" t="s">
        <v>755</v>
      </c>
      <c r="J2285" s="30" t="s">
        <v>756</v>
      </c>
      <c r="K2285" s="30" t="s">
        <v>495</v>
      </c>
      <c r="L2285" s="30" t="s">
        <v>612</v>
      </c>
      <c r="M2285" s="30" t="s">
        <v>1035</v>
      </c>
      <c r="N2285" s="30"/>
      <c r="O2285" s="30" t="s">
        <v>7820</v>
      </c>
      <c r="P2285" s="30" t="s">
        <v>7819</v>
      </c>
      <c r="Q2285" s="30" t="s">
        <v>499</v>
      </c>
    </row>
    <row r="2286" spans="1:17">
      <c r="A2286" s="30" t="s">
        <v>7824</v>
      </c>
      <c r="B2286" s="30" t="s">
        <v>7825</v>
      </c>
      <c r="C2286" s="30" t="s">
        <v>7826</v>
      </c>
      <c r="D2286" s="30" t="s">
        <v>74</v>
      </c>
      <c r="E2286" s="30" t="s">
        <v>4754</v>
      </c>
      <c r="F2286" s="30"/>
      <c r="G2286" s="38"/>
      <c r="H2286" s="31">
        <v>0</v>
      </c>
      <c r="I2286" s="30" t="s">
        <v>755</v>
      </c>
      <c r="J2286" s="30" t="s">
        <v>756</v>
      </c>
      <c r="K2286" s="30" t="s">
        <v>495</v>
      </c>
      <c r="L2286" s="30" t="s">
        <v>612</v>
      </c>
      <c r="M2286" s="30" t="s">
        <v>1035</v>
      </c>
      <c r="N2286" s="30"/>
      <c r="O2286" s="30" t="s">
        <v>7820</v>
      </c>
      <c r="P2286" s="30" t="s">
        <v>7819</v>
      </c>
      <c r="Q2286" s="30" t="s">
        <v>499</v>
      </c>
    </row>
    <row r="2287" spans="1:17">
      <c r="A2287" s="30" t="s">
        <v>7827</v>
      </c>
      <c r="B2287" s="30" t="s">
        <v>7828</v>
      </c>
      <c r="C2287" s="30" t="s">
        <v>7829</v>
      </c>
      <c r="D2287" s="30" t="s">
        <v>74</v>
      </c>
      <c r="E2287" s="30" t="s">
        <v>4754</v>
      </c>
      <c r="F2287" s="30"/>
      <c r="G2287" s="38"/>
      <c r="H2287" s="31">
        <v>0</v>
      </c>
      <c r="I2287" s="30" t="s">
        <v>755</v>
      </c>
      <c r="J2287" s="30" t="s">
        <v>756</v>
      </c>
      <c r="K2287" s="30" t="s">
        <v>495</v>
      </c>
      <c r="L2287" s="30" t="s">
        <v>612</v>
      </c>
      <c r="M2287" s="30" t="s">
        <v>1035</v>
      </c>
      <c r="N2287" s="30"/>
      <c r="O2287" s="30" t="s">
        <v>7820</v>
      </c>
      <c r="P2287" s="30" t="s">
        <v>7819</v>
      </c>
      <c r="Q2287" s="30" t="s">
        <v>499</v>
      </c>
    </row>
    <row r="2288" spans="1:17">
      <c r="A2288" s="30" t="s">
        <v>7830</v>
      </c>
      <c r="B2288" s="30" t="s">
        <v>7831</v>
      </c>
      <c r="C2288" s="30" t="s">
        <v>7832</v>
      </c>
      <c r="D2288" s="30" t="s">
        <v>74</v>
      </c>
      <c r="E2288" s="30" t="s">
        <v>4754</v>
      </c>
      <c r="F2288" s="30"/>
      <c r="G2288" s="38"/>
      <c r="H2288" s="31">
        <v>0</v>
      </c>
      <c r="I2288" s="30" t="s">
        <v>755</v>
      </c>
      <c r="J2288" s="30" t="s">
        <v>756</v>
      </c>
      <c r="K2288" s="30" t="s">
        <v>495</v>
      </c>
      <c r="L2288" s="30" t="s">
        <v>612</v>
      </c>
      <c r="M2288" s="30" t="s">
        <v>1035</v>
      </c>
      <c r="N2288" s="30"/>
      <c r="O2288" s="30" t="s">
        <v>7820</v>
      </c>
      <c r="P2288" s="30" t="s">
        <v>7819</v>
      </c>
      <c r="Q2288" s="30" t="s">
        <v>499</v>
      </c>
    </row>
    <row r="2289" spans="1:17">
      <c r="A2289" s="30" t="s">
        <v>7833</v>
      </c>
      <c r="B2289" s="30" t="s">
        <v>7834</v>
      </c>
      <c r="C2289" s="30" t="s">
        <v>7835</v>
      </c>
      <c r="D2289" s="30" t="s">
        <v>74</v>
      </c>
      <c r="E2289" s="30" t="s">
        <v>4754</v>
      </c>
      <c r="F2289" s="30"/>
      <c r="G2289" s="38"/>
      <c r="H2289" s="31">
        <v>0</v>
      </c>
      <c r="I2289" s="30" t="s">
        <v>755</v>
      </c>
      <c r="J2289" s="30" t="s">
        <v>756</v>
      </c>
      <c r="K2289" s="30" t="s">
        <v>495</v>
      </c>
      <c r="L2289" s="30" t="s">
        <v>612</v>
      </c>
      <c r="M2289" s="30" t="s">
        <v>1035</v>
      </c>
      <c r="N2289" s="30"/>
      <c r="O2289" s="30" t="s">
        <v>7820</v>
      </c>
      <c r="P2289" s="30" t="s">
        <v>7819</v>
      </c>
      <c r="Q2289" s="30" t="s">
        <v>499</v>
      </c>
    </row>
    <row r="2290" spans="1:17">
      <c r="A2290" s="30" t="s">
        <v>7836</v>
      </c>
      <c r="B2290" s="30" t="s">
        <v>7837</v>
      </c>
      <c r="C2290" s="30" t="s">
        <v>7838</v>
      </c>
      <c r="D2290" s="30" t="s">
        <v>74</v>
      </c>
      <c r="E2290" s="30" t="s">
        <v>4754</v>
      </c>
      <c r="F2290" s="30"/>
      <c r="G2290" s="38"/>
      <c r="H2290" s="31">
        <v>0</v>
      </c>
      <c r="I2290" s="30" t="s">
        <v>755</v>
      </c>
      <c r="J2290" s="30" t="s">
        <v>756</v>
      </c>
      <c r="K2290" s="30" t="s">
        <v>495</v>
      </c>
      <c r="L2290" s="30" t="s">
        <v>612</v>
      </c>
      <c r="M2290" s="30" t="s">
        <v>1035</v>
      </c>
      <c r="N2290" s="30"/>
      <c r="O2290" s="30" t="s">
        <v>7820</v>
      </c>
      <c r="P2290" s="30" t="s">
        <v>7819</v>
      </c>
      <c r="Q2290" s="30" t="s">
        <v>499</v>
      </c>
    </row>
    <row r="2291" spans="1:17">
      <c r="A2291" s="30" t="s">
        <v>7839</v>
      </c>
      <c r="B2291" s="30" t="s">
        <v>7840</v>
      </c>
      <c r="C2291" s="30" t="s">
        <v>7841</v>
      </c>
      <c r="D2291" s="30"/>
      <c r="E2291" s="30" t="s">
        <v>753</v>
      </c>
      <c r="F2291" s="30"/>
      <c r="G2291" s="38"/>
      <c r="H2291" s="31">
        <v>0</v>
      </c>
      <c r="I2291" s="30" t="s">
        <v>995</v>
      </c>
      <c r="J2291" s="30" t="s">
        <v>996</v>
      </c>
      <c r="K2291" s="30" t="s">
        <v>495</v>
      </c>
      <c r="L2291" s="30" t="s">
        <v>6232</v>
      </c>
      <c r="M2291" s="30" t="s">
        <v>7842</v>
      </c>
      <c r="N2291" s="30" t="s">
        <v>7843</v>
      </c>
      <c r="O2291" s="30" t="s">
        <v>7820</v>
      </c>
      <c r="P2291" s="30" t="s">
        <v>7819</v>
      </c>
      <c r="Q2291" s="30" t="s">
        <v>499</v>
      </c>
    </row>
    <row r="2292" spans="1:17">
      <c r="A2292" s="30" t="s">
        <v>7844</v>
      </c>
      <c r="B2292" s="30" t="s">
        <v>7845</v>
      </c>
      <c r="C2292" s="30" t="s">
        <v>7846</v>
      </c>
      <c r="D2292" s="30"/>
      <c r="E2292" s="30" t="s">
        <v>664</v>
      </c>
      <c r="F2292" s="30" t="s">
        <v>7847</v>
      </c>
      <c r="G2292" s="38"/>
      <c r="H2292" s="31">
        <v>0</v>
      </c>
      <c r="I2292" s="30" t="s">
        <v>552</v>
      </c>
      <c r="J2292" s="30" t="s">
        <v>553</v>
      </c>
      <c r="K2292" s="30" t="s">
        <v>495</v>
      </c>
      <c r="L2292" s="30" t="s">
        <v>496</v>
      </c>
      <c r="M2292" s="30" t="s">
        <v>596</v>
      </c>
      <c r="N2292" s="30" t="s">
        <v>2872</v>
      </c>
      <c r="O2292" s="30" t="s">
        <v>7844</v>
      </c>
      <c r="P2292" s="30" t="s">
        <v>7845</v>
      </c>
      <c r="Q2292" s="30" t="s">
        <v>499</v>
      </c>
    </row>
    <row r="2293" spans="1:17">
      <c r="A2293" s="30" t="s">
        <v>7848</v>
      </c>
      <c r="B2293" s="30" t="s">
        <v>7849</v>
      </c>
      <c r="C2293" s="30" t="s">
        <v>7850</v>
      </c>
      <c r="D2293" s="30" t="s">
        <v>7851</v>
      </c>
      <c r="E2293" s="30" t="s">
        <v>503</v>
      </c>
      <c r="F2293" s="30" t="s">
        <v>7851</v>
      </c>
      <c r="G2293" s="38"/>
      <c r="H2293" s="31">
        <v>0</v>
      </c>
      <c r="I2293" s="30"/>
      <c r="J2293" s="30"/>
      <c r="K2293" s="30" t="s">
        <v>495</v>
      </c>
      <c r="L2293" s="30" t="s">
        <v>496</v>
      </c>
      <c r="M2293" s="30" t="s">
        <v>514</v>
      </c>
      <c r="N2293" s="30"/>
      <c r="O2293" s="30" t="s">
        <v>7848</v>
      </c>
      <c r="P2293" s="30" t="s">
        <v>7849</v>
      </c>
      <c r="Q2293" s="30" t="s">
        <v>499</v>
      </c>
    </row>
    <row r="2294" spans="1:17">
      <c r="A2294" s="30" t="s">
        <v>7852</v>
      </c>
      <c r="B2294" s="30" t="s">
        <v>7853</v>
      </c>
      <c r="C2294" s="30" t="s">
        <v>7854</v>
      </c>
      <c r="D2294" s="30"/>
      <c r="E2294" s="30" t="s">
        <v>503</v>
      </c>
      <c r="F2294" s="30" t="s">
        <v>7855</v>
      </c>
      <c r="G2294" s="38">
        <v>15</v>
      </c>
      <c r="H2294" s="31">
        <v>0</v>
      </c>
      <c r="I2294" s="30"/>
      <c r="J2294" s="30"/>
      <c r="K2294" s="30" t="s">
        <v>495</v>
      </c>
      <c r="L2294" s="30" t="s">
        <v>496</v>
      </c>
      <c r="M2294" s="30" t="s">
        <v>514</v>
      </c>
      <c r="N2294" s="30"/>
      <c r="O2294" s="30" t="s">
        <v>7852</v>
      </c>
      <c r="P2294" s="30" t="s">
        <v>7853</v>
      </c>
      <c r="Q2294" s="30" t="s">
        <v>499</v>
      </c>
    </row>
    <row r="2295" spans="1:17">
      <c r="A2295" s="30" t="s">
        <v>7856</v>
      </c>
      <c r="B2295" s="30" t="s">
        <v>7857</v>
      </c>
      <c r="C2295" s="30" t="s">
        <v>7858</v>
      </c>
      <c r="D2295" s="30"/>
      <c r="E2295" s="30" t="s">
        <v>493</v>
      </c>
      <c r="F2295" s="30" t="s">
        <v>74</v>
      </c>
      <c r="G2295" s="38">
        <v>15</v>
      </c>
      <c r="H2295" s="31">
        <v>0</v>
      </c>
      <c r="I2295" s="30" t="s">
        <v>546</v>
      </c>
      <c r="J2295" s="30" t="s">
        <v>547</v>
      </c>
      <c r="K2295" s="30" t="s">
        <v>495</v>
      </c>
      <c r="L2295" s="30" t="s">
        <v>496</v>
      </c>
      <c r="M2295" s="30" t="s">
        <v>514</v>
      </c>
      <c r="N2295" s="30"/>
      <c r="O2295" s="30" t="s">
        <v>7852</v>
      </c>
      <c r="P2295" s="30" t="s">
        <v>7853</v>
      </c>
      <c r="Q2295" s="30" t="s">
        <v>499</v>
      </c>
    </row>
    <row r="2296" spans="1:17">
      <c r="A2296" s="30" t="s">
        <v>7859</v>
      </c>
      <c r="B2296" s="30" t="s">
        <v>7860</v>
      </c>
      <c r="C2296" s="30" t="s">
        <v>7861</v>
      </c>
      <c r="D2296" s="30"/>
      <c r="E2296" s="30" t="s">
        <v>493</v>
      </c>
      <c r="F2296" s="30" t="s">
        <v>74</v>
      </c>
      <c r="G2296" s="38">
        <v>15</v>
      </c>
      <c r="H2296" s="31">
        <v>0</v>
      </c>
      <c r="I2296" s="30" t="s">
        <v>546</v>
      </c>
      <c r="J2296" s="30" t="s">
        <v>547</v>
      </c>
      <c r="K2296" s="30" t="s">
        <v>495</v>
      </c>
      <c r="L2296" s="30" t="s">
        <v>496</v>
      </c>
      <c r="M2296" s="30" t="s">
        <v>695</v>
      </c>
      <c r="N2296" s="30"/>
      <c r="O2296" s="30" t="s">
        <v>7852</v>
      </c>
      <c r="P2296" s="30" t="s">
        <v>7853</v>
      </c>
      <c r="Q2296" s="30" t="s">
        <v>499</v>
      </c>
    </row>
    <row r="2297" spans="1:17">
      <c r="A2297" s="30" t="s">
        <v>7862</v>
      </c>
      <c r="B2297" s="30" t="s">
        <v>7863</v>
      </c>
      <c r="C2297" s="30" t="s">
        <v>7864</v>
      </c>
      <c r="D2297" s="30"/>
      <c r="E2297" s="30" t="s">
        <v>493</v>
      </c>
      <c r="F2297" s="30" t="s">
        <v>74</v>
      </c>
      <c r="G2297" s="38">
        <v>15</v>
      </c>
      <c r="H2297" s="31">
        <v>0</v>
      </c>
      <c r="I2297" s="30" t="s">
        <v>546</v>
      </c>
      <c r="J2297" s="30" t="s">
        <v>547</v>
      </c>
      <c r="K2297" s="30" t="s">
        <v>495</v>
      </c>
      <c r="L2297" s="30" t="s">
        <v>496</v>
      </c>
      <c r="M2297" s="30" t="s">
        <v>514</v>
      </c>
      <c r="N2297" s="30"/>
      <c r="O2297" s="30" t="s">
        <v>7852</v>
      </c>
      <c r="P2297" s="30" t="s">
        <v>7853</v>
      </c>
      <c r="Q2297" s="30" t="s">
        <v>499</v>
      </c>
    </row>
    <row r="2298" spans="1:17">
      <c r="A2298" s="30" t="s">
        <v>7865</v>
      </c>
      <c r="B2298" s="30" t="s">
        <v>7866</v>
      </c>
      <c r="C2298" s="30" t="s">
        <v>7867</v>
      </c>
      <c r="D2298" s="30"/>
      <c r="E2298" s="30" t="s">
        <v>493</v>
      </c>
      <c r="F2298" s="30" t="s">
        <v>74</v>
      </c>
      <c r="G2298" s="38">
        <v>15</v>
      </c>
      <c r="H2298" s="31">
        <v>0</v>
      </c>
      <c r="I2298" s="30" t="s">
        <v>718</v>
      </c>
      <c r="J2298" s="30" t="s">
        <v>719</v>
      </c>
      <c r="K2298" s="30" t="s">
        <v>495</v>
      </c>
      <c r="L2298" s="30" t="s">
        <v>496</v>
      </c>
      <c r="M2298" s="30" t="s">
        <v>724</v>
      </c>
      <c r="N2298" s="30"/>
      <c r="O2298" s="30" t="s">
        <v>7852</v>
      </c>
      <c r="P2298" s="30" t="s">
        <v>7853</v>
      </c>
      <c r="Q2298" s="30" t="s">
        <v>499</v>
      </c>
    </row>
    <row r="2299" spans="1:17">
      <c r="A2299" s="30" t="s">
        <v>7868</v>
      </c>
      <c r="B2299" s="30" t="s">
        <v>7869</v>
      </c>
      <c r="C2299" s="30" t="s">
        <v>7870</v>
      </c>
      <c r="D2299" s="30"/>
      <c r="E2299" s="30" t="s">
        <v>493</v>
      </c>
      <c r="F2299" s="30" t="s">
        <v>74</v>
      </c>
      <c r="G2299" s="38">
        <v>15</v>
      </c>
      <c r="H2299" s="31">
        <v>0</v>
      </c>
      <c r="I2299" s="30" t="s">
        <v>718</v>
      </c>
      <c r="J2299" s="30" t="s">
        <v>719</v>
      </c>
      <c r="K2299" s="30" t="s">
        <v>495</v>
      </c>
      <c r="L2299" s="30" t="s">
        <v>496</v>
      </c>
      <c r="M2299" s="30" t="s">
        <v>903</v>
      </c>
      <c r="N2299" s="30"/>
      <c r="O2299" s="30" t="s">
        <v>7852</v>
      </c>
      <c r="P2299" s="30" t="s">
        <v>7853</v>
      </c>
      <c r="Q2299" s="30" t="s">
        <v>499</v>
      </c>
    </row>
    <row r="2300" spans="1:17">
      <c r="A2300" s="30" t="s">
        <v>7871</v>
      </c>
      <c r="B2300" s="30" t="s">
        <v>7872</v>
      </c>
      <c r="C2300" s="30" t="s">
        <v>7873</v>
      </c>
      <c r="D2300" s="30"/>
      <c r="E2300" s="30" t="s">
        <v>493</v>
      </c>
      <c r="F2300" s="30" t="s">
        <v>74</v>
      </c>
      <c r="G2300" s="38">
        <v>15</v>
      </c>
      <c r="H2300" s="31">
        <v>0</v>
      </c>
      <c r="I2300" s="30" t="s">
        <v>504</v>
      </c>
      <c r="J2300" s="30" t="s">
        <v>505</v>
      </c>
      <c r="K2300" s="30" t="s">
        <v>495</v>
      </c>
      <c r="L2300" s="30" t="s">
        <v>496</v>
      </c>
      <c r="M2300" s="30" t="s">
        <v>2206</v>
      </c>
      <c r="N2300" s="30"/>
      <c r="O2300" s="30" t="s">
        <v>7852</v>
      </c>
      <c r="P2300" s="30" t="s">
        <v>7853</v>
      </c>
      <c r="Q2300" s="30" t="s">
        <v>499</v>
      </c>
    </row>
    <row r="2301" spans="1:17">
      <c r="A2301" s="30" t="s">
        <v>7874</v>
      </c>
      <c r="B2301" s="30" t="s">
        <v>7875</v>
      </c>
      <c r="C2301" s="30" t="s">
        <v>7876</v>
      </c>
      <c r="D2301" s="30"/>
      <c r="E2301" s="30" t="s">
        <v>493</v>
      </c>
      <c r="F2301" s="30" t="s">
        <v>74</v>
      </c>
      <c r="G2301" s="38">
        <v>15</v>
      </c>
      <c r="H2301" s="31">
        <v>0</v>
      </c>
      <c r="I2301" s="30" t="s">
        <v>504</v>
      </c>
      <c r="J2301" s="30" t="s">
        <v>505</v>
      </c>
      <c r="K2301" s="30" t="s">
        <v>495</v>
      </c>
      <c r="L2301" s="30" t="s">
        <v>496</v>
      </c>
      <c r="M2301" s="30" t="s">
        <v>558</v>
      </c>
      <c r="N2301" s="30"/>
      <c r="O2301" s="30" t="s">
        <v>7852</v>
      </c>
      <c r="P2301" s="30" t="s">
        <v>7853</v>
      </c>
      <c r="Q2301" s="30" t="s">
        <v>499</v>
      </c>
    </row>
    <row r="2302" spans="1:17">
      <c r="A2302" s="30" t="s">
        <v>7877</v>
      </c>
      <c r="B2302" s="30" t="s">
        <v>7878</v>
      </c>
      <c r="C2302" s="30" t="s">
        <v>7879</v>
      </c>
      <c r="D2302" s="30"/>
      <c r="E2302" s="30" t="s">
        <v>493</v>
      </c>
      <c r="F2302" s="30" t="s">
        <v>74</v>
      </c>
      <c r="G2302" s="38">
        <v>15</v>
      </c>
      <c r="H2302" s="31">
        <v>0</v>
      </c>
      <c r="I2302" s="30" t="s">
        <v>600</v>
      </c>
      <c r="J2302" s="30" t="s">
        <v>601</v>
      </c>
      <c r="K2302" s="30" t="s">
        <v>495</v>
      </c>
      <c r="L2302" s="30" t="s">
        <v>496</v>
      </c>
      <c r="M2302" s="30" t="s">
        <v>2249</v>
      </c>
      <c r="N2302" s="30"/>
      <c r="O2302" s="30" t="s">
        <v>7852</v>
      </c>
      <c r="P2302" s="30" t="s">
        <v>7853</v>
      </c>
      <c r="Q2302" s="30" t="s">
        <v>499</v>
      </c>
    </row>
    <row r="2303" spans="1:17">
      <c r="A2303" s="30" t="s">
        <v>161</v>
      </c>
      <c r="B2303" s="30" t="s">
        <v>162</v>
      </c>
      <c r="C2303" s="30" t="s">
        <v>7880</v>
      </c>
      <c r="D2303" s="30"/>
      <c r="E2303" s="30" t="s">
        <v>503</v>
      </c>
      <c r="F2303" s="30" t="s">
        <v>7881</v>
      </c>
      <c r="G2303" s="38">
        <v>60</v>
      </c>
      <c r="H2303" s="31">
        <v>0</v>
      </c>
      <c r="I2303" s="30"/>
      <c r="J2303" s="30"/>
      <c r="K2303" s="30" t="s">
        <v>495</v>
      </c>
      <c r="L2303" s="30" t="s">
        <v>496</v>
      </c>
      <c r="M2303" s="30" t="s">
        <v>639</v>
      </c>
      <c r="N2303" s="30"/>
      <c r="O2303" s="30" t="s">
        <v>161</v>
      </c>
      <c r="P2303" s="30" t="s">
        <v>162</v>
      </c>
      <c r="Q2303" s="30" t="s">
        <v>499</v>
      </c>
    </row>
    <row r="2304" spans="1:17">
      <c r="A2304" s="30" t="s">
        <v>7882</v>
      </c>
      <c r="B2304" s="30" t="s">
        <v>162</v>
      </c>
      <c r="C2304" s="30" t="s">
        <v>7883</v>
      </c>
      <c r="D2304" s="30"/>
      <c r="E2304" s="30" t="s">
        <v>503</v>
      </c>
      <c r="F2304" s="30" t="s">
        <v>74</v>
      </c>
      <c r="G2304" s="38">
        <v>60</v>
      </c>
      <c r="H2304" s="31">
        <v>0</v>
      </c>
      <c r="I2304" s="30" t="s">
        <v>546</v>
      </c>
      <c r="J2304" s="30" t="s">
        <v>547</v>
      </c>
      <c r="K2304" s="30" t="s">
        <v>495</v>
      </c>
      <c r="L2304" s="30" t="s">
        <v>496</v>
      </c>
      <c r="M2304" s="30" t="s">
        <v>639</v>
      </c>
      <c r="N2304" s="30"/>
      <c r="O2304" s="30" t="s">
        <v>161</v>
      </c>
      <c r="P2304" s="30" t="s">
        <v>162</v>
      </c>
      <c r="Q2304" s="30" t="s">
        <v>499</v>
      </c>
    </row>
    <row r="2305" spans="1:17">
      <c r="A2305" s="30" t="s">
        <v>7884</v>
      </c>
      <c r="B2305" s="30" t="s">
        <v>7885</v>
      </c>
      <c r="C2305" s="30" t="s">
        <v>7886</v>
      </c>
      <c r="D2305" s="30"/>
      <c r="E2305" s="30" t="s">
        <v>503</v>
      </c>
      <c r="F2305" s="30" t="s">
        <v>74</v>
      </c>
      <c r="G2305" s="38">
        <v>60</v>
      </c>
      <c r="H2305" s="31">
        <v>0</v>
      </c>
      <c r="I2305" s="30" t="s">
        <v>552</v>
      </c>
      <c r="J2305" s="30" t="s">
        <v>553</v>
      </c>
      <c r="K2305" s="30" t="s">
        <v>495</v>
      </c>
      <c r="L2305" s="30" t="s">
        <v>496</v>
      </c>
      <c r="M2305" s="30" t="s">
        <v>2249</v>
      </c>
      <c r="N2305" s="30"/>
      <c r="O2305" s="30" t="s">
        <v>161</v>
      </c>
      <c r="P2305" s="30" t="s">
        <v>162</v>
      </c>
      <c r="Q2305" s="30" t="s">
        <v>499</v>
      </c>
    </row>
    <row r="2306" spans="1:17">
      <c r="A2306" s="30" t="s">
        <v>7887</v>
      </c>
      <c r="B2306" s="30" t="s">
        <v>7888</v>
      </c>
      <c r="C2306" s="30" t="s">
        <v>7889</v>
      </c>
      <c r="D2306" s="30"/>
      <c r="E2306" s="30" t="s">
        <v>503</v>
      </c>
      <c r="F2306" s="30" t="s">
        <v>74</v>
      </c>
      <c r="G2306" s="38">
        <v>60</v>
      </c>
      <c r="H2306" s="31">
        <v>0</v>
      </c>
      <c r="I2306" s="30" t="s">
        <v>504</v>
      </c>
      <c r="J2306" s="30" t="s">
        <v>505</v>
      </c>
      <c r="K2306" s="30" t="s">
        <v>495</v>
      </c>
      <c r="L2306" s="30" t="s">
        <v>496</v>
      </c>
      <c r="M2306" s="30" t="s">
        <v>506</v>
      </c>
      <c r="N2306" s="30" t="s">
        <v>5439</v>
      </c>
      <c r="O2306" s="30" t="s">
        <v>161</v>
      </c>
      <c r="P2306" s="30" t="s">
        <v>162</v>
      </c>
      <c r="Q2306" s="30" t="s">
        <v>499</v>
      </c>
    </row>
    <row r="2307" spans="1:17">
      <c r="A2307" s="30" t="s">
        <v>7890</v>
      </c>
      <c r="B2307" s="30" t="s">
        <v>7891</v>
      </c>
      <c r="C2307" s="30" t="s">
        <v>7892</v>
      </c>
      <c r="D2307" s="30"/>
      <c r="E2307" s="30" t="s">
        <v>503</v>
      </c>
      <c r="F2307" s="30" t="s">
        <v>74</v>
      </c>
      <c r="G2307" s="38">
        <v>60</v>
      </c>
      <c r="H2307" s="31">
        <v>0</v>
      </c>
      <c r="I2307" s="30" t="s">
        <v>504</v>
      </c>
      <c r="J2307" s="30" t="s">
        <v>505</v>
      </c>
      <c r="K2307" s="30" t="s">
        <v>495</v>
      </c>
      <c r="L2307" s="30" t="s">
        <v>496</v>
      </c>
      <c r="M2307" s="30" t="s">
        <v>506</v>
      </c>
      <c r="N2307" s="30" t="s">
        <v>3530</v>
      </c>
      <c r="O2307" s="30" t="s">
        <v>161</v>
      </c>
      <c r="P2307" s="30" t="s">
        <v>162</v>
      </c>
      <c r="Q2307" s="30" t="s">
        <v>499</v>
      </c>
    </row>
    <row r="2308" spans="1:17">
      <c r="A2308" s="30" t="s">
        <v>7893</v>
      </c>
      <c r="B2308" s="30" t="s">
        <v>7894</v>
      </c>
      <c r="C2308" s="30" t="s">
        <v>7895</v>
      </c>
      <c r="D2308" s="30"/>
      <c r="E2308" s="30" t="s">
        <v>503</v>
      </c>
      <c r="F2308" s="30" t="s">
        <v>74</v>
      </c>
      <c r="G2308" s="38">
        <v>60</v>
      </c>
      <c r="H2308" s="31">
        <v>0</v>
      </c>
      <c r="I2308" s="30" t="s">
        <v>504</v>
      </c>
      <c r="J2308" s="30" t="s">
        <v>505</v>
      </c>
      <c r="K2308" s="30" t="s">
        <v>495</v>
      </c>
      <c r="L2308" s="30" t="s">
        <v>496</v>
      </c>
      <c r="M2308" s="30" t="s">
        <v>592</v>
      </c>
      <c r="N2308" s="30"/>
      <c r="O2308" s="30" t="s">
        <v>161</v>
      </c>
      <c r="P2308" s="30" t="s">
        <v>162</v>
      </c>
      <c r="Q2308" s="30" t="s">
        <v>499</v>
      </c>
    </row>
    <row r="2309" spans="1:17">
      <c r="A2309" s="30" t="s">
        <v>7896</v>
      </c>
      <c r="B2309" s="30" t="s">
        <v>7897</v>
      </c>
      <c r="C2309" s="30" t="s">
        <v>7898</v>
      </c>
      <c r="D2309" s="30"/>
      <c r="E2309" s="30" t="s">
        <v>503</v>
      </c>
      <c r="F2309" s="30" t="s">
        <v>74</v>
      </c>
      <c r="G2309" s="38">
        <v>60</v>
      </c>
      <c r="H2309" s="31">
        <v>0</v>
      </c>
      <c r="I2309" s="30" t="s">
        <v>512</v>
      </c>
      <c r="J2309" s="30" t="s">
        <v>513</v>
      </c>
      <c r="K2309" s="30" t="s">
        <v>495</v>
      </c>
      <c r="L2309" s="30" t="s">
        <v>496</v>
      </c>
      <c r="M2309" s="30" t="s">
        <v>695</v>
      </c>
      <c r="N2309" s="30" t="s">
        <v>3468</v>
      </c>
      <c r="O2309" s="30" t="s">
        <v>161</v>
      </c>
      <c r="P2309" s="30" t="s">
        <v>162</v>
      </c>
      <c r="Q2309" s="30" t="s">
        <v>499</v>
      </c>
    </row>
    <row r="2310" spans="1:17">
      <c r="A2310" s="30" t="s">
        <v>7899</v>
      </c>
      <c r="B2310" s="30" t="s">
        <v>7900</v>
      </c>
      <c r="C2310" s="30" t="s">
        <v>7901</v>
      </c>
      <c r="D2310" s="30"/>
      <c r="E2310" s="30" t="s">
        <v>503</v>
      </c>
      <c r="F2310" s="30" t="s">
        <v>74</v>
      </c>
      <c r="G2310" s="38">
        <v>60</v>
      </c>
      <c r="H2310" s="31">
        <v>0</v>
      </c>
      <c r="I2310" s="30" t="s">
        <v>504</v>
      </c>
      <c r="J2310" s="30" t="s">
        <v>505</v>
      </c>
      <c r="K2310" s="30" t="s">
        <v>495</v>
      </c>
      <c r="L2310" s="30" t="s">
        <v>496</v>
      </c>
      <c r="M2310" s="30" t="s">
        <v>592</v>
      </c>
      <c r="N2310" s="30"/>
      <c r="O2310" s="30" t="s">
        <v>161</v>
      </c>
      <c r="P2310" s="30" t="s">
        <v>162</v>
      </c>
      <c r="Q2310" s="30" t="s">
        <v>499</v>
      </c>
    </row>
    <row r="2311" spans="1:17">
      <c r="A2311" s="30" t="s">
        <v>7902</v>
      </c>
      <c r="B2311" s="30" t="s">
        <v>7903</v>
      </c>
      <c r="C2311" s="30" t="s">
        <v>7904</v>
      </c>
      <c r="D2311" s="30"/>
      <c r="E2311" s="30" t="s">
        <v>503</v>
      </c>
      <c r="F2311" s="30" t="s">
        <v>74</v>
      </c>
      <c r="G2311" s="38">
        <v>60</v>
      </c>
      <c r="H2311" s="31">
        <v>0</v>
      </c>
      <c r="I2311" s="30" t="s">
        <v>504</v>
      </c>
      <c r="J2311" s="30" t="s">
        <v>505</v>
      </c>
      <c r="K2311" s="30" t="s">
        <v>495</v>
      </c>
      <c r="L2311" s="30" t="s">
        <v>496</v>
      </c>
      <c r="M2311" s="30" t="s">
        <v>506</v>
      </c>
      <c r="N2311" s="30" t="s">
        <v>1316</v>
      </c>
      <c r="O2311" s="30" t="s">
        <v>161</v>
      </c>
      <c r="P2311" s="30" t="s">
        <v>162</v>
      </c>
      <c r="Q2311" s="30" t="s">
        <v>499</v>
      </c>
    </row>
    <row r="2312" spans="1:17">
      <c r="A2312" s="30" t="s">
        <v>7905</v>
      </c>
      <c r="B2312" s="30" t="s">
        <v>7906</v>
      </c>
      <c r="C2312" s="30" t="s">
        <v>7907</v>
      </c>
      <c r="D2312" s="30"/>
      <c r="E2312" s="30" t="s">
        <v>503</v>
      </c>
      <c r="F2312" s="30" t="s">
        <v>74</v>
      </c>
      <c r="G2312" s="38">
        <v>60</v>
      </c>
      <c r="H2312" s="31">
        <v>0</v>
      </c>
      <c r="I2312" s="30" t="s">
        <v>552</v>
      </c>
      <c r="J2312" s="30" t="s">
        <v>553</v>
      </c>
      <c r="K2312" s="30" t="s">
        <v>495</v>
      </c>
      <c r="L2312" s="30" t="s">
        <v>496</v>
      </c>
      <c r="M2312" s="30" t="s">
        <v>2249</v>
      </c>
      <c r="N2312" s="30" t="s">
        <v>7908</v>
      </c>
      <c r="O2312" s="30" t="s">
        <v>161</v>
      </c>
      <c r="P2312" s="30" t="s">
        <v>162</v>
      </c>
      <c r="Q2312" s="30" t="s">
        <v>499</v>
      </c>
    </row>
    <row r="2313" spans="1:17">
      <c r="A2313" s="30" t="s">
        <v>7909</v>
      </c>
      <c r="B2313" s="30" t="s">
        <v>7910</v>
      </c>
      <c r="C2313" s="30" t="s">
        <v>7911</v>
      </c>
      <c r="D2313" s="30"/>
      <c r="E2313" s="30" t="s">
        <v>503</v>
      </c>
      <c r="F2313" s="30" t="s">
        <v>74</v>
      </c>
      <c r="G2313" s="38">
        <v>60</v>
      </c>
      <c r="H2313" s="31">
        <v>0</v>
      </c>
      <c r="I2313" s="30" t="s">
        <v>586</v>
      </c>
      <c r="J2313" s="30" t="s">
        <v>587</v>
      </c>
      <c r="K2313" s="30" t="s">
        <v>495</v>
      </c>
      <c r="L2313" s="30" t="s">
        <v>496</v>
      </c>
      <c r="M2313" s="30" t="s">
        <v>497</v>
      </c>
      <c r="N2313" s="30" t="s">
        <v>7912</v>
      </c>
      <c r="O2313" s="30" t="s">
        <v>161</v>
      </c>
      <c r="P2313" s="30" t="s">
        <v>162</v>
      </c>
      <c r="Q2313" s="30" t="s">
        <v>499</v>
      </c>
    </row>
    <row r="2314" spans="1:17">
      <c r="A2314" s="30" t="s">
        <v>7913</v>
      </c>
      <c r="B2314" s="30" t="s">
        <v>7914</v>
      </c>
      <c r="C2314" s="30" t="s">
        <v>7915</v>
      </c>
      <c r="D2314" s="30"/>
      <c r="E2314" s="30" t="s">
        <v>503</v>
      </c>
      <c r="F2314" s="30" t="s">
        <v>74</v>
      </c>
      <c r="G2314" s="38">
        <v>60</v>
      </c>
      <c r="H2314" s="31">
        <v>0</v>
      </c>
      <c r="I2314" s="30" t="s">
        <v>504</v>
      </c>
      <c r="J2314" s="30" t="s">
        <v>505</v>
      </c>
      <c r="K2314" s="30" t="s">
        <v>495</v>
      </c>
      <c r="L2314" s="30" t="s">
        <v>496</v>
      </c>
      <c r="M2314" s="30" t="s">
        <v>558</v>
      </c>
      <c r="N2314" s="30" t="s">
        <v>6285</v>
      </c>
      <c r="O2314" s="30" t="s">
        <v>161</v>
      </c>
      <c r="P2314" s="30" t="s">
        <v>162</v>
      </c>
      <c r="Q2314" s="30" t="s">
        <v>499</v>
      </c>
    </row>
    <row r="2315" spans="1:17">
      <c r="A2315" s="30" t="s">
        <v>7916</v>
      </c>
      <c r="B2315" s="30" t="s">
        <v>7917</v>
      </c>
      <c r="C2315" s="30" t="s">
        <v>7918</v>
      </c>
      <c r="D2315" s="30"/>
      <c r="E2315" s="30" t="s">
        <v>503</v>
      </c>
      <c r="F2315" s="30" t="s">
        <v>74</v>
      </c>
      <c r="G2315" s="38">
        <v>60</v>
      </c>
      <c r="H2315" s="31">
        <v>0</v>
      </c>
      <c r="I2315" s="30" t="s">
        <v>504</v>
      </c>
      <c r="J2315" s="30" t="s">
        <v>505</v>
      </c>
      <c r="K2315" s="30" t="s">
        <v>495</v>
      </c>
      <c r="L2315" s="30" t="s">
        <v>496</v>
      </c>
      <c r="M2315" s="30" t="s">
        <v>558</v>
      </c>
      <c r="N2315" s="30" t="s">
        <v>7919</v>
      </c>
      <c r="O2315" s="30" t="s">
        <v>161</v>
      </c>
      <c r="P2315" s="30" t="s">
        <v>162</v>
      </c>
      <c r="Q2315" s="30" t="s">
        <v>499</v>
      </c>
    </row>
    <row r="2316" spans="1:17">
      <c r="A2316" s="30" t="s">
        <v>7920</v>
      </c>
      <c r="B2316" s="30" t="s">
        <v>7921</v>
      </c>
      <c r="C2316" s="30" t="s">
        <v>7922</v>
      </c>
      <c r="D2316" s="30"/>
      <c r="E2316" s="30" t="s">
        <v>503</v>
      </c>
      <c r="F2316" s="30" t="s">
        <v>74</v>
      </c>
      <c r="G2316" s="38">
        <v>60</v>
      </c>
      <c r="H2316" s="31">
        <v>0</v>
      </c>
      <c r="I2316" s="30" t="s">
        <v>586</v>
      </c>
      <c r="J2316" s="30" t="s">
        <v>587</v>
      </c>
      <c r="K2316" s="30" t="s">
        <v>495</v>
      </c>
      <c r="L2316" s="30" t="s">
        <v>496</v>
      </c>
      <c r="M2316" s="30" t="s">
        <v>903</v>
      </c>
      <c r="N2316" s="30"/>
      <c r="O2316" s="30" t="s">
        <v>161</v>
      </c>
      <c r="P2316" s="30" t="s">
        <v>162</v>
      </c>
      <c r="Q2316" s="30" t="s">
        <v>499</v>
      </c>
    </row>
    <row r="2317" spans="1:17">
      <c r="A2317" s="30" t="s">
        <v>7923</v>
      </c>
      <c r="B2317" s="30" t="s">
        <v>7924</v>
      </c>
      <c r="C2317" s="30" t="s">
        <v>7925</v>
      </c>
      <c r="D2317" s="30"/>
      <c r="E2317" s="30" t="s">
        <v>503</v>
      </c>
      <c r="F2317" s="30" t="s">
        <v>74</v>
      </c>
      <c r="G2317" s="38">
        <v>60</v>
      </c>
      <c r="H2317" s="31">
        <v>0</v>
      </c>
      <c r="I2317" s="30" t="s">
        <v>504</v>
      </c>
      <c r="J2317" s="30" t="s">
        <v>505</v>
      </c>
      <c r="K2317" s="30" t="s">
        <v>495</v>
      </c>
      <c r="L2317" s="30" t="s">
        <v>496</v>
      </c>
      <c r="M2317" s="30" t="s">
        <v>2206</v>
      </c>
      <c r="N2317" s="30" t="s">
        <v>2851</v>
      </c>
      <c r="O2317" s="30" t="s">
        <v>161</v>
      </c>
      <c r="P2317" s="30" t="s">
        <v>162</v>
      </c>
      <c r="Q2317" s="30" t="s">
        <v>499</v>
      </c>
    </row>
    <row r="2318" spans="1:17">
      <c r="A2318" s="30" t="s">
        <v>7926</v>
      </c>
      <c r="B2318" s="30" t="s">
        <v>7927</v>
      </c>
      <c r="C2318" s="30" t="s">
        <v>7928</v>
      </c>
      <c r="D2318" s="30"/>
      <c r="E2318" s="30" t="s">
        <v>503</v>
      </c>
      <c r="F2318" s="30" t="s">
        <v>7929</v>
      </c>
      <c r="G2318" s="38"/>
      <c r="H2318" s="31">
        <v>0</v>
      </c>
      <c r="I2318" s="30" t="s">
        <v>546</v>
      </c>
      <c r="J2318" s="30" t="s">
        <v>547</v>
      </c>
      <c r="K2318" s="30" t="s">
        <v>495</v>
      </c>
      <c r="L2318" s="30" t="s">
        <v>496</v>
      </c>
      <c r="M2318" s="30" t="s">
        <v>526</v>
      </c>
      <c r="N2318" s="30"/>
      <c r="O2318" s="30" t="s">
        <v>7926</v>
      </c>
      <c r="P2318" s="30" t="s">
        <v>7927</v>
      </c>
      <c r="Q2318" s="30" t="s">
        <v>499</v>
      </c>
    </row>
    <row r="2319" spans="1:17">
      <c r="A2319" s="30" t="s">
        <v>7930</v>
      </c>
      <c r="B2319" s="30" t="s">
        <v>7931</v>
      </c>
      <c r="C2319" s="30" t="s">
        <v>7932</v>
      </c>
      <c r="D2319" s="30"/>
      <c r="E2319" s="30" t="s">
        <v>503</v>
      </c>
      <c r="F2319" s="30" t="s">
        <v>7933</v>
      </c>
      <c r="G2319" s="38"/>
      <c r="H2319" s="31">
        <v>0</v>
      </c>
      <c r="I2319" s="30"/>
      <c r="J2319" s="30"/>
      <c r="K2319" s="30" t="s">
        <v>495</v>
      </c>
      <c r="L2319" s="30" t="s">
        <v>644</v>
      </c>
      <c r="M2319" s="30" t="s">
        <v>573</v>
      </c>
      <c r="N2319" s="30"/>
      <c r="O2319" s="30" t="s">
        <v>7930</v>
      </c>
      <c r="P2319" s="30" t="s">
        <v>7934</v>
      </c>
      <c r="Q2319" s="30" t="s">
        <v>499</v>
      </c>
    </row>
    <row r="2320" spans="1:17">
      <c r="A2320" s="30" t="s">
        <v>7935</v>
      </c>
      <c r="B2320" s="30" t="s">
        <v>7936</v>
      </c>
      <c r="C2320" s="30" t="s">
        <v>7937</v>
      </c>
      <c r="D2320" s="30"/>
      <c r="E2320" s="30" t="s">
        <v>524</v>
      </c>
      <c r="F2320" s="30" t="s">
        <v>7938</v>
      </c>
      <c r="G2320" s="38"/>
      <c r="H2320" s="31">
        <v>0</v>
      </c>
      <c r="I2320" s="30"/>
      <c r="J2320" s="30"/>
      <c r="K2320" s="30" t="s">
        <v>495</v>
      </c>
      <c r="L2320" s="30" t="s">
        <v>496</v>
      </c>
      <c r="M2320" s="30" t="s">
        <v>506</v>
      </c>
      <c r="N2320" s="30" t="s">
        <v>535</v>
      </c>
      <c r="O2320" s="30" t="s">
        <v>7939</v>
      </c>
      <c r="P2320" s="30" t="s">
        <v>7936</v>
      </c>
      <c r="Q2320" s="30" t="s">
        <v>499</v>
      </c>
    </row>
    <row r="2321" spans="1:17">
      <c r="A2321" s="30" t="s">
        <v>7940</v>
      </c>
      <c r="B2321" s="30" t="s">
        <v>7941</v>
      </c>
      <c r="C2321" s="30" t="s">
        <v>7942</v>
      </c>
      <c r="D2321" s="30"/>
      <c r="E2321" s="30" t="s">
        <v>524</v>
      </c>
      <c r="F2321" s="30" t="s">
        <v>74</v>
      </c>
      <c r="G2321" s="38"/>
      <c r="H2321" s="31">
        <v>0</v>
      </c>
      <c r="I2321" s="30" t="s">
        <v>504</v>
      </c>
      <c r="J2321" s="30" t="s">
        <v>505</v>
      </c>
      <c r="K2321" s="30" t="s">
        <v>495</v>
      </c>
      <c r="L2321" s="30" t="s">
        <v>496</v>
      </c>
      <c r="M2321" s="30" t="s">
        <v>506</v>
      </c>
      <c r="N2321" s="30" t="s">
        <v>535</v>
      </c>
      <c r="O2321" s="30" t="s">
        <v>7939</v>
      </c>
      <c r="P2321" s="30" t="s">
        <v>7936</v>
      </c>
      <c r="Q2321" s="30" t="s">
        <v>499</v>
      </c>
    </row>
    <row r="2322" spans="1:17">
      <c r="A2322" s="30" t="s">
        <v>7943</v>
      </c>
      <c r="B2322" s="30" t="s">
        <v>7944</v>
      </c>
      <c r="C2322" s="30" t="s">
        <v>7945</v>
      </c>
      <c r="D2322" s="30"/>
      <c r="E2322" s="30" t="s">
        <v>524</v>
      </c>
      <c r="F2322" s="30" t="s">
        <v>74</v>
      </c>
      <c r="G2322" s="38"/>
      <c r="H2322" s="31">
        <v>0</v>
      </c>
      <c r="I2322" s="30" t="s">
        <v>504</v>
      </c>
      <c r="J2322" s="30" t="s">
        <v>505</v>
      </c>
      <c r="K2322" s="30" t="s">
        <v>495</v>
      </c>
      <c r="L2322" s="30" t="s">
        <v>496</v>
      </c>
      <c r="M2322" s="30" t="s">
        <v>558</v>
      </c>
      <c r="N2322" s="30"/>
      <c r="O2322" s="30" t="s">
        <v>7939</v>
      </c>
      <c r="P2322" s="30" t="s">
        <v>7936</v>
      </c>
      <c r="Q2322" s="30" t="s">
        <v>499</v>
      </c>
    </row>
    <row r="2323" spans="1:17">
      <c r="A2323" s="30" t="s">
        <v>7946</v>
      </c>
      <c r="B2323" s="30" t="s">
        <v>7947</v>
      </c>
      <c r="C2323" s="30" t="s">
        <v>7948</v>
      </c>
      <c r="D2323" s="30"/>
      <c r="E2323" s="30" t="s">
        <v>524</v>
      </c>
      <c r="F2323" s="30" t="s">
        <v>74</v>
      </c>
      <c r="G2323" s="38"/>
      <c r="H2323" s="31">
        <v>0</v>
      </c>
      <c r="I2323" s="30" t="s">
        <v>504</v>
      </c>
      <c r="J2323" s="30" t="s">
        <v>505</v>
      </c>
      <c r="K2323" s="30" t="s">
        <v>495</v>
      </c>
      <c r="L2323" s="30" t="s">
        <v>496</v>
      </c>
      <c r="M2323" s="30" t="s">
        <v>506</v>
      </c>
      <c r="N2323" s="30" t="s">
        <v>535</v>
      </c>
      <c r="O2323" s="30" t="s">
        <v>7939</v>
      </c>
      <c r="P2323" s="30" t="s">
        <v>7936</v>
      </c>
      <c r="Q2323" s="30" t="s">
        <v>499</v>
      </c>
    </row>
    <row r="2324" spans="1:17">
      <c r="A2324" s="30" t="s">
        <v>7949</v>
      </c>
      <c r="B2324" s="30" t="s">
        <v>7950</v>
      </c>
      <c r="C2324" s="30" t="s">
        <v>7951</v>
      </c>
      <c r="D2324" s="30"/>
      <c r="E2324" s="30" t="s">
        <v>524</v>
      </c>
      <c r="F2324" s="30" t="s">
        <v>74</v>
      </c>
      <c r="G2324" s="38"/>
      <c r="H2324" s="31">
        <v>0</v>
      </c>
      <c r="I2324" s="30" t="s">
        <v>552</v>
      </c>
      <c r="J2324" s="30" t="s">
        <v>553</v>
      </c>
      <c r="K2324" s="30" t="s">
        <v>495</v>
      </c>
      <c r="L2324" s="30" t="s">
        <v>496</v>
      </c>
      <c r="M2324" s="30" t="s">
        <v>2249</v>
      </c>
      <c r="N2324" s="30"/>
      <c r="O2324" s="30" t="s">
        <v>7939</v>
      </c>
      <c r="P2324" s="30" t="s">
        <v>7936</v>
      </c>
      <c r="Q2324" s="30" t="s">
        <v>499</v>
      </c>
    </row>
    <row r="2325" spans="1:17">
      <c r="A2325" s="30" t="s">
        <v>7952</v>
      </c>
      <c r="B2325" s="30" t="s">
        <v>7953</v>
      </c>
      <c r="C2325" s="30" t="s">
        <v>7954</v>
      </c>
      <c r="D2325" s="30"/>
      <c r="E2325" s="30" t="s">
        <v>524</v>
      </c>
      <c r="F2325" s="30" t="s">
        <v>74</v>
      </c>
      <c r="G2325" s="38"/>
      <c r="H2325" s="31">
        <v>0</v>
      </c>
      <c r="I2325" s="30" t="s">
        <v>504</v>
      </c>
      <c r="J2325" s="30" t="s">
        <v>505</v>
      </c>
      <c r="K2325" s="30" t="s">
        <v>495</v>
      </c>
      <c r="L2325" s="30" t="s">
        <v>496</v>
      </c>
      <c r="M2325" s="30" t="s">
        <v>558</v>
      </c>
      <c r="N2325" s="30"/>
      <c r="O2325" s="30" t="s">
        <v>7939</v>
      </c>
      <c r="P2325" s="30" t="s">
        <v>7936</v>
      </c>
      <c r="Q2325" s="30" t="s">
        <v>499</v>
      </c>
    </row>
    <row r="2326" spans="1:17">
      <c r="A2326" s="30" t="s">
        <v>7955</v>
      </c>
      <c r="B2326" s="30" t="s">
        <v>7956</v>
      </c>
      <c r="C2326" s="30" t="s">
        <v>7948</v>
      </c>
      <c r="D2326" s="30"/>
      <c r="E2326" s="30" t="s">
        <v>524</v>
      </c>
      <c r="F2326" s="30" t="s">
        <v>74</v>
      </c>
      <c r="G2326" s="38"/>
      <c r="H2326" s="31">
        <v>0</v>
      </c>
      <c r="I2326" s="30" t="s">
        <v>504</v>
      </c>
      <c r="J2326" s="30" t="s">
        <v>505</v>
      </c>
      <c r="K2326" s="30" t="s">
        <v>495</v>
      </c>
      <c r="L2326" s="30" t="s">
        <v>496</v>
      </c>
      <c r="M2326" s="30" t="s">
        <v>506</v>
      </c>
      <c r="N2326" s="30" t="s">
        <v>1316</v>
      </c>
      <c r="O2326" s="30" t="s">
        <v>7939</v>
      </c>
      <c r="P2326" s="30" t="s">
        <v>7936</v>
      </c>
      <c r="Q2326" s="30" t="s">
        <v>499</v>
      </c>
    </row>
    <row r="2327" spans="1:17">
      <c r="A2327" s="30" t="s">
        <v>7957</v>
      </c>
      <c r="B2327" s="30" t="s">
        <v>7958</v>
      </c>
      <c r="C2327" s="30" t="s">
        <v>7959</v>
      </c>
      <c r="D2327" s="30"/>
      <c r="E2327" s="30" t="s">
        <v>524</v>
      </c>
      <c r="F2327" s="30" t="s">
        <v>74</v>
      </c>
      <c r="G2327" s="38"/>
      <c r="H2327" s="31">
        <v>0</v>
      </c>
      <c r="I2327" s="30" t="s">
        <v>552</v>
      </c>
      <c r="J2327" s="30" t="s">
        <v>553</v>
      </c>
      <c r="K2327" s="30" t="s">
        <v>495</v>
      </c>
      <c r="L2327" s="30" t="s">
        <v>496</v>
      </c>
      <c r="M2327" s="30" t="s">
        <v>2249</v>
      </c>
      <c r="N2327" s="30"/>
      <c r="O2327" s="30" t="s">
        <v>7939</v>
      </c>
      <c r="P2327" s="30" t="s">
        <v>7936</v>
      </c>
      <c r="Q2327" s="30" t="s">
        <v>499</v>
      </c>
    </row>
    <row r="2328" spans="1:17">
      <c r="A2328" s="30" t="s">
        <v>7960</v>
      </c>
      <c r="B2328" s="30" t="s">
        <v>7961</v>
      </c>
      <c r="C2328" s="30" t="s">
        <v>7962</v>
      </c>
      <c r="D2328" s="30"/>
      <c r="E2328" s="30" t="s">
        <v>524</v>
      </c>
      <c r="F2328" s="30" t="s">
        <v>74</v>
      </c>
      <c r="G2328" s="38"/>
      <c r="H2328" s="31">
        <v>0</v>
      </c>
      <c r="I2328" s="30" t="s">
        <v>512</v>
      </c>
      <c r="J2328" s="30" t="s">
        <v>513</v>
      </c>
      <c r="K2328" s="30" t="s">
        <v>495</v>
      </c>
      <c r="L2328" s="30" t="s">
        <v>496</v>
      </c>
      <c r="M2328" s="30" t="s">
        <v>639</v>
      </c>
      <c r="N2328" s="30"/>
      <c r="O2328" s="30" t="s">
        <v>7939</v>
      </c>
      <c r="P2328" s="30" t="s">
        <v>7936</v>
      </c>
      <c r="Q2328" s="30" t="s">
        <v>499</v>
      </c>
    </row>
    <row r="2329" spans="1:17">
      <c r="A2329" s="30" t="s">
        <v>7963</v>
      </c>
      <c r="B2329" s="30" t="s">
        <v>7964</v>
      </c>
      <c r="C2329" s="30" t="s">
        <v>7965</v>
      </c>
      <c r="D2329" s="30"/>
      <c r="E2329" s="30" t="s">
        <v>524</v>
      </c>
      <c r="F2329" s="30" t="s">
        <v>74</v>
      </c>
      <c r="G2329" s="38"/>
      <c r="H2329" s="31">
        <v>0</v>
      </c>
      <c r="I2329" s="30" t="s">
        <v>512</v>
      </c>
      <c r="J2329" s="30" t="s">
        <v>513</v>
      </c>
      <c r="K2329" s="30" t="s">
        <v>495</v>
      </c>
      <c r="L2329" s="30" t="s">
        <v>496</v>
      </c>
      <c r="M2329" s="30" t="s">
        <v>514</v>
      </c>
      <c r="N2329" s="30"/>
      <c r="O2329" s="30" t="s">
        <v>7939</v>
      </c>
      <c r="P2329" s="30" t="s">
        <v>7936</v>
      </c>
      <c r="Q2329" s="30" t="s">
        <v>499</v>
      </c>
    </row>
    <row r="2330" spans="1:17">
      <c r="A2330" s="30" t="s">
        <v>7966</v>
      </c>
      <c r="B2330" s="30" t="s">
        <v>7967</v>
      </c>
      <c r="C2330" s="30" t="s">
        <v>7968</v>
      </c>
      <c r="D2330" s="30"/>
      <c r="E2330" s="30" t="s">
        <v>524</v>
      </c>
      <c r="F2330" s="30" t="s">
        <v>74</v>
      </c>
      <c r="G2330" s="38"/>
      <c r="H2330" s="31">
        <v>0</v>
      </c>
      <c r="I2330" s="30" t="s">
        <v>512</v>
      </c>
      <c r="J2330" s="30" t="s">
        <v>513</v>
      </c>
      <c r="K2330" s="30" t="s">
        <v>495</v>
      </c>
      <c r="L2330" s="30" t="s">
        <v>496</v>
      </c>
      <c r="M2330" s="30" t="s">
        <v>514</v>
      </c>
      <c r="N2330" s="30"/>
      <c r="O2330" s="30" t="s">
        <v>7939</v>
      </c>
      <c r="P2330" s="30" t="s">
        <v>7936</v>
      </c>
      <c r="Q2330" s="30" t="s">
        <v>499</v>
      </c>
    </row>
    <row r="2331" spans="1:17">
      <c r="A2331" s="30" t="s">
        <v>7969</v>
      </c>
      <c r="B2331" s="30" t="s">
        <v>7970</v>
      </c>
      <c r="C2331" s="30" t="s">
        <v>7971</v>
      </c>
      <c r="D2331" s="30"/>
      <c r="E2331" s="30" t="s">
        <v>524</v>
      </c>
      <c r="F2331" s="30" t="s">
        <v>74</v>
      </c>
      <c r="G2331" s="38"/>
      <c r="H2331" s="31">
        <v>0</v>
      </c>
      <c r="I2331" s="30" t="s">
        <v>504</v>
      </c>
      <c r="J2331" s="30" t="s">
        <v>505</v>
      </c>
      <c r="K2331" s="30" t="s">
        <v>495</v>
      </c>
      <c r="L2331" s="30" t="s">
        <v>496</v>
      </c>
      <c r="M2331" s="30" t="s">
        <v>506</v>
      </c>
      <c r="N2331" s="30" t="s">
        <v>3530</v>
      </c>
      <c r="O2331" s="30" t="s">
        <v>7939</v>
      </c>
      <c r="P2331" s="30" t="s">
        <v>7936</v>
      </c>
      <c r="Q2331" s="30" t="s">
        <v>499</v>
      </c>
    </row>
    <row r="2332" spans="1:17">
      <c r="A2332" s="30" t="s">
        <v>7972</v>
      </c>
      <c r="B2332" s="30" t="s">
        <v>7973</v>
      </c>
      <c r="C2332" s="30" t="s">
        <v>7974</v>
      </c>
      <c r="D2332" s="30"/>
      <c r="E2332" s="30" t="s">
        <v>524</v>
      </c>
      <c r="F2332" s="30" t="s">
        <v>74</v>
      </c>
      <c r="G2332" s="38"/>
      <c r="H2332" s="31">
        <v>0</v>
      </c>
      <c r="I2332" s="30" t="s">
        <v>504</v>
      </c>
      <c r="J2332" s="30" t="s">
        <v>505</v>
      </c>
      <c r="K2332" s="30" t="s">
        <v>495</v>
      </c>
      <c r="L2332" s="30" t="s">
        <v>496</v>
      </c>
      <c r="M2332" s="30" t="s">
        <v>506</v>
      </c>
      <c r="N2332" s="30" t="s">
        <v>535</v>
      </c>
      <c r="O2332" s="30" t="s">
        <v>7939</v>
      </c>
      <c r="P2332" s="30" t="s">
        <v>7936</v>
      </c>
      <c r="Q2332" s="30" t="s">
        <v>499</v>
      </c>
    </row>
    <row r="2333" spans="1:17">
      <c r="A2333" s="30" t="s">
        <v>7975</v>
      </c>
      <c r="B2333" s="30" t="s">
        <v>7976</v>
      </c>
      <c r="C2333" s="30" t="s">
        <v>7977</v>
      </c>
      <c r="D2333" s="30"/>
      <c r="E2333" s="30" t="s">
        <v>4754</v>
      </c>
      <c r="F2333" s="30" t="s">
        <v>7978</v>
      </c>
      <c r="G2333" s="38"/>
      <c r="H2333" s="31">
        <v>0</v>
      </c>
      <c r="I2333" s="30" t="s">
        <v>755</v>
      </c>
      <c r="J2333" s="30" t="s">
        <v>756</v>
      </c>
      <c r="K2333" s="30" t="s">
        <v>495</v>
      </c>
      <c r="L2333" s="30" t="s">
        <v>612</v>
      </c>
      <c r="M2333" s="30" t="s">
        <v>1007</v>
      </c>
      <c r="N2333" s="30" t="s">
        <v>7979</v>
      </c>
      <c r="O2333" s="30" t="s">
        <v>7939</v>
      </c>
      <c r="P2333" s="30" t="s">
        <v>7936</v>
      </c>
      <c r="Q2333" s="30" t="s">
        <v>499</v>
      </c>
    </row>
    <row r="2334" spans="1:17">
      <c r="A2334" s="30" t="s">
        <v>7980</v>
      </c>
      <c r="B2334" s="30" t="s">
        <v>7981</v>
      </c>
      <c r="C2334" s="30" t="s">
        <v>7982</v>
      </c>
      <c r="D2334" s="30"/>
      <c r="E2334" s="30" t="s">
        <v>2990</v>
      </c>
      <c r="F2334" s="30" t="s">
        <v>74</v>
      </c>
      <c r="G2334" s="38"/>
      <c r="H2334" s="31">
        <v>0</v>
      </c>
      <c r="I2334" s="30" t="s">
        <v>755</v>
      </c>
      <c r="J2334" s="30" t="s">
        <v>756</v>
      </c>
      <c r="K2334" s="30" t="s">
        <v>495</v>
      </c>
      <c r="L2334" s="30" t="s">
        <v>612</v>
      </c>
      <c r="M2334" s="30" t="s">
        <v>1007</v>
      </c>
      <c r="N2334" s="30"/>
      <c r="O2334" s="30" t="s">
        <v>7939</v>
      </c>
      <c r="P2334" s="30" t="s">
        <v>7936</v>
      </c>
      <c r="Q2334" s="30" t="s">
        <v>499</v>
      </c>
    </row>
    <row r="2335" spans="1:17">
      <c r="A2335" s="30" t="s">
        <v>7983</v>
      </c>
      <c r="B2335" s="30" t="s">
        <v>7984</v>
      </c>
      <c r="C2335" s="30" t="s">
        <v>7985</v>
      </c>
      <c r="D2335" s="30"/>
      <c r="E2335" s="30" t="s">
        <v>2990</v>
      </c>
      <c r="F2335" s="30" t="s">
        <v>74</v>
      </c>
      <c r="G2335" s="38"/>
      <c r="H2335" s="31">
        <v>0</v>
      </c>
      <c r="I2335" s="30" t="s">
        <v>755</v>
      </c>
      <c r="J2335" s="30" t="s">
        <v>756</v>
      </c>
      <c r="K2335" s="30" t="s">
        <v>495</v>
      </c>
      <c r="L2335" s="30" t="s">
        <v>612</v>
      </c>
      <c r="M2335" s="30" t="s">
        <v>688</v>
      </c>
      <c r="N2335" s="30"/>
      <c r="O2335" s="30" t="s">
        <v>7939</v>
      </c>
      <c r="P2335" s="30" t="s">
        <v>7936</v>
      </c>
      <c r="Q2335" s="30" t="s">
        <v>499</v>
      </c>
    </row>
    <row r="2336" spans="1:17">
      <c r="A2336" s="30" t="s">
        <v>7986</v>
      </c>
      <c r="B2336" s="30" t="s">
        <v>7987</v>
      </c>
      <c r="C2336" s="30" t="s">
        <v>7988</v>
      </c>
      <c r="D2336" s="30"/>
      <c r="E2336" s="30" t="s">
        <v>2990</v>
      </c>
      <c r="F2336" s="30" t="s">
        <v>74</v>
      </c>
      <c r="G2336" s="38"/>
      <c r="H2336" s="31">
        <v>0</v>
      </c>
      <c r="I2336" s="30" t="s">
        <v>755</v>
      </c>
      <c r="J2336" s="30" t="s">
        <v>756</v>
      </c>
      <c r="K2336" s="30" t="s">
        <v>495</v>
      </c>
      <c r="L2336" s="30" t="s">
        <v>612</v>
      </c>
      <c r="M2336" s="30" t="s">
        <v>780</v>
      </c>
      <c r="N2336" s="30"/>
      <c r="O2336" s="30" t="s">
        <v>7939</v>
      </c>
      <c r="P2336" s="30" t="s">
        <v>7936</v>
      </c>
      <c r="Q2336" s="30" t="s">
        <v>499</v>
      </c>
    </row>
    <row r="2337" spans="1:17">
      <c r="A2337" s="30" t="s">
        <v>7989</v>
      </c>
      <c r="B2337" s="30" t="s">
        <v>7990</v>
      </c>
      <c r="C2337" s="30" t="s">
        <v>7991</v>
      </c>
      <c r="D2337" s="30"/>
      <c r="E2337" s="30" t="s">
        <v>2990</v>
      </c>
      <c r="F2337" s="30" t="s">
        <v>74</v>
      </c>
      <c r="G2337" s="38"/>
      <c r="H2337" s="31">
        <v>0</v>
      </c>
      <c r="I2337" s="30" t="s">
        <v>995</v>
      </c>
      <c r="J2337" s="30" t="s">
        <v>996</v>
      </c>
      <c r="K2337" s="30" t="s">
        <v>495</v>
      </c>
      <c r="L2337" s="30" t="s">
        <v>612</v>
      </c>
      <c r="M2337" s="30" t="s">
        <v>1007</v>
      </c>
      <c r="N2337" s="30"/>
      <c r="O2337" s="30" t="s">
        <v>7939</v>
      </c>
      <c r="P2337" s="30" t="s">
        <v>7936</v>
      </c>
      <c r="Q2337" s="30" t="s">
        <v>499</v>
      </c>
    </row>
    <row r="2338" spans="1:17">
      <c r="A2338" s="30" t="s">
        <v>7992</v>
      </c>
      <c r="B2338" s="30" t="s">
        <v>7993</v>
      </c>
      <c r="C2338" s="30" t="s">
        <v>7994</v>
      </c>
      <c r="D2338" s="30"/>
      <c r="E2338" s="30"/>
      <c r="F2338" s="30" t="s">
        <v>7995</v>
      </c>
      <c r="G2338" s="38"/>
      <c r="H2338" s="31">
        <v>0</v>
      </c>
      <c r="I2338" s="30"/>
      <c r="J2338" s="30"/>
      <c r="K2338" s="30" t="s">
        <v>495</v>
      </c>
      <c r="L2338" s="30" t="s">
        <v>496</v>
      </c>
      <c r="M2338" s="30" t="s">
        <v>514</v>
      </c>
      <c r="N2338" s="30" t="s">
        <v>4313</v>
      </c>
      <c r="O2338" s="30" t="s">
        <v>7992</v>
      </c>
      <c r="P2338" s="30" t="s">
        <v>7993</v>
      </c>
      <c r="Q2338" s="30" t="s">
        <v>499</v>
      </c>
    </row>
    <row r="2339" spans="1:17">
      <c r="A2339" s="30" t="s">
        <v>7996</v>
      </c>
      <c r="B2339" s="30" t="s">
        <v>7997</v>
      </c>
      <c r="C2339" s="30" t="s">
        <v>7998</v>
      </c>
      <c r="D2339" s="30"/>
      <c r="E2339" s="30" t="s">
        <v>7999</v>
      </c>
      <c r="F2339" s="30"/>
      <c r="G2339" s="38"/>
      <c r="H2339" s="31">
        <v>0</v>
      </c>
      <c r="I2339" s="30" t="s">
        <v>512</v>
      </c>
      <c r="J2339" s="30" t="s">
        <v>513</v>
      </c>
      <c r="K2339" s="30" t="s">
        <v>495</v>
      </c>
      <c r="L2339" s="30" t="s">
        <v>496</v>
      </c>
      <c r="M2339" s="30" t="s">
        <v>514</v>
      </c>
      <c r="N2339" s="30"/>
      <c r="O2339" s="30" t="s">
        <v>7992</v>
      </c>
      <c r="P2339" s="30" t="s">
        <v>7993</v>
      </c>
      <c r="Q2339" s="30" t="s">
        <v>499</v>
      </c>
    </row>
    <row r="2340" spans="1:17">
      <c r="A2340" s="30" t="s">
        <v>8000</v>
      </c>
      <c r="B2340" s="30" t="s">
        <v>8001</v>
      </c>
      <c r="C2340" s="30" t="s">
        <v>8002</v>
      </c>
      <c r="D2340" s="30"/>
      <c r="E2340" s="30" t="s">
        <v>7999</v>
      </c>
      <c r="F2340" s="30"/>
      <c r="G2340" s="38"/>
      <c r="H2340" s="31">
        <v>0</v>
      </c>
      <c r="I2340" s="30" t="s">
        <v>546</v>
      </c>
      <c r="J2340" s="30" t="s">
        <v>547</v>
      </c>
      <c r="K2340" s="30" t="s">
        <v>495</v>
      </c>
      <c r="L2340" s="30" t="s">
        <v>496</v>
      </c>
      <c r="M2340" s="30" t="s">
        <v>514</v>
      </c>
      <c r="N2340" s="30"/>
      <c r="O2340" s="30" t="s">
        <v>7992</v>
      </c>
      <c r="P2340" s="30" t="s">
        <v>7993</v>
      </c>
      <c r="Q2340" s="30" t="s">
        <v>499</v>
      </c>
    </row>
    <row r="2341" spans="1:17">
      <c r="A2341" s="30" t="s">
        <v>8003</v>
      </c>
      <c r="B2341" s="30" t="s">
        <v>8004</v>
      </c>
      <c r="C2341" s="30" t="s">
        <v>8005</v>
      </c>
      <c r="D2341" s="30"/>
      <c r="E2341" s="30" t="s">
        <v>7999</v>
      </c>
      <c r="F2341" s="30"/>
      <c r="G2341" s="38"/>
      <c r="H2341" s="31">
        <v>0</v>
      </c>
      <c r="I2341" s="30" t="s">
        <v>546</v>
      </c>
      <c r="J2341" s="30" t="s">
        <v>547</v>
      </c>
      <c r="K2341" s="30" t="s">
        <v>495</v>
      </c>
      <c r="L2341" s="30" t="s">
        <v>496</v>
      </c>
      <c r="M2341" s="30" t="s">
        <v>514</v>
      </c>
      <c r="N2341" s="30"/>
      <c r="O2341" s="30" t="s">
        <v>7992</v>
      </c>
      <c r="P2341" s="30" t="s">
        <v>7993</v>
      </c>
      <c r="Q2341" s="30" t="s">
        <v>499</v>
      </c>
    </row>
    <row r="2342" spans="1:17">
      <c r="A2342" s="30" t="s">
        <v>8006</v>
      </c>
      <c r="B2342" s="30" t="s">
        <v>8007</v>
      </c>
      <c r="C2342" s="30" t="s">
        <v>8008</v>
      </c>
      <c r="D2342" s="30"/>
      <c r="E2342" s="30" t="s">
        <v>7999</v>
      </c>
      <c r="F2342" s="30"/>
      <c r="G2342" s="38"/>
      <c r="H2342" s="31">
        <v>0</v>
      </c>
      <c r="I2342" s="30" t="s">
        <v>546</v>
      </c>
      <c r="J2342" s="30" t="s">
        <v>547</v>
      </c>
      <c r="K2342" s="30" t="s">
        <v>495</v>
      </c>
      <c r="L2342" s="30" t="s">
        <v>496</v>
      </c>
      <c r="M2342" s="30" t="s">
        <v>514</v>
      </c>
      <c r="N2342" s="30"/>
      <c r="O2342" s="30" t="s">
        <v>7992</v>
      </c>
      <c r="P2342" s="30" t="s">
        <v>7993</v>
      </c>
      <c r="Q2342" s="30" t="s">
        <v>499</v>
      </c>
    </row>
    <row r="2343" spans="1:17">
      <c r="A2343" s="30" t="s">
        <v>8009</v>
      </c>
      <c r="B2343" s="30" t="s">
        <v>8010</v>
      </c>
      <c r="C2343" s="30" t="s">
        <v>8011</v>
      </c>
      <c r="D2343" s="30"/>
      <c r="E2343" s="30" t="s">
        <v>7999</v>
      </c>
      <c r="F2343" s="30"/>
      <c r="G2343" s="38"/>
      <c r="H2343" s="31">
        <v>0</v>
      </c>
      <c r="I2343" s="30" t="s">
        <v>546</v>
      </c>
      <c r="J2343" s="30" t="s">
        <v>547</v>
      </c>
      <c r="K2343" s="30" t="s">
        <v>495</v>
      </c>
      <c r="L2343" s="30" t="s">
        <v>496</v>
      </c>
      <c r="M2343" s="30" t="s">
        <v>514</v>
      </c>
      <c r="N2343" s="30"/>
      <c r="O2343" s="30" t="s">
        <v>7992</v>
      </c>
      <c r="P2343" s="30" t="s">
        <v>7993</v>
      </c>
      <c r="Q2343" s="30" t="s">
        <v>499</v>
      </c>
    </row>
    <row r="2344" spans="1:17">
      <c r="A2344" s="30" t="s">
        <v>8012</v>
      </c>
      <c r="B2344" s="30" t="s">
        <v>8013</v>
      </c>
      <c r="C2344" s="30" t="s">
        <v>8014</v>
      </c>
      <c r="D2344" s="30"/>
      <c r="E2344" s="30" t="s">
        <v>7999</v>
      </c>
      <c r="F2344" s="30"/>
      <c r="G2344" s="38"/>
      <c r="H2344" s="31">
        <v>0</v>
      </c>
      <c r="I2344" s="30" t="s">
        <v>512</v>
      </c>
      <c r="J2344" s="30" t="s">
        <v>513</v>
      </c>
      <c r="K2344" s="30" t="s">
        <v>495</v>
      </c>
      <c r="L2344" s="30" t="s">
        <v>496</v>
      </c>
      <c r="M2344" s="30" t="s">
        <v>514</v>
      </c>
      <c r="N2344" s="30"/>
      <c r="O2344" s="30" t="s">
        <v>7992</v>
      </c>
      <c r="P2344" s="30" t="s">
        <v>7993</v>
      </c>
      <c r="Q2344" s="30" t="s">
        <v>499</v>
      </c>
    </row>
    <row r="2345" spans="1:17">
      <c r="A2345" s="30" t="s">
        <v>8015</v>
      </c>
      <c r="B2345" s="30" t="s">
        <v>8016</v>
      </c>
      <c r="C2345" s="30" t="s">
        <v>8017</v>
      </c>
      <c r="D2345" s="30"/>
      <c r="E2345" s="30" t="s">
        <v>7999</v>
      </c>
      <c r="F2345" s="30"/>
      <c r="G2345" s="38"/>
      <c r="H2345" s="31">
        <v>0</v>
      </c>
      <c r="I2345" s="30" t="s">
        <v>512</v>
      </c>
      <c r="J2345" s="30" t="s">
        <v>513</v>
      </c>
      <c r="K2345" s="30" t="s">
        <v>495</v>
      </c>
      <c r="L2345" s="30" t="s">
        <v>496</v>
      </c>
      <c r="M2345" s="30" t="s">
        <v>514</v>
      </c>
      <c r="N2345" s="30"/>
      <c r="O2345" s="30" t="s">
        <v>7992</v>
      </c>
      <c r="P2345" s="30" t="s">
        <v>7993</v>
      </c>
      <c r="Q2345" s="30" t="s">
        <v>499</v>
      </c>
    </row>
    <row r="2346" spans="1:17">
      <c r="A2346" s="30" t="s">
        <v>8018</v>
      </c>
      <c r="B2346" s="30" t="s">
        <v>8019</v>
      </c>
      <c r="C2346" s="30" t="s">
        <v>8020</v>
      </c>
      <c r="D2346" s="30"/>
      <c r="E2346" s="30" t="s">
        <v>7999</v>
      </c>
      <c r="F2346" s="30"/>
      <c r="G2346" s="38"/>
      <c r="H2346" s="31">
        <v>0</v>
      </c>
      <c r="I2346" s="30" t="s">
        <v>546</v>
      </c>
      <c r="J2346" s="30" t="s">
        <v>547</v>
      </c>
      <c r="K2346" s="30" t="s">
        <v>495</v>
      </c>
      <c r="L2346" s="30" t="s">
        <v>496</v>
      </c>
      <c r="M2346" s="30" t="s">
        <v>514</v>
      </c>
      <c r="N2346" s="30"/>
      <c r="O2346" s="30" t="s">
        <v>7992</v>
      </c>
      <c r="P2346" s="30" t="s">
        <v>7993</v>
      </c>
      <c r="Q2346" s="30" t="s">
        <v>499</v>
      </c>
    </row>
    <row r="2347" spans="1:17">
      <c r="A2347" s="30" t="s">
        <v>8021</v>
      </c>
      <c r="B2347" s="30" t="s">
        <v>8022</v>
      </c>
      <c r="C2347" s="30" t="s">
        <v>8023</v>
      </c>
      <c r="D2347" s="30"/>
      <c r="E2347" s="30" t="s">
        <v>7999</v>
      </c>
      <c r="F2347" s="30"/>
      <c r="G2347" s="38"/>
      <c r="H2347" s="31">
        <v>0</v>
      </c>
      <c r="I2347" s="30" t="s">
        <v>546</v>
      </c>
      <c r="J2347" s="30" t="s">
        <v>547</v>
      </c>
      <c r="K2347" s="30" t="s">
        <v>495</v>
      </c>
      <c r="L2347" s="30" t="s">
        <v>496</v>
      </c>
      <c r="M2347" s="30" t="s">
        <v>514</v>
      </c>
      <c r="N2347" s="30"/>
      <c r="O2347" s="30" t="s">
        <v>7992</v>
      </c>
      <c r="P2347" s="30" t="s">
        <v>7993</v>
      </c>
      <c r="Q2347" s="30" t="s">
        <v>499</v>
      </c>
    </row>
    <row r="2348" spans="1:17">
      <c r="A2348" s="30" t="s">
        <v>8024</v>
      </c>
      <c r="B2348" s="30" t="s">
        <v>8025</v>
      </c>
      <c r="C2348" s="30" t="s">
        <v>8026</v>
      </c>
      <c r="D2348" s="30"/>
      <c r="E2348" s="30" t="s">
        <v>8027</v>
      </c>
      <c r="F2348" s="30"/>
      <c r="G2348" s="38"/>
      <c r="H2348" s="31">
        <v>0</v>
      </c>
      <c r="I2348" s="30" t="s">
        <v>504</v>
      </c>
      <c r="J2348" s="30" t="s">
        <v>505</v>
      </c>
      <c r="K2348" s="30" t="s">
        <v>495</v>
      </c>
      <c r="L2348" s="30" t="s">
        <v>496</v>
      </c>
      <c r="M2348" s="30" t="s">
        <v>506</v>
      </c>
      <c r="N2348" s="30"/>
      <c r="O2348" s="30" t="s">
        <v>7992</v>
      </c>
      <c r="P2348" s="30" t="s">
        <v>7993</v>
      </c>
      <c r="Q2348" s="30" t="s">
        <v>499</v>
      </c>
    </row>
    <row r="2349" spans="1:17">
      <c r="A2349" s="30" t="s">
        <v>8028</v>
      </c>
      <c r="B2349" s="30" t="s">
        <v>8029</v>
      </c>
      <c r="C2349" s="30" t="s">
        <v>8030</v>
      </c>
      <c r="D2349" s="30"/>
      <c r="E2349" s="30" t="s">
        <v>8027</v>
      </c>
      <c r="F2349" s="30"/>
      <c r="G2349" s="38"/>
      <c r="H2349" s="31">
        <v>0</v>
      </c>
      <c r="I2349" s="30" t="s">
        <v>504</v>
      </c>
      <c r="J2349" s="30" t="s">
        <v>505</v>
      </c>
      <c r="K2349" s="30" t="s">
        <v>495</v>
      </c>
      <c r="L2349" s="30" t="s">
        <v>496</v>
      </c>
      <c r="M2349" s="30" t="s">
        <v>506</v>
      </c>
      <c r="N2349" s="30"/>
      <c r="O2349" s="30" t="s">
        <v>7992</v>
      </c>
      <c r="P2349" s="30" t="s">
        <v>7993</v>
      </c>
      <c r="Q2349" s="30" t="s">
        <v>499</v>
      </c>
    </row>
    <row r="2350" spans="1:17">
      <c r="A2350" s="30" t="s">
        <v>8031</v>
      </c>
      <c r="B2350" s="30" t="s">
        <v>8032</v>
      </c>
      <c r="C2350" s="30" t="s">
        <v>8033</v>
      </c>
      <c r="D2350" s="30"/>
      <c r="E2350" s="30" t="s">
        <v>8027</v>
      </c>
      <c r="F2350" s="30"/>
      <c r="G2350" s="38"/>
      <c r="H2350" s="31">
        <v>0</v>
      </c>
      <c r="I2350" s="30" t="s">
        <v>504</v>
      </c>
      <c r="J2350" s="30" t="s">
        <v>505</v>
      </c>
      <c r="K2350" s="30" t="s">
        <v>495</v>
      </c>
      <c r="L2350" s="30" t="s">
        <v>496</v>
      </c>
      <c r="M2350" s="30" t="s">
        <v>506</v>
      </c>
      <c r="N2350" s="30"/>
      <c r="O2350" s="30" t="s">
        <v>7992</v>
      </c>
      <c r="P2350" s="30" t="s">
        <v>7993</v>
      </c>
      <c r="Q2350" s="30" t="s">
        <v>499</v>
      </c>
    </row>
    <row r="2351" spans="1:17">
      <c r="A2351" s="30" t="s">
        <v>8034</v>
      </c>
      <c r="B2351" s="30" t="s">
        <v>8035</v>
      </c>
      <c r="C2351" s="30" t="s">
        <v>8036</v>
      </c>
      <c r="D2351" s="30"/>
      <c r="E2351" s="30" t="s">
        <v>8027</v>
      </c>
      <c r="F2351" s="30"/>
      <c r="G2351" s="38"/>
      <c r="H2351" s="31">
        <v>0</v>
      </c>
      <c r="I2351" s="30" t="s">
        <v>504</v>
      </c>
      <c r="J2351" s="30" t="s">
        <v>505</v>
      </c>
      <c r="K2351" s="30" t="s">
        <v>495</v>
      </c>
      <c r="L2351" s="30" t="s">
        <v>496</v>
      </c>
      <c r="M2351" s="30" t="s">
        <v>506</v>
      </c>
      <c r="N2351" s="30"/>
      <c r="O2351" s="30" t="s">
        <v>7992</v>
      </c>
      <c r="P2351" s="30" t="s">
        <v>7993</v>
      </c>
      <c r="Q2351" s="30" t="s">
        <v>499</v>
      </c>
    </row>
    <row r="2352" spans="1:17">
      <c r="A2352" s="30" t="s">
        <v>8037</v>
      </c>
      <c r="B2352" s="30" t="s">
        <v>8038</v>
      </c>
      <c r="C2352" s="30" t="s">
        <v>8039</v>
      </c>
      <c r="D2352" s="30"/>
      <c r="E2352" s="30" t="s">
        <v>7999</v>
      </c>
      <c r="F2352" s="30"/>
      <c r="G2352" s="38"/>
      <c r="H2352" s="31">
        <v>0</v>
      </c>
      <c r="I2352" s="30" t="s">
        <v>512</v>
      </c>
      <c r="J2352" s="30" t="s">
        <v>513</v>
      </c>
      <c r="K2352" s="30" t="s">
        <v>495</v>
      </c>
      <c r="L2352" s="30" t="s">
        <v>496</v>
      </c>
      <c r="M2352" s="30" t="s">
        <v>526</v>
      </c>
      <c r="N2352" s="30"/>
      <c r="O2352" s="30" t="s">
        <v>7992</v>
      </c>
      <c r="P2352" s="30" t="s">
        <v>7993</v>
      </c>
      <c r="Q2352" s="30" t="s">
        <v>499</v>
      </c>
    </row>
    <row r="2353" spans="1:17">
      <c r="A2353" s="30" t="s">
        <v>8040</v>
      </c>
      <c r="B2353" s="30" t="s">
        <v>8041</v>
      </c>
      <c r="C2353" s="30" t="s">
        <v>8042</v>
      </c>
      <c r="D2353" s="30"/>
      <c r="E2353" s="30" t="s">
        <v>7999</v>
      </c>
      <c r="F2353" s="30"/>
      <c r="G2353" s="38"/>
      <c r="H2353" s="31">
        <v>0</v>
      </c>
      <c r="I2353" s="30" t="s">
        <v>512</v>
      </c>
      <c r="J2353" s="30" t="s">
        <v>513</v>
      </c>
      <c r="K2353" s="30" t="s">
        <v>495</v>
      </c>
      <c r="L2353" s="30" t="s">
        <v>496</v>
      </c>
      <c r="M2353" s="30" t="s">
        <v>526</v>
      </c>
      <c r="N2353" s="30"/>
      <c r="O2353" s="30" t="s">
        <v>7992</v>
      </c>
      <c r="P2353" s="30" t="s">
        <v>7993</v>
      </c>
      <c r="Q2353" s="30" t="s">
        <v>499</v>
      </c>
    </row>
    <row r="2354" spans="1:17">
      <c r="A2354" s="30" t="s">
        <v>8043</v>
      </c>
      <c r="B2354" s="30" t="s">
        <v>8044</v>
      </c>
      <c r="C2354" s="30" t="s">
        <v>8045</v>
      </c>
      <c r="D2354" s="30"/>
      <c r="E2354" s="30" t="s">
        <v>8027</v>
      </c>
      <c r="F2354" s="30"/>
      <c r="G2354" s="38"/>
      <c r="H2354" s="31">
        <v>0</v>
      </c>
      <c r="I2354" s="30" t="s">
        <v>504</v>
      </c>
      <c r="J2354" s="30" t="s">
        <v>505</v>
      </c>
      <c r="K2354" s="30" t="s">
        <v>495</v>
      </c>
      <c r="L2354" s="30" t="s">
        <v>496</v>
      </c>
      <c r="M2354" s="30" t="s">
        <v>1146</v>
      </c>
      <c r="N2354" s="30"/>
      <c r="O2354" s="30" t="s">
        <v>7992</v>
      </c>
      <c r="P2354" s="30" t="s">
        <v>7993</v>
      </c>
      <c r="Q2354" s="30" t="s">
        <v>499</v>
      </c>
    </row>
    <row r="2355" spans="1:17">
      <c r="A2355" s="30" t="s">
        <v>8046</v>
      </c>
      <c r="B2355" s="30" t="s">
        <v>8047</v>
      </c>
      <c r="C2355" s="30" t="s">
        <v>8048</v>
      </c>
      <c r="D2355" s="30"/>
      <c r="E2355" s="30" t="s">
        <v>8027</v>
      </c>
      <c r="F2355" s="30"/>
      <c r="G2355" s="38"/>
      <c r="H2355" s="31">
        <v>0</v>
      </c>
      <c r="I2355" s="30" t="s">
        <v>504</v>
      </c>
      <c r="J2355" s="30" t="s">
        <v>505</v>
      </c>
      <c r="K2355" s="30" t="s">
        <v>495</v>
      </c>
      <c r="L2355" s="30" t="s">
        <v>496</v>
      </c>
      <c r="M2355" s="30" t="s">
        <v>1146</v>
      </c>
      <c r="N2355" s="30"/>
      <c r="O2355" s="30" t="s">
        <v>7992</v>
      </c>
      <c r="P2355" s="30" t="s">
        <v>7993</v>
      </c>
      <c r="Q2355" s="30" t="s">
        <v>499</v>
      </c>
    </row>
    <row r="2356" spans="1:17">
      <c r="A2356" s="30" t="s">
        <v>8049</v>
      </c>
      <c r="B2356" s="30" t="s">
        <v>8050</v>
      </c>
      <c r="C2356" s="30" t="s">
        <v>8051</v>
      </c>
      <c r="D2356" s="30"/>
      <c r="E2356" s="30" t="s">
        <v>8027</v>
      </c>
      <c r="F2356" s="30"/>
      <c r="G2356" s="38"/>
      <c r="H2356" s="31">
        <v>0</v>
      </c>
      <c r="I2356" s="30" t="s">
        <v>504</v>
      </c>
      <c r="J2356" s="30" t="s">
        <v>505</v>
      </c>
      <c r="K2356" s="30" t="s">
        <v>495</v>
      </c>
      <c r="L2356" s="30" t="s">
        <v>496</v>
      </c>
      <c r="M2356" s="30" t="s">
        <v>1146</v>
      </c>
      <c r="N2356" s="30"/>
      <c r="O2356" s="30" t="s">
        <v>7992</v>
      </c>
      <c r="P2356" s="30" t="s">
        <v>7993</v>
      </c>
      <c r="Q2356" s="30" t="s">
        <v>499</v>
      </c>
    </row>
    <row r="2357" spans="1:17">
      <c r="A2357" s="30" t="s">
        <v>8052</v>
      </c>
      <c r="B2357" s="30" t="s">
        <v>8053</v>
      </c>
      <c r="C2357" s="30" t="s">
        <v>8054</v>
      </c>
      <c r="D2357" s="30"/>
      <c r="E2357" s="30" t="s">
        <v>8055</v>
      </c>
      <c r="F2357" s="30"/>
      <c r="G2357" s="38"/>
      <c r="H2357" s="31">
        <v>0</v>
      </c>
      <c r="I2357" s="30" t="s">
        <v>504</v>
      </c>
      <c r="J2357" s="30" t="s">
        <v>505</v>
      </c>
      <c r="K2357" s="30" t="s">
        <v>495</v>
      </c>
      <c r="L2357" s="30" t="s">
        <v>496</v>
      </c>
      <c r="M2357" s="30" t="s">
        <v>1146</v>
      </c>
      <c r="N2357" s="30"/>
      <c r="O2357" s="30" t="s">
        <v>7992</v>
      </c>
      <c r="P2357" s="30" t="s">
        <v>7993</v>
      </c>
      <c r="Q2357" s="30" t="s">
        <v>499</v>
      </c>
    </row>
    <row r="2358" spans="1:17">
      <c r="A2358" s="30" t="s">
        <v>8056</v>
      </c>
      <c r="B2358" s="30" t="s">
        <v>8057</v>
      </c>
      <c r="C2358" s="30" t="s">
        <v>8058</v>
      </c>
      <c r="D2358" s="30"/>
      <c r="E2358" s="30" t="s">
        <v>8027</v>
      </c>
      <c r="F2358" s="30"/>
      <c r="G2358" s="38"/>
      <c r="H2358" s="31">
        <v>0</v>
      </c>
      <c r="I2358" s="30" t="s">
        <v>504</v>
      </c>
      <c r="J2358" s="30" t="s">
        <v>505</v>
      </c>
      <c r="K2358" s="30" t="s">
        <v>495</v>
      </c>
      <c r="L2358" s="30" t="s">
        <v>496</v>
      </c>
      <c r="M2358" s="30" t="s">
        <v>1146</v>
      </c>
      <c r="N2358" s="30"/>
      <c r="O2358" s="30" t="s">
        <v>7992</v>
      </c>
      <c r="P2358" s="30" t="s">
        <v>7993</v>
      </c>
      <c r="Q2358" s="30" t="s">
        <v>499</v>
      </c>
    </row>
    <row r="2359" spans="1:17">
      <c r="A2359" s="30" t="s">
        <v>8059</v>
      </c>
      <c r="B2359" s="30" t="s">
        <v>8060</v>
      </c>
      <c r="C2359" s="30" t="s">
        <v>8061</v>
      </c>
      <c r="D2359" s="30"/>
      <c r="E2359" s="30" t="s">
        <v>8027</v>
      </c>
      <c r="F2359" s="30"/>
      <c r="G2359" s="38"/>
      <c r="H2359" s="31">
        <v>0</v>
      </c>
      <c r="I2359" s="30" t="s">
        <v>504</v>
      </c>
      <c r="J2359" s="30" t="s">
        <v>505</v>
      </c>
      <c r="K2359" s="30" t="s">
        <v>495</v>
      </c>
      <c r="L2359" s="30" t="s">
        <v>496</v>
      </c>
      <c r="M2359" s="30" t="s">
        <v>1146</v>
      </c>
      <c r="N2359" s="30"/>
      <c r="O2359" s="30" t="s">
        <v>7992</v>
      </c>
      <c r="P2359" s="30" t="s">
        <v>7993</v>
      </c>
      <c r="Q2359" s="30" t="s">
        <v>499</v>
      </c>
    </row>
    <row r="2360" spans="1:17">
      <c r="A2360" s="30" t="s">
        <v>8062</v>
      </c>
      <c r="B2360" s="30" t="s">
        <v>8063</v>
      </c>
      <c r="C2360" s="30" t="s">
        <v>8064</v>
      </c>
      <c r="D2360" s="30"/>
      <c r="E2360" s="30" t="s">
        <v>7999</v>
      </c>
      <c r="F2360" s="30"/>
      <c r="G2360" s="38"/>
      <c r="H2360" s="31">
        <v>0</v>
      </c>
      <c r="I2360" s="30" t="s">
        <v>512</v>
      </c>
      <c r="J2360" s="30" t="s">
        <v>513</v>
      </c>
      <c r="K2360" s="30" t="s">
        <v>495</v>
      </c>
      <c r="L2360" s="30" t="s">
        <v>496</v>
      </c>
      <c r="M2360" s="30" t="s">
        <v>548</v>
      </c>
      <c r="N2360" s="30"/>
      <c r="O2360" s="30" t="s">
        <v>7992</v>
      </c>
      <c r="P2360" s="30" t="s">
        <v>7993</v>
      </c>
      <c r="Q2360" s="30" t="s">
        <v>499</v>
      </c>
    </row>
    <row r="2361" spans="1:17">
      <c r="A2361" s="30" t="s">
        <v>8065</v>
      </c>
      <c r="B2361" s="30" t="s">
        <v>8066</v>
      </c>
      <c r="C2361" s="30" t="s">
        <v>8067</v>
      </c>
      <c r="D2361" s="30"/>
      <c r="E2361" s="30" t="s">
        <v>7999</v>
      </c>
      <c r="F2361" s="30"/>
      <c r="G2361" s="38"/>
      <c r="H2361" s="31">
        <v>0</v>
      </c>
      <c r="I2361" s="30" t="s">
        <v>546</v>
      </c>
      <c r="J2361" s="30" t="s">
        <v>547</v>
      </c>
      <c r="K2361" s="30" t="s">
        <v>495</v>
      </c>
      <c r="L2361" s="30" t="s">
        <v>496</v>
      </c>
      <c r="M2361" s="30" t="s">
        <v>548</v>
      </c>
      <c r="N2361" s="30"/>
      <c r="O2361" s="30" t="s">
        <v>7992</v>
      </c>
      <c r="P2361" s="30" t="s">
        <v>7993</v>
      </c>
      <c r="Q2361" s="30" t="s">
        <v>499</v>
      </c>
    </row>
    <row r="2362" spans="1:17">
      <c r="A2362" s="30" t="s">
        <v>8068</v>
      </c>
      <c r="B2362" s="30" t="s">
        <v>8069</v>
      </c>
      <c r="C2362" s="30" t="s">
        <v>8070</v>
      </c>
      <c r="D2362" s="30"/>
      <c r="E2362" s="30" t="s">
        <v>7999</v>
      </c>
      <c r="F2362" s="30"/>
      <c r="G2362" s="38"/>
      <c r="H2362" s="31">
        <v>0</v>
      </c>
      <c r="I2362" s="30" t="s">
        <v>512</v>
      </c>
      <c r="J2362" s="30" t="s">
        <v>513</v>
      </c>
      <c r="K2362" s="30" t="s">
        <v>495</v>
      </c>
      <c r="L2362" s="30" t="s">
        <v>496</v>
      </c>
      <c r="M2362" s="30" t="s">
        <v>548</v>
      </c>
      <c r="N2362" s="30"/>
      <c r="O2362" s="30" t="s">
        <v>7992</v>
      </c>
      <c r="P2362" s="30" t="s">
        <v>7993</v>
      </c>
      <c r="Q2362" s="30" t="s">
        <v>499</v>
      </c>
    </row>
    <row r="2363" spans="1:17">
      <c r="A2363" s="30" t="s">
        <v>8071</v>
      </c>
      <c r="B2363" s="30" t="s">
        <v>8072</v>
      </c>
      <c r="C2363" s="30" t="s">
        <v>8073</v>
      </c>
      <c r="D2363" s="30"/>
      <c r="E2363" s="30" t="s">
        <v>7999</v>
      </c>
      <c r="F2363" s="30"/>
      <c r="G2363" s="38"/>
      <c r="H2363" s="31">
        <v>0</v>
      </c>
      <c r="I2363" s="30" t="s">
        <v>512</v>
      </c>
      <c r="J2363" s="30" t="s">
        <v>513</v>
      </c>
      <c r="K2363" s="30" t="s">
        <v>495</v>
      </c>
      <c r="L2363" s="30" t="s">
        <v>496</v>
      </c>
      <c r="M2363" s="30" t="s">
        <v>548</v>
      </c>
      <c r="N2363" s="30"/>
      <c r="O2363" s="30" t="s">
        <v>7992</v>
      </c>
      <c r="P2363" s="30" t="s">
        <v>7993</v>
      </c>
      <c r="Q2363" s="30" t="s">
        <v>499</v>
      </c>
    </row>
    <row r="2364" spans="1:17">
      <c r="A2364" s="30" t="s">
        <v>8074</v>
      </c>
      <c r="B2364" s="30" t="s">
        <v>8075</v>
      </c>
      <c r="C2364" s="30" t="s">
        <v>8076</v>
      </c>
      <c r="D2364" s="30"/>
      <c r="E2364" s="30" t="s">
        <v>7999</v>
      </c>
      <c r="F2364" s="30"/>
      <c r="G2364" s="38"/>
      <c r="H2364" s="31">
        <v>0</v>
      </c>
      <c r="I2364" s="30" t="s">
        <v>512</v>
      </c>
      <c r="J2364" s="30" t="s">
        <v>513</v>
      </c>
      <c r="K2364" s="30" t="s">
        <v>495</v>
      </c>
      <c r="L2364" s="30" t="s">
        <v>496</v>
      </c>
      <c r="M2364" s="30" t="s">
        <v>548</v>
      </c>
      <c r="N2364" s="30"/>
      <c r="O2364" s="30" t="s">
        <v>7992</v>
      </c>
      <c r="P2364" s="30" t="s">
        <v>7993</v>
      </c>
      <c r="Q2364" s="30" t="s">
        <v>499</v>
      </c>
    </row>
    <row r="2365" spans="1:17">
      <c r="A2365" s="30" t="s">
        <v>8077</v>
      </c>
      <c r="B2365" s="30" t="s">
        <v>8078</v>
      </c>
      <c r="C2365" s="30" t="s">
        <v>8079</v>
      </c>
      <c r="D2365" s="30"/>
      <c r="E2365" s="30" t="s">
        <v>8027</v>
      </c>
      <c r="F2365" s="30"/>
      <c r="G2365" s="38"/>
      <c r="H2365" s="31">
        <v>0</v>
      </c>
      <c r="I2365" s="30" t="s">
        <v>600</v>
      </c>
      <c r="J2365" s="30" t="s">
        <v>601</v>
      </c>
      <c r="K2365" s="30" t="s">
        <v>495</v>
      </c>
      <c r="L2365" s="30" t="s">
        <v>496</v>
      </c>
      <c r="M2365" s="30" t="s">
        <v>554</v>
      </c>
      <c r="N2365" s="30"/>
      <c r="O2365" s="30" t="s">
        <v>7992</v>
      </c>
      <c r="P2365" s="30" t="s">
        <v>7993</v>
      </c>
      <c r="Q2365" s="30" t="s">
        <v>499</v>
      </c>
    </row>
    <row r="2366" spans="1:17">
      <c r="A2366" s="30" t="s">
        <v>8080</v>
      </c>
      <c r="B2366" s="30" t="s">
        <v>8081</v>
      </c>
      <c r="C2366" s="30" t="s">
        <v>8082</v>
      </c>
      <c r="D2366" s="30"/>
      <c r="E2366" s="30" t="s">
        <v>8027</v>
      </c>
      <c r="F2366" s="30"/>
      <c r="G2366" s="38"/>
      <c r="H2366" s="31">
        <v>0</v>
      </c>
      <c r="I2366" s="30" t="s">
        <v>600</v>
      </c>
      <c r="J2366" s="30" t="s">
        <v>601</v>
      </c>
      <c r="K2366" s="30" t="s">
        <v>495</v>
      </c>
      <c r="L2366" s="30" t="s">
        <v>496</v>
      </c>
      <c r="M2366" s="30" t="s">
        <v>554</v>
      </c>
      <c r="N2366" s="30"/>
      <c r="O2366" s="30" t="s">
        <v>7992</v>
      </c>
      <c r="P2366" s="30" t="s">
        <v>7993</v>
      </c>
      <c r="Q2366" s="30" t="s">
        <v>499</v>
      </c>
    </row>
    <row r="2367" spans="1:17">
      <c r="A2367" s="30" t="s">
        <v>8083</v>
      </c>
      <c r="B2367" s="30" t="s">
        <v>8084</v>
      </c>
      <c r="C2367" s="30" t="s">
        <v>8085</v>
      </c>
      <c r="D2367" s="30"/>
      <c r="E2367" s="30" t="s">
        <v>8027</v>
      </c>
      <c r="F2367" s="30"/>
      <c r="G2367" s="38"/>
      <c r="H2367" s="31">
        <v>0</v>
      </c>
      <c r="I2367" s="30" t="s">
        <v>552</v>
      </c>
      <c r="J2367" s="30" t="s">
        <v>553</v>
      </c>
      <c r="K2367" s="30" t="s">
        <v>495</v>
      </c>
      <c r="L2367" s="30" t="s">
        <v>496</v>
      </c>
      <c r="M2367" s="30" t="s">
        <v>554</v>
      </c>
      <c r="N2367" s="30"/>
      <c r="O2367" s="30" t="s">
        <v>7992</v>
      </c>
      <c r="P2367" s="30" t="s">
        <v>7993</v>
      </c>
      <c r="Q2367" s="30" t="s">
        <v>499</v>
      </c>
    </row>
    <row r="2368" spans="1:17">
      <c r="A2368" s="30" t="s">
        <v>8086</v>
      </c>
      <c r="B2368" s="30" t="s">
        <v>8087</v>
      </c>
      <c r="C2368" s="30" t="s">
        <v>8088</v>
      </c>
      <c r="D2368" s="30"/>
      <c r="E2368" s="30" t="s">
        <v>8027</v>
      </c>
      <c r="F2368" s="30"/>
      <c r="G2368" s="38"/>
      <c r="H2368" s="31">
        <v>0</v>
      </c>
      <c r="I2368" s="30" t="s">
        <v>552</v>
      </c>
      <c r="J2368" s="30" t="s">
        <v>553</v>
      </c>
      <c r="K2368" s="30" t="s">
        <v>495</v>
      </c>
      <c r="L2368" s="30" t="s">
        <v>496</v>
      </c>
      <c r="M2368" s="30" t="s">
        <v>554</v>
      </c>
      <c r="N2368" s="30"/>
      <c r="O2368" s="30" t="s">
        <v>7992</v>
      </c>
      <c r="P2368" s="30" t="s">
        <v>7993</v>
      </c>
      <c r="Q2368" s="30" t="s">
        <v>499</v>
      </c>
    </row>
    <row r="2369" spans="1:17">
      <c r="A2369" s="30" t="s">
        <v>8089</v>
      </c>
      <c r="B2369" s="30" t="s">
        <v>8090</v>
      </c>
      <c r="C2369" s="30" t="s">
        <v>8091</v>
      </c>
      <c r="D2369" s="30"/>
      <c r="E2369" s="30" t="s">
        <v>8027</v>
      </c>
      <c r="F2369" s="30"/>
      <c r="G2369" s="38"/>
      <c r="H2369" s="31">
        <v>0</v>
      </c>
      <c r="I2369" s="30" t="s">
        <v>552</v>
      </c>
      <c r="J2369" s="30" t="s">
        <v>553</v>
      </c>
      <c r="K2369" s="30" t="s">
        <v>495</v>
      </c>
      <c r="L2369" s="30" t="s">
        <v>496</v>
      </c>
      <c r="M2369" s="30" t="s">
        <v>554</v>
      </c>
      <c r="N2369" s="30"/>
      <c r="O2369" s="30" t="s">
        <v>7992</v>
      </c>
      <c r="P2369" s="30" t="s">
        <v>7993</v>
      </c>
      <c r="Q2369" s="30" t="s">
        <v>499</v>
      </c>
    </row>
    <row r="2370" spans="1:17">
      <c r="A2370" s="30" t="s">
        <v>8092</v>
      </c>
      <c r="B2370" s="30" t="s">
        <v>8093</v>
      </c>
      <c r="C2370" s="30" t="s">
        <v>8094</v>
      </c>
      <c r="D2370" s="30"/>
      <c r="E2370" s="30" t="s">
        <v>8027</v>
      </c>
      <c r="F2370" s="30"/>
      <c r="G2370" s="38"/>
      <c r="H2370" s="31">
        <v>0</v>
      </c>
      <c r="I2370" s="30" t="s">
        <v>552</v>
      </c>
      <c r="J2370" s="30" t="s">
        <v>553</v>
      </c>
      <c r="K2370" s="30" t="s">
        <v>495</v>
      </c>
      <c r="L2370" s="30" t="s">
        <v>496</v>
      </c>
      <c r="M2370" s="30" t="s">
        <v>554</v>
      </c>
      <c r="N2370" s="30"/>
      <c r="O2370" s="30" t="s">
        <v>7992</v>
      </c>
      <c r="P2370" s="30" t="s">
        <v>7993</v>
      </c>
      <c r="Q2370" s="30" t="s">
        <v>499</v>
      </c>
    </row>
    <row r="2371" spans="1:17">
      <c r="A2371" s="30" t="s">
        <v>8095</v>
      </c>
      <c r="B2371" s="30" t="s">
        <v>8096</v>
      </c>
      <c r="C2371" s="30" t="s">
        <v>8097</v>
      </c>
      <c r="D2371" s="30"/>
      <c r="E2371" s="30" t="s">
        <v>8027</v>
      </c>
      <c r="F2371" s="30"/>
      <c r="G2371" s="38"/>
      <c r="H2371" s="31">
        <v>0</v>
      </c>
      <c r="I2371" s="30" t="s">
        <v>552</v>
      </c>
      <c r="J2371" s="30" t="s">
        <v>553</v>
      </c>
      <c r="K2371" s="30" t="s">
        <v>495</v>
      </c>
      <c r="L2371" s="30" t="s">
        <v>496</v>
      </c>
      <c r="M2371" s="30" t="s">
        <v>554</v>
      </c>
      <c r="N2371" s="30"/>
      <c r="O2371" s="30" t="s">
        <v>7992</v>
      </c>
      <c r="P2371" s="30" t="s">
        <v>7993</v>
      </c>
      <c r="Q2371" s="30" t="s">
        <v>499</v>
      </c>
    </row>
    <row r="2372" spans="1:17">
      <c r="A2372" s="30" t="s">
        <v>8098</v>
      </c>
      <c r="B2372" s="30" t="s">
        <v>8099</v>
      </c>
      <c r="C2372" s="30" t="s">
        <v>8100</v>
      </c>
      <c r="D2372" s="30"/>
      <c r="E2372" s="30" t="s">
        <v>8027</v>
      </c>
      <c r="F2372" s="30"/>
      <c r="G2372" s="38"/>
      <c r="H2372" s="31">
        <v>0</v>
      </c>
      <c r="I2372" s="30" t="s">
        <v>504</v>
      </c>
      <c r="J2372" s="30" t="s">
        <v>505</v>
      </c>
      <c r="K2372" s="30" t="s">
        <v>495</v>
      </c>
      <c r="L2372" s="30" t="s">
        <v>496</v>
      </c>
      <c r="M2372" s="30" t="s">
        <v>558</v>
      </c>
      <c r="N2372" s="30"/>
      <c r="O2372" s="30" t="s">
        <v>7992</v>
      </c>
      <c r="P2372" s="30" t="s">
        <v>7993</v>
      </c>
      <c r="Q2372" s="30" t="s">
        <v>499</v>
      </c>
    </row>
    <row r="2373" spans="1:17">
      <c r="A2373" s="30" t="s">
        <v>8101</v>
      </c>
      <c r="B2373" s="30" t="s">
        <v>8102</v>
      </c>
      <c r="C2373" s="30" t="s">
        <v>8103</v>
      </c>
      <c r="D2373" s="30"/>
      <c r="E2373" s="30" t="s">
        <v>8027</v>
      </c>
      <c r="F2373" s="30"/>
      <c r="G2373" s="38"/>
      <c r="H2373" s="31">
        <v>0</v>
      </c>
      <c r="I2373" s="30" t="s">
        <v>504</v>
      </c>
      <c r="J2373" s="30" t="s">
        <v>505</v>
      </c>
      <c r="K2373" s="30" t="s">
        <v>495</v>
      </c>
      <c r="L2373" s="30" t="s">
        <v>496</v>
      </c>
      <c r="M2373" s="30" t="s">
        <v>558</v>
      </c>
      <c r="N2373" s="30"/>
      <c r="O2373" s="30" t="s">
        <v>7992</v>
      </c>
      <c r="P2373" s="30" t="s">
        <v>7993</v>
      </c>
      <c r="Q2373" s="30" t="s">
        <v>499</v>
      </c>
    </row>
    <row r="2374" spans="1:17">
      <c r="A2374" s="30" t="s">
        <v>8104</v>
      </c>
      <c r="B2374" s="30" t="s">
        <v>8105</v>
      </c>
      <c r="C2374" s="30" t="s">
        <v>8106</v>
      </c>
      <c r="D2374" s="30"/>
      <c r="E2374" s="30" t="s">
        <v>8027</v>
      </c>
      <c r="F2374" s="30"/>
      <c r="G2374" s="38"/>
      <c r="H2374" s="31">
        <v>0</v>
      </c>
      <c r="I2374" s="30" t="s">
        <v>504</v>
      </c>
      <c r="J2374" s="30" t="s">
        <v>505</v>
      </c>
      <c r="K2374" s="30" t="s">
        <v>495</v>
      </c>
      <c r="L2374" s="30" t="s">
        <v>496</v>
      </c>
      <c r="M2374" s="30" t="s">
        <v>558</v>
      </c>
      <c r="N2374" s="30"/>
      <c r="O2374" s="30" t="s">
        <v>7992</v>
      </c>
      <c r="P2374" s="30" t="s">
        <v>7993</v>
      </c>
      <c r="Q2374" s="30" t="s">
        <v>499</v>
      </c>
    </row>
    <row r="2375" spans="1:17">
      <c r="A2375" s="30" t="s">
        <v>8107</v>
      </c>
      <c r="B2375" s="30" t="s">
        <v>8108</v>
      </c>
      <c r="C2375" s="30" t="s">
        <v>8109</v>
      </c>
      <c r="D2375" s="30"/>
      <c r="E2375" s="30" t="s">
        <v>8027</v>
      </c>
      <c r="F2375" s="30"/>
      <c r="G2375" s="38"/>
      <c r="H2375" s="31">
        <v>0</v>
      </c>
      <c r="I2375" s="30" t="s">
        <v>504</v>
      </c>
      <c r="J2375" s="30" t="s">
        <v>505</v>
      </c>
      <c r="K2375" s="30" t="s">
        <v>495</v>
      </c>
      <c r="L2375" s="30" t="s">
        <v>496</v>
      </c>
      <c r="M2375" s="30" t="s">
        <v>558</v>
      </c>
      <c r="N2375" s="30"/>
      <c r="O2375" s="30" t="s">
        <v>7992</v>
      </c>
      <c r="P2375" s="30" t="s">
        <v>7993</v>
      </c>
      <c r="Q2375" s="30" t="s">
        <v>499</v>
      </c>
    </row>
    <row r="2376" spans="1:17">
      <c r="A2376" s="30" t="s">
        <v>8110</v>
      </c>
      <c r="B2376" s="30" t="s">
        <v>8111</v>
      </c>
      <c r="C2376" s="30" t="s">
        <v>8112</v>
      </c>
      <c r="D2376" s="30"/>
      <c r="E2376" s="30" t="s">
        <v>8027</v>
      </c>
      <c r="F2376" s="30"/>
      <c r="G2376" s="38"/>
      <c r="H2376" s="31">
        <v>0</v>
      </c>
      <c r="I2376" s="30" t="s">
        <v>504</v>
      </c>
      <c r="J2376" s="30" t="s">
        <v>505</v>
      </c>
      <c r="K2376" s="30" t="s">
        <v>495</v>
      </c>
      <c r="L2376" s="30" t="s">
        <v>496</v>
      </c>
      <c r="M2376" s="30" t="s">
        <v>558</v>
      </c>
      <c r="N2376" s="30"/>
      <c r="O2376" s="30" t="s">
        <v>7992</v>
      </c>
      <c r="P2376" s="30" t="s">
        <v>7993</v>
      </c>
      <c r="Q2376" s="30" t="s">
        <v>499</v>
      </c>
    </row>
    <row r="2377" spans="1:17">
      <c r="A2377" s="30" t="s">
        <v>39</v>
      </c>
      <c r="B2377" s="30" t="s">
        <v>40</v>
      </c>
      <c r="C2377" s="30" t="s">
        <v>8113</v>
      </c>
      <c r="D2377" s="30"/>
      <c r="E2377" s="30" t="s">
        <v>8114</v>
      </c>
      <c r="F2377" s="30" t="s">
        <v>8115</v>
      </c>
      <c r="G2377" s="38">
        <v>60</v>
      </c>
      <c r="H2377" s="31">
        <v>0</v>
      </c>
      <c r="I2377" s="30" t="s">
        <v>504</v>
      </c>
      <c r="J2377" s="30" t="s">
        <v>505</v>
      </c>
      <c r="K2377" s="30" t="s">
        <v>495</v>
      </c>
      <c r="L2377" s="30" t="s">
        <v>496</v>
      </c>
      <c r="M2377" s="30" t="s">
        <v>2206</v>
      </c>
      <c r="N2377" s="30"/>
      <c r="O2377" s="30" t="s">
        <v>7992</v>
      </c>
      <c r="P2377" s="30" t="s">
        <v>7993</v>
      </c>
      <c r="Q2377" s="30" t="s">
        <v>499</v>
      </c>
    </row>
    <row r="2378" spans="1:17">
      <c r="A2378" s="30" t="s">
        <v>8116</v>
      </c>
      <c r="B2378" s="30" t="s">
        <v>8117</v>
      </c>
      <c r="C2378" s="30" t="s">
        <v>8118</v>
      </c>
      <c r="D2378" s="30"/>
      <c r="E2378" s="30" t="s">
        <v>8027</v>
      </c>
      <c r="F2378" s="30"/>
      <c r="G2378" s="38"/>
      <c r="H2378" s="31">
        <v>0</v>
      </c>
      <c r="I2378" s="30" t="s">
        <v>504</v>
      </c>
      <c r="J2378" s="30" t="s">
        <v>505</v>
      </c>
      <c r="K2378" s="30" t="s">
        <v>495</v>
      </c>
      <c r="L2378" s="30" t="s">
        <v>496</v>
      </c>
      <c r="M2378" s="30" t="s">
        <v>558</v>
      </c>
      <c r="N2378" s="30"/>
      <c r="O2378" s="30" t="s">
        <v>7992</v>
      </c>
      <c r="P2378" s="30" t="s">
        <v>7993</v>
      </c>
      <c r="Q2378" s="30" t="s">
        <v>499</v>
      </c>
    </row>
    <row r="2379" spans="1:17">
      <c r="A2379" s="30" t="s">
        <v>8119</v>
      </c>
      <c r="B2379" s="30" t="s">
        <v>8120</v>
      </c>
      <c r="C2379" s="30" t="s">
        <v>8121</v>
      </c>
      <c r="D2379" s="30"/>
      <c r="E2379" s="30" t="s">
        <v>8027</v>
      </c>
      <c r="F2379" s="30"/>
      <c r="G2379" s="38"/>
      <c r="H2379" s="31">
        <v>0</v>
      </c>
      <c r="I2379" s="30" t="s">
        <v>504</v>
      </c>
      <c r="J2379" s="30" t="s">
        <v>505</v>
      </c>
      <c r="K2379" s="30" t="s">
        <v>495</v>
      </c>
      <c r="L2379" s="30" t="s">
        <v>496</v>
      </c>
      <c r="M2379" s="30" t="s">
        <v>558</v>
      </c>
      <c r="N2379" s="30"/>
      <c r="O2379" s="30" t="s">
        <v>7992</v>
      </c>
      <c r="P2379" s="30" t="s">
        <v>7993</v>
      </c>
      <c r="Q2379" s="30" t="s">
        <v>499</v>
      </c>
    </row>
    <row r="2380" spans="1:17">
      <c r="A2380" s="30" t="s">
        <v>8122</v>
      </c>
      <c r="B2380" s="30" t="s">
        <v>8123</v>
      </c>
      <c r="C2380" s="30" t="s">
        <v>8124</v>
      </c>
      <c r="D2380" s="30"/>
      <c r="E2380" s="30" t="s">
        <v>8027</v>
      </c>
      <c r="F2380" s="30"/>
      <c r="G2380" s="38"/>
      <c r="H2380" s="31">
        <v>0</v>
      </c>
      <c r="I2380" s="30" t="s">
        <v>504</v>
      </c>
      <c r="J2380" s="30" t="s">
        <v>505</v>
      </c>
      <c r="K2380" s="30" t="s">
        <v>495</v>
      </c>
      <c r="L2380" s="30" t="s">
        <v>496</v>
      </c>
      <c r="M2380" s="30" t="s">
        <v>558</v>
      </c>
      <c r="N2380" s="30"/>
      <c r="O2380" s="30" t="s">
        <v>7992</v>
      </c>
      <c r="P2380" s="30" t="s">
        <v>7993</v>
      </c>
      <c r="Q2380" s="30" t="s">
        <v>499</v>
      </c>
    </row>
    <row r="2381" spans="1:17">
      <c r="A2381" s="30" t="s">
        <v>8125</v>
      </c>
      <c r="B2381" s="30" t="s">
        <v>8126</v>
      </c>
      <c r="C2381" s="30" t="s">
        <v>8127</v>
      </c>
      <c r="D2381" s="30"/>
      <c r="E2381" s="30" t="s">
        <v>8027</v>
      </c>
      <c r="F2381" s="30"/>
      <c r="G2381" s="38"/>
      <c r="H2381" s="31">
        <v>0</v>
      </c>
      <c r="I2381" s="30" t="s">
        <v>600</v>
      </c>
      <c r="J2381" s="30" t="s">
        <v>601</v>
      </c>
      <c r="K2381" s="30" t="s">
        <v>495</v>
      </c>
      <c r="L2381" s="30" t="s">
        <v>496</v>
      </c>
      <c r="M2381" s="30" t="s">
        <v>2374</v>
      </c>
      <c r="N2381" s="30"/>
      <c r="O2381" s="30" t="s">
        <v>7992</v>
      </c>
      <c r="P2381" s="30" t="s">
        <v>7993</v>
      </c>
      <c r="Q2381" s="30" t="s">
        <v>499</v>
      </c>
    </row>
    <row r="2382" spans="1:17">
      <c r="A2382" s="30" t="s">
        <v>8128</v>
      </c>
      <c r="B2382" s="30" t="s">
        <v>8129</v>
      </c>
      <c r="C2382" s="30" t="s">
        <v>8130</v>
      </c>
      <c r="D2382" s="30"/>
      <c r="E2382" s="30" t="s">
        <v>8027</v>
      </c>
      <c r="F2382" s="30"/>
      <c r="G2382" s="38"/>
      <c r="H2382" s="31">
        <v>0</v>
      </c>
      <c r="I2382" s="30" t="s">
        <v>586</v>
      </c>
      <c r="J2382" s="30" t="s">
        <v>587</v>
      </c>
      <c r="K2382" s="30" t="s">
        <v>495</v>
      </c>
      <c r="L2382" s="30" t="s">
        <v>496</v>
      </c>
      <c r="M2382" s="30" t="s">
        <v>2374</v>
      </c>
      <c r="N2382" s="30"/>
      <c r="O2382" s="30" t="s">
        <v>7992</v>
      </c>
      <c r="P2382" s="30" t="s">
        <v>7993</v>
      </c>
      <c r="Q2382" s="30" t="s">
        <v>499</v>
      </c>
    </row>
    <row r="2383" spans="1:17">
      <c r="A2383" s="30" t="s">
        <v>8131</v>
      </c>
      <c r="B2383" s="30" t="s">
        <v>8132</v>
      </c>
      <c r="C2383" s="30" t="s">
        <v>8133</v>
      </c>
      <c r="D2383" s="30"/>
      <c r="E2383" s="30" t="s">
        <v>8027</v>
      </c>
      <c r="F2383" s="30"/>
      <c r="G2383" s="38"/>
      <c r="H2383" s="31">
        <v>0</v>
      </c>
      <c r="I2383" s="30" t="s">
        <v>600</v>
      </c>
      <c r="J2383" s="30" t="s">
        <v>601</v>
      </c>
      <c r="K2383" s="30" t="s">
        <v>495</v>
      </c>
      <c r="L2383" s="30" t="s">
        <v>496</v>
      </c>
      <c r="M2383" s="30" t="s">
        <v>2374</v>
      </c>
      <c r="N2383" s="30"/>
      <c r="O2383" s="30" t="s">
        <v>7992</v>
      </c>
      <c r="P2383" s="30" t="s">
        <v>7993</v>
      </c>
      <c r="Q2383" s="30" t="s">
        <v>499</v>
      </c>
    </row>
    <row r="2384" spans="1:17">
      <c r="A2384" s="30" t="s">
        <v>8134</v>
      </c>
      <c r="B2384" s="30" t="s">
        <v>8135</v>
      </c>
      <c r="C2384" s="30" t="s">
        <v>8136</v>
      </c>
      <c r="D2384" s="30"/>
      <c r="E2384" s="30" t="s">
        <v>8027</v>
      </c>
      <c r="F2384" s="30"/>
      <c r="G2384" s="38"/>
      <c r="H2384" s="31">
        <v>0</v>
      </c>
      <c r="I2384" s="30" t="s">
        <v>586</v>
      </c>
      <c r="J2384" s="30" t="s">
        <v>587</v>
      </c>
      <c r="K2384" s="30" t="s">
        <v>495</v>
      </c>
      <c r="L2384" s="30" t="s">
        <v>496</v>
      </c>
      <c r="M2384" s="30" t="s">
        <v>2374</v>
      </c>
      <c r="N2384" s="30"/>
      <c r="O2384" s="30" t="s">
        <v>7992</v>
      </c>
      <c r="P2384" s="30" t="s">
        <v>7993</v>
      </c>
      <c r="Q2384" s="30" t="s">
        <v>499</v>
      </c>
    </row>
    <row r="2385" spans="1:17">
      <c r="A2385" s="30" t="s">
        <v>8137</v>
      </c>
      <c r="B2385" s="30" t="s">
        <v>8138</v>
      </c>
      <c r="C2385" s="30" t="s">
        <v>8139</v>
      </c>
      <c r="D2385" s="30"/>
      <c r="E2385" s="30" t="s">
        <v>8027</v>
      </c>
      <c r="F2385" s="30"/>
      <c r="G2385" s="38"/>
      <c r="H2385" s="31">
        <v>0</v>
      </c>
      <c r="I2385" s="30" t="s">
        <v>586</v>
      </c>
      <c r="J2385" s="30" t="s">
        <v>587</v>
      </c>
      <c r="K2385" s="30" t="s">
        <v>495</v>
      </c>
      <c r="L2385" s="30" t="s">
        <v>496</v>
      </c>
      <c r="M2385" s="30" t="s">
        <v>2374</v>
      </c>
      <c r="N2385" s="30"/>
      <c r="O2385" s="30" t="s">
        <v>7992</v>
      </c>
      <c r="P2385" s="30" t="s">
        <v>7993</v>
      </c>
      <c r="Q2385" s="30" t="s">
        <v>499</v>
      </c>
    </row>
    <row r="2386" spans="1:17">
      <c r="A2386" s="30" t="s">
        <v>8140</v>
      </c>
      <c r="B2386" s="30" t="s">
        <v>8141</v>
      </c>
      <c r="C2386" s="30" t="s">
        <v>8142</v>
      </c>
      <c r="D2386" s="30"/>
      <c r="E2386" s="30" t="s">
        <v>8027</v>
      </c>
      <c r="F2386" s="30"/>
      <c r="G2386" s="38"/>
      <c r="H2386" s="31">
        <v>0</v>
      </c>
      <c r="I2386" s="30" t="s">
        <v>600</v>
      </c>
      <c r="J2386" s="30" t="s">
        <v>601</v>
      </c>
      <c r="K2386" s="30" t="s">
        <v>495</v>
      </c>
      <c r="L2386" s="30" t="s">
        <v>496</v>
      </c>
      <c r="M2386" s="30" t="s">
        <v>2374</v>
      </c>
      <c r="N2386" s="30"/>
      <c r="O2386" s="30" t="s">
        <v>7992</v>
      </c>
      <c r="P2386" s="30" t="s">
        <v>7993</v>
      </c>
      <c r="Q2386" s="30" t="s">
        <v>499</v>
      </c>
    </row>
    <row r="2387" spans="1:17">
      <c r="A2387" s="30" t="s">
        <v>8143</v>
      </c>
      <c r="B2387" s="30" t="s">
        <v>8144</v>
      </c>
      <c r="C2387" s="30" t="s">
        <v>8145</v>
      </c>
      <c r="D2387" s="30"/>
      <c r="E2387" s="30" t="s">
        <v>8027</v>
      </c>
      <c r="F2387" s="30"/>
      <c r="G2387" s="38"/>
      <c r="H2387" s="31">
        <v>0</v>
      </c>
      <c r="I2387" s="30" t="s">
        <v>586</v>
      </c>
      <c r="J2387" s="30" t="s">
        <v>587</v>
      </c>
      <c r="K2387" s="30" t="s">
        <v>495</v>
      </c>
      <c r="L2387" s="30" t="s">
        <v>496</v>
      </c>
      <c r="M2387" s="30" t="s">
        <v>2374</v>
      </c>
      <c r="N2387" s="30"/>
      <c r="O2387" s="30" t="s">
        <v>7992</v>
      </c>
      <c r="P2387" s="30" t="s">
        <v>7993</v>
      </c>
      <c r="Q2387" s="30" t="s">
        <v>499</v>
      </c>
    </row>
    <row r="2388" spans="1:17">
      <c r="A2388" s="30" t="s">
        <v>8146</v>
      </c>
      <c r="B2388" s="30" t="s">
        <v>8147</v>
      </c>
      <c r="C2388" s="30" t="s">
        <v>8148</v>
      </c>
      <c r="D2388" s="30"/>
      <c r="E2388" s="30" t="s">
        <v>8027</v>
      </c>
      <c r="F2388" s="30"/>
      <c r="G2388" s="38"/>
      <c r="H2388" s="31">
        <v>0</v>
      </c>
      <c r="I2388" s="30" t="s">
        <v>586</v>
      </c>
      <c r="J2388" s="30" t="s">
        <v>587</v>
      </c>
      <c r="K2388" s="30" t="s">
        <v>495</v>
      </c>
      <c r="L2388" s="30" t="s">
        <v>496</v>
      </c>
      <c r="M2388" s="30" t="s">
        <v>2374</v>
      </c>
      <c r="N2388" s="30"/>
      <c r="O2388" s="30" t="s">
        <v>7992</v>
      </c>
      <c r="P2388" s="30" t="s">
        <v>7993</v>
      </c>
      <c r="Q2388" s="30" t="s">
        <v>499</v>
      </c>
    </row>
    <row r="2389" spans="1:17">
      <c r="A2389" s="30" t="s">
        <v>8149</v>
      </c>
      <c r="B2389" s="30" t="s">
        <v>8150</v>
      </c>
      <c r="C2389" s="30" t="s">
        <v>8151</v>
      </c>
      <c r="D2389" s="30"/>
      <c r="E2389" s="30" t="s">
        <v>8027</v>
      </c>
      <c r="F2389" s="30"/>
      <c r="G2389" s="38"/>
      <c r="H2389" s="31">
        <v>0</v>
      </c>
      <c r="I2389" s="30" t="s">
        <v>600</v>
      </c>
      <c r="J2389" s="30" t="s">
        <v>601</v>
      </c>
      <c r="K2389" s="30" t="s">
        <v>495</v>
      </c>
      <c r="L2389" s="30" t="s">
        <v>496</v>
      </c>
      <c r="M2389" s="30" t="s">
        <v>2374</v>
      </c>
      <c r="N2389" s="30"/>
      <c r="O2389" s="30" t="s">
        <v>7992</v>
      </c>
      <c r="P2389" s="30" t="s">
        <v>7993</v>
      </c>
      <c r="Q2389" s="30" t="s">
        <v>499</v>
      </c>
    </row>
    <row r="2390" spans="1:17">
      <c r="A2390" s="30" t="s">
        <v>8152</v>
      </c>
      <c r="B2390" s="30" t="s">
        <v>8153</v>
      </c>
      <c r="C2390" s="30" t="s">
        <v>8154</v>
      </c>
      <c r="D2390" s="30"/>
      <c r="E2390" s="30" t="s">
        <v>8027</v>
      </c>
      <c r="F2390" s="30"/>
      <c r="G2390" s="38"/>
      <c r="H2390" s="31">
        <v>0</v>
      </c>
      <c r="I2390" s="30" t="s">
        <v>586</v>
      </c>
      <c r="J2390" s="30" t="s">
        <v>587</v>
      </c>
      <c r="K2390" s="30" t="s">
        <v>495</v>
      </c>
      <c r="L2390" s="30" t="s">
        <v>496</v>
      </c>
      <c r="M2390" s="30" t="s">
        <v>2374</v>
      </c>
      <c r="N2390" s="30"/>
      <c r="O2390" s="30" t="s">
        <v>7992</v>
      </c>
      <c r="P2390" s="30" t="s">
        <v>7993</v>
      </c>
      <c r="Q2390" s="30" t="s">
        <v>499</v>
      </c>
    </row>
    <row r="2391" spans="1:17">
      <c r="A2391" s="30" t="s">
        <v>8155</v>
      </c>
      <c r="B2391" s="30" t="s">
        <v>8156</v>
      </c>
      <c r="C2391" s="30" t="s">
        <v>8157</v>
      </c>
      <c r="D2391" s="30"/>
      <c r="E2391" s="30" t="s">
        <v>8027</v>
      </c>
      <c r="F2391" s="30"/>
      <c r="G2391" s="38"/>
      <c r="H2391" s="31">
        <v>0</v>
      </c>
      <c r="I2391" s="30" t="s">
        <v>586</v>
      </c>
      <c r="J2391" s="30" t="s">
        <v>587</v>
      </c>
      <c r="K2391" s="30" t="s">
        <v>495</v>
      </c>
      <c r="L2391" s="30" t="s">
        <v>496</v>
      </c>
      <c r="M2391" s="30" t="s">
        <v>2374</v>
      </c>
      <c r="N2391" s="30"/>
      <c r="O2391" s="30" t="s">
        <v>7992</v>
      </c>
      <c r="P2391" s="30" t="s">
        <v>7993</v>
      </c>
      <c r="Q2391" s="30" t="s">
        <v>499</v>
      </c>
    </row>
    <row r="2392" spans="1:17">
      <c r="A2392" s="30" t="s">
        <v>8158</v>
      </c>
      <c r="B2392" s="30" t="s">
        <v>8159</v>
      </c>
      <c r="C2392" s="30" t="s">
        <v>8160</v>
      </c>
      <c r="D2392" s="30"/>
      <c r="E2392" s="30" t="s">
        <v>8027</v>
      </c>
      <c r="F2392" s="30"/>
      <c r="G2392" s="38"/>
      <c r="H2392" s="31">
        <v>0</v>
      </c>
      <c r="I2392" s="30" t="s">
        <v>586</v>
      </c>
      <c r="J2392" s="30" t="s">
        <v>587</v>
      </c>
      <c r="K2392" s="30" t="s">
        <v>495</v>
      </c>
      <c r="L2392" s="30" t="s">
        <v>496</v>
      </c>
      <c r="M2392" s="30" t="s">
        <v>2374</v>
      </c>
      <c r="N2392" s="30"/>
      <c r="O2392" s="30" t="s">
        <v>7992</v>
      </c>
      <c r="P2392" s="30" t="s">
        <v>7993</v>
      </c>
      <c r="Q2392" s="30" t="s">
        <v>499</v>
      </c>
    </row>
    <row r="2393" spans="1:17">
      <c r="A2393" s="30" t="s">
        <v>8161</v>
      </c>
      <c r="B2393" s="30" t="s">
        <v>8162</v>
      </c>
      <c r="C2393" s="30" t="s">
        <v>8163</v>
      </c>
      <c r="D2393" s="30"/>
      <c r="E2393" s="30" t="s">
        <v>7999</v>
      </c>
      <c r="F2393" s="30"/>
      <c r="G2393" s="38"/>
      <c r="H2393" s="31">
        <v>0</v>
      </c>
      <c r="I2393" s="30" t="s">
        <v>546</v>
      </c>
      <c r="J2393" s="30" t="s">
        <v>547</v>
      </c>
      <c r="K2393" s="30" t="s">
        <v>495</v>
      </c>
      <c r="L2393" s="30" t="s">
        <v>496</v>
      </c>
      <c r="M2393" s="30" t="s">
        <v>713</v>
      </c>
      <c r="N2393" s="30" t="s">
        <v>3111</v>
      </c>
      <c r="O2393" s="30" t="s">
        <v>7992</v>
      </c>
      <c r="P2393" s="30" t="s">
        <v>7993</v>
      </c>
      <c r="Q2393" s="30" t="s">
        <v>499</v>
      </c>
    </row>
    <row r="2394" spans="1:17">
      <c r="A2394" s="30" t="s">
        <v>8164</v>
      </c>
      <c r="B2394" s="30" t="s">
        <v>8165</v>
      </c>
      <c r="C2394" s="30" t="s">
        <v>8166</v>
      </c>
      <c r="D2394" s="30"/>
      <c r="E2394" s="30" t="s">
        <v>7999</v>
      </c>
      <c r="F2394" s="30"/>
      <c r="G2394" s="38"/>
      <c r="H2394" s="31">
        <v>0</v>
      </c>
      <c r="I2394" s="30" t="s">
        <v>546</v>
      </c>
      <c r="J2394" s="30" t="s">
        <v>547</v>
      </c>
      <c r="K2394" s="30" t="s">
        <v>495</v>
      </c>
      <c r="L2394" s="30" t="s">
        <v>496</v>
      </c>
      <c r="M2394" s="30" t="s">
        <v>713</v>
      </c>
      <c r="N2394" s="30" t="s">
        <v>3631</v>
      </c>
      <c r="O2394" s="30" t="s">
        <v>7992</v>
      </c>
      <c r="P2394" s="30" t="s">
        <v>7993</v>
      </c>
      <c r="Q2394" s="30" t="s">
        <v>499</v>
      </c>
    </row>
    <row r="2395" spans="1:17">
      <c r="A2395" s="30" t="s">
        <v>8167</v>
      </c>
      <c r="B2395" s="30" t="s">
        <v>8168</v>
      </c>
      <c r="C2395" s="30" t="s">
        <v>8169</v>
      </c>
      <c r="D2395" s="30"/>
      <c r="E2395" s="30" t="s">
        <v>7999</v>
      </c>
      <c r="F2395" s="30"/>
      <c r="G2395" s="38"/>
      <c r="H2395" s="31">
        <v>0</v>
      </c>
      <c r="I2395" s="30" t="s">
        <v>546</v>
      </c>
      <c r="J2395" s="30" t="s">
        <v>547</v>
      </c>
      <c r="K2395" s="30" t="s">
        <v>495</v>
      </c>
      <c r="L2395" s="30" t="s">
        <v>496</v>
      </c>
      <c r="M2395" s="30" t="s">
        <v>713</v>
      </c>
      <c r="N2395" s="30" t="s">
        <v>3111</v>
      </c>
      <c r="O2395" s="30" t="s">
        <v>7992</v>
      </c>
      <c r="P2395" s="30" t="s">
        <v>7993</v>
      </c>
      <c r="Q2395" s="30" t="s">
        <v>499</v>
      </c>
    </row>
    <row r="2396" spans="1:17">
      <c r="A2396" s="30" t="s">
        <v>8170</v>
      </c>
      <c r="B2396" s="30" t="s">
        <v>8171</v>
      </c>
      <c r="C2396" s="30" t="s">
        <v>8172</v>
      </c>
      <c r="D2396" s="30"/>
      <c r="E2396" s="30" t="s">
        <v>7999</v>
      </c>
      <c r="F2396" s="30"/>
      <c r="G2396" s="38"/>
      <c r="H2396" s="31">
        <v>0</v>
      </c>
      <c r="I2396" s="30" t="s">
        <v>512</v>
      </c>
      <c r="J2396" s="30" t="s">
        <v>513</v>
      </c>
      <c r="K2396" s="30" t="s">
        <v>495</v>
      </c>
      <c r="L2396" s="30" t="s">
        <v>496</v>
      </c>
      <c r="M2396" s="30" t="s">
        <v>713</v>
      </c>
      <c r="N2396" s="30"/>
      <c r="O2396" s="30" t="s">
        <v>7992</v>
      </c>
      <c r="P2396" s="30" t="s">
        <v>7993</v>
      </c>
      <c r="Q2396" s="30" t="s">
        <v>499</v>
      </c>
    </row>
    <row r="2397" spans="1:17">
      <c r="A2397" s="30" t="s">
        <v>8173</v>
      </c>
      <c r="B2397" s="30" t="s">
        <v>8174</v>
      </c>
      <c r="C2397" s="30" t="s">
        <v>8175</v>
      </c>
      <c r="D2397" s="30"/>
      <c r="E2397" s="30" t="s">
        <v>7999</v>
      </c>
      <c r="F2397" s="30"/>
      <c r="G2397" s="38"/>
      <c r="H2397" s="31">
        <v>0</v>
      </c>
      <c r="I2397" s="30" t="s">
        <v>546</v>
      </c>
      <c r="J2397" s="30" t="s">
        <v>547</v>
      </c>
      <c r="K2397" s="30" t="s">
        <v>495</v>
      </c>
      <c r="L2397" s="30" t="s">
        <v>496</v>
      </c>
      <c r="M2397" s="30" t="s">
        <v>713</v>
      </c>
      <c r="N2397" s="30" t="s">
        <v>3164</v>
      </c>
      <c r="O2397" s="30" t="s">
        <v>7992</v>
      </c>
      <c r="P2397" s="30" t="s">
        <v>7993</v>
      </c>
      <c r="Q2397" s="30" t="s">
        <v>499</v>
      </c>
    </row>
    <row r="2398" spans="1:17">
      <c r="A2398" s="30" t="s">
        <v>8176</v>
      </c>
      <c r="B2398" s="30" t="s">
        <v>8177</v>
      </c>
      <c r="C2398" s="30" t="s">
        <v>8178</v>
      </c>
      <c r="D2398" s="30"/>
      <c r="E2398" s="30" t="s">
        <v>7999</v>
      </c>
      <c r="F2398" s="30"/>
      <c r="G2398" s="38"/>
      <c r="H2398" s="31">
        <v>0</v>
      </c>
      <c r="I2398" s="30" t="s">
        <v>512</v>
      </c>
      <c r="J2398" s="30" t="s">
        <v>513</v>
      </c>
      <c r="K2398" s="30" t="s">
        <v>495</v>
      </c>
      <c r="L2398" s="30" t="s">
        <v>496</v>
      </c>
      <c r="M2398" s="30" t="s">
        <v>713</v>
      </c>
      <c r="N2398" s="30"/>
      <c r="O2398" s="30" t="s">
        <v>7992</v>
      </c>
      <c r="P2398" s="30" t="s">
        <v>7993</v>
      </c>
      <c r="Q2398" s="30" t="s">
        <v>499</v>
      </c>
    </row>
    <row r="2399" spans="1:17">
      <c r="A2399" s="30" t="s">
        <v>8179</v>
      </c>
      <c r="B2399" s="30" t="s">
        <v>8180</v>
      </c>
      <c r="C2399" s="30" t="s">
        <v>8181</v>
      </c>
      <c r="D2399" s="30"/>
      <c r="E2399" s="30" t="s">
        <v>7999</v>
      </c>
      <c r="F2399" s="30"/>
      <c r="G2399" s="38"/>
      <c r="H2399" s="31">
        <v>0</v>
      </c>
      <c r="I2399" s="30" t="s">
        <v>512</v>
      </c>
      <c r="J2399" s="30" t="s">
        <v>513</v>
      </c>
      <c r="K2399" s="30" t="s">
        <v>495</v>
      </c>
      <c r="L2399" s="30" t="s">
        <v>496</v>
      </c>
      <c r="M2399" s="30" t="s">
        <v>713</v>
      </c>
      <c r="N2399" s="30"/>
      <c r="O2399" s="30" t="s">
        <v>7992</v>
      </c>
      <c r="P2399" s="30" t="s">
        <v>7993</v>
      </c>
      <c r="Q2399" s="30" t="s">
        <v>499</v>
      </c>
    </row>
    <row r="2400" spans="1:17">
      <c r="A2400" s="30" t="s">
        <v>8182</v>
      </c>
      <c r="B2400" s="30" t="s">
        <v>8183</v>
      </c>
      <c r="C2400" s="30" t="s">
        <v>8184</v>
      </c>
      <c r="D2400" s="30"/>
      <c r="E2400" s="30" t="s">
        <v>7999</v>
      </c>
      <c r="F2400" s="30"/>
      <c r="G2400" s="38"/>
      <c r="H2400" s="31">
        <v>0</v>
      </c>
      <c r="I2400" s="30" t="s">
        <v>512</v>
      </c>
      <c r="J2400" s="30" t="s">
        <v>513</v>
      </c>
      <c r="K2400" s="30" t="s">
        <v>495</v>
      </c>
      <c r="L2400" s="30" t="s">
        <v>496</v>
      </c>
      <c r="M2400" s="30" t="s">
        <v>713</v>
      </c>
      <c r="N2400" s="30"/>
      <c r="O2400" s="30" t="s">
        <v>7992</v>
      </c>
      <c r="P2400" s="30" t="s">
        <v>7993</v>
      </c>
      <c r="Q2400" s="30" t="s">
        <v>499</v>
      </c>
    </row>
    <row r="2401" spans="1:17">
      <c r="A2401" s="30" t="s">
        <v>8185</v>
      </c>
      <c r="B2401" s="30" t="s">
        <v>8186</v>
      </c>
      <c r="C2401" s="30" t="s">
        <v>8187</v>
      </c>
      <c r="D2401" s="30"/>
      <c r="E2401" s="30" t="s">
        <v>7999</v>
      </c>
      <c r="F2401" s="30"/>
      <c r="G2401" s="38"/>
      <c r="H2401" s="31">
        <v>0</v>
      </c>
      <c r="I2401" s="30" t="s">
        <v>546</v>
      </c>
      <c r="J2401" s="30" t="s">
        <v>547</v>
      </c>
      <c r="K2401" s="30" t="s">
        <v>495</v>
      </c>
      <c r="L2401" s="30" t="s">
        <v>496</v>
      </c>
      <c r="M2401" s="30" t="s">
        <v>713</v>
      </c>
      <c r="N2401" s="30" t="s">
        <v>4661</v>
      </c>
      <c r="O2401" s="30" t="s">
        <v>7992</v>
      </c>
      <c r="P2401" s="30" t="s">
        <v>7993</v>
      </c>
      <c r="Q2401" s="30" t="s">
        <v>499</v>
      </c>
    </row>
    <row r="2402" spans="1:17">
      <c r="A2402" s="30" t="s">
        <v>8188</v>
      </c>
      <c r="B2402" s="30" t="s">
        <v>8189</v>
      </c>
      <c r="C2402" s="30" t="s">
        <v>8190</v>
      </c>
      <c r="D2402" s="30"/>
      <c r="E2402" s="30" t="s">
        <v>7999</v>
      </c>
      <c r="F2402" s="30"/>
      <c r="G2402" s="38"/>
      <c r="H2402" s="31">
        <v>0</v>
      </c>
      <c r="I2402" s="30" t="s">
        <v>512</v>
      </c>
      <c r="J2402" s="30" t="s">
        <v>513</v>
      </c>
      <c r="K2402" s="30" t="s">
        <v>495</v>
      </c>
      <c r="L2402" s="30" t="s">
        <v>496</v>
      </c>
      <c r="M2402" s="30" t="s">
        <v>713</v>
      </c>
      <c r="N2402" s="30"/>
      <c r="O2402" s="30" t="s">
        <v>7992</v>
      </c>
      <c r="P2402" s="30" t="s">
        <v>7993</v>
      </c>
      <c r="Q2402" s="30" t="s">
        <v>499</v>
      </c>
    </row>
    <row r="2403" spans="1:17">
      <c r="A2403" s="30" t="s">
        <v>8191</v>
      </c>
      <c r="B2403" s="30" t="s">
        <v>8192</v>
      </c>
      <c r="C2403" s="30" t="s">
        <v>8193</v>
      </c>
      <c r="D2403" s="30"/>
      <c r="E2403" s="30" t="s">
        <v>7999</v>
      </c>
      <c r="F2403" s="30"/>
      <c r="G2403" s="38"/>
      <c r="H2403" s="31">
        <v>0</v>
      </c>
      <c r="I2403" s="30" t="s">
        <v>512</v>
      </c>
      <c r="J2403" s="30" t="s">
        <v>513</v>
      </c>
      <c r="K2403" s="30" t="s">
        <v>495</v>
      </c>
      <c r="L2403" s="30" t="s">
        <v>496</v>
      </c>
      <c r="M2403" s="30" t="s">
        <v>713</v>
      </c>
      <c r="N2403" s="30"/>
      <c r="O2403" s="30" t="s">
        <v>7992</v>
      </c>
      <c r="P2403" s="30" t="s">
        <v>7993</v>
      </c>
      <c r="Q2403" s="30" t="s">
        <v>499</v>
      </c>
    </row>
    <row r="2404" spans="1:17">
      <c r="A2404" s="30" t="s">
        <v>8194</v>
      </c>
      <c r="B2404" s="30" t="s">
        <v>8195</v>
      </c>
      <c r="C2404" s="30" t="s">
        <v>8196</v>
      </c>
      <c r="D2404" s="30"/>
      <c r="E2404" s="30" t="s">
        <v>7999</v>
      </c>
      <c r="F2404" s="30"/>
      <c r="G2404" s="38"/>
      <c r="H2404" s="31">
        <v>0</v>
      </c>
      <c r="I2404" s="30" t="s">
        <v>512</v>
      </c>
      <c r="J2404" s="30" t="s">
        <v>513</v>
      </c>
      <c r="K2404" s="30" t="s">
        <v>495</v>
      </c>
      <c r="L2404" s="30" t="s">
        <v>496</v>
      </c>
      <c r="M2404" s="30" t="s">
        <v>713</v>
      </c>
      <c r="N2404" s="30"/>
      <c r="O2404" s="30" t="s">
        <v>7992</v>
      </c>
      <c r="P2404" s="30" t="s">
        <v>7993</v>
      </c>
      <c r="Q2404" s="30" t="s">
        <v>499</v>
      </c>
    </row>
    <row r="2405" spans="1:17">
      <c r="A2405" s="30" t="s">
        <v>8197</v>
      </c>
      <c r="B2405" s="30" t="s">
        <v>8198</v>
      </c>
      <c r="C2405" s="30" t="s">
        <v>8199</v>
      </c>
      <c r="D2405" s="30"/>
      <c r="E2405" s="30" t="s">
        <v>7999</v>
      </c>
      <c r="F2405" s="30"/>
      <c r="G2405" s="38"/>
      <c r="H2405" s="31">
        <v>0</v>
      </c>
      <c r="I2405" s="30" t="s">
        <v>512</v>
      </c>
      <c r="J2405" s="30" t="s">
        <v>513</v>
      </c>
      <c r="K2405" s="30" t="s">
        <v>495</v>
      </c>
      <c r="L2405" s="30" t="s">
        <v>496</v>
      </c>
      <c r="M2405" s="30" t="s">
        <v>713</v>
      </c>
      <c r="N2405" s="30"/>
      <c r="O2405" s="30" t="s">
        <v>7992</v>
      </c>
      <c r="P2405" s="30" t="s">
        <v>7993</v>
      </c>
      <c r="Q2405" s="30" t="s">
        <v>499</v>
      </c>
    </row>
    <row r="2406" spans="1:17">
      <c r="A2406" s="30" t="s">
        <v>8200</v>
      </c>
      <c r="B2406" s="30" t="s">
        <v>8201</v>
      </c>
      <c r="C2406" s="30" t="s">
        <v>8202</v>
      </c>
      <c r="D2406" s="30"/>
      <c r="E2406" s="30" t="s">
        <v>7999</v>
      </c>
      <c r="F2406" s="30"/>
      <c r="G2406" s="38"/>
      <c r="H2406" s="31">
        <v>0</v>
      </c>
      <c r="I2406" s="30" t="s">
        <v>512</v>
      </c>
      <c r="J2406" s="30" t="s">
        <v>513</v>
      </c>
      <c r="K2406" s="30" t="s">
        <v>495</v>
      </c>
      <c r="L2406" s="30" t="s">
        <v>496</v>
      </c>
      <c r="M2406" s="30" t="s">
        <v>713</v>
      </c>
      <c r="N2406" s="30"/>
      <c r="O2406" s="30" t="s">
        <v>7992</v>
      </c>
      <c r="P2406" s="30" t="s">
        <v>7993</v>
      </c>
      <c r="Q2406" s="30" t="s">
        <v>499</v>
      </c>
    </row>
    <row r="2407" spans="1:17">
      <c r="A2407" s="30" t="s">
        <v>8203</v>
      </c>
      <c r="B2407" s="30" t="s">
        <v>8204</v>
      </c>
      <c r="C2407" s="30" t="s">
        <v>8205</v>
      </c>
      <c r="D2407" s="30"/>
      <c r="E2407" s="30" t="s">
        <v>7999</v>
      </c>
      <c r="F2407" s="30"/>
      <c r="G2407" s="38"/>
      <c r="H2407" s="31">
        <v>0</v>
      </c>
      <c r="I2407" s="30" t="s">
        <v>512</v>
      </c>
      <c r="J2407" s="30" t="s">
        <v>513</v>
      </c>
      <c r="K2407" s="30" t="s">
        <v>495</v>
      </c>
      <c r="L2407" s="30" t="s">
        <v>496</v>
      </c>
      <c r="M2407" s="30" t="s">
        <v>713</v>
      </c>
      <c r="N2407" s="30"/>
      <c r="O2407" s="30" t="s">
        <v>7992</v>
      </c>
      <c r="P2407" s="30" t="s">
        <v>7993</v>
      </c>
      <c r="Q2407" s="30" t="s">
        <v>499</v>
      </c>
    </row>
    <row r="2408" spans="1:17">
      <c r="A2408" s="30" t="s">
        <v>8206</v>
      </c>
      <c r="B2408" s="30" t="s">
        <v>8207</v>
      </c>
      <c r="C2408" s="30" t="s">
        <v>8208</v>
      </c>
      <c r="D2408" s="30"/>
      <c r="E2408" s="30" t="s">
        <v>8027</v>
      </c>
      <c r="F2408" s="30"/>
      <c r="G2408" s="38"/>
      <c r="H2408" s="31">
        <v>0</v>
      </c>
      <c r="I2408" s="30" t="s">
        <v>504</v>
      </c>
      <c r="J2408" s="30" t="s">
        <v>505</v>
      </c>
      <c r="K2408" s="30" t="s">
        <v>495</v>
      </c>
      <c r="L2408" s="30" t="s">
        <v>496</v>
      </c>
      <c r="M2408" s="30" t="s">
        <v>2206</v>
      </c>
      <c r="N2408" s="30"/>
      <c r="O2408" s="30" t="s">
        <v>7992</v>
      </c>
      <c r="P2408" s="30" t="s">
        <v>7993</v>
      </c>
      <c r="Q2408" s="30" t="s">
        <v>499</v>
      </c>
    </row>
    <row r="2409" spans="1:17">
      <c r="A2409" s="30" t="s">
        <v>8209</v>
      </c>
      <c r="B2409" s="30" t="s">
        <v>8210</v>
      </c>
      <c r="C2409" s="30" t="s">
        <v>8211</v>
      </c>
      <c r="D2409" s="30"/>
      <c r="E2409" s="30" t="s">
        <v>8027</v>
      </c>
      <c r="F2409" s="30"/>
      <c r="G2409" s="38"/>
      <c r="H2409" s="31">
        <v>0</v>
      </c>
      <c r="I2409" s="30" t="s">
        <v>504</v>
      </c>
      <c r="J2409" s="30" t="s">
        <v>505</v>
      </c>
      <c r="K2409" s="30" t="s">
        <v>495</v>
      </c>
      <c r="L2409" s="30" t="s">
        <v>496</v>
      </c>
      <c r="M2409" s="30" t="s">
        <v>2206</v>
      </c>
      <c r="N2409" s="30"/>
      <c r="O2409" s="30" t="s">
        <v>7992</v>
      </c>
      <c r="P2409" s="30" t="s">
        <v>7993</v>
      </c>
      <c r="Q2409" s="30" t="s">
        <v>499</v>
      </c>
    </row>
    <row r="2410" spans="1:17">
      <c r="A2410" s="30" t="s">
        <v>8212</v>
      </c>
      <c r="B2410" s="30" t="s">
        <v>8213</v>
      </c>
      <c r="C2410" s="30" t="s">
        <v>8214</v>
      </c>
      <c r="D2410" s="30"/>
      <c r="E2410" s="30" t="s">
        <v>8027</v>
      </c>
      <c r="F2410" s="30"/>
      <c r="G2410" s="38"/>
      <c r="H2410" s="31">
        <v>0</v>
      </c>
      <c r="I2410" s="30" t="s">
        <v>600</v>
      </c>
      <c r="J2410" s="30" t="s">
        <v>601</v>
      </c>
      <c r="K2410" s="30" t="s">
        <v>495</v>
      </c>
      <c r="L2410" s="30" t="s">
        <v>496</v>
      </c>
      <c r="M2410" s="30" t="s">
        <v>602</v>
      </c>
      <c r="N2410" s="30"/>
      <c r="O2410" s="30" t="s">
        <v>7992</v>
      </c>
      <c r="P2410" s="30" t="s">
        <v>7993</v>
      </c>
      <c r="Q2410" s="30" t="s">
        <v>499</v>
      </c>
    </row>
    <row r="2411" spans="1:17">
      <c r="A2411" s="30" t="s">
        <v>8215</v>
      </c>
      <c r="B2411" s="30" t="s">
        <v>8216</v>
      </c>
      <c r="C2411" s="30" t="s">
        <v>8217</v>
      </c>
      <c r="D2411" s="30"/>
      <c r="E2411" s="30" t="s">
        <v>8027</v>
      </c>
      <c r="F2411" s="30"/>
      <c r="G2411" s="38"/>
      <c r="H2411" s="31">
        <v>0</v>
      </c>
      <c r="I2411" s="30" t="s">
        <v>552</v>
      </c>
      <c r="J2411" s="30" t="s">
        <v>553</v>
      </c>
      <c r="K2411" s="30" t="s">
        <v>495</v>
      </c>
      <c r="L2411" s="30" t="s">
        <v>496</v>
      </c>
      <c r="M2411" s="30" t="s">
        <v>602</v>
      </c>
      <c r="N2411" s="30"/>
      <c r="O2411" s="30" t="s">
        <v>7992</v>
      </c>
      <c r="P2411" s="30" t="s">
        <v>7993</v>
      </c>
      <c r="Q2411" s="30" t="s">
        <v>499</v>
      </c>
    </row>
    <row r="2412" spans="1:17">
      <c r="A2412" s="30" t="s">
        <v>8218</v>
      </c>
      <c r="B2412" s="30" t="s">
        <v>8219</v>
      </c>
      <c r="C2412" s="30" t="s">
        <v>8220</v>
      </c>
      <c r="D2412" s="30"/>
      <c r="E2412" s="30" t="s">
        <v>8027</v>
      </c>
      <c r="F2412" s="30"/>
      <c r="G2412" s="38"/>
      <c r="H2412" s="31">
        <v>0</v>
      </c>
      <c r="I2412" s="30" t="s">
        <v>552</v>
      </c>
      <c r="J2412" s="30" t="s">
        <v>553</v>
      </c>
      <c r="K2412" s="30" t="s">
        <v>495</v>
      </c>
      <c r="L2412" s="30" t="s">
        <v>496</v>
      </c>
      <c r="M2412" s="30" t="s">
        <v>602</v>
      </c>
      <c r="N2412" s="30"/>
      <c r="O2412" s="30" t="s">
        <v>7992</v>
      </c>
      <c r="P2412" s="30" t="s">
        <v>7993</v>
      </c>
      <c r="Q2412" s="30" t="s">
        <v>499</v>
      </c>
    </row>
    <row r="2413" spans="1:17">
      <c r="A2413" s="30" t="s">
        <v>8221</v>
      </c>
      <c r="B2413" s="30" t="s">
        <v>8222</v>
      </c>
      <c r="C2413" s="30" t="s">
        <v>8223</v>
      </c>
      <c r="D2413" s="30"/>
      <c r="E2413" s="30" t="s">
        <v>8027</v>
      </c>
      <c r="F2413" s="30"/>
      <c r="G2413" s="38"/>
      <c r="H2413" s="31">
        <v>0</v>
      </c>
      <c r="I2413" s="30" t="s">
        <v>552</v>
      </c>
      <c r="J2413" s="30" t="s">
        <v>553</v>
      </c>
      <c r="K2413" s="30" t="s">
        <v>495</v>
      </c>
      <c r="L2413" s="30" t="s">
        <v>496</v>
      </c>
      <c r="M2413" s="30" t="s">
        <v>602</v>
      </c>
      <c r="N2413" s="30"/>
      <c r="O2413" s="30" t="s">
        <v>7992</v>
      </c>
      <c r="P2413" s="30" t="s">
        <v>7993</v>
      </c>
      <c r="Q2413" s="30" t="s">
        <v>499</v>
      </c>
    </row>
    <row r="2414" spans="1:17">
      <c r="A2414" s="30" t="s">
        <v>8224</v>
      </c>
      <c r="B2414" s="30" t="s">
        <v>8225</v>
      </c>
      <c r="C2414" s="30" t="s">
        <v>8226</v>
      </c>
      <c r="D2414" s="30"/>
      <c r="E2414" s="30" t="s">
        <v>8027</v>
      </c>
      <c r="F2414" s="30"/>
      <c r="G2414" s="38"/>
      <c r="H2414" s="31">
        <v>0</v>
      </c>
      <c r="I2414" s="30" t="s">
        <v>552</v>
      </c>
      <c r="J2414" s="30" t="s">
        <v>553</v>
      </c>
      <c r="K2414" s="30" t="s">
        <v>495</v>
      </c>
      <c r="L2414" s="30" t="s">
        <v>496</v>
      </c>
      <c r="M2414" s="30" t="s">
        <v>602</v>
      </c>
      <c r="N2414" s="30"/>
      <c r="O2414" s="30" t="s">
        <v>7992</v>
      </c>
      <c r="P2414" s="30" t="s">
        <v>7993</v>
      </c>
      <c r="Q2414" s="30" t="s">
        <v>499</v>
      </c>
    </row>
    <row r="2415" spans="1:17">
      <c r="A2415" s="30" t="s">
        <v>8227</v>
      </c>
      <c r="B2415" s="30" t="s">
        <v>8228</v>
      </c>
      <c r="C2415" s="30" t="s">
        <v>8229</v>
      </c>
      <c r="D2415" s="30"/>
      <c r="E2415" s="30" t="s">
        <v>8027</v>
      </c>
      <c r="F2415" s="30"/>
      <c r="G2415" s="38"/>
      <c r="H2415" s="31">
        <v>0</v>
      </c>
      <c r="I2415" s="30" t="s">
        <v>586</v>
      </c>
      <c r="J2415" s="30" t="s">
        <v>587</v>
      </c>
      <c r="K2415" s="30" t="s">
        <v>495</v>
      </c>
      <c r="L2415" s="30" t="s">
        <v>496</v>
      </c>
      <c r="M2415" s="30" t="s">
        <v>903</v>
      </c>
      <c r="N2415" s="30"/>
      <c r="O2415" s="30" t="s">
        <v>7992</v>
      </c>
      <c r="P2415" s="30" t="s">
        <v>7993</v>
      </c>
      <c r="Q2415" s="30" t="s">
        <v>499</v>
      </c>
    </row>
    <row r="2416" spans="1:17">
      <c r="A2416" s="30" t="s">
        <v>8230</v>
      </c>
      <c r="B2416" s="30" t="s">
        <v>8231</v>
      </c>
      <c r="C2416" s="30" t="s">
        <v>8232</v>
      </c>
      <c r="D2416" s="30"/>
      <c r="E2416" s="30" t="s">
        <v>8027</v>
      </c>
      <c r="F2416" s="30"/>
      <c r="G2416" s="38"/>
      <c r="H2416" s="31">
        <v>0</v>
      </c>
      <c r="I2416" s="30" t="s">
        <v>586</v>
      </c>
      <c r="J2416" s="30" t="s">
        <v>587</v>
      </c>
      <c r="K2416" s="30" t="s">
        <v>495</v>
      </c>
      <c r="L2416" s="30" t="s">
        <v>496</v>
      </c>
      <c r="M2416" s="30" t="s">
        <v>903</v>
      </c>
      <c r="N2416" s="30"/>
      <c r="O2416" s="30" t="s">
        <v>7992</v>
      </c>
      <c r="P2416" s="30" t="s">
        <v>7993</v>
      </c>
      <c r="Q2416" s="30" t="s">
        <v>499</v>
      </c>
    </row>
    <row r="2417" spans="1:17">
      <c r="A2417" s="30" t="s">
        <v>8233</v>
      </c>
      <c r="B2417" s="30" t="s">
        <v>8234</v>
      </c>
      <c r="C2417" s="30" t="s">
        <v>8235</v>
      </c>
      <c r="D2417" s="30"/>
      <c r="E2417" s="30" t="s">
        <v>8027</v>
      </c>
      <c r="F2417" s="30"/>
      <c r="G2417" s="38"/>
      <c r="H2417" s="31">
        <v>0</v>
      </c>
      <c r="I2417" s="30" t="s">
        <v>718</v>
      </c>
      <c r="J2417" s="30" t="s">
        <v>719</v>
      </c>
      <c r="K2417" s="30" t="s">
        <v>495</v>
      </c>
      <c r="L2417" s="30" t="s">
        <v>496</v>
      </c>
      <c r="M2417" s="30" t="s">
        <v>903</v>
      </c>
      <c r="N2417" s="30"/>
      <c r="O2417" s="30" t="s">
        <v>7992</v>
      </c>
      <c r="P2417" s="30" t="s">
        <v>7993</v>
      </c>
      <c r="Q2417" s="30" t="s">
        <v>499</v>
      </c>
    </row>
    <row r="2418" spans="1:17">
      <c r="A2418" s="30" t="s">
        <v>8236</v>
      </c>
      <c r="B2418" s="30" t="s">
        <v>8237</v>
      </c>
      <c r="C2418" s="30" t="s">
        <v>8238</v>
      </c>
      <c r="D2418" s="30"/>
      <c r="E2418" s="30" t="s">
        <v>8027</v>
      </c>
      <c r="F2418" s="30"/>
      <c r="G2418" s="38"/>
      <c r="H2418" s="31">
        <v>0</v>
      </c>
      <c r="I2418" s="30" t="s">
        <v>586</v>
      </c>
      <c r="J2418" s="30" t="s">
        <v>587</v>
      </c>
      <c r="K2418" s="30" t="s">
        <v>495</v>
      </c>
      <c r="L2418" s="30" t="s">
        <v>496</v>
      </c>
      <c r="M2418" s="30" t="s">
        <v>903</v>
      </c>
      <c r="N2418" s="30"/>
      <c r="O2418" s="30" t="s">
        <v>7992</v>
      </c>
      <c r="P2418" s="30" t="s">
        <v>7993</v>
      </c>
      <c r="Q2418" s="30" t="s">
        <v>499</v>
      </c>
    </row>
    <row r="2419" spans="1:17">
      <c r="A2419" s="30" t="s">
        <v>8239</v>
      </c>
      <c r="B2419" s="30" t="s">
        <v>8240</v>
      </c>
      <c r="C2419" s="30" t="s">
        <v>8241</v>
      </c>
      <c r="D2419" s="30"/>
      <c r="E2419" s="30" t="s">
        <v>8027</v>
      </c>
      <c r="F2419" s="30"/>
      <c r="G2419" s="38"/>
      <c r="H2419" s="31">
        <v>0</v>
      </c>
      <c r="I2419" s="30" t="s">
        <v>586</v>
      </c>
      <c r="J2419" s="30" t="s">
        <v>587</v>
      </c>
      <c r="K2419" s="30" t="s">
        <v>495</v>
      </c>
      <c r="L2419" s="30" t="s">
        <v>496</v>
      </c>
      <c r="M2419" s="30" t="s">
        <v>903</v>
      </c>
      <c r="N2419" s="30"/>
      <c r="O2419" s="30" t="s">
        <v>7992</v>
      </c>
      <c r="P2419" s="30" t="s">
        <v>7993</v>
      </c>
      <c r="Q2419" s="30" t="s">
        <v>499</v>
      </c>
    </row>
    <row r="2420" spans="1:17">
      <c r="A2420" s="30" t="s">
        <v>8242</v>
      </c>
      <c r="B2420" s="30" t="s">
        <v>8243</v>
      </c>
      <c r="C2420" s="30" t="s">
        <v>8244</v>
      </c>
      <c r="D2420" s="30"/>
      <c r="E2420" s="30" t="s">
        <v>8027</v>
      </c>
      <c r="F2420" s="30"/>
      <c r="G2420" s="38"/>
      <c r="H2420" s="31">
        <v>0</v>
      </c>
      <c r="I2420" s="30" t="s">
        <v>586</v>
      </c>
      <c r="J2420" s="30" t="s">
        <v>587</v>
      </c>
      <c r="K2420" s="30" t="s">
        <v>495</v>
      </c>
      <c r="L2420" s="30" t="s">
        <v>496</v>
      </c>
      <c r="M2420" s="30" t="s">
        <v>903</v>
      </c>
      <c r="N2420" s="30"/>
      <c r="O2420" s="30" t="s">
        <v>7992</v>
      </c>
      <c r="P2420" s="30" t="s">
        <v>7993</v>
      </c>
      <c r="Q2420" s="30" t="s">
        <v>499</v>
      </c>
    </row>
    <row r="2421" spans="1:17">
      <c r="A2421" s="30" t="s">
        <v>8245</v>
      </c>
      <c r="B2421" s="30" t="s">
        <v>8246</v>
      </c>
      <c r="C2421" s="30" t="s">
        <v>8247</v>
      </c>
      <c r="D2421" s="30"/>
      <c r="E2421" s="30" t="s">
        <v>8027</v>
      </c>
      <c r="F2421" s="30"/>
      <c r="G2421" s="38"/>
      <c r="H2421" s="31">
        <v>0</v>
      </c>
      <c r="I2421" s="30" t="s">
        <v>586</v>
      </c>
      <c r="J2421" s="30" t="s">
        <v>587</v>
      </c>
      <c r="K2421" s="30" t="s">
        <v>495</v>
      </c>
      <c r="L2421" s="30" t="s">
        <v>496</v>
      </c>
      <c r="M2421" s="30" t="s">
        <v>903</v>
      </c>
      <c r="N2421" s="30"/>
      <c r="O2421" s="30" t="s">
        <v>7992</v>
      </c>
      <c r="P2421" s="30" t="s">
        <v>7993</v>
      </c>
      <c r="Q2421" s="30" t="s">
        <v>499</v>
      </c>
    </row>
    <row r="2422" spans="1:17">
      <c r="A2422" s="30" t="s">
        <v>8248</v>
      </c>
      <c r="B2422" s="30" t="s">
        <v>8249</v>
      </c>
      <c r="C2422" s="30" t="s">
        <v>8250</v>
      </c>
      <c r="D2422" s="30"/>
      <c r="E2422" s="30" t="s">
        <v>8027</v>
      </c>
      <c r="F2422" s="30"/>
      <c r="G2422" s="38"/>
      <c r="H2422" s="31">
        <v>0</v>
      </c>
      <c r="I2422" s="30" t="s">
        <v>586</v>
      </c>
      <c r="J2422" s="30" t="s">
        <v>587</v>
      </c>
      <c r="K2422" s="30" t="s">
        <v>495</v>
      </c>
      <c r="L2422" s="30" t="s">
        <v>496</v>
      </c>
      <c r="M2422" s="30" t="s">
        <v>903</v>
      </c>
      <c r="N2422" s="30"/>
      <c r="O2422" s="30" t="s">
        <v>7992</v>
      </c>
      <c r="P2422" s="30" t="s">
        <v>7993</v>
      </c>
      <c r="Q2422" s="30" t="s">
        <v>499</v>
      </c>
    </row>
    <row r="2423" spans="1:17">
      <c r="A2423" s="30" t="s">
        <v>8251</v>
      </c>
      <c r="B2423" s="30" t="s">
        <v>8252</v>
      </c>
      <c r="C2423" s="30" t="s">
        <v>8253</v>
      </c>
      <c r="D2423" s="30"/>
      <c r="E2423" s="30" t="s">
        <v>8027</v>
      </c>
      <c r="F2423" s="30"/>
      <c r="G2423" s="38"/>
      <c r="H2423" s="31">
        <v>0</v>
      </c>
      <c r="I2423" s="30" t="s">
        <v>718</v>
      </c>
      <c r="J2423" s="30" t="s">
        <v>719</v>
      </c>
      <c r="K2423" s="30" t="s">
        <v>495</v>
      </c>
      <c r="L2423" s="30" t="s">
        <v>496</v>
      </c>
      <c r="M2423" s="30" t="s">
        <v>903</v>
      </c>
      <c r="N2423" s="30"/>
      <c r="O2423" s="30" t="s">
        <v>7992</v>
      </c>
      <c r="P2423" s="30" t="s">
        <v>7993</v>
      </c>
      <c r="Q2423" s="30" t="s">
        <v>499</v>
      </c>
    </row>
    <row r="2424" spans="1:17">
      <c r="A2424" s="30" t="s">
        <v>8254</v>
      </c>
      <c r="B2424" s="30" t="s">
        <v>8255</v>
      </c>
      <c r="C2424" s="30" t="s">
        <v>8256</v>
      </c>
      <c r="D2424" s="30"/>
      <c r="E2424" s="30" t="s">
        <v>8027</v>
      </c>
      <c r="F2424" s="30"/>
      <c r="G2424" s="38"/>
      <c r="H2424" s="31">
        <v>0</v>
      </c>
      <c r="I2424" s="30" t="s">
        <v>586</v>
      </c>
      <c r="J2424" s="30" t="s">
        <v>587</v>
      </c>
      <c r="K2424" s="30" t="s">
        <v>495</v>
      </c>
      <c r="L2424" s="30" t="s">
        <v>496</v>
      </c>
      <c r="M2424" s="30" t="s">
        <v>903</v>
      </c>
      <c r="N2424" s="30"/>
      <c r="O2424" s="30" t="s">
        <v>7992</v>
      </c>
      <c r="P2424" s="30" t="s">
        <v>7993</v>
      </c>
      <c r="Q2424" s="30" t="s">
        <v>499</v>
      </c>
    </row>
    <row r="2425" spans="1:17">
      <c r="A2425" s="30" t="s">
        <v>8257</v>
      </c>
      <c r="B2425" s="30" t="s">
        <v>8258</v>
      </c>
      <c r="C2425" s="30" t="s">
        <v>8259</v>
      </c>
      <c r="D2425" s="30"/>
      <c r="E2425" s="30" t="s">
        <v>8027</v>
      </c>
      <c r="F2425" s="30"/>
      <c r="G2425" s="38"/>
      <c r="H2425" s="31">
        <v>0</v>
      </c>
      <c r="I2425" s="30" t="s">
        <v>718</v>
      </c>
      <c r="J2425" s="30" t="s">
        <v>719</v>
      </c>
      <c r="K2425" s="30" t="s">
        <v>495</v>
      </c>
      <c r="L2425" s="30" t="s">
        <v>496</v>
      </c>
      <c r="M2425" s="30" t="s">
        <v>903</v>
      </c>
      <c r="N2425" s="30"/>
      <c r="O2425" s="30" t="s">
        <v>7992</v>
      </c>
      <c r="P2425" s="30" t="s">
        <v>7993</v>
      </c>
      <c r="Q2425" s="30" t="s">
        <v>499</v>
      </c>
    </row>
    <row r="2426" spans="1:17">
      <c r="A2426" s="30" t="s">
        <v>8260</v>
      </c>
      <c r="B2426" s="30" t="s">
        <v>8261</v>
      </c>
      <c r="C2426" s="30" t="s">
        <v>8262</v>
      </c>
      <c r="D2426" s="30"/>
      <c r="E2426" s="30" t="s">
        <v>8027</v>
      </c>
      <c r="F2426" s="30"/>
      <c r="G2426" s="38"/>
      <c r="H2426" s="31">
        <v>0</v>
      </c>
      <c r="I2426" s="30" t="s">
        <v>586</v>
      </c>
      <c r="J2426" s="30" t="s">
        <v>587</v>
      </c>
      <c r="K2426" s="30" t="s">
        <v>495</v>
      </c>
      <c r="L2426" s="30" t="s">
        <v>496</v>
      </c>
      <c r="M2426" s="30" t="s">
        <v>903</v>
      </c>
      <c r="N2426" s="30"/>
      <c r="O2426" s="30" t="s">
        <v>7992</v>
      </c>
      <c r="P2426" s="30" t="s">
        <v>7993</v>
      </c>
      <c r="Q2426" s="30" t="s">
        <v>499</v>
      </c>
    </row>
    <row r="2427" spans="1:17">
      <c r="A2427" s="30" t="s">
        <v>8263</v>
      </c>
      <c r="B2427" s="30" t="s">
        <v>8264</v>
      </c>
      <c r="C2427" s="30" t="s">
        <v>8265</v>
      </c>
      <c r="D2427" s="30"/>
      <c r="E2427" s="30" t="s">
        <v>8027</v>
      </c>
      <c r="F2427" s="30"/>
      <c r="G2427" s="38"/>
      <c r="H2427" s="31">
        <v>0</v>
      </c>
      <c r="I2427" s="30" t="s">
        <v>586</v>
      </c>
      <c r="J2427" s="30" t="s">
        <v>587</v>
      </c>
      <c r="K2427" s="30" t="s">
        <v>495</v>
      </c>
      <c r="L2427" s="30" t="s">
        <v>496</v>
      </c>
      <c r="M2427" s="30" t="s">
        <v>903</v>
      </c>
      <c r="N2427" s="30"/>
      <c r="O2427" s="30" t="s">
        <v>7992</v>
      </c>
      <c r="P2427" s="30" t="s">
        <v>7993</v>
      </c>
      <c r="Q2427" s="30" t="s">
        <v>499</v>
      </c>
    </row>
    <row r="2428" spans="1:17">
      <c r="A2428" s="30" t="s">
        <v>8266</v>
      </c>
      <c r="B2428" s="30" t="s">
        <v>8267</v>
      </c>
      <c r="C2428" s="30" t="s">
        <v>8268</v>
      </c>
      <c r="D2428" s="30"/>
      <c r="E2428" s="30" t="s">
        <v>8027</v>
      </c>
      <c r="F2428" s="30"/>
      <c r="G2428" s="38"/>
      <c r="H2428" s="31">
        <v>0</v>
      </c>
      <c r="I2428" s="30" t="s">
        <v>586</v>
      </c>
      <c r="J2428" s="30" t="s">
        <v>587</v>
      </c>
      <c r="K2428" s="30" t="s">
        <v>495</v>
      </c>
      <c r="L2428" s="30" t="s">
        <v>496</v>
      </c>
      <c r="M2428" s="30" t="s">
        <v>903</v>
      </c>
      <c r="N2428" s="30"/>
      <c r="O2428" s="30" t="s">
        <v>7992</v>
      </c>
      <c r="P2428" s="30" t="s">
        <v>7993</v>
      </c>
      <c r="Q2428" s="30" t="s">
        <v>499</v>
      </c>
    </row>
    <row r="2429" spans="1:17">
      <c r="A2429" s="30" t="s">
        <v>8269</v>
      </c>
      <c r="B2429" s="30" t="s">
        <v>8270</v>
      </c>
      <c r="C2429" s="30" t="s">
        <v>8271</v>
      </c>
      <c r="D2429" s="30"/>
      <c r="E2429" s="30" t="s">
        <v>8027</v>
      </c>
      <c r="F2429" s="30"/>
      <c r="G2429" s="38"/>
      <c r="H2429" s="31">
        <v>0</v>
      </c>
      <c r="I2429" s="30" t="s">
        <v>586</v>
      </c>
      <c r="J2429" s="30" t="s">
        <v>587</v>
      </c>
      <c r="K2429" s="30" t="s">
        <v>495</v>
      </c>
      <c r="L2429" s="30" t="s">
        <v>496</v>
      </c>
      <c r="M2429" s="30" t="s">
        <v>903</v>
      </c>
      <c r="N2429" s="30"/>
      <c r="O2429" s="30" t="s">
        <v>7992</v>
      </c>
      <c r="P2429" s="30" t="s">
        <v>7993</v>
      </c>
      <c r="Q2429" s="30" t="s">
        <v>499</v>
      </c>
    </row>
    <row r="2430" spans="1:17">
      <c r="A2430" s="30" t="s">
        <v>8272</v>
      </c>
      <c r="B2430" s="30" t="s">
        <v>8273</v>
      </c>
      <c r="C2430" s="30" t="s">
        <v>8274</v>
      </c>
      <c r="D2430" s="30"/>
      <c r="E2430" s="30" t="s">
        <v>8027</v>
      </c>
      <c r="F2430" s="30"/>
      <c r="G2430" s="38"/>
      <c r="H2430" s="31">
        <v>0</v>
      </c>
      <c r="I2430" s="30" t="s">
        <v>586</v>
      </c>
      <c r="J2430" s="30" t="s">
        <v>587</v>
      </c>
      <c r="K2430" s="30" t="s">
        <v>495</v>
      </c>
      <c r="L2430" s="30" t="s">
        <v>496</v>
      </c>
      <c r="M2430" s="30" t="s">
        <v>903</v>
      </c>
      <c r="N2430" s="30"/>
      <c r="O2430" s="30" t="s">
        <v>7992</v>
      </c>
      <c r="P2430" s="30" t="s">
        <v>7993</v>
      </c>
      <c r="Q2430" s="30" t="s">
        <v>499</v>
      </c>
    </row>
    <row r="2431" spans="1:17">
      <c r="A2431" s="30" t="s">
        <v>8275</v>
      </c>
      <c r="B2431" s="30" t="s">
        <v>8276</v>
      </c>
      <c r="C2431" s="30" t="s">
        <v>8277</v>
      </c>
      <c r="D2431" s="30"/>
      <c r="E2431" s="30" t="s">
        <v>8027</v>
      </c>
      <c r="F2431" s="30"/>
      <c r="G2431" s="38"/>
      <c r="H2431" s="31">
        <v>0</v>
      </c>
      <c r="I2431" s="30" t="s">
        <v>718</v>
      </c>
      <c r="J2431" s="30" t="s">
        <v>719</v>
      </c>
      <c r="K2431" s="30" t="s">
        <v>495</v>
      </c>
      <c r="L2431" s="30" t="s">
        <v>496</v>
      </c>
      <c r="M2431" s="30" t="s">
        <v>903</v>
      </c>
      <c r="N2431" s="30"/>
      <c r="O2431" s="30" t="s">
        <v>7992</v>
      </c>
      <c r="P2431" s="30" t="s">
        <v>7993</v>
      </c>
      <c r="Q2431" s="30" t="s">
        <v>499</v>
      </c>
    </row>
    <row r="2432" spans="1:17">
      <c r="A2432" s="30" t="s">
        <v>8278</v>
      </c>
      <c r="B2432" s="30" t="s">
        <v>8279</v>
      </c>
      <c r="C2432" s="30" t="s">
        <v>8280</v>
      </c>
      <c r="D2432" s="30"/>
      <c r="E2432" s="30" t="s">
        <v>8027</v>
      </c>
      <c r="F2432" s="30"/>
      <c r="G2432" s="38"/>
      <c r="H2432" s="31">
        <v>0</v>
      </c>
      <c r="I2432" s="30" t="s">
        <v>586</v>
      </c>
      <c r="J2432" s="30" t="s">
        <v>587</v>
      </c>
      <c r="K2432" s="30" t="s">
        <v>495</v>
      </c>
      <c r="L2432" s="30" t="s">
        <v>496</v>
      </c>
      <c r="M2432" s="30" t="s">
        <v>903</v>
      </c>
      <c r="N2432" s="30"/>
      <c r="O2432" s="30" t="s">
        <v>7992</v>
      </c>
      <c r="P2432" s="30" t="s">
        <v>7993</v>
      </c>
      <c r="Q2432" s="30" t="s">
        <v>499</v>
      </c>
    </row>
    <row r="2433" spans="1:17">
      <c r="A2433" s="30" t="s">
        <v>8281</v>
      </c>
      <c r="B2433" s="30" t="s">
        <v>8282</v>
      </c>
      <c r="C2433" s="30" t="s">
        <v>8283</v>
      </c>
      <c r="D2433" s="30"/>
      <c r="E2433" s="30" t="s">
        <v>8027</v>
      </c>
      <c r="F2433" s="30"/>
      <c r="G2433" s="38"/>
      <c r="H2433" s="31">
        <v>0</v>
      </c>
      <c r="I2433" s="30" t="s">
        <v>552</v>
      </c>
      <c r="J2433" s="30" t="s">
        <v>553</v>
      </c>
      <c r="K2433" s="30" t="s">
        <v>495</v>
      </c>
      <c r="L2433" s="30" t="s">
        <v>496</v>
      </c>
      <c r="M2433" s="30" t="s">
        <v>596</v>
      </c>
      <c r="N2433" s="30"/>
      <c r="O2433" s="30" t="s">
        <v>7992</v>
      </c>
      <c r="P2433" s="30" t="s">
        <v>7993</v>
      </c>
      <c r="Q2433" s="30" t="s">
        <v>499</v>
      </c>
    </row>
    <row r="2434" spans="1:17">
      <c r="A2434" s="30" t="s">
        <v>8284</v>
      </c>
      <c r="B2434" s="30" t="s">
        <v>8285</v>
      </c>
      <c r="C2434" s="30" t="s">
        <v>8286</v>
      </c>
      <c r="D2434" s="30"/>
      <c r="E2434" s="30" t="s">
        <v>8027</v>
      </c>
      <c r="F2434" s="30"/>
      <c r="G2434" s="38"/>
      <c r="H2434" s="31">
        <v>0</v>
      </c>
      <c r="I2434" s="30" t="s">
        <v>552</v>
      </c>
      <c r="J2434" s="30" t="s">
        <v>553</v>
      </c>
      <c r="K2434" s="30" t="s">
        <v>495</v>
      </c>
      <c r="L2434" s="30" t="s">
        <v>496</v>
      </c>
      <c r="M2434" s="30" t="s">
        <v>596</v>
      </c>
      <c r="N2434" s="30"/>
      <c r="O2434" s="30" t="s">
        <v>7992</v>
      </c>
      <c r="P2434" s="30" t="s">
        <v>7993</v>
      </c>
      <c r="Q2434" s="30" t="s">
        <v>499</v>
      </c>
    </row>
    <row r="2435" spans="1:17">
      <c r="A2435" s="30" t="s">
        <v>8287</v>
      </c>
      <c r="B2435" s="30" t="s">
        <v>8288</v>
      </c>
      <c r="C2435" s="30" t="s">
        <v>8289</v>
      </c>
      <c r="D2435" s="30"/>
      <c r="E2435" s="30" t="s">
        <v>8027</v>
      </c>
      <c r="F2435" s="30"/>
      <c r="G2435" s="38"/>
      <c r="H2435" s="31">
        <v>0</v>
      </c>
      <c r="I2435" s="30" t="s">
        <v>600</v>
      </c>
      <c r="J2435" s="30" t="s">
        <v>601</v>
      </c>
      <c r="K2435" s="30" t="s">
        <v>495</v>
      </c>
      <c r="L2435" s="30" t="s">
        <v>496</v>
      </c>
      <c r="M2435" s="30" t="s">
        <v>596</v>
      </c>
      <c r="N2435" s="30"/>
      <c r="O2435" s="30" t="s">
        <v>7992</v>
      </c>
      <c r="P2435" s="30" t="s">
        <v>7993</v>
      </c>
      <c r="Q2435" s="30" t="s">
        <v>499</v>
      </c>
    </row>
    <row r="2436" spans="1:17">
      <c r="A2436" s="30" t="s">
        <v>8290</v>
      </c>
      <c r="B2436" s="30" t="s">
        <v>8291</v>
      </c>
      <c r="C2436" s="30" t="s">
        <v>8292</v>
      </c>
      <c r="D2436" s="30"/>
      <c r="E2436" s="30" t="s">
        <v>8027</v>
      </c>
      <c r="F2436" s="30"/>
      <c r="G2436" s="38"/>
      <c r="H2436" s="31">
        <v>0</v>
      </c>
      <c r="I2436" s="30" t="s">
        <v>600</v>
      </c>
      <c r="J2436" s="30" t="s">
        <v>601</v>
      </c>
      <c r="K2436" s="30" t="s">
        <v>495</v>
      </c>
      <c r="L2436" s="30" t="s">
        <v>496</v>
      </c>
      <c r="M2436" s="30" t="s">
        <v>596</v>
      </c>
      <c r="N2436" s="30"/>
      <c r="O2436" s="30" t="s">
        <v>7992</v>
      </c>
      <c r="P2436" s="30" t="s">
        <v>7993</v>
      </c>
      <c r="Q2436" s="30" t="s">
        <v>499</v>
      </c>
    </row>
    <row r="2437" spans="1:17">
      <c r="A2437" s="30" t="s">
        <v>8293</v>
      </c>
      <c r="B2437" s="30" t="s">
        <v>8294</v>
      </c>
      <c r="C2437" s="30" t="s">
        <v>8295</v>
      </c>
      <c r="D2437" s="30"/>
      <c r="E2437" s="30" t="s">
        <v>8027</v>
      </c>
      <c r="F2437" s="30"/>
      <c r="G2437" s="38"/>
      <c r="H2437" s="31">
        <v>0</v>
      </c>
      <c r="I2437" s="30" t="s">
        <v>552</v>
      </c>
      <c r="J2437" s="30" t="s">
        <v>553</v>
      </c>
      <c r="K2437" s="30" t="s">
        <v>495</v>
      </c>
      <c r="L2437" s="30" t="s">
        <v>496</v>
      </c>
      <c r="M2437" s="30" t="s">
        <v>596</v>
      </c>
      <c r="N2437" s="30"/>
      <c r="O2437" s="30" t="s">
        <v>7992</v>
      </c>
      <c r="P2437" s="30" t="s">
        <v>7993</v>
      </c>
      <c r="Q2437" s="30" t="s">
        <v>499</v>
      </c>
    </row>
    <row r="2438" spans="1:17">
      <c r="A2438" s="30" t="s">
        <v>8296</v>
      </c>
      <c r="B2438" s="30" t="s">
        <v>8297</v>
      </c>
      <c r="C2438" s="30" t="s">
        <v>74</v>
      </c>
      <c r="D2438" s="30"/>
      <c r="E2438" s="30" t="s">
        <v>8027</v>
      </c>
      <c r="F2438" s="30"/>
      <c r="G2438" s="38"/>
      <c r="H2438" s="31">
        <v>0</v>
      </c>
      <c r="I2438" s="30" t="s">
        <v>600</v>
      </c>
      <c r="J2438" s="30" t="s">
        <v>601</v>
      </c>
      <c r="K2438" s="30" t="s">
        <v>495</v>
      </c>
      <c r="L2438" s="30" t="s">
        <v>496</v>
      </c>
      <c r="M2438" s="30"/>
      <c r="N2438" s="30"/>
      <c r="O2438" s="30" t="s">
        <v>7992</v>
      </c>
      <c r="P2438" s="30" t="s">
        <v>7993</v>
      </c>
      <c r="Q2438" s="30" t="s">
        <v>499</v>
      </c>
    </row>
    <row r="2439" spans="1:17">
      <c r="A2439" s="30" t="s">
        <v>8298</v>
      </c>
      <c r="B2439" s="30" t="s">
        <v>8299</v>
      </c>
      <c r="C2439" s="30" t="s">
        <v>8300</v>
      </c>
      <c r="D2439" s="30"/>
      <c r="E2439" s="30" t="s">
        <v>8027</v>
      </c>
      <c r="F2439" s="30"/>
      <c r="G2439" s="38"/>
      <c r="H2439" s="31">
        <v>0</v>
      </c>
      <c r="I2439" s="30" t="s">
        <v>552</v>
      </c>
      <c r="J2439" s="30" t="s">
        <v>553</v>
      </c>
      <c r="K2439" s="30" t="s">
        <v>495</v>
      </c>
      <c r="L2439" s="30" t="s">
        <v>496</v>
      </c>
      <c r="M2439" s="30" t="s">
        <v>596</v>
      </c>
      <c r="N2439" s="30"/>
      <c r="O2439" s="30" t="s">
        <v>7992</v>
      </c>
      <c r="P2439" s="30" t="s">
        <v>7993</v>
      </c>
      <c r="Q2439" s="30" t="s">
        <v>499</v>
      </c>
    </row>
    <row r="2440" spans="1:17">
      <c r="A2440" s="30" t="s">
        <v>8301</v>
      </c>
      <c r="B2440" s="30" t="s">
        <v>8302</v>
      </c>
      <c r="C2440" s="30" t="s">
        <v>8303</v>
      </c>
      <c r="D2440" s="30"/>
      <c r="E2440" s="30" t="s">
        <v>8027</v>
      </c>
      <c r="F2440" s="30"/>
      <c r="G2440" s="38"/>
      <c r="H2440" s="31">
        <v>0</v>
      </c>
      <c r="I2440" s="30" t="s">
        <v>552</v>
      </c>
      <c r="J2440" s="30" t="s">
        <v>553</v>
      </c>
      <c r="K2440" s="30" t="s">
        <v>495</v>
      </c>
      <c r="L2440" s="30" t="s">
        <v>496</v>
      </c>
      <c r="M2440" s="30" t="s">
        <v>596</v>
      </c>
      <c r="N2440" s="30"/>
      <c r="O2440" s="30" t="s">
        <v>7992</v>
      </c>
      <c r="P2440" s="30" t="s">
        <v>7993</v>
      </c>
      <c r="Q2440" s="30" t="s">
        <v>499</v>
      </c>
    </row>
    <row r="2441" spans="1:17">
      <c r="A2441" s="30" t="s">
        <v>8304</v>
      </c>
      <c r="B2441" s="30" t="s">
        <v>8305</v>
      </c>
      <c r="C2441" s="30" t="s">
        <v>8306</v>
      </c>
      <c r="D2441" s="30"/>
      <c r="E2441" s="30" t="s">
        <v>8027</v>
      </c>
      <c r="F2441" s="30"/>
      <c r="G2441" s="38"/>
      <c r="H2441" s="31">
        <v>0</v>
      </c>
      <c r="I2441" s="30" t="s">
        <v>600</v>
      </c>
      <c r="J2441" s="30" t="s">
        <v>601</v>
      </c>
      <c r="K2441" s="30" t="s">
        <v>495</v>
      </c>
      <c r="L2441" s="30" t="s">
        <v>496</v>
      </c>
      <c r="M2441" s="30" t="s">
        <v>596</v>
      </c>
      <c r="N2441" s="30"/>
      <c r="O2441" s="30" t="s">
        <v>7992</v>
      </c>
      <c r="P2441" s="30" t="s">
        <v>7993</v>
      </c>
      <c r="Q2441" s="30" t="s">
        <v>499</v>
      </c>
    </row>
    <row r="2442" spans="1:17">
      <c r="A2442" s="30" t="s">
        <v>8307</v>
      </c>
      <c r="B2442" s="30" t="s">
        <v>8308</v>
      </c>
      <c r="C2442" s="30" t="s">
        <v>8309</v>
      </c>
      <c r="D2442" s="30"/>
      <c r="E2442" s="30" t="s">
        <v>8027</v>
      </c>
      <c r="F2442" s="30"/>
      <c r="G2442" s="38"/>
      <c r="H2442" s="31">
        <v>0</v>
      </c>
      <c r="I2442" s="30" t="s">
        <v>552</v>
      </c>
      <c r="J2442" s="30" t="s">
        <v>553</v>
      </c>
      <c r="K2442" s="30" t="s">
        <v>495</v>
      </c>
      <c r="L2442" s="30" t="s">
        <v>496</v>
      </c>
      <c r="M2442" s="30" t="s">
        <v>596</v>
      </c>
      <c r="N2442" s="30"/>
      <c r="O2442" s="30" t="s">
        <v>7992</v>
      </c>
      <c r="P2442" s="30" t="s">
        <v>7993</v>
      </c>
      <c r="Q2442" s="30" t="s">
        <v>499</v>
      </c>
    </row>
    <row r="2443" spans="1:17">
      <c r="A2443" s="30" t="s">
        <v>8310</v>
      </c>
      <c r="B2443" s="30" t="s">
        <v>8311</v>
      </c>
      <c r="C2443" s="30" t="s">
        <v>8312</v>
      </c>
      <c r="D2443" s="30"/>
      <c r="E2443" s="30" t="s">
        <v>8027</v>
      </c>
      <c r="F2443" s="30"/>
      <c r="G2443" s="38"/>
      <c r="H2443" s="31">
        <v>0</v>
      </c>
      <c r="I2443" s="30" t="s">
        <v>552</v>
      </c>
      <c r="J2443" s="30" t="s">
        <v>553</v>
      </c>
      <c r="K2443" s="30" t="s">
        <v>495</v>
      </c>
      <c r="L2443" s="30" t="s">
        <v>496</v>
      </c>
      <c r="M2443" s="30" t="s">
        <v>596</v>
      </c>
      <c r="N2443" s="30"/>
      <c r="O2443" s="30" t="s">
        <v>7992</v>
      </c>
      <c r="P2443" s="30" t="s">
        <v>7993</v>
      </c>
      <c r="Q2443" s="30" t="s">
        <v>499</v>
      </c>
    </row>
    <row r="2444" spans="1:17">
      <c r="A2444" s="30" t="s">
        <v>8313</v>
      </c>
      <c r="B2444" s="30" t="s">
        <v>8314</v>
      </c>
      <c r="C2444" s="30" t="s">
        <v>8315</v>
      </c>
      <c r="D2444" s="30"/>
      <c r="E2444" s="30" t="s">
        <v>8027</v>
      </c>
      <c r="F2444" s="30"/>
      <c r="G2444" s="38"/>
      <c r="H2444" s="31">
        <v>0</v>
      </c>
      <c r="I2444" s="30" t="s">
        <v>552</v>
      </c>
      <c r="J2444" s="30" t="s">
        <v>553</v>
      </c>
      <c r="K2444" s="30" t="s">
        <v>495</v>
      </c>
      <c r="L2444" s="30" t="s">
        <v>496</v>
      </c>
      <c r="M2444" s="30" t="s">
        <v>654</v>
      </c>
      <c r="N2444" s="30"/>
      <c r="O2444" s="30" t="s">
        <v>7992</v>
      </c>
      <c r="P2444" s="30" t="s">
        <v>7993</v>
      </c>
      <c r="Q2444" s="30" t="s">
        <v>499</v>
      </c>
    </row>
    <row r="2445" spans="1:17">
      <c r="A2445" s="30" t="s">
        <v>8316</v>
      </c>
      <c r="B2445" s="30" t="s">
        <v>8317</v>
      </c>
      <c r="C2445" s="30" t="s">
        <v>8318</v>
      </c>
      <c r="D2445" s="30"/>
      <c r="E2445" s="30" t="s">
        <v>8027</v>
      </c>
      <c r="F2445" s="30"/>
      <c r="G2445" s="38"/>
      <c r="H2445" s="31">
        <v>0</v>
      </c>
      <c r="I2445" s="30" t="s">
        <v>552</v>
      </c>
      <c r="J2445" s="30" t="s">
        <v>553</v>
      </c>
      <c r="K2445" s="30" t="s">
        <v>495</v>
      </c>
      <c r="L2445" s="30" t="s">
        <v>496</v>
      </c>
      <c r="M2445" s="30" t="s">
        <v>654</v>
      </c>
      <c r="N2445" s="30"/>
      <c r="O2445" s="30" t="s">
        <v>7992</v>
      </c>
      <c r="P2445" s="30" t="s">
        <v>7993</v>
      </c>
      <c r="Q2445" s="30" t="s">
        <v>499</v>
      </c>
    </row>
    <row r="2446" spans="1:17">
      <c r="A2446" s="30" t="s">
        <v>8319</v>
      </c>
      <c r="B2446" s="30" t="s">
        <v>8320</v>
      </c>
      <c r="C2446" s="30" t="s">
        <v>8321</v>
      </c>
      <c r="D2446" s="30"/>
      <c r="E2446" s="30" t="s">
        <v>8027</v>
      </c>
      <c r="F2446" s="30"/>
      <c r="G2446" s="38"/>
      <c r="H2446" s="31">
        <v>0</v>
      </c>
      <c r="I2446" s="30" t="s">
        <v>552</v>
      </c>
      <c r="J2446" s="30" t="s">
        <v>553</v>
      </c>
      <c r="K2446" s="30" t="s">
        <v>495</v>
      </c>
      <c r="L2446" s="30" t="s">
        <v>496</v>
      </c>
      <c r="M2446" s="30" t="s">
        <v>654</v>
      </c>
      <c r="N2446" s="30"/>
      <c r="O2446" s="30" t="s">
        <v>7992</v>
      </c>
      <c r="P2446" s="30" t="s">
        <v>7993</v>
      </c>
      <c r="Q2446" s="30" t="s">
        <v>499</v>
      </c>
    </row>
    <row r="2447" spans="1:17">
      <c r="A2447" s="30" t="s">
        <v>8322</v>
      </c>
      <c r="B2447" s="30" t="s">
        <v>8323</v>
      </c>
      <c r="C2447" s="30" t="s">
        <v>8324</v>
      </c>
      <c r="D2447" s="30"/>
      <c r="E2447" s="30" t="s">
        <v>8027</v>
      </c>
      <c r="F2447" s="30"/>
      <c r="G2447" s="38"/>
      <c r="H2447" s="31">
        <v>0</v>
      </c>
      <c r="I2447" s="30" t="s">
        <v>552</v>
      </c>
      <c r="J2447" s="30" t="s">
        <v>553</v>
      </c>
      <c r="K2447" s="30" t="s">
        <v>495</v>
      </c>
      <c r="L2447" s="30" t="s">
        <v>496</v>
      </c>
      <c r="M2447" s="30" t="s">
        <v>654</v>
      </c>
      <c r="N2447" s="30"/>
      <c r="O2447" s="30" t="s">
        <v>7992</v>
      </c>
      <c r="P2447" s="30" t="s">
        <v>7993</v>
      </c>
      <c r="Q2447" s="30" t="s">
        <v>499</v>
      </c>
    </row>
    <row r="2448" spans="1:17">
      <c r="A2448" s="30" t="s">
        <v>8325</v>
      </c>
      <c r="B2448" s="30" t="s">
        <v>8326</v>
      </c>
      <c r="C2448" s="30" t="s">
        <v>8327</v>
      </c>
      <c r="D2448" s="30"/>
      <c r="E2448" s="30" t="s">
        <v>8027</v>
      </c>
      <c r="F2448" s="30"/>
      <c r="G2448" s="38"/>
      <c r="H2448" s="31">
        <v>0</v>
      </c>
      <c r="I2448" s="30" t="s">
        <v>600</v>
      </c>
      <c r="J2448" s="30" t="s">
        <v>601</v>
      </c>
      <c r="K2448" s="30" t="s">
        <v>495</v>
      </c>
      <c r="L2448" s="30" t="s">
        <v>496</v>
      </c>
      <c r="M2448" s="30" t="s">
        <v>654</v>
      </c>
      <c r="N2448" s="30"/>
      <c r="O2448" s="30" t="s">
        <v>7992</v>
      </c>
      <c r="P2448" s="30" t="s">
        <v>7993</v>
      </c>
      <c r="Q2448" s="30" t="s">
        <v>499</v>
      </c>
    </row>
    <row r="2449" spans="1:17">
      <c r="A2449" s="30" t="s">
        <v>8328</v>
      </c>
      <c r="B2449" s="30" t="s">
        <v>8329</v>
      </c>
      <c r="C2449" s="30" t="s">
        <v>8330</v>
      </c>
      <c r="D2449" s="30"/>
      <c r="E2449" s="30" t="s">
        <v>8027</v>
      </c>
      <c r="F2449" s="30"/>
      <c r="G2449" s="38"/>
      <c r="H2449" s="31">
        <v>0</v>
      </c>
      <c r="I2449" s="30" t="s">
        <v>552</v>
      </c>
      <c r="J2449" s="30" t="s">
        <v>553</v>
      </c>
      <c r="K2449" s="30" t="s">
        <v>495</v>
      </c>
      <c r="L2449" s="30" t="s">
        <v>496</v>
      </c>
      <c r="M2449" s="30" t="s">
        <v>654</v>
      </c>
      <c r="N2449" s="30"/>
      <c r="O2449" s="30" t="s">
        <v>7992</v>
      </c>
      <c r="P2449" s="30" t="s">
        <v>7993</v>
      </c>
      <c r="Q2449" s="30" t="s">
        <v>499</v>
      </c>
    </row>
    <row r="2450" spans="1:17">
      <c r="A2450" s="30" t="s">
        <v>8331</v>
      </c>
      <c r="B2450" s="30" t="s">
        <v>8332</v>
      </c>
      <c r="C2450" s="30" t="s">
        <v>8333</v>
      </c>
      <c r="D2450" s="30"/>
      <c r="E2450" s="30" t="s">
        <v>8027</v>
      </c>
      <c r="F2450" s="30"/>
      <c r="G2450" s="38"/>
      <c r="H2450" s="31">
        <v>0</v>
      </c>
      <c r="I2450" s="30" t="s">
        <v>600</v>
      </c>
      <c r="J2450" s="30" t="s">
        <v>601</v>
      </c>
      <c r="K2450" s="30" t="s">
        <v>495</v>
      </c>
      <c r="L2450" s="30" t="s">
        <v>496</v>
      </c>
      <c r="M2450" s="30" t="s">
        <v>654</v>
      </c>
      <c r="N2450" s="30"/>
      <c r="O2450" s="30" t="s">
        <v>7992</v>
      </c>
      <c r="P2450" s="30" t="s">
        <v>7993</v>
      </c>
      <c r="Q2450" s="30" t="s">
        <v>499</v>
      </c>
    </row>
    <row r="2451" spans="1:17">
      <c r="A2451" s="30" t="s">
        <v>8334</v>
      </c>
      <c r="B2451" s="30" t="s">
        <v>8335</v>
      </c>
      <c r="C2451" s="30" t="s">
        <v>8336</v>
      </c>
      <c r="D2451" s="30"/>
      <c r="E2451" s="30" t="s">
        <v>8027</v>
      </c>
      <c r="F2451" s="30"/>
      <c r="G2451" s="38"/>
      <c r="H2451" s="31">
        <v>0</v>
      </c>
      <c r="I2451" s="30" t="s">
        <v>552</v>
      </c>
      <c r="J2451" s="30" t="s">
        <v>553</v>
      </c>
      <c r="K2451" s="30" t="s">
        <v>495</v>
      </c>
      <c r="L2451" s="30" t="s">
        <v>496</v>
      </c>
      <c r="M2451" s="30" t="s">
        <v>654</v>
      </c>
      <c r="N2451" s="30"/>
      <c r="O2451" s="30" t="s">
        <v>7992</v>
      </c>
      <c r="P2451" s="30" t="s">
        <v>7993</v>
      </c>
      <c r="Q2451" s="30" t="s">
        <v>499</v>
      </c>
    </row>
    <row r="2452" spans="1:17">
      <c r="A2452" s="30" t="s">
        <v>8337</v>
      </c>
      <c r="B2452" s="30" t="s">
        <v>8338</v>
      </c>
      <c r="C2452" s="30" t="s">
        <v>8339</v>
      </c>
      <c r="D2452" s="30"/>
      <c r="E2452" s="30" t="s">
        <v>8027</v>
      </c>
      <c r="F2452" s="30"/>
      <c r="G2452" s="38"/>
      <c r="H2452" s="31">
        <v>0</v>
      </c>
      <c r="I2452" s="30" t="s">
        <v>600</v>
      </c>
      <c r="J2452" s="30" t="s">
        <v>601</v>
      </c>
      <c r="K2452" s="30" t="s">
        <v>495</v>
      </c>
      <c r="L2452" s="30" t="s">
        <v>496</v>
      </c>
      <c r="M2452" s="30" t="s">
        <v>654</v>
      </c>
      <c r="N2452" s="30"/>
      <c r="O2452" s="30" t="s">
        <v>7992</v>
      </c>
      <c r="P2452" s="30" t="s">
        <v>7993</v>
      </c>
      <c r="Q2452" s="30" t="s">
        <v>499</v>
      </c>
    </row>
    <row r="2453" spans="1:17">
      <c r="A2453" s="30" t="s">
        <v>8340</v>
      </c>
      <c r="B2453" s="30" t="s">
        <v>8341</v>
      </c>
      <c r="C2453" s="30" t="s">
        <v>8342</v>
      </c>
      <c r="D2453" s="30"/>
      <c r="E2453" s="30" t="s">
        <v>8027</v>
      </c>
      <c r="F2453" s="30"/>
      <c r="G2453" s="38"/>
      <c r="H2453" s="31">
        <v>0</v>
      </c>
      <c r="I2453" s="30" t="s">
        <v>552</v>
      </c>
      <c r="J2453" s="30" t="s">
        <v>553</v>
      </c>
      <c r="K2453" s="30" t="s">
        <v>495</v>
      </c>
      <c r="L2453" s="30" t="s">
        <v>496</v>
      </c>
      <c r="M2453" s="30" t="s">
        <v>654</v>
      </c>
      <c r="N2453" s="30"/>
      <c r="O2453" s="30" t="s">
        <v>7992</v>
      </c>
      <c r="P2453" s="30" t="s">
        <v>7993</v>
      </c>
      <c r="Q2453" s="30" t="s">
        <v>499</v>
      </c>
    </row>
    <row r="2454" spans="1:17">
      <c r="A2454" s="30" t="s">
        <v>8343</v>
      </c>
      <c r="B2454" s="30" t="s">
        <v>8344</v>
      </c>
      <c r="C2454" s="30" t="s">
        <v>8345</v>
      </c>
      <c r="D2454" s="30"/>
      <c r="E2454" s="30" t="s">
        <v>8027</v>
      </c>
      <c r="F2454" s="30"/>
      <c r="G2454" s="38"/>
      <c r="H2454" s="31">
        <v>0</v>
      </c>
      <c r="I2454" s="30" t="s">
        <v>600</v>
      </c>
      <c r="J2454" s="30" t="s">
        <v>601</v>
      </c>
      <c r="K2454" s="30" t="s">
        <v>495</v>
      </c>
      <c r="L2454" s="30" t="s">
        <v>496</v>
      </c>
      <c r="M2454" s="30" t="s">
        <v>654</v>
      </c>
      <c r="N2454" s="30"/>
      <c r="O2454" s="30" t="s">
        <v>7992</v>
      </c>
      <c r="P2454" s="30" t="s">
        <v>7993</v>
      </c>
      <c r="Q2454" s="30" t="s">
        <v>499</v>
      </c>
    </row>
    <row r="2455" spans="1:17">
      <c r="A2455" s="30" t="s">
        <v>8346</v>
      </c>
      <c r="B2455" s="30" t="s">
        <v>8347</v>
      </c>
      <c r="C2455" s="30" t="s">
        <v>8348</v>
      </c>
      <c r="D2455" s="30"/>
      <c r="E2455" s="30" t="s">
        <v>8027</v>
      </c>
      <c r="F2455" s="30"/>
      <c r="G2455" s="38"/>
      <c r="H2455" s="31">
        <v>0</v>
      </c>
      <c r="I2455" s="30" t="s">
        <v>600</v>
      </c>
      <c r="J2455" s="30" t="s">
        <v>601</v>
      </c>
      <c r="K2455" s="30" t="s">
        <v>495</v>
      </c>
      <c r="L2455" s="30" t="s">
        <v>496</v>
      </c>
      <c r="M2455" s="30" t="s">
        <v>654</v>
      </c>
      <c r="N2455" s="30"/>
      <c r="O2455" s="30" t="s">
        <v>7992</v>
      </c>
      <c r="P2455" s="30" t="s">
        <v>7993</v>
      </c>
      <c r="Q2455" s="30" t="s">
        <v>499</v>
      </c>
    </row>
    <row r="2456" spans="1:17">
      <c r="A2456" s="30" t="s">
        <v>8349</v>
      </c>
      <c r="B2456" s="30" t="s">
        <v>8350</v>
      </c>
      <c r="C2456" s="30" t="s">
        <v>8351</v>
      </c>
      <c r="D2456" s="30"/>
      <c r="E2456" s="30" t="s">
        <v>8027</v>
      </c>
      <c r="F2456" s="30"/>
      <c r="G2456" s="38"/>
      <c r="H2456" s="31">
        <v>0</v>
      </c>
      <c r="I2456" s="30" t="s">
        <v>552</v>
      </c>
      <c r="J2456" s="30" t="s">
        <v>553</v>
      </c>
      <c r="K2456" s="30" t="s">
        <v>495</v>
      </c>
      <c r="L2456" s="30" t="s">
        <v>496</v>
      </c>
      <c r="M2456" s="30" t="s">
        <v>654</v>
      </c>
      <c r="N2456" s="30"/>
      <c r="O2456" s="30" t="s">
        <v>7992</v>
      </c>
      <c r="P2456" s="30" t="s">
        <v>7993</v>
      </c>
      <c r="Q2456" s="30" t="s">
        <v>499</v>
      </c>
    </row>
    <row r="2457" spans="1:17">
      <c r="A2457" s="30" t="s">
        <v>8352</v>
      </c>
      <c r="B2457" s="30" t="s">
        <v>8353</v>
      </c>
      <c r="C2457" s="30" t="s">
        <v>8354</v>
      </c>
      <c r="D2457" s="30"/>
      <c r="E2457" s="30" t="s">
        <v>8027</v>
      </c>
      <c r="F2457" s="30"/>
      <c r="G2457" s="38"/>
      <c r="H2457" s="31">
        <v>0</v>
      </c>
      <c r="I2457" s="30" t="s">
        <v>552</v>
      </c>
      <c r="J2457" s="30" t="s">
        <v>553</v>
      </c>
      <c r="K2457" s="30" t="s">
        <v>495</v>
      </c>
      <c r="L2457" s="30" t="s">
        <v>496</v>
      </c>
      <c r="M2457" s="30" t="s">
        <v>654</v>
      </c>
      <c r="N2457" s="30"/>
      <c r="O2457" s="30" t="s">
        <v>7992</v>
      </c>
      <c r="P2457" s="30" t="s">
        <v>7993</v>
      </c>
      <c r="Q2457" s="30" t="s">
        <v>499</v>
      </c>
    </row>
    <row r="2458" spans="1:17">
      <c r="A2458" s="30" t="s">
        <v>8355</v>
      </c>
      <c r="B2458" s="30" t="s">
        <v>8356</v>
      </c>
      <c r="C2458" s="30" t="s">
        <v>8357</v>
      </c>
      <c r="D2458" s="30"/>
      <c r="E2458" s="30" t="s">
        <v>8027</v>
      </c>
      <c r="F2458" s="30"/>
      <c r="G2458" s="38"/>
      <c r="H2458" s="31">
        <v>0</v>
      </c>
      <c r="I2458" s="30" t="s">
        <v>600</v>
      </c>
      <c r="J2458" s="30" t="s">
        <v>601</v>
      </c>
      <c r="K2458" s="30" t="s">
        <v>495</v>
      </c>
      <c r="L2458" s="30" t="s">
        <v>496</v>
      </c>
      <c r="M2458" s="30" t="s">
        <v>2249</v>
      </c>
      <c r="N2458" s="30"/>
      <c r="O2458" s="30" t="s">
        <v>7992</v>
      </c>
      <c r="P2458" s="30" t="s">
        <v>7993</v>
      </c>
      <c r="Q2458" s="30" t="s">
        <v>499</v>
      </c>
    </row>
    <row r="2459" spans="1:17">
      <c r="A2459" s="30" t="s">
        <v>8358</v>
      </c>
      <c r="B2459" s="30" t="s">
        <v>8359</v>
      </c>
      <c r="C2459" s="30" t="s">
        <v>8360</v>
      </c>
      <c r="D2459" s="30"/>
      <c r="E2459" s="30" t="s">
        <v>8027</v>
      </c>
      <c r="F2459" s="30"/>
      <c r="G2459" s="38"/>
      <c r="H2459" s="31">
        <v>0</v>
      </c>
      <c r="I2459" s="30" t="s">
        <v>552</v>
      </c>
      <c r="J2459" s="30" t="s">
        <v>553</v>
      </c>
      <c r="K2459" s="30" t="s">
        <v>495</v>
      </c>
      <c r="L2459" s="30" t="s">
        <v>496</v>
      </c>
      <c r="M2459" s="30" t="s">
        <v>2249</v>
      </c>
      <c r="N2459" s="30"/>
      <c r="O2459" s="30" t="s">
        <v>7992</v>
      </c>
      <c r="P2459" s="30" t="s">
        <v>7993</v>
      </c>
      <c r="Q2459" s="30" t="s">
        <v>499</v>
      </c>
    </row>
    <row r="2460" spans="1:17">
      <c r="A2460" s="30" t="s">
        <v>8361</v>
      </c>
      <c r="B2460" s="30" t="s">
        <v>8362</v>
      </c>
      <c r="C2460" s="30" t="s">
        <v>8363</v>
      </c>
      <c r="D2460" s="30"/>
      <c r="E2460" s="30" t="s">
        <v>8027</v>
      </c>
      <c r="F2460" s="30"/>
      <c r="G2460" s="38"/>
      <c r="H2460" s="31">
        <v>0</v>
      </c>
      <c r="I2460" s="30" t="s">
        <v>552</v>
      </c>
      <c r="J2460" s="30" t="s">
        <v>553</v>
      </c>
      <c r="K2460" s="30" t="s">
        <v>495</v>
      </c>
      <c r="L2460" s="30" t="s">
        <v>496</v>
      </c>
      <c r="M2460" s="30" t="s">
        <v>2249</v>
      </c>
      <c r="N2460" s="30"/>
      <c r="O2460" s="30" t="s">
        <v>7992</v>
      </c>
      <c r="P2460" s="30" t="s">
        <v>7993</v>
      </c>
      <c r="Q2460" s="30" t="s">
        <v>499</v>
      </c>
    </row>
    <row r="2461" spans="1:17">
      <c r="A2461" s="30" t="s">
        <v>8364</v>
      </c>
      <c r="B2461" s="30" t="s">
        <v>8365</v>
      </c>
      <c r="C2461" s="30" t="s">
        <v>8366</v>
      </c>
      <c r="D2461" s="30"/>
      <c r="E2461" s="30" t="s">
        <v>8027</v>
      </c>
      <c r="F2461" s="30"/>
      <c r="G2461" s="38"/>
      <c r="H2461" s="31">
        <v>0</v>
      </c>
      <c r="I2461" s="30" t="s">
        <v>552</v>
      </c>
      <c r="J2461" s="30" t="s">
        <v>553</v>
      </c>
      <c r="K2461" s="30" t="s">
        <v>495</v>
      </c>
      <c r="L2461" s="30" t="s">
        <v>496</v>
      </c>
      <c r="M2461" s="30" t="s">
        <v>2249</v>
      </c>
      <c r="N2461" s="30"/>
      <c r="O2461" s="30" t="s">
        <v>7992</v>
      </c>
      <c r="P2461" s="30" t="s">
        <v>7993</v>
      </c>
      <c r="Q2461" s="30" t="s">
        <v>499</v>
      </c>
    </row>
    <row r="2462" spans="1:17">
      <c r="A2462" s="30" t="s">
        <v>8367</v>
      </c>
      <c r="B2462" s="30" t="s">
        <v>8368</v>
      </c>
      <c r="C2462" s="30" t="s">
        <v>8369</v>
      </c>
      <c r="D2462" s="30"/>
      <c r="E2462" s="30" t="s">
        <v>8027</v>
      </c>
      <c r="F2462" s="30"/>
      <c r="G2462" s="38"/>
      <c r="H2462" s="31">
        <v>0</v>
      </c>
      <c r="I2462" s="30" t="s">
        <v>552</v>
      </c>
      <c r="J2462" s="30" t="s">
        <v>553</v>
      </c>
      <c r="K2462" s="30" t="s">
        <v>495</v>
      </c>
      <c r="L2462" s="30" t="s">
        <v>496</v>
      </c>
      <c r="M2462" s="30" t="s">
        <v>2249</v>
      </c>
      <c r="N2462" s="30"/>
      <c r="O2462" s="30" t="s">
        <v>7992</v>
      </c>
      <c r="P2462" s="30" t="s">
        <v>7993</v>
      </c>
      <c r="Q2462" s="30" t="s">
        <v>499</v>
      </c>
    </row>
    <row r="2463" spans="1:17">
      <c r="A2463" s="30" t="s">
        <v>8370</v>
      </c>
      <c r="B2463" s="30" t="s">
        <v>8371</v>
      </c>
      <c r="C2463" s="30" t="s">
        <v>8372</v>
      </c>
      <c r="D2463" s="30"/>
      <c r="E2463" s="30" t="s">
        <v>8027</v>
      </c>
      <c r="F2463" s="30"/>
      <c r="G2463" s="38"/>
      <c r="H2463" s="31">
        <v>0</v>
      </c>
      <c r="I2463" s="30" t="s">
        <v>552</v>
      </c>
      <c r="J2463" s="30" t="s">
        <v>553</v>
      </c>
      <c r="K2463" s="30" t="s">
        <v>495</v>
      </c>
      <c r="L2463" s="30" t="s">
        <v>496</v>
      </c>
      <c r="M2463" s="30" t="s">
        <v>2249</v>
      </c>
      <c r="N2463" s="30"/>
      <c r="O2463" s="30" t="s">
        <v>7992</v>
      </c>
      <c r="P2463" s="30" t="s">
        <v>7993</v>
      </c>
      <c r="Q2463" s="30" t="s">
        <v>499</v>
      </c>
    </row>
    <row r="2464" spans="1:17">
      <c r="A2464" s="30" t="s">
        <v>8373</v>
      </c>
      <c r="B2464" s="30" t="s">
        <v>8374</v>
      </c>
      <c r="C2464" s="30" t="s">
        <v>8375</v>
      </c>
      <c r="D2464" s="30"/>
      <c r="E2464" s="30" t="s">
        <v>8027</v>
      </c>
      <c r="F2464" s="30"/>
      <c r="G2464" s="38"/>
      <c r="H2464" s="31">
        <v>0</v>
      </c>
      <c r="I2464" s="30" t="s">
        <v>552</v>
      </c>
      <c r="J2464" s="30" t="s">
        <v>553</v>
      </c>
      <c r="K2464" s="30" t="s">
        <v>495</v>
      </c>
      <c r="L2464" s="30" t="s">
        <v>496</v>
      </c>
      <c r="M2464" s="30" t="s">
        <v>2249</v>
      </c>
      <c r="N2464" s="30"/>
      <c r="O2464" s="30" t="s">
        <v>7992</v>
      </c>
      <c r="P2464" s="30" t="s">
        <v>7993</v>
      </c>
      <c r="Q2464" s="30" t="s">
        <v>499</v>
      </c>
    </row>
    <row r="2465" spans="1:17">
      <c r="A2465" s="30" t="s">
        <v>8376</v>
      </c>
      <c r="B2465" s="30" t="s">
        <v>8377</v>
      </c>
      <c r="C2465" s="30" t="s">
        <v>8378</v>
      </c>
      <c r="D2465" s="30"/>
      <c r="E2465" s="30" t="s">
        <v>8027</v>
      </c>
      <c r="F2465" s="30"/>
      <c r="G2465" s="38"/>
      <c r="H2465" s="31">
        <v>0</v>
      </c>
      <c r="I2465" s="30" t="s">
        <v>600</v>
      </c>
      <c r="J2465" s="30" t="s">
        <v>601</v>
      </c>
      <c r="K2465" s="30" t="s">
        <v>495</v>
      </c>
      <c r="L2465" s="30" t="s">
        <v>496</v>
      </c>
      <c r="M2465" s="30" t="s">
        <v>2249</v>
      </c>
      <c r="N2465" s="30"/>
      <c r="O2465" s="30" t="s">
        <v>7992</v>
      </c>
      <c r="P2465" s="30" t="s">
        <v>7993</v>
      </c>
      <c r="Q2465" s="30" t="s">
        <v>499</v>
      </c>
    </row>
    <row r="2466" spans="1:17">
      <c r="A2466" s="30" t="s">
        <v>8379</v>
      </c>
      <c r="B2466" s="30" t="s">
        <v>8380</v>
      </c>
      <c r="C2466" s="30" t="s">
        <v>8381</v>
      </c>
      <c r="D2466" s="30"/>
      <c r="E2466" s="30" t="s">
        <v>8027</v>
      </c>
      <c r="F2466" s="30"/>
      <c r="G2466" s="38"/>
      <c r="H2466" s="31">
        <v>0</v>
      </c>
      <c r="I2466" s="30" t="s">
        <v>552</v>
      </c>
      <c r="J2466" s="30" t="s">
        <v>553</v>
      </c>
      <c r="K2466" s="30" t="s">
        <v>495</v>
      </c>
      <c r="L2466" s="30" t="s">
        <v>496</v>
      </c>
      <c r="M2466" s="30" t="s">
        <v>2249</v>
      </c>
      <c r="N2466" s="30"/>
      <c r="O2466" s="30" t="s">
        <v>7992</v>
      </c>
      <c r="P2466" s="30" t="s">
        <v>7993</v>
      </c>
      <c r="Q2466" s="30" t="s">
        <v>499</v>
      </c>
    </row>
    <row r="2467" spans="1:17">
      <c r="A2467" s="30" t="s">
        <v>8382</v>
      </c>
      <c r="B2467" s="30" t="s">
        <v>8383</v>
      </c>
      <c r="C2467" s="30" t="s">
        <v>8384</v>
      </c>
      <c r="D2467" s="30"/>
      <c r="E2467" s="30" t="s">
        <v>8027</v>
      </c>
      <c r="F2467" s="30"/>
      <c r="G2467" s="38"/>
      <c r="H2467" s="31">
        <v>0</v>
      </c>
      <c r="I2467" s="30" t="s">
        <v>552</v>
      </c>
      <c r="J2467" s="30" t="s">
        <v>553</v>
      </c>
      <c r="K2467" s="30" t="s">
        <v>495</v>
      </c>
      <c r="L2467" s="30" t="s">
        <v>496</v>
      </c>
      <c r="M2467" s="30" t="s">
        <v>2249</v>
      </c>
      <c r="N2467" s="30"/>
      <c r="O2467" s="30" t="s">
        <v>7992</v>
      </c>
      <c r="P2467" s="30" t="s">
        <v>7993</v>
      </c>
      <c r="Q2467" s="30" t="s">
        <v>499</v>
      </c>
    </row>
    <row r="2468" spans="1:17">
      <c r="A2468" s="30" t="s">
        <v>8385</v>
      </c>
      <c r="B2468" s="30" t="s">
        <v>8386</v>
      </c>
      <c r="C2468" s="30" t="s">
        <v>8387</v>
      </c>
      <c r="D2468" s="30"/>
      <c r="E2468" s="30" t="s">
        <v>8027</v>
      </c>
      <c r="F2468" s="30"/>
      <c r="G2468" s="38"/>
      <c r="H2468" s="31">
        <v>0</v>
      </c>
      <c r="I2468" s="30" t="s">
        <v>552</v>
      </c>
      <c r="J2468" s="30" t="s">
        <v>553</v>
      </c>
      <c r="K2468" s="30" t="s">
        <v>495</v>
      </c>
      <c r="L2468" s="30" t="s">
        <v>496</v>
      </c>
      <c r="M2468" s="30" t="s">
        <v>2249</v>
      </c>
      <c r="N2468" s="30"/>
      <c r="O2468" s="30" t="s">
        <v>7992</v>
      </c>
      <c r="P2468" s="30" t="s">
        <v>7993</v>
      </c>
      <c r="Q2468" s="30" t="s">
        <v>499</v>
      </c>
    </row>
    <row r="2469" spans="1:17">
      <c r="A2469" s="30" t="s">
        <v>8388</v>
      </c>
      <c r="B2469" s="30" t="s">
        <v>8389</v>
      </c>
      <c r="C2469" s="30" t="s">
        <v>8390</v>
      </c>
      <c r="D2469" s="30"/>
      <c r="E2469" s="30" t="s">
        <v>8027</v>
      </c>
      <c r="F2469" s="30"/>
      <c r="G2469" s="38"/>
      <c r="H2469" s="31">
        <v>0</v>
      </c>
      <c r="I2469" s="30" t="s">
        <v>552</v>
      </c>
      <c r="J2469" s="30" t="s">
        <v>553</v>
      </c>
      <c r="K2469" s="30" t="s">
        <v>495</v>
      </c>
      <c r="L2469" s="30" t="s">
        <v>496</v>
      </c>
      <c r="M2469" s="30" t="s">
        <v>2249</v>
      </c>
      <c r="N2469" s="30"/>
      <c r="O2469" s="30" t="s">
        <v>7992</v>
      </c>
      <c r="P2469" s="30" t="s">
        <v>7993</v>
      </c>
      <c r="Q2469" s="30" t="s">
        <v>499</v>
      </c>
    </row>
    <row r="2470" spans="1:17">
      <c r="A2470" s="30" t="s">
        <v>8391</v>
      </c>
      <c r="B2470" s="30" t="s">
        <v>8392</v>
      </c>
      <c r="C2470" s="30" t="s">
        <v>8393</v>
      </c>
      <c r="D2470" s="30"/>
      <c r="E2470" s="30" t="s">
        <v>8027</v>
      </c>
      <c r="F2470" s="30"/>
      <c r="G2470" s="38"/>
      <c r="H2470" s="31">
        <v>0</v>
      </c>
      <c r="I2470" s="30" t="s">
        <v>600</v>
      </c>
      <c r="J2470" s="30" t="s">
        <v>601</v>
      </c>
      <c r="K2470" s="30" t="s">
        <v>495</v>
      </c>
      <c r="L2470" s="30" t="s">
        <v>496</v>
      </c>
      <c r="M2470" s="30" t="s">
        <v>2249</v>
      </c>
      <c r="N2470" s="30"/>
      <c r="O2470" s="30" t="s">
        <v>7992</v>
      </c>
      <c r="P2470" s="30" t="s">
        <v>7993</v>
      </c>
      <c r="Q2470" s="30" t="s">
        <v>499</v>
      </c>
    </row>
    <row r="2471" spans="1:17">
      <c r="A2471" s="30" t="s">
        <v>8394</v>
      </c>
      <c r="B2471" s="30" t="s">
        <v>8395</v>
      </c>
      <c r="C2471" s="30" t="s">
        <v>8396</v>
      </c>
      <c r="D2471" s="30"/>
      <c r="E2471" s="30" t="s">
        <v>8027</v>
      </c>
      <c r="F2471" s="30"/>
      <c r="G2471" s="38"/>
      <c r="H2471" s="31">
        <v>0</v>
      </c>
      <c r="I2471" s="30" t="s">
        <v>586</v>
      </c>
      <c r="J2471" s="30" t="s">
        <v>587</v>
      </c>
      <c r="K2471" s="30" t="s">
        <v>495</v>
      </c>
      <c r="L2471" s="30" t="s">
        <v>496</v>
      </c>
      <c r="M2471" s="30" t="s">
        <v>3374</v>
      </c>
      <c r="N2471" s="30"/>
      <c r="O2471" s="30" t="s">
        <v>7992</v>
      </c>
      <c r="P2471" s="30" t="s">
        <v>7993</v>
      </c>
      <c r="Q2471" s="30" t="s">
        <v>499</v>
      </c>
    </row>
    <row r="2472" spans="1:17">
      <c r="A2472" s="30" t="s">
        <v>8397</v>
      </c>
      <c r="B2472" s="30" t="s">
        <v>8398</v>
      </c>
      <c r="C2472" s="30" t="s">
        <v>8399</v>
      </c>
      <c r="D2472" s="30"/>
      <c r="E2472" s="30" t="s">
        <v>8027</v>
      </c>
      <c r="F2472" s="30"/>
      <c r="G2472" s="38"/>
      <c r="H2472" s="31">
        <v>0</v>
      </c>
      <c r="I2472" s="30" t="s">
        <v>586</v>
      </c>
      <c r="J2472" s="30" t="s">
        <v>587</v>
      </c>
      <c r="K2472" s="30" t="s">
        <v>495</v>
      </c>
      <c r="L2472" s="30" t="s">
        <v>496</v>
      </c>
      <c r="M2472" s="30" t="s">
        <v>3374</v>
      </c>
      <c r="N2472" s="30"/>
      <c r="O2472" s="30" t="s">
        <v>7992</v>
      </c>
      <c r="P2472" s="30" t="s">
        <v>7993</v>
      </c>
      <c r="Q2472" s="30" t="s">
        <v>499</v>
      </c>
    </row>
    <row r="2473" spans="1:17">
      <c r="A2473" s="30" t="s">
        <v>8400</v>
      </c>
      <c r="B2473" s="30" t="s">
        <v>8401</v>
      </c>
      <c r="C2473" s="30" t="s">
        <v>8402</v>
      </c>
      <c r="D2473" s="30"/>
      <c r="E2473" s="30" t="s">
        <v>8027</v>
      </c>
      <c r="F2473" s="30"/>
      <c r="G2473" s="38"/>
      <c r="H2473" s="31">
        <v>0</v>
      </c>
      <c r="I2473" s="30" t="s">
        <v>586</v>
      </c>
      <c r="J2473" s="30" t="s">
        <v>587</v>
      </c>
      <c r="K2473" s="30" t="s">
        <v>495</v>
      </c>
      <c r="L2473" s="30" t="s">
        <v>496</v>
      </c>
      <c r="M2473" s="30" t="s">
        <v>3374</v>
      </c>
      <c r="N2473" s="30"/>
      <c r="O2473" s="30" t="s">
        <v>7992</v>
      </c>
      <c r="P2473" s="30" t="s">
        <v>7993</v>
      </c>
      <c r="Q2473" s="30" t="s">
        <v>499</v>
      </c>
    </row>
    <row r="2474" spans="1:17">
      <c r="A2474" s="30" t="s">
        <v>8403</v>
      </c>
      <c r="B2474" s="30" t="s">
        <v>8404</v>
      </c>
      <c r="C2474" s="30" t="s">
        <v>8405</v>
      </c>
      <c r="D2474" s="30"/>
      <c r="E2474" s="30" t="s">
        <v>8027</v>
      </c>
      <c r="F2474" s="30"/>
      <c r="G2474" s="38"/>
      <c r="H2474" s="31">
        <v>0</v>
      </c>
      <c r="I2474" s="30" t="s">
        <v>586</v>
      </c>
      <c r="J2474" s="30" t="s">
        <v>587</v>
      </c>
      <c r="K2474" s="30" t="s">
        <v>495</v>
      </c>
      <c r="L2474" s="30" t="s">
        <v>496</v>
      </c>
      <c r="M2474" s="30" t="s">
        <v>3374</v>
      </c>
      <c r="N2474" s="30"/>
      <c r="O2474" s="30" t="s">
        <v>7992</v>
      </c>
      <c r="P2474" s="30" t="s">
        <v>7993</v>
      </c>
      <c r="Q2474" s="30" t="s">
        <v>499</v>
      </c>
    </row>
    <row r="2475" spans="1:17">
      <c r="A2475" s="30" t="s">
        <v>8406</v>
      </c>
      <c r="B2475" s="30" t="s">
        <v>8407</v>
      </c>
      <c r="C2475" s="30" t="s">
        <v>8408</v>
      </c>
      <c r="D2475" s="30"/>
      <c r="E2475" s="30" t="s">
        <v>8027</v>
      </c>
      <c r="F2475" s="30"/>
      <c r="G2475" s="38"/>
      <c r="H2475" s="31">
        <v>0</v>
      </c>
      <c r="I2475" s="30" t="s">
        <v>586</v>
      </c>
      <c r="J2475" s="30" t="s">
        <v>587</v>
      </c>
      <c r="K2475" s="30" t="s">
        <v>495</v>
      </c>
      <c r="L2475" s="30" t="s">
        <v>496</v>
      </c>
      <c r="M2475" s="30" t="s">
        <v>3374</v>
      </c>
      <c r="N2475" s="30"/>
      <c r="O2475" s="30" t="s">
        <v>7992</v>
      </c>
      <c r="P2475" s="30" t="s">
        <v>7993</v>
      </c>
      <c r="Q2475" s="30" t="s">
        <v>499</v>
      </c>
    </row>
    <row r="2476" spans="1:17">
      <c r="A2476" s="30" t="s">
        <v>8409</v>
      </c>
      <c r="B2476" s="30" t="s">
        <v>8410</v>
      </c>
      <c r="C2476" s="30" t="s">
        <v>8411</v>
      </c>
      <c r="D2476" s="30"/>
      <c r="E2476" s="30" t="s">
        <v>8027</v>
      </c>
      <c r="F2476" s="30"/>
      <c r="G2476" s="38"/>
      <c r="H2476" s="31">
        <v>0</v>
      </c>
      <c r="I2476" s="30" t="s">
        <v>718</v>
      </c>
      <c r="J2476" s="30" t="s">
        <v>719</v>
      </c>
      <c r="K2476" s="30" t="s">
        <v>495</v>
      </c>
      <c r="L2476" s="30" t="s">
        <v>496</v>
      </c>
      <c r="M2476" s="30" t="s">
        <v>3374</v>
      </c>
      <c r="N2476" s="30"/>
      <c r="O2476" s="30" t="s">
        <v>7992</v>
      </c>
      <c r="P2476" s="30" t="s">
        <v>7993</v>
      </c>
      <c r="Q2476" s="30" t="s">
        <v>499</v>
      </c>
    </row>
    <row r="2477" spans="1:17">
      <c r="A2477" s="30" t="s">
        <v>8412</v>
      </c>
      <c r="B2477" s="30" t="s">
        <v>8413</v>
      </c>
      <c r="C2477" s="30" t="s">
        <v>8414</v>
      </c>
      <c r="D2477" s="30"/>
      <c r="E2477" s="30" t="s">
        <v>8027</v>
      </c>
      <c r="F2477" s="30"/>
      <c r="G2477" s="38"/>
      <c r="H2477" s="31">
        <v>0</v>
      </c>
      <c r="I2477" s="30" t="s">
        <v>718</v>
      </c>
      <c r="J2477" s="30" t="s">
        <v>719</v>
      </c>
      <c r="K2477" s="30" t="s">
        <v>495</v>
      </c>
      <c r="L2477" s="30" t="s">
        <v>496</v>
      </c>
      <c r="M2477" s="30" t="s">
        <v>596</v>
      </c>
      <c r="N2477" s="30"/>
      <c r="O2477" s="30" t="s">
        <v>7992</v>
      </c>
      <c r="P2477" s="30" t="s">
        <v>7993</v>
      </c>
      <c r="Q2477" s="30" t="s">
        <v>499</v>
      </c>
    </row>
    <row r="2478" spans="1:17">
      <c r="A2478" s="30" t="s">
        <v>8415</v>
      </c>
      <c r="B2478" s="30" t="s">
        <v>8416</v>
      </c>
      <c r="C2478" s="30" t="s">
        <v>8417</v>
      </c>
      <c r="D2478" s="30"/>
      <c r="E2478" s="30" t="s">
        <v>8027</v>
      </c>
      <c r="F2478" s="30"/>
      <c r="G2478" s="38"/>
      <c r="H2478" s="31">
        <v>0</v>
      </c>
      <c r="I2478" s="30" t="s">
        <v>586</v>
      </c>
      <c r="J2478" s="30" t="s">
        <v>587</v>
      </c>
      <c r="K2478" s="30" t="s">
        <v>495</v>
      </c>
      <c r="L2478" s="30" t="s">
        <v>496</v>
      </c>
      <c r="M2478" s="30" t="s">
        <v>3374</v>
      </c>
      <c r="N2478" s="30"/>
      <c r="O2478" s="30" t="s">
        <v>7992</v>
      </c>
      <c r="P2478" s="30" t="s">
        <v>7993</v>
      </c>
      <c r="Q2478" s="30" t="s">
        <v>499</v>
      </c>
    </row>
    <row r="2479" spans="1:17">
      <c r="A2479" s="30" t="s">
        <v>8418</v>
      </c>
      <c r="B2479" s="30" t="s">
        <v>8419</v>
      </c>
      <c r="C2479" s="30" t="s">
        <v>8420</v>
      </c>
      <c r="D2479" s="30"/>
      <c r="E2479" s="30" t="s">
        <v>8027</v>
      </c>
      <c r="F2479" s="30"/>
      <c r="G2479" s="38"/>
      <c r="H2479" s="31">
        <v>0</v>
      </c>
      <c r="I2479" s="30" t="s">
        <v>586</v>
      </c>
      <c r="J2479" s="30" t="s">
        <v>587</v>
      </c>
      <c r="K2479" s="30" t="s">
        <v>495</v>
      </c>
      <c r="L2479" s="30" t="s">
        <v>496</v>
      </c>
      <c r="M2479" s="30" t="s">
        <v>3374</v>
      </c>
      <c r="N2479" s="30"/>
      <c r="O2479" s="30" t="s">
        <v>7992</v>
      </c>
      <c r="P2479" s="30" t="s">
        <v>7993</v>
      </c>
      <c r="Q2479" s="30" t="s">
        <v>499</v>
      </c>
    </row>
    <row r="2480" spans="1:17">
      <c r="A2480" s="30" t="s">
        <v>8421</v>
      </c>
      <c r="B2480" s="30" t="s">
        <v>8422</v>
      </c>
      <c r="C2480" s="30" t="s">
        <v>8423</v>
      </c>
      <c r="D2480" s="30"/>
      <c r="E2480" s="30" t="s">
        <v>8027</v>
      </c>
      <c r="F2480" s="30"/>
      <c r="G2480" s="38"/>
      <c r="H2480" s="31">
        <v>0</v>
      </c>
      <c r="I2480" s="30" t="s">
        <v>586</v>
      </c>
      <c r="J2480" s="30" t="s">
        <v>587</v>
      </c>
      <c r="K2480" s="30" t="s">
        <v>495</v>
      </c>
      <c r="L2480" s="30" t="s">
        <v>496</v>
      </c>
      <c r="M2480" s="30" t="s">
        <v>3374</v>
      </c>
      <c r="N2480" s="30"/>
      <c r="O2480" s="30" t="s">
        <v>7992</v>
      </c>
      <c r="P2480" s="30" t="s">
        <v>7993</v>
      </c>
      <c r="Q2480" s="30" t="s">
        <v>499</v>
      </c>
    </row>
    <row r="2481" spans="1:17">
      <c r="A2481" s="30" t="s">
        <v>8424</v>
      </c>
      <c r="B2481" s="30" t="s">
        <v>8425</v>
      </c>
      <c r="C2481" s="30" t="s">
        <v>8426</v>
      </c>
      <c r="D2481" s="30"/>
      <c r="E2481" s="30" t="s">
        <v>8027</v>
      </c>
      <c r="F2481" s="30"/>
      <c r="G2481" s="38"/>
      <c r="H2481" s="31">
        <v>0</v>
      </c>
      <c r="I2481" s="30" t="s">
        <v>586</v>
      </c>
      <c r="J2481" s="30" t="s">
        <v>587</v>
      </c>
      <c r="K2481" s="30" t="s">
        <v>495</v>
      </c>
      <c r="L2481" s="30" t="s">
        <v>496</v>
      </c>
      <c r="M2481" s="30" t="s">
        <v>3374</v>
      </c>
      <c r="N2481" s="30"/>
      <c r="O2481" s="30" t="s">
        <v>7992</v>
      </c>
      <c r="P2481" s="30" t="s">
        <v>7993</v>
      </c>
      <c r="Q2481" s="30" t="s">
        <v>499</v>
      </c>
    </row>
    <row r="2482" spans="1:17">
      <c r="A2482" s="30" t="s">
        <v>8427</v>
      </c>
      <c r="B2482" s="30" t="s">
        <v>8428</v>
      </c>
      <c r="C2482" s="30" t="s">
        <v>8429</v>
      </c>
      <c r="D2482" s="30"/>
      <c r="E2482" s="30" t="s">
        <v>8027</v>
      </c>
      <c r="F2482" s="30"/>
      <c r="G2482" s="38"/>
      <c r="H2482" s="31">
        <v>0</v>
      </c>
      <c r="I2482" s="30" t="s">
        <v>718</v>
      </c>
      <c r="J2482" s="30" t="s">
        <v>719</v>
      </c>
      <c r="K2482" s="30" t="s">
        <v>495</v>
      </c>
      <c r="L2482" s="30" t="s">
        <v>496</v>
      </c>
      <c r="M2482" s="30" t="s">
        <v>3374</v>
      </c>
      <c r="N2482" s="30"/>
      <c r="O2482" s="30" t="s">
        <v>7992</v>
      </c>
      <c r="P2482" s="30" t="s">
        <v>7993</v>
      </c>
      <c r="Q2482" s="30" t="s">
        <v>499</v>
      </c>
    </row>
    <row r="2483" spans="1:17">
      <c r="A2483" s="30" t="s">
        <v>8430</v>
      </c>
      <c r="B2483" s="30" t="s">
        <v>8431</v>
      </c>
      <c r="C2483" s="30" t="s">
        <v>8432</v>
      </c>
      <c r="D2483" s="30"/>
      <c r="E2483" s="30" t="s">
        <v>8027</v>
      </c>
      <c r="F2483" s="30"/>
      <c r="G2483" s="38"/>
      <c r="H2483" s="31">
        <v>0</v>
      </c>
      <c r="I2483" s="30" t="s">
        <v>586</v>
      </c>
      <c r="J2483" s="30" t="s">
        <v>587</v>
      </c>
      <c r="K2483" s="30" t="s">
        <v>495</v>
      </c>
      <c r="L2483" s="30" t="s">
        <v>496</v>
      </c>
      <c r="M2483" s="30" t="s">
        <v>3374</v>
      </c>
      <c r="N2483" s="30"/>
      <c r="O2483" s="30" t="s">
        <v>7992</v>
      </c>
      <c r="P2483" s="30" t="s">
        <v>7993</v>
      </c>
      <c r="Q2483" s="30" t="s">
        <v>499</v>
      </c>
    </row>
    <row r="2484" spans="1:17">
      <c r="A2484" s="30" t="s">
        <v>8433</v>
      </c>
      <c r="B2484" s="30" t="s">
        <v>8434</v>
      </c>
      <c r="C2484" s="30" t="s">
        <v>8435</v>
      </c>
      <c r="D2484" s="30"/>
      <c r="E2484" s="30" t="s">
        <v>7999</v>
      </c>
      <c r="F2484" s="30"/>
      <c r="G2484" s="38"/>
      <c r="H2484" s="31">
        <v>0</v>
      </c>
      <c r="I2484" s="30" t="s">
        <v>552</v>
      </c>
      <c r="J2484" s="30" t="s">
        <v>553</v>
      </c>
      <c r="K2484" s="30" t="s">
        <v>495</v>
      </c>
      <c r="L2484" s="30" t="s">
        <v>496</v>
      </c>
      <c r="M2484" s="30" t="s">
        <v>724</v>
      </c>
      <c r="N2484" s="30"/>
      <c r="O2484" s="30" t="s">
        <v>7992</v>
      </c>
      <c r="P2484" s="30" t="s">
        <v>7993</v>
      </c>
      <c r="Q2484" s="30" t="s">
        <v>499</v>
      </c>
    </row>
    <row r="2485" spans="1:17">
      <c r="A2485" s="30" t="s">
        <v>8436</v>
      </c>
      <c r="B2485" s="30" t="s">
        <v>8437</v>
      </c>
      <c r="C2485" s="30" t="s">
        <v>8438</v>
      </c>
      <c r="D2485" s="30"/>
      <c r="E2485" s="30" t="s">
        <v>7999</v>
      </c>
      <c r="F2485" s="30"/>
      <c r="G2485" s="38"/>
      <c r="H2485" s="31">
        <v>0</v>
      </c>
      <c r="I2485" s="30" t="s">
        <v>552</v>
      </c>
      <c r="J2485" s="30" t="s">
        <v>553</v>
      </c>
      <c r="K2485" s="30" t="s">
        <v>495</v>
      </c>
      <c r="L2485" s="30" t="s">
        <v>496</v>
      </c>
      <c r="M2485" s="30" t="s">
        <v>724</v>
      </c>
      <c r="N2485" s="30"/>
      <c r="O2485" s="30" t="s">
        <v>7992</v>
      </c>
      <c r="P2485" s="30" t="s">
        <v>7993</v>
      </c>
      <c r="Q2485" s="30" t="s">
        <v>499</v>
      </c>
    </row>
    <row r="2486" spans="1:17">
      <c r="A2486" s="30" t="s">
        <v>8439</v>
      </c>
      <c r="B2486" s="30" t="s">
        <v>8440</v>
      </c>
      <c r="C2486" s="30" t="s">
        <v>8441</v>
      </c>
      <c r="D2486" s="30"/>
      <c r="E2486" s="30" t="s">
        <v>7999</v>
      </c>
      <c r="F2486" s="30"/>
      <c r="G2486" s="38"/>
      <c r="H2486" s="31">
        <v>0</v>
      </c>
      <c r="I2486" s="30" t="s">
        <v>552</v>
      </c>
      <c r="J2486" s="30" t="s">
        <v>553</v>
      </c>
      <c r="K2486" s="30" t="s">
        <v>495</v>
      </c>
      <c r="L2486" s="30" t="s">
        <v>496</v>
      </c>
      <c r="M2486" s="30" t="s">
        <v>724</v>
      </c>
      <c r="N2486" s="30"/>
      <c r="O2486" s="30" t="s">
        <v>7992</v>
      </c>
      <c r="P2486" s="30" t="s">
        <v>7993</v>
      </c>
      <c r="Q2486" s="30" t="s">
        <v>499</v>
      </c>
    </row>
    <row r="2487" spans="1:17">
      <c r="A2487" s="30" t="s">
        <v>8442</v>
      </c>
      <c r="B2487" s="30" t="s">
        <v>8443</v>
      </c>
      <c r="C2487" s="30" t="s">
        <v>8444</v>
      </c>
      <c r="D2487" s="30"/>
      <c r="E2487" s="30" t="s">
        <v>7999</v>
      </c>
      <c r="F2487" s="30"/>
      <c r="G2487" s="38"/>
      <c r="H2487" s="31">
        <v>0</v>
      </c>
      <c r="I2487" s="30" t="s">
        <v>718</v>
      </c>
      <c r="J2487" s="30" t="s">
        <v>719</v>
      </c>
      <c r="K2487" s="30" t="s">
        <v>495</v>
      </c>
      <c r="L2487" s="30" t="s">
        <v>496</v>
      </c>
      <c r="M2487" s="30" t="s">
        <v>724</v>
      </c>
      <c r="N2487" s="30"/>
      <c r="O2487" s="30" t="s">
        <v>7992</v>
      </c>
      <c r="P2487" s="30" t="s">
        <v>7993</v>
      </c>
      <c r="Q2487" s="30" t="s">
        <v>499</v>
      </c>
    </row>
    <row r="2488" spans="1:17">
      <c r="A2488" s="30" t="s">
        <v>8445</v>
      </c>
      <c r="B2488" s="30" t="s">
        <v>8446</v>
      </c>
      <c r="C2488" s="30" t="s">
        <v>8447</v>
      </c>
      <c r="D2488" s="30"/>
      <c r="E2488" s="30" t="s">
        <v>7999</v>
      </c>
      <c r="F2488" s="30"/>
      <c r="G2488" s="38"/>
      <c r="H2488" s="31">
        <v>0</v>
      </c>
      <c r="I2488" s="30" t="s">
        <v>552</v>
      </c>
      <c r="J2488" s="30" t="s">
        <v>553</v>
      </c>
      <c r="K2488" s="30" t="s">
        <v>495</v>
      </c>
      <c r="L2488" s="30" t="s">
        <v>496</v>
      </c>
      <c r="M2488" s="30" t="s">
        <v>724</v>
      </c>
      <c r="N2488" s="30"/>
      <c r="O2488" s="30" t="s">
        <v>7992</v>
      </c>
      <c r="P2488" s="30" t="s">
        <v>7993</v>
      </c>
      <c r="Q2488" s="30" t="s">
        <v>499</v>
      </c>
    </row>
    <row r="2489" spans="1:17">
      <c r="A2489" s="30" t="s">
        <v>8448</v>
      </c>
      <c r="B2489" s="30" t="s">
        <v>8449</v>
      </c>
      <c r="C2489" s="30" t="s">
        <v>8450</v>
      </c>
      <c r="D2489" s="30"/>
      <c r="E2489" s="30" t="s">
        <v>7999</v>
      </c>
      <c r="F2489" s="30"/>
      <c r="G2489" s="38"/>
      <c r="H2489" s="31">
        <v>0</v>
      </c>
      <c r="I2489" s="30" t="s">
        <v>552</v>
      </c>
      <c r="J2489" s="30" t="s">
        <v>553</v>
      </c>
      <c r="K2489" s="30" t="s">
        <v>495</v>
      </c>
      <c r="L2489" s="30" t="s">
        <v>496</v>
      </c>
      <c r="M2489" s="30" t="s">
        <v>724</v>
      </c>
      <c r="N2489" s="30"/>
      <c r="O2489" s="30" t="s">
        <v>7992</v>
      </c>
      <c r="P2489" s="30" t="s">
        <v>7993</v>
      </c>
      <c r="Q2489" s="30" t="s">
        <v>499</v>
      </c>
    </row>
    <row r="2490" spans="1:17">
      <c r="A2490" s="30" t="s">
        <v>8451</v>
      </c>
      <c r="B2490" s="30" t="s">
        <v>8452</v>
      </c>
      <c r="C2490" s="30" t="s">
        <v>8453</v>
      </c>
      <c r="D2490" s="30"/>
      <c r="E2490" s="30" t="s">
        <v>7999</v>
      </c>
      <c r="F2490" s="30"/>
      <c r="G2490" s="38"/>
      <c r="H2490" s="31">
        <v>0</v>
      </c>
      <c r="I2490" s="30" t="s">
        <v>552</v>
      </c>
      <c r="J2490" s="30" t="s">
        <v>553</v>
      </c>
      <c r="K2490" s="30" t="s">
        <v>495</v>
      </c>
      <c r="L2490" s="30" t="s">
        <v>496</v>
      </c>
      <c r="M2490" s="30" t="s">
        <v>724</v>
      </c>
      <c r="N2490" s="30"/>
      <c r="O2490" s="30" t="s">
        <v>7992</v>
      </c>
      <c r="P2490" s="30" t="s">
        <v>7993</v>
      </c>
      <c r="Q2490" s="30" t="s">
        <v>499</v>
      </c>
    </row>
    <row r="2491" spans="1:17">
      <c r="A2491" s="30" t="s">
        <v>8454</v>
      </c>
      <c r="B2491" s="30" t="s">
        <v>8455</v>
      </c>
      <c r="C2491" s="30" t="s">
        <v>8456</v>
      </c>
      <c r="D2491" s="30"/>
      <c r="E2491" s="30" t="s">
        <v>7999</v>
      </c>
      <c r="F2491" s="30"/>
      <c r="G2491" s="38"/>
      <c r="H2491" s="31">
        <v>0</v>
      </c>
      <c r="I2491" s="30" t="s">
        <v>552</v>
      </c>
      <c r="J2491" s="30" t="s">
        <v>553</v>
      </c>
      <c r="K2491" s="30" t="s">
        <v>495</v>
      </c>
      <c r="L2491" s="30" t="s">
        <v>496</v>
      </c>
      <c r="M2491" s="30" t="s">
        <v>724</v>
      </c>
      <c r="N2491" s="30"/>
      <c r="O2491" s="30" t="s">
        <v>7992</v>
      </c>
      <c r="P2491" s="30" t="s">
        <v>7993</v>
      </c>
      <c r="Q2491" s="30" t="s">
        <v>499</v>
      </c>
    </row>
    <row r="2492" spans="1:17">
      <c r="A2492" s="30" t="s">
        <v>8457</v>
      </c>
      <c r="B2492" s="30" t="s">
        <v>8458</v>
      </c>
      <c r="C2492" s="30" t="s">
        <v>8459</v>
      </c>
      <c r="D2492" s="30"/>
      <c r="E2492" s="30" t="s">
        <v>7999</v>
      </c>
      <c r="F2492" s="30"/>
      <c r="G2492" s="38"/>
      <c r="H2492" s="31">
        <v>0</v>
      </c>
      <c r="I2492" s="30" t="s">
        <v>552</v>
      </c>
      <c r="J2492" s="30" t="s">
        <v>553</v>
      </c>
      <c r="K2492" s="30" t="s">
        <v>495</v>
      </c>
      <c r="L2492" s="30" t="s">
        <v>496</v>
      </c>
      <c r="M2492" s="30" t="s">
        <v>724</v>
      </c>
      <c r="N2492" s="30"/>
      <c r="O2492" s="30" t="s">
        <v>7992</v>
      </c>
      <c r="P2492" s="30" t="s">
        <v>7993</v>
      </c>
      <c r="Q2492" s="30" t="s">
        <v>499</v>
      </c>
    </row>
    <row r="2493" spans="1:17">
      <c r="A2493" s="30" t="s">
        <v>8460</v>
      </c>
      <c r="B2493" s="30" t="s">
        <v>8461</v>
      </c>
      <c r="C2493" s="30" t="s">
        <v>8462</v>
      </c>
      <c r="D2493" s="30"/>
      <c r="E2493" s="30" t="s">
        <v>7999</v>
      </c>
      <c r="F2493" s="30"/>
      <c r="G2493" s="38"/>
      <c r="H2493" s="31">
        <v>0</v>
      </c>
      <c r="I2493" s="30" t="s">
        <v>718</v>
      </c>
      <c r="J2493" s="30" t="s">
        <v>719</v>
      </c>
      <c r="K2493" s="30" t="s">
        <v>495</v>
      </c>
      <c r="L2493" s="30" t="s">
        <v>496</v>
      </c>
      <c r="M2493" s="30" t="s">
        <v>724</v>
      </c>
      <c r="N2493" s="30"/>
      <c r="O2493" s="30" t="s">
        <v>7992</v>
      </c>
      <c r="P2493" s="30" t="s">
        <v>7993</v>
      </c>
      <c r="Q2493" s="30" t="s">
        <v>499</v>
      </c>
    </row>
    <row r="2494" spans="1:17">
      <c r="A2494" s="30" t="s">
        <v>8463</v>
      </c>
      <c r="B2494" s="30" t="s">
        <v>8464</v>
      </c>
      <c r="C2494" s="30" t="s">
        <v>8465</v>
      </c>
      <c r="D2494" s="30"/>
      <c r="E2494" s="30" t="s">
        <v>7999</v>
      </c>
      <c r="F2494" s="30"/>
      <c r="G2494" s="38"/>
      <c r="H2494" s="31">
        <v>0</v>
      </c>
      <c r="I2494" s="30" t="s">
        <v>552</v>
      </c>
      <c r="J2494" s="30" t="s">
        <v>553</v>
      </c>
      <c r="K2494" s="30" t="s">
        <v>495</v>
      </c>
      <c r="L2494" s="30" t="s">
        <v>496</v>
      </c>
      <c r="M2494" s="30" t="s">
        <v>724</v>
      </c>
      <c r="N2494" s="30"/>
      <c r="O2494" s="30" t="s">
        <v>7992</v>
      </c>
      <c r="P2494" s="30" t="s">
        <v>7993</v>
      </c>
      <c r="Q2494" s="30" t="s">
        <v>499</v>
      </c>
    </row>
    <row r="2495" spans="1:17">
      <c r="A2495" s="30" t="s">
        <v>8466</v>
      </c>
      <c r="B2495" s="30" t="s">
        <v>8467</v>
      </c>
      <c r="C2495" s="30" t="s">
        <v>8468</v>
      </c>
      <c r="D2495" s="30"/>
      <c r="E2495" s="30" t="s">
        <v>7999</v>
      </c>
      <c r="F2495" s="30"/>
      <c r="G2495" s="38"/>
      <c r="H2495" s="31">
        <v>0</v>
      </c>
      <c r="I2495" s="30" t="s">
        <v>718</v>
      </c>
      <c r="J2495" s="30" t="s">
        <v>719</v>
      </c>
      <c r="K2495" s="30" t="s">
        <v>495</v>
      </c>
      <c r="L2495" s="30" t="s">
        <v>496</v>
      </c>
      <c r="M2495" s="30" t="s">
        <v>724</v>
      </c>
      <c r="N2495" s="30"/>
      <c r="O2495" s="30" t="s">
        <v>7992</v>
      </c>
      <c r="P2495" s="30" t="s">
        <v>7993</v>
      </c>
      <c r="Q2495" s="30" t="s">
        <v>499</v>
      </c>
    </row>
    <row r="2496" spans="1:17">
      <c r="A2496" s="30" t="s">
        <v>8469</v>
      </c>
      <c r="B2496" s="30" t="s">
        <v>8470</v>
      </c>
      <c r="C2496" s="30" t="s">
        <v>8471</v>
      </c>
      <c r="D2496" s="30"/>
      <c r="E2496" s="30" t="s">
        <v>7999</v>
      </c>
      <c r="F2496" s="30"/>
      <c r="G2496" s="38"/>
      <c r="H2496" s="31">
        <v>0</v>
      </c>
      <c r="I2496" s="30" t="s">
        <v>718</v>
      </c>
      <c r="J2496" s="30" t="s">
        <v>719</v>
      </c>
      <c r="K2496" s="30" t="s">
        <v>495</v>
      </c>
      <c r="L2496" s="30" t="s">
        <v>496</v>
      </c>
      <c r="M2496" s="30" t="s">
        <v>724</v>
      </c>
      <c r="N2496" s="30"/>
      <c r="O2496" s="30" t="s">
        <v>7992</v>
      </c>
      <c r="P2496" s="30" t="s">
        <v>7993</v>
      </c>
      <c r="Q2496" s="30" t="s">
        <v>499</v>
      </c>
    </row>
    <row r="2497" spans="1:17">
      <c r="A2497" s="30" t="s">
        <v>8472</v>
      </c>
      <c r="B2497" s="30" t="s">
        <v>8473</v>
      </c>
      <c r="C2497" s="30" t="s">
        <v>8474</v>
      </c>
      <c r="D2497" s="30"/>
      <c r="E2497" s="30" t="s">
        <v>7999</v>
      </c>
      <c r="F2497" s="30"/>
      <c r="G2497" s="38"/>
      <c r="H2497" s="31">
        <v>0</v>
      </c>
      <c r="I2497" s="30" t="s">
        <v>552</v>
      </c>
      <c r="J2497" s="30" t="s">
        <v>553</v>
      </c>
      <c r="K2497" s="30" t="s">
        <v>495</v>
      </c>
      <c r="L2497" s="30" t="s">
        <v>496</v>
      </c>
      <c r="M2497" s="30" t="s">
        <v>724</v>
      </c>
      <c r="N2497" s="30"/>
      <c r="O2497" s="30" t="s">
        <v>7992</v>
      </c>
      <c r="P2497" s="30" t="s">
        <v>7993</v>
      </c>
      <c r="Q2497" s="30" t="s">
        <v>499</v>
      </c>
    </row>
    <row r="2498" spans="1:17">
      <c r="A2498" s="30" t="s">
        <v>8475</v>
      </c>
      <c r="B2498" s="30" t="s">
        <v>8476</v>
      </c>
      <c r="C2498" s="30" t="s">
        <v>8477</v>
      </c>
      <c r="D2498" s="30"/>
      <c r="E2498" s="30" t="s">
        <v>8027</v>
      </c>
      <c r="F2498" s="30"/>
      <c r="G2498" s="38"/>
      <c r="H2498" s="31">
        <v>0</v>
      </c>
      <c r="I2498" s="30" t="s">
        <v>718</v>
      </c>
      <c r="J2498" s="30" t="s">
        <v>719</v>
      </c>
      <c r="K2498" s="30" t="s">
        <v>495</v>
      </c>
      <c r="L2498" s="30" t="s">
        <v>496</v>
      </c>
      <c r="M2498" s="30" t="s">
        <v>877</v>
      </c>
      <c r="N2498" s="30"/>
      <c r="O2498" s="30" t="s">
        <v>7992</v>
      </c>
      <c r="P2498" s="30" t="s">
        <v>7993</v>
      </c>
      <c r="Q2498" s="30" t="s">
        <v>499</v>
      </c>
    </row>
    <row r="2499" spans="1:17">
      <c r="A2499" s="30" t="s">
        <v>8478</v>
      </c>
      <c r="B2499" s="30" t="s">
        <v>8479</v>
      </c>
      <c r="C2499" s="30" t="s">
        <v>8480</v>
      </c>
      <c r="D2499" s="30"/>
      <c r="E2499" s="30" t="s">
        <v>8027</v>
      </c>
      <c r="F2499" s="30"/>
      <c r="G2499" s="38"/>
      <c r="H2499" s="31">
        <v>0</v>
      </c>
      <c r="I2499" s="30" t="s">
        <v>586</v>
      </c>
      <c r="J2499" s="30" t="s">
        <v>587</v>
      </c>
      <c r="K2499" s="30" t="s">
        <v>495</v>
      </c>
      <c r="L2499" s="30" t="s">
        <v>496</v>
      </c>
      <c r="M2499" s="30" t="s">
        <v>877</v>
      </c>
      <c r="N2499" s="30"/>
      <c r="O2499" s="30" t="s">
        <v>7992</v>
      </c>
      <c r="P2499" s="30" t="s">
        <v>7993</v>
      </c>
      <c r="Q2499" s="30" t="s">
        <v>499</v>
      </c>
    </row>
    <row r="2500" spans="1:17">
      <c r="A2500" s="30" t="s">
        <v>8481</v>
      </c>
      <c r="B2500" s="30" t="s">
        <v>8482</v>
      </c>
      <c r="C2500" s="30" t="s">
        <v>8483</v>
      </c>
      <c r="D2500" s="30"/>
      <c r="E2500" s="30" t="s">
        <v>8027</v>
      </c>
      <c r="F2500" s="30"/>
      <c r="G2500" s="38"/>
      <c r="H2500" s="31">
        <v>0</v>
      </c>
      <c r="I2500" s="30" t="s">
        <v>586</v>
      </c>
      <c r="J2500" s="30" t="s">
        <v>587</v>
      </c>
      <c r="K2500" s="30" t="s">
        <v>495</v>
      </c>
      <c r="L2500" s="30" t="s">
        <v>496</v>
      </c>
      <c r="M2500" s="30" t="s">
        <v>903</v>
      </c>
      <c r="N2500" s="30"/>
      <c r="O2500" s="30" t="s">
        <v>7992</v>
      </c>
      <c r="P2500" s="30" t="s">
        <v>7993</v>
      </c>
      <c r="Q2500" s="30" t="s">
        <v>499</v>
      </c>
    </row>
    <row r="2501" spans="1:17">
      <c r="A2501" s="30" t="s">
        <v>8484</v>
      </c>
      <c r="B2501" s="30" t="s">
        <v>8485</v>
      </c>
      <c r="C2501" s="30" t="s">
        <v>8486</v>
      </c>
      <c r="D2501" s="30"/>
      <c r="E2501" s="30" t="s">
        <v>8027</v>
      </c>
      <c r="F2501" s="30"/>
      <c r="G2501" s="38"/>
      <c r="H2501" s="31">
        <v>0</v>
      </c>
      <c r="I2501" s="30" t="s">
        <v>586</v>
      </c>
      <c r="J2501" s="30" t="s">
        <v>587</v>
      </c>
      <c r="K2501" s="30" t="s">
        <v>495</v>
      </c>
      <c r="L2501" s="30" t="s">
        <v>496</v>
      </c>
      <c r="M2501" s="30" t="s">
        <v>877</v>
      </c>
      <c r="N2501" s="30"/>
      <c r="O2501" s="30" t="s">
        <v>7992</v>
      </c>
      <c r="P2501" s="30" t="s">
        <v>7993</v>
      </c>
      <c r="Q2501" s="30" t="s">
        <v>499</v>
      </c>
    </row>
    <row r="2502" spans="1:17">
      <c r="A2502" s="30" t="s">
        <v>8487</v>
      </c>
      <c r="B2502" s="30" t="s">
        <v>8488</v>
      </c>
      <c r="C2502" s="30" t="s">
        <v>8489</v>
      </c>
      <c r="D2502" s="30"/>
      <c r="E2502" s="30" t="s">
        <v>8027</v>
      </c>
      <c r="F2502" s="30"/>
      <c r="G2502" s="38"/>
      <c r="H2502" s="31">
        <v>0</v>
      </c>
      <c r="I2502" s="30" t="s">
        <v>718</v>
      </c>
      <c r="J2502" s="30" t="s">
        <v>719</v>
      </c>
      <c r="K2502" s="30" t="s">
        <v>495</v>
      </c>
      <c r="L2502" s="30" t="s">
        <v>496</v>
      </c>
      <c r="M2502" s="30" t="s">
        <v>877</v>
      </c>
      <c r="N2502" s="30"/>
      <c r="O2502" s="30" t="s">
        <v>7992</v>
      </c>
      <c r="P2502" s="30" t="s">
        <v>7993</v>
      </c>
      <c r="Q2502" s="30" t="s">
        <v>499</v>
      </c>
    </row>
    <row r="2503" spans="1:17">
      <c r="A2503" s="30" t="s">
        <v>8490</v>
      </c>
      <c r="B2503" s="30" t="s">
        <v>8491</v>
      </c>
      <c r="C2503" s="30" t="s">
        <v>8492</v>
      </c>
      <c r="D2503" s="30"/>
      <c r="E2503" s="30" t="s">
        <v>8027</v>
      </c>
      <c r="F2503" s="30"/>
      <c r="G2503" s="38"/>
      <c r="H2503" s="31">
        <v>0</v>
      </c>
      <c r="I2503" s="30" t="s">
        <v>586</v>
      </c>
      <c r="J2503" s="30" t="s">
        <v>587</v>
      </c>
      <c r="K2503" s="30" t="s">
        <v>495</v>
      </c>
      <c r="L2503" s="30" t="s">
        <v>496</v>
      </c>
      <c r="M2503" s="30" t="s">
        <v>877</v>
      </c>
      <c r="N2503" s="30"/>
      <c r="O2503" s="30" t="s">
        <v>7992</v>
      </c>
      <c r="P2503" s="30" t="s">
        <v>7993</v>
      </c>
      <c r="Q2503" s="30" t="s">
        <v>499</v>
      </c>
    </row>
    <row r="2504" spans="1:17">
      <c r="A2504" s="30" t="s">
        <v>8493</v>
      </c>
      <c r="B2504" s="30" t="s">
        <v>8494</v>
      </c>
      <c r="C2504" s="30" t="s">
        <v>8495</v>
      </c>
      <c r="D2504" s="30"/>
      <c r="E2504" s="30" t="s">
        <v>8027</v>
      </c>
      <c r="F2504" s="30"/>
      <c r="G2504" s="38"/>
      <c r="H2504" s="31">
        <v>0</v>
      </c>
      <c r="I2504" s="30" t="s">
        <v>586</v>
      </c>
      <c r="J2504" s="30" t="s">
        <v>587</v>
      </c>
      <c r="K2504" s="30" t="s">
        <v>495</v>
      </c>
      <c r="L2504" s="30" t="s">
        <v>496</v>
      </c>
      <c r="M2504" s="30" t="s">
        <v>877</v>
      </c>
      <c r="N2504" s="30"/>
      <c r="O2504" s="30" t="s">
        <v>7992</v>
      </c>
      <c r="P2504" s="30" t="s">
        <v>7993</v>
      </c>
      <c r="Q2504" s="30" t="s">
        <v>499</v>
      </c>
    </row>
    <row r="2505" spans="1:17">
      <c r="A2505" s="30" t="s">
        <v>8496</v>
      </c>
      <c r="B2505" s="30" t="s">
        <v>8497</v>
      </c>
      <c r="C2505" s="30" t="s">
        <v>8498</v>
      </c>
      <c r="D2505" s="30"/>
      <c r="E2505" s="30" t="s">
        <v>8027</v>
      </c>
      <c r="F2505" s="30"/>
      <c r="G2505" s="38"/>
      <c r="H2505" s="31">
        <v>0</v>
      </c>
      <c r="I2505" s="30" t="s">
        <v>718</v>
      </c>
      <c r="J2505" s="30" t="s">
        <v>719</v>
      </c>
      <c r="K2505" s="30" t="s">
        <v>495</v>
      </c>
      <c r="L2505" s="30" t="s">
        <v>496</v>
      </c>
      <c r="M2505" s="30" t="s">
        <v>877</v>
      </c>
      <c r="N2505" s="30"/>
      <c r="O2505" s="30" t="s">
        <v>7992</v>
      </c>
      <c r="P2505" s="30" t="s">
        <v>7993</v>
      </c>
      <c r="Q2505" s="30" t="s">
        <v>499</v>
      </c>
    </row>
    <row r="2506" spans="1:17">
      <c r="A2506" s="30" t="s">
        <v>8499</v>
      </c>
      <c r="B2506" s="30" t="s">
        <v>8500</v>
      </c>
      <c r="C2506" s="30" t="s">
        <v>8501</v>
      </c>
      <c r="D2506" s="30"/>
      <c r="E2506" s="30" t="s">
        <v>8027</v>
      </c>
      <c r="F2506" s="30"/>
      <c r="G2506" s="38"/>
      <c r="H2506" s="31">
        <v>0</v>
      </c>
      <c r="I2506" s="30" t="s">
        <v>586</v>
      </c>
      <c r="J2506" s="30" t="s">
        <v>587</v>
      </c>
      <c r="K2506" s="30" t="s">
        <v>495</v>
      </c>
      <c r="L2506" s="30" t="s">
        <v>496</v>
      </c>
      <c r="M2506" s="30" t="s">
        <v>877</v>
      </c>
      <c r="N2506" s="30"/>
      <c r="O2506" s="30" t="s">
        <v>7992</v>
      </c>
      <c r="P2506" s="30" t="s">
        <v>7993</v>
      </c>
      <c r="Q2506" s="30" t="s">
        <v>499</v>
      </c>
    </row>
    <row r="2507" spans="1:17">
      <c r="A2507" s="30" t="s">
        <v>8502</v>
      </c>
      <c r="B2507" s="30" t="s">
        <v>8503</v>
      </c>
      <c r="C2507" s="30" t="s">
        <v>8504</v>
      </c>
      <c r="D2507" s="30"/>
      <c r="E2507" s="30" t="s">
        <v>8027</v>
      </c>
      <c r="F2507" s="30"/>
      <c r="G2507" s="38"/>
      <c r="H2507" s="31">
        <v>0</v>
      </c>
      <c r="I2507" s="30" t="s">
        <v>586</v>
      </c>
      <c r="J2507" s="30" t="s">
        <v>587</v>
      </c>
      <c r="K2507" s="30" t="s">
        <v>495</v>
      </c>
      <c r="L2507" s="30" t="s">
        <v>496</v>
      </c>
      <c r="M2507" s="30" t="s">
        <v>877</v>
      </c>
      <c r="N2507" s="30"/>
      <c r="O2507" s="30" t="s">
        <v>7992</v>
      </c>
      <c r="P2507" s="30" t="s">
        <v>7993</v>
      </c>
      <c r="Q2507" s="30" t="s">
        <v>499</v>
      </c>
    </row>
    <row r="2508" spans="1:17">
      <c r="A2508" s="30" t="s">
        <v>8505</v>
      </c>
      <c r="B2508" s="30" t="s">
        <v>8506</v>
      </c>
      <c r="C2508" s="30" t="s">
        <v>8507</v>
      </c>
      <c r="D2508" s="30"/>
      <c r="E2508" s="30" t="s">
        <v>8027</v>
      </c>
      <c r="F2508" s="30"/>
      <c r="G2508" s="38"/>
      <c r="H2508" s="31">
        <v>0</v>
      </c>
      <c r="I2508" s="30" t="s">
        <v>586</v>
      </c>
      <c r="J2508" s="30" t="s">
        <v>587</v>
      </c>
      <c r="K2508" s="30" t="s">
        <v>495</v>
      </c>
      <c r="L2508" s="30" t="s">
        <v>496</v>
      </c>
      <c r="M2508" s="30" t="s">
        <v>877</v>
      </c>
      <c r="N2508" s="30"/>
      <c r="O2508" s="30" t="s">
        <v>7992</v>
      </c>
      <c r="P2508" s="30" t="s">
        <v>7993</v>
      </c>
      <c r="Q2508" s="30" t="s">
        <v>499</v>
      </c>
    </row>
    <row r="2509" spans="1:17">
      <c r="A2509" s="30" t="s">
        <v>8508</v>
      </c>
      <c r="B2509" s="30" t="s">
        <v>8509</v>
      </c>
      <c r="C2509" s="30" t="s">
        <v>8510</v>
      </c>
      <c r="D2509" s="30"/>
      <c r="E2509" s="30" t="s">
        <v>8027</v>
      </c>
      <c r="F2509" s="30"/>
      <c r="G2509" s="38"/>
      <c r="H2509" s="31">
        <v>0</v>
      </c>
      <c r="I2509" s="30" t="s">
        <v>504</v>
      </c>
      <c r="J2509" s="30" t="s">
        <v>505</v>
      </c>
      <c r="K2509" s="30" t="s">
        <v>495</v>
      </c>
      <c r="L2509" s="30" t="s">
        <v>496</v>
      </c>
      <c r="M2509" s="30" t="s">
        <v>592</v>
      </c>
      <c r="N2509" s="30"/>
      <c r="O2509" s="30" t="s">
        <v>7992</v>
      </c>
      <c r="P2509" s="30" t="s">
        <v>7993</v>
      </c>
      <c r="Q2509" s="30" t="s">
        <v>499</v>
      </c>
    </row>
    <row r="2510" spans="1:17">
      <c r="A2510" s="30" t="s">
        <v>8511</v>
      </c>
      <c r="B2510" s="30" t="s">
        <v>8512</v>
      </c>
      <c r="C2510" s="30" t="s">
        <v>8513</v>
      </c>
      <c r="D2510" s="30"/>
      <c r="E2510" s="30" t="s">
        <v>8027</v>
      </c>
      <c r="F2510" s="30"/>
      <c r="G2510" s="38"/>
      <c r="H2510" s="31">
        <v>0</v>
      </c>
      <c r="I2510" s="30" t="s">
        <v>504</v>
      </c>
      <c r="J2510" s="30" t="s">
        <v>505</v>
      </c>
      <c r="K2510" s="30" t="s">
        <v>495</v>
      </c>
      <c r="L2510" s="30" t="s">
        <v>496</v>
      </c>
      <c r="M2510" s="30" t="s">
        <v>592</v>
      </c>
      <c r="N2510" s="30"/>
      <c r="O2510" s="30" t="s">
        <v>7992</v>
      </c>
      <c r="P2510" s="30" t="s">
        <v>7993</v>
      </c>
      <c r="Q2510" s="30" t="s">
        <v>499</v>
      </c>
    </row>
    <row r="2511" spans="1:17">
      <c r="A2511" s="30" t="s">
        <v>8514</v>
      </c>
      <c r="B2511" s="30" t="s">
        <v>8515</v>
      </c>
      <c r="C2511" s="30" t="s">
        <v>8516</v>
      </c>
      <c r="D2511" s="30"/>
      <c r="E2511" s="30" t="s">
        <v>8027</v>
      </c>
      <c r="F2511" s="30"/>
      <c r="G2511" s="38"/>
      <c r="H2511" s="31">
        <v>0</v>
      </c>
      <c r="I2511" s="30" t="s">
        <v>504</v>
      </c>
      <c r="J2511" s="30" t="s">
        <v>505</v>
      </c>
      <c r="K2511" s="30" t="s">
        <v>495</v>
      </c>
      <c r="L2511" s="30" t="s">
        <v>496</v>
      </c>
      <c r="M2511" s="30" t="s">
        <v>592</v>
      </c>
      <c r="N2511" s="30"/>
      <c r="O2511" s="30" t="s">
        <v>7992</v>
      </c>
      <c r="P2511" s="30" t="s">
        <v>7993</v>
      </c>
      <c r="Q2511" s="30" t="s">
        <v>499</v>
      </c>
    </row>
    <row r="2512" spans="1:17">
      <c r="A2512" s="30" t="s">
        <v>8517</v>
      </c>
      <c r="B2512" s="30" t="s">
        <v>8518</v>
      </c>
      <c r="C2512" s="30" t="s">
        <v>8519</v>
      </c>
      <c r="D2512" s="30"/>
      <c r="E2512" s="30" t="s">
        <v>8027</v>
      </c>
      <c r="F2512" s="30"/>
      <c r="G2512" s="38"/>
      <c r="H2512" s="31">
        <v>0</v>
      </c>
      <c r="I2512" s="30" t="s">
        <v>504</v>
      </c>
      <c r="J2512" s="30" t="s">
        <v>505</v>
      </c>
      <c r="K2512" s="30" t="s">
        <v>495</v>
      </c>
      <c r="L2512" s="30" t="s">
        <v>496</v>
      </c>
      <c r="M2512" s="30" t="s">
        <v>592</v>
      </c>
      <c r="N2512" s="30"/>
      <c r="O2512" s="30" t="s">
        <v>7992</v>
      </c>
      <c r="P2512" s="30" t="s">
        <v>7993</v>
      </c>
      <c r="Q2512" s="30" t="s">
        <v>499</v>
      </c>
    </row>
    <row r="2513" spans="1:17">
      <c r="A2513" s="30" t="s">
        <v>8520</v>
      </c>
      <c r="B2513" s="30" t="s">
        <v>8521</v>
      </c>
      <c r="C2513" s="30" t="s">
        <v>8522</v>
      </c>
      <c r="D2513" s="30"/>
      <c r="E2513" s="30" t="s">
        <v>8027</v>
      </c>
      <c r="F2513" s="30"/>
      <c r="G2513" s="38"/>
      <c r="H2513" s="31">
        <v>0</v>
      </c>
      <c r="I2513" s="30" t="s">
        <v>504</v>
      </c>
      <c r="J2513" s="30" t="s">
        <v>505</v>
      </c>
      <c r="K2513" s="30" t="s">
        <v>495</v>
      </c>
      <c r="L2513" s="30" t="s">
        <v>496</v>
      </c>
      <c r="M2513" s="30" t="s">
        <v>592</v>
      </c>
      <c r="N2513" s="30"/>
      <c r="O2513" s="30" t="s">
        <v>7992</v>
      </c>
      <c r="P2513" s="30" t="s">
        <v>7993</v>
      </c>
      <c r="Q2513" s="30" t="s">
        <v>499</v>
      </c>
    </row>
    <row r="2514" spans="1:17">
      <c r="A2514" s="30" t="s">
        <v>8523</v>
      </c>
      <c r="B2514" s="30" t="s">
        <v>8524</v>
      </c>
      <c r="C2514" s="30" t="s">
        <v>8525</v>
      </c>
      <c r="D2514" s="30"/>
      <c r="E2514" s="30" t="s">
        <v>8027</v>
      </c>
      <c r="F2514" s="30"/>
      <c r="G2514" s="38"/>
      <c r="H2514" s="31">
        <v>0</v>
      </c>
      <c r="I2514" s="30" t="s">
        <v>504</v>
      </c>
      <c r="J2514" s="30" t="s">
        <v>505</v>
      </c>
      <c r="K2514" s="30" t="s">
        <v>495</v>
      </c>
      <c r="L2514" s="30" t="s">
        <v>496</v>
      </c>
      <c r="M2514" s="30" t="s">
        <v>592</v>
      </c>
      <c r="N2514" s="30"/>
      <c r="O2514" s="30" t="s">
        <v>7992</v>
      </c>
      <c r="P2514" s="30" t="s">
        <v>7993</v>
      </c>
      <c r="Q2514" s="30" t="s">
        <v>499</v>
      </c>
    </row>
    <row r="2515" spans="1:17">
      <c r="A2515" s="30" t="s">
        <v>8526</v>
      </c>
      <c r="B2515" s="30" t="s">
        <v>8527</v>
      </c>
      <c r="C2515" s="30" t="s">
        <v>8528</v>
      </c>
      <c r="D2515" s="30"/>
      <c r="E2515" s="30" t="s">
        <v>8027</v>
      </c>
      <c r="F2515" s="30"/>
      <c r="G2515" s="38"/>
      <c r="H2515" s="31">
        <v>0</v>
      </c>
      <c r="I2515" s="30" t="s">
        <v>504</v>
      </c>
      <c r="J2515" s="30" t="s">
        <v>505</v>
      </c>
      <c r="K2515" s="30" t="s">
        <v>495</v>
      </c>
      <c r="L2515" s="30" t="s">
        <v>496</v>
      </c>
      <c r="M2515" s="30" t="s">
        <v>592</v>
      </c>
      <c r="N2515" s="30"/>
      <c r="O2515" s="30" t="s">
        <v>7992</v>
      </c>
      <c r="P2515" s="30" t="s">
        <v>7993</v>
      </c>
      <c r="Q2515" s="30" t="s">
        <v>499</v>
      </c>
    </row>
    <row r="2516" spans="1:17">
      <c r="A2516" s="30" t="s">
        <v>8529</v>
      </c>
      <c r="B2516" s="30" t="s">
        <v>8530</v>
      </c>
      <c r="C2516" s="30" t="s">
        <v>8531</v>
      </c>
      <c r="D2516" s="30"/>
      <c r="E2516" s="30" t="s">
        <v>8027</v>
      </c>
      <c r="F2516" s="30"/>
      <c r="G2516" s="38"/>
      <c r="H2516" s="31">
        <v>0</v>
      </c>
      <c r="I2516" s="30" t="s">
        <v>512</v>
      </c>
      <c r="J2516" s="30" t="s">
        <v>513</v>
      </c>
      <c r="K2516" s="30" t="s">
        <v>495</v>
      </c>
      <c r="L2516" s="30" t="s">
        <v>496</v>
      </c>
      <c r="M2516" s="30" t="s">
        <v>639</v>
      </c>
      <c r="N2516" s="30"/>
      <c r="O2516" s="30" t="s">
        <v>7992</v>
      </c>
      <c r="P2516" s="30" t="s">
        <v>7993</v>
      </c>
      <c r="Q2516" s="30" t="s">
        <v>499</v>
      </c>
    </row>
    <row r="2517" spans="1:17">
      <c r="A2517" s="30" t="s">
        <v>8532</v>
      </c>
      <c r="B2517" s="30" t="s">
        <v>8533</v>
      </c>
      <c r="C2517" s="30" t="s">
        <v>8534</v>
      </c>
      <c r="D2517" s="30"/>
      <c r="E2517" s="30" t="s">
        <v>8027</v>
      </c>
      <c r="F2517" s="30"/>
      <c r="G2517" s="38"/>
      <c r="H2517" s="31">
        <v>0</v>
      </c>
      <c r="I2517" s="30" t="s">
        <v>512</v>
      </c>
      <c r="J2517" s="30" t="s">
        <v>513</v>
      </c>
      <c r="K2517" s="30" t="s">
        <v>495</v>
      </c>
      <c r="L2517" s="30" t="s">
        <v>496</v>
      </c>
      <c r="M2517" s="30" t="s">
        <v>639</v>
      </c>
      <c r="N2517" s="30"/>
      <c r="O2517" s="30" t="s">
        <v>7992</v>
      </c>
      <c r="P2517" s="30" t="s">
        <v>7993</v>
      </c>
      <c r="Q2517" s="30" t="s">
        <v>499</v>
      </c>
    </row>
    <row r="2518" spans="1:17">
      <c r="A2518" s="30" t="s">
        <v>8535</v>
      </c>
      <c r="B2518" s="30" t="s">
        <v>8536</v>
      </c>
      <c r="C2518" s="30" t="s">
        <v>8537</v>
      </c>
      <c r="D2518" s="30"/>
      <c r="E2518" s="30" t="s">
        <v>8027</v>
      </c>
      <c r="F2518" s="30"/>
      <c r="G2518" s="38"/>
      <c r="H2518" s="31">
        <v>0</v>
      </c>
      <c r="I2518" s="30" t="s">
        <v>512</v>
      </c>
      <c r="J2518" s="30" t="s">
        <v>513</v>
      </c>
      <c r="K2518" s="30" t="s">
        <v>495</v>
      </c>
      <c r="L2518" s="30" t="s">
        <v>496</v>
      </c>
      <c r="M2518" s="30" t="s">
        <v>639</v>
      </c>
      <c r="N2518" s="30"/>
      <c r="O2518" s="30" t="s">
        <v>7992</v>
      </c>
      <c r="P2518" s="30" t="s">
        <v>7993</v>
      </c>
      <c r="Q2518" s="30" t="s">
        <v>499</v>
      </c>
    </row>
    <row r="2519" spans="1:17">
      <c r="A2519" s="30" t="s">
        <v>8538</v>
      </c>
      <c r="B2519" s="30" t="s">
        <v>8539</v>
      </c>
      <c r="C2519" s="30" t="s">
        <v>8540</v>
      </c>
      <c r="D2519" s="30"/>
      <c r="E2519" s="30" t="s">
        <v>8027</v>
      </c>
      <c r="F2519" s="30"/>
      <c r="G2519" s="38"/>
      <c r="H2519" s="31">
        <v>0</v>
      </c>
      <c r="I2519" s="30" t="s">
        <v>586</v>
      </c>
      <c r="J2519" s="30" t="s">
        <v>587</v>
      </c>
      <c r="K2519" s="30" t="s">
        <v>495</v>
      </c>
      <c r="L2519" s="30" t="s">
        <v>496</v>
      </c>
      <c r="M2519" s="30" t="s">
        <v>588</v>
      </c>
      <c r="N2519" s="30"/>
      <c r="O2519" s="30" t="s">
        <v>7992</v>
      </c>
      <c r="P2519" s="30" t="s">
        <v>7993</v>
      </c>
      <c r="Q2519" s="30" t="s">
        <v>499</v>
      </c>
    </row>
    <row r="2520" spans="1:17">
      <c r="A2520" s="30" t="s">
        <v>8541</v>
      </c>
      <c r="B2520" s="30" t="s">
        <v>8542</v>
      </c>
      <c r="C2520" s="30" t="s">
        <v>8543</v>
      </c>
      <c r="D2520" s="30"/>
      <c r="E2520" s="30" t="s">
        <v>8027</v>
      </c>
      <c r="F2520" s="30"/>
      <c r="G2520" s="38"/>
      <c r="H2520" s="31">
        <v>0</v>
      </c>
      <c r="I2520" s="30" t="s">
        <v>586</v>
      </c>
      <c r="J2520" s="30" t="s">
        <v>587</v>
      </c>
      <c r="K2520" s="30" t="s">
        <v>495</v>
      </c>
      <c r="L2520" s="30" t="s">
        <v>496</v>
      </c>
      <c r="M2520" s="30" t="s">
        <v>588</v>
      </c>
      <c r="N2520" s="30"/>
      <c r="O2520" s="30" t="s">
        <v>7992</v>
      </c>
      <c r="P2520" s="30" t="s">
        <v>7993</v>
      </c>
      <c r="Q2520" s="30" t="s">
        <v>499</v>
      </c>
    </row>
    <row r="2521" spans="1:17">
      <c r="A2521" s="30" t="s">
        <v>8544</v>
      </c>
      <c r="B2521" s="30" t="s">
        <v>8545</v>
      </c>
      <c r="C2521" s="30" t="s">
        <v>8546</v>
      </c>
      <c r="D2521" s="30"/>
      <c r="E2521" s="30" t="s">
        <v>8027</v>
      </c>
      <c r="F2521" s="30"/>
      <c r="G2521" s="38"/>
      <c r="H2521" s="31">
        <v>0</v>
      </c>
      <c r="I2521" s="30" t="s">
        <v>718</v>
      </c>
      <c r="J2521" s="30" t="s">
        <v>719</v>
      </c>
      <c r="K2521" s="30" t="s">
        <v>495</v>
      </c>
      <c r="L2521" s="30" t="s">
        <v>496</v>
      </c>
      <c r="M2521" s="30" t="s">
        <v>588</v>
      </c>
      <c r="N2521" s="30"/>
      <c r="O2521" s="30" t="s">
        <v>7992</v>
      </c>
      <c r="P2521" s="30" t="s">
        <v>7993</v>
      </c>
      <c r="Q2521" s="30" t="s">
        <v>499</v>
      </c>
    </row>
    <row r="2522" spans="1:17">
      <c r="A2522" s="30" t="s">
        <v>8547</v>
      </c>
      <c r="B2522" s="30" t="s">
        <v>8548</v>
      </c>
      <c r="C2522" s="30" t="s">
        <v>8549</v>
      </c>
      <c r="D2522" s="30"/>
      <c r="E2522" s="30" t="s">
        <v>8027</v>
      </c>
      <c r="F2522" s="30"/>
      <c r="G2522" s="38"/>
      <c r="H2522" s="31">
        <v>0</v>
      </c>
      <c r="I2522" s="30" t="s">
        <v>718</v>
      </c>
      <c r="J2522" s="30" t="s">
        <v>719</v>
      </c>
      <c r="K2522" s="30" t="s">
        <v>495</v>
      </c>
      <c r="L2522" s="30" t="s">
        <v>496</v>
      </c>
      <c r="M2522" s="30" t="s">
        <v>588</v>
      </c>
      <c r="N2522" s="30"/>
      <c r="O2522" s="30" t="s">
        <v>7992</v>
      </c>
      <c r="P2522" s="30" t="s">
        <v>7993</v>
      </c>
      <c r="Q2522" s="30" t="s">
        <v>499</v>
      </c>
    </row>
    <row r="2523" spans="1:17">
      <c r="A2523" s="30" t="s">
        <v>8550</v>
      </c>
      <c r="B2523" s="30" t="s">
        <v>8551</v>
      </c>
      <c r="C2523" s="30" t="s">
        <v>8552</v>
      </c>
      <c r="D2523" s="30"/>
      <c r="E2523" s="30" t="s">
        <v>8027</v>
      </c>
      <c r="F2523" s="30"/>
      <c r="G2523" s="38"/>
      <c r="H2523" s="31">
        <v>0</v>
      </c>
      <c r="I2523" s="30" t="s">
        <v>586</v>
      </c>
      <c r="J2523" s="30" t="s">
        <v>587</v>
      </c>
      <c r="K2523" s="30" t="s">
        <v>495</v>
      </c>
      <c r="L2523" s="30" t="s">
        <v>496</v>
      </c>
      <c r="M2523" s="30" t="s">
        <v>588</v>
      </c>
      <c r="N2523" s="30"/>
      <c r="O2523" s="30" t="s">
        <v>7992</v>
      </c>
      <c r="P2523" s="30" t="s">
        <v>7993</v>
      </c>
      <c r="Q2523" s="30" t="s">
        <v>499</v>
      </c>
    </row>
    <row r="2524" spans="1:17">
      <c r="A2524" s="30" t="s">
        <v>8553</v>
      </c>
      <c r="B2524" s="30" t="s">
        <v>8554</v>
      </c>
      <c r="C2524" s="30" t="s">
        <v>8555</v>
      </c>
      <c r="D2524" s="30"/>
      <c r="E2524" s="30" t="s">
        <v>8027</v>
      </c>
      <c r="F2524" s="30"/>
      <c r="G2524" s="38"/>
      <c r="H2524" s="31">
        <v>0</v>
      </c>
      <c r="I2524" s="30" t="s">
        <v>586</v>
      </c>
      <c r="J2524" s="30" t="s">
        <v>587</v>
      </c>
      <c r="K2524" s="30" t="s">
        <v>495</v>
      </c>
      <c r="L2524" s="30" t="s">
        <v>496</v>
      </c>
      <c r="M2524" s="30" t="s">
        <v>588</v>
      </c>
      <c r="N2524" s="30"/>
      <c r="O2524" s="30" t="s">
        <v>7992</v>
      </c>
      <c r="P2524" s="30" t="s">
        <v>7993</v>
      </c>
      <c r="Q2524" s="30" t="s">
        <v>499</v>
      </c>
    </row>
    <row r="2525" spans="1:17">
      <c r="A2525" s="30" t="s">
        <v>8556</v>
      </c>
      <c r="B2525" s="30" t="s">
        <v>8557</v>
      </c>
      <c r="C2525" s="30" t="s">
        <v>8558</v>
      </c>
      <c r="D2525" s="30"/>
      <c r="E2525" s="30" t="s">
        <v>8027</v>
      </c>
      <c r="F2525" s="30"/>
      <c r="G2525" s="38"/>
      <c r="H2525" s="31">
        <v>0</v>
      </c>
      <c r="I2525" s="30" t="s">
        <v>586</v>
      </c>
      <c r="J2525" s="30" t="s">
        <v>587</v>
      </c>
      <c r="K2525" s="30" t="s">
        <v>495</v>
      </c>
      <c r="L2525" s="30" t="s">
        <v>496</v>
      </c>
      <c r="M2525" s="30" t="s">
        <v>588</v>
      </c>
      <c r="N2525" s="30"/>
      <c r="O2525" s="30" t="s">
        <v>7992</v>
      </c>
      <c r="P2525" s="30" t="s">
        <v>7993</v>
      </c>
      <c r="Q2525" s="30" t="s">
        <v>499</v>
      </c>
    </row>
    <row r="2526" spans="1:17">
      <c r="A2526" s="30" t="s">
        <v>8559</v>
      </c>
      <c r="B2526" s="30" t="s">
        <v>8560</v>
      </c>
      <c r="C2526" s="30" t="s">
        <v>8561</v>
      </c>
      <c r="D2526" s="30"/>
      <c r="E2526" s="30" t="s">
        <v>8027</v>
      </c>
      <c r="F2526" s="30"/>
      <c r="G2526" s="38"/>
      <c r="H2526" s="31">
        <v>0</v>
      </c>
      <c r="I2526" s="30" t="s">
        <v>586</v>
      </c>
      <c r="J2526" s="30" t="s">
        <v>587</v>
      </c>
      <c r="K2526" s="30" t="s">
        <v>495</v>
      </c>
      <c r="L2526" s="30" t="s">
        <v>496</v>
      </c>
      <c r="M2526" s="30" t="s">
        <v>588</v>
      </c>
      <c r="N2526" s="30"/>
      <c r="O2526" s="30" t="s">
        <v>7992</v>
      </c>
      <c r="P2526" s="30" t="s">
        <v>7993</v>
      </c>
      <c r="Q2526" s="30" t="s">
        <v>499</v>
      </c>
    </row>
    <row r="2527" spans="1:17">
      <c r="A2527" s="30" t="s">
        <v>8562</v>
      </c>
      <c r="B2527" s="30" t="s">
        <v>8563</v>
      </c>
      <c r="C2527" s="30" t="s">
        <v>8564</v>
      </c>
      <c r="D2527" s="30"/>
      <c r="E2527" s="30" t="s">
        <v>8027</v>
      </c>
      <c r="F2527" s="30"/>
      <c r="G2527" s="38"/>
      <c r="H2527" s="31">
        <v>0</v>
      </c>
      <c r="I2527" s="30" t="s">
        <v>718</v>
      </c>
      <c r="J2527" s="30" t="s">
        <v>719</v>
      </c>
      <c r="K2527" s="30" t="s">
        <v>495</v>
      </c>
      <c r="L2527" s="30" t="s">
        <v>496</v>
      </c>
      <c r="M2527" s="30" t="s">
        <v>588</v>
      </c>
      <c r="N2527" s="30"/>
      <c r="O2527" s="30" t="s">
        <v>7992</v>
      </c>
      <c r="P2527" s="30" t="s">
        <v>7993</v>
      </c>
      <c r="Q2527" s="30" t="s">
        <v>499</v>
      </c>
    </row>
    <row r="2528" spans="1:17">
      <c r="A2528" s="30" t="s">
        <v>8565</v>
      </c>
      <c r="B2528" s="30" t="s">
        <v>8566</v>
      </c>
      <c r="C2528" s="30" t="s">
        <v>8567</v>
      </c>
      <c r="D2528" s="30"/>
      <c r="E2528" s="30" t="s">
        <v>8027</v>
      </c>
      <c r="F2528" s="30"/>
      <c r="G2528" s="38"/>
      <c r="H2528" s="31">
        <v>0</v>
      </c>
      <c r="I2528" s="30" t="s">
        <v>586</v>
      </c>
      <c r="J2528" s="30" t="s">
        <v>587</v>
      </c>
      <c r="K2528" s="30" t="s">
        <v>495</v>
      </c>
      <c r="L2528" s="30" t="s">
        <v>496</v>
      </c>
      <c r="M2528" s="30" t="s">
        <v>497</v>
      </c>
      <c r="N2528" s="30"/>
      <c r="O2528" s="30" t="s">
        <v>7992</v>
      </c>
      <c r="P2528" s="30" t="s">
        <v>7993</v>
      </c>
      <c r="Q2528" s="30" t="s">
        <v>499</v>
      </c>
    </row>
    <row r="2529" spans="1:17">
      <c r="A2529" s="30" t="s">
        <v>8568</v>
      </c>
      <c r="B2529" s="30" t="s">
        <v>8569</v>
      </c>
      <c r="C2529" s="30" t="s">
        <v>8570</v>
      </c>
      <c r="D2529" s="30"/>
      <c r="E2529" s="30" t="s">
        <v>8027</v>
      </c>
      <c r="F2529" s="30"/>
      <c r="G2529" s="38"/>
      <c r="H2529" s="31">
        <v>0</v>
      </c>
      <c r="I2529" s="30" t="s">
        <v>586</v>
      </c>
      <c r="J2529" s="30" t="s">
        <v>587</v>
      </c>
      <c r="K2529" s="30" t="s">
        <v>495</v>
      </c>
      <c r="L2529" s="30" t="s">
        <v>496</v>
      </c>
      <c r="M2529" s="30" t="s">
        <v>497</v>
      </c>
      <c r="N2529" s="30"/>
      <c r="O2529" s="30" t="s">
        <v>7992</v>
      </c>
      <c r="P2529" s="30" t="s">
        <v>7993</v>
      </c>
      <c r="Q2529" s="30" t="s">
        <v>499</v>
      </c>
    </row>
    <row r="2530" spans="1:17">
      <c r="A2530" s="30" t="s">
        <v>8571</v>
      </c>
      <c r="B2530" s="30" t="s">
        <v>8572</v>
      </c>
      <c r="C2530" s="30" t="s">
        <v>8573</v>
      </c>
      <c r="D2530" s="30"/>
      <c r="E2530" s="30" t="s">
        <v>8027</v>
      </c>
      <c r="F2530" s="30"/>
      <c r="G2530" s="38"/>
      <c r="H2530" s="31">
        <v>0</v>
      </c>
      <c r="I2530" s="30" t="s">
        <v>586</v>
      </c>
      <c r="J2530" s="30" t="s">
        <v>587</v>
      </c>
      <c r="K2530" s="30" t="s">
        <v>495</v>
      </c>
      <c r="L2530" s="30" t="s">
        <v>496</v>
      </c>
      <c r="M2530" s="30" t="s">
        <v>497</v>
      </c>
      <c r="N2530" s="30"/>
      <c r="O2530" s="30" t="s">
        <v>7992</v>
      </c>
      <c r="P2530" s="30" t="s">
        <v>7993</v>
      </c>
      <c r="Q2530" s="30" t="s">
        <v>499</v>
      </c>
    </row>
    <row r="2531" spans="1:17">
      <c r="A2531" s="30" t="s">
        <v>8574</v>
      </c>
      <c r="B2531" s="30" t="s">
        <v>8575</v>
      </c>
      <c r="C2531" s="30" t="s">
        <v>8576</v>
      </c>
      <c r="D2531" s="30"/>
      <c r="E2531" s="30" t="s">
        <v>8027</v>
      </c>
      <c r="F2531" s="30"/>
      <c r="G2531" s="38"/>
      <c r="H2531" s="31">
        <v>0</v>
      </c>
      <c r="I2531" s="30" t="s">
        <v>586</v>
      </c>
      <c r="J2531" s="30" t="s">
        <v>587</v>
      </c>
      <c r="K2531" s="30" t="s">
        <v>495</v>
      </c>
      <c r="L2531" s="30" t="s">
        <v>496</v>
      </c>
      <c r="M2531" s="30" t="s">
        <v>497</v>
      </c>
      <c r="N2531" s="30"/>
      <c r="O2531" s="30" t="s">
        <v>7992</v>
      </c>
      <c r="P2531" s="30" t="s">
        <v>7993</v>
      </c>
      <c r="Q2531" s="30" t="s">
        <v>499</v>
      </c>
    </row>
    <row r="2532" spans="1:17">
      <c r="A2532" s="30" t="s">
        <v>8577</v>
      </c>
      <c r="B2532" s="30" t="s">
        <v>8578</v>
      </c>
      <c r="C2532" s="30" t="s">
        <v>8579</v>
      </c>
      <c r="D2532" s="30"/>
      <c r="E2532" s="30" t="s">
        <v>8027</v>
      </c>
      <c r="F2532" s="30"/>
      <c r="G2532" s="38"/>
      <c r="H2532" s="31">
        <v>0</v>
      </c>
      <c r="I2532" s="30" t="s">
        <v>586</v>
      </c>
      <c r="J2532" s="30" t="s">
        <v>587</v>
      </c>
      <c r="K2532" s="30" t="s">
        <v>495</v>
      </c>
      <c r="L2532" s="30" t="s">
        <v>496</v>
      </c>
      <c r="M2532" s="30" t="s">
        <v>497</v>
      </c>
      <c r="N2532" s="30"/>
      <c r="O2532" s="30" t="s">
        <v>7992</v>
      </c>
      <c r="P2532" s="30" t="s">
        <v>7993</v>
      </c>
      <c r="Q2532" s="30" t="s">
        <v>499</v>
      </c>
    </row>
    <row r="2533" spans="1:17">
      <c r="A2533" s="30" t="s">
        <v>8580</v>
      </c>
      <c r="B2533" s="30" t="s">
        <v>8581</v>
      </c>
      <c r="C2533" s="30" t="s">
        <v>8582</v>
      </c>
      <c r="D2533" s="30"/>
      <c r="E2533" s="30" t="s">
        <v>8027</v>
      </c>
      <c r="F2533" s="30"/>
      <c r="G2533" s="38"/>
      <c r="H2533" s="31">
        <v>0</v>
      </c>
      <c r="I2533" s="30" t="s">
        <v>718</v>
      </c>
      <c r="J2533" s="30" t="s">
        <v>719</v>
      </c>
      <c r="K2533" s="30" t="s">
        <v>495</v>
      </c>
      <c r="L2533" s="30" t="s">
        <v>496</v>
      </c>
      <c r="M2533" s="30" t="s">
        <v>497</v>
      </c>
      <c r="N2533" s="30"/>
      <c r="O2533" s="30" t="s">
        <v>7992</v>
      </c>
      <c r="P2533" s="30" t="s">
        <v>7993</v>
      </c>
      <c r="Q2533" s="30" t="s">
        <v>499</v>
      </c>
    </row>
    <row r="2534" spans="1:17">
      <c r="A2534" s="30" t="s">
        <v>8583</v>
      </c>
      <c r="B2534" s="30" t="s">
        <v>8584</v>
      </c>
      <c r="C2534" s="30" t="s">
        <v>8585</v>
      </c>
      <c r="D2534" s="30"/>
      <c r="E2534" s="30" t="s">
        <v>8027</v>
      </c>
      <c r="F2534" s="30"/>
      <c r="G2534" s="38"/>
      <c r="H2534" s="31">
        <v>0</v>
      </c>
      <c r="I2534" s="30" t="s">
        <v>586</v>
      </c>
      <c r="J2534" s="30" t="s">
        <v>587</v>
      </c>
      <c r="K2534" s="30" t="s">
        <v>495</v>
      </c>
      <c r="L2534" s="30" t="s">
        <v>496</v>
      </c>
      <c r="M2534" s="30" t="s">
        <v>497</v>
      </c>
      <c r="N2534" s="30"/>
      <c r="O2534" s="30" t="s">
        <v>7992</v>
      </c>
      <c r="P2534" s="30" t="s">
        <v>7993</v>
      </c>
      <c r="Q2534" s="30" t="s">
        <v>499</v>
      </c>
    </row>
    <row r="2535" spans="1:17">
      <c r="A2535" s="30" t="s">
        <v>8586</v>
      </c>
      <c r="B2535" s="30" t="s">
        <v>8587</v>
      </c>
      <c r="C2535" s="30" t="s">
        <v>8588</v>
      </c>
      <c r="D2535" s="30"/>
      <c r="E2535" s="30" t="s">
        <v>8027</v>
      </c>
      <c r="F2535" s="30"/>
      <c r="G2535" s="38"/>
      <c r="H2535" s="31">
        <v>0</v>
      </c>
      <c r="I2535" s="30" t="s">
        <v>718</v>
      </c>
      <c r="J2535" s="30" t="s">
        <v>719</v>
      </c>
      <c r="K2535" s="30" t="s">
        <v>495</v>
      </c>
      <c r="L2535" s="30" t="s">
        <v>496</v>
      </c>
      <c r="M2535" s="30" t="s">
        <v>497</v>
      </c>
      <c r="N2535" s="30"/>
      <c r="O2535" s="30" t="s">
        <v>7992</v>
      </c>
      <c r="P2535" s="30" t="s">
        <v>7993</v>
      </c>
      <c r="Q2535" s="30" t="s">
        <v>499</v>
      </c>
    </row>
    <row r="2536" spans="1:17">
      <c r="A2536" s="30" t="s">
        <v>8589</v>
      </c>
      <c r="B2536" s="30" t="s">
        <v>8590</v>
      </c>
      <c r="C2536" s="30" t="s">
        <v>8591</v>
      </c>
      <c r="D2536" s="30"/>
      <c r="E2536" s="30" t="s">
        <v>8027</v>
      </c>
      <c r="F2536" s="30"/>
      <c r="G2536" s="38"/>
      <c r="H2536" s="31">
        <v>0</v>
      </c>
      <c r="I2536" s="30" t="s">
        <v>718</v>
      </c>
      <c r="J2536" s="30" t="s">
        <v>719</v>
      </c>
      <c r="K2536" s="30" t="s">
        <v>495</v>
      </c>
      <c r="L2536" s="30" t="s">
        <v>496</v>
      </c>
      <c r="M2536" s="30" t="s">
        <v>497</v>
      </c>
      <c r="N2536" s="30"/>
      <c r="O2536" s="30" t="s">
        <v>7992</v>
      </c>
      <c r="P2536" s="30" t="s">
        <v>7993</v>
      </c>
      <c r="Q2536" s="30" t="s">
        <v>499</v>
      </c>
    </row>
    <row r="2537" spans="1:17">
      <c r="A2537" s="30" t="s">
        <v>8592</v>
      </c>
      <c r="B2537" s="30" t="s">
        <v>8593</v>
      </c>
      <c r="C2537" s="30" t="s">
        <v>8594</v>
      </c>
      <c r="D2537" s="30"/>
      <c r="E2537" s="30" t="s">
        <v>8114</v>
      </c>
      <c r="F2537" s="30"/>
      <c r="G2537" s="38"/>
      <c r="H2537" s="31">
        <v>0</v>
      </c>
      <c r="I2537" s="30" t="s">
        <v>512</v>
      </c>
      <c r="J2537" s="30" t="s">
        <v>513</v>
      </c>
      <c r="K2537" s="30" t="s">
        <v>495</v>
      </c>
      <c r="L2537" s="30" t="s">
        <v>496</v>
      </c>
      <c r="M2537" s="30" t="s">
        <v>695</v>
      </c>
      <c r="N2537" s="30"/>
      <c r="O2537" s="30" t="s">
        <v>7992</v>
      </c>
      <c r="P2537" s="30" t="s">
        <v>7993</v>
      </c>
      <c r="Q2537" s="30" t="s">
        <v>499</v>
      </c>
    </row>
    <row r="2538" spans="1:17">
      <c r="A2538" s="30" t="s">
        <v>35</v>
      </c>
      <c r="B2538" s="30" t="s">
        <v>36</v>
      </c>
      <c r="C2538" s="30" t="s">
        <v>8595</v>
      </c>
      <c r="D2538" s="30"/>
      <c r="E2538" s="30" t="s">
        <v>8027</v>
      </c>
      <c r="F2538" s="30" t="s">
        <v>8596</v>
      </c>
      <c r="G2538" s="38">
        <v>60</v>
      </c>
      <c r="H2538" s="31">
        <v>0</v>
      </c>
      <c r="I2538" s="30" t="s">
        <v>552</v>
      </c>
      <c r="J2538" s="30" t="s">
        <v>553</v>
      </c>
      <c r="K2538" s="30" t="s">
        <v>495</v>
      </c>
      <c r="L2538" s="30" t="s">
        <v>496</v>
      </c>
      <c r="M2538" s="30" t="s">
        <v>596</v>
      </c>
      <c r="N2538" s="30"/>
      <c r="O2538" s="30" t="s">
        <v>7992</v>
      </c>
      <c r="P2538" s="30" t="s">
        <v>7993</v>
      </c>
      <c r="Q2538" s="30" t="s">
        <v>499</v>
      </c>
    </row>
    <row r="2539" spans="1:17">
      <c r="A2539" s="30" t="s">
        <v>8597</v>
      </c>
      <c r="B2539" s="30" t="s">
        <v>8598</v>
      </c>
      <c r="C2539" s="30" t="s">
        <v>8599</v>
      </c>
      <c r="D2539" s="30"/>
      <c r="E2539" s="30" t="s">
        <v>7999</v>
      </c>
      <c r="F2539" s="30"/>
      <c r="G2539" s="38"/>
      <c r="H2539" s="31">
        <v>0</v>
      </c>
      <c r="I2539" s="30" t="s">
        <v>512</v>
      </c>
      <c r="J2539" s="30" t="s">
        <v>513</v>
      </c>
      <c r="K2539" s="30" t="s">
        <v>495</v>
      </c>
      <c r="L2539" s="30" t="s">
        <v>496</v>
      </c>
      <c r="M2539" s="30" t="s">
        <v>695</v>
      </c>
      <c r="N2539" s="30"/>
      <c r="O2539" s="30" t="s">
        <v>7992</v>
      </c>
      <c r="P2539" s="30" t="s">
        <v>7993</v>
      </c>
      <c r="Q2539" s="30" t="s">
        <v>499</v>
      </c>
    </row>
    <row r="2540" spans="1:17">
      <c r="A2540" s="30" t="s">
        <v>8600</v>
      </c>
      <c r="B2540" s="30" t="s">
        <v>8601</v>
      </c>
      <c r="C2540" s="30" t="s">
        <v>8602</v>
      </c>
      <c r="D2540" s="30"/>
      <c r="E2540" s="30" t="s">
        <v>7999</v>
      </c>
      <c r="F2540" s="30"/>
      <c r="G2540" s="38"/>
      <c r="H2540" s="31">
        <v>0</v>
      </c>
      <c r="I2540" s="30" t="s">
        <v>512</v>
      </c>
      <c r="J2540" s="30" t="s">
        <v>513</v>
      </c>
      <c r="K2540" s="30" t="s">
        <v>495</v>
      </c>
      <c r="L2540" s="30" t="s">
        <v>496</v>
      </c>
      <c r="M2540" s="30" t="s">
        <v>695</v>
      </c>
      <c r="N2540" s="30" t="s">
        <v>788</v>
      </c>
      <c r="O2540" s="30" t="s">
        <v>7992</v>
      </c>
      <c r="P2540" s="30" t="s">
        <v>7993</v>
      </c>
      <c r="Q2540" s="30" t="s">
        <v>499</v>
      </c>
    </row>
    <row r="2541" spans="1:17">
      <c r="A2541" s="30" t="s">
        <v>8603</v>
      </c>
      <c r="B2541" s="30" t="s">
        <v>8604</v>
      </c>
      <c r="C2541" s="30" t="s">
        <v>8605</v>
      </c>
      <c r="D2541" s="30"/>
      <c r="E2541" s="30" t="s">
        <v>7999</v>
      </c>
      <c r="F2541" s="30"/>
      <c r="G2541" s="38"/>
      <c r="H2541" s="31">
        <v>0</v>
      </c>
      <c r="I2541" s="30" t="s">
        <v>512</v>
      </c>
      <c r="J2541" s="30" t="s">
        <v>513</v>
      </c>
      <c r="K2541" s="30" t="s">
        <v>495</v>
      </c>
      <c r="L2541" s="30" t="s">
        <v>496</v>
      </c>
      <c r="M2541" s="30" t="s">
        <v>695</v>
      </c>
      <c r="N2541" s="30"/>
      <c r="O2541" s="30" t="s">
        <v>7992</v>
      </c>
      <c r="P2541" s="30" t="s">
        <v>7993</v>
      </c>
      <c r="Q2541" s="30" t="s">
        <v>499</v>
      </c>
    </row>
    <row r="2542" spans="1:17">
      <c r="A2542" s="30" t="s">
        <v>8606</v>
      </c>
      <c r="B2542" s="30" t="s">
        <v>8607</v>
      </c>
      <c r="C2542" s="30" t="s">
        <v>8608</v>
      </c>
      <c r="D2542" s="30"/>
      <c r="E2542" s="30" t="s">
        <v>8027</v>
      </c>
      <c r="F2542" s="30"/>
      <c r="G2542" s="38"/>
      <c r="H2542" s="31">
        <v>0</v>
      </c>
      <c r="I2542" s="30" t="s">
        <v>512</v>
      </c>
      <c r="J2542" s="30" t="s">
        <v>513</v>
      </c>
      <c r="K2542" s="30" t="s">
        <v>495</v>
      </c>
      <c r="L2542" s="30" t="s">
        <v>496</v>
      </c>
      <c r="M2542" s="30" t="s">
        <v>695</v>
      </c>
      <c r="N2542" s="30" t="s">
        <v>3640</v>
      </c>
      <c r="O2542" s="30" t="s">
        <v>7992</v>
      </c>
      <c r="P2542" s="30" t="s">
        <v>7993</v>
      </c>
      <c r="Q2542" s="30" t="s">
        <v>499</v>
      </c>
    </row>
    <row r="2543" spans="1:17">
      <c r="A2543" s="30" t="s">
        <v>8609</v>
      </c>
      <c r="B2543" s="30" t="s">
        <v>8610</v>
      </c>
      <c r="C2543" s="30" t="s">
        <v>8611</v>
      </c>
      <c r="D2543" s="30"/>
      <c r="E2543" s="30" t="s">
        <v>7999</v>
      </c>
      <c r="F2543" s="30"/>
      <c r="G2543" s="38"/>
      <c r="H2543" s="31">
        <v>0</v>
      </c>
      <c r="I2543" s="30" t="s">
        <v>512</v>
      </c>
      <c r="J2543" s="30" t="s">
        <v>513</v>
      </c>
      <c r="K2543" s="30" t="s">
        <v>495</v>
      </c>
      <c r="L2543" s="30" t="s">
        <v>496</v>
      </c>
      <c r="M2543" s="30" t="s">
        <v>695</v>
      </c>
      <c r="N2543" s="30" t="s">
        <v>2832</v>
      </c>
      <c r="O2543" s="30" t="s">
        <v>7992</v>
      </c>
      <c r="P2543" s="30" t="s">
        <v>7993</v>
      </c>
      <c r="Q2543" s="30" t="s">
        <v>499</v>
      </c>
    </row>
    <row r="2544" spans="1:17">
      <c r="A2544" s="30" t="s">
        <v>8612</v>
      </c>
      <c r="B2544" s="30" t="s">
        <v>8613</v>
      </c>
      <c r="C2544" s="30" t="s">
        <v>8614</v>
      </c>
      <c r="D2544" s="30"/>
      <c r="E2544" s="30" t="s">
        <v>7999</v>
      </c>
      <c r="F2544" s="30"/>
      <c r="G2544" s="38"/>
      <c r="H2544" s="31">
        <v>0</v>
      </c>
      <c r="I2544" s="30" t="s">
        <v>512</v>
      </c>
      <c r="J2544" s="30" t="s">
        <v>513</v>
      </c>
      <c r="K2544" s="30" t="s">
        <v>495</v>
      </c>
      <c r="L2544" s="30" t="s">
        <v>496</v>
      </c>
      <c r="M2544" s="30" t="s">
        <v>695</v>
      </c>
      <c r="N2544" s="30" t="s">
        <v>4002</v>
      </c>
      <c r="O2544" s="30" t="s">
        <v>7992</v>
      </c>
      <c r="P2544" s="30" t="s">
        <v>7993</v>
      </c>
      <c r="Q2544" s="30" t="s">
        <v>499</v>
      </c>
    </row>
    <row r="2545" spans="1:17">
      <c r="A2545" s="30" t="s">
        <v>8615</v>
      </c>
      <c r="B2545" s="30" t="s">
        <v>8616</v>
      </c>
      <c r="C2545" s="30" t="s">
        <v>8617</v>
      </c>
      <c r="D2545" s="30"/>
      <c r="E2545" s="30" t="s">
        <v>7999</v>
      </c>
      <c r="F2545" s="30"/>
      <c r="G2545" s="38"/>
      <c r="H2545" s="31">
        <v>0</v>
      </c>
      <c r="I2545" s="30" t="s">
        <v>546</v>
      </c>
      <c r="J2545" s="30" t="s">
        <v>547</v>
      </c>
      <c r="K2545" s="30" t="s">
        <v>495</v>
      </c>
      <c r="L2545" s="30" t="s">
        <v>496</v>
      </c>
      <c r="M2545" s="30" t="s">
        <v>695</v>
      </c>
      <c r="N2545" s="30" t="s">
        <v>788</v>
      </c>
      <c r="O2545" s="30" t="s">
        <v>7992</v>
      </c>
      <c r="P2545" s="30" t="s">
        <v>7993</v>
      </c>
      <c r="Q2545" s="30" t="s">
        <v>499</v>
      </c>
    </row>
    <row r="2546" spans="1:17">
      <c r="A2546" s="30" t="s">
        <v>8618</v>
      </c>
      <c r="B2546" s="30" t="s">
        <v>8619</v>
      </c>
      <c r="C2546" s="30" t="s">
        <v>8620</v>
      </c>
      <c r="D2546" s="30"/>
      <c r="E2546" s="30" t="s">
        <v>7999</v>
      </c>
      <c r="F2546" s="30"/>
      <c r="G2546" s="38"/>
      <c r="H2546" s="31">
        <v>0</v>
      </c>
      <c r="I2546" s="30" t="s">
        <v>546</v>
      </c>
      <c r="J2546" s="30" t="s">
        <v>547</v>
      </c>
      <c r="K2546" s="30" t="s">
        <v>495</v>
      </c>
      <c r="L2546" s="30" t="s">
        <v>496</v>
      </c>
      <c r="M2546" s="30" t="s">
        <v>695</v>
      </c>
      <c r="N2546" s="30"/>
      <c r="O2546" s="30" t="s">
        <v>7992</v>
      </c>
      <c r="P2546" s="30" t="s">
        <v>7993</v>
      </c>
      <c r="Q2546" s="30" t="s">
        <v>499</v>
      </c>
    </row>
    <row r="2547" spans="1:17">
      <c r="A2547" s="30" t="s">
        <v>8621</v>
      </c>
      <c r="B2547" s="30" t="s">
        <v>8622</v>
      </c>
      <c r="C2547" s="30" t="s">
        <v>8623</v>
      </c>
      <c r="D2547" s="30"/>
      <c r="E2547" s="30" t="s">
        <v>7999</v>
      </c>
      <c r="F2547" s="30"/>
      <c r="G2547" s="38"/>
      <c r="H2547" s="31">
        <v>0</v>
      </c>
      <c r="I2547" s="30" t="s">
        <v>512</v>
      </c>
      <c r="J2547" s="30" t="s">
        <v>513</v>
      </c>
      <c r="K2547" s="30" t="s">
        <v>495</v>
      </c>
      <c r="L2547" s="30" t="s">
        <v>496</v>
      </c>
      <c r="M2547" s="30" t="s">
        <v>695</v>
      </c>
      <c r="N2547" s="30"/>
      <c r="O2547" s="30" t="s">
        <v>7992</v>
      </c>
      <c r="P2547" s="30" t="s">
        <v>7993</v>
      </c>
      <c r="Q2547" s="30" t="s">
        <v>499</v>
      </c>
    </row>
    <row r="2548" spans="1:17">
      <c r="A2548" s="30" t="s">
        <v>8624</v>
      </c>
      <c r="B2548" s="30" t="s">
        <v>8625</v>
      </c>
      <c r="C2548" s="30" t="s">
        <v>8626</v>
      </c>
      <c r="D2548" s="30"/>
      <c r="E2548" s="30" t="s">
        <v>7999</v>
      </c>
      <c r="F2548" s="30"/>
      <c r="G2548" s="38"/>
      <c r="H2548" s="31">
        <v>0</v>
      </c>
      <c r="I2548" s="30" t="s">
        <v>512</v>
      </c>
      <c r="J2548" s="30" t="s">
        <v>513</v>
      </c>
      <c r="K2548" s="30" t="s">
        <v>495</v>
      </c>
      <c r="L2548" s="30" t="s">
        <v>496</v>
      </c>
      <c r="M2548" s="30" t="s">
        <v>695</v>
      </c>
      <c r="N2548" s="30" t="s">
        <v>2843</v>
      </c>
      <c r="O2548" s="30" t="s">
        <v>7992</v>
      </c>
      <c r="P2548" s="30" t="s">
        <v>7993</v>
      </c>
      <c r="Q2548" s="30" t="s">
        <v>499</v>
      </c>
    </row>
    <row r="2549" spans="1:17">
      <c r="A2549" s="30" t="s">
        <v>8627</v>
      </c>
      <c r="B2549" s="30" t="s">
        <v>8628</v>
      </c>
      <c r="C2549" s="30" t="s">
        <v>8629</v>
      </c>
      <c r="D2549" s="30"/>
      <c r="E2549" s="30" t="s">
        <v>7999</v>
      </c>
      <c r="F2549" s="30"/>
      <c r="G2549" s="38"/>
      <c r="H2549" s="31">
        <v>0</v>
      </c>
      <c r="I2549" s="30" t="s">
        <v>512</v>
      </c>
      <c r="J2549" s="30" t="s">
        <v>513</v>
      </c>
      <c r="K2549" s="30" t="s">
        <v>495</v>
      </c>
      <c r="L2549" s="30" t="s">
        <v>496</v>
      </c>
      <c r="M2549" s="30" t="s">
        <v>695</v>
      </c>
      <c r="N2549" s="30"/>
      <c r="O2549" s="30" t="s">
        <v>7992</v>
      </c>
      <c r="P2549" s="30" t="s">
        <v>7993</v>
      </c>
      <c r="Q2549" s="30" t="s">
        <v>499</v>
      </c>
    </row>
    <row r="2550" spans="1:17">
      <c r="A2550" s="30" t="s">
        <v>8630</v>
      </c>
      <c r="B2550" s="30" t="s">
        <v>8631</v>
      </c>
      <c r="C2550" s="30" t="s">
        <v>8632</v>
      </c>
      <c r="D2550" s="30"/>
      <c r="E2550" s="30" t="s">
        <v>7999</v>
      </c>
      <c r="F2550" s="30"/>
      <c r="G2550" s="38"/>
      <c r="H2550" s="31">
        <v>0</v>
      </c>
      <c r="I2550" s="30" t="s">
        <v>512</v>
      </c>
      <c r="J2550" s="30" t="s">
        <v>513</v>
      </c>
      <c r="K2550" s="30" t="s">
        <v>495</v>
      </c>
      <c r="L2550" s="30" t="s">
        <v>496</v>
      </c>
      <c r="M2550" s="30" t="s">
        <v>695</v>
      </c>
      <c r="N2550" s="30"/>
      <c r="O2550" s="30" t="s">
        <v>7992</v>
      </c>
      <c r="P2550" s="30" t="s">
        <v>7993</v>
      </c>
      <c r="Q2550" s="30" t="s">
        <v>499</v>
      </c>
    </row>
    <row r="2551" spans="1:17">
      <c r="A2551" s="30" t="s">
        <v>8633</v>
      </c>
      <c r="B2551" s="30" t="s">
        <v>8634</v>
      </c>
      <c r="C2551" s="30" t="s">
        <v>8635</v>
      </c>
      <c r="D2551" s="30"/>
      <c r="E2551" s="30" t="s">
        <v>7999</v>
      </c>
      <c r="F2551" s="30"/>
      <c r="G2551" s="38"/>
      <c r="H2551" s="31">
        <v>0</v>
      </c>
      <c r="I2551" s="30" t="s">
        <v>512</v>
      </c>
      <c r="J2551" s="30" t="s">
        <v>513</v>
      </c>
      <c r="K2551" s="30" t="s">
        <v>495</v>
      </c>
      <c r="L2551" s="30" t="s">
        <v>496</v>
      </c>
      <c r="M2551" s="30" t="s">
        <v>695</v>
      </c>
      <c r="N2551" s="30"/>
      <c r="O2551" s="30" t="s">
        <v>7992</v>
      </c>
      <c r="P2551" s="30" t="s">
        <v>7993</v>
      </c>
      <c r="Q2551" s="30" t="s">
        <v>499</v>
      </c>
    </row>
    <row r="2552" spans="1:17">
      <c r="A2552" s="30" t="s">
        <v>8636</v>
      </c>
      <c r="B2552" s="30" t="s">
        <v>8637</v>
      </c>
      <c r="C2552" s="30" t="s">
        <v>8638</v>
      </c>
      <c r="D2552" s="30"/>
      <c r="E2552" s="30" t="s">
        <v>7999</v>
      </c>
      <c r="F2552" s="30"/>
      <c r="G2552" s="38"/>
      <c r="H2552" s="31">
        <v>0</v>
      </c>
      <c r="I2552" s="30" t="s">
        <v>512</v>
      </c>
      <c r="J2552" s="30" t="s">
        <v>513</v>
      </c>
      <c r="K2552" s="30" t="s">
        <v>495</v>
      </c>
      <c r="L2552" s="30" t="s">
        <v>496</v>
      </c>
      <c r="M2552" s="30" t="s">
        <v>695</v>
      </c>
      <c r="N2552" s="30"/>
      <c r="O2552" s="30" t="s">
        <v>7992</v>
      </c>
      <c r="P2552" s="30" t="s">
        <v>7993</v>
      </c>
      <c r="Q2552" s="30" t="s">
        <v>499</v>
      </c>
    </row>
    <row r="2553" spans="1:17">
      <c r="A2553" s="30" t="s">
        <v>8639</v>
      </c>
      <c r="B2553" s="30" t="s">
        <v>8640</v>
      </c>
      <c r="C2553" s="30" t="s">
        <v>8641</v>
      </c>
      <c r="D2553" s="30"/>
      <c r="E2553" s="30" t="s">
        <v>7999</v>
      </c>
      <c r="F2553" s="30"/>
      <c r="G2553" s="38"/>
      <c r="H2553" s="31">
        <v>0</v>
      </c>
      <c r="I2553" s="30" t="s">
        <v>512</v>
      </c>
      <c r="J2553" s="30" t="s">
        <v>513</v>
      </c>
      <c r="K2553" s="30" t="s">
        <v>495</v>
      </c>
      <c r="L2553" s="30" t="s">
        <v>496</v>
      </c>
      <c r="M2553" s="30" t="s">
        <v>695</v>
      </c>
      <c r="N2553" s="30"/>
      <c r="O2553" s="30" t="s">
        <v>7992</v>
      </c>
      <c r="P2553" s="30" t="s">
        <v>7993</v>
      </c>
      <c r="Q2553" s="30" t="s">
        <v>499</v>
      </c>
    </row>
    <row r="2554" spans="1:17">
      <c r="A2554" s="30" t="s">
        <v>8642</v>
      </c>
      <c r="B2554" s="30" t="s">
        <v>8643</v>
      </c>
      <c r="C2554" s="30" t="s">
        <v>8644</v>
      </c>
      <c r="D2554" s="30"/>
      <c r="E2554" s="30" t="s">
        <v>7999</v>
      </c>
      <c r="F2554" s="30"/>
      <c r="G2554" s="38"/>
      <c r="H2554" s="31">
        <v>0</v>
      </c>
      <c r="I2554" s="30" t="s">
        <v>546</v>
      </c>
      <c r="J2554" s="30" t="s">
        <v>547</v>
      </c>
      <c r="K2554" s="30" t="s">
        <v>495</v>
      </c>
      <c r="L2554" s="30" t="s">
        <v>496</v>
      </c>
      <c r="M2554" s="30" t="s">
        <v>695</v>
      </c>
      <c r="N2554" s="30"/>
      <c r="O2554" s="30" t="s">
        <v>7992</v>
      </c>
      <c r="P2554" s="30" t="s">
        <v>7993</v>
      </c>
      <c r="Q2554" s="30" t="s">
        <v>499</v>
      </c>
    </row>
    <row r="2555" spans="1:17">
      <c r="A2555" s="30" t="s">
        <v>8645</v>
      </c>
      <c r="B2555" s="30" t="s">
        <v>8646</v>
      </c>
      <c r="C2555" s="30" t="s">
        <v>8647</v>
      </c>
      <c r="D2555" s="30" t="s">
        <v>8648</v>
      </c>
      <c r="E2555" s="30" t="s">
        <v>8027</v>
      </c>
      <c r="F2555" s="30" t="s">
        <v>8648</v>
      </c>
      <c r="G2555" s="38"/>
      <c r="H2555" s="31">
        <v>0</v>
      </c>
      <c r="I2555" s="30" t="s">
        <v>504</v>
      </c>
      <c r="J2555" s="30" t="s">
        <v>505</v>
      </c>
      <c r="K2555" s="30" t="s">
        <v>495</v>
      </c>
      <c r="L2555" s="30" t="s">
        <v>496</v>
      </c>
      <c r="M2555" s="30" t="s">
        <v>506</v>
      </c>
      <c r="N2555" s="30"/>
      <c r="O2555" s="30" t="s">
        <v>7992</v>
      </c>
      <c r="P2555" s="30" t="s">
        <v>7993</v>
      </c>
      <c r="Q2555" s="30" t="s">
        <v>499</v>
      </c>
    </row>
    <row r="2556" spans="1:17">
      <c r="A2556" s="30" t="s">
        <v>8649</v>
      </c>
      <c r="B2556" s="30" t="s">
        <v>8650</v>
      </c>
      <c r="C2556" s="30" t="s">
        <v>8651</v>
      </c>
      <c r="D2556" s="30" t="s">
        <v>8648</v>
      </c>
      <c r="E2556" s="30" t="s">
        <v>8027</v>
      </c>
      <c r="F2556" s="30" t="s">
        <v>8648</v>
      </c>
      <c r="G2556" s="38"/>
      <c r="H2556" s="31">
        <v>0</v>
      </c>
      <c r="I2556" s="30" t="s">
        <v>552</v>
      </c>
      <c r="J2556" s="30" t="s">
        <v>553</v>
      </c>
      <c r="K2556" s="30" t="s">
        <v>495</v>
      </c>
      <c r="L2556" s="30" t="s">
        <v>496</v>
      </c>
      <c r="M2556" s="30" t="s">
        <v>2249</v>
      </c>
      <c r="N2556" s="30"/>
      <c r="O2556" s="30" t="s">
        <v>7992</v>
      </c>
      <c r="P2556" s="30" t="s">
        <v>7993</v>
      </c>
      <c r="Q2556" s="30" t="s">
        <v>499</v>
      </c>
    </row>
    <row r="2557" spans="1:17">
      <c r="A2557" s="30" t="s">
        <v>8652</v>
      </c>
      <c r="B2557" s="30" t="s">
        <v>8653</v>
      </c>
      <c r="C2557" s="30" t="s">
        <v>8654</v>
      </c>
      <c r="D2557" s="30" t="s">
        <v>74</v>
      </c>
      <c r="E2557" s="30" t="s">
        <v>8027</v>
      </c>
      <c r="F2557" s="30"/>
      <c r="G2557" s="38"/>
      <c r="H2557" s="31">
        <v>0</v>
      </c>
      <c r="I2557" s="30" t="s">
        <v>586</v>
      </c>
      <c r="J2557" s="30" t="s">
        <v>587</v>
      </c>
      <c r="K2557" s="30" t="s">
        <v>495</v>
      </c>
      <c r="L2557" s="30" t="s">
        <v>496</v>
      </c>
      <c r="M2557" s="30" t="s">
        <v>497</v>
      </c>
      <c r="N2557" s="30"/>
      <c r="O2557" s="30" t="s">
        <v>7992</v>
      </c>
      <c r="P2557" s="30" t="s">
        <v>7993</v>
      </c>
      <c r="Q2557" s="30" t="s">
        <v>499</v>
      </c>
    </row>
    <row r="2558" spans="1:17">
      <c r="A2558" s="30" t="s">
        <v>8655</v>
      </c>
      <c r="B2558" s="30" t="s">
        <v>8656</v>
      </c>
      <c r="C2558" s="30" t="s">
        <v>8657</v>
      </c>
      <c r="D2558" s="30"/>
      <c r="E2558" s="30" t="s">
        <v>8114</v>
      </c>
      <c r="F2558" s="30" t="s">
        <v>8658</v>
      </c>
      <c r="G2558" s="38">
        <v>60</v>
      </c>
      <c r="H2558" s="31">
        <v>0</v>
      </c>
      <c r="I2558" s="30"/>
      <c r="J2558" s="30"/>
      <c r="K2558" s="30" t="s">
        <v>495</v>
      </c>
      <c r="L2558" s="30" t="s">
        <v>496</v>
      </c>
      <c r="M2558" s="30" t="s">
        <v>514</v>
      </c>
      <c r="N2558" s="30"/>
      <c r="O2558" s="30" t="s">
        <v>7992</v>
      </c>
      <c r="P2558" s="30" t="s">
        <v>7993</v>
      </c>
      <c r="Q2558" s="30" t="s">
        <v>499</v>
      </c>
    </row>
    <row r="2559" spans="1:17">
      <c r="A2559" s="30" t="s">
        <v>31</v>
      </c>
      <c r="B2559" s="30" t="s">
        <v>32</v>
      </c>
      <c r="C2559" s="30" t="s">
        <v>8659</v>
      </c>
      <c r="D2559" s="30" t="s">
        <v>74</v>
      </c>
      <c r="E2559" s="30" t="s">
        <v>8660</v>
      </c>
      <c r="F2559" s="30" t="s">
        <v>8661</v>
      </c>
      <c r="G2559" s="38">
        <v>60</v>
      </c>
      <c r="H2559" s="31">
        <v>0</v>
      </c>
      <c r="I2559" s="30"/>
      <c r="J2559" s="30"/>
      <c r="K2559" s="30" t="s">
        <v>495</v>
      </c>
      <c r="L2559" s="30" t="s">
        <v>496</v>
      </c>
      <c r="M2559" s="30" t="s">
        <v>526</v>
      </c>
      <c r="N2559" s="30"/>
      <c r="O2559" s="30" t="s">
        <v>7992</v>
      </c>
      <c r="P2559" s="30" t="s">
        <v>7993</v>
      </c>
      <c r="Q2559" s="30" t="s">
        <v>499</v>
      </c>
    </row>
    <row r="2560" spans="1:17">
      <c r="A2560" s="30" t="s">
        <v>33</v>
      </c>
      <c r="B2560" s="30" t="s">
        <v>34</v>
      </c>
      <c r="C2560" s="30" t="s">
        <v>8662</v>
      </c>
      <c r="D2560" s="30"/>
      <c r="E2560" s="30" t="s">
        <v>8114</v>
      </c>
      <c r="F2560" s="30" t="s">
        <v>8663</v>
      </c>
      <c r="G2560" s="38">
        <v>60</v>
      </c>
      <c r="H2560" s="31">
        <v>0</v>
      </c>
      <c r="I2560" s="30" t="s">
        <v>586</v>
      </c>
      <c r="J2560" s="30" t="s">
        <v>587</v>
      </c>
      <c r="K2560" s="30" t="s">
        <v>495</v>
      </c>
      <c r="L2560" s="30" t="s">
        <v>496</v>
      </c>
      <c r="M2560" s="30" t="s">
        <v>3374</v>
      </c>
      <c r="N2560" s="30"/>
      <c r="O2560" s="30" t="s">
        <v>7992</v>
      </c>
      <c r="P2560" s="30" t="s">
        <v>7993</v>
      </c>
      <c r="Q2560" s="30" t="s">
        <v>499</v>
      </c>
    </row>
    <row r="2561" spans="1:17">
      <c r="A2561" s="30" t="s">
        <v>37</v>
      </c>
      <c r="B2561" s="30" t="s">
        <v>38</v>
      </c>
      <c r="C2561" s="30" t="s">
        <v>8664</v>
      </c>
      <c r="D2561" s="30"/>
      <c r="E2561" s="30" t="s">
        <v>8027</v>
      </c>
      <c r="F2561" s="30" t="s">
        <v>8665</v>
      </c>
      <c r="G2561" s="38">
        <v>60</v>
      </c>
      <c r="H2561" s="31">
        <v>0</v>
      </c>
      <c r="I2561" s="30" t="s">
        <v>552</v>
      </c>
      <c r="J2561" s="30" t="s">
        <v>553</v>
      </c>
      <c r="K2561" s="30" t="s">
        <v>495</v>
      </c>
      <c r="L2561" s="30" t="s">
        <v>496</v>
      </c>
      <c r="M2561" s="30" t="s">
        <v>554</v>
      </c>
      <c r="N2561" s="30"/>
      <c r="O2561" s="30" t="s">
        <v>7992</v>
      </c>
      <c r="P2561" s="30" t="s">
        <v>7993</v>
      </c>
      <c r="Q2561" s="30" t="s">
        <v>499</v>
      </c>
    </row>
    <row r="2562" spans="1:17">
      <c r="A2562" s="30" t="s">
        <v>8666</v>
      </c>
      <c r="B2562" s="30" t="s">
        <v>8276</v>
      </c>
      <c r="C2562" s="30" t="s">
        <v>8667</v>
      </c>
      <c r="D2562" s="30"/>
      <c r="E2562" s="30" t="s">
        <v>8027</v>
      </c>
      <c r="F2562" s="30"/>
      <c r="G2562" s="38"/>
      <c r="H2562" s="31">
        <v>0</v>
      </c>
      <c r="I2562" s="30" t="s">
        <v>586</v>
      </c>
      <c r="J2562" s="30" t="s">
        <v>587</v>
      </c>
      <c r="K2562" s="30" t="s">
        <v>495</v>
      </c>
      <c r="L2562" s="30" t="s">
        <v>496</v>
      </c>
      <c r="M2562" s="30" t="s">
        <v>903</v>
      </c>
      <c r="N2562" s="30"/>
      <c r="O2562" s="30" t="s">
        <v>7992</v>
      </c>
      <c r="P2562" s="30" t="s">
        <v>7993</v>
      </c>
      <c r="Q2562" s="30" t="s">
        <v>499</v>
      </c>
    </row>
    <row r="2563" spans="1:17">
      <c r="A2563" s="30" t="s">
        <v>8668</v>
      </c>
      <c r="B2563" s="30" t="s">
        <v>8669</v>
      </c>
      <c r="C2563" s="30" t="s">
        <v>8670</v>
      </c>
      <c r="D2563" s="30" t="s">
        <v>8671</v>
      </c>
      <c r="E2563" s="30" t="s">
        <v>8027</v>
      </c>
      <c r="F2563" s="30" t="s">
        <v>8671</v>
      </c>
      <c r="G2563" s="38"/>
      <c r="H2563" s="31">
        <v>0</v>
      </c>
      <c r="I2563" s="30" t="s">
        <v>552</v>
      </c>
      <c r="J2563" s="30" t="s">
        <v>553</v>
      </c>
      <c r="K2563" s="30" t="s">
        <v>495</v>
      </c>
      <c r="L2563" s="30" t="s">
        <v>496</v>
      </c>
      <c r="M2563" s="30" t="s">
        <v>724</v>
      </c>
      <c r="N2563" s="30"/>
      <c r="O2563" s="30" t="s">
        <v>7992</v>
      </c>
      <c r="P2563" s="30" t="s">
        <v>7993</v>
      </c>
      <c r="Q2563" s="30" t="s">
        <v>499</v>
      </c>
    </row>
    <row r="2564" spans="1:17">
      <c r="A2564" s="30" t="s">
        <v>8672</v>
      </c>
      <c r="B2564" s="30" t="s">
        <v>8673</v>
      </c>
      <c r="C2564" s="30" t="s">
        <v>8674</v>
      </c>
      <c r="D2564" s="30"/>
      <c r="E2564" s="30" t="s">
        <v>7999</v>
      </c>
      <c r="F2564" s="30"/>
      <c r="G2564" s="38"/>
      <c r="H2564" s="31">
        <v>0</v>
      </c>
      <c r="I2564" s="30" t="s">
        <v>552</v>
      </c>
      <c r="J2564" s="30" t="s">
        <v>553</v>
      </c>
      <c r="K2564" s="30" t="s">
        <v>495</v>
      </c>
      <c r="L2564" s="30" t="s">
        <v>496</v>
      </c>
      <c r="M2564" s="30" t="s">
        <v>2249</v>
      </c>
      <c r="N2564" s="30"/>
      <c r="O2564" s="30" t="s">
        <v>7992</v>
      </c>
      <c r="P2564" s="30" t="s">
        <v>7993</v>
      </c>
      <c r="Q2564" s="30" t="s">
        <v>499</v>
      </c>
    </row>
    <row r="2565" spans="1:17">
      <c r="A2565" s="30" t="s">
        <v>8675</v>
      </c>
      <c r="B2565" s="30" t="s">
        <v>8676</v>
      </c>
      <c r="C2565" s="30" t="s">
        <v>8677</v>
      </c>
      <c r="D2565" s="30"/>
      <c r="E2565" s="30" t="s">
        <v>8027</v>
      </c>
      <c r="F2565" s="30"/>
      <c r="G2565" s="38"/>
      <c r="H2565" s="31">
        <v>0</v>
      </c>
      <c r="I2565" s="30" t="s">
        <v>552</v>
      </c>
      <c r="J2565" s="30" t="s">
        <v>553</v>
      </c>
      <c r="K2565" s="30" t="s">
        <v>495</v>
      </c>
      <c r="L2565" s="30" t="s">
        <v>496</v>
      </c>
      <c r="M2565" s="30" t="s">
        <v>2249</v>
      </c>
      <c r="N2565" s="30"/>
      <c r="O2565" s="30" t="s">
        <v>7992</v>
      </c>
      <c r="P2565" s="30" t="s">
        <v>7993</v>
      </c>
      <c r="Q2565" s="30" t="s">
        <v>499</v>
      </c>
    </row>
    <row r="2566" spans="1:17">
      <c r="A2566" s="30" t="s">
        <v>8678</v>
      </c>
      <c r="B2566" s="30" t="s">
        <v>8679</v>
      </c>
      <c r="C2566" s="30" t="s">
        <v>8680</v>
      </c>
      <c r="D2566" s="30"/>
      <c r="E2566" s="30" t="s">
        <v>8027</v>
      </c>
      <c r="F2566" s="30"/>
      <c r="G2566" s="38"/>
      <c r="H2566" s="31">
        <v>0</v>
      </c>
      <c r="I2566" s="30" t="s">
        <v>586</v>
      </c>
      <c r="J2566" s="30" t="s">
        <v>587</v>
      </c>
      <c r="K2566" s="30" t="s">
        <v>495</v>
      </c>
      <c r="L2566" s="30" t="s">
        <v>496</v>
      </c>
      <c r="M2566" s="30" t="s">
        <v>3374</v>
      </c>
      <c r="N2566" s="30"/>
      <c r="O2566" s="30" t="s">
        <v>7992</v>
      </c>
      <c r="P2566" s="30" t="s">
        <v>7993</v>
      </c>
      <c r="Q2566" s="30" t="s">
        <v>499</v>
      </c>
    </row>
    <row r="2567" spans="1:17">
      <c r="A2567" s="30" t="s">
        <v>8681</v>
      </c>
      <c r="B2567" s="30" t="s">
        <v>8682</v>
      </c>
      <c r="C2567" s="30" t="s">
        <v>8683</v>
      </c>
      <c r="D2567" s="30"/>
      <c r="E2567" s="30" t="s">
        <v>8027</v>
      </c>
      <c r="F2567" s="30"/>
      <c r="G2567" s="38"/>
      <c r="H2567" s="31">
        <v>0</v>
      </c>
      <c r="I2567" s="30" t="s">
        <v>552</v>
      </c>
      <c r="J2567" s="30" t="s">
        <v>553</v>
      </c>
      <c r="K2567" s="30" t="s">
        <v>495</v>
      </c>
      <c r="L2567" s="30" t="s">
        <v>496</v>
      </c>
      <c r="M2567" s="30" t="s">
        <v>596</v>
      </c>
      <c r="N2567" s="30"/>
      <c r="O2567" s="30" t="s">
        <v>7992</v>
      </c>
      <c r="P2567" s="30" t="s">
        <v>7993</v>
      </c>
      <c r="Q2567" s="30" t="s">
        <v>499</v>
      </c>
    </row>
    <row r="2568" spans="1:17">
      <c r="A2568" s="30" t="s">
        <v>8684</v>
      </c>
      <c r="B2568" s="30" t="s">
        <v>8685</v>
      </c>
      <c r="C2568" s="30" t="s">
        <v>8686</v>
      </c>
      <c r="D2568" s="30"/>
      <c r="E2568" s="30" t="s">
        <v>8027</v>
      </c>
      <c r="F2568" s="30"/>
      <c r="G2568" s="38"/>
      <c r="H2568" s="31">
        <v>0</v>
      </c>
      <c r="I2568" s="30" t="s">
        <v>504</v>
      </c>
      <c r="J2568" s="30" t="s">
        <v>505</v>
      </c>
      <c r="K2568" s="30" t="s">
        <v>495</v>
      </c>
      <c r="L2568" s="30" t="s">
        <v>496</v>
      </c>
      <c r="M2568" s="30" t="s">
        <v>558</v>
      </c>
      <c r="N2568" s="30"/>
      <c r="O2568" s="30" t="s">
        <v>7992</v>
      </c>
      <c r="P2568" s="30" t="s">
        <v>7993</v>
      </c>
      <c r="Q2568" s="30" t="s">
        <v>499</v>
      </c>
    </row>
    <row r="2569" spans="1:17">
      <c r="A2569" s="30" t="s">
        <v>8687</v>
      </c>
      <c r="B2569" s="30" t="s">
        <v>8688</v>
      </c>
      <c r="C2569" s="30" t="s">
        <v>8689</v>
      </c>
      <c r="D2569" s="30"/>
      <c r="E2569" s="30" t="s">
        <v>8114</v>
      </c>
      <c r="F2569" s="30"/>
      <c r="G2569" s="38"/>
      <c r="H2569" s="31">
        <v>0</v>
      </c>
      <c r="I2569" s="30" t="s">
        <v>586</v>
      </c>
      <c r="J2569" s="30" t="s">
        <v>587</v>
      </c>
      <c r="K2569" s="30" t="s">
        <v>495</v>
      </c>
      <c r="L2569" s="30" t="s">
        <v>496</v>
      </c>
      <c r="M2569" s="30" t="s">
        <v>3374</v>
      </c>
      <c r="N2569" s="30"/>
      <c r="O2569" s="30" t="s">
        <v>7992</v>
      </c>
      <c r="P2569" s="30" t="s">
        <v>7993</v>
      </c>
      <c r="Q2569" s="30" t="s">
        <v>499</v>
      </c>
    </row>
    <row r="2570" spans="1:17">
      <c r="A2570" s="30" t="s">
        <v>8690</v>
      </c>
      <c r="B2570" s="30" t="s">
        <v>8691</v>
      </c>
      <c r="C2570" s="30" t="s">
        <v>8692</v>
      </c>
      <c r="D2570" s="30"/>
      <c r="E2570" s="30" t="s">
        <v>8114</v>
      </c>
      <c r="F2570" s="30"/>
      <c r="G2570" s="38"/>
      <c r="H2570" s="31">
        <v>0</v>
      </c>
      <c r="I2570" s="30" t="s">
        <v>570</v>
      </c>
      <c r="J2570" s="30" t="s">
        <v>571</v>
      </c>
      <c r="K2570" s="30" t="s">
        <v>495</v>
      </c>
      <c r="L2570" s="30" t="s">
        <v>572</v>
      </c>
      <c r="M2570" s="30" t="s">
        <v>573</v>
      </c>
      <c r="N2570" s="30"/>
      <c r="O2570" s="30" t="s">
        <v>7992</v>
      </c>
      <c r="P2570" s="30" t="s">
        <v>7993</v>
      </c>
      <c r="Q2570" s="30" t="s">
        <v>499</v>
      </c>
    </row>
    <row r="2571" spans="1:17">
      <c r="A2571" s="30" t="s">
        <v>8693</v>
      </c>
      <c r="B2571" s="30" t="s">
        <v>298</v>
      </c>
      <c r="C2571" s="30" t="s">
        <v>8694</v>
      </c>
      <c r="D2571" s="30"/>
      <c r="E2571" s="30" t="s">
        <v>753</v>
      </c>
      <c r="F2571" s="30" t="s">
        <v>8695</v>
      </c>
      <c r="G2571" s="38"/>
      <c r="H2571" s="31">
        <v>0</v>
      </c>
      <c r="I2571" s="30" t="s">
        <v>995</v>
      </c>
      <c r="J2571" s="30" t="s">
        <v>996</v>
      </c>
      <c r="K2571" s="30" t="s">
        <v>495</v>
      </c>
      <c r="L2571" s="30" t="s">
        <v>612</v>
      </c>
      <c r="M2571" s="30" t="s">
        <v>1021</v>
      </c>
      <c r="N2571" s="30" t="s">
        <v>8696</v>
      </c>
      <c r="O2571" s="30" t="s">
        <v>8697</v>
      </c>
      <c r="P2571" s="30" t="s">
        <v>298</v>
      </c>
      <c r="Q2571" s="30" t="s">
        <v>499</v>
      </c>
    </row>
    <row r="2572" spans="1:17">
      <c r="A2572" s="30" t="s">
        <v>8698</v>
      </c>
      <c r="B2572" s="30" t="s">
        <v>8699</v>
      </c>
      <c r="C2572" s="30" t="s">
        <v>8700</v>
      </c>
      <c r="D2572" s="30"/>
      <c r="E2572" s="30" t="s">
        <v>753</v>
      </c>
      <c r="F2572" s="30" t="s">
        <v>8701</v>
      </c>
      <c r="G2572" s="38"/>
      <c r="H2572" s="31">
        <v>0</v>
      </c>
      <c r="I2572" s="30" t="s">
        <v>995</v>
      </c>
      <c r="J2572" s="30" t="s">
        <v>996</v>
      </c>
      <c r="K2572" s="30" t="s">
        <v>495</v>
      </c>
      <c r="L2572" s="30" t="s">
        <v>612</v>
      </c>
      <c r="M2572" s="30" t="s">
        <v>1035</v>
      </c>
      <c r="N2572" s="30" t="s">
        <v>6831</v>
      </c>
      <c r="O2572" s="30" t="s">
        <v>289</v>
      </c>
      <c r="P2572" s="30" t="s">
        <v>290</v>
      </c>
      <c r="Q2572" s="30" t="s">
        <v>499</v>
      </c>
    </row>
    <row r="2573" spans="1:17">
      <c r="A2573" s="30" t="s">
        <v>289</v>
      </c>
      <c r="B2573" s="30" t="s">
        <v>290</v>
      </c>
      <c r="C2573" s="30" t="s">
        <v>8702</v>
      </c>
      <c r="D2573" s="30"/>
      <c r="E2573" s="30" t="s">
        <v>8703</v>
      </c>
      <c r="F2573" s="30" t="s">
        <v>8704</v>
      </c>
      <c r="G2573" s="38"/>
      <c r="H2573" s="31">
        <v>0</v>
      </c>
      <c r="I2573" s="30" t="s">
        <v>512</v>
      </c>
      <c r="J2573" s="30" t="s">
        <v>513</v>
      </c>
      <c r="K2573" s="30" t="s">
        <v>495</v>
      </c>
      <c r="L2573" s="30" t="s">
        <v>496</v>
      </c>
      <c r="M2573" s="30" t="s">
        <v>526</v>
      </c>
      <c r="N2573" s="30"/>
      <c r="O2573" s="30" t="s">
        <v>289</v>
      </c>
      <c r="P2573" s="30" t="s">
        <v>290</v>
      </c>
      <c r="Q2573" s="30" t="s">
        <v>499</v>
      </c>
    </row>
    <row r="2574" spans="1:17">
      <c r="A2574" s="30" t="s">
        <v>8705</v>
      </c>
      <c r="B2574" s="30" t="s">
        <v>8706</v>
      </c>
      <c r="C2574" s="30" t="s">
        <v>8707</v>
      </c>
      <c r="D2574" s="30"/>
      <c r="E2574" s="30" t="s">
        <v>8703</v>
      </c>
      <c r="F2574" s="30" t="s">
        <v>8708</v>
      </c>
      <c r="G2574" s="38"/>
      <c r="H2574" s="31">
        <v>0</v>
      </c>
      <c r="I2574" s="30" t="s">
        <v>848</v>
      </c>
      <c r="J2574" s="30" t="s">
        <v>849</v>
      </c>
      <c r="K2574" s="30" t="s">
        <v>495</v>
      </c>
      <c r="L2574" s="30" t="s">
        <v>818</v>
      </c>
      <c r="M2574" s="30" t="s">
        <v>573</v>
      </c>
      <c r="N2574" s="30"/>
      <c r="O2574" s="30" t="s">
        <v>289</v>
      </c>
      <c r="P2574" s="30" t="s">
        <v>290</v>
      </c>
      <c r="Q2574" s="30" t="s">
        <v>499</v>
      </c>
    </row>
    <row r="2575" spans="1:17">
      <c r="A2575" s="30" t="s">
        <v>291</v>
      </c>
      <c r="B2575" s="30" t="s">
        <v>292</v>
      </c>
      <c r="C2575" s="30" t="s">
        <v>8709</v>
      </c>
      <c r="D2575" s="30"/>
      <c r="E2575" s="30" t="s">
        <v>8703</v>
      </c>
      <c r="F2575" s="30" t="s">
        <v>8710</v>
      </c>
      <c r="G2575" s="38"/>
      <c r="H2575" s="31">
        <v>0</v>
      </c>
      <c r="I2575" s="30" t="s">
        <v>848</v>
      </c>
      <c r="J2575" s="30" t="s">
        <v>849</v>
      </c>
      <c r="K2575" s="30" t="s">
        <v>495</v>
      </c>
      <c r="L2575" s="30" t="s">
        <v>572</v>
      </c>
      <c r="M2575" s="30" t="s">
        <v>573</v>
      </c>
      <c r="N2575" s="30"/>
      <c r="O2575" s="30" t="s">
        <v>289</v>
      </c>
      <c r="P2575" s="30" t="s">
        <v>290</v>
      </c>
      <c r="Q2575" s="30" t="s">
        <v>499</v>
      </c>
    </row>
    <row r="2576" spans="1:17">
      <c r="A2576" s="30" t="s">
        <v>458</v>
      </c>
      <c r="B2576" s="30" t="s">
        <v>459</v>
      </c>
      <c r="C2576" s="30" t="s">
        <v>8711</v>
      </c>
      <c r="D2576" s="30"/>
      <c r="E2576" s="30" t="s">
        <v>8712</v>
      </c>
      <c r="F2576" s="30" t="s">
        <v>8713</v>
      </c>
      <c r="G2576" s="38"/>
      <c r="H2576" s="31">
        <v>0</v>
      </c>
      <c r="I2576" s="30" t="s">
        <v>848</v>
      </c>
      <c r="J2576" s="30" t="s">
        <v>849</v>
      </c>
      <c r="K2576" s="30" t="s">
        <v>495</v>
      </c>
      <c r="L2576" s="30" t="s">
        <v>612</v>
      </c>
      <c r="M2576" s="30" t="s">
        <v>961</v>
      </c>
      <c r="N2576" s="30" t="s">
        <v>7061</v>
      </c>
      <c r="O2576" s="30" t="s">
        <v>289</v>
      </c>
      <c r="P2576" s="30" t="s">
        <v>290</v>
      </c>
      <c r="Q2576" s="30" t="s">
        <v>499</v>
      </c>
    </row>
    <row r="2577" spans="1:17">
      <c r="A2577" s="30" t="s">
        <v>8714</v>
      </c>
      <c r="B2577" s="30" t="s">
        <v>8715</v>
      </c>
      <c r="C2577" s="30" t="s">
        <v>8716</v>
      </c>
      <c r="D2577" s="30"/>
      <c r="E2577" s="30" t="s">
        <v>503</v>
      </c>
      <c r="F2577" s="30" t="s">
        <v>8717</v>
      </c>
      <c r="G2577" s="38">
        <v>60</v>
      </c>
      <c r="H2577" s="31">
        <v>0</v>
      </c>
      <c r="I2577" s="30" t="s">
        <v>931</v>
      </c>
      <c r="J2577" s="30" t="s">
        <v>932</v>
      </c>
      <c r="K2577" s="30" t="s">
        <v>495</v>
      </c>
      <c r="L2577" s="30" t="s">
        <v>496</v>
      </c>
      <c r="M2577" s="30" t="s">
        <v>596</v>
      </c>
      <c r="N2577" s="30"/>
      <c r="O2577" s="30" t="s">
        <v>8714</v>
      </c>
      <c r="P2577" s="30" t="s">
        <v>8715</v>
      </c>
      <c r="Q2577" s="30" t="s">
        <v>499</v>
      </c>
    </row>
    <row r="2578" spans="1:17">
      <c r="A2578" s="30" t="s">
        <v>8718</v>
      </c>
      <c r="B2578" s="30" t="s">
        <v>8719</v>
      </c>
      <c r="C2578" s="30" t="s">
        <v>8720</v>
      </c>
      <c r="D2578" s="30"/>
      <c r="E2578" s="30" t="s">
        <v>503</v>
      </c>
      <c r="F2578" s="30" t="s">
        <v>8721</v>
      </c>
      <c r="G2578" s="38"/>
      <c r="H2578" s="31">
        <v>0</v>
      </c>
      <c r="I2578" s="30"/>
      <c r="J2578" s="30"/>
      <c r="K2578" s="30" t="s">
        <v>495</v>
      </c>
      <c r="L2578" s="30" t="s">
        <v>496</v>
      </c>
      <c r="M2578" s="30" t="s">
        <v>2249</v>
      </c>
      <c r="N2578" s="30"/>
      <c r="O2578" s="30" t="s">
        <v>8718</v>
      </c>
      <c r="P2578" s="30" t="s">
        <v>8719</v>
      </c>
      <c r="Q2578" s="30" t="s">
        <v>499</v>
      </c>
    </row>
    <row r="2579" spans="1:17">
      <c r="A2579" s="30" t="s">
        <v>8722</v>
      </c>
      <c r="B2579" s="30" t="s">
        <v>8723</v>
      </c>
      <c r="C2579" s="30" t="s">
        <v>8724</v>
      </c>
      <c r="D2579" s="30"/>
      <c r="E2579" s="30" t="s">
        <v>503</v>
      </c>
      <c r="F2579" s="30" t="s">
        <v>74</v>
      </c>
      <c r="G2579" s="38"/>
      <c r="H2579" s="31">
        <v>0</v>
      </c>
      <c r="I2579" s="30" t="s">
        <v>718</v>
      </c>
      <c r="J2579" s="30" t="s">
        <v>719</v>
      </c>
      <c r="K2579" s="30" t="s">
        <v>495</v>
      </c>
      <c r="L2579" s="30" t="s">
        <v>496</v>
      </c>
      <c r="M2579" s="30" t="s">
        <v>724</v>
      </c>
      <c r="N2579" s="30"/>
      <c r="O2579" s="30" t="s">
        <v>8718</v>
      </c>
      <c r="P2579" s="30" t="s">
        <v>8719</v>
      </c>
      <c r="Q2579" s="30" t="s">
        <v>499</v>
      </c>
    </row>
    <row r="2580" spans="1:17">
      <c r="A2580" s="30" t="s">
        <v>8725</v>
      </c>
      <c r="B2580" s="30" t="s">
        <v>8726</v>
      </c>
      <c r="C2580" s="30" t="s">
        <v>8727</v>
      </c>
      <c r="D2580" s="30"/>
      <c r="E2580" s="30" t="s">
        <v>503</v>
      </c>
      <c r="F2580" s="30" t="s">
        <v>74</v>
      </c>
      <c r="G2580" s="38"/>
      <c r="H2580" s="31">
        <v>0</v>
      </c>
      <c r="I2580" s="30" t="s">
        <v>546</v>
      </c>
      <c r="J2580" s="30" t="s">
        <v>547</v>
      </c>
      <c r="K2580" s="30" t="s">
        <v>495</v>
      </c>
      <c r="L2580" s="30" t="s">
        <v>496</v>
      </c>
      <c r="M2580" s="30" t="s">
        <v>639</v>
      </c>
      <c r="N2580" s="30"/>
      <c r="O2580" s="30" t="s">
        <v>8718</v>
      </c>
      <c r="P2580" s="30" t="s">
        <v>8719</v>
      </c>
      <c r="Q2580" s="30" t="s">
        <v>499</v>
      </c>
    </row>
    <row r="2581" spans="1:17">
      <c r="A2581" s="30" t="s">
        <v>8728</v>
      </c>
      <c r="B2581" s="30" t="s">
        <v>8729</v>
      </c>
      <c r="C2581" s="30" t="s">
        <v>8730</v>
      </c>
      <c r="D2581" s="30"/>
      <c r="E2581" s="30" t="s">
        <v>503</v>
      </c>
      <c r="F2581" s="30" t="s">
        <v>74</v>
      </c>
      <c r="G2581" s="38"/>
      <c r="H2581" s="31">
        <v>0</v>
      </c>
      <c r="I2581" s="30" t="s">
        <v>600</v>
      </c>
      <c r="J2581" s="30" t="s">
        <v>601</v>
      </c>
      <c r="K2581" s="30" t="s">
        <v>495</v>
      </c>
      <c r="L2581" s="30" t="s">
        <v>496</v>
      </c>
      <c r="M2581" s="30" t="s">
        <v>2249</v>
      </c>
      <c r="N2581" s="30"/>
      <c r="O2581" s="30" t="s">
        <v>8718</v>
      </c>
      <c r="P2581" s="30" t="s">
        <v>8719</v>
      </c>
      <c r="Q2581" s="30" t="s">
        <v>499</v>
      </c>
    </row>
    <row r="2582" spans="1:17">
      <c r="A2582" s="30" t="s">
        <v>8731</v>
      </c>
      <c r="B2582" s="30" t="s">
        <v>8732</v>
      </c>
      <c r="C2582" s="30" t="s">
        <v>8733</v>
      </c>
      <c r="D2582" s="30"/>
      <c r="E2582" s="30" t="s">
        <v>503</v>
      </c>
      <c r="F2582" s="30" t="s">
        <v>74</v>
      </c>
      <c r="G2582" s="38"/>
      <c r="H2582" s="31">
        <v>0</v>
      </c>
      <c r="I2582" s="30" t="s">
        <v>546</v>
      </c>
      <c r="J2582" s="30" t="s">
        <v>547</v>
      </c>
      <c r="K2582" s="30" t="s">
        <v>495</v>
      </c>
      <c r="L2582" s="30" t="s">
        <v>496</v>
      </c>
      <c r="M2582" s="30" t="s">
        <v>713</v>
      </c>
      <c r="N2582" s="30" t="s">
        <v>4661</v>
      </c>
      <c r="O2582" s="30" t="s">
        <v>8718</v>
      </c>
      <c r="P2582" s="30" t="s">
        <v>8719</v>
      </c>
      <c r="Q2582" s="30" t="s">
        <v>499</v>
      </c>
    </row>
    <row r="2583" spans="1:17">
      <c r="A2583" s="30" t="s">
        <v>297</v>
      </c>
      <c r="B2583" s="30" t="s">
        <v>298</v>
      </c>
      <c r="C2583" s="30" t="s">
        <v>8734</v>
      </c>
      <c r="D2583" s="30"/>
      <c r="E2583" s="30" t="s">
        <v>753</v>
      </c>
      <c r="F2583" s="30" t="s">
        <v>8695</v>
      </c>
      <c r="G2583" s="38"/>
      <c r="H2583" s="31">
        <v>0</v>
      </c>
      <c r="I2583" s="30" t="s">
        <v>995</v>
      </c>
      <c r="J2583" s="30" t="s">
        <v>996</v>
      </c>
      <c r="K2583" s="30" t="s">
        <v>495</v>
      </c>
      <c r="L2583" s="30" t="s">
        <v>612</v>
      </c>
      <c r="M2583" s="30" t="s">
        <v>1021</v>
      </c>
      <c r="N2583" s="30" t="s">
        <v>6997</v>
      </c>
      <c r="O2583" s="30" t="s">
        <v>8697</v>
      </c>
      <c r="P2583" s="30" t="s">
        <v>298</v>
      </c>
      <c r="Q2583" s="30" t="s">
        <v>499</v>
      </c>
    </row>
    <row r="2584" spans="1:17">
      <c r="A2584" s="30" t="s">
        <v>8735</v>
      </c>
      <c r="B2584" s="30" t="s">
        <v>8736</v>
      </c>
      <c r="C2584" s="30" t="s">
        <v>8737</v>
      </c>
      <c r="D2584" s="30" t="s">
        <v>74</v>
      </c>
      <c r="E2584" s="30" t="s">
        <v>8738</v>
      </c>
      <c r="F2584" s="30" t="s">
        <v>74</v>
      </c>
      <c r="G2584" s="38"/>
      <c r="H2584" s="31">
        <v>0</v>
      </c>
      <c r="I2584" s="30" t="s">
        <v>995</v>
      </c>
      <c r="J2584" s="30" t="s">
        <v>996</v>
      </c>
      <c r="K2584" s="30" t="s">
        <v>495</v>
      </c>
      <c r="L2584" s="30" t="s">
        <v>612</v>
      </c>
      <c r="M2584" s="30" t="s">
        <v>1007</v>
      </c>
      <c r="N2584" s="30"/>
      <c r="O2584" s="30" t="s">
        <v>8697</v>
      </c>
      <c r="P2584" s="30" t="s">
        <v>298</v>
      </c>
      <c r="Q2584" s="30" t="s">
        <v>499</v>
      </c>
    </row>
    <row r="2585" spans="1:17">
      <c r="A2585" s="30" t="s">
        <v>8739</v>
      </c>
      <c r="B2585" s="30" t="s">
        <v>8740</v>
      </c>
      <c r="C2585" s="30" t="s">
        <v>8741</v>
      </c>
      <c r="D2585" s="30" t="s">
        <v>74</v>
      </c>
      <c r="E2585" s="30" t="s">
        <v>8738</v>
      </c>
      <c r="F2585" s="30" t="s">
        <v>74</v>
      </c>
      <c r="G2585" s="38"/>
      <c r="H2585" s="31">
        <v>0</v>
      </c>
      <c r="I2585" s="30" t="s">
        <v>995</v>
      </c>
      <c r="J2585" s="30" t="s">
        <v>996</v>
      </c>
      <c r="K2585" s="30" t="s">
        <v>495</v>
      </c>
      <c r="L2585" s="30" t="s">
        <v>612</v>
      </c>
      <c r="M2585" s="30" t="s">
        <v>1088</v>
      </c>
      <c r="N2585" s="30"/>
      <c r="O2585" s="30" t="s">
        <v>8697</v>
      </c>
      <c r="P2585" s="30" t="s">
        <v>298</v>
      </c>
      <c r="Q2585" s="30" t="s">
        <v>499</v>
      </c>
    </row>
    <row r="2586" spans="1:17">
      <c r="A2586" s="30" t="s">
        <v>8742</v>
      </c>
      <c r="B2586" s="30" t="s">
        <v>8743</v>
      </c>
      <c r="C2586" s="30" t="s">
        <v>8744</v>
      </c>
      <c r="D2586" s="30" t="s">
        <v>74</v>
      </c>
      <c r="E2586" s="30" t="s">
        <v>8738</v>
      </c>
      <c r="F2586" s="30" t="s">
        <v>74</v>
      </c>
      <c r="G2586" s="38"/>
      <c r="H2586" s="31">
        <v>0</v>
      </c>
      <c r="I2586" s="30" t="s">
        <v>995</v>
      </c>
      <c r="J2586" s="30" t="s">
        <v>996</v>
      </c>
      <c r="K2586" s="30" t="s">
        <v>495</v>
      </c>
      <c r="L2586" s="30" t="s">
        <v>612</v>
      </c>
      <c r="M2586" s="30" t="s">
        <v>943</v>
      </c>
      <c r="N2586" s="30"/>
      <c r="O2586" s="30" t="s">
        <v>8697</v>
      </c>
      <c r="P2586" s="30" t="s">
        <v>298</v>
      </c>
      <c r="Q2586" s="30" t="s">
        <v>499</v>
      </c>
    </row>
    <row r="2587" spans="1:17">
      <c r="A2587" s="30" t="s">
        <v>8745</v>
      </c>
      <c r="B2587" s="30" t="s">
        <v>8746</v>
      </c>
      <c r="C2587" s="30" t="s">
        <v>8747</v>
      </c>
      <c r="D2587" s="30" t="s">
        <v>74</v>
      </c>
      <c r="E2587" s="30" t="s">
        <v>8738</v>
      </c>
      <c r="F2587" s="30" t="s">
        <v>74</v>
      </c>
      <c r="G2587" s="38"/>
      <c r="H2587" s="31">
        <v>0</v>
      </c>
      <c r="I2587" s="30" t="s">
        <v>755</v>
      </c>
      <c r="J2587" s="30" t="s">
        <v>756</v>
      </c>
      <c r="K2587" s="30" t="s">
        <v>495</v>
      </c>
      <c r="L2587" s="30" t="s">
        <v>612</v>
      </c>
      <c r="M2587" s="30" t="s">
        <v>1828</v>
      </c>
      <c r="N2587" s="30"/>
      <c r="O2587" s="30" t="s">
        <v>8697</v>
      </c>
      <c r="P2587" s="30" t="s">
        <v>298</v>
      </c>
      <c r="Q2587" s="30" t="s">
        <v>499</v>
      </c>
    </row>
    <row r="2588" spans="1:17">
      <c r="A2588" s="30" t="s">
        <v>8748</v>
      </c>
      <c r="B2588" s="30" t="s">
        <v>8749</v>
      </c>
      <c r="C2588" s="30" t="s">
        <v>8750</v>
      </c>
      <c r="D2588" s="30" t="s">
        <v>74</v>
      </c>
      <c r="E2588" s="30" t="s">
        <v>8738</v>
      </c>
      <c r="F2588" s="30" t="s">
        <v>74</v>
      </c>
      <c r="G2588" s="38"/>
      <c r="H2588" s="31">
        <v>0</v>
      </c>
      <c r="I2588" s="30" t="s">
        <v>995</v>
      </c>
      <c r="J2588" s="30" t="s">
        <v>996</v>
      </c>
      <c r="K2588" s="30" t="s">
        <v>495</v>
      </c>
      <c r="L2588" s="30" t="s">
        <v>612</v>
      </c>
      <c r="M2588" s="30" t="s">
        <v>1088</v>
      </c>
      <c r="N2588" s="30"/>
      <c r="O2588" s="30" t="s">
        <v>8697</v>
      </c>
      <c r="P2588" s="30" t="s">
        <v>298</v>
      </c>
      <c r="Q2588" s="30" t="s">
        <v>499</v>
      </c>
    </row>
    <row r="2589" spans="1:17">
      <c r="A2589" s="30" t="s">
        <v>8751</v>
      </c>
      <c r="B2589" s="30" t="s">
        <v>8752</v>
      </c>
      <c r="C2589" s="30" t="s">
        <v>8753</v>
      </c>
      <c r="D2589" s="30" t="s">
        <v>74</v>
      </c>
      <c r="E2589" s="30" t="s">
        <v>8738</v>
      </c>
      <c r="F2589" s="30" t="s">
        <v>74</v>
      </c>
      <c r="G2589" s="38"/>
      <c r="H2589" s="31">
        <v>0</v>
      </c>
      <c r="I2589" s="30" t="s">
        <v>995</v>
      </c>
      <c r="J2589" s="30" t="s">
        <v>996</v>
      </c>
      <c r="K2589" s="30" t="s">
        <v>495</v>
      </c>
      <c r="L2589" s="30" t="s">
        <v>612</v>
      </c>
      <c r="M2589" s="30" t="s">
        <v>1153</v>
      </c>
      <c r="N2589" s="30"/>
      <c r="O2589" s="30" t="s">
        <v>8697</v>
      </c>
      <c r="P2589" s="30" t="s">
        <v>298</v>
      </c>
      <c r="Q2589" s="30" t="s">
        <v>499</v>
      </c>
    </row>
    <row r="2590" spans="1:17">
      <c r="A2590" s="30" t="s">
        <v>8754</v>
      </c>
      <c r="B2590" s="30" t="s">
        <v>8755</v>
      </c>
      <c r="C2590" s="30" t="s">
        <v>8756</v>
      </c>
      <c r="D2590" s="30" t="s">
        <v>74</v>
      </c>
      <c r="E2590" s="30" t="s">
        <v>8738</v>
      </c>
      <c r="F2590" s="30" t="s">
        <v>74</v>
      </c>
      <c r="G2590" s="38"/>
      <c r="H2590" s="31">
        <v>0</v>
      </c>
      <c r="I2590" s="30" t="s">
        <v>995</v>
      </c>
      <c r="J2590" s="30" t="s">
        <v>996</v>
      </c>
      <c r="K2590" s="30" t="s">
        <v>495</v>
      </c>
      <c r="L2590" s="30" t="s">
        <v>612</v>
      </c>
      <c r="M2590" s="30" t="s">
        <v>1153</v>
      </c>
      <c r="N2590" s="30"/>
      <c r="O2590" s="30" t="s">
        <v>8697</v>
      </c>
      <c r="P2590" s="30" t="s">
        <v>298</v>
      </c>
      <c r="Q2590" s="30" t="s">
        <v>499</v>
      </c>
    </row>
    <row r="2591" spans="1:17">
      <c r="A2591" s="30" t="s">
        <v>8757</v>
      </c>
      <c r="B2591" s="30" t="s">
        <v>8758</v>
      </c>
      <c r="C2591" s="30" t="s">
        <v>8759</v>
      </c>
      <c r="D2591" s="30" t="s">
        <v>74</v>
      </c>
      <c r="E2591" s="30" t="s">
        <v>8738</v>
      </c>
      <c r="F2591" s="30" t="s">
        <v>74</v>
      </c>
      <c r="G2591" s="38"/>
      <c r="H2591" s="31">
        <v>0</v>
      </c>
      <c r="I2591" s="30" t="s">
        <v>995</v>
      </c>
      <c r="J2591" s="30" t="s">
        <v>996</v>
      </c>
      <c r="K2591" s="30" t="s">
        <v>495</v>
      </c>
      <c r="L2591" s="30" t="s">
        <v>612</v>
      </c>
      <c r="M2591" s="30" t="s">
        <v>997</v>
      </c>
      <c r="N2591" s="30"/>
      <c r="O2591" s="30" t="s">
        <v>8697</v>
      </c>
      <c r="P2591" s="30" t="s">
        <v>298</v>
      </c>
      <c r="Q2591" s="30" t="s">
        <v>499</v>
      </c>
    </row>
    <row r="2592" spans="1:17">
      <c r="A2592" s="30" t="s">
        <v>8760</v>
      </c>
      <c r="B2592" s="30" t="s">
        <v>8761</v>
      </c>
      <c r="C2592" s="30" t="s">
        <v>8762</v>
      </c>
      <c r="D2592" s="30" t="s">
        <v>74</v>
      </c>
      <c r="E2592" s="30" t="s">
        <v>8738</v>
      </c>
      <c r="F2592" s="30" t="s">
        <v>74</v>
      </c>
      <c r="G2592" s="38"/>
      <c r="H2592" s="31">
        <v>0</v>
      </c>
      <c r="I2592" s="30" t="s">
        <v>755</v>
      </c>
      <c r="J2592" s="30" t="s">
        <v>756</v>
      </c>
      <c r="K2592" s="30" t="s">
        <v>495</v>
      </c>
      <c r="L2592" s="30" t="s">
        <v>612</v>
      </c>
      <c r="M2592" s="30" t="s">
        <v>688</v>
      </c>
      <c r="N2592" s="30"/>
      <c r="O2592" s="30" t="s">
        <v>8697</v>
      </c>
      <c r="P2592" s="30" t="s">
        <v>298</v>
      </c>
      <c r="Q2592" s="30" t="s">
        <v>499</v>
      </c>
    </row>
    <row r="2593" spans="1:17">
      <c r="A2593" s="30" t="s">
        <v>8763</v>
      </c>
      <c r="B2593" s="30" t="s">
        <v>8764</v>
      </c>
      <c r="C2593" s="30" t="s">
        <v>8765</v>
      </c>
      <c r="D2593" s="30" t="s">
        <v>74</v>
      </c>
      <c r="E2593" s="30" t="s">
        <v>8738</v>
      </c>
      <c r="F2593" s="30" t="s">
        <v>74</v>
      </c>
      <c r="G2593" s="38"/>
      <c r="H2593" s="31">
        <v>0</v>
      </c>
      <c r="I2593" s="30" t="s">
        <v>755</v>
      </c>
      <c r="J2593" s="30" t="s">
        <v>756</v>
      </c>
      <c r="K2593" s="30" t="s">
        <v>495</v>
      </c>
      <c r="L2593" s="30" t="s">
        <v>612</v>
      </c>
      <c r="M2593" s="30" t="s">
        <v>1828</v>
      </c>
      <c r="N2593" s="30"/>
      <c r="O2593" s="30" t="s">
        <v>8697</v>
      </c>
      <c r="P2593" s="30" t="s">
        <v>298</v>
      </c>
      <c r="Q2593" s="30" t="s">
        <v>499</v>
      </c>
    </row>
    <row r="2594" spans="1:17">
      <c r="A2594" s="30" t="s">
        <v>8766</v>
      </c>
      <c r="B2594" s="30" t="s">
        <v>8767</v>
      </c>
      <c r="C2594" s="30" t="s">
        <v>8768</v>
      </c>
      <c r="D2594" s="30" t="s">
        <v>74</v>
      </c>
      <c r="E2594" s="30" t="s">
        <v>8738</v>
      </c>
      <c r="F2594" s="30" t="s">
        <v>74</v>
      </c>
      <c r="G2594" s="38"/>
      <c r="H2594" s="31">
        <v>0</v>
      </c>
      <c r="I2594" s="30" t="s">
        <v>628</v>
      </c>
      <c r="J2594" s="30" t="s">
        <v>629</v>
      </c>
      <c r="K2594" s="30" t="s">
        <v>495</v>
      </c>
      <c r="L2594" s="30" t="s">
        <v>975</v>
      </c>
      <c r="M2594" s="30" t="s">
        <v>631</v>
      </c>
      <c r="N2594" s="30"/>
      <c r="O2594" s="30" t="s">
        <v>8697</v>
      </c>
      <c r="P2594" s="30" t="s">
        <v>298</v>
      </c>
      <c r="Q2594" s="30" t="s">
        <v>499</v>
      </c>
    </row>
    <row r="2595" spans="1:17">
      <c r="A2595" s="30" t="s">
        <v>8769</v>
      </c>
      <c r="B2595" s="30" t="s">
        <v>8770</v>
      </c>
      <c r="C2595" s="30" t="s">
        <v>8771</v>
      </c>
      <c r="D2595" s="30" t="s">
        <v>74</v>
      </c>
      <c r="E2595" s="30" t="s">
        <v>8738</v>
      </c>
      <c r="F2595" s="30" t="s">
        <v>74</v>
      </c>
      <c r="G2595" s="38"/>
      <c r="H2595" s="31">
        <v>0</v>
      </c>
      <c r="I2595" s="30" t="s">
        <v>755</v>
      </c>
      <c r="J2595" s="30" t="s">
        <v>756</v>
      </c>
      <c r="K2595" s="30" t="s">
        <v>495</v>
      </c>
      <c r="L2595" s="30" t="s">
        <v>612</v>
      </c>
      <c r="M2595" s="30" t="s">
        <v>950</v>
      </c>
      <c r="N2595" s="30"/>
      <c r="O2595" s="30" t="s">
        <v>8697</v>
      </c>
      <c r="P2595" s="30" t="s">
        <v>298</v>
      </c>
      <c r="Q2595" s="30" t="s">
        <v>499</v>
      </c>
    </row>
    <row r="2596" spans="1:17">
      <c r="A2596" s="30" t="s">
        <v>8772</v>
      </c>
      <c r="B2596" s="30" t="s">
        <v>8773</v>
      </c>
      <c r="C2596" s="30" t="s">
        <v>8774</v>
      </c>
      <c r="D2596" s="30" t="s">
        <v>74</v>
      </c>
      <c r="E2596" s="30" t="s">
        <v>8738</v>
      </c>
      <c r="F2596" s="30" t="s">
        <v>74</v>
      </c>
      <c r="G2596" s="38"/>
      <c r="H2596" s="31">
        <v>0</v>
      </c>
      <c r="I2596" s="30" t="s">
        <v>755</v>
      </c>
      <c r="J2596" s="30" t="s">
        <v>756</v>
      </c>
      <c r="K2596" s="30" t="s">
        <v>495</v>
      </c>
      <c r="L2596" s="30" t="s">
        <v>612</v>
      </c>
      <c r="M2596" s="30" t="s">
        <v>1035</v>
      </c>
      <c r="N2596" s="30"/>
      <c r="O2596" s="30" t="s">
        <v>8697</v>
      </c>
      <c r="P2596" s="30" t="s">
        <v>298</v>
      </c>
      <c r="Q2596" s="30" t="s">
        <v>499</v>
      </c>
    </row>
    <row r="2597" spans="1:17">
      <c r="A2597" s="30" t="s">
        <v>8775</v>
      </c>
      <c r="B2597" s="30" t="s">
        <v>8776</v>
      </c>
      <c r="C2597" s="30" t="s">
        <v>8777</v>
      </c>
      <c r="D2597" s="30" t="s">
        <v>74</v>
      </c>
      <c r="E2597" s="30" t="s">
        <v>8738</v>
      </c>
      <c r="F2597" s="30" t="s">
        <v>74</v>
      </c>
      <c r="G2597" s="38"/>
      <c r="H2597" s="31">
        <v>0</v>
      </c>
      <c r="I2597" s="30" t="s">
        <v>628</v>
      </c>
      <c r="J2597" s="30" t="s">
        <v>629</v>
      </c>
      <c r="K2597" s="30" t="s">
        <v>495</v>
      </c>
      <c r="L2597" s="30" t="s">
        <v>975</v>
      </c>
      <c r="M2597" s="30" t="s">
        <v>631</v>
      </c>
      <c r="N2597" s="30"/>
      <c r="O2597" s="30" t="s">
        <v>8697</v>
      </c>
      <c r="P2597" s="30" t="s">
        <v>298</v>
      </c>
      <c r="Q2597" s="30" t="s">
        <v>499</v>
      </c>
    </row>
    <row r="2598" spans="1:17">
      <c r="A2598" s="30" t="s">
        <v>8778</v>
      </c>
      <c r="B2598" s="30" t="s">
        <v>8779</v>
      </c>
      <c r="C2598" s="30" t="s">
        <v>8780</v>
      </c>
      <c r="D2598" s="30" t="s">
        <v>74</v>
      </c>
      <c r="E2598" s="30" t="s">
        <v>8738</v>
      </c>
      <c r="F2598" s="30" t="s">
        <v>74</v>
      </c>
      <c r="G2598" s="38"/>
      <c r="H2598" s="31">
        <v>0</v>
      </c>
      <c r="I2598" s="30" t="s">
        <v>995</v>
      </c>
      <c r="J2598" s="30" t="s">
        <v>996</v>
      </c>
      <c r="K2598" s="30" t="s">
        <v>495</v>
      </c>
      <c r="L2598" s="30" t="s">
        <v>612</v>
      </c>
      <c r="M2598" s="30" t="s">
        <v>997</v>
      </c>
      <c r="N2598" s="30"/>
      <c r="O2598" s="30" t="s">
        <v>8697</v>
      </c>
      <c r="P2598" s="30" t="s">
        <v>298</v>
      </c>
      <c r="Q2598" s="30" t="s">
        <v>499</v>
      </c>
    </row>
    <row r="2599" spans="1:17">
      <c r="A2599" s="30" t="s">
        <v>8781</v>
      </c>
      <c r="B2599" s="30" t="s">
        <v>8782</v>
      </c>
      <c r="C2599" s="30" t="s">
        <v>8783</v>
      </c>
      <c r="D2599" s="30" t="s">
        <v>74</v>
      </c>
      <c r="E2599" s="30" t="s">
        <v>8738</v>
      </c>
      <c r="F2599" s="30" t="s">
        <v>74</v>
      </c>
      <c r="G2599" s="38"/>
      <c r="H2599" s="31">
        <v>0</v>
      </c>
      <c r="I2599" s="30" t="s">
        <v>628</v>
      </c>
      <c r="J2599" s="30" t="s">
        <v>629</v>
      </c>
      <c r="K2599" s="30" t="s">
        <v>495</v>
      </c>
      <c r="L2599" s="30" t="s">
        <v>4921</v>
      </c>
      <c r="M2599" s="30" t="s">
        <v>631</v>
      </c>
      <c r="N2599" s="30"/>
      <c r="O2599" s="30" t="s">
        <v>8697</v>
      </c>
      <c r="P2599" s="30" t="s">
        <v>298</v>
      </c>
      <c r="Q2599" s="30" t="s">
        <v>499</v>
      </c>
    </row>
    <row r="2600" spans="1:17">
      <c r="A2600" s="30" t="s">
        <v>8784</v>
      </c>
      <c r="B2600" s="30" t="s">
        <v>8785</v>
      </c>
      <c r="C2600" s="30" t="s">
        <v>8786</v>
      </c>
      <c r="D2600" s="30" t="s">
        <v>74</v>
      </c>
      <c r="E2600" s="30" t="s">
        <v>8738</v>
      </c>
      <c r="F2600" s="30" t="s">
        <v>74</v>
      </c>
      <c r="G2600" s="38"/>
      <c r="H2600" s="31">
        <v>0</v>
      </c>
      <c r="I2600" s="30" t="s">
        <v>995</v>
      </c>
      <c r="J2600" s="30" t="s">
        <v>996</v>
      </c>
      <c r="K2600" s="30" t="s">
        <v>495</v>
      </c>
      <c r="L2600" s="30" t="s">
        <v>612</v>
      </c>
      <c r="M2600" s="30" t="s">
        <v>997</v>
      </c>
      <c r="N2600" s="30" t="s">
        <v>4911</v>
      </c>
      <c r="O2600" s="30" t="s">
        <v>8697</v>
      </c>
      <c r="P2600" s="30" t="s">
        <v>298</v>
      </c>
      <c r="Q2600" s="30" t="s">
        <v>499</v>
      </c>
    </row>
    <row r="2601" spans="1:17">
      <c r="A2601" s="30" t="s">
        <v>8787</v>
      </c>
      <c r="B2601" s="30" t="s">
        <v>8788</v>
      </c>
      <c r="C2601" s="30" t="s">
        <v>8789</v>
      </c>
      <c r="D2601" s="30" t="s">
        <v>74</v>
      </c>
      <c r="E2601" s="30" t="s">
        <v>8738</v>
      </c>
      <c r="F2601" s="30" t="s">
        <v>74</v>
      </c>
      <c r="G2601" s="38"/>
      <c r="H2601" s="31">
        <v>0</v>
      </c>
      <c r="I2601" s="30" t="s">
        <v>995</v>
      </c>
      <c r="J2601" s="30" t="s">
        <v>996</v>
      </c>
      <c r="K2601" s="30" t="s">
        <v>495</v>
      </c>
      <c r="L2601" s="30" t="s">
        <v>612</v>
      </c>
      <c r="M2601" s="30" t="s">
        <v>997</v>
      </c>
      <c r="N2601" s="30"/>
      <c r="O2601" s="30" t="s">
        <v>8697</v>
      </c>
      <c r="P2601" s="30" t="s">
        <v>298</v>
      </c>
      <c r="Q2601" s="30" t="s">
        <v>499</v>
      </c>
    </row>
    <row r="2602" spans="1:17">
      <c r="A2602" s="30" t="s">
        <v>8790</v>
      </c>
      <c r="B2602" s="30" t="s">
        <v>8791</v>
      </c>
      <c r="C2602" s="30" t="s">
        <v>8792</v>
      </c>
      <c r="D2602" s="30"/>
      <c r="E2602" s="30" t="s">
        <v>503</v>
      </c>
      <c r="F2602" s="30" t="s">
        <v>8793</v>
      </c>
      <c r="G2602" s="38">
        <v>60</v>
      </c>
      <c r="H2602" s="31">
        <v>0</v>
      </c>
      <c r="I2602" s="30"/>
      <c r="J2602" s="30"/>
      <c r="K2602" s="30" t="s">
        <v>495</v>
      </c>
      <c r="L2602" s="30" t="s">
        <v>3527</v>
      </c>
      <c r="M2602" s="30" t="s">
        <v>573</v>
      </c>
      <c r="N2602" s="30"/>
      <c r="O2602" s="30" t="s">
        <v>8790</v>
      </c>
      <c r="P2602" s="30" t="s">
        <v>8791</v>
      </c>
      <c r="Q2602" s="30" t="s">
        <v>499</v>
      </c>
    </row>
    <row r="2603" spans="1:17">
      <c r="A2603" s="30" t="s">
        <v>8794</v>
      </c>
      <c r="B2603" s="30" t="s">
        <v>8795</v>
      </c>
      <c r="C2603" s="30" t="s">
        <v>8796</v>
      </c>
      <c r="D2603" s="30"/>
      <c r="E2603" s="30" t="s">
        <v>503</v>
      </c>
      <c r="F2603" s="30" t="s">
        <v>8797</v>
      </c>
      <c r="G2603" s="38"/>
      <c r="H2603" s="31">
        <v>0</v>
      </c>
      <c r="I2603" s="30"/>
      <c r="J2603" s="30"/>
      <c r="K2603" s="30" t="s">
        <v>495</v>
      </c>
      <c r="L2603" s="30" t="s">
        <v>496</v>
      </c>
      <c r="M2603" s="30" t="s">
        <v>526</v>
      </c>
      <c r="N2603" s="30"/>
      <c r="O2603" s="30" t="s">
        <v>8794</v>
      </c>
      <c r="P2603" s="30" t="s">
        <v>8795</v>
      </c>
      <c r="Q2603" s="30" t="s">
        <v>499</v>
      </c>
    </row>
    <row r="2604" spans="1:17">
      <c r="A2604" s="30" t="s">
        <v>8798</v>
      </c>
      <c r="B2604" s="30" t="s">
        <v>8799</v>
      </c>
      <c r="C2604" s="30" t="s">
        <v>8800</v>
      </c>
      <c r="D2604" s="30"/>
      <c r="E2604" s="30" t="s">
        <v>503</v>
      </c>
      <c r="F2604" s="30" t="s">
        <v>8801</v>
      </c>
      <c r="G2604" s="38"/>
      <c r="H2604" s="31">
        <v>0</v>
      </c>
      <c r="I2604" s="30"/>
      <c r="J2604" s="30"/>
      <c r="K2604" s="30" t="s">
        <v>495</v>
      </c>
      <c r="L2604" s="30" t="s">
        <v>496</v>
      </c>
      <c r="M2604" s="30" t="s">
        <v>724</v>
      </c>
      <c r="N2604" s="30"/>
      <c r="O2604" s="30" t="s">
        <v>8798</v>
      </c>
      <c r="P2604" s="30" t="s">
        <v>8799</v>
      </c>
      <c r="Q2604" s="30" t="s">
        <v>499</v>
      </c>
    </row>
    <row r="2605" spans="1:17">
      <c r="A2605" s="30" t="s">
        <v>8802</v>
      </c>
      <c r="B2605" s="30" t="s">
        <v>8803</v>
      </c>
      <c r="C2605" s="30" t="s">
        <v>8804</v>
      </c>
      <c r="D2605" s="30"/>
      <c r="E2605" s="30" t="s">
        <v>503</v>
      </c>
      <c r="F2605" s="30" t="s">
        <v>8805</v>
      </c>
      <c r="G2605" s="38"/>
      <c r="H2605" s="31">
        <v>0</v>
      </c>
      <c r="I2605" s="30" t="s">
        <v>546</v>
      </c>
      <c r="J2605" s="30" t="s">
        <v>547</v>
      </c>
      <c r="K2605" s="30" t="s">
        <v>495</v>
      </c>
      <c r="L2605" s="30" t="s">
        <v>496</v>
      </c>
      <c r="M2605" s="30" t="s">
        <v>548</v>
      </c>
      <c r="N2605" s="30"/>
      <c r="O2605" s="30" t="s">
        <v>8802</v>
      </c>
      <c r="P2605" s="30" t="s">
        <v>8803</v>
      </c>
      <c r="Q2605" s="30" t="s">
        <v>499</v>
      </c>
    </row>
    <row r="2606" spans="1:17">
      <c r="A2606" s="30" t="s">
        <v>8806</v>
      </c>
      <c r="B2606" s="30" t="s">
        <v>8807</v>
      </c>
      <c r="C2606" s="30" t="s">
        <v>8808</v>
      </c>
      <c r="D2606" s="30"/>
      <c r="E2606" s="30" t="s">
        <v>503</v>
      </c>
      <c r="F2606" s="30" t="s">
        <v>8809</v>
      </c>
      <c r="G2606" s="38"/>
      <c r="H2606" s="31">
        <v>0</v>
      </c>
      <c r="I2606" s="30" t="s">
        <v>5267</v>
      </c>
      <c r="J2606" s="30" t="s">
        <v>5268</v>
      </c>
      <c r="K2606" s="30" t="s">
        <v>495</v>
      </c>
      <c r="L2606" s="30" t="s">
        <v>496</v>
      </c>
      <c r="M2606" s="30" t="s">
        <v>724</v>
      </c>
      <c r="N2606" s="30"/>
      <c r="O2606" s="30" t="s">
        <v>8806</v>
      </c>
      <c r="P2606" s="30" t="s">
        <v>8807</v>
      </c>
      <c r="Q2606" s="30" t="s">
        <v>499</v>
      </c>
    </row>
    <row r="2607" spans="1:17">
      <c r="A2607" s="30" t="s">
        <v>89</v>
      </c>
      <c r="B2607" s="30" t="s">
        <v>90</v>
      </c>
      <c r="C2607" s="30" t="s">
        <v>8810</v>
      </c>
      <c r="D2607" s="30"/>
      <c r="E2607" s="30" t="s">
        <v>753</v>
      </c>
      <c r="F2607" s="30" t="s">
        <v>8811</v>
      </c>
      <c r="G2607" s="38">
        <v>60</v>
      </c>
      <c r="H2607" s="31">
        <v>0</v>
      </c>
      <c r="I2607" s="30" t="s">
        <v>995</v>
      </c>
      <c r="J2607" s="30" t="s">
        <v>996</v>
      </c>
      <c r="K2607" s="30" t="s">
        <v>495</v>
      </c>
      <c r="L2607" s="30" t="s">
        <v>612</v>
      </c>
      <c r="M2607" s="30" t="s">
        <v>1007</v>
      </c>
      <c r="N2607" s="30" t="s">
        <v>8812</v>
      </c>
      <c r="O2607" s="30" t="s">
        <v>8813</v>
      </c>
      <c r="P2607" s="30" t="s">
        <v>90</v>
      </c>
      <c r="Q2607" s="30" t="s">
        <v>499</v>
      </c>
    </row>
    <row r="2608" spans="1:17">
      <c r="A2608" s="30" t="s">
        <v>8814</v>
      </c>
      <c r="B2608" s="30" t="s">
        <v>8815</v>
      </c>
      <c r="C2608" s="30" t="s">
        <v>8816</v>
      </c>
      <c r="D2608" s="30"/>
      <c r="E2608" s="30" t="s">
        <v>753</v>
      </c>
      <c r="F2608" s="30" t="s">
        <v>74</v>
      </c>
      <c r="G2608" s="38">
        <v>60</v>
      </c>
      <c r="H2608" s="31">
        <v>0</v>
      </c>
      <c r="I2608" s="30" t="s">
        <v>755</v>
      </c>
      <c r="J2608" s="30" t="s">
        <v>756</v>
      </c>
      <c r="K2608" s="30" t="s">
        <v>495</v>
      </c>
      <c r="L2608" s="30" t="s">
        <v>612</v>
      </c>
      <c r="M2608" s="30" t="s">
        <v>780</v>
      </c>
      <c r="N2608" s="30"/>
      <c r="O2608" s="30" t="s">
        <v>8813</v>
      </c>
      <c r="P2608" s="30" t="s">
        <v>90</v>
      </c>
      <c r="Q2608" s="30" t="s">
        <v>499</v>
      </c>
    </row>
    <row r="2609" spans="1:17">
      <c r="A2609" s="30" t="s">
        <v>8817</v>
      </c>
      <c r="B2609" s="30" t="s">
        <v>8818</v>
      </c>
      <c r="C2609" s="30" t="s">
        <v>8819</v>
      </c>
      <c r="D2609" s="30"/>
      <c r="E2609" s="30" t="s">
        <v>753</v>
      </c>
      <c r="F2609" s="30" t="s">
        <v>74</v>
      </c>
      <c r="G2609" s="38">
        <v>60</v>
      </c>
      <c r="H2609" s="31">
        <v>0</v>
      </c>
      <c r="I2609" s="30" t="s">
        <v>995</v>
      </c>
      <c r="J2609" s="30" t="s">
        <v>996</v>
      </c>
      <c r="K2609" s="30" t="s">
        <v>495</v>
      </c>
      <c r="L2609" s="30" t="s">
        <v>612</v>
      </c>
      <c r="M2609" s="30" t="s">
        <v>1153</v>
      </c>
      <c r="N2609" s="30"/>
      <c r="O2609" s="30" t="s">
        <v>8813</v>
      </c>
      <c r="P2609" s="30" t="s">
        <v>90</v>
      </c>
      <c r="Q2609" s="30" t="s">
        <v>499</v>
      </c>
    </row>
    <row r="2610" spans="1:17">
      <c r="A2610" s="30" t="s">
        <v>8820</v>
      </c>
      <c r="B2610" s="30" t="s">
        <v>8821</v>
      </c>
      <c r="C2610" s="30" t="s">
        <v>8822</v>
      </c>
      <c r="D2610" s="30"/>
      <c r="E2610" s="30" t="s">
        <v>753</v>
      </c>
      <c r="F2610" s="30" t="s">
        <v>74</v>
      </c>
      <c r="G2610" s="38">
        <v>60</v>
      </c>
      <c r="H2610" s="31">
        <v>0</v>
      </c>
      <c r="I2610" s="30" t="s">
        <v>995</v>
      </c>
      <c r="J2610" s="30" t="s">
        <v>996</v>
      </c>
      <c r="K2610" s="30" t="s">
        <v>495</v>
      </c>
      <c r="L2610" s="30" t="s">
        <v>612</v>
      </c>
      <c r="M2610" s="30" t="s">
        <v>1007</v>
      </c>
      <c r="N2610" s="30"/>
      <c r="O2610" s="30" t="s">
        <v>8813</v>
      </c>
      <c r="P2610" s="30" t="s">
        <v>90</v>
      </c>
      <c r="Q2610" s="30" t="s">
        <v>499</v>
      </c>
    </row>
    <row r="2611" spans="1:17">
      <c r="A2611" s="30" t="s">
        <v>8823</v>
      </c>
      <c r="B2611" s="30" t="s">
        <v>8824</v>
      </c>
      <c r="C2611" s="30" t="s">
        <v>8825</v>
      </c>
      <c r="D2611" s="30"/>
      <c r="E2611" s="30" t="s">
        <v>753</v>
      </c>
      <c r="F2611" s="30" t="s">
        <v>74</v>
      </c>
      <c r="G2611" s="38">
        <v>60</v>
      </c>
      <c r="H2611" s="31">
        <v>0</v>
      </c>
      <c r="I2611" s="30" t="s">
        <v>755</v>
      </c>
      <c r="J2611" s="30" t="s">
        <v>756</v>
      </c>
      <c r="K2611" s="30" t="s">
        <v>495</v>
      </c>
      <c r="L2611" s="30" t="s">
        <v>612</v>
      </c>
      <c r="M2611" s="30" t="s">
        <v>1035</v>
      </c>
      <c r="N2611" s="30"/>
      <c r="O2611" s="30" t="s">
        <v>8813</v>
      </c>
      <c r="P2611" s="30" t="s">
        <v>90</v>
      </c>
      <c r="Q2611" s="30" t="s">
        <v>499</v>
      </c>
    </row>
    <row r="2612" spans="1:17">
      <c r="A2612" s="30" t="s">
        <v>8826</v>
      </c>
      <c r="B2612" s="30" t="s">
        <v>8827</v>
      </c>
      <c r="C2612" s="30" t="s">
        <v>8828</v>
      </c>
      <c r="D2612" s="30"/>
      <c r="E2612" s="30" t="s">
        <v>753</v>
      </c>
      <c r="F2612" s="30" t="s">
        <v>74</v>
      </c>
      <c r="G2612" s="38">
        <v>60</v>
      </c>
      <c r="H2612" s="31">
        <v>0</v>
      </c>
      <c r="I2612" s="30" t="s">
        <v>755</v>
      </c>
      <c r="J2612" s="30" t="s">
        <v>756</v>
      </c>
      <c r="K2612" s="30" t="s">
        <v>495</v>
      </c>
      <c r="L2612" s="30" t="s">
        <v>612</v>
      </c>
      <c r="M2612" s="30" t="s">
        <v>1035</v>
      </c>
      <c r="N2612" s="30"/>
      <c r="O2612" s="30" t="s">
        <v>8813</v>
      </c>
      <c r="P2612" s="30" t="s">
        <v>90</v>
      </c>
      <c r="Q2612" s="30" t="s">
        <v>499</v>
      </c>
    </row>
    <row r="2613" spans="1:17">
      <c r="A2613" s="30" t="s">
        <v>8829</v>
      </c>
      <c r="B2613" s="30" t="s">
        <v>8830</v>
      </c>
      <c r="C2613" s="30" t="s">
        <v>8831</v>
      </c>
      <c r="D2613" s="30"/>
      <c r="E2613" s="30" t="s">
        <v>503</v>
      </c>
      <c r="F2613" s="30" t="s">
        <v>74</v>
      </c>
      <c r="G2613" s="38">
        <v>60</v>
      </c>
      <c r="H2613" s="31">
        <v>0</v>
      </c>
      <c r="I2613" s="30" t="s">
        <v>504</v>
      </c>
      <c r="J2613" s="30" t="s">
        <v>505</v>
      </c>
      <c r="K2613" s="30" t="s">
        <v>495</v>
      </c>
      <c r="L2613" s="30" t="s">
        <v>496</v>
      </c>
      <c r="M2613" s="30" t="s">
        <v>558</v>
      </c>
      <c r="N2613" s="30" t="s">
        <v>5255</v>
      </c>
      <c r="O2613" s="30" t="s">
        <v>8813</v>
      </c>
      <c r="P2613" s="30" t="s">
        <v>90</v>
      </c>
      <c r="Q2613" s="30" t="s">
        <v>499</v>
      </c>
    </row>
    <row r="2614" spans="1:17">
      <c r="A2614" s="30" t="s">
        <v>8832</v>
      </c>
      <c r="B2614" s="30" t="s">
        <v>8833</v>
      </c>
      <c r="C2614" s="30" t="s">
        <v>8834</v>
      </c>
      <c r="D2614" s="30"/>
      <c r="E2614" s="30" t="s">
        <v>503</v>
      </c>
      <c r="F2614" s="30" t="s">
        <v>74</v>
      </c>
      <c r="G2614" s="38">
        <v>60</v>
      </c>
      <c r="H2614" s="31">
        <v>0</v>
      </c>
      <c r="I2614" s="30" t="s">
        <v>504</v>
      </c>
      <c r="J2614" s="30" t="s">
        <v>505</v>
      </c>
      <c r="K2614" s="30" t="s">
        <v>495</v>
      </c>
      <c r="L2614" s="30" t="s">
        <v>496</v>
      </c>
      <c r="M2614" s="30" t="s">
        <v>558</v>
      </c>
      <c r="N2614" s="30" t="s">
        <v>6285</v>
      </c>
      <c r="O2614" s="30" t="s">
        <v>8813</v>
      </c>
      <c r="P2614" s="30" t="s">
        <v>90</v>
      </c>
      <c r="Q2614" s="30" t="s">
        <v>499</v>
      </c>
    </row>
    <row r="2615" spans="1:17">
      <c r="A2615" s="30" t="s">
        <v>8835</v>
      </c>
      <c r="B2615" s="30" t="s">
        <v>8836</v>
      </c>
      <c r="C2615" s="30" t="s">
        <v>8837</v>
      </c>
      <c r="D2615" s="30"/>
      <c r="E2615" s="30" t="s">
        <v>753</v>
      </c>
      <c r="F2615" s="30" t="s">
        <v>8838</v>
      </c>
      <c r="G2615" s="38"/>
      <c r="H2615" s="31">
        <v>0</v>
      </c>
      <c r="I2615" s="30" t="s">
        <v>995</v>
      </c>
      <c r="J2615" s="30" t="s">
        <v>996</v>
      </c>
      <c r="K2615" s="30" t="s">
        <v>495</v>
      </c>
      <c r="L2615" s="30" t="s">
        <v>612</v>
      </c>
      <c r="M2615" s="30" t="s">
        <v>624</v>
      </c>
      <c r="N2615" s="30"/>
      <c r="O2615" s="30" t="s">
        <v>8835</v>
      </c>
      <c r="P2615" s="30" t="s">
        <v>8836</v>
      </c>
      <c r="Q2615" s="30" t="s">
        <v>4174</v>
      </c>
    </row>
    <row r="2616" spans="1:17">
      <c r="A2616" s="30" t="s">
        <v>8839</v>
      </c>
      <c r="B2616" s="30" t="s">
        <v>8840</v>
      </c>
      <c r="C2616" s="30" t="s">
        <v>8841</v>
      </c>
      <c r="D2616" s="30"/>
      <c r="E2616" s="30" t="s">
        <v>753</v>
      </c>
      <c r="F2616" s="30"/>
      <c r="G2616" s="38">
        <v>30</v>
      </c>
      <c r="H2616" s="31">
        <v>0</v>
      </c>
      <c r="I2616" s="30" t="s">
        <v>755</v>
      </c>
      <c r="J2616" s="30" t="s">
        <v>756</v>
      </c>
      <c r="K2616" s="30" t="s">
        <v>495</v>
      </c>
      <c r="L2616" s="30" t="s">
        <v>612</v>
      </c>
      <c r="M2616" s="30" t="s">
        <v>961</v>
      </c>
      <c r="N2616" s="30"/>
      <c r="O2616" s="30" t="s">
        <v>8842</v>
      </c>
      <c r="P2616" s="30" t="s">
        <v>8843</v>
      </c>
      <c r="Q2616" s="30" t="s">
        <v>4174</v>
      </c>
    </row>
    <row r="2617" spans="1:17">
      <c r="A2617" s="30" t="s">
        <v>8844</v>
      </c>
      <c r="B2617" s="30" t="s">
        <v>8845</v>
      </c>
      <c r="C2617" s="30" t="s">
        <v>8846</v>
      </c>
      <c r="D2617" s="30"/>
      <c r="E2617" s="30" t="s">
        <v>753</v>
      </c>
      <c r="F2617" s="30"/>
      <c r="G2617" s="38">
        <v>30</v>
      </c>
      <c r="H2617" s="31">
        <v>0</v>
      </c>
      <c r="I2617" s="30" t="s">
        <v>755</v>
      </c>
      <c r="J2617" s="30" t="s">
        <v>756</v>
      </c>
      <c r="K2617" s="30" t="s">
        <v>495</v>
      </c>
      <c r="L2617" s="30" t="s">
        <v>612</v>
      </c>
      <c r="M2617" s="30" t="s">
        <v>961</v>
      </c>
      <c r="N2617" s="30"/>
      <c r="O2617" s="30" t="s">
        <v>8842</v>
      </c>
      <c r="P2617" s="30" t="s">
        <v>8843</v>
      </c>
      <c r="Q2617" s="30" t="s">
        <v>4174</v>
      </c>
    </row>
    <row r="2618" spans="1:17">
      <c r="A2618" s="30" t="s">
        <v>8847</v>
      </c>
      <c r="B2618" s="30" t="s">
        <v>8848</v>
      </c>
      <c r="C2618" s="30" t="s">
        <v>8849</v>
      </c>
      <c r="D2618" s="30"/>
      <c r="E2618" s="30" t="s">
        <v>753</v>
      </c>
      <c r="F2618" s="30"/>
      <c r="G2618" s="38">
        <v>30</v>
      </c>
      <c r="H2618" s="31">
        <v>0</v>
      </c>
      <c r="I2618" s="30" t="s">
        <v>755</v>
      </c>
      <c r="J2618" s="30" t="s">
        <v>756</v>
      </c>
      <c r="K2618" s="30" t="s">
        <v>495</v>
      </c>
      <c r="L2618" s="30" t="s">
        <v>612</v>
      </c>
      <c r="M2618" s="30" t="s">
        <v>961</v>
      </c>
      <c r="N2618" s="30"/>
      <c r="O2618" s="30" t="s">
        <v>8842</v>
      </c>
      <c r="P2618" s="30" t="s">
        <v>8843</v>
      </c>
      <c r="Q2618" s="30" t="s">
        <v>4174</v>
      </c>
    </row>
    <row r="2619" spans="1:17">
      <c r="A2619" s="30" t="s">
        <v>8850</v>
      </c>
      <c r="B2619" s="30" t="s">
        <v>8851</v>
      </c>
      <c r="C2619" s="30" t="s">
        <v>8852</v>
      </c>
      <c r="D2619" s="30"/>
      <c r="E2619" s="30" t="s">
        <v>753</v>
      </c>
      <c r="F2619" s="30"/>
      <c r="G2619" s="38">
        <v>30</v>
      </c>
      <c r="H2619" s="31">
        <v>0</v>
      </c>
      <c r="I2619" s="30" t="s">
        <v>755</v>
      </c>
      <c r="J2619" s="30" t="s">
        <v>756</v>
      </c>
      <c r="K2619" s="30" t="s">
        <v>495</v>
      </c>
      <c r="L2619" s="30" t="s">
        <v>612</v>
      </c>
      <c r="M2619" s="30" t="s">
        <v>961</v>
      </c>
      <c r="N2619" s="30"/>
      <c r="O2619" s="30" t="s">
        <v>8842</v>
      </c>
      <c r="P2619" s="30" t="s">
        <v>8843</v>
      </c>
      <c r="Q2619" s="30" t="s">
        <v>4174</v>
      </c>
    </row>
    <row r="2620" spans="1:17">
      <c r="A2620" s="30" t="s">
        <v>8853</v>
      </c>
      <c r="B2620" s="30" t="s">
        <v>8854</v>
      </c>
      <c r="C2620" s="30" t="s">
        <v>8855</v>
      </c>
      <c r="D2620" s="30"/>
      <c r="E2620" s="30" t="s">
        <v>753</v>
      </c>
      <c r="F2620" s="30"/>
      <c r="G2620" s="38">
        <v>30</v>
      </c>
      <c r="H2620" s="31">
        <v>0</v>
      </c>
      <c r="I2620" s="30" t="s">
        <v>755</v>
      </c>
      <c r="J2620" s="30" t="s">
        <v>756</v>
      </c>
      <c r="K2620" s="30" t="s">
        <v>495</v>
      </c>
      <c r="L2620" s="30" t="s">
        <v>612</v>
      </c>
      <c r="M2620" s="30" t="s">
        <v>961</v>
      </c>
      <c r="N2620" s="30"/>
      <c r="O2620" s="30" t="s">
        <v>8842</v>
      </c>
      <c r="P2620" s="30" t="s">
        <v>8843</v>
      </c>
      <c r="Q2620" s="30" t="s">
        <v>4174</v>
      </c>
    </row>
    <row r="2621" spans="1:17">
      <c r="A2621" s="30" t="s">
        <v>8856</v>
      </c>
      <c r="B2621" s="30" t="s">
        <v>8857</v>
      </c>
      <c r="C2621" s="30" t="s">
        <v>8858</v>
      </c>
      <c r="D2621" s="30"/>
      <c r="E2621" s="30" t="s">
        <v>753</v>
      </c>
      <c r="F2621" s="30"/>
      <c r="G2621" s="38">
        <v>30</v>
      </c>
      <c r="H2621" s="31">
        <v>0</v>
      </c>
      <c r="I2621" s="30" t="s">
        <v>755</v>
      </c>
      <c r="J2621" s="30" t="s">
        <v>756</v>
      </c>
      <c r="K2621" s="30" t="s">
        <v>495</v>
      </c>
      <c r="L2621" s="30" t="s">
        <v>612</v>
      </c>
      <c r="M2621" s="30" t="s">
        <v>624</v>
      </c>
      <c r="N2621" s="30"/>
      <c r="O2621" s="30" t="s">
        <v>8842</v>
      </c>
      <c r="P2621" s="30" t="s">
        <v>8843</v>
      </c>
      <c r="Q2621" s="30" t="s">
        <v>4174</v>
      </c>
    </row>
    <row r="2622" spans="1:17">
      <c r="A2622" s="30" t="s">
        <v>8859</v>
      </c>
      <c r="B2622" s="30" t="s">
        <v>8860</v>
      </c>
      <c r="C2622" s="30" t="s">
        <v>8861</v>
      </c>
      <c r="D2622" s="30"/>
      <c r="E2622" s="30" t="s">
        <v>753</v>
      </c>
      <c r="F2622" s="30"/>
      <c r="G2622" s="38">
        <v>30</v>
      </c>
      <c r="H2622" s="31">
        <v>0</v>
      </c>
      <c r="I2622" s="30" t="s">
        <v>995</v>
      </c>
      <c r="J2622" s="30" t="s">
        <v>996</v>
      </c>
      <c r="K2622" s="30" t="s">
        <v>495</v>
      </c>
      <c r="L2622" s="30" t="s">
        <v>612</v>
      </c>
      <c r="M2622" s="30" t="s">
        <v>624</v>
      </c>
      <c r="N2622" s="30"/>
      <c r="O2622" s="30" t="s">
        <v>8842</v>
      </c>
      <c r="P2622" s="30" t="s">
        <v>8843</v>
      </c>
      <c r="Q2622" s="30" t="s">
        <v>4174</v>
      </c>
    </row>
    <row r="2623" spans="1:17">
      <c r="A2623" s="30" t="s">
        <v>8862</v>
      </c>
      <c r="B2623" s="30" t="s">
        <v>8863</v>
      </c>
      <c r="C2623" s="30" t="s">
        <v>8864</v>
      </c>
      <c r="D2623" s="30"/>
      <c r="E2623" s="30" t="s">
        <v>753</v>
      </c>
      <c r="F2623" s="30"/>
      <c r="G2623" s="38">
        <v>30</v>
      </c>
      <c r="H2623" s="31">
        <v>0</v>
      </c>
      <c r="I2623" s="30" t="s">
        <v>995</v>
      </c>
      <c r="J2623" s="30" t="s">
        <v>996</v>
      </c>
      <c r="K2623" s="30" t="s">
        <v>495</v>
      </c>
      <c r="L2623" s="30" t="s">
        <v>612</v>
      </c>
      <c r="M2623" s="30" t="s">
        <v>624</v>
      </c>
      <c r="N2623" s="30"/>
      <c r="O2623" s="30" t="s">
        <v>8842</v>
      </c>
      <c r="P2623" s="30" t="s">
        <v>8843</v>
      </c>
      <c r="Q2623" s="30" t="s">
        <v>4174</v>
      </c>
    </row>
    <row r="2624" spans="1:17">
      <c r="A2624" s="30" t="s">
        <v>8865</v>
      </c>
      <c r="B2624" s="30" t="s">
        <v>8866</v>
      </c>
      <c r="C2624" s="30" t="s">
        <v>8867</v>
      </c>
      <c r="D2624" s="30"/>
      <c r="E2624" s="30" t="s">
        <v>753</v>
      </c>
      <c r="F2624" s="30"/>
      <c r="G2624" s="38">
        <v>30</v>
      </c>
      <c r="H2624" s="31">
        <v>0</v>
      </c>
      <c r="I2624" s="30" t="s">
        <v>995</v>
      </c>
      <c r="J2624" s="30" t="s">
        <v>996</v>
      </c>
      <c r="K2624" s="30" t="s">
        <v>495</v>
      </c>
      <c r="L2624" s="30" t="s">
        <v>612</v>
      </c>
      <c r="M2624" s="30" t="s">
        <v>624</v>
      </c>
      <c r="N2624" s="30"/>
      <c r="O2624" s="30" t="s">
        <v>8842</v>
      </c>
      <c r="P2624" s="30" t="s">
        <v>8843</v>
      </c>
      <c r="Q2624" s="30" t="s">
        <v>4174</v>
      </c>
    </row>
    <row r="2625" spans="1:17">
      <c r="A2625" s="30" t="s">
        <v>8868</v>
      </c>
      <c r="B2625" s="30" t="s">
        <v>8869</v>
      </c>
      <c r="C2625" s="30" t="s">
        <v>8870</v>
      </c>
      <c r="D2625" s="30"/>
      <c r="E2625" s="30" t="s">
        <v>753</v>
      </c>
      <c r="F2625" s="30"/>
      <c r="G2625" s="38">
        <v>30</v>
      </c>
      <c r="H2625" s="31">
        <v>0</v>
      </c>
      <c r="I2625" s="30" t="s">
        <v>995</v>
      </c>
      <c r="J2625" s="30" t="s">
        <v>996</v>
      </c>
      <c r="K2625" s="30" t="s">
        <v>495</v>
      </c>
      <c r="L2625" s="30" t="s">
        <v>612</v>
      </c>
      <c r="M2625" s="30" t="s">
        <v>624</v>
      </c>
      <c r="N2625" s="30"/>
      <c r="O2625" s="30" t="s">
        <v>8842</v>
      </c>
      <c r="P2625" s="30" t="s">
        <v>8843</v>
      </c>
      <c r="Q2625" s="30" t="s">
        <v>4174</v>
      </c>
    </row>
    <row r="2626" spans="1:17">
      <c r="A2626" s="30" t="s">
        <v>8871</v>
      </c>
      <c r="B2626" s="30" t="s">
        <v>8872</v>
      </c>
      <c r="C2626" s="30" t="s">
        <v>8873</v>
      </c>
      <c r="D2626" s="30"/>
      <c r="E2626" s="30" t="s">
        <v>753</v>
      </c>
      <c r="F2626" s="30"/>
      <c r="G2626" s="38">
        <v>30</v>
      </c>
      <c r="H2626" s="31">
        <v>0</v>
      </c>
      <c r="I2626" s="30" t="s">
        <v>755</v>
      </c>
      <c r="J2626" s="30" t="s">
        <v>756</v>
      </c>
      <c r="K2626" s="30" t="s">
        <v>495</v>
      </c>
      <c r="L2626" s="30" t="s">
        <v>612</v>
      </c>
      <c r="M2626" s="30" t="s">
        <v>950</v>
      </c>
      <c r="N2626" s="30"/>
      <c r="O2626" s="30" t="s">
        <v>8842</v>
      </c>
      <c r="P2626" s="30" t="s">
        <v>8843</v>
      </c>
      <c r="Q2626" s="30" t="s">
        <v>4174</v>
      </c>
    </row>
    <row r="2627" spans="1:17">
      <c r="A2627" s="30" t="s">
        <v>8874</v>
      </c>
      <c r="B2627" s="30" t="s">
        <v>8875</v>
      </c>
      <c r="C2627" s="30" t="s">
        <v>8876</v>
      </c>
      <c r="D2627" s="30"/>
      <c r="E2627" s="30" t="s">
        <v>753</v>
      </c>
      <c r="F2627" s="30"/>
      <c r="G2627" s="38">
        <v>30</v>
      </c>
      <c r="H2627" s="31">
        <v>0</v>
      </c>
      <c r="I2627" s="30" t="s">
        <v>755</v>
      </c>
      <c r="J2627" s="30" t="s">
        <v>756</v>
      </c>
      <c r="K2627" s="30" t="s">
        <v>495</v>
      </c>
      <c r="L2627" s="30" t="s">
        <v>612</v>
      </c>
      <c r="M2627" s="30" t="s">
        <v>950</v>
      </c>
      <c r="N2627" s="30"/>
      <c r="O2627" s="30" t="s">
        <v>8842</v>
      </c>
      <c r="P2627" s="30" t="s">
        <v>8843</v>
      </c>
      <c r="Q2627" s="30" t="s">
        <v>4174</v>
      </c>
    </row>
    <row r="2628" spans="1:17">
      <c r="A2628" s="30" t="s">
        <v>8877</v>
      </c>
      <c r="B2628" s="30" t="s">
        <v>8878</v>
      </c>
      <c r="C2628" s="30" t="s">
        <v>8879</v>
      </c>
      <c r="D2628" s="30"/>
      <c r="E2628" s="30" t="s">
        <v>753</v>
      </c>
      <c r="F2628" s="30"/>
      <c r="G2628" s="38">
        <v>30</v>
      </c>
      <c r="H2628" s="31">
        <v>0</v>
      </c>
      <c r="I2628" s="30" t="s">
        <v>755</v>
      </c>
      <c r="J2628" s="30" t="s">
        <v>756</v>
      </c>
      <c r="K2628" s="30" t="s">
        <v>495</v>
      </c>
      <c r="L2628" s="30" t="s">
        <v>612</v>
      </c>
      <c r="M2628" s="30" t="s">
        <v>950</v>
      </c>
      <c r="N2628" s="30"/>
      <c r="O2628" s="30" t="s">
        <v>8842</v>
      </c>
      <c r="P2628" s="30" t="s">
        <v>8843</v>
      </c>
      <c r="Q2628" s="30" t="s">
        <v>4174</v>
      </c>
    </row>
    <row r="2629" spans="1:17">
      <c r="A2629" s="30" t="s">
        <v>8880</v>
      </c>
      <c r="B2629" s="30" t="s">
        <v>8881</v>
      </c>
      <c r="C2629" s="30" t="s">
        <v>8882</v>
      </c>
      <c r="D2629" s="30"/>
      <c r="E2629" s="30" t="s">
        <v>753</v>
      </c>
      <c r="F2629" s="30"/>
      <c r="G2629" s="38">
        <v>30</v>
      </c>
      <c r="H2629" s="31">
        <v>0</v>
      </c>
      <c r="I2629" s="30" t="s">
        <v>755</v>
      </c>
      <c r="J2629" s="30" t="s">
        <v>756</v>
      </c>
      <c r="K2629" s="30" t="s">
        <v>495</v>
      </c>
      <c r="L2629" s="30" t="s">
        <v>612</v>
      </c>
      <c r="M2629" s="30" t="s">
        <v>950</v>
      </c>
      <c r="N2629" s="30"/>
      <c r="O2629" s="30" t="s">
        <v>8842</v>
      </c>
      <c r="P2629" s="30" t="s">
        <v>8843</v>
      </c>
      <c r="Q2629" s="30" t="s">
        <v>4174</v>
      </c>
    </row>
    <row r="2630" spans="1:17">
      <c r="A2630" s="30" t="s">
        <v>8883</v>
      </c>
      <c r="B2630" s="30" t="s">
        <v>8884</v>
      </c>
      <c r="C2630" s="30" t="s">
        <v>8885</v>
      </c>
      <c r="D2630" s="30"/>
      <c r="E2630" s="30" t="s">
        <v>753</v>
      </c>
      <c r="F2630" s="30"/>
      <c r="G2630" s="38">
        <v>30</v>
      </c>
      <c r="H2630" s="31">
        <v>0</v>
      </c>
      <c r="I2630" s="30" t="s">
        <v>755</v>
      </c>
      <c r="J2630" s="30" t="s">
        <v>756</v>
      </c>
      <c r="K2630" s="30" t="s">
        <v>495</v>
      </c>
      <c r="L2630" s="30" t="s">
        <v>612</v>
      </c>
      <c r="M2630" s="30" t="s">
        <v>1828</v>
      </c>
      <c r="N2630" s="30"/>
      <c r="O2630" s="30" t="s">
        <v>8842</v>
      </c>
      <c r="P2630" s="30" t="s">
        <v>8843</v>
      </c>
      <c r="Q2630" s="30" t="s">
        <v>4174</v>
      </c>
    </row>
    <row r="2631" spans="1:17">
      <c r="A2631" s="30" t="s">
        <v>8886</v>
      </c>
      <c r="B2631" s="30" t="s">
        <v>8887</v>
      </c>
      <c r="C2631" s="30" t="s">
        <v>8888</v>
      </c>
      <c r="D2631" s="30"/>
      <c r="E2631" s="30" t="s">
        <v>753</v>
      </c>
      <c r="F2631" s="30"/>
      <c r="G2631" s="38">
        <v>30</v>
      </c>
      <c r="H2631" s="31">
        <v>0</v>
      </c>
      <c r="I2631" s="30" t="s">
        <v>755</v>
      </c>
      <c r="J2631" s="30" t="s">
        <v>756</v>
      </c>
      <c r="K2631" s="30" t="s">
        <v>495</v>
      </c>
      <c r="L2631" s="30" t="s">
        <v>612</v>
      </c>
      <c r="M2631" s="30" t="s">
        <v>943</v>
      </c>
      <c r="N2631" s="30"/>
      <c r="O2631" s="30" t="s">
        <v>8842</v>
      </c>
      <c r="P2631" s="30" t="s">
        <v>8843</v>
      </c>
      <c r="Q2631" s="30" t="s">
        <v>4174</v>
      </c>
    </row>
    <row r="2632" spans="1:17">
      <c r="A2632" s="30" t="s">
        <v>8889</v>
      </c>
      <c r="B2632" s="30" t="s">
        <v>8890</v>
      </c>
      <c r="C2632" s="30" t="s">
        <v>8891</v>
      </c>
      <c r="D2632" s="30"/>
      <c r="E2632" s="30" t="s">
        <v>753</v>
      </c>
      <c r="F2632" s="30"/>
      <c r="G2632" s="38">
        <v>30</v>
      </c>
      <c r="H2632" s="31">
        <v>0</v>
      </c>
      <c r="I2632" s="30" t="s">
        <v>755</v>
      </c>
      <c r="J2632" s="30" t="s">
        <v>756</v>
      </c>
      <c r="K2632" s="30" t="s">
        <v>495</v>
      </c>
      <c r="L2632" s="30" t="s">
        <v>612</v>
      </c>
      <c r="M2632" s="30" t="s">
        <v>943</v>
      </c>
      <c r="N2632" s="30"/>
      <c r="O2632" s="30" t="s">
        <v>8842</v>
      </c>
      <c r="P2632" s="30" t="s">
        <v>8843</v>
      </c>
      <c r="Q2632" s="30" t="s">
        <v>4174</v>
      </c>
    </row>
    <row r="2633" spans="1:17">
      <c r="A2633" s="30" t="s">
        <v>8892</v>
      </c>
      <c r="B2633" s="30" t="s">
        <v>8893</v>
      </c>
      <c r="C2633" s="30" t="s">
        <v>8894</v>
      </c>
      <c r="D2633" s="30"/>
      <c r="E2633" s="30" t="s">
        <v>753</v>
      </c>
      <c r="F2633" s="30"/>
      <c r="G2633" s="38">
        <v>30</v>
      </c>
      <c r="H2633" s="31">
        <v>0</v>
      </c>
      <c r="I2633" s="30" t="s">
        <v>755</v>
      </c>
      <c r="J2633" s="30" t="s">
        <v>756</v>
      </c>
      <c r="K2633" s="30" t="s">
        <v>495</v>
      </c>
      <c r="L2633" s="30" t="s">
        <v>612</v>
      </c>
      <c r="M2633" s="30" t="s">
        <v>943</v>
      </c>
      <c r="N2633" s="30"/>
      <c r="O2633" s="30" t="s">
        <v>8842</v>
      </c>
      <c r="P2633" s="30" t="s">
        <v>8843</v>
      </c>
      <c r="Q2633" s="30" t="s">
        <v>4174</v>
      </c>
    </row>
    <row r="2634" spans="1:17">
      <c r="A2634" s="30" t="s">
        <v>8895</v>
      </c>
      <c r="B2634" s="30" t="s">
        <v>8896</v>
      </c>
      <c r="C2634" s="30" t="s">
        <v>8897</v>
      </c>
      <c r="D2634" s="30"/>
      <c r="E2634" s="30" t="s">
        <v>753</v>
      </c>
      <c r="F2634" s="30"/>
      <c r="G2634" s="38">
        <v>30</v>
      </c>
      <c r="H2634" s="31">
        <v>0</v>
      </c>
      <c r="I2634" s="30" t="s">
        <v>755</v>
      </c>
      <c r="J2634" s="30" t="s">
        <v>756</v>
      </c>
      <c r="K2634" s="30" t="s">
        <v>495</v>
      </c>
      <c r="L2634" s="30" t="s">
        <v>612</v>
      </c>
      <c r="M2634" s="30" t="s">
        <v>943</v>
      </c>
      <c r="N2634" s="30"/>
      <c r="O2634" s="30" t="s">
        <v>8842</v>
      </c>
      <c r="P2634" s="30" t="s">
        <v>8843</v>
      </c>
      <c r="Q2634" s="30" t="s">
        <v>4174</v>
      </c>
    </row>
    <row r="2635" spans="1:17">
      <c r="A2635" s="30" t="s">
        <v>8898</v>
      </c>
      <c r="B2635" s="30" t="s">
        <v>8899</v>
      </c>
      <c r="C2635" s="30" t="s">
        <v>8900</v>
      </c>
      <c r="D2635" s="30"/>
      <c r="E2635" s="30" t="s">
        <v>753</v>
      </c>
      <c r="F2635" s="30"/>
      <c r="G2635" s="38">
        <v>30</v>
      </c>
      <c r="H2635" s="31">
        <v>0</v>
      </c>
      <c r="I2635" s="30" t="s">
        <v>755</v>
      </c>
      <c r="J2635" s="30" t="s">
        <v>756</v>
      </c>
      <c r="K2635" s="30" t="s">
        <v>495</v>
      </c>
      <c r="L2635" s="30" t="s">
        <v>612</v>
      </c>
      <c r="M2635" s="30" t="s">
        <v>943</v>
      </c>
      <c r="N2635" s="30"/>
      <c r="O2635" s="30" t="s">
        <v>8842</v>
      </c>
      <c r="P2635" s="30" t="s">
        <v>8843</v>
      </c>
      <c r="Q2635" s="30" t="s">
        <v>4174</v>
      </c>
    </row>
    <row r="2636" spans="1:17">
      <c r="A2636" s="30" t="s">
        <v>8901</v>
      </c>
      <c r="B2636" s="30" t="s">
        <v>8902</v>
      </c>
      <c r="C2636" s="30" t="s">
        <v>8903</v>
      </c>
      <c r="D2636" s="30"/>
      <c r="E2636" s="30" t="s">
        <v>753</v>
      </c>
      <c r="F2636" s="30"/>
      <c r="G2636" s="38">
        <v>30</v>
      </c>
      <c r="H2636" s="31">
        <v>0</v>
      </c>
      <c r="I2636" s="30" t="s">
        <v>995</v>
      </c>
      <c r="J2636" s="30" t="s">
        <v>996</v>
      </c>
      <c r="K2636" s="30" t="s">
        <v>495</v>
      </c>
      <c r="L2636" s="30" t="s">
        <v>612</v>
      </c>
      <c r="M2636" s="30" t="s">
        <v>1088</v>
      </c>
      <c r="N2636" s="30"/>
      <c r="O2636" s="30" t="s">
        <v>8842</v>
      </c>
      <c r="P2636" s="30" t="s">
        <v>8843</v>
      </c>
      <c r="Q2636" s="30" t="s">
        <v>4174</v>
      </c>
    </row>
    <row r="2637" spans="1:17">
      <c r="A2637" s="30" t="s">
        <v>8904</v>
      </c>
      <c r="B2637" s="30" t="s">
        <v>8905</v>
      </c>
      <c r="C2637" s="30" t="s">
        <v>8906</v>
      </c>
      <c r="D2637" s="30"/>
      <c r="E2637" s="30" t="s">
        <v>753</v>
      </c>
      <c r="F2637" s="30"/>
      <c r="G2637" s="38">
        <v>30</v>
      </c>
      <c r="H2637" s="31">
        <v>0</v>
      </c>
      <c r="I2637" s="30" t="s">
        <v>995</v>
      </c>
      <c r="J2637" s="30" t="s">
        <v>996</v>
      </c>
      <c r="K2637" s="30" t="s">
        <v>495</v>
      </c>
      <c r="L2637" s="30" t="s">
        <v>612</v>
      </c>
      <c r="M2637" s="30" t="s">
        <v>997</v>
      </c>
      <c r="N2637" s="30"/>
      <c r="O2637" s="30" t="s">
        <v>8842</v>
      </c>
      <c r="P2637" s="30" t="s">
        <v>8843</v>
      </c>
      <c r="Q2637" s="30" t="s">
        <v>4174</v>
      </c>
    </row>
    <row r="2638" spans="1:17">
      <c r="A2638" s="30" t="s">
        <v>8907</v>
      </c>
      <c r="B2638" s="30" t="s">
        <v>8908</v>
      </c>
      <c r="C2638" s="30" t="s">
        <v>8909</v>
      </c>
      <c r="D2638" s="30"/>
      <c r="E2638" s="30" t="s">
        <v>753</v>
      </c>
      <c r="F2638" s="30"/>
      <c r="G2638" s="38">
        <v>30</v>
      </c>
      <c r="H2638" s="31">
        <v>0</v>
      </c>
      <c r="I2638" s="30" t="s">
        <v>995</v>
      </c>
      <c r="J2638" s="30" t="s">
        <v>996</v>
      </c>
      <c r="K2638" s="30" t="s">
        <v>495</v>
      </c>
      <c r="L2638" s="30" t="s">
        <v>612</v>
      </c>
      <c r="M2638" s="30" t="s">
        <v>997</v>
      </c>
      <c r="N2638" s="30"/>
      <c r="O2638" s="30" t="s">
        <v>8842</v>
      </c>
      <c r="P2638" s="30" t="s">
        <v>8843</v>
      </c>
      <c r="Q2638" s="30" t="s">
        <v>4174</v>
      </c>
    </row>
    <row r="2639" spans="1:17">
      <c r="A2639" s="30" t="s">
        <v>8910</v>
      </c>
      <c r="B2639" s="30" t="s">
        <v>8911</v>
      </c>
      <c r="C2639" s="30" t="s">
        <v>8912</v>
      </c>
      <c r="D2639" s="30"/>
      <c r="E2639" s="30" t="s">
        <v>753</v>
      </c>
      <c r="F2639" s="30"/>
      <c r="G2639" s="38">
        <v>30</v>
      </c>
      <c r="H2639" s="31">
        <v>0</v>
      </c>
      <c r="I2639" s="30" t="s">
        <v>995</v>
      </c>
      <c r="J2639" s="30" t="s">
        <v>996</v>
      </c>
      <c r="K2639" s="30" t="s">
        <v>495</v>
      </c>
      <c r="L2639" s="30" t="s">
        <v>612</v>
      </c>
      <c r="M2639" s="30" t="s">
        <v>997</v>
      </c>
      <c r="N2639" s="30"/>
      <c r="O2639" s="30" t="s">
        <v>8842</v>
      </c>
      <c r="P2639" s="30" t="s">
        <v>8843</v>
      </c>
      <c r="Q2639" s="30" t="s">
        <v>4174</v>
      </c>
    </row>
    <row r="2640" spans="1:17">
      <c r="A2640" s="30" t="s">
        <v>8913</v>
      </c>
      <c r="B2640" s="30" t="s">
        <v>8914</v>
      </c>
      <c r="C2640" s="30" t="s">
        <v>8915</v>
      </c>
      <c r="D2640" s="30"/>
      <c r="E2640" s="30" t="s">
        <v>753</v>
      </c>
      <c r="F2640" s="30"/>
      <c r="G2640" s="38">
        <v>30</v>
      </c>
      <c r="H2640" s="31">
        <v>0</v>
      </c>
      <c r="I2640" s="30" t="s">
        <v>995</v>
      </c>
      <c r="J2640" s="30" t="s">
        <v>996</v>
      </c>
      <c r="K2640" s="30" t="s">
        <v>495</v>
      </c>
      <c r="L2640" s="30" t="s">
        <v>612</v>
      </c>
      <c r="M2640" s="30" t="s">
        <v>997</v>
      </c>
      <c r="N2640" s="30"/>
      <c r="O2640" s="30" t="s">
        <v>8842</v>
      </c>
      <c r="P2640" s="30" t="s">
        <v>8843</v>
      </c>
      <c r="Q2640" s="30" t="s">
        <v>4174</v>
      </c>
    </row>
    <row r="2641" spans="1:17">
      <c r="A2641" s="30" t="s">
        <v>8916</v>
      </c>
      <c r="B2641" s="30" t="s">
        <v>8917</v>
      </c>
      <c r="C2641" s="30" t="s">
        <v>8918</v>
      </c>
      <c r="D2641" s="30"/>
      <c r="E2641" s="30" t="s">
        <v>753</v>
      </c>
      <c r="F2641" s="30"/>
      <c r="G2641" s="38">
        <v>30</v>
      </c>
      <c r="H2641" s="31">
        <v>0</v>
      </c>
      <c r="I2641" s="30" t="s">
        <v>755</v>
      </c>
      <c r="J2641" s="30" t="s">
        <v>756</v>
      </c>
      <c r="K2641" s="30" t="s">
        <v>495</v>
      </c>
      <c r="L2641" s="30" t="s">
        <v>612</v>
      </c>
      <c r="M2641" s="30" t="s">
        <v>613</v>
      </c>
      <c r="N2641" s="30"/>
      <c r="O2641" s="30" t="s">
        <v>8842</v>
      </c>
      <c r="P2641" s="30" t="s">
        <v>8843</v>
      </c>
      <c r="Q2641" s="30" t="s">
        <v>4174</v>
      </c>
    </row>
    <row r="2642" spans="1:17">
      <c r="A2642" s="30" t="s">
        <v>8919</v>
      </c>
      <c r="B2642" s="30" t="s">
        <v>8843</v>
      </c>
      <c r="C2642" s="30" t="s">
        <v>8920</v>
      </c>
      <c r="D2642" s="30"/>
      <c r="E2642" s="30" t="s">
        <v>753</v>
      </c>
      <c r="F2642" s="30" t="s">
        <v>8921</v>
      </c>
      <c r="G2642" s="38"/>
      <c r="H2642" s="31">
        <v>0</v>
      </c>
      <c r="I2642" s="30" t="s">
        <v>755</v>
      </c>
      <c r="J2642" s="30" t="s">
        <v>756</v>
      </c>
      <c r="K2642" s="30" t="s">
        <v>495</v>
      </c>
      <c r="L2642" s="30" t="s">
        <v>612</v>
      </c>
      <c r="M2642" s="30" t="s">
        <v>1128</v>
      </c>
      <c r="N2642" s="30" t="s">
        <v>8922</v>
      </c>
      <c r="O2642" s="30" t="s">
        <v>8842</v>
      </c>
      <c r="P2642" s="30" t="s">
        <v>8843</v>
      </c>
      <c r="Q2642" s="30" t="s">
        <v>499</v>
      </c>
    </row>
    <row r="2643" spans="1:17">
      <c r="A2643" s="30" t="s">
        <v>8923</v>
      </c>
      <c r="B2643" s="30" t="s">
        <v>8924</v>
      </c>
      <c r="C2643" s="30" t="s">
        <v>8925</v>
      </c>
      <c r="D2643" s="30"/>
      <c r="E2643" s="30" t="s">
        <v>753</v>
      </c>
      <c r="F2643" s="30"/>
      <c r="G2643" s="38">
        <v>30</v>
      </c>
      <c r="H2643" s="31">
        <v>0</v>
      </c>
      <c r="I2643" s="30" t="s">
        <v>755</v>
      </c>
      <c r="J2643" s="30" t="s">
        <v>756</v>
      </c>
      <c r="K2643" s="30" t="s">
        <v>495</v>
      </c>
      <c r="L2643" s="30" t="s">
        <v>612</v>
      </c>
      <c r="M2643" s="30" t="s">
        <v>1035</v>
      </c>
      <c r="N2643" s="30"/>
      <c r="O2643" s="30" t="s">
        <v>8842</v>
      </c>
      <c r="P2643" s="30" t="s">
        <v>8843</v>
      </c>
      <c r="Q2643" s="30" t="s">
        <v>4174</v>
      </c>
    </row>
    <row r="2644" spans="1:17">
      <c r="A2644" s="30" t="s">
        <v>8926</v>
      </c>
      <c r="B2644" s="30" t="s">
        <v>8927</v>
      </c>
      <c r="C2644" s="30" t="s">
        <v>8928</v>
      </c>
      <c r="D2644" s="30"/>
      <c r="E2644" s="30" t="s">
        <v>753</v>
      </c>
      <c r="F2644" s="30"/>
      <c r="G2644" s="38">
        <v>30</v>
      </c>
      <c r="H2644" s="31">
        <v>0</v>
      </c>
      <c r="I2644" s="30" t="s">
        <v>755</v>
      </c>
      <c r="J2644" s="30" t="s">
        <v>756</v>
      </c>
      <c r="K2644" s="30" t="s">
        <v>495</v>
      </c>
      <c r="L2644" s="30" t="s">
        <v>612</v>
      </c>
      <c r="M2644" s="30" t="s">
        <v>688</v>
      </c>
      <c r="N2644" s="30"/>
      <c r="O2644" s="30" t="s">
        <v>8842</v>
      </c>
      <c r="P2644" s="30" t="s">
        <v>8843</v>
      </c>
      <c r="Q2644" s="30" t="s">
        <v>4174</v>
      </c>
    </row>
    <row r="2645" spans="1:17">
      <c r="A2645" s="30" t="s">
        <v>8929</v>
      </c>
      <c r="B2645" s="30" t="s">
        <v>8930</v>
      </c>
      <c r="C2645" s="30" t="s">
        <v>8931</v>
      </c>
      <c r="D2645" s="30"/>
      <c r="E2645" s="30" t="s">
        <v>753</v>
      </c>
      <c r="F2645" s="30"/>
      <c r="G2645" s="38">
        <v>30</v>
      </c>
      <c r="H2645" s="31">
        <v>0</v>
      </c>
      <c r="I2645" s="30" t="s">
        <v>755</v>
      </c>
      <c r="J2645" s="30" t="s">
        <v>756</v>
      </c>
      <c r="K2645" s="30" t="s">
        <v>495</v>
      </c>
      <c r="L2645" s="30" t="s">
        <v>612</v>
      </c>
      <c r="M2645" s="30" t="s">
        <v>688</v>
      </c>
      <c r="N2645" s="30"/>
      <c r="O2645" s="30" t="s">
        <v>8842</v>
      </c>
      <c r="P2645" s="30" t="s">
        <v>8843</v>
      </c>
      <c r="Q2645" s="30" t="s">
        <v>4174</v>
      </c>
    </row>
    <row r="2646" spans="1:17">
      <c r="A2646" s="30" t="s">
        <v>8932</v>
      </c>
      <c r="B2646" s="30" t="s">
        <v>8933</v>
      </c>
      <c r="C2646" s="30" t="s">
        <v>8934</v>
      </c>
      <c r="D2646" s="30"/>
      <c r="E2646" s="30" t="s">
        <v>753</v>
      </c>
      <c r="F2646" s="30"/>
      <c r="G2646" s="38">
        <v>30</v>
      </c>
      <c r="H2646" s="31">
        <v>0</v>
      </c>
      <c r="I2646" s="30" t="s">
        <v>995</v>
      </c>
      <c r="J2646" s="30" t="s">
        <v>996</v>
      </c>
      <c r="K2646" s="30" t="s">
        <v>495</v>
      </c>
      <c r="L2646" s="30" t="s">
        <v>612</v>
      </c>
      <c r="M2646" s="30" t="s">
        <v>1007</v>
      </c>
      <c r="N2646" s="30"/>
      <c r="O2646" s="30" t="s">
        <v>8842</v>
      </c>
      <c r="P2646" s="30" t="s">
        <v>8843</v>
      </c>
      <c r="Q2646" s="30" t="s">
        <v>4174</v>
      </c>
    </row>
    <row r="2647" spans="1:17">
      <c r="A2647" s="30" t="s">
        <v>8935</v>
      </c>
      <c r="B2647" s="30" t="s">
        <v>8936</v>
      </c>
      <c r="C2647" s="30" t="s">
        <v>8937</v>
      </c>
      <c r="D2647" s="30"/>
      <c r="E2647" s="30" t="s">
        <v>753</v>
      </c>
      <c r="F2647" s="30"/>
      <c r="G2647" s="38">
        <v>30</v>
      </c>
      <c r="H2647" s="31">
        <v>0</v>
      </c>
      <c r="I2647" s="30" t="s">
        <v>995</v>
      </c>
      <c r="J2647" s="30" t="s">
        <v>996</v>
      </c>
      <c r="K2647" s="30" t="s">
        <v>495</v>
      </c>
      <c r="L2647" s="30" t="s">
        <v>612</v>
      </c>
      <c r="M2647" s="30" t="s">
        <v>1007</v>
      </c>
      <c r="N2647" s="30"/>
      <c r="O2647" s="30" t="s">
        <v>8842</v>
      </c>
      <c r="P2647" s="30" t="s">
        <v>8843</v>
      </c>
      <c r="Q2647" s="30" t="s">
        <v>4174</v>
      </c>
    </row>
    <row r="2648" spans="1:17">
      <c r="A2648" s="30" t="s">
        <v>8938</v>
      </c>
      <c r="B2648" s="30" t="s">
        <v>8939</v>
      </c>
      <c r="C2648" s="30" t="s">
        <v>8940</v>
      </c>
      <c r="D2648" s="30"/>
      <c r="E2648" s="30" t="s">
        <v>753</v>
      </c>
      <c r="F2648" s="30"/>
      <c r="G2648" s="38">
        <v>30</v>
      </c>
      <c r="H2648" s="31">
        <v>0</v>
      </c>
      <c r="I2648" s="30" t="s">
        <v>755</v>
      </c>
      <c r="J2648" s="30" t="s">
        <v>756</v>
      </c>
      <c r="K2648" s="30" t="s">
        <v>495</v>
      </c>
      <c r="L2648" s="30" t="s">
        <v>612</v>
      </c>
      <c r="M2648" s="30" t="s">
        <v>780</v>
      </c>
      <c r="N2648" s="30"/>
      <c r="O2648" s="30" t="s">
        <v>8842</v>
      </c>
      <c r="P2648" s="30" t="s">
        <v>8843</v>
      </c>
      <c r="Q2648" s="30" t="s">
        <v>4174</v>
      </c>
    </row>
    <row r="2649" spans="1:17">
      <c r="A2649" s="30" t="s">
        <v>8941</v>
      </c>
      <c r="B2649" s="30" t="s">
        <v>8942</v>
      </c>
      <c r="C2649" s="30" t="s">
        <v>8943</v>
      </c>
      <c r="D2649" s="30"/>
      <c r="E2649" s="30" t="s">
        <v>753</v>
      </c>
      <c r="F2649" s="30"/>
      <c r="G2649" s="38">
        <v>30</v>
      </c>
      <c r="H2649" s="31">
        <v>0</v>
      </c>
      <c r="I2649" s="30" t="s">
        <v>755</v>
      </c>
      <c r="J2649" s="30" t="s">
        <v>756</v>
      </c>
      <c r="K2649" s="30" t="s">
        <v>495</v>
      </c>
      <c r="L2649" s="30" t="s">
        <v>612</v>
      </c>
      <c r="M2649" s="30" t="s">
        <v>780</v>
      </c>
      <c r="N2649" s="30"/>
      <c r="O2649" s="30" t="s">
        <v>8842</v>
      </c>
      <c r="P2649" s="30" t="s">
        <v>8843</v>
      </c>
      <c r="Q2649" s="30" t="s">
        <v>4174</v>
      </c>
    </row>
    <row r="2650" spans="1:17">
      <c r="A2650" s="30" t="s">
        <v>8944</v>
      </c>
      <c r="B2650" s="30" t="s">
        <v>8945</v>
      </c>
      <c r="C2650" s="30" t="s">
        <v>8946</v>
      </c>
      <c r="D2650" s="30"/>
      <c r="E2650" s="30" t="s">
        <v>753</v>
      </c>
      <c r="F2650" s="30"/>
      <c r="G2650" s="38">
        <v>30</v>
      </c>
      <c r="H2650" s="31">
        <v>0</v>
      </c>
      <c r="I2650" s="30" t="s">
        <v>995</v>
      </c>
      <c r="J2650" s="30" t="s">
        <v>996</v>
      </c>
      <c r="K2650" s="30" t="s">
        <v>495</v>
      </c>
      <c r="L2650" s="30" t="s">
        <v>612</v>
      </c>
      <c r="M2650" s="30" t="s">
        <v>1021</v>
      </c>
      <c r="N2650" s="30"/>
      <c r="O2650" s="30" t="s">
        <v>8842</v>
      </c>
      <c r="P2650" s="30" t="s">
        <v>8843</v>
      </c>
      <c r="Q2650" s="30" t="s">
        <v>4174</v>
      </c>
    </row>
    <row r="2651" spans="1:17">
      <c r="A2651" s="30" t="s">
        <v>8947</v>
      </c>
      <c r="B2651" s="30" t="s">
        <v>8948</v>
      </c>
      <c r="C2651" s="30" t="s">
        <v>8949</v>
      </c>
      <c r="D2651" s="30"/>
      <c r="E2651" s="30" t="s">
        <v>753</v>
      </c>
      <c r="F2651" s="30"/>
      <c r="G2651" s="38">
        <v>30</v>
      </c>
      <c r="H2651" s="31">
        <v>0</v>
      </c>
      <c r="I2651" s="30" t="s">
        <v>995</v>
      </c>
      <c r="J2651" s="30" t="s">
        <v>996</v>
      </c>
      <c r="K2651" s="30" t="s">
        <v>495</v>
      </c>
      <c r="L2651" s="30" t="s">
        <v>612</v>
      </c>
      <c r="M2651" s="30" t="s">
        <v>1021</v>
      </c>
      <c r="N2651" s="30"/>
      <c r="O2651" s="30" t="s">
        <v>8842</v>
      </c>
      <c r="P2651" s="30" t="s">
        <v>8843</v>
      </c>
      <c r="Q2651" s="30" t="s">
        <v>4174</v>
      </c>
    </row>
    <row r="2652" spans="1:17">
      <c r="A2652" s="30" t="s">
        <v>8950</v>
      </c>
      <c r="B2652" s="30" t="s">
        <v>8951</v>
      </c>
      <c r="C2652" s="30" t="s">
        <v>8952</v>
      </c>
      <c r="D2652" s="30"/>
      <c r="E2652" s="30" t="s">
        <v>753</v>
      </c>
      <c r="F2652" s="30"/>
      <c r="G2652" s="38">
        <v>30</v>
      </c>
      <c r="H2652" s="31">
        <v>0</v>
      </c>
      <c r="I2652" s="30" t="s">
        <v>995</v>
      </c>
      <c r="J2652" s="30" t="s">
        <v>996</v>
      </c>
      <c r="K2652" s="30" t="s">
        <v>495</v>
      </c>
      <c r="L2652" s="30" t="s">
        <v>612</v>
      </c>
      <c r="M2652" s="30" t="s">
        <v>1021</v>
      </c>
      <c r="N2652" s="30"/>
      <c r="O2652" s="30" t="s">
        <v>8842</v>
      </c>
      <c r="P2652" s="30" t="s">
        <v>8843</v>
      </c>
      <c r="Q2652" s="30" t="s">
        <v>4174</v>
      </c>
    </row>
    <row r="2653" spans="1:17">
      <c r="A2653" s="30" t="s">
        <v>8953</v>
      </c>
      <c r="B2653" s="30" t="s">
        <v>8954</v>
      </c>
      <c r="C2653" s="30" t="s">
        <v>8955</v>
      </c>
      <c r="D2653" s="30"/>
      <c r="E2653" s="30" t="s">
        <v>753</v>
      </c>
      <c r="F2653" s="30"/>
      <c r="G2653" s="38">
        <v>30</v>
      </c>
      <c r="H2653" s="31">
        <v>0</v>
      </c>
      <c r="I2653" s="30" t="s">
        <v>995</v>
      </c>
      <c r="J2653" s="30" t="s">
        <v>996</v>
      </c>
      <c r="K2653" s="30" t="s">
        <v>495</v>
      </c>
      <c r="L2653" s="30" t="s">
        <v>612</v>
      </c>
      <c r="M2653" s="30" t="s">
        <v>1021</v>
      </c>
      <c r="N2653" s="30"/>
      <c r="O2653" s="30" t="s">
        <v>8842</v>
      </c>
      <c r="P2653" s="30" t="s">
        <v>8843</v>
      </c>
      <c r="Q2653" s="30" t="s">
        <v>4174</v>
      </c>
    </row>
    <row r="2654" spans="1:17">
      <c r="A2654" s="30" t="s">
        <v>8956</v>
      </c>
      <c r="B2654" s="30" t="s">
        <v>8957</v>
      </c>
      <c r="C2654" s="30" t="s">
        <v>8958</v>
      </c>
      <c r="D2654" s="30"/>
      <c r="E2654" s="30" t="s">
        <v>524</v>
      </c>
      <c r="F2654" s="30" t="s">
        <v>8959</v>
      </c>
      <c r="G2654" s="38"/>
      <c r="H2654" s="31">
        <v>0</v>
      </c>
      <c r="I2654" s="30" t="s">
        <v>586</v>
      </c>
      <c r="J2654" s="30" t="s">
        <v>587</v>
      </c>
      <c r="K2654" s="30" t="s">
        <v>495</v>
      </c>
      <c r="L2654" s="30" t="s">
        <v>496</v>
      </c>
      <c r="M2654" s="30" t="s">
        <v>2374</v>
      </c>
      <c r="N2654" s="30"/>
      <c r="O2654" s="30" t="s">
        <v>8956</v>
      </c>
      <c r="P2654" s="30" t="s">
        <v>8957</v>
      </c>
      <c r="Q2654" s="30" t="s">
        <v>499</v>
      </c>
    </row>
    <row r="2655" spans="1:17">
      <c r="A2655" s="30" t="s">
        <v>8960</v>
      </c>
      <c r="B2655" s="30" t="s">
        <v>8961</v>
      </c>
      <c r="C2655" s="30" t="s">
        <v>8962</v>
      </c>
      <c r="D2655" s="30"/>
      <c r="E2655" s="30" t="s">
        <v>524</v>
      </c>
      <c r="F2655" s="30" t="s">
        <v>8963</v>
      </c>
      <c r="G2655" s="38">
        <v>60</v>
      </c>
      <c r="H2655" s="31">
        <v>0</v>
      </c>
      <c r="I2655" s="30" t="s">
        <v>552</v>
      </c>
      <c r="J2655" s="30" t="s">
        <v>553</v>
      </c>
      <c r="K2655" s="30" t="s">
        <v>495</v>
      </c>
      <c r="L2655" s="30" t="s">
        <v>496</v>
      </c>
      <c r="M2655" s="30" t="s">
        <v>596</v>
      </c>
      <c r="N2655" s="30"/>
      <c r="O2655" s="30" t="s">
        <v>8960</v>
      </c>
      <c r="P2655" s="30" t="s">
        <v>8961</v>
      </c>
      <c r="Q2655" s="30" t="s">
        <v>499</v>
      </c>
    </row>
    <row r="2656" spans="1:17">
      <c r="A2656" s="30" t="s">
        <v>8964</v>
      </c>
      <c r="B2656" s="30" t="s">
        <v>8965</v>
      </c>
      <c r="C2656" s="30" t="s">
        <v>8966</v>
      </c>
      <c r="D2656" s="30"/>
      <c r="E2656" s="30" t="s">
        <v>503</v>
      </c>
      <c r="F2656" s="30" t="s">
        <v>8967</v>
      </c>
      <c r="G2656" s="38"/>
      <c r="H2656" s="31">
        <v>0</v>
      </c>
      <c r="I2656" s="30" t="s">
        <v>600</v>
      </c>
      <c r="J2656" s="30" t="s">
        <v>601</v>
      </c>
      <c r="K2656" s="30" t="s">
        <v>495</v>
      </c>
      <c r="L2656" s="30" t="s">
        <v>496</v>
      </c>
      <c r="M2656" s="30" t="s">
        <v>2249</v>
      </c>
      <c r="N2656" s="30"/>
      <c r="O2656" s="30" t="s">
        <v>8964</v>
      </c>
      <c r="P2656" s="30" t="s">
        <v>8965</v>
      </c>
      <c r="Q2656" s="30" t="s">
        <v>499</v>
      </c>
    </row>
    <row r="2657" spans="1:17">
      <c r="A2657" s="30" t="s">
        <v>8968</v>
      </c>
      <c r="B2657" s="30" t="s">
        <v>8969</v>
      </c>
      <c r="C2657" s="30" t="s">
        <v>8970</v>
      </c>
      <c r="D2657" s="30"/>
      <c r="E2657" s="30" t="s">
        <v>503</v>
      </c>
      <c r="F2657" s="30" t="s">
        <v>74</v>
      </c>
      <c r="G2657" s="38"/>
      <c r="H2657" s="31">
        <v>0</v>
      </c>
      <c r="I2657" s="30" t="s">
        <v>600</v>
      </c>
      <c r="J2657" s="30" t="s">
        <v>601</v>
      </c>
      <c r="K2657" s="30" t="s">
        <v>495</v>
      </c>
      <c r="L2657" s="30" t="s">
        <v>496</v>
      </c>
      <c r="M2657" s="30" t="s">
        <v>2249</v>
      </c>
      <c r="N2657" s="30"/>
      <c r="O2657" s="30" t="s">
        <v>8964</v>
      </c>
      <c r="P2657" s="30" t="s">
        <v>8965</v>
      </c>
      <c r="Q2657" s="30" t="s">
        <v>499</v>
      </c>
    </row>
    <row r="2658" spans="1:17">
      <c r="A2658" s="30" t="s">
        <v>8971</v>
      </c>
      <c r="B2658" s="30" t="s">
        <v>8972</v>
      </c>
      <c r="C2658" s="30" t="s">
        <v>8973</v>
      </c>
      <c r="D2658" s="30"/>
      <c r="E2658" s="30" t="s">
        <v>503</v>
      </c>
      <c r="F2658" s="30" t="s">
        <v>8974</v>
      </c>
      <c r="G2658" s="38"/>
      <c r="H2658" s="31">
        <v>0</v>
      </c>
      <c r="I2658" s="30"/>
      <c r="J2658" s="30"/>
      <c r="K2658" s="30" t="s">
        <v>495</v>
      </c>
      <c r="L2658" s="30" t="s">
        <v>496</v>
      </c>
      <c r="M2658" s="30" t="s">
        <v>514</v>
      </c>
      <c r="N2658" s="30"/>
      <c r="O2658" s="30" t="s">
        <v>8971</v>
      </c>
      <c r="P2658" s="30" t="s">
        <v>8972</v>
      </c>
      <c r="Q2658" s="30" t="s">
        <v>499</v>
      </c>
    </row>
    <row r="2659" spans="1:17">
      <c r="A2659" s="30" t="s">
        <v>8975</v>
      </c>
      <c r="B2659" s="30" t="s">
        <v>8976</v>
      </c>
      <c r="C2659" s="30" t="s">
        <v>8977</v>
      </c>
      <c r="D2659" s="30" t="s">
        <v>74</v>
      </c>
      <c r="E2659" s="30" t="s">
        <v>753</v>
      </c>
      <c r="F2659" s="30"/>
      <c r="G2659" s="38"/>
      <c r="H2659" s="31">
        <v>0</v>
      </c>
      <c r="I2659" s="30" t="s">
        <v>755</v>
      </c>
      <c r="J2659" s="30" t="s">
        <v>756</v>
      </c>
      <c r="K2659" s="30" t="s">
        <v>495</v>
      </c>
      <c r="L2659" s="30" t="s">
        <v>612</v>
      </c>
      <c r="M2659" s="30" t="s">
        <v>961</v>
      </c>
      <c r="N2659" s="30"/>
      <c r="O2659" s="30" t="s">
        <v>8975</v>
      </c>
      <c r="P2659" s="30" t="s">
        <v>8976</v>
      </c>
      <c r="Q2659" s="30" t="s">
        <v>499</v>
      </c>
    </row>
    <row r="2660" spans="1:17">
      <c r="A2660" s="30" t="s">
        <v>8978</v>
      </c>
      <c r="B2660" s="30" t="s">
        <v>8979</v>
      </c>
      <c r="C2660" s="30" t="s">
        <v>8980</v>
      </c>
      <c r="D2660" s="30"/>
      <c r="E2660" s="30" t="s">
        <v>1232</v>
      </c>
      <c r="F2660" s="30"/>
      <c r="G2660" s="38"/>
      <c r="H2660" s="31">
        <v>0</v>
      </c>
      <c r="I2660" s="30" t="s">
        <v>628</v>
      </c>
      <c r="J2660" s="30" t="s">
        <v>629</v>
      </c>
      <c r="K2660" s="30" t="s">
        <v>495</v>
      </c>
      <c r="L2660" s="30" t="s">
        <v>975</v>
      </c>
      <c r="M2660" s="30" t="s">
        <v>631</v>
      </c>
      <c r="N2660" s="30" t="s">
        <v>1234</v>
      </c>
      <c r="O2660" s="30" t="s">
        <v>8978</v>
      </c>
      <c r="P2660" s="30" t="s">
        <v>8979</v>
      </c>
      <c r="Q2660" s="30" t="s">
        <v>499</v>
      </c>
    </row>
    <row r="2661" spans="1:17">
      <c r="A2661" s="30" t="s">
        <v>8981</v>
      </c>
      <c r="B2661" s="30" t="s">
        <v>8982</v>
      </c>
      <c r="C2661" s="30" t="s">
        <v>8983</v>
      </c>
      <c r="D2661" s="30" t="s">
        <v>74</v>
      </c>
      <c r="E2661" s="30" t="s">
        <v>4869</v>
      </c>
      <c r="F2661" s="30" t="s">
        <v>8984</v>
      </c>
      <c r="G2661" s="38">
        <v>0</v>
      </c>
      <c r="H2661" s="31">
        <v>0</v>
      </c>
      <c r="I2661" s="30" t="s">
        <v>755</v>
      </c>
      <c r="J2661" s="30" t="s">
        <v>756</v>
      </c>
      <c r="K2661" s="30" t="s">
        <v>495</v>
      </c>
      <c r="L2661" s="30" t="s">
        <v>612</v>
      </c>
      <c r="M2661" s="30" t="s">
        <v>688</v>
      </c>
      <c r="N2661" s="30" t="s">
        <v>8985</v>
      </c>
      <c r="O2661" s="30" t="s">
        <v>8981</v>
      </c>
      <c r="P2661" s="30" t="s">
        <v>8982</v>
      </c>
      <c r="Q2661" s="30" t="s">
        <v>499</v>
      </c>
    </row>
    <row r="2662" spans="1:17">
      <c r="A2662" s="30" t="s">
        <v>8986</v>
      </c>
      <c r="B2662" s="30" t="s">
        <v>8987</v>
      </c>
      <c r="C2662" s="30" t="s">
        <v>8988</v>
      </c>
      <c r="D2662" s="30"/>
      <c r="E2662" s="30"/>
      <c r="F2662" s="30"/>
      <c r="G2662" s="38"/>
      <c r="H2662" s="31">
        <v>0</v>
      </c>
      <c r="I2662" s="30" t="s">
        <v>5267</v>
      </c>
      <c r="J2662" s="30" t="s">
        <v>5268</v>
      </c>
      <c r="K2662" s="30" t="s">
        <v>495</v>
      </c>
      <c r="L2662" s="30" t="s">
        <v>496</v>
      </c>
      <c r="M2662" s="30" t="s">
        <v>506</v>
      </c>
      <c r="N2662" s="30"/>
      <c r="O2662" s="30" t="s">
        <v>725</v>
      </c>
      <c r="P2662" s="30" t="s">
        <v>8987</v>
      </c>
      <c r="Q2662" s="30" t="s">
        <v>499</v>
      </c>
    </row>
    <row r="2663" spans="1:17">
      <c r="A2663" s="30" t="s">
        <v>8989</v>
      </c>
      <c r="B2663" s="30" t="s">
        <v>8990</v>
      </c>
      <c r="C2663" s="30" t="s">
        <v>8991</v>
      </c>
      <c r="D2663" s="30"/>
      <c r="E2663" s="30"/>
      <c r="F2663" s="30"/>
      <c r="G2663" s="38"/>
      <c r="H2663" s="31">
        <v>0</v>
      </c>
      <c r="I2663" s="30" t="s">
        <v>5267</v>
      </c>
      <c r="J2663" s="30" t="s">
        <v>5268</v>
      </c>
      <c r="K2663" s="30" t="s">
        <v>495</v>
      </c>
      <c r="L2663" s="30" t="s">
        <v>496</v>
      </c>
      <c r="M2663" s="30"/>
      <c r="N2663" s="30"/>
      <c r="O2663" s="30" t="s">
        <v>725</v>
      </c>
      <c r="P2663" s="30" t="s">
        <v>8990</v>
      </c>
      <c r="Q2663" s="30" t="s">
        <v>499</v>
      </c>
    </row>
    <row r="2664" spans="1:17">
      <c r="A2664" s="30" t="s">
        <v>8992</v>
      </c>
      <c r="B2664" s="30" t="s">
        <v>8993</v>
      </c>
      <c r="C2664" s="30" t="s">
        <v>8994</v>
      </c>
      <c r="D2664" s="30"/>
      <c r="E2664" s="30"/>
      <c r="F2664" s="30"/>
      <c r="G2664" s="38"/>
      <c r="H2664" s="31">
        <v>0</v>
      </c>
      <c r="I2664" s="30" t="s">
        <v>5267</v>
      </c>
      <c r="J2664" s="30" t="s">
        <v>5268</v>
      </c>
      <c r="K2664" s="30" t="s">
        <v>495</v>
      </c>
      <c r="L2664" s="30" t="s">
        <v>496</v>
      </c>
      <c r="M2664" s="30" t="s">
        <v>654</v>
      </c>
      <c r="N2664" s="30"/>
      <c r="O2664" s="30" t="s">
        <v>725</v>
      </c>
      <c r="P2664" s="30" t="s">
        <v>8993</v>
      </c>
      <c r="Q2664" s="30" t="s">
        <v>499</v>
      </c>
    </row>
    <row r="2665" spans="1:17">
      <c r="A2665" s="30" t="s">
        <v>8995</v>
      </c>
      <c r="B2665" s="30" t="s">
        <v>8996</v>
      </c>
      <c r="C2665" s="30" t="s">
        <v>8997</v>
      </c>
      <c r="D2665" s="30"/>
      <c r="E2665" s="30"/>
      <c r="F2665" s="30"/>
      <c r="G2665" s="38"/>
      <c r="H2665" s="31">
        <v>0</v>
      </c>
      <c r="I2665" s="30" t="s">
        <v>5267</v>
      </c>
      <c r="J2665" s="30" t="s">
        <v>5268</v>
      </c>
      <c r="K2665" s="30" t="s">
        <v>495</v>
      </c>
      <c r="L2665" s="30" t="s">
        <v>496</v>
      </c>
      <c r="M2665" s="30" t="s">
        <v>695</v>
      </c>
      <c r="N2665" s="30"/>
      <c r="O2665" s="30" t="s">
        <v>725</v>
      </c>
      <c r="P2665" s="30" t="s">
        <v>8996</v>
      </c>
      <c r="Q2665" s="30" t="s">
        <v>499</v>
      </c>
    </row>
    <row r="2666" spans="1:17">
      <c r="A2666" s="30" t="s">
        <v>8998</v>
      </c>
      <c r="B2666" s="30" t="s">
        <v>8999</v>
      </c>
      <c r="C2666" s="30" t="s">
        <v>9000</v>
      </c>
      <c r="D2666" s="30"/>
      <c r="E2666" s="30"/>
      <c r="F2666" s="30"/>
      <c r="G2666" s="38"/>
      <c r="H2666" s="31">
        <v>0</v>
      </c>
      <c r="I2666" s="30" t="s">
        <v>5267</v>
      </c>
      <c r="J2666" s="30" t="s">
        <v>5268</v>
      </c>
      <c r="K2666" s="30" t="s">
        <v>495</v>
      </c>
      <c r="L2666" s="30" t="s">
        <v>496</v>
      </c>
      <c r="M2666" s="30" t="s">
        <v>724</v>
      </c>
      <c r="N2666" s="30"/>
      <c r="O2666" s="30" t="s">
        <v>725</v>
      </c>
      <c r="P2666" s="30" t="s">
        <v>8999</v>
      </c>
      <c r="Q2666" s="30" t="s">
        <v>499</v>
      </c>
    </row>
    <row r="2667" spans="1:17">
      <c r="A2667" s="30" t="s">
        <v>9001</v>
      </c>
      <c r="B2667" s="30" t="s">
        <v>9002</v>
      </c>
      <c r="C2667" s="30" t="s">
        <v>9003</v>
      </c>
      <c r="D2667" s="30"/>
      <c r="E2667" s="30"/>
      <c r="F2667" s="30"/>
      <c r="G2667" s="38"/>
      <c r="H2667" s="31">
        <v>0</v>
      </c>
      <c r="I2667" s="30" t="s">
        <v>5267</v>
      </c>
      <c r="J2667" s="30" t="s">
        <v>5268</v>
      </c>
      <c r="K2667" s="30" t="s">
        <v>495</v>
      </c>
      <c r="L2667" s="30" t="s">
        <v>496</v>
      </c>
      <c r="M2667" s="30" t="s">
        <v>596</v>
      </c>
      <c r="N2667" s="30"/>
      <c r="O2667" s="30" t="s">
        <v>725</v>
      </c>
      <c r="P2667" s="30" t="s">
        <v>9002</v>
      </c>
      <c r="Q2667" s="30" t="s">
        <v>499</v>
      </c>
    </row>
    <row r="2668" spans="1:17">
      <c r="A2668" s="30" t="s">
        <v>9004</v>
      </c>
      <c r="B2668" s="30" t="s">
        <v>9005</v>
      </c>
      <c r="C2668" s="30" t="s">
        <v>9006</v>
      </c>
      <c r="D2668" s="30"/>
      <c r="E2668" s="30"/>
      <c r="F2668" s="30"/>
      <c r="G2668" s="38"/>
      <c r="H2668" s="31">
        <v>0</v>
      </c>
      <c r="I2668" s="30" t="s">
        <v>5267</v>
      </c>
      <c r="J2668" s="30" t="s">
        <v>5268</v>
      </c>
      <c r="K2668" s="30" t="s">
        <v>495</v>
      </c>
      <c r="L2668" s="30" t="s">
        <v>496</v>
      </c>
      <c r="M2668" s="30" t="s">
        <v>497</v>
      </c>
      <c r="N2668" s="30"/>
      <c r="O2668" s="30" t="s">
        <v>725</v>
      </c>
      <c r="P2668" s="30" t="s">
        <v>9005</v>
      </c>
      <c r="Q2668" s="30" t="s">
        <v>499</v>
      </c>
    </row>
    <row r="2669" spans="1:17">
      <c r="A2669" s="30" t="s">
        <v>9007</v>
      </c>
      <c r="B2669" s="30" t="s">
        <v>9008</v>
      </c>
      <c r="C2669" s="30" t="s">
        <v>9009</v>
      </c>
      <c r="D2669" s="30"/>
      <c r="E2669" s="30"/>
      <c r="F2669" s="30"/>
      <c r="G2669" s="38"/>
      <c r="H2669" s="31">
        <v>0</v>
      </c>
      <c r="I2669" s="30" t="s">
        <v>5267</v>
      </c>
      <c r="J2669" s="30" t="s">
        <v>5268</v>
      </c>
      <c r="K2669" s="30" t="s">
        <v>495</v>
      </c>
      <c r="L2669" s="30" t="s">
        <v>496</v>
      </c>
      <c r="M2669" s="30" t="s">
        <v>695</v>
      </c>
      <c r="N2669" s="30"/>
      <c r="O2669" s="30" t="s">
        <v>725</v>
      </c>
      <c r="P2669" s="30" t="s">
        <v>9008</v>
      </c>
      <c r="Q2669" s="30" t="s">
        <v>499</v>
      </c>
    </row>
    <row r="2670" spans="1:17">
      <c r="A2670" s="30" t="s">
        <v>9010</v>
      </c>
      <c r="B2670" s="30" t="s">
        <v>9011</v>
      </c>
      <c r="C2670" s="30" t="s">
        <v>9012</v>
      </c>
      <c r="D2670" s="30"/>
      <c r="E2670" s="30"/>
      <c r="F2670" s="30"/>
      <c r="G2670" s="38"/>
      <c r="H2670" s="31">
        <v>0</v>
      </c>
      <c r="I2670" s="30" t="s">
        <v>5267</v>
      </c>
      <c r="J2670" s="30" t="s">
        <v>5268</v>
      </c>
      <c r="K2670" s="30" t="s">
        <v>495</v>
      </c>
      <c r="L2670" s="30" t="s">
        <v>496</v>
      </c>
      <c r="M2670" s="30" t="s">
        <v>724</v>
      </c>
      <c r="N2670" s="30"/>
      <c r="O2670" s="30" t="s">
        <v>725</v>
      </c>
      <c r="P2670" s="30" t="s">
        <v>9011</v>
      </c>
      <c r="Q2670" s="30" t="s">
        <v>499</v>
      </c>
    </row>
    <row r="2671" spans="1:17">
      <c r="A2671" s="30" t="s">
        <v>9013</v>
      </c>
      <c r="B2671" s="30" t="s">
        <v>9014</v>
      </c>
      <c r="C2671" s="30" t="s">
        <v>9015</v>
      </c>
      <c r="D2671" s="30"/>
      <c r="E2671" s="30" t="s">
        <v>503</v>
      </c>
      <c r="F2671" s="30" t="s">
        <v>9016</v>
      </c>
      <c r="G2671" s="38"/>
      <c r="H2671" s="31">
        <v>0</v>
      </c>
      <c r="I2671" s="30" t="s">
        <v>5267</v>
      </c>
      <c r="J2671" s="30" t="s">
        <v>5268</v>
      </c>
      <c r="K2671" s="30" t="s">
        <v>495</v>
      </c>
      <c r="L2671" s="30" t="s">
        <v>496</v>
      </c>
      <c r="M2671" s="30" t="s">
        <v>695</v>
      </c>
      <c r="N2671" s="30" t="s">
        <v>9017</v>
      </c>
      <c r="O2671" s="30" t="s">
        <v>725</v>
      </c>
      <c r="P2671" s="30" t="s">
        <v>9014</v>
      </c>
      <c r="Q2671" s="30" t="s">
        <v>499</v>
      </c>
    </row>
    <row r="2672" spans="1:17">
      <c r="A2672" s="30" t="s">
        <v>9018</v>
      </c>
      <c r="B2672" s="30" t="s">
        <v>9019</v>
      </c>
      <c r="C2672" s="30" t="s">
        <v>9020</v>
      </c>
      <c r="D2672" s="30"/>
      <c r="E2672" s="30"/>
      <c r="F2672" s="30"/>
      <c r="G2672" s="38"/>
      <c r="H2672" s="31">
        <v>0</v>
      </c>
      <c r="I2672" s="30" t="s">
        <v>5267</v>
      </c>
      <c r="J2672" s="30" t="s">
        <v>5268</v>
      </c>
      <c r="K2672" s="30" t="s">
        <v>495</v>
      </c>
      <c r="L2672" s="30" t="s">
        <v>496</v>
      </c>
      <c r="M2672" s="30" t="s">
        <v>2249</v>
      </c>
      <c r="N2672" s="30"/>
      <c r="O2672" s="30" t="s">
        <v>725</v>
      </c>
      <c r="P2672" s="30" t="s">
        <v>9019</v>
      </c>
      <c r="Q2672" s="30" t="s">
        <v>499</v>
      </c>
    </row>
    <row r="2673" spans="1:17">
      <c r="A2673" s="30" t="s">
        <v>9021</v>
      </c>
      <c r="B2673" s="30" t="s">
        <v>9022</v>
      </c>
      <c r="C2673" s="30" t="s">
        <v>9023</v>
      </c>
      <c r="D2673" s="30"/>
      <c r="E2673" s="30"/>
      <c r="F2673" s="30"/>
      <c r="G2673" s="38"/>
      <c r="H2673" s="31">
        <v>0</v>
      </c>
      <c r="I2673" s="30" t="s">
        <v>5267</v>
      </c>
      <c r="J2673" s="30" t="s">
        <v>5268</v>
      </c>
      <c r="K2673" s="30" t="s">
        <v>495</v>
      </c>
      <c r="L2673" s="30" t="s">
        <v>496</v>
      </c>
      <c r="M2673" s="30" t="s">
        <v>514</v>
      </c>
      <c r="N2673" s="30"/>
      <c r="O2673" s="30" t="s">
        <v>725</v>
      </c>
      <c r="P2673" s="30" t="s">
        <v>9022</v>
      </c>
      <c r="Q2673" s="30" t="s">
        <v>499</v>
      </c>
    </row>
    <row r="2674" spans="1:17">
      <c r="A2674" s="30" t="s">
        <v>9024</v>
      </c>
      <c r="B2674" s="30" t="s">
        <v>9025</v>
      </c>
      <c r="C2674" s="30" t="s">
        <v>9026</v>
      </c>
      <c r="D2674" s="30"/>
      <c r="E2674" s="30"/>
      <c r="F2674" s="30"/>
      <c r="G2674" s="38"/>
      <c r="H2674" s="31">
        <v>0</v>
      </c>
      <c r="I2674" s="30" t="s">
        <v>5267</v>
      </c>
      <c r="J2674" s="30" t="s">
        <v>5268</v>
      </c>
      <c r="K2674" s="30" t="s">
        <v>495</v>
      </c>
      <c r="L2674" s="30" t="s">
        <v>496</v>
      </c>
      <c r="M2674" s="30" t="s">
        <v>497</v>
      </c>
      <c r="N2674" s="30"/>
      <c r="O2674" s="30" t="s">
        <v>725</v>
      </c>
      <c r="P2674" s="30" t="s">
        <v>9025</v>
      </c>
      <c r="Q2674" s="30" t="s">
        <v>499</v>
      </c>
    </row>
    <row r="2675" spans="1:17">
      <c r="A2675" s="30" t="s">
        <v>9027</v>
      </c>
      <c r="B2675" s="30" t="s">
        <v>9028</v>
      </c>
      <c r="C2675" s="30" t="s">
        <v>9029</v>
      </c>
      <c r="D2675" s="30"/>
      <c r="E2675" s="30"/>
      <c r="F2675" s="30"/>
      <c r="G2675" s="38"/>
      <c r="H2675" s="31">
        <v>0</v>
      </c>
      <c r="I2675" s="30" t="s">
        <v>5267</v>
      </c>
      <c r="J2675" s="30" t="s">
        <v>5268</v>
      </c>
      <c r="K2675" s="30" t="s">
        <v>495</v>
      </c>
      <c r="L2675" s="30" t="s">
        <v>496</v>
      </c>
      <c r="M2675" s="30" t="s">
        <v>903</v>
      </c>
      <c r="N2675" s="30"/>
      <c r="O2675" s="30" t="s">
        <v>725</v>
      </c>
      <c r="P2675" s="30" t="s">
        <v>9028</v>
      </c>
      <c r="Q2675" s="30" t="s">
        <v>499</v>
      </c>
    </row>
    <row r="2676" spans="1:17">
      <c r="A2676" s="30" t="s">
        <v>9030</v>
      </c>
      <c r="B2676" s="30" t="s">
        <v>9031</v>
      </c>
      <c r="C2676" s="30" t="s">
        <v>9032</v>
      </c>
      <c r="D2676" s="30"/>
      <c r="E2676" s="30"/>
      <c r="F2676" s="30" t="s">
        <v>9033</v>
      </c>
      <c r="G2676" s="38">
        <v>60</v>
      </c>
      <c r="H2676" s="31">
        <v>0</v>
      </c>
      <c r="I2676" s="30" t="s">
        <v>5267</v>
      </c>
      <c r="J2676" s="30" t="s">
        <v>5268</v>
      </c>
      <c r="K2676" s="30" t="s">
        <v>495</v>
      </c>
      <c r="L2676" s="30" t="s">
        <v>496</v>
      </c>
      <c r="M2676" s="30" t="s">
        <v>654</v>
      </c>
      <c r="N2676" s="30"/>
      <c r="O2676" s="30" t="s">
        <v>725</v>
      </c>
      <c r="P2676" s="30" t="s">
        <v>9031</v>
      </c>
      <c r="Q2676" s="30" t="s">
        <v>499</v>
      </c>
    </row>
    <row r="2677" spans="1:17">
      <c r="A2677" s="30" t="s">
        <v>9034</v>
      </c>
      <c r="B2677" s="30" t="s">
        <v>9035</v>
      </c>
      <c r="C2677" s="30" t="s">
        <v>9036</v>
      </c>
      <c r="D2677" s="30"/>
      <c r="E2677" s="30" t="s">
        <v>503</v>
      </c>
      <c r="F2677" s="30" t="s">
        <v>9037</v>
      </c>
      <c r="G2677" s="38"/>
      <c r="H2677" s="31">
        <v>0</v>
      </c>
      <c r="I2677" s="30" t="s">
        <v>5267</v>
      </c>
      <c r="J2677" s="30" t="s">
        <v>5268</v>
      </c>
      <c r="K2677" s="30" t="s">
        <v>495</v>
      </c>
      <c r="L2677" s="30" t="s">
        <v>810</v>
      </c>
      <c r="M2677" s="30" t="s">
        <v>573</v>
      </c>
      <c r="N2677" s="30"/>
      <c r="O2677" s="30" t="s">
        <v>725</v>
      </c>
      <c r="P2677" s="30" t="s">
        <v>9035</v>
      </c>
      <c r="Q2677" s="30" t="s">
        <v>499</v>
      </c>
    </row>
    <row r="2678" spans="1:17">
      <c r="A2678" s="30" t="s">
        <v>9038</v>
      </c>
      <c r="B2678" s="30" t="s">
        <v>9039</v>
      </c>
      <c r="C2678" s="30" t="s">
        <v>9040</v>
      </c>
      <c r="D2678" s="30"/>
      <c r="E2678" s="30" t="s">
        <v>503</v>
      </c>
      <c r="F2678" s="30" t="s">
        <v>9041</v>
      </c>
      <c r="G2678" s="38"/>
      <c r="H2678" s="31">
        <v>0</v>
      </c>
      <c r="I2678" s="30" t="s">
        <v>5267</v>
      </c>
      <c r="J2678" s="30" t="s">
        <v>5268</v>
      </c>
      <c r="K2678" s="30" t="s">
        <v>495</v>
      </c>
      <c r="L2678" s="30" t="s">
        <v>496</v>
      </c>
      <c r="M2678" s="30" t="s">
        <v>497</v>
      </c>
      <c r="N2678" s="30" t="s">
        <v>9042</v>
      </c>
      <c r="O2678" s="30" t="s">
        <v>725</v>
      </c>
      <c r="P2678" s="30" t="s">
        <v>9039</v>
      </c>
      <c r="Q2678" s="30" t="s">
        <v>499</v>
      </c>
    </row>
    <row r="2679" spans="1:17">
      <c r="A2679" s="30" t="s">
        <v>9043</v>
      </c>
      <c r="B2679" s="30" t="s">
        <v>9044</v>
      </c>
      <c r="C2679" s="30" t="s">
        <v>9045</v>
      </c>
      <c r="D2679" s="30"/>
      <c r="E2679" s="30" t="s">
        <v>503</v>
      </c>
      <c r="F2679" s="30" t="s">
        <v>9046</v>
      </c>
      <c r="G2679" s="38"/>
      <c r="H2679" s="31">
        <v>0</v>
      </c>
      <c r="I2679" s="30" t="s">
        <v>5267</v>
      </c>
      <c r="J2679" s="30" t="s">
        <v>5268</v>
      </c>
      <c r="K2679" s="30" t="s">
        <v>495</v>
      </c>
      <c r="L2679" s="30" t="s">
        <v>496</v>
      </c>
      <c r="M2679" s="30" t="s">
        <v>654</v>
      </c>
      <c r="N2679" s="30"/>
      <c r="O2679" s="30" t="s">
        <v>725</v>
      </c>
      <c r="P2679" s="30" t="s">
        <v>9044</v>
      </c>
      <c r="Q2679" s="30" t="s">
        <v>499</v>
      </c>
    </row>
    <row r="2680" spans="1:17">
      <c r="A2680" s="30" t="s">
        <v>9047</v>
      </c>
      <c r="B2680" s="30" t="s">
        <v>9048</v>
      </c>
      <c r="C2680" s="30" t="s">
        <v>9049</v>
      </c>
      <c r="D2680" s="30"/>
      <c r="E2680" s="30" t="s">
        <v>503</v>
      </c>
      <c r="F2680" s="30" t="s">
        <v>9050</v>
      </c>
      <c r="G2680" s="38"/>
      <c r="H2680" s="31">
        <v>0</v>
      </c>
      <c r="I2680" s="30" t="s">
        <v>5267</v>
      </c>
      <c r="J2680" s="30" t="s">
        <v>5268</v>
      </c>
      <c r="K2680" s="30" t="s">
        <v>495</v>
      </c>
      <c r="L2680" s="30" t="s">
        <v>496</v>
      </c>
      <c r="M2680" s="30" t="s">
        <v>514</v>
      </c>
      <c r="N2680" s="30"/>
      <c r="O2680" s="30" t="s">
        <v>725</v>
      </c>
      <c r="P2680" s="30" t="s">
        <v>9048</v>
      </c>
      <c r="Q2680" s="30" t="s">
        <v>499</v>
      </c>
    </row>
    <row r="2681" spans="1:17">
      <c r="A2681" s="30" t="s">
        <v>9051</v>
      </c>
      <c r="B2681" s="30" t="s">
        <v>9052</v>
      </c>
      <c r="C2681" s="30" t="s">
        <v>9053</v>
      </c>
      <c r="D2681" s="30"/>
      <c r="E2681" s="30" t="s">
        <v>5156</v>
      </c>
      <c r="F2681" s="30" t="s">
        <v>9054</v>
      </c>
      <c r="G2681" s="38">
        <v>60</v>
      </c>
      <c r="H2681" s="31">
        <v>0</v>
      </c>
      <c r="I2681" s="30" t="s">
        <v>995</v>
      </c>
      <c r="J2681" s="30" t="s">
        <v>996</v>
      </c>
      <c r="K2681" s="30" t="s">
        <v>495</v>
      </c>
      <c r="L2681" s="30" t="s">
        <v>612</v>
      </c>
      <c r="M2681" s="30" t="s">
        <v>1007</v>
      </c>
      <c r="N2681" s="30" t="s">
        <v>6095</v>
      </c>
      <c r="O2681" s="30" t="s">
        <v>9051</v>
      </c>
      <c r="P2681" s="30" t="s">
        <v>9052</v>
      </c>
      <c r="Q2681" s="30" t="s">
        <v>499</v>
      </c>
    </row>
    <row r="2682" spans="1:17">
      <c r="A2682" s="30" t="s">
        <v>9055</v>
      </c>
      <c r="B2682" s="30" t="s">
        <v>9056</v>
      </c>
      <c r="C2682" s="30" t="s">
        <v>9057</v>
      </c>
      <c r="D2682" s="30"/>
      <c r="E2682" s="30" t="s">
        <v>503</v>
      </c>
      <c r="F2682" s="30" t="s">
        <v>9058</v>
      </c>
      <c r="G2682" s="38"/>
      <c r="H2682" s="31">
        <v>0</v>
      </c>
      <c r="I2682" s="30" t="s">
        <v>718</v>
      </c>
      <c r="J2682" s="30" t="s">
        <v>719</v>
      </c>
      <c r="K2682" s="30" t="s">
        <v>495</v>
      </c>
      <c r="L2682" s="30" t="s">
        <v>496</v>
      </c>
      <c r="M2682" s="30" t="s">
        <v>497</v>
      </c>
      <c r="N2682" s="30"/>
      <c r="O2682" s="30" t="s">
        <v>9055</v>
      </c>
      <c r="P2682" s="30" t="s">
        <v>9056</v>
      </c>
      <c r="Q2682" s="30" t="s">
        <v>499</v>
      </c>
    </row>
    <row r="2683" spans="1:17">
      <c r="A2683" s="30" t="s">
        <v>9059</v>
      </c>
      <c r="B2683" s="30" t="s">
        <v>9060</v>
      </c>
      <c r="C2683" s="30" t="s">
        <v>9061</v>
      </c>
      <c r="D2683" s="30"/>
      <c r="E2683" s="30" t="s">
        <v>503</v>
      </c>
      <c r="F2683" s="30" t="s">
        <v>9062</v>
      </c>
      <c r="G2683" s="38"/>
      <c r="H2683" s="31">
        <v>0</v>
      </c>
      <c r="I2683" s="30"/>
      <c r="J2683" s="30"/>
      <c r="K2683" s="30" t="s">
        <v>495</v>
      </c>
      <c r="L2683" s="30" t="s">
        <v>496</v>
      </c>
      <c r="M2683" s="30" t="s">
        <v>2249</v>
      </c>
      <c r="N2683" s="30" t="s">
        <v>9063</v>
      </c>
      <c r="O2683" s="30" t="s">
        <v>9059</v>
      </c>
      <c r="P2683" s="30" t="s">
        <v>9060</v>
      </c>
      <c r="Q2683" s="30" t="s">
        <v>499</v>
      </c>
    </row>
    <row r="2684" spans="1:17">
      <c r="A2684" s="30" t="s">
        <v>9064</v>
      </c>
      <c r="B2684" s="30" t="s">
        <v>9065</v>
      </c>
      <c r="C2684" s="30" t="s">
        <v>9066</v>
      </c>
      <c r="D2684" s="30"/>
      <c r="E2684" s="30" t="s">
        <v>753</v>
      </c>
      <c r="F2684" s="30" t="s">
        <v>9067</v>
      </c>
      <c r="G2684" s="38"/>
      <c r="H2684" s="31">
        <v>0</v>
      </c>
      <c r="I2684" s="30" t="s">
        <v>755</v>
      </c>
      <c r="J2684" s="30" t="s">
        <v>756</v>
      </c>
      <c r="K2684" s="30" t="s">
        <v>495</v>
      </c>
      <c r="L2684" s="30" t="s">
        <v>612</v>
      </c>
      <c r="M2684" s="30" t="s">
        <v>613</v>
      </c>
      <c r="N2684" s="30" t="s">
        <v>1970</v>
      </c>
      <c r="O2684" s="30" t="s">
        <v>9064</v>
      </c>
      <c r="P2684" s="30" t="s">
        <v>9065</v>
      </c>
      <c r="Q2684" s="30" t="s">
        <v>499</v>
      </c>
    </row>
    <row r="2685" spans="1:17">
      <c r="A2685" s="30" t="s">
        <v>9068</v>
      </c>
      <c r="B2685" s="30" t="s">
        <v>9069</v>
      </c>
      <c r="C2685" s="30" t="s">
        <v>9070</v>
      </c>
      <c r="D2685" s="30"/>
      <c r="E2685" s="30" t="s">
        <v>753</v>
      </c>
      <c r="F2685" s="30" t="s">
        <v>74</v>
      </c>
      <c r="G2685" s="38"/>
      <c r="H2685" s="31">
        <v>0</v>
      </c>
      <c r="I2685" s="30" t="s">
        <v>755</v>
      </c>
      <c r="J2685" s="30" t="s">
        <v>756</v>
      </c>
      <c r="K2685" s="30" t="s">
        <v>495</v>
      </c>
      <c r="L2685" s="30" t="s">
        <v>612</v>
      </c>
      <c r="M2685" s="30" t="s">
        <v>613</v>
      </c>
      <c r="N2685" s="30" t="s">
        <v>1970</v>
      </c>
      <c r="O2685" s="30" t="s">
        <v>9064</v>
      </c>
      <c r="P2685" s="30" t="s">
        <v>9065</v>
      </c>
      <c r="Q2685" s="30" t="s">
        <v>499</v>
      </c>
    </row>
    <row r="2686" spans="1:17">
      <c r="A2686" s="30" t="s">
        <v>9071</v>
      </c>
      <c r="B2686" s="30" t="s">
        <v>9072</v>
      </c>
      <c r="C2686" s="30" t="s">
        <v>9073</v>
      </c>
      <c r="D2686" s="30" t="s">
        <v>6508</v>
      </c>
      <c r="E2686" s="30" t="s">
        <v>753</v>
      </c>
      <c r="F2686" s="30" t="s">
        <v>6508</v>
      </c>
      <c r="G2686" s="38"/>
      <c r="H2686" s="31">
        <v>0</v>
      </c>
      <c r="I2686" s="30" t="s">
        <v>995</v>
      </c>
      <c r="J2686" s="30" t="s">
        <v>996</v>
      </c>
      <c r="K2686" s="30" t="s">
        <v>495</v>
      </c>
      <c r="L2686" s="30" t="s">
        <v>612</v>
      </c>
      <c r="M2686" s="30" t="s">
        <v>1153</v>
      </c>
      <c r="N2686" s="30"/>
      <c r="O2686" s="30" t="s">
        <v>9064</v>
      </c>
      <c r="P2686" s="30" t="s">
        <v>9065</v>
      </c>
      <c r="Q2686" s="30" t="s">
        <v>499</v>
      </c>
    </row>
    <row r="2687" spans="1:17">
      <c r="A2687" s="30" t="s">
        <v>9074</v>
      </c>
      <c r="B2687" s="30" t="s">
        <v>9075</v>
      </c>
      <c r="C2687" s="30" t="s">
        <v>9076</v>
      </c>
      <c r="D2687" s="30" t="s">
        <v>9077</v>
      </c>
      <c r="E2687" s="30" t="s">
        <v>753</v>
      </c>
      <c r="F2687" s="30" t="s">
        <v>9077</v>
      </c>
      <c r="G2687" s="38"/>
      <c r="H2687" s="31">
        <v>0</v>
      </c>
      <c r="I2687" s="30" t="s">
        <v>628</v>
      </c>
      <c r="J2687" s="30" t="s">
        <v>629</v>
      </c>
      <c r="K2687" s="30" t="s">
        <v>495</v>
      </c>
      <c r="L2687" s="30" t="s">
        <v>925</v>
      </c>
      <c r="M2687" s="30" t="s">
        <v>631</v>
      </c>
      <c r="N2687" s="30" t="s">
        <v>9078</v>
      </c>
      <c r="O2687" s="30" t="s">
        <v>9079</v>
      </c>
      <c r="P2687" s="30" t="s">
        <v>9075</v>
      </c>
      <c r="Q2687" s="30" t="s">
        <v>499</v>
      </c>
    </row>
    <row r="2688" spans="1:17">
      <c r="A2688" s="30" t="s">
        <v>9080</v>
      </c>
      <c r="B2688" s="30" t="s">
        <v>9081</v>
      </c>
      <c r="C2688" s="30" t="s">
        <v>9082</v>
      </c>
      <c r="D2688" s="30"/>
      <c r="E2688" s="30" t="s">
        <v>503</v>
      </c>
      <c r="F2688" s="30" t="s">
        <v>9083</v>
      </c>
      <c r="G2688" s="38"/>
      <c r="H2688" s="31">
        <v>0</v>
      </c>
      <c r="I2688" s="30" t="s">
        <v>931</v>
      </c>
      <c r="J2688" s="30" t="s">
        <v>932</v>
      </c>
      <c r="K2688" s="30" t="s">
        <v>495</v>
      </c>
      <c r="L2688" s="30" t="s">
        <v>496</v>
      </c>
      <c r="M2688" s="30" t="s">
        <v>526</v>
      </c>
      <c r="N2688" s="30"/>
      <c r="O2688" s="30" t="s">
        <v>725</v>
      </c>
      <c r="P2688" s="30" t="s">
        <v>9081</v>
      </c>
      <c r="Q2688" s="30" t="s">
        <v>499</v>
      </c>
    </row>
    <row r="2689" spans="1:17">
      <c r="A2689" s="30" t="s">
        <v>9084</v>
      </c>
      <c r="B2689" s="30" t="s">
        <v>9085</v>
      </c>
      <c r="C2689" s="30" t="s">
        <v>9086</v>
      </c>
      <c r="D2689" s="30"/>
      <c r="E2689" s="30"/>
      <c r="F2689" s="30" t="s">
        <v>9087</v>
      </c>
      <c r="G2689" s="38"/>
      <c r="H2689" s="31">
        <v>0</v>
      </c>
      <c r="I2689" s="30"/>
      <c r="J2689" s="30"/>
      <c r="K2689" s="30" t="s">
        <v>495</v>
      </c>
      <c r="L2689" s="30" t="s">
        <v>496</v>
      </c>
      <c r="M2689" s="30" t="s">
        <v>654</v>
      </c>
      <c r="N2689" s="30"/>
      <c r="O2689" s="30" t="s">
        <v>9079</v>
      </c>
      <c r="P2689" s="30" t="s">
        <v>9085</v>
      </c>
      <c r="Q2689" s="30" t="s">
        <v>499</v>
      </c>
    </row>
    <row r="2690" spans="1:17">
      <c r="A2690" s="30" t="s">
        <v>9088</v>
      </c>
      <c r="B2690" s="30" t="s">
        <v>9089</v>
      </c>
      <c r="C2690" s="30" t="s">
        <v>9090</v>
      </c>
      <c r="D2690" s="30"/>
      <c r="E2690" s="30"/>
      <c r="F2690" s="30" t="s">
        <v>9091</v>
      </c>
      <c r="G2690" s="38"/>
      <c r="H2690" s="31">
        <v>0</v>
      </c>
      <c r="I2690" s="30"/>
      <c r="J2690" s="30"/>
      <c r="K2690" s="30" t="s">
        <v>495</v>
      </c>
      <c r="L2690" s="30" t="s">
        <v>496</v>
      </c>
      <c r="M2690" s="30" t="s">
        <v>514</v>
      </c>
      <c r="N2690" s="30"/>
      <c r="O2690" s="30" t="s">
        <v>9088</v>
      </c>
      <c r="P2690" s="30" t="s">
        <v>9089</v>
      </c>
      <c r="Q2690" s="30" t="s">
        <v>499</v>
      </c>
    </row>
    <row r="2691" spans="1:17">
      <c r="A2691" s="30" t="s">
        <v>9092</v>
      </c>
      <c r="B2691" s="30" t="s">
        <v>9093</v>
      </c>
      <c r="C2691" s="30" t="s">
        <v>9094</v>
      </c>
      <c r="D2691" s="30"/>
      <c r="E2691" s="30" t="s">
        <v>503</v>
      </c>
      <c r="F2691" s="30" t="s">
        <v>9095</v>
      </c>
      <c r="G2691" s="38"/>
      <c r="H2691" s="31">
        <v>0</v>
      </c>
      <c r="I2691" s="30"/>
      <c r="J2691" s="30"/>
      <c r="K2691" s="30" t="s">
        <v>495</v>
      </c>
      <c r="L2691" s="30" t="s">
        <v>3527</v>
      </c>
      <c r="M2691" s="30" t="s">
        <v>573</v>
      </c>
      <c r="N2691" s="30"/>
      <c r="O2691" s="30" t="s">
        <v>9092</v>
      </c>
      <c r="P2691" s="30" t="s">
        <v>9093</v>
      </c>
      <c r="Q2691" s="30" t="s">
        <v>499</v>
      </c>
    </row>
    <row r="2692" spans="1:17">
      <c r="A2692" s="30" t="s">
        <v>9096</v>
      </c>
      <c r="B2692" s="30" t="s">
        <v>9097</v>
      </c>
      <c r="C2692" s="30" t="s">
        <v>9098</v>
      </c>
      <c r="D2692" s="30"/>
      <c r="E2692" s="30" t="s">
        <v>503</v>
      </c>
      <c r="F2692" s="30" t="s">
        <v>9099</v>
      </c>
      <c r="G2692" s="38"/>
      <c r="H2692" s="31">
        <v>0</v>
      </c>
      <c r="I2692" s="30" t="s">
        <v>5267</v>
      </c>
      <c r="J2692" s="30" t="s">
        <v>5268</v>
      </c>
      <c r="K2692" s="30" t="s">
        <v>495</v>
      </c>
      <c r="L2692" s="30" t="s">
        <v>814</v>
      </c>
      <c r="M2692" s="30" t="s">
        <v>573</v>
      </c>
      <c r="N2692" s="30"/>
      <c r="O2692" s="30" t="s">
        <v>9096</v>
      </c>
      <c r="P2692" s="30" t="s">
        <v>9097</v>
      </c>
      <c r="Q2692" s="30" t="s">
        <v>499</v>
      </c>
    </row>
    <row r="2693" spans="1:17">
      <c r="A2693" s="30" t="s">
        <v>9100</v>
      </c>
      <c r="B2693" s="30" t="s">
        <v>9101</v>
      </c>
      <c r="C2693" s="30" t="s">
        <v>9102</v>
      </c>
      <c r="D2693" s="30" t="s">
        <v>9103</v>
      </c>
      <c r="E2693" s="30" t="s">
        <v>9104</v>
      </c>
      <c r="F2693" s="30" t="s">
        <v>9103</v>
      </c>
      <c r="G2693" s="38"/>
      <c r="H2693" s="31">
        <v>0</v>
      </c>
      <c r="I2693" s="30" t="s">
        <v>5267</v>
      </c>
      <c r="J2693" s="30" t="s">
        <v>5268</v>
      </c>
      <c r="K2693" s="30" t="s">
        <v>495</v>
      </c>
      <c r="L2693" s="30" t="s">
        <v>572</v>
      </c>
      <c r="M2693" s="30" t="s">
        <v>573</v>
      </c>
      <c r="N2693" s="30"/>
      <c r="O2693" s="30" t="s">
        <v>9100</v>
      </c>
      <c r="P2693" s="30" t="s">
        <v>9101</v>
      </c>
      <c r="Q2693" s="30" t="s">
        <v>499</v>
      </c>
    </row>
    <row r="2694" spans="1:17">
      <c r="A2694" s="30" t="s">
        <v>9105</v>
      </c>
      <c r="B2694" s="30" t="s">
        <v>9106</v>
      </c>
      <c r="C2694" s="30" t="s">
        <v>9107</v>
      </c>
      <c r="D2694" s="30" t="s">
        <v>9108</v>
      </c>
      <c r="E2694" s="30" t="s">
        <v>9104</v>
      </c>
      <c r="F2694" s="30" t="s">
        <v>9108</v>
      </c>
      <c r="G2694" s="38"/>
      <c r="H2694" s="31">
        <v>0</v>
      </c>
      <c r="I2694" s="30" t="s">
        <v>931</v>
      </c>
      <c r="J2694" s="30" t="s">
        <v>932</v>
      </c>
      <c r="K2694" s="30" t="s">
        <v>495</v>
      </c>
      <c r="L2694" s="30" t="s">
        <v>572</v>
      </c>
      <c r="M2694" s="30" t="s">
        <v>573</v>
      </c>
      <c r="N2694" s="30"/>
      <c r="O2694" s="30" t="s">
        <v>9105</v>
      </c>
      <c r="P2694" s="30" t="s">
        <v>9106</v>
      </c>
      <c r="Q2694" s="30" t="s">
        <v>499</v>
      </c>
    </row>
    <row r="2695" spans="1:17">
      <c r="A2695" s="30" t="s">
        <v>9109</v>
      </c>
      <c r="B2695" s="30" t="s">
        <v>9110</v>
      </c>
      <c r="C2695" s="30" t="s">
        <v>9111</v>
      </c>
      <c r="D2695" s="30"/>
      <c r="E2695" s="30"/>
      <c r="F2695" s="30" t="s">
        <v>9112</v>
      </c>
      <c r="G2695" s="38"/>
      <c r="H2695" s="31">
        <v>0</v>
      </c>
      <c r="I2695" s="30"/>
      <c r="J2695" s="30"/>
      <c r="K2695" s="30" t="s">
        <v>495</v>
      </c>
      <c r="L2695" s="30"/>
      <c r="M2695" s="30"/>
      <c r="N2695" s="30"/>
      <c r="O2695" s="30" t="s">
        <v>9109</v>
      </c>
      <c r="P2695" s="30" t="s">
        <v>9110</v>
      </c>
      <c r="Q2695" s="30" t="s">
        <v>499</v>
      </c>
    </row>
    <row r="2696" spans="1:17">
      <c r="A2696" s="30" t="s">
        <v>9113</v>
      </c>
      <c r="B2696" s="30" t="s">
        <v>9114</v>
      </c>
      <c r="C2696" s="30" t="s">
        <v>9115</v>
      </c>
      <c r="D2696" s="30"/>
      <c r="E2696" s="30" t="s">
        <v>9116</v>
      </c>
      <c r="F2696" s="30" t="s">
        <v>9117</v>
      </c>
      <c r="G2696" s="38"/>
      <c r="H2696" s="31">
        <v>0</v>
      </c>
      <c r="I2696" s="30"/>
      <c r="J2696" s="30"/>
      <c r="K2696" s="30" t="s">
        <v>495</v>
      </c>
      <c r="L2696" s="30" t="s">
        <v>612</v>
      </c>
      <c r="M2696" s="30" t="s">
        <v>688</v>
      </c>
      <c r="N2696" s="30"/>
      <c r="O2696" s="30" t="s">
        <v>9113</v>
      </c>
      <c r="P2696" s="30" t="s">
        <v>9114</v>
      </c>
      <c r="Q2696" s="30" t="s">
        <v>499</v>
      </c>
    </row>
    <row r="2697" spans="1:17">
      <c r="A2697" s="30" t="s">
        <v>9118</v>
      </c>
      <c r="B2697" s="30" t="s">
        <v>9119</v>
      </c>
      <c r="C2697" s="30" t="s">
        <v>9120</v>
      </c>
      <c r="D2697" s="30"/>
      <c r="E2697" s="30"/>
      <c r="F2697" s="30" t="s">
        <v>9121</v>
      </c>
      <c r="G2697" s="38"/>
      <c r="H2697" s="31">
        <v>0</v>
      </c>
      <c r="I2697" s="30"/>
      <c r="J2697" s="30"/>
      <c r="K2697" s="30" t="s">
        <v>495</v>
      </c>
      <c r="L2697" s="30" t="s">
        <v>1383</v>
      </c>
      <c r="M2697" s="30" t="s">
        <v>573</v>
      </c>
      <c r="N2697" s="30"/>
      <c r="O2697" s="30" t="s">
        <v>9118</v>
      </c>
      <c r="P2697" s="30" t="s">
        <v>9119</v>
      </c>
      <c r="Q2697" s="30" t="s">
        <v>499</v>
      </c>
    </row>
    <row r="2698" spans="1:17">
      <c r="A2698" s="30" t="s">
        <v>9122</v>
      </c>
      <c r="B2698" s="30" t="s">
        <v>9123</v>
      </c>
      <c r="C2698" s="30" t="s">
        <v>9124</v>
      </c>
      <c r="D2698" s="30" t="s">
        <v>9125</v>
      </c>
      <c r="E2698" s="30" t="s">
        <v>753</v>
      </c>
      <c r="F2698" s="30" t="s">
        <v>9125</v>
      </c>
      <c r="G2698" s="38"/>
      <c r="H2698" s="31">
        <v>0</v>
      </c>
      <c r="I2698" s="30" t="s">
        <v>995</v>
      </c>
      <c r="J2698" s="30" t="s">
        <v>996</v>
      </c>
      <c r="K2698" s="30" t="s">
        <v>495</v>
      </c>
      <c r="L2698" s="30" t="s">
        <v>612</v>
      </c>
      <c r="M2698" s="30" t="s">
        <v>1007</v>
      </c>
      <c r="N2698" s="30" t="s">
        <v>9126</v>
      </c>
      <c r="O2698" s="30" t="s">
        <v>9122</v>
      </c>
      <c r="P2698" s="30" t="s">
        <v>9123</v>
      </c>
      <c r="Q2698" s="30" t="s">
        <v>499</v>
      </c>
    </row>
    <row r="2699" spans="1:17">
      <c r="A2699" s="30" t="s">
        <v>9127</v>
      </c>
      <c r="B2699" s="30" t="s">
        <v>9128</v>
      </c>
      <c r="C2699" s="30" t="s">
        <v>9129</v>
      </c>
      <c r="D2699" s="30" t="s">
        <v>9108</v>
      </c>
      <c r="E2699" s="30" t="s">
        <v>503</v>
      </c>
      <c r="F2699" s="30" t="s">
        <v>9108</v>
      </c>
      <c r="G2699" s="38"/>
      <c r="H2699" s="31">
        <v>0</v>
      </c>
      <c r="I2699" s="30" t="s">
        <v>931</v>
      </c>
      <c r="J2699" s="30" t="s">
        <v>932</v>
      </c>
      <c r="K2699" s="30" t="s">
        <v>495</v>
      </c>
      <c r="L2699" s="30" t="s">
        <v>496</v>
      </c>
      <c r="M2699" s="30" t="s">
        <v>588</v>
      </c>
      <c r="N2699" s="30"/>
      <c r="O2699" s="30" t="s">
        <v>9127</v>
      </c>
      <c r="P2699" s="30" t="s">
        <v>9128</v>
      </c>
      <c r="Q2699" s="30" t="s">
        <v>499</v>
      </c>
    </row>
    <row r="2700" spans="1:17">
      <c r="A2700" s="30" t="s">
        <v>9130</v>
      </c>
      <c r="B2700" s="30" t="s">
        <v>9131</v>
      </c>
      <c r="C2700" s="30" t="s">
        <v>9132</v>
      </c>
      <c r="D2700" s="30" t="s">
        <v>9108</v>
      </c>
      <c r="E2700" s="30" t="s">
        <v>9133</v>
      </c>
      <c r="F2700" s="30" t="s">
        <v>9108</v>
      </c>
      <c r="G2700" s="38"/>
      <c r="H2700" s="31">
        <v>0</v>
      </c>
      <c r="I2700" s="30" t="s">
        <v>931</v>
      </c>
      <c r="J2700" s="30" t="s">
        <v>932</v>
      </c>
      <c r="K2700" s="30" t="s">
        <v>495</v>
      </c>
      <c r="L2700" s="30" t="s">
        <v>496</v>
      </c>
      <c r="M2700" s="30" t="s">
        <v>2206</v>
      </c>
      <c r="N2700" s="30"/>
      <c r="O2700" s="30" t="s">
        <v>9127</v>
      </c>
      <c r="P2700" s="30" t="s">
        <v>9128</v>
      </c>
      <c r="Q2700" s="30" t="s">
        <v>499</v>
      </c>
    </row>
    <row r="2701" spans="1:17">
      <c r="A2701" s="30" t="s">
        <v>9134</v>
      </c>
      <c r="B2701" s="30" t="s">
        <v>9135</v>
      </c>
      <c r="C2701" s="30" t="s">
        <v>9136</v>
      </c>
      <c r="D2701" s="30" t="s">
        <v>9108</v>
      </c>
      <c r="E2701" s="30" t="s">
        <v>9133</v>
      </c>
      <c r="F2701" s="30" t="s">
        <v>9108</v>
      </c>
      <c r="G2701" s="38"/>
      <c r="H2701" s="31">
        <v>0</v>
      </c>
      <c r="I2701" s="30" t="s">
        <v>931</v>
      </c>
      <c r="J2701" s="30" t="s">
        <v>932</v>
      </c>
      <c r="K2701" s="30" t="s">
        <v>495</v>
      </c>
      <c r="L2701" s="30" t="s">
        <v>496</v>
      </c>
      <c r="M2701" s="30" t="s">
        <v>558</v>
      </c>
      <c r="N2701" s="30"/>
      <c r="O2701" s="30" t="s">
        <v>9127</v>
      </c>
      <c r="P2701" s="30" t="s">
        <v>9128</v>
      </c>
      <c r="Q2701" s="30" t="s">
        <v>499</v>
      </c>
    </row>
    <row r="2702" spans="1:17">
      <c r="A2702" s="30" t="s">
        <v>9137</v>
      </c>
      <c r="B2702" s="30" t="s">
        <v>9138</v>
      </c>
      <c r="C2702" s="30" t="s">
        <v>9139</v>
      </c>
      <c r="D2702" s="30" t="s">
        <v>9108</v>
      </c>
      <c r="E2702" s="30" t="s">
        <v>9133</v>
      </c>
      <c r="F2702" s="30" t="s">
        <v>9108</v>
      </c>
      <c r="G2702" s="38"/>
      <c r="H2702" s="31">
        <v>0</v>
      </c>
      <c r="I2702" s="30" t="s">
        <v>931</v>
      </c>
      <c r="J2702" s="30" t="s">
        <v>932</v>
      </c>
      <c r="K2702" s="30" t="s">
        <v>495</v>
      </c>
      <c r="L2702" s="30" t="s">
        <v>496</v>
      </c>
      <c r="M2702" s="30" t="s">
        <v>654</v>
      </c>
      <c r="N2702" s="30"/>
      <c r="O2702" s="30" t="s">
        <v>9127</v>
      </c>
      <c r="P2702" s="30" t="s">
        <v>9128</v>
      </c>
      <c r="Q2702" s="30" t="s">
        <v>499</v>
      </c>
    </row>
    <row r="2703" spans="1:17">
      <c r="A2703" s="30" t="s">
        <v>9140</v>
      </c>
      <c r="B2703" s="30" t="s">
        <v>9141</v>
      </c>
      <c r="C2703" s="30" t="s">
        <v>9142</v>
      </c>
      <c r="D2703" s="30" t="s">
        <v>9108</v>
      </c>
      <c r="E2703" s="30" t="s">
        <v>9133</v>
      </c>
      <c r="F2703" s="30" t="s">
        <v>9108</v>
      </c>
      <c r="G2703" s="38"/>
      <c r="H2703" s="31">
        <v>0</v>
      </c>
      <c r="I2703" s="30" t="s">
        <v>931</v>
      </c>
      <c r="J2703" s="30" t="s">
        <v>932</v>
      </c>
      <c r="K2703" s="30" t="s">
        <v>495</v>
      </c>
      <c r="L2703" s="30" t="s">
        <v>612</v>
      </c>
      <c r="M2703" s="30" t="s">
        <v>1128</v>
      </c>
      <c r="N2703" s="30"/>
      <c r="O2703" s="30" t="s">
        <v>9127</v>
      </c>
      <c r="P2703" s="30" t="s">
        <v>9128</v>
      </c>
      <c r="Q2703" s="30" t="s">
        <v>499</v>
      </c>
    </row>
    <row r="2704" spans="1:17">
      <c r="A2704" s="30" t="s">
        <v>9143</v>
      </c>
      <c r="B2704" s="30" t="s">
        <v>9144</v>
      </c>
      <c r="C2704" s="30" t="s">
        <v>9145</v>
      </c>
      <c r="D2704" s="30" t="s">
        <v>9108</v>
      </c>
      <c r="E2704" s="30" t="s">
        <v>9133</v>
      </c>
      <c r="F2704" s="30" t="s">
        <v>9108</v>
      </c>
      <c r="G2704" s="38"/>
      <c r="H2704" s="31">
        <v>0</v>
      </c>
      <c r="I2704" s="30" t="s">
        <v>755</v>
      </c>
      <c r="J2704" s="30" t="s">
        <v>756</v>
      </c>
      <c r="K2704" s="30" t="s">
        <v>495</v>
      </c>
      <c r="L2704" s="30" t="s">
        <v>612</v>
      </c>
      <c r="M2704" s="30" t="s">
        <v>688</v>
      </c>
      <c r="N2704" s="30"/>
      <c r="O2704" s="30" t="s">
        <v>9127</v>
      </c>
      <c r="P2704" s="30" t="s">
        <v>9128</v>
      </c>
      <c r="Q2704" s="30" t="s">
        <v>499</v>
      </c>
    </row>
    <row r="2705" spans="1:17">
      <c r="A2705" s="30" t="s">
        <v>9146</v>
      </c>
      <c r="B2705" s="30" t="s">
        <v>9147</v>
      </c>
      <c r="C2705" s="30" t="s">
        <v>9148</v>
      </c>
      <c r="D2705" s="30" t="s">
        <v>9108</v>
      </c>
      <c r="E2705" s="30" t="s">
        <v>9133</v>
      </c>
      <c r="F2705" s="30" t="s">
        <v>9108</v>
      </c>
      <c r="G2705" s="38"/>
      <c r="H2705" s="31">
        <v>0</v>
      </c>
      <c r="I2705" s="30" t="s">
        <v>931</v>
      </c>
      <c r="J2705" s="30" t="s">
        <v>932</v>
      </c>
      <c r="K2705" s="30" t="s">
        <v>495</v>
      </c>
      <c r="L2705" s="30" t="s">
        <v>496</v>
      </c>
      <c r="M2705" s="30" t="s">
        <v>588</v>
      </c>
      <c r="N2705" s="30"/>
      <c r="O2705" s="30" t="s">
        <v>9127</v>
      </c>
      <c r="P2705" s="30" t="s">
        <v>9128</v>
      </c>
      <c r="Q2705" s="30" t="s">
        <v>499</v>
      </c>
    </row>
    <row r="2706" spans="1:17">
      <c r="A2706" s="30" t="s">
        <v>9149</v>
      </c>
      <c r="B2706" s="30" t="s">
        <v>9150</v>
      </c>
      <c r="C2706" s="30" t="s">
        <v>9151</v>
      </c>
      <c r="D2706" s="30"/>
      <c r="E2706" s="30" t="s">
        <v>503</v>
      </c>
      <c r="F2706" s="30"/>
      <c r="G2706" s="38"/>
      <c r="H2706" s="31">
        <v>0</v>
      </c>
      <c r="I2706" s="30"/>
      <c r="J2706" s="30"/>
      <c r="K2706" s="30" t="s">
        <v>495</v>
      </c>
      <c r="L2706" s="30" t="s">
        <v>496</v>
      </c>
      <c r="M2706" s="30"/>
      <c r="N2706" s="30"/>
      <c r="O2706" s="30" t="s">
        <v>9149</v>
      </c>
      <c r="P2706" s="30" t="s">
        <v>9150</v>
      </c>
      <c r="Q2706" s="30" t="s">
        <v>499</v>
      </c>
    </row>
    <row r="2707" spans="1:17">
      <c r="A2707" s="30" t="s">
        <v>9152</v>
      </c>
      <c r="B2707" s="30" t="s">
        <v>9153</v>
      </c>
      <c r="C2707" s="30" t="s">
        <v>9154</v>
      </c>
      <c r="D2707" s="30"/>
      <c r="E2707" s="30" t="s">
        <v>503</v>
      </c>
      <c r="F2707" s="30" t="s">
        <v>9155</v>
      </c>
      <c r="G2707" s="38"/>
      <c r="H2707" s="31">
        <v>0</v>
      </c>
      <c r="I2707" s="30" t="s">
        <v>546</v>
      </c>
      <c r="J2707" s="30" t="s">
        <v>547</v>
      </c>
      <c r="K2707" s="30" t="s">
        <v>495</v>
      </c>
      <c r="L2707" s="30" t="s">
        <v>496</v>
      </c>
      <c r="M2707" s="30" t="s">
        <v>695</v>
      </c>
      <c r="N2707" s="30" t="s">
        <v>4661</v>
      </c>
      <c r="O2707" s="30" t="s">
        <v>9152</v>
      </c>
      <c r="P2707" s="30" t="s">
        <v>9153</v>
      </c>
      <c r="Q2707" s="30" t="s">
        <v>499</v>
      </c>
    </row>
    <row r="2708" spans="1:17">
      <c r="A2708" s="30" t="s">
        <v>85</v>
      </c>
      <c r="B2708" s="30" t="s">
        <v>86</v>
      </c>
      <c r="C2708" s="30" t="s">
        <v>9156</v>
      </c>
      <c r="D2708" s="30"/>
      <c r="E2708" s="30" t="s">
        <v>753</v>
      </c>
      <c r="F2708" s="30" t="s">
        <v>9157</v>
      </c>
      <c r="G2708" s="38">
        <v>60</v>
      </c>
      <c r="H2708" s="31">
        <v>0</v>
      </c>
      <c r="I2708" s="30" t="s">
        <v>755</v>
      </c>
      <c r="J2708" s="30" t="s">
        <v>756</v>
      </c>
      <c r="K2708" s="30" t="s">
        <v>495</v>
      </c>
      <c r="L2708" s="30" t="s">
        <v>612</v>
      </c>
      <c r="M2708" s="30" t="s">
        <v>1035</v>
      </c>
      <c r="N2708" s="30" t="s">
        <v>9158</v>
      </c>
      <c r="O2708" s="30" t="s">
        <v>9159</v>
      </c>
      <c r="P2708" s="30" t="s">
        <v>86</v>
      </c>
      <c r="Q2708" s="30" t="s">
        <v>499</v>
      </c>
    </row>
    <row r="2709" spans="1:17">
      <c r="A2709" s="30" t="s">
        <v>9160</v>
      </c>
      <c r="B2709" s="30" t="s">
        <v>9161</v>
      </c>
      <c r="C2709" s="30" t="s">
        <v>9162</v>
      </c>
      <c r="D2709" s="30"/>
      <c r="E2709" s="30" t="s">
        <v>9163</v>
      </c>
      <c r="F2709" s="30" t="s">
        <v>74</v>
      </c>
      <c r="G2709" s="38">
        <v>60</v>
      </c>
      <c r="H2709" s="31">
        <v>0</v>
      </c>
      <c r="I2709" s="30" t="s">
        <v>755</v>
      </c>
      <c r="J2709" s="30" t="s">
        <v>756</v>
      </c>
      <c r="K2709" s="30" t="s">
        <v>495</v>
      </c>
      <c r="L2709" s="30" t="s">
        <v>612</v>
      </c>
      <c r="M2709" s="30" t="s">
        <v>1035</v>
      </c>
      <c r="N2709" s="30"/>
      <c r="O2709" s="30" t="s">
        <v>9159</v>
      </c>
      <c r="P2709" s="30" t="s">
        <v>86</v>
      </c>
      <c r="Q2709" s="30" t="s">
        <v>499</v>
      </c>
    </row>
    <row r="2710" spans="1:17">
      <c r="A2710" s="30" t="s">
        <v>9164</v>
      </c>
      <c r="B2710" s="30" t="s">
        <v>9165</v>
      </c>
      <c r="C2710" s="30" t="s">
        <v>9166</v>
      </c>
      <c r="D2710" s="30"/>
      <c r="E2710" s="30" t="s">
        <v>9163</v>
      </c>
      <c r="F2710" s="30" t="s">
        <v>74</v>
      </c>
      <c r="G2710" s="38">
        <v>60</v>
      </c>
      <c r="H2710" s="31">
        <v>0</v>
      </c>
      <c r="I2710" s="30" t="s">
        <v>995</v>
      </c>
      <c r="J2710" s="30" t="s">
        <v>996</v>
      </c>
      <c r="K2710" s="30" t="s">
        <v>495</v>
      </c>
      <c r="L2710" s="30" t="s">
        <v>612</v>
      </c>
      <c r="M2710" s="30" t="s">
        <v>1007</v>
      </c>
      <c r="N2710" s="30"/>
      <c r="O2710" s="30" t="s">
        <v>9159</v>
      </c>
      <c r="P2710" s="30" t="s">
        <v>86</v>
      </c>
      <c r="Q2710" s="30" t="s">
        <v>499</v>
      </c>
    </row>
    <row r="2711" spans="1:17">
      <c r="A2711" s="30" t="s">
        <v>9167</v>
      </c>
      <c r="B2711" s="30" t="s">
        <v>9168</v>
      </c>
      <c r="C2711" s="30" t="s">
        <v>9169</v>
      </c>
      <c r="D2711" s="30"/>
      <c r="E2711" s="30" t="s">
        <v>9163</v>
      </c>
      <c r="F2711" s="30" t="s">
        <v>74</v>
      </c>
      <c r="G2711" s="38">
        <v>60</v>
      </c>
      <c r="H2711" s="31">
        <v>0</v>
      </c>
      <c r="I2711" s="30" t="s">
        <v>995</v>
      </c>
      <c r="J2711" s="30" t="s">
        <v>996</v>
      </c>
      <c r="K2711" s="30" t="s">
        <v>495</v>
      </c>
      <c r="L2711" s="30" t="s">
        <v>612</v>
      </c>
      <c r="M2711" s="30" t="s">
        <v>1021</v>
      </c>
      <c r="N2711" s="30"/>
      <c r="O2711" s="30" t="s">
        <v>9159</v>
      </c>
      <c r="P2711" s="30" t="s">
        <v>86</v>
      </c>
      <c r="Q2711" s="30" t="s">
        <v>499</v>
      </c>
    </row>
    <row r="2712" spans="1:17">
      <c r="A2712" s="30" t="s">
        <v>9170</v>
      </c>
      <c r="B2712" s="30" t="s">
        <v>9171</v>
      </c>
      <c r="C2712" s="30" t="s">
        <v>9172</v>
      </c>
      <c r="D2712" s="30"/>
      <c r="E2712" s="30" t="s">
        <v>9163</v>
      </c>
      <c r="F2712" s="30" t="s">
        <v>74</v>
      </c>
      <c r="G2712" s="38">
        <v>60</v>
      </c>
      <c r="H2712" s="31">
        <v>0</v>
      </c>
      <c r="I2712" s="30" t="s">
        <v>995</v>
      </c>
      <c r="J2712" s="30" t="s">
        <v>996</v>
      </c>
      <c r="K2712" s="30" t="s">
        <v>495</v>
      </c>
      <c r="L2712" s="30" t="s">
        <v>612</v>
      </c>
      <c r="M2712" s="30" t="s">
        <v>1166</v>
      </c>
      <c r="N2712" s="30" t="s">
        <v>9173</v>
      </c>
      <c r="O2712" s="30" t="s">
        <v>9159</v>
      </c>
      <c r="P2712" s="30" t="s">
        <v>86</v>
      </c>
      <c r="Q2712" s="30" t="s">
        <v>499</v>
      </c>
    </row>
    <row r="2713" spans="1:17">
      <c r="A2713" s="30" t="s">
        <v>9174</v>
      </c>
      <c r="B2713" s="30" t="s">
        <v>9175</v>
      </c>
      <c r="C2713" s="30" t="s">
        <v>9176</v>
      </c>
      <c r="D2713" s="30"/>
      <c r="E2713" s="30" t="s">
        <v>8712</v>
      </c>
      <c r="F2713" s="30" t="s">
        <v>74</v>
      </c>
      <c r="G2713" s="38">
        <v>60</v>
      </c>
      <c r="H2713" s="31">
        <v>0</v>
      </c>
      <c r="I2713" s="30" t="s">
        <v>995</v>
      </c>
      <c r="J2713" s="30" t="s">
        <v>996</v>
      </c>
      <c r="K2713" s="30" t="s">
        <v>495</v>
      </c>
      <c r="L2713" s="30" t="s">
        <v>612</v>
      </c>
      <c r="M2713" s="30" t="s">
        <v>6616</v>
      </c>
      <c r="N2713" s="30"/>
      <c r="O2713" s="30" t="s">
        <v>9159</v>
      </c>
      <c r="P2713" s="30" t="s">
        <v>86</v>
      </c>
      <c r="Q2713" s="30" t="s">
        <v>499</v>
      </c>
    </row>
    <row r="2714" spans="1:17">
      <c r="A2714" s="30" t="s">
        <v>9177</v>
      </c>
      <c r="B2714" s="30" t="s">
        <v>9178</v>
      </c>
      <c r="C2714" s="30" t="s">
        <v>9179</v>
      </c>
      <c r="D2714" s="30"/>
      <c r="E2714" s="30" t="s">
        <v>9163</v>
      </c>
      <c r="F2714" s="30" t="s">
        <v>74</v>
      </c>
      <c r="G2714" s="38">
        <v>60</v>
      </c>
      <c r="H2714" s="31">
        <v>0</v>
      </c>
      <c r="I2714" s="30" t="s">
        <v>755</v>
      </c>
      <c r="J2714" s="30" t="s">
        <v>756</v>
      </c>
      <c r="K2714" s="30" t="s">
        <v>495</v>
      </c>
      <c r="L2714" s="30" t="s">
        <v>612</v>
      </c>
      <c r="M2714" s="30" t="s">
        <v>1035</v>
      </c>
      <c r="N2714" s="30"/>
      <c r="O2714" s="30" t="s">
        <v>9159</v>
      </c>
      <c r="P2714" s="30" t="s">
        <v>86</v>
      </c>
      <c r="Q2714" s="30" t="s">
        <v>499</v>
      </c>
    </row>
    <row r="2715" spans="1:17">
      <c r="A2715" s="30" t="s">
        <v>9180</v>
      </c>
      <c r="B2715" s="30" t="s">
        <v>9181</v>
      </c>
      <c r="C2715" s="30" t="s">
        <v>9182</v>
      </c>
      <c r="D2715" s="30"/>
      <c r="E2715" s="30" t="s">
        <v>9163</v>
      </c>
      <c r="F2715" s="30" t="s">
        <v>74</v>
      </c>
      <c r="G2715" s="38">
        <v>60</v>
      </c>
      <c r="H2715" s="31">
        <v>0</v>
      </c>
      <c r="I2715" s="30" t="s">
        <v>755</v>
      </c>
      <c r="J2715" s="30" t="s">
        <v>756</v>
      </c>
      <c r="K2715" s="30" t="s">
        <v>495</v>
      </c>
      <c r="L2715" s="30" t="s">
        <v>612</v>
      </c>
      <c r="M2715" s="30" t="s">
        <v>1035</v>
      </c>
      <c r="N2715" s="30"/>
      <c r="O2715" s="30" t="s">
        <v>9159</v>
      </c>
      <c r="P2715" s="30" t="s">
        <v>86</v>
      </c>
      <c r="Q2715" s="30" t="s">
        <v>499</v>
      </c>
    </row>
    <row r="2716" spans="1:17">
      <c r="A2716" s="30" t="s">
        <v>9183</v>
      </c>
      <c r="B2716" s="30" t="s">
        <v>9184</v>
      </c>
      <c r="C2716" s="30" t="s">
        <v>9185</v>
      </c>
      <c r="D2716" s="30"/>
      <c r="E2716" s="30" t="s">
        <v>9163</v>
      </c>
      <c r="F2716" s="30" t="s">
        <v>74</v>
      </c>
      <c r="G2716" s="38">
        <v>60</v>
      </c>
      <c r="H2716" s="31">
        <v>0</v>
      </c>
      <c r="I2716" s="30" t="s">
        <v>995</v>
      </c>
      <c r="J2716" s="30" t="s">
        <v>996</v>
      </c>
      <c r="K2716" s="30" t="s">
        <v>495</v>
      </c>
      <c r="L2716" s="30" t="s">
        <v>612</v>
      </c>
      <c r="M2716" s="30" t="s">
        <v>997</v>
      </c>
      <c r="N2716" s="30"/>
      <c r="O2716" s="30" t="s">
        <v>9159</v>
      </c>
      <c r="P2716" s="30" t="s">
        <v>86</v>
      </c>
      <c r="Q2716" s="30" t="s">
        <v>499</v>
      </c>
    </row>
    <row r="2717" spans="1:17">
      <c r="A2717" s="30" t="s">
        <v>9186</v>
      </c>
      <c r="B2717" s="30" t="s">
        <v>9187</v>
      </c>
      <c r="C2717" s="30" t="s">
        <v>9188</v>
      </c>
      <c r="D2717" s="30"/>
      <c r="E2717" s="30" t="s">
        <v>9163</v>
      </c>
      <c r="F2717" s="30" t="s">
        <v>74</v>
      </c>
      <c r="G2717" s="38">
        <v>60</v>
      </c>
      <c r="H2717" s="31">
        <v>0</v>
      </c>
      <c r="I2717" s="30" t="s">
        <v>755</v>
      </c>
      <c r="J2717" s="30" t="s">
        <v>756</v>
      </c>
      <c r="K2717" s="30" t="s">
        <v>495</v>
      </c>
      <c r="L2717" s="30" t="s">
        <v>612</v>
      </c>
      <c r="M2717" s="30" t="s">
        <v>1035</v>
      </c>
      <c r="N2717" s="30"/>
      <c r="O2717" s="30" t="s">
        <v>9159</v>
      </c>
      <c r="P2717" s="30" t="s">
        <v>86</v>
      </c>
      <c r="Q2717" s="30" t="s">
        <v>499</v>
      </c>
    </row>
    <row r="2718" spans="1:17">
      <c r="A2718" s="30" t="s">
        <v>9189</v>
      </c>
      <c r="B2718" s="30" t="s">
        <v>9190</v>
      </c>
      <c r="C2718" s="30" t="s">
        <v>9191</v>
      </c>
      <c r="D2718" s="30"/>
      <c r="E2718" s="30" t="s">
        <v>9163</v>
      </c>
      <c r="F2718" s="30" t="s">
        <v>74</v>
      </c>
      <c r="G2718" s="38">
        <v>60</v>
      </c>
      <c r="H2718" s="31">
        <v>0</v>
      </c>
      <c r="I2718" s="30" t="s">
        <v>995</v>
      </c>
      <c r="J2718" s="30" t="s">
        <v>996</v>
      </c>
      <c r="K2718" s="30" t="s">
        <v>495</v>
      </c>
      <c r="L2718" s="30" t="s">
        <v>612</v>
      </c>
      <c r="M2718" s="30" t="s">
        <v>1153</v>
      </c>
      <c r="N2718" s="30"/>
      <c r="O2718" s="30" t="s">
        <v>9159</v>
      </c>
      <c r="P2718" s="30" t="s">
        <v>86</v>
      </c>
      <c r="Q2718" s="30" t="s">
        <v>499</v>
      </c>
    </row>
    <row r="2719" spans="1:17">
      <c r="A2719" s="30" t="s">
        <v>9192</v>
      </c>
      <c r="B2719" s="30" t="s">
        <v>9193</v>
      </c>
      <c r="C2719" s="30" t="s">
        <v>9194</v>
      </c>
      <c r="D2719" s="30"/>
      <c r="E2719" s="30" t="s">
        <v>9163</v>
      </c>
      <c r="F2719" s="30" t="s">
        <v>74</v>
      </c>
      <c r="G2719" s="38">
        <v>60</v>
      </c>
      <c r="H2719" s="31">
        <v>0</v>
      </c>
      <c r="I2719" s="30" t="s">
        <v>995</v>
      </c>
      <c r="J2719" s="30" t="s">
        <v>996</v>
      </c>
      <c r="K2719" s="30" t="s">
        <v>495</v>
      </c>
      <c r="L2719" s="30" t="s">
        <v>612</v>
      </c>
      <c r="M2719" s="30" t="s">
        <v>6893</v>
      </c>
      <c r="N2719" s="30"/>
      <c r="O2719" s="30" t="s">
        <v>9159</v>
      </c>
      <c r="P2719" s="30" t="s">
        <v>86</v>
      </c>
      <c r="Q2719" s="30" t="s">
        <v>499</v>
      </c>
    </row>
    <row r="2720" spans="1:17">
      <c r="A2720" s="30" t="s">
        <v>9195</v>
      </c>
      <c r="B2720" s="30" t="s">
        <v>9196</v>
      </c>
      <c r="C2720" s="30" t="s">
        <v>9197</v>
      </c>
      <c r="D2720" s="30"/>
      <c r="E2720" s="30" t="s">
        <v>9163</v>
      </c>
      <c r="F2720" s="30" t="s">
        <v>74</v>
      </c>
      <c r="G2720" s="38">
        <v>60</v>
      </c>
      <c r="H2720" s="31">
        <v>0</v>
      </c>
      <c r="I2720" s="30" t="s">
        <v>995</v>
      </c>
      <c r="J2720" s="30" t="s">
        <v>996</v>
      </c>
      <c r="K2720" s="30" t="s">
        <v>495</v>
      </c>
      <c r="L2720" s="30" t="s">
        <v>612</v>
      </c>
      <c r="M2720" s="30" t="s">
        <v>997</v>
      </c>
      <c r="N2720" s="30"/>
      <c r="O2720" s="30" t="s">
        <v>9159</v>
      </c>
      <c r="P2720" s="30" t="s">
        <v>86</v>
      </c>
      <c r="Q2720" s="30" t="s">
        <v>499</v>
      </c>
    </row>
    <row r="2721" spans="1:17">
      <c r="A2721" s="30" t="s">
        <v>9198</v>
      </c>
      <c r="B2721" s="30" t="s">
        <v>9199</v>
      </c>
      <c r="C2721" s="30" t="s">
        <v>9200</v>
      </c>
      <c r="D2721" s="30"/>
      <c r="E2721" s="30" t="s">
        <v>9163</v>
      </c>
      <c r="F2721" s="30" t="s">
        <v>74</v>
      </c>
      <c r="G2721" s="38">
        <v>60</v>
      </c>
      <c r="H2721" s="31">
        <v>0</v>
      </c>
      <c r="I2721" s="30" t="s">
        <v>995</v>
      </c>
      <c r="J2721" s="30" t="s">
        <v>996</v>
      </c>
      <c r="K2721" s="30" t="s">
        <v>495</v>
      </c>
      <c r="L2721" s="30" t="s">
        <v>612</v>
      </c>
      <c r="M2721" s="30" t="s">
        <v>997</v>
      </c>
      <c r="N2721" s="30"/>
      <c r="O2721" s="30" t="s">
        <v>9159</v>
      </c>
      <c r="P2721" s="30" t="s">
        <v>86</v>
      </c>
      <c r="Q2721" s="30" t="s">
        <v>499</v>
      </c>
    </row>
    <row r="2722" spans="1:17">
      <c r="A2722" s="30" t="s">
        <v>9201</v>
      </c>
      <c r="B2722" s="30" t="s">
        <v>9202</v>
      </c>
      <c r="C2722" s="30" t="s">
        <v>9203</v>
      </c>
      <c r="D2722" s="30"/>
      <c r="E2722" s="30" t="s">
        <v>9163</v>
      </c>
      <c r="F2722" s="30" t="s">
        <v>74</v>
      </c>
      <c r="G2722" s="38">
        <v>60</v>
      </c>
      <c r="H2722" s="31">
        <v>0</v>
      </c>
      <c r="I2722" s="30" t="s">
        <v>995</v>
      </c>
      <c r="J2722" s="30" t="s">
        <v>996</v>
      </c>
      <c r="K2722" s="30" t="s">
        <v>495</v>
      </c>
      <c r="L2722" s="30" t="s">
        <v>612</v>
      </c>
      <c r="M2722" s="30" t="s">
        <v>1088</v>
      </c>
      <c r="N2722" s="30"/>
      <c r="O2722" s="30" t="s">
        <v>9159</v>
      </c>
      <c r="P2722" s="30" t="s">
        <v>86</v>
      </c>
      <c r="Q2722" s="30" t="s">
        <v>499</v>
      </c>
    </row>
    <row r="2723" spans="1:17">
      <c r="A2723" s="30" t="s">
        <v>9204</v>
      </c>
      <c r="B2723" s="30" t="s">
        <v>9205</v>
      </c>
      <c r="C2723" s="30" t="s">
        <v>9206</v>
      </c>
      <c r="D2723" s="30"/>
      <c r="E2723" s="30" t="s">
        <v>9163</v>
      </c>
      <c r="F2723" s="30" t="s">
        <v>74</v>
      </c>
      <c r="G2723" s="38">
        <v>60</v>
      </c>
      <c r="H2723" s="31">
        <v>0</v>
      </c>
      <c r="I2723" s="30" t="s">
        <v>995</v>
      </c>
      <c r="J2723" s="30" t="s">
        <v>996</v>
      </c>
      <c r="K2723" s="30" t="s">
        <v>495</v>
      </c>
      <c r="L2723" s="30" t="s">
        <v>612</v>
      </c>
      <c r="M2723" s="30" t="s">
        <v>997</v>
      </c>
      <c r="N2723" s="30"/>
      <c r="O2723" s="30" t="s">
        <v>9159</v>
      </c>
      <c r="P2723" s="30" t="s">
        <v>86</v>
      </c>
      <c r="Q2723" s="30" t="s">
        <v>499</v>
      </c>
    </row>
    <row r="2724" spans="1:17">
      <c r="A2724" s="30" t="s">
        <v>9207</v>
      </c>
      <c r="B2724" s="30" t="s">
        <v>9208</v>
      </c>
      <c r="C2724" s="30" t="s">
        <v>9209</v>
      </c>
      <c r="D2724" s="30"/>
      <c r="E2724" s="30" t="s">
        <v>9163</v>
      </c>
      <c r="F2724" s="30" t="s">
        <v>74</v>
      </c>
      <c r="G2724" s="38">
        <v>60</v>
      </c>
      <c r="H2724" s="31">
        <v>0</v>
      </c>
      <c r="I2724" s="30" t="s">
        <v>755</v>
      </c>
      <c r="J2724" s="30" t="s">
        <v>756</v>
      </c>
      <c r="K2724" s="30" t="s">
        <v>495</v>
      </c>
      <c r="L2724" s="30" t="s">
        <v>612</v>
      </c>
      <c r="M2724" s="30" t="s">
        <v>1128</v>
      </c>
      <c r="N2724" s="30"/>
      <c r="O2724" s="30" t="s">
        <v>9159</v>
      </c>
      <c r="P2724" s="30" t="s">
        <v>86</v>
      </c>
      <c r="Q2724" s="30" t="s">
        <v>499</v>
      </c>
    </row>
    <row r="2725" spans="1:17">
      <c r="A2725" s="30" t="s">
        <v>9210</v>
      </c>
      <c r="B2725" s="30" t="s">
        <v>9211</v>
      </c>
      <c r="C2725" s="30" t="s">
        <v>9212</v>
      </c>
      <c r="D2725" s="30"/>
      <c r="E2725" s="30" t="s">
        <v>9163</v>
      </c>
      <c r="F2725" s="30" t="s">
        <v>74</v>
      </c>
      <c r="G2725" s="38">
        <v>60</v>
      </c>
      <c r="H2725" s="31">
        <v>0</v>
      </c>
      <c r="I2725" s="30" t="s">
        <v>995</v>
      </c>
      <c r="J2725" s="30" t="s">
        <v>996</v>
      </c>
      <c r="K2725" s="30" t="s">
        <v>495</v>
      </c>
      <c r="L2725" s="30" t="s">
        <v>612</v>
      </c>
      <c r="M2725" s="30" t="s">
        <v>1021</v>
      </c>
      <c r="N2725" s="30"/>
      <c r="O2725" s="30" t="s">
        <v>9159</v>
      </c>
      <c r="P2725" s="30" t="s">
        <v>86</v>
      </c>
      <c r="Q2725" s="30" t="s">
        <v>499</v>
      </c>
    </row>
    <row r="2726" spans="1:17">
      <c r="A2726" s="30" t="s">
        <v>9213</v>
      </c>
      <c r="B2726" s="30" t="s">
        <v>9214</v>
      </c>
      <c r="C2726" s="30" t="s">
        <v>9215</v>
      </c>
      <c r="D2726" s="30"/>
      <c r="E2726" s="30" t="s">
        <v>9163</v>
      </c>
      <c r="F2726" s="30" t="s">
        <v>74</v>
      </c>
      <c r="G2726" s="38">
        <v>60</v>
      </c>
      <c r="H2726" s="31">
        <v>0</v>
      </c>
      <c r="I2726" s="30" t="s">
        <v>995</v>
      </c>
      <c r="J2726" s="30" t="s">
        <v>996</v>
      </c>
      <c r="K2726" s="30" t="s">
        <v>495</v>
      </c>
      <c r="L2726" s="30" t="s">
        <v>612</v>
      </c>
      <c r="M2726" s="30" t="s">
        <v>997</v>
      </c>
      <c r="N2726" s="30"/>
      <c r="O2726" s="30" t="s">
        <v>9159</v>
      </c>
      <c r="P2726" s="30" t="s">
        <v>86</v>
      </c>
      <c r="Q2726" s="30" t="s">
        <v>499</v>
      </c>
    </row>
    <row r="2727" spans="1:17">
      <c r="A2727" s="30" t="s">
        <v>9216</v>
      </c>
      <c r="B2727" s="30" t="s">
        <v>9217</v>
      </c>
      <c r="C2727" s="30" t="s">
        <v>9218</v>
      </c>
      <c r="D2727" s="30"/>
      <c r="E2727" s="30" t="s">
        <v>9163</v>
      </c>
      <c r="F2727" s="30" t="s">
        <v>74</v>
      </c>
      <c r="G2727" s="38">
        <v>60</v>
      </c>
      <c r="H2727" s="31">
        <v>0</v>
      </c>
      <c r="I2727" s="30" t="s">
        <v>995</v>
      </c>
      <c r="J2727" s="30" t="s">
        <v>996</v>
      </c>
      <c r="K2727" s="30" t="s">
        <v>495</v>
      </c>
      <c r="L2727" s="30" t="s">
        <v>612</v>
      </c>
      <c r="M2727" s="30" t="s">
        <v>1153</v>
      </c>
      <c r="N2727" s="30"/>
      <c r="O2727" s="30" t="s">
        <v>9159</v>
      </c>
      <c r="P2727" s="30" t="s">
        <v>86</v>
      </c>
      <c r="Q2727" s="30" t="s">
        <v>499</v>
      </c>
    </row>
    <row r="2728" spans="1:17">
      <c r="A2728" s="30" t="s">
        <v>9219</v>
      </c>
      <c r="B2728" s="30" t="s">
        <v>9220</v>
      </c>
      <c r="C2728" s="30" t="s">
        <v>9221</v>
      </c>
      <c r="D2728" s="30"/>
      <c r="E2728" s="30" t="s">
        <v>9163</v>
      </c>
      <c r="F2728" s="30" t="s">
        <v>74</v>
      </c>
      <c r="G2728" s="38">
        <v>60</v>
      </c>
      <c r="H2728" s="31">
        <v>0</v>
      </c>
      <c r="I2728" s="30" t="s">
        <v>995</v>
      </c>
      <c r="J2728" s="30" t="s">
        <v>996</v>
      </c>
      <c r="K2728" s="30" t="s">
        <v>495</v>
      </c>
      <c r="L2728" s="30" t="s">
        <v>612</v>
      </c>
      <c r="M2728" s="30" t="s">
        <v>997</v>
      </c>
      <c r="N2728" s="30"/>
      <c r="O2728" s="30" t="s">
        <v>9159</v>
      </c>
      <c r="P2728" s="30" t="s">
        <v>86</v>
      </c>
      <c r="Q2728" s="30" t="s">
        <v>499</v>
      </c>
    </row>
    <row r="2729" spans="1:17">
      <c r="A2729" s="30" t="s">
        <v>9222</v>
      </c>
      <c r="B2729" s="30" t="s">
        <v>9223</v>
      </c>
      <c r="C2729" s="30" t="s">
        <v>9224</v>
      </c>
      <c r="D2729" s="30"/>
      <c r="E2729" s="30" t="s">
        <v>9163</v>
      </c>
      <c r="F2729" s="30" t="s">
        <v>74</v>
      </c>
      <c r="G2729" s="38">
        <v>60</v>
      </c>
      <c r="H2729" s="31">
        <v>0</v>
      </c>
      <c r="I2729" s="30" t="s">
        <v>995</v>
      </c>
      <c r="J2729" s="30" t="s">
        <v>996</v>
      </c>
      <c r="K2729" s="30" t="s">
        <v>495</v>
      </c>
      <c r="L2729" s="30" t="s">
        <v>612</v>
      </c>
      <c r="M2729" s="30" t="s">
        <v>1088</v>
      </c>
      <c r="N2729" s="30"/>
      <c r="O2729" s="30" t="s">
        <v>9159</v>
      </c>
      <c r="P2729" s="30" t="s">
        <v>86</v>
      </c>
      <c r="Q2729" s="30" t="s">
        <v>499</v>
      </c>
    </row>
    <row r="2730" spans="1:17">
      <c r="A2730" s="30" t="s">
        <v>9225</v>
      </c>
      <c r="B2730" s="30" t="s">
        <v>9226</v>
      </c>
      <c r="C2730" s="30" t="s">
        <v>9227</v>
      </c>
      <c r="D2730" s="30"/>
      <c r="E2730" s="30" t="s">
        <v>9163</v>
      </c>
      <c r="F2730" s="30" t="s">
        <v>74</v>
      </c>
      <c r="G2730" s="38">
        <v>60</v>
      </c>
      <c r="H2730" s="31">
        <v>0</v>
      </c>
      <c r="I2730" s="30" t="s">
        <v>995</v>
      </c>
      <c r="J2730" s="30" t="s">
        <v>996</v>
      </c>
      <c r="K2730" s="30" t="s">
        <v>495</v>
      </c>
      <c r="L2730" s="30" t="s">
        <v>612</v>
      </c>
      <c r="M2730" s="30" t="s">
        <v>997</v>
      </c>
      <c r="N2730" s="30"/>
      <c r="O2730" s="30" t="s">
        <v>9159</v>
      </c>
      <c r="P2730" s="30" t="s">
        <v>86</v>
      </c>
      <c r="Q2730" s="30" t="s">
        <v>499</v>
      </c>
    </row>
    <row r="2731" spans="1:17">
      <c r="A2731" s="30" t="s">
        <v>9228</v>
      </c>
      <c r="B2731" s="30" t="s">
        <v>9229</v>
      </c>
      <c r="C2731" s="30" t="s">
        <v>9230</v>
      </c>
      <c r="D2731" s="30"/>
      <c r="E2731" s="30" t="s">
        <v>9163</v>
      </c>
      <c r="F2731" s="30" t="s">
        <v>74</v>
      </c>
      <c r="G2731" s="38">
        <v>60</v>
      </c>
      <c r="H2731" s="31">
        <v>0</v>
      </c>
      <c r="I2731" s="30" t="s">
        <v>755</v>
      </c>
      <c r="J2731" s="30" t="s">
        <v>756</v>
      </c>
      <c r="K2731" s="30" t="s">
        <v>495</v>
      </c>
      <c r="L2731" s="30" t="s">
        <v>612</v>
      </c>
      <c r="M2731" s="30" t="s">
        <v>780</v>
      </c>
      <c r="N2731" s="30"/>
      <c r="O2731" s="30" t="s">
        <v>9159</v>
      </c>
      <c r="P2731" s="30" t="s">
        <v>86</v>
      </c>
      <c r="Q2731" s="30" t="s">
        <v>499</v>
      </c>
    </row>
    <row r="2732" spans="1:17">
      <c r="A2732" s="30" t="s">
        <v>9231</v>
      </c>
      <c r="B2732" s="30" t="s">
        <v>9232</v>
      </c>
      <c r="C2732" s="30" t="s">
        <v>9233</v>
      </c>
      <c r="D2732" s="30"/>
      <c r="E2732" s="30" t="s">
        <v>9163</v>
      </c>
      <c r="F2732" s="30" t="s">
        <v>74</v>
      </c>
      <c r="G2732" s="38">
        <v>60</v>
      </c>
      <c r="H2732" s="31">
        <v>0</v>
      </c>
      <c r="I2732" s="30" t="s">
        <v>995</v>
      </c>
      <c r="J2732" s="30" t="s">
        <v>996</v>
      </c>
      <c r="K2732" s="30" t="s">
        <v>495</v>
      </c>
      <c r="L2732" s="30" t="s">
        <v>612</v>
      </c>
      <c r="M2732" s="30" t="s">
        <v>997</v>
      </c>
      <c r="N2732" s="30"/>
      <c r="O2732" s="30" t="s">
        <v>9159</v>
      </c>
      <c r="P2732" s="30" t="s">
        <v>86</v>
      </c>
      <c r="Q2732" s="30" t="s">
        <v>499</v>
      </c>
    </row>
    <row r="2733" spans="1:17">
      <c r="A2733" s="30" t="s">
        <v>9234</v>
      </c>
      <c r="B2733" s="30" t="s">
        <v>9235</v>
      </c>
      <c r="C2733" s="30" t="s">
        <v>9236</v>
      </c>
      <c r="D2733" s="30"/>
      <c r="E2733" s="30" t="s">
        <v>9163</v>
      </c>
      <c r="F2733" s="30" t="s">
        <v>74</v>
      </c>
      <c r="G2733" s="38">
        <v>60</v>
      </c>
      <c r="H2733" s="31">
        <v>0</v>
      </c>
      <c r="I2733" s="30" t="s">
        <v>995</v>
      </c>
      <c r="J2733" s="30" t="s">
        <v>996</v>
      </c>
      <c r="K2733" s="30" t="s">
        <v>495</v>
      </c>
      <c r="L2733" s="30" t="s">
        <v>612</v>
      </c>
      <c r="M2733" s="30" t="s">
        <v>1007</v>
      </c>
      <c r="N2733" s="30"/>
      <c r="O2733" s="30" t="s">
        <v>9159</v>
      </c>
      <c r="P2733" s="30" t="s">
        <v>86</v>
      </c>
      <c r="Q2733" s="30" t="s">
        <v>499</v>
      </c>
    </row>
    <row r="2734" spans="1:17">
      <c r="A2734" s="30" t="s">
        <v>9237</v>
      </c>
      <c r="B2734" s="30" t="s">
        <v>9238</v>
      </c>
      <c r="C2734" s="30" t="s">
        <v>9239</v>
      </c>
      <c r="D2734" s="30"/>
      <c r="E2734" s="30" t="s">
        <v>9163</v>
      </c>
      <c r="F2734" s="30" t="s">
        <v>74</v>
      </c>
      <c r="G2734" s="38">
        <v>60</v>
      </c>
      <c r="H2734" s="31">
        <v>0</v>
      </c>
      <c r="I2734" s="30" t="s">
        <v>995</v>
      </c>
      <c r="J2734" s="30" t="s">
        <v>996</v>
      </c>
      <c r="K2734" s="30" t="s">
        <v>495</v>
      </c>
      <c r="L2734" s="30" t="s">
        <v>612</v>
      </c>
      <c r="M2734" s="30" t="s">
        <v>1153</v>
      </c>
      <c r="N2734" s="30"/>
      <c r="O2734" s="30" t="s">
        <v>9159</v>
      </c>
      <c r="P2734" s="30" t="s">
        <v>86</v>
      </c>
      <c r="Q2734" s="30" t="s">
        <v>499</v>
      </c>
    </row>
    <row r="2735" spans="1:17">
      <c r="A2735" s="30" t="s">
        <v>9240</v>
      </c>
      <c r="B2735" s="30" t="s">
        <v>9241</v>
      </c>
      <c r="C2735" s="30" t="s">
        <v>9242</v>
      </c>
      <c r="D2735" s="30"/>
      <c r="E2735" s="30" t="s">
        <v>9163</v>
      </c>
      <c r="F2735" s="30" t="s">
        <v>74</v>
      </c>
      <c r="G2735" s="38">
        <v>60</v>
      </c>
      <c r="H2735" s="31">
        <v>0</v>
      </c>
      <c r="I2735" s="30" t="s">
        <v>995</v>
      </c>
      <c r="J2735" s="30" t="s">
        <v>996</v>
      </c>
      <c r="K2735" s="30" t="s">
        <v>495</v>
      </c>
      <c r="L2735" s="30" t="s">
        <v>612</v>
      </c>
      <c r="M2735" s="30" t="s">
        <v>1153</v>
      </c>
      <c r="N2735" s="30"/>
      <c r="O2735" s="30" t="s">
        <v>9159</v>
      </c>
      <c r="P2735" s="30" t="s">
        <v>86</v>
      </c>
      <c r="Q2735" s="30" t="s">
        <v>499</v>
      </c>
    </row>
    <row r="2736" spans="1:17">
      <c r="A2736" s="30" t="s">
        <v>9243</v>
      </c>
      <c r="B2736" s="30" t="s">
        <v>9244</v>
      </c>
      <c r="C2736" s="30" t="s">
        <v>9245</v>
      </c>
      <c r="D2736" s="30"/>
      <c r="E2736" s="30" t="s">
        <v>9163</v>
      </c>
      <c r="F2736" s="30" t="s">
        <v>74</v>
      </c>
      <c r="G2736" s="38">
        <v>60</v>
      </c>
      <c r="H2736" s="31">
        <v>0</v>
      </c>
      <c r="I2736" s="30" t="s">
        <v>995</v>
      </c>
      <c r="J2736" s="30" t="s">
        <v>996</v>
      </c>
      <c r="K2736" s="30" t="s">
        <v>495</v>
      </c>
      <c r="L2736" s="30" t="s">
        <v>612</v>
      </c>
      <c r="M2736" s="30" t="s">
        <v>997</v>
      </c>
      <c r="N2736" s="30"/>
      <c r="O2736" s="30" t="s">
        <v>9159</v>
      </c>
      <c r="P2736" s="30" t="s">
        <v>86</v>
      </c>
      <c r="Q2736" s="30" t="s">
        <v>499</v>
      </c>
    </row>
    <row r="2737" spans="1:17">
      <c r="A2737" s="30" t="s">
        <v>9246</v>
      </c>
      <c r="B2737" s="30" t="s">
        <v>9247</v>
      </c>
      <c r="C2737" s="30" t="s">
        <v>9248</v>
      </c>
      <c r="D2737" s="30" t="s">
        <v>9249</v>
      </c>
      <c r="E2737" s="30" t="s">
        <v>9163</v>
      </c>
      <c r="F2737" s="30" t="s">
        <v>9249</v>
      </c>
      <c r="G2737" s="38">
        <v>60</v>
      </c>
      <c r="H2737" s="31">
        <v>0</v>
      </c>
      <c r="I2737" s="30" t="s">
        <v>995</v>
      </c>
      <c r="J2737" s="30" t="s">
        <v>996</v>
      </c>
      <c r="K2737" s="30" t="s">
        <v>495</v>
      </c>
      <c r="L2737" s="30" t="s">
        <v>612</v>
      </c>
      <c r="M2737" s="30" t="s">
        <v>997</v>
      </c>
      <c r="N2737" s="30"/>
      <c r="O2737" s="30" t="s">
        <v>9159</v>
      </c>
      <c r="P2737" s="30" t="s">
        <v>86</v>
      </c>
      <c r="Q2737" s="30" t="s">
        <v>499</v>
      </c>
    </row>
    <row r="2738" spans="1:17">
      <c r="A2738" s="30" t="s">
        <v>9250</v>
      </c>
      <c r="B2738" s="30" t="s">
        <v>9251</v>
      </c>
      <c r="C2738" s="30" t="s">
        <v>9252</v>
      </c>
      <c r="D2738" s="30"/>
      <c r="E2738" s="30" t="s">
        <v>9163</v>
      </c>
      <c r="F2738" s="30" t="s">
        <v>74</v>
      </c>
      <c r="G2738" s="38">
        <v>60</v>
      </c>
      <c r="H2738" s="31">
        <v>0</v>
      </c>
      <c r="I2738" s="30" t="s">
        <v>755</v>
      </c>
      <c r="J2738" s="30" t="s">
        <v>756</v>
      </c>
      <c r="K2738" s="30" t="s">
        <v>495</v>
      </c>
      <c r="L2738" s="30" t="s">
        <v>612</v>
      </c>
      <c r="M2738" s="30" t="s">
        <v>1035</v>
      </c>
      <c r="N2738" s="30"/>
      <c r="O2738" s="30" t="s">
        <v>9159</v>
      </c>
      <c r="P2738" s="30" t="s">
        <v>86</v>
      </c>
      <c r="Q2738" s="30" t="s">
        <v>499</v>
      </c>
    </row>
    <row r="2739" spans="1:17">
      <c r="A2739" s="30" t="s">
        <v>9253</v>
      </c>
      <c r="B2739" s="30" t="s">
        <v>9254</v>
      </c>
      <c r="C2739" s="30" t="s">
        <v>9255</v>
      </c>
      <c r="D2739" s="30"/>
      <c r="E2739" s="30" t="s">
        <v>9163</v>
      </c>
      <c r="F2739" s="30" t="s">
        <v>74</v>
      </c>
      <c r="G2739" s="38">
        <v>60</v>
      </c>
      <c r="H2739" s="31">
        <v>0</v>
      </c>
      <c r="I2739" s="30" t="s">
        <v>755</v>
      </c>
      <c r="J2739" s="30" t="s">
        <v>756</v>
      </c>
      <c r="K2739" s="30" t="s">
        <v>495</v>
      </c>
      <c r="L2739" s="30" t="s">
        <v>612</v>
      </c>
      <c r="M2739" s="30" t="s">
        <v>1128</v>
      </c>
      <c r="N2739" s="30"/>
      <c r="O2739" s="30" t="s">
        <v>9159</v>
      </c>
      <c r="P2739" s="30" t="s">
        <v>86</v>
      </c>
      <c r="Q2739" s="30" t="s">
        <v>499</v>
      </c>
    </row>
    <row r="2740" spans="1:17">
      <c r="A2740" s="30" t="s">
        <v>9256</v>
      </c>
      <c r="B2740" s="30" t="s">
        <v>9257</v>
      </c>
      <c r="C2740" s="30" t="s">
        <v>9258</v>
      </c>
      <c r="D2740" s="30"/>
      <c r="E2740" s="30" t="s">
        <v>9163</v>
      </c>
      <c r="F2740" s="30" t="s">
        <v>74</v>
      </c>
      <c r="G2740" s="38">
        <v>60</v>
      </c>
      <c r="H2740" s="31">
        <v>0</v>
      </c>
      <c r="I2740" s="30" t="s">
        <v>995</v>
      </c>
      <c r="J2740" s="30" t="s">
        <v>996</v>
      </c>
      <c r="K2740" s="30" t="s">
        <v>495</v>
      </c>
      <c r="L2740" s="30" t="s">
        <v>612</v>
      </c>
      <c r="M2740" s="30" t="s">
        <v>1153</v>
      </c>
      <c r="N2740" s="30"/>
      <c r="O2740" s="30" t="s">
        <v>9159</v>
      </c>
      <c r="P2740" s="30" t="s">
        <v>86</v>
      </c>
      <c r="Q2740" s="30" t="s">
        <v>499</v>
      </c>
    </row>
    <row r="2741" spans="1:17">
      <c r="A2741" s="30" t="s">
        <v>9259</v>
      </c>
      <c r="B2741" s="30" t="s">
        <v>9260</v>
      </c>
      <c r="C2741" s="30" t="s">
        <v>9261</v>
      </c>
      <c r="D2741" s="30"/>
      <c r="E2741" s="30" t="s">
        <v>9163</v>
      </c>
      <c r="F2741" s="30" t="s">
        <v>74</v>
      </c>
      <c r="G2741" s="38">
        <v>60</v>
      </c>
      <c r="H2741" s="31">
        <v>0</v>
      </c>
      <c r="I2741" s="30" t="s">
        <v>755</v>
      </c>
      <c r="J2741" s="30" t="s">
        <v>756</v>
      </c>
      <c r="K2741" s="30" t="s">
        <v>495</v>
      </c>
      <c r="L2741" s="30" t="s">
        <v>612</v>
      </c>
      <c r="M2741" s="30" t="s">
        <v>1035</v>
      </c>
      <c r="N2741" s="30"/>
      <c r="O2741" s="30" t="s">
        <v>9159</v>
      </c>
      <c r="P2741" s="30" t="s">
        <v>86</v>
      </c>
      <c r="Q2741" s="30" t="s">
        <v>499</v>
      </c>
    </row>
    <row r="2742" spans="1:17">
      <c r="A2742" s="30" t="s">
        <v>9262</v>
      </c>
      <c r="B2742" s="30" t="s">
        <v>9263</v>
      </c>
      <c r="C2742" s="30" t="s">
        <v>9264</v>
      </c>
      <c r="D2742" s="30"/>
      <c r="E2742" s="30" t="s">
        <v>9163</v>
      </c>
      <c r="F2742" s="30" t="s">
        <v>74</v>
      </c>
      <c r="G2742" s="38">
        <v>60</v>
      </c>
      <c r="H2742" s="31">
        <v>0</v>
      </c>
      <c r="I2742" s="30" t="s">
        <v>995</v>
      </c>
      <c r="J2742" s="30" t="s">
        <v>996</v>
      </c>
      <c r="K2742" s="30" t="s">
        <v>495</v>
      </c>
      <c r="L2742" s="30" t="s">
        <v>612</v>
      </c>
      <c r="M2742" s="30" t="s">
        <v>1153</v>
      </c>
      <c r="N2742" s="30"/>
      <c r="O2742" s="30" t="s">
        <v>9159</v>
      </c>
      <c r="P2742" s="30" t="s">
        <v>86</v>
      </c>
      <c r="Q2742" s="30" t="s">
        <v>499</v>
      </c>
    </row>
    <row r="2743" spans="1:17">
      <c r="A2743" s="30" t="s">
        <v>9265</v>
      </c>
      <c r="B2743" s="30" t="s">
        <v>9266</v>
      </c>
      <c r="C2743" s="30" t="s">
        <v>9267</v>
      </c>
      <c r="D2743" s="30"/>
      <c r="E2743" s="30" t="s">
        <v>9163</v>
      </c>
      <c r="F2743" s="30" t="s">
        <v>74</v>
      </c>
      <c r="G2743" s="38">
        <v>60</v>
      </c>
      <c r="H2743" s="31">
        <v>0</v>
      </c>
      <c r="I2743" s="30" t="s">
        <v>755</v>
      </c>
      <c r="J2743" s="30" t="s">
        <v>756</v>
      </c>
      <c r="K2743" s="30" t="s">
        <v>495</v>
      </c>
      <c r="L2743" s="30" t="s">
        <v>612</v>
      </c>
      <c r="M2743" s="30" t="s">
        <v>1035</v>
      </c>
      <c r="N2743" s="30"/>
      <c r="O2743" s="30" t="s">
        <v>9159</v>
      </c>
      <c r="P2743" s="30" t="s">
        <v>86</v>
      </c>
      <c r="Q2743" s="30" t="s">
        <v>499</v>
      </c>
    </row>
    <row r="2744" spans="1:17">
      <c r="A2744" s="30" t="s">
        <v>9268</v>
      </c>
      <c r="B2744" s="30" t="s">
        <v>9269</v>
      </c>
      <c r="C2744" s="30" t="s">
        <v>9270</v>
      </c>
      <c r="D2744" s="30"/>
      <c r="E2744" s="30" t="s">
        <v>9163</v>
      </c>
      <c r="F2744" s="30" t="s">
        <v>74</v>
      </c>
      <c r="G2744" s="38">
        <v>60</v>
      </c>
      <c r="H2744" s="31">
        <v>0</v>
      </c>
      <c r="I2744" s="30" t="s">
        <v>995</v>
      </c>
      <c r="J2744" s="30" t="s">
        <v>996</v>
      </c>
      <c r="K2744" s="30" t="s">
        <v>495</v>
      </c>
      <c r="L2744" s="30" t="s">
        <v>612</v>
      </c>
      <c r="M2744" s="30" t="s">
        <v>1088</v>
      </c>
      <c r="N2744" s="30"/>
      <c r="O2744" s="30" t="s">
        <v>9159</v>
      </c>
      <c r="P2744" s="30" t="s">
        <v>86</v>
      </c>
      <c r="Q2744" s="30" t="s">
        <v>499</v>
      </c>
    </row>
    <row r="2745" spans="1:17">
      <c r="A2745" s="30" t="s">
        <v>9271</v>
      </c>
      <c r="B2745" s="30" t="s">
        <v>9272</v>
      </c>
      <c r="C2745" s="30" t="s">
        <v>9273</v>
      </c>
      <c r="D2745" s="30"/>
      <c r="E2745" s="30" t="s">
        <v>9163</v>
      </c>
      <c r="F2745" s="30" t="s">
        <v>74</v>
      </c>
      <c r="G2745" s="38">
        <v>60</v>
      </c>
      <c r="H2745" s="31">
        <v>0</v>
      </c>
      <c r="I2745" s="30" t="s">
        <v>755</v>
      </c>
      <c r="J2745" s="30" t="s">
        <v>756</v>
      </c>
      <c r="K2745" s="30" t="s">
        <v>495</v>
      </c>
      <c r="L2745" s="30" t="s">
        <v>612</v>
      </c>
      <c r="M2745" s="30" t="s">
        <v>780</v>
      </c>
      <c r="N2745" s="30"/>
      <c r="O2745" s="30" t="s">
        <v>9159</v>
      </c>
      <c r="P2745" s="30" t="s">
        <v>86</v>
      </c>
      <c r="Q2745" s="30" t="s">
        <v>499</v>
      </c>
    </row>
    <row r="2746" spans="1:17">
      <c r="A2746" s="30" t="s">
        <v>9274</v>
      </c>
      <c r="B2746" s="30" t="s">
        <v>9275</v>
      </c>
      <c r="C2746" s="30" t="s">
        <v>9276</v>
      </c>
      <c r="D2746" s="30"/>
      <c r="E2746" s="30" t="s">
        <v>9163</v>
      </c>
      <c r="F2746" s="30" t="s">
        <v>74</v>
      </c>
      <c r="G2746" s="38">
        <v>60</v>
      </c>
      <c r="H2746" s="31">
        <v>0</v>
      </c>
      <c r="I2746" s="30" t="s">
        <v>628</v>
      </c>
      <c r="J2746" s="30" t="s">
        <v>629</v>
      </c>
      <c r="K2746" s="30" t="s">
        <v>495</v>
      </c>
      <c r="L2746" s="30" t="s">
        <v>630</v>
      </c>
      <c r="M2746" s="30" t="s">
        <v>631</v>
      </c>
      <c r="N2746" s="30"/>
      <c r="O2746" s="30" t="s">
        <v>9159</v>
      </c>
      <c r="P2746" s="30" t="s">
        <v>86</v>
      </c>
      <c r="Q2746" s="30" t="s">
        <v>499</v>
      </c>
    </row>
    <row r="2747" spans="1:17">
      <c r="A2747" s="30" t="s">
        <v>9277</v>
      </c>
      <c r="B2747" s="30" t="s">
        <v>9278</v>
      </c>
      <c r="C2747" s="30" t="s">
        <v>9279</v>
      </c>
      <c r="D2747" s="30"/>
      <c r="E2747" s="30" t="s">
        <v>8703</v>
      </c>
      <c r="F2747" s="30" t="s">
        <v>74</v>
      </c>
      <c r="G2747" s="38">
        <v>60</v>
      </c>
      <c r="H2747" s="31">
        <v>0</v>
      </c>
      <c r="I2747" s="30" t="s">
        <v>504</v>
      </c>
      <c r="J2747" s="30" t="s">
        <v>505</v>
      </c>
      <c r="K2747" s="30" t="s">
        <v>495</v>
      </c>
      <c r="L2747" s="30" t="s">
        <v>496</v>
      </c>
      <c r="M2747" s="30" t="s">
        <v>592</v>
      </c>
      <c r="N2747" s="30"/>
      <c r="O2747" s="30" t="s">
        <v>9159</v>
      </c>
      <c r="P2747" s="30" t="s">
        <v>86</v>
      </c>
      <c r="Q2747" s="30" t="s">
        <v>499</v>
      </c>
    </row>
    <row r="2748" spans="1:17">
      <c r="A2748" s="30" t="s">
        <v>9280</v>
      </c>
      <c r="B2748" s="30" t="s">
        <v>9281</v>
      </c>
      <c r="C2748" s="30" t="s">
        <v>9282</v>
      </c>
      <c r="D2748" s="30"/>
      <c r="E2748" s="30" t="s">
        <v>8703</v>
      </c>
      <c r="F2748" s="30" t="s">
        <v>74</v>
      </c>
      <c r="G2748" s="38">
        <v>60</v>
      </c>
      <c r="H2748" s="31">
        <v>0</v>
      </c>
      <c r="I2748" s="30" t="s">
        <v>552</v>
      </c>
      <c r="J2748" s="30" t="s">
        <v>553</v>
      </c>
      <c r="K2748" s="30" t="s">
        <v>495</v>
      </c>
      <c r="L2748" s="30" t="s">
        <v>496</v>
      </c>
      <c r="M2748" s="30" t="s">
        <v>596</v>
      </c>
      <c r="N2748" s="30"/>
      <c r="O2748" s="30" t="s">
        <v>9159</v>
      </c>
      <c r="P2748" s="30" t="s">
        <v>86</v>
      </c>
      <c r="Q2748" s="30" t="s">
        <v>499</v>
      </c>
    </row>
    <row r="2749" spans="1:17">
      <c r="A2749" s="30" t="s">
        <v>9283</v>
      </c>
      <c r="B2749" s="30" t="s">
        <v>9284</v>
      </c>
      <c r="C2749" s="30" t="s">
        <v>9285</v>
      </c>
      <c r="D2749" s="30"/>
      <c r="E2749" s="30" t="s">
        <v>8703</v>
      </c>
      <c r="F2749" s="30" t="s">
        <v>74</v>
      </c>
      <c r="G2749" s="38">
        <v>60</v>
      </c>
      <c r="H2749" s="31">
        <v>0</v>
      </c>
      <c r="I2749" s="30" t="s">
        <v>552</v>
      </c>
      <c r="J2749" s="30" t="s">
        <v>553</v>
      </c>
      <c r="K2749" s="30" t="s">
        <v>495</v>
      </c>
      <c r="L2749" s="30" t="s">
        <v>496</v>
      </c>
      <c r="M2749" s="30" t="s">
        <v>654</v>
      </c>
      <c r="N2749" s="30"/>
      <c r="O2749" s="30" t="s">
        <v>9159</v>
      </c>
      <c r="P2749" s="30" t="s">
        <v>86</v>
      </c>
      <c r="Q2749" s="30" t="s">
        <v>499</v>
      </c>
    </row>
    <row r="2750" spans="1:17">
      <c r="A2750" s="30" t="s">
        <v>9286</v>
      </c>
      <c r="B2750" s="30" t="s">
        <v>9287</v>
      </c>
      <c r="C2750" s="30" t="s">
        <v>9288</v>
      </c>
      <c r="D2750" s="30"/>
      <c r="E2750" s="30" t="s">
        <v>8703</v>
      </c>
      <c r="F2750" s="30" t="s">
        <v>74</v>
      </c>
      <c r="G2750" s="38">
        <v>60</v>
      </c>
      <c r="H2750" s="31">
        <v>0</v>
      </c>
      <c r="I2750" s="30" t="s">
        <v>586</v>
      </c>
      <c r="J2750" s="30" t="s">
        <v>587</v>
      </c>
      <c r="K2750" s="30" t="s">
        <v>495</v>
      </c>
      <c r="L2750" s="30" t="s">
        <v>496</v>
      </c>
      <c r="M2750" s="30" t="s">
        <v>903</v>
      </c>
      <c r="N2750" s="30"/>
      <c r="O2750" s="30" t="s">
        <v>9159</v>
      </c>
      <c r="P2750" s="30" t="s">
        <v>86</v>
      </c>
      <c r="Q2750" s="30" t="s">
        <v>499</v>
      </c>
    </row>
    <row r="2751" spans="1:17">
      <c r="A2751" s="30" t="s">
        <v>9289</v>
      </c>
      <c r="B2751" s="30" t="s">
        <v>9290</v>
      </c>
      <c r="C2751" s="30" t="s">
        <v>9291</v>
      </c>
      <c r="D2751" s="30"/>
      <c r="E2751" s="30" t="s">
        <v>8703</v>
      </c>
      <c r="F2751" s="30" t="s">
        <v>74</v>
      </c>
      <c r="G2751" s="38">
        <v>60</v>
      </c>
      <c r="H2751" s="31">
        <v>0</v>
      </c>
      <c r="I2751" s="30" t="s">
        <v>586</v>
      </c>
      <c r="J2751" s="30" t="s">
        <v>587</v>
      </c>
      <c r="K2751" s="30" t="s">
        <v>495</v>
      </c>
      <c r="L2751" s="30" t="s">
        <v>496</v>
      </c>
      <c r="M2751" s="30" t="s">
        <v>903</v>
      </c>
      <c r="N2751" s="30"/>
      <c r="O2751" s="30" t="s">
        <v>9159</v>
      </c>
      <c r="P2751" s="30" t="s">
        <v>86</v>
      </c>
      <c r="Q2751" s="30" t="s">
        <v>499</v>
      </c>
    </row>
    <row r="2752" spans="1:17">
      <c r="A2752" s="30" t="s">
        <v>9292</v>
      </c>
      <c r="B2752" s="30" t="s">
        <v>9293</v>
      </c>
      <c r="C2752" s="30" t="s">
        <v>9294</v>
      </c>
      <c r="D2752" s="30"/>
      <c r="E2752" s="30" t="s">
        <v>8703</v>
      </c>
      <c r="F2752" s="30" t="s">
        <v>74</v>
      </c>
      <c r="G2752" s="38">
        <v>60</v>
      </c>
      <c r="H2752" s="31">
        <v>0</v>
      </c>
      <c r="I2752" s="30" t="s">
        <v>586</v>
      </c>
      <c r="J2752" s="30" t="s">
        <v>587</v>
      </c>
      <c r="K2752" s="30" t="s">
        <v>495</v>
      </c>
      <c r="L2752" s="30" t="s">
        <v>496</v>
      </c>
      <c r="M2752" s="30" t="s">
        <v>903</v>
      </c>
      <c r="N2752" s="30"/>
      <c r="O2752" s="30" t="s">
        <v>9159</v>
      </c>
      <c r="P2752" s="30" t="s">
        <v>86</v>
      </c>
      <c r="Q2752" s="30" t="s">
        <v>499</v>
      </c>
    </row>
    <row r="2753" spans="1:17">
      <c r="A2753" s="30" t="s">
        <v>9295</v>
      </c>
      <c r="B2753" s="30" t="s">
        <v>9296</v>
      </c>
      <c r="C2753" s="30" t="s">
        <v>9297</v>
      </c>
      <c r="D2753" s="30"/>
      <c r="E2753" s="30" t="s">
        <v>8703</v>
      </c>
      <c r="F2753" s="30" t="s">
        <v>74</v>
      </c>
      <c r="G2753" s="38">
        <v>60</v>
      </c>
      <c r="H2753" s="31">
        <v>0</v>
      </c>
      <c r="I2753" s="30" t="s">
        <v>586</v>
      </c>
      <c r="J2753" s="30" t="s">
        <v>587</v>
      </c>
      <c r="K2753" s="30" t="s">
        <v>495</v>
      </c>
      <c r="L2753" s="30" t="s">
        <v>496</v>
      </c>
      <c r="M2753" s="30" t="s">
        <v>903</v>
      </c>
      <c r="N2753" s="30"/>
      <c r="O2753" s="30" t="s">
        <v>9159</v>
      </c>
      <c r="P2753" s="30" t="s">
        <v>86</v>
      </c>
      <c r="Q2753" s="30" t="s">
        <v>499</v>
      </c>
    </row>
    <row r="2754" spans="1:17">
      <c r="A2754" s="30" t="s">
        <v>9298</v>
      </c>
      <c r="B2754" s="30" t="s">
        <v>9299</v>
      </c>
      <c r="C2754" s="30" t="s">
        <v>9300</v>
      </c>
      <c r="D2754" s="30"/>
      <c r="E2754" s="30" t="s">
        <v>9163</v>
      </c>
      <c r="F2754" s="30" t="s">
        <v>74</v>
      </c>
      <c r="G2754" s="38">
        <v>60</v>
      </c>
      <c r="H2754" s="31">
        <v>0</v>
      </c>
      <c r="I2754" s="30" t="s">
        <v>995</v>
      </c>
      <c r="J2754" s="30" t="s">
        <v>996</v>
      </c>
      <c r="K2754" s="30" t="s">
        <v>495</v>
      </c>
      <c r="L2754" s="30" t="s">
        <v>612</v>
      </c>
      <c r="M2754" s="30" t="s">
        <v>1088</v>
      </c>
      <c r="N2754" s="30"/>
      <c r="O2754" s="30" t="s">
        <v>9159</v>
      </c>
      <c r="P2754" s="30" t="s">
        <v>86</v>
      </c>
      <c r="Q2754" s="30" t="s">
        <v>499</v>
      </c>
    </row>
    <row r="2755" spans="1:17">
      <c r="A2755" s="30" t="s">
        <v>9301</v>
      </c>
      <c r="B2755" s="30" t="s">
        <v>9302</v>
      </c>
      <c r="C2755" s="30" t="s">
        <v>9303</v>
      </c>
      <c r="D2755" s="30"/>
      <c r="E2755" s="30" t="s">
        <v>9163</v>
      </c>
      <c r="F2755" s="30" t="s">
        <v>74</v>
      </c>
      <c r="G2755" s="38">
        <v>60</v>
      </c>
      <c r="H2755" s="31">
        <v>0</v>
      </c>
      <c r="I2755" s="30" t="s">
        <v>995</v>
      </c>
      <c r="J2755" s="30" t="s">
        <v>996</v>
      </c>
      <c r="K2755" s="30" t="s">
        <v>495</v>
      </c>
      <c r="L2755" s="30" t="s">
        <v>612</v>
      </c>
      <c r="M2755" s="30" t="s">
        <v>1007</v>
      </c>
      <c r="N2755" s="30"/>
      <c r="O2755" s="30" t="s">
        <v>9159</v>
      </c>
      <c r="P2755" s="30" t="s">
        <v>86</v>
      </c>
      <c r="Q2755" s="30" t="s">
        <v>499</v>
      </c>
    </row>
    <row r="2756" spans="1:17">
      <c r="A2756" s="30" t="s">
        <v>9304</v>
      </c>
      <c r="B2756" s="30" t="s">
        <v>9305</v>
      </c>
      <c r="C2756" s="30" t="s">
        <v>9306</v>
      </c>
      <c r="D2756" s="30"/>
      <c r="E2756" s="30" t="s">
        <v>9163</v>
      </c>
      <c r="F2756" s="30" t="s">
        <v>74</v>
      </c>
      <c r="G2756" s="38">
        <v>60</v>
      </c>
      <c r="H2756" s="31">
        <v>0</v>
      </c>
      <c r="I2756" s="30" t="s">
        <v>995</v>
      </c>
      <c r="J2756" s="30" t="s">
        <v>996</v>
      </c>
      <c r="K2756" s="30" t="s">
        <v>495</v>
      </c>
      <c r="L2756" s="30" t="s">
        <v>612</v>
      </c>
      <c r="M2756" s="30" t="s">
        <v>1153</v>
      </c>
      <c r="N2756" s="30"/>
      <c r="O2756" s="30" t="s">
        <v>9159</v>
      </c>
      <c r="P2756" s="30" t="s">
        <v>86</v>
      </c>
      <c r="Q2756" s="30" t="s">
        <v>499</v>
      </c>
    </row>
    <row r="2757" spans="1:17">
      <c r="A2757" s="30" t="s">
        <v>9307</v>
      </c>
      <c r="B2757" s="30" t="s">
        <v>9308</v>
      </c>
      <c r="C2757" s="30" t="s">
        <v>9309</v>
      </c>
      <c r="D2757" s="30"/>
      <c r="E2757" s="30" t="s">
        <v>9163</v>
      </c>
      <c r="F2757" s="30" t="s">
        <v>74</v>
      </c>
      <c r="G2757" s="38">
        <v>60</v>
      </c>
      <c r="H2757" s="31">
        <v>0</v>
      </c>
      <c r="I2757" s="30" t="s">
        <v>755</v>
      </c>
      <c r="J2757" s="30" t="s">
        <v>756</v>
      </c>
      <c r="K2757" s="30" t="s">
        <v>495</v>
      </c>
      <c r="L2757" s="30" t="s">
        <v>612</v>
      </c>
      <c r="M2757" s="30" t="s">
        <v>1128</v>
      </c>
      <c r="N2757" s="30"/>
      <c r="O2757" s="30" t="s">
        <v>9159</v>
      </c>
      <c r="P2757" s="30" t="s">
        <v>86</v>
      </c>
      <c r="Q2757" s="30" t="s">
        <v>499</v>
      </c>
    </row>
    <row r="2758" spans="1:17">
      <c r="A2758" s="30" t="s">
        <v>9310</v>
      </c>
      <c r="B2758" s="30" t="s">
        <v>9311</v>
      </c>
      <c r="C2758" s="30" t="s">
        <v>9312</v>
      </c>
      <c r="D2758" s="30"/>
      <c r="E2758" s="30" t="s">
        <v>9163</v>
      </c>
      <c r="F2758" s="30" t="s">
        <v>74</v>
      </c>
      <c r="G2758" s="38">
        <v>60</v>
      </c>
      <c r="H2758" s="31">
        <v>0</v>
      </c>
      <c r="I2758" s="30" t="s">
        <v>755</v>
      </c>
      <c r="J2758" s="30" t="s">
        <v>756</v>
      </c>
      <c r="K2758" s="30" t="s">
        <v>495</v>
      </c>
      <c r="L2758" s="30" t="s">
        <v>612</v>
      </c>
      <c r="M2758" s="30" t="s">
        <v>1035</v>
      </c>
      <c r="N2758" s="30"/>
      <c r="O2758" s="30" t="s">
        <v>9159</v>
      </c>
      <c r="P2758" s="30" t="s">
        <v>86</v>
      </c>
      <c r="Q2758" s="30" t="s">
        <v>499</v>
      </c>
    </row>
    <row r="2759" spans="1:17">
      <c r="A2759" s="30" t="s">
        <v>9313</v>
      </c>
      <c r="B2759" s="30" t="s">
        <v>9314</v>
      </c>
      <c r="C2759" s="30" t="s">
        <v>9315</v>
      </c>
      <c r="D2759" s="30"/>
      <c r="E2759" s="30" t="s">
        <v>9163</v>
      </c>
      <c r="F2759" s="30" t="s">
        <v>74</v>
      </c>
      <c r="G2759" s="38">
        <v>60</v>
      </c>
      <c r="H2759" s="31">
        <v>0</v>
      </c>
      <c r="I2759" s="30" t="s">
        <v>995</v>
      </c>
      <c r="J2759" s="30" t="s">
        <v>996</v>
      </c>
      <c r="K2759" s="30" t="s">
        <v>495</v>
      </c>
      <c r="L2759" s="30" t="s">
        <v>612</v>
      </c>
      <c r="M2759" s="30" t="s">
        <v>1153</v>
      </c>
      <c r="N2759" s="30"/>
      <c r="O2759" s="30" t="s">
        <v>9159</v>
      </c>
      <c r="P2759" s="30" t="s">
        <v>86</v>
      </c>
      <c r="Q2759" s="30" t="s">
        <v>499</v>
      </c>
    </row>
    <row r="2760" spans="1:17">
      <c r="A2760" s="30" t="s">
        <v>9316</v>
      </c>
      <c r="B2760" s="30" t="s">
        <v>9317</v>
      </c>
      <c r="C2760" s="30" t="s">
        <v>9318</v>
      </c>
      <c r="D2760" s="30"/>
      <c r="E2760" s="30" t="s">
        <v>9163</v>
      </c>
      <c r="F2760" s="30" t="s">
        <v>74</v>
      </c>
      <c r="G2760" s="38">
        <v>60</v>
      </c>
      <c r="H2760" s="31">
        <v>0</v>
      </c>
      <c r="I2760" s="30" t="s">
        <v>755</v>
      </c>
      <c r="J2760" s="30" t="s">
        <v>756</v>
      </c>
      <c r="K2760" s="30" t="s">
        <v>495</v>
      </c>
      <c r="L2760" s="30" t="s">
        <v>612</v>
      </c>
      <c r="M2760" s="30" t="s">
        <v>1128</v>
      </c>
      <c r="N2760" s="30"/>
      <c r="O2760" s="30" t="s">
        <v>9159</v>
      </c>
      <c r="P2760" s="30" t="s">
        <v>86</v>
      </c>
      <c r="Q2760" s="30" t="s">
        <v>499</v>
      </c>
    </row>
    <row r="2761" spans="1:17">
      <c r="A2761" s="30" t="s">
        <v>9319</v>
      </c>
      <c r="B2761" s="30" t="s">
        <v>9320</v>
      </c>
      <c r="C2761" s="30" t="s">
        <v>9321</v>
      </c>
      <c r="D2761" s="30"/>
      <c r="E2761" s="30" t="s">
        <v>9163</v>
      </c>
      <c r="F2761" s="30" t="s">
        <v>74</v>
      </c>
      <c r="G2761" s="38">
        <v>60</v>
      </c>
      <c r="H2761" s="31">
        <v>0</v>
      </c>
      <c r="I2761" s="30" t="s">
        <v>755</v>
      </c>
      <c r="J2761" s="30" t="s">
        <v>756</v>
      </c>
      <c r="K2761" s="30" t="s">
        <v>495</v>
      </c>
      <c r="L2761" s="30" t="s">
        <v>612</v>
      </c>
      <c r="M2761" s="30" t="s">
        <v>1035</v>
      </c>
      <c r="N2761" s="30"/>
      <c r="O2761" s="30" t="s">
        <v>9159</v>
      </c>
      <c r="P2761" s="30" t="s">
        <v>86</v>
      </c>
      <c r="Q2761" s="30" t="s">
        <v>499</v>
      </c>
    </row>
    <row r="2762" spans="1:17">
      <c r="A2762" s="30" t="s">
        <v>9322</v>
      </c>
      <c r="B2762" s="30" t="s">
        <v>9323</v>
      </c>
      <c r="C2762" s="30" t="s">
        <v>9324</v>
      </c>
      <c r="D2762" s="30"/>
      <c r="E2762" s="30" t="s">
        <v>9163</v>
      </c>
      <c r="F2762" s="30" t="s">
        <v>74</v>
      </c>
      <c r="G2762" s="38">
        <v>60</v>
      </c>
      <c r="H2762" s="31">
        <v>0</v>
      </c>
      <c r="I2762" s="30" t="s">
        <v>995</v>
      </c>
      <c r="J2762" s="30" t="s">
        <v>996</v>
      </c>
      <c r="K2762" s="30" t="s">
        <v>495</v>
      </c>
      <c r="L2762" s="30" t="s">
        <v>612</v>
      </c>
      <c r="M2762" s="30" t="s">
        <v>1021</v>
      </c>
      <c r="N2762" s="30"/>
      <c r="O2762" s="30" t="s">
        <v>9159</v>
      </c>
      <c r="P2762" s="30" t="s">
        <v>86</v>
      </c>
      <c r="Q2762" s="30" t="s">
        <v>499</v>
      </c>
    </row>
    <row r="2763" spans="1:17">
      <c r="A2763" s="30" t="s">
        <v>9325</v>
      </c>
      <c r="B2763" s="30" t="s">
        <v>9326</v>
      </c>
      <c r="C2763" s="30" t="s">
        <v>9327</v>
      </c>
      <c r="D2763" s="30"/>
      <c r="E2763" s="30" t="s">
        <v>9163</v>
      </c>
      <c r="F2763" s="30" t="s">
        <v>74</v>
      </c>
      <c r="G2763" s="38">
        <v>60</v>
      </c>
      <c r="H2763" s="31">
        <v>0</v>
      </c>
      <c r="I2763" s="30" t="s">
        <v>755</v>
      </c>
      <c r="J2763" s="30" t="s">
        <v>756</v>
      </c>
      <c r="K2763" s="30" t="s">
        <v>495</v>
      </c>
      <c r="L2763" s="30" t="s">
        <v>612</v>
      </c>
      <c r="M2763" s="30" t="s">
        <v>1035</v>
      </c>
      <c r="N2763" s="30"/>
      <c r="O2763" s="30" t="s">
        <v>9159</v>
      </c>
      <c r="P2763" s="30" t="s">
        <v>86</v>
      </c>
      <c r="Q2763" s="30" t="s">
        <v>499</v>
      </c>
    </row>
    <row r="2764" spans="1:17">
      <c r="A2764" s="30" t="s">
        <v>9328</v>
      </c>
      <c r="B2764" s="30" t="s">
        <v>9329</v>
      </c>
      <c r="C2764" s="30" t="s">
        <v>9330</v>
      </c>
      <c r="D2764" s="30"/>
      <c r="E2764" s="30" t="s">
        <v>9163</v>
      </c>
      <c r="F2764" s="30" t="s">
        <v>74</v>
      </c>
      <c r="G2764" s="38">
        <v>60</v>
      </c>
      <c r="H2764" s="31">
        <v>0</v>
      </c>
      <c r="I2764" s="30" t="s">
        <v>995</v>
      </c>
      <c r="J2764" s="30" t="s">
        <v>996</v>
      </c>
      <c r="K2764" s="30" t="s">
        <v>495</v>
      </c>
      <c r="L2764" s="30" t="s">
        <v>612</v>
      </c>
      <c r="M2764" s="30" t="s">
        <v>1153</v>
      </c>
      <c r="N2764" s="30"/>
      <c r="O2764" s="30" t="s">
        <v>9159</v>
      </c>
      <c r="P2764" s="30" t="s">
        <v>86</v>
      </c>
      <c r="Q2764" s="30" t="s">
        <v>499</v>
      </c>
    </row>
    <row r="2765" spans="1:17">
      <c r="A2765" s="30" t="s">
        <v>9331</v>
      </c>
      <c r="B2765" s="30" t="s">
        <v>9332</v>
      </c>
      <c r="C2765" s="30" t="s">
        <v>9333</v>
      </c>
      <c r="D2765" s="30"/>
      <c r="E2765" s="30" t="s">
        <v>9163</v>
      </c>
      <c r="F2765" s="30" t="s">
        <v>74</v>
      </c>
      <c r="G2765" s="38">
        <v>60</v>
      </c>
      <c r="H2765" s="31">
        <v>0</v>
      </c>
      <c r="I2765" s="30" t="s">
        <v>995</v>
      </c>
      <c r="J2765" s="30" t="s">
        <v>996</v>
      </c>
      <c r="K2765" s="30" t="s">
        <v>495</v>
      </c>
      <c r="L2765" s="30" t="s">
        <v>612</v>
      </c>
      <c r="M2765" s="30" t="s">
        <v>997</v>
      </c>
      <c r="N2765" s="30"/>
      <c r="O2765" s="30" t="s">
        <v>9159</v>
      </c>
      <c r="P2765" s="30" t="s">
        <v>86</v>
      </c>
      <c r="Q2765" s="30" t="s">
        <v>499</v>
      </c>
    </row>
    <row r="2766" spans="1:17">
      <c r="A2766" s="30" t="s">
        <v>9334</v>
      </c>
      <c r="B2766" s="30" t="s">
        <v>9335</v>
      </c>
      <c r="C2766" s="30" t="s">
        <v>9336</v>
      </c>
      <c r="D2766" s="30"/>
      <c r="E2766" s="30" t="s">
        <v>9163</v>
      </c>
      <c r="F2766" s="30" t="s">
        <v>74</v>
      </c>
      <c r="G2766" s="38">
        <v>60</v>
      </c>
      <c r="H2766" s="31">
        <v>0</v>
      </c>
      <c r="I2766" s="30" t="s">
        <v>755</v>
      </c>
      <c r="J2766" s="30" t="s">
        <v>756</v>
      </c>
      <c r="K2766" s="30" t="s">
        <v>495</v>
      </c>
      <c r="L2766" s="30" t="s">
        <v>612</v>
      </c>
      <c r="M2766" s="30" t="s">
        <v>1108</v>
      </c>
      <c r="N2766" s="30"/>
      <c r="O2766" s="30" t="s">
        <v>9159</v>
      </c>
      <c r="P2766" s="30" t="s">
        <v>86</v>
      </c>
      <c r="Q2766" s="30" t="s">
        <v>499</v>
      </c>
    </row>
    <row r="2767" spans="1:17">
      <c r="A2767" s="30" t="s">
        <v>9337</v>
      </c>
      <c r="B2767" s="30" t="s">
        <v>9338</v>
      </c>
      <c r="C2767" s="30" t="s">
        <v>9339</v>
      </c>
      <c r="D2767" s="30"/>
      <c r="E2767" s="30" t="s">
        <v>9163</v>
      </c>
      <c r="F2767" s="30" t="s">
        <v>74</v>
      </c>
      <c r="G2767" s="38">
        <v>60</v>
      </c>
      <c r="H2767" s="31">
        <v>0</v>
      </c>
      <c r="I2767" s="30" t="s">
        <v>995</v>
      </c>
      <c r="J2767" s="30" t="s">
        <v>996</v>
      </c>
      <c r="K2767" s="30" t="s">
        <v>495</v>
      </c>
      <c r="L2767" s="30" t="s">
        <v>612</v>
      </c>
      <c r="M2767" s="30" t="s">
        <v>1153</v>
      </c>
      <c r="N2767" s="30"/>
      <c r="O2767" s="30" t="s">
        <v>9159</v>
      </c>
      <c r="P2767" s="30" t="s">
        <v>86</v>
      </c>
      <c r="Q2767" s="30" t="s">
        <v>499</v>
      </c>
    </row>
    <row r="2768" spans="1:17">
      <c r="A2768" s="30" t="s">
        <v>9340</v>
      </c>
      <c r="B2768" s="30" t="s">
        <v>9341</v>
      </c>
      <c r="C2768" s="30" t="s">
        <v>9342</v>
      </c>
      <c r="D2768" s="30"/>
      <c r="E2768" s="30" t="s">
        <v>9163</v>
      </c>
      <c r="F2768" s="30" t="s">
        <v>74</v>
      </c>
      <c r="G2768" s="38">
        <v>60</v>
      </c>
      <c r="H2768" s="31">
        <v>0</v>
      </c>
      <c r="I2768" s="30" t="s">
        <v>755</v>
      </c>
      <c r="J2768" s="30" t="s">
        <v>756</v>
      </c>
      <c r="K2768" s="30" t="s">
        <v>495</v>
      </c>
      <c r="L2768" s="30" t="s">
        <v>612</v>
      </c>
      <c r="M2768" s="30" t="s">
        <v>1035</v>
      </c>
      <c r="N2768" s="30"/>
      <c r="O2768" s="30" t="s">
        <v>9159</v>
      </c>
      <c r="P2768" s="30" t="s">
        <v>86</v>
      </c>
      <c r="Q2768" s="30" t="s">
        <v>499</v>
      </c>
    </row>
    <row r="2769" spans="1:17">
      <c r="A2769" s="30" t="s">
        <v>9343</v>
      </c>
      <c r="B2769" s="30" t="s">
        <v>9344</v>
      </c>
      <c r="C2769" s="30" t="s">
        <v>9345</v>
      </c>
      <c r="D2769" s="30"/>
      <c r="E2769" s="30" t="s">
        <v>9163</v>
      </c>
      <c r="F2769" s="30" t="s">
        <v>74</v>
      </c>
      <c r="G2769" s="38">
        <v>60</v>
      </c>
      <c r="H2769" s="31">
        <v>0</v>
      </c>
      <c r="I2769" s="30" t="s">
        <v>995</v>
      </c>
      <c r="J2769" s="30" t="s">
        <v>996</v>
      </c>
      <c r="K2769" s="30" t="s">
        <v>495</v>
      </c>
      <c r="L2769" s="30" t="s">
        <v>612</v>
      </c>
      <c r="M2769" s="30" t="s">
        <v>1007</v>
      </c>
      <c r="N2769" s="30"/>
      <c r="O2769" s="30" t="s">
        <v>9159</v>
      </c>
      <c r="P2769" s="30" t="s">
        <v>86</v>
      </c>
      <c r="Q2769" s="30" t="s">
        <v>499</v>
      </c>
    </row>
    <row r="2770" spans="1:17">
      <c r="A2770" s="30" t="s">
        <v>9346</v>
      </c>
      <c r="B2770" s="30" t="s">
        <v>9347</v>
      </c>
      <c r="C2770" s="30" t="s">
        <v>9348</v>
      </c>
      <c r="D2770" s="30"/>
      <c r="E2770" s="30" t="s">
        <v>9163</v>
      </c>
      <c r="F2770" s="30" t="s">
        <v>74</v>
      </c>
      <c r="G2770" s="38">
        <v>60</v>
      </c>
      <c r="H2770" s="31">
        <v>0</v>
      </c>
      <c r="I2770" s="30" t="s">
        <v>755</v>
      </c>
      <c r="J2770" s="30" t="s">
        <v>756</v>
      </c>
      <c r="K2770" s="30" t="s">
        <v>495</v>
      </c>
      <c r="L2770" s="30" t="s">
        <v>612</v>
      </c>
      <c r="M2770" s="30" t="s">
        <v>1035</v>
      </c>
      <c r="N2770" s="30"/>
      <c r="O2770" s="30" t="s">
        <v>9159</v>
      </c>
      <c r="P2770" s="30" t="s">
        <v>86</v>
      </c>
      <c r="Q2770" s="30" t="s">
        <v>499</v>
      </c>
    </row>
    <row r="2771" spans="1:17">
      <c r="A2771" s="30" t="s">
        <v>9349</v>
      </c>
      <c r="B2771" s="30" t="s">
        <v>9350</v>
      </c>
      <c r="C2771" s="30" t="s">
        <v>9351</v>
      </c>
      <c r="D2771" s="30"/>
      <c r="E2771" s="30" t="s">
        <v>9163</v>
      </c>
      <c r="F2771" s="30" t="s">
        <v>74</v>
      </c>
      <c r="G2771" s="38">
        <v>60</v>
      </c>
      <c r="H2771" s="31">
        <v>0</v>
      </c>
      <c r="I2771" s="30" t="s">
        <v>995</v>
      </c>
      <c r="J2771" s="30" t="s">
        <v>996</v>
      </c>
      <c r="K2771" s="30" t="s">
        <v>495</v>
      </c>
      <c r="L2771" s="30" t="s">
        <v>612</v>
      </c>
      <c r="M2771" s="30" t="s">
        <v>1153</v>
      </c>
      <c r="N2771" s="30"/>
      <c r="O2771" s="30" t="s">
        <v>9159</v>
      </c>
      <c r="P2771" s="30" t="s">
        <v>86</v>
      </c>
      <c r="Q2771" s="30" t="s">
        <v>499</v>
      </c>
    </row>
    <row r="2772" spans="1:17">
      <c r="A2772" s="30" t="s">
        <v>9352</v>
      </c>
      <c r="B2772" s="30" t="s">
        <v>9353</v>
      </c>
      <c r="C2772" s="30" t="s">
        <v>9354</v>
      </c>
      <c r="D2772" s="30"/>
      <c r="E2772" s="30" t="s">
        <v>9163</v>
      </c>
      <c r="F2772" s="30" t="s">
        <v>74</v>
      </c>
      <c r="G2772" s="38">
        <v>60</v>
      </c>
      <c r="H2772" s="31">
        <v>0</v>
      </c>
      <c r="I2772" s="30" t="s">
        <v>755</v>
      </c>
      <c r="J2772" s="30" t="s">
        <v>756</v>
      </c>
      <c r="K2772" s="30" t="s">
        <v>495</v>
      </c>
      <c r="L2772" s="30" t="s">
        <v>612</v>
      </c>
      <c r="M2772" s="30" t="s">
        <v>1128</v>
      </c>
      <c r="N2772" s="30"/>
      <c r="O2772" s="30" t="s">
        <v>9159</v>
      </c>
      <c r="P2772" s="30" t="s">
        <v>86</v>
      </c>
      <c r="Q2772" s="30" t="s">
        <v>499</v>
      </c>
    </row>
    <row r="2773" spans="1:17">
      <c r="A2773" s="30" t="s">
        <v>9355</v>
      </c>
      <c r="B2773" s="30" t="s">
        <v>9356</v>
      </c>
      <c r="C2773" s="30" t="s">
        <v>9357</v>
      </c>
      <c r="D2773" s="30"/>
      <c r="E2773" s="30" t="s">
        <v>9163</v>
      </c>
      <c r="F2773" s="30" t="s">
        <v>74</v>
      </c>
      <c r="G2773" s="38">
        <v>60</v>
      </c>
      <c r="H2773" s="31">
        <v>0</v>
      </c>
      <c r="I2773" s="30" t="s">
        <v>995</v>
      </c>
      <c r="J2773" s="30" t="s">
        <v>996</v>
      </c>
      <c r="K2773" s="30" t="s">
        <v>495</v>
      </c>
      <c r="L2773" s="30" t="s">
        <v>612</v>
      </c>
      <c r="M2773" s="30" t="s">
        <v>1153</v>
      </c>
      <c r="N2773" s="30"/>
      <c r="O2773" s="30" t="s">
        <v>9159</v>
      </c>
      <c r="P2773" s="30" t="s">
        <v>86</v>
      </c>
      <c r="Q2773" s="30" t="s">
        <v>499</v>
      </c>
    </row>
    <row r="2774" spans="1:17">
      <c r="A2774" s="30" t="s">
        <v>9358</v>
      </c>
      <c r="B2774" s="30" t="s">
        <v>9359</v>
      </c>
      <c r="C2774" s="30" t="s">
        <v>9360</v>
      </c>
      <c r="D2774" s="30"/>
      <c r="E2774" s="30" t="s">
        <v>9163</v>
      </c>
      <c r="F2774" s="30" t="s">
        <v>74</v>
      </c>
      <c r="G2774" s="38">
        <v>60</v>
      </c>
      <c r="H2774" s="31">
        <v>0</v>
      </c>
      <c r="I2774" s="30" t="s">
        <v>995</v>
      </c>
      <c r="J2774" s="30" t="s">
        <v>996</v>
      </c>
      <c r="K2774" s="30" t="s">
        <v>495</v>
      </c>
      <c r="L2774" s="30" t="s">
        <v>612</v>
      </c>
      <c r="M2774" s="30" t="s">
        <v>1021</v>
      </c>
      <c r="N2774" s="30"/>
      <c r="O2774" s="30" t="s">
        <v>9159</v>
      </c>
      <c r="P2774" s="30" t="s">
        <v>86</v>
      </c>
      <c r="Q2774" s="30" t="s">
        <v>499</v>
      </c>
    </row>
    <row r="2775" spans="1:17">
      <c r="A2775" s="30" t="s">
        <v>9361</v>
      </c>
      <c r="B2775" s="30" t="s">
        <v>9362</v>
      </c>
      <c r="C2775" s="30" t="s">
        <v>9348</v>
      </c>
      <c r="D2775" s="30"/>
      <c r="E2775" s="30" t="s">
        <v>9163</v>
      </c>
      <c r="F2775" s="30" t="s">
        <v>74</v>
      </c>
      <c r="G2775" s="38">
        <v>60</v>
      </c>
      <c r="H2775" s="31">
        <v>0</v>
      </c>
      <c r="I2775" s="30" t="s">
        <v>755</v>
      </c>
      <c r="J2775" s="30" t="s">
        <v>756</v>
      </c>
      <c r="K2775" s="30" t="s">
        <v>495</v>
      </c>
      <c r="L2775" s="30" t="s">
        <v>612</v>
      </c>
      <c r="M2775" s="30" t="s">
        <v>1035</v>
      </c>
      <c r="N2775" s="30"/>
      <c r="O2775" s="30" t="s">
        <v>9159</v>
      </c>
      <c r="P2775" s="30" t="s">
        <v>86</v>
      </c>
      <c r="Q2775" s="30" t="s">
        <v>499</v>
      </c>
    </row>
    <row r="2776" spans="1:17">
      <c r="A2776" s="30" t="s">
        <v>9363</v>
      </c>
      <c r="B2776" s="30" t="s">
        <v>9364</v>
      </c>
      <c r="C2776" s="30" t="s">
        <v>9365</v>
      </c>
      <c r="D2776" s="30"/>
      <c r="E2776" s="30" t="s">
        <v>9163</v>
      </c>
      <c r="F2776" s="30" t="s">
        <v>74</v>
      </c>
      <c r="G2776" s="38">
        <v>60</v>
      </c>
      <c r="H2776" s="31">
        <v>0</v>
      </c>
      <c r="I2776" s="30" t="s">
        <v>995</v>
      </c>
      <c r="J2776" s="30" t="s">
        <v>996</v>
      </c>
      <c r="K2776" s="30" t="s">
        <v>495</v>
      </c>
      <c r="L2776" s="30" t="s">
        <v>612</v>
      </c>
      <c r="M2776" s="30" t="s">
        <v>1153</v>
      </c>
      <c r="N2776" s="30"/>
      <c r="O2776" s="30" t="s">
        <v>9159</v>
      </c>
      <c r="P2776" s="30" t="s">
        <v>86</v>
      </c>
      <c r="Q2776" s="30" t="s">
        <v>499</v>
      </c>
    </row>
    <row r="2777" spans="1:17">
      <c r="A2777" s="30" t="s">
        <v>9366</v>
      </c>
      <c r="B2777" s="30" t="s">
        <v>9367</v>
      </c>
      <c r="C2777" s="30" t="s">
        <v>9368</v>
      </c>
      <c r="D2777" s="30"/>
      <c r="E2777" s="30" t="s">
        <v>9163</v>
      </c>
      <c r="F2777" s="30" t="s">
        <v>74</v>
      </c>
      <c r="G2777" s="38">
        <v>60</v>
      </c>
      <c r="H2777" s="31">
        <v>0</v>
      </c>
      <c r="I2777" s="30" t="s">
        <v>755</v>
      </c>
      <c r="J2777" s="30" t="s">
        <v>756</v>
      </c>
      <c r="K2777" s="30" t="s">
        <v>495</v>
      </c>
      <c r="L2777" s="30" t="s">
        <v>612</v>
      </c>
      <c r="M2777" s="30" t="s">
        <v>688</v>
      </c>
      <c r="N2777" s="30"/>
      <c r="O2777" s="30" t="s">
        <v>9159</v>
      </c>
      <c r="P2777" s="30" t="s">
        <v>86</v>
      </c>
      <c r="Q2777" s="30" t="s">
        <v>499</v>
      </c>
    </row>
    <row r="2778" spans="1:17">
      <c r="A2778" s="30" t="s">
        <v>9369</v>
      </c>
      <c r="B2778" s="30" t="s">
        <v>9370</v>
      </c>
      <c r="C2778" s="30" t="s">
        <v>9371</v>
      </c>
      <c r="D2778" s="30"/>
      <c r="E2778" s="30" t="s">
        <v>9163</v>
      </c>
      <c r="F2778" s="30" t="s">
        <v>74</v>
      </c>
      <c r="G2778" s="38">
        <v>60</v>
      </c>
      <c r="H2778" s="31">
        <v>0</v>
      </c>
      <c r="I2778" s="30" t="s">
        <v>995</v>
      </c>
      <c r="J2778" s="30" t="s">
        <v>996</v>
      </c>
      <c r="K2778" s="30" t="s">
        <v>495</v>
      </c>
      <c r="L2778" s="30" t="s">
        <v>612</v>
      </c>
      <c r="M2778" s="30" t="s">
        <v>1021</v>
      </c>
      <c r="N2778" s="30"/>
      <c r="O2778" s="30" t="s">
        <v>9159</v>
      </c>
      <c r="P2778" s="30" t="s">
        <v>86</v>
      </c>
      <c r="Q2778" s="30" t="s">
        <v>499</v>
      </c>
    </row>
    <row r="2779" spans="1:17">
      <c r="A2779" s="30" t="s">
        <v>9372</v>
      </c>
      <c r="B2779" s="30" t="s">
        <v>9373</v>
      </c>
      <c r="C2779" s="30" t="s">
        <v>9374</v>
      </c>
      <c r="D2779" s="30"/>
      <c r="E2779" s="30" t="s">
        <v>9163</v>
      </c>
      <c r="F2779" s="30" t="s">
        <v>74</v>
      </c>
      <c r="G2779" s="38">
        <v>60</v>
      </c>
      <c r="H2779" s="31">
        <v>0</v>
      </c>
      <c r="I2779" s="30" t="s">
        <v>755</v>
      </c>
      <c r="J2779" s="30" t="s">
        <v>756</v>
      </c>
      <c r="K2779" s="30" t="s">
        <v>495</v>
      </c>
      <c r="L2779" s="30" t="s">
        <v>612</v>
      </c>
      <c r="M2779" s="30" t="s">
        <v>1035</v>
      </c>
      <c r="N2779" s="30"/>
      <c r="O2779" s="30" t="s">
        <v>9159</v>
      </c>
      <c r="P2779" s="30" t="s">
        <v>86</v>
      </c>
      <c r="Q2779" s="30" t="s">
        <v>499</v>
      </c>
    </row>
    <row r="2780" spans="1:17">
      <c r="A2780" s="30" t="s">
        <v>9375</v>
      </c>
      <c r="B2780" s="30" t="s">
        <v>9376</v>
      </c>
      <c r="C2780" s="30" t="s">
        <v>9377</v>
      </c>
      <c r="D2780" s="30"/>
      <c r="E2780" s="30" t="s">
        <v>9163</v>
      </c>
      <c r="F2780" s="30" t="s">
        <v>74</v>
      </c>
      <c r="G2780" s="38">
        <v>60</v>
      </c>
      <c r="H2780" s="31">
        <v>0</v>
      </c>
      <c r="I2780" s="30" t="s">
        <v>995</v>
      </c>
      <c r="J2780" s="30" t="s">
        <v>996</v>
      </c>
      <c r="K2780" s="30" t="s">
        <v>495</v>
      </c>
      <c r="L2780" s="30" t="s">
        <v>612</v>
      </c>
      <c r="M2780" s="30" t="s">
        <v>997</v>
      </c>
      <c r="N2780" s="30"/>
      <c r="O2780" s="30" t="s">
        <v>9159</v>
      </c>
      <c r="P2780" s="30" t="s">
        <v>86</v>
      </c>
      <c r="Q2780" s="30" t="s">
        <v>499</v>
      </c>
    </row>
    <row r="2781" spans="1:17">
      <c r="A2781" s="30" t="s">
        <v>9378</v>
      </c>
      <c r="B2781" s="30" t="s">
        <v>9379</v>
      </c>
      <c r="C2781" s="30" t="s">
        <v>9380</v>
      </c>
      <c r="D2781" s="30"/>
      <c r="E2781" s="30" t="s">
        <v>9163</v>
      </c>
      <c r="F2781" s="30" t="s">
        <v>74</v>
      </c>
      <c r="G2781" s="38">
        <v>60</v>
      </c>
      <c r="H2781" s="31">
        <v>0</v>
      </c>
      <c r="I2781" s="30" t="s">
        <v>995</v>
      </c>
      <c r="J2781" s="30" t="s">
        <v>996</v>
      </c>
      <c r="K2781" s="30" t="s">
        <v>495</v>
      </c>
      <c r="L2781" s="30" t="s">
        <v>612</v>
      </c>
      <c r="M2781" s="30" t="s">
        <v>1153</v>
      </c>
      <c r="N2781" s="30"/>
      <c r="O2781" s="30" t="s">
        <v>9159</v>
      </c>
      <c r="P2781" s="30" t="s">
        <v>86</v>
      </c>
      <c r="Q2781" s="30" t="s">
        <v>499</v>
      </c>
    </row>
    <row r="2782" spans="1:17">
      <c r="A2782" s="30" t="s">
        <v>9381</v>
      </c>
      <c r="B2782" s="30" t="s">
        <v>9382</v>
      </c>
      <c r="C2782" s="30" t="s">
        <v>9383</v>
      </c>
      <c r="D2782" s="30"/>
      <c r="E2782" s="30" t="s">
        <v>9163</v>
      </c>
      <c r="F2782" s="30" t="s">
        <v>74</v>
      </c>
      <c r="G2782" s="38">
        <v>60</v>
      </c>
      <c r="H2782" s="31">
        <v>0</v>
      </c>
      <c r="I2782" s="30" t="s">
        <v>995</v>
      </c>
      <c r="J2782" s="30" t="s">
        <v>996</v>
      </c>
      <c r="K2782" s="30" t="s">
        <v>495</v>
      </c>
      <c r="L2782" s="30" t="s">
        <v>612</v>
      </c>
      <c r="M2782" s="30" t="s">
        <v>1021</v>
      </c>
      <c r="N2782" s="30"/>
      <c r="O2782" s="30" t="s">
        <v>9159</v>
      </c>
      <c r="P2782" s="30" t="s">
        <v>86</v>
      </c>
      <c r="Q2782" s="30" t="s">
        <v>499</v>
      </c>
    </row>
    <row r="2783" spans="1:17">
      <c r="A2783" s="30" t="s">
        <v>9384</v>
      </c>
      <c r="B2783" s="30" t="s">
        <v>9385</v>
      </c>
      <c r="C2783" s="30" t="s">
        <v>9386</v>
      </c>
      <c r="D2783" s="30"/>
      <c r="E2783" s="30" t="s">
        <v>9163</v>
      </c>
      <c r="F2783" s="30" t="s">
        <v>74</v>
      </c>
      <c r="G2783" s="38">
        <v>60</v>
      </c>
      <c r="H2783" s="31">
        <v>0</v>
      </c>
      <c r="I2783" s="30" t="s">
        <v>755</v>
      </c>
      <c r="J2783" s="30" t="s">
        <v>756</v>
      </c>
      <c r="K2783" s="30" t="s">
        <v>495</v>
      </c>
      <c r="L2783" s="30" t="s">
        <v>612</v>
      </c>
      <c r="M2783" s="30" t="s">
        <v>1828</v>
      </c>
      <c r="N2783" s="30"/>
      <c r="O2783" s="30" t="s">
        <v>9159</v>
      </c>
      <c r="P2783" s="30" t="s">
        <v>86</v>
      </c>
      <c r="Q2783" s="30" t="s">
        <v>499</v>
      </c>
    </row>
    <row r="2784" spans="1:17">
      <c r="A2784" s="30" t="s">
        <v>9387</v>
      </c>
      <c r="B2784" s="30" t="s">
        <v>9388</v>
      </c>
      <c r="C2784" s="30" t="s">
        <v>9389</v>
      </c>
      <c r="D2784" s="30"/>
      <c r="E2784" s="30" t="s">
        <v>9163</v>
      </c>
      <c r="F2784" s="30" t="s">
        <v>74</v>
      </c>
      <c r="G2784" s="38">
        <v>60</v>
      </c>
      <c r="H2784" s="31">
        <v>0</v>
      </c>
      <c r="I2784" s="30" t="s">
        <v>755</v>
      </c>
      <c r="J2784" s="30" t="s">
        <v>756</v>
      </c>
      <c r="K2784" s="30" t="s">
        <v>495</v>
      </c>
      <c r="L2784" s="30" t="s">
        <v>612</v>
      </c>
      <c r="M2784" s="30" t="s">
        <v>1828</v>
      </c>
      <c r="N2784" s="30"/>
      <c r="O2784" s="30" t="s">
        <v>9159</v>
      </c>
      <c r="P2784" s="30" t="s">
        <v>86</v>
      </c>
      <c r="Q2784" s="30" t="s">
        <v>499</v>
      </c>
    </row>
    <row r="2785" spans="1:17">
      <c r="A2785" s="30" t="s">
        <v>9390</v>
      </c>
      <c r="B2785" s="30" t="s">
        <v>9391</v>
      </c>
      <c r="C2785" s="30" t="s">
        <v>9392</v>
      </c>
      <c r="D2785" s="30"/>
      <c r="E2785" s="30" t="s">
        <v>9163</v>
      </c>
      <c r="F2785" s="30" t="s">
        <v>74</v>
      </c>
      <c r="G2785" s="38">
        <v>60</v>
      </c>
      <c r="H2785" s="31">
        <v>0</v>
      </c>
      <c r="I2785" s="30" t="s">
        <v>995</v>
      </c>
      <c r="J2785" s="30" t="s">
        <v>996</v>
      </c>
      <c r="K2785" s="30" t="s">
        <v>495</v>
      </c>
      <c r="L2785" s="30" t="s">
        <v>612</v>
      </c>
      <c r="M2785" s="30" t="s">
        <v>1108</v>
      </c>
      <c r="N2785" s="30"/>
      <c r="O2785" s="30" t="s">
        <v>9159</v>
      </c>
      <c r="P2785" s="30" t="s">
        <v>86</v>
      </c>
      <c r="Q2785" s="30" t="s">
        <v>499</v>
      </c>
    </row>
    <row r="2786" spans="1:17">
      <c r="A2786" s="30" t="s">
        <v>9393</v>
      </c>
      <c r="B2786" s="30" t="s">
        <v>9394</v>
      </c>
      <c r="C2786" s="30" t="s">
        <v>9395</v>
      </c>
      <c r="D2786" s="30"/>
      <c r="E2786" s="30" t="s">
        <v>9163</v>
      </c>
      <c r="F2786" s="30" t="s">
        <v>74</v>
      </c>
      <c r="G2786" s="38">
        <v>60</v>
      </c>
      <c r="H2786" s="31">
        <v>0</v>
      </c>
      <c r="I2786" s="30" t="s">
        <v>995</v>
      </c>
      <c r="J2786" s="30" t="s">
        <v>996</v>
      </c>
      <c r="K2786" s="30" t="s">
        <v>495</v>
      </c>
      <c r="L2786" s="30" t="s">
        <v>612</v>
      </c>
      <c r="M2786" s="30" t="s">
        <v>1007</v>
      </c>
      <c r="N2786" s="30"/>
      <c r="O2786" s="30" t="s">
        <v>9159</v>
      </c>
      <c r="P2786" s="30" t="s">
        <v>86</v>
      </c>
      <c r="Q2786" s="30" t="s">
        <v>499</v>
      </c>
    </row>
    <row r="2787" spans="1:17">
      <c r="A2787" s="30" t="s">
        <v>9396</v>
      </c>
      <c r="B2787" s="30" t="s">
        <v>9397</v>
      </c>
      <c r="C2787" s="30" t="s">
        <v>9398</v>
      </c>
      <c r="D2787" s="30"/>
      <c r="E2787" s="30" t="s">
        <v>9163</v>
      </c>
      <c r="F2787" s="30" t="s">
        <v>74</v>
      </c>
      <c r="G2787" s="38">
        <v>60</v>
      </c>
      <c r="H2787" s="31">
        <v>0</v>
      </c>
      <c r="I2787" s="30" t="s">
        <v>628</v>
      </c>
      <c r="J2787" s="30" t="s">
        <v>629</v>
      </c>
      <c r="K2787" s="30" t="s">
        <v>495</v>
      </c>
      <c r="L2787" s="30" t="s">
        <v>1267</v>
      </c>
      <c r="M2787" s="30" t="s">
        <v>631</v>
      </c>
      <c r="N2787" s="30"/>
      <c r="O2787" s="30" t="s">
        <v>9159</v>
      </c>
      <c r="P2787" s="30" t="s">
        <v>86</v>
      </c>
      <c r="Q2787" s="30" t="s">
        <v>499</v>
      </c>
    </row>
    <row r="2788" spans="1:17">
      <c r="A2788" s="30" t="s">
        <v>9399</v>
      </c>
      <c r="B2788" s="30" t="s">
        <v>9400</v>
      </c>
      <c r="C2788" s="30" t="s">
        <v>9401</v>
      </c>
      <c r="D2788" s="30"/>
      <c r="E2788" s="30" t="s">
        <v>9163</v>
      </c>
      <c r="F2788" s="30" t="s">
        <v>74</v>
      </c>
      <c r="G2788" s="38">
        <v>60</v>
      </c>
      <c r="H2788" s="31">
        <v>0</v>
      </c>
      <c r="I2788" s="30" t="s">
        <v>628</v>
      </c>
      <c r="J2788" s="30" t="s">
        <v>629</v>
      </c>
      <c r="K2788" s="30" t="s">
        <v>495</v>
      </c>
      <c r="L2788" s="30" t="s">
        <v>630</v>
      </c>
      <c r="M2788" s="30" t="s">
        <v>631</v>
      </c>
      <c r="N2788" s="30"/>
      <c r="O2788" s="30" t="s">
        <v>9159</v>
      </c>
      <c r="P2788" s="30" t="s">
        <v>86</v>
      </c>
      <c r="Q2788" s="30" t="s">
        <v>499</v>
      </c>
    </row>
    <row r="2789" spans="1:17">
      <c r="A2789" s="30" t="s">
        <v>9402</v>
      </c>
      <c r="B2789" s="30" t="s">
        <v>9403</v>
      </c>
      <c r="C2789" s="30" t="s">
        <v>9404</v>
      </c>
      <c r="D2789" s="30"/>
      <c r="E2789" s="30" t="s">
        <v>9163</v>
      </c>
      <c r="F2789" s="30" t="s">
        <v>74</v>
      </c>
      <c r="G2789" s="38">
        <v>60</v>
      </c>
      <c r="H2789" s="31">
        <v>0</v>
      </c>
      <c r="I2789" s="30" t="s">
        <v>755</v>
      </c>
      <c r="J2789" s="30" t="s">
        <v>756</v>
      </c>
      <c r="K2789" s="30" t="s">
        <v>495</v>
      </c>
      <c r="L2789" s="30" t="s">
        <v>612</v>
      </c>
      <c r="M2789" s="30" t="s">
        <v>1128</v>
      </c>
      <c r="N2789" s="30"/>
      <c r="O2789" s="30" t="s">
        <v>9159</v>
      </c>
      <c r="P2789" s="30" t="s">
        <v>86</v>
      </c>
      <c r="Q2789" s="30" t="s">
        <v>499</v>
      </c>
    </row>
    <row r="2790" spans="1:17">
      <c r="A2790" s="30" t="s">
        <v>9405</v>
      </c>
      <c r="B2790" s="30" t="s">
        <v>9406</v>
      </c>
      <c r="C2790" s="30" t="s">
        <v>9407</v>
      </c>
      <c r="D2790" s="30"/>
      <c r="E2790" s="30" t="s">
        <v>9163</v>
      </c>
      <c r="F2790" s="30" t="s">
        <v>74</v>
      </c>
      <c r="G2790" s="38">
        <v>60</v>
      </c>
      <c r="H2790" s="31">
        <v>0</v>
      </c>
      <c r="I2790" s="30" t="s">
        <v>995</v>
      </c>
      <c r="J2790" s="30" t="s">
        <v>996</v>
      </c>
      <c r="K2790" s="30" t="s">
        <v>495</v>
      </c>
      <c r="L2790" s="30" t="s">
        <v>612</v>
      </c>
      <c r="M2790" s="30" t="s">
        <v>997</v>
      </c>
      <c r="N2790" s="30"/>
      <c r="O2790" s="30" t="s">
        <v>9159</v>
      </c>
      <c r="P2790" s="30" t="s">
        <v>86</v>
      </c>
      <c r="Q2790" s="30" t="s">
        <v>499</v>
      </c>
    </row>
    <row r="2791" spans="1:17">
      <c r="A2791" s="30" t="s">
        <v>9408</v>
      </c>
      <c r="B2791" s="30" t="s">
        <v>9409</v>
      </c>
      <c r="C2791" s="30" t="s">
        <v>9245</v>
      </c>
      <c r="D2791" s="30"/>
      <c r="E2791" s="30" t="s">
        <v>9163</v>
      </c>
      <c r="F2791" s="30" t="s">
        <v>74</v>
      </c>
      <c r="G2791" s="38">
        <v>60</v>
      </c>
      <c r="H2791" s="31">
        <v>0</v>
      </c>
      <c r="I2791" s="30" t="s">
        <v>995</v>
      </c>
      <c r="J2791" s="30" t="s">
        <v>996</v>
      </c>
      <c r="K2791" s="30" t="s">
        <v>495</v>
      </c>
      <c r="L2791" s="30" t="s">
        <v>612</v>
      </c>
      <c r="M2791" s="30" t="s">
        <v>1128</v>
      </c>
      <c r="N2791" s="30"/>
      <c r="O2791" s="30" t="s">
        <v>9159</v>
      </c>
      <c r="P2791" s="30" t="s">
        <v>86</v>
      </c>
      <c r="Q2791" s="30" t="s">
        <v>499</v>
      </c>
    </row>
    <row r="2792" spans="1:17">
      <c r="A2792" s="30" t="s">
        <v>9410</v>
      </c>
      <c r="B2792" s="30" t="s">
        <v>9411</v>
      </c>
      <c r="C2792" s="30" t="s">
        <v>9412</v>
      </c>
      <c r="D2792" s="30"/>
      <c r="E2792" s="30" t="s">
        <v>753</v>
      </c>
      <c r="F2792" s="30"/>
      <c r="G2792" s="38"/>
      <c r="H2792" s="31">
        <v>0</v>
      </c>
      <c r="I2792" s="30" t="s">
        <v>755</v>
      </c>
      <c r="J2792" s="30" t="s">
        <v>756</v>
      </c>
      <c r="K2792" s="30" t="s">
        <v>495</v>
      </c>
      <c r="L2792" s="30" t="s">
        <v>612</v>
      </c>
      <c r="M2792" s="30" t="s">
        <v>1128</v>
      </c>
      <c r="N2792" s="30" t="s">
        <v>9413</v>
      </c>
      <c r="O2792" s="30" t="s">
        <v>9159</v>
      </c>
      <c r="P2792" s="30" t="s">
        <v>86</v>
      </c>
      <c r="Q2792" s="30" t="s">
        <v>499</v>
      </c>
    </row>
    <row r="2793" spans="1:17">
      <c r="A2793" s="30" t="s">
        <v>9414</v>
      </c>
      <c r="B2793" s="30" t="s">
        <v>9415</v>
      </c>
      <c r="C2793" s="30" t="s">
        <v>9416</v>
      </c>
      <c r="D2793" s="30"/>
      <c r="E2793" s="30" t="s">
        <v>9163</v>
      </c>
      <c r="F2793" s="30" t="s">
        <v>74</v>
      </c>
      <c r="G2793" s="38">
        <v>60</v>
      </c>
      <c r="H2793" s="31">
        <v>0</v>
      </c>
      <c r="I2793" s="30" t="s">
        <v>995</v>
      </c>
      <c r="J2793" s="30" t="s">
        <v>996</v>
      </c>
      <c r="K2793" s="30" t="s">
        <v>495</v>
      </c>
      <c r="L2793" s="30" t="s">
        <v>612</v>
      </c>
      <c r="M2793" s="30" t="s">
        <v>1021</v>
      </c>
      <c r="N2793" s="30"/>
      <c r="O2793" s="30" t="s">
        <v>9159</v>
      </c>
      <c r="P2793" s="30" t="s">
        <v>86</v>
      </c>
      <c r="Q2793" s="30" t="s">
        <v>499</v>
      </c>
    </row>
    <row r="2794" spans="1:17">
      <c r="A2794" s="30" t="s">
        <v>9417</v>
      </c>
      <c r="B2794" s="30" t="s">
        <v>9418</v>
      </c>
      <c r="C2794" s="30" t="s">
        <v>9419</v>
      </c>
      <c r="D2794" s="30"/>
      <c r="E2794" s="30" t="s">
        <v>9163</v>
      </c>
      <c r="F2794" s="30" t="s">
        <v>74</v>
      </c>
      <c r="G2794" s="38">
        <v>60</v>
      </c>
      <c r="H2794" s="31">
        <v>0</v>
      </c>
      <c r="I2794" s="30" t="s">
        <v>995</v>
      </c>
      <c r="J2794" s="30" t="s">
        <v>996</v>
      </c>
      <c r="K2794" s="30" t="s">
        <v>495</v>
      </c>
      <c r="L2794" s="30" t="s">
        <v>612</v>
      </c>
      <c r="M2794" s="30" t="s">
        <v>1153</v>
      </c>
      <c r="N2794" s="30"/>
      <c r="O2794" s="30" t="s">
        <v>9159</v>
      </c>
      <c r="P2794" s="30" t="s">
        <v>86</v>
      </c>
      <c r="Q2794" s="30" t="s">
        <v>499</v>
      </c>
    </row>
    <row r="2795" spans="1:17">
      <c r="A2795" s="30" t="s">
        <v>9420</v>
      </c>
      <c r="B2795" s="30" t="s">
        <v>9421</v>
      </c>
      <c r="C2795" s="30" t="s">
        <v>9422</v>
      </c>
      <c r="D2795" s="30"/>
      <c r="E2795" s="30" t="s">
        <v>9163</v>
      </c>
      <c r="F2795" s="30" t="s">
        <v>74</v>
      </c>
      <c r="G2795" s="38">
        <v>60</v>
      </c>
      <c r="H2795" s="31">
        <v>0</v>
      </c>
      <c r="I2795" s="30" t="s">
        <v>995</v>
      </c>
      <c r="J2795" s="30" t="s">
        <v>996</v>
      </c>
      <c r="K2795" s="30" t="s">
        <v>495</v>
      </c>
      <c r="L2795" s="30" t="s">
        <v>612</v>
      </c>
      <c r="M2795" s="30" t="s">
        <v>997</v>
      </c>
      <c r="N2795" s="30"/>
      <c r="O2795" s="30" t="s">
        <v>9159</v>
      </c>
      <c r="P2795" s="30" t="s">
        <v>86</v>
      </c>
      <c r="Q2795" s="30" t="s">
        <v>499</v>
      </c>
    </row>
    <row r="2796" spans="1:17">
      <c r="A2796" s="30" t="s">
        <v>9423</v>
      </c>
      <c r="B2796" s="30" t="s">
        <v>9424</v>
      </c>
      <c r="C2796" s="30" t="s">
        <v>9425</v>
      </c>
      <c r="D2796" s="30"/>
      <c r="E2796" s="30" t="s">
        <v>9163</v>
      </c>
      <c r="F2796" s="30" t="s">
        <v>74</v>
      </c>
      <c r="G2796" s="38">
        <v>60</v>
      </c>
      <c r="H2796" s="31">
        <v>0</v>
      </c>
      <c r="I2796" s="30" t="s">
        <v>755</v>
      </c>
      <c r="J2796" s="30" t="s">
        <v>756</v>
      </c>
      <c r="K2796" s="30" t="s">
        <v>495</v>
      </c>
      <c r="L2796" s="30" t="s">
        <v>612</v>
      </c>
      <c r="M2796" s="30" t="s">
        <v>1035</v>
      </c>
      <c r="N2796" s="30" t="s">
        <v>6985</v>
      </c>
      <c r="O2796" s="30" t="s">
        <v>9159</v>
      </c>
      <c r="P2796" s="30" t="s">
        <v>86</v>
      </c>
      <c r="Q2796" s="30" t="s">
        <v>499</v>
      </c>
    </row>
    <row r="2797" spans="1:17">
      <c r="A2797" s="30" t="s">
        <v>9426</v>
      </c>
      <c r="B2797" s="30" t="s">
        <v>9427</v>
      </c>
      <c r="C2797" s="30" t="s">
        <v>9428</v>
      </c>
      <c r="D2797" s="30"/>
      <c r="E2797" s="30" t="s">
        <v>9163</v>
      </c>
      <c r="F2797" s="30" t="s">
        <v>74</v>
      </c>
      <c r="G2797" s="38">
        <v>60</v>
      </c>
      <c r="H2797" s="31">
        <v>0</v>
      </c>
      <c r="I2797" s="30" t="s">
        <v>995</v>
      </c>
      <c r="J2797" s="30" t="s">
        <v>996</v>
      </c>
      <c r="K2797" s="30" t="s">
        <v>495</v>
      </c>
      <c r="L2797" s="30" t="s">
        <v>612</v>
      </c>
      <c r="M2797" s="30" t="s">
        <v>6616</v>
      </c>
      <c r="N2797" s="30" t="s">
        <v>1929</v>
      </c>
      <c r="O2797" s="30" t="s">
        <v>9159</v>
      </c>
      <c r="P2797" s="30" t="s">
        <v>86</v>
      </c>
      <c r="Q2797" s="30" t="s">
        <v>499</v>
      </c>
    </row>
    <row r="2798" spans="1:17">
      <c r="A2798" s="30" t="s">
        <v>9429</v>
      </c>
      <c r="B2798" s="30" t="s">
        <v>9430</v>
      </c>
      <c r="C2798" s="30" t="s">
        <v>9431</v>
      </c>
      <c r="D2798" s="30"/>
      <c r="E2798" s="30" t="s">
        <v>9163</v>
      </c>
      <c r="F2798" s="30" t="s">
        <v>74</v>
      </c>
      <c r="G2798" s="38">
        <v>60</v>
      </c>
      <c r="H2798" s="31">
        <v>0</v>
      </c>
      <c r="I2798" s="30" t="s">
        <v>755</v>
      </c>
      <c r="J2798" s="30" t="s">
        <v>756</v>
      </c>
      <c r="K2798" s="30" t="s">
        <v>495</v>
      </c>
      <c r="L2798" s="30" t="s">
        <v>612</v>
      </c>
      <c r="M2798" s="30" t="s">
        <v>1035</v>
      </c>
      <c r="N2798" s="30" t="s">
        <v>6831</v>
      </c>
      <c r="O2798" s="30" t="s">
        <v>9159</v>
      </c>
      <c r="P2798" s="30" t="s">
        <v>86</v>
      </c>
      <c r="Q2798" s="30" t="s">
        <v>499</v>
      </c>
    </row>
    <row r="2799" spans="1:17">
      <c r="A2799" s="30" t="s">
        <v>9432</v>
      </c>
      <c r="B2799" s="30" t="s">
        <v>9433</v>
      </c>
      <c r="C2799" s="30" t="s">
        <v>9434</v>
      </c>
      <c r="D2799" s="30"/>
      <c r="E2799" s="30" t="s">
        <v>9163</v>
      </c>
      <c r="F2799" s="30" t="s">
        <v>74</v>
      </c>
      <c r="G2799" s="38">
        <v>60</v>
      </c>
      <c r="H2799" s="31">
        <v>0</v>
      </c>
      <c r="I2799" s="30" t="s">
        <v>995</v>
      </c>
      <c r="J2799" s="30" t="s">
        <v>996</v>
      </c>
      <c r="K2799" s="30" t="s">
        <v>495</v>
      </c>
      <c r="L2799" s="30" t="s">
        <v>612</v>
      </c>
      <c r="M2799" s="30" t="s">
        <v>1153</v>
      </c>
      <c r="N2799" s="30"/>
      <c r="O2799" s="30" t="s">
        <v>9159</v>
      </c>
      <c r="P2799" s="30" t="s">
        <v>86</v>
      </c>
      <c r="Q2799" s="30" t="s">
        <v>499</v>
      </c>
    </row>
    <row r="2800" spans="1:17">
      <c r="A2800" s="30" t="s">
        <v>9435</v>
      </c>
      <c r="B2800" s="30" t="s">
        <v>9436</v>
      </c>
      <c r="C2800" s="30" t="s">
        <v>9437</v>
      </c>
      <c r="D2800" s="30"/>
      <c r="E2800" s="30" t="s">
        <v>9163</v>
      </c>
      <c r="F2800" s="30" t="s">
        <v>74</v>
      </c>
      <c r="G2800" s="38">
        <v>60</v>
      </c>
      <c r="H2800" s="31">
        <v>0</v>
      </c>
      <c r="I2800" s="30" t="s">
        <v>995</v>
      </c>
      <c r="J2800" s="30" t="s">
        <v>996</v>
      </c>
      <c r="K2800" s="30" t="s">
        <v>495</v>
      </c>
      <c r="L2800" s="30" t="s">
        <v>612</v>
      </c>
      <c r="M2800" s="30" t="s">
        <v>9437</v>
      </c>
      <c r="N2800" s="30"/>
      <c r="O2800" s="30" t="s">
        <v>9159</v>
      </c>
      <c r="P2800" s="30" t="s">
        <v>86</v>
      </c>
      <c r="Q2800" s="30" t="s">
        <v>499</v>
      </c>
    </row>
    <row r="2801" spans="1:17">
      <c r="A2801" s="30" t="s">
        <v>9438</v>
      </c>
      <c r="B2801" s="30" t="s">
        <v>9439</v>
      </c>
      <c r="C2801" s="30" t="s">
        <v>9440</v>
      </c>
      <c r="D2801" s="30"/>
      <c r="E2801" s="30" t="s">
        <v>9163</v>
      </c>
      <c r="F2801" s="30" t="s">
        <v>74</v>
      </c>
      <c r="G2801" s="38">
        <v>60</v>
      </c>
      <c r="H2801" s="31">
        <v>0</v>
      </c>
      <c r="I2801" s="30" t="s">
        <v>755</v>
      </c>
      <c r="J2801" s="30" t="s">
        <v>756</v>
      </c>
      <c r="K2801" s="30" t="s">
        <v>495</v>
      </c>
      <c r="L2801" s="30" t="s">
        <v>612</v>
      </c>
      <c r="M2801" s="30" t="s">
        <v>1035</v>
      </c>
      <c r="N2801" s="30"/>
      <c r="O2801" s="30" t="s">
        <v>9159</v>
      </c>
      <c r="P2801" s="30" t="s">
        <v>86</v>
      </c>
      <c r="Q2801" s="30" t="s">
        <v>499</v>
      </c>
    </row>
    <row r="2802" spans="1:17">
      <c r="A2802" s="30" t="s">
        <v>9441</v>
      </c>
      <c r="B2802" s="30" t="s">
        <v>9442</v>
      </c>
      <c r="C2802" s="30" t="s">
        <v>9443</v>
      </c>
      <c r="D2802" s="30"/>
      <c r="E2802" s="30" t="s">
        <v>9163</v>
      </c>
      <c r="F2802" s="30" t="s">
        <v>74</v>
      </c>
      <c r="G2802" s="38">
        <v>60</v>
      </c>
      <c r="H2802" s="31">
        <v>0</v>
      </c>
      <c r="I2802" s="30" t="s">
        <v>995</v>
      </c>
      <c r="J2802" s="30" t="s">
        <v>996</v>
      </c>
      <c r="K2802" s="30" t="s">
        <v>495</v>
      </c>
      <c r="L2802" s="30" t="s">
        <v>612</v>
      </c>
      <c r="M2802" s="30" t="s">
        <v>9443</v>
      </c>
      <c r="N2802" s="30"/>
      <c r="O2802" s="30" t="s">
        <v>9159</v>
      </c>
      <c r="P2802" s="30" t="s">
        <v>86</v>
      </c>
      <c r="Q2802" s="30" t="s">
        <v>499</v>
      </c>
    </row>
    <row r="2803" spans="1:17">
      <c r="A2803" s="30" t="s">
        <v>9444</v>
      </c>
      <c r="B2803" s="30" t="s">
        <v>9445</v>
      </c>
      <c r="C2803" s="30" t="s">
        <v>9446</v>
      </c>
      <c r="D2803" s="30"/>
      <c r="E2803" s="30" t="s">
        <v>9163</v>
      </c>
      <c r="F2803" s="30" t="s">
        <v>74</v>
      </c>
      <c r="G2803" s="38">
        <v>60</v>
      </c>
      <c r="H2803" s="31">
        <v>0</v>
      </c>
      <c r="I2803" s="30" t="s">
        <v>995</v>
      </c>
      <c r="J2803" s="30" t="s">
        <v>996</v>
      </c>
      <c r="K2803" s="30" t="s">
        <v>495</v>
      </c>
      <c r="L2803" s="30" t="s">
        <v>612</v>
      </c>
      <c r="M2803" s="30" t="s">
        <v>997</v>
      </c>
      <c r="N2803" s="30"/>
      <c r="O2803" s="30" t="s">
        <v>9159</v>
      </c>
      <c r="P2803" s="30" t="s">
        <v>86</v>
      </c>
      <c r="Q2803" s="30" t="s">
        <v>499</v>
      </c>
    </row>
    <row r="2804" spans="1:17">
      <c r="A2804" s="30" t="s">
        <v>9447</v>
      </c>
      <c r="B2804" s="30" t="s">
        <v>9448</v>
      </c>
      <c r="C2804" s="30" t="s">
        <v>9449</v>
      </c>
      <c r="D2804" s="30"/>
      <c r="E2804" s="30" t="s">
        <v>8712</v>
      </c>
      <c r="F2804" s="30" t="s">
        <v>74</v>
      </c>
      <c r="G2804" s="38">
        <v>60</v>
      </c>
      <c r="H2804" s="31">
        <v>0</v>
      </c>
      <c r="I2804" s="30" t="s">
        <v>995</v>
      </c>
      <c r="J2804" s="30" t="s">
        <v>996</v>
      </c>
      <c r="K2804" s="30" t="s">
        <v>495</v>
      </c>
      <c r="L2804" s="30" t="s">
        <v>612</v>
      </c>
      <c r="M2804" s="30" t="s">
        <v>6616</v>
      </c>
      <c r="N2804" s="30"/>
      <c r="O2804" s="30" t="s">
        <v>9159</v>
      </c>
      <c r="P2804" s="30" t="s">
        <v>86</v>
      </c>
      <c r="Q2804" s="30" t="s">
        <v>499</v>
      </c>
    </row>
    <row r="2805" spans="1:17">
      <c r="A2805" s="30" t="s">
        <v>9450</v>
      </c>
      <c r="B2805" s="30" t="s">
        <v>9451</v>
      </c>
      <c r="C2805" s="30" t="s">
        <v>9452</v>
      </c>
      <c r="D2805" s="30"/>
      <c r="E2805" s="30" t="s">
        <v>9163</v>
      </c>
      <c r="F2805" s="30" t="s">
        <v>74</v>
      </c>
      <c r="G2805" s="38">
        <v>60</v>
      </c>
      <c r="H2805" s="31">
        <v>0</v>
      </c>
      <c r="I2805" s="30" t="s">
        <v>755</v>
      </c>
      <c r="J2805" s="30" t="s">
        <v>756</v>
      </c>
      <c r="K2805" s="30" t="s">
        <v>495</v>
      </c>
      <c r="L2805" s="30" t="s">
        <v>612</v>
      </c>
      <c r="M2805" s="30" t="s">
        <v>688</v>
      </c>
      <c r="N2805" s="30"/>
      <c r="O2805" s="30" t="s">
        <v>9159</v>
      </c>
      <c r="P2805" s="30" t="s">
        <v>86</v>
      </c>
      <c r="Q2805" s="30" t="s">
        <v>499</v>
      </c>
    </row>
    <row r="2806" spans="1:17">
      <c r="A2806" s="30" t="s">
        <v>9453</v>
      </c>
      <c r="B2806" s="30" t="s">
        <v>9454</v>
      </c>
      <c r="C2806" s="30" t="s">
        <v>9455</v>
      </c>
      <c r="D2806" s="30"/>
      <c r="E2806" s="30" t="s">
        <v>9163</v>
      </c>
      <c r="F2806" s="30" t="s">
        <v>74</v>
      </c>
      <c r="G2806" s="38">
        <v>60</v>
      </c>
      <c r="H2806" s="31">
        <v>0</v>
      </c>
      <c r="I2806" s="30" t="s">
        <v>995</v>
      </c>
      <c r="J2806" s="30" t="s">
        <v>996</v>
      </c>
      <c r="K2806" s="30" t="s">
        <v>495</v>
      </c>
      <c r="L2806" s="30" t="s">
        <v>612</v>
      </c>
      <c r="M2806" s="30" t="s">
        <v>1153</v>
      </c>
      <c r="N2806" s="30" t="s">
        <v>7265</v>
      </c>
      <c r="O2806" s="30" t="s">
        <v>9159</v>
      </c>
      <c r="P2806" s="30" t="s">
        <v>86</v>
      </c>
      <c r="Q2806" s="30" t="s">
        <v>499</v>
      </c>
    </row>
    <row r="2807" spans="1:17">
      <c r="A2807" s="30" t="s">
        <v>9456</v>
      </c>
      <c r="B2807" s="30" t="s">
        <v>9457</v>
      </c>
      <c r="C2807" s="30" t="s">
        <v>9458</v>
      </c>
      <c r="D2807" s="30"/>
      <c r="E2807" s="30" t="s">
        <v>8712</v>
      </c>
      <c r="F2807" s="30" t="s">
        <v>74</v>
      </c>
      <c r="G2807" s="38">
        <v>60</v>
      </c>
      <c r="H2807" s="31">
        <v>0</v>
      </c>
      <c r="I2807" s="30" t="s">
        <v>995</v>
      </c>
      <c r="J2807" s="30" t="s">
        <v>996</v>
      </c>
      <c r="K2807" s="30" t="s">
        <v>495</v>
      </c>
      <c r="L2807" s="30" t="s">
        <v>612</v>
      </c>
      <c r="M2807" s="30" t="s">
        <v>1007</v>
      </c>
      <c r="N2807" s="30"/>
      <c r="O2807" s="30" t="s">
        <v>9159</v>
      </c>
      <c r="P2807" s="30" t="s">
        <v>86</v>
      </c>
      <c r="Q2807" s="30" t="s">
        <v>499</v>
      </c>
    </row>
    <row r="2808" spans="1:17">
      <c r="A2808" s="30" t="s">
        <v>9459</v>
      </c>
      <c r="B2808" s="30" t="s">
        <v>9460</v>
      </c>
      <c r="C2808" s="30" t="s">
        <v>9461</v>
      </c>
      <c r="D2808" s="30"/>
      <c r="E2808" s="30" t="s">
        <v>8712</v>
      </c>
      <c r="F2808" s="30" t="s">
        <v>74</v>
      </c>
      <c r="G2808" s="38">
        <v>60</v>
      </c>
      <c r="H2808" s="31">
        <v>0</v>
      </c>
      <c r="I2808" s="30" t="s">
        <v>755</v>
      </c>
      <c r="J2808" s="30" t="s">
        <v>756</v>
      </c>
      <c r="K2808" s="30" t="s">
        <v>495</v>
      </c>
      <c r="L2808" s="30" t="s">
        <v>612</v>
      </c>
      <c r="M2808" s="30" t="s">
        <v>1021</v>
      </c>
      <c r="N2808" s="30"/>
      <c r="O2808" s="30" t="s">
        <v>9159</v>
      </c>
      <c r="P2808" s="30" t="s">
        <v>86</v>
      </c>
      <c r="Q2808" s="30" t="s">
        <v>499</v>
      </c>
    </row>
    <row r="2809" spans="1:17">
      <c r="A2809" s="30" t="s">
        <v>9462</v>
      </c>
      <c r="B2809" s="30" t="s">
        <v>9463</v>
      </c>
      <c r="C2809" s="30" t="s">
        <v>9464</v>
      </c>
      <c r="D2809" s="30"/>
      <c r="E2809" s="30" t="s">
        <v>8712</v>
      </c>
      <c r="F2809" s="30" t="s">
        <v>74</v>
      </c>
      <c r="G2809" s="38">
        <v>60</v>
      </c>
      <c r="H2809" s="31">
        <v>0</v>
      </c>
      <c r="I2809" s="30" t="s">
        <v>995</v>
      </c>
      <c r="J2809" s="30" t="s">
        <v>996</v>
      </c>
      <c r="K2809" s="30" t="s">
        <v>495</v>
      </c>
      <c r="L2809" s="30" t="s">
        <v>612</v>
      </c>
      <c r="M2809" s="30" t="s">
        <v>624</v>
      </c>
      <c r="N2809" s="30"/>
      <c r="O2809" s="30" t="s">
        <v>9159</v>
      </c>
      <c r="P2809" s="30" t="s">
        <v>86</v>
      </c>
      <c r="Q2809" s="30" t="s">
        <v>499</v>
      </c>
    </row>
    <row r="2810" spans="1:17">
      <c r="A2810" s="30" t="s">
        <v>9465</v>
      </c>
      <c r="B2810" s="30" t="s">
        <v>9466</v>
      </c>
      <c r="C2810" s="30" t="s">
        <v>9467</v>
      </c>
      <c r="D2810" s="30"/>
      <c r="E2810" s="30" t="s">
        <v>8712</v>
      </c>
      <c r="F2810" s="30" t="s">
        <v>74</v>
      </c>
      <c r="G2810" s="38">
        <v>60</v>
      </c>
      <c r="H2810" s="31">
        <v>0</v>
      </c>
      <c r="I2810" s="30" t="s">
        <v>755</v>
      </c>
      <c r="J2810" s="30" t="s">
        <v>756</v>
      </c>
      <c r="K2810" s="30" t="s">
        <v>495</v>
      </c>
      <c r="L2810" s="30" t="s">
        <v>612</v>
      </c>
      <c r="M2810" s="30" t="s">
        <v>1035</v>
      </c>
      <c r="N2810" s="30"/>
      <c r="O2810" s="30" t="s">
        <v>9159</v>
      </c>
      <c r="P2810" s="30" t="s">
        <v>86</v>
      </c>
      <c r="Q2810" s="30" t="s">
        <v>499</v>
      </c>
    </row>
    <row r="2811" spans="1:17">
      <c r="A2811" s="30" t="s">
        <v>427</v>
      </c>
      <c r="B2811" s="30" t="s">
        <v>428</v>
      </c>
      <c r="C2811" s="30" t="s">
        <v>9468</v>
      </c>
      <c r="D2811" s="30"/>
      <c r="E2811" s="30" t="s">
        <v>753</v>
      </c>
      <c r="F2811" s="30" t="s">
        <v>74</v>
      </c>
      <c r="G2811" s="38">
        <v>60</v>
      </c>
      <c r="H2811" s="31">
        <v>0</v>
      </c>
      <c r="I2811" s="30" t="s">
        <v>755</v>
      </c>
      <c r="J2811" s="30" t="s">
        <v>756</v>
      </c>
      <c r="K2811" s="30" t="s">
        <v>495</v>
      </c>
      <c r="L2811" s="30" t="s">
        <v>612</v>
      </c>
      <c r="M2811" s="30" t="s">
        <v>1035</v>
      </c>
      <c r="N2811" s="30" t="s">
        <v>9469</v>
      </c>
      <c r="O2811" s="30" t="s">
        <v>9159</v>
      </c>
      <c r="P2811" s="30" t="s">
        <v>86</v>
      </c>
      <c r="Q2811" s="30" t="s">
        <v>499</v>
      </c>
    </row>
    <row r="2812" spans="1:17">
      <c r="A2812" s="30" t="s">
        <v>9470</v>
      </c>
      <c r="B2812" s="30" t="s">
        <v>7845</v>
      </c>
      <c r="C2812" s="30" t="s">
        <v>9471</v>
      </c>
      <c r="D2812" s="30"/>
      <c r="E2812" s="30" t="s">
        <v>503</v>
      </c>
      <c r="F2812" s="30" t="s">
        <v>7847</v>
      </c>
      <c r="G2812" s="38">
        <v>60</v>
      </c>
      <c r="H2812" s="31">
        <v>0</v>
      </c>
      <c r="I2812" s="30" t="s">
        <v>600</v>
      </c>
      <c r="J2812" s="30" t="s">
        <v>601</v>
      </c>
      <c r="K2812" s="30" t="s">
        <v>495</v>
      </c>
      <c r="L2812" s="30" t="s">
        <v>496</v>
      </c>
      <c r="M2812" s="30" t="s">
        <v>596</v>
      </c>
      <c r="N2812" s="30"/>
      <c r="O2812" s="30" t="s">
        <v>9470</v>
      </c>
      <c r="P2812" s="30" t="s">
        <v>7845</v>
      </c>
      <c r="Q2812" s="30" t="s">
        <v>499</v>
      </c>
    </row>
    <row r="2813" spans="1:17">
      <c r="A2813" s="30" t="s">
        <v>9472</v>
      </c>
      <c r="B2813" s="30" t="s">
        <v>9473</v>
      </c>
      <c r="C2813" s="30" t="s">
        <v>9474</v>
      </c>
      <c r="D2813" s="30"/>
      <c r="E2813" s="30" t="s">
        <v>2990</v>
      </c>
      <c r="F2813" s="30" t="s">
        <v>9475</v>
      </c>
      <c r="G2813" s="38"/>
      <c r="H2813" s="31">
        <v>0</v>
      </c>
      <c r="I2813" s="30" t="s">
        <v>995</v>
      </c>
      <c r="J2813" s="30" t="s">
        <v>996</v>
      </c>
      <c r="K2813" s="30" t="s">
        <v>495</v>
      </c>
      <c r="L2813" s="30" t="s">
        <v>612</v>
      </c>
      <c r="M2813" s="30" t="s">
        <v>1153</v>
      </c>
      <c r="N2813" s="30" t="s">
        <v>9476</v>
      </c>
      <c r="O2813" s="30" t="s">
        <v>9472</v>
      </c>
      <c r="P2813" s="30" t="s">
        <v>9473</v>
      </c>
      <c r="Q2813" s="30" t="s">
        <v>499</v>
      </c>
    </row>
    <row r="2814" spans="1:17">
      <c r="A2814" s="30" t="s">
        <v>9477</v>
      </c>
      <c r="B2814" s="30" t="s">
        <v>9478</v>
      </c>
      <c r="C2814" s="30" t="s">
        <v>9479</v>
      </c>
      <c r="D2814" s="30" t="s">
        <v>74</v>
      </c>
      <c r="E2814" s="30" t="s">
        <v>2990</v>
      </c>
      <c r="F2814" s="30"/>
      <c r="G2814" s="38"/>
      <c r="H2814" s="31">
        <v>0</v>
      </c>
      <c r="I2814" s="30" t="s">
        <v>995</v>
      </c>
      <c r="J2814" s="30" t="s">
        <v>996</v>
      </c>
      <c r="K2814" s="30" t="s">
        <v>495</v>
      </c>
      <c r="L2814" s="30" t="s">
        <v>612</v>
      </c>
      <c r="M2814" s="30" t="s">
        <v>1007</v>
      </c>
      <c r="N2814" s="30"/>
      <c r="O2814" s="30" t="s">
        <v>9472</v>
      </c>
      <c r="P2814" s="30" t="s">
        <v>9473</v>
      </c>
      <c r="Q2814" s="30" t="s">
        <v>499</v>
      </c>
    </row>
    <row r="2815" spans="1:17">
      <c r="A2815" s="30" t="s">
        <v>9480</v>
      </c>
      <c r="B2815" s="30" t="s">
        <v>9481</v>
      </c>
      <c r="C2815" s="30" t="s">
        <v>9482</v>
      </c>
      <c r="D2815" s="30" t="s">
        <v>74</v>
      </c>
      <c r="E2815" s="30" t="s">
        <v>2990</v>
      </c>
      <c r="F2815" s="30"/>
      <c r="G2815" s="38"/>
      <c r="H2815" s="31">
        <v>0</v>
      </c>
      <c r="I2815" s="30" t="s">
        <v>995</v>
      </c>
      <c r="J2815" s="30" t="s">
        <v>996</v>
      </c>
      <c r="K2815" s="30" t="s">
        <v>495</v>
      </c>
      <c r="L2815" s="30" t="s">
        <v>612</v>
      </c>
      <c r="M2815" s="30" t="s">
        <v>1007</v>
      </c>
      <c r="N2815" s="30"/>
      <c r="O2815" s="30" t="s">
        <v>9472</v>
      </c>
      <c r="P2815" s="30" t="s">
        <v>9473</v>
      </c>
      <c r="Q2815" s="30" t="s">
        <v>499</v>
      </c>
    </row>
    <row r="2816" spans="1:17">
      <c r="A2816" s="30" t="s">
        <v>9483</v>
      </c>
      <c r="B2816" s="30" t="s">
        <v>9484</v>
      </c>
      <c r="C2816" s="30" t="s">
        <v>9485</v>
      </c>
      <c r="D2816" s="30" t="s">
        <v>74</v>
      </c>
      <c r="E2816" s="30" t="s">
        <v>2990</v>
      </c>
      <c r="F2816" s="30"/>
      <c r="G2816" s="38"/>
      <c r="H2816" s="31">
        <v>0</v>
      </c>
      <c r="I2816" s="30" t="s">
        <v>995</v>
      </c>
      <c r="J2816" s="30" t="s">
        <v>996</v>
      </c>
      <c r="K2816" s="30" t="s">
        <v>495</v>
      </c>
      <c r="L2816" s="30" t="s">
        <v>612</v>
      </c>
      <c r="M2816" s="30" t="s">
        <v>997</v>
      </c>
      <c r="N2816" s="30"/>
      <c r="O2816" s="30" t="s">
        <v>9472</v>
      </c>
      <c r="P2816" s="30" t="s">
        <v>9473</v>
      </c>
      <c r="Q2816" s="30" t="s">
        <v>499</v>
      </c>
    </row>
    <row r="2817" spans="1:17">
      <c r="A2817" s="30" t="s">
        <v>9486</v>
      </c>
      <c r="B2817" s="30" t="s">
        <v>9487</v>
      </c>
      <c r="C2817" s="30" t="s">
        <v>9488</v>
      </c>
      <c r="D2817" s="30" t="s">
        <v>74</v>
      </c>
      <c r="E2817" s="30" t="s">
        <v>2990</v>
      </c>
      <c r="F2817" s="30"/>
      <c r="G2817" s="38"/>
      <c r="H2817" s="31">
        <v>0</v>
      </c>
      <c r="I2817" s="30" t="s">
        <v>995</v>
      </c>
      <c r="J2817" s="30" t="s">
        <v>996</v>
      </c>
      <c r="K2817" s="30" t="s">
        <v>495</v>
      </c>
      <c r="L2817" s="30" t="s">
        <v>612</v>
      </c>
      <c r="M2817" s="30" t="s">
        <v>1007</v>
      </c>
      <c r="N2817" s="30"/>
      <c r="O2817" s="30" t="s">
        <v>9472</v>
      </c>
      <c r="P2817" s="30" t="s">
        <v>9473</v>
      </c>
      <c r="Q2817" s="30" t="s">
        <v>499</v>
      </c>
    </row>
    <row r="2818" spans="1:17">
      <c r="A2818" s="30" t="s">
        <v>9489</v>
      </c>
      <c r="B2818" s="30" t="s">
        <v>9490</v>
      </c>
      <c r="C2818" s="30" t="s">
        <v>9491</v>
      </c>
      <c r="D2818" s="30" t="s">
        <v>74</v>
      </c>
      <c r="E2818" s="30" t="s">
        <v>2990</v>
      </c>
      <c r="F2818" s="30"/>
      <c r="G2818" s="38"/>
      <c r="H2818" s="31">
        <v>0</v>
      </c>
      <c r="I2818" s="30" t="s">
        <v>995</v>
      </c>
      <c r="J2818" s="30" t="s">
        <v>996</v>
      </c>
      <c r="K2818" s="30" t="s">
        <v>495</v>
      </c>
      <c r="L2818" s="30" t="s">
        <v>612</v>
      </c>
      <c r="M2818" s="30" t="s">
        <v>1007</v>
      </c>
      <c r="N2818" s="30"/>
      <c r="O2818" s="30" t="s">
        <v>9472</v>
      </c>
      <c r="P2818" s="30" t="s">
        <v>9473</v>
      </c>
      <c r="Q2818" s="30" t="s">
        <v>499</v>
      </c>
    </row>
    <row r="2819" spans="1:17">
      <c r="A2819" s="30" t="s">
        <v>9492</v>
      </c>
      <c r="B2819" s="30" t="s">
        <v>9493</v>
      </c>
      <c r="C2819" s="30" t="s">
        <v>9494</v>
      </c>
      <c r="D2819" s="30"/>
      <c r="E2819" s="30" t="s">
        <v>503</v>
      </c>
      <c r="F2819" s="30" t="s">
        <v>9495</v>
      </c>
      <c r="G2819" s="38">
        <v>60</v>
      </c>
      <c r="H2819" s="31">
        <v>0</v>
      </c>
      <c r="I2819" s="30" t="s">
        <v>586</v>
      </c>
      <c r="J2819" s="30" t="s">
        <v>587</v>
      </c>
      <c r="K2819" s="30" t="s">
        <v>495</v>
      </c>
      <c r="L2819" s="30" t="s">
        <v>496</v>
      </c>
      <c r="M2819" s="30" t="s">
        <v>588</v>
      </c>
      <c r="N2819" s="30" t="s">
        <v>9496</v>
      </c>
      <c r="O2819" s="30" t="s">
        <v>9492</v>
      </c>
      <c r="P2819" s="30" t="s">
        <v>9493</v>
      </c>
      <c r="Q2819" s="30" t="s">
        <v>499</v>
      </c>
    </row>
    <row r="2820" spans="1:17">
      <c r="A2820" s="30" t="s">
        <v>9497</v>
      </c>
      <c r="B2820" s="30" t="s">
        <v>9498</v>
      </c>
      <c r="C2820" s="30" t="s">
        <v>9499</v>
      </c>
      <c r="D2820" s="30"/>
      <c r="E2820" s="30" t="s">
        <v>503</v>
      </c>
      <c r="F2820" s="30" t="s">
        <v>9500</v>
      </c>
      <c r="G2820" s="38">
        <v>60</v>
      </c>
      <c r="H2820" s="31">
        <v>0</v>
      </c>
      <c r="I2820" s="30"/>
      <c r="J2820" s="30"/>
      <c r="K2820" s="30" t="s">
        <v>495</v>
      </c>
      <c r="L2820" s="30" t="s">
        <v>496</v>
      </c>
      <c r="M2820" s="30" t="s">
        <v>2249</v>
      </c>
      <c r="N2820" s="30"/>
      <c r="O2820" s="30" t="s">
        <v>9501</v>
      </c>
      <c r="P2820" s="30" t="s">
        <v>9502</v>
      </c>
      <c r="Q2820" s="30" t="s">
        <v>499</v>
      </c>
    </row>
    <row r="2821" spans="1:17">
      <c r="A2821" s="30" t="s">
        <v>9503</v>
      </c>
      <c r="B2821" s="30" t="s">
        <v>9504</v>
      </c>
      <c r="C2821" s="30" t="s">
        <v>9505</v>
      </c>
      <c r="D2821" s="30"/>
      <c r="E2821" s="30" t="s">
        <v>503</v>
      </c>
      <c r="F2821" s="30" t="s">
        <v>9506</v>
      </c>
      <c r="G2821" s="38">
        <v>60</v>
      </c>
      <c r="H2821" s="31">
        <v>0</v>
      </c>
      <c r="I2821" s="30"/>
      <c r="J2821" s="30"/>
      <c r="K2821" s="30" t="s">
        <v>495</v>
      </c>
      <c r="L2821" s="30" t="s">
        <v>496</v>
      </c>
      <c r="M2821" s="30" t="s">
        <v>526</v>
      </c>
      <c r="N2821" s="30"/>
      <c r="O2821" s="30" t="s">
        <v>9501</v>
      </c>
      <c r="P2821" s="30" t="s">
        <v>9502</v>
      </c>
      <c r="Q2821" s="30" t="s">
        <v>499</v>
      </c>
    </row>
    <row r="2822" spans="1:17">
      <c r="A2822" s="30" t="s">
        <v>9507</v>
      </c>
      <c r="B2822" s="30" t="s">
        <v>9508</v>
      </c>
      <c r="C2822" s="30" t="s">
        <v>9509</v>
      </c>
      <c r="D2822" s="30"/>
      <c r="E2822" s="30" t="s">
        <v>503</v>
      </c>
      <c r="F2822" s="30" t="s">
        <v>9510</v>
      </c>
      <c r="G2822" s="38">
        <v>60</v>
      </c>
      <c r="H2822" s="31">
        <v>0</v>
      </c>
      <c r="I2822" s="30"/>
      <c r="J2822" s="30"/>
      <c r="K2822" s="30" t="s">
        <v>495</v>
      </c>
      <c r="L2822" s="30" t="s">
        <v>496</v>
      </c>
      <c r="M2822" s="30" t="s">
        <v>602</v>
      </c>
      <c r="N2822" s="30"/>
      <c r="O2822" s="30" t="s">
        <v>9501</v>
      </c>
      <c r="P2822" s="30" t="s">
        <v>9502</v>
      </c>
      <c r="Q2822" s="30" t="s">
        <v>499</v>
      </c>
    </row>
    <row r="2823" spans="1:17">
      <c r="A2823" s="30" t="s">
        <v>9511</v>
      </c>
      <c r="B2823" s="30" t="s">
        <v>9512</v>
      </c>
      <c r="C2823" s="30" t="s">
        <v>9513</v>
      </c>
      <c r="D2823" s="30"/>
      <c r="E2823" s="30" t="s">
        <v>503</v>
      </c>
      <c r="F2823" s="30" t="s">
        <v>9514</v>
      </c>
      <c r="G2823" s="38">
        <v>60</v>
      </c>
      <c r="H2823" s="31">
        <v>0</v>
      </c>
      <c r="I2823" s="30" t="s">
        <v>718</v>
      </c>
      <c r="J2823" s="30" t="s">
        <v>719</v>
      </c>
      <c r="K2823" s="30" t="s">
        <v>495</v>
      </c>
      <c r="L2823" s="30" t="s">
        <v>496</v>
      </c>
      <c r="M2823" s="30" t="s">
        <v>588</v>
      </c>
      <c r="N2823" s="30"/>
      <c r="O2823" s="30" t="s">
        <v>9501</v>
      </c>
      <c r="P2823" s="30" t="s">
        <v>9502</v>
      </c>
      <c r="Q2823" s="30" t="s">
        <v>499</v>
      </c>
    </row>
    <row r="2824" spans="1:17">
      <c r="A2824" s="30" t="s">
        <v>9515</v>
      </c>
      <c r="B2824" s="30" t="s">
        <v>9516</v>
      </c>
      <c r="C2824" s="30" t="s">
        <v>9517</v>
      </c>
      <c r="D2824" s="30"/>
      <c r="E2824" s="30" t="s">
        <v>503</v>
      </c>
      <c r="F2824" s="30" t="s">
        <v>9518</v>
      </c>
      <c r="G2824" s="38">
        <v>60</v>
      </c>
      <c r="H2824" s="31">
        <v>0</v>
      </c>
      <c r="I2824" s="30"/>
      <c r="J2824" s="30"/>
      <c r="K2824" s="30" t="s">
        <v>495</v>
      </c>
      <c r="L2824" s="30" t="s">
        <v>496</v>
      </c>
      <c r="M2824" s="30" t="s">
        <v>2206</v>
      </c>
      <c r="N2824" s="30"/>
      <c r="O2824" s="30" t="s">
        <v>9501</v>
      </c>
      <c r="P2824" s="30" t="s">
        <v>9502</v>
      </c>
      <c r="Q2824" s="30" t="s">
        <v>499</v>
      </c>
    </row>
    <row r="2825" spans="1:17">
      <c r="A2825" s="30" t="s">
        <v>9519</v>
      </c>
      <c r="B2825" s="30" t="s">
        <v>9520</v>
      </c>
      <c r="C2825" s="30" t="s">
        <v>9521</v>
      </c>
      <c r="D2825" s="30"/>
      <c r="E2825" s="30" t="s">
        <v>503</v>
      </c>
      <c r="F2825" s="30" t="s">
        <v>9522</v>
      </c>
      <c r="G2825" s="38">
        <v>60</v>
      </c>
      <c r="H2825" s="31">
        <v>0</v>
      </c>
      <c r="I2825" s="30"/>
      <c r="J2825" s="30"/>
      <c r="K2825" s="30" t="s">
        <v>495</v>
      </c>
      <c r="L2825" s="30" t="s">
        <v>496</v>
      </c>
      <c r="M2825" s="30" t="s">
        <v>724</v>
      </c>
      <c r="N2825" s="30"/>
      <c r="O2825" s="30" t="s">
        <v>9501</v>
      </c>
      <c r="P2825" s="30" t="s">
        <v>9502</v>
      </c>
      <c r="Q2825" s="30" t="s">
        <v>499</v>
      </c>
    </row>
    <row r="2826" spans="1:17">
      <c r="A2826" s="30" t="s">
        <v>9523</v>
      </c>
      <c r="B2826" s="30" t="s">
        <v>9524</v>
      </c>
      <c r="C2826" s="30" t="s">
        <v>9525</v>
      </c>
      <c r="D2826" s="30"/>
      <c r="E2826" s="30" t="s">
        <v>503</v>
      </c>
      <c r="F2826" s="30" t="s">
        <v>9526</v>
      </c>
      <c r="G2826" s="38">
        <v>60</v>
      </c>
      <c r="H2826" s="31">
        <v>0</v>
      </c>
      <c r="I2826" s="30"/>
      <c r="J2826" s="30"/>
      <c r="K2826" s="30" t="s">
        <v>495</v>
      </c>
      <c r="L2826" s="30" t="s">
        <v>496</v>
      </c>
      <c r="M2826" s="30" t="s">
        <v>514</v>
      </c>
      <c r="N2826" s="30"/>
      <c r="O2826" s="30" t="s">
        <v>9501</v>
      </c>
      <c r="P2826" s="30" t="s">
        <v>9502</v>
      </c>
      <c r="Q2826" s="30" t="s">
        <v>499</v>
      </c>
    </row>
    <row r="2827" spans="1:17">
      <c r="A2827" s="30" t="s">
        <v>9527</v>
      </c>
      <c r="B2827" s="30" t="s">
        <v>9528</v>
      </c>
      <c r="C2827" s="30" t="s">
        <v>9529</v>
      </c>
      <c r="D2827" s="30"/>
      <c r="E2827" s="30" t="s">
        <v>503</v>
      </c>
      <c r="F2827" s="30" t="s">
        <v>9530</v>
      </c>
      <c r="G2827" s="38">
        <v>60</v>
      </c>
      <c r="H2827" s="31">
        <v>0</v>
      </c>
      <c r="I2827" s="30" t="s">
        <v>546</v>
      </c>
      <c r="J2827" s="30" t="s">
        <v>547</v>
      </c>
      <c r="K2827" s="30" t="s">
        <v>495</v>
      </c>
      <c r="L2827" s="30" t="s">
        <v>496</v>
      </c>
      <c r="M2827" s="30" t="s">
        <v>695</v>
      </c>
      <c r="N2827" s="30"/>
      <c r="O2827" s="30" t="s">
        <v>9501</v>
      </c>
      <c r="P2827" s="30" t="s">
        <v>9502</v>
      </c>
      <c r="Q2827" s="30" t="s">
        <v>499</v>
      </c>
    </row>
    <row r="2828" spans="1:17">
      <c r="A2828" s="30" t="s">
        <v>9531</v>
      </c>
      <c r="B2828" s="30" t="s">
        <v>9532</v>
      </c>
      <c r="C2828" s="30" t="s">
        <v>9533</v>
      </c>
      <c r="D2828" s="30" t="s">
        <v>9534</v>
      </c>
      <c r="E2828" s="30" t="s">
        <v>9104</v>
      </c>
      <c r="F2828" s="30" t="s">
        <v>9535</v>
      </c>
      <c r="G2828" s="38"/>
      <c r="H2828" s="31">
        <v>0</v>
      </c>
      <c r="I2828" s="30" t="s">
        <v>5267</v>
      </c>
      <c r="J2828" s="30" t="s">
        <v>5268</v>
      </c>
      <c r="K2828" s="30" t="s">
        <v>495</v>
      </c>
      <c r="L2828" s="30" t="s">
        <v>496</v>
      </c>
      <c r="M2828" s="30" t="s">
        <v>713</v>
      </c>
      <c r="N2828" s="30" t="s">
        <v>2818</v>
      </c>
      <c r="O2828" s="30" t="s">
        <v>9531</v>
      </c>
      <c r="P2828" s="30" t="s">
        <v>9532</v>
      </c>
      <c r="Q2828" s="30" t="s">
        <v>499</v>
      </c>
    </row>
    <row r="2829" spans="1:17">
      <c r="A2829" s="30" t="s">
        <v>9536</v>
      </c>
      <c r="B2829" s="30" t="s">
        <v>9537</v>
      </c>
      <c r="C2829" s="30" t="s">
        <v>9538</v>
      </c>
      <c r="D2829" s="30"/>
      <c r="E2829" s="30" t="s">
        <v>503</v>
      </c>
      <c r="F2829" s="30" t="s">
        <v>9539</v>
      </c>
      <c r="G2829" s="38"/>
      <c r="H2829" s="31">
        <v>0</v>
      </c>
      <c r="I2829" s="30" t="s">
        <v>718</v>
      </c>
      <c r="J2829" s="30" t="s">
        <v>719</v>
      </c>
      <c r="K2829" s="30" t="s">
        <v>495</v>
      </c>
      <c r="L2829" s="30" t="s">
        <v>496</v>
      </c>
      <c r="M2829" s="30" t="s">
        <v>903</v>
      </c>
      <c r="N2829" s="30"/>
      <c r="O2829" s="30" t="s">
        <v>9536</v>
      </c>
      <c r="P2829" s="30" t="s">
        <v>9537</v>
      </c>
      <c r="Q2829" s="30" t="s">
        <v>499</v>
      </c>
    </row>
    <row r="2830" spans="1:17">
      <c r="A2830" s="30" t="s">
        <v>9540</v>
      </c>
      <c r="B2830" s="30" t="s">
        <v>9541</v>
      </c>
      <c r="C2830" s="30" t="s">
        <v>9542</v>
      </c>
      <c r="D2830" s="30" t="s">
        <v>9543</v>
      </c>
      <c r="E2830" s="30" t="s">
        <v>2990</v>
      </c>
      <c r="F2830" s="30" t="s">
        <v>9543</v>
      </c>
      <c r="G2830" s="38"/>
      <c r="H2830" s="31">
        <v>0</v>
      </c>
      <c r="I2830" s="30" t="s">
        <v>628</v>
      </c>
      <c r="J2830" s="30" t="s">
        <v>629</v>
      </c>
      <c r="K2830" s="30" t="s">
        <v>495</v>
      </c>
      <c r="L2830" s="30" t="s">
        <v>630</v>
      </c>
      <c r="M2830" s="30" t="s">
        <v>631</v>
      </c>
      <c r="N2830" s="30"/>
      <c r="O2830" s="30" t="s">
        <v>9540</v>
      </c>
      <c r="P2830" s="30" t="s">
        <v>9541</v>
      </c>
      <c r="Q2830" s="30" t="s">
        <v>499</v>
      </c>
    </row>
    <row r="2831" spans="1:17">
      <c r="A2831" s="30" t="s">
        <v>9544</v>
      </c>
      <c r="B2831" s="30" t="s">
        <v>9545</v>
      </c>
      <c r="C2831" s="30" t="s">
        <v>9546</v>
      </c>
      <c r="D2831" s="30"/>
      <c r="E2831" s="30" t="s">
        <v>9547</v>
      </c>
      <c r="F2831" s="30"/>
      <c r="G2831" s="38"/>
      <c r="H2831" s="31">
        <v>0</v>
      </c>
      <c r="I2831" s="30" t="s">
        <v>755</v>
      </c>
      <c r="J2831" s="30" t="s">
        <v>756</v>
      </c>
      <c r="K2831" s="30" t="s">
        <v>495</v>
      </c>
      <c r="L2831" s="30" t="s">
        <v>612</v>
      </c>
      <c r="M2831" s="30" t="s">
        <v>943</v>
      </c>
      <c r="N2831" s="30"/>
      <c r="O2831" s="30" t="s">
        <v>9540</v>
      </c>
      <c r="P2831" s="30" t="s">
        <v>9541</v>
      </c>
      <c r="Q2831" s="30" t="s">
        <v>499</v>
      </c>
    </row>
    <row r="2832" spans="1:17">
      <c r="A2832" s="30" t="s">
        <v>9548</v>
      </c>
      <c r="B2832" s="30" t="s">
        <v>9549</v>
      </c>
      <c r="C2832" s="30" t="s">
        <v>9550</v>
      </c>
      <c r="D2832" s="30"/>
      <c r="E2832" s="30" t="s">
        <v>9551</v>
      </c>
      <c r="F2832" s="30"/>
      <c r="G2832" s="38"/>
      <c r="H2832" s="31">
        <v>0</v>
      </c>
      <c r="I2832" s="30" t="s">
        <v>755</v>
      </c>
      <c r="J2832" s="30" t="s">
        <v>756</v>
      </c>
      <c r="K2832" s="30" t="s">
        <v>495</v>
      </c>
      <c r="L2832" s="30" t="s">
        <v>612</v>
      </c>
      <c r="M2832" s="30" t="s">
        <v>1035</v>
      </c>
      <c r="N2832" s="30"/>
      <c r="O2832" s="30" t="s">
        <v>9540</v>
      </c>
      <c r="P2832" s="30" t="s">
        <v>9541</v>
      </c>
      <c r="Q2832" s="30" t="s">
        <v>499</v>
      </c>
    </row>
    <row r="2833" spans="1:17">
      <c r="A2833" s="30" t="s">
        <v>9552</v>
      </c>
      <c r="B2833" s="30" t="s">
        <v>9553</v>
      </c>
      <c r="C2833" s="30" t="s">
        <v>9554</v>
      </c>
      <c r="D2833" s="30"/>
      <c r="E2833" s="30" t="s">
        <v>9547</v>
      </c>
      <c r="F2833" s="30"/>
      <c r="G2833" s="38"/>
      <c r="H2833" s="31">
        <v>0</v>
      </c>
      <c r="I2833" s="30" t="s">
        <v>755</v>
      </c>
      <c r="J2833" s="30" t="s">
        <v>756</v>
      </c>
      <c r="K2833" s="30" t="s">
        <v>495</v>
      </c>
      <c r="L2833" s="30" t="s">
        <v>612</v>
      </c>
      <c r="M2833" s="30" t="s">
        <v>943</v>
      </c>
      <c r="N2833" s="30" t="s">
        <v>7690</v>
      </c>
      <c r="O2833" s="30" t="s">
        <v>9540</v>
      </c>
      <c r="P2833" s="30" t="s">
        <v>9541</v>
      </c>
      <c r="Q2833" s="30" t="s">
        <v>499</v>
      </c>
    </row>
    <row r="2834" spans="1:17">
      <c r="A2834" s="30" t="s">
        <v>9555</v>
      </c>
      <c r="B2834" s="30" t="s">
        <v>9556</v>
      </c>
      <c r="C2834" s="30" t="s">
        <v>9557</v>
      </c>
      <c r="D2834" s="30"/>
      <c r="E2834" s="30" t="s">
        <v>9547</v>
      </c>
      <c r="F2834" s="30"/>
      <c r="G2834" s="38"/>
      <c r="H2834" s="31">
        <v>0</v>
      </c>
      <c r="I2834" s="30" t="s">
        <v>755</v>
      </c>
      <c r="J2834" s="30" t="s">
        <v>756</v>
      </c>
      <c r="K2834" s="30" t="s">
        <v>495</v>
      </c>
      <c r="L2834" s="30" t="s">
        <v>612</v>
      </c>
      <c r="M2834" s="30" t="s">
        <v>943</v>
      </c>
      <c r="N2834" s="30" t="s">
        <v>7690</v>
      </c>
      <c r="O2834" s="30" t="s">
        <v>9540</v>
      </c>
      <c r="P2834" s="30" t="s">
        <v>9541</v>
      </c>
      <c r="Q2834" s="30" t="s">
        <v>499</v>
      </c>
    </row>
    <row r="2835" spans="1:17">
      <c r="A2835" s="30" t="s">
        <v>9558</v>
      </c>
      <c r="B2835" s="30" t="s">
        <v>9559</v>
      </c>
      <c r="C2835" s="30" t="s">
        <v>9560</v>
      </c>
      <c r="D2835" s="30"/>
      <c r="E2835" s="30" t="s">
        <v>9547</v>
      </c>
      <c r="F2835" s="30"/>
      <c r="G2835" s="38"/>
      <c r="H2835" s="31">
        <v>0</v>
      </c>
      <c r="I2835" s="30" t="s">
        <v>755</v>
      </c>
      <c r="J2835" s="30" t="s">
        <v>756</v>
      </c>
      <c r="K2835" s="30" t="s">
        <v>495</v>
      </c>
      <c r="L2835" s="30" t="s">
        <v>612</v>
      </c>
      <c r="M2835" s="30" t="s">
        <v>943</v>
      </c>
      <c r="N2835" s="30" t="s">
        <v>7690</v>
      </c>
      <c r="O2835" s="30" t="s">
        <v>9540</v>
      </c>
      <c r="P2835" s="30" t="s">
        <v>9541</v>
      </c>
      <c r="Q2835" s="30" t="s">
        <v>4458</v>
      </c>
    </row>
    <row r="2836" spans="1:17">
      <c r="A2836" s="30" t="s">
        <v>9561</v>
      </c>
      <c r="B2836" s="30" t="s">
        <v>9562</v>
      </c>
      <c r="C2836" s="30" t="s">
        <v>9563</v>
      </c>
      <c r="D2836" s="30"/>
      <c r="E2836" s="30" t="s">
        <v>9547</v>
      </c>
      <c r="F2836" s="30"/>
      <c r="G2836" s="38"/>
      <c r="H2836" s="31">
        <v>0</v>
      </c>
      <c r="I2836" s="30" t="s">
        <v>755</v>
      </c>
      <c r="J2836" s="30" t="s">
        <v>756</v>
      </c>
      <c r="K2836" s="30" t="s">
        <v>495</v>
      </c>
      <c r="L2836" s="30" t="s">
        <v>612</v>
      </c>
      <c r="M2836" s="30" t="s">
        <v>1035</v>
      </c>
      <c r="N2836" s="30" t="s">
        <v>7769</v>
      </c>
      <c r="O2836" s="30" t="s">
        <v>9540</v>
      </c>
      <c r="P2836" s="30" t="s">
        <v>9541</v>
      </c>
      <c r="Q2836" s="30" t="s">
        <v>499</v>
      </c>
    </row>
    <row r="2837" spans="1:17">
      <c r="A2837" s="30" t="s">
        <v>9564</v>
      </c>
      <c r="B2837" s="30" t="s">
        <v>9565</v>
      </c>
      <c r="C2837" s="30" t="s">
        <v>9566</v>
      </c>
      <c r="D2837" s="30"/>
      <c r="E2837" s="30" t="s">
        <v>9547</v>
      </c>
      <c r="F2837" s="30"/>
      <c r="G2837" s="38"/>
      <c r="H2837" s="31">
        <v>0</v>
      </c>
      <c r="I2837" s="30" t="s">
        <v>755</v>
      </c>
      <c r="J2837" s="30" t="s">
        <v>756</v>
      </c>
      <c r="K2837" s="30" t="s">
        <v>495</v>
      </c>
      <c r="L2837" s="30" t="s">
        <v>612</v>
      </c>
      <c r="M2837" s="30" t="s">
        <v>1828</v>
      </c>
      <c r="N2837" s="30"/>
      <c r="O2837" s="30" t="s">
        <v>9540</v>
      </c>
      <c r="P2837" s="30" t="s">
        <v>9541</v>
      </c>
      <c r="Q2837" s="30" t="s">
        <v>499</v>
      </c>
    </row>
    <row r="2838" spans="1:17">
      <c r="A2838" s="30" t="s">
        <v>9567</v>
      </c>
      <c r="B2838" s="30" t="s">
        <v>9568</v>
      </c>
      <c r="C2838" s="30" t="s">
        <v>9569</v>
      </c>
      <c r="D2838" s="30"/>
      <c r="E2838" s="30" t="s">
        <v>9547</v>
      </c>
      <c r="F2838" s="30"/>
      <c r="G2838" s="38"/>
      <c r="H2838" s="31">
        <v>0</v>
      </c>
      <c r="I2838" s="30" t="s">
        <v>755</v>
      </c>
      <c r="J2838" s="30" t="s">
        <v>756</v>
      </c>
      <c r="K2838" s="30" t="s">
        <v>495</v>
      </c>
      <c r="L2838" s="30" t="s">
        <v>612</v>
      </c>
      <c r="M2838" s="30" t="s">
        <v>1828</v>
      </c>
      <c r="N2838" s="30"/>
      <c r="O2838" s="30" t="s">
        <v>9540</v>
      </c>
      <c r="P2838" s="30" t="s">
        <v>9541</v>
      </c>
      <c r="Q2838" s="30" t="s">
        <v>499</v>
      </c>
    </row>
    <row r="2839" spans="1:17">
      <c r="A2839" s="30" t="s">
        <v>9570</v>
      </c>
      <c r="B2839" s="30" t="s">
        <v>9571</v>
      </c>
      <c r="C2839" s="30" t="s">
        <v>9572</v>
      </c>
      <c r="D2839" s="30"/>
      <c r="E2839" s="30" t="s">
        <v>9547</v>
      </c>
      <c r="F2839" s="30"/>
      <c r="G2839" s="38"/>
      <c r="H2839" s="31">
        <v>0</v>
      </c>
      <c r="I2839" s="30" t="s">
        <v>755</v>
      </c>
      <c r="J2839" s="30" t="s">
        <v>756</v>
      </c>
      <c r="K2839" s="30" t="s">
        <v>495</v>
      </c>
      <c r="L2839" s="30" t="s">
        <v>612</v>
      </c>
      <c r="M2839" s="30" t="s">
        <v>1035</v>
      </c>
      <c r="N2839" s="30" t="s">
        <v>7690</v>
      </c>
      <c r="O2839" s="30" t="s">
        <v>9540</v>
      </c>
      <c r="P2839" s="30" t="s">
        <v>9541</v>
      </c>
      <c r="Q2839" s="30" t="s">
        <v>499</v>
      </c>
    </row>
    <row r="2840" spans="1:17">
      <c r="A2840" s="30" t="s">
        <v>9573</v>
      </c>
      <c r="B2840" s="30" t="s">
        <v>9574</v>
      </c>
      <c r="C2840" s="30" t="s">
        <v>9575</v>
      </c>
      <c r="D2840" s="30"/>
      <c r="E2840" s="30" t="s">
        <v>9547</v>
      </c>
      <c r="F2840" s="30"/>
      <c r="G2840" s="38"/>
      <c r="H2840" s="31">
        <v>0</v>
      </c>
      <c r="I2840" s="30" t="s">
        <v>755</v>
      </c>
      <c r="J2840" s="30" t="s">
        <v>756</v>
      </c>
      <c r="K2840" s="30" t="s">
        <v>495</v>
      </c>
      <c r="L2840" s="30" t="s">
        <v>612</v>
      </c>
      <c r="M2840" s="30" t="s">
        <v>1035</v>
      </c>
      <c r="N2840" s="30" t="s">
        <v>7690</v>
      </c>
      <c r="O2840" s="30" t="s">
        <v>9540</v>
      </c>
      <c r="P2840" s="30" t="s">
        <v>9541</v>
      </c>
      <c r="Q2840" s="30" t="s">
        <v>499</v>
      </c>
    </row>
    <row r="2841" spans="1:17">
      <c r="A2841" s="30" t="s">
        <v>9576</v>
      </c>
      <c r="B2841" s="30" t="s">
        <v>9577</v>
      </c>
      <c r="C2841" s="30" t="s">
        <v>9578</v>
      </c>
      <c r="D2841" s="30"/>
      <c r="E2841" s="30" t="s">
        <v>9547</v>
      </c>
      <c r="F2841" s="30"/>
      <c r="G2841" s="38"/>
      <c r="H2841" s="31">
        <v>0</v>
      </c>
      <c r="I2841" s="30" t="s">
        <v>755</v>
      </c>
      <c r="J2841" s="30" t="s">
        <v>756</v>
      </c>
      <c r="K2841" s="30" t="s">
        <v>495</v>
      </c>
      <c r="L2841" s="30" t="s">
        <v>612</v>
      </c>
      <c r="M2841" s="30" t="s">
        <v>943</v>
      </c>
      <c r="N2841" s="30" t="s">
        <v>7690</v>
      </c>
      <c r="O2841" s="30" t="s">
        <v>9540</v>
      </c>
      <c r="P2841" s="30" t="s">
        <v>9541</v>
      </c>
      <c r="Q2841" s="30" t="s">
        <v>499</v>
      </c>
    </row>
    <row r="2842" spans="1:17">
      <c r="A2842" s="30" t="s">
        <v>9579</v>
      </c>
      <c r="B2842" s="30" t="s">
        <v>9580</v>
      </c>
      <c r="C2842" s="30" t="s">
        <v>9581</v>
      </c>
      <c r="D2842" s="30"/>
      <c r="E2842" s="30" t="s">
        <v>9547</v>
      </c>
      <c r="F2842" s="30"/>
      <c r="G2842" s="38"/>
      <c r="H2842" s="31">
        <v>0</v>
      </c>
      <c r="I2842" s="30" t="s">
        <v>755</v>
      </c>
      <c r="J2842" s="30" t="s">
        <v>756</v>
      </c>
      <c r="K2842" s="30" t="s">
        <v>495</v>
      </c>
      <c r="L2842" s="30" t="s">
        <v>612</v>
      </c>
      <c r="M2842" s="30" t="s">
        <v>1828</v>
      </c>
      <c r="N2842" s="30"/>
      <c r="O2842" s="30" t="s">
        <v>9540</v>
      </c>
      <c r="P2842" s="30" t="s">
        <v>9541</v>
      </c>
      <c r="Q2842" s="30" t="s">
        <v>499</v>
      </c>
    </row>
    <row r="2843" spans="1:17">
      <c r="A2843" s="30" t="s">
        <v>9582</v>
      </c>
      <c r="B2843" s="30" t="s">
        <v>9583</v>
      </c>
      <c r="C2843" s="30" t="s">
        <v>9584</v>
      </c>
      <c r="D2843" s="30"/>
      <c r="E2843" s="30" t="s">
        <v>9547</v>
      </c>
      <c r="F2843" s="30"/>
      <c r="G2843" s="38"/>
      <c r="H2843" s="31">
        <v>0</v>
      </c>
      <c r="I2843" s="30" t="s">
        <v>755</v>
      </c>
      <c r="J2843" s="30" t="s">
        <v>756</v>
      </c>
      <c r="K2843" s="30" t="s">
        <v>495</v>
      </c>
      <c r="L2843" s="30" t="s">
        <v>612</v>
      </c>
      <c r="M2843" s="30" t="s">
        <v>943</v>
      </c>
      <c r="N2843" s="30" t="s">
        <v>7666</v>
      </c>
      <c r="O2843" s="30" t="s">
        <v>9540</v>
      </c>
      <c r="P2843" s="30" t="s">
        <v>9541</v>
      </c>
      <c r="Q2843" s="30" t="s">
        <v>499</v>
      </c>
    </row>
    <row r="2844" spans="1:17">
      <c r="A2844" s="30" t="s">
        <v>9585</v>
      </c>
      <c r="B2844" s="30" t="s">
        <v>9586</v>
      </c>
      <c r="C2844" s="30" t="s">
        <v>9587</v>
      </c>
      <c r="D2844" s="30"/>
      <c r="E2844" s="30" t="s">
        <v>9547</v>
      </c>
      <c r="F2844" s="30"/>
      <c r="G2844" s="38"/>
      <c r="H2844" s="31">
        <v>0</v>
      </c>
      <c r="I2844" s="30" t="s">
        <v>755</v>
      </c>
      <c r="J2844" s="30" t="s">
        <v>756</v>
      </c>
      <c r="K2844" s="30" t="s">
        <v>495</v>
      </c>
      <c r="L2844" s="30" t="s">
        <v>612</v>
      </c>
      <c r="M2844" s="30" t="s">
        <v>1035</v>
      </c>
      <c r="N2844" s="30" t="s">
        <v>7666</v>
      </c>
      <c r="O2844" s="30" t="s">
        <v>9540</v>
      </c>
      <c r="P2844" s="30" t="s">
        <v>9541</v>
      </c>
      <c r="Q2844" s="30" t="s">
        <v>499</v>
      </c>
    </row>
    <row r="2845" spans="1:17">
      <c r="A2845" s="30" t="s">
        <v>9588</v>
      </c>
      <c r="B2845" s="30" t="s">
        <v>9589</v>
      </c>
      <c r="C2845" s="30" t="s">
        <v>9590</v>
      </c>
      <c r="D2845" s="30"/>
      <c r="E2845" s="30" t="s">
        <v>503</v>
      </c>
      <c r="F2845" s="30" t="s">
        <v>9591</v>
      </c>
      <c r="G2845" s="38"/>
      <c r="H2845" s="31">
        <v>0</v>
      </c>
      <c r="I2845" s="30"/>
      <c r="J2845" s="30"/>
      <c r="K2845" s="30" t="s">
        <v>495</v>
      </c>
      <c r="L2845" s="30" t="s">
        <v>496</v>
      </c>
      <c r="M2845" s="30" t="s">
        <v>548</v>
      </c>
      <c r="N2845" s="30"/>
      <c r="O2845" s="30" t="s">
        <v>9588</v>
      </c>
      <c r="P2845" s="30" t="s">
        <v>9589</v>
      </c>
      <c r="Q2845" s="30" t="s">
        <v>499</v>
      </c>
    </row>
    <row r="2846" spans="1:17">
      <c r="A2846" s="30" t="s">
        <v>9592</v>
      </c>
      <c r="B2846" s="30" t="s">
        <v>9593</v>
      </c>
      <c r="C2846" s="30" t="s">
        <v>9594</v>
      </c>
      <c r="D2846" s="30"/>
      <c r="E2846" s="30" t="s">
        <v>503</v>
      </c>
      <c r="F2846" s="30" t="s">
        <v>9595</v>
      </c>
      <c r="G2846" s="38"/>
      <c r="H2846" s="31">
        <v>0</v>
      </c>
      <c r="I2846" s="30" t="s">
        <v>546</v>
      </c>
      <c r="J2846" s="30" t="s">
        <v>547</v>
      </c>
      <c r="K2846" s="30" t="s">
        <v>495</v>
      </c>
      <c r="L2846" s="30" t="s">
        <v>496</v>
      </c>
      <c r="M2846" s="30" t="s">
        <v>695</v>
      </c>
      <c r="N2846" s="30" t="s">
        <v>9596</v>
      </c>
      <c r="O2846" s="30" t="s">
        <v>9592</v>
      </c>
      <c r="P2846" s="30" t="s">
        <v>9593</v>
      </c>
      <c r="Q2846" s="30" t="s">
        <v>499</v>
      </c>
    </row>
    <row r="2847" spans="1:17">
      <c r="A2847" s="30" t="s">
        <v>9597</v>
      </c>
      <c r="B2847" s="30" t="s">
        <v>9598</v>
      </c>
      <c r="C2847" s="30" t="s">
        <v>9599</v>
      </c>
      <c r="D2847" s="30" t="s">
        <v>6411</v>
      </c>
      <c r="E2847" s="30" t="s">
        <v>503</v>
      </c>
      <c r="F2847" s="30" t="s">
        <v>6411</v>
      </c>
      <c r="G2847" s="38"/>
      <c r="H2847" s="31">
        <v>0</v>
      </c>
      <c r="I2847" s="30" t="s">
        <v>995</v>
      </c>
      <c r="J2847" s="30" t="s">
        <v>996</v>
      </c>
      <c r="K2847" s="30" t="s">
        <v>495</v>
      </c>
      <c r="L2847" s="30" t="s">
        <v>612</v>
      </c>
      <c r="M2847" s="30" t="s">
        <v>1007</v>
      </c>
      <c r="N2847" s="30"/>
      <c r="O2847" s="30" t="s">
        <v>9597</v>
      </c>
      <c r="P2847" s="30" t="s">
        <v>9598</v>
      </c>
      <c r="Q2847" s="30" t="s">
        <v>499</v>
      </c>
    </row>
    <row r="2848" spans="1:17">
      <c r="A2848" s="30" t="s">
        <v>9600</v>
      </c>
      <c r="B2848" s="30" t="s">
        <v>9601</v>
      </c>
      <c r="C2848" s="30" t="s">
        <v>9602</v>
      </c>
      <c r="D2848" s="30" t="s">
        <v>6411</v>
      </c>
      <c r="E2848" s="30" t="s">
        <v>503</v>
      </c>
      <c r="F2848" s="30" t="s">
        <v>6411</v>
      </c>
      <c r="G2848" s="38"/>
      <c r="H2848" s="31">
        <v>0</v>
      </c>
      <c r="I2848" s="30" t="s">
        <v>5187</v>
      </c>
      <c r="J2848" s="30" t="s">
        <v>5188</v>
      </c>
      <c r="K2848" s="30" t="s">
        <v>495</v>
      </c>
      <c r="L2848" s="30" t="s">
        <v>496</v>
      </c>
      <c r="M2848" s="30" t="s">
        <v>2206</v>
      </c>
      <c r="N2848" s="30"/>
      <c r="O2848" s="30" t="s">
        <v>9597</v>
      </c>
      <c r="P2848" s="30" t="s">
        <v>9598</v>
      </c>
      <c r="Q2848" s="30" t="s">
        <v>499</v>
      </c>
    </row>
    <row r="2849" spans="1:17">
      <c r="A2849" s="30" t="s">
        <v>9603</v>
      </c>
      <c r="B2849" s="30" t="s">
        <v>9604</v>
      </c>
      <c r="C2849" s="30" t="s">
        <v>9605</v>
      </c>
      <c r="D2849" s="30" t="s">
        <v>6411</v>
      </c>
      <c r="E2849" s="30" t="s">
        <v>503</v>
      </c>
      <c r="F2849" s="30" t="s">
        <v>6411</v>
      </c>
      <c r="G2849" s="38"/>
      <c r="H2849" s="31">
        <v>0</v>
      </c>
      <c r="I2849" s="30" t="s">
        <v>5187</v>
      </c>
      <c r="J2849" s="30" t="s">
        <v>5188</v>
      </c>
      <c r="K2849" s="30" t="s">
        <v>495</v>
      </c>
      <c r="L2849" s="30" t="s">
        <v>496</v>
      </c>
      <c r="M2849" s="30" t="s">
        <v>514</v>
      </c>
      <c r="N2849" s="30" t="s">
        <v>515</v>
      </c>
      <c r="O2849" s="30" t="s">
        <v>9597</v>
      </c>
      <c r="P2849" s="30" t="s">
        <v>9598</v>
      </c>
      <c r="Q2849" s="30" t="s">
        <v>499</v>
      </c>
    </row>
    <row r="2850" spans="1:17">
      <c r="A2850" s="30" t="s">
        <v>9606</v>
      </c>
      <c r="B2850" s="30" t="s">
        <v>9607</v>
      </c>
      <c r="C2850" s="30" t="s">
        <v>9608</v>
      </c>
      <c r="D2850" s="30"/>
      <c r="E2850" s="30" t="s">
        <v>753</v>
      </c>
      <c r="F2850" s="30" t="s">
        <v>9609</v>
      </c>
      <c r="G2850" s="38"/>
      <c r="H2850" s="31">
        <v>0</v>
      </c>
      <c r="I2850" s="30" t="s">
        <v>755</v>
      </c>
      <c r="J2850" s="30" t="s">
        <v>756</v>
      </c>
      <c r="K2850" s="30" t="s">
        <v>495</v>
      </c>
      <c r="L2850" s="30" t="s">
        <v>612</v>
      </c>
      <c r="M2850" s="30" t="s">
        <v>961</v>
      </c>
      <c r="N2850" s="30" t="s">
        <v>9610</v>
      </c>
      <c r="O2850" s="30" t="s">
        <v>9606</v>
      </c>
      <c r="P2850" s="30" t="s">
        <v>9607</v>
      </c>
      <c r="Q2850" s="30" t="s">
        <v>4174</v>
      </c>
    </row>
    <row r="2851" spans="1:17">
      <c r="A2851" s="30" t="s">
        <v>9611</v>
      </c>
      <c r="B2851" s="30" t="s">
        <v>9612</v>
      </c>
      <c r="C2851" s="30" t="s">
        <v>9613</v>
      </c>
      <c r="D2851" s="30" t="s">
        <v>74</v>
      </c>
      <c r="E2851" s="30" t="s">
        <v>6037</v>
      </c>
      <c r="F2851" s="30"/>
      <c r="G2851" s="38"/>
      <c r="H2851" s="31">
        <v>0</v>
      </c>
      <c r="I2851" s="30" t="s">
        <v>995</v>
      </c>
      <c r="J2851" s="30" t="s">
        <v>996</v>
      </c>
      <c r="K2851" s="30" t="s">
        <v>495</v>
      </c>
      <c r="L2851" s="30" t="s">
        <v>612</v>
      </c>
      <c r="M2851" s="30" t="s">
        <v>1021</v>
      </c>
      <c r="N2851" s="30"/>
      <c r="O2851" s="30" t="s">
        <v>9606</v>
      </c>
      <c r="P2851" s="30" t="s">
        <v>9607</v>
      </c>
      <c r="Q2851" s="30" t="s">
        <v>499</v>
      </c>
    </row>
    <row r="2852" spans="1:17">
      <c r="A2852" s="30" t="s">
        <v>9614</v>
      </c>
      <c r="B2852" s="30" t="s">
        <v>9615</v>
      </c>
      <c r="C2852" s="30" t="s">
        <v>9616</v>
      </c>
      <c r="D2852" s="30" t="s">
        <v>74</v>
      </c>
      <c r="E2852" s="30" t="s">
        <v>6037</v>
      </c>
      <c r="F2852" s="30"/>
      <c r="G2852" s="38"/>
      <c r="H2852" s="31">
        <v>0</v>
      </c>
      <c r="I2852" s="30" t="s">
        <v>995</v>
      </c>
      <c r="J2852" s="30" t="s">
        <v>996</v>
      </c>
      <c r="K2852" s="30" t="s">
        <v>495</v>
      </c>
      <c r="L2852" s="30" t="s">
        <v>612</v>
      </c>
      <c r="M2852" s="30" t="s">
        <v>1021</v>
      </c>
      <c r="N2852" s="30"/>
      <c r="O2852" s="30" t="s">
        <v>9606</v>
      </c>
      <c r="P2852" s="30" t="s">
        <v>9607</v>
      </c>
      <c r="Q2852" s="30" t="s">
        <v>499</v>
      </c>
    </row>
    <row r="2853" spans="1:17">
      <c r="A2853" s="30" t="s">
        <v>9617</v>
      </c>
      <c r="B2853" s="30" t="s">
        <v>9618</v>
      </c>
      <c r="C2853" s="30" t="s">
        <v>9619</v>
      </c>
      <c r="D2853" s="30" t="s">
        <v>74</v>
      </c>
      <c r="E2853" s="30" t="s">
        <v>6037</v>
      </c>
      <c r="F2853" s="30"/>
      <c r="G2853" s="38"/>
      <c r="H2853" s="31">
        <v>0</v>
      </c>
      <c r="I2853" s="30" t="s">
        <v>755</v>
      </c>
      <c r="J2853" s="30" t="s">
        <v>756</v>
      </c>
      <c r="K2853" s="30" t="s">
        <v>495</v>
      </c>
      <c r="L2853" s="30" t="s">
        <v>612</v>
      </c>
      <c r="M2853" s="30" t="s">
        <v>950</v>
      </c>
      <c r="N2853" s="30"/>
      <c r="O2853" s="30" t="s">
        <v>9606</v>
      </c>
      <c r="P2853" s="30" t="s">
        <v>9607</v>
      </c>
      <c r="Q2853" s="30" t="s">
        <v>499</v>
      </c>
    </row>
    <row r="2854" spans="1:17">
      <c r="A2854" s="30" t="s">
        <v>9620</v>
      </c>
      <c r="B2854" s="30" t="s">
        <v>9621</v>
      </c>
      <c r="C2854" s="30" t="s">
        <v>9622</v>
      </c>
      <c r="D2854" s="30" t="s">
        <v>74</v>
      </c>
      <c r="E2854" s="30" t="s">
        <v>6037</v>
      </c>
      <c r="F2854" s="30"/>
      <c r="G2854" s="38"/>
      <c r="H2854" s="31">
        <v>0</v>
      </c>
      <c r="I2854" s="30" t="s">
        <v>755</v>
      </c>
      <c r="J2854" s="30" t="s">
        <v>756</v>
      </c>
      <c r="K2854" s="30" t="s">
        <v>495</v>
      </c>
      <c r="L2854" s="30" t="s">
        <v>612</v>
      </c>
      <c r="M2854" s="30" t="s">
        <v>613</v>
      </c>
      <c r="N2854" s="30"/>
      <c r="O2854" s="30" t="s">
        <v>9606</v>
      </c>
      <c r="P2854" s="30" t="s">
        <v>9607</v>
      </c>
      <c r="Q2854" s="30" t="s">
        <v>499</v>
      </c>
    </row>
    <row r="2855" spans="1:17">
      <c r="A2855" s="30" t="s">
        <v>9623</v>
      </c>
      <c r="B2855" s="30" t="s">
        <v>9624</v>
      </c>
      <c r="C2855" s="30" t="s">
        <v>9625</v>
      </c>
      <c r="D2855" s="30"/>
      <c r="E2855" s="30" t="s">
        <v>2990</v>
      </c>
      <c r="F2855" s="30" t="s">
        <v>9626</v>
      </c>
      <c r="G2855" s="38"/>
      <c r="H2855" s="31">
        <v>0</v>
      </c>
      <c r="I2855" s="30" t="s">
        <v>995</v>
      </c>
      <c r="J2855" s="30" t="s">
        <v>996</v>
      </c>
      <c r="K2855" s="30" t="s">
        <v>495</v>
      </c>
      <c r="L2855" s="30" t="s">
        <v>612</v>
      </c>
      <c r="M2855" s="30" t="s">
        <v>1007</v>
      </c>
      <c r="N2855" s="30" t="s">
        <v>4885</v>
      </c>
      <c r="O2855" s="30" t="s">
        <v>9623</v>
      </c>
      <c r="P2855" s="30" t="s">
        <v>9624</v>
      </c>
      <c r="Q2855" s="30" t="s">
        <v>499</v>
      </c>
    </row>
    <row r="2856" spans="1:17">
      <c r="A2856" s="30" t="s">
        <v>9627</v>
      </c>
      <c r="B2856" s="30" t="s">
        <v>9628</v>
      </c>
      <c r="C2856" s="30" t="s">
        <v>9629</v>
      </c>
      <c r="D2856" s="30" t="s">
        <v>9630</v>
      </c>
      <c r="E2856" s="30" t="s">
        <v>2990</v>
      </c>
      <c r="F2856" s="30" t="s">
        <v>9630</v>
      </c>
      <c r="G2856" s="38"/>
      <c r="H2856" s="31">
        <v>0</v>
      </c>
      <c r="I2856" s="30" t="s">
        <v>755</v>
      </c>
      <c r="J2856" s="30" t="s">
        <v>756</v>
      </c>
      <c r="K2856" s="30" t="s">
        <v>495</v>
      </c>
      <c r="L2856" s="30" t="s">
        <v>612</v>
      </c>
      <c r="M2856" s="30" t="s">
        <v>1035</v>
      </c>
      <c r="N2856" s="30"/>
      <c r="O2856" s="30" t="s">
        <v>9623</v>
      </c>
      <c r="P2856" s="30" t="s">
        <v>9624</v>
      </c>
      <c r="Q2856" s="30" t="s">
        <v>499</v>
      </c>
    </row>
    <row r="2857" spans="1:17">
      <c r="A2857" s="30" t="s">
        <v>9631</v>
      </c>
      <c r="B2857" s="30" t="s">
        <v>9632</v>
      </c>
      <c r="C2857" s="30" t="s">
        <v>9633</v>
      </c>
      <c r="D2857" s="30" t="s">
        <v>74</v>
      </c>
      <c r="E2857" s="30" t="s">
        <v>2990</v>
      </c>
      <c r="F2857" s="30" t="s">
        <v>74</v>
      </c>
      <c r="G2857" s="38"/>
      <c r="H2857" s="31">
        <v>0</v>
      </c>
      <c r="I2857" s="30" t="s">
        <v>755</v>
      </c>
      <c r="J2857" s="30" t="s">
        <v>756</v>
      </c>
      <c r="K2857" s="30" t="s">
        <v>495</v>
      </c>
      <c r="L2857" s="30" t="s">
        <v>612</v>
      </c>
      <c r="M2857" s="30" t="s">
        <v>1128</v>
      </c>
      <c r="N2857" s="30" t="s">
        <v>4247</v>
      </c>
      <c r="O2857" s="30" t="s">
        <v>9623</v>
      </c>
      <c r="P2857" s="30" t="s">
        <v>9624</v>
      </c>
      <c r="Q2857" s="30" t="s">
        <v>499</v>
      </c>
    </row>
    <row r="2858" spans="1:17">
      <c r="A2858" s="30" t="s">
        <v>9634</v>
      </c>
      <c r="B2858" s="30" t="s">
        <v>9635</v>
      </c>
      <c r="C2858" s="30" t="s">
        <v>9636</v>
      </c>
      <c r="D2858" s="30" t="s">
        <v>74</v>
      </c>
      <c r="E2858" s="30" t="s">
        <v>2990</v>
      </c>
      <c r="F2858" s="30" t="s">
        <v>74</v>
      </c>
      <c r="G2858" s="38"/>
      <c r="H2858" s="31">
        <v>0</v>
      </c>
      <c r="I2858" s="30" t="s">
        <v>755</v>
      </c>
      <c r="J2858" s="30" t="s">
        <v>756</v>
      </c>
      <c r="K2858" s="30" t="s">
        <v>495</v>
      </c>
      <c r="L2858" s="30" t="s">
        <v>612</v>
      </c>
      <c r="M2858" s="30" t="s">
        <v>1035</v>
      </c>
      <c r="N2858" s="30" t="s">
        <v>4215</v>
      </c>
      <c r="O2858" s="30" t="s">
        <v>9623</v>
      </c>
      <c r="P2858" s="30" t="s">
        <v>9624</v>
      </c>
      <c r="Q2858" s="30" t="s">
        <v>499</v>
      </c>
    </row>
    <row r="2859" spans="1:17">
      <c r="A2859" s="30" t="s">
        <v>9637</v>
      </c>
      <c r="B2859" s="30" t="s">
        <v>9638</v>
      </c>
      <c r="C2859" s="30" t="s">
        <v>9639</v>
      </c>
      <c r="D2859" s="30" t="s">
        <v>74</v>
      </c>
      <c r="E2859" s="30" t="s">
        <v>2990</v>
      </c>
      <c r="F2859" s="30" t="s">
        <v>74</v>
      </c>
      <c r="G2859" s="38"/>
      <c r="H2859" s="31">
        <v>0</v>
      </c>
      <c r="I2859" s="30" t="s">
        <v>755</v>
      </c>
      <c r="J2859" s="30" t="s">
        <v>756</v>
      </c>
      <c r="K2859" s="30" t="s">
        <v>495</v>
      </c>
      <c r="L2859" s="30" t="s">
        <v>612</v>
      </c>
      <c r="M2859" s="30" t="s">
        <v>1828</v>
      </c>
      <c r="N2859" s="30" t="s">
        <v>5915</v>
      </c>
      <c r="O2859" s="30" t="s">
        <v>9623</v>
      </c>
      <c r="P2859" s="30" t="s">
        <v>9624</v>
      </c>
      <c r="Q2859" s="30" t="s">
        <v>499</v>
      </c>
    </row>
    <row r="2860" spans="1:17">
      <c r="A2860" s="30" t="s">
        <v>9640</v>
      </c>
      <c r="B2860" s="30" t="s">
        <v>9641</v>
      </c>
      <c r="C2860" s="30" t="s">
        <v>9642</v>
      </c>
      <c r="D2860" s="30" t="s">
        <v>74</v>
      </c>
      <c r="E2860" s="30" t="s">
        <v>9643</v>
      </c>
      <c r="F2860" s="30" t="s">
        <v>74</v>
      </c>
      <c r="G2860" s="38"/>
      <c r="H2860" s="31">
        <v>0</v>
      </c>
      <c r="I2860" s="30" t="s">
        <v>755</v>
      </c>
      <c r="J2860" s="30" t="s">
        <v>756</v>
      </c>
      <c r="K2860" s="30" t="s">
        <v>495</v>
      </c>
      <c r="L2860" s="30" t="s">
        <v>612</v>
      </c>
      <c r="M2860" s="30" t="s">
        <v>1035</v>
      </c>
      <c r="N2860" s="30"/>
      <c r="O2860" s="30" t="s">
        <v>9623</v>
      </c>
      <c r="P2860" s="30" t="s">
        <v>9624</v>
      </c>
      <c r="Q2860" s="30" t="s">
        <v>499</v>
      </c>
    </row>
    <row r="2861" spans="1:17">
      <c r="A2861" s="30" t="s">
        <v>9644</v>
      </c>
      <c r="B2861" s="30" t="s">
        <v>9645</v>
      </c>
      <c r="C2861" s="30" t="s">
        <v>9646</v>
      </c>
      <c r="D2861" s="30" t="s">
        <v>74</v>
      </c>
      <c r="E2861" s="30" t="s">
        <v>2990</v>
      </c>
      <c r="F2861" s="30" t="s">
        <v>74</v>
      </c>
      <c r="G2861" s="38"/>
      <c r="H2861" s="31">
        <v>0</v>
      </c>
      <c r="I2861" s="30" t="s">
        <v>995</v>
      </c>
      <c r="J2861" s="30" t="s">
        <v>996</v>
      </c>
      <c r="K2861" s="30" t="s">
        <v>495</v>
      </c>
      <c r="L2861" s="30" t="s">
        <v>612</v>
      </c>
      <c r="M2861" s="30" t="s">
        <v>1021</v>
      </c>
      <c r="N2861" s="30" t="s">
        <v>5936</v>
      </c>
      <c r="O2861" s="30" t="s">
        <v>9623</v>
      </c>
      <c r="P2861" s="30" t="s">
        <v>9624</v>
      </c>
      <c r="Q2861" s="30" t="s">
        <v>499</v>
      </c>
    </row>
    <row r="2862" spans="1:17">
      <c r="A2862" s="30" t="s">
        <v>9647</v>
      </c>
      <c r="B2862" s="30" t="s">
        <v>9648</v>
      </c>
      <c r="C2862" s="30" t="s">
        <v>9649</v>
      </c>
      <c r="D2862" s="30" t="s">
        <v>74</v>
      </c>
      <c r="E2862" s="30" t="s">
        <v>2990</v>
      </c>
      <c r="F2862" s="30" t="s">
        <v>74</v>
      </c>
      <c r="G2862" s="38"/>
      <c r="H2862" s="31">
        <v>0</v>
      </c>
      <c r="I2862" s="30" t="s">
        <v>995</v>
      </c>
      <c r="J2862" s="30" t="s">
        <v>996</v>
      </c>
      <c r="K2862" s="30" t="s">
        <v>495</v>
      </c>
      <c r="L2862" s="30" t="s">
        <v>612</v>
      </c>
      <c r="M2862" s="30" t="s">
        <v>624</v>
      </c>
      <c r="N2862" s="30" t="s">
        <v>5029</v>
      </c>
      <c r="O2862" s="30" t="s">
        <v>9623</v>
      </c>
      <c r="P2862" s="30" t="s">
        <v>9624</v>
      </c>
      <c r="Q2862" s="30" t="s">
        <v>499</v>
      </c>
    </row>
    <row r="2863" spans="1:17">
      <c r="A2863" s="30" t="s">
        <v>9650</v>
      </c>
      <c r="B2863" s="30" t="s">
        <v>9651</v>
      </c>
      <c r="C2863" s="30" t="s">
        <v>9652</v>
      </c>
      <c r="D2863" s="30" t="s">
        <v>74</v>
      </c>
      <c r="E2863" s="30" t="s">
        <v>2990</v>
      </c>
      <c r="F2863" s="30" t="s">
        <v>74</v>
      </c>
      <c r="G2863" s="38"/>
      <c r="H2863" s="31">
        <v>0</v>
      </c>
      <c r="I2863" s="30" t="s">
        <v>995</v>
      </c>
      <c r="J2863" s="30" t="s">
        <v>996</v>
      </c>
      <c r="K2863" s="30" t="s">
        <v>495</v>
      </c>
      <c r="L2863" s="30" t="s">
        <v>612</v>
      </c>
      <c r="M2863" s="30" t="s">
        <v>1153</v>
      </c>
      <c r="N2863" s="30" t="s">
        <v>7265</v>
      </c>
      <c r="O2863" s="30" t="s">
        <v>9623</v>
      </c>
      <c r="P2863" s="30" t="s">
        <v>9624</v>
      </c>
      <c r="Q2863" s="30" t="s">
        <v>499</v>
      </c>
    </row>
    <row r="2864" spans="1:17">
      <c r="A2864" s="30" t="s">
        <v>9653</v>
      </c>
      <c r="B2864" s="30" t="s">
        <v>9654</v>
      </c>
      <c r="C2864" s="30" t="s">
        <v>9655</v>
      </c>
      <c r="D2864" s="30" t="s">
        <v>74</v>
      </c>
      <c r="E2864" s="30" t="s">
        <v>2990</v>
      </c>
      <c r="F2864" s="30" t="s">
        <v>74</v>
      </c>
      <c r="G2864" s="38"/>
      <c r="H2864" s="31">
        <v>0</v>
      </c>
      <c r="I2864" s="30" t="s">
        <v>755</v>
      </c>
      <c r="J2864" s="30" t="s">
        <v>756</v>
      </c>
      <c r="K2864" s="30" t="s">
        <v>495</v>
      </c>
      <c r="L2864" s="30" t="s">
        <v>612</v>
      </c>
      <c r="M2864" s="30" t="s">
        <v>1035</v>
      </c>
      <c r="N2864" s="30" t="s">
        <v>9656</v>
      </c>
      <c r="O2864" s="30" t="s">
        <v>9623</v>
      </c>
      <c r="P2864" s="30" t="s">
        <v>9624</v>
      </c>
      <c r="Q2864" s="30" t="s">
        <v>499</v>
      </c>
    </row>
    <row r="2865" spans="1:17">
      <c r="A2865" s="30" t="s">
        <v>9657</v>
      </c>
      <c r="B2865" s="30" t="s">
        <v>9658</v>
      </c>
      <c r="C2865" s="30" t="s">
        <v>9659</v>
      </c>
      <c r="D2865" s="30" t="s">
        <v>74</v>
      </c>
      <c r="E2865" s="30" t="s">
        <v>2990</v>
      </c>
      <c r="F2865" s="30" t="s">
        <v>74</v>
      </c>
      <c r="G2865" s="38"/>
      <c r="H2865" s="31">
        <v>0</v>
      </c>
      <c r="I2865" s="30" t="s">
        <v>755</v>
      </c>
      <c r="J2865" s="30" t="s">
        <v>756</v>
      </c>
      <c r="K2865" s="30" t="s">
        <v>495</v>
      </c>
      <c r="L2865" s="30" t="s">
        <v>612</v>
      </c>
      <c r="M2865" s="30" t="s">
        <v>780</v>
      </c>
      <c r="N2865" s="30" t="s">
        <v>9660</v>
      </c>
      <c r="O2865" s="30" t="s">
        <v>9623</v>
      </c>
      <c r="P2865" s="30" t="s">
        <v>9624</v>
      </c>
      <c r="Q2865" s="30" t="s">
        <v>499</v>
      </c>
    </row>
    <row r="2866" spans="1:17">
      <c r="A2866" s="30" t="s">
        <v>9661</v>
      </c>
      <c r="B2866" s="30" t="s">
        <v>9662</v>
      </c>
      <c r="C2866" s="30" t="s">
        <v>9663</v>
      </c>
      <c r="D2866" s="30" t="s">
        <v>74</v>
      </c>
      <c r="E2866" s="30" t="s">
        <v>2990</v>
      </c>
      <c r="F2866" s="30" t="s">
        <v>74</v>
      </c>
      <c r="G2866" s="38"/>
      <c r="H2866" s="31">
        <v>0</v>
      </c>
      <c r="I2866" s="30" t="s">
        <v>995</v>
      </c>
      <c r="J2866" s="30" t="s">
        <v>996</v>
      </c>
      <c r="K2866" s="30" t="s">
        <v>495</v>
      </c>
      <c r="L2866" s="30" t="s">
        <v>612</v>
      </c>
      <c r="M2866" s="30" t="s">
        <v>1021</v>
      </c>
      <c r="N2866" s="30"/>
      <c r="O2866" s="30" t="s">
        <v>9623</v>
      </c>
      <c r="P2866" s="30" t="s">
        <v>9624</v>
      </c>
      <c r="Q2866" s="30" t="s">
        <v>499</v>
      </c>
    </row>
    <row r="2867" spans="1:17">
      <c r="A2867" s="30" t="s">
        <v>9664</v>
      </c>
      <c r="B2867" s="30" t="s">
        <v>9665</v>
      </c>
      <c r="C2867" s="30" t="s">
        <v>9666</v>
      </c>
      <c r="D2867" s="30" t="s">
        <v>9667</v>
      </c>
      <c r="E2867" s="30" t="s">
        <v>2990</v>
      </c>
      <c r="F2867" s="30" t="s">
        <v>9667</v>
      </c>
      <c r="G2867" s="38"/>
      <c r="H2867" s="31">
        <v>0</v>
      </c>
      <c r="I2867" s="30" t="s">
        <v>995</v>
      </c>
      <c r="J2867" s="30" t="s">
        <v>996</v>
      </c>
      <c r="K2867" s="30" t="s">
        <v>495</v>
      </c>
      <c r="L2867" s="30" t="s">
        <v>612</v>
      </c>
      <c r="M2867" s="30" t="s">
        <v>997</v>
      </c>
      <c r="N2867" s="30"/>
      <c r="O2867" s="30" t="s">
        <v>9623</v>
      </c>
      <c r="P2867" s="30" t="s">
        <v>9624</v>
      </c>
      <c r="Q2867" s="30" t="s">
        <v>499</v>
      </c>
    </row>
    <row r="2868" spans="1:17">
      <c r="A2868" s="30" t="s">
        <v>9668</v>
      </c>
      <c r="B2868" s="30" t="s">
        <v>9669</v>
      </c>
      <c r="C2868" s="30" t="s">
        <v>9670</v>
      </c>
      <c r="D2868" s="30" t="s">
        <v>9667</v>
      </c>
      <c r="E2868" s="30" t="s">
        <v>2990</v>
      </c>
      <c r="F2868" s="30" t="s">
        <v>9667</v>
      </c>
      <c r="G2868" s="38"/>
      <c r="H2868" s="31">
        <v>0</v>
      </c>
      <c r="I2868" s="30" t="s">
        <v>995</v>
      </c>
      <c r="J2868" s="30" t="s">
        <v>996</v>
      </c>
      <c r="K2868" s="30" t="s">
        <v>495</v>
      </c>
      <c r="L2868" s="30" t="s">
        <v>612</v>
      </c>
      <c r="M2868" s="30" t="s">
        <v>1007</v>
      </c>
      <c r="N2868" s="30"/>
      <c r="O2868" s="30" t="s">
        <v>9623</v>
      </c>
      <c r="P2868" s="30" t="s">
        <v>9624</v>
      </c>
      <c r="Q2868" s="30" t="s">
        <v>499</v>
      </c>
    </row>
    <row r="2869" spans="1:17">
      <c r="A2869" s="30" t="s">
        <v>9671</v>
      </c>
      <c r="B2869" s="30" t="s">
        <v>9672</v>
      </c>
      <c r="C2869" s="30" t="s">
        <v>9673</v>
      </c>
      <c r="D2869" s="30" t="s">
        <v>74</v>
      </c>
      <c r="E2869" s="30" t="s">
        <v>2990</v>
      </c>
      <c r="F2869" s="30"/>
      <c r="G2869" s="38"/>
      <c r="H2869" s="31">
        <v>0</v>
      </c>
      <c r="I2869" s="30" t="s">
        <v>995</v>
      </c>
      <c r="J2869" s="30" t="s">
        <v>996</v>
      </c>
      <c r="K2869" s="30" t="s">
        <v>495</v>
      </c>
      <c r="L2869" s="30" t="s">
        <v>612</v>
      </c>
      <c r="M2869" s="30" t="s">
        <v>1007</v>
      </c>
      <c r="N2869" s="30"/>
      <c r="O2869" s="30" t="s">
        <v>9623</v>
      </c>
      <c r="P2869" s="30" t="s">
        <v>9624</v>
      </c>
      <c r="Q2869" s="30" t="s">
        <v>499</v>
      </c>
    </row>
    <row r="2870" spans="1:17">
      <c r="A2870" s="30" t="s">
        <v>9674</v>
      </c>
      <c r="B2870" s="30" t="s">
        <v>9675</v>
      </c>
      <c r="C2870" s="30" t="s">
        <v>9676</v>
      </c>
      <c r="D2870" s="30"/>
      <c r="E2870" s="30" t="s">
        <v>753</v>
      </c>
      <c r="F2870" s="30" t="s">
        <v>9677</v>
      </c>
      <c r="G2870" s="38"/>
      <c r="H2870" s="31">
        <v>0</v>
      </c>
      <c r="I2870" s="30" t="s">
        <v>995</v>
      </c>
      <c r="J2870" s="30" t="s">
        <v>996</v>
      </c>
      <c r="K2870" s="30" t="s">
        <v>495</v>
      </c>
      <c r="L2870" s="30" t="s">
        <v>612</v>
      </c>
      <c r="M2870" s="30" t="s">
        <v>1153</v>
      </c>
      <c r="N2870" s="30"/>
      <c r="O2870" s="30" t="s">
        <v>9674</v>
      </c>
      <c r="P2870" s="30" t="s">
        <v>9675</v>
      </c>
      <c r="Q2870" s="30" t="s">
        <v>4174</v>
      </c>
    </row>
    <row r="2871" spans="1:17">
      <c r="A2871" s="30" t="s">
        <v>9678</v>
      </c>
      <c r="B2871" s="30" t="s">
        <v>9679</v>
      </c>
      <c r="C2871" s="30" t="s">
        <v>9680</v>
      </c>
      <c r="D2871" s="30"/>
      <c r="E2871" s="30" t="s">
        <v>6308</v>
      </c>
      <c r="F2871" s="30" t="s">
        <v>74</v>
      </c>
      <c r="G2871" s="38"/>
      <c r="H2871" s="31">
        <v>0</v>
      </c>
      <c r="I2871" s="30" t="s">
        <v>995</v>
      </c>
      <c r="J2871" s="30" t="s">
        <v>996</v>
      </c>
      <c r="K2871" s="30" t="s">
        <v>495</v>
      </c>
      <c r="L2871" s="30" t="s">
        <v>612</v>
      </c>
      <c r="M2871" s="30" t="s">
        <v>1153</v>
      </c>
      <c r="N2871" s="30"/>
      <c r="O2871" s="30" t="s">
        <v>9674</v>
      </c>
      <c r="P2871" s="30" t="s">
        <v>9675</v>
      </c>
      <c r="Q2871" s="30" t="s">
        <v>4174</v>
      </c>
    </row>
    <row r="2872" spans="1:17">
      <c r="A2872" s="30" t="s">
        <v>9681</v>
      </c>
      <c r="B2872" s="30" t="s">
        <v>9682</v>
      </c>
      <c r="C2872" s="30" t="s">
        <v>9683</v>
      </c>
      <c r="D2872" s="30"/>
      <c r="E2872" s="30" t="s">
        <v>503</v>
      </c>
      <c r="F2872" s="30" t="s">
        <v>9684</v>
      </c>
      <c r="G2872" s="38">
        <v>60</v>
      </c>
      <c r="H2872" s="31">
        <v>0</v>
      </c>
      <c r="I2872" s="30" t="s">
        <v>610</v>
      </c>
      <c r="J2872" s="30" t="s">
        <v>611</v>
      </c>
      <c r="K2872" s="30" t="s">
        <v>495</v>
      </c>
      <c r="L2872" s="30" t="s">
        <v>496</v>
      </c>
      <c r="M2872" s="30" t="s">
        <v>514</v>
      </c>
      <c r="N2872" s="30"/>
      <c r="O2872" s="30" t="s">
        <v>9681</v>
      </c>
      <c r="P2872" s="30" t="s">
        <v>9682</v>
      </c>
      <c r="Q2872" s="30" t="s">
        <v>499</v>
      </c>
    </row>
    <row r="2873" spans="1:17">
      <c r="A2873" s="30" t="s">
        <v>9685</v>
      </c>
      <c r="B2873" s="30" t="s">
        <v>9686</v>
      </c>
      <c r="C2873" s="30" t="s">
        <v>9687</v>
      </c>
      <c r="D2873" s="30" t="s">
        <v>74</v>
      </c>
      <c r="E2873" s="30" t="s">
        <v>9688</v>
      </c>
      <c r="F2873" s="30" t="s">
        <v>9689</v>
      </c>
      <c r="G2873" s="38"/>
      <c r="H2873" s="31">
        <v>0</v>
      </c>
      <c r="I2873" s="30" t="s">
        <v>755</v>
      </c>
      <c r="J2873" s="30" t="s">
        <v>756</v>
      </c>
      <c r="K2873" s="30" t="s">
        <v>495</v>
      </c>
      <c r="L2873" s="30" t="s">
        <v>612</v>
      </c>
      <c r="M2873" s="30" t="s">
        <v>943</v>
      </c>
      <c r="N2873" s="30"/>
      <c r="O2873" s="30" t="s">
        <v>9685</v>
      </c>
      <c r="P2873" s="30" t="s">
        <v>9686</v>
      </c>
      <c r="Q2873" s="30" t="s">
        <v>499</v>
      </c>
    </row>
    <row r="2874" spans="1:17">
      <c r="A2874" s="30" t="s">
        <v>9690</v>
      </c>
      <c r="B2874" s="30" t="s">
        <v>9691</v>
      </c>
      <c r="C2874" s="30" t="s">
        <v>9692</v>
      </c>
      <c r="D2874" s="30" t="s">
        <v>9693</v>
      </c>
      <c r="E2874" s="30" t="s">
        <v>503</v>
      </c>
      <c r="F2874" s="30" t="s">
        <v>9694</v>
      </c>
      <c r="G2874" s="38"/>
      <c r="H2874" s="31">
        <v>0</v>
      </c>
      <c r="I2874" s="30" t="s">
        <v>600</v>
      </c>
      <c r="J2874" s="30" t="s">
        <v>601</v>
      </c>
      <c r="K2874" s="30" t="s">
        <v>495</v>
      </c>
      <c r="L2874" s="30" t="s">
        <v>4462</v>
      </c>
      <c r="M2874" s="30"/>
      <c r="N2874" s="30"/>
      <c r="O2874" s="30" t="s">
        <v>9690</v>
      </c>
      <c r="P2874" s="30" t="s">
        <v>9691</v>
      </c>
      <c r="Q2874" s="30" t="s">
        <v>4458</v>
      </c>
    </row>
    <row r="2875" spans="1:17">
      <c r="A2875" s="30" t="s">
        <v>9695</v>
      </c>
      <c r="B2875" s="30" t="s">
        <v>9696</v>
      </c>
      <c r="C2875" s="30" t="s">
        <v>9697</v>
      </c>
      <c r="D2875" s="30"/>
      <c r="E2875" s="30"/>
      <c r="F2875" s="30" t="s">
        <v>9698</v>
      </c>
      <c r="G2875" s="38"/>
      <c r="H2875" s="31">
        <v>0</v>
      </c>
      <c r="I2875" s="30"/>
      <c r="J2875" s="30"/>
      <c r="K2875" s="30" t="s">
        <v>495</v>
      </c>
      <c r="L2875" s="30" t="s">
        <v>496</v>
      </c>
      <c r="M2875" s="30" t="s">
        <v>1146</v>
      </c>
      <c r="N2875" s="30"/>
      <c r="O2875" s="30" t="s">
        <v>9695</v>
      </c>
      <c r="P2875" s="30" t="s">
        <v>9696</v>
      </c>
      <c r="Q2875" s="30" t="s">
        <v>499</v>
      </c>
    </row>
    <row r="2876" spans="1:17">
      <c r="A2876" s="30" t="s">
        <v>9699</v>
      </c>
      <c r="B2876" s="30" t="s">
        <v>9700</v>
      </c>
      <c r="C2876" s="30" t="s">
        <v>9701</v>
      </c>
      <c r="D2876" s="30"/>
      <c r="E2876" s="30" t="s">
        <v>503</v>
      </c>
      <c r="F2876" s="30" t="s">
        <v>9702</v>
      </c>
      <c r="G2876" s="38"/>
      <c r="H2876" s="31">
        <v>0</v>
      </c>
      <c r="I2876" s="30" t="s">
        <v>504</v>
      </c>
      <c r="J2876" s="30" t="s">
        <v>505</v>
      </c>
      <c r="K2876" s="30" t="s">
        <v>495</v>
      </c>
      <c r="L2876" s="30" t="s">
        <v>496</v>
      </c>
      <c r="M2876" s="30" t="s">
        <v>2206</v>
      </c>
      <c r="N2876" s="30"/>
      <c r="O2876" s="30" t="s">
        <v>9699</v>
      </c>
      <c r="P2876" s="30" t="s">
        <v>9700</v>
      </c>
      <c r="Q2876" s="30" t="s">
        <v>499</v>
      </c>
    </row>
    <row r="2877" spans="1:17">
      <c r="A2877" s="30" t="s">
        <v>9703</v>
      </c>
      <c r="B2877" s="30" t="s">
        <v>9704</v>
      </c>
      <c r="C2877" s="30" t="s">
        <v>9705</v>
      </c>
      <c r="D2877" s="30"/>
      <c r="E2877" s="30" t="s">
        <v>503</v>
      </c>
      <c r="F2877" s="30" t="s">
        <v>9706</v>
      </c>
      <c r="G2877" s="38"/>
      <c r="H2877" s="31">
        <v>0</v>
      </c>
      <c r="I2877" s="30"/>
      <c r="J2877" s="30"/>
      <c r="K2877" s="30" t="s">
        <v>495</v>
      </c>
      <c r="L2877" s="30" t="s">
        <v>496</v>
      </c>
      <c r="M2877" s="30" t="s">
        <v>526</v>
      </c>
      <c r="N2877" s="30"/>
      <c r="O2877" s="30" t="s">
        <v>9703</v>
      </c>
      <c r="P2877" s="30" t="s">
        <v>9704</v>
      </c>
      <c r="Q2877" s="30" t="s">
        <v>499</v>
      </c>
    </row>
    <row r="2878" spans="1:17">
      <c r="A2878" s="30" t="s">
        <v>9707</v>
      </c>
      <c r="B2878" s="30" t="s">
        <v>9708</v>
      </c>
      <c r="C2878" s="30" t="s">
        <v>9709</v>
      </c>
      <c r="D2878" s="30"/>
      <c r="E2878" s="30"/>
      <c r="F2878" s="30" t="s">
        <v>9710</v>
      </c>
      <c r="G2878" s="38"/>
      <c r="H2878" s="31">
        <v>0</v>
      </c>
      <c r="I2878" s="30"/>
      <c r="J2878" s="30"/>
      <c r="K2878" s="30" t="s">
        <v>495</v>
      </c>
      <c r="L2878" s="30" t="s">
        <v>496</v>
      </c>
      <c r="M2878" s="30" t="s">
        <v>526</v>
      </c>
      <c r="N2878" s="30" t="s">
        <v>7506</v>
      </c>
      <c r="O2878" s="30" t="s">
        <v>9707</v>
      </c>
      <c r="P2878" s="30" t="s">
        <v>9708</v>
      </c>
      <c r="Q2878" s="30" t="s">
        <v>499</v>
      </c>
    </row>
    <row r="2879" spans="1:17">
      <c r="A2879" s="30" t="s">
        <v>9711</v>
      </c>
      <c r="B2879" s="30" t="s">
        <v>9712</v>
      </c>
      <c r="C2879" s="30" t="s">
        <v>9713</v>
      </c>
      <c r="D2879" s="30"/>
      <c r="E2879" s="30" t="s">
        <v>503</v>
      </c>
      <c r="F2879" s="30" t="s">
        <v>9714</v>
      </c>
      <c r="G2879" s="38"/>
      <c r="H2879" s="31">
        <v>0</v>
      </c>
      <c r="I2879" s="30" t="s">
        <v>546</v>
      </c>
      <c r="J2879" s="30" t="s">
        <v>547</v>
      </c>
      <c r="K2879" s="30" t="s">
        <v>495</v>
      </c>
      <c r="L2879" s="30" t="s">
        <v>496</v>
      </c>
      <c r="M2879" s="30" t="s">
        <v>695</v>
      </c>
      <c r="N2879" s="30"/>
      <c r="O2879" s="30" t="s">
        <v>9711</v>
      </c>
      <c r="P2879" s="30" t="s">
        <v>9712</v>
      </c>
      <c r="Q2879" s="30" t="s">
        <v>499</v>
      </c>
    </row>
    <row r="2880" spans="1:17">
      <c r="A2880" s="30" t="s">
        <v>9715</v>
      </c>
      <c r="B2880" s="30" t="s">
        <v>9716</v>
      </c>
      <c r="C2880" s="30" t="s">
        <v>9717</v>
      </c>
      <c r="D2880" s="30"/>
      <c r="E2880" s="30" t="s">
        <v>4703</v>
      </c>
      <c r="F2880" s="30" t="s">
        <v>9718</v>
      </c>
      <c r="G2880" s="38">
        <v>60</v>
      </c>
      <c r="H2880" s="31">
        <v>0</v>
      </c>
      <c r="I2880" s="30" t="s">
        <v>755</v>
      </c>
      <c r="J2880" s="30" t="s">
        <v>756</v>
      </c>
      <c r="K2880" s="30" t="s">
        <v>495</v>
      </c>
      <c r="L2880" s="30" t="s">
        <v>612</v>
      </c>
      <c r="M2880" s="30" t="s">
        <v>1035</v>
      </c>
      <c r="N2880" s="30" t="s">
        <v>4222</v>
      </c>
      <c r="O2880" s="30" t="s">
        <v>9719</v>
      </c>
      <c r="P2880" s="30" t="s">
        <v>9720</v>
      </c>
      <c r="Q2880" s="30" t="s">
        <v>499</v>
      </c>
    </row>
    <row r="2881" spans="1:17">
      <c r="A2881" s="30" t="s">
        <v>9721</v>
      </c>
      <c r="B2881" s="30" t="s">
        <v>9722</v>
      </c>
      <c r="C2881" s="30" t="s">
        <v>9723</v>
      </c>
      <c r="D2881" s="30"/>
      <c r="E2881" s="30" t="s">
        <v>2990</v>
      </c>
      <c r="F2881" s="30" t="s">
        <v>74</v>
      </c>
      <c r="G2881" s="38">
        <v>60</v>
      </c>
      <c r="H2881" s="31">
        <v>0</v>
      </c>
      <c r="I2881" s="30" t="s">
        <v>755</v>
      </c>
      <c r="J2881" s="30" t="s">
        <v>756</v>
      </c>
      <c r="K2881" s="30" t="s">
        <v>495</v>
      </c>
      <c r="L2881" s="30" t="s">
        <v>612</v>
      </c>
      <c r="M2881" s="30" t="s">
        <v>1128</v>
      </c>
      <c r="N2881" s="30"/>
      <c r="O2881" s="30" t="s">
        <v>9719</v>
      </c>
      <c r="P2881" s="30" t="s">
        <v>9720</v>
      </c>
      <c r="Q2881" s="30" t="s">
        <v>499</v>
      </c>
    </row>
    <row r="2882" spans="1:17">
      <c r="A2882" s="30" t="s">
        <v>9724</v>
      </c>
      <c r="B2882" s="30" t="s">
        <v>9725</v>
      </c>
      <c r="C2882" s="30" t="s">
        <v>9726</v>
      </c>
      <c r="D2882" s="30"/>
      <c r="E2882" s="30" t="s">
        <v>2990</v>
      </c>
      <c r="F2882" s="30" t="s">
        <v>74</v>
      </c>
      <c r="G2882" s="38">
        <v>60</v>
      </c>
      <c r="H2882" s="31">
        <v>0</v>
      </c>
      <c r="I2882" s="30" t="s">
        <v>755</v>
      </c>
      <c r="J2882" s="30" t="s">
        <v>756</v>
      </c>
      <c r="K2882" s="30" t="s">
        <v>495</v>
      </c>
      <c r="L2882" s="30" t="s">
        <v>612</v>
      </c>
      <c r="M2882" s="30" t="s">
        <v>1828</v>
      </c>
      <c r="N2882" s="30"/>
      <c r="O2882" s="30" t="s">
        <v>9719</v>
      </c>
      <c r="P2882" s="30" t="s">
        <v>9720</v>
      </c>
      <c r="Q2882" s="30" t="s">
        <v>499</v>
      </c>
    </row>
    <row r="2883" spans="1:17">
      <c r="A2883" s="30" t="s">
        <v>9727</v>
      </c>
      <c r="B2883" s="30" t="s">
        <v>9728</v>
      </c>
      <c r="C2883" s="30" t="s">
        <v>9729</v>
      </c>
      <c r="D2883" s="30"/>
      <c r="E2883" s="30" t="s">
        <v>2990</v>
      </c>
      <c r="F2883" s="30" t="s">
        <v>74</v>
      </c>
      <c r="G2883" s="38">
        <v>60</v>
      </c>
      <c r="H2883" s="31">
        <v>0</v>
      </c>
      <c r="I2883" s="30" t="s">
        <v>755</v>
      </c>
      <c r="J2883" s="30" t="s">
        <v>756</v>
      </c>
      <c r="K2883" s="30" t="s">
        <v>495</v>
      </c>
      <c r="L2883" s="30" t="s">
        <v>612</v>
      </c>
      <c r="M2883" s="30" t="s">
        <v>1828</v>
      </c>
      <c r="N2883" s="30"/>
      <c r="O2883" s="30" t="s">
        <v>9719</v>
      </c>
      <c r="P2883" s="30" t="s">
        <v>9720</v>
      </c>
      <c r="Q2883" s="30" t="s">
        <v>499</v>
      </c>
    </row>
    <row r="2884" spans="1:17">
      <c r="A2884" s="30" t="s">
        <v>9730</v>
      </c>
      <c r="B2884" s="30" t="s">
        <v>9731</v>
      </c>
      <c r="C2884" s="30" t="s">
        <v>9732</v>
      </c>
      <c r="D2884" s="30"/>
      <c r="E2884" s="30" t="s">
        <v>2990</v>
      </c>
      <c r="F2884" s="30" t="s">
        <v>74</v>
      </c>
      <c r="G2884" s="38">
        <v>60</v>
      </c>
      <c r="H2884" s="31">
        <v>0</v>
      </c>
      <c r="I2884" s="30" t="s">
        <v>755</v>
      </c>
      <c r="J2884" s="30" t="s">
        <v>756</v>
      </c>
      <c r="K2884" s="30" t="s">
        <v>495</v>
      </c>
      <c r="L2884" s="30" t="s">
        <v>612</v>
      </c>
      <c r="M2884" s="30" t="s">
        <v>1828</v>
      </c>
      <c r="N2884" s="30" t="s">
        <v>5915</v>
      </c>
      <c r="O2884" s="30" t="s">
        <v>9719</v>
      </c>
      <c r="P2884" s="30" t="s">
        <v>9720</v>
      </c>
      <c r="Q2884" s="30" t="s">
        <v>499</v>
      </c>
    </row>
    <row r="2885" spans="1:17">
      <c r="A2885" s="30" t="s">
        <v>9733</v>
      </c>
      <c r="B2885" s="30" t="s">
        <v>9734</v>
      </c>
      <c r="C2885" s="30" t="s">
        <v>9735</v>
      </c>
      <c r="D2885" s="30"/>
      <c r="E2885" s="30" t="s">
        <v>2990</v>
      </c>
      <c r="F2885" s="30" t="s">
        <v>74</v>
      </c>
      <c r="G2885" s="38">
        <v>60</v>
      </c>
      <c r="H2885" s="31">
        <v>0</v>
      </c>
      <c r="I2885" s="30" t="s">
        <v>755</v>
      </c>
      <c r="J2885" s="30" t="s">
        <v>756</v>
      </c>
      <c r="K2885" s="30" t="s">
        <v>495</v>
      </c>
      <c r="L2885" s="30" t="s">
        <v>612</v>
      </c>
      <c r="M2885" s="30" t="s">
        <v>688</v>
      </c>
      <c r="N2885" s="30" t="s">
        <v>9736</v>
      </c>
      <c r="O2885" s="30" t="s">
        <v>9719</v>
      </c>
      <c r="P2885" s="30" t="s">
        <v>9720</v>
      </c>
      <c r="Q2885" s="30" t="s">
        <v>499</v>
      </c>
    </row>
    <row r="2886" spans="1:17">
      <c r="A2886" s="30" t="s">
        <v>383</v>
      </c>
      <c r="B2886" s="30" t="s">
        <v>384</v>
      </c>
      <c r="C2886" s="30" t="s">
        <v>9737</v>
      </c>
      <c r="D2886" s="30"/>
      <c r="E2886" s="30" t="s">
        <v>5192</v>
      </c>
      <c r="F2886" s="30" t="s">
        <v>9738</v>
      </c>
      <c r="G2886" s="38"/>
      <c r="H2886" s="31">
        <v>0</v>
      </c>
      <c r="I2886" s="30" t="s">
        <v>5267</v>
      </c>
      <c r="J2886" s="30" t="s">
        <v>5268</v>
      </c>
      <c r="K2886" s="30" t="s">
        <v>495</v>
      </c>
      <c r="L2886" s="30" t="s">
        <v>644</v>
      </c>
      <c r="M2886" s="30" t="s">
        <v>573</v>
      </c>
      <c r="N2886" s="30"/>
      <c r="O2886" s="30" t="s">
        <v>9719</v>
      </c>
      <c r="P2886" s="30" t="s">
        <v>9720</v>
      </c>
      <c r="Q2886" s="30" t="s">
        <v>499</v>
      </c>
    </row>
    <row r="2887" spans="1:17">
      <c r="A2887" s="30" t="s">
        <v>9739</v>
      </c>
      <c r="B2887" s="30" t="s">
        <v>9740</v>
      </c>
      <c r="C2887" s="30" t="s">
        <v>9741</v>
      </c>
      <c r="D2887" s="30"/>
      <c r="E2887" s="30" t="s">
        <v>753</v>
      </c>
      <c r="F2887" s="30" t="s">
        <v>9742</v>
      </c>
      <c r="G2887" s="38"/>
      <c r="H2887" s="31">
        <v>0</v>
      </c>
      <c r="I2887" s="30" t="s">
        <v>755</v>
      </c>
      <c r="J2887" s="30" t="s">
        <v>756</v>
      </c>
      <c r="K2887" s="30" t="s">
        <v>495</v>
      </c>
      <c r="L2887" s="30" t="s">
        <v>612</v>
      </c>
      <c r="M2887" s="30" t="s">
        <v>1035</v>
      </c>
      <c r="N2887" s="30" t="s">
        <v>7349</v>
      </c>
      <c r="O2887" s="30" t="s">
        <v>9719</v>
      </c>
      <c r="P2887" s="30" t="s">
        <v>9720</v>
      </c>
      <c r="Q2887" s="30" t="s">
        <v>499</v>
      </c>
    </row>
    <row r="2888" spans="1:17">
      <c r="A2888" s="30" t="s">
        <v>9743</v>
      </c>
      <c r="B2888" s="30" t="s">
        <v>9744</v>
      </c>
      <c r="C2888" s="30" t="s">
        <v>9745</v>
      </c>
      <c r="D2888" s="30"/>
      <c r="E2888" s="30" t="s">
        <v>503</v>
      </c>
      <c r="F2888" s="30" t="s">
        <v>9746</v>
      </c>
      <c r="G2888" s="38"/>
      <c r="H2888" s="31">
        <v>0</v>
      </c>
      <c r="I2888" s="30"/>
      <c r="J2888" s="30"/>
      <c r="K2888" s="30" t="s">
        <v>495</v>
      </c>
      <c r="L2888" s="30" t="s">
        <v>496</v>
      </c>
      <c r="M2888" s="30" t="s">
        <v>526</v>
      </c>
      <c r="N2888" s="30"/>
      <c r="O2888" s="30" t="s">
        <v>9743</v>
      </c>
      <c r="P2888" s="30" t="s">
        <v>9744</v>
      </c>
      <c r="Q2888" s="30" t="s">
        <v>499</v>
      </c>
    </row>
    <row r="2889" spans="1:17">
      <c r="A2889" s="30" t="s">
        <v>9747</v>
      </c>
      <c r="B2889" s="30" t="s">
        <v>9748</v>
      </c>
      <c r="C2889" s="30" t="s">
        <v>9749</v>
      </c>
      <c r="D2889" s="30"/>
      <c r="E2889" s="30" t="s">
        <v>753</v>
      </c>
      <c r="F2889" s="30" t="s">
        <v>9750</v>
      </c>
      <c r="G2889" s="38"/>
      <c r="H2889" s="31">
        <v>0</v>
      </c>
      <c r="I2889" s="30" t="s">
        <v>755</v>
      </c>
      <c r="J2889" s="30" t="s">
        <v>756</v>
      </c>
      <c r="K2889" s="30" t="s">
        <v>495</v>
      </c>
      <c r="L2889" s="30" t="s">
        <v>612</v>
      </c>
      <c r="M2889" s="30" t="s">
        <v>780</v>
      </c>
      <c r="N2889" s="30" t="s">
        <v>7384</v>
      </c>
      <c r="O2889" s="30" t="s">
        <v>9747</v>
      </c>
      <c r="P2889" s="30" t="s">
        <v>9748</v>
      </c>
      <c r="Q2889" s="30" t="s">
        <v>499</v>
      </c>
    </row>
    <row r="2890" spans="1:17">
      <c r="A2890" s="30" t="s">
        <v>9751</v>
      </c>
      <c r="B2890" s="30" t="s">
        <v>9752</v>
      </c>
      <c r="C2890" s="30" t="s">
        <v>9753</v>
      </c>
      <c r="D2890" s="30"/>
      <c r="E2890" s="30" t="s">
        <v>753</v>
      </c>
      <c r="F2890" s="30" t="s">
        <v>9754</v>
      </c>
      <c r="G2890" s="38"/>
      <c r="H2890" s="31">
        <v>0</v>
      </c>
      <c r="I2890" s="30" t="s">
        <v>9755</v>
      </c>
      <c r="J2890" s="30" t="s">
        <v>9756</v>
      </c>
      <c r="K2890" s="30" t="s">
        <v>495</v>
      </c>
      <c r="L2890" s="30" t="s">
        <v>612</v>
      </c>
      <c r="M2890" s="30" t="s">
        <v>943</v>
      </c>
      <c r="N2890" s="30"/>
      <c r="O2890" s="30" t="s">
        <v>9751</v>
      </c>
      <c r="P2890" s="30" t="s">
        <v>9752</v>
      </c>
      <c r="Q2890" s="30" t="s">
        <v>499</v>
      </c>
    </row>
    <row r="2891" spans="1:17">
      <c r="A2891" s="30" t="s">
        <v>260</v>
      </c>
      <c r="B2891" s="30" t="s">
        <v>261</v>
      </c>
      <c r="C2891" s="30" t="s">
        <v>9757</v>
      </c>
      <c r="D2891" s="30"/>
      <c r="E2891" s="30" t="s">
        <v>753</v>
      </c>
      <c r="F2891" s="30" t="s">
        <v>9758</v>
      </c>
      <c r="G2891" s="38"/>
      <c r="H2891" s="31">
        <v>0</v>
      </c>
      <c r="I2891" s="30" t="s">
        <v>995</v>
      </c>
      <c r="J2891" s="30" t="s">
        <v>996</v>
      </c>
      <c r="K2891" s="30" t="s">
        <v>495</v>
      </c>
      <c r="L2891" s="30" t="s">
        <v>612</v>
      </c>
      <c r="M2891" s="30" t="s">
        <v>997</v>
      </c>
      <c r="N2891" s="30" t="s">
        <v>9759</v>
      </c>
      <c r="O2891" s="30" t="s">
        <v>260</v>
      </c>
      <c r="P2891" s="30" t="s">
        <v>261</v>
      </c>
      <c r="Q2891" s="30" t="s">
        <v>499</v>
      </c>
    </row>
    <row r="2892" spans="1:17">
      <c r="A2892" s="30" t="s">
        <v>9760</v>
      </c>
      <c r="B2892" s="30" t="s">
        <v>9761</v>
      </c>
      <c r="C2892" s="30" t="s">
        <v>9762</v>
      </c>
      <c r="D2892" s="30"/>
      <c r="E2892" s="30" t="s">
        <v>753</v>
      </c>
      <c r="F2892" s="30"/>
      <c r="G2892" s="38"/>
      <c r="H2892" s="31">
        <v>0</v>
      </c>
      <c r="I2892" s="30" t="s">
        <v>995</v>
      </c>
      <c r="J2892" s="30" t="s">
        <v>996</v>
      </c>
      <c r="K2892" s="30" t="s">
        <v>495</v>
      </c>
      <c r="L2892" s="30" t="s">
        <v>612</v>
      </c>
      <c r="M2892" s="30" t="s">
        <v>624</v>
      </c>
      <c r="N2892" s="30"/>
      <c r="O2892" s="30" t="s">
        <v>260</v>
      </c>
      <c r="P2892" s="30" t="s">
        <v>261</v>
      </c>
      <c r="Q2892" s="30" t="s">
        <v>499</v>
      </c>
    </row>
    <row r="2893" spans="1:17">
      <c r="A2893" s="30" t="s">
        <v>9763</v>
      </c>
      <c r="B2893" s="30" t="s">
        <v>9764</v>
      </c>
      <c r="C2893" s="30" t="s">
        <v>9765</v>
      </c>
      <c r="D2893" s="30"/>
      <c r="E2893" s="30" t="s">
        <v>753</v>
      </c>
      <c r="F2893" s="30"/>
      <c r="G2893" s="38"/>
      <c r="H2893" s="31">
        <v>0</v>
      </c>
      <c r="I2893" s="30" t="s">
        <v>995</v>
      </c>
      <c r="J2893" s="30" t="s">
        <v>996</v>
      </c>
      <c r="K2893" s="30" t="s">
        <v>495</v>
      </c>
      <c r="L2893" s="30" t="s">
        <v>612</v>
      </c>
      <c r="M2893" s="30" t="s">
        <v>624</v>
      </c>
      <c r="N2893" s="30"/>
      <c r="O2893" s="30" t="s">
        <v>260</v>
      </c>
      <c r="P2893" s="30" t="s">
        <v>261</v>
      </c>
      <c r="Q2893" s="30" t="s">
        <v>499</v>
      </c>
    </row>
    <row r="2894" spans="1:17">
      <c r="A2894" s="30" t="s">
        <v>9766</v>
      </c>
      <c r="B2894" s="30" t="s">
        <v>9767</v>
      </c>
      <c r="C2894" s="30" t="s">
        <v>9768</v>
      </c>
      <c r="D2894" s="30"/>
      <c r="E2894" s="30" t="s">
        <v>753</v>
      </c>
      <c r="F2894" s="30"/>
      <c r="G2894" s="38"/>
      <c r="H2894" s="31">
        <v>0</v>
      </c>
      <c r="I2894" s="30" t="s">
        <v>995</v>
      </c>
      <c r="J2894" s="30" t="s">
        <v>996</v>
      </c>
      <c r="K2894" s="30" t="s">
        <v>495</v>
      </c>
      <c r="L2894" s="30" t="s">
        <v>612</v>
      </c>
      <c r="M2894" s="30" t="s">
        <v>624</v>
      </c>
      <c r="N2894" s="30"/>
      <c r="O2894" s="30" t="s">
        <v>260</v>
      </c>
      <c r="P2894" s="30" t="s">
        <v>261</v>
      </c>
      <c r="Q2894" s="30" t="s">
        <v>499</v>
      </c>
    </row>
    <row r="2895" spans="1:17">
      <c r="A2895" s="30" t="s">
        <v>9769</v>
      </c>
      <c r="B2895" s="30" t="s">
        <v>9770</v>
      </c>
      <c r="C2895" s="30" t="s">
        <v>9771</v>
      </c>
      <c r="D2895" s="30"/>
      <c r="E2895" s="30" t="s">
        <v>753</v>
      </c>
      <c r="F2895" s="30"/>
      <c r="G2895" s="38"/>
      <c r="H2895" s="31">
        <v>0</v>
      </c>
      <c r="I2895" s="30" t="s">
        <v>995</v>
      </c>
      <c r="J2895" s="30" t="s">
        <v>996</v>
      </c>
      <c r="K2895" s="30" t="s">
        <v>495</v>
      </c>
      <c r="L2895" s="30" t="s">
        <v>612</v>
      </c>
      <c r="M2895" s="30" t="s">
        <v>997</v>
      </c>
      <c r="N2895" s="30"/>
      <c r="O2895" s="30" t="s">
        <v>260</v>
      </c>
      <c r="P2895" s="30" t="s">
        <v>261</v>
      </c>
      <c r="Q2895" s="30" t="s">
        <v>499</v>
      </c>
    </row>
    <row r="2896" spans="1:17">
      <c r="A2896" s="30" t="s">
        <v>9772</v>
      </c>
      <c r="B2896" s="30" t="s">
        <v>9773</v>
      </c>
      <c r="C2896" s="30" t="s">
        <v>9774</v>
      </c>
      <c r="D2896" s="30"/>
      <c r="E2896" s="30" t="s">
        <v>753</v>
      </c>
      <c r="F2896" s="30"/>
      <c r="G2896" s="38"/>
      <c r="H2896" s="31">
        <v>0</v>
      </c>
      <c r="I2896" s="30" t="s">
        <v>995</v>
      </c>
      <c r="J2896" s="30" t="s">
        <v>996</v>
      </c>
      <c r="K2896" s="30" t="s">
        <v>495</v>
      </c>
      <c r="L2896" s="30" t="s">
        <v>612</v>
      </c>
      <c r="M2896" s="30" t="s">
        <v>1007</v>
      </c>
      <c r="N2896" s="30"/>
      <c r="O2896" s="30" t="s">
        <v>260</v>
      </c>
      <c r="P2896" s="30" t="s">
        <v>261</v>
      </c>
      <c r="Q2896" s="30" t="s">
        <v>499</v>
      </c>
    </row>
    <row r="2897" spans="1:17">
      <c r="A2897" s="30" t="s">
        <v>9775</v>
      </c>
      <c r="B2897" s="30" t="s">
        <v>9776</v>
      </c>
      <c r="C2897" s="30" t="s">
        <v>9777</v>
      </c>
      <c r="D2897" s="30"/>
      <c r="E2897" s="30" t="s">
        <v>753</v>
      </c>
      <c r="F2897" s="30"/>
      <c r="G2897" s="38"/>
      <c r="H2897" s="31">
        <v>0</v>
      </c>
      <c r="I2897" s="30" t="s">
        <v>995</v>
      </c>
      <c r="J2897" s="30" t="s">
        <v>996</v>
      </c>
      <c r="K2897" s="30" t="s">
        <v>495</v>
      </c>
      <c r="L2897" s="30" t="s">
        <v>612</v>
      </c>
      <c r="M2897" s="30" t="s">
        <v>1007</v>
      </c>
      <c r="N2897" s="30"/>
      <c r="O2897" s="30" t="s">
        <v>260</v>
      </c>
      <c r="P2897" s="30" t="s">
        <v>261</v>
      </c>
      <c r="Q2897" s="30" t="s">
        <v>499</v>
      </c>
    </row>
    <row r="2898" spans="1:17">
      <c r="A2898" s="30" t="s">
        <v>9778</v>
      </c>
      <c r="B2898" s="30" t="s">
        <v>9779</v>
      </c>
      <c r="C2898" s="30" t="s">
        <v>9780</v>
      </c>
      <c r="D2898" s="30"/>
      <c r="E2898" s="30" t="s">
        <v>753</v>
      </c>
      <c r="F2898" s="30"/>
      <c r="G2898" s="38"/>
      <c r="H2898" s="31">
        <v>0</v>
      </c>
      <c r="I2898" s="30" t="s">
        <v>995</v>
      </c>
      <c r="J2898" s="30" t="s">
        <v>996</v>
      </c>
      <c r="K2898" s="30" t="s">
        <v>495</v>
      </c>
      <c r="L2898" s="30" t="s">
        <v>612</v>
      </c>
      <c r="M2898" s="30" t="s">
        <v>1007</v>
      </c>
      <c r="N2898" s="30"/>
      <c r="O2898" s="30" t="s">
        <v>260</v>
      </c>
      <c r="P2898" s="30" t="s">
        <v>261</v>
      </c>
      <c r="Q2898" s="30" t="s">
        <v>499</v>
      </c>
    </row>
    <row r="2899" spans="1:17">
      <c r="A2899" s="30" t="s">
        <v>9781</v>
      </c>
      <c r="B2899" s="30" t="s">
        <v>9782</v>
      </c>
      <c r="C2899" s="30" t="s">
        <v>9783</v>
      </c>
      <c r="D2899" s="30"/>
      <c r="E2899" s="30" t="s">
        <v>753</v>
      </c>
      <c r="F2899" s="30"/>
      <c r="G2899" s="38"/>
      <c r="H2899" s="31">
        <v>0</v>
      </c>
      <c r="I2899" s="30" t="s">
        <v>995</v>
      </c>
      <c r="J2899" s="30" t="s">
        <v>996</v>
      </c>
      <c r="K2899" s="30" t="s">
        <v>495</v>
      </c>
      <c r="L2899" s="30" t="s">
        <v>612</v>
      </c>
      <c r="M2899" s="30" t="s">
        <v>1007</v>
      </c>
      <c r="N2899" s="30"/>
      <c r="O2899" s="30" t="s">
        <v>260</v>
      </c>
      <c r="P2899" s="30" t="s">
        <v>261</v>
      </c>
      <c r="Q2899" s="30" t="s">
        <v>499</v>
      </c>
    </row>
    <row r="2900" spans="1:17">
      <c r="A2900" s="30" t="s">
        <v>9784</v>
      </c>
      <c r="B2900" s="30" t="s">
        <v>9785</v>
      </c>
      <c r="C2900" s="30" t="s">
        <v>9786</v>
      </c>
      <c r="D2900" s="30"/>
      <c r="E2900" s="30" t="s">
        <v>753</v>
      </c>
      <c r="F2900" s="30"/>
      <c r="G2900" s="38"/>
      <c r="H2900" s="31">
        <v>0</v>
      </c>
      <c r="I2900" s="30" t="s">
        <v>995</v>
      </c>
      <c r="J2900" s="30" t="s">
        <v>996</v>
      </c>
      <c r="K2900" s="30" t="s">
        <v>495</v>
      </c>
      <c r="L2900" s="30" t="s">
        <v>612</v>
      </c>
      <c r="M2900" s="30" t="s">
        <v>1007</v>
      </c>
      <c r="N2900" s="30"/>
      <c r="O2900" s="30" t="s">
        <v>260</v>
      </c>
      <c r="P2900" s="30" t="s">
        <v>261</v>
      </c>
      <c r="Q2900" s="30" t="s">
        <v>499</v>
      </c>
    </row>
    <row r="2901" spans="1:17">
      <c r="A2901" s="30" t="s">
        <v>9787</v>
      </c>
      <c r="B2901" s="30" t="s">
        <v>9788</v>
      </c>
      <c r="C2901" s="30" t="s">
        <v>9789</v>
      </c>
      <c r="D2901" s="30"/>
      <c r="E2901" s="30" t="s">
        <v>753</v>
      </c>
      <c r="F2901" s="30"/>
      <c r="G2901" s="38"/>
      <c r="H2901" s="31">
        <v>0</v>
      </c>
      <c r="I2901" s="30" t="s">
        <v>995</v>
      </c>
      <c r="J2901" s="30" t="s">
        <v>996</v>
      </c>
      <c r="K2901" s="30" t="s">
        <v>495</v>
      </c>
      <c r="L2901" s="30" t="s">
        <v>612</v>
      </c>
      <c r="M2901" s="30" t="s">
        <v>1007</v>
      </c>
      <c r="N2901" s="30"/>
      <c r="O2901" s="30" t="s">
        <v>260</v>
      </c>
      <c r="P2901" s="30" t="s">
        <v>261</v>
      </c>
      <c r="Q2901" s="30" t="s">
        <v>499</v>
      </c>
    </row>
    <row r="2902" spans="1:17">
      <c r="A2902" s="30" t="s">
        <v>9790</v>
      </c>
      <c r="B2902" s="30" t="s">
        <v>9791</v>
      </c>
      <c r="C2902" s="30" t="s">
        <v>9792</v>
      </c>
      <c r="D2902" s="30"/>
      <c r="E2902" s="30" t="s">
        <v>753</v>
      </c>
      <c r="F2902" s="30"/>
      <c r="G2902" s="38"/>
      <c r="H2902" s="31">
        <v>0</v>
      </c>
      <c r="I2902" s="30" t="s">
        <v>995</v>
      </c>
      <c r="J2902" s="30" t="s">
        <v>996</v>
      </c>
      <c r="K2902" s="30" t="s">
        <v>495</v>
      </c>
      <c r="L2902" s="30" t="s">
        <v>6232</v>
      </c>
      <c r="M2902" s="30" t="s">
        <v>624</v>
      </c>
      <c r="N2902" s="30" t="s">
        <v>9793</v>
      </c>
      <c r="O2902" s="30" t="s">
        <v>260</v>
      </c>
      <c r="P2902" s="30" t="s">
        <v>261</v>
      </c>
      <c r="Q2902" s="30" t="s">
        <v>499</v>
      </c>
    </row>
    <row r="2903" spans="1:17">
      <c r="A2903" s="30" t="s">
        <v>460</v>
      </c>
      <c r="B2903" s="30" t="s">
        <v>461</v>
      </c>
      <c r="C2903" s="30" t="s">
        <v>9794</v>
      </c>
      <c r="D2903" s="30"/>
      <c r="E2903" s="30" t="s">
        <v>753</v>
      </c>
      <c r="F2903" s="30" t="s">
        <v>9795</v>
      </c>
      <c r="G2903" s="38">
        <v>60</v>
      </c>
      <c r="H2903" s="31">
        <v>0</v>
      </c>
      <c r="I2903" s="30" t="s">
        <v>995</v>
      </c>
      <c r="J2903" s="30" t="s">
        <v>996</v>
      </c>
      <c r="K2903" s="30" t="s">
        <v>495</v>
      </c>
      <c r="L2903" s="30" t="s">
        <v>612</v>
      </c>
      <c r="M2903" s="30" t="s">
        <v>624</v>
      </c>
      <c r="N2903" s="30" t="s">
        <v>9796</v>
      </c>
      <c r="O2903" s="30" t="s">
        <v>460</v>
      </c>
      <c r="P2903" s="30" t="s">
        <v>461</v>
      </c>
      <c r="Q2903" s="30" t="s">
        <v>499</v>
      </c>
    </row>
    <row r="2904" spans="1:17">
      <c r="A2904" s="30" t="s">
        <v>9797</v>
      </c>
      <c r="B2904" s="30" t="s">
        <v>9798</v>
      </c>
      <c r="C2904" s="30" t="s">
        <v>9799</v>
      </c>
      <c r="D2904" s="30"/>
      <c r="E2904" s="30" t="s">
        <v>503</v>
      </c>
      <c r="F2904" s="30" t="s">
        <v>74</v>
      </c>
      <c r="G2904" s="38"/>
      <c r="H2904" s="31">
        <v>0</v>
      </c>
      <c r="I2904" s="30" t="s">
        <v>586</v>
      </c>
      <c r="J2904" s="30" t="s">
        <v>587</v>
      </c>
      <c r="K2904" s="30" t="s">
        <v>495</v>
      </c>
      <c r="L2904" s="30" t="s">
        <v>496</v>
      </c>
      <c r="M2904" s="30" t="s">
        <v>3374</v>
      </c>
      <c r="N2904" s="30"/>
      <c r="O2904" s="30" t="s">
        <v>460</v>
      </c>
      <c r="P2904" s="30" t="s">
        <v>461</v>
      </c>
      <c r="Q2904" s="30" t="s">
        <v>499</v>
      </c>
    </row>
    <row r="2905" spans="1:17">
      <c r="A2905" s="30" t="s">
        <v>9800</v>
      </c>
      <c r="B2905" s="30" t="s">
        <v>9801</v>
      </c>
      <c r="C2905" s="30" t="s">
        <v>9802</v>
      </c>
      <c r="D2905" s="30"/>
      <c r="E2905" s="30" t="s">
        <v>503</v>
      </c>
      <c r="F2905" s="30" t="s">
        <v>74</v>
      </c>
      <c r="G2905" s="38"/>
      <c r="H2905" s="31">
        <v>0</v>
      </c>
      <c r="I2905" s="30" t="s">
        <v>512</v>
      </c>
      <c r="J2905" s="30" t="s">
        <v>513</v>
      </c>
      <c r="K2905" s="30" t="s">
        <v>495</v>
      </c>
      <c r="L2905" s="30" t="s">
        <v>496</v>
      </c>
      <c r="M2905" s="30" t="s">
        <v>639</v>
      </c>
      <c r="N2905" s="30"/>
      <c r="O2905" s="30" t="s">
        <v>460</v>
      </c>
      <c r="P2905" s="30" t="s">
        <v>461</v>
      </c>
      <c r="Q2905" s="30" t="s">
        <v>499</v>
      </c>
    </row>
    <row r="2906" spans="1:17">
      <c r="A2906" s="30" t="s">
        <v>9803</v>
      </c>
      <c r="B2906" s="30" t="s">
        <v>9804</v>
      </c>
      <c r="C2906" s="30" t="s">
        <v>9805</v>
      </c>
      <c r="D2906" s="30"/>
      <c r="E2906" s="30" t="s">
        <v>503</v>
      </c>
      <c r="F2906" s="30" t="s">
        <v>74</v>
      </c>
      <c r="G2906" s="38"/>
      <c r="H2906" s="31">
        <v>0</v>
      </c>
      <c r="I2906" s="30" t="s">
        <v>552</v>
      </c>
      <c r="J2906" s="30" t="s">
        <v>553</v>
      </c>
      <c r="K2906" s="30" t="s">
        <v>495</v>
      </c>
      <c r="L2906" s="30" t="s">
        <v>496</v>
      </c>
      <c r="M2906" s="30" t="s">
        <v>2249</v>
      </c>
      <c r="N2906" s="30"/>
      <c r="O2906" s="30" t="s">
        <v>460</v>
      </c>
      <c r="P2906" s="30" t="s">
        <v>461</v>
      </c>
      <c r="Q2906" s="30" t="s">
        <v>499</v>
      </c>
    </row>
    <row r="2907" spans="1:17">
      <c r="A2907" s="30" t="s">
        <v>9806</v>
      </c>
      <c r="B2907" s="30" t="s">
        <v>9807</v>
      </c>
      <c r="C2907" s="30" t="s">
        <v>9808</v>
      </c>
      <c r="D2907" s="30"/>
      <c r="E2907" s="30" t="s">
        <v>503</v>
      </c>
      <c r="F2907" s="30" t="s">
        <v>74</v>
      </c>
      <c r="G2907" s="38"/>
      <c r="H2907" s="31">
        <v>0</v>
      </c>
      <c r="I2907" s="30" t="s">
        <v>586</v>
      </c>
      <c r="J2907" s="30" t="s">
        <v>587</v>
      </c>
      <c r="K2907" s="30" t="s">
        <v>495</v>
      </c>
      <c r="L2907" s="30" t="s">
        <v>496</v>
      </c>
      <c r="M2907" s="30" t="s">
        <v>3374</v>
      </c>
      <c r="N2907" s="30"/>
      <c r="O2907" s="30" t="s">
        <v>460</v>
      </c>
      <c r="P2907" s="30" t="s">
        <v>461</v>
      </c>
      <c r="Q2907" s="30" t="s">
        <v>499</v>
      </c>
    </row>
    <row r="2908" spans="1:17">
      <c r="A2908" s="30" t="s">
        <v>9809</v>
      </c>
      <c r="B2908" s="30" t="s">
        <v>9810</v>
      </c>
      <c r="C2908" s="30" t="s">
        <v>9811</v>
      </c>
      <c r="D2908" s="30"/>
      <c r="E2908" s="30" t="s">
        <v>503</v>
      </c>
      <c r="F2908" s="30" t="s">
        <v>74</v>
      </c>
      <c r="G2908" s="38"/>
      <c r="H2908" s="31">
        <v>0</v>
      </c>
      <c r="I2908" s="30" t="s">
        <v>586</v>
      </c>
      <c r="J2908" s="30" t="s">
        <v>587</v>
      </c>
      <c r="K2908" s="30" t="s">
        <v>495</v>
      </c>
      <c r="L2908" s="30" t="s">
        <v>496</v>
      </c>
      <c r="M2908" s="30" t="s">
        <v>877</v>
      </c>
      <c r="N2908" s="30"/>
      <c r="O2908" s="30" t="s">
        <v>460</v>
      </c>
      <c r="P2908" s="30" t="s">
        <v>461</v>
      </c>
      <c r="Q2908" s="30" t="s">
        <v>499</v>
      </c>
    </row>
    <row r="2909" spans="1:17">
      <c r="A2909" s="30" t="s">
        <v>9812</v>
      </c>
      <c r="B2909" s="30" t="s">
        <v>9813</v>
      </c>
      <c r="C2909" s="30" t="s">
        <v>9814</v>
      </c>
      <c r="D2909" s="30"/>
      <c r="E2909" s="30" t="s">
        <v>503</v>
      </c>
      <c r="F2909" s="30" t="s">
        <v>74</v>
      </c>
      <c r="G2909" s="38"/>
      <c r="H2909" s="31">
        <v>0</v>
      </c>
      <c r="I2909" s="30" t="s">
        <v>586</v>
      </c>
      <c r="J2909" s="30" t="s">
        <v>587</v>
      </c>
      <c r="K2909" s="30" t="s">
        <v>495</v>
      </c>
      <c r="L2909" s="30" t="s">
        <v>496</v>
      </c>
      <c r="M2909" s="30" t="s">
        <v>497</v>
      </c>
      <c r="N2909" s="30"/>
      <c r="O2909" s="30" t="s">
        <v>460</v>
      </c>
      <c r="P2909" s="30" t="s">
        <v>461</v>
      </c>
      <c r="Q2909" s="30" t="s">
        <v>499</v>
      </c>
    </row>
    <row r="2910" spans="1:17">
      <c r="A2910" s="30" t="s">
        <v>9815</v>
      </c>
      <c r="B2910" s="30" t="s">
        <v>9816</v>
      </c>
      <c r="C2910" s="30" t="s">
        <v>9817</v>
      </c>
      <c r="D2910" s="30"/>
      <c r="E2910" s="30" t="s">
        <v>753</v>
      </c>
      <c r="F2910" s="30" t="s">
        <v>74</v>
      </c>
      <c r="G2910" s="38"/>
      <c r="H2910" s="31">
        <v>0</v>
      </c>
      <c r="I2910" s="30" t="s">
        <v>628</v>
      </c>
      <c r="J2910" s="30" t="s">
        <v>629</v>
      </c>
      <c r="K2910" s="30" t="s">
        <v>495</v>
      </c>
      <c r="L2910" s="30" t="s">
        <v>965</v>
      </c>
      <c r="M2910" s="30" t="s">
        <v>631</v>
      </c>
      <c r="N2910" s="30"/>
      <c r="O2910" s="30" t="s">
        <v>460</v>
      </c>
      <c r="P2910" s="30" t="s">
        <v>461</v>
      </c>
      <c r="Q2910" s="30" t="s">
        <v>499</v>
      </c>
    </row>
    <row r="2911" spans="1:17">
      <c r="A2911" s="30" t="s">
        <v>9818</v>
      </c>
      <c r="B2911" s="30" t="s">
        <v>9819</v>
      </c>
      <c r="C2911" s="30" t="s">
        <v>9820</v>
      </c>
      <c r="D2911" s="30"/>
      <c r="E2911" s="30" t="s">
        <v>753</v>
      </c>
      <c r="F2911" s="30" t="s">
        <v>74</v>
      </c>
      <c r="G2911" s="38"/>
      <c r="H2911" s="31">
        <v>0</v>
      </c>
      <c r="I2911" s="30" t="s">
        <v>628</v>
      </c>
      <c r="J2911" s="30" t="s">
        <v>629</v>
      </c>
      <c r="K2911" s="30" t="s">
        <v>495</v>
      </c>
      <c r="L2911" s="30" t="s">
        <v>965</v>
      </c>
      <c r="M2911" s="30" t="s">
        <v>631</v>
      </c>
      <c r="N2911" s="30"/>
      <c r="O2911" s="30" t="s">
        <v>460</v>
      </c>
      <c r="P2911" s="30" t="s">
        <v>461</v>
      </c>
      <c r="Q2911" s="30" t="s">
        <v>499</v>
      </c>
    </row>
    <row r="2912" spans="1:17">
      <c r="A2912" s="30" t="s">
        <v>9821</v>
      </c>
      <c r="B2912" s="30" t="s">
        <v>9822</v>
      </c>
      <c r="C2912" s="30" t="s">
        <v>9823</v>
      </c>
      <c r="D2912" s="30"/>
      <c r="E2912" s="30" t="s">
        <v>753</v>
      </c>
      <c r="F2912" s="30" t="s">
        <v>74</v>
      </c>
      <c r="G2912" s="38"/>
      <c r="H2912" s="31">
        <v>0</v>
      </c>
      <c r="I2912" s="30" t="s">
        <v>628</v>
      </c>
      <c r="J2912" s="30" t="s">
        <v>629</v>
      </c>
      <c r="K2912" s="30" t="s">
        <v>495</v>
      </c>
      <c r="L2912" s="30" t="s">
        <v>965</v>
      </c>
      <c r="M2912" s="30" t="s">
        <v>631</v>
      </c>
      <c r="N2912" s="30"/>
      <c r="O2912" s="30" t="s">
        <v>460</v>
      </c>
      <c r="P2912" s="30" t="s">
        <v>461</v>
      </c>
      <c r="Q2912" s="30" t="s">
        <v>499</v>
      </c>
    </row>
    <row r="2913" spans="1:17">
      <c r="A2913" s="30" t="s">
        <v>9824</v>
      </c>
      <c r="B2913" s="30" t="s">
        <v>9825</v>
      </c>
      <c r="C2913" s="30" t="s">
        <v>9826</v>
      </c>
      <c r="D2913" s="30"/>
      <c r="E2913" s="30" t="s">
        <v>753</v>
      </c>
      <c r="F2913" s="30" t="s">
        <v>74</v>
      </c>
      <c r="G2913" s="38"/>
      <c r="H2913" s="31">
        <v>0</v>
      </c>
      <c r="I2913" s="30" t="s">
        <v>628</v>
      </c>
      <c r="J2913" s="30" t="s">
        <v>629</v>
      </c>
      <c r="K2913" s="30" t="s">
        <v>495</v>
      </c>
      <c r="L2913" s="30" t="s">
        <v>965</v>
      </c>
      <c r="M2913" s="30" t="s">
        <v>631</v>
      </c>
      <c r="N2913" s="30"/>
      <c r="O2913" s="30" t="s">
        <v>460</v>
      </c>
      <c r="P2913" s="30" t="s">
        <v>461</v>
      </c>
      <c r="Q2913" s="30" t="s">
        <v>499</v>
      </c>
    </row>
    <row r="2914" spans="1:17">
      <c r="A2914" s="30" t="s">
        <v>9827</v>
      </c>
      <c r="B2914" s="30" t="s">
        <v>9828</v>
      </c>
      <c r="C2914" s="30" t="s">
        <v>9829</v>
      </c>
      <c r="D2914" s="30"/>
      <c r="E2914" s="30" t="s">
        <v>753</v>
      </c>
      <c r="F2914" s="30" t="s">
        <v>74</v>
      </c>
      <c r="G2914" s="38"/>
      <c r="H2914" s="31">
        <v>0</v>
      </c>
      <c r="I2914" s="30" t="s">
        <v>755</v>
      </c>
      <c r="J2914" s="30" t="s">
        <v>756</v>
      </c>
      <c r="K2914" s="30" t="s">
        <v>495</v>
      </c>
      <c r="L2914" s="30" t="s">
        <v>612</v>
      </c>
      <c r="M2914" s="30" t="s">
        <v>961</v>
      </c>
      <c r="N2914" s="30"/>
      <c r="O2914" s="30" t="s">
        <v>460</v>
      </c>
      <c r="P2914" s="30" t="s">
        <v>461</v>
      </c>
      <c r="Q2914" s="30" t="s">
        <v>499</v>
      </c>
    </row>
    <row r="2915" spans="1:17">
      <c r="A2915" s="30" t="s">
        <v>9830</v>
      </c>
      <c r="B2915" s="30" t="s">
        <v>9831</v>
      </c>
      <c r="C2915" s="30" t="s">
        <v>9832</v>
      </c>
      <c r="D2915" s="30"/>
      <c r="E2915" s="30" t="s">
        <v>753</v>
      </c>
      <c r="F2915" s="30" t="s">
        <v>74</v>
      </c>
      <c r="G2915" s="38"/>
      <c r="H2915" s="31">
        <v>0</v>
      </c>
      <c r="I2915" s="30" t="s">
        <v>995</v>
      </c>
      <c r="J2915" s="30" t="s">
        <v>996</v>
      </c>
      <c r="K2915" s="30" t="s">
        <v>495</v>
      </c>
      <c r="L2915" s="30" t="s">
        <v>612</v>
      </c>
      <c r="M2915" s="30" t="s">
        <v>1153</v>
      </c>
      <c r="N2915" s="30"/>
      <c r="O2915" s="30" t="s">
        <v>460</v>
      </c>
      <c r="P2915" s="30" t="s">
        <v>461</v>
      </c>
      <c r="Q2915" s="30" t="s">
        <v>499</v>
      </c>
    </row>
    <row r="2916" spans="1:17">
      <c r="A2916" s="30" t="s">
        <v>9833</v>
      </c>
      <c r="B2916" s="30" t="s">
        <v>9834</v>
      </c>
      <c r="C2916" s="30" t="s">
        <v>9835</v>
      </c>
      <c r="D2916" s="30"/>
      <c r="E2916" s="30" t="s">
        <v>753</v>
      </c>
      <c r="F2916" s="30" t="s">
        <v>74</v>
      </c>
      <c r="G2916" s="38"/>
      <c r="H2916" s="31">
        <v>0</v>
      </c>
      <c r="I2916" s="30" t="s">
        <v>995</v>
      </c>
      <c r="J2916" s="30" t="s">
        <v>996</v>
      </c>
      <c r="K2916" s="30" t="s">
        <v>495</v>
      </c>
      <c r="L2916" s="30" t="s">
        <v>612</v>
      </c>
      <c r="M2916" s="30" t="s">
        <v>624</v>
      </c>
      <c r="N2916" s="30"/>
      <c r="O2916" s="30" t="s">
        <v>460</v>
      </c>
      <c r="P2916" s="30" t="s">
        <v>461</v>
      </c>
      <c r="Q2916" s="30" t="s">
        <v>499</v>
      </c>
    </row>
    <row r="2917" spans="1:17">
      <c r="A2917" s="30" t="s">
        <v>9836</v>
      </c>
      <c r="B2917" s="30" t="s">
        <v>9837</v>
      </c>
      <c r="C2917" s="30" t="s">
        <v>9838</v>
      </c>
      <c r="D2917" s="30"/>
      <c r="E2917" s="30" t="s">
        <v>753</v>
      </c>
      <c r="F2917" s="30" t="s">
        <v>74</v>
      </c>
      <c r="G2917" s="38"/>
      <c r="H2917" s="31">
        <v>0</v>
      </c>
      <c r="I2917" s="30" t="s">
        <v>995</v>
      </c>
      <c r="J2917" s="30" t="s">
        <v>996</v>
      </c>
      <c r="K2917" s="30" t="s">
        <v>495</v>
      </c>
      <c r="L2917" s="30" t="s">
        <v>612</v>
      </c>
      <c r="M2917" s="30" t="s">
        <v>1108</v>
      </c>
      <c r="N2917" s="30"/>
      <c r="O2917" s="30" t="s">
        <v>460</v>
      </c>
      <c r="P2917" s="30" t="s">
        <v>461</v>
      </c>
      <c r="Q2917" s="30" t="s">
        <v>499</v>
      </c>
    </row>
    <row r="2918" spans="1:17">
      <c r="A2918" s="30" t="s">
        <v>9839</v>
      </c>
      <c r="B2918" s="30" t="s">
        <v>9840</v>
      </c>
      <c r="C2918" s="30" t="s">
        <v>9841</v>
      </c>
      <c r="D2918" s="30"/>
      <c r="E2918" s="30" t="s">
        <v>753</v>
      </c>
      <c r="F2918" s="30" t="s">
        <v>74</v>
      </c>
      <c r="G2918" s="38"/>
      <c r="H2918" s="31">
        <v>0</v>
      </c>
      <c r="I2918" s="30" t="s">
        <v>995</v>
      </c>
      <c r="J2918" s="30" t="s">
        <v>996</v>
      </c>
      <c r="K2918" s="30" t="s">
        <v>495</v>
      </c>
      <c r="L2918" s="30" t="s">
        <v>612</v>
      </c>
      <c r="M2918" s="30" t="s">
        <v>997</v>
      </c>
      <c r="N2918" s="30"/>
      <c r="O2918" s="30" t="s">
        <v>460</v>
      </c>
      <c r="P2918" s="30" t="s">
        <v>461</v>
      </c>
      <c r="Q2918" s="30" t="s">
        <v>499</v>
      </c>
    </row>
    <row r="2919" spans="1:17">
      <c r="A2919" s="30" t="s">
        <v>9842</v>
      </c>
      <c r="B2919" s="30" t="s">
        <v>9843</v>
      </c>
      <c r="C2919" s="30" t="s">
        <v>9844</v>
      </c>
      <c r="D2919" s="30"/>
      <c r="E2919" s="30" t="s">
        <v>753</v>
      </c>
      <c r="F2919" s="30" t="s">
        <v>74</v>
      </c>
      <c r="G2919" s="38"/>
      <c r="H2919" s="31">
        <v>0</v>
      </c>
      <c r="I2919" s="30" t="s">
        <v>755</v>
      </c>
      <c r="J2919" s="30" t="s">
        <v>756</v>
      </c>
      <c r="K2919" s="30" t="s">
        <v>495</v>
      </c>
      <c r="L2919" s="30" t="s">
        <v>612</v>
      </c>
      <c r="M2919" s="30" t="s">
        <v>613</v>
      </c>
      <c r="N2919" s="30"/>
      <c r="O2919" s="30" t="s">
        <v>460</v>
      </c>
      <c r="P2919" s="30" t="s">
        <v>461</v>
      </c>
      <c r="Q2919" s="30" t="s">
        <v>499</v>
      </c>
    </row>
    <row r="2920" spans="1:17">
      <c r="A2920" s="30" t="s">
        <v>9845</v>
      </c>
      <c r="B2920" s="30" t="s">
        <v>9846</v>
      </c>
      <c r="C2920" s="30" t="s">
        <v>9847</v>
      </c>
      <c r="D2920" s="30"/>
      <c r="E2920" s="30" t="s">
        <v>753</v>
      </c>
      <c r="F2920" s="30" t="s">
        <v>74</v>
      </c>
      <c r="G2920" s="38"/>
      <c r="H2920" s="31">
        <v>0</v>
      </c>
      <c r="I2920" s="30" t="s">
        <v>995</v>
      </c>
      <c r="J2920" s="30" t="s">
        <v>996</v>
      </c>
      <c r="K2920" s="30" t="s">
        <v>495</v>
      </c>
      <c r="L2920" s="30" t="s">
        <v>612</v>
      </c>
      <c r="M2920" s="30" t="s">
        <v>6616</v>
      </c>
      <c r="N2920" s="30"/>
      <c r="O2920" s="30" t="s">
        <v>460</v>
      </c>
      <c r="P2920" s="30" t="s">
        <v>461</v>
      </c>
      <c r="Q2920" s="30" t="s">
        <v>499</v>
      </c>
    </row>
    <row r="2921" spans="1:17">
      <c r="A2921" s="30" t="s">
        <v>9848</v>
      </c>
      <c r="B2921" s="30" t="s">
        <v>9849</v>
      </c>
      <c r="C2921" s="30" t="s">
        <v>9850</v>
      </c>
      <c r="D2921" s="30"/>
      <c r="E2921" s="30" t="s">
        <v>753</v>
      </c>
      <c r="F2921" s="30" t="s">
        <v>74</v>
      </c>
      <c r="G2921" s="38"/>
      <c r="H2921" s="31">
        <v>0</v>
      </c>
      <c r="I2921" s="30" t="s">
        <v>995</v>
      </c>
      <c r="J2921" s="30" t="s">
        <v>996</v>
      </c>
      <c r="K2921" s="30" t="s">
        <v>495</v>
      </c>
      <c r="L2921" s="30" t="s">
        <v>612</v>
      </c>
      <c r="M2921" s="30" t="s">
        <v>9851</v>
      </c>
      <c r="N2921" s="30"/>
      <c r="O2921" s="30" t="s">
        <v>460</v>
      </c>
      <c r="P2921" s="30" t="s">
        <v>461</v>
      </c>
      <c r="Q2921" s="30" t="s">
        <v>499</v>
      </c>
    </row>
    <row r="2922" spans="1:17">
      <c r="A2922" s="30" t="s">
        <v>9852</v>
      </c>
      <c r="B2922" s="30" t="s">
        <v>9853</v>
      </c>
      <c r="C2922" s="30" t="s">
        <v>9854</v>
      </c>
      <c r="D2922" s="30"/>
      <c r="E2922" s="30" t="s">
        <v>753</v>
      </c>
      <c r="F2922" s="30" t="s">
        <v>74</v>
      </c>
      <c r="G2922" s="38"/>
      <c r="H2922" s="31">
        <v>0</v>
      </c>
      <c r="I2922" s="30" t="s">
        <v>755</v>
      </c>
      <c r="J2922" s="30" t="s">
        <v>756</v>
      </c>
      <c r="K2922" s="30" t="s">
        <v>495</v>
      </c>
      <c r="L2922" s="30" t="s">
        <v>612</v>
      </c>
      <c r="M2922" s="30" t="s">
        <v>1128</v>
      </c>
      <c r="N2922" s="30"/>
      <c r="O2922" s="30" t="s">
        <v>460</v>
      </c>
      <c r="P2922" s="30" t="s">
        <v>461</v>
      </c>
      <c r="Q2922" s="30" t="s">
        <v>499</v>
      </c>
    </row>
    <row r="2923" spans="1:17">
      <c r="A2923" s="30" t="s">
        <v>9855</v>
      </c>
      <c r="B2923" s="30" t="s">
        <v>9856</v>
      </c>
      <c r="C2923" s="30" t="s">
        <v>9857</v>
      </c>
      <c r="D2923" s="30"/>
      <c r="E2923" s="30" t="s">
        <v>503</v>
      </c>
      <c r="F2923" s="30" t="s">
        <v>9858</v>
      </c>
      <c r="G2923" s="38"/>
      <c r="H2923" s="31">
        <v>0</v>
      </c>
      <c r="I2923" s="30"/>
      <c r="J2923" s="30"/>
      <c r="K2923" s="30" t="s">
        <v>495</v>
      </c>
      <c r="L2923" s="30" t="s">
        <v>496</v>
      </c>
      <c r="M2923" s="30" t="s">
        <v>526</v>
      </c>
      <c r="N2923" s="30"/>
      <c r="O2923" s="30" t="s">
        <v>9855</v>
      </c>
      <c r="P2923" s="30" t="s">
        <v>9856</v>
      </c>
      <c r="Q2923" s="30" t="s">
        <v>499</v>
      </c>
    </row>
    <row r="2924" spans="1:17">
      <c r="A2924" s="30" t="s">
        <v>9859</v>
      </c>
      <c r="B2924" s="30" t="s">
        <v>9860</v>
      </c>
      <c r="C2924" s="30" t="s">
        <v>9861</v>
      </c>
      <c r="D2924" s="30"/>
      <c r="E2924" s="30" t="s">
        <v>503</v>
      </c>
      <c r="F2924" s="30" t="s">
        <v>9862</v>
      </c>
      <c r="G2924" s="38"/>
      <c r="H2924" s="31">
        <v>0</v>
      </c>
      <c r="I2924" s="30" t="s">
        <v>931</v>
      </c>
      <c r="J2924" s="30" t="s">
        <v>932</v>
      </c>
      <c r="K2924" s="30" t="s">
        <v>495</v>
      </c>
      <c r="L2924" s="30" t="s">
        <v>496</v>
      </c>
      <c r="M2924" s="30" t="s">
        <v>514</v>
      </c>
      <c r="N2924" s="30"/>
      <c r="O2924" s="30" t="s">
        <v>9859</v>
      </c>
      <c r="P2924" s="30" t="s">
        <v>9860</v>
      </c>
      <c r="Q2924" s="30" t="s">
        <v>499</v>
      </c>
    </row>
    <row r="2925" spans="1:17">
      <c r="A2925" s="30" t="s">
        <v>9863</v>
      </c>
      <c r="B2925" s="30" t="s">
        <v>9864</v>
      </c>
      <c r="C2925" s="30" t="s">
        <v>9865</v>
      </c>
      <c r="D2925" s="30"/>
      <c r="E2925" s="30"/>
      <c r="F2925" s="30" t="s">
        <v>9866</v>
      </c>
      <c r="G2925" s="38"/>
      <c r="H2925" s="31">
        <v>0</v>
      </c>
      <c r="I2925" s="30"/>
      <c r="J2925" s="30"/>
      <c r="K2925" s="30" t="s">
        <v>495</v>
      </c>
      <c r="L2925" s="30" t="s">
        <v>496</v>
      </c>
      <c r="M2925" s="30" t="s">
        <v>2249</v>
      </c>
      <c r="N2925" s="30"/>
      <c r="O2925" s="30" t="s">
        <v>9863</v>
      </c>
      <c r="P2925" s="30" t="s">
        <v>9864</v>
      </c>
      <c r="Q2925" s="30" t="s">
        <v>499</v>
      </c>
    </row>
    <row r="2926" spans="1:17">
      <c r="A2926" s="30" t="s">
        <v>9867</v>
      </c>
      <c r="B2926" s="30" t="s">
        <v>9868</v>
      </c>
      <c r="C2926" s="30" t="s">
        <v>9869</v>
      </c>
      <c r="D2926" s="30"/>
      <c r="E2926" s="30" t="s">
        <v>9870</v>
      </c>
      <c r="F2926" s="30" t="s">
        <v>9871</v>
      </c>
      <c r="G2926" s="38">
        <v>60</v>
      </c>
      <c r="H2926" s="31">
        <v>0</v>
      </c>
      <c r="I2926" s="30"/>
      <c r="J2926" s="30"/>
      <c r="K2926" s="30" t="s">
        <v>495</v>
      </c>
      <c r="L2926" s="30" t="s">
        <v>496</v>
      </c>
      <c r="M2926" s="30" t="s">
        <v>514</v>
      </c>
      <c r="N2926" s="30"/>
      <c r="O2926" s="30" t="s">
        <v>9872</v>
      </c>
      <c r="P2926" s="30" t="s">
        <v>9868</v>
      </c>
      <c r="Q2926" s="30" t="s">
        <v>499</v>
      </c>
    </row>
    <row r="2927" spans="1:17">
      <c r="A2927" s="30" t="s">
        <v>9873</v>
      </c>
      <c r="B2927" s="30" t="s">
        <v>9874</v>
      </c>
      <c r="C2927" s="30" t="s">
        <v>9875</v>
      </c>
      <c r="D2927" s="30"/>
      <c r="E2927" s="30" t="s">
        <v>9870</v>
      </c>
      <c r="F2927" s="30" t="s">
        <v>9876</v>
      </c>
      <c r="G2927" s="38">
        <v>60</v>
      </c>
      <c r="H2927" s="31">
        <v>0</v>
      </c>
      <c r="I2927" s="30" t="s">
        <v>546</v>
      </c>
      <c r="J2927" s="30" t="s">
        <v>547</v>
      </c>
      <c r="K2927" s="30" t="s">
        <v>495</v>
      </c>
      <c r="L2927" s="30" t="s">
        <v>899</v>
      </c>
      <c r="M2927" s="30" t="s">
        <v>573</v>
      </c>
      <c r="N2927" s="30" t="s">
        <v>9877</v>
      </c>
      <c r="O2927" s="30" t="s">
        <v>9872</v>
      </c>
      <c r="P2927" s="30" t="s">
        <v>9868</v>
      </c>
      <c r="Q2927" s="30" t="s">
        <v>499</v>
      </c>
    </row>
    <row r="2928" spans="1:17">
      <c r="A2928" s="30" t="s">
        <v>9878</v>
      </c>
      <c r="B2928" s="30" t="s">
        <v>9879</v>
      </c>
      <c r="C2928" s="30" t="s">
        <v>9880</v>
      </c>
      <c r="D2928" s="30"/>
      <c r="E2928" s="30" t="s">
        <v>9870</v>
      </c>
      <c r="F2928" s="30" t="s">
        <v>9881</v>
      </c>
      <c r="G2928" s="38">
        <v>60</v>
      </c>
      <c r="H2928" s="31">
        <v>0</v>
      </c>
      <c r="I2928" s="30" t="s">
        <v>546</v>
      </c>
      <c r="J2928" s="30" t="s">
        <v>547</v>
      </c>
      <c r="K2928" s="30" t="s">
        <v>495</v>
      </c>
      <c r="L2928" s="30" t="s">
        <v>9882</v>
      </c>
      <c r="M2928" s="30" t="s">
        <v>573</v>
      </c>
      <c r="N2928" s="30"/>
      <c r="O2928" s="30" t="s">
        <v>9872</v>
      </c>
      <c r="P2928" s="30" t="s">
        <v>9868</v>
      </c>
      <c r="Q2928" s="30" t="s">
        <v>499</v>
      </c>
    </row>
    <row r="2929" spans="1:17">
      <c r="A2929" s="30" t="s">
        <v>9883</v>
      </c>
      <c r="B2929" s="30" t="s">
        <v>9884</v>
      </c>
      <c r="C2929" s="30" t="s">
        <v>9885</v>
      </c>
      <c r="D2929" s="30"/>
      <c r="E2929" s="30" t="s">
        <v>9870</v>
      </c>
      <c r="F2929" s="30" t="s">
        <v>9886</v>
      </c>
      <c r="G2929" s="38">
        <v>60</v>
      </c>
      <c r="H2929" s="31">
        <v>0</v>
      </c>
      <c r="I2929" s="30" t="s">
        <v>546</v>
      </c>
      <c r="J2929" s="30" t="s">
        <v>547</v>
      </c>
      <c r="K2929" s="30" t="s">
        <v>495</v>
      </c>
      <c r="L2929" s="30" t="s">
        <v>873</v>
      </c>
      <c r="M2929" s="30" t="s">
        <v>573</v>
      </c>
      <c r="N2929" s="30" t="s">
        <v>9887</v>
      </c>
      <c r="O2929" s="30" t="s">
        <v>9872</v>
      </c>
      <c r="P2929" s="30" t="s">
        <v>9868</v>
      </c>
      <c r="Q2929" s="30" t="s">
        <v>499</v>
      </c>
    </row>
    <row r="2930" spans="1:17">
      <c r="A2930" s="30" t="s">
        <v>9888</v>
      </c>
      <c r="B2930" s="30" t="s">
        <v>9889</v>
      </c>
      <c r="C2930" s="30" t="s">
        <v>9890</v>
      </c>
      <c r="D2930" s="30"/>
      <c r="E2930" s="30" t="s">
        <v>9891</v>
      </c>
      <c r="F2930" s="30" t="s">
        <v>9892</v>
      </c>
      <c r="G2930" s="38">
        <v>60</v>
      </c>
      <c r="H2930" s="31">
        <v>0</v>
      </c>
      <c r="I2930" s="30" t="s">
        <v>628</v>
      </c>
      <c r="J2930" s="30" t="s">
        <v>629</v>
      </c>
      <c r="K2930" s="30" t="s">
        <v>495</v>
      </c>
      <c r="L2930" s="30" t="s">
        <v>4435</v>
      </c>
      <c r="M2930" s="30" t="s">
        <v>631</v>
      </c>
      <c r="N2930" s="30"/>
      <c r="O2930" s="30" t="s">
        <v>9872</v>
      </c>
      <c r="P2930" s="30" t="s">
        <v>9868</v>
      </c>
      <c r="Q2930" s="30" t="s">
        <v>499</v>
      </c>
    </row>
    <row r="2931" spans="1:17">
      <c r="A2931" s="30" t="s">
        <v>9893</v>
      </c>
      <c r="B2931" s="30" t="s">
        <v>9894</v>
      </c>
      <c r="C2931" s="30" t="s">
        <v>9895</v>
      </c>
      <c r="D2931" s="30"/>
      <c r="E2931" s="30" t="s">
        <v>9870</v>
      </c>
      <c r="F2931" s="30" t="s">
        <v>9896</v>
      </c>
      <c r="G2931" s="38">
        <v>60</v>
      </c>
      <c r="H2931" s="31">
        <v>0</v>
      </c>
      <c r="I2931" s="30" t="s">
        <v>546</v>
      </c>
      <c r="J2931" s="30" t="s">
        <v>547</v>
      </c>
      <c r="K2931" s="30" t="s">
        <v>495</v>
      </c>
      <c r="L2931" s="30" t="s">
        <v>4477</v>
      </c>
      <c r="M2931" s="30" t="s">
        <v>573</v>
      </c>
      <c r="N2931" s="30"/>
      <c r="O2931" s="30" t="s">
        <v>9872</v>
      </c>
      <c r="P2931" s="30" t="s">
        <v>9868</v>
      </c>
      <c r="Q2931" s="30" t="s">
        <v>499</v>
      </c>
    </row>
    <row r="2932" spans="1:17">
      <c r="A2932" s="30" t="s">
        <v>9897</v>
      </c>
      <c r="B2932" s="30" t="s">
        <v>9898</v>
      </c>
      <c r="C2932" s="30" t="s">
        <v>9899</v>
      </c>
      <c r="D2932" s="30"/>
      <c r="E2932" s="30" t="s">
        <v>9870</v>
      </c>
      <c r="F2932" s="30" t="s">
        <v>9900</v>
      </c>
      <c r="G2932" s="38">
        <v>60</v>
      </c>
      <c r="H2932" s="31">
        <v>0</v>
      </c>
      <c r="I2932" s="30" t="s">
        <v>546</v>
      </c>
      <c r="J2932" s="30" t="s">
        <v>547</v>
      </c>
      <c r="K2932" s="30" t="s">
        <v>495</v>
      </c>
      <c r="L2932" s="30" t="s">
        <v>4323</v>
      </c>
      <c r="M2932" s="30" t="s">
        <v>573</v>
      </c>
      <c r="N2932" s="30"/>
      <c r="O2932" s="30" t="s">
        <v>9872</v>
      </c>
      <c r="P2932" s="30" t="s">
        <v>9868</v>
      </c>
      <c r="Q2932" s="30" t="s">
        <v>499</v>
      </c>
    </row>
    <row r="2933" spans="1:17">
      <c r="A2933" s="30" t="s">
        <v>9901</v>
      </c>
      <c r="B2933" s="30" t="s">
        <v>9902</v>
      </c>
      <c r="C2933" s="30" t="s">
        <v>9903</v>
      </c>
      <c r="D2933" s="30"/>
      <c r="E2933" s="30" t="s">
        <v>9870</v>
      </c>
      <c r="F2933" s="30" t="s">
        <v>9904</v>
      </c>
      <c r="G2933" s="38">
        <v>60</v>
      </c>
      <c r="H2933" s="31">
        <v>0</v>
      </c>
      <c r="I2933" s="30" t="s">
        <v>546</v>
      </c>
      <c r="J2933" s="30" t="s">
        <v>547</v>
      </c>
      <c r="K2933" s="30" t="s">
        <v>495</v>
      </c>
      <c r="L2933" s="30" t="s">
        <v>828</v>
      </c>
      <c r="M2933" s="30" t="s">
        <v>573</v>
      </c>
      <c r="N2933" s="30"/>
      <c r="O2933" s="30" t="s">
        <v>9872</v>
      </c>
      <c r="P2933" s="30" t="s">
        <v>9868</v>
      </c>
      <c r="Q2933" s="30" t="s">
        <v>499</v>
      </c>
    </row>
    <row r="2934" spans="1:17">
      <c r="A2934" s="30" t="s">
        <v>9905</v>
      </c>
      <c r="B2934" s="30" t="s">
        <v>9906</v>
      </c>
      <c r="C2934" s="30" t="s">
        <v>9907</v>
      </c>
      <c r="D2934" s="30"/>
      <c r="E2934" s="30" t="s">
        <v>9870</v>
      </c>
      <c r="F2934" s="30" t="s">
        <v>9908</v>
      </c>
      <c r="G2934" s="38">
        <v>60</v>
      </c>
      <c r="H2934" s="31">
        <v>0</v>
      </c>
      <c r="I2934" s="30" t="s">
        <v>546</v>
      </c>
      <c r="J2934" s="30" t="s">
        <v>547</v>
      </c>
      <c r="K2934" s="30" t="s">
        <v>495</v>
      </c>
      <c r="L2934" s="30" t="s">
        <v>572</v>
      </c>
      <c r="M2934" s="30" t="s">
        <v>573</v>
      </c>
      <c r="N2934" s="30"/>
      <c r="O2934" s="30" t="s">
        <v>9872</v>
      </c>
      <c r="P2934" s="30" t="s">
        <v>9868</v>
      </c>
      <c r="Q2934" s="30" t="s">
        <v>499</v>
      </c>
    </row>
    <row r="2935" spans="1:17">
      <c r="A2935" s="30" t="s">
        <v>9909</v>
      </c>
      <c r="B2935" s="30" t="s">
        <v>9910</v>
      </c>
      <c r="C2935" s="30" t="s">
        <v>9911</v>
      </c>
      <c r="D2935" s="30"/>
      <c r="E2935" s="30" t="s">
        <v>9891</v>
      </c>
      <c r="F2935" s="30" t="s">
        <v>9912</v>
      </c>
      <c r="G2935" s="38">
        <v>60</v>
      </c>
      <c r="H2935" s="31">
        <v>0</v>
      </c>
      <c r="I2935" s="30" t="s">
        <v>628</v>
      </c>
      <c r="J2935" s="30" t="s">
        <v>629</v>
      </c>
      <c r="K2935" s="30" t="s">
        <v>495</v>
      </c>
      <c r="L2935" s="30" t="s">
        <v>975</v>
      </c>
      <c r="M2935" s="30" t="s">
        <v>631</v>
      </c>
      <c r="N2935" s="30"/>
      <c r="O2935" s="30" t="s">
        <v>9872</v>
      </c>
      <c r="P2935" s="30" t="s">
        <v>9868</v>
      </c>
      <c r="Q2935" s="30" t="s">
        <v>499</v>
      </c>
    </row>
    <row r="2936" spans="1:17">
      <c r="A2936" s="30" t="s">
        <v>9913</v>
      </c>
      <c r="B2936" s="30" t="s">
        <v>9914</v>
      </c>
      <c r="C2936" s="30" t="s">
        <v>9915</v>
      </c>
      <c r="D2936" s="30"/>
      <c r="E2936" s="30" t="s">
        <v>9870</v>
      </c>
      <c r="F2936" s="30" t="s">
        <v>9916</v>
      </c>
      <c r="G2936" s="38">
        <v>60</v>
      </c>
      <c r="H2936" s="31">
        <v>0</v>
      </c>
      <c r="I2936" s="30" t="s">
        <v>546</v>
      </c>
      <c r="J2936" s="30" t="s">
        <v>547</v>
      </c>
      <c r="K2936" s="30" t="s">
        <v>495</v>
      </c>
      <c r="L2936" s="30" t="s">
        <v>7545</v>
      </c>
      <c r="M2936" s="30" t="s">
        <v>573</v>
      </c>
      <c r="N2936" s="30" t="s">
        <v>9917</v>
      </c>
      <c r="O2936" s="30" t="s">
        <v>9872</v>
      </c>
      <c r="P2936" s="30" t="s">
        <v>9868</v>
      </c>
      <c r="Q2936" s="30" t="s">
        <v>499</v>
      </c>
    </row>
    <row r="2937" spans="1:17">
      <c r="A2937" s="30" t="s">
        <v>9918</v>
      </c>
      <c r="B2937" s="30" t="s">
        <v>9919</v>
      </c>
      <c r="C2937" s="30" t="s">
        <v>9920</v>
      </c>
      <c r="D2937" s="30"/>
      <c r="E2937" s="30" t="s">
        <v>9870</v>
      </c>
      <c r="F2937" s="30" t="s">
        <v>9921</v>
      </c>
      <c r="G2937" s="38">
        <v>60</v>
      </c>
      <c r="H2937" s="31">
        <v>0</v>
      </c>
      <c r="I2937" s="30" t="s">
        <v>546</v>
      </c>
      <c r="J2937" s="30" t="s">
        <v>547</v>
      </c>
      <c r="K2937" s="30" t="s">
        <v>495</v>
      </c>
      <c r="L2937" s="30" t="s">
        <v>644</v>
      </c>
      <c r="M2937" s="30" t="s">
        <v>573</v>
      </c>
      <c r="N2937" s="30"/>
      <c r="O2937" s="30" t="s">
        <v>9872</v>
      </c>
      <c r="P2937" s="30" t="s">
        <v>9868</v>
      </c>
      <c r="Q2937" s="30" t="s">
        <v>499</v>
      </c>
    </row>
    <row r="2938" spans="1:17">
      <c r="A2938" s="30" t="s">
        <v>9922</v>
      </c>
      <c r="B2938" s="30" t="s">
        <v>9923</v>
      </c>
      <c r="C2938" s="30" t="s">
        <v>9924</v>
      </c>
      <c r="D2938" s="30"/>
      <c r="E2938" s="30" t="s">
        <v>9891</v>
      </c>
      <c r="F2938" s="30" t="s">
        <v>9925</v>
      </c>
      <c r="G2938" s="38">
        <v>60</v>
      </c>
      <c r="H2938" s="31">
        <v>0</v>
      </c>
      <c r="I2938" s="30" t="s">
        <v>628</v>
      </c>
      <c r="J2938" s="30" t="s">
        <v>629</v>
      </c>
      <c r="K2938" s="30" t="s">
        <v>495</v>
      </c>
      <c r="L2938" s="30" t="s">
        <v>9926</v>
      </c>
      <c r="M2938" s="30" t="s">
        <v>631</v>
      </c>
      <c r="N2938" s="30"/>
      <c r="O2938" s="30" t="s">
        <v>9872</v>
      </c>
      <c r="P2938" s="30" t="s">
        <v>9868</v>
      </c>
      <c r="Q2938" s="30" t="s">
        <v>499</v>
      </c>
    </row>
    <row r="2939" spans="1:17">
      <c r="A2939" s="30" t="s">
        <v>9927</v>
      </c>
      <c r="B2939" s="30" t="s">
        <v>9928</v>
      </c>
      <c r="C2939" s="30" t="s">
        <v>9929</v>
      </c>
      <c r="D2939" s="30"/>
      <c r="E2939" s="30" t="s">
        <v>9891</v>
      </c>
      <c r="F2939" s="30" t="s">
        <v>9930</v>
      </c>
      <c r="G2939" s="38">
        <v>60</v>
      </c>
      <c r="H2939" s="31">
        <v>0</v>
      </c>
      <c r="I2939" s="30" t="s">
        <v>628</v>
      </c>
      <c r="J2939" s="30" t="s">
        <v>629</v>
      </c>
      <c r="K2939" s="30" t="s">
        <v>495</v>
      </c>
      <c r="L2939" s="30" t="s">
        <v>6029</v>
      </c>
      <c r="M2939" s="30" t="s">
        <v>631</v>
      </c>
      <c r="N2939" s="30"/>
      <c r="O2939" s="30" t="s">
        <v>9872</v>
      </c>
      <c r="P2939" s="30" t="s">
        <v>9868</v>
      </c>
      <c r="Q2939" s="30" t="s">
        <v>499</v>
      </c>
    </row>
    <row r="2940" spans="1:17">
      <c r="A2940" s="30" t="s">
        <v>9931</v>
      </c>
      <c r="B2940" s="30" t="s">
        <v>9932</v>
      </c>
      <c r="C2940" s="30" t="s">
        <v>9933</v>
      </c>
      <c r="D2940" s="30"/>
      <c r="E2940" s="30" t="s">
        <v>9891</v>
      </c>
      <c r="F2940" s="30" t="s">
        <v>9934</v>
      </c>
      <c r="G2940" s="38">
        <v>60</v>
      </c>
      <c r="H2940" s="31">
        <v>0</v>
      </c>
      <c r="I2940" s="30" t="s">
        <v>628</v>
      </c>
      <c r="J2940" s="30" t="s">
        <v>629</v>
      </c>
      <c r="K2940" s="30" t="s">
        <v>495</v>
      </c>
      <c r="L2940" s="30" t="s">
        <v>1267</v>
      </c>
      <c r="M2940" s="30" t="s">
        <v>631</v>
      </c>
      <c r="N2940" s="30"/>
      <c r="O2940" s="30" t="s">
        <v>9872</v>
      </c>
      <c r="P2940" s="30" t="s">
        <v>9868</v>
      </c>
      <c r="Q2940" s="30" t="s">
        <v>499</v>
      </c>
    </row>
    <row r="2941" spans="1:17">
      <c r="A2941" s="30" t="s">
        <v>9935</v>
      </c>
      <c r="B2941" s="30" t="s">
        <v>9936</v>
      </c>
      <c r="C2941" s="30" t="s">
        <v>9937</v>
      </c>
      <c r="D2941" s="30"/>
      <c r="E2941" s="30" t="s">
        <v>9870</v>
      </c>
      <c r="F2941" s="30" t="s">
        <v>9938</v>
      </c>
      <c r="G2941" s="38">
        <v>60</v>
      </c>
      <c r="H2941" s="31">
        <v>0</v>
      </c>
      <c r="I2941" s="30" t="s">
        <v>546</v>
      </c>
      <c r="J2941" s="30" t="s">
        <v>547</v>
      </c>
      <c r="K2941" s="30" t="s">
        <v>495</v>
      </c>
      <c r="L2941" s="30" t="s">
        <v>855</v>
      </c>
      <c r="M2941" s="30" t="s">
        <v>573</v>
      </c>
      <c r="N2941" s="30"/>
      <c r="O2941" s="30" t="s">
        <v>9872</v>
      </c>
      <c r="P2941" s="30" t="s">
        <v>9868</v>
      </c>
      <c r="Q2941" s="30" t="s">
        <v>499</v>
      </c>
    </row>
    <row r="2942" spans="1:17">
      <c r="A2942" s="30" t="s">
        <v>9939</v>
      </c>
      <c r="B2942" s="30" t="s">
        <v>9940</v>
      </c>
      <c r="C2942" s="30" t="s">
        <v>9941</v>
      </c>
      <c r="D2942" s="30"/>
      <c r="E2942" s="30" t="s">
        <v>9891</v>
      </c>
      <c r="F2942" s="30" t="s">
        <v>9942</v>
      </c>
      <c r="G2942" s="38">
        <v>60</v>
      </c>
      <c r="H2942" s="31">
        <v>0</v>
      </c>
      <c r="I2942" s="30" t="s">
        <v>628</v>
      </c>
      <c r="J2942" s="30" t="s">
        <v>629</v>
      </c>
      <c r="K2942" s="30" t="s">
        <v>495</v>
      </c>
      <c r="L2942" s="30" t="s">
        <v>9943</v>
      </c>
      <c r="M2942" s="30" t="s">
        <v>631</v>
      </c>
      <c r="N2942" s="30"/>
      <c r="O2942" s="30" t="s">
        <v>9872</v>
      </c>
      <c r="P2942" s="30" t="s">
        <v>9868</v>
      </c>
      <c r="Q2942" s="30" t="s">
        <v>499</v>
      </c>
    </row>
    <row r="2943" spans="1:17">
      <c r="A2943" s="30" t="s">
        <v>9944</v>
      </c>
      <c r="B2943" s="30" t="s">
        <v>9945</v>
      </c>
      <c r="C2943" s="30" t="s">
        <v>9946</v>
      </c>
      <c r="D2943" s="30"/>
      <c r="E2943" s="30" t="s">
        <v>9891</v>
      </c>
      <c r="F2943" s="30" t="s">
        <v>9947</v>
      </c>
      <c r="G2943" s="38">
        <v>60</v>
      </c>
      <c r="H2943" s="31">
        <v>0</v>
      </c>
      <c r="I2943" s="30" t="s">
        <v>628</v>
      </c>
      <c r="J2943" s="30" t="s">
        <v>629</v>
      </c>
      <c r="K2943" s="30" t="s">
        <v>495</v>
      </c>
      <c r="L2943" s="30" t="s">
        <v>9948</v>
      </c>
      <c r="M2943" s="30" t="s">
        <v>631</v>
      </c>
      <c r="N2943" s="30"/>
      <c r="O2943" s="30" t="s">
        <v>9872</v>
      </c>
      <c r="P2943" s="30" t="s">
        <v>9868</v>
      </c>
      <c r="Q2943" s="30" t="s">
        <v>499</v>
      </c>
    </row>
    <row r="2944" spans="1:17">
      <c r="A2944" s="30" t="s">
        <v>9949</v>
      </c>
      <c r="B2944" s="30" t="s">
        <v>9950</v>
      </c>
      <c r="C2944" s="30" t="s">
        <v>9951</v>
      </c>
      <c r="D2944" s="30"/>
      <c r="E2944" s="30" t="s">
        <v>9891</v>
      </c>
      <c r="F2944" s="30" t="s">
        <v>9952</v>
      </c>
      <c r="G2944" s="38">
        <v>60</v>
      </c>
      <c r="H2944" s="31">
        <v>0</v>
      </c>
      <c r="I2944" s="30" t="s">
        <v>628</v>
      </c>
      <c r="J2944" s="30" t="s">
        <v>629</v>
      </c>
      <c r="K2944" s="30" t="s">
        <v>495</v>
      </c>
      <c r="L2944" s="30" t="s">
        <v>9953</v>
      </c>
      <c r="M2944" s="30" t="s">
        <v>631</v>
      </c>
      <c r="N2944" s="30"/>
      <c r="O2944" s="30" t="s">
        <v>9872</v>
      </c>
      <c r="P2944" s="30" t="s">
        <v>9868</v>
      </c>
      <c r="Q2944" s="30" t="s">
        <v>499</v>
      </c>
    </row>
    <row r="2945" spans="1:17">
      <c r="A2945" s="30" t="s">
        <v>9954</v>
      </c>
      <c r="B2945" s="30" t="s">
        <v>9955</v>
      </c>
      <c r="C2945" s="30" t="s">
        <v>9956</v>
      </c>
      <c r="D2945" s="30"/>
      <c r="E2945" s="30" t="s">
        <v>9870</v>
      </c>
      <c r="F2945" s="30" t="s">
        <v>9957</v>
      </c>
      <c r="G2945" s="38">
        <v>60</v>
      </c>
      <c r="H2945" s="31">
        <v>0</v>
      </c>
      <c r="I2945" s="30" t="s">
        <v>546</v>
      </c>
      <c r="J2945" s="30" t="s">
        <v>547</v>
      </c>
      <c r="K2945" s="30" t="s">
        <v>495</v>
      </c>
      <c r="L2945" s="30" t="s">
        <v>933</v>
      </c>
      <c r="M2945" s="30" t="s">
        <v>573</v>
      </c>
      <c r="N2945" s="30"/>
      <c r="O2945" s="30" t="s">
        <v>9872</v>
      </c>
      <c r="P2945" s="30" t="s">
        <v>9868</v>
      </c>
      <c r="Q2945" s="30" t="s">
        <v>499</v>
      </c>
    </row>
    <row r="2946" spans="1:17">
      <c r="A2946" s="30" t="s">
        <v>9958</v>
      </c>
      <c r="B2946" s="30" t="s">
        <v>9959</v>
      </c>
      <c r="C2946" s="30" t="s">
        <v>9960</v>
      </c>
      <c r="D2946" s="30"/>
      <c r="E2946" s="30" t="s">
        <v>9870</v>
      </c>
      <c r="F2946" s="30" t="s">
        <v>9961</v>
      </c>
      <c r="G2946" s="38">
        <v>60</v>
      </c>
      <c r="H2946" s="31">
        <v>0</v>
      </c>
      <c r="I2946" s="30" t="s">
        <v>546</v>
      </c>
      <c r="J2946" s="30" t="s">
        <v>547</v>
      </c>
      <c r="K2946" s="30" t="s">
        <v>495</v>
      </c>
      <c r="L2946" s="30" t="s">
        <v>730</v>
      </c>
      <c r="M2946" s="30" t="s">
        <v>573</v>
      </c>
      <c r="N2946" s="30" t="s">
        <v>9962</v>
      </c>
      <c r="O2946" s="30" t="s">
        <v>9872</v>
      </c>
      <c r="P2946" s="30" t="s">
        <v>9868</v>
      </c>
      <c r="Q2946" s="30" t="s">
        <v>499</v>
      </c>
    </row>
    <row r="2947" spans="1:17">
      <c r="A2947" s="30" t="s">
        <v>9963</v>
      </c>
      <c r="B2947" s="30" t="s">
        <v>9964</v>
      </c>
      <c r="C2947" s="30" t="s">
        <v>9965</v>
      </c>
      <c r="D2947" s="30"/>
      <c r="E2947" s="30" t="s">
        <v>9870</v>
      </c>
      <c r="F2947" s="30" t="s">
        <v>9966</v>
      </c>
      <c r="G2947" s="38">
        <v>60</v>
      </c>
      <c r="H2947" s="31">
        <v>0</v>
      </c>
      <c r="I2947" s="30" t="s">
        <v>546</v>
      </c>
      <c r="J2947" s="30" t="s">
        <v>547</v>
      </c>
      <c r="K2947" s="30" t="s">
        <v>495</v>
      </c>
      <c r="L2947" s="30" t="s">
        <v>3527</v>
      </c>
      <c r="M2947" s="30" t="s">
        <v>573</v>
      </c>
      <c r="N2947" s="30"/>
      <c r="O2947" s="30" t="s">
        <v>9872</v>
      </c>
      <c r="P2947" s="30" t="s">
        <v>9868</v>
      </c>
      <c r="Q2947" s="30" t="s">
        <v>499</v>
      </c>
    </row>
    <row r="2948" spans="1:17">
      <c r="A2948" s="30" t="s">
        <v>9967</v>
      </c>
      <c r="B2948" s="30" t="s">
        <v>9968</v>
      </c>
      <c r="C2948" s="30" t="s">
        <v>9969</v>
      </c>
      <c r="D2948" s="30"/>
      <c r="E2948" s="30" t="s">
        <v>9891</v>
      </c>
      <c r="F2948" s="30" t="s">
        <v>9970</v>
      </c>
      <c r="G2948" s="38">
        <v>60</v>
      </c>
      <c r="H2948" s="31">
        <v>0</v>
      </c>
      <c r="I2948" s="30" t="s">
        <v>628</v>
      </c>
      <c r="J2948" s="30" t="s">
        <v>629</v>
      </c>
      <c r="K2948" s="30" t="s">
        <v>495</v>
      </c>
      <c r="L2948" s="30" t="s">
        <v>925</v>
      </c>
      <c r="M2948" s="30" t="s">
        <v>631</v>
      </c>
      <c r="N2948" s="30"/>
      <c r="O2948" s="30" t="s">
        <v>9872</v>
      </c>
      <c r="P2948" s="30" t="s">
        <v>9868</v>
      </c>
      <c r="Q2948" s="30" t="s">
        <v>499</v>
      </c>
    </row>
    <row r="2949" spans="1:17">
      <c r="A2949" s="30" t="s">
        <v>9971</v>
      </c>
      <c r="B2949" s="30" t="s">
        <v>9972</v>
      </c>
      <c r="C2949" s="30" t="s">
        <v>9973</v>
      </c>
      <c r="D2949" s="30"/>
      <c r="E2949" s="30" t="s">
        <v>9891</v>
      </c>
      <c r="F2949" s="30" t="s">
        <v>9974</v>
      </c>
      <c r="G2949" s="38">
        <v>60</v>
      </c>
      <c r="H2949" s="31">
        <v>0</v>
      </c>
      <c r="I2949" s="30" t="s">
        <v>628</v>
      </c>
      <c r="J2949" s="30" t="s">
        <v>629</v>
      </c>
      <c r="K2949" s="30" t="s">
        <v>495</v>
      </c>
      <c r="L2949" s="30" t="s">
        <v>9975</v>
      </c>
      <c r="M2949" s="30" t="s">
        <v>631</v>
      </c>
      <c r="N2949" s="30"/>
      <c r="O2949" s="30" t="s">
        <v>9872</v>
      </c>
      <c r="P2949" s="30" t="s">
        <v>9868</v>
      </c>
      <c r="Q2949" s="30" t="s">
        <v>499</v>
      </c>
    </row>
    <row r="2950" spans="1:17">
      <c r="A2950" s="30" t="s">
        <v>9976</v>
      </c>
      <c r="B2950" s="30" t="s">
        <v>9977</v>
      </c>
      <c r="C2950" s="30" t="s">
        <v>9978</v>
      </c>
      <c r="D2950" s="30"/>
      <c r="E2950" s="30" t="s">
        <v>9870</v>
      </c>
      <c r="F2950" s="30" t="s">
        <v>9979</v>
      </c>
      <c r="G2950" s="38">
        <v>60</v>
      </c>
      <c r="H2950" s="31">
        <v>0</v>
      </c>
      <c r="I2950" s="30" t="s">
        <v>546</v>
      </c>
      <c r="J2950" s="30" t="s">
        <v>547</v>
      </c>
      <c r="K2950" s="30" t="s">
        <v>495</v>
      </c>
      <c r="L2950" s="30" t="s">
        <v>818</v>
      </c>
      <c r="M2950" s="30" t="s">
        <v>573</v>
      </c>
      <c r="N2950" s="30"/>
      <c r="O2950" s="30" t="s">
        <v>9872</v>
      </c>
      <c r="P2950" s="30" t="s">
        <v>9868</v>
      </c>
      <c r="Q2950" s="30" t="s">
        <v>499</v>
      </c>
    </row>
    <row r="2951" spans="1:17">
      <c r="A2951" s="30" t="s">
        <v>9980</v>
      </c>
      <c r="B2951" s="30" t="s">
        <v>9981</v>
      </c>
      <c r="C2951" s="30" t="s">
        <v>9982</v>
      </c>
      <c r="D2951" s="30"/>
      <c r="E2951" s="30" t="s">
        <v>9870</v>
      </c>
      <c r="F2951" s="30" t="s">
        <v>9983</v>
      </c>
      <c r="G2951" s="38">
        <v>60</v>
      </c>
      <c r="H2951" s="31">
        <v>0</v>
      </c>
      <c r="I2951" s="30" t="s">
        <v>546</v>
      </c>
      <c r="J2951" s="30" t="s">
        <v>547</v>
      </c>
      <c r="K2951" s="30" t="s">
        <v>495</v>
      </c>
      <c r="L2951" s="30" t="s">
        <v>766</v>
      </c>
      <c r="M2951" s="30" t="s">
        <v>573</v>
      </c>
      <c r="N2951" s="30"/>
      <c r="O2951" s="30" t="s">
        <v>9872</v>
      </c>
      <c r="P2951" s="30" t="s">
        <v>9868</v>
      </c>
      <c r="Q2951" s="30" t="s">
        <v>499</v>
      </c>
    </row>
    <row r="2952" spans="1:17">
      <c r="A2952" s="30" t="s">
        <v>9984</v>
      </c>
      <c r="B2952" s="30" t="s">
        <v>9868</v>
      </c>
      <c r="C2952" s="30" t="s">
        <v>9985</v>
      </c>
      <c r="D2952" s="30"/>
      <c r="E2952" s="30" t="s">
        <v>9870</v>
      </c>
      <c r="F2952" s="30" t="s">
        <v>9986</v>
      </c>
      <c r="G2952" s="38">
        <v>60</v>
      </c>
      <c r="H2952" s="31">
        <v>0</v>
      </c>
      <c r="I2952" s="30" t="s">
        <v>546</v>
      </c>
      <c r="J2952" s="30" t="s">
        <v>547</v>
      </c>
      <c r="K2952" s="30" t="s">
        <v>495</v>
      </c>
      <c r="L2952" s="30" t="s">
        <v>496</v>
      </c>
      <c r="M2952" s="30" t="s">
        <v>514</v>
      </c>
      <c r="N2952" s="30"/>
      <c r="O2952" s="30" t="s">
        <v>9872</v>
      </c>
      <c r="P2952" s="30" t="s">
        <v>9868</v>
      </c>
      <c r="Q2952" s="30" t="s">
        <v>499</v>
      </c>
    </row>
    <row r="2953" spans="1:17">
      <c r="A2953" s="30" t="s">
        <v>9987</v>
      </c>
      <c r="B2953" s="30" t="s">
        <v>9988</v>
      </c>
      <c r="C2953" s="30" t="s">
        <v>9989</v>
      </c>
      <c r="D2953" s="30"/>
      <c r="E2953" s="30" t="s">
        <v>9891</v>
      </c>
      <c r="F2953" s="30" t="s">
        <v>9990</v>
      </c>
      <c r="G2953" s="38">
        <v>60</v>
      </c>
      <c r="H2953" s="31">
        <v>0</v>
      </c>
      <c r="I2953" s="30" t="s">
        <v>628</v>
      </c>
      <c r="J2953" s="30" t="s">
        <v>629</v>
      </c>
      <c r="K2953" s="30" t="s">
        <v>495</v>
      </c>
      <c r="L2953" s="30" t="s">
        <v>9991</v>
      </c>
      <c r="M2953" s="30" t="s">
        <v>631</v>
      </c>
      <c r="N2953" s="30"/>
      <c r="O2953" s="30" t="s">
        <v>9872</v>
      </c>
      <c r="P2953" s="30" t="s">
        <v>9868</v>
      </c>
      <c r="Q2953" s="30" t="s">
        <v>499</v>
      </c>
    </row>
    <row r="2954" spans="1:17">
      <c r="A2954" s="30" t="s">
        <v>9992</v>
      </c>
      <c r="B2954" s="30" t="s">
        <v>9993</v>
      </c>
      <c r="C2954" s="30" t="s">
        <v>9994</v>
      </c>
      <c r="D2954" s="30"/>
      <c r="E2954" s="30" t="s">
        <v>9891</v>
      </c>
      <c r="F2954" s="30" t="s">
        <v>9995</v>
      </c>
      <c r="G2954" s="38">
        <v>60</v>
      </c>
      <c r="H2954" s="31">
        <v>0</v>
      </c>
      <c r="I2954" s="30" t="s">
        <v>628</v>
      </c>
      <c r="J2954" s="30" t="s">
        <v>629</v>
      </c>
      <c r="K2954" s="30" t="s">
        <v>495</v>
      </c>
      <c r="L2954" s="30" t="s">
        <v>4803</v>
      </c>
      <c r="M2954" s="30" t="s">
        <v>631</v>
      </c>
      <c r="N2954" s="30"/>
      <c r="O2954" s="30" t="s">
        <v>9872</v>
      </c>
      <c r="P2954" s="30" t="s">
        <v>9868</v>
      </c>
      <c r="Q2954" s="30" t="s">
        <v>499</v>
      </c>
    </row>
    <row r="2955" spans="1:17">
      <c r="A2955" s="30" t="s">
        <v>9996</v>
      </c>
      <c r="B2955" s="30" t="s">
        <v>9997</v>
      </c>
      <c r="C2955" s="30" t="s">
        <v>9998</v>
      </c>
      <c r="D2955" s="30"/>
      <c r="E2955" s="30" t="s">
        <v>9870</v>
      </c>
      <c r="F2955" s="30" t="s">
        <v>9999</v>
      </c>
      <c r="G2955" s="38">
        <v>60</v>
      </c>
      <c r="H2955" s="31">
        <v>0</v>
      </c>
      <c r="I2955" s="30" t="s">
        <v>546</v>
      </c>
      <c r="J2955" s="30" t="s">
        <v>547</v>
      </c>
      <c r="K2955" s="30" t="s">
        <v>495</v>
      </c>
      <c r="L2955" s="30" t="s">
        <v>10000</v>
      </c>
      <c r="M2955" s="30" t="s">
        <v>573</v>
      </c>
      <c r="N2955" s="30"/>
      <c r="O2955" s="30" t="s">
        <v>9872</v>
      </c>
      <c r="P2955" s="30" t="s">
        <v>9868</v>
      </c>
      <c r="Q2955" s="30" t="s">
        <v>499</v>
      </c>
    </row>
    <row r="2956" spans="1:17">
      <c r="A2956" s="30" t="s">
        <v>10001</v>
      </c>
      <c r="B2956" s="30" t="s">
        <v>10002</v>
      </c>
      <c r="C2956" s="30" t="s">
        <v>10003</v>
      </c>
      <c r="D2956" s="30"/>
      <c r="E2956" s="30" t="s">
        <v>9891</v>
      </c>
      <c r="F2956" s="30" t="s">
        <v>10004</v>
      </c>
      <c r="G2956" s="38">
        <v>60</v>
      </c>
      <c r="H2956" s="31">
        <v>0</v>
      </c>
      <c r="I2956" s="30" t="s">
        <v>628</v>
      </c>
      <c r="J2956" s="30" t="s">
        <v>629</v>
      </c>
      <c r="K2956" s="30" t="s">
        <v>495</v>
      </c>
      <c r="L2956" s="30" t="s">
        <v>630</v>
      </c>
      <c r="M2956" s="30" t="s">
        <v>631</v>
      </c>
      <c r="N2956" s="30"/>
      <c r="O2956" s="30" t="s">
        <v>9872</v>
      </c>
      <c r="P2956" s="30" t="s">
        <v>9868</v>
      </c>
      <c r="Q2956" s="30" t="s">
        <v>499</v>
      </c>
    </row>
    <row r="2957" spans="1:17">
      <c r="A2957" s="30" t="s">
        <v>10005</v>
      </c>
      <c r="B2957" s="30" t="s">
        <v>10006</v>
      </c>
      <c r="C2957" s="30" t="s">
        <v>10007</v>
      </c>
      <c r="D2957" s="30"/>
      <c r="E2957" s="30" t="s">
        <v>9870</v>
      </c>
      <c r="F2957" s="30" t="s">
        <v>10008</v>
      </c>
      <c r="G2957" s="38">
        <v>60</v>
      </c>
      <c r="H2957" s="31">
        <v>0</v>
      </c>
      <c r="I2957" s="30" t="s">
        <v>546</v>
      </c>
      <c r="J2957" s="30" t="s">
        <v>547</v>
      </c>
      <c r="K2957" s="30" t="s">
        <v>495</v>
      </c>
      <c r="L2957" s="30" t="s">
        <v>810</v>
      </c>
      <c r="M2957" s="30" t="s">
        <v>573</v>
      </c>
      <c r="N2957" s="30"/>
      <c r="O2957" s="30" t="s">
        <v>9872</v>
      </c>
      <c r="P2957" s="30" t="s">
        <v>9868</v>
      </c>
      <c r="Q2957" s="30" t="s">
        <v>499</v>
      </c>
    </row>
    <row r="2958" spans="1:17">
      <c r="A2958" s="30" t="s">
        <v>10009</v>
      </c>
      <c r="B2958" s="30" t="s">
        <v>10010</v>
      </c>
      <c r="C2958" s="30" t="s">
        <v>10011</v>
      </c>
      <c r="D2958" s="30"/>
      <c r="E2958" s="30" t="s">
        <v>9891</v>
      </c>
      <c r="F2958" s="30" t="s">
        <v>10012</v>
      </c>
      <c r="G2958" s="38">
        <v>60</v>
      </c>
      <c r="H2958" s="31">
        <v>0</v>
      </c>
      <c r="I2958" s="30" t="s">
        <v>628</v>
      </c>
      <c r="J2958" s="30" t="s">
        <v>629</v>
      </c>
      <c r="K2958" s="30" t="s">
        <v>495</v>
      </c>
      <c r="L2958" s="30" t="s">
        <v>4921</v>
      </c>
      <c r="M2958" s="30" t="s">
        <v>631</v>
      </c>
      <c r="N2958" s="30"/>
      <c r="O2958" s="30" t="s">
        <v>9872</v>
      </c>
      <c r="P2958" s="30" t="s">
        <v>9868</v>
      </c>
      <c r="Q2958" s="30" t="s">
        <v>499</v>
      </c>
    </row>
    <row r="2959" spans="1:17">
      <c r="A2959" s="30" t="s">
        <v>10013</v>
      </c>
      <c r="B2959" s="30" t="s">
        <v>10014</v>
      </c>
      <c r="C2959" s="30" t="s">
        <v>10015</v>
      </c>
      <c r="D2959" s="30"/>
      <c r="E2959" s="30" t="s">
        <v>9891</v>
      </c>
      <c r="F2959" s="30" t="s">
        <v>10016</v>
      </c>
      <c r="G2959" s="38">
        <v>60</v>
      </c>
      <c r="H2959" s="31">
        <v>0</v>
      </c>
      <c r="I2959" s="30" t="s">
        <v>628</v>
      </c>
      <c r="J2959" s="30" t="s">
        <v>629</v>
      </c>
      <c r="K2959" s="30" t="s">
        <v>495</v>
      </c>
      <c r="L2959" s="30" t="s">
        <v>1274</v>
      </c>
      <c r="M2959" s="30" t="s">
        <v>631</v>
      </c>
      <c r="N2959" s="30"/>
      <c r="O2959" s="30" t="s">
        <v>9872</v>
      </c>
      <c r="P2959" s="30" t="s">
        <v>9868</v>
      </c>
      <c r="Q2959" s="30" t="s">
        <v>499</v>
      </c>
    </row>
    <row r="2960" spans="1:17">
      <c r="A2960" s="30" t="s">
        <v>10017</v>
      </c>
      <c r="B2960" s="30" t="s">
        <v>10018</v>
      </c>
      <c r="C2960" s="30" t="s">
        <v>10019</v>
      </c>
      <c r="D2960" s="30"/>
      <c r="E2960" s="30" t="s">
        <v>9870</v>
      </c>
      <c r="F2960" s="30" t="s">
        <v>10020</v>
      </c>
      <c r="G2960" s="38">
        <v>60</v>
      </c>
      <c r="H2960" s="31">
        <v>0</v>
      </c>
      <c r="I2960" s="30" t="s">
        <v>546</v>
      </c>
      <c r="J2960" s="30" t="s">
        <v>547</v>
      </c>
      <c r="K2960" s="30" t="s">
        <v>495</v>
      </c>
      <c r="L2960" s="30" t="s">
        <v>802</v>
      </c>
      <c r="M2960" s="30" t="s">
        <v>573</v>
      </c>
      <c r="N2960" s="30"/>
      <c r="O2960" s="30" t="s">
        <v>9872</v>
      </c>
      <c r="P2960" s="30" t="s">
        <v>9868</v>
      </c>
      <c r="Q2960" s="30" t="s">
        <v>499</v>
      </c>
    </row>
    <row r="2961" spans="1:17">
      <c r="A2961" s="30" t="s">
        <v>10021</v>
      </c>
      <c r="B2961" s="30" t="s">
        <v>10022</v>
      </c>
      <c r="C2961" s="30" t="s">
        <v>10023</v>
      </c>
      <c r="D2961" s="30"/>
      <c r="E2961" s="30" t="s">
        <v>9870</v>
      </c>
      <c r="F2961" s="30" t="s">
        <v>10024</v>
      </c>
      <c r="G2961" s="38">
        <v>60</v>
      </c>
      <c r="H2961" s="31">
        <v>0</v>
      </c>
      <c r="I2961" s="30" t="s">
        <v>546</v>
      </c>
      <c r="J2961" s="30" t="s">
        <v>547</v>
      </c>
      <c r="K2961" s="30" t="s">
        <v>495</v>
      </c>
      <c r="L2961" s="30" t="s">
        <v>10025</v>
      </c>
      <c r="M2961" s="30" t="s">
        <v>573</v>
      </c>
      <c r="N2961" s="30"/>
      <c r="O2961" s="30" t="s">
        <v>9872</v>
      </c>
      <c r="P2961" s="30" t="s">
        <v>9868</v>
      </c>
      <c r="Q2961" s="30" t="s">
        <v>499</v>
      </c>
    </row>
    <row r="2962" spans="1:17">
      <c r="A2962" s="30" t="s">
        <v>10026</v>
      </c>
      <c r="B2962" s="30" t="s">
        <v>10027</v>
      </c>
      <c r="C2962" s="30" t="s">
        <v>10028</v>
      </c>
      <c r="D2962" s="30"/>
      <c r="E2962" s="30" t="s">
        <v>9870</v>
      </c>
      <c r="F2962" s="30" t="s">
        <v>10029</v>
      </c>
      <c r="G2962" s="38">
        <v>60</v>
      </c>
      <c r="H2962" s="31">
        <v>0</v>
      </c>
      <c r="I2962" s="30" t="s">
        <v>546</v>
      </c>
      <c r="J2962" s="30" t="s">
        <v>547</v>
      </c>
      <c r="K2962" s="30" t="s">
        <v>495</v>
      </c>
      <c r="L2962" s="30" t="s">
        <v>881</v>
      </c>
      <c r="M2962" s="30" t="s">
        <v>573</v>
      </c>
      <c r="N2962" s="30"/>
      <c r="O2962" s="30" t="s">
        <v>9872</v>
      </c>
      <c r="P2962" s="30" t="s">
        <v>9868</v>
      </c>
      <c r="Q2962" s="30" t="s">
        <v>499</v>
      </c>
    </row>
    <row r="2963" spans="1:17">
      <c r="A2963" s="30" t="s">
        <v>10030</v>
      </c>
      <c r="B2963" s="30" t="s">
        <v>10031</v>
      </c>
      <c r="C2963" s="30" t="s">
        <v>10032</v>
      </c>
      <c r="D2963" s="30"/>
      <c r="E2963" s="30" t="s">
        <v>9870</v>
      </c>
      <c r="F2963" s="30" t="s">
        <v>10033</v>
      </c>
      <c r="G2963" s="38">
        <v>60</v>
      </c>
      <c r="H2963" s="31">
        <v>0</v>
      </c>
      <c r="I2963" s="30" t="s">
        <v>546</v>
      </c>
      <c r="J2963" s="30" t="s">
        <v>547</v>
      </c>
      <c r="K2963" s="30" t="s">
        <v>495</v>
      </c>
      <c r="L2963" s="30" t="s">
        <v>1383</v>
      </c>
      <c r="M2963" s="30" t="s">
        <v>573</v>
      </c>
      <c r="N2963" s="30"/>
      <c r="O2963" s="30" t="s">
        <v>9872</v>
      </c>
      <c r="P2963" s="30" t="s">
        <v>9868</v>
      </c>
      <c r="Q2963" s="30" t="s">
        <v>499</v>
      </c>
    </row>
    <row r="2964" spans="1:17">
      <c r="A2964" s="30" t="s">
        <v>10034</v>
      </c>
      <c r="B2964" s="30" t="s">
        <v>10035</v>
      </c>
      <c r="C2964" s="30" t="s">
        <v>10036</v>
      </c>
      <c r="D2964" s="30"/>
      <c r="E2964" s="30" t="s">
        <v>9891</v>
      </c>
      <c r="F2964" s="30" t="s">
        <v>10037</v>
      </c>
      <c r="G2964" s="38">
        <v>60</v>
      </c>
      <c r="H2964" s="31">
        <v>0</v>
      </c>
      <c r="I2964" s="30" t="s">
        <v>628</v>
      </c>
      <c r="J2964" s="30" t="s">
        <v>629</v>
      </c>
      <c r="K2964" s="30" t="s">
        <v>495</v>
      </c>
      <c r="L2964" s="30" t="s">
        <v>3537</v>
      </c>
      <c r="M2964" s="30" t="s">
        <v>631</v>
      </c>
      <c r="N2964" s="30"/>
      <c r="O2964" s="30" t="s">
        <v>9872</v>
      </c>
      <c r="P2964" s="30" t="s">
        <v>9868</v>
      </c>
      <c r="Q2964" s="30" t="s">
        <v>499</v>
      </c>
    </row>
    <row r="2965" spans="1:17">
      <c r="A2965" s="30" t="s">
        <v>10038</v>
      </c>
      <c r="B2965" s="30" t="s">
        <v>10039</v>
      </c>
      <c r="C2965" s="30" t="s">
        <v>10040</v>
      </c>
      <c r="D2965" s="30"/>
      <c r="E2965" s="30" t="s">
        <v>9891</v>
      </c>
      <c r="F2965" s="30" t="s">
        <v>10041</v>
      </c>
      <c r="G2965" s="38">
        <v>60</v>
      </c>
      <c r="H2965" s="31">
        <v>0</v>
      </c>
      <c r="I2965" s="30" t="s">
        <v>628</v>
      </c>
      <c r="J2965" s="30" t="s">
        <v>629</v>
      </c>
      <c r="K2965" s="30" t="s">
        <v>495</v>
      </c>
      <c r="L2965" s="30" t="s">
        <v>4790</v>
      </c>
      <c r="M2965" s="30" t="s">
        <v>631</v>
      </c>
      <c r="N2965" s="30"/>
      <c r="O2965" s="30" t="s">
        <v>9872</v>
      </c>
      <c r="P2965" s="30" t="s">
        <v>9868</v>
      </c>
      <c r="Q2965" s="30" t="s">
        <v>499</v>
      </c>
    </row>
    <row r="2966" spans="1:17">
      <c r="A2966" s="30" t="s">
        <v>10042</v>
      </c>
      <c r="B2966" s="30" t="s">
        <v>10043</v>
      </c>
      <c r="C2966" s="30" t="s">
        <v>10044</v>
      </c>
      <c r="D2966" s="30"/>
      <c r="E2966" s="30" t="s">
        <v>9870</v>
      </c>
      <c r="F2966" s="30" t="s">
        <v>10045</v>
      </c>
      <c r="G2966" s="38">
        <v>60</v>
      </c>
      <c r="H2966" s="31">
        <v>0</v>
      </c>
      <c r="I2966" s="30" t="s">
        <v>546</v>
      </c>
      <c r="J2966" s="30" t="s">
        <v>547</v>
      </c>
      <c r="K2966" s="30" t="s">
        <v>495</v>
      </c>
      <c r="L2966" s="30" t="s">
        <v>10046</v>
      </c>
      <c r="M2966" s="30" t="s">
        <v>573</v>
      </c>
      <c r="N2966" s="30"/>
      <c r="O2966" s="30" t="s">
        <v>9872</v>
      </c>
      <c r="P2966" s="30" t="s">
        <v>9868</v>
      </c>
      <c r="Q2966" s="30" t="s">
        <v>499</v>
      </c>
    </row>
    <row r="2967" spans="1:17">
      <c r="A2967" s="30" t="s">
        <v>10047</v>
      </c>
      <c r="B2967" s="30" t="s">
        <v>10048</v>
      </c>
      <c r="C2967" s="30" t="s">
        <v>10049</v>
      </c>
      <c r="D2967" s="30"/>
      <c r="E2967" s="30" t="s">
        <v>9870</v>
      </c>
      <c r="F2967" s="30" t="s">
        <v>10050</v>
      </c>
      <c r="G2967" s="38">
        <v>60</v>
      </c>
      <c r="H2967" s="31">
        <v>0</v>
      </c>
      <c r="I2967" s="30" t="s">
        <v>546</v>
      </c>
      <c r="J2967" s="30" t="s">
        <v>547</v>
      </c>
      <c r="K2967" s="30" t="s">
        <v>495</v>
      </c>
      <c r="L2967" s="30" t="s">
        <v>10051</v>
      </c>
      <c r="M2967" s="30" t="s">
        <v>573</v>
      </c>
      <c r="N2967" s="30"/>
      <c r="O2967" s="30" t="s">
        <v>9872</v>
      </c>
      <c r="P2967" s="30" t="s">
        <v>9868</v>
      </c>
      <c r="Q2967" s="30" t="s">
        <v>499</v>
      </c>
    </row>
    <row r="2968" spans="1:17">
      <c r="A2968" s="30" t="s">
        <v>10052</v>
      </c>
      <c r="B2968" s="30" t="s">
        <v>10053</v>
      </c>
      <c r="C2968" s="30" t="s">
        <v>10054</v>
      </c>
      <c r="D2968" s="30"/>
      <c r="E2968" s="30" t="s">
        <v>9870</v>
      </c>
      <c r="F2968" s="30" t="s">
        <v>10055</v>
      </c>
      <c r="G2968" s="38">
        <v>60</v>
      </c>
      <c r="H2968" s="31">
        <v>0</v>
      </c>
      <c r="I2968" s="30" t="s">
        <v>546</v>
      </c>
      <c r="J2968" s="30" t="s">
        <v>547</v>
      </c>
      <c r="K2968" s="30" t="s">
        <v>495</v>
      </c>
      <c r="L2968" s="30" t="s">
        <v>3293</v>
      </c>
      <c r="M2968" s="30" t="s">
        <v>573</v>
      </c>
      <c r="N2968" s="30"/>
      <c r="O2968" s="30" t="s">
        <v>9872</v>
      </c>
      <c r="P2968" s="30" t="s">
        <v>9868</v>
      </c>
      <c r="Q2968" s="30" t="s">
        <v>499</v>
      </c>
    </row>
    <row r="2969" spans="1:17">
      <c r="A2969" s="30" t="s">
        <v>10056</v>
      </c>
      <c r="B2969" s="30" t="s">
        <v>10057</v>
      </c>
      <c r="C2969" s="30" t="s">
        <v>10058</v>
      </c>
      <c r="D2969" s="30"/>
      <c r="E2969" s="30" t="s">
        <v>9870</v>
      </c>
      <c r="F2969" s="30" t="s">
        <v>10059</v>
      </c>
      <c r="G2969" s="38">
        <v>60</v>
      </c>
      <c r="H2969" s="31">
        <v>0</v>
      </c>
      <c r="I2969" s="30" t="s">
        <v>546</v>
      </c>
      <c r="J2969" s="30" t="s">
        <v>547</v>
      </c>
      <c r="K2969" s="30" t="s">
        <v>495</v>
      </c>
      <c r="L2969" s="30" t="s">
        <v>3244</v>
      </c>
      <c r="M2969" s="30" t="s">
        <v>573</v>
      </c>
      <c r="N2969" s="30"/>
      <c r="O2969" s="30" t="s">
        <v>9872</v>
      </c>
      <c r="P2969" s="30" t="s">
        <v>9868</v>
      </c>
      <c r="Q2969" s="30" t="s">
        <v>499</v>
      </c>
    </row>
    <row r="2970" spans="1:17">
      <c r="A2970" s="30" t="s">
        <v>10060</v>
      </c>
      <c r="B2970" s="30" t="s">
        <v>10061</v>
      </c>
      <c r="C2970" s="30" t="s">
        <v>10062</v>
      </c>
      <c r="D2970" s="30"/>
      <c r="E2970" s="30" t="s">
        <v>9891</v>
      </c>
      <c r="F2970" s="30" t="s">
        <v>10063</v>
      </c>
      <c r="G2970" s="38">
        <v>60</v>
      </c>
      <c r="H2970" s="31">
        <v>0</v>
      </c>
      <c r="I2970" s="30" t="s">
        <v>628</v>
      </c>
      <c r="J2970" s="30" t="s">
        <v>629</v>
      </c>
      <c r="K2970" s="30" t="s">
        <v>495</v>
      </c>
      <c r="L2970" s="30" t="s">
        <v>4958</v>
      </c>
      <c r="M2970" s="30" t="s">
        <v>631</v>
      </c>
      <c r="N2970" s="30"/>
      <c r="O2970" s="30" t="s">
        <v>9872</v>
      </c>
      <c r="P2970" s="30" t="s">
        <v>9868</v>
      </c>
      <c r="Q2970" s="30" t="s">
        <v>499</v>
      </c>
    </row>
    <row r="2971" spans="1:17">
      <c r="A2971" s="30" t="s">
        <v>10064</v>
      </c>
      <c r="B2971" s="30" t="s">
        <v>10065</v>
      </c>
      <c r="C2971" s="30" t="s">
        <v>10066</v>
      </c>
      <c r="D2971" s="30"/>
      <c r="E2971" s="30" t="s">
        <v>9891</v>
      </c>
      <c r="F2971" s="30" t="s">
        <v>10067</v>
      </c>
      <c r="G2971" s="38">
        <v>60</v>
      </c>
      <c r="H2971" s="31">
        <v>0</v>
      </c>
      <c r="I2971" s="30" t="s">
        <v>628</v>
      </c>
      <c r="J2971" s="30" t="s">
        <v>629</v>
      </c>
      <c r="K2971" s="30" t="s">
        <v>495</v>
      </c>
      <c r="L2971" s="30" t="s">
        <v>10068</v>
      </c>
      <c r="M2971" s="30" t="s">
        <v>631</v>
      </c>
      <c r="N2971" s="30"/>
      <c r="O2971" s="30" t="s">
        <v>9872</v>
      </c>
      <c r="P2971" s="30" t="s">
        <v>9868</v>
      </c>
      <c r="Q2971" s="30" t="s">
        <v>499</v>
      </c>
    </row>
    <row r="2972" spans="1:17">
      <c r="A2972" s="30" t="s">
        <v>10069</v>
      </c>
      <c r="B2972" s="30" t="s">
        <v>10070</v>
      </c>
      <c r="C2972" s="30" t="s">
        <v>10071</v>
      </c>
      <c r="D2972" s="30"/>
      <c r="E2972" s="30" t="s">
        <v>9870</v>
      </c>
      <c r="F2972" s="30" t="s">
        <v>10072</v>
      </c>
      <c r="G2972" s="38">
        <v>60</v>
      </c>
      <c r="H2972" s="31">
        <v>0</v>
      </c>
      <c r="I2972" s="30" t="s">
        <v>546</v>
      </c>
      <c r="J2972" s="30" t="s">
        <v>547</v>
      </c>
      <c r="K2972" s="30" t="s">
        <v>495</v>
      </c>
      <c r="L2972" s="30" t="s">
        <v>814</v>
      </c>
      <c r="M2972" s="30" t="s">
        <v>573</v>
      </c>
      <c r="N2972" s="30"/>
      <c r="O2972" s="30" t="s">
        <v>9872</v>
      </c>
      <c r="P2972" s="30" t="s">
        <v>9868</v>
      </c>
      <c r="Q2972" s="30" t="s">
        <v>499</v>
      </c>
    </row>
    <row r="2973" spans="1:17">
      <c r="A2973" s="30" t="s">
        <v>10073</v>
      </c>
      <c r="B2973" s="30" t="s">
        <v>10074</v>
      </c>
      <c r="C2973" s="30" t="s">
        <v>10075</v>
      </c>
      <c r="D2973" s="30"/>
      <c r="E2973" s="30" t="s">
        <v>9891</v>
      </c>
      <c r="F2973" s="30" t="s">
        <v>10076</v>
      </c>
      <c r="G2973" s="38">
        <v>60</v>
      </c>
      <c r="H2973" s="31">
        <v>0</v>
      </c>
      <c r="I2973" s="30" t="s">
        <v>628</v>
      </c>
      <c r="J2973" s="30" t="s">
        <v>629</v>
      </c>
      <c r="K2973" s="30" t="s">
        <v>495</v>
      </c>
      <c r="L2973" s="30" t="s">
        <v>10077</v>
      </c>
      <c r="M2973" s="30" t="s">
        <v>631</v>
      </c>
      <c r="N2973" s="30"/>
      <c r="O2973" s="30" t="s">
        <v>9872</v>
      </c>
      <c r="P2973" s="30" t="s">
        <v>9868</v>
      </c>
      <c r="Q2973" s="30" t="s">
        <v>499</v>
      </c>
    </row>
    <row r="2974" spans="1:17">
      <c r="A2974" s="30" t="s">
        <v>10078</v>
      </c>
      <c r="B2974" s="30" t="s">
        <v>10079</v>
      </c>
      <c r="C2974" s="30" t="s">
        <v>10080</v>
      </c>
      <c r="D2974" s="30"/>
      <c r="E2974" s="30" t="s">
        <v>9891</v>
      </c>
      <c r="F2974" s="30" t="s">
        <v>10081</v>
      </c>
      <c r="G2974" s="38">
        <v>60</v>
      </c>
      <c r="H2974" s="31">
        <v>0</v>
      </c>
      <c r="I2974" s="30" t="s">
        <v>628</v>
      </c>
      <c r="J2974" s="30" t="s">
        <v>629</v>
      </c>
      <c r="K2974" s="30" t="s">
        <v>495</v>
      </c>
      <c r="L2974" s="30" t="s">
        <v>10082</v>
      </c>
      <c r="M2974" s="30" t="s">
        <v>631</v>
      </c>
      <c r="N2974" s="30"/>
      <c r="O2974" s="30" t="s">
        <v>9872</v>
      </c>
      <c r="P2974" s="30" t="s">
        <v>9868</v>
      </c>
      <c r="Q2974" s="30" t="s">
        <v>499</v>
      </c>
    </row>
    <row r="2975" spans="1:17">
      <c r="A2975" s="30" t="s">
        <v>10083</v>
      </c>
      <c r="B2975" s="30" t="s">
        <v>10084</v>
      </c>
      <c r="C2975" s="30" t="s">
        <v>10085</v>
      </c>
      <c r="D2975" s="30"/>
      <c r="E2975" s="30" t="s">
        <v>9891</v>
      </c>
      <c r="F2975" s="30" t="s">
        <v>10086</v>
      </c>
      <c r="G2975" s="38">
        <v>60</v>
      </c>
      <c r="H2975" s="31">
        <v>0</v>
      </c>
      <c r="I2975" s="30" t="s">
        <v>628</v>
      </c>
      <c r="J2975" s="30" t="s">
        <v>629</v>
      </c>
      <c r="K2975" s="30" t="s">
        <v>495</v>
      </c>
      <c r="L2975" s="30" t="s">
        <v>10087</v>
      </c>
      <c r="M2975" s="30" t="s">
        <v>631</v>
      </c>
      <c r="N2975" s="30"/>
      <c r="O2975" s="30" t="s">
        <v>9872</v>
      </c>
      <c r="P2975" s="30" t="s">
        <v>9868</v>
      </c>
      <c r="Q2975" s="30" t="s">
        <v>499</v>
      </c>
    </row>
    <row r="2976" spans="1:17">
      <c r="A2976" s="30" t="s">
        <v>10088</v>
      </c>
      <c r="B2976" s="30" t="s">
        <v>10089</v>
      </c>
      <c r="C2976" s="30" t="s">
        <v>10090</v>
      </c>
      <c r="D2976" s="30"/>
      <c r="E2976" s="30" t="s">
        <v>9891</v>
      </c>
      <c r="F2976" s="30" t="s">
        <v>10091</v>
      </c>
      <c r="G2976" s="38">
        <v>60</v>
      </c>
      <c r="H2976" s="31">
        <v>0</v>
      </c>
      <c r="I2976" s="30" t="s">
        <v>628</v>
      </c>
      <c r="J2976" s="30" t="s">
        <v>629</v>
      </c>
      <c r="K2976" s="30" t="s">
        <v>495</v>
      </c>
      <c r="L2976" s="30" t="s">
        <v>10092</v>
      </c>
      <c r="M2976" s="30" t="s">
        <v>631</v>
      </c>
      <c r="N2976" s="30"/>
      <c r="O2976" s="30" t="s">
        <v>9872</v>
      </c>
      <c r="P2976" s="30" t="s">
        <v>9868</v>
      </c>
      <c r="Q2976" s="30" t="s">
        <v>4174</v>
      </c>
    </row>
    <row r="2977" spans="1:17">
      <c r="A2977" s="30" t="s">
        <v>10093</v>
      </c>
      <c r="B2977" s="30" t="s">
        <v>10094</v>
      </c>
      <c r="C2977" s="30" t="s">
        <v>10095</v>
      </c>
      <c r="D2977" s="30"/>
      <c r="E2977" s="30" t="s">
        <v>9870</v>
      </c>
      <c r="F2977" s="30" t="s">
        <v>74</v>
      </c>
      <c r="G2977" s="38">
        <v>60</v>
      </c>
      <c r="H2977" s="31">
        <v>0</v>
      </c>
      <c r="I2977" s="30" t="s">
        <v>546</v>
      </c>
      <c r="J2977" s="30" t="s">
        <v>547</v>
      </c>
      <c r="K2977" s="30" t="s">
        <v>495</v>
      </c>
      <c r="L2977" s="30" t="s">
        <v>496</v>
      </c>
      <c r="M2977" s="30" t="s">
        <v>654</v>
      </c>
      <c r="N2977" s="30"/>
      <c r="O2977" s="30" t="s">
        <v>9872</v>
      </c>
      <c r="P2977" s="30" t="s">
        <v>9868</v>
      </c>
      <c r="Q2977" s="30" t="s">
        <v>499</v>
      </c>
    </row>
    <row r="2978" spans="1:17">
      <c r="A2978" s="30" t="s">
        <v>10096</v>
      </c>
      <c r="B2978" s="30" t="s">
        <v>10097</v>
      </c>
      <c r="C2978" s="30" t="s">
        <v>10098</v>
      </c>
      <c r="D2978" s="30"/>
      <c r="E2978" s="30" t="s">
        <v>9870</v>
      </c>
      <c r="F2978" s="30" t="s">
        <v>74</v>
      </c>
      <c r="G2978" s="38">
        <v>60</v>
      </c>
      <c r="H2978" s="31">
        <v>0</v>
      </c>
      <c r="I2978" s="30" t="s">
        <v>504</v>
      </c>
      <c r="J2978" s="30" t="s">
        <v>505</v>
      </c>
      <c r="K2978" s="30" t="s">
        <v>495</v>
      </c>
      <c r="L2978" s="30" t="s">
        <v>496</v>
      </c>
      <c r="M2978" s="30" t="s">
        <v>2206</v>
      </c>
      <c r="N2978" s="30"/>
      <c r="O2978" s="30" t="s">
        <v>9872</v>
      </c>
      <c r="P2978" s="30" t="s">
        <v>9868</v>
      </c>
      <c r="Q2978" s="30" t="s">
        <v>499</v>
      </c>
    </row>
    <row r="2979" spans="1:17">
      <c r="A2979" s="30" t="s">
        <v>10099</v>
      </c>
      <c r="B2979" s="30" t="s">
        <v>10094</v>
      </c>
      <c r="C2979" s="30" t="s">
        <v>10100</v>
      </c>
      <c r="D2979" s="30" t="s">
        <v>74</v>
      </c>
      <c r="E2979" s="30" t="s">
        <v>10101</v>
      </c>
      <c r="F2979" s="30"/>
      <c r="G2979" s="38">
        <v>60</v>
      </c>
      <c r="H2979" s="31">
        <v>0</v>
      </c>
      <c r="I2979" s="30" t="s">
        <v>586</v>
      </c>
      <c r="J2979" s="30" t="s">
        <v>587</v>
      </c>
      <c r="K2979" s="30" t="s">
        <v>495</v>
      </c>
      <c r="L2979" s="30" t="s">
        <v>496</v>
      </c>
      <c r="M2979" s="30" t="s">
        <v>588</v>
      </c>
      <c r="N2979" s="30"/>
      <c r="O2979" s="30" t="s">
        <v>9872</v>
      </c>
      <c r="P2979" s="30" t="s">
        <v>9868</v>
      </c>
      <c r="Q2979" s="30" t="s">
        <v>4174</v>
      </c>
    </row>
    <row r="2980" spans="1:17">
      <c r="A2980" s="30" t="s">
        <v>10102</v>
      </c>
      <c r="B2980" s="30" t="s">
        <v>10103</v>
      </c>
      <c r="C2980" s="30" t="s">
        <v>10104</v>
      </c>
      <c r="D2980" s="30"/>
      <c r="E2980" s="30" t="s">
        <v>9870</v>
      </c>
      <c r="F2980" s="30" t="s">
        <v>74</v>
      </c>
      <c r="G2980" s="38">
        <v>60</v>
      </c>
      <c r="H2980" s="31">
        <v>0</v>
      </c>
      <c r="I2980" s="30" t="s">
        <v>504</v>
      </c>
      <c r="J2980" s="30" t="s">
        <v>505</v>
      </c>
      <c r="K2980" s="30" t="s">
        <v>495</v>
      </c>
      <c r="L2980" s="30" t="s">
        <v>496</v>
      </c>
      <c r="M2980" s="30" t="s">
        <v>506</v>
      </c>
      <c r="N2980" s="30" t="s">
        <v>507</v>
      </c>
      <c r="O2980" s="30" t="s">
        <v>9872</v>
      </c>
      <c r="P2980" s="30" t="s">
        <v>9868</v>
      </c>
      <c r="Q2980" s="30" t="s">
        <v>499</v>
      </c>
    </row>
    <row r="2981" spans="1:17">
      <c r="A2981" s="30" t="s">
        <v>10105</v>
      </c>
      <c r="B2981" s="30" t="s">
        <v>10106</v>
      </c>
      <c r="C2981" s="30" t="s">
        <v>10107</v>
      </c>
      <c r="D2981" s="30" t="s">
        <v>74</v>
      </c>
      <c r="E2981" s="30" t="s">
        <v>9891</v>
      </c>
      <c r="F2981" s="30"/>
      <c r="G2981" s="38">
        <v>60</v>
      </c>
      <c r="H2981" s="31">
        <v>0</v>
      </c>
      <c r="I2981" s="30" t="s">
        <v>622</v>
      </c>
      <c r="J2981" s="30" t="s">
        <v>623</v>
      </c>
      <c r="K2981" s="30" t="s">
        <v>495</v>
      </c>
      <c r="L2981" s="30" t="s">
        <v>612</v>
      </c>
      <c r="M2981" s="30" t="s">
        <v>997</v>
      </c>
      <c r="N2981" s="30"/>
      <c r="O2981" s="30" t="s">
        <v>9872</v>
      </c>
      <c r="P2981" s="30" t="s">
        <v>9868</v>
      </c>
      <c r="Q2981" s="30" t="s">
        <v>4174</v>
      </c>
    </row>
    <row r="2982" spans="1:17">
      <c r="A2982" s="30" t="s">
        <v>10108</v>
      </c>
      <c r="B2982" s="30" t="s">
        <v>10109</v>
      </c>
      <c r="C2982" s="30" t="s">
        <v>10110</v>
      </c>
      <c r="D2982" s="30" t="s">
        <v>74</v>
      </c>
      <c r="E2982" s="30" t="s">
        <v>9891</v>
      </c>
      <c r="F2982" s="30"/>
      <c r="G2982" s="38">
        <v>60</v>
      </c>
      <c r="H2982" s="31">
        <v>0</v>
      </c>
      <c r="I2982" s="30" t="s">
        <v>622</v>
      </c>
      <c r="J2982" s="30" t="s">
        <v>623</v>
      </c>
      <c r="K2982" s="30" t="s">
        <v>495</v>
      </c>
      <c r="L2982" s="30" t="s">
        <v>612</v>
      </c>
      <c r="M2982" s="30" t="s">
        <v>624</v>
      </c>
      <c r="N2982" s="30"/>
      <c r="O2982" s="30" t="s">
        <v>9872</v>
      </c>
      <c r="P2982" s="30" t="s">
        <v>9868</v>
      </c>
      <c r="Q2982" s="30" t="s">
        <v>4174</v>
      </c>
    </row>
    <row r="2983" spans="1:17">
      <c r="A2983" s="30" t="s">
        <v>10111</v>
      </c>
      <c r="B2983" s="30" t="s">
        <v>10106</v>
      </c>
      <c r="C2983" s="30" t="s">
        <v>10112</v>
      </c>
      <c r="D2983" s="30" t="s">
        <v>74</v>
      </c>
      <c r="E2983" s="30" t="s">
        <v>9891</v>
      </c>
      <c r="F2983" s="30"/>
      <c r="G2983" s="38">
        <v>60</v>
      </c>
      <c r="H2983" s="31">
        <v>0</v>
      </c>
      <c r="I2983" s="30" t="s">
        <v>5036</v>
      </c>
      <c r="J2983" s="30" t="s">
        <v>5037</v>
      </c>
      <c r="K2983" s="30" t="s">
        <v>495</v>
      </c>
      <c r="L2983" s="30" t="s">
        <v>612</v>
      </c>
      <c r="M2983" s="30" t="s">
        <v>1021</v>
      </c>
      <c r="N2983" s="30"/>
      <c r="O2983" s="30" t="s">
        <v>9872</v>
      </c>
      <c r="P2983" s="30" t="s">
        <v>9868</v>
      </c>
      <c r="Q2983" s="30" t="s">
        <v>4174</v>
      </c>
    </row>
    <row r="2984" spans="1:17">
      <c r="A2984" s="30" t="s">
        <v>10113</v>
      </c>
      <c r="B2984" s="30" t="s">
        <v>10109</v>
      </c>
      <c r="C2984" s="30" t="s">
        <v>10114</v>
      </c>
      <c r="D2984" s="30" t="s">
        <v>74</v>
      </c>
      <c r="E2984" s="30" t="s">
        <v>9891</v>
      </c>
      <c r="F2984" s="30"/>
      <c r="G2984" s="38">
        <v>60</v>
      </c>
      <c r="H2984" s="31">
        <v>0</v>
      </c>
      <c r="I2984" s="30" t="s">
        <v>622</v>
      </c>
      <c r="J2984" s="30" t="s">
        <v>623</v>
      </c>
      <c r="K2984" s="30" t="s">
        <v>495</v>
      </c>
      <c r="L2984" s="30" t="s">
        <v>612</v>
      </c>
      <c r="M2984" s="30" t="s">
        <v>624</v>
      </c>
      <c r="N2984" s="30"/>
      <c r="O2984" s="30" t="s">
        <v>9872</v>
      </c>
      <c r="P2984" s="30" t="s">
        <v>9868</v>
      </c>
      <c r="Q2984" s="30" t="s">
        <v>4174</v>
      </c>
    </row>
    <row r="2985" spans="1:17">
      <c r="A2985" s="30" t="s">
        <v>10115</v>
      </c>
      <c r="B2985" s="30" t="s">
        <v>10109</v>
      </c>
      <c r="C2985" s="30" t="s">
        <v>10116</v>
      </c>
      <c r="D2985" s="30" t="s">
        <v>74</v>
      </c>
      <c r="E2985" s="30" t="s">
        <v>9891</v>
      </c>
      <c r="F2985" s="30"/>
      <c r="G2985" s="38">
        <v>60</v>
      </c>
      <c r="H2985" s="31">
        <v>0</v>
      </c>
      <c r="I2985" s="30" t="s">
        <v>610</v>
      </c>
      <c r="J2985" s="30" t="s">
        <v>611</v>
      </c>
      <c r="K2985" s="30" t="s">
        <v>495</v>
      </c>
      <c r="L2985" s="30" t="s">
        <v>612</v>
      </c>
      <c r="M2985" s="30" t="s">
        <v>943</v>
      </c>
      <c r="N2985" s="30"/>
      <c r="O2985" s="30" t="s">
        <v>9872</v>
      </c>
      <c r="P2985" s="30" t="s">
        <v>9868</v>
      </c>
      <c r="Q2985" s="30" t="s">
        <v>4174</v>
      </c>
    </row>
    <row r="2986" spans="1:17">
      <c r="A2986" s="30" t="s">
        <v>10117</v>
      </c>
      <c r="B2986" s="30" t="s">
        <v>10109</v>
      </c>
      <c r="C2986" s="30" t="s">
        <v>10118</v>
      </c>
      <c r="D2986" s="30" t="s">
        <v>74</v>
      </c>
      <c r="E2986" s="30" t="s">
        <v>9891</v>
      </c>
      <c r="F2986" s="30"/>
      <c r="G2986" s="38">
        <v>60</v>
      </c>
      <c r="H2986" s="31">
        <v>0</v>
      </c>
      <c r="I2986" s="30" t="s">
        <v>610</v>
      </c>
      <c r="J2986" s="30" t="s">
        <v>611</v>
      </c>
      <c r="K2986" s="30" t="s">
        <v>495</v>
      </c>
      <c r="L2986" s="30" t="s">
        <v>612</v>
      </c>
      <c r="M2986" s="30" t="s">
        <v>943</v>
      </c>
      <c r="N2986" s="30"/>
      <c r="O2986" s="30" t="s">
        <v>9872</v>
      </c>
      <c r="P2986" s="30" t="s">
        <v>9868</v>
      </c>
      <c r="Q2986" s="30" t="s">
        <v>4174</v>
      </c>
    </row>
    <row r="2987" spans="1:17">
      <c r="A2987" s="30" t="s">
        <v>10119</v>
      </c>
      <c r="B2987" s="30" t="s">
        <v>10120</v>
      </c>
      <c r="C2987" s="30" t="s">
        <v>10121</v>
      </c>
      <c r="D2987" s="30" t="s">
        <v>74</v>
      </c>
      <c r="E2987" s="30" t="s">
        <v>9891</v>
      </c>
      <c r="F2987" s="30"/>
      <c r="G2987" s="38">
        <v>60</v>
      </c>
      <c r="H2987" s="31">
        <v>0</v>
      </c>
      <c r="I2987" s="30" t="s">
        <v>610</v>
      </c>
      <c r="J2987" s="30" t="s">
        <v>611</v>
      </c>
      <c r="K2987" s="30" t="s">
        <v>495</v>
      </c>
      <c r="L2987" s="30" t="s">
        <v>612</v>
      </c>
      <c r="M2987" s="30" t="s">
        <v>688</v>
      </c>
      <c r="N2987" s="30"/>
      <c r="O2987" s="30" t="s">
        <v>9872</v>
      </c>
      <c r="P2987" s="30" t="s">
        <v>9868</v>
      </c>
      <c r="Q2987" s="30" t="s">
        <v>4174</v>
      </c>
    </row>
    <row r="2988" spans="1:17">
      <c r="A2988" s="30" t="s">
        <v>10122</v>
      </c>
      <c r="B2988" s="30" t="s">
        <v>10106</v>
      </c>
      <c r="C2988" s="30" t="s">
        <v>10123</v>
      </c>
      <c r="D2988" s="30" t="s">
        <v>74</v>
      </c>
      <c r="E2988" s="30" t="s">
        <v>9891</v>
      </c>
      <c r="F2988" s="30"/>
      <c r="G2988" s="38">
        <v>60</v>
      </c>
      <c r="H2988" s="31">
        <v>0</v>
      </c>
      <c r="I2988" s="30" t="s">
        <v>622</v>
      </c>
      <c r="J2988" s="30" t="s">
        <v>623</v>
      </c>
      <c r="K2988" s="30" t="s">
        <v>495</v>
      </c>
      <c r="L2988" s="30" t="s">
        <v>612</v>
      </c>
      <c r="M2988" s="30" t="s">
        <v>997</v>
      </c>
      <c r="N2988" s="30"/>
      <c r="O2988" s="30" t="s">
        <v>9872</v>
      </c>
      <c r="P2988" s="30" t="s">
        <v>9868</v>
      </c>
      <c r="Q2988" s="30" t="s">
        <v>4174</v>
      </c>
    </row>
    <row r="2989" spans="1:17">
      <c r="A2989" s="30" t="s">
        <v>10124</v>
      </c>
      <c r="B2989" s="30" t="s">
        <v>10103</v>
      </c>
      <c r="C2989" s="30" t="s">
        <v>10125</v>
      </c>
      <c r="D2989" s="30"/>
      <c r="E2989" s="30" t="s">
        <v>9870</v>
      </c>
      <c r="F2989" s="30" t="s">
        <v>74</v>
      </c>
      <c r="G2989" s="38">
        <v>60</v>
      </c>
      <c r="H2989" s="31">
        <v>0</v>
      </c>
      <c r="I2989" s="30" t="s">
        <v>512</v>
      </c>
      <c r="J2989" s="30" t="s">
        <v>513</v>
      </c>
      <c r="K2989" s="30" t="s">
        <v>495</v>
      </c>
      <c r="L2989" s="30" t="s">
        <v>496</v>
      </c>
      <c r="M2989" s="30" t="s">
        <v>695</v>
      </c>
      <c r="N2989" s="30" t="s">
        <v>2832</v>
      </c>
      <c r="O2989" s="30" t="s">
        <v>9872</v>
      </c>
      <c r="P2989" s="30" t="s">
        <v>9868</v>
      </c>
      <c r="Q2989" s="30" t="s">
        <v>499</v>
      </c>
    </row>
    <row r="2990" spans="1:17">
      <c r="A2990" s="30" t="s">
        <v>10126</v>
      </c>
      <c r="B2990" s="30" t="s">
        <v>10103</v>
      </c>
      <c r="C2990" s="30" t="s">
        <v>10127</v>
      </c>
      <c r="D2990" s="30"/>
      <c r="E2990" s="30" t="s">
        <v>9870</v>
      </c>
      <c r="F2990" s="30" t="s">
        <v>74</v>
      </c>
      <c r="G2990" s="38">
        <v>60</v>
      </c>
      <c r="H2990" s="31">
        <v>0</v>
      </c>
      <c r="I2990" s="30" t="s">
        <v>512</v>
      </c>
      <c r="J2990" s="30" t="s">
        <v>513</v>
      </c>
      <c r="K2990" s="30" t="s">
        <v>495</v>
      </c>
      <c r="L2990" s="30" t="s">
        <v>496</v>
      </c>
      <c r="M2990" s="30" t="s">
        <v>514</v>
      </c>
      <c r="N2990" s="30"/>
      <c r="O2990" s="30" t="s">
        <v>9872</v>
      </c>
      <c r="P2990" s="30" t="s">
        <v>9868</v>
      </c>
      <c r="Q2990" s="30" t="s">
        <v>499</v>
      </c>
    </row>
    <row r="2991" spans="1:17">
      <c r="A2991" s="30" t="s">
        <v>10128</v>
      </c>
      <c r="B2991" s="30" t="s">
        <v>10129</v>
      </c>
      <c r="C2991" s="30" t="s">
        <v>10130</v>
      </c>
      <c r="D2991" s="30"/>
      <c r="E2991" s="30" t="s">
        <v>9870</v>
      </c>
      <c r="F2991" s="30" t="s">
        <v>74</v>
      </c>
      <c r="G2991" s="38">
        <v>60</v>
      </c>
      <c r="H2991" s="31">
        <v>0</v>
      </c>
      <c r="I2991" s="30" t="s">
        <v>552</v>
      </c>
      <c r="J2991" s="30" t="s">
        <v>553</v>
      </c>
      <c r="K2991" s="30" t="s">
        <v>495</v>
      </c>
      <c r="L2991" s="30" t="s">
        <v>496</v>
      </c>
      <c r="M2991" s="30" t="s">
        <v>724</v>
      </c>
      <c r="N2991" s="30"/>
      <c r="O2991" s="30" t="s">
        <v>9872</v>
      </c>
      <c r="P2991" s="30" t="s">
        <v>9868</v>
      </c>
      <c r="Q2991" s="30" t="s">
        <v>499</v>
      </c>
    </row>
    <row r="2992" spans="1:17">
      <c r="A2992" s="30" t="s">
        <v>10131</v>
      </c>
      <c r="B2992" s="30" t="s">
        <v>10129</v>
      </c>
      <c r="C2992" s="30" t="s">
        <v>10132</v>
      </c>
      <c r="D2992" s="30"/>
      <c r="E2992" s="30" t="s">
        <v>9870</v>
      </c>
      <c r="F2992" s="30" t="s">
        <v>74</v>
      </c>
      <c r="G2992" s="38">
        <v>60</v>
      </c>
      <c r="H2992" s="31">
        <v>0</v>
      </c>
      <c r="I2992" s="30" t="s">
        <v>552</v>
      </c>
      <c r="J2992" s="30" t="s">
        <v>553</v>
      </c>
      <c r="K2992" s="30" t="s">
        <v>495</v>
      </c>
      <c r="L2992" s="30" t="s">
        <v>496</v>
      </c>
      <c r="M2992" s="30" t="s">
        <v>724</v>
      </c>
      <c r="N2992" s="30"/>
      <c r="O2992" s="30" t="s">
        <v>9872</v>
      </c>
      <c r="P2992" s="30" t="s">
        <v>9868</v>
      </c>
      <c r="Q2992" s="30" t="s">
        <v>499</v>
      </c>
    </row>
    <row r="2993" spans="1:17">
      <c r="A2993" s="30" t="s">
        <v>10133</v>
      </c>
      <c r="B2993" s="30" t="s">
        <v>10109</v>
      </c>
      <c r="C2993" s="30" t="s">
        <v>10134</v>
      </c>
      <c r="D2993" s="30" t="s">
        <v>74</v>
      </c>
      <c r="E2993" s="30" t="s">
        <v>9891</v>
      </c>
      <c r="F2993" s="30"/>
      <c r="G2993" s="38">
        <v>60</v>
      </c>
      <c r="H2993" s="31">
        <v>0</v>
      </c>
      <c r="I2993" s="30" t="s">
        <v>610</v>
      </c>
      <c r="J2993" s="30" t="s">
        <v>611</v>
      </c>
      <c r="K2993" s="30" t="s">
        <v>495</v>
      </c>
      <c r="L2993" s="30" t="s">
        <v>612</v>
      </c>
      <c r="M2993" s="30" t="s">
        <v>950</v>
      </c>
      <c r="N2993" s="30"/>
      <c r="O2993" s="30" t="s">
        <v>9872</v>
      </c>
      <c r="P2993" s="30" t="s">
        <v>9868</v>
      </c>
      <c r="Q2993" s="30" t="s">
        <v>4174</v>
      </c>
    </row>
    <row r="2994" spans="1:17">
      <c r="A2994" s="30" t="s">
        <v>10135</v>
      </c>
      <c r="B2994" s="30" t="s">
        <v>10103</v>
      </c>
      <c r="C2994" s="30" t="s">
        <v>10136</v>
      </c>
      <c r="D2994" s="30"/>
      <c r="E2994" s="30" t="s">
        <v>9870</v>
      </c>
      <c r="F2994" s="30" t="s">
        <v>74</v>
      </c>
      <c r="G2994" s="38">
        <v>60</v>
      </c>
      <c r="H2994" s="31">
        <v>0</v>
      </c>
      <c r="I2994" s="30" t="s">
        <v>504</v>
      </c>
      <c r="J2994" s="30" t="s">
        <v>505</v>
      </c>
      <c r="K2994" s="30" t="s">
        <v>495</v>
      </c>
      <c r="L2994" s="30" t="s">
        <v>496</v>
      </c>
      <c r="M2994" s="30" t="s">
        <v>506</v>
      </c>
      <c r="N2994" s="30" t="s">
        <v>535</v>
      </c>
      <c r="O2994" s="30" t="s">
        <v>9872</v>
      </c>
      <c r="P2994" s="30" t="s">
        <v>9868</v>
      </c>
      <c r="Q2994" s="30" t="s">
        <v>499</v>
      </c>
    </row>
    <row r="2995" spans="1:17">
      <c r="A2995" s="30" t="s">
        <v>10137</v>
      </c>
      <c r="B2995" s="30" t="s">
        <v>10103</v>
      </c>
      <c r="C2995" s="30" t="s">
        <v>10138</v>
      </c>
      <c r="D2995" s="30"/>
      <c r="E2995" s="30" t="s">
        <v>9870</v>
      </c>
      <c r="F2995" s="30" t="s">
        <v>74</v>
      </c>
      <c r="G2995" s="38">
        <v>60</v>
      </c>
      <c r="H2995" s="31">
        <v>0</v>
      </c>
      <c r="I2995" s="30" t="s">
        <v>512</v>
      </c>
      <c r="J2995" s="30" t="s">
        <v>513</v>
      </c>
      <c r="K2995" s="30" t="s">
        <v>495</v>
      </c>
      <c r="L2995" s="30" t="s">
        <v>496</v>
      </c>
      <c r="M2995" s="30" t="s">
        <v>713</v>
      </c>
      <c r="N2995" s="30" t="s">
        <v>4661</v>
      </c>
      <c r="O2995" s="30" t="s">
        <v>9872</v>
      </c>
      <c r="P2995" s="30" t="s">
        <v>9868</v>
      </c>
      <c r="Q2995" s="30" t="s">
        <v>499</v>
      </c>
    </row>
    <row r="2996" spans="1:17">
      <c r="A2996" s="30" t="s">
        <v>10139</v>
      </c>
      <c r="B2996" s="30" t="s">
        <v>10103</v>
      </c>
      <c r="C2996" s="30" t="s">
        <v>10140</v>
      </c>
      <c r="D2996" s="30"/>
      <c r="E2996" s="30" t="s">
        <v>9870</v>
      </c>
      <c r="F2996" s="30" t="s">
        <v>74</v>
      </c>
      <c r="G2996" s="38">
        <v>60</v>
      </c>
      <c r="H2996" s="31">
        <v>0</v>
      </c>
      <c r="I2996" s="30" t="s">
        <v>504</v>
      </c>
      <c r="J2996" s="30" t="s">
        <v>505</v>
      </c>
      <c r="K2996" s="30" t="s">
        <v>495</v>
      </c>
      <c r="L2996" s="30" t="s">
        <v>496</v>
      </c>
      <c r="M2996" s="30" t="s">
        <v>506</v>
      </c>
      <c r="N2996" s="30" t="s">
        <v>507</v>
      </c>
      <c r="O2996" s="30" t="s">
        <v>9872</v>
      </c>
      <c r="P2996" s="30" t="s">
        <v>9868</v>
      </c>
      <c r="Q2996" s="30" t="s">
        <v>499</v>
      </c>
    </row>
    <row r="2997" spans="1:17">
      <c r="A2997" s="30" t="s">
        <v>10141</v>
      </c>
      <c r="B2997" s="30" t="s">
        <v>10106</v>
      </c>
      <c r="C2997" s="30" t="s">
        <v>10142</v>
      </c>
      <c r="D2997" s="30" t="s">
        <v>74</v>
      </c>
      <c r="E2997" s="30" t="s">
        <v>9891</v>
      </c>
      <c r="F2997" s="30"/>
      <c r="G2997" s="38">
        <v>60</v>
      </c>
      <c r="H2997" s="31">
        <v>0</v>
      </c>
      <c r="I2997" s="30" t="s">
        <v>622</v>
      </c>
      <c r="J2997" s="30" t="s">
        <v>623</v>
      </c>
      <c r="K2997" s="30" t="s">
        <v>495</v>
      </c>
      <c r="L2997" s="30" t="s">
        <v>612</v>
      </c>
      <c r="M2997" s="30" t="s">
        <v>6893</v>
      </c>
      <c r="N2997" s="30"/>
      <c r="O2997" s="30" t="s">
        <v>9872</v>
      </c>
      <c r="P2997" s="30" t="s">
        <v>9868</v>
      </c>
      <c r="Q2997" s="30" t="s">
        <v>4174</v>
      </c>
    </row>
    <row r="2998" spans="1:17">
      <c r="A2998" s="30" t="s">
        <v>10143</v>
      </c>
      <c r="B2998" s="30" t="s">
        <v>10106</v>
      </c>
      <c r="C2998" s="30" t="s">
        <v>10144</v>
      </c>
      <c r="D2998" s="30" t="s">
        <v>74</v>
      </c>
      <c r="E2998" s="30" t="s">
        <v>9891</v>
      </c>
      <c r="F2998" s="30"/>
      <c r="G2998" s="38">
        <v>60</v>
      </c>
      <c r="H2998" s="31">
        <v>0</v>
      </c>
      <c r="I2998" s="30" t="s">
        <v>622</v>
      </c>
      <c r="J2998" s="30" t="s">
        <v>623</v>
      </c>
      <c r="K2998" s="30" t="s">
        <v>495</v>
      </c>
      <c r="L2998" s="30" t="s">
        <v>612</v>
      </c>
      <c r="M2998" s="30" t="s">
        <v>1088</v>
      </c>
      <c r="N2998" s="30"/>
      <c r="O2998" s="30" t="s">
        <v>9872</v>
      </c>
      <c r="P2998" s="30" t="s">
        <v>9868</v>
      </c>
      <c r="Q2998" s="30" t="s">
        <v>4174</v>
      </c>
    </row>
    <row r="2999" spans="1:17">
      <c r="A2999" s="30" t="s">
        <v>10145</v>
      </c>
      <c r="B2999" s="30" t="s">
        <v>10109</v>
      </c>
      <c r="C2999" s="30" t="s">
        <v>10146</v>
      </c>
      <c r="D2999" s="30" t="s">
        <v>74</v>
      </c>
      <c r="E2999" s="30" t="s">
        <v>9891</v>
      </c>
      <c r="F2999" s="30"/>
      <c r="G2999" s="38">
        <v>60</v>
      </c>
      <c r="H2999" s="31">
        <v>0</v>
      </c>
      <c r="I2999" s="30" t="s">
        <v>610</v>
      </c>
      <c r="J2999" s="30" t="s">
        <v>611</v>
      </c>
      <c r="K2999" s="30" t="s">
        <v>495</v>
      </c>
      <c r="L2999" s="30" t="s">
        <v>612</v>
      </c>
      <c r="M2999" s="30" t="s">
        <v>950</v>
      </c>
      <c r="N2999" s="30"/>
      <c r="O2999" s="30" t="s">
        <v>9872</v>
      </c>
      <c r="P2999" s="30" t="s">
        <v>9868</v>
      </c>
      <c r="Q2999" s="30" t="s">
        <v>4174</v>
      </c>
    </row>
    <row r="3000" spans="1:17">
      <c r="A3000" s="30" t="s">
        <v>10147</v>
      </c>
      <c r="B3000" s="30" t="s">
        <v>10106</v>
      </c>
      <c r="C3000" s="30" t="s">
        <v>10148</v>
      </c>
      <c r="D3000" s="30" t="s">
        <v>74</v>
      </c>
      <c r="E3000" s="30" t="s">
        <v>9891</v>
      </c>
      <c r="F3000" s="30"/>
      <c r="G3000" s="38">
        <v>60</v>
      </c>
      <c r="H3000" s="31">
        <v>0</v>
      </c>
      <c r="I3000" s="30" t="s">
        <v>622</v>
      </c>
      <c r="J3000" s="30" t="s">
        <v>623</v>
      </c>
      <c r="K3000" s="30" t="s">
        <v>495</v>
      </c>
      <c r="L3000" s="30" t="s">
        <v>612</v>
      </c>
      <c r="M3000" s="30" t="s">
        <v>1153</v>
      </c>
      <c r="N3000" s="30"/>
      <c r="O3000" s="30" t="s">
        <v>9872</v>
      </c>
      <c r="P3000" s="30" t="s">
        <v>9868</v>
      </c>
      <c r="Q3000" s="30" t="s">
        <v>4174</v>
      </c>
    </row>
    <row r="3001" spans="1:17">
      <c r="A3001" s="30" t="s">
        <v>10149</v>
      </c>
      <c r="B3001" s="30" t="s">
        <v>10103</v>
      </c>
      <c r="C3001" s="30" t="s">
        <v>10150</v>
      </c>
      <c r="D3001" s="30"/>
      <c r="E3001" s="30" t="s">
        <v>9870</v>
      </c>
      <c r="F3001" s="30" t="s">
        <v>74</v>
      </c>
      <c r="G3001" s="38">
        <v>60</v>
      </c>
      <c r="H3001" s="31">
        <v>0</v>
      </c>
      <c r="I3001" s="30" t="s">
        <v>552</v>
      </c>
      <c r="J3001" s="30" t="s">
        <v>553</v>
      </c>
      <c r="K3001" s="30" t="s">
        <v>495</v>
      </c>
      <c r="L3001" s="30" t="s">
        <v>496</v>
      </c>
      <c r="M3001" s="30" t="s">
        <v>2249</v>
      </c>
      <c r="N3001" s="30"/>
      <c r="O3001" s="30" t="s">
        <v>9872</v>
      </c>
      <c r="P3001" s="30" t="s">
        <v>9868</v>
      </c>
      <c r="Q3001" s="30" t="s">
        <v>499</v>
      </c>
    </row>
    <row r="3002" spans="1:17">
      <c r="A3002" s="30" t="s">
        <v>10151</v>
      </c>
      <c r="B3002" s="30" t="s">
        <v>10103</v>
      </c>
      <c r="C3002" s="30" t="s">
        <v>10152</v>
      </c>
      <c r="D3002" s="30"/>
      <c r="E3002" s="30" t="s">
        <v>9870</v>
      </c>
      <c r="F3002" s="30" t="s">
        <v>74</v>
      </c>
      <c r="G3002" s="38">
        <v>60</v>
      </c>
      <c r="H3002" s="31">
        <v>0</v>
      </c>
      <c r="I3002" s="30" t="s">
        <v>504</v>
      </c>
      <c r="J3002" s="30" t="s">
        <v>505</v>
      </c>
      <c r="K3002" s="30" t="s">
        <v>495</v>
      </c>
      <c r="L3002" s="30" t="s">
        <v>496</v>
      </c>
      <c r="M3002" s="30" t="s">
        <v>558</v>
      </c>
      <c r="N3002" s="30"/>
      <c r="O3002" s="30" t="s">
        <v>9872</v>
      </c>
      <c r="P3002" s="30" t="s">
        <v>9868</v>
      </c>
      <c r="Q3002" s="30" t="s">
        <v>499</v>
      </c>
    </row>
    <row r="3003" spans="1:17">
      <c r="A3003" s="30" t="s">
        <v>10153</v>
      </c>
      <c r="B3003" s="30" t="s">
        <v>10120</v>
      </c>
      <c r="C3003" s="30" t="s">
        <v>10154</v>
      </c>
      <c r="D3003" s="30" t="s">
        <v>74</v>
      </c>
      <c r="E3003" s="30" t="s">
        <v>9891</v>
      </c>
      <c r="F3003" s="30"/>
      <c r="G3003" s="38">
        <v>60</v>
      </c>
      <c r="H3003" s="31">
        <v>0</v>
      </c>
      <c r="I3003" s="30" t="s">
        <v>610</v>
      </c>
      <c r="J3003" s="30" t="s">
        <v>611</v>
      </c>
      <c r="K3003" s="30" t="s">
        <v>495</v>
      </c>
      <c r="L3003" s="30" t="s">
        <v>612</v>
      </c>
      <c r="M3003" s="30" t="s">
        <v>950</v>
      </c>
      <c r="N3003" s="30"/>
      <c r="O3003" s="30" t="s">
        <v>9872</v>
      </c>
      <c r="P3003" s="30" t="s">
        <v>9868</v>
      </c>
      <c r="Q3003" s="30" t="s">
        <v>4174</v>
      </c>
    </row>
    <row r="3004" spans="1:17">
      <c r="A3004" s="30" t="s">
        <v>10155</v>
      </c>
      <c r="B3004" s="30" t="s">
        <v>10106</v>
      </c>
      <c r="C3004" s="30" t="s">
        <v>10156</v>
      </c>
      <c r="D3004" s="30" t="s">
        <v>74</v>
      </c>
      <c r="E3004" s="30" t="s">
        <v>9891</v>
      </c>
      <c r="F3004" s="30"/>
      <c r="G3004" s="38">
        <v>60</v>
      </c>
      <c r="H3004" s="31">
        <v>0</v>
      </c>
      <c r="I3004" s="30" t="s">
        <v>5036</v>
      </c>
      <c r="J3004" s="30" t="s">
        <v>5037</v>
      </c>
      <c r="K3004" s="30" t="s">
        <v>495</v>
      </c>
      <c r="L3004" s="30" t="s">
        <v>612</v>
      </c>
      <c r="M3004" s="30" t="s">
        <v>961</v>
      </c>
      <c r="N3004" s="30"/>
      <c r="O3004" s="30" t="s">
        <v>9872</v>
      </c>
      <c r="P3004" s="30" t="s">
        <v>9868</v>
      </c>
      <c r="Q3004" s="30" t="s">
        <v>4174</v>
      </c>
    </row>
    <row r="3005" spans="1:17">
      <c r="A3005" s="30" t="s">
        <v>10157</v>
      </c>
      <c r="B3005" s="30" t="s">
        <v>10106</v>
      </c>
      <c r="C3005" s="30" t="s">
        <v>10158</v>
      </c>
      <c r="D3005" s="30" t="s">
        <v>74</v>
      </c>
      <c r="E3005" s="30" t="s">
        <v>9891</v>
      </c>
      <c r="F3005" s="30"/>
      <c r="G3005" s="38">
        <v>60</v>
      </c>
      <c r="H3005" s="31">
        <v>0</v>
      </c>
      <c r="I3005" s="30" t="s">
        <v>622</v>
      </c>
      <c r="J3005" s="30" t="s">
        <v>623</v>
      </c>
      <c r="K3005" s="30" t="s">
        <v>495</v>
      </c>
      <c r="L3005" s="30" t="s">
        <v>612</v>
      </c>
      <c r="M3005" s="30" t="s">
        <v>1153</v>
      </c>
      <c r="N3005" s="30"/>
      <c r="O3005" s="30" t="s">
        <v>9872</v>
      </c>
      <c r="P3005" s="30" t="s">
        <v>9868</v>
      </c>
      <c r="Q3005" s="30" t="s">
        <v>4174</v>
      </c>
    </row>
    <row r="3006" spans="1:17">
      <c r="A3006" s="30" t="s">
        <v>10159</v>
      </c>
      <c r="B3006" s="30" t="s">
        <v>10103</v>
      </c>
      <c r="C3006" s="30" t="s">
        <v>10160</v>
      </c>
      <c r="D3006" s="30"/>
      <c r="E3006" s="30" t="s">
        <v>9870</v>
      </c>
      <c r="F3006" s="30" t="s">
        <v>74</v>
      </c>
      <c r="G3006" s="38">
        <v>60</v>
      </c>
      <c r="H3006" s="31">
        <v>0</v>
      </c>
      <c r="I3006" s="30" t="s">
        <v>552</v>
      </c>
      <c r="J3006" s="30" t="s">
        <v>553</v>
      </c>
      <c r="K3006" s="30" t="s">
        <v>495</v>
      </c>
      <c r="L3006" s="30" t="s">
        <v>496</v>
      </c>
      <c r="M3006" s="30" t="s">
        <v>2249</v>
      </c>
      <c r="N3006" s="30"/>
      <c r="O3006" s="30" t="s">
        <v>9872</v>
      </c>
      <c r="P3006" s="30" t="s">
        <v>9868</v>
      </c>
      <c r="Q3006" s="30" t="s">
        <v>499</v>
      </c>
    </row>
    <row r="3007" spans="1:17">
      <c r="A3007" s="30" t="s">
        <v>10161</v>
      </c>
      <c r="B3007" s="30" t="s">
        <v>10094</v>
      </c>
      <c r="C3007" s="30" t="s">
        <v>10162</v>
      </c>
      <c r="D3007" s="30"/>
      <c r="E3007" s="30" t="s">
        <v>9870</v>
      </c>
      <c r="F3007" s="30" t="s">
        <v>74</v>
      </c>
      <c r="G3007" s="38">
        <v>60</v>
      </c>
      <c r="H3007" s="31">
        <v>0</v>
      </c>
      <c r="I3007" s="30" t="s">
        <v>586</v>
      </c>
      <c r="J3007" s="30" t="s">
        <v>587</v>
      </c>
      <c r="K3007" s="30" t="s">
        <v>495</v>
      </c>
      <c r="L3007" s="30" t="s">
        <v>496</v>
      </c>
      <c r="M3007" s="30" t="s">
        <v>588</v>
      </c>
      <c r="N3007" s="30"/>
      <c r="O3007" s="30" t="s">
        <v>9872</v>
      </c>
      <c r="P3007" s="30" t="s">
        <v>9868</v>
      </c>
      <c r="Q3007" s="30" t="s">
        <v>499</v>
      </c>
    </row>
    <row r="3008" spans="1:17">
      <c r="A3008" s="30" t="s">
        <v>10163</v>
      </c>
      <c r="B3008" s="30" t="s">
        <v>10164</v>
      </c>
      <c r="C3008" s="30" t="s">
        <v>10165</v>
      </c>
      <c r="D3008" s="30" t="s">
        <v>74</v>
      </c>
      <c r="E3008" s="30" t="s">
        <v>9891</v>
      </c>
      <c r="F3008" s="30"/>
      <c r="G3008" s="38">
        <v>60</v>
      </c>
      <c r="H3008" s="31">
        <v>0</v>
      </c>
      <c r="I3008" s="30" t="s">
        <v>622</v>
      </c>
      <c r="J3008" s="30" t="s">
        <v>623</v>
      </c>
      <c r="K3008" s="30" t="s">
        <v>495</v>
      </c>
      <c r="L3008" s="30" t="s">
        <v>612</v>
      </c>
      <c r="M3008" s="30" t="s">
        <v>1007</v>
      </c>
      <c r="N3008" s="30"/>
      <c r="O3008" s="30" t="s">
        <v>9872</v>
      </c>
      <c r="P3008" s="30" t="s">
        <v>9868</v>
      </c>
      <c r="Q3008" s="30" t="s">
        <v>4174</v>
      </c>
    </row>
    <row r="3009" spans="1:17">
      <c r="A3009" s="30" t="s">
        <v>10166</v>
      </c>
      <c r="B3009" s="30" t="s">
        <v>10106</v>
      </c>
      <c r="C3009" s="30" t="s">
        <v>10167</v>
      </c>
      <c r="D3009" s="30" t="s">
        <v>74</v>
      </c>
      <c r="E3009" s="30" t="s">
        <v>9891</v>
      </c>
      <c r="F3009" s="30"/>
      <c r="G3009" s="38">
        <v>60</v>
      </c>
      <c r="H3009" s="31">
        <v>0</v>
      </c>
      <c r="I3009" s="30" t="s">
        <v>610</v>
      </c>
      <c r="J3009" s="30" t="s">
        <v>611</v>
      </c>
      <c r="K3009" s="30" t="s">
        <v>495</v>
      </c>
      <c r="L3009" s="30" t="s">
        <v>612</v>
      </c>
      <c r="M3009" s="30" t="s">
        <v>1035</v>
      </c>
      <c r="N3009" s="30"/>
      <c r="O3009" s="30" t="s">
        <v>9872</v>
      </c>
      <c r="P3009" s="30" t="s">
        <v>9868</v>
      </c>
      <c r="Q3009" s="30" t="s">
        <v>4174</v>
      </c>
    </row>
    <row r="3010" spans="1:17">
      <c r="A3010" s="30" t="s">
        <v>10168</v>
      </c>
      <c r="B3010" s="30" t="s">
        <v>10109</v>
      </c>
      <c r="C3010" s="30" t="s">
        <v>10169</v>
      </c>
      <c r="D3010" s="30" t="s">
        <v>74</v>
      </c>
      <c r="E3010" s="30" t="s">
        <v>9891</v>
      </c>
      <c r="F3010" s="30"/>
      <c r="G3010" s="38">
        <v>60</v>
      </c>
      <c r="H3010" s="31">
        <v>0</v>
      </c>
      <c r="I3010" s="30" t="s">
        <v>622</v>
      </c>
      <c r="J3010" s="30" t="s">
        <v>623</v>
      </c>
      <c r="K3010" s="30" t="s">
        <v>495</v>
      </c>
      <c r="L3010" s="30" t="s">
        <v>612</v>
      </c>
      <c r="M3010" s="30" t="s">
        <v>624</v>
      </c>
      <c r="N3010" s="30"/>
      <c r="O3010" s="30" t="s">
        <v>9872</v>
      </c>
      <c r="P3010" s="30" t="s">
        <v>9868</v>
      </c>
      <c r="Q3010" s="30" t="s">
        <v>4174</v>
      </c>
    </row>
    <row r="3011" spans="1:17">
      <c r="A3011" s="30" t="s">
        <v>10170</v>
      </c>
      <c r="B3011" s="30" t="s">
        <v>10109</v>
      </c>
      <c r="C3011" s="30" t="s">
        <v>10171</v>
      </c>
      <c r="D3011" s="30" t="s">
        <v>74</v>
      </c>
      <c r="E3011" s="30" t="s">
        <v>9891</v>
      </c>
      <c r="F3011" s="30"/>
      <c r="G3011" s="38">
        <v>60</v>
      </c>
      <c r="H3011" s="31">
        <v>0</v>
      </c>
      <c r="I3011" s="30" t="s">
        <v>622</v>
      </c>
      <c r="J3011" s="30" t="s">
        <v>623</v>
      </c>
      <c r="K3011" s="30" t="s">
        <v>495</v>
      </c>
      <c r="L3011" s="30" t="s">
        <v>612</v>
      </c>
      <c r="M3011" s="30" t="s">
        <v>624</v>
      </c>
      <c r="N3011" s="30"/>
      <c r="O3011" s="30" t="s">
        <v>9872</v>
      </c>
      <c r="P3011" s="30" t="s">
        <v>9868</v>
      </c>
      <c r="Q3011" s="30" t="s">
        <v>4174</v>
      </c>
    </row>
    <row r="3012" spans="1:17">
      <c r="A3012" s="30" t="s">
        <v>10172</v>
      </c>
      <c r="B3012" s="30" t="s">
        <v>10109</v>
      </c>
      <c r="C3012" s="30" t="s">
        <v>10173</v>
      </c>
      <c r="D3012" s="30" t="s">
        <v>74</v>
      </c>
      <c r="E3012" s="30" t="s">
        <v>9891</v>
      </c>
      <c r="F3012" s="30"/>
      <c r="G3012" s="38">
        <v>60</v>
      </c>
      <c r="H3012" s="31">
        <v>0</v>
      </c>
      <c r="I3012" s="30" t="s">
        <v>610</v>
      </c>
      <c r="J3012" s="30" t="s">
        <v>611</v>
      </c>
      <c r="K3012" s="30" t="s">
        <v>495</v>
      </c>
      <c r="L3012" s="30" t="s">
        <v>612</v>
      </c>
      <c r="M3012" s="30" t="s">
        <v>950</v>
      </c>
      <c r="N3012" s="30"/>
      <c r="O3012" s="30" t="s">
        <v>9872</v>
      </c>
      <c r="P3012" s="30" t="s">
        <v>9868</v>
      </c>
      <c r="Q3012" s="30" t="s">
        <v>4174</v>
      </c>
    </row>
    <row r="3013" spans="1:17">
      <c r="A3013" s="30" t="s">
        <v>10174</v>
      </c>
      <c r="B3013" s="30" t="s">
        <v>10106</v>
      </c>
      <c r="C3013" s="30" t="s">
        <v>10175</v>
      </c>
      <c r="D3013" s="30" t="s">
        <v>74</v>
      </c>
      <c r="E3013" s="30" t="s">
        <v>9891</v>
      </c>
      <c r="F3013" s="30"/>
      <c r="G3013" s="38">
        <v>60</v>
      </c>
      <c r="H3013" s="31">
        <v>0</v>
      </c>
      <c r="I3013" s="30" t="s">
        <v>610</v>
      </c>
      <c r="J3013" s="30" t="s">
        <v>611</v>
      </c>
      <c r="K3013" s="30" t="s">
        <v>495</v>
      </c>
      <c r="L3013" s="30" t="s">
        <v>612</v>
      </c>
      <c r="M3013" s="30" t="s">
        <v>1035</v>
      </c>
      <c r="N3013" s="30"/>
      <c r="O3013" s="30" t="s">
        <v>9872</v>
      </c>
      <c r="P3013" s="30" t="s">
        <v>9868</v>
      </c>
      <c r="Q3013" s="30" t="s">
        <v>4174</v>
      </c>
    </row>
    <row r="3014" spans="1:17">
      <c r="A3014" s="30" t="s">
        <v>10176</v>
      </c>
      <c r="B3014" s="30" t="s">
        <v>10106</v>
      </c>
      <c r="C3014" s="30" t="s">
        <v>10177</v>
      </c>
      <c r="D3014" s="30" t="s">
        <v>74</v>
      </c>
      <c r="E3014" s="30" t="s">
        <v>9891</v>
      </c>
      <c r="F3014" s="30"/>
      <c r="G3014" s="38">
        <v>60</v>
      </c>
      <c r="H3014" s="31">
        <v>0</v>
      </c>
      <c r="I3014" s="30" t="s">
        <v>5036</v>
      </c>
      <c r="J3014" s="30" t="s">
        <v>5037</v>
      </c>
      <c r="K3014" s="30" t="s">
        <v>495</v>
      </c>
      <c r="L3014" s="30" t="s">
        <v>612</v>
      </c>
      <c r="M3014" s="30" t="s">
        <v>961</v>
      </c>
      <c r="N3014" s="30"/>
      <c r="O3014" s="30" t="s">
        <v>9872</v>
      </c>
      <c r="P3014" s="30" t="s">
        <v>9868</v>
      </c>
      <c r="Q3014" s="30" t="s">
        <v>4174</v>
      </c>
    </row>
    <row r="3015" spans="1:17">
      <c r="A3015" s="30" t="s">
        <v>10178</v>
      </c>
      <c r="B3015" s="30" t="s">
        <v>10109</v>
      </c>
      <c r="C3015" s="30" t="s">
        <v>10179</v>
      </c>
      <c r="D3015" s="30" t="s">
        <v>74</v>
      </c>
      <c r="E3015" s="30" t="s">
        <v>9891</v>
      </c>
      <c r="F3015" s="30"/>
      <c r="G3015" s="38">
        <v>60</v>
      </c>
      <c r="H3015" s="31">
        <v>0</v>
      </c>
      <c r="I3015" s="30" t="s">
        <v>610</v>
      </c>
      <c r="J3015" s="30" t="s">
        <v>611</v>
      </c>
      <c r="K3015" s="30" t="s">
        <v>495</v>
      </c>
      <c r="L3015" s="30" t="s">
        <v>612</v>
      </c>
      <c r="M3015" s="30" t="s">
        <v>943</v>
      </c>
      <c r="N3015" s="30"/>
      <c r="O3015" s="30" t="s">
        <v>9872</v>
      </c>
      <c r="P3015" s="30" t="s">
        <v>9868</v>
      </c>
      <c r="Q3015" s="30" t="s">
        <v>4174</v>
      </c>
    </row>
    <row r="3016" spans="1:17">
      <c r="A3016" s="30" t="s">
        <v>10180</v>
      </c>
      <c r="B3016" s="30" t="s">
        <v>10109</v>
      </c>
      <c r="C3016" s="30" t="s">
        <v>10181</v>
      </c>
      <c r="D3016" s="30" t="s">
        <v>74</v>
      </c>
      <c r="E3016" s="30" t="s">
        <v>9891</v>
      </c>
      <c r="F3016" s="30"/>
      <c r="G3016" s="38">
        <v>60</v>
      </c>
      <c r="H3016" s="31">
        <v>0</v>
      </c>
      <c r="I3016" s="30" t="s">
        <v>5036</v>
      </c>
      <c r="J3016" s="30" t="s">
        <v>5037</v>
      </c>
      <c r="K3016" s="30" t="s">
        <v>495</v>
      </c>
      <c r="L3016" s="30" t="s">
        <v>612</v>
      </c>
      <c r="M3016" s="30" t="s">
        <v>780</v>
      </c>
      <c r="N3016" s="30"/>
      <c r="O3016" s="30" t="s">
        <v>9872</v>
      </c>
      <c r="P3016" s="30" t="s">
        <v>9868</v>
      </c>
      <c r="Q3016" s="30" t="s">
        <v>4174</v>
      </c>
    </row>
    <row r="3017" spans="1:17">
      <c r="A3017" s="30" t="s">
        <v>10182</v>
      </c>
      <c r="B3017" s="30" t="s">
        <v>10106</v>
      </c>
      <c r="C3017" s="30" t="s">
        <v>10183</v>
      </c>
      <c r="D3017" s="30" t="s">
        <v>74</v>
      </c>
      <c r="E3017" s="30" t="s">
        <v>9891</v>
      </c>
      <c r="F3017" s="30"/>
      <c r="G3017" s="38">
        <v>60</v>
      </c>
      <c r="H3017" s="31">
        <v>0</v>
      </c>
      <c r="I3017" s="30" t="s">
        <v>622</v>
      </c>
      <c r="J3017" s="30" t="s">
        <v>623</v>
      </c>
      <c r="K3017" s="30" t="s">
        <v>495</v>
      </c>
      <c r="L3017" s="30" t="s">
        <v>612</v>
      </c>
      <c r="M3017" s="30" t="s">
        <v>997</v>
      </c>
      <c r="N3017" s="30"/>
      <c r="O3017" s="30" t="s">
        <v>9872</v>
      </c>
      <c r="P3017" s="30" t="s">
        <v>9868</v>
      </c>
      <c r="Q3017" s="30" t="s">
        <v>4174</v>
      </c>
    </row>
    <row r="3018" spans="1:17">
      <c r="A3018" s="30" t="s">
        <v>10184</v>
      </c>
      <c r="B3018" s="30" t="s">
        <v>10109</v>
      </c>
      <c r="C3018" s="30" t="s">
        <v>10185</v>
      </c>
      <c r="D3018" s="30" t="s">
        <v>74</v>
      </c>
      <c r="E3018" s="30" t="s">
        <v>9891</v>
      </c>
      <c r="F3018" s="30"/>
      <c r="G3018" s="38">
        <v>60</v>
      </c>
      <c r="H3018" s="31">
        <v>0</v>
      </c>
      <c r="I3018" s="30" t="s">
        <v>622</v>
      </c>
      <c r="J3018" s="30" t="s">
        <v>623</v>
      </c>
      <c r="K3018" s="30" t="s">
        <v>495</v>
      </c>
      <c r="L3018" s="30" t="s">
        <v>612</v>
      </c>
      <c r="M3018" s="30" t="s">
        <v>1007</v>
      </c>
      <c r="N3018" s="30"/>
      <c r="O3018" s="30" t="s">
        <v>9872</v>
      </c>
      <c r="P3018" s="30" t="s">
        <v>9868</v>
      </c>
      <c r="Q3018" s="30" t="s">
        <v>4174</v>
      </c>
    </row>
    <row r="3019" spans="1:17">
      <c r="A3019" s="30" t="s">
        <v>10186</v>
      </c>
      <c r="B3019" s="30" t="s">
        <v>10120</v>
      </c>
      <c r="C3019" s="30" t="s">
        <v>10187</v>
      </c>
      <c r="D3019" s="30" t="s">
        <v>74</v>
      </c>
      <c r="E3019" s="30" t="s">
        <v>9891</v>
      </c>
      <c r="F3019" s="30"/>
      <c r="G3019" s="38">
        <v>60</v>
      </c>
      <c r="H3019" s="31">
        <v>0</v>
      </c>
      <c r="I3019" s="30" t="s">
        <v>610</v>
      </c>
      <c r="J3019" s="30" t="s">
        <v>611</v>
      </c>
      <c r="K3019" s="30" t="s">
        <v>495</v>
      </c>
      <c r="L3019" s="30" t="s">
        <v>612</v>
      </c>
      <c r="M3019" s="30" t="s">
        <v>943</v>
      </c>
      <c r="N3019" s="30"/>
      <c r="O3019" s="30" t="s">
        <v>9872</v>
      </c>
      <c r="P3019" s="30" t="s">
        <v>9868</v>
      </c>
      <c r="Q3019" s="30" t="s">
        <v>4174</v>
      </c>
    </row>
    <row r="3020" spans="1:17">
      <c r="A3020" s="30" t="s">
        <v>10188</v>
      </c>
      <c r="B3020" s="30" t="s">
        <v>10109</v>
      </c>
      <c r="C3020" s="30" t="s">
        <v>10189</v>
      </c>
      <c r="D3020" s="30" t="s">
        <v>74</v>
      </c>
      <c r="E3020" s="30" t="s">
        <v>9891</v>
      </c>
      <c r="F3020" s="30"/>
      <c r="G3020" s="38">
        <v>60</v>
      </c>
      <c r="H3020" s="31">
        <v>0</v>
      </c>
      <c r="I3020" s="30" t="s">
        <v>610</v>
      </c>
      <c r="J3020" s="30" t="s">
        <v>611</v>
      </c>
      <c r="K3020" s="30" t="s">
        <v>495</v>
      </c>
      <c r="L3020" s="30" t="s">
        <v>612</v>
      </c>
      <c r="M3020" s="30" t="s">
        <v>950</v>
      </c>
      <c r="N3020" s="30"/>
      <c r="O3020" s="30" t="s">
        <v>9872</v>
      </c>
      <c r="P3020" s="30" t="s">
        <v>9868</v>
      </c>
      <c r="Q3020" s="30" t="s">
        <v>4174</v>
      </c>
    </row>
    <row r="3021" spans="1:17">
      <c r="A3021" s="30" t="s">
        <v>10190</v>
      </c>
      <c r="B3021" s="30" t="s">
        <v>10109</v>
      </c>
      <c r="C3021" s="30" t="s">
        <v>10191</v>
      </c>
      <c r="D3021" s="30" t="s">
        <v>74</v>
      </c>
      <c r="E3021" s="30" t="s">
        <v>9891</v>
      </c>
      <c r="F3021" s="30"/>
      <c r="G3021" s="38">
        <v>60</v>
      </c>
      <c r="H3021" s="31">
        <v>0</v>
      </c>
      <c r="I3021" s="30" t="s">
        <v>622</v>
      </c>
      <c r="J3021" s="30" t="s">
        <v>623</v>
      </c>
      <c r="K3021" s="30" t="s">
        <v>495</v>
      </c>
      <c r="L3021" s="30" t="s">
        <v>612</v>
      </c>
      <c r="M3021" s="30" t="s">
        <v>624</v>
      </c>
      <c r="N3021" s="30"/>
      <c r="O3021" s="30" t="s">
        <v>9872</v>
      </c>
      <c r="P3021" s="30" t="s">
        <v>9868</v>
      </c>
      <c r="Q3021" s="30" t="s">
        <v>4174</v>
      </c>
    </row>
    <row r="3022" spans="1:17">
      <c r="A3022" s="30" t="s">
        <v>10192</v>
      </c>
      <c r="B3022" s="30" t="s">
        <v>10109</v>
      </c>
      <c r="C3022" s="30" t="s">
        <v>10193</v>
      </c>
      <c r="D3022" s="30" t="s">
        <v>74</v>
      </c>
      <c r="E3022" s="30" t="s">
        <v>9891</v>
      </c>
      <c r="F3022" s="30"/>
      <c r="G3022" s="38">
        <v>60</v>
      </c>
      <c r="H3022" s="31">
        <v>0</v>
      </c>
      <c r="I3022" s="30" t="s">
        <v>5036</v>
      </c>
      <c r="J3022" s="30" t="s">
        <v>5037</v>
      </c>
      <c r="K3022" s="30" t="s">
        <v>495</v>
      </c>
      <c r="L3022" s="30" t="s">
        <v>612</v>
      </c>
      <c r="M3022" s="30" t="s">
        <v>780</v>
      </c>
      <c r="N3022" s="30"/>
      <c r="O3022" s="30" t="s">
        <v>9872</v>
      </c>
      <c r="P3022" s="30" t="s">
        <v>9868</v>
      </c>
      <c r="Q3022" s="30" t="s">
        <v>4174</v>
      </c>
    </row>
    <row r="3023" spans="1:17">
      <c r="A3023" s="30" t="s">
        <v>10194</v>
      </c>
      <c r="B3023" s="30" t="s">
        <v>10109</v>
      </c>
      <c r="C3023" s="30" t="s">
        <v>10195</v>
      </c>
      <c r="D3023" s="30" t="s">
        <v>74</v>
      </c>
      <c r="E3023" s="30" t="s">
        <v>9891</v>
      </c>
      <c r="F3023" s="30"/>
      <c r="G3023" s="38">
        <v>60</v>
      </c>
      <c r="H3023" s="31">
        <v>0</v>
      </c>
      <c r="I3023" s="30" t="s">
        <v>610</v>
      </c>
      <c r="J3023" s="30" t="s">
        <v>611</v>
      </c>
      <c r="K3023" s="30" t="s">
        <v>495</v>
      </c>
      <c r="L3023" s="30" t="s">
        <v>612</v>
      </c>
      <c r="M3023" s="30" t="s">
        <v>950</v>
      </c>
      <c r="N3023" s="30"/>
      <c r="O3023" s="30" t="s">
        <v>9872</v>
      </c>
      <c r="P3023" s="30" t="s">
        <v>9868</v>
      </c>
      <c r="Q3023" s="30" t="s">
        <v>4174</v>
      </c>
    </row>
    <row r="3024" spans="1:17">
      <c r="A3024" s="30" t="s">
        <v>10196</v>
      </c>
      <c r="B3024" s="30" t="s">
        <v>10109</v>
      </c>
      <c r="C3024" s="30" t="s">
        <v>10197</v>
      </c>
      <c r="D3024" s="30" t="s">
        <v>74</v>
      </c>
      <c r="E3024" s="30" t="s">
        <v>9891</v>
      </c>
      <c r="F3024" s="30"/>
      <c r="G3024" s="38">
        <v>60</v>
      </c>
      <c r="H3024" s="31">
        <v>0</v>
      </c>
      <c r="I3024" s="30" t="s">
        <v>622</v>
      </c>
      <c r="J3024" s="30" t="s">
        <v>623</v>
      </c>
      <c r="K3024" s="30" t="s">
        <v>495</v>
      </c>
      <c r="L3024" s="30" t="s">
        <v>612</v>
      </c>
      <c r="M3024" s="30" t="s">
        <v>624</v>
      </c>
      <c r="N3024" s="30"/>
      <c r="O3024" s="30" t="s">
        <v>9872</v>
      </c>
      <c r="P3024" s="30" t="s">
        <v>9868</v>
      </c>
      <c r="Q3024" s="30" t="s">
        <v>4174</v>
      </c>
    </row>
    <row r="3025" spans="1:17">
      <c r="A3025" s="30" t="s">
        <v>10198</v>
      </c>
      <c r="B3025" s="30" t="s">
        <v>10109</v>
      </c>
      <c r="C3025" s="30" t="s">
        <v>10199</v>
      </c>
      <c r="D3025" s="30" t="s">
        <v>74</v>
      </c>
      <c r="E3025" s="30" t="s">
        <v>9891</v>
      </c>
      <c r="F3025" s="30"/>
      <c r="G3025" s="38">
        <v>60</v>
      </c>
      <c r="H3025" s="31">
        <v>0</v>
      </c>
      <c r="I3025" s="30" t="s">
        <v>610</v>
      </c>
      <c r="J3025" s="30" t="s">
        <v>611</v>
      </c>
      <c r="K3025" s="30" t="s">
        <v>495</v>
      </c>
      <c r="L3025" s="30" t="s">
        <v>612</v>
      </c>
      <c r="M3025" s="30" t="s">
        <v>950</v>
      </c>
      <c r="N3025" s="30"/>
      <c r="O3025" s="30" t="s">
        <v>9872</v>
      </c>
      <c r="P3025" s="30" t="s">
        <v>9868</v>
      </c>
      <c r="Q3025" s="30" t="s">
        <v>4174</v>
      </c>
    </row>
    <row r="3026" spans="1:17">
      <c r="A3026" s="30" t="s">
        <v>10200</v>
      </c>
      <c r="B3026" s="30" t="s">
        <v>10106</v>
      </c>
      <c r="C3026" s="30" t="s">
        <v>10201</v>
      </c>
      <c r="D3026" s="30" t="s">
        <v>74</v>
      </c>
      <c r="E3026" s="30" t="s">
        <v>9891</v>
      </c>
      <c r="F3026" s="30"/>
      <c r="G3026" s="38">
        <v>60</v>
      </c>
      <c r="H3026" s="31">
        <v>0</v>
      </c>
      <c r="I3026" s="30" t="s">
        <v>610</v>
      </c>
      <c r="J3026" s="30" t="s">
        <v>611</v>
      </c>
      <c r="K3026" s="30" t="s">
        <v>495</v>
      </c>
      <c r="L3026" s="30" t="s">
        <v>612</v>
      </c>
      <c r="M3026" s="30" t="s">
        <v>1035</v>
      </c>
      <c r="N3026" s="30"/>
      <c r="O3026" s="30" t="s">
        <v>9872</v>
      </c>
      <c r="P3026" s="30" t="s">
        <v>9868</v>
      </c>
      <c r="Q3026" s="30" t="s">
        <v>4174</v>
      </c>
    </row>
    <row r="3027" spans="1:17">
      <c r="A3027" s="30" t="s">
        <v>10202</v>
      </c>
      <c r="B3027" s="30" t="s">
        <v>10120</v>
      </c>
      <c r="C3027" s="30" t="s">
        <v>10203</v>
      </c>
      <c r="D3027" s="30" t="s">
        <v>74</v>
      </c>
      <c r="E3027" s="30" t="s">
        <v>9891</v>
      </c>
      <c r="F3027" s="30"/>
      <c r="G3027" s="38">
        <v>60</v>
      </c>
      <c r="H3027" s="31">
        <v>0</v>
      </c>
      <c r="I3027" s="30" t="s">
        <v>5036</v>
      </c>
      <c r="J3027" s="30" t="s">
        <v>5037</v>
      </c>
      <c r="K3027" s="30" t="s">
        <v>495</v>
      </c>
      <c r="L3027" s="30" t="s">
        <v>612</v>
      </c>
      <c r="M3027" s="30" t="s">
        <v>1021</v>
      </c>
      <c r="N3027" s="30"/>
      <c r="O3027" s="30" t="s">
        <v>9872</v>
      </c>
      <c r="P3027" s="30" t="s">
        <v>9868</v>
      </c>
      <c r="Q3027" s="30" t="s">
        <v>4174</v>
      </c>
    </row>
    <row r="3028" spans="1:17">
      <c r="A3028" s="30" t="s">
        <v>10204</v>
      </c>
      <c r="B3028" s="30" t="s">
        <v>10120</v>
      </c>
      <c r="C3028" s="30" t="s">
        <v>10205</v>
      </c>
      <c r="D3028" s="30" t="s">
        <v>74</v>
      </c>
      <c r="E3028" s="30" t="s">
        <v>9891</v>
      </c>
      <c r="F3028" s="30"/>
      <c r="G3028" s="38">
        <v>60</v>
      </c>
      <c r="H3028" s="31">
        <v>0</v>
      </c>
      <c r="I3028" s="30" t="s">
        <v>610</v>
      </c>
      <c r="J3028" s="30" t="s">
        <v>611</v>
      </c>
      <c r="K3028" s="30" t="s">
        <v>495</v>
      </c>
      <c r="L3028" s="30" t="s">
        <v>612</v>
      </c>
      <c r="M3028" s="30" t="s">
        <v>688</v>
      </c>
      <c r="N3028" s="30"/>
      <c r="O3028" s="30" t="s">
        <v>9872</v>
      </c>
      <c r="P3028" s="30" t="s">
        <v>9868</v>
      </c>
      <c r="Q3028" s="30" t="s">
        <v>4174</v>
      </c>
    </row>
    <row r="3029" spans="1:17">
      <c r="A3029" s="30" t="s">
        <v>10206</v>
      </c>
      <c r="B3029" s="30" t="s">
        <v>10109</v>
      </c>
      <c r="C3029" s="30" t="s">
        <v>10207</v>
      </c>
      <c r="D3029" s="30" t="s">
        <v>74</v>
      </c>
      <c r="E3029" s="30" t="s">
        <v>9891</v>
      </c>
      <c r="F3029" s="30"/>
      <c r="G3029" s="38">
        <v>60</v>
      </c>
      <c r="H3029" s="31">
        <v>0</v>
      </c>
      <c r="I3029" s="30" t="s">
        <v>5036</v>
      </c>
      <c r="J3029" s="30" t="s">
        <v>5037</v>
      </c>
      <c r="K3029" s="30" t="s">
        <v>495</v>
      </c>
      <c r="L3029" s="30" t="s">
        <v>612</v>
      </c>
      <c r="M3029" s="30" t="s">
        <v>780</v>
      </c>
      <c r="N3029" s="30"/>
      <c r="O3029" s="30" t="s">
        <v>9872</v>
      </c>
      <c r="P3029" s="30" t="s">
        <v>9868</v>
      </c>
      <c r="Q3029" s="30" t="s">
        <v>4174</v>
      </c>
    </row>
    <row r="3030" spans="1:17">
      <c r="A3030" s="30" t="s">
        <v>10208</v>
      </c>
      <c r="B3030" s="30" t="s">
        <v>10109</v>
      </c>
      <c r="C3030" s="30" t="s">
        <v>10209</v>
      </c>
      <c r="D3030" s="30" t="s">
        <v>74</v>
      </c>
      <c r="E3030" s="30" t="s">
        <v>9891</v>
      </c>
      <c r="F3030" s="30"/>
      <c r="G3030" s="38">
        <v>60</v>
      </c>
      <c r="H3030" s="31">
        <v>0</v>
      </c>
      <c r="I3030" s="30" t="s">
        <v>610</v>
      </c>
      <c r="J3030" s="30" t="s">
        <v>611</v>
      </c>
      <c r="K3030" s="30" t="s">
        <v>495</v>
      </c>
      <c r="L3030" s="30" t="s">
        <v>612</v>
      </c>
      <c r="M3030" s="30" t="s">
        <v>943</v>
      </c>
      <c r="N3030" s="30"/>
      <c r="O3030" s="30" t="s">
        <v>9872</v>
      </c>
      <c r="P3030" s="30" t="s">
        <v>9868</v>
      </c>
      <c r="Q3030" s="30" t="s">
        <v>4174</v>
      </c>
    </row>
    <row r="3031" spans="1:17">
      <c r="A3031" s="30" t="s">
        <v>10210</v>
      </c>
      <c r="B3031" s="30" t="s">
        <v>10103</v>
      </c>
      <c r="C3031" s="30" t="s">
        <v>10211</v>
      </c>
      <c r="D3031" s="30"/>
      <c r="E3031" s="30" t="s">
        <v>9870</v>
      </c>
      <c r="F3031" s="30" t="s">
        <v>74</v>
      </c>
      <c r="G3031" s="38">
        <v>60</v>
      </c>
      <c r="H3031" s="31">
        <v>0</v>
      </c>
      <c r="I3031" s="30" t="s">
        <v>504</v>
      </c>
      <c r="J3031" s="30" t="s">
        <v>505</v>
      </c>
      <c r="K3031" s="30" t="s">
        <v>495</v>
      </c>
      <c r="L3031" s="30" t="s">
        <v>496</v>
      </c>
      <c r="M3031" s="30" t="s">
        <v>558</v>
      </c>
      <c r="N3031" s="30"/>
      <c r="O3031" s="30" t="s">
        <v>9872</v>
      </c>
      <c r="P3031" s="30" t="s">
        <v>9868</v>
      </c>
      <c r="Q3031" s="30" t="s">
        <v>499</v>
      </c>
    </row>
    <row r="3032" spans="1:17">
      <c r="A3032" s="30" t="s">
        <v>10212</v>
      </c>
      <c r="B3032" s="30" t="s">
        <v>10094</v>
      </c>
      <c r="C3032" s="30" t="s">
        <v>10213</v>
      </c>
      <c r="D3032" s="30"/>
      <c r="E3032" s="30" t="s">
        <v>9870</v>
      </c>
      <c r="F3032" s="30" t="s">
        <v>74</v>
      </c>
      <c r="G3032" s="38">
        <v>60</v>
      </c>
      <c r="H3032" s="31">
        <v>0</v>
      </c>
      <c r="I3032" s="30" t="s">
        <v>552</v>
      </c>
      <c r="J3032" s="30" t="s">
        <v>553</v>
      </c>
      <c r="K3032" s="30" t="s">
        <v>495</v>
      </c>
      <c r="L3032" s="30" t="s">
        <v>496</v>
      </c>
      <c r="M3032" s="30" t="s">
        <v>596</v>
      </c>
      <c r="N3032" s="30"/>
      <c r="O3032" s="30" t="s">
        <v>9872</v>
      </c>
      <c r="P3032" s="30" t="s">
        <v>9868</v>
      </c>
      <c r="Q3032" s="30" t="s">
        <v>499</v>
      </c>
    </row>
    <row r="3033" spans="1:17">
      <c r="A3033" s="30" t="s">
        <v>10214</v>
      </c>
      <c r="B3033" s="30" t="s">
        <v>10103</v>
      </c>
      <c r="C3033" s="30" t="s">
        <v>10215</v>
      </c>
      <c r="D3033" s="30"/>
      <c r="E3033" s="30" t="s">
        <v>9870</v>
      </c>
      <c r="F3033" s="30" t="s">
        <v>74</v>
      </c>
      <c r="G3033" s="38">
        <v>60</v>
      </c>
      <c r="H3033" s="31">
        <v>0</v>
      </c>
      <c r="I3033" s="30" t="s">
        <v>504</v>
      </c>
      <c r="J3033" s="30" t="s">
        <v>505</v>
      </c>
      <c r="K3033" s="30" t="s">
        <v>495</v>
      </c>
      <c r="L3033" s="30" t="s">
        <v>496</v>
      </c>
      <c r="M3033" s="30" t="s">
        <v>506</v>
      </c>
      <c r="N3033" s="30" t="s">
        <v>507</v>
      </c>
      <c r="O3033" s="30" t="s">
        <v>9872</v>
      </c>
      <c r="P3033" s="30" t="s">
        <v>9868</v>
      </c>
      <c r="Q3033" s="30" t="s">
        <v>499</v>
      </c>
    </row>
    <row r="3034" spans="1:17">
      <c r="A3034" s="30" t="s">
        <v>10216</v>
      </c>
      <c r="B3034" s="30" t="s">
        <v>10109</v>
      </c>
      <c r="C3034" s="30" t="s">
        <v>10217</v>
      </c>
      <c r="D3034" s="30" t="s">
        <v>74</v>
      </c>
      <c r="E3034" s="30" t="s">
        <v>9891</v>
      </c>
      <c r="F3034" s="30"/>
      <c r="G3034" s="38">
        <v>60</v>
      </c>
      <c r="H3034" s="31">
        <v>0</v>
      </c>
      <c r="I3034" s="30" t="s">
        <v>622</v>
      </c>
      <c r="J3034" s="30" t="s">
        <v>623</v>
      </c>
      <c r="K3034" s="30" t="s">
        <v>495</v>
      </c>
      <c r="L3034" s="30" t="s">
        <v>612</v>
      </c>
      <c r="M3034" s="30" t="s">
        <v>1007</v>
      </c>
      <c r="N3034" s="30"/>
      <c r="O3034" s="30" t="s">
        <v>9872</v>
      </c>
      <c r="P3034" s="30" t="s">
        <v>9868</v>
      </c>
      <c r="Q3034" s="30" t="s">
        <v>4174</v>
      </c>
    </row>
    <row r="3035" spans="1:17">
      <c r="A3035" s="30" t="s">
        <v>10218</v>
      </c>
      <c r="B3035" s="30" t="s">
        <v>10219</v>
      </c>
      <c r="C3035" s="30" t="s">
        <v>10220</v>
      </c>
      <c r="D3035" s="30" t="s">
        <v>74</v>
      </c>
      <c r="E3035" s="30" t="s">
        <v>9891</v>
      </c>
      <c r="F3035" s="30"/>
      <c r="G3035" s="38">
        <v>60</v>
      </c>
      <c r="H3035" s="31">
        <v>0</v>
      </c>
      <c r="I3035" s="30" t="s">
        <v>5036</v>
      </c>
      <c r="J3035" s="30" t="s">
        <v>5037</v>
      </c>
      <c r="K3035" s="30" t="s">
        <v>495</v>
      </c>
      <c r="L3035" s="30" t="s">
        <v>612</v>
      </c>
      <c r="M3035" s="30" t="s">
        <v>1828</v>
      </c>
      <c r="N3035" s="30"/>
      <c r="O3035" s="30" t="s">
        <v>9872</v>
      </c>
      <c r="P3035" s="30" t="s">
        <v>9868</v>
      </c>
      <c r="Q3035" s="30" t="s">
        <v>4174</v>
      </c>
    </row>
    <row r="3036" spans="1:17">
      <c r="A3036" s="30" t="s">
        <v>10221</v>
      </c>
      <c r="B3036" s="30" t="s">
        <v>10222</v>
      </c>
      <c r="C3036" s="30" t="s">
        <v>10223</v>
      </c>
      <c r="D3036" s="30"/>
      <c r="E3036" s="30" t="s">
        <v>9870</v>
      </c>
      <c r="F3036" s="30" t="s">
        <v>74</v>
      </c>
      <c r="G3036" s="38">
        <v>60</v>
      </c>
      <c r="H3036" s="31">
        <v>0</v>
      </c>
      <c r="I3036" s="30" t="s">
        <v>512</v>
      </c>
      <c r="J3036" s="30" t="s">
        <v>513</v>
      </c>
      <c r="K3036" s="30" t="s">
        <v>495</v>
      </c>
      <c r="L3036" s="30" t="s">
        <v>496</v>
      </c>
      <c r="M3036" s="30" t="s">
        <v>695</v>
      </c>
      <c r="N3036" s="30"/>
      <c r="O3036" s="30" t="s">
        <v>9872</v>
      </c>
      <c r="P3036" s="30" t="s">
        <v>9868</v>
      </c>
      <c r="Q3036" s="30" t="s">
        <v>499</v>
      </c>
    </row>
    <row r="3037" spans="1:17">
      <c r="A3037" s="30" t="s">
        <v>10224</v>
      </c>
      <c r="B3037" s="30" t="s">
        <v>10120</v>
      </c>
      <c r="C3037" s="30" t="s">
        <v>10225</v>
      </c>
      <c r="D3037" s="30" t="s">
        <v>74</v>
      </c>
      <c r="E3037" s="30" t="s">
        <v>9891</v>
      </c>
      <c r="F3037" s="30"/>
      <c r="G3037" s="38">
        <v>60</v>
      </c>
      <c r="H3037" s="31">
        <v>0</v>
      </c>
      <c r="I3037" s="30" t="s">
        <v>610</v>
      </c>
      <c r="J3037" s="30" t="s">
        <v>611</v>
      </c>
      <c r="K3037" s="30" t="s">
        <v>495</v>
      </c>
      <c r="L3037" s="30" t="s">
        <v>612</v>
      </c>
      <c r="M3037" s="30" t="s">
        <v>1108</v>
      </c>
      <c r="N3037" s="30"/>
      <c r="O3037" s="30" t="s">
        <v>9872</v>
      </c>
      <c r="P3037" s="30" t="s">
        <v>9868</v>
      </c>
      <c r="Q3037" s="30" t="s">
        <v>4174</v>
      </c>
    </row>
    <row r="3038" spans="1:17">
      <c r="A3038" s="30" t="s">
        <v>10226</v>
      </c>
      <c r="B3038" s="30" t="s">
        <v>10227</v>
      </c>
      <c r="C3038" s="30" t="s">
        <v>10228</v>
      </c>
      <c r="D3038" s="30" t="s">
        <v>74</v>
      </c>
      <c r="E3038" s="30" t="s">
        <v>9891</v>
      </c>
      <c r="F3038" s="30"/>
      <c r="G3038" s="38">
        <v>60</v>
      </c>
      <c r="H3038" s="31">
        <v>0</v>
      </c>
      <c r="I3038" s="30" t="s">
        <v>5036</v>
      </c>
      <c r="J3038" s="30" t="s">
        <v>5037</v>
      </c>
      <c r="K3038" s="30" t="s">
        <v>495</v>
      </c>
      <c r="L3038" s="30" t="s">
        <v>612</v>
      </c>
      <c r="M3038" s="30" t="s">
        <v>1021</v>
      </c>
      <c r="N3038" s="30"/>
      <c r="O3038" s="30" t="s">
        <v>9872</v>
      </c>
      <c r="P3038" s="30" t="s">
        <v>9868</v>
      </c>
      <c r="Q3038" s="30" t="s">
        <v>4174</v>
      </c>
    </row>
    <row r="3039" spans="1:17">
      <c r="A3039" s="30" t="s">
        <v>10229</v>
      </c>
      <c r="B3039" s="30" t="s">
        <v>10230</v>
      </c>
      <c r="C3039" s="30" t="s">
        <v>10231</v>
      </c>
      <c r="D3039" s="30"/>
      <c r="E3039" s="30" t="s">
        <v>9870</v>
      </c>
      <c r="F3039" s="30" t="s">
        <v>74</v>
      </c>
      <c r="G3039" s="38">
        <v>60</v>
      </c>
      <c r="H3039" s="31">
        <v>0</v>
      </c>
      <c r="I3039" s="30" t="s">
        <v>546</v>
      </c>
      <c r="J3039" s="30" t="s">
        <v>547</v>
      </c>
      <c r="K3039" s="30" t="s">
        <v>495</v>
      </c>
      <c r="L3039" s="30" t="s">
        <v>496</v>
      </c>
      <c r="M3039" s="30" t="s">
        <v>695</v>
      </c>
      <c r="N3039" s="30"/>
      <c r="O3039" s="30" t="s">
        <v>9872</v>
      </c>
      <c r="P3039" s="30" t="s">
        <v>9868</v>
      </c>
      <c r="Q3039" s="30" t="s">
        <v>499</v>
      </c>
    </row>
    <row r="3040" spans="1:17">
      <c r="A3040" s="30" t="s">
        <v>10232</v>
      </c>
      <c r="B3040" s="30" t="s">
        <v>10120</v>
      </c>
      <c r="C3040" s="30" t="s">
        <v>10233</v>
      </c>
      <c r="D3040" s="30" t="s">
        <v>74</v>
      </c>
      <c r="E3040" s="30" t="s">
        <v>9891</v>
      </c>
      <c r="F3040" s="30"/>
      <c r="G3040" s="38">
        <v>60</v>
      </c>
      <c r="H3040" s="31">
        <v>0</v>
      </c>
      <c r="I3040" s="30" t="s">
        <v>610</v>
      </c>
      <c r="J3040" s="30" t="s">
        <v>611</v>
      </c>
      <c r="K3040" s="30" t="s">
        <v>495</v>
      </c>
      <c r="L3040" s="30" t="s">
        <v>612</v>
      </c>
      <c r="M3040" s="30" t="s">
        <v>688</v>
      </c>
      <c r="N3040" s="30"/>
      <c r="O3040" s="30" t="s">
        <v>9872</v>
      </c>
      <c r="P3040" s="30" t="s">
        <v>9868</v>
      </c>
      <c r="Q3040" s="30" t="s">
        <v>4174</v>
      </c>
    </row>
    <row r="3041" spans="1:17">
      <c r="A3041" s="30" t="s">
        <v>10234</v>
      </c>
      <c r="B3041" s="30" t="s">
        <v>10109</v>
      </c>
      <c r="C3041" s="30" t="s">
        <v>10235</v>
      </c>
      <c r="D3041" s="30" t="s">
        <v>74</v>
      </c>
      <c r="E3041" s="30" t="s">
        <v>9891</v>
      </c>
      <c r="F3041" s="30"/>
      <c r="G3041" s="38">
        <v>60</v>
      </c>
      <c r="H3041" s="31">
        <v>0</v>
      </c>
      <c r="I3041" s="30" t="s">
        <v>622</v>
      </c>
      <c r="J3041" s="30" t="s">
        <v>623</v>
      </c>
      <c r="K3041" s="30" t="s">
        <v>495</v>
      </c>
      <c r="L3041" s="30" t="s">
        <v>612</v>
      </c>
      <c r="M3041" s="30" t="s">
        <v>1007</v>
      </c>
      <c r="N3041" s="30"/>
      <c r="O3041" s="30" t="s">
        <v>9872</v>
      </c>
      <c r="P3041" s="30" t="s">
        <v>9868</v>
      </c>
      <c r="Q3041" s="30" t="s">
        <v>4174</v>
      </c>
    </row>
    <row r="3042" spans="1:17">
      <c r="A3042" s="30" t="s">
        <v>10236</v>
      </c>
      <c r="B3042" s="30" t="s">
        <v>10120</v>
      </c>
      <c r="C3042" s="30" t="s">
        <v>10237</v>
      </c>
      <c r="D3042" s="30" t="s">
        <v>74</v>
      </c>
      <c r="E3042" s="30" t="s">
        <v>9891</v>
      </c>
      <c r="F3042" s="30"/>
      <c r="G3042" s="38">
        <v>60</v>
      </c>
      <c r="H3042" s="31">
        <v>0</v>
      </c>
      <c r="I3042" s="30" t="s">
        <v>5036</v>
      </c>
      <c r="J3042" s="30" t="s">
        <v>5037</v>
      </c>
      <c r="K3042" s="30" t="s">
        <v>495</v>
      </c>
      <c r="L3042" s="30" t="s">
        <v>612</v>
      </c>
      <c r="M3042" s="30" t="s">
        <v>1021</v>
      </c>
      <c r="N3042" s="30"/>
      <c r="O3042" s="30" t="s">
        <v>9872</v>
      </c>
      <c r="P3042" s="30" t="s">
        <v>9868</v>
      </c>
      <c r="Q3042" s="30" t="s">
        <v>4174</v>
      </c>
    </row>
    <row r="3043" spans="1:17">
      <c r="A3043" s="30" t="s">
        <v>10238</v>
      </c>
      <c r="B3043" s="30" t="s">
        <v>10109</v>
      </c>
      <c r="C3043" s="30" t="s">
        <v>10239</v>
      </c>
      <c r="D3043" s="30" t="s">
        <v>74</v>
      </c>
      <c r="E3043" s="30" t="s">
        <v>9891</v>
      </c>
      <c r="F3043" s="30"/>
      <c r="G3043" s="38">
        <v>60</v>
      </c>
      <c r="H3043" s="31">
        <v>0</v>
      </c>
      <c r="I3043" s="30" t="s">
        <v>610</v>
      </c>
      <c r="J3043" s="30" t="s">
        <v>611</v>
      </c>
      <c r="K3043" s="30" t="s">
        <v>495</v>
      </c>
      <c r="L3043" s="30" t="s">
        <v>612</v>
      </c>
      <c r="M3043" s="30" t="s">
        <v>943</v>
      </c>
      <c r="N3043" s="30"/>
      <c r="O3043" s="30" t="s">
        <v>9872</v>
      </c>
      <c r="P3043" s="30" t="s">
        <v>9868</v>
      </c>
      <c r="Q3043" s="30" t="s">
        <v>4174</v>
      </c>
    </row>
    <row r="3044" spans="1:17">
      <c r="A3044" s="30" t="s">
        <v>10240</v>
      </c>
      <c r="B3044" s="30" t="s">
        <v>10109</v>
      </c>
      <c r="C3044" s="30" t="s">
        <v>10241</v>
      </c>
      <c r="D3044" s="30" t="s">
        <v>74</v>
      </c>
      <c r="E3044" s="30" t="s">
        <v>9891</v>
      </c>
      <c r="F3044" s="30"/>
      <c r="G3044" s="38">
        <v>60</v>
      </c>
      <c r="H3044" s="31">
        <v>0</v>
      </c>
      <c r="I3044" s="30" t="s">
        <v>610</v>
      </c>
      <c r="J3044" s="30" t="s">
        <v>611</v>
      </c>
      <c r="K3044" s="30" t="s">
        <v>495</v>
      </c>
      <c r="L3044" s="30" t="s">
        <v>612</v>
      </c>
      <c r="M3044" s="30" t="s">
        <v>943</v>
      </c>
      <c r="N3044" s="30"/>
      <c r="O3044" s="30" t="s">
        <v>9872</v>
      </c>
      <c r="P3044" s="30" t="s">
        <v>9868</v>
      </c>
      <c r="Q3044" s="30" t="s">
        <v>4174</v>
      </c>
    </row>
    <row r="3045" spans="1:17">
      <c r="A3045" s="30" t="s">
        <v>10242</v>
      </c>
      <c r="B3045" s="30" t="s">
        <v>10120</v>
      </c>
      <c r="C3045" s="30" t="s">
        <v>10243</v>
      </c>
      <c r="D3045" s="30" t="s">
        <v>74</v>
      </c>
      <c r="E3045" s="30" t="s">
        <v>9891</v>
      </c>
      <c r="F3045" s="30"/>
      <c r="G3045" s="38">
        <v>60</v>
      </c>
      <c r="H3045" s="31">
        <v>0</v>
      </c>
      <c r="I3045" s="30" t="s">
        <v>5036</v>
      </c>
      <c r="J3045" s="30" t="s">
        <v>5037</v>
      </c>
      <c r="K3045" s="30" t="s">
        <v>495</v>
      </c>
      <c r="L3045" s="30" t="s">
        <v>612</v>
      </c>
      <c r="M3045" s="30" t="s">
        <v>1021</v>
      </c>
      <c r="N3045" s="30"/>
      <c r="O3045" s="30" t="s">
        <v>9872</v>
      </c>
      <c r="P3045" s="30" t="s">
        <v>9868</v>
      </c>
      <c r="Q3045" s="30" t="s">
        <v>4174</v>
      </c>
    </row>
    <row r="3046" spans="1:17">
      <c r="A3046" s="30" t="s">
        <v>10244</v>
      </c>
      <c r="B3046" s="30" t="s">
        <v>10109</v>
      </c>
      <c r="C3046" s="30" t="s">
        <v>10245</v>
      </c>
      <c r="D3046" s="30" t="s">
        <v>74</v>
      </c>
      <c r="E3046" s="30" t="s">
        <v>9891</v>
      </c>
      <c r="F3046" s="30"/>
      <c r="G3046" s="38">
        <v>60</v>
      </c>
      <c r="H3046" s="31">
        <v>0</v>
      </c>
      <c r="I3046" s="30" t="s">
        <v>5036</v>
      </c>
      <c r="J3046" s="30" t="s">
        <v>5037</v>
      </c>
      <c r="K3046" s="30" t="s">
        <v>495</v>
      </c>
      <c r="L3046" s="30" t="s">
        <v>612</v>
      </c>
      <c r="M3046" s="30" t="s">
        <v>1021</v>
      </c>
      <c r="N3046" s="30"/>
      <c r="O3046" s="30" t="s">
        <v>9872</v>
      </c>
      <c r="P3046" s="30" t="s">
        <v>9868</v>
      </c>
      <c r="Q3046" s="30" t="s">
        <v>4174</v>
      </c>
    </row>
    <row r="3047" spans="1:17">
      <c r="A3047" s="30" t="s">
        <v>10246</v>
      </c>
      <c r="B3047" s="30" t="s">
        <v>10109</v>
      </c>
      <c r="C3047" s="30" t="s">
        <v>10247</v>
      </c>
      <c r="D3047" s="30" t="s">
        <v>74</v>
      </c>
      <c r="E3047" s="30" t="s">
        <v>9891</v>
      </c>
      <c r="F3047" s="30"/>
      <c r="G3047" s="38">
        <v>60</v>
      </c>
      <c r="H3047" s="31">
        <v>0</v>
      </c>
      <c r="I3047" s="30" t="s">
        <v>610</v>
      </c>
      <c r="J3047" s="30" t="s">
        <v>611</v>
      </c>
      <c r="K3047" s="30" t="s">
        <v>495</v>
      </c>
      <c r="L3047" s="30" t="s">
        <v>612</v>
      </c>
      <c r="M3047" s="30" t="s">
        <v>943</v>
      </c>
      <c r="N3047" s="30"/>
      <c r="O3047" s="30" t="s">
        <v>9872</v>
      </c>
      <c r="P3047" s="30" t="s">
        <v>9868</v>
      </c>
      <c r="Q3047" s="30" t="s">
        <v>4174</v>
      </c>
    </row>
    <row r="3048" spans="1:17">
      <c r="A3048" s="30" t="s">
        <v>10248</v>
      </c>
      <c r="B3048" s="30" t="s">
        <v>10109</v>
      </c>
      <c r="C3048" s="30" t="s">
        <v>10249</v>
      </c>
      <c r="D3048" s="30" t="s">
        <v>74</v>
      </c>
      <c r="E3048" s="30" t="s">
        <v>9891</v>
      </c>
      <c r="F3048" s="30"/>
      <c r="G3048" s="38">
        <v>60</v>
      </c>
      <c r="H3048" s="31">
        <v>0</v>
      </c>
      <c r="I3048" s="30" t="s">
        <v>610</v>
      </c>
      <c r="J3048" s="30" t="s">
        <v>611</v>
      </c>
      <c r="K3048" s="30" t="s">
        <v>495</v>
      </c>
      <c r="L3048" s="30" t="s">
        <v>612</v>
      </c>
      <c r="M3048" s="30" t="s">
        <v>1035</v>
      </c>
      <c r="N3048" s="30"/>
      <c r="O3048" s="30" t="s">
        <v>9872</v>
      </c>
      <c r="P3048" s="30" t="s">
        <v>9868</v>
      </c>
      <c r="Q3048" s="30" t="s">
        <v>4174</v>
      </c>
    </row>
    <row r="3049" spans="1:17">
      <c r="A3049" s="30" t="s">
        <v>10250</v>
      </c>
      <c r="B3049" s="30" t="s">
        <v>10109</v>
      </c>
      <c r="C3049" s="30" t="s">
        <v>10251</v>
      </c>
      <c r="D3049" s="30" t="s">
        <v>74</v>
      </c>
      <c r="E3049" s="30" t="s">
        <v>9891</v>
      </c>
      <c r="F3049" s="30"/>
      <c r="G3049" s="38">
        <v>60</v>
      </c>
      <c r="H3049" s="31">
        <v>0</v>
      </c>
      <c r="I3049" s="30" t="s">
        <v>622</v>
      </c>
      <c r="J3049" s="30" t="s">
        <v>623</v>
      </c>
      <c r="K3049" s="30" t="s">
        <v>495</v>
      </c>
      <c r="L3049" s="30" t="s">
        <v>612</v>
      </c>
      <c r="M3049" s="30" t="s">
        <v>624</v>
      </c>
      <c r="N3049" s="30"/>
      <c r="O3049" s="30" t="s">
        <v>9872</v>
      </c>
      <c r="P3049" s="30" t="s">
        <v>9868</v>
      </c>
      <c r="Q3049" s="30" t="s">
        <v>4174</v>
      </c>
    </row>
    <row r="3050" spans="1:17">
      <c r="A3050" s="30" t="s">
        <v>10252</v>
      </c>
      <c r="B3050" s="30" t="s">
        <v>10103</v>
      </c>
      <c r="C3050" s="30" t="s">
        <v>10253</v>
      </c>
      <c r="D3050" s="30"/>
      <c r="E3050" s="30" t="s">
        <v>9870</v>
      </c>
      <c r="F3050" s="30" t="s">
        <v>74</v>
      </c>
      <c r="G3050" s="38">
        <v>60</v>
      </c>
      <c r="H3050" s="31">
        <v>0</v>
      </c>
      <c r="I3050" s="30" t="s">
        <v>512</v>
      </c>
      <c r="J3050" s="30" t="s">
        <v>513</v>
      </c>
      <c r="K3050" s="30" t="s">
        <v>495</v>
      </c>
      <c r="L3050" s="30" t="s">
        <v>496</v>
      </c>
      <c r="M3050" s="30" t="s">
        <v>514</v>
      </c>
      <c r="N3050" s="30"/>
      <c r="O3050" s="30" t="s">
        <v>9872</v>
      </c>
      <c r="P3050" s="30" t="s">
        <v>9868</v>
      </c>
      <c r="Q3050" s="30" t="s">
        <v>499</v>
      </c>
    </row>
    <row r="3051" spans="1:17">
      <c r="A3051" s="30" t="s">
        <v>10254</v>
      </c>
      <c r="B3051" s="30" t="s">
        <v>10109</v>
      </c>
      <c r="C3051" s="30" t="s">
        <v>10255</v>
      </c>
      <c r="D3051" s="30" t="s">
        <v>74</v>
      </c>
      <c r="E3051" s="30" t="s">
        <v>9891</v>
      </c>
      <c r="F3051" s="30"/>
      <c r="G3051" s="38">
        <v>60</v>
      </c>
      <c r="H3051" s="31">
        <v>0</v>
      </c>
      <c r="I3051" s="30" t="s">
        <v>622</v>
      </c>
      <c r="J3051" s="30" t="s">
        <v>623</v>
      </c>
      <c r="K3051" s="30" t="s">
        <v>495</v>
      </c>
      <c r="L3051" s="30" t="s">
        <v>612</v>
      </c>
      <c r="M3051" s="30" t="s">
        <v>1007</v>
      </c>
      <c r="N3051" s="30"/>
      <c r="O3051" s="30" t="s">
        <v>9872</v>
      </c>
      <c r="P3051" s="30" t="s">
        <v>9868</v>
      </c>
      <c r="Q3051" s="30" t="s">
        <v>4174</v>
      </c>
    </row>
    <row r="3052" spans="1:17">
      <c r="A3052" s="30" t="s">
        <v>10256</v>
      </c>
      <c r="B3052" s="30" t="s">
        <v>10103</v>
      </c>
      <c r="C3052" s="30" t="s">
        <v>10257</v>
      </c>
      <c r="D3052" s="30"/>
      <c r="E3052" s="30" t="s">
        <v>9870</v>
      </c>
      <c r="F3052" s="30" t="s">
        <v>74</v>
      </c>
      <c r="G3052" s="38">
        <v>60</v>
      </c>
      <c r="H3052" s="31">
        <v>0</v>
      </c>
      <c r="I3052" s="30" t="s">
        <v>504</v>
      </c>
      <c r="J3052" s="30" t="s">
        <v>505</v>
      </c>
      <c r="K3052" s="30" t="s">
        <v>495</v>
      </c>
      <c r="L3052" s="30" t="s">
        <v>496</v>
      </c>
      <c r="M3052" s="30" t="s">
        <v>506</v>
      </c>
      <c r="N3052" s="30" t="s">
        <v>535</v>
      </c>
      <c r="O3052" s="30" t="s">
        <v>9872</v>
      </c>
      <c r="P3052" s="30" t="s">
        <v>9868</v>
      </c>
      <c r="Q3052" s="30" t="s">
        <v>499</v>
      </c>
    </row>
    <row r="3053" spans="1:17">
      <c r="A3053" s="30" t="s">
        <v>10258</v>
      </c>
      <c r="B3053" s="30" t="s">
        <v>10103</v>
      </c>
      <c r="C3053" s="30" t="s">
        <v>10259</v>
      </c>
      <c r="D3053" s="30"/>
      <c r="E3053" s="30" t="s">
        <v>9870</v>
      </c>
      <c r="F3053" s="30" t="s">
        <v>74</v>
      </c>
      <c r="G3053" s="38">
        <v>60</v>
      </c>
      <c r="H3053" s="31">
        <v>0</v>
      </c>
      <c r="I3053" s="30" t="s">
        <v>504</v>
      </c>
      <c r="J3053" s="30" t="s">
        <v>505</v>
      </c>
      <c r="K3053" s="30" t="s">
        <v>495</v>
      </c>
      <c r="L3053" s="30" t="s">
        <v>496</v>
      </c>
      <c r="M3053" s="30" t="s">
        <v>592</v>
      </c>
      <c r="N3053" s="30"/>
      <c r="O3053" s="30" t="s">
        <v>9872</v>
      </c>
      <c r="P3053" s="30" t="s">
        <v>9868</v>
      </c>
      <c r="Q3053" s="30" t="s">
        <v>499</v>
      </c>
    </row>
    <row r="3054" spans="1:17">
      <c r="A3054" s="30" t="s">
        <v>10260</v>
      </c>
      <c r="B3054" s="30" t="s">
        <v>10261</v>
      </c>
      <c r="C3054" s="30" t="s">
        <v>10262</v>
      </c>
      <c r="D3054" s="30"/>
      <c r="E3054" s="30" t="s">
        <v>9870</v>
      </c>
      <c r="F3054" s="30" t="s">
        <v>74</v>
      </c>
      <c r="G3054" s="38">
        <v>60</v>
      </c>
      <c r="H3054" s="31">
        <v>0</v>
      </c>
      <c r="I3054" s="30" t="s">
        <v>504</v>
      </c>
      <c r="J3054" s="30" t="s">
        <v>505</v>
      </c>
      <c r="K3054" s="30" t="s">
        <v>495</v>
      </c>
      <c r="L3054" s="30" t="s">
        <v>496</v>
      </c>
      <c r="M3054" s="30" t="s">
        <v>1146</v>
      </c>
      <c r="N3054" s="30"/>
      <c r="O3054" s="30" t="s">
        <v>9872</v>
      </c>
      <c r="P3054" s="30" t="s">
        <v>9868</v>
      </c>
      <c r="Q3054" s="30" t="s">
        <v>499</v>
      </c>
    </row>
    <row r="3055" spans="1:17">
      <c r="A3055" s="30" t="s">
        <v>10263</v>
      </c>
      <c r="B3055" s="30" t="s">
        <v>10109</v>
      </c>
      <c r="C3055" s="30" t="s">
        <v>10264</v>
      </c>
      <c r="D3055" s="30" t="s">
        <v>74</v>
      </c>
      <c r="E3055" s="30" t="s">
        <v>9891</v>
      </c>
      <c r="F3055" s="30"/>
      <c r="G3055" s="38">
        <v>60</v>
      </c>
      <c r="H3055" s="31">
        <v>0</v>
      </c>
      <c r="I3055" s="30" t="s">
        <v>610</v>
      </c>
      <c r="J3055" s="30" t="s">
        <v>611</v>
      </c>
      <c r="K3055" s="30" t="s">
        <v>495</v>
      </c>
      <c r="L3055" s="30" t="s">
        <v>612</v>
      </c>
      <c r="M3055" s="30" t="s">
        <v>943</v>
      </c>
      <c r="N3055" s="30"/>
      <c r="O3055" s="30" t="s">
        <v>9872</v>
      </c>
      <c r="P3055" s="30" t="s">
        <v>9868</v>
      </c>
      <c r="Q3055" s="30" t="s">
        <v>4174</v>
      </c>
    </row>
    <row r="3056" spans="1:17">
      <c r="A3056" s="30" t="s">
        <v>10265</v>
      </c>
      <c r="B3056" s="30" t="s">
        <v>10109</v>
      </c>
      <c r="C3056" s="30" t="s">
        <v>10266</v>
      </c>
      <c r="D3056" s="30" t="s">
        <v>74</v>
      </c>
      <c r="E3056" s="30" t="s">
        <v>9891</v>
      </c>
      <c r="F3056" s="30"/>
      <c r="G3056" s="38">
        <v>60</v>
      </c>
      <c r="H3056" s="31">
        <v>0</v>
      </c>
      <c r="I3056" s="30" t="s">
        <v>5036</v>
      </c>
      <c r="J3056" s="30" t="s">
        <v>5037</v>
      </c>
      <c r="K3056" s="30" t="s">
        <v>495</v>
      </c>
      <c r="L3056" s="30" t="s">
        <v>612</v>
      </c>
      <c r="M3056" s="30" t="s">
        <v>780</v>
      </c>
      <c r="N3056" s="30"/>
      <c r="O3056" s="30" t="s">
        <v>9872</v>
      </c>
      <c r="P3056" s="30" t="s">
        <v>9868</v>
      </c>
      <c r="Q3056" s="30" t="s">
        <v>4174</v>
      </c>
    </row>
    <row r="3057" spans="1:17">
      <c r="A3057" s="30" t="s">
        <v>10267</v>
      </c>
      <c r="B3057" s="30" t="s">
        <v>10103</v>
      </c>
      <c r="C3057" s="30" t="s">
        <v>10268</v>
      </c>
      <c r="D3057" s="30"/>
      <c r="E3057" s="30" t="s">
        <v>9870</v>
      </c>
      <c r="F3057" s="30" t="s">
        <v>74</v>
      </c>
      <c r="G3057" s="38">
        <v>60</v>
      </c>
      <c r="H3057" s="31">
        <v>0</v>
      </c>
      <c r="I3057" s="30" t="s">
        <v>552</v>
      </c>
      <c r="J3057" s="30" t="s">
        <v>553</v>
      </c>
      <c r="K3057" s="30" t="s">
        <v>495</v>
      </c>
      <c r="L3057" s="30" t="s">
        <v>496</v>
      </c>
      <c r="M3057" s="30" t="s">
        <v>2249</v>
      </c>
      <c r="N3057" s="30"/>
      <c r="O3057" s="30" t="s">
        <v>9872</v>
      </c>
      <c r="P3057" s="30" t="s">
        <v>9868</v>
      </c>
      <c r="Q3057" s="30" t="s">
        <v>499</v>
      </c>
    </row>
    <row r="3058" spans="1:17">
      <c r="A3058" s="30" t="s">
        <v>10269</v>
      </c>
      <c r="B3058" s="30" t="s">
        <v>10103</v>
      </c>
      <c r="C3058" s="30" t="s">
        <v>10270</v>
      </c>
      <c r="D3058" s="30"/>
      <c r="E3058" s="30" t="s">
        <v>9870</v>
      </c>
      <c r="F3058" s="30" t="s">
        <v>74</v>
      </c>
      <c r="G3058" s="38">
        <v>60</v>
      </c>
      <c r="H3058" s="31">
        <v>0</v>
      </c>
      <c r="I3058" s="30" t="s">
        <v>552</v>
      </c>
      <c r="J3058" s="30" t="s">
        <v>553</v>
      </c>
      <c r="K3058" s="30" t="s">
        <v>495</v>
      </c>
      <c r="L3058" s="30" t="s">
        <v>496</v>
      </c>
      <c r="M3058" s="30" t="s">
        <v>602</v>
      </c>
      <c r="N3058" s="30"/>
      <c r="O3058" s="30" t="s">
        <v>9872</v>
      </c>
      <c r="P3058" s="30" t="s">
        <v>9868</v>
      </c>
      <c r="Q3058" s="30" t="s">
        <v>499</v>
      </c>
    </row>
    <row r="3059" spans="1:17">
      <c r="A3059" s="30" t="s">
        <v>10271</v>
      </c>
      <c r="B3059" s="30" t="s">
        <v>10103</v>
      </c>
      <c r="C3059" s="30" t="s">
        <v>10272</v>
      </c>
      <c r="D3059" s="30"/>
      <c r="E3059" s="30" t="s">
        <v>9870</v>
      </c>
      <c r="F3059" s="30" t="s">
        <v>74</v>
      </c>
      <c r="G3059" s="38">
        <v>60</v>
      </c>
      <c r="H3059" s="31">
        <v>0</v>
      </c>
      <c r="I3059" s="30" t="s">
        <v>546</v>
      </c>
      <c r="J3059" s="30" t="s">
        <v>547</v>
      </c>
      <c r="K3059" s="30" t="s">
        <v>495</v>
      </c>
      <c r="L3059" s="30" t="s">
        <v>496</v>
      </c>
      <c r="M3059" s="30" t="s">
        <v>695</v>
      </c>
      <c r="N3059" s="30" t="s">
        <v>3640</v>
      </c>
      <c r="O3059" s="30" t="s">
        <v>9872</v>
      </c>
      <c r="P3059" s="30" t="s">
        <v>9868</v>
      </c>
      <c r="Q3059" s="30" t="s">
        <v>499</v>
      </c>
    </row>
    <row r="3060" spans="1:17">
      <c r="A3060" s="30" t="s">
        <v>10273</v>
      </c>
      <c r="B3060" s="30" t="s">
        <v>10109</v>
      </c>
      <c r="C3060" s="30" t="s">
        <v>10274</v>
      </c>
      <c r="D3060" s="30" t="s">
        <v>74</v>
      </c>
      <c r="E3060" s="30" t="s">
        <v>9891</v>
      </c>
      <c r="F3060" s="30"/>
      <c r="G3060" s="38">
        <v>60</v>
      </c>
      <c r="H3060" s="31">
        <v>0</v>
      </c>
      <c r="I3060" s="30" t="s">
        <v>610</v>
      </c>
      <c r="J3060" s="30" t="s">
        <v>611</v>
      </c>
      <c r="K3060" s="30" t="s">
        <v>495</v>
      </c>
      <c r="L3060" s="30" t="s">
        <v>612</v>
      </c>
      <c r="M3060" s="30" t="s">
        <v>943</v>
      </c>
      <c r="N3060" s="30"/>
      <c r="O3060" s="30" t="s">
        <v>9872</v>
      </c>
      <c r="P3060" s="30" t="s">
        <v>9868</v>
      </c>
      <c r="Q3060" s="30" t="s">
        <v>4174</v>
      </c>
    </row>
    <row r="3061" spans="1:17">
      <c r="A3061" s="30" t="s">
        <v>10275</v>
      </c>
      <c r="B3061" s="30" t="s">
        <v>10103</v>
      </c>
      <c r="C3061" s="30" t="s">
        <v>10276</v>
      </c>
      <c r="D3061" s="30"/>
      <c r="E3061" s="30" t="s">
        <v>9870</v>
      </c>
      <c r="F3061" s="30" t="s">
        <v>74</v>
      </c>
      <c r="G3061" s="38">
        <v>60</v>
      </c>
      <c r="H3061" s="31">
        <v>0</v>
      </c>
      <c r="I3061" s="30" t="s">
        <v>504</v>
      </c>
      <c r="J3061" s="30" t="s">
        <v>505</v>
      </c>
      <c r="K3061" s="30" t="s">
        <v>495</v>
      </c>
      <c r="L3061" s="30" t="s">
        <v>496</v>
      </c>
      <c r="M3061" s="30" t="s">
        <v>592</v>
      </c>
      <c r="N3061" s="30"/>
      <c r="O3061" s="30" t="s">
        <v>9872</v>
      </c>
      <c r="P3061" s="30" t="s">
        <v>9868</v>
      </c>
      <c r="Q3061" s="30" t="s">
        <v>499</v>
      </c>
    </row>
    <row r="3062" spans="1:17">
      <c r="A3062" s="30" t="s">
        <v>10277</v>
      </c>
      <c r="B3062" s="30" t="s">
        <v>10103</v>
      </c>
      <c r="C3062" s="30" t="s">
        <v>10278</v>
      </c>
      <c r="D3062" s="30"/>
      <c r="E3062" s="30" t="s">
        <v>9870</v>
      </c>
      <c r="F3062" s="30" t="s">
        <v>74</v>
      </c>
      <c r="G3062" s="38">
        <v>60</v>
      </c>
      <c r="H3062" s="31">
        <v>0</v>
      </c>
      <c r="I3062" s="30" t="s">
        <v>504</v>
      </c>
      <c r="J3062" s="30" t="s">
        <v>505</v>
      </c>
      <c r="K3062" s="30" t="s">
        <v>495</v>
      </c>
      <c r="L3062" s="30" t="s">
        <v>496</v>
      </c>
      <c r="M3062" s="30" t="s">
        <v>558</v>
      </c>
      <c r="N3062" s="30"/>
      <c r="O3062" s="30" t="s">
        <v>9872</v>
      </c>
      <c r="P3062" s="30" t="s">
        <v>9868</v>
      </c>
      <c r="Q3062" s="30" t="s">
        <v>499</v>
      </c>
    </row>
    <row r="3063" spans="1:17">
      <c r="A3063" s="30" t="s">
        <v>10279</v>
      </c>
      <c r="B3063" s="30" t="s">
        <v>10094</v>
      </c>
      <c r="C3063" s="30" t="s">
        <v>10280</v>
      </c>
      <c r="D3063" s="30"/>
      <c r="E3063" s="30" t="s">
        <v>9870</v>
      </c>
      <c r="F3063" s="30" t="s">
        <v>74</v>
      </c>
      <c r="G3063" s="38">
        <v>60</v>
      </c>
      <c r="H3063" s="31">
        <v>0</v>
      </c>
      <c r="I3063" s="30" t="s">
        <v>586</v>
      </c>
      <c r="J3063" s="30" t="s">
        <v>587</v>
      </c>
      <c r="K3063" s="30" t="s">
        <v>495</v>
      </c>
      <c r="L3063" s="30" t="s">
        <v>496</v>
      </c>
      <c r="M3063" s="30" t="s">
        <v>588</v>
      </c>
      <c r="N3063" s="30"/>
      <c r="O3063" s="30" t="s">
        <v>9872</v>
      </c>
      <c r="P3063" s="30" t="s">
        <v>9868</v>
      </c>
      <c r="Q3063" s="30" t="s">
        <v>499</v>
      </c>
    </row>
    <row r="3064" spans="1:17">
      <c r="A3064" s="30" t="s">
        <v>10281</v>
      </c>
      <c r="B3064" s="30" t="s">
        <v>10106</v>
      </c>
      <c r="C3064" s="30" t="s">
        <v>10282</v>
      </c>
      <c r="D3064" s="30" t="s">
        <v>74</v>
      </c>
      <c r="E3064" s="30" t="s">
        <v>9891</v>
      </c>
      <c r="F3064" s="30"/>
      <c r="G3064" s="38">
        <v>60</v>
      </c>
      <c r="H3064" s="31">
        <v>0</v>
      </c>
      <c r="I3064" s="30" t="s">
        <v>622</v>
      </c>
      <c r="J3064" s="30" t="s">
        <v>623</v>
      </c>
      <c r="K3064" s="30" t="s">
        <v>495</v>
      </c>
      <c r="L3064" s="30" t="s">
        <v>612</v>
      </c>
      <c r="M3064" s="30" t="s">
        <v>1153</v>
      </c>
      <c r="N3064" s="30"/>
      <c r="O3064" s="30" t="s">
        <v>9872</v>
      </c>
      <c r="P3064" s="30" t="s">
        <v>9868</v>
      </c>
      <c r="Q3064" s="30" t="s">
        <v>4174</v>
      </c>
    </row>
    <row r="3065" spans="1:17">
      <c r="A3065" s="30" t="s">
        <v>10283</v>
      </c>
      <c r="B3065" s="30" t="s">
        <v>10109</v>
      </c>
      <c r="C3065" s="30" t="s">
        <v>10284</v>
      </c>
      <c r="D3065" s="30" t="s">
        <v>74</v>
      </c>
      <c r="E3065" s="30" t="s">
        <v>9891</v>
      </c>
      <c r="F3065" s="30"/>
      <c r="G3065" s="38">
        <v>60</v>
      </c>
      <c r="H3065" s="31">
        <v>0</v>
      </c>
      <c r="I3065" s="30" t="s">
        <v>610</v>
      </c>
      <c r="J3065" s="30" t="s">
        <v>611</v>
      </c>
      <c r="K3065" s="30" t="s">
        <v>495</v>
      </c>
      <c r="L3065" s="30" t="s">
        <v>612</v>
      </c>
      <c r="M3065" s="30" t="s">
        <v>943</v>
      </c>
      <c r="N3065" s="30"/>
      <c r="O3065" s="30" t="s">
        <v>9872</v>
      </c>
      <c r="P3065" s="30" t="s">
        <v>9868</v>
      </c>
      <c r="Q3065" s="30" t="s">
        <v>4174</v>
      </c>
    </row>
    <row r="3066" spans="1:17">
      <c r="A3066" s="30" t="s">
        <v>10285</v>
      </c>
      <c r="B3066" s="30" t="s">
        <v>10094</v>
      </c>
      <c r="C3066" s="30" t="s">
        <v>10286</v>
      </c>
      <c r="D3066" s="30"/>
      <c r="E3066" s="30" t="s">
        <v>9870</v>
      </c>
      <c r="F3066" s="30" t="s">
        <v>74</v>
      </c>
      <c r="G3066" s="38">
        <v>60</v>
      </c>
      <c r="H3066" s="31">
        <v>0</v>
      </c>
      <c r="I3066" s="30" t="s">
        <v>586</v>
      </c>
      <c r="J3066" s="30" t="s">
        <v>587</v>
      </c>
      <c r="K3066" s="30" t="s">
        <v>495</v>
      </c>
      <c r="L3066" s="30" t="s">
        <v>496</v>
      </c>
      <c r="M3066" s="30" t="s">
        <v>588</v>
      </c>
      <c r="N3066" s="30"/>
      <c r="O3066" s="30" t="s">
        <v>9872</v>
      </c>
      <c r="P3066" s="30" t="s">
        <v>9868</v>
      </c>
      <c r="Q3066" s="30" t="s">
        <v>499</v>
      </c>
    </row>
    <row r="3067" spans="1:17">
      <c r="A3067" s="30" t="s">
        <v>10287</v>
      </c>
      <c r="B3067" s="30" t="s">
        <v>10109</v>
      </c>
      <c r="C3067" s="30" t="s">
        <v>10288</v>
      </c>
      <c r="D3067" s="30" t="s">
        <v>74</v>
      </c>
      <c r="E3067" s="30" t="s">
        <v>9891</v>
      </c>
      <c r="F3067" s="30"/>
      <c r="G3067" s="38">
        <v>60</v>
      </c>
      <c r="H3067" s="31">
        <v>0</v>
      </c>
      <c r="I3067" s="30" t="s">
        <v>610</v>
      </c>
      <c r="J3067" s="30" t="s">
        <v>611</v>
      </c>
      <c r="K3067" s="30" t="s">
        <v>495</v>
      </c>
      <c r="L3067" s="30" t="s">
        <v>612</v>
      </c>
      <c r="M3067" s="30" t="s">
        <v>943</v>
      </c>
      <c r="N3067" s="30"/>
      <c r="O3067" s="30" t="s">
        <v>9872</v>
      </c>
      <c r="P3067" s="30" t="s">
        <v>9868</v>
      </c>
      <c r="Q3067" s="30" t="s">
        <v>4174</v>
      </c>
    </row>
    <row r="3068" spans="1:17">
      <c r="A3068" s="30" t="s">
        <v>10289</v>
      </c>
      <c r="B3068" s="30" t="s">
        <v>10109</v>
      </c>
      <c r="C3068" s="30" t="s">
        <v>10290</v>
      </c>
      <c r="D3068" s="30" t="s">
        <v>74</v>
      </c>
      <c r="E3068" s="30" t="s">
        <v>9891</v>
      </c>
      <c r="F3068" s="30"/>
      <c r="G3068" s="38">
        <v>60</v>
      </c>
      <c r="H3068" s="31">
        <v>0</v>
      </c>
      <c r="I3068" s="30" t="s">
        <v>5036</v>
      </c>
      <c r="J3068" s="30" t="s">
        <v>5037</v>
      </c>
      <c r="K3068" s="30" t="s">
        <v>495</v>
      </c>
      <c r="L3068" s="30" t="s">
        <v>612</v>
      </c>
      <c r="M3068" s="30" t="s">
        <v>613</v>
      </c>
      <c r="N3068" s="30"/>
      <c r="O3068" s="30" t="s">
        <v>9872</v>
      </c>
      <c r="P3068" s="30" t="s">
        <v>9868</v>
      </c>
      <c r="Q3068" s="30" t="s">
        <v>4174</v>
      </c>
    </row>
    <row r="3069" spans="1:17">
      <c r="A3069" s="30" t="s">
        <v>10291</v>
      </c>
      <c r="B3069" s="30" t="s">
        <v>10120</v>
      </c>
      <c r="C3069" s="30" t="s">
        <v>10292</v>
      </c>
      <c r="D3069" s="30" t="s">
        <v>74</v>
      </c>
      <c r="E3069" s="30" t="s">
        <v>9891</v>
      </c>
      <c r="F3069" s="30"/>
      <c r="G3069" s="38">
        <v>60</v>
      </c>
      <c r="H3069" s="31">
        <v>0</v>
      </c>
      <c r="I3069" s="30" t="s">
        <v>610</v>
      </c>
      <c r="J3069" s="30" t="s">
        <v>611</v>
      </c>
      <c r="K3069" s="30" t="s">
        <v>495</v>
      </c>
      <c r="L3069" s="30" t="s">
        <v>612</v>
      </c>
      <c r="M3069" s="30" t="s">
        <v>688</v>
      </c>
      <c r="N3069" s="30"/>
      <c r="O3069" s="30" t="s">
        <v>9872</v>
      </c>
      <c r="P3069" s="30" t="s">
        <v>9868</v>
      </c>
      <c r="Q3069" s="30" t="s">
        <v>4174</v>
      </c>
    </row>
    <row r="3070" spans="1:17">
      <c r="A3070" s="30" t="s">
        <v>10293</v>
      </c>
      <c r="B3070" s="30" t="s">
        <v>10109</v>
      </c>
      <c r="C3070" s="30" t="s">
        <v>10294</v>
      </c>
      <c r="D3070" s="30" t="s">
        <v>74</v>
      </c>
      <c r="E3070" s="30" t="s">
        <v>9891</v>
      </c>
      <c r="F3070" s="30"/>
      <c r="G3070" s="38">
        <v>60</v>
      </c>
      <c r="H3070" s="31">
        <v>0</v>
      </c>
      <c r="I3070" s="30" t="s">
        <v>622</v>
      </c>
      <c r="J3070" s="30" t="s">
        <v>623</v>
      </c>
      <c r="K3070" s="30" t="s">
        <v>495</v>
      </c>
      <c r="L3070" s="30" t="s">
        <v>612</v>
      </c>
      <c r="M3070" s="30" t="s">
        <v>624</v>
      </c>
      <c r="N3070" s="30"/>
      <c r="O3070" s="30" t="s">
        <v>9872</v>
      </c>
      <c r="P3070" s="30" t="s">
        <v>9868</v>
      </c>
      <c r="Q3070" s="30" t="s">
        <v>4174</v>
      </c>
    </row>
    <row r="3071" spans="1:17">
      <c r="A3071" s="30" t="s">
        <v>10295</v>
      </c>
      <c r="B3071" s="30" t="s">
        <v>10109</v>
      </c>
      <c r="C3071" s="30" t="s">
        <v>10296</v>
      </c>
      <c r="D3071" s="30" t="s">
        <v>74</v>
      </c>
      <c r="E3071" s="30" t="s">
        <v>9891</v>
      </c>
      <c r="F3071" s="30"/>
      <c r="G3071" s="38">
        <v>60</v>
      </c>
      <c r="H3071" s="31">
        <v>0</v>
      </c>
      <c r="I3071" s="30" t="s">
        <v>610</v>
      </c>
      <c r="J3071" s="30" t="s">
        <v>611</v>
      </c>
      <c r="K3071" s="30" t="s">
        <v>495</v>
      </c>
      <c r="L3071" s="30" t="s">
        <v>612</v>
      </c>
      <c r="M3071" s="30" t="s">
        <v>943</v>
      </c>
      <c r="N3071" s="30"/>
      <c r="O3071" s="30" t="s">
        <v>9872</v>
      </c>
      <c r="P3071" s="30" t="s">
        <v>9868</v>
      </c>
      <c r="Q3071" s="30" t="s">
        <v>4174</v>
      </c>
    </row>
    <row r="3072" spans="1:17">
      <c r="A3072" s="30" t="s">
        <v>10297</v>
      </c>
      <c r="B3072" s="30" t="s">
        <v>10109</v>
      </c>
      <c r="C3072" s="30" t="s">
        <v>10298</v>
      </c>
      <c r="D3072" s="30" t="s">
        <v>74</v>
      </c>
      <c r="E3072" s="30" t="s">
        <v>9891</v>
      </c>
      <c r="F3072" s="30"/>
      <c r="G3072" s="38">
        <v>60</v>
      </c>
      <c r="H3072" s="31">
        <v>0</v>
      </c>
      <c r="I3072" s="30" t="s">
        <v>610</v>
      </c>
      <c r="J3072" s="30" t="s">
        <v>611</v>
      </c>
      <c r="K3072" s="30" t="s">
        <v>495</v>
      </c>
      <c r="L3072" s="30" t="s">
        <v>612</v>
      </c>
      <c r="M3072" s="30" t="s">
        <v>943</v>
      </c>
      <c r="N3072" s="30"/>
      <c r="O3072" s="30" t="s">
        <v>9872</v>
      </c>
      <c r="P3072" s="30" t="s">
        <v>9868</v>
      </c>
      <c r="Q3072" s="30" t="s">
        <v>4174</v>
      </c>
    </row>
    <row r="3073" spans="1:17">
      <c r="A3073" s="30" t="s">
        <v>10299</v>
      </c>
      <c r="B3073" s="30" t="s">
        <v>10109</v>
      </c>
      <c r="C3073" s="30" t="s">
        <v>10300</v>
      </c>
      <c r="D3073" s="30" t="s">
        <v>74</v>
      </c>
      <c r="E3073" s="30" t="s">
        <v>9891</v>
      </c>
      <c r="F3073" s="30"/>
      <c r="G3073" s="38">
        <v>60</v>
      </c>
      <c r="H3073" s="31">
        <v>0</v>
      </c>
      <c r="I3073" s="30" t="s">
        <v>610</v>
      </c>
      <c r="J3073" s="30" t="s">
        <v>611</v>
      </c>
      <c r="K3073" s="30" t="s">
        <v>495</v>
      </c>
      <c r="L3073" s="30" t="s">
        <v>612</v>
      </c>
      <c r="M3073" s="30" t="s">
        <v>1035</v>
      </c>
      <c r="N3073" s="30"/>
      <c r="O3073" s="30" t="s">
        <v>9872</v>
      </c>
      <c r="P3073" s="30" t="s">
        <v>9868</v>
      </c>
      <c r="Q3073" s="30" t="s">
        <v>4174</v>
      </c>
    </row>
    <row r="3074" spans="1:17">
      <c r="A3074" s="30" t="s">
        <v>10301</v>
      </c>
      <c r="B3074" s="30" t="s">
        <v>10109</v>
      </c>
      <c r="C3074" s="30" t="s">
        <v>10302</v>
      </c>
      <c r="D3074" s="30" t="s">
        <v>74</v>
      </c>
      <c r="E3074" s="30" t="s">
        <v>9891</v>
      </c>
      <c r="F3074" s="30"/>
      <c r="G3074" s="38">
        <v>60</v>
      </c>
      <c r="H3074" s="31">
        <v>0</v>
      </c>
      <c r="I3074" s="30" t="s">
        <v>5036</v>
      </c>
      <c r="J3074" s="30" t="s">
        <v>5037</v>
      </c>
      <c r="K3074" s="30" t="s">
        <v>495</v>
      </c>
      <c r="L3074" s="30" t="s">
        <v>612</v>
      </c>
      <c r="M3074" s="30" t="s">
        <v>1021</v>
      </c>
      <c r="N3074" s="30"/>
      <c r="O3074" s="30" t="s">
        <v>9872</v>
      </c>
      <c r="P3074" s="30" t="s">
        <v>9868</v>
      </c>
      <c r="Q3074" s="30" t="s">
        <v>4174</v>
      </c>
    </row>
    <row r="3075" spans="1:17">
      <c r="A3075" s="30" t="s">
        <v>10303</v>
      </c>
      <c r="B3075" s="30" t="s">
        <v>10106</v>
      </c>
      <c r="C3075" s="30" t="s">
        <v>10304</v>
      </c>
      <c r="D3075" s="30" t="s">
        <v>74</v>
      </c>
      <c r="E3075" s="30" t="s">
        <v>9891</v>
      </c>
      <c r="F3075" s="30"/>
      <c r="G3075" s="38">
        <v>60</v>
      </c>
      <c r="H3075" s="31">
        <v>0</v>
      </c>
      <c r="I3075" s="30" t="s">
        <v>5036</v>
      </c>
      <c r="J3075" s="30" t="s">
        <v>5037</v>
      </c>
      <c r="K3075" s="30" t="s">
        <v>495</v>
      </c>
      <c r="L3075" s="30" t="s">
        <v>612</v>
      </c>
      <c r="M3075" s="30" t="s">
        <v>961</v>
      </c>
      <c r="N3075" s="30"/>
      <c r="O3075" s="30" t="s">
        <v>9872</v>
      </c>
      <c r="P3075" s="30" t="s">
        <v>9868</v>
      </c>
      <c r="Q3075" s="30" t="s">
        <v>4174</v>
      </c>
    </row>
    <row r="3076" spans="1:17">
      <c r="A3076" s="30" t="s">
        <v>10305</v>
      </c>
      <c r="B3076" s="30" t="s">
        <v>10109</v>
      </c>
      <c r="C3076" s="30" t="s">
        <v>10306</v>
      </c>
      <c r="D3076" s="30" t="s">
        <v>74</v>
      </c>
      <c r="E3076" s="30" t="s">
        <v>9891</v>
      </c>
      <c r="F3076" s="30"/>
      <c r="G3076" s="38">
        <v>60</v>
      </c>
      <c r="H3076" s="31">
        <v>0</v>
      </c>
      <c r="I3076" s="30" t="s">
        <v>622</v>
      </c>
      <c r="J3076" s="30" t="s">
        <v>623</v>
      </c>
      <c r="K3076" s="30" t="s">
        <v>495</v>
      </c>
      <c r="L3076" s="30" t="s">
        <v>612</v>
      </c>
      <c r="M3076" s="30" t="s">
        <v>624</v>
      </c>
      <c r="N3076" s="30"/>
      <c r="O3076" s="30" t="s">
        <v>9872</v>
      </c>
      <c r="P3076" s="30" t="s">
        <v>9868</v>
      </c>
      <c r="Q3076" s="30" t="s">
        <v>4174</v>
      </c>
    </row>
    <row r="3077" spans="1:17">
      <c r="A3077" s="30" t="s">
        <v>10307</v>
      </c>
      <c r="B3077" s="30" t="s">
        <v>10109</v>
      </c>
      <c r="C3077" s="30" t="s">
        <v>10308</v>
      </c>
      <c r="D3077" s="30" t="s">
        <v>74</v>
      </c>
      <c r="E3077" s="30" t="s">
        <v>9891</v>
      </c>
      <c r="F3077" s="30"/>
      <c r="G3077" s="38">
        <v>60</v>
      </c>
      <c r="H3077" s="31">
        <v>0</v>
      </c>
      <c r="I3077" s="30" t="s">
        <v>5036</v>
      </c>
      <c r="J3077" s="30" t="s">
        <v>5037</v>
      </c>
      <c r="K3077" s="30" t="s">
        <v>495</v>
      </c>
      <c r="L3077" s="30" t="s">
        <v>612</v>
      </c>
      <c r="M3077" s="30" t="s">
        <v>613</v>
      </c>
      <c r="N3077" s="30"/>
      <c r="O3077" s="30" t="s">
        <v>9872</v>
      </c>
      <c r="P3077" s="30" t="s">
        <v>9868</v>
      </c>
      <c r="Q3077" s="30" t="s">
        <v>4174</v>
      </c>
    </row>
    <row r="3078" spans="1:17">
      <c r="A3078" s="30" t="s">
        <v>10309</v>
      </c>
      <c r="B3078" s="30" t="s">
        <v>10109</v>
      </c>
      <c r="C3078" s="30" t="s">
        <v>10310</v>
      </c>
      <c r="D3078" s="30" t="s">
        <v>74</v>
      </c>
      <c r="E3078" s="30" t="s">
        <v>9891</v>
      </c>
      <c r="F3078" s="30"/>
      <c r="G3078" s="38">
        <v>60</v>
      </c>
      <c r="H3078" s="31">
        <v>0</v>
      </c>
      <c r="I3078" s="30" t="s">
        <v>610</v>
      </c>
      <c r="J3078" s="30" t="s">
        <v>611</v>
      </c>
      <c r="K3078" s="30" t="s">
        <v>495</v>
      </c>
      <c r="L3078" s="30" t="s">
        <v>612</v>
      </c>
      <c r="M3078" s="30" t="s">
        <v>943</v>
      </c>
      <c r="N3078" s="30"/>
      <c r="O3078" s="30" t="s">
        <v>9872</v>
      </c>
      <c r="P3078" s="30" t="s">
        <v>9868</v>
      </c>
      <c r="Q3078" s="30" t="s">
        <v>4174</v>
      </c>
    </row>
    <row r="3079" spans="1:17">
      <c r="A3079" s="30" t="s">
        <v>10311</v>
      </c>
      <c r="B3079" s="30" t="s">
        <v>10109</v>
      </c>
      <c r="C3079" s="30" t="s">
        <v>10312</v>
      </c>
      <c r="D3079" s="30" t="s">
        <v>74</v>
      </c>
      <c r="E3079" s="30" t="s">
        <v>9891</v>
      </c>
      <c r="F3079" s="30"/>
      <c r="G3079" s="38">
        <v>60</v>
      </c>
      <c r="H3079" s="31">
        <v>0</v>
      </c>
      <c r="I3079" s="30" t="s">
        <v>622</v>
      </c>
      <c r="J3079" s="30" t="s">
        <v>623</v>
      </c>
      <c r="K3079" s="30" t="s">
        <v>495</v>
      </c>
      <c r="L3079" s="30" t="s">
        <v>612</v>
      </c>
      <c r="M3079" s="30" t="s">
        <v>624</v>
      </c>
      <c r="N3079" s="30"/>
      <c r="O3079" s="30" t="s">
        <v>9872</v>
      </c>
      <c r="P3079" s="30" t="s">
        <v>9868</v>
      </c>
      <c r="Q3079" s="30" t="s">
        <v>4174</v>
      </c>
    </row>
    <row r="3080" spans="1:17">
      <c r="A3080" s="30" t="s">
        <v>10313</v>
      </c>
      <c r="B3080" s="30" t="s">
        <v>10106</v>
      </c>
      <c r="C3080" s="30" t="s">
        <v>10314</v>
      </c>
      <c r="D3080" s="30" t="s">
        <v>74</v>
      </c>
      <c r="E3080" s="30" t="s">
        <v>9891</v>
      </c>
      <c r="F3080" s="30"/>
      <c r="G3080" s="38">
        <v>60</v>
      </c>
      <c r="H3080" s="31">
        <v>0</v>
      </c>
      <c r="I3080" s="30" t="s">
        <v>5036</v>
      </c>
      <c r="J3080" s="30" t="s">
        <v>5037</v>
      </c>
      <c r="K3080" s="30" t="s">
        <v>495</v>
      </c>
      <c r="L3080" s="30" t="s">
        <v>612</v>
      </c>
      <c r="M3080" s="30" t="s">
        <v>961</v>
      </c>
      <c r="N3080" s="30"/>
      <c r="O3080" s="30" t="s">
        <v>9872</v>
      </c>
      <c r="P3080" s="30" t="s">
        <v>9868</v>
      </c>
      <c r="Q3080" s="30" t="s">
        <v>4174</v>
      </c>
    </row>
    <row r="3081" spans="1:17">
      <c r="A3081" s="30" t="s">
        <v>10315</v>
      </c>
      <c r="B3081" s="30" t="s">
        <v>10109</v>
      </c>
      <c r="C3081" s="30" t="s">
        <v>10316</v>
      </c>
      <c r="D3081" s="30" t="s">
        <v>74</v>
      </c>
      <c r="E3081" s="30" t="s">
        <v>9891</v>
      </c>
      <c r="F3081" s="30"/>
      <c r="G3081" s="38">
        <v>60</v>
      </c>
      <c r="H3081" s="31">
        <v>0</v>
      </c>
      <c r="I3081" s="30" t="s">
        <v>610</v>
      </c>
      <c r="J3081" s="30" t="s">
        <v>611</v>
      </c>
      <c r="K3081" s="30" t="s">
        <v>495</v>
      </c>
      <c r="L3081" s="30" t="s">
        <v>612</v>
      </c>
      <c r="M3081" s="30" t="s">
        <v>950</v>
      </c>
      <c r="N3081" s="30"/>
      <c r="O3081" s="30" t="s">
        <v>9872</v>
      </c>
      <c r="P3081" s="30" t="s">
        <v>9868</v>
      </c>
      <c r="Q3081" s="30" t="s">
        <v>4174</v>
      </c>
    </row>
    <row r="3082" spans="1:17">
      <c r="A3082" s="30" t="s">
        <v>10317</v>
      </c>
      <c r="B3082" s="30" t="s">
        <v>10109</v>
      </c>
      <c r="C3082" s="30" t="s">
        <v>10318</v>
      </c>
      <c r="D3082" s="30" t="s">
        <v>74</v>
      </c>
      <c r="E3082" s="30" t="s">
        <v>9891</v>
      </c>
      <c r="F3082" s="30"/>
      <c r="G3082" s="38">
        <v>60</v>
      </c>
      <c r="H3082" s="31">
        <v>0</v>
      </c>
      <c r="I3082" s="30" t="s">
        <v>5036</v>
      </c>
      <c r="J3082" s="30" t="s">
        <v>5037</v>
      </c>
      <c r="K3082" s="30" t="s">
        <v>495</v>
      </c>
      <c r="L3082" s="30" t="s">
        <v>612</v>
      </c>
      <c r="M3082" s="30" t="s">
        <v>1021</v>
      </c>
      <c r="N3082" s="30"/>
      <c r="O3082" s="30" t="s">
        <v>9872</v>
      </c>
      <c r="P3082" s="30" t="s">
        <v>9868</v>
      </c>
      <c r="Q3082" s="30" t="s">
        <v>4174</v>
      </c>
    </row>
    <row r="3083" spans="1:17">
      <c r="A3083" s="30" t="s">
        <v>10319</v>
      </c>
      <c r="B3083" s="30" t="s">
        <v>10109</v>
      </c>
      <c r="C3083" s="30" t="s">
        <v>10320</v>
      </c>
      <c r="D3083" s="30" t="s">
        <v>74</v>
      </c>
      <c r="E3083" s="30" t="s">
        <v>9891</v>
      </c>
      <c r="F3083" s="30"/>
      <c r="G3083" s="38">
        <v>60</v>
      </c>
      <c r="H3083" s="31">
        <v>0</v>
      </c>
      <c r="I3083" s="30" t="s">
        <v>610</v>
      </c>
      <c r="J3083" s="30" t="s">
        <v>611</v>
      </c>
      <c r="K3083" s="30" t="s">
        <v>495</v>
      </c>
      <c r="L3083" s="30" t="s">
        <v>612</v>
      </c>
      <c r="M3083" s="30" t="s">
        <v>943</v>
      </c>
      <c r="N3083" s="30"/>
      <c r="O3083" s="30" t="s">
        <v>9872</v>
      </c>
      <c r="P3083" s="30" t="s">
        <v>9868</v>
      </c>
      <c r="Q3083" s="30" t="s">
        <v>4174</v>
      </c>
    </row>
    <row r="3084" spans="1:17">
      <c r="A3084" s="30" t="s">
        <v>10321</v>
      </c>
      <c r="B3084" s="30" t="s">
        <v>10109</v>
      </c>
      <c r="C3084" s="30" t="s">
        <v>10322</v>
      </c>
      <c r="D3084" s="30" t="s">
        <v>74</v>
      </c>
      <c r="E3084" s="30" t="s">
        <v>9891</v>
      </c>
      <c r="F3084" s="30"/>
      <c r="G3084" s="38">
        <v>60</v>
      </c>
      <c r="H3084" s="31">
        <v>0</v>
      </c>
      <c r="I3084" s="30" t="s">
        <v>610</v>
      </c>
      <c r="J3084" s="30" t="s">
        <v>611</v>
      </c>
      <c r="K3084" s="30" t="s">
        <v>495</v>
      </c>
      <c r="L3084" s="30" t="s">
        <v>612</v>
      </c>
      <c r="M3084" s="30" t="s">
        <v>1035</v>
      </c>
      <c r="N3084" s="30"/>
      <c r="O3084" s="30" t="s">
        <v>9872</v>
      </c>
      <c r="P3084" s="30" t="s">
        <v>9868</v>
      </c>
      <c r="Q3084" s="30" t="s">
        <v>4174</v>
      </c>
    </row>
    <row r="3085" spans="1:17">
      <c r="A3085" s="30" t="s">
        <v>10323</v>
      </c>
      <c r="B3085" s="30" t="s">
        <v>10106</v>
      </c>
      <c r="C3085" s="30" t="s">
        <v>10324</v>
      </c>
      <c r="D3085" s="30" t="s">
        <v>74</v>
      </c>
      <c r="E3085" s="30" t="s">
        <v>9891</v>
      </c>
      <c r="F3085" s="30"/>
      <c r="G3085" s="38">
        <v>60</v>
      </c>
      <c r="H3085" s="31">
        <v>0</v>
      </c>
      <c r="I3085" s="30" t="s">
        <v>622</v>
      </c>
      <c r="J3085" s="30" t="s">
        <v>623</v>
      </c>
      <c r="K3085" s="30" t="s">
        <v>495</v>
      </c>
      <c r="L3085" s="30" t="s">
        <v>612</v>
      </c>
      <c r="M3085" s="30" t="s">
        <v>1007</v>
      </c>
      <c r="N3085" s="30"/>
      <c r="O3085" s="30" t="s">
        <v>9872</v>
      </c>
      <c r="P3085" s="30" t="s">
        <v>9868</v>
      </c>
      <c r="Q3085" s="30" t="s">
        <v>4174</v>
      </c>
    </row>
    <row r="3086" spans="1:17">
      <c r="A3086" s="30" t="s">
        <v>10325</v>
      </c>
      <c r="B3086" s="30" t="s">
        <v>10109</v>
      </c>
      <c r="C3086" s="30" t="s">
        <v>10326</v>
      </c>
      <c r="D3086" s="30" t="s">
        <v>74</v>
      </c>
      <c r="E3086" s="30" t="s">
        <v>9891</v>
      </c>
      <c r="F3086" s="30"/>
      <c r="G3086" s="38">
        <v>60</v>
      </c>
      <c r="H3086" s="31">
        <v>0</v>
      </c>
      <c r="I3086" s="30" t="s">
        <v>610</v>
      </c>
      <c r="J3086" s="30" t="s">
        <v>611</v>
      </c>
      <c r="K3086" s="30" t="s">
        <v>495</v>
      </c>
      <c r="L3086" s="30" t="s">
        <v>612</v>
      </c>
      <c r="M3086" s="30" t="s">
        <v>943</v>
      </c>
      <c r="N3086" s="30"/>
      <c r="O3086" s="30" t="s">
        <v>9872</v>
      </c>
      <c r="P3086" s="30" t="s">
        <v>9868</v>
      </c>
      <c r="Q3086" s="30" t="s">
        <v>4174</v>
      </c>
    </row>
    <row r="3087" spans="1:17">
      <c r="A3087" s="30" t="s">
        <v>10327</v>
      </c>
      <c r="B3087" s="30" t="s">
        <v>10106</v>
      </c>
      <c r="C3087" s="30" t="s">
        <v>10328</v>
      </c>
      <c r="D3087" s="30" t="s">
        <v>74</v>
      </c>
      <c r="E3087" s="30" t="s">
        <v>9891</v>
      </c>
      <c r="F3087" s="30"/>
      <c r="G3087" s="38">
        <v>60</v>
      </c>
      <c r="H3087" s="31">
        <v>0</v>
      </c>
      <c r="I3087" s="30" t="s">
        <v>5036</v>
      </c>
      <c r="J3087" s="30" t="s">
        <v>5037</v>
      </c>
      <c r="K3087" s="30" t="s">
        <v>495</v>
      </c>
      <c r="L3087" s="30" t="s">
        <v>612</v>
      </c>
      <c r="M3087" s="30" t="s">
        <v>961</v>
      </c>
      <c r="N3087" s="30"/>
      <c r="O3087" s="30" t="s">
        <v>9872</v>
      </c>
      <c r="P3087" s="30" t="s">
        <v>9868</v>
      </c>
      <c r="Q3087" s="30" t="s">
        <v>4174</v>
      </c>
    </row>
    <row r="3088" spans="1:17">
      <c r="A3088" s="30" t="s">
        <v>10329</v>
      </c>
      <c r="B3088" s="30" t="s">
        <v>10109</v>
      </c>
      <c r="C3088" s="30" t="s">
        <v>10330</v>
      </c>
      <c r="D3088" s="30" t="s">
        <v>74</v>
      </c>
      <c r="E3088" s="30" t="s">
        <v>9891</v>
      </c>
      <c r="F3088" s="30"/>
      <c r="G3088" s="38">
        <v>60</v>
      </c>
      <c r="H3088" s="31">
        <v>0</v>
      </c>
      <c r="I3088" s="30" t="s">
        <v>610</v>
      </c>
      <c r="J3088" s="30" t="s">
        <v>611</v>
      </c>
      <c r="K3088" s="30" t="s">
        <v>495</v>
      </c>
      <c r="L3088" s="30" t="s">
        <v>612</v>
      </c>
      <c r="M3088" s="30" t="s">
        <v>943</v>
      </c>
      <c r="N3088" s="30"/>
      <c r="O3088" s="30" t="s">
        <v>9872</v>
      </c>
      <c r="P3088" s="30" t="s">
        <v>9868</v>
      </c>
      <c r="Q3088" s="30" t="s">
        <v>4174</v>
      </c>
    </row>
    <row r="3089" spans="1:17">
      <c r="A3089" s="30" t="s">
        <v>10331</v>
      </c>
      <c r="B3089" s="30" t="s">
        <v>10109</v>
      </c>
      <c r="C3089" s="30" t="s">
        <v>10332</v>
      </c>
      <c r="D3089" s="30" t="s">
        <v>74</v>
      </c>
      <c r="E3089" s="30" t="s">
        <v>9891</v>
      </c>
      <c r="F3089" s="30"/>
      <c r="G3089" s="38">
        <v>60</v>
      </c>
      <c r="H3089" s="31">
        <v>0</v>
      </c>
      <c r="I3089" s="30" t="s">
        <v>622</v>
      </c>
      <c r="J3089" s="30" t="s">
        <v>623</v>
      </c>
      <c r="K3089" s="30" t="s">
        <v>495</v>
      </c>
      <c r="L3089" s="30" t="s">
        <v>612</v>
      </c>
      <c r="M3089" s="30" t="s">
        <v>624</v>
      </c>
      <c r="N3089" s="30"/>
      <c r="O3089" s="30" t="s">
        <v>9872</v>
      </c>
      <c r="P3089" s="30" t="s">
        <v>9868</v>
      </c>
      <c r="Q3089" s="30" t="s">
        <v>4174</v>
      </c>
    </row>
    <row r="3090" spans="1:17">
      <c r="A3090" s="30" t="s">
        <v>10333</v>
      </c>
      <c r="B3090" s="30" t="s">
        <v>10106</v>
      </c>
      <c r="C3090" s="30" t="s">
        <v>10334</v>
      </c>
      <c r="D3090" s="30" t="s">
        <v>74</v>
      </c>
      <c r="E3090" s="30" t="s">
        <v>9891</v>
      </c>
      <c r="F3090" s="30"/>
      <c r="G3090" s="38">
        <v>60</v>
      </c>
      <c r="H3090" s="31">
        <v>0</v>
      </c>
      <c r="I3090" s="30" t="s">
        <v>5036</v>
      </c>
      <c r="J3090" s="30" t="s">
        <v>5037</v>
      </c>
      <c r="K3090" s="30" t="s">
        <v>495</v>
      </c>
      <c r="L3090" s="30" t="s">
        <v>612</v>
      </c>
      <c r="M3090" s="30" t="s">
        <v>961</v>
      </c>
      <c r="N3090" s="30"/>
      <c r="O3090" s="30" t="s">
        <v>9872</v>
      </c>
      <c r="P3090" s="30" t="s">
        <v>9868</v>
      </c>
      <c r="Q3090" s="30" t="s">
        <v>4174</v>
      </c>
    </row>
    <row r="3091" spans="1:17">
      <c r="A3091" s="30" t="s">
        <v>10335</v>
      </c>
      <c r="B3091" s="30" t="s">
        <v>10109</v>
      </c>
      <c r="C3091" s="30" t="s">
        <v>10336</v>
      </c>
      <c r="D3091" s="30" t="s">
        <v>74</v>
      </c>
      <c r="E3091" s="30" t="s">
        <v>9891</v>
      </c>
      <c r="F3091" s="30"/>
      <c r="G3091" s="38">
        <v>60</v>
      </c>
      <c r="H3091" s="31">
        <v>0</v>
      </c>
      <c r="I3091" s="30" t="s">
        <v>5036</v>
      </c>
      <c r="J3091" s="30" t="s">
        <v>5037</v>
      </c>
      <c r="K3091" s="30" t="s">
        <v>495</v>
      </c>
      <c r="L3091" s="30" t="s">
        <v>612</v>
      </c>
      <c r="M3091" s="30" t="s">
        <v>780</v>
      </c>
      <c r="N3091" s="30"/>
      <c r="O3091" s="30" t="s">
        <v>9872</v>
      </c>
      <c r="P3091" s="30" t="s">
        <v>9868</v>
      </c>
      <c r="Q3091" s="30" t="s">
        <v>4174</v>
      </c>
    </row>
    <row r="3092" spans="1:17">
      <c r="A3092" s="30" t="s">
        <v>10337</v>
      </c>
      <c r="B3092" s="30" t="s">
        <v>10109</v>
      </c>
      <c r="C3092" s="30" t="s">
        <v>10338</v>
      </c>
      <c r="D3092" s="30" t="s">
        <v>74</v>
      </c>
      <c r="E3092" s="30" t="s">
        <v>9891</v>
      </c>
      <c r="F3092" s="30"/>
      <c r="G3092" s="38">
        <v>60</v>
      </c>
      <c r="H3092" s="31">
        <v>0</v>
      </c>
      <c r="I3092" s="30" t="s">
        <v>5036</v>
      </c>
      <c r="J3092" s="30" t="s">
        <v>5037</v>
      </c>
      <c r="K3092" s="30" t="s">
        <v>495</v>
      </c>
      <c r="L3092" s="30" t="s">
        <v>612</v>
      </c>
      <c r="M3092" s="30" t="s">
        <v>780</v>
      </c>
      <c r="N3092" s="30"/>
      <c r="O3092" s="30" t="s">
        <v>9872</v>
      </c>
      <c r="P3092" s="30" t="s">
        <v>9868</v>
      </c>
      <c r="Q3092" s="30" t="s">
        <v>4174</v>
      </c>
    </row>
    <row r="3093" spans="1:17">
      <c r="A3093" s="30" t="s">
        <v>10339</v>
      </c>
      <c r="B3093" s="30" t="s">
        <v>10109</v>
      </c>
      <c r="C3093" s="30" t="s">
        <v>10340</v>
      </c>
      <c r="D3093" s="30" t="s">
        <v>74</v>
      </c>
      <c r="E3093" s="30" t="s">
        <v>9891</v>
      </c>
      <c r="F3093" s="30"/>
      <c r="G3093" s="38">
        <v>60</v>
      </c>
      <c r="H3093" s="31">
        <v>0</v>
      </c>
      <c r="I3093" s="30" t="s">
        <v>5036</v>
      </c>
      <c r="J3093" s="30" t="s">
        <v>5037</v>
      </c>
      <c r="K3093" s="30" t="s">
        <v>495</v>
      </c>
      <c r="L3093" s="30" t="s">
        <v>612</v>
      </c>
      <c r="M3093" s="30" t="s">
        <v>1021</v>
      </c>
      <c r="N3093" s="30"/>
      <c r="O3093" s="30" t="s">
        <v>9872</v>
      </c>
      <c r="P3093" s="30" t="s">
        <v>9868</v>
      </c>
      <c r="Q3093" s="30" t="s">
        <v>4174</v>
      </c>
    </row>
    <row r="3094" spans="1:17">
      <c r="A3094" s="30" t="s">
        <v>10341</v>
      </c>
      <c r="B3094" s="30" t="s">
        <v>10103</v>
      </c>
      <c r="C3094" s="30" t="s">
        <v>10342</v>
      </c>
      <c r="D3094" s="30"/>
      <c r="E3094" s="30" t="s">
        <v>9870</v>
      </c>
      <c r="F3094" s="30" t="s">
        <v>74</v>
      </c>
      <c r="G3094" s="38">
        <v>60</v>
      </c>
      <c r="H3094" s="31">
        <v>0</v>
      </c>
      <c r="I3094" s="30" t="s">
        <v>512</v>
      </c>
      <c r="J3094" s="30" t="s">
        <v>513</v>
      </c>
      <c r="K3094" s="30" t="s">
        <v>495</v>
      </c>
      <c r="L3094" s="30" t="s">
        <v>496</v>
      </c>
      <c r="M3094" s="30" t="s">
        <v>639</v>
      </c>
      <c r="N3094" s="30"/>
      <c r="O3094" s="30" t="s">
        <v>9872</v>
      </c>
      <c r="P3094" s="30" t="s">
        <v>9868</v>
      </c>
      <c r="Q3094" s="30" t="s">
        <v>499</v>
      </c>
    </row>
    <row r="3095" spans="1:17">
      <c r="A3095" s="30" t="s">
        <v>10343</v>
      </c>
      <c r="B3095" s="30" t="s">
        <v>10103</v>
      </c>
      <c r="C3095" s="30" t="s">
        <v>10344</v>
      </c>
      <c r="D3095" s="30"/>
      <c r="E3095" s="30" t="s">
        <v>9870</v>
      </c>
      <c r="F3095" s="30" t="s">
        <v>74</v>
      </c>
      <c r="G3095" s="38">
        <v>60</v>
      </c>
      <c r="H3095" s="31">
        <v>0</v>
      </c>
      <c r="I3095" s="30" t="s">
        <v>600</v>
      </c>
      <c r="J3095" s="30" t="s">
        <v>601</v>
      </c>
      <c r="K3095" s="30" t="s">
        <v>495</v>
      </c>
      <c r="L3095" s="30" t="s">
        <v>496</v>
      </c>
      <c r="M3095" s="30" t="s">
        <v>2249</v>
      </c>
      <c r="N3095" s="30"/>
      <c r="O3095" s="30" t="s">
        <v>9872</v>
      </c>
      <c r="P3095" s="30" t="s">
        <v>9868</v>
      </c>
      <c r="Q3095" s="30" t="s">
        <v>499</v>
      </c>
    </row>
    <row r="3096" spans="1:17">
      <c r="A3096" s="30" t="s">
        <v>10345</v>
      </c>
      <c r="B3096" s="30" t="s">
        <v>10109</v>
      </c>
      <c r="C3096" s="30" t="s">
        <v>10346</v>
      </c>
      <c r="D3096" s="30" t="s">
        <v>74</v>
      </c>
      <c r="E3096" s="30" t="s">
        <v>9891</v>
      </c>
      <c r="F3096" s="30"/>
      <c r="G3096" s="38">
        <v>60</v>
      </c>
      <c r="H3096" s="31">
        <v>0</v>
      </c>
      <c r="I3096" s="30" t="s">
        <v>5036</v>
      </c>
      <c r="J3096" s="30" t="s">
        <v>5037</v>
      </c>
      <c r="K3096" s="30" t="s">
        <v>495</v>
      </c>
      <c r="L3096" s="30" t="s">
        <v>612</v>
      </c>
      <c r="M3096" s="30" t="s">
        <v>780</v>
      </c>
      <c r="N3096" s="30"/>
      <c r="O3096" s="30" t="s">
        <v>9872</v>
      </c>
      <c r="P3096" s="30" t="s">
        <v>9868</v>
      </c>
      <c r="Q3096" s="30" t="s">
        <v>4174</v>
      </c>
    </row>
    <row r="3097" spans="1:17">
      <c r="A3097" s="30" t="s">
        <v>10347</v>
      </c>
      <c r="B3097" s="30" t="s">
        <v>10109</v>
      </c>
      <c r="C3097" s="30" t="s">
        <v>10348</v>
      </c>
      <c r="D3097" s="30" t="s">
        <v>74</v>
      </c>
      <c r="E3097" s="30" t="s">
        <v>9891</v>
      </c>
      <c r="F3097" s="30"/>
      <c r="G3097" s="38">
        <v>60</v>
      </c>
      <c r="H3097" s="31">
        <v>0</v>
      </c>
      <c r="I3097" s="30" t="s">
        <v>610</v>
      </c>
      <c r="J3097" s="30" t="s">
        <v>611</v>
      </c>
      <c r="K3097" s="30" t="s">
        <v>495</v>
      </c>
      <c r="L3097" s="30" t="s">
        <v>612</v>
      </c>
      <c r="M3097" s="30" t="s">
        <v>950</v>
      </c>
      <c r="N3097" s="30"/>
      <c r="O3097" s="30" t="s">
        <v>9872</v>
      </c>
      <c r="P3097" s="30" t="s">
        <v>9868</v>
      </c>
      <c r="Q3097" s="30" t="s">
        <v>4174</v>
      </c>
    </row>
    <row r="3098" spans="1:17">
      <c r="A3098" s="30" t="s">
        <v>10349</v>
      </c>
      <c r="B3098" s="30" t="s">
        <v>10109</v>
      </c>
      <c r="C3098" s="30" t="s">
        <v>10350</v>
      </c>
      <c r="D3098" s="30" t="s">
        <v>74</v>
      </c>
      <c r="E3098" s="30" t="s">
        <v>9891</v>
      </c>
      <c r="F3098" s="30"/>
      <c r="G3098" s="38">
        <v>60</v>
      </c>
      <c r="H3098" s="31">
        <v>0</v>
      </c>
      <c r="I3098" s="30" t="s">
        <v>5036</v>
      </c>
      <c r="J3098" s="30" t="s">
        <v>5037</v>
      </c>
      <c r="K3098" s="30" t="s">
        <v>495</v>
      </c>
      <c r="L3098" s="30" t="s">
        <v>612</v>
      </c>
      <c r="M3098" s="30" t="s">
        <v>961</v>
      </c>
      <c r="N3098" s="30"/>
      <c r="O3098" s="30" t="s">
        <v>9872</v>
      </c>
      <c r="P3098" s="30" t="s">
        <v>9868</v>
      </c>
      <c r="Q3098" s="30" t="s">
        <v>4174</v>
      </c>
    </row>
    <row r="3099" spans="1:17">
      <c r="A3099" s="30" t="s">
        <v>10351</v>
      </c>
      <c r="B3099" s="30" t="s">
        <v>10109</v>
      </c>
      <c r="C3099" s="30" t="s">
        <v>10352</v>
      </c>
      <c r="D3099" s="30" t="s">
        <v>74</v>
      </c>
      <c r="E3099" s="30" t="s">
        <v>9891</v>
      </c>
      <c r="F3099" s="30"/>
      <c r="G3099" s="38">
        <v>60</v>
      </c>
      <c r="H3099" s="31">
        <v>0</v>
      </c>
      <c r="I3099" s="30" t="s">
        <v>622</v>
      </c>
      <c r="J3099" s="30" t="s">
        <v>623</v>
      </c>
      <c r="K3099" s="30" t="s">
        <v>495</v>
      </c>
      <c r="L3099" s="30" t="s">
        <v>612</v>
      </c>
      <c r="M3099" s="30" t="s">
        <v>1007</v>
      </c>
      <c r="N3099" s="30"/>
      <c r="O3099" s="30" t="s">
        <v>9872</v>
      </c>
      <c r="P3099" s="30" t="s">
        <v>9868</v>
      </c>
      <c r="Q3099" s="30" t="s">
        <v>4174</v>
      </c>
    </row>
    <row r="3100" spans="1:17">
      <c r="A3100" s="30" t="s">
        <v>10353</v>
      </c>
      <c r="B3100" s="30" t="s">
        <v>10109</v>
      </c>
      <c r="C3100" s="30" t="s">
        <v>10354</v>
      </c>
      <c r="D3100" s="30" t="s">
        <v>74</v>
      </c>
      <c r="E3100" s="30" t="s">
        <v>9891</v>
      </c>
      <c r="F3100" s="30"/>
      <c r="G3100" s="38">
        <v>60</v>
      </c>
      <c r="H3100" s="31">
        <v>0</v>
      </c>
      <c r="I3100" s="30" t="s">
        <v>622</v>
      </c>
      <c r="J3100" s="30" t="s">
        <v>623</v>
      </c>
      <c r="K3100" s="30" t="s">
        <v>495</v>
      </c>
      <c r="L3100" s="30" t="s">
        <v>612</v>
      </c>
      <c r="M3100" s="30" t="s">
        <v>624</v>
      </c>
      <c r="N3100" s="30"/>
      <c r="O3100" s="30" t="s">
        <v>9872</v>
      </c>
      <c r="P3100" s="30" t="s">
        <v>9868</v>
      </c>
      <c r="Q3100" s="30" t="s">
        <v>4174</v>
      </c>
    </row>
    <row r="3101" spans="1:17">
      <c r="A3101" s="30" t="s">
        <v>10355</v>
      </c>
      <c r="B3101" s="30" t="s">
        <v>10109</v>
      </c>
      <c r="C3101" s="30" t="s">
        <v>10356</v>
      </c>
      <c r="D3101" s="30" t="s">
        <v>74</v>
      </c>
      <c r="E3101" s="30" t="s">
        <v>9891</v>
      </c>
      <c r="F3101" s="30"/>
      <c r="G3101" s="38">
        <v>60</v>
      </c>
      <c r="H3101" s="31">
        <v>0</v>
      </c>
      <c r="I3101" s="30" t="s">
        <v>610</v>
      </c>
      <c r="J3101" s="30" t="s">
        <v>611</v>
      </c>
      <c r="K3101" s="30" t="s">
        <v>495</v>
      </c>
      <c r="L3101" s="30" t="s">
        <v>612</v>
      </c>
      <c r="M3101" s="30" t="s">
        <v>943</v>
      </c>
      <c r="N3101" s="30"/>
      <c r="O3101" s="30" t="s">
        <v>9872</v>
      </c>
      <c r="P3101" s="30" t="s">
        <v>9868</v>
      </c>
      <c r="Q3101" s="30" t="s">
        <v>4174</v>
      </c>
    </row>
    <row r="3102" spans="1:17">
      <c r="A3102" s="30" t="s">
        <v>10357</v>
      </c>
      <c r="B3102" s="30" t="s">
        <v>10109</v>
      </c>
      <c r="C3102" s="30" t="s">
        <v>10358</v>
      </c>
      <c r="D3102" s="30" t="s">
        <v>74</v>
      </c>
      <c r="E3102" s="30" t="s">
        <v>9891</v>
      </c>
      <c r="F3102" s="30"/>
      <c r="G3102" s="38">
        <v>60</v>
      </c>
      <c r="H3102" s="31">
        <v>0</v>
      </c>
      <c r="I3102" s="30" t="s">
        <v>5036</v>
      </c>
      <c r="J3102" s="30" t="s">
        <v>5037</v>
      </c>
      <c r="K3102" s="30" t="s">
        <v>495</v>
      </c>
      <c r="L3102" s="30" t="s">
        <v>612</v>
      </c>
      <c r="M3102" s="30" t="s">
        <v>780</v>
      </c>
      <c r="N3102" s="30"/>
      <c r="O3102" s="30" t="s">
        <v>9872</v>
      </c>
      <c r="P3102" s="30" t="s">
        <v>9868</v>
      </c>
      <c r="Q3102" s="30" t="s">
        <v>4174</v>
      </c>
    </row>
    <row r="3103" spans="1:17">
      <c r="A3103" s="30" t="s">
        <v>10359</v>
      </c>
      <c r="B3103" s="30" t="s">
        <v>10109</v>
      </c>
      <c r="C3103" s="30" t="s">
        <v>10360</v>
      </c>
      <c r="D3103" s="30" t="s">
        <v>74</v>
      </c>
      <c r="E3103" s="30" t="s">
        <v>9891</v>
      </c>
      <c r="F3103" s="30"/>
      <c r="G3103" s="38">
        <v>60</v>
      </c>
      <c r="H3103" s="31">
        <v>0</v>
      </c>
      <c r="I3103" s="30" t="s">
        <v>610</v>
      </c>
      <c r="J3103" s="30" t="s">
        <v>611</v>
      </c>
      <c r="K3103" s="30" t="s">
        <v>495</v>
      </c>
      <c r="L3103" s="30" t="s">
        <v>612</v>
      </c>
      <c r="M3103" s="30" t="s">
        <v>943</v>
      </c>
      <c r="N3103" s="30"/>
      <c r="O3103" s="30" t="s">
        <v>9872</v>
      </c>
      <c r="P3103" s="30" t="s">
        <v>9868</v>
      </c>
      <c r="Q3103" s="30" t="s">
        <v>4174</v>
      </c>
    </row>
    <row r="3104" spans="1:17">
      <c r="A3104" s="30" t="s">
        <v>10361</v>
      </c>
      <c r="B3104" s="30" t="s">
        <v>10109</v>
      </c>
      <c r="C3104" s="30" t="s">
        <v>10362</v>
      </c>
      <c r="D3104" s="30" t="s">
        <v>74</v>
      </c>
      <c r="E3104" s="30" t="s">
        <v>9891</v>
      </c>
      <c r="F3104" s="30"/>
      <c r="G3104" s="38">
        <v>60</v>
      </c>
      <c r="H3104" s="31">
        <v>0</v>
      </c>
      <c r="I3104" s="30" t="s">
        <v>5036</v>
      </c>
      <c r="J3104" s="30" t="s">
        <v>5037</v>
      </c>
      <c r="K3104" s="30" t="s">
        <v>495</v>
      </c>
      <c r="L3104" s="30" t="s">
        <v>612</v>
      </c>
      <c r="M3104" s="30" t="s">
        <v>961</v>
      </c>
      <c r="N3104" s="30"/>
      <c r="O3104" s="30" t="s">
        <v>9872</v>
      </c>
      <c r="P3104" s="30" t="s">
        <v>9868</v>
      </c>
      <c r="Q3104" s="30" t="s">
        <v>4174</v>
      </c>
    </row>
    <row r="3105" spans="1:17">
      <c r="A3105" s="30" t="s">
        <v>10363</v>
      </c>
      <c r="B3105" s="30" t="s">
        <v>10109</v>
      </c>
      <c r="C3105" s="30" t="s">
        <v>10364</v>
      </c>
      <c r="D3105" s="30" t="s">
        <v>74</v>
      </c>
      <c r="E3105" s="30" t="s">
        <v>9891</v>
      </c>
      <c r="F3105" s="30"/>
      <c r="G3105" s="38">
        <v>60</v>
      </c>
      <c r="H3105" s="31">
        <v>0</v>
      </c>
      <c r="I3105" s="30" t="s">
        <v>622</v>
      </c>
      <c r="J3105" s="30" t="s">
        <v>623</v>
      </c>
      <c r="K3105" s="30" t="s">
        <v>495</v>
      </c>
      <c r="L3105" s="30" t="s">
        <v>612</v>
      </c>
      <c r="M3105" s="30" t="s">
        <v>624</v>
      </c>
      <c r="N3105" s="30"/>
      <c r="O3105" s="30" t="s">
        <v>9872</v>
      </c>
      <c r="P3105" s="30" t="s">
        <v>9868</v>
      </c>
      <c r="Q3105" s="30" t="s">
        <v>4174</v>
      </c>
    </row>
    <row r="3106" spans="1:17">
      <c r="A3106" s="30" t="s">
        <v>10365</v>
      </c>
      <c r="B3106" s="30" t="s">
        <v>10109</v>
      </c>
      <c r="C3106" s="30" t="s">
        <v>10366</v>
      </c>
      <c r="D3106" s="30" t="s">
        <v>74</v>
      </c>
      <c r="E3106" s="30" t="s">
        <v>9891</v>
      </c>
      <c r="F3106" s="30"/>
      <c r="G3106" s="38">
        <v>60</v>
      </c>
      <c r="H3106" s="31">
        <v>0</v>
      </c>
      <c r="I3106" s="30" t="s">
        <v>610</v>
      </c>
      <c r="J3106" s="30" t="s">
        <v>611</v>
      </c>
      <c r="K3106" s="30" t="s">
        <v>495</v>
      </c>
      <c r="L3106" s="30" t="s">
        <v>612</v>
      </c>
      <c r="M3106" s="30" t="s">
        <v>943</v>
      </c>
      <c r="N3106" s="30"/>
      <c r="O3106" s="30" t="s">
        <v>9872</v>
      </c>
      <c r="P3106" s="30" t="s">
        <v>9868</v>
      </c>
      <c r="Q3106" s="30" t="s">
        <v>4174</v>
      </c>
    </row>
    <row r="3107" spans="1:17">
      <c r="A3107" s="30" t="s">
        <v>10367</v>
      </c>
      <c r="B3107" s="30" t="s">
        <v>10109</v>
      </c>
      <c r="C3107" s="30" t="s">
        <v>10368</v>
      </c>
      <c r="D3107" s="30" t="s">
        <v>74</v>
      </c>
      <c r="E3107" s="30" t="s">
        <v>9891</v>
      </c>
      <c r="F3107" s="30"/>
      <c r="G3107" s="38">
        <v>60</v>
      </c>
      <c r="H3107" s="31">
        <v>0</v>
      </c>
      <c r="I3107" s="30" t="s">
        <v>610</v>
      </c>
      <c r="J3107" s="30" t="s">
        <v>611</v>
      </c>
      <c r="K3107" s="30" t="s">
        <v>495</v>
      </c>
      <c r="L3107" s="30" t="s">
        <v>612</v>
      </c>
      <c r="M3107" s="30" t="s">
        <v>943</v>
      </c>
      <c r="N3107" s="30"/>
      <c r="O3107" s="30" t="s">
        <v>9872</v>
      </c>
      <c r="P3107" s="30" t="s">
        <v>9868</v>
      </c>
      <c r="Q3107" s="30" t="s">
        <v>4174</v>
      </c>
    </row>
    <row r="3108" spans="1:17">
      <c r="A3108" s="30" t="s">
        <v>10369</v>
      </c>
      <c r="B3108" s="30" t="s">
        <v>10109</v>
      </c>
      <c r="C3108" s="30" t="s">
        <v>10370</v>
      </c>
      <c r="D3108" s="30" t="s">
        <v>74</v>
      </c>
      <c r="E3108" s="30" t="s">
        <v>9891</v>
      </c>
      <c r="F3108" s="30"/>
      <c r="G3108" s="38">
        <v>60</v>
      </c>
      <c r="H3108" s="31">
        <v>0</v>
      </c>
      <c r="I3108" s="30" t="s">
        <v>5036</v>
      </c>
      <c r="J3108" s="30" t="s">
        <v>5037</v>
      </c>
      <c r="K3108" s="30" t="s">
        <v>495</v>
      </c>
      <c r="L3108" s="30" t="s">
        <v>612</v>
      </c>
      <c r="M3108" s="30" t="s">
        <v>1021</v>
      </c>
      <c r="N3108" s="30"/>
      <c r="O3108" s="30" t="s">
        <v>9872</v>
      </c>
      <c r="P3108" s="30" t="s">
        <v>9868</v>
      </c>
      <c r="Q3108" s="30" t="s">
        <v>4174</v>
      </c>
    </row>
    <row r="3109" spans="1:17">
      <c r="A3109" s="30" t="s">
        <v>10371</v>
      </c>
      <c r="B3109" s="30" t="s">
        <v>10106</v>
      </c>
      <c r="C3109" s="30" t="s">
        <v>10372</v>
      </c>
      <c r="D3109" s="30" t="s">
        <v>74</v>
      </c>
      <c r="E3109" s="30" t="s">
        <v>9891</v>
      </c>
      <c r="F3109" s="30"/>
      <c r="G3109" s="38">
        <v>60</v>
      </c>
      <c r="H3109" s="31">
        <v>0</v>
      </c>
      <c r="I3109" s="30" t="s">
        <v>622</v>
      </c>
      <c r="J3109" s="30" t="s">
        <v>623</v>
      </c>
      <c r="K3109" s="30" t="s">
        <v>495</v>
      </c>
      <c r="L3109" s="30" t="s">
        <v>612</v>
      </c>
      <c r="M3109" s="30" t="s">
        <v>997</v>
      </c>
      <c r="N3109" s="30"/>
      <c r="O3109" s="30" t="s">
        <v>9872</v>
      </c>
      <c r="P3109" s="30" t="s">
        <v>9868</v>
      </c>
      <c r="Q3109" s="30" t="s">
        <v>4174</v>
      </c>
    </row>
    <row r="3110" spans="1:17">
      <c r="A3110" s="30" t="s">
        <v>10373</v>
      </c>
      <c r="B3110" s="30" t="s">
        <v>10109</v>
      </c>
      <c r="C3110" s="30" t="s">
        <v>10374</v>
      </c>
      <c r="D3110" s="30" t="s">
        <v>74</v>
      </c>
      <c r="E3110" s="30" t="s">
        <v>9891</v>
      </c>
      <c r="F3110" s="30"/>
      <c r="G3110" s="38">
        <v>60</v>
      </c>
      <c r="H3110" s="31">
        <v>0</v>
      </c>
      <c r="I3110" s="30" t="s">
        <v>610</v>
      </c>
      <c r="J3110" s="30" t="s">
        <v>611</v>
      </c>
      <c r="K3110" s="30" t="s">
        <v>495</v>
      </c>
      <c r="L3110" s="30" t="s">
        <v>612</v>
      </c>
      <c r="M3110" s="30" t="s">
        <v>950</v>
      </c>
      <c r="N3110" s="30"/>
      <c r="O3110" s="30" t="s">
        <v>9872</v>
      </c>
      <c r="P3110" s="30" t="s">
        <v>9868</v>
      </c>
      <c r="Q3110" s="30" t="s">
        <v>4174</v>
      </c>
    </row>
    <row r="3111" spans="1:17">
      <c r="A3111" s="30" t="s">
        <v>10375</v>
      </c>
      <c r="B3111" s="30" t="s">
        <v>10109</v>
      </c>
      <c r="C3111" s="30" t="s">
        <v>10376</v>
      </c>
      <c r="D3111" s="30" t="s">
        <v>74</v>
      </c>
      <c r="E3111" s="30" t="s">
        <v>9891</v>
      </c>
      <c r="F3111" s="30"/>
      <c r="G3111" s="38">
        <v>60</v>
      </c>
      <c r="H3111" s="31">
        <v>0</v>
      </c>
      <c r="I3111" s="30" t="s">
        <v>5036</v>
      </c>
      <c r="J3111" s="30" t="s">
        <v>5037</v>
      </c>
      <c r="K3111" s="30" t="s">
        <v>495</v>
      </c>
      <c r="L3111" s="30" t="s">
        <v>612</v>
      </c>
      <c r="M3111" s="30" t="s">
        <v>1021</v>
      </c>
      <c r="N3111" s="30"/>
      <c r="O3111" s="30" t="s">
        <v>9872</v>
      </c>
      <c r="P3111" s="30" t="s">
        <v>9868</v>
      </c>
      <c r="Q3111" s="30" t="s">
        <v>4174</v>
      </c>
    </row>
    <row r="3112" spans="1:17">
      <c r="A3112" s="30" t="s">
        <v>10377</v>
      </c>
      <c r="B3112" s="30" t="s">
        <v>10109</v>
      </c>
      <c r="C3112" s="30" t="s">
        <v>10378</v>
      </c>
      <c r="D3112" s="30" t="s">
        <v>74</v>
      </c>
      <c r="E3112" s="30" t="s">
        <v>9891</v>
      </c>
      <c r="F3112" s="30"/>
      <c r="G3112" s="38">
        <v>60</v>
      </c>
      <c r="H3112" s="31">
        <v>0</v>
      </c>
      <c r="I3112" s="30" t="s">
        <v>5036</v>
      </c>
      <c r="J3112" s="30" t="s">
        <v>5037</v>
      </c>
      <c r="K3112" s="30" t="s">
        <v>495</v>
      </c>
      <c r="L3112" s="30" t="s">
        <v>612</v>
      </c>
      <c r="M3112" s="30" t="s">
        <v>1021</v>
      </c>
      <c r="N3112" s="30"/>
      <c r="O3112" s="30" t="s">
        <v>9872</v>
      </c>
      <c r="P3112" s="30" t="s">
        <v>9868</v>
      </c>
      <c r="Q3112" s="30" t="s">
        <v>4174</v>
      </c>
    </row>
    <row r="3113" spans="1:17">
      <c r="A3113" s="30" t="s">
        <v>10379</v>
      </c>
      <c r="B3113" s="30" t="s">
        <v>10109</v>
      </c>
      <c r="C3113" s="30" t="s">
        <v>10380</v>
      </c>
      <c r="D3113" s="30" t="s">
        <v>74</v>
      </c>
      <c r="E3113" s="30" t="s">
        <v>9891</v>
      </c>
      <c r="F3113" s="30"/>
      <c r="G3113" s="38">
        <v>60</v>
      </c>
      <c r="H3113" s="31">
        <v>0</v>
      </c>
      <c r="I3113" s="30" t="s">
        <v>610</v>
      </c>
      <c r="J3113" s="30" t="s">
        <v>611</v>
      </c>
      <c r="K3113" s="30" t="s">
        <v>495</v>
      </c>
      <c r="L3113" s="30" t="s">
        <v>612</v>
      </c>
      <c r="M3113" s="30" t="s">
        <v>688</v>
      </c>
      <c r="N3113" s="30"/>
      <c r="O3113" s="30" t="s">
        <v>9872</v>
      </c>
      <c r="P3113" s="30" t="s">
        <v>9868</v>
      </c>
      <c r="Q3113" s="30" t="s">
        <v>4174</v>
      </c>
    </row>
    <row r="3114" spans="1:17">
      <c r="A3114" s="30" t="s">
        <v>10381</v>
      </c>
      <c r="B3114" s="30" t="s">
        <v>10109</v>
      </c>
      <c r="C3114" s="30" t="s">
        <v>10382</v>
      </c>
      <c r="D3114" s="30" t="s">
        <v>74</v>
      </c>
      <c r="E3114" s="30" t="s">
        <v>9891</v>
      </c>
      <c r="F3114" s="30"/>
      <c r="G3114" s="38">
        <v>60</v>
      </c>
      <c r="H3114" s="31">
        <v>0</v>
      </c>
      <c r="I3114" s="30" t="s">
        <v>5036</v>
      </c>
      <c r="J3114" s="30" t="s">
        <v>5037</v>
      </c>
      <c r="K3114" s="30" t="s">
        <v>495</v>
      </c>
      <c r="L3114" s="30" t="s">
        <v>612</v>
      </c>
      <c r="M3114" s="30" t="s">
        <v>961</v>
      </c>
      <c r="N3114" s="30"/>
      <c r="O3114" s="30" t="s">
        <v>9872</v>
      </c>
      <c r="P3114" s="30" t="s">
        <v>9868</v>
      </c>
      <c r="Q3114" s="30" t="s">
        <v>4174</v>
      </c>
    </row>
    <row r="3115" spans="1:17">
      <c r="A3115" s="30" t="s">
        <v>10383</v>
      </c>
      <c r="B3115" s="30" t="s">
        <v>10109</v>
      </c>
      <c r="C3115" s="30" t="s">
        <v>10384</v>
      </c>
      <c r="D3115" s="30" t="s">
        <v>74</v>
      </c>
      <c r="E3115" s="30" t="s">
        <v>9891</v>
      </c>
      <c r="F3115" s="30"/>
      <c r="G3115" s="38">
        <v>60</v>
      </c>
      <c r="H3115" s="31">
        <v>0</v>
      </c>
      <c r="I3115" s="30" t="s">
        <v>610</v>
      </c>
      <c r="J3115" s="30" t="s">
        <v>611</v>
      </c>
      <c r="K3115" s="30" t="s">
        <v>495</v>
      </c>
      <c r="L3115" s="30" t="s">
        <v>612</v>
      </c>
      <c r="M3115" s="30" t="s">
        <v>943</v>
      </c>
      <c r="N3115" s="30"/>
      <c r="O3115" s="30" t="s">
        <v>9872</v>
      </c>
      <c r="P3115" s="30" t="s">
        <v>9868</v>
      </c>
      <c r="Q3115" s="30" t="s">
        <v>4174</v>
      </c>
    </row>
    <row r="3116" spans="1:17">
      <c r="A3116" s="30" t="s">
        <v>10385</v>
      </c>
      <c r="B3116" s="30" t="s">
        <v>10109</v>
      </c>
      <c r="C3116" s="30" t="s">
        <v>10386</v>
      </c>
      <c r="D3116" s="30" t="s">
        <v>74</v>
      </c>
      <c r="E3116" s="30" t="s">
        <v>9891</v>
      </c>
      <c r="F3116" s="30"/>
      <c r="G3116" s="38">
        <v>60</v>
      </c>
      <c r="H3116" s="31">
        <v>0</v>
      </c>
      <c r="I3116" s="30" t="s">
        <v>610</v>
      </c>
      <c r="J3116" s="30" t="s">
        <v>611</v>
      </c>
      <c r="K3116" s="30" t="s">
        <v>495</v>
      </c>
      <c r="L3116" s="30" t="s">
        <v>612</v>
      </c>
      <c r="M3116" s="30" t="s">
        <v>950</v>
      </c>
      <c r="N3116" s="30"/>
      <c r="O3116" s="30" t="s">
        <v>9872</v>
      </c>
      <c r="P3116" s="30" t="s">
        <v>9868</v>
      </c>
      <c r="Q3116" s="30" t="s">
        <v>4174</v>
      </c>
    </row>
    <row r="3117" spans="1:17">
      <c r="A3117" s="30" t="s">
        <v>10387</v>
      </c>
      <c r="B3117" s="30" t="s">
        <v>10109</v>
      </c>
      <c r="C3117" s="30" t="s">
        <v>10388</v>
      </c>
      <c r="D3117" s="30" t="s">
        <v>74</v>
      </c>
      <c r="E3117" s="30" t="s">
        <v>9891</v>
      </c>
      <c r="F3117" s="30"/>
      <c r="G3117" s="38">
        <v>60</v>
      </c>
      <c r="H3117" s="31">
        <v>0</v>
      </c>
      <c r="I3117" s="30" t="s">
        <v>610</v>
      </c>
      <c r="J3117" s="30" t="s">
        <v>611</v>
      </c>
      <c r="K3117" s="30" t="s">
        <v>495</v>
      </c>
      <c r="L3117" s="30" t="s">
        <v>612</v>
      </c>
      <c r="M3117" s="30" t="s">
        <v>1035</v>
      </c>
      <c r="N3117" s="30"/>
      <c r="O3117" s="30" t="s">
        <v>9872</v>
      </c>
      <c r="P3117" s="30" t="s">
        <v>9868</v>
      </c>
      <c r="Q3117" s="30" t="s">
        <v>4174</v>
      </c>
    </row>
    <row r="3118" spans="1:17">
      <c r="A3118" s="30" t="s">
        <v>10389</v>
      </c>
      <c r="B3118" s="30" t="s">
        <v>10106</v>
      </c>
      <c r="C3118" s="30" t="s">
        <v>10390</v>
      </c>
      <c r="D3118" s="30" t="s">
        <v>74</v>
      </c>
      <c r="E3118" s="30" t="s">
        <v>9891</v>
      </c>
      <c r="F3118" s="30"/>
      <c r="G3118" s="38">
        <v>60</v>
      </c>
      <c r="H3118" s="31">
        <v>0</v>
      </c>
      <c r="I3118" s="30" t="s">
        <v>622</v>
      </c>
      <c r="J3118" s="30" t="s">
        <v>623</v>
      </c>
      <c r="K3118" s="30" t="s">
        <v>495</v>
      </c>
      <c r="L3118" s="30" t="s">
        <v>612</v>
      </c>
      <c r="M3118" s="30" t="s">
        <v>997</v>
      </c>
      <c r="N3118" s="30"/>
      <c r="O3118" s="30" t="s">
        <v>9872</v>
      </c>
      <c r="P3118" s="30" t="s">
        <v>9868</v>
      </c>
      <c r="Q3118" s="30" t="s">
        <v>4174</v>
      </c>
    </row>
    <row r="3119" spans="1:17">
      <c r="A3119" s="30" t="s">
        <v>10391</v>
      </c>
      <c r="B3119" s="30" t="s">
        <v>10109</v>
      </c>
      <c r="C3119" s="30" t="s">
        <v>10392</v>
      </c>
      <c r="D3119" s="30" t="s">
        <v>74</v>
      </c>
      <c r="E3119" s="30" t="s">
        <v>9891</v>
      </c>
      <c r="F3119" s="30"/>
      <c r="G3119" s="38">
        <v>60</v>
      </c>
      <c r="H3119" s="31">
        <v>0</v>
      </c>
      <c r="I3119" s="30" t="s">
        <v>610</v>
      </c>
      <c r="J3119" s="30" t="s">
        <v>611</v>
      </c>
      <c r="K3119" s="30" t="s">
        <v>495</v>
      </c>
      <c r="L3119" s="30" t="s">
        <v>612</v>
      </c>
      <c r="M3119" s="30" t="s">
        <v>943</v>
      </c>
      <c r="N3119" s="30"/>
      <c r="O3119" s="30" t="s">
        <v>9872</v>
      </c>
      <c r="P3119" s="30" t="s">
        <v>9868</v>
      </c>
      <c r="Q3119" s="30" t="s">
        <v>4174</v>
      </c>
    </row>
    <row r="3120" spans="1:17">
      <c r="A3120" s="30" t="s">
        <v>10393</v>
      </c>
      <c r="B3120" s="30" t="s">
        <v>10106</v>
      </c>
      <c r="C3120" s="30" t="s">
        <v>10394</v>
      </c>
      <c r="D3120" s="30" t="s">
        <v>74</v>
      </c>
      <c r="E3120" s="30" t="s">
        <v>9891</v>
      </c>
      <c r="F3120" s="30"/>
      <c r="G3120" s="38">
        <v>60</v>
      </c>
      <c r="H3120" s="31">
        <v>0</v>
      </c>
      <c r="I3120" s="30" t="s">
        <v>622</v>
      </c>
      <c r="J3120" s="30" t="s">
        <v>623</v>
      </c>
      <c r="K3120" s="30" t="s">
        <v>495</v>
      </c>
      <c r="L3120" s="30" t="s">
        <v>612</v>
      </c>
      <c r="M3120" s="30" t="s">
        <v>997</v>
      </c>
      <c r="N3120" s="30"/>
      <c r="O3120" s="30" t="s">
        <v>9872</v>
      </c>
      <c r="P3120" s="30" t="s">
        <v>9868</v>
      </c>
      <c r="Q3120" s="30" t="s">
        <v>4174</v>
      </c>
    </row>
    <row r="3121" spans="1:17">
      <c r="A3121" s="30" t="s">
        <v>10395</v>
      </c>
      <c r="B3121" s="30" t="s">
        <v>10109</v>
      </c>
      <c r="C3121" s="30" t="s">
        <v>10396</v>
      </c>
      <c r="D3121" s="30" t="s">
        <v>74</v>
      </c>
      <c r="E3121" s="30" t="s">
        <v>9891</v>
      </c>
      <c r="F3121" s="30"/>
      <c r="G3121" s="38">
        <v>60</v>
      </c>
      <c r="H3121" s="31">
        <v>0</v>
      </c>
      <c r="I3121" s="30" t="s">
        <v>610</v>
      </c>
      <c r="J3121" s="30" t="s">
        <v>611</v>
      </c>
      <c r="K3121" s="30" t="s">
        <v>495</v>
      </c>
      <c r="L3121" s="30" t="s">
        <v>612</v>
      </c>
      <c r="M3121" s="30" t="s">
        <v>688</v>
      </c>
      <c r="N3121" s="30"/>
      <c r="O3121" s="30" t="s">
        <v>9872</v>
      </c>
      <c r="P3121" s="30" t="s">
        <v>9868</v>
      </c>
      <c r="Q3121" s="30" t="s">
        <v>4174</v>
      </c>
    </row>
    <row r="3122" spans="1:17">
      <c r="A3122" s="30" t="s">
        <v>10397</v>
      </c>
      <c r="B3122" s="30" t="s">
        <v>10109</v>
      </c>
      <c r="C3122" s="30" t="s">
        <v>10398</v>
      </c>
      <c r="D3122" s="30" t="s">
        <v>74</v>
      </c>
      <c r="E3122" s="30" t="s">
        <v>9891</v>
      </c>
      <c r="F3122" s="30"/>
      <c r="G3122" s="38">
        <v>60</v>
      </c>
      <c r="H3122" s="31">
        <v>0</v>
      </c>
      <c r="I3122" s="30" t="s">
        <v>5036</v>
      </c>
      <c r="J3122" s="30" t="s">
        <v>5037</v>
      </c>
      <c r="K3122" s="30" t="s">
        <v>495</v>
      </c>
      <c r="L3122" s="30" t="s">
        <v>612</v>
      </c>
      <c r="M3122" s="30" t="s">
        <v>961</v>
      </c>
      <c r="N3122" s="30"/>
      <c r="O3122" s="30" t="s">
        <v>9872</v>
      </c>
      <c r="P3122" s="30" t="s">
        <v>9868</v>
      </c>
      <c r="Q3122" s="30" t="s">
        <v>4174</v>
      </c>
    </row>
    <row r="3123" spans="1:17">
      <c r="A3123" s="30" t="s">
        <v>10399</v>
      </c>
      <c r="B3123" s="30" t="s">
        <v>10109</v>
      </c>
      <c r="C3123" s="30" t="s">
        <v>10400</v>
      </c>
      <c r="D3123" s="30" t="s">
        <v>74</v>
      </c>
      <c r="E3123" s="30" t="s">
        <v>9891</v>
      </c>
      <c r="F3123" s="30"/>
      <c r="G3123" s="38">
        <v>60</v>
      </c>
      <c r="H3123" s="31">
        <v>0</v>
      </c>
      <c r="I3123" s="30" t="s">
        <v>622</v>
      </c>
      <c r="J3123" s="30" t="s">
        <v>623</v>
      </c>
      <c r="K3123" s="30" t="s">
        <v>495</v>
      </c>
      <c r="L3123" s="30" t="s">
        <v>612</v>
      </c>
      <c r="M3123" s="30" t="s">
        <v>624</v>
      </c>
      <c r="N3123" s="30"/>
      <c r="O3123" s="30" t="s">
        <v>9872</v>
      </c>
      <c r="P3123" s="30" t="s">
        <v>9868</v>
      </c>
      <c r="Q3123" s="30" t="s">
        <v>4174</v>
      </c>
    </row>
    <row r="3124" spans="1:17">
      <c r="A3124" s="30" t="s">
        <v>10401</v>
      </c>
      <c r="B3124" s="30" t="s">
        <v>10106</v>
      </c>
      <c r="C3124" s="30" t="s">
        <v>10402</v>
      </c>
      <c r="D3124" s="30" t="s">
        <v>74</v>
      </c>
      <c r="E3124" s="30" t="s">
        <v>9891</v>
      </c>
      <c r="F3124" s="30"/>
      <c r="G3124" s="38">
        <v>60</v>
      </c>
      <c r="H3124" s="31">
        <v>0</v>
      </c>
      <c r="I3124" s="30" t="s">
        <v>622</v>
      </c>
      <c r="J3124" s="30" t="s">
        <v>623</v>
      </c>
      <c r="K3124" s="30" t="s">
        <v>495</v>
      </c>
      <c r="L3124" s="30" t="s">
        <v>612</v>
      </c>
      <c r="M3124" s="30" t="s">
        <v>1153</v>
      </c>
      <c r="N3124" s="30"/>
      <c r="O3124" s="30" t="s">
        <v>9872</v>
      </c>
      <c r="P3124" s="30" t="s">
        <v>9868</v>
      </c>
      <c r="Q3124" s="30" t="s">
        <v>4174</v>
      </c>
    </row>
    <row r="3125" spans="1:17">
      <c r="A3125" s="30" t="s">
        <v>10403</v>
      </c>
      <c r="B3125" s="30" t="s">
        <v>10109</v>
      </c>
      <c r="C3125" s="30" t="s">
        <v>10404</v>
      </c>
      <c r="D3125" s="30" t="s">
        <v>74</v>
      </c>
      <c r="E3125" s="30" t="s">
        <v>9891</v>
      </c>
      <c r="F3125" s="30"/>
      <c r="G3125" s="38">
        <v>60</v>
      </c>
      <c r="H3125" s="31">
        <v>0</v>
      </c>
      <c r="I3125" s="30" t="s">
        <v>610</v>
      </c>
      <c r="J3125" s="30" t="s">
        <v>611</v>
      </c>
      <c r="K3125" s="30" t="s">
        <v>495</v>
      </c>
      <c r="L3125" s="30" t="s">
        <v>612</v>
      </c>
      <c r="M3125" s="30" t="s">
        <v>1035</v>
      </c>
      <c r="N3125" s="30"/>
      <c r="O3125" s="30" t="s">
        <v>9872</v>
      </c>
      <c r="P3125" s="30" t="s">
        <v>9868</v>
      </c>
      <c r="Q3125" s="30" t="s">
        <v>4174</v>
      </c>
    </row>
    <row r="3126" spans="1:17">
      <c r="A3126" s="30" t="s">
        <v>10405</v>
      </c>
      <c r="B3126" s="30" t="s">
        <v>10109</v>
      </c>
      <c r="C3126" s="30" t="s">
        <v>10406</v>
      </c>
      <c r="D3126" s="30" t="s">
        <v>74</v>
      </c>
      <c r="E3126" s="30" t="s">
        <v>9891</v>
      </c>
      <c r="F3126" s="30"/>
      <c r="G3126" s="38">
        <v>60</v>
      </c>
      <c r="H3126" s="31">
        <v>0</v>
      </c>
      <c r="I3126" s="30" t="s">
        <v>610</v>
      </c>
      <c r="J3126" s="30" t="s">
        <v>611</v>
      </c>
      <c r="K3126" s="30" t="s">
        <v>495</v>
      </c>
      <c r="L3126" s="30" t="s">
        <v>612</v>
      </c>
      <c r="M3126" s="30" t="s">
        <v>943</v>
      </c>
      <c r="N3126" s="30"/>
      <c r="O3126" s="30" t="s">
        <v>9872</v>
      </c>
      <c r="P3126" s="30" t="s">
        <v>9868</v>
      </c>
      <c r="Q3126" s="30" t="s">
        <v>4174</v>
      </c>
    </row>
    <row r="3127" spans="1:17">
      <c r="A3127" s="30" t="s">
        <v>10407</v>
      </c>
      <c r="B3127" s="30" t="s">
        <v>10109</v>
      </c>
      <c r="C3127" s="30" t="s">
        <v>10408</v>
      </c>
      <c r="D3127" s="30" t="s">
        <v>74</v>
      </c>
      <c r="E3127" s="30" t="s">
        <v>9891</v>
      </c>
      <c r="F3127" s="30"/>
      <c r="G3127" s="38">
        <v>60</v>
      </c>
      <c r="H3127" s="31">
        <v>0</v>
      </c>
      <c r="I3127" s="30" t="s">
        <v>622</v>
      </c>
      <c r="J3127" s="30" t="s">
        <v>623</v>
      </c>
      <c r="K3127" s="30" t="s">
        <v>495</v>
      </c>
      <c r="L3127" s="30" t="s">
        <v>612</v>
      </c>
      <c r="M3127" s="30" t="s">
        <v>624</v>
      </c>
      <c r="N3127" s="30"/>
      <c r="O3127" s="30" t="s">
        <v>9872</v>
      </c>
      <c r="P3127" s="30" t="s">
        <v>9868</v>
      </c>
      <c r="Q3127" s="30" t="s">
        <v>4174</v>
      </c>
    </row>
    <row r="3128" spans="1:17">
      <c r="A3128" s="30" t="s">
        <v>10409</v>
      </c>
      <c r="B3128" s="30" t="s">
        <v>10109</v>
      </c>
      <c r="C3128" s="30" t="s">
        <v>10410</v>
      </c>
      <c r="D3128" s="30" t="s">
        <v>74</v>
      </c>
      <c r="E3128" s="30" t="s">
        <v>9891</v>
      </c>
      <c r="F3128" s="30"/>
      <c r="G3128" s="38">
        <v>60</v>
      </c>
      <c r="H3128" s="31">
        <v>0</v>
      </c>
      <c r="I3128" s="30" t="s">
        <v>5036</v>
      </c>
      <c r="J3128" s="30" t="s">
        <v>5037</v>
      </c>
      <c r="K3128" s="30" t="s">
        <v>495</v>
      </c>
      <c r="L3128" s="30" t="s">
        <v>612</v>
      </c>
      <c r="M3128" s="30" t="s">
        <v>961</v>
      </c>
      <c r="N3128" s="30"/>
      <c r="O3128" s="30" t="s">
        <v>9872</v>
      </c>
      <c r="P3128" s="30" t="s">
        <v>9868</v>
      </c>
      <c r="Q3128" s="30" t="s">
        <v>4174</v>
      </c>
    </row>
    <row r="3129" spans="1:17">
      <c r="A3129" s="30" t="s">
        <v>10411</v>
      </c>
      <c r="B3129" s="30" t="s">
        <v>10109</v>
      </c>
      <c r="C3129" s="30" t="s">
        <v>10412</v>
      </c>
      <c r="D3129" s="30" t="s">
        <v>74</v>
      </c>
      <c r="E3129" s="30" t="s">
        <v>9891</v>
      </c>
      <c r="F3129" s="30"/>
      <c r="G3129" s="38">
        <v>60</v>
      </c>
      <c r="H3129" s="31">
        <v>0</v>
      </c>
      <c r="I3129" s="30" t="s">
        <v>610</v>
      </c>
      <c r="J3129" s="30" t="s">
        <v>611</v>
      </c>
      <c r="K3129" s="30" t="s">
        <v>495</v>
      </c>
      <c r="L3129" s="30" t="s">
        <v>612</v>
      </c>
      <c r="M3129" s="30" t="s">
        <v>943</v>
      </c>
      <c r="N3129" s="30"/>
      <c r="O3129" s="30" t="s">
        <v>9872</v>
      </c>
      <c r="P3129" s="30" t="s">
        <v>9868</v>
      </c>
      <c r="Q3129" s="30" t="s">
        <v>4174</v>
      </c>
    </row>
    <row r="3130" spans="1:17">
      <c r="A3130" s="30" t="s">
        <v>10413</v>
      </c>
      <c r="B3130" s="30" t="s">
        <v>10109</v>
      </c>
      <c r="C3130" s="30" t="s">
        <v>10414</v>
      </c>
      <c r="D3130" s="30" t="s">
        <v>74</v>
      </c>
      <c r="E3130" s="30" t="s">
        <v>9891</v>
      </c>
      <c r="F3130" s="30"/>
      <c r="G3130" s="38">
        <v>60</v>
      </c>
      <c r="H3130" s="31">
        <v>0</v>
      </c>
      <c r="I3130" s="30" t="s">
        <v>610</v>
      </c>
      <c r="J3130" s="30" t="s">
        <v>611</v>
      </c>
      <c r="K3130" s="30" t="s">
        <v>495</v>
      </c>
      <c r="L3130" s="30" t="s">
        <v>612</v>
      </c>
      <c r="M3130" s="30" t="s">
        <v>950</v>
      </c>
      <c r="N3130" s="30"/>
      <c r="O3130" s="30" t="s">
        <v>9872</v>
      </c>
      <c r="P3130" s="30" t="s">
        <v>9868</v>
      </c>
      <c r="Q3130" s="30" t="s">
        <v>4174</v>
      </c>
    </row>
    <row r="3131" spans="1:17">
      <c r="A3131" s="30" t="s">
        <v>10415</v>
      </c>
      <c r="B3131" s="30" t="s">
        <v>10103</v>
      </c>
      <c r="C3131" s="30" t="s">
        <v>10416</v>
      </c>
      <c r="D3131" s="30"/>
      <c r="E3131" s="30" t="s">
        <v>9870</v>
      </c>
      <c r="F3131" s="30" t="s">
        <v>74</v>
      </c>
      <c r="G3131" s="38">
        <v>60</v>
      </c>
      <c r="H3131" s="31">
        <v>0</v>
      </c>
      <c r="I3131" s="30" t="s">
        <v>504</v>
      </c>
      <c r="J3131" s="30" t="s">
        <v>505</v>
      </c>
      <c r="K3131" s="30" t="s">
        <v>495</v>
      </c>
      <c r="L3131" s="30" t="s">
        <v>496</v>
      </c>
      <c r="M3131" s="30" t="s">
        <v>1146</v>
      </c>
      <c r="N3131" s="30"/>
      <c r="O3131" s="30" t="s">
        <v>9872</v>
      </c>
      <c r="P3131" s="30" t="s">
        <v>9868</v>
      </c>
      <c r="Q3131" s="30" t="s">
        <v>499</v>
      </c>
    </row>
    <row r="3132" spans="1:17">
      <c r="A3132" s="30" t="s">
        <v>10417</v>
      </c>
      <c r="B3132" s="30" t="s">
        <v>10109</v>
      </c>
      <c r="C3132" s="30" t="s">
        <v>10418</v>
      </c>
      <c r="D3132" s="30" t="s">
        <v>74</v>
      </c>
      <c r="E3132" s="30" t="s">
        <v>9891</v>
      </c>
      <c r="F3132" s="30"/>
      <c r="G3132" s="38">
        <v>60</v>
      </c>
      <c r="H3132" s="31">
        <v>0</v>
      </c>
      <c r="I3132" s="30" t="s">
        <v>622</v>
      </c>
      <c r="J3132" s="30" t="s">
        <v>623</v>
      </c>
      <c r="K3132" s="30" t="s">
        <v>495</v>
      </c>
      <c r="L3132" s="30" t="s">
        <v>612</v>
      </c>
      <c r="M3132" s="30" t="s">
        <v>624</v>
      </c>
      <c r="N3132" s="30"/>
      <c r="O3132" s="30" t="s">
        <v>9872</v>
      </c>
      <c r="P3132" s="30" t="s">
        <v>9868</v>
      </c>
      <c r="Q3132" s="30" t="s">
        <v>4174</v>
      </c>
    </row>
    <row r="3133" spans="1:17">
      <c r="A3133" s="30" t="s">
        <v>10419</v>
      </c>
      <c r="B3133" s="30" t="s">
        <v>10109</v>
      </c>
      <c r="C3133" s="30" t="s">
        <v>10420</v>
      </c>
      <c r="D3133" s="30" t="s">
        <v>74</v>
      </c>
      <c r="E3133" s="30" t="s">
        <v>9891</v>
      </c>
      <c r="F3133" s="30"/>
      <c r="G3133" s="38">
        <v>60</v>
      </c>
      <c r="H3133" s="31">
        <v>0</v>
      </c>
      <c r="I3133" s="30" t="s">
        <v>5036</v>
      </c>
      <c r="J3133" s="30" t="s">
        <v>5037</v>
      </c>
      <c r="K3133" s="30" t="s">
        <v>495</v>
      </c>
      <c r="L3133" s="30" t="s">
        <v>612</v>
      </c>
      <c r="M3133" s="30" t="s">
        <v>961</v>
      </c>
      <c r="N3133" s="30"/>
      <c r="O3133" s="30" t="s">
        <v>9872</v>
      </c>
      <c r="P3133" s="30" t="s">
        <v>9868</v>
      </c>
      <c r="Q3133" s="30" t="s">
        <v>4174</v>
      </c>
    </row>
    <row r="3134" spans="1:17">
      <c r="A3134" s="30" t="s">
        <v>10421</v>
      </c>
      <c r="B3134" s="30" t="s">
        <v>10109</v>
      </c>
      <c r="C3134" s="30" t="s">
        <v>10422</v>
      </c>
      <c r="D3134" s="30" t="s">
        <v>74</v>
      </c>
      <c r="E3134" s="30" t="s">
        <v>9891</v>
      </c>
      <c r="F3134" s="30"/>
      <c r="G3134" s="38">
        <v>60</v>
      </c>
      <c r="H3134" s="31">
        <v>0</v>
      </c>
      <c r="I3134" s="30" t="s">
        <v>5036</v>
      </c>
      <c r="J3134" s="30" t="s">
        <v>5037</v>
      </c>
      <c r="K3134" s="30" t="s">
        <v>495</v>
      </c>
      <c r="L3134" s="30" t="s">
        <v>612</v>
      </c>
      <c r="M3134" s="30" t="s">
        <v>961</v>
      </c>
      <c r="N3134" s="30"/>
      <c r="O3134" s="30" t="s">
        <v>9872</v>
      </c>
      <c r="P3134" s="30" t="s">
        <v>9868</v>
      </c>
      <c r="Q3134" s="30" t="s">
        <v>4174</v>
      </c>
    </row>
    <row r="3135" spans="1:17">
      <c r="A3135" s="30" t="s">
        <v>10423</v>
      </c>
      <c r="B3135" s="30" t="s">
        <v>10109</v>
      </c>
      <c r="C3135" s="30" t="s">
        <v>10424</v>
      </c>
      <c r="D3135" s="30" t="s">
        <v>74</v>
      </c>
      <c r="E3135" s="30" t="s">
        <v>9891</v>
      </c>
      <c r="F3135" s="30"/>
      <c r="G3135" s="38">
        <v>60</v>
      </c>
      <c r="H3135" s="31">
        <v>0</v>
      </c>
      <c r="I3135" s="30" t="s">
        <v>5036</v>
      </c>
      <c r="J3135" s="30" t="s">
        <v>5037</v>
      </c>
      <c r="K3135" s="30" t="s">
        <v>495</v>
      </c>
      <c r="L3135" s="30" t="s">
        <v>612</v>
      </c>
      <c r="M3135" s="30" t="s">
        <v>780</v>
      </c>
      <c r="N3135" s="30"/>
      <c r="O3135" s="30" t="s">
        <v>9872</v>
      </c>
      <c r="P3135" s="30" t="s">
        <v>9868</v>
      </c>
      <c r="Q3135" s="30" t="s">
        <v>4174</v>
      </c>
    </row>
    <row r="3136" spans="1:17">
      <c r="A3136" s="30" t="s">
        <v>10425</v>
      </c>
      <c r="B3136" s="30" t="s">
        <v>10106</v>
      </c>
      <c r="C3136" s="30" t="s">
        <v>10426</v>
      </c>
      <c r="D3136" s="30" t="s">
        <v>74</v>
      </c>
      <c r="E3136" s="30" t="s">
        <v>9891</v>
      </c>
      <c r="F3136" s="30"/>
      <c r="G3136" s="38">
        <v>60</v>
      </c>
      <c r="H3136" s="31">
        <v>0</v>
      </c>
      <c r="I3136" s="30" t="s">
        <v>622</v>
      </c>
      <c r="J3136" s="30" t="s">
        <v>623</v>
      </c>
      <c r="K3136" s="30" t="s">
        <v>495</v>
      </c>
      <c r="L3136" s="30" t="s">
        <v>612</v>
      </c>
      <c r="M3136" s="30" t="s">
        <v>997</v>
      </c>
      <c r="N3136" s="30"/>
      <c r="O3136" s="30" t="s">
        <v>9872</v>
      </c>
      <c r="P3136" s="30" t="s">
        <v>9868</v>
      </c>
      <c r="Q3136" s="30" t="s">
        <v>4174</v>
      </c>
    </row>
    <row r="3137" spans="1:17">
      <c r="A3137" s="30" t="s">
        <v>10427</v>
      </c>
      <c r="B3137" s="30" t="s">
        <v>10109</v>
      </c>
      <c r="C3137" s="30" t="s">
        <v>10428</v>
      </c>
      <c r="D3137" s="30" t="s">
        <v>74</v>
      </c>
      <c r="E3137" s="30" t="s">
        <v>9891</v>
      </c>
      <c r="F3137" s="30"/>
      <c r="G3137" s="38">
        <v>60</v>
      </c>
      <c r="H3137" s="31">
        <v>0</v>
      </c>
      <c r="I3137" s="30" t="s">
        <v>610</v>
      </c>
      <c r="J3137" s="30" t="s">
        <v>611</v>
      </c>
      <c r="K3137" s="30" t="s">
        <v>495</v>
      </c>
      <c r="L3137" s="30" t="s">
        <v>612</v>
      </c>
      <c r="M3137" s="30" t="s">
        <v>950</v>
      </c>
      <c r="N3137" s="30"/>
      <c r="O3137" s="30" t="s">
        <v>9872</v>
      </c>
      <c r="P3137" s="30" t="s">
        <v>9868</v>
      </c>
      <c r="Q3137" s="30" t="s">
        <v>4174</v>
      </c>
    </row>
    <row r="3138" spans="1:17">
      <c r="A3138" s="30" t="s">
        <v>10429</v>
      </c>
      <c r="B3138" s="30" t="s">
        <v>10109</v>
      </c>
      <c r="C3138" s="30" t="s">
        <v>10430</v>
      </c>
      <c r="D3138" s="30" t="s">
        <v>74</v>
      </c>
      <c r="E3138" s="30" t="s">
        <v>9891</v>
      </c>
      <c r="F3138" s="30"/>
      <c r="G3138" s="38">
        <v>60</v>
      </c>
      <c r="H3138" s="31">
        <v>0</v>
      </c>
      <c r="I3138" s="30" t="s">
        <v>610</v>
      </c>
      <c r="J3138" s="30" t="s">
        <v>611</v>
      </c>
      <c r="K3138" s="30" t="s">
        <v>495</v>
      </c>
      <c r="L3138" s="30" t="s">
        <v>612</v>
      </c>
      <c r="M3138" s="30" t="s">
        <v>950</v>
      </c>
      <c r="N3138" s="30"/>
      <c r="O3138" s="30" t="s">
        <v>9872</v>
      </c>
      <c r="P3138" s="30" t="s">
        <v>9868</v>
      </c>
      <c r="Q3138" s="30" t="s">
        <v>4174</v>
      </c>
    </row>
    <row r="3139" spans="1:17">
      <c r="A3139" s="30" t="s">
        <v>10431</v>
      </c>
      <c r="B3139" s="30" t="s">
        <v>10103</v>
      </c>
      <c r="C3139" s="30" t="s">
        <v>10432</v>
      </c>
      <c r="D3139" s="30"/>
      <c r="E3139" s="30" t="s">
        <v>9870</v>
      </c>
      <c r="F3139" s="30" t="s">
        <v>74</v>
      </c>
      <c r="G3139" s="38">
        <v>60</v>
      </c>
      <c r="H3139" s="31">
        <v>0</v>
      </c>
      <c r="I3139" s="30" t="s">
        <v>512</v>
      </c>
      <c r="J3139" s="30" t="s">
        <v>513</v>
      </c>
      <c r="K3139" s="30" t="s">
        <v>495</v>
      </c>
      <c r="L3139" s="30" t="s">
        <v>496</v>
      </c>
      <c r="M3139" s="30" t="s">
        <v>548</v>
      </c>
      <c r="N3139" s="30"/>
      <c r="O3139" s="30" t="s">
        <v>9872</v>
      </c>
      <c r="P3139" s="30" t="s">
        <v>9868</v>
      </c>
      <c r="Q3139" s="30" t="s">
        <v>499</v>
      </c>
    </row>
    <row r="3140" spans="1:17">
      <c r="A3140" s="30" t="s">
        <v>10433</v>
      </c>
      <c r="B3140" s="30" t="s">
        <v>10103</v>
      </c>
      <c r="C3140" s="30" t="s">
        <v>10434</v>
      </c>
      <c r="D3140" s="30"/>
      <c r="E3140" s="30" t="s">
        <v>9870</v>
      </c>
      <c r="F3140" s="30" t="s">
        <v>74</v>
      </c>
      <c r="G3140" s="38">
        <v>60</v>
      </c>
      <c r="H3140" s="31">
        <v>0</v>
      </c>
      <c r="I3140" s="30" t="s">
        <v>552</v>
      </c>
      <c r="J3140" s="30" t="s">
        <v>553</v>
      </c>
      <c r="K3140" s="30" t="s">
        <v>495</v>
      </c>
      <c r="L3140" s="30" t="s">
        <v>496</v>
      </c>
      <c r="M3140" s="30" t="s">
        <v>2249</v>
      </c>
      <c r="N3140" s="30"/>
      <c r="O3140" s="30" t="s">
        <v>9872</v>
      </c>
      <c r="P3140" s="30" t="s">
        <v>9868</v>
      </c>
      <c r="Q3140" s="30" t="s">
        <v>499</v>
      </c>
    </row>
    <row r="3141" spans="1:17">
      <c r="A3141" s="30" t="s">
        <v>10435</v>
      </c>
      <c r="B3141" s="30" t="s">
        <v>10109</v>
      </c>
      <c r="C3141" s="30" t="s">
        <v>10436</v>
      </c>
      <c r="D3141" s="30" t="s">
        <v>74</v>
      </c>
      <c r="E3141" s="30" t="s">
        <v>9891</v>
      </c>
      <c r="F3141" s="30"/>
      <c r="G3141" s="38">
        <v>60</v>
      </c>
      <c r="H3141" s="31">
        <v>0</v>
      </c>
      <c r="I3141" s="30" t="s">
        <v>610</v>
      </c>
      <c r="J3141" s="30" t="s">
        <v>611</v>
      </c>
      <c r="K3141" s="30" t="s">
        <v>495</v>
      </c>
      <c r="L3141" s="30" t="s">
        <v>612</v>
      </c>
      <c r="M3141" s="30" t="s">
        <v>943</v>
      </c>
      <c r="N3141" s="30"/>
      <c r="O3141" s="30" t="s">
        <v>9872</v>
      </c>
      <c r="P3141" s="30" t="s">
        <v>9868</v>
      </c>
      <c r="Q3141" s="30" t="s">
        <v>4174</v>
      </c>
    </row>
    <row r="3142" spans="1:17">
      <c r="A3142" s="30" t="s">
        <v>10437</v>
      </c>
      <c r="B3142" s="30" t="s">
        <v>10109</v>
      </c>
      <c r="C3142" s="30" t="s">
        <v>10438</v>
      </c>
      <c r="D3142" s="30" t="s">
        <v>74</v>
      </c>
      <c r="E3142" s="30" t="s">
        <v>9891</v>
      </c>
      <c r="F3142" s="30"/>
      <c r="G3142" s="38">
        <v>60</v>
      </c>
      <c r="H3142" s="31">
        <v>0</v>
      </c>
      <c r="I3142" s="30" t="s">
        <v>610</v>
      </c>
      <c r="J3142" s="30" t="s">
        <v>611</v>
      </c>
      <c r="K3142" s="30" t="s">
        <v>495</v>
      </c>
      <c r="L3142" s="30" t="s">
        <v>612</v>
      </c>
      <c r="M3142" s="30" t="s">
        <v>1035</v>
      </c>
      <c r="N3142" s="30"/>
      <c r="O3142" s="30" t="s">
        <v>9872</v>
      </c>
      <c r="P3142" s="30" t="s">
        <v>9868</v>
      </c>
      <c r="Q3142" s="30" t="s">
        <v>4174</v>
      </c>
    </row>
    <row r="3143" spans="1:17">
      <c r="A3143" s="30" t="s">
        <v>10439</v>
      </c>
      <c r="B3143" s="30" t="s">
        <v>10109</v>
      </c>
      <c r="C3143" s="30" t="s">
        <v>10440</v>
      </c>
      <c r="D3143" s="30" t="s">
        <v>74</v>
      </c>
      <c r="E3143" s="30" t="s">
        <v>9891</v>
      </c>
      <c r="F3143" s="30"/>
      <c r="G3143" s="38">
        <v>60</v>
      </c>
      <c r="H3143" s="31">
        <v>0</v>
      </c>
      <c r="I3143" s="30" t="s">
        <v>622</v>
      </c>
      <c r="J3143" s="30" t="s">
        <v>623</v>
      </c>
      <c r="K3143" s="30" t="s">
        <v>495</v>
      </c>
      <c r="L3143" s="30" t="s">
        <v>612</v>
      </c>
      <c r="M3143" s="30" t="s">
        <v>624</v>
      </c>
      <c r="N3143" s="30"/>
      <c r="O3143" s="30" t="s">
        <v>9872</v>
      </c>
      <c r="P3143" s="30" t="s">
        <v>9868</v>
      </c>
      <c r="Q3143" s="30" t="s">
        <v>4174</v>
      </c>
    </row>
    <row r="3144" spans="1:17">
      <c r="A3144" s="30" t="s">
        <v>10441</v>
      </c>
      <c r="B3144" s="30" t="s">
        <v>10109</v>
      </c>
      <c r="C3144" s="30" t="s">
        <v>10442</v>
      </c>
      <c r="D3144" s="30" t="s">
        <v>74</v>
      </c>
      <c r="E3144" s="30" t="s">
        <v>9891</v>
      </c>
      <c r="F3144" s="30"/>
      <c r="G3144" s="38">
        <v>60</v>
      </c>
      <c r="H3144" s="31">
        <v>0</v>
      </c>
      <c r="I3144" s="30" t="s">
        <v>5036</v>
      </c>
      <c r="J3144" s="30" t="s">
        <v>5037</v>
      </c>
      <c r="K3144" s="30" t="s">
        <v>495</v>
      </c>
      <c r="L3144" s="30" t="s">
        <v>612</v>
      </c>
      <c r="M3144" s="30" t="s">
        <v>1021</v>
      </c>
      <c r="N3144" s="30"/>
      <c r="O3144" s="30" t="s">
        <v>9872</v>
      </c>
      <c r="P3144" s="30" t="s">
        <v>9868</v>
      </c>
      <c r="Q3144" s="30" t="s">
        <v>4174</v>
      </c>
    </row>
    <row r="3145" spans="1:17">
      <c r="A3145" s="30" t="s">
        <v>10443</v>
      </c>
      <c r="B3145" s="30" t="s">
        <v>10106</v>
      </c>
      <c r="C3145" s="30" t="s">
        <v>10394</v>
      </c>
      <c r="D3145" s="30" t="s">
        <v>74</v>
      </c>
      <c r="E3145" s="30" t="s">
        <v>9891</v>
      </c>
      <c r="F3145" s="30"/>
      <c r="G3145" s="38">
        <v>60</v>
      </c>
      <c r="H3145" s="31">
        <v>0</v>
      </c>
      <c r="I3145" s="30" t="s">
        <v>622</v>
      </c>
      <c r="J3145" s="30" t="s">
        <v>623</v>
      </c>
      <c r="K3145" s="30" t="s">
        <v>495</v>
      </c>
      <c r="L3145" s="30" t="s">
        <v>612</v>
      </c>
      <c r="M3145" s="30" t="s">
        <v>997</v>
      </c>
      <c r="N3145" s="30"/>
      <c r="O3145" s="30" t="s">
        <v>9872</v>
      </c>
      <c r="P3145" s="30" t="s">
        <v>9868</v>
      </c>
      <c r="Q3145" s="30" t="s">
        <v>4174</v>
      </c>
    </row>
    <row r="3146" spans="1:17">
      <c r="A3146" s="30" t="s">
        <v>10444</v>
      </c>
      <c r="B3146" s="30" t="s">
        <v>10109</v>
      </c>
      <c r="C3146" s="30" t="s">
        <v>10445</v>
      </c>
      <c r="D3146" s="30" t="s">
        <v>74</v>
      </c>
      <c r="E3146" s="30" t="s">
        <v>9891</v>
      </c>
      <c r="F3146" s="30"/>
      <c r="G3146" s="38">
        <v>60</v>
      </c>
      <c r="H3146" s="31">
        <v>0</v>
      </c>
      <c r="I3146" s="30" t="s">
        <v>5036</v>
      </c>
      <c r="J3146" s="30" t="s">
        <v>5037</v>
      </c>
      <c r="K3146" s="30" t="s">
        <v>495</v>
      </c>
      <c r="L3146" s="30" t="s">
        <v>612</v>
      </c>
      <c r="M3146" s="30" t="s">
        <v>780</v>
      </c>
      <c r="N3146" s="30"/>
      <c r="O3146" s="30" t="s">
        <v>9872</v>
      </c>
      <c r="P3146" s="30" t="s">
        <v>9868</v>
      </c>
      <c r="Q3146" s="30" t="s">
        <v>4174</v>
      </c>
    </row>
    <row r="3147" spans="1:17">
      <c r="A3147" s="30" t="s">
        <v>10446</v>
      </c>
      <c r="B3147" s="30" t="s">
        <v>10109</v>
      </c>
      <c r="C3147" s="30" t="s">
        <v>10447</v>
      </c>
      <c r="D3147" s="30" t="s">
        <v>74</v>
      </c>
      <c r="E3147" s="30" t="s">
        <v>9891</v>
      </c>
      <c r="F3147" s="30"/>
      <c r="G3147" s="38">
        <v>60</v>
      </c>
      <c r="H3147" s="31">
        <v>0</v>
      </c>
      <c r="I3147" s="30" t="s">
        <v>5036</v>
      </c>
      <c r="J3147" s="30" t="s">
        <v>5037</v>
      </c>
      <c r="K3147" s="30" t="s">
        <v>495</v>
      </c>
      <c r="L3147" s="30" t="s">
        <v>612</v>
      </c>
      <c r="M3147" s="30" t="s">
        <v>613</v>
      </c>
      <c r="N3147" s="30"/>
      <c r="O3147" s="30" t="s">
        <v>9872</v>
      </c>
      <c r="P3147" s="30" t="s">
        <v>9868</v>
      </c>
      <c r="Q3147" s="30" t="s">
        <v>4174</v>
      </c>
    </row>
    <row r="3148" spans="1:17">
      <c r="A3148" s="30" t="s">
        <v>10448</v>
      </c>
      <c r="B3148" s="30" t="s">
        <v>10109</v>
      </c>
      <c r="C3148" s="30" t="s">
        <v>10449</v>
      </c>
      <c r="D3148" s="30" t="s">
        <v>74</v>
      </c>
      <c r="E3148" s="30" t="s">
        <v>9891</v>
      </c>
      <c r="F3148" s="30"/>
      <c r="G3148" s="38">
        <v>60</v>
      </c>
      <c r="H3148" s="31">
        <v>0</v>
      </c>
      <c r="I3148" s="30" t="s">
        <v>610</v>
      </c>
      <c r="J3148" s="30" t="s">
        <v>611</v>
      </c>
      <c r="K3148" s="30" t="s">
        <v>495</v>
      </c>
      <c r="L3148" s="30" t="s">
        <v>612</v>
      </c>
      <c r="M3148" s="30" t="s">
        <v>688</v>
      </c>
      <c r="N3148" s="30"/>
      <c r="O3148" s="30" t="s">
        <v>9872</v>
      </c>
      <c r="P3148" s="30" t="s">
        <v>9868</v>
      </c>
      <c r="Q3148" s="30" t="s">
        <v>4174</v>
      </c>
    </row>
    <row r="3149" spans="1:17">
      <c r="A3149" s="30" t="s">
        <v>10450</v>
      </c>
      <c r="B3149" s="30" t="s">
        <v>10451</v>
      </c>
      <c r="C3149" s="30" t="s">
        <v>10452</v>
      </c>
      <c r="D3149" s="30" t="s">
        <v>74</v>
      </c>
      <c r="E3149" s="30" t="s">
        <v>9891</v>
      </c>
      <c r="F3149" s="30"/>
      <c r="G3149" s="38">
        <v>60</v>
      </c>
      <c r="H3149" s="31">
        <v>0</v>
      </c>
      <c r="I3149" s="30" t="s">
        <v>610</v>
      </c>
      <c r="J3149" s="30" t="s">
        <v>611</v>
      </c>
      <c r="K3149" s="30" t="s">
        <v>495</v>
      </c>
      <c r="L3149" s="30" t="s">
        <v>612</v>
      </c>
      <c r="M3149" s="30" t="s">
        <v>943</v>
      </c>
      <c r="N3149" s="30"/>
      <c r="O3149" s="30" t="s">
        <v>9872</v>
      </c>
      <c r="P3149" s="30" t="s">
        <v>9868</v>
      </c>
      <c r="Q3149" s="30" t="s">
        <v>4174</v>
      </c>
    </row>
    <row r="3150" spans="1:17">
      <c r="A3150" s="30" t="s">
        <v>10453</v>
      </c>
      <c r="B3150" s="30" t="s">
        <v>10109</v>
      </c>
      <c r="C3150" s="30" t="s">
        <v>10454</v>
      </c>
      <c r="D3150" s="30" t="s">
        <v>74</v>
      </c>
      <c r="E3150" s="30" t="s">
        <v>9891</v>
      </c>
      <c r="F3150" s="30"/>
      <c r="G3150" s="38">
        <v>60</v>
      </c>
      <c r="H3150" s="31">
        <v>0</v>
      </c>
      <c r="I3150" s="30" t="s">
        <v>610</v>
      </c>
      <c r="J3150" s="30" t="s">
        <v>611</v>
      </c>
      <c r="K3150" s="30" t="s">
        <v>495</v>
      </c>
      <c r="L3150" s="30" t="s">
        <v>612</v>
      </c>
      <c r="M3150" s="30" t="s">
        <v>943</v>
      </c>
      <c r="N3150" s="30"/>
      <c r="O3150" s="30" t="s">
        <v>9872</v>
      </c>
      <c r="P3150" s="30" t="s">
        <v>9868</v>
      </c>
      <c r="Q3150" s="30" t="s">
        <v>4174</v>
      </c>
    </row>
    <row r="3151" spans="1:17">
      <c r="A3151" s="30" t="s">
        <v>10455</v>
      </c>
      <c r="B3151" s="30" t="s">
        <v>10109</v>
      </c>
      <c r="C3151" s="30" t="s">
        <v>10456</v>
      </c>
      <c r="D3151" s="30" t="s">
        <v>74</v>
      </c>
      <c r="E3151" s="30" t="s">
        <v>9891</v>
      </c>
      <c r="F3151" s="30"/>
      <c r="G3151" s="38">
        <v>60</v>
      </c>
      <c r="H3151" s="31">
        <v>0</v>
      </c>
      <c r="I3151" s="30" t="s">
        <v>610</v>
      </c>
      <c r="J3151" s="30" t="s">
        <v>611</v>
      </c>
      <c r="K3151" s="30" t="s">
        <v>495</v>
      </c>
      <c r="L3151" s="30" t="s">
        <v>612</v>
      </c>
      <c r="M3151" s="30" t="s">
        <v>950</v>
      </c>
      <c r="N3151" s="30"/>
      <c r="O3151" s="30" t="s">
        <v>9872</v>
      </c>
      <c r="P3151" s="30" t="s">
        <v>9868</v>
      </c>
      <c r="Q3151" s="30" t="s">
        <v>4174</v>
      </c>
    </row>
    <row r="3152" spans="1:17">
      <c r="A3152" s="30" t="s">
        <v>10457</v>
      </c>
      <c r="B3152" s="30" t="s">
        <v>10109</v>
      </c>
      <c r="C3152" s="30" t="s">
        <v>10458</v>
      </c>
      <c r="D3152" s="30" t="s">
        <v>74</v>
      </c>
      <c r="E3152" s="30" t="s">
        <v>9891</v>
      </c>
      <c r="F3152" s="30"/>
      <c r="G3152" s="38">
        <v>60</v>
      </c>
      <c r="H3152" s="31">
        <v>0</v>
      </c>
      <c r="I3152" s="30" t="s">
        <v>610</v>
      </c>
      <c r="J3152" s="30" t="s">
        <v>611</v>
      </c>
      <c r="K3152" s="30" t="s">
        <v>495</v>
      </c>
      <c r="L3152" s="30" t="s">
        <v>612</v>
      </c>
      <c r="M3152" s="30" t="s">
        <v>688</v>
      </c>
      <c r="N3152" s="30"/>
      <c r="O3152" s="30" t="s">
        <v>9872</v>
      </c>
      <c r="P3152" s="30" t="s">
        <v>9868</v>
      </c>
      <c r="Q3152" s="30" t="s">
        <v>4174</v>
      </c>
    </row>
    <row r="3153" spans="1:17">
      <c r="A3153" s="30" t="s">
        <v>10459</v>
      </c>
      <c r="B3153" s="30" t="s">
        <v>10106</v>
      </c>
      <c r="C3153" s="30" t="s">
        <v>10460</v>
      </c>
      <c r="D3153" s="30" t="s">
        <v>74</v>
      </c>
      <c r="E3153" s="30" t="s">
        <v>9891</v>
      </c>
      <c r="F3153" s="30"/>
      <c r="G3153" s="38">
        <v>60</v>
      </c>
      <c r="H3153" s="31">
        <v>0</v>
      </c>
      <c r="I3153" s="30" t="s">
        <v>622</v>
      </c>
      <c r="J3153" s="30" t="s">
        <v>623</v>
      </c>
      <c r="K3153" s="30" t="s">
        <v>495</v>
      </c>
      <c r="L3153" s="30" t="s">
        <v>612</v>
      </c>
      <c r="M3153" s="30" t="s">
        <v>1153</v>
      </c>
      <c r="N3153" s="30"/>
      <c r="O3153" s="30" t="s">
        <v>9872</v>
      </c>
      <c r="P3153" s="30" t="s">
        <v>9868</v>
      </c>
      <c r="Q3153" s="30" t="s">
        <v>4174</v>
      </c>
    </row>
    <row r="3154" spans="1:17">
      <c r="A3154" s="30" t="s">
        <v>10461</v>
      </c>
      <c r="B3154" s="30" t="s">
        <v>10109</v>
      </c>
      <c r="C3154" s="30" t="s">
        <v>10462</v>
      </c>
      <c r="D3154" s="30" t="s">
        <v>74</v>
      </c>
      <c r="E3154" s="30" t="s">
        <v>9891</v>
      </c>
      <c r="F3154" s="30"/>
      <c r="G3154" s="38">
        <v>60</v>
      </c>
      <c r="H3154" s="31">
        <v>0</v>
      </c>
      <c r="I3154" s="30" t="s">
        <v>610</v>
      </c>
      <c r="J3154" s="30" t="s">
        <v>611</v>
      </c>
      <c r="K3154" s="30" t="s">
        <v>495</v>
      </c>
      <c r="L3154" s="30" t="s">
        <v>612</v>
      </c>
      <c r="M3154" s="30" t="s">
        <v>1035</v>
      </c>
      <c r="N3154" s="30"/>
      <c r="O3154" s="30" t="s">
        <v>9872</v>
      </c>
      <c r="P3154" s="30" t="s">
        <v>9868</v>
      </c>
      <c r="Q3154" s="30" t="s">
        <v>4174</v>
      </c>
    </row>
    <row r="3155" spans="1:17">
      <c r="A3155" s="30" t="s">
        <v>10463</v>
      </c>
      <c r="B3155" s="30" t="s">
        <v>10109</v>
      </c>
      <c r="C3155" s="30" t="s">
        <v>10464</v>
      </c>
      <c r="D3155" s="30" t="s">
        <v>74</v>
      </c>
      <c r="E3155" s="30" t="s">
        <v>9891</v>
      </c>
      <c r="F3155" s="30"/>
      <c r="G3155" s="38">
        <v>60</v>
      </c>
      <c r="H3155" s="31">
        <v>0</v>
      </c>
      <c r="I3155" s="30" t="s">
        <v>622</v>
      </c>
      <c r="J3155" s="30" t="s">
        <v>623</v>
      </c>
      <c r="K3155" s="30" t="s">
        <v>495</v>
      </c>
      <c r="L3155" s="30" t="s">
        <v>612</v>
      </c>
      <c r="M3155" s="30" t="s">
        <v>1007</v>
      </c>
      <c r="N3155" s="30"/>
      <c r="O3155" s="30" t="s">
        <v>9872</v>
      </c>
      <c r="P3155" s="30" t="s">
        <v>9868</v>
      </c>
      <c r="Q3155" s="30" t="s">
        <v>4174</v>
      </c>
    </row>
    <row r="3156" spans="1:17">
      <c r="A3156" s="30" t="s">
        <v>10465</v>
      </c>
      <c r="B3156" s="30" t="s">
        <v>10109</v>
      </c>
      <c r="C3156" s="30" t="s">
        <v>10466</v>
      </c>
      <c r="D3156" s="30" t="s">
        <v>74</v>
      </c>
      <c r="E3156" s="30" t="s">
        <v>9891</v>
      </c>
      <c r="F3156" s="30"/>
      <c r="G3156" s="38">
        <v>60</v>
      </c>
      <c r="H3156" s="31">
        <v>0</v>
      </c>
      <c r="I3156" s="30" t="s">
        <v>610</v>
      </c>
      <c r="J3156" s="30" t="s">
        <v>611</v>
      </c>
      <c r="K3156" s="30" t="s">
        <v>495</v>
      </c>
      <c r="L3156" s="30" t="s">
        <v>612</v>
      </c>
      <c r="M3156" s="30" t="s">
        <v>688</v>
      </c>
      <c r="N3156" s="30"/>
      <c r="O3156" s="30" t="s">
        <v>9872</v>
      </c>
      <c r="P3156" s="30" t="s">
        <v>9868</v>
      </c>
      <c r="Q3156" s="30" t="s">
        <v>4174</v>
      </c>
    </row>
    <row r="3157" spans="1:17">
      <c r="A3157" s="30" t="s">
        <v>10467</v>
      </c>
      <c r="B3157" s="30" t="s">
        <v>10109</v>
      </c>
      <c r="C3157" s="30" t="s">
        <v>10468</v>
      </c>
      <c r="D3157" s="30" t="s">
        <v>74</v>
      </c>
      <c r="E3157" s="30" t="s">
        <v>9891</v>
      </c>
      <c r="F3157" s="30"/>
      <c r="G3157" s="38">
        <v>60</v>
      </c>
      <c r="H3157" s="31">
        <v>0</v>
      </c>
      <c r="I3157" s="30" t="s">
        <v>610</v>
      </c>
      <c r="J3157" s="30" t="s">
        <v>611</v>
      </c>
      <c r="K3157" s="30" t="s">
        <v>495</v>
      </c>
      <c r="L3157" s="30" t="s">
        <v>612</v>
      </c>
      <c r="M3157" s="30" t="s">
        <v>1035</v>
      </c>
      <c r="N3157" s="30"/>
      <c r="O3157" s="30" t="s">
        <v>9872</v>
      </c>
      <c r="P3157" s="30" t="s">
        <v>9868</v>
      </c>
      <c r="Q3157" s="30" t="s">
        <v>4174</v>
      </c>
    </row>
    <row r="3158" spans="1:17">
      <c r="A3158" s="30" t="s">
        <v>10469</v>
      </c>
      <c r="B3158" s="30" t="s">
        <v>10109</v>
      </c>
      <c r="C3158" s="30" t="s">
        <v>10470</v>
      </c>
      <c r="D3158" s="30" t="s">
        <v>74</v>
      </c>
      <c r="E3158" s="30" t="s">
        <v>9891</v>
      </c>
      <c r="F3158" s="30"/>
      <c r="G3158" s="38">
        <v>60</v>
      </c>
      <c r="H3158" s="31">
        <v>0</v>
      </c>
      <c r="I3158" s="30" t="s">
        <v>610</v>
      </c>
      <c r="J3158" s="30" t="s">
        <v>611</v>
      </c>
      <c r="K3158" s="30" t="s">
        <v>495</v>
      </c>
      <c r="L3158" s="30" t="s">
        <v>612</v>
      </c>
      <c r="M3158" s="30" t="s">
        <v>688</v>
      </c>
      <c r="N3158" s="30"/>
      <c r="O3158" s="30" t="s">
        <v>9872</v>
      </c>
      <c r="P3158" s="30" t="s">
        <v>9868</v>
      </c>
      <c r="Q3158" s="30" t="s">
        <v>4174</v>
      </c>
    </row>
    <row r="3159" spans="1:17">
      <c r="A3159" s="30" t="s">
        <v>10471</v>
      </c>
      <c r="B3159" s="30" t="s">
        <v>10109</v>
      </c>
      <c r="C3159" s="30" t="s">
        <v>10472</v>
      </c>
      <c r="D3159" s="30" t="s">
        <v>74</v>
      </c>
      <c r="E3159" s="30" t="s">
        <v>9891</v>
      </c>
      <c r="F3159" s="30"/>
      <c r="G3159" s="38">
        <v>60</v>
      </c>
      <c r="H3159" s="31">
        <v>0</v>
      </c>
      <c r="I3159" s="30" t="s">
        <v>610</v>
      </c>
      <c r="J3159" s="30" t="s">
        <v>611</v>
      </c>
      <c r="K3159" s="30" t="s">
        <v>495</v>
      </c>
      <c r="L3159" s="30" t="s">
        <v>612</v>
      </c>
      <c r="M3159" s="30" t="s">
        <v>950</v>
      </c>
      <c r="N3159" s="30"/>
      <c r="O3159" s="30" t="s">
        <v>9872</v>
      </c>
      <c r="P3159" s="30" t="s">
        <v>9868</v>
      </c>
      <c r="Q3159" s="30" t="s">
        <v>4174</v>
      </c>
    </row>
    <row r="3160" spans="1:17">
      <c r="A3160" s="30" t="s">
        <v>10473</v>
      </c>
      <c r="B3160" s="30" t="s">
        <v>10109</v>
      </c>
      <c r="C3160" s="30" t="s">
        <v>10474</v>
      </c>
      <c r="D3160" s="30" t="s">
        <v>74</v>
      </c>
      <c r="E3160" s="30" t="s">
        <v>9891</v>
      </c>
      <c r="F3160" s="30"/>
      <c r="G3160" s="38">
        <v>60</v>
      </c>
      <c r="H3160" s="31">
        <v>0</v>
      </c>
      <c r="I3160" s="30" t="s">
        <v>610</v>
      </c>
      <c r="J3160" s="30" t="s">
        <v>611</v>
      </c>
      <c r="K3160" s="30" t="s">
        <v>495</v>
      </c>
      <c r="L3160" s="30" t="s">
        <v>612</v>
      </c>
      <c r="M3160" s="30" t="s">
        <v>950</v>
      </c>
      <c r="N3160" s="30"/>
      <c r="O3160" s="30" t="s">
        <v>9872</v>
      </c>
      <c r="P3160" s="30" t="s">
        <v>9868</v>
      </c>
      <c r="Q3160" s="30" t="s">
        <v>4174</v>
      </c>
    </row>
    <row r="3161" spans="1:17">
      <c r="A3161" s="30" t="s">
        <v>10475</v>
      </c>
      <c r="B3161" s="30" t="s">
        <v>10109</v>
      </c>
      <c r="C3161" s="30" t="s">
        <v>10476</v>
      </c>
      <c r="D3161" s="30" t="s">
        <v>74</v>
      </c>
      <c r="E3161" s="30" t="s">
        <v>9891</v>
      </c>
      <c r="F3161" s="30"/>
      <c r="G3161" s="38">
        <v>60</v>
      </c>
      <c r="H3161" s="31">
        <v>0</v>
      </c>
      <c r="I3161" s="30" t="s">
        <v>5036</v>
      </c>
      <c r="J3161" s="30" t="s">
        <v>5037</v>
      </c>
      <c r="K3161" s="30" t="s">
        <v>495</v>
      </c>
      <c r="L3161" s="30" t="s">
        <v>612</v>
      </c>
      <c r="M3161" s="30" t="s">
        <v>613</v>
      </c>
      <c r="N3161" s="30"/>
      <c r="O3161" s="30" t="s">
        <v>9872</v>
      </c>
      <c r="P3161" s="30" t="s">
        <v>9868</v>
      </c>
      <c r="Q3161" s="30" t="s">
        <v>4174</v>
      </c>
    </row>
    <row r="3162" spans="1:17">
      <c r="A3162" s="30" t="s">
        <v>10477</v>
      </c>
      <c r="B3162" s="30" t="s">
        <v>10109</v>
      </c>
      <c r="C3162" s="30" t="s">
        <v>10478</v>
      </c>
      <c r="D3162" s="30" t="s">
        <v>74</v>
      </c>
      <c r="E3162" s="30" t="s">
        <v>9891</v>
      </c>
      <c r="F3162" s="30"/>
      <c r="G3162" s="38">
        <v>60</v>
      </c>
      <c r="H3162" s="31">
        <v>0</v>
      </c>
      <c r="I3162" s="30" t="s">
        <v>610</v>
      </c>
      <c r="J3162" s="30" t="s">
        <v>611</v>
      </c>
      <c r="K3162" s="30" t="s">
        <v>495</v>
      </c>
      <c r="L3162" s="30" t="s">
        <v>612</v>
      </c>
      <c r="M3162" s="30" t="s">
        <v>1035</v>
      </c>
      <c r="N3162" s="30"/>
      <c r="O3162" s="30" t="s">
        <v>9872</v>
      </c>
      <c r="P3162" s="30" t="s">
        <v>9868</v>
      </c>
      <c r="Q3162" s="30" t="s">
        <v>4174</v>
      </c>
    </row>
    <row r="3163" spans="1:17">
      <c r="A3163" s="30" t="s">
        <v>10479</v>
      </c>
      <c r="B3163" s="30" t="s">
        <v>10109</v>
      </c>
      <c r="C3163" s="30" t="s">
        <v>10480</v>
      </c>
      <c r="D3163" s="30" t="s">
        <v>74</v>
      </c>
      <c r="E3163" s="30" t="s">
        <v>9891</v>
      </c>
      <c r="F3163" s="30"/>
      <c r="G3163" s="38">
        <v>60</v>
      </c>
      <c r="H3163" s="31">
        <v>0</v>
      </c>
      <c r="I3163" s="30" t="s">
        <v>622</v>
      </c>
      <c r="J3163" s="30" t="s">
        <v>623</v>
      </c>
      <c r="K3163" s="30" t="s">
        <v>495</v>
      </c>
      <c r="L3163" s="30" t="s">
        <v>612</v>
      </c>
      <c r="M3163" s="30" t="s">
        <v>624</v>
      </c>
      <c r="N3163" s="30"/>
      <c r="O3163" s="30" t="s">
        <v>9872</v>
      </c>
      <c r="P3163" s="30" t="s">
        <v>9868</v>
      </c>
      <c r="Q3163" s="30" t="s">
        <v>4174</v>
      </c>
    </row>
    <row r="3164" spans="1:17">
      <c r="A3164" s="30" t="s">
        <v>10481</v>
      </c>
      <c r="B3164" s="30" t="s">
        <v>10109</v>
      </c>
      <c r="C3164" s="30" t="s">
        <v>10482</v>
      </c>
      <c r="D3164" s="30" t="s">
        <v>74</v>
      </c>
      <c r="E3164" s="30" t="s">
        <v>9891</v>
      </c>
      <c r="F3164" s="30"/>
      <c r="G3164" s="38">
        <v>60</v>
      </c>
      <c r="H3164" s="31">
        <v>0</v>
      </c>
      <c r="I3164" s="30" t="s">
        <v>610</v>
      </c>
      <c r="J3164" s="30" t="s">
        <v>611</v>
      </c>
      <c r="K3164" s="30" t="s">
        <v>495</v>
      </c>
      <c r="L3164" s="30" t="s">
        <v>612</v>
      </c>
      <c r="M3164" s="30" t="s">
        <v>1035</v>
      </c>
      <c r="N3164" s="30"/>
      <c r="O3164" s="30" t="s">
        <v>9872</v>
      </c>
      <c r="P3164" s="30" t="s">
        <v>9868</v>
      </c>
      <c r="Q3164" s="30" t="s">
        <v>4174</v>
      </c>
    </row>
    <row r="3165" spans="1:17">
      <c r="A3165" s="30" t="s">
        <v>10483</v>
      </c>
      <c r="B3165" s="30" t="s">
        <v>10109</v>
      </c>
      <c r="C3165" s="30" t="s">
        <v>10484</v>
      </c>
      <c r="D3165" s="30" t="s">
        <v>74</v>
      </c>
      <c r="E3165" s="30" t="s">
        <v>9891</v>
      </c>
      <c r="F3165" s="30"/>
      <c r="G3165" s="38">
        <v>60</v>
      </c>
      <c r="H3165" s="31">
        <v>0</v>
      </c>
      <c r="I3165" s="30" t="s">
        <v>5036</v>
      </c>
      <c r="J3165" s="30" t="s">
        <v>5037</v>
      </c>
      <c r="K3165" s="30" t="s">
        <v>495</v>
      </c>
      <c r="L3165" s="30" t="s">
        <v>612</v>
      </c>
      <c r="M3165" s="30" t="s">
        <v>961</v>
      </c>
      <c r="N3165" s="30"/>
      <c r="O3165" s="30" t="s">
        <v>9872</v>
      </c>
      <c r="P3165" s="30" t="s">
        <v>9868</v>
      </c>
      <c r="Q3165" s="30" t="s">
        <v>4174</v>
      </c>
    </row>
    <row r="3166" spans="1:17">
      <c r="A3166" s="30" t="s">
        <v>10485</v>
      </c>
      <c r="B3166" s="30" t="s">
        <v>10109</v>
      </c>
      <c r="C3166" s="30" t="s">
        <v>10486</v>
      </c>
      <c r="D3166" s="30" t="s">
        <v>74</v>
      </c>
      <c r="E3166" s="30" t="s">
        <v>9891</v>
      </c>
      <c r="F3166" s="30"/>
      <c r="G3166" s="38">
        <v>60</v>
      </c>
      <c r="H3166" s="31">
        <v>0</v>
      </c>
      <c r="I3166" s="30" t="s">
        <v>610</v>
      </c>
      <c r="J3166" s="30" t="s">
        <v>611</v>
      </c>
      <c r="K3166" s="30" t="s">
        <v>495</v>
      </c>
      <c r="L3166" s="30" t="s">
        <v>612</v>
      </c>
      <c r="M3166" s="30" t="s">
        <v>943</v>
      </c>
      <c r="N3166" s="30"/>
      <c r="O3166" s="30" t="s">
        <v>9872</v>
      </c>
      <c r="P3166" s="30" t="s">
        <v>9868</v>
      </c>
      <c r="Q3166" s="30" t="s">
        <v>4174</v>
      </c>
    </row>
    <row r="3167" spans="1:17">
      <c r="A3167" s="30" t="s">
        <v>10487</v>
      </c>
      <c r="B3167" s="30" t="s">
        <v>10109</v>
      </c>
      <c r="C3167" s="30" t="s">
        <v>10488</v>
      </c>
      <c r="D3167" s="30" t="s">
        <v>74</v>
      </c>
      <c r="E3167" s="30" t="s">
        <v>9891</v>
      </c>
      <c r="F3167" s="30"/>
      <c r="G3167" s="38">
        <v>60</v>
      </c>
      <c r="H3167" s="31">
        <v>0</v>
      </c>
      <c r="I3167" s="30" t="s">
        <v>610</v>
      </c>
      <c r="J3167" s="30" t="s">
        <v>611</v>
      </c>
      <c r="K3167" s="30" t="s">
        <v>495</v>
      </c>
      <c r="L3167" s="30" t="s">
        <v>612</v>
      </c>
      <c r="M3167" s="30" t="s">
        <v>943</v>
      </c>
      <c r="N3167" s="30"/>
      <c r="O3167" s="30" t="s">
        <v>9872</v>
      </c>
      <c r="P3167" s="30" t="s">
        <v>9868</v>
      </c>
      <c r="Q3167" s="30" t="s">
        <v>4174</v>
      </c>
    </row>
    <row r="3168" spans="1:17">
      <c r="A3168" s="30" t="s">
        <v>10489</v>
      </c>
      <c r="B3168" s="30" t="s">
        <v>10109</v>
      </c>
      <c r="C3168" s="30" t="s">
        <v>10490</v>
      </c>
      <c r="D3168" s="30" t="s">
        <v>74</v>
      </c>
      <c r="E3168" s="30" t="s">
        <v>9891</v>
      </c>
      <c r="F3168" s="30"/>
      <c r="G3168" s="38">
        <v>60</v>
      </c>
      <c r="H3168" s="31">
        <v>0</v>
      </c>
      <c r="I3168" s="30" t="s">
        <v>610</v>
      </c>
      <c r="J3168" s="30" t="s">
        <v>611</v>
      </c>
      <c r="K3168" s="30" t="s">
        <v>495</v>
      </c>
      <c r="L3168" s="30" t="s">
        <v>612</v>
      </c>
      <c r="M3168" s="30" t="s">
        <v>943</v>
      </c>
      <c r="N3168" s="30"/>
      <c r="O3168" s="30" t="s">
        <v>9872</v>
      </c>
      <c r="P3168" s="30" t="s">
        <v>9868</v>
      </c>
      <c r="Q3168" s="30" t="s">
        <v>4174</v>
      </c>
    </row>
    <row r="3169" spans="1:17">
      <c r="A3169" s="30" t="s">
        <v>10491</v>
      </c>
      <c r="B3169" s="30" t="s">
        <v>10109</v>
      </c>
      <c r="C3169" s="30" t="s">
        <v>10492</v>
      </c>
      <c r="D3169" s="30" t="s">
        <v>74</v>
      </c>
      <c r="E3169" s="30" t="s">
        <v>9891</v>
      </c>
      <c r="F3169" s="30"/>
      <c r="G3169" s="38">
        <v>60</v>
      </c>
      <c r="H3169" s="31">
        <v>0</v>
      </c>
      <c r="I3169" s="30" t="s">
        <v>5036</v>
      </c>
      <c r="J3169" s="30" t="s">
        <v>5037</v>
      </c>
      <c r="K3169" s="30" t="s">
        <v>495</v>
      </c>
      <c r="L3169" s="30" t="s">
        <v>612</v>
      </c>
      <c r="M3169" s="30" t="s">
        <v>1021</v>
      </c>
      <c r="N3169" s="30"/>
      <c r="O3169" s="30" t="s">
        <v>9872</v>
      </c>
      <c r="P3169" s="30" t="s">
        <v>9868</v>
      </c>
      <c r="Q3169" s="30" t="s">
        <v>4174</v>
      </c>
    </row>
    <row r="3170" spans="1:17">
      <c r="A3170" s="30" t="s">
        <v>10493</v>
      </c>
      <c r="B3170" s="30" t="s">
        <v>10109</v>
      </c>
      <c r="C3170" s="30" t="s">
        <v>10494</v>
      </c>
      <c r="D3170" s="30" t="s">
        <v>74</v>
      </c>
      <c r="E3170" s="30" t="s">
        <v>9891</v>
      </c>
      <c r="F3170" s="30"/>
      <c r="G3170" s="38">
        <v>60</v>
      </c>
      <c r="H3170" s="31">
        <v>0</v>
      </c>
      <c r="I3170" s="30" t="s">
        <v>610</v>
      </c>
      <c r="J3170" s="30" t="s">
        <v>611</v>
      </c>
      <c r="K3170" s="30" t="s">
        <v>495</v>
      </c>
      <c r="L3170" s="30" t="s">
        <v>612</v>
      </c>
      <c r="M3170" s="30" t="s">
        <v>950</v>
      </c>
      <c r="N3170" s="30"/>
      <c r="O3170" s="30" t="s">
        <v>9872</v>
      </c>
      <c r="P3170" s="30" t="s">
        <v>9868</v>
      </c>
      <c r="Q3170" s="30" t="s">
        <v>4174</v>
      </c>
    </row>
    <row r="3171" spans="1:17">
      <c r="A3171" s="30" t="s">
        <v>10495</v>
      </c>
      <c r="B3171" s="30" t="s">
        <v>10106</v>
      </c>
      <c r="C3171" s="30" t="s">
        <v>10496</v>
      </c>
      <c r="D3171" s="30" t="s">
        <v>74</v>
      </c>
      <c r="E3171" s="30" t="s">
        <v>9891</v>
      </c>
      <c r="F3171" s="30"/>
      <c r="G3171" s="38">
        <v>60</v>
      </c>
      <c r="H3171" s="31">
        <v>0</v>
      </c>
      <c r="I3171" s="30" t="s">
        <v>622</v>
      </c>
      <c r="J3171" s="30" t="s">
        <v>623</v>
      </c>
      <c r="K3171" s="30" t="s">
        <v>495</v>
      </c>
      <c r="L3171" s="30" t="s">
        <v>612</v>
      </c>
      <c r="M3171" s="30" t="s">
        <v>997</v>
      </c>
      <c r="N3171" s="30"/>
      <c r="O3171" s="30" t="s">
        <v>9872</v>
      </c>
      <c r="P3171" s="30" t="s">
        <v>9868</v>
      </c>
      <c r="Q3171" s="30" t="s">
        <v>4174</v>
      </c>
    </row>
    <row r="3172" spans="1:17">
      <c r="A3172" s="30" t="s">
        <v>10497</v>
      </c>
      <c r="B3172" s="30" t="s">
        <v>10109</v>
      </c>
      <c r="C3172" s="30" t="s">
        <v>10498</v>
      </c>
      <c r="D3172" s="30" t="s">
        <v>74</v>
      </c>
      <c r="E3172" s="30" t="s">
        <v>9891</v>
      </c>
      <c r="F3172" s="30"/>
      <c r="G3172" s="38">
        <v>60</v>
      </c>
      <c r="H3172" s="31">
        <v>0</v>
      </c>
      <c r="I3172" s="30" t="s">
        <v>5036</v>
      </c>
      <c r="J3172" s="30" t="s">
        <v>5037</v>
      </c>
      <c r="K3172" s="30" t="s">
        <v>495</v>
      </c>
      <c r="L3172" s="30" t="s">
        <v>612</v>
      </c>
      <c r="M3172" s="30" t="s">
        <v>961</v>
      </c>
      <c r="N3172" s="30"/>
      <c r="O3172" s="30" t="s">
        <v>9872</v>
      </c>
      <c r="P3172" s="30" t="s">
        <v>9868</v>
      </c>
      <c r="Q3172" s="30" t="s">
        <v>4174</v>
      </c>
    </row>
    <row r="3173" spans="1:17">
      <c r="A3173" s="30" t="s">
        <v>10499</v>
      </c>
      <c r="B3173" s="30" t="s">
        <v>10109</v>
      </c>
      <c r="C3173" s="30" t="s">
        <v>10500</v>
      </c>
      <c r="D3173" s="30" t="s">
        <v>74</v>
      </c>
      <c r="E3173" s="30" t="s">
        <v>9891</v>
      </c>
      <c r="F3173" s="30"/>
      <c r="G3173" s="38">
        <v>60</v>
      </c>
      <c r="H3173" s="31">
        <v>0</v>
      </c>
      <c r="I3173" s="30" t="s">
        <v>610</v>
      </c>
      <c r="J3173" s="30" t="s">
        <v>611</v>
      </c>
      <c r="K3173" s="30" t="s">
        <v>495</v>
      </c>
      <c r="L3173" s="30" t="s">
        <v>612</v>
      </c>
      <c r="M3173" s="30" t="s">
        <v>688</v>
      </c>
      <c r="N3173" s="30"/>
      <c r="O3173" s="30" t="s">
        <v>9872</v>
      </c>
      <c r="P3173" s="30" t="s">
        <v>9868</v>
      </c>
      <c r="Q3173" s="30" t="s">
        <v>4174</v>
      </c>
    </row>
    <row r="3174" spans="1:17">
      <c r="A3174" s="30" t="s">
        <v>10501</v>
      </c>
      <c r="B3174" s="30" t="s">
        <v>10109</v>
      </c>
      <c r="C3174" s="30" t="s">
        <v>10502</v>
      </c>
      <c r="D3174" s="30" t="s">
        <v>74</v>
      </c>
      <c r="E3174" s="30" t="s">
        <v>9891</v>
      </c>
      <c r="F3174" s="30"/>
      <c r="G3174" s="38">
        <v>60</v>
      </c>
      <c r="H3174" s="31">
        <v>0</v>
      </c>
      <c r="I3174" s="30" t="s">
        <v>5036</v>
      </c>
      <c r="J3174" s="30" t="s">
        <v>5037</v>
      </c>
      <c r="K3174" s="30" t="s">
        <v>495</v>
      </c>
      <c r="L3174" s="30" t="s">
        <v>612</v>
      </c>
      <c r="M3174" s="30" t="s">
        <v>1021</v>
      </c>
      <c r="N3174" s="30"/>
      <c r="O3174" s="30" t="s">
        <v>9872</v>
      </c>
      <c r="P3174" s="30" t="s">
        <v>9868</v>
      </c>
      <c r="Q3174" s="30" t="s">
        <v>4174</v>
      </c>
    </row>
    <row r="3175" spans="1:17">
      <c r="A3175" s="30" t="s">
        <v>10503</v>
      </c>
      <c r="B3175" s="30" t="s">
        <v>10109</v>
      </c>
      <c r="C3175" s="30" t="s">
        <v>10504</v>
      </c>
      <c r="D3175" s="30" t="s">
        <v>74</v>
      </c>
      <c r="E3175" s="30" t="s">
        <v>9891</v>
      </c>
      <c r="F3175" s="30"/>
      <c r="G3175" s="38">
        <v>60</v>
      </c>
      <c r="H3175" s="31">
        <v>0</v>
      </c>
      <c r="I3175" s="30" t="s">
        <v>610</v>
      </c>
      <c r="J3175" s="30" t="s">
        <v>611</v>
      </c>
      <c r="K3175" s="30" t="s">
        <v>495</v>
      </c>
      <c r="L3175" s="30" t="s">
        <v>612</v>
      </c>
      <c r="M3175" s="30" t="s">
        <v>943</v>
      </c>
      <c r="N3175" s="30"/>
      <c r="O3175" s="30" t="s">
        <v>9872</v>
      </c>
      <c r="P3175" s="30" t="s">
        <v>9868</v>
      </c>
      <c r="Q3175" s="30" t="s">
        <v>4174</v>
      </c>
    </row>
    <row r="3176" spans="1:17">
      <c r="A3176" s="30" t="s">
        <v>10505</v>
      </c>
      <c r="B3176" s="30" t="s">
        <v>10109</v>
      </c>
      <c r="C3176" s="30" t="s">
        <v>10274</v>
      </c>
      <c r="D3176" s="30" t="s">
        <v>74</v>
      </c>
      <c r="E3176" s="30" t="s">
        <v>9891</v>
      </c>
      <c r="F3176" s="30"/>
      <c r="G3176" s="38">
        <v>60</v>
      </c>
      <c r="H3176" s="31">
        <v>0</v>
      </c>
      <c r="I3176" s="30" t="s">
        <v>610</v>
      </c>
      <c r="J3176" s="30" t="s">
        <v>611</v>
      </c>
      <c r="K3176" s="30" t="s">
        <v>495</v>
      </c>
      <c r="L3176" s="30" t="s">
        <v>612</v>
      </c>
      <c r="M3176" s="30" t="s">
        <v>943</v>
      </c>
      <c r="N3176" s="30"/>
      <c r="O3176" s="30" t="s">
        <v>9872</v>
      </c>
      <c r="P3176" s="30" t="s">
        <v>9868</v>
      </c>
      <c r="Q3176" s="30" t="s">
        <v>4174</v>
      </c>
    </row>
    <row r="3177" spans="1:17">
      <c r="A3177" s="30" t="s">
        <v>10506</v>
      </c>
      <c r="B3177" s="30" t="s">
        <v>10109</v>
      </c>
      <c r="C3177" s="30" t="s">
        <v>10507</v>
      </c>
      <c r="D3177" s="30" t="s">
        <v>74</v>
      </c>
      <c r="E3177" s="30" t="s">
        <v>9891</v>
      </c>
      <c r="F3177" s="30"/>
      <c r="G3177" s="38">
        <v>60</v>
      </c>
      <c r="H3177" s="31">
        <v>0</v>
      </c>
      <c r="I3177" s="30" t="s">
        <v>622</v>
      </c>
      <c r="J3177" s="30" t="s">
        <v>623</v>
      </c>
      <c r="K3177" s="30" t="s">
        <v>495</v>
      </c>
      <c r="L3177" s="30" t="s">
        <v>612</v>
      </c>
      <c r="M3177" s="30" t="s">
        <v>624</v>
      </c>
      <c r="N3177" s="30"/>
      <c r="O3177" s="30" t="s">
        <v>9872</v>
      </c>
      <c r="P3177" s="30" t="s">
        <v>9868</v>
      </c>
      <c r="Q3177" s="30" t="s">
        <v>4174</v>
      </c>
    </row>
    <row r="3178" spans="1:17">
      <c r="A3178" s="30" t="s">
        <v>10508</v>
      </c>
      <c r="B3178" s="30" t="s">
        <v>10109</v>
      </c>
      <c r="C3178" s="30" t="s">
        <v>10509</v>
      </c>
      <c r="D3178" s="30" t="s">
        <v>74</v>
      </c>
      <c r="E3178" s="30" t="s">
        <v>9891</v>
      </c>
      <c r="F3178" s="30"/>
      <c r="G3178" s="38">
        <v>60</v>
      </c>
      <c r="H3178" s="31">
        <v>0</v>
      </c>
      <c r="I3178" s="30" t="s">
        <v>610</v>
      </c>
      <c r="J3178" s="30" t="s">
        <v>611</v>
      </c>
      <c r="K3178" s="30" t="s">
        <v>495</v>
      </c>
      <c r="L3178" s="30" t="s">
        <v>612</v>
      </c>
      <c r="M3178" s="30" t="s">
        <v>1035</v>
      </c>
      <c r="N3178" s="30"/>
      <c r="O3178" s="30" t="s">
        <v>9872</v>
      </c>
      <c r="P3178" s="30" t="s">
        <v>9868</v>
      </c>
      <c r="Q3178" s="30" t="s">
        <v>4174</v>
      </c>
    </row>
    <row r="3179" spans="1:17">
      <c r="A3179" s="30" t="s">
        <v>10510</v>
      </c>
      <c r="B3179" s="30" t="s">
        <v>10109</v>
      </c>
      <c r="C3179" s="30" t="s">
        <v>10511</v>
      </c>
      <c r="D3179" s="30" t="s">
        <v>74</v>
      </c>
      <c r="E3179" s="30" t="s">
        <v>9891</v>
      </c>
      <c r="F3179" s="30"/>
      <c r="G3179" s="38">
        <v>60</v>
      </c>
      <c r="H3179" s="31">
        <v>0</v>
      </c>
      <c r="I3179" s="30" t="s">
        <v>622</v>
      </c>
      <c r="J3179" s="30" t="s">
        <v>623</v>
      </c>
      <c r="K3179" s="30" t="s">
        <v>495</v>
      </c>
      <c r="L3179" s="30" t="s">
        <v>612</v>
      </c>
      <c r="M3179" s="30" t="s">
        <v>624</v>
      </c>
      <c r="N3179" s="30"/>
      <c r="O3179" s="30" t="s">
        <v>9872</v>
      </c>
      <c r="P3179" s="30" t="s">
        <v>9868</v>
      </c>
      <c r="Q3179" s="30" t="s">
        <v>4174</v>
      </c>
    </row>
    <row r="3180" spans="1:17">
      <c r="A3180" s="30" t="s">
        <v>10512</v>
      </c>
      <c r="B3180" s="30" t="s">
        <v>10109</v>
      </c>
      <c r="C3180" s="30" t="s">
        <v>10513</v>
      </c>
      <c r="D3180" s="30" t="s">
        <v>74</v>
      </c>
      <c r="E3180" s="30" t="s">
        <v>9891</v>
      </c>
      <c r="F3180" s="30"/>
      <c r="G3180" s="38">
        <v>60</v>
      </c>
      <c r="H3180" s="31">
        <v>0</v>
      </c>
      <c r="I3180" s="30" t="s">
        <v>610</v>
      </c>
      <c r="J3180" s="30" t="s">
        <v>611</v>
      </c>
      <c r="K3180" s="30" t="s">
        <v>495</v>
      </c>
      <c r="L3180" s="30" t="s">
        <v>612</v>
      </c>
      <c r="M3180" s="30" t="s">
        <v>1035</v>
      </c>
      <c r="N3180" s="30"/>
      <c r="O3180" s="30" t="s">
        <v>9872</v>
      </c>
      <c r="P3180" s="30" t="s">
        <v>9868</v>
      </c>
      <c r="Q3180" s="30" t="s">
        <v>4174</v>
      </c>
    </row>
    <row r="3181" spans="1:17">
      <c r="A3181" s="30" t="s">
        <v>10514</v>
      </c>
      <c r="B3181" s="30" t="s">
        <v>10109</v>
      </c>
      <c r="C3181" s="30" t="s">
        <v>10515</v>
      </c>
      <c r="D3181" s="30" t="s">
        <v>74</v>
      </c>
      <c r="E3181" s="30" t="s">
        <v>9891</v>
      </c>
      <c r="F3181" s="30"/>
      <c r="G3181" s="38">
        <v>60</v>
      </c>
      <c r="H3181" s="31">
        <v>0</v>
      </c>
      <c r="I3181" s="30" t="s">
        <v>5036</v>
      </c>
      <c r="J3181" s="30" t="s">
        <v>5037</v>
      </c>
      <c r="K3181" s="30" t="s">
        <v>495</v>
      </c>
      <c r="L3181" s="30" t="s">
        <v>612</v>
      </c>
      <c r="M3181" s="30" t="s">
        <v>961</v>
      </c>
      <c r="N3181" s="30"/>
      <c r="O3181" s="30" t="s">
        <v>9872</v>
      </c>
      <c r="P3181" s="30" t="s">
        <v>9868</v>
      </c>
      <c r="Q3181" s="30" t="s">
        <v>4174</v>
      </c>
    </row>
    <row r="3182" spans="1:17">
      <c r="A3182" s="30" t="s">
        <v>10516</v>
      </c>
      <c r="B3182" s="30" t="s">
        <v>10109</v>
      </c>
      <c r="C3182" s="30" t="s">
        <v>10517</v>
      </c>
      <c r="D3182" s="30" t="s">
        <v>74</v>
      </c>
      <c r="E3182" s="30" t="s">
        <v>9891</v>
      </c>
      <c r="F3182" s="30"/>
      <c r="G3182" s="38">
        <v>60</v>
      </c>
      <c r="H3182" s="31">
        <v>0</v>
      </c>
      <c r="I3182" s="30" t="s">
        <v>610</v>
      </c>
      <c r="J3182" s="30" t="s">
        <v>611</v>
      </c>
      <c r="K3182" s="30" t="s">
        <v>495</v>
      </c>
      <c r="L3182" s="30" t="s">
        <v>612</v>
      </c>
      <c r="M3182" s="30" t="s">
        <v>688</v>
      </c>
      <c r="N3182" s="30"/>
      <c r="O3182" s="30" t="s">
        <v>9872</v>
      </c>
      <c r="P3182" s="30" t="s">
        <v>9868</v>
      </c>
      <c r="Q3182" s="30" t="s">
        <v>4174</v>
      </c>
    </row>
    <row r="3183" spans="1:17">
      <c r="A3183" s="30" t="s">
        <v>10518</v>
      </c>
      <c r="B3183" s="30" t="s">
        <v>10109</v>
      </c>
      <c r="C3183" s="30" t="s">
        <v>10519</v>
      </c>
      <c r="D3183" s="30" t="s">
        <v>74</v>
      </c>
      <c r="E3183" s="30" t="s">
        <v>9891</v>
      </c>
      <c r="F3183" s="30"/>
      <c r="G3183" s="38">
        <v>60</v>
      </c>
      <c r="H3183" s="31">
        <v>0</v>
      </c>
      <c r="I3183" s="30" t="s">
        <v>610</v>
      </c>
      <c r="J3183" s="30" t="s">
        <v>611</v>
      </c>
      <c r="K3183" s="30" t="s">
        <v>495</v>
      </c>
      <c r="L3183" s="30" t="s">
        <v>612</v>
      </c>
      <c r="M3183" s="30" t="s">
        <v>1035</v>
      </c>
      <c r="N3183" s="30"/>
      <c r="O3183" s="30" t="s">
        <v>9872</v>
      </c>
      <c r="P3183" s="30" t="s">
        <v>9868</v>
      </c>
      <c r="Q3183" s="30" t="s">
        <v>4174</v>
      </c>
    </row>
    <row r="3184" spans="1:17">
      <c r="A3184" s="30" t="s">
        <v>10520</v>
      </c>
      <c r="B3184" s="30" t="s">
        <v>10109</v>
      </c>
      <c r="C3184" s="30" t="s">
        <v>10521</v>
      </c>
      <c r="D3184" s="30" t="s">
        <v>74</v>
      </c>
      <c r="E3184" s="30" t="s">
        <v>9891</v>
      </c>
      <c r="F3184" s="30"/>
      <c r="G3184" s="38">
        <v>60</v>
      </c>
      <c r="H3184" s="31">
        <v>0</v>
      </c>
      <c r="I3184" s="30" t="s">
        <v>5036</v>
      </c>
      <c r="J3184" s="30" t="s">
        <v>5037</v>
      </c>
      <c r="K3184" s="30" t="s">
        <v>495</v>
      </c>
      <c r="L3184" s="30" t="s">
        <v>612</v>
      </c>
      <c r="M3184" s="30" t="s">
        <v>1021</v>
      </c>
      <c r="N3184" s="30"/>
      <c r="O3184" s="30" t="s">
        <v>9872</v>
      </c>
      <c r="P3184" s="30" t="s">
        <v>9868</v>
      </c>
      <c r="Q3184" s="30" t="s">
        <v>4174</v>
      </c>
    </row>
    <row r="3185" spans="1:17">
      <c r="A3185" s="30" t="s">
        <v>10522</v>
      </c>
      <c r="B3185" s="30" t="s">
        <v>10109</v>
      </c>
      <c r="C3185" s="30" t="s">
        <v>10523</v>
      </c>
      <c r="D3185" s="30" t="s">
        <v>74</v>
      </c>
      <c r="E3185" s="30" t="s">
        <v>9891</v>
      </c>
      <c r="F3185" s="30"/>
      <c r="G3185" s="38">
        <v>60</v>
      </c>
      <c r="H3185" s="31">
        <v>0</v>
      </c>
      <c r="I3185" s="30" t="s">
        <v>610</v>
      </c>
      <c r="J3185" s="30" t="s">
        <v>611</v>
      </c>
      <c r="K3185" s="30" t="s">
        <v>495</v>
      </c>
      <c r="L3185" s="30" t="s">
        <v>612</v>
      </c>
      <c r="M3185" s="30" t="s">
        <v>1035</v>
      </c>
      <c r="N3185" s="30"/>
      <c r="O3185" s="30" t="s">
        <v>9872</v>
      </c>
      <c r="P3185" s="30" t="s">
        <v>9868</v>
      </c>
      <c r="Q3185" s="30" t="s">
        <v>4174</v>
      </c>
    </row>
    <row r="3186" spans="1:17">
      <c r="A3186" s="30" t="s">
        <v>10524</v>
      </c>
      <c r="B3186" s="30" t="s">
        <v>10109</v>
      </c>
      <c r="C3186" s="30" t="s">
        <v>10525</v>
      </c>
      <c r="D3186" s="30" t="s">
        <v>74</v>
      </c>
      <c r="E3186" s="30" t="s">
        <v>9891</v>
      </c>
      <c r="F3186" s="30"/>
      <c r="G3186" s="38">
        <v>60</v>
      </c>
      <c r="H3186" s="31">
        <v>0</v>
      </c>
      <c r="I3186" s="30" t="s">
        <v>610</v>
      </c>
      <c r="J3186" s="30" t="s">
        <v>611</v>
      </c>
      <c r="K3186" s="30" t="s">
        <v>495</v>
      </c>
      <c r="L3186" s="30" t="s">
        <v>612</v>
      </c>
      <c r="M3186" s="30" t="s">
        <v>950</v>
      </c>
      <c r="N3186" s="30"/>
      <c r="O3186" s="30" t="s">
        <v>9872</v>
      </c>
      <c r="P3186" s="30" t="s">
        <v>9868</v>
      </c>
      <c r="Q3186" s="30" t="s">
        <v>4174</v>
      </c>
    </row>
    <row r="3187" spans="1:17">
      <c r="A3187" s="30" t="s">
        <v>10526</v>
      </c>
      <c r="B3187" s="30" t="s">
        <v>10109</v>
      </c>
      <c r="C3187" s="30" t="s">
        <v>10527</v>
      </c>
      <c r="D3187" s="30" t="s">
        <v>74</v>
      </c>
      <c r="E3187" s="30" t="s">
        <v>9891</v>
      </c>
      <c r="F3187" s="30"/>
      <c r="G3187" s="38">
        <v>60</v>
      </c>
      <c r="H3187" s="31">
        <v>0</v>
      </c>
      <c r="I3187" s="30" t="s">
        <v>5036</v>
      </c>
      <c r="J3187" s="30" t="s">
        <v>5037</v>
      </c>
      <c r="K3187" s="30" t="s">
        <v>495</v>
      </c>
      <c r="L3187" s="30" t="s">
        <v>612</v>
      </c>
      <c r="M3187" s="30" t="s">
        <v>780</v>
      </c>
      <c r="N3187" s="30"/>
      <c r="O3187" s="30" t="s">
        <v>9872</v>
      </c>
      <c r="P3187" s="30" t="s">
        <v>9868</v>
      </c>
      <c r="Q3187" s="30" t="s">
        <v>4174</v>
      </c>
    </row>
    <row r="3188" spans="1:17">
      <c r="A3188" s="30" t="s">
        <v>10528</v>
      </c>
      <c r="B3188" s="30" t="s">
        <v>10109</v>
      </c>
      <c r="C3188" s="30" t="s">
        <v>10529</v>
      </c>
      <c r="D3188" s="30" t="s">
        <v>74</v>
      </c>
      <c r="E3188" s="30" t="s">
        <v>9891</v>
      </c>
      <c r="F3188" s="30"/>
      <c r="G3188" s="38">
        <v>60</v>
      </c>
      <c r="H3188" s="31">
        <v>0</v>
      </c>
      <c r="I3188" s="30" t="s">
        <v>610</v>
      </c>
      <c r="J3188" s="30" t="s">
        <v>611</v>
      </c>
      <c r="K3188" s="30" t="s">
        <v>495</v>
      </c>
      <c r="L3188" s="30" t="s">
        <v>612</v>
      </c>
      <c r="M3188" s="30" t="s">
        <v>688</v>
      </c>
      <c r="N3188" s="30"/>
      <c r="O3188" s="30" t="s">
        <v>9872</v>
      </c>
      <c r="P3188" s="30" t="s">
        <v>9868</v>
      </c>
      <c r="Q3188" s="30" t="s">
        <v>4174</v>
      </c>
    </row>
    <row r="3189" spans="1:17">
      <c r="A3189" s="30" t="s">
        <v>10530</v>
      </c>
      <c r="B3189" s="30" t="s">
        <v>10109</v>
      </c>
      <c r="C3189" s="30" t="s">
        <v>10531</v>
      </c>
      <c r="D3189" s="30" t="s">
        <v>74</v>
      </c>
      <c r="E3189" s="30" t="s">
        <v>9891</v>
      </c>
      <c r="F3189" s="30"/>
      <c r="G3189" s="38">
        <v>60</v>
      </c>
      <c r="H3189" s="31">
        <v>0</v>
      </c>
      <c r="I3189" s="30" t="s">
        <v>5036</v>
      </c>
      <c r="J3189" s="30" t="s">
        <v>5037</v>
      </c>
      <c r="K3189" s="30" t="s">
        <v>495</v>
      </c>
      <c r="L3189" s="30" t="s">
        <v>612</v>
      </c>
      <c r="M3189" s="30" t="s">
        <v>1021</v>
      </c>
      <c r="N3189" s="30"/>
      <c r="O3189" s="30" t="s">
        <v>9872</v>
      </c>
      <c r="P3189" s="30" t="s">
        <v>9868</v>
      </c>
      <c r="Q3189" s="30" t="s">
        <v>4174</v>
      </c>
    </row>
    <row r="3190" spans="1:17">
      <c r="A3190" s="30" t="s">
        <v>10532</v>
      </c>
      <c r="B3190" s="30" t="s">
        <v>10103</v>
      </c>
      <c r="C3190" s="30" t="s">
        <v>10533</v>
      </c>
      <c r="D3190" s="30"/>
      <c r="E3190" s="30" t="s">
        <v>9870</v>
      </c>
      <c r="F3190" s="30" t="s">
        <v>74</v>
      </c>
      <c r="G3190" s="38">
        <v>60</v>
      </c>
      <c r="H3190" s="31">
        <v>0</v>
      </c>
      <c r="I3190" s="30" t="s">
        <v>586</v>
      </c>
      <c r="J3190" s="30" t="s">
        <v>587</v>
      </c>
      <c r="K3190" s="30" t="s">
        <v>495</v>
      </c>
      <c r="L3190" s="30" t="s">
        <v>496</v>
      </c>
      <c r="M3190" s="30" t="s">
        <v>903</v>
      </c>
      <c r="N3190" s="30"/>
      <c r="O3190" s="30" t="s">
        <v>9872</v>
      </c>
      <c r="P3190" s="30" t="s">
        <v>9868</v>
      </c>
      <c r="Q3190" s="30" t="s">
        <v>499</v>
      </c>
    </row>
    <row r="3191" spans="1:17">
      <c r="A3191" s="30" t="s">
        <v>10534</v>
      </c>
      <c r="B3191" s="30" t="s">
        <v>10103</v>
      </c>
      <c r="C3191" s="30" t="s">
        <v>10535</v>
      </c>
      <c r="D3191" s="30"/>
      <c r="E3191" s="30" t="s">
        <v>9870</v>
      </c>
      <c r="F3191" s="30" t="s">
        <v>74</v>
      </c>
      <c r="G3191" s="38">
        <v>60</v>
      </c>
      <c r="H3191" s="31">
        <v>0</v>
      </c>
      <c r="I3191" s="30" t="s">
        <v>512</v>
      </c>
      <c r="J3191" s="30" t="s">
        <v>513</v>
      </c>
      <c r="K3191" s="30" t="s">
        <v>495</v>
      </c>
      <c r="L3191" s="30" t="s">
        <v>496</v>
      </c>
      <c r="M3191" s="30" t="s">
        <v>695</v>
      </c>
      <c r="N3191" s="30" t="s">
        <v>3085</v>
      </c>
      <c r="O3191" s="30" t="s">
        <v>9872</v>
      </c>
      <c r="P3191" s="30" t="s">
        <v>9868</v>
      </c>
      <c r="Q3191" s="30" t="s">
        <v>499</v>
      </c>
    </row>
    <row r="3192" spans="1:17">
      <c r="A3192" s="30" t="s">
        <v>10536</v>
      </c>
      <c r="B3192" s="30" t="s">
        <v>10109</v>
      </c>
      <c r="C3192" s="30" t="s">
        <v>10537</v>
      </c>
      <c r="D3192" s="30" t="s">
        <v>74</v>
      </c>
      <c r="E3192" s="30" t="s">
        <v>9891</v>
      </c>
      <c r="F3192" s="30"/>
      <c r="G3192" s="38">
        <v>60</v>
      </c>
      <c r="H3192" s="31">
        <v>0</v>
      </c>
      <c r="I3192" s="30" t="s">
        <v>5036</v>
      </c>
      <c r="J3192" s="30" t="s">
        <v>5037</v>
      </c>
      <c r="K3192" s="30" t="s">
        <v>495</v>
      </c>
      <c r="L3192" s="30" t="s">
        <v>612</v>
      </c>
      <c r="M3192" s="30" t="s">
        <v>780</v>
      </c>
      <c r="N3192" s="30"/>
      <c r="O3192" s="30" t="s">
        <v>9872</v>
      </c>
      <c r="P3192" s="30" t="s">
        <v>9868</v>
      </c>
      <c r="Q3192" s="30" t="s">
        <v>4174</v>
      </c>
    </row>
    <row r="3193" spans="1:17">
      <c r="A3193" s="30" t="s">
        <v>10538</v>
      </c>
      <c r="B3193" s="30" t="s">
        <v>10109</v>
      </c>
      <c r="C3193" s="30" t="s">
        <v>10539</v>
      </c>
      <c r="D3193" s="30" t="s">
        <v>74</v>
      </c>
      <c r="E3193" s="30" t="s">
        <v>9891</v>
      </c>
      <c r="F3193" s="30"/>
      <c r="G3193" s="38">
        <v>60</v>
      </c>
      <c r="H3193" s="31">
        <v>0</v>
      </c>
      <c r="I3193" s="30" t="s">
        <v>610</v>
      </c>
      <c r="J3193" s="30" t="s">
        <v>611</v>
      </c>
      <c r="K3193" s="30" t="s">
        <v>495</v>
      </c>
      <c r="L3193" s="30" t="s">
        <v>612</v>
      </c>
      <c r="M3193" s="30" t="s">
        <v>1035</v>
      </c>
      <c r="N3193" s="30"/>
      <c r="O3193" s="30" t="s">
        <v>9872</v>
      </c>
      <c r="P3193" s="30" t="s">
        <v>9868</v>
      </c>
      <c r="Q3193" s="30" t="s">
        <v>4174</v>
      </c>
    </row>
    <row r="3194" spans="1:17">
      <c r="A3194" s="30" t="s">
        <v>10540</v>
      </c>
      <c r="B3194" s="30" t="s">
        <v>10109</v>
      </c>
      <c r="C3194" s="30" t="s">
        <v>10541</v>
      </c>
      <c r="D3194" s="30" t="s">
        <v>74</v>
      </c>
      <c r="E3194" s="30" t="s">
        <v>9891</v>
      </c>
      <c r="F3194" s="30"/>
      <c r="G3194" s="38">
        <v>60</v>
      </c>
      <c r="H3194" s="31">
        <v>0</v>
      </c>
      <c r="I3194" s="30" t="s">
        <v>622</v>
      </c>
      <c r="J3194" s="30" t="s">
        <v>623</v>
      </c>
      <c r="K3194" s="30" t="s">
        <v>495</v>
      </c>
      <c r="L3194" s="30" t="s">
        <v>612</v>
      </c>
      <c r="M3194" s="30" t="s">
        <v>1007</v>
      </c>
      <c r="N3194" s="30"/>
      <c r="O3194" s="30" t="s">
        <v>9872</v>
      </c>
      <c r="P3194" s="30" t="s">
        <v>9868</v>
      </c>
      <c r="Q3194" s="30" t="s">
        <v>4174</v>
      </c>
    </row>
    <row r="3195" spans="1:17">
      <c r="A3195" s="30" t="s">
        <v>10542</v>
      </c>
      <c r="B3195" s="30" t="s">
        <v>10109</v>
      </c>
      <c r="C3195" s="30" t="s">
        <v>10543</v>
      </c>
      <c r="D3195" s="30" t="s">
        <v>74</v>
      </c>
      <c r="E3195" s="30" t="s">
        <v>9891</v>
      </c>
      <c r="F3195" s="30"/>
      <c r="G3195" s="38">
        <v>60</v>
      </c>
      <c r="H3195" s="31">
        <v>0</v>
      </c>
      <c r="I3195" s="30" t="s">
        <v>610</v>
      </c>
      <c r="J3195" s="30" t="s">
        <v>611</v>
      </c>
      <c r="K3195" s="30" t="s">
        <v>495</v>
      </c>
      <c r="L3195" s="30" t="s">
        <v>612</v>
      </c>
      <c r="M3195" s="30" t="s">
        <v>943</v>
      </c>
      <c r="N3195" s="30"/>
      <c r="O3195" s="30" t="s">
        <v>9872</v>
      </c>
      <c r="P3195" s="30" t="s">
        <v>9868</v>
      </c>
      <c r="Q3195" s="30" t="s">
        <v>4174</v>
      </c>
    </row>
    <row r="3196" spans="1:17">
      <c r="A3196" s="30" t="s">
        <v>10544</v>
      </c>
      <c r="B3196" s="30" t="s">
        <v>10109</v>
      </c>
      <c r="C3196" s="30" t="s">
        <v>10545</v>
      </c>
      <c r="D3196" s="30" t="s">
        <v>74</v>
      </c>
      <c r="E3196" s="30" t="s">
        <v>9891</v>
      </c>
      <c r="F3196" s="30"/>
      <c r="G3196" s="38">
        <v>60</v>
      </c>
      <c r="H3196" s="31">
        <v>0</v>
      </c>
      <c r="I3196" s="30" t="s">
        <v>5036</v>
      </c>
      <c r="J3196" s="30" t="s">
        <v>5037</v>
      </c>
      <c r="K3196" s="30" t="s">
        <v>495</v>
      </c>
      <c r="L3196" s="30" t="s">
        <v>612</v>
      </c>
      <c r="M3196" s="30" t="s">
        <v>780</v>
      </c>
      <c r="N3196" s="30"/>
      <c r="O3196" s="30" t="s">
        <v>9872</v>
      </c>
      <c r="P3196" s="30" t="s">
        <v>9868</v>
      </c>
      <c r="Q3196" s="30" t="s">
        <v>4174</v>
      </c>
    </row>
    <row r="3197" spans="1:17">
      <c r="A3197" s="30" t="s">
        <v>10546</v>
      </c>
      <c r="B3197" s="30" t="s">
        <v>10109</v>
      </c>
      <c r="C3197" s="30" t="s">
        <v>10547</v>
      </c>
      <c r="D3197" s="30" t="s">
        <v>74</v>
      </c>
      <c r="E3197" s="30" t="s">
        <v>9891</v>
      </c>
      <c r="F3197" s="30"/>
      <c r="G3197" s="38">
        <v>60</v>
      </c>
      <c r="H3197" s="31">
        <v>0</v>
      </c>
      <c r="I3197" s="30" t="s">
        <v>610</v>
      </c>
      <c r="J3197" s="30" t="s">
        <v>611</v>
      </c>
      <c r="K3197" s="30" t="s">
        <v>495</v>
      </c>
      <c r="L3197" s="30" t="s">
        <v>612</v>
      </c>
      <c r="M3197" s="30" t="s">
        <v>950</v>
      </c>
      <c r="N3197" s="30"/>
      <c r="O3197" s="30" t="s">
        <v>9872</v>
      </c>
      <c r="P3197" s="30" t="s">
        <v>9868</v>
      </c>
      <c r="Q3197" s="30" t="s">
        <v>4174</v>
      </c>
    </row>
    <row r="3198" spans="1:17">
      <c r="A3198" s="30" t="s">
        <v>10548</v>
      </c>
      <c r="B3198" s="30" t="s">
        <v>10109</v>
      </c>
      <c r="C3198" s="30" t="s">
        <v>10549</v>
      </c>
      <c r="D3198" s="30" t="s">
        <v>74</v>
      </c>
      <c r="E3198" s="30" t="s">
        <v>9891</v>
      </c>
      <c r="F3198" s="30"/>
      <c r="G3198" s="38">
        <v>60</v>
      </c>
      <c r="H3198" s="31">
        <v>0</v>
      </c>
      <c r="I3198" s="30" t="s">
        <v>610</v>
      </c>
      <c r="J3198" s="30" t="s">
        <v>611</v>
      </c>
      <c r="K3198" s="30" t="s">
        <v>495</v>
      </c>
      <c r="L3198" s="30" t="s">
        <v>612</v>
      </c>
      <c r="M3198" s="30" t="s">
        <v>950</v>
      </c>
      <c r="N3198" s="30"/>
      <c r="O3198" s="30" t="s">
        <v>9872</v>
      </c>
      <c r="P3198" s="30" t="s">
        <v>9868</v>
      </c>
      <c r="Q3198" s="30" t="s">
        <v>4174</v>
      </c>
    </row>
    <row r="3199" spans="1:17">
      <c r="A3199" s="30" t="s">
        <v>10550</v>
      </c>
      <c r="B3199" s="30" t="s">
        <v>10106</v>
      </c>
      <c r="C3199" s="30" t="s">
        <v>10551</v>
      </c>
      <c r="D3199" s="30" t="s">
        <v>74</v>
      </c>
      <c r="E3199" s="30" t="s">
        <v>9891</v>
      </c>
      <c r="F3199" s="30"/>
      <c r="G3199" s="38">
        <v>60</v>
      </c>
      <c r="H3199" s="31">
        <v>0</v>
      </c>
      <c r="I3199" s="30" t="s">
        <v>622</v>
      </c>
      <c r="J3199" s="30" t="s">
        <v>623</v>
      </c>
      <c r="K3199" s="30" t="s">
        <v>495</v>
      </c>
      <c r="L3199" s="30" t="s">
        <v>612</v>
      </c>
      <c r="M3199" s="30" t="s">
        <v>1153</v>
      </c>
      <c r="N3199" s="30"/>
      <c r="O3199" s="30" t="s">
        <v>9872</v>
      </c>
      <c r="P3199" s="30" t="s">
        <v>9868</v>
      </c>
      <c r="Q3199" s="30" t="s">
        <v>4174</v>
      </c>
    </row>
    <row r="3200" spans="1:17">
      <c r="A3200" s="30" t="s">
        <v>10552</v>
      </c>
      <c r="B3200" s="30" t="s">
        <v>10109</v>
      </c>
      <c r="C3200" s="30" t="s">
        <v>10553</v>
      </c>
      <c r="D3200" s="30" t="s">
        <v>74</v>
      </c>
      <c r="E3200" s="30" t="s">
        <v>9891</v>
      </c>
      <c r="F3200" s="30"/>
      <c r="G3200" s="38">
        <v>60</v>
      </c>
      <c r="H3200" s="31">
        <v>0</v>
      </c>
      <c r="I3200" s="30" t="s">
        <v>622</v>
      </c>
      <c r="J3200" s="30" t="s">
        <v>623</v>
      </c>
      <c r="K3200" s="30" t="s">
        <v>495</v>
      </c>
      <c r="L3200" s="30" t="s">
        <v>612</v>
      </c>
      <c r="M3200" s="30" t="s">
        <v>1007</v>
      </c>
      <c r="N3200" s="30"/>
      <c r="O3200" s="30" t="s">
        <v>9872</v>
      </c>
      <c r="P3200" s="30" t="s">
        <v>9868</v>
      </c>
      <c r="Q3200" s="30" t="s">
        <v>4174</v>
      </c>
    </row>
    <row r="3201" spans="1:17">
      <c r="A3201" s="30" t="s">
        <v>10554</v>
      </c>
      <c r="B3201" s="30" t="s">
        <v>10109</v>
      </c>
      <c r="C3201" s="30" t="s">
        <v>10555</v>
      </c>
      <c r="D3201" s="30" t="s">
        <v>74</v>
      </c>
      <c r="E3201" s="30" t="s">
        <v>9891</v>
      </c>
      <c r="F3201" s="30"/>
      <c r="G3201" s="38">
        <v>60</v>
      </c>
      <c r="H3201" s="31">
        <v>0</v>
      </c>
      <c r="I3201" s="30" t="s">
        <v>5036</v>
      </c>
      <c r="J3201" s="30" t="s">
        <v>5037</v>
      </c>
      <c r="K3201" s="30" t="s">
        <v>495</v>
      </c>
      <c r="L3201" s="30" t="s">
        <v>612</v>
      </c>
      <c r="M3201" s="30" t="s">
        <v>780</v>
      </c>
      <c r="N3201" s="30"/>
      <c r="O3201" s="30" t="s">
        <v>9872</v>
      </c>
      <c r="P3201" s="30" t="s">
        <v>9868</v>
      </c>
      <c r="Q3201" s="30" t="s">
        <v>4174</v>
      </c>
    </row>
    <row r="3202" spans="1:17">
      <c r="A3202" s="30" t="s">
        <v>10556</v>
      </c>
      <c r="B3202" s="30" t="s">
        <v>10109</v>
      </c>
      <c r="C3202" s="30" t="s">
        <v>10557</v>
      </c>
      <c r="D3202" s="30" t="s">
        <v>74</v>
      </c>
      <c r="E3202" s="30" t="s">
        <v>9891</v>
      </c>
      <c r="F3202" s="30"/>
      <c r="G3202" s="38">
        <v>60</v>
      </c>
      <c r="H3202" s="31">
        <v>0</v>
      </c>
      <c r="I3202" s="30" t="s">
        <v>610</v>
      </c>
      <c r="J3202" s="30" t="s">
        <v>611</v>
      </c>
      <c r="K3202" s="30" t="s">
        <v>495</v>
      </c>
      <c r="L3202" s="30" t="s">
        <v>612</v>
      </c>
      <c r="M3202" s="30" t="s">
        <v>950</v>
      </c>
      <c r="N3202" s="30"/>
      <c r="O3202" s="30" t="s">
        <v>9872</v>
      </c>
      <c r="P3202" s="30" t="s">
        <v>9868</v>
      </c>
      <c r="Q3202" s="30" t="s">
        <v>4174</v>
      </c>
    </row>
    <row r="3203" spans="1:17">
      <c r="A3203" s="30" t="s">
        <v>10558</v>
      </c>
      <c r="B3203" s="30" t="s">
        <v>10109</v>
      </c>
      <c r="C3203" s="30" t="s">
        <v>10559</v>
      </c>
      <c r="D3203" s="30" t="s">
        <v>74</v>
      </c>
      <c r="E3203" s="30" t="s">
        <v>9891</v>
      </c>
      <c r="F3203" s="30"/>
      <c r="G3203" s="38">
        <v>60</v>
      </c>
      <c r="H3203" s="31">
        <v>0</v>
      </c>
      <c r="I3203" s="30" t="s">
        <v>610</v>
      </c>
      <c r="J3203" s="30" t="s">
        <v>611</v>
      </c>
      <c r="K3203" s="30" t="s">
        <v>495</v>
      </c>
      <c r="L3203" s="30" t="s">
        <v>612</v>
      </c>
      <c r="M3203" s="30" t="s">
        <v>950</v>
      </c>
      <c r="N3203" s="30"/>
      <c r="O3203" s="30" t="s">
        <v>9872</v>
      </c>
      <c r="P3203" s="30" t="s">
        <v>9868</v>
      </c>
      <c r="Q3203" s="30" t="s">
        <v>4174</v>
      </c>
    </row>
    <row r="3204" spans="1:17">
      <c r="A3204" s="30" t="s">
        <v>10560</v>
      </c>
      <c r="B3204" s="30" t="s">
        <v>10109</v>
      </c>
      <c r="C3204" s="30" t="s">
        <v>10561</v>
      </c>
      <c r="D3204" s="30" t="s">
        <v>74</v>
      </c>
      <c r="E3204" s="30" t="s">
        <v>9891</v>
      </c>
      <c r="F3204" s="30"/>
      <c r="G3204" s="38">
        <v>60</v>
      </c>
      <c r="H3204" s="31">
        <v>0</v>
      </c>
      <c r="I3204" s="30" t="s">
        <v>610</v>
      </c>
      <c r="J3204" s="30" t="s">
        <v>611</v>
      </c>
      <c r="K3204" s="30" t="s">
        <v>495</v>
      </c>
      <c r="L3204" s="30" t="s">
        <v>612</v>
      </c>
      <c r="M3204" s="30" t="s">
        <v>943</v>
      </c>
      <c r="N3204" s="30"/>
      <c r="O3204" s="30" t="s">
        <v>9872</v>
      </c>
      <c r="P3204" s="30" t="s">
        <v>9868</v>
      </c>
      <c r="Q3204" s="30" t="s">
        <v>4174</v>
      </c>
    </row>
    <row r="3205" spans="1:17">
      <c r="A3205" s="30" t="s">
        <v>10562</v>
      </c>
      <c r="B3205" s="30" t="s">
        <v>10109</v>
      </c>
      <c r="C3205" s="30" t="s">
        <v>10563</v>
      </c>
      <c r="D3205" s="30" t="s">
        <v>74</v>
      </c>
      <c r="E3205" s="30" t="s">
        <v>9891</v>
      </c>
      <c r="F3205" s="30"/>
      <c r="G3205" s="38">
        <v>60</v>
      </c>
      <c r="H3205" s="31">
        <v>0</v>
      </c>
      <c r="I3205" s="30" t="s">
        <v>610</v>
      </c>
      <c r="J3205" s="30" t="s">
        <v>611</v>
      </c>
      <c r="K3205" s="30" t="s">
        <v>495</v>
      </c>
      <c r="L3205" s="30" t="s">
        <v>612</v>
      </c>
      <c r="M3205" s="30" t="s">
        <v>1035</v>
      </c>
      <c r="N3205" s="30"/>
      <c r="O3205" s="30" t="s">
        <v>9872</v>
      </c>
      <c r="P3205" s="30" t="s">
        <v>9868</v>
      </c>
      <c r="Q3205" s="30" t="s">
        <v>4174</v>
      </c>
    </row>
    <row r="3206" spans="1:17">
      <c r="A3206" s="30" t="s">
        <v>10564</v>
      </c>
      <c r="B3206" s="30" t="s">
        <v>10109</v>
      </c>
      <c r="C3206" s="30" t="s">
        <v>10565</v>
      </c>
      <c r="D3206" s="30" t="s">
        <v>74</v>
      </c>
      <c r="E3206" s="30" t="s">
        <v>9891</v>
      </c>
      <c r="F3206" s="30"/>
      <c r="G3206" s="38">
        <v>60</v>
      </c>
      <c r="H3206" s="31">
        <v>0</v>
      </c>
      <c r="I3206" s="30" t="s">
        <v>610</v>
      </c>
      <c r="J3206" s="30" t="s">
        <v>611</v>
      </c>
      <c r="K3206" s="30" t="s">
        <v>495</v>
      </c>
      <c r="L3206" s="30" t="s">
        <v>612</v>
      </c>
      <c r="M3206" s="30" t="s">
        <v>1035</v>
      </c>
      <c r="N3206" s="30"/>
      <c r="O3206" s="30" t="s">
        <v>9872</v>
      </c>
      <c r="P3206" s="30" t="s">
        <v>9868</v>
      </c>
      <c r="Q3206" s="30" t="s">
        <v>4174</v>
      </c>
    </row>
    <row r="3207" spans="1:17">
      <c r="A3207" s="30" t="s">
        <v>10566</v>
      </c>
      <c r="B3207" s="30" t="s">
        <v>10109</v>
      </c>
      <c r="C3207" s="30" t="s">
        <v>10567</v>
      </c>
      <c r="D3207" s="30" t="s">
        <v>74</v>
      </c>
      <c r="E3207" s="30" t="s">
        <v>9891</v>
      </c>
      <c r="F3207" s="30"/>
      <c r="G3207" s="38">
        <v>60</v>
      </c>
      <c r="H3207" s="31">
        <v>0</v>
      </c>
      <c r="I3207" s="30" t="s">
        <v>610</v>
      </c>
      <c r="J3207" s="30" t="s">
        <v>611</v>
      </c>
      <c r="K3207" s="30" t="s">
        <v>495</v>
      </c>
      <c r="L3207" s="30" t="s">
        <v>612</v>
      </c>
      <c r="M3207" s="30" t="s">
        <v>1035</v>
      </c>
      <c r="N3207" s="30"/>
      <c r="O3207" s="30" t="s">
        <v>9872</v>
      </c>
      <c r="P3207" s="30" t="s">
        <v>9868</v>
      </c>
      <c r="Q3207" s="30" t="s">
        <v>4174</v>
      </c>
    </row>
    <row r="3208" spans="1:17">
      <c r="A3208" s="30" t="s">
        <v>10568</v>
      </c>
      <c r="B3208" s="30" t="s">
        <v>10109</v>
      </c>
      <c r="C3208" s="30" t="s">
        <v>10569</v>
      </c>
      <c r="D3208" s="30" t="s">
        <v>74</v>
      </c>
      <c r="E3208" s="30" t="s">
        <v>9891</v>
      </c>
      <c r="F3208" s="30"/>
      <c r="G3208" s="38">
        <v>60</v>
      </c>
      <c r="H3208" s="31">
        <v>0</v>
      </c>
      <c r="I3208" s="30" t="s">
        <v>610</v>
      </c>
      <c r="J3208" s="30" t="s">
        <v>611</v>
      </c>
      <c r="K3208" s="30" t="s">
        <v>495</v>
      </c>
      <c r="L3208" s="30" t="s">
        <v>612</v>
      </c>
      <c r="M3208" s="30" t="s">
        <v>688</v>
      </c>
      <c r="N3208" s="30"/>
      <c r="O3208" s="30" t="s">
        <v>9872</v>
      </c>
      <c r="P3208" s="30" t="s">
        <v>9868</v>
      </c>
      <c r="Q3208" s="30" t="s">
        <v>4174</v>
      </c>
    </row>
    <row r="3209" spans="1:17">
      <c r="A3209" s="30" t="s">
        <v>10570</v>
      </c>
      <c r="B3209" s="30" t="s">
        <v>10109</v>
      </c>
      <c r="C3209" s="30" t="s">
        <v>10571</v>
      </c>
      <c r="D3209" s="30" t="s">
        <v>74</v>
      </c>
      <c r="E3209" s="30" t="s">
        <v>9891</v>
      </c>
      <c r="F3209" s="30"/>
      <c r="G3209" s="38">
        <v>60</v>
      </c>
      <c r="H3209" s="31">
        <v>0</v>
      </c>
      <c r="I3209" s="30" t="s">
        <v>610</v>
      </c>
      <c r="J3209" s="30" t="s">
        <v>611</v>
      </c>
      <c r="K3209" s="30" t="s">
        <v>495</v>
      </c>
      <c r="L3209" s="30" t="s">
        <v>612</v>
      </c>
      <c r="M3209" s="30" t="s">
        <v>1035</v>
      </c>
      <c r="N3209" s="30"/>
      <c r="O3209" s="30" t="s">
        <v>9872</v>
      </c>
      <c r="P3209" s="30" t="s">
        <v>9868</v>
      </c>
      <c r="Q3209" s="30" t="s">
        <v>4174</v>
      </c>
    </row>
    <row r="3210" spans="1:17">
      <c r="A3210" s="30" t="s">
        <v>10572</v>
      </c>
      <c r="B3210" s="30" t="s">
        <v>10109</v>
      </c>
      <c r="C3210" s="30" t="s">
        <v>10573</v>
      </c>
      <c r="D3210" s="30" t="s">
        <v>74</v>
      </c>
      <c r="E3210" s="30" t="s">
        <v>9891</v>
      </c>
      <c r="F3210" s="30"/>
      <c r="G3210" s="38">
        <v>60</v>
      </c>
      <c r="H3210" s="31">
        <v>0</v>
      </c>
      <c r="I3210" s="30" t="s">
        <v>610</v>
      </c>
      <c r="J3210" s="30" t="s">
        <v>611</v>
      </c>
      <c r="K3210" s="30" t="s">
        <v>495</v>
      </c>
      <c r="L3210" s="30" t="s">
        <v>612</v>
      </c>
      <c r="M3210" s="30" t="s">
        <v>1035</v>
      </c>
      <c r="N3210" s="30"/>
      <c r="O3210" s="30" t="s">
        <v>9872</v>
      </c>
      <c r="P3210" s="30" t="s">
        <v>9868</v>
      </c>
      <c r="Q3210" s="30" t="s">
        <v>4174</v>
      </c>
    </row>
    <row r="3211" spans="1:17">
      <c r="A3211" s="30" t="s">
        <v>10574</v>
      </c>
      <c r="B3211" s="30" t="s">
        <v>10109</v>
      </c>
      <c r="C3211" s="30" t="s">
        <v>10575</v>
      </c>
      <c r="D3211" s="30" t="s">
        <v>74</v>
      </c>
      <c r="E3211" s="30" t="s">
        <v>9891</v>
      </c>
      <c r="F3211" s="30"/>
      <c r="G3211" s="38">
        <v>60</v>
      </c>
      <c r="H3211" s="31">
        <v>0</v>
      </c>
      <c r="I3211" s="30" t="s">
        <v>610</v>
      </c>
      <c r="J3211" s="30" t="s">
        <v>611</v>
      </c>
      <c r="K3211" s="30" t="s">
        <v>495</v>
      </c>
      <c r="L3211" s="30" t="s">
        <v>612</v>
      </c>
      <c r="M3211" s="30" t="s">
        <v>950</v>
      </c>
      <c r="N3211" s="30"/>
      <c r="O3211" s="30" t="s">
        <v>9872</v>
      </c>
      <c r="P3211" s="30" t="s">
        <v>9868</v>
      </c>
      <c r="Q3211" s="30" t="s">
        <v>4174</v>
      </c>
    </row>
    <row r="3212" spans="1:17">
      <c r="A3212" s="30" t="s">
        <v>10576</v>
      </c>
      <c r="B3212" s="30" t="s">
        <v>10109</v>
      </c>
      <c r="C3212" s="30" t="s">
        <v>10577</v>
      </c>
      <c r="D3212" s="30" t="s">
        <v>74</v>
      </c>
      <c r="E3212" s="30" t="s">
        <v>9891</v>
      </c>
      <c r="F3212" s="30"/>
      <c r="G3212" s="38">
        <v>60</v>
      </c>
      <c r="H3212" s="31">
        <v>0</v>
      </c>
      <c r="I3212" s="30" t="s">
        <v>5036</v>
      </c>
      <c r="J3212" s="30" t="s">
        <v>5037</v>
      </c>
      <c r="K3212" s="30" t="s">
        <v>495</v>
      </c>
      <c r="L3212" s="30" t="s">
        <v>612</v>
      </c>
      <c r="M3212" s="30" t="s">
        <v>613</v>
      </c>
      <c r="N3212" s="30"/>
      <c r="O3212" s="30" t="s">
        <v>9872</v>
      </c>
      <c r="P3212" s="30" t="s">
        <v>9868</v>
      </c>
      <c r="Q3212" s="30" t="s">
        <v>4174</v>
      </c>
    </row>
    <row r="3213" spans="1:17">
      <c r="A3213" s="30" t="s">
        <v>10578</v>
      </c>
      <c r="B3213" s="30" t="s">
        <v>10109</v>
      </c>
      <c r="C3213" s="30" t="s">
        <v>10579</v>
      </c>
      <c r="D3213" s="30" t="s">
        <v>74</v>
      </c>
      <c r="E3213" s="30" t="s">
        <v>9891</v>
      </c>
      <c r="F3213" s="30"/>
      <c r="G3213" s="38">
        <v>60</v>
      </c>
      <c r="H3213" s="31">
        <v>0</v>
      </c>
      <c r="I3213" s="30" t="s">
        <v>622</v>
      </c>
      <c r="J3213" s="30" t="s">
        <v>623</v>
      </c>
      <c r="K3213" s="30" t="s">
        <v>495</v>
      </c>
      <c r="L3213" s="30" t="s">
        <v>612</v>
      </c>
      <c r="M3213" s="30" t="s">
        <v>624</v>
      </c>
      <c r="N3213" s="30"/>
      <c r="O3213" s="30" t="s">
        <v>9872</v>
      </c>
      <c r="P3213" s="30" t="s">
        <v>9868</v>
      </c>
      <c r="Q3213" s="30" t="s">
        <v>4174</v>
      </c>
    </row>
    <row r="3214" spans="1:17">
      <c r="A3214" s="30" t="s">
        <v>10580</v>
      </c>
      <c r="B3214" s="30" t="s">
        <v>10109</v>
      </c>
      <c r="C3214" s="30" t="s">
        <v>10581</v>
      </c>
      <c r="D3214" s="30" t="s">
        <v>74</v>
      </c>
      <c r="E3214" s="30" t="s">
        <v>9891</v>
      </c>
      <c r="F3214" s="30"/>
      <c r="G3214" s="38">
        <v>60</v>
      </c>
      <c r="H3214" s="31">
        <v>0</v>
      </c>
      <c r="I3214" s="30" t="s">
        <v>610</v>
      </c>
      <c r="J3214" s="30" t="s">
        <v>611</v>
      </c>
      <c r="K3214" s="30" t="s">
        <v>495</v>
      </c>
      <c r="L3214" s="30" t="s">
        <v>612</v>
      </c>
      <c r="M3214" s="30" t="s">
        <v>688</v>
      </c>
      <c r="N3214" s="30"/>
      <c r="O3214" s="30" t="s">
        <v>9872</v>
      </c>
      <c r="P3214" s="30" t="s">
        <v>9868</v>
      </c>
      <c r="Q3214" s="30" t="s">
        <v>4174</v>
      </c>
    </row>
    <row r="3215" spans="1:17">
      <c r="A3215" s="30" t="s">
        <v>10582</v>
      </c>
      <c r="B3215" s="30" t="s">
        <v>10109</v>
      </c>
      <c r="C3215" s="30" t="s">
        <v>10583</v>
      </c>
      <c r="D3215" s="30" t="s">
        <v>74</v>
      </c>
      <c r="E3215" s="30" t="s">
        <v>9891</v>
      </c>
      <c r="F3215" s="30"/>
      <c r="G3215" s="38">
        <v>60</v>
      </c>
      <c r="H3215" s="31">
        <v>0</v>
      </c>
      <c r="I3215" s="30" t="s">
        <v>622</v>
      </c>
      <c r="J3215" s="30" t="s">
        <v>623</v>
      </c>
      <c r="K3215" s="30" t="s">
        <v>495</v>
      </c>
      <c r="L3215" s="30" t="s">
        <v>612</v>
      </c>
      <c r="M3215" s="30" t="s">
        <v>624</v>
      </c>
      <c r="N3215" s="30"/>
      <c r="O3215" s="30" t="s">
        <v>9872</v>
      </c>
      <c r="P3215" s="30" t="s">
        <v>9868</v>
      </c>
      <c r="Q3215" s="30" t="s">
        <v>4174</v>
      </c>
    </row>
    <row r="3216" spans="1:17">
      <c r="A3216" s="30" t="s">
        <v>10584</v>
      </c>
      <c r="B3216" s="30" t="s">
        <v>10109</v>
      </c>
      <c r="C3216" s="30" t="s">
        <v>10585</v>
      </c>
      <c r="D3216" s="30" t="s">
        <v>74</v>
      </c>
      <c r="E3216" s="30" t="s">
        <v>9891</v>
      </c>
      <c r="F3216" s="30"/>
      <c r="G3216" s="38">
        <v>60</v>
      </c>
      <c r="H3216" s="31">
        <v>0</v>
      </c>
      <c r="I3216" s="30" t="s">
        <v>610</v>
      </c>
      <c r="J3216" s="30" t="s">
        <v>611</v>
      </c>
      <c r="K3216" s="30" t="s">
        <v>495</v>
      </c>
      <c r="L3216" s="30" t="s">
        <v>612</v>
      </c>
      <c r="M3216" s="30" t="s">
        <v>943</v>
      </c>
      <c r="N3216" s="30"/>
      <c r="O3216" s="30" t="s">
        <v>9872</v>
      </c>
      <c r="P3216" s="30" t="s">
        <v>9868</v>
      </c>
      <c r="Q3216" s="30" t="s">
        <v>4174</v>
      </c>
    </row>
    <row r="3217" spans="1:17">
      <c r="A3217" s="30" t="s">
        <v>10586</v>
      </c>
      <c r="B3217" s="30" t="s">
        <v>10109</v>
      </c>
      <c r="C3217" s="30" t="s">
        <v>10587</v>
      </c>
      <c r="D3217" s="30" t="s">
        <v>74</v>
      </c>
      <c r="E3217" s="30" t="s">
        <v>9891</v>
      </c>
      <c r="F3217" s="30"/>
      <c r="G3217" s="38">
        <v>60</v>
      </c>
      <c r="H3217" s="31">
        <v>0</v>
      </c>
      <c r="I3217" s="30" t="s">
        <v>622</v>
      </c>
      <c r="J3217" s="30" t="s">
        <v>623</v>
      </c>
      <c r="K3217" s="30" t="s">
        <v>495</v>
      </c>
      <c r="L3217" s="30" t="s">
        <v>612</v>
      </c>
      <c r="M3217" s="30" t="s">
        <v>624</v>
      </c>
      <c r="N3217" s="30"/>
      <c r="O3217" s="30" t="s">
        <v>9872</v>
      </c>
      <c r="P3217" s="30" t="s">
        <v>9868</v>
      </c>
      <c r="Q3217" s="30" t="s">
        <v>4174</v>
      </c>
    </row>
    <row r="3218" spans="1:17">
      <c r="A3218" s="30" t="s">
        <v>10588</v>
      </c>
      <c r="B3218" s="30" t="s">
        <v>10109</v>
      </c>
      <c r="C3218" s="30" t="s">
        <v>10589</v>
      </c>
      <c r="D3218" s="30" t="s">
        <v>74</v>
      </c>
      <c r="E3218" s="30" t="s">
        <v>9891</v>
      </c>
      <c r="F3218" s="30"/>
      <c r="G3218" s="38">
        <v>60</v>
      </c>
      <c r="H3218" s="31">
        <v>0</v>
      </c>
      <c r="I3218" s="30" t="s">
        <v>5036</v>
      </c>
      <c r="J3218" s="30" t="s">
        <v>5037</v>
      </c>
      <c r="K3218" s="30" t="s">
        <v>495</v>
      </c>
      <c r="L3218" s="30" t="s">
        <v>612</v>
      </c>
      <c r="M3218" s="30" t="s">
        <v>613</v>
      </c>
      <c r="N3218" s="30"/>
      <c r="O3218" s="30" t="s">
        <v>9872</v>
      </c>
      <c r="P3218" s="30" t="s">
        <v>9868</v>
      </c>
      <c r="Q3218" s="30" t="s">
        <v>4174</v>
      </c>
    </row>
    <row r="3219" spans="1:17">
      <c r="A3219" s="30" t="s">
        <v>10590</v>
      </c>
      <c r="B3219" s="30" t="s">
        <v>10094</v>
      </c>
      <c r="C3219" s="30" t="s">
        <v>10591</v>
      </c>
      <c r="D3219" s="30"/>
      <c r="E3219" s="30" t="s">
        <v>9870</v>
      </c>
      <c r="F3219" s="30" t="s">
        <v>74</v>
      </c>
      <c r="G3219" s="38">
        <v>60</v>
      </c>
      <c r="H3219" s="31">
        <v>0</v>
      </c>
      <c r="I3219" s="30" t="s">
        <v>586</v>
      </c>
      <c r="J3219" s="30" t="s">
        <v>587</v>
      </c>
      <c r="K3219" s="30" t="s">
        <v>495</v>
      </c>
      <c r="L3219" s="30" t="s">
        <v>496</v>
      </c>
      <c r="M3219" s="30" t="s">
        <v>588</v>
      </c>
      <c r="N3219" s="30"/>
      <c r="O3219" s="30" t="s">
        <v>9872</v>
      </c>
      <c r="P3219" s="30" t="s">
        <v>9868</v>
      </c>
      <c r="Q3219" s="30" t="s">
        <v>499</v>
      </c>
    </row>
    <row r="3220" spans="1:17">
      <c r="A3220" s="30" t="s">
        <v>10592</v>
      </c>
      <c r="B3220" s="30" t="s">
        <v>10094</v>
      </c>
      <c r="C3220" s="30" t="s">
        <v>10593</v>
      </c>
      <c r="D3220" s="30"/>
      <c r="E3220" s="30" t="s">
        <v>9870</v>
      </c>
      <c r="F3220" s="30" t="s">
        <v>74</v>
      </c>
      <c r="G3220" s="38">
        <v>60</v>
      </c>
      <c r="H3220" s="31">
        <v>0</v>
      </c>
      <c r="I3220" s="30" t="s">
        <v>552</v>
      </c>
      <c r="J3220" s="30" t="s">
        <v>553</v>
      </c>
      <c r="K3220" s="30" t="s">
        <v>495</v>
      </c>
      <c r="L3220" s="30" t="s">
        <v>496</v>
      </c>
      <c r="M3220" s="30" t="s">
        <v>654</v>
      </c>
      <c r="N3220" s="30"/>
      <c r="O3220" s="30" t="s">
        <v>9872</v>
      </c>
      <c r="P3220" s="30" t="s">
        <v>9868</v>
      </c>
      <c r="Q3220" s="30" t="s">
        <v>499</v>
      </c>
    </row>
    <row r="3221" spans="1:17">
      <c r="A3221" s="30" t="s">
        <v>10594</v>
      </c>
      <c r="B3221" s="30" t="s">
        <v>10103</v>
      </c>
      <c r="C3221" s="30" t="s">
        <v>10595</v>
      </c>
      <c r="D3221" s="30"/>
      <c r="E3221" s="30" t="s">
        <v>9870</v>
      </c>
      <c r="F3221" s="30" t="s">
        <v>74</v>
      </c>
      <c r="G3221" s="38">
        <v>60</v>
      </c>
      <c r="H3221" s="31">
        <v>0</v>
      </c>
      <c r="I3221" s="30" t="s">
        <v>504</v>
      </c>
      <c r="J3221" s="30" t="s">
        <v>505</v>
      </c>
      <c r="K3221" s="30" t="s">
        <v>495</v>
      </c>
      <c r="L3221" s="30" t="s">
        <v>496</v>
      </c>
      <c r="M3221" s="30" t="s">
        <v>558</v>
      </c>
      <c r="N3221" s="30"/>
      <c r="O3221" s="30" t="s">
        <v>9872</v>
      </c>
      <c r="P3221" s="30" t="s">
        <v>9868</v>
      </c>
      <c r="Q3221" s="30" t="s">
        <v>499</v>
      </c>
    </row>
    <row r="3222" spans="1:17">
      <c r="A3222" s="30" t="s">
        <v>10596</v>
      </c>
      <c r="B3222" s="30" t="s">
        <v>10103</v>
      </c>
      <c r="C3222" s="30" t="s">
        <v>10597</v>
      </c>
      <c r="D3222" s="30"/>
      <c r="E3222" s="30" t="s">
        <v>9870</v>
      </c>
      <c r="F3222" s="30" t="s">
        <v>74</v>
      </c>
      <c r="G3222" s="38">
        <v>60</v>
      </c>
      <c r="H3222" s="31">
        <v>0</v>
      </c>
      <c r="I3222" s="30" t="s">
        <v>504</v>
      </c>
      <c r="J3222" s="30" t="s">
        <v>505</v>
      </c>
      <c r="K3222" s="30" t="s">
        <v>495</v>
      </c>
      <c r="L3222" s="30" t="s">
        <v>496</v>
      </c>
      <c r="M3222" s="30" t="s">
        <v>506</v>
      </c>
      <c r="N3222" s="30" t="s">
        <v>7467</v>
      </c>
      <c r="O3222" s="30" t="s">
        <v>9872</v>
      </c>
      <c r="P3222" s="30" t="s">
        <v>9868</v>
      </c>
      <c r="Q3222" s="30" t="s">
        <v>499</v>
      </c>
    </row>
    <row r="3223" spans="1:17">
      <c r="A3223" s="30" t="s">
        <v>10598</v>
      </c>
      <c r="B3223" s="30" t="s">
        <v>10109</v>
      </c>
      <c r="C3223" s="30" t="s">
        <v>10599</v>
      </c>
      <c r="D3223" s="30" t="s">
        <v>74</v>
      </c>
      <c r="E3223" s="30" t="s">
        <v>9891</v>
      </c>
      <c r="F3223" s="30"/>
      <c r="G3223" s="38">
        <v>60</v>
      </c>
      <c r="H3223" s="31">
        <v>0</v>
      </c>
      <c r="I3223" s="30" t="s">
        <v>5036</v>
      </c>
      <c r="J3223" s="30" t="s">
        <v>5037</v>
      </c>
      <c r="K3223" s="30" t="s">
        <v>495</v>
      </c>
      <c r="L3223" s="30" t="s">
        <v>612</v>
      </c>
      <c r="M3223" s="30" t="s">
        <v>1021</v>
      </c>
      <c r="N3223" s="30"/>
      <c r="O3223" s="30" t="s">
        <v>9872</v>
      </c>
      <c r="P3223" s="30" t="s">
        <v>9868</v>
      </c>
      <c r="Q3223" s="30" t="s">
        <v>4174</v>
      </c>
    </row>
    <row r="3224" spans="1:17">
      <c r="A3224" s="30" t="s">
        <v>10600</v>
      </c>
      <c r="B3224" s="30" t="s">
        <v>10106</v>
      </c>
      <c r="C3224" s="30" t="s">
        <v>10601</v>
      </c>
      <c r="D3224" s="30" t="s">
        <v>74</v>
      </c>
      <c r="E3224" s="30" t="s">
        <v>9891</v>
      </c>
      <c r="F3224" s="30"/>
      <c r="G3224" s="38">
        <v>60</v>
      </c>
      <c r="H3224" s="31">
        <v>0</v>
      </c>
      <c r="I3224" s="30" t="s">
        <v>622</v>
      </c>
      <c r="J3224" s="30" t="s">
        <v>623</v>
      </c>
      <c r="K3224" s="30" t="s">
        <v>495</v>
      </c>
      <c r="L3224" s="30" t="s">
        <v>612</v>
      </c>
      <c r="M3224" s="30" t="s">
        <v>1153</v>
      </c>
      <c r="N3224" s="30"/>
      <c r="O3224" s="30" t="s">
        <v>9872</v>
      </c>
      <c r="P3224" s="30" t="s">
        <v>9868</v>
      </c>
      <c r="Q3224" s="30" t="s">
        <v>4174</v>
      </c>
    </row>
    <row r="3225" spans="1:17">
      <c r="A3225" s="30" t="s">
        <v>10602</v>
      </c>
      <c r="B3225" s="30" t="s">
        <v>10109</v>
      </c>
      <c r="C3225" s="30" t="s">
        <v>10603</v>
      </c>
      <c r="D3225" s="30" t="s">
        <v>74</v>
      </c>
      <c r="E3225" s="30" t="s">
        <v>9891</v>
      </c>
      <c r="F3225" s="30"/>
      <c r="G3225" s="38">
        <v>60</v>
      </c>
      <c r="H3225" s="31">
        <v>0</v>
      </c>
      <c r="I3225" s="30" t="s">
        <v>5036</v>
      </c>
      <c r="J3225" s="30" t="s">
        <v>5037</v>
      </c>
      <c r="K3225" s="30" t="s">
        <v>495</v>
      </c>
      <c r="L3225" s="30" t="s">
        <v>612</v>
      </c>
      <c r="M3225" s="30" t="s">
        <v>961</v>
      </c>
      <c r="N3225" s="30"/>
      <c r="O3225" s="30" t="s">
        <v>9872</v>
      </c>
      <c r="P3225" s="30" t="s">
        <v>9868</v>
      </c>
      <c r="Q3225" s="30" t="s">
        <v>4174</v>
      </c>
    </row>
    <row r="3226" spans="1:17">
      <c r="A3226" s="30" t="s">
        <v>10604</v>
      </c>
      <c r="B3226" s="30" t="s">
        <v>10106</v>
      </c>
      <c r="C3226" s="30" t="s">
        <v>10605</v>
      </c>
      <c r="D3226" s="30" t="s">
        <v>74</v>
      </c>
      <c r="E3226" s="30" t="s">
        <v>9891</v>
      </c>
      <c r="F3226" s="30"/>
      <c r="G3226" s="38">
        <v>60</v>
      </c>
      <c r="H3226" s="31">
        <v>0</v>
      </c>
      <c r="I3226" s="30" t="s">
        <v>5036</v>
      </c>
      <c r="J3226" s="30" t="s">
        <v>5037</v>
      </c>
      <c r="K3226" s="30" t="s">
        <v>495</v>
      </c>
      <c r="L3226" s="30" t="s">
        <v>612</v>
      </c>
      <c r="M3226" s="30" t="s">
        <v>1128</v>
      </c>
      <c r="N3226" s="30"/>
      <c r="O3226" s="30" t="s">
        <v>9872</v>
      </c>
      <c r="P3226" s="30" t="s">
        <v>9868</v>
      </c>
      <c r="Q3226" s="30" t="s">
        <v>4174</v>
      </c>
    </row>
    <row r="3227" spans="1:17">
      <c r="A3227" s="30" t="s">
        <v>10606</v>
      </c>
      <c r="B3227" s="30" t="s">
        <v>10109</v>
      </c>
      <c r="C3227" s="30" t="s">
        <v>10607</v>
      </c>
      <c r="D3227" s="30" t="s">
        <v>74</v>
      </c>
      <c r="E3227" s="30" t="s">
        <v>9891</v>
      </c>
      <c r="F3227" s="30"/>
      <c r="G3227" s="38">
        <v>60</v>
      </c>
      <c r="H3227" s="31">
        <v>0</v>
      </c>
      <c r="I3227" s="30" t="s">
        <v>610</v>
      </c>
      <c r="J3227" s="30" t="s">
        <v>611</v>
      </c>
      <c r="K3227" s="30" t="s">
        <v>495</v>
      </c>
      <c r="L3227" s="30" t="s">
        <v>612</v>
      </c>
      <c r="M3227" s="30" t="s">
        <v>688</v>
      </c>
      <c r="N3227" s="30"/>
      <c r="O3227" s="30" t="s">
        <v>9872</v>
      </c>
      <c r="P3227" s="30" t="s">
        <v>9868</v>
      </c>
      <c r="Q3227" s="30" t="s">
        <v>4174</v>
      </c>
    </row>
    <row r="3228" spans="1:17">
      <c r="A3228" s="30" t="s">
        <v>10608</v>
      </c>
      <c r="B3228" s="30" t="s">
        <v>10109</v>
      </c>
      <c r="C3228" s="30" t="s">
        <v>10609</v>
      </c>
      <c r="D3228" s="30" t="s">
        <v>74</v>
      </c>
      <c r="E3228" s="30" t="s">
        <v>9891</v>
      </c>
      <c r="F3228" s="30"/>
      <c r="G3228" s="38">
        <v>60</v>
      </c>
      <c r="H3228" s="31">
        <v>0</v>
      </c>
      <c r="I3228" s="30" t="s">
        <v>622</v>
      </c>
      <c r="J3228" s="30" t="s">
        <v>623</v>
      </c>
      <c r="K3228" s="30" t="s">
        <v>495</v>
      </c>
      <c r="L3228" s="30" t="s">
        <v>612</v>
      </c>
      <c r="M3228" s="30" t="s">
        <v>624</v>
      </c>
      <c r="N3228" s="30"/>
      <c r="O3228" s="30" t="s">
        <v>9872</v>
      </c>
      <c r="P3228" s="30" t="s">
        <v>9868</v>
      </c>
      <c r="Q3228" s="30" t="s">
        <v>4174</v>
      </c>
    </row>
    <row r="3229" spans="1:17">
      <c r="A3229" s="30" t="s">
        <v>10610</v>
      </c>
      <c r="B3229" s="30" t="s">
        <v>10120</v>
      </c>
      <c r="C3229" s="30" t="s">
        <v>10611</v>
      </c>
      <c r="D3229" s="30" t="s">
        <v>74</v>
      </c>
      <c r="E3229" s="30" t="s">
        <v>9891</v>
      </c>
      <c r="F3229" s="30"/>
      <c r="G3229" s="38">
        <v>60</v>
      </c>
      <c r="H3229" s="31">
        <v>0</v>
      </c>
      <c r="I3229" s="30" t="s">
        <v>5036</v>
      </c>
      <c r="J3229" s="30" t="s">
        <v>5037</v>
      </c>
      <c r="K3229" s="30" t="s">
        <v>495</v>
      </c>
      <c r="L3229" s="30" t="s">
        <v>612</v>
      </c>
      <c r="M3229" s="30" t="s">
        <v>613</v>
      </c>
      <c r="N3229" s="30"/>
      <c r="O3229" s="30" t="s">
        <v>9872</v>
      </c>
      <c r="P3229" s="30" t="s">
        <v>9868</v>
      </c>
      <c r="Q3229" s="30" t="s">
        <v>4174</v>
      </c>
    </row>
    <row r="3230" spans="1:17">
      <c r="A3230" s="30" t="s">
        <v>10612</v>
      </c>
      <c r="B3230" s="30" t="s">
        <v>10109</v>
      </c>
      <c r="C3230" s="30" t="s">
        <v>10613</v>
      </c>
      <c r="D3230" s="30" t="s">
        <v>74</v>
      </c>
      <c r="E3230" s="30" t="s">
        <v>9891</v>
      </c>
      <c r="F3230" s="30"/>
      <c r="G3230" s="38">
        <v>60</v>
      </c>
      <c r="H3230" s="31">
        <v>0</v>
      </c>
      <c r="I3230" s="30" t="s">
        <v>5036</v>
      </c>
      <c r="J3230" s="30" t="s">
        <v>5037</v>
      </c>
      <c r="K3230" s="30" t="s">
        <v>495</v>
      </c>
      <c r="L3230" s="30" t="s">
        <v>612</v>
      </c>
      <c r="M3230" s="30" t="s">
        <v>961</v>
      </c>
      <c r="N3230" s="30"/>
      <c r="O3230" s="30" t="s">
        <v>9872</v>
      </c>
      <c r="P3230" s="30" t="s">
        <v>9868</v>
      </c>
      <c r="Q3230" s="30" t="s">
        <v>4174</v>
      </c>
    </row>
    <row r="3231" spans="1:17">
      <c r="A3231" s="30" t="s">
        <v>10614</v>
      </c>
      <c r="B3231" s="30" t="s">
        <v>10109</v>
      </c>
      <c r="C3231" s="30" t="s">
        <v>10615</v>
      </c>
      <c r="D3231" s="30" t="s">
        <v>74</v>
      </c>
      <c r="E3231" s="30" t="s">
        <v>9891</v>
      </c>
      <c r="F3231" s="30"/>
      <c r="G3231" s="38">
        <v>60</v>
      </c>
      <c r="H3231" s="31">
        <v>0</v>
      </c>
      <c r="I3231" s="30" t="s">
        <v>610</v>
      </c>
      <c r="J3231" s="30" t="s">
        <v>611</v>
      </c>
      <c r="K3231" s="30" t="s">
        <v>495</v>
      </c>
      <c r="L3231" s="30" t="s">
        <v>612</v>
      </c>
      <c r="M3231" s="30" t="s">
        <v>950</v>
      </c>
      <c r="N3231" s="30"/>
      <c r="O3231" s="30" t="s">
        <v>9872</v>
      </c>
      <c r="P3231" s="30" t="s">
        <v>9868</v>
      </c>
      <c r="Q3231" s="30" t="s">
        <v>4174</v>
      </c>
    </row>
    <row r="3232" spans="1:17">
      <c r="A3232" s="30" t="s">
        <v>10616</v>
      </c>
      <c r="B3232" s="30" t="s">
        <v>10109</v>
      </c>
      <c r="C3232" s="30" t="s">
        <v>10617</v>
      </c>
      <c r="D3232" s="30" t="s">
        <v>74</v>
      </c>
      <c r="E3232" s="30" t="s">
        <v>9891</v>
      </c>
      <c r="F3232" s="30"/>
      <c r="G3232" s="38">
        <v>60</v>
      </c>
      <c r="H3232" s="31">
        <v>0</v>
      </c>
      <c r="I3232" s="30" t="s">
        <v>610</v>
      </c>
      <c r="J3232" s="30" t="s">
        <v>611</v>
      </c>
      <c r="K3232" s="30" t="s">
        <v>495</v>
      </c>
      <c r="L3232" s="30" t="s">
        <v>612</v>
      </c>
      <c r="M3232" s="30" t="s">
        <v>1035</v>
      </c>
      <c r="N3232" s="30"/>
      <c r="O3232" s="30" t="s">
        <v>9872</v>
      </c>
      <c r="P3232" s="30" t="s">
        <v>9868</v>
      </c>
      <c r="Q3232" s="30" t="s">
        <v>4174</v>
      </c>
    </row>
    <row r="3233" spans="1:17">
      <c r="A3233" s="30" t="s">
        <v>10618</v>
      </c>
      <c r="B3233" s="30" t="s">
        <v>10109</v>
      </c>
      <c r="C3233" s="30" t="s">
        <v>10619</v>
      </c>
      <c r="D3233" s="30" t="s">
        <v>74</v>
      </c>
      <c r="E3233" s="30" t="s">
        <v>9891</v>
      </c>
      <c r="F3233" s="30"/>
      <c r="G3233" s="38">
        <v>60</v>
      </c>
      <c r="H3233" s="31">
        <v>0</v>
      </c>
      <c r="I3233" s="30" t="s">
        <v>610</v>
      </c>
      <c r="J3233" s="30" t="s">
        <v>611</v>
      </c>
      <c r="K3233" s="30" t="s">
        <v>495</v>
      </c>
      <c r="L3233" s="30" t="s">
        <v>612</v>
      </c>
      <c r="M3233" s="30" t="s">
        <v>943</v>
      </c>
      <c r="N3233" s="30"/>
      <c r="O3233" s="30" t="s">
        <v>9872</v>
      </c>
      <c r="P3233" s="30" t="s">
        <v>9868</v>
      </c>
      <c r="Q3233" s="30" t="s">
        <v>4174</v>
      </c>
    </row>
    <row r="3234" spans="1:17">
      <c r="A3234" s="30" t="s">
        <v>10620</v>
      </c>
      <c r="B3234" s="30" t="s">
        <v>10109</v>
      </c>
      <c r="C3234" s="30" t="s">
        <v>10621</v>
      </c>
      <c r="D3234" s="30" t="s">
        <v>74</v>
      </c>
      <c r="E3234" s="30" t="s">
        <v>9891</v>
      </c>
      <c r="F3234" s="30"/>
      <c r="G3234" s="38">
        <v>60</v>
      </c>
      <c r="H3234" s="31">
        <v>0</v>
      </c>
      <c r="I3234" s="30" t="s">
        <v>5036</v>
      </c>
      <c r="J3234" s="30" t="s">
        <v>5037</v>
      </c>
      <c r="K3234" s="30" t="s">
        <v>495</v>
      </c>
      <c r="L3234" s="30" t="s">
        <v>612</v>
      </c>
      <c r="M3234" s="30" t="s">
        <v>613</v>
      </c>
      <c r="N3234" s="30"/>
      <c r="O3234" s="30" t="s">
        <v>9872</v>
      </c>
      <c r="P3234" s="30" t="s">
        <v>9868</v>
      </c>
      <c r="Q3234" s="30" t="s">
        <v>4174</v>
      </c>
    </row>
    <row r="3235" spans="1:17">
      <c r="A3235" s="30" t="s">
        <v>10622</v>
      </c>
      <c r="B3235" s="30" t="s">
        <v>10109</v>
      </c>
      <c r="C3235" s="30" t="s">
        <v>10623</v>
      </c>
      <c r="D3235" s="30" t="s">
        <v>74</v>
      </c>
      <c r="E3235" s="30" t="s">
        <v>9891</v>
      </c>
      <c r="F3235" s="30"/>
      <c r="G3235" s="38">
        <v>60</v>
      </c>
      <c r="H3235" s="31">
        <v>0</v>
      </c>
      <c r="I3235" s="30" t="s">
        <v>5036</v>
      </c>
      <c r="J3235" s="30" t="s">
        <v>5037</v>
      </c>
      <c r="K3235" s="30" t="s">
        <v>495</v>
      </c>
      <c r="L3235" s="30" t="s">
        <v>612</v>
      </c>
      <c r="M3235" s="30" t="s">
        <v>1021</v>
      </c>
      <c r="N3235" s="30"/>
      <c r="O3235" s="30" t="s">
        <v>9872</v>
      </c>
      <c r="P3235" s="30" t="s">
        <v>9868</v>
      </c>
      <c r="Q3235" s="30" t="s">
        <v>4174</v>
      </c>
    </row>
    <row r="3236" spans="1:17">
      <c r="A3236" s="30" t="s">
        <v>10624</v>
      </c>
      <c r="B3236" s="30" t="s">
        <v>10109</v>
      </c>
      <c r="C3236" s="30" t="s">
        <v>10625</v>
      </c>
      <c r="D3236" s="30" t="s">
        <v>74</v>
      </c>
      <c r="E3236" s="30" t="s">
        <v>9891</v>
      </c>
      <c r="F3236" s="30"/>
      <c r="G3236" s="38">
        <v>60</v>
      </c>
      <c r="H3236" s="31">
        <v>0</v>
      </c>
      <c r="I3236" s="30" t="s">
        <v>610</v>
      </c>
      <c r="J3236" s="30" t="s">
        <v>611</v>
      </c>
      <c r="K3236" s="30" t="s">
        <v>495</v>
      </c>
      <c r="L3236" s="30" t="s">
        <v>612</v>
      </c>
      <c r="M3236" s="30" t="s">
        <v>688</v>
      </c>
      <c r="N3236" s="30"/>
      <c r="O3236" s="30" t="s">
        <v>9872</v>
      </c>
      <c r="P3236" s="30" t="s">
        <v>9868</v>
      </c>
      <c r="Q3236" s="30" t="s">
        <v>4174</v>
      </c>
    </row>
    <row r="3237" spans="1:17">
      <c r="A3237" s="30" t="s">
        <v>10626</v>
      </c>
      <c r="B3237" s="30" t="s">
        <v>10109</v>
      </c>
      <c r="C3237" s="30" t="s">
        <v>10627</v>
      </c>
      <c r="D3237" s="30" t="s">
        <v>74</v>
      </c>
      <c r="E3237" s="30" t="s">
        <v>9891</v>
      </c>
      <c r="F3237" s="30"/>
      <c r="G3237" s="38">
        <v>60</v>
      </c>
      <c r="H3237" s="31">
        <v>0</v>
      </c>
      <c r="I3237" s="30" t="s">
        <v>5036</v>
      </c>
      <c r="J3237" s="30" t="s">
        <v>5037</v>
      </c>
      <c r="K3237" s="30" t="s">
        <v>495</v>
      </c>
      <c r="L3237" s="30" t="s">
        <v>612</v>
      </c>
      <c r="M3237" s="30" t="s">
        <v>1021</v>
      </c>
      <c r="N3237" s="30"/>
      <c r="O3237" s="30" t="s">
        <v>9872</v>
      </c>
      <c r="P3237" s="30" t="s">
        <v>9868</v>
      </c>
      <c r="Q3237" s="30" t="s">
        <v>4174</v>
      </c>
    </row>
    <row r="3238" spans="1:17">
      <c r="A3238" s="30" t="s">
        <v>10628</v>
      </c>
      <c r="B3238" s="30" t="s">
        <v>10109</v>
      </c>
      <c r="C3238" s="30" t="s">
        <v>10629</v>
      </c>
      <c r="D3238" s="30" t="s">
        <v>74</v>
      </c>
      <c r="E3238" s="30" t="s">
        <v>9891</v>
      </c>
      <c r="F3238" s="30"/>
      <c r="G3238" s="38">
        <v>60</v>
      </c>
      <c r="H3238" s="31">
        <v>0</v>
      </c>
      <c r="I3238" s="30" t="s">
        <v>610</v>
      </c>
      <c r="J3238" s="30" t="s">
        <v>611</v>
      </c>
      <c r="K3238" s="30" t="s">
        <v>495</v>
      </c>
      <c r="L3238" s="30" t="s">
        <v>612</v>
      </c>
      <c r="M3238" s="30" t="s">
        <v>950</v>
      </c>
      <c r="N3238" s="30"/>
      <c r="O3238" s="30" t="s">
        <v>9872</v>
      </c>
      <c r="P3238" s="30" t="s">
        <v>9868</v>
      </c>
      <c r="Q3238" s="30" t="s">
        <v>4174</v>
      </c>
    </row>
    <row r="3239" spans="1:17">
      <c r="A3239" s="30" t="s">
        <v>10630</v>
      </c>
      <c r="B3239" s="30" t="s">
        <v>10109</v>
      </c>
      <c r="C3239" s="30" t="s">
        <v>10631</v>
      </c>
      <c r="D3239" s="30" t="s">
        <v>74</v>
      </c>
      <c r="E3239" s="30" t="s">
        <v>9891</v>
      </c>
      <c r="F3239" s="30"/>
      <c r="G3239" s="38">
        <v>60</v>
      </c>
      <c r="H3239" s="31">
        <v>0</v>
      </c>
      <c r="I3239" s="30" t="s">
        <v>610</v>
      </c>
      <c r="J3239" s="30" t="s">
        <v>611</v>
      </c>
      <c r="K3239" s="30" t="s">
        <v>495</v>
      </c>
      <c r="L3239" s="30" t="s">
        <v>612</v>
      </c>
      <c r="M3239" s="30" t="s">
        <v>950</v>
      </c>
      <c r="N3239" s="30"/>
      <c r="O3239" s="30" t="s">
        <v>9872</v>
      </c>
      <c r="P3239" s="30" t="s">
        <v>9868</v>
      </c>
      <c r="Q3239" s="30" t="s">
        <v>4174</v>
      </c>
    </row>
    <row r="3240" spans="1:17">
      <c r="A3240" s="30" t="s">
        <v>10632</v>
      </c>
      <c r="B3240" s="30" t="s">
        <v>10109</v>
      </c>
      <c r="C3240" s="30" t="s">
        <v>10633</v>
      </c>
      <c r="D3240" s="30" t="s">
        <v>74</v>
      </c>
      <c r="E3240" s="30" t="s">
        <v>9891</v>
      </c>
      <c r="F3240" s="30"/>
      <c r="G3240" s="38">
        <v>60</v>
      </c>
      <c r="H3240" s="31">
        <v>0</v>
      </c>
      <c r="I3240" s="30" t="s">
        <v>610</v>
      </c>
      <c r="J3240" s="30" t="s">
        <v>611</v>
      </c>
      <c r="K3240" s="30" t="s">
        <v>495</v>
      </c>
      <c r="L3240" s="30" t="s">
        <v>612</v>
      </c>
      <c r="M3240" s="30" t="s">
        <v>688</v>
      </c>
      <c r="N3240" s="30"/>
      <c r="O3240" s="30" t="s">
        <v>9872</v>
      </c>
      <c r="P3240" s="30" t="s">
        <v>9868</v>
      </c>
      <c r="Q3240" s="30" t="s">
        <v>4174</v>
      </c>
    </row>
    <row r="3241" spans="1:17">
      <c r="A3241" s="30" t="s">
        <v>10634</v>
      </c>
      <c r="B3241" s="30" t="s">
        <v>10109</v>
      </c>
      <c r="C3241" s="30" t="s">
        <v>10635</v>
      </c>
      <c r="D3241" s="30" t="s">
        <v>74</v>
      </c>
      <c r="E3241" s="30" t="s">
        <v>9891</v>
      </c>
      <c r="F3241" s="30"/>
      <c r="G3241" s="38">
        <v>60</v>
      </c>
      <c r="H3241" s="31">
        <v>0</v>
      </c>
      <c r="I3241" s="30" t="s">
        <v>622</v>
      </c>
      <c r="J3241" s="30" t="s">
        <v>623</v>
      </c>
      <c r="K3241" s="30" t="s">
        <v>495</v>
      </c>
      <c r="L3241" s="30" t="s">
        <v>612</v>
      </c>
      <c r="M3241" s="30" t="s">
        <v>624</v>
      </c>
      <c r="N3241" s="30"/>
      <c r="O3241" s="30" t="s">
        <v>9872</v>
      </c>
      <c r="P3241" s="30" t="s">
        <v>9868</v>
      </c>
      <c r="Q3241" s="30" t="s">
        <v>4174</v>
      </c>
    </row>
    <row r="3242" spans="1:17">
      <c r="A3242" s="30" t="s">
        <v>10636</v>
      </c>
      <c r="B3242" s="30" t="s">
        <v>10109</v>
      </c>
      <c r="C3242" s="30" t="s">
        <v>10637</v>
      </c>
      <c r="D3242" s="30" t="s">
        <v>74</v>
      </c>
      <c r="E3242" s="30" t="s">
        <v>9891</v>
      </c>
      <c r="F3242" s="30"/>
      <c r="G3242" s="38">
        <v>60</v>
      </c>
      <c r="H3242" s="31">
        <v>0</v>
      </c>
      <c r="I3242" s="30" t="s">
        <v>5036</v>
      </c>
      <c r="J3242" s="30" t="s">
        <v>5037</v>
      </c>
      <c r="K3242" s="30" t="s">
        <v>495</v>
      </c>
      <c r="L3242" s="30" t="s">
        <v>612</v>
      </c>
      <c r="M3242" s="30" t="s">
        <v>961</v>
      </c>
      <c r="N3242" s="30"/>
      <c r="O3242" s="30" t="s">
        <v>9872</v>
      </c>
      <c r="P3242" s="30" t="s">
        <v>9868</v>
      </c>
      <c r="Q3242" s="30" t="s">
        <v>4174</v>
      </c>
    </row>
    <row r="3243" spans="1:17">
      <c r="A3243" s="30" t="s">
        <v>10638</v>
      </c>
      <c r="B3243" s="30" t="s">
        <v>10106</v>
      </c>
      <c r="C3243" s="30" t="s">
        <v>10639</v>
      </c>
      <c r="D3243" s="30" t="s">
        <v>74</v>
      </c>
      <c r="E3243" s="30" t="s">
        <v>9891</v>
      </c>
      <c r="F3243" s="30"/>
      <c r="G3243" s="38">
        <v>60</v>
      </c>
      <c r="H3243" s="31">
        <v>0</v>
      </c>
      <c r="I3243" s="30" t="s">
        <v>622</v>
      </c>
      <c r="J3243" s="30" t="s">
        <v>623</v>
      </c>
      <c r="K3243" s="30" t="s">
        <v>495</v>
      </c>
      <c r="L3243" s="30" t="s">
        <v>612</v>
      </c>
      <c r="M3243" s="30" t="s">
        <v>997</v>
      </c>
      <c r="N3243" s="30"/>
      <c r="O3243" s="30" t="s">
        <v>9872</v>
      </c>
      <c r="P3243" s="30" t="s">
        <v>9868</v>
      </c>
      <c r="Q3243" s="30" t="s">
        <v>4174</v>
      </c>
    </row>
    <row r="3244" spans="1:17">
      <c r="A3244" s="30" t="s">
        <v>10640</v>
      </c>
      <c r="B3244" s="30" t="s">
        <v>10109</v>
      </c>
      <c r="C3244" s="30" t="s">
        <v>10641</v>
      </c>
      <c r="D3244" s="30" t="s">
        <v>74</v>
      </c>
      <c r="E3244" s="30" t="s">
        <v>9891</v>
      </c>
      <c r="F3244" s="30"/>
      <c r="G3244" s="38">
        <v>60</v>
      </c>
      <c r="H3244" s="31">
        <v>0</v>
      </c>
      <c r="I3244" s="30" t="s">
        <v>610</v>
      </c>
      <c r="J3244" s="30" t="s">
        <v>611</v>
      </c>
      <c r="K3244" s="30" t="s">
        <v>495</v>
      </c>
      <c r="L3244" s="30" t="s">
        <v>612</v>
      </c>
      <c r="M3244" s="30" t="s">
        <v>1035</v>
      </c>
      <c r="N3244" s="30"/>
      <c r="O3244" s="30" t="s">
        <v>9872</v>
      </c>
      <c r="P3244" s="30" t="s">
        <v>9868</v>
      </c>
      <c r="Q3244" s="30" t="s">
        <v>4174</v>
      </c>
    </row>
    <row r="3245" spans="1:17">
      <c r="A3245" s="30" t="s">
        <v>10642</v>
      </c>
      <c r="B3245" s="30" t="s">
        <v>10106</v>
      </c>
      <c r="C3245" s="30" t="s">
        <v>10643</v>
      </c>
      <c r="D3245" s="30" t="s">
        <v>74</v>
      </c>
      <c r="E3245" s="30" t="s">
        <v>9891</v>
      </c>
      <c r="F3245" s="30"/>
      <c r="G3245" s="38">
        <v>60</v>
      </c>
      <c r="H3245" s="31">
        <v>0</v>
      </c>
      <c r="I3245" s="30" t="s">
        <v>622</v>
      </c>
      <c r="J3245" s="30" t="s">
        <v>623</v>
      </c>
      <c r="K3245" s="30" t="s">
        <v>495</v>
      </c>
      <c r="L3245" s="30" t="s">
        <v>612</v>
      </c>
      <c r="M3245" s="30" t="s">
        <v>1153</v>
      </c>
      <c r="N3245" s="30"/>
      <c r="O3245" s="30" t="s">
        <v>9872</v>
      </c>
      <c r="P3245" s="30" t="s">
        <v>9868</v>
      </c>
      <c r="Q3245" s="30" t="s">
        <v>4174</v>
      </c>
    </row>
    <row r="3246" spans="1:17">
      <c r="A3246" s="30" t="s">
        <v>10644</v>
      </c>
      <c r="B3246" s="30" t="s">
        <v>10109</v>
      </c>
      <c r="C3246" s="30" t="s">
        <v>10645</v>
      </c>
      <c r="D3246" s="30" t="s">
        <v>74</v>
      </c>
      <c r="E3246" s="30" t="s">
        <v>9891</v>
      </c>
      <c r="F3246" s="30"/>
      <c r="G3246" s="38">
        <v>60</v>
      </c>
      <c r="H3246" s="31">
        <v>0</v>
      </c>
      <c r="I3246" s="30" t="s">
        <v>5036</v>
      </c>
      <c r="J3246" s="30" t="s">
        <v>5037</v>
      </c>
      <c r="K3246" s="30" t="s">
        <v>495</v>
      </c>
      <c r="L3246" s="30" t="s">
        <v>612</v>
      </c>
      <c r="M3246" s="30" t="s">
        <v>1021</v>
      </c>
      <c r="N3246" s="30"/>
      <c r="O3246" s="30" t="s">
        <v>9872</v>
      </c>
      <c r="P3246" s="30" t="s">
        <v>9868</v>
      </c>
      <c r="Q3246" s="30" t="s">
        <v>4174</v>
      </c>
    </row>
    <row r="3247" spans="1:17">
      <c r="A3247" s="30" t="s">
        <v>10646</v>
      </c>
      <c r="B3247" s="30" t="s">
        <v>10094</v>
      </c>
      <c r="C3247" s="30" t="s">
        <v>10647</v>
      </c>
      <c r="D3247" s="30"/>
      <c r="E3247" s="30" t="s">
        <v>9870</v>
      </c>
      <c r="F3247" s="30" t="s">
        <v>74</v>
      </c>
      <c r="G3247" s="38">
        <v>60</v>
      </c>
      <c r="H3247" s="31">
        <v>0</v>
      </c>
      <c r="I3247" s="30" t="s">
        <v>552</v>
      </c>
      <c r="J3247" s="30" t="s">
        <v>553</v>
      </c>
      <c r="K3247" s="30" t="s">
        <v>495</v>
      </c>
      <c r="L3247" s="30" t="s">
        <v>496</v>
      </c>
      <c r="M3247" s="30" t="s">
        <v>654</v>
      </c>
      <c r="N3247" s="30"/>
      <c r="O3247" s="30" t="s">
        <v>9872</v>
      </c>
      <c r="P3247" s="30" t="s">
        <v>9868</v>
      </c>
      <c r="Q3247" s="30" t="s">
        <v>499</v>
      </c>
    </row>
    <row r="3248" spans="1:17">
      <c r="A3248" s="30" t="s">
        <v>10648</v>
      </c>
      <c r="B3248" s="30" t="s">
        <v>10103</v>
      </c>
      <c r="C3248" s="30" t="s">
        <v>10649</v>
      </c>
      <c r="D3248" s="30"/>
      <c r="E3248" s="30" t="s">
        <v>9870</v>
      </c>
      <c r="F3248" s="30" t="s">
        <v>74</v>
      </c>
      <c r="G3248" s="38">
        <v>60</v>
      </c>
      <c r="H3248" s="31">
        <v>0</v>
      </c>
      <c r="I3248" s="30" t="s">
        <v>512</v>
      </c>
      <c r="J3248" s="30" t="s">
        <v>513</v>
      </c>
      <c r="K3248" s="30" t="s">
        <v>495</v>
      </c>
      <c r="L3248" s="30" t="s">
        <v>496</v>
      </c>
      <c r="M3248" s="30" t="s">
        <v>695</v>
      </c>
      <c r="N3248" s="30" t="s">
        <v>4002</v>
      </c>
      <c r="O3248" s="30" t="s">
        <v>9872</v>
      </c>
      <c r="P3248" s="30" t="s">
        <v>9868</v>
      </c>
      <c r="Q3248" s="30" t="s">
        <v>499</v>
      </c>
    </row>
    <row r="3249" spans="1:17">
      <c r="A3249" s="30" t="s">
        <v>10650</v>
      </c>
      <c r="B3249" s="30" t="s">
        <v>10103</v>
      </c>
      <c r="C3249" s="30" t="s">
        <v>10651</v>
      </c>
      <c r="D3249" s="30"/>
      <c r="E3249" s="30" t="s">
        <v>9870</v>
      </c>
      <c r="F3249" s="30" t="s">
        <v>74</v>
      </c>
      <c r="G3249" s="38">
        <v>60</v>
      </c>
      <c r="H3249" s="31">
        <v>0</v>
      </c>
      <c r="I3249" s="30" t="s">
        <v>512</v>
      </c>
      <c r="J3249" s="30" t="s">
        <v>513</v>
      </c>
      <c r="K3249" s="30" t="s">
        <v>495</v>
      </c>
      <c r="L3249" s="30" t="s">
        <v>496</v>
      </c>
      <c r="M3249" s="30" t="s">
        <v>713</v>
      </c>
      <c r="N3249" s="30" t="s">
        <v>5292</v>
      </c>
      <c r="O3249" s="30" t="s">
        <v>9872</v>
      </c>
      <c r="P3249" s="30" t="s">
        <v>9868</v>
      </c>
      <c r="Q3249" s="30" t="s">
        <v>499</v>
      </c>
    </row>
    <row r="3250" spans="1:17">
      <c r="A3250" s="30" t="s">
        <v>10652</v>
      </c>
      <c r="B3250" s="30" t="s">
        <v>10103</v>
      </c>
      <c r="C3250" s="30" t="s">
        <v>10653</v>
      </c>
      <c r="D3250" s="30"/>
      <c r="E3250" s="30" t="s">
        <v>9870</v>
      </c>
      <c r="F3250" s="30" t="s">
        <v>74</v>
      </c>
      <c r="G3250" s="38">
        <v>60</v>
      </c>
      <c r="H3250" s="31">
        <v>0</v>
      </c>
      <c r="I3250" s="30" t="s">
        <v>504</v>
      </c>
      <c r="J3250" s="30" t="s">
        <v>505</v>
      </c>
      <c r="K3250" s="30" t="s">
        <v>495</v>
      </c>
      <c r="L3250" s="30" t="s">
        <v>496</v>
      </c>
      <c r="M3250" s="30" t="s">
        <v>506</v>
      </c>
      <c r="N3250" s="30" t="s">
        <v>1316</v>
      </c>
      <c r="O3250" s="30" t="s">
        <v>9872</v>
      </c>
      <c r="P3250" s="30" t="s">
        <v>9868</v>
      </c>
      <c r="Q3250" s="30" t="s">
        <v>499</v>
      </c>
    </row>
    <row r="3251" spans="1:17">
      <c r="A3251" s="30" t="s">
        <v>10654</v>
      </c>
      <c r="B3251" s="30" t="s">
        <v>10103</v>
      </c>
      <c r="C3251" s="30" t="s">
        <v>10655</v>
      </c>
      <c r="D3251" s="30"/>
      <c r="E3251" s="30" t="s">
        <v>9870</v>
      </c>
      <c r="F3251" s="30" t="s">
        <v>74</v>
      </c>
      <c r="G3251" s="38">
        <v>60</v>
      </c>
      <c r="H3251" s="31">
        <v>0</v>
      </c>
      <c r="I3251" s="30" t="s">
        <v>512</v>
      </c>
      <c r="J3251" s="30" t="s">
        <v>513</v>
      </c>
      <c r="K3251" s="30" t="s">
        <v>495</v>
      </c>
      <c r="L3251" s="30" t="s">
        <v>496</v>
      </c>
      <c r="M3251" s="30" t="s">
        <v>526</v>
      </c>
      <c r="N3251" s="30"/>
      <c r="O3251" s="30" t="s">
        <v>9872</v>
      </c>
      <c r="P3251" s="30" t="s">
        <v>9868</v>
      </c>
      <c r="Q3251" s="30" t="s">
        <v>499</v>
      </c>
    </row>
    <row r="3252" spans="1:17">
      <c r="A3252" s="30" t="s">
        <v>10656</v>
      </c>
      <c r="B3252" s="30" t="s">
        <v>10103</v>
      </c>
      <c r="C3252" s="30" t="s">
        <v>10657</v>
      </c>
      <c r="D3252" s="30"/>
      <c r="E3252" s="30" t="s">
        <v>9870</v>
      </c>
      <c r="F3252" s="30" t="s">
        <v>74</v>
      </c>
      <c r="G3252" s="38">
        <v>60</v>
      </c>
      <c r="H3252" s="31">
        <v>0</v>
      </c>
      <c r="I3252" s="30" t="s">
        <v>552</v>
      </c>
      <c r="J3252" s="30" t="s">
        <v>553</v>
      </c>
      <c r="K3252" s="30" t="s">
        <v>495</v>
      </c>
      <c r="L3252" s="30" t="s">
        <v>496</v>
      </c>
      <c r="M3252" s="30" t="s">
        <v>2249</v>
      </c>
      <c r="N3252" s="30"/>
      <c r="O3252" s="30" t="s">
        <v>9872</v>
      </c>
      <c r="P3252" s="30" t="s">
        <v>9868</v>
      </c>
      <c r="Q3252" s="30" t="s">
        <v>499</v>
      </c>
    </row>
    <row r="3253" spans="1:17">
      <c r="A3253" s="30" t="s">
        <v>10658</v>
      </c>
      <c r="B3253" s="30" t="s">
        <v>10103</v>
      </c>
      <c r="C3253" s="30" t="s">
        <v>10659</v>
      </c>
      <c r="D3253" s="30"/>
      <c r="E3253" s="30" t="s">
        <v>9870</v>
      </c>
      <c r="F3253" s="30" t="s">
        <v>74</v>
      </c>
      <c r="G3253" s="38">
        <v>60</v>
      </c>
      <c r="H3253" s="31">
        <v>0</v>
      </c>
      <c r="I3253" s="30" t="s">
        <v>552</v>
      </c>
      <c r="J3253" s="30" t="s">
        <v>553</v>
      </c>
      <c r="K3253" s="30" t="s">
        <v>495</v>
      </c>
      <c r="L3253" s="30" t="s">
        <v>496</v>
      </c>
      <c r="M3253" s="30" t="s">
        <v>2249</v>
      </c>
      <c r="N3253" s="30"/>
      <c r="O3253" s="30" t="s">
        <v>9872</v>
      </c>
      <c r="P3253" s="30" t="s">
        <v>9868</v>
      </c>
      <c r="Q3253" s="30" t="s">
        <v>499</v>
      </c>
    </row>
    <row r="3254" spans="1:17">
      <c r="A3254" s="30" t="s">
        <v>10660</v>
      </c>
      <c r="B3254" s="30" t="s">
        <v>10103</v>
      </c>
      <c r="C3254" s="30" t="s">
        <v>10661</v>
      </c>
      <c r="D3254" s="30"/>
      <c r="E3254" s="30" t="s">
        <v>9870</v>
      </c>
      <c r="F3254" s="30" t="s">
        <v>74</v>
      </c>
      <c r="G3254" s="38">
        <v>60</v>
      </c>
      <c r="H3254" s="31">
        <v>0</v>
      </c>
      <c r="I3254" s="30" t="s">
        <v>512</v>
      </c>
      <c r="J3254" s="30" t="s">
        <v>513</v>
      </c>
      <c r="K3254" s="30" t="s">
        <v>495</v>
      </c>
      <c r="L3254" s="30" t="s">
        <v>496</v>
      </c>
      <c r="M3254" s="30" t="s">
        <v>526</v>
      </c>
      <c r="N3254" s="30"/>
      <c r="O3254" s="30" t="s">
        <v>9872</v>
      </c>
      <c r="P3254" s="30" t="s">
        <v>9868</v>
      </c>
      <c r="Q3254" s="30" t="s">
        <v>499</v>
      </c>
    </row>
    <row r="3255" spans="1:17">
      <c r="A3255" s="30" t="s">
        <v>10662</v>
      </c>
      <c r="B3255" s="30" t="s">
        <v>10663</v>
      </c>
      <c r="C3255" s="30" t="s">
        <v>10664</v>
      </c>
      <c r="D3255" s="30"/>
      <c r="E3255" s="30" t="s">
        <v>9870</v>
      </c>
      <c r="F3255" s="30" t="s">
        <v>74</v>
      </c>
      <c r="G3255" s="38">
        <v>60</v>
      </c>
      <c r="H3255" s="31">
        <v>0</v>
      </c>
      <c r="I3255" s="30" t="s">
        <v>504</v>
      </c>
      <c r="J3255" s="30" t="s">
        <v>505</v>
      </c>
      <c r="K3255" s="30" t="s">
        <v>495</v>
      </c>
      <c r="L3255" s="30" t="s">
        <v>496</v>
      </c>
      <c r="M3255" s="30" t="s">
        <v>2206</v>
      </c>
      <c r="N3255" s="30"/>
      <c r="O3255" s="30" t="s">
        <v>9872</v>
      </c>
      <c r="P3255" s="30" t="s">
        <v>9868</v>
      </c>
      <c r="Q3255" s="30" t="s">
        <v>499</v>
      </c>
    </row>
    <row r="3256" spans="1:17">
      <c r="A3256" s="30" t="s">
        <v>10665</v>
      </c>
      <c r="B3256" s="30" t="s">
        <v>10109</v>
      </c>
      <c r="C3256" s="30" t="s">
        <v>10666</v>
      </c>
      <c r="D3256" s="30" t="s">
        <v>74</v>
      </c>
      <c r="E3256" s="30" t="s">
        <v>9891</v>
      </c>
      <c r="F3256" s="30"/>
      <c r="G3256" s="38">
        <v>60</v>
      </c>
      <c r="H3256" s="31">
        <v>0</v>
      </c>
      <c r="I3256" s="30" t="s">
        <v>610</v>
      </c>
      <c r="J3256" s="30" t="s">
        <v>611</v>
      </c>
      <c r="K3256" s="30" t="s">
        <v>495</v>
      </c>
      <c r="L3256" s="30" t="s">
        <v>612</v>
      </c>
      <c r="M3256" s="30" t="s">
        <v>943</v>
      </c>
      <c r="N3256" s="30"/>
      <c r="O3256" s="30" t="s">
        <v>9872</v>
      </c>
      <c r="P3256" s="30" t="s">
        <v>9868</v>
      </c>
      <c r="Q3256" s="30" t="s">
        <v>4174</v>
      </c>
    </row>
    <row r="3257" spans="1:17">
      <c r="A3257" s="30" t="s">
        <v>10667</v>
      </c>
      <c r="B3257" s="30" t="s">
        <v>10109</v>
      </c>
      <c r="C3257" s="30" t="s">
        <v>10668</v>
      </c>
      <c r="D3257" s="30" t="s">
        <v>74</v>
      </c>
      <c r="E3257" s="30" t="s">
        <v>9891</v>
      </c>
      <c r="F3257" s="30"/>
      <c r="G3257" s="38">
        <v>60</v>
      </c>
      <c r="H3257" s="31">
        <v>0</v>
      </c>
      <c r="I3257" s="30" t="s">
        <v>610</v>
      </c>
      <c r="J3257" s="30" t="s">
        <v>611</v>
      </c>
      <c r="K3257" s="30" t="s">
        <v>495</v>
      </c>
      <c r="L3257" s="30" t="s">
        <v>612</v>
      </c>
      <c r="M3257" s="30" t="s">
        <v>950</v>
      </c>
      <c r="N3257" s="30"/>
      <c r="O3257" s="30" t="s">
        <v>9872</v>
      </c>
      <c r="P3257" s="30" t="s">
        <v>9868</v>
      </c>
      <c r="Q3257" s="30" t="s">
        <v>4174</v>
      </c>
    </row>
    <row r="3258" spans="1:17">
      <c r="A3258" s="30" t="s">
        <v>10669</v>
      </c>
      <c r="B3258" s="30" t="s">
        <v>10109</v>
      </c>
      <c r="C3258" s="30" t="s">
        <v>10670</v>
      </c>
      <c r="D3258" s="30" t="s">
        <v>74</v>
      </c>
      <c r="E3258" s="30" t="s">
        <v>9891</v>
      </c>
      <c r="F3258" s="30"/>
      <c r="G3258" s="38">
        <v>60</v>
      </c>
      <c r="H3258" s="31">
        <v>0</v>
      </c>
      <c r="I3258" s="30" t="s">
        <v>622</v>
      </c>
      <c r="J3258" s="30" t="s">
        <v>623</v>
      </c>
      <c r="K3258" s="30" t="s">
        <v>495</v>
      </c>
      <c r="L3258" s="30" t="s">
        <v>612</v>
      </c>
      <c r="M3258" s="30" t="s">
        <v>1007</v>
      </c>
      <c r="N3258" s="30"/>
      <c r="O3258" s="30" t="s">
        <v>9872</v>
      </c>
      <c r="P3258" s="30" t="s">
        <v>9868</v>
      </c>
      <c r="Q3258" s="30" t="s">
        <v>4174</v>
      </c>
    </row>
    <row r="3259" spans="1:17">
      <c r="A3259" s="30" t="s">
        <v>10671</v>
      </c>
      <c r="B3259" s="30" t="s">
        <v>10109</v>
      </c>
      <c r="C3259" s="30" t="s">
        <v>10672</v>
      </c>
      <c r="D3259" s="30" t="s">
        <v>74</v>
      </c>
      <c r="E3259" s="30" t="s">
        <v>9891</v>
      </c>
      <c r="F3259" s="30"/>
      <c r="G3259" s="38">
        <v>60</v>
      </c>
      <c r="H3259" s="31">
        <v>0</v>
      </c>
      <c r="I3259" s="30" t="s">
        <v>610</v>
      </c>
      <c r="J3259" s="30" t="s">
        <v>611</v>
      </c>
      <c r="K3259" s="30" t="s">
        <v>495</v>
      </c>
      <c r="L3259" s="30" t="s">
        <v>612</v>
      </c>
      <c r="M3259" s="30" t="s">
        <v>1035</v>
      </c>
      <c r="N3259" s="30"/>
      <c r="O3259" s="30" t="s">
        <v>9872</v>
      </c>
      <c r="P3259" s="30" t="s">
        <v>9868</v>
      </c>
      <c r="Q3259" s="30" t="s">
        <v>4174</v>
      </c>
    </row>
    <row r="3260" spans="1:17">
      <c r="A3260" s="30" t="s">
        <v>10673</v>
      </c>
      <c r="B3260" s="30" t="s">
        <v>10106</v>
      </c>
      <c r="C3260" s="30" t="s">
        <v>10674</v>
      </c>
      <c r="D3260" s="30" t="s">
        <v>74</v>
      </c>
      <c r="E3260" s="30" t="s">
        <v>9891</v>
      </c>
      <c r="F3260" s="30"/>
      <c r="G3260" s="38">
        <v>60</v>
      </c>
      <c r="H3260" s="31">
        <v>0</v>
      </c>
      <c r="I3260" s="30" t="s">
        <v>622</v>
      </c>
      <c r="J3260" s="30" t="s">
        <v>623</v>
      </c>
      <c r="K3260" s="30" t="s">
        <v>495</v>
      </c>
      <c r="L3260" s="30" t="s">
        <v>612</v>
      </c>
      <c r="M3260" s="30" t="s">
        <v>997</v>
      </c>
      <c r="N3260" s="30"/>
      <c r="O3260" s="30" t="s">
        <v>9872</v>
      </c>
      <c r="P3260" s="30" t="s">
        <v>9868</v>
      </c>
      <c r="Q3260" s="30" t="s">
        <v>4174</v>
      </c>
    </row>
    <row r="3261" spans="1:17">
      <c r="A3261" s="30" t="s">
        <v>10675</v>
      </c>
      <c r="B3261" s="30" t="s">
        <v>10109</v>
      </c>
      <c r="C3261" s="30" t="s">
        <v>10676</v>
      </c>
      <c r="D3261" s="30" t="s">
        <v>74</v>
      </c>
      <c r="E3261" s="30" t="s">
        <v>9891</v>
      </c>
      <c r="F3261" s="30"/>
      <c r="G3261" s="38">
        <v>60</v>
      </c>
      <c r="H3261" s="31">
        <v>0</v>
      </c>
      <c r="I3261" s="30" t="s">
        <v>5036</v>
      </c>
      <c r="J3261" s="30" t="s">
        <v>5037</v>
      </c>
      <c r="K3261" s="30" t="s">
        <v>495</v>
      </c>
      <c r="L3261" s="30" t="s">
        <v>612</v>
      </c>
      <c r="M3261" s="30" t="s">
        <v>613</v>
      </c>
      <c r="N3261" s="30"/>
      <c r="O3261" s="30" t="s">
        <v>9872</v>
      </c>
      <c r="P3261" s="30" t="s">
        <v>9868</v>
      </c>
      <c r="Q3261" s="30" t="s">
        <v>4174</v>
      </c>
    </row>
    <row r="3262" spans="1:17">
      <c r="A3262" s="30" t="s">
        <v>10677</v>
      </c>
      <c r="B3262" s="30" t="s">
        <v>10109</v>
      </c>
      <c r="C3262" s="30" t="s">
        <v>10678</v>
      </c>
      <c r="D3262" s="30" t="s">
        <v>74</v>
      </c>
      <c r="E3262" s="30" t="s">
        <v>9891</v>
      </c>
      <c r="F3262" s="30"/>
      <c r="G3262" s="38">
        <v>60</v>
      </c>
      <c r="H3262" s="31">
        <v>0</v>
      </c>
      <c r="I3262" s="30" t="s">
        <v>5036</v>
      </c>
      <c r="J3262" s="30" t="s">
        <v>5037</v>
      </c>
      <c r="K3262" s="30" t="s">
        <v>495</v>
      </c>
      <c r="L3262" s="30" t="s">
        <v>612</v>
      </c>
      <c r="M3262" s="30" t="s">
        <v>961</v>
      </c>
      <c r="N3262" s="30"/>
      <c r="O3262" s="30" t="s">
        <v>9872</v>
      </c>
      <c r="P3262" s="30" t="s">
        <v>9868</v>
      </c>
      <c r="Q3262" s="30" t="s">
        <v>4174</v>
      </c>
    </row>
    <row r="3263" spans="1:17">
      <c r="A3263" s="30" t="s">
        <v>10679</v>
      </c>
      <c r="B3263" s="30" t="s">
        <v>10106</v>
      </c>
      <c r="C3263" s="30" t="s">
        <v>10680</v>
      </c>
      <c r="D3263" s="30" t="s">
        <v>74</v>
      </c>
      <c r="E3263" s="30" t="s">
        <v>9891</v>
      </c>
      <c r="F3263" s="30"/>
      <c r="G3263" s="38">
        <v>60</v>
      </c>
      <c r="H3263" s="31">
        <v>0</v>
      </c>
      <c r="I3263" s="30" t="s">
        <v>622</v>
      </c>
      <c r="J3263" s="30" t="s">
        <v>623</v>
      </c>
      <c r="K3263" s="30" t="s">
        <v>495</v>
      </c>
      <c r="L3263" s="30" t="s">
        <v>612</v>
      </c>
      <c r="M3263" s="30" t="s">
        <v>1153</v>
      </c>
      <c r="N3263" s="30"/>
      <c r="O3263" s="30" t="s">
        <v>9872</v>
      </c>
      <c r="P3263" s="30" t="s">
        <v>9868</v>
      </c>
      <c r="Q3263" s="30" t="s">
        <v>4174</v>
      </c>
    </row>
    <row r="3264" spans="1:17">
      <c r="A3264" s="30" t="s">
        <v>10681</v>
      </c>
      <c r="B3264" s="30" t="s">
        <v>10106</v>
      </c>
      <c r="C3264" s="30" t="s">
        <v>10682</v>
      </c>
      <c r="D3264" s="30" t="s">
        <v>74</v>
      </c>
      <c r="E3264" s="30" t="s">
        <v>9891</v>
      </c>
      <c r="F3264" s="30"/>
      <c r="G3264" s="38">
        <v>60</v>
      </c>
      <c r="H3264" s="31">
        <v>0</v>
      </c>
      <c r="I3264" s="30" t="s">
        <v>622</v>
      </c>
      <c r="J3264" s="30" t="s">
        <v>623</v>
      </c>
      <c r="K3264" s="30" t="s">
        <v>495</v>
      </c>
      <c r="L3264" s="30" t="s">
        <v>612</v>
      </c>
      <c r="M3264" s="30" t="s">
        <v>997</v>
      </c>
      <c r="N3264" s="30"/>
      <c r="O3264" s="30" t="s">
        <v>9872</v>
      </c>
      <c r="P3264" s="30" t="s">
        <v>9868</v>
      </c>
      <c r="Q3264" s="30" t="s">
        <v>4174</v>
      </c>
    </row>
    <row r="3265" spans="1:17">
      <c r="A3265" s="30" t="s">
        <v>10683</v>
      </c>
      <c r="B3265" s="30" t="s">
        <v>10109</v>
      </c>
      <c r="C3265" s="30" t="s">
        <v>10684</v>
      </c>
      <c r="D3265" s="30" t="s">
        <v>74</v>
      </c>
      <c r="E3265" s="30" t="s">
        <v>9891</v>
      </c>
      <c r="F3265" s="30"/>
      <c r="G3265" s="38">
        <v>60</v>
      </c>
      <c r="H3265" s="31">
        <v>0</v>
      </c>
      <c r="I3265" s="30" t="s">
        <v>5036</v>
      </c>
      <c r="J3265" s="30" t="s">
        <v>5037</v>
      </c>
      <c r="K3265" s="30" t="s">
        <v>495</v>
      </c>
      <c r="L3265" s="30" t="s">
        <v>612</v>
      </c>
      <c r="M3265" s="30" t="s">
        <v>780</v>
      </c>
      <c r="N3265" s="30"/>
      <c r="O3265" s="30" t="s">
        <v>9872</v>
      </c>
      <c r="P3265" s="30" t="s">
        <v>9868</v>
      </c>
      <c r="Q3265" s="30" t="s">
        <v>4174</v>
      </c>
    </row>
    <row r="3266" spans="1:17">
      <c r="A3266" s="30" t="s">
        <v>10685</v>
      </c>
      <c r="B3266" s="30" t="s">
        <v>10109</v>
      </c>
      <c r="C3266" s="30" t="s">
        <v>10686</v>
      </c>
      <c r="D3266" s="30" t="s">
        <v>74</v>
      </c>
      <c r="E3266" s="30" t="s">
        <v>9891</v>
      </c>
      <c r="F3266" s="30"/>
      <c r="G3266" s="38">
        <v>60</v>
      </c>
      <c r="H3266" s="31">
        <v>0</v>
      </c>
      <c r="I3266" s="30" t="s">
        <v>610</v>
      </c>
      <c r="J3266" s="30" t="s">
        <v>611</v>
      </c>
      <c r="K3266" s="30" t="s">
        <v>495</v>
      </c>
      <c r="L3266" s="30" t="s">
        <v>612</v>
      </c>
      <c r="M3266" s="30" t="s">
        <v>943</v>
      </c>
      <c r="N3266" s="30"/>
      <c r="O3266" s="30" t="s">
        <v>9872</v>
      </c>
      <c r="P3266" s="30" t="s">
        <v>9868</v>
      </c>
      <c r="Q3266" s="30" t="s">
        <v>4174</v>
      </c>
    </row>
    <row r="3267" spans="1:17">
      <c r="A3267" s="30" t="s">
        <v>10687</v>
      </c>
      <c r="B3267" s="30" t="s">
        <v>10109</v>
      </c>
      <c r="C3267" s="30" t="s">
        <v>10688</v>
      </c>
      <c r="D3267" s="30" t="s">
        <v>74</v>
      </c>
      <c r="E3267" s="30" t="s">
        <v>9891</v>
      </c>
      <c r="F3267" s="30"/>
      <c r="G3267" s="38">
        <v>60</v>
      </c>
      <c r="H3267" s="31">
        <v>0</v>
      </c>
      <c r="I3267" s="30" t="s">
        <v>610</v>
      </c>
      <c r="J3267" s="30" t="s">
        <v>611</v>
      </c>
      <c r="K3267" s="30" t="s">
        <v>495</v>
      </c>
      <c r="L3267" s="30" t="s">
        <v>612</v>
      </c>
      <c r="M3267" s="30" t="s">
        <v>943</v>
      </c>
      <c r="N3267" s="30"/>
      <c r="O3267" s="30" t="s">
        <v>9872</v>
      </c>
      <c r="P3267" s="30" t="s">
        <v>9868</v>
      </c>
      <c r="Q3267" s="30" t="s">
        <v>4174</v>
      </c>
    </row>
    <row r="3268" spans="1:17">
      <c r="A3268" s="30" t="s">
        <v>10689</v>
      </c>
      <c r="B3268" s="30" t="s">
        <v>10109</v>
      </c>
      <c r="C3268" s="30" t="s">
        <v>10690</v>
      </c>
      <c r="D3268" s="30" t="s">
        <v>74</v>
      </c>
      <c r="E3268" s="30" t="s">
        <v>9891</v>
      </c>
      <c r="F3268" s="30"/>
      <c r="G3268" s="38">
        <v>60</v>
      </c>
      <c r="H3268" s="31">
        <v>0</v>
      </c>
      <c r="I3268" s="30" t="s">
        <v>622</v>
      </c>
      <c r="J3268" s="30" t="s">
        <v>623</v>
      </c>
      <c r="K3268" s="30" t="s">
        <v>495</v>
      </c>
      <c r="L3268" s="30" t="s">
        <v>612</v>
      </c>
      <c r="M3268" s="30" t="s">
        <v>1007</v>
      </c>
      <c r="N3268" s="30"/>
      <c r="O3268" s="30" t="s">
        <v>9872</v>
      </c>
      <c r="P3268" s="30" t="s">
        <v>9868</v>
      </c>
      <c r="Q3268" s="30" t="s">
        <v>4174</v>
      </c>
    </row>
    <row r="3269" spans="1:17">
      <c r="A3269" s="30" t="s">
        <v>10691</v>
      </c>
      <c r="B3269" s="30" t="s">
        <v>10109</v>
      </c>
      <c r="C3269" s="30" t="s">
        <v>10692</v>
      </c>
      <c r="D3269" s="30" t="s">
        <v>74</v>
      </c>
      <c r="E3269" s="30" t="s">
        <v>9891</v>
      </c>
      <c r="F3269" s="30"/>
      <c r="G3269" s="38">
        <v>60</v>
      </c>
      <c r="H3269" s="31">
        <v>0</v>
      </c>
      <c r="I3269" s="30" t="s">
        <v>622</v>
      </c>
      <c r="J3269" s="30" t="s">
        <v>623</v>
      </c>
      <c r="K3269" s="30" t="s">
        <v>495</v>
      </c>
      <c r="L3269" s="30" t="s">
        <v>612</v>
      </c>
      <c r="M3269" s="30" t="s">
        <v>1153</v>
      </c>
      <c r="N3269" s="30"/>
      <c r="O3269" s="30" t="s">
        <v>9872</v>
      </c>
      <c r="P3269" s="30" t="s">
        <v>9868</v>
      </c>
      <c r="Q3269" s="30" t="s">
        <v>4174</v>
      </c>
    </row>
    <row r="3270" spans="1:17">
      <c r="A3270" s="30" t="s">
        <v>10693</v>
      </c>
      <c r="B3270" s="30" t="s">
        <v>10109</v>
      </c>
      <c r="C3270" s="30" t="s">
        <v>10694</v>
      </c>
      <c r="D3270" s="30" t="s">
        <v>74</v>
      </c>
      <c r="E3270" s="30" t="s">
        <v>9891</v>
      </c>
      <c r="F3270" s="30"/>
      <c r="G3270" s="38">
        <v>60</v>
      </c>
      <c r="H3270" s="31">
        <v>0</v>
      </c>
      <c r="I3270" s="30" t="s">
        <v>610</v>
      </c>
      <c r="J3270" s="30" t="s">
        <v>611</v>
      </c>
      <c r="K3270" s="30" t="s">
        <v>495</v>
      </c>
      <c r="L3270" s="30" t="s">
        <v>612</v>
      </c>
      <c r="M3270" s="30" t="s">
        <v>688</v>
      </c>
      <c r="N3270" s="30"/>
      <c r="O3270" s="30" t="s">
        <v>9872</v>
      </c>
      <c r="P3270" s="30" t="s">
        <v>9868</v>
      </c>
      <c r="Q3270" s="30" t="s">
        <v>4174</v>
      </c>
    </row>
    <row r="3271" spans="1:17">
      <c r="A3271" s="30" t="s">
        <v>10695</v>
      </c>
      <c r="B3271" s="30" t="s">
        <v>10109</v>
      </c>
      <c r="C3271" s="30" t="s">
        <v>10696</v>
      </c>
      <c r="D3271" s="30" t="s">
        <v>74</v>
      </c>
      <c r="E3271" s="30" t="s">
        <v>9891</v>
      </c>
      <c r="F3271" s="30"/>
      <c r="G3271" s="38">
        <v>60</v>
      </c>
      <c r="H3271" s="31">
        <v>0</v>
      </c>
      <c r="I3271" s="30" t="s">
        <v>610</v>
      </c>
      <c r="J3271" s="30" t="s">
        <v>611</v>
      </c>
      <c r="K3271" s="30" t="s">
        <v>495</v>
      </c>
      <c r="L3271" s="30" t="s">
        <v>612</v>
      </c>
      <c r="M3271" s="30" t="s">
        <v>1035</v>
      </c>
      <c r="N3271" s="30"/>
      <c r="O3271" s="30" t="s">
        <v>9872</v>
      </c>
      <c r="P3271" s="30" t="s">
        <v>9868</v>
      </c>
      <c r="Q3271" s="30" t="s">
        <v>4174</v>
      </c>
    </row>
    <row r="3272" spans="1:17">
      <c r="A3272" s="30" t="s">
        <v>10697</v>
      </c>
      <c r="B3272" s="30" t="s">
        <v>10698</v>
      </c>
      <c r="C3272" s="30" t="s">
        <v>10699</v>
      </c>
      <c r="D3272" s="30" t="s">
        <v>74</v>
      </c>
      <c r="E3272" s="30" t="s">
        <v>9891</v>
      </c>
      <c r="F3272" s="30"/>
      <c r="G3272" s="38">
        <v>60</v>
      </c>
      <c r="H3272" s="31">
        <v>0</v>
      </c>
      <c r="I3272" s="30" t="s">
        <v>622</v>
      </c>
      <c r="J3272" s="30" t="s">
        <v>623</v>
      </c>
      <c r="K3272" s="30" t="s">
        <v>495</v>
      </c>
      <c r="L3272" s="30" t="s">
        <v>612</v>
      </c>
      <c r="M3272" s="30" t="s">
        <v>624</v>
      </c>
      <c r="N3272" s="30"/>
      <c r="O3272" s="30" t="s">
        <v>9872</v>
      </c>
      <c r="P3272" s="30" t="s">
        <v>9868</v>
      </c>
      <c r="Q3272" s="30" t="s">
        <v>4174</v>
      </c>
    </row>
    <row r="3273" spans="1:17">
      <c r="A3273" s="30" t="s">
        <v>10700</v>
      </c>
      <c r="B3273" s="30" t="s">
        <v>10109</v>
      </c>
      <c r="C3273" s="30" t="s">
        <v>10701</v>
      </c>
      <c r="D3273" s="30" t="s">
        <v>74</v>
      </c>
      <c r="E3273" s="30" t="s">
        <v>9891</v>
      </c>
      <c r="F3273" s="30"/>
      <c r="G3273" s="38">
        <v>60</v>
      </c>
      <c r="H3273" s="31">
        <v>0</v>
      </c>
      <c r="I3273" s="30" t="s">
        <v>5036</v>
      </c>
      <c r="J3273" s="30" t="s">
        <v>5037</v>
      </c>
      <c r="K3273" s="30" t="s">
        <v>495</v>
      </c>
      <c r="L3273" s="30" t="s">
        <v>612</v>
      </c>
      <c r="M3273" s="30" t="s">
        <v>961</v>
      </c>
      <c r="N3273" s="30"/>
      <c r="O3273" s="30" t="s">
        <v>9872</v>
      </c>
      <c r="P3273" s="30" t="s">
        <v>9868</v>
      </c>
      <c r="Q3273" s="30" t="s">
        <v>4174</v>
      </c>
    </row>
    <row r="3274" spans="1:17">
      <c r="A3274" s="30" t="s">
        <v>10702</v>
      </c>
      <c r="B3274" s="30" t="s">
        <v>10109</v>
      </c>
      <c r="C3274" s="30" t="s">
        <v>10703</v>
      </c>
      <c r="D3274" s="30" t="s">
        <v>74</v>
      </c>
      <c r="E3274" s="30" t="s">
        <v>9891</v>
      </c>
      <c r="F3274" s="30"/>
      <c r="G3274" s="38">
        <v>60</v>
      </c>
      <c r="H3274" s="31">
        <v>0</v>
      </c>
      <c r="I3274" s="30" t="s">
        <v>610</v>
      </c>
      <c r="J3274" s="30" t="s">
        <v>611</v>
      </c>
      <c r="K3274" s="30" t="s">
        <v>495</v>
      </c>
      <c r="L3274" s="30" t="s">
        <v>612</v>
      </c>
      <c r="M3274" s="30" t="s">
        <v>943</v>
      </c>
      <c r="N3274" s="30"/>
      <c r="O3274" s="30" t="s">
        <v>9872</v>
      </c>
      <c r="P3274" s="30" t="s">
        <v>9868</v>
      </c>
      <c r="Q3274" s="30" t="s">
        <v>4174</v>
      </c>
    </row>
    <row r="3275" spans="1:17">
      <c r="A3275" s="30" t="s">
        <v>10704</v>
      </c>
      <c r="B3275" s="30" t="s">
        <v>10109</v>
      </c>
      <c r="C3275" s="30" t="s">
        <v>10705</v>
      </c>
      <c r="D3275" s="30" t="s">
        <v>74</v>
      </c>
      <c r="E3275" s="30" t="s">
        <v>9891</v>
      </c>
      <c r="F3275" s="30"/>
      <c r="G3275" s="38">
        <v>60</v>
      </c>
      <c r="H3275" s="31">
        <v>0</v>
      </c>
      <c r="I3275" s="30" t="s">
        <v>610</v>
      </c>
      <c r="J3275" s="30" t="s">
        <v>611</v>
      </c>
      <c r="K3275" s="30" t="s">
        <v>495</v>
      </c>
      <c r="L3275" s="30" t="s">
        <v>612</v>
      </c>
      <c r="M3275" s="30" t="s">
        <v>950</v>
      </c>
      <c r="N3275" s="30"/>
      <c r="O3275" s="30" t="s">
        <v>9872</v>
      </c>
      <c r="P3275" s="30" t="s">
        <v>9868</v>
      </c>
      <c r="Q3275" s="30" t="s">
        <v>4174</v>
      </c>
    </row>
    <row r="3276" spans="1:17">
      <c r="A3276" s="30" t="s">
        <v>10706</v>
      </c>
      <c r="B3276" s="30" t="s">
        <v>10109</v>
      </c>
      <c r="C3276" s="30" t="s">
        <v>10707</v>
      </c>
      <c r="D3276" s="30" t="s">
        <v>74</v>
      </c>
      <c r="E3276" s="30" t="s">
        <v>9891</v>
      </c>
      <c r="F3276" s="30"/>
      <c r="G3276" s="38">
        <v>60</v>
      </c>
      <c r="H3276" s="31">
        <v>0</v>
      </c>
      <c r="I3276" s="30" t="s">
        <v>610</v>
      </c>
      <c r="J3276" s="30" t="s">
        <v>611</v>
      </c>
      <c r="K3276" s="30" t="s">
        <v>495</v>
      </c>
      <c r="L3276" s="30" t="s">
        <v>612</v>
      </c>
      <c r="M3276" s="30" t="s">
        <v>1035</v>
      </c>
      <c r="N3276" s="30"/>
      <c r="O3276" s="30" t="s">
        <v>9872</v>
      </c>
      <c r="P3276" s="30" t="s">
        <v>9868</v>
      </c>
      <c r="Q3276" s="30" t="s">
        <v>4174</v>
      </c>
    </row>
    <row r="3277" spans="1:17">
      <c r="A3277" s="30" t="s">
        <v>10708</v>
      </c>
      <c r="B3277" s="30" t="s">
        <v>10109</v>
      </c>
      <c r="C3277" s="30" t="s">
        <v>10709</v>
      </c>
      <c r="D3277" s="30" t="s">
        <v>74</v>
      </c>
      <c r="E3277" s="30" t="s">
        <v>9891</v>
      </c>
      <c r="F3277" s="30"/>
      <c r="G3277" s="38">
        <v>60</v>
      </c>
      <c r="H3277" s="31">
        <v>0</v>
      </c>
      <c r="I3277" s="30" t="s">
        <v>5036</v>
      </c>
      <c r="J3277" s="30" t="s">
        <v>5037</v>
      </c>
      <c r="K3277" s="30" t="s">
        <v>495</v>
      </c>
      <c r="L3277" s="30" t="s">
        <v>612</v>
      </c>
      <c r="M3277" s="30" t="s">
        <v>1021</v>
      </c>
      <c r="N3277" s="30"/>
      <c r="O3277" s="30" t="s">
        <v>9872</v>
      </c>
      <c r="P3277" s="30" t="s">
        <v>9868</v>
      </c>
      <c r="Q3277" s="30" t="s">
        <v>4174</v>
      </c>
    </row>
    <row r="3278" spans="1:17">
      <c r="A3278" s="30" t="s">
        <v>10710</v>
      </c>
      <c r="B3278" s="30" t="s">
        <v>10109</v>
      </c>
      <c r="C3278" s="30" t="s">
        <v>10711</v>
      </c>
      <c r="D3278" s="30" t="s">
        <v>74</v>
      </c>
      <c r="E3278" s="30" t="s">
        <v>9891</v>
      </c>
      <c r="F3278" s="30"/>
      <c r="G3278" s="38">
        <v>60</v>
      </c>
      <c r="H3278" s="31">
        <v>0</v>
      </c>
      <c r="I3278" s="30" t="s">
        <v>610</v>
      </c>
      <c r="J3278" s="30" t="s">
        <v>611</v>
      </c>
      <c r="K3278" s="30" t="s">
        <v>495</v>
      </c>
      <c r="L3278" s="30" t="s">
        <v>612</v>
      </c>
      <c r="M3278" s="30" t="s">
        <v>943</v>
      </c>
      <c r="N3278" s="30"/>
      <c r="O3278" s="30" t="s">
        <v>9872</v>
      </c>
      <c r="P3278" s="30" t="s">
        <v>9868</v>
      </c>
      <c r="Q3278" s="30" t="s">
        <v>4174</v>
      </c>
    </row>
    <row r="3279" spans="1:17">
      <c r="A3279" s="30" t="s">
        <v>10712</v>
      </c>
      <c r="B3279" s="30" t="s">
        <v>10109</v>
      </c>
      <c r="C3279" s="30" t="s">
        <v>10713</v>
      </c>
      <c r="D3279" s="30" t="s">
        <v>74</v>
      </c>
      <c r="E3279" s="30" t="s">
        <v>9891</v>
      </c>
      <c r="F3279" s="30"/>
      <c r="G3279" s="38">
        <v>60</v>
      </c>
      <c r="H3279" s="31">
        <v>0</v>
      </c>
      <c r="I3279" s="30" t="s">
        <v>5036</v>
      </c>
      <c r="J3279" s="30" t="s">
        <v>5037</v>
      </c>
      <c r="K3279" s="30" t="s">
        <v>495</v>
      </c>
      <c r="L3279" s="30" t="s">
        <v>612</v>
      </c>
      <c r="M3279" s="30" t="s">
        <v>961</v>
      </c>
      <c r="N3279" s="30"/>
      <c r="O3279" s="30" t="s">
        <v>9872</v>
      </c>
      <c r="P3279" s="30" t="s">
        <v>9868</v>
      </c>
      <c r="Q3279" s="30" t="s">
        <v>4174</v>
      </c>
    </row>
    <row r="3280" spans="1:17">
      <c r="A3280" s="30" t="s">
        <v>10714</v>
      </c>
      <c r="B3280" s="30" t="s">
        <v>10109</v>
      </c>
      <c r="C3280" s="30" t="s">
        <v>10715</v>
      </c>
      <c r="D3280" s="30" t="s">
        <v>74</v>
      </c>
      <c r="E3280" s="30" t="s">
        <v>9891</v>
      </c>
      <c r="F3280" s="30"/>
      <c r="G3280" s="38">
        <v>60</v>
      </c>
      <c r="H3280" s="31">
        <v>0</v>
      </c>
      <c r="I3280" s="30" t="s">
        <v>610</v>
      </c>
      <c r="J3280" s="30" t="s">
        <v>611</v>
      </c>
      <c r="K3280" s="30" t="s">
        <v>495</v>
      </c>
      <c r="L3280" s="30" t="s">
        <v>612</v>
      </c>
      <c r="M3280" s="30" t="s">
        <v>950</v>
      </c>
      <c r="N3280" s="30"/>
      <c r="O3280" s="30" t="s">
        <v>9872</v>
      </c>
      <c r="P3280" s="30" t="s">
        <v>9868</v>
      </c>
      <c r="Q3280" s="30" t="s">
        <v>4174</v>
      </c>
    </row>
    <row r="3281" spans="1:17">
      <c r="A3281" s="30" t="s">
        <v>10716</v>
      </c>
      <c r="B3281" s="30" t="s">
        <v>10109</v>
      </c>
      <c r="C3281" s="30" t="s">
        <v>10717</v>
      </c>
      <c r="D3281" s="30" t="s">
        <v>74</v>
      </c>
      <c r="E3281" s="30" t="s">
        <v>9891</v>
      </c>
      <c r="F3281" s="30"/>
      <c r="G3281" s="38">
        <v>60</v>
      </c>
      <c r="H3281" s="31">
        <v>0</v>
      </c>
      <c r="I3281" s="30" t="s">
        <v>610</v>
      </c>
      <c r="J3281" s="30" t="s">
        <v>611</v>
      </c>
      <c r="K3281" s="30" t="s">
        <v>495</v>
      </c>
      <c r="L3281" s="30" t="s">
        <v>612</v>
      </c>
      <c r="M3281" s="30" t="s">
        <v>950</v>
      </c>
      <c r="N3281" s="30"/>
      <c r="O3281" s="30" t="s">
        <v>9872</v>
      </c>
      <c r="P3281" s="30" t="s">
        <v>9868</v>
      </c>
      <c r="Q3281" s="30" t="s">
        <v>4174</v>
      </c>
    </row>
    <row r="3282" spans="1:17">
      <c r="A3282" s="30" t="s">
        <v>10718</v>
      </c>
      <c r="B3282" s="30" t="s">
        <v>10109</v>
      </c>
      <c r="C3282" s="30" t="s">
        <v>10719</v>
      </c>
      <c r="D3282" s="30" t="s">
        <v>74</v>
      </c>
      <c r="E3282" s="30" t="s">
        <v>9891</v>
      </c>
      <c r="F3282" s="30"/>
      <c r="G3282" s="38">
        <v>60</v>
      </c>
      <c r="H3282" s="31">
        <v>0</v>
      </c>
      <c r="I3282" s="30" t="s">
        <v>5036</v>
      </c>
      <c r="J3282" s="30" t="s">
        <v>5037</v>
      </c>
      <c r="K3282" s="30" t="s">
        <v>495</v>
      </c>
      <c r="L3282" s="30" t="s">
        <v>612</v>
      </c>
      <c r="M3282" s="30" t="s">
        <v>780</v>
      </c>
      <c r="N3282" s="30"/>
      <c r="O3282" s="30" t="s">
        <v>9872</v>
      </c>
      <c r="P3282" s="30" t="s">
        <v>9868</v>
      </c>
      <c r="Q3282" s="30" t="s">
        <v>4174</v>
      </c>
    </row>
    <row r="3283" spans="1:17">
      <c r="A3283" s="30" t="s">
        <v>10720</v>
      </c>
      <c r="B3283" s="30" t="s">
        <v>10109</v>
      </c>
      <c r="C3283" s="30" t="s">
        <v>10721</v>
      </c>
      <c r="D3283" s="30" t="s">
        <v>74</v>
      </c>
      <c r="E3283" s="30" t="s">
        <v>9891</v>
      </c>
      <c r="F3283" s="30"/>
      <c r="G3283" s="38">
        <v>60</v>
      </c>
      <c r="H3283" s="31">
        <v>0</v>
      </c>
      <c r="I3283" s="30" t="s">
        <v>610</v>
      </c>
      <c r="J3283" s="30" t="s">
        <v>611</v>
      </c>
      <c r="K3283" s="30" t="s">
        <v>495</v>
      </c>
      <c r="L3283" s="30" t="s">
        <v>612</v>
      </c>
      <c r="M3283" s="30" t="s">
        <v>688</v>
      </c>
      <c r="N3283" s="30"/>
      <c r="O3283" s="30" t="s">
        <v>9872</v>
      </c>
      <c r="P3283" s="30" t="s">
        <v>9868</v>
      </c>
      <c r="Q3283" s="30" t="s">
        <v>4174</v>
      </c>
    </row>
    <row r="3284" spans="1:17">
      <c r="A3284" s="30" t="s">
        <v>10722</v>
      </c>
      <c r="B3284" s="30" t="s">
        <v>10109</v>
      </c>
      <c r="C3284" s="30" t="s">
        <v>10723</v>
      </c>
      <c r="D3284" s="30" t="s">
        <v>74</v>
      </c>
      <c r="E3284" s="30" t="s">
        <v>9891</v>
      </c>
      <c r="F3284" s="30"/>
      <c r="G3284" s="38">
        <v>60</v>
      </c>
      <c r="H3284" s="31">
        <v>0</v>
      </c>
      <c r="I3284" s="30" t="s">
        <v>610</v>
      </c>
      <c r="J3284" s="30" t="s">
        <v>611</v>
      </c>
      <c r="K3284" s="30" t="s">
        <v>495</v>
      </c>
      <c r="L3284" s="30" t="s">
        <v>612</v>
      </c>
      <c r="M3284" s="30" t="s">
        <v>943</v>
      </c>
      <c r="N3284" s="30"/>
      <c r="O3284" s="30" t="s">
        <v>9872</v>
      </c>
      <c r="P3284" s="30" t="s">
        <v>9868</v>
      </c>
      <c r="Q3284" s="30" t="s">
        <v>4174</v>
      </c>
    </row>
    <row r="3285" spans="1:17">
      <c r="A3285" s="30" t="s">
        <v>10724</v>
      </c>
      <c r="B3285" s="30" t="s">
        <v>10109</v>
      </c>
      <c r="C3285" s="30" t="s">
        <v>10725</v>
      </c>
      <c r="D3285" s="30" t="s">
        <v>74</v>
      </c>
      <c r="E3285" s="30" t="s">
        <v>9891</v>
      </c>
      <c r="F3285" s="30"/>
      <c r="G3285" s="38">
        <v>60</v>
      </c>
      <c r="H3285" s="31">
        <v>0</v>
      </c>
      <c r="I3285" s="30" t="s">
        <v>610</v>
      </c>
      <c r="J3285" s="30" t="s">
        <v>611</v>
      </c>
      <c r="K3285" s="30" t="s">
        <v>495</v>
      </c>
      <c r="L3285" s="30" t="s">
        <v>612</v>
      </c>
      <c r="M3285" s="30" t="s">
        <v>688</v>
      </c>
      <c r="N3285" s="30"/>
      <c r="O3285" s="30" t="s">
        <v>9872</v>
      </c>
      <c r="P3285" s="30" t="s">
        <v>9868</v>
      </c>
      <c r="Q3285" s="30" t="s">
        <v>4174</v>
      </c>
    </row>
    <row r="3286" spans="1:17">
      <c r="A3286" s="30" t="s">
        <v>10726</v>
      </c>
      <c r="B3286" s="30" t="s">
        <v>10109</v>
      </c>
      <c r="C3286" s="30" t="s">
        <v>10727</v>
      </c>
      <c r="D3286" s="30" t="s">
        <v>74</v>
      </c>
      <c r="E3286" s="30" t="s">
        <v>9891</v>
      </c>
      <c r="F3286" s="30"/>
      <c r="G3286" s="38">
        <v>60</v>
      </c>
      <c r="H3286" s="31">
        <v>0</v>
      </c>
      <c r="I3286" s="30" t="s">
        <v>610</v>
      </c>
      <c r="J3286" s="30" t="s">
        <v>611</v>
      </c>
      <c r="K3286" s="30" t="s">
        <v>495</v>
      </c>
      <c r="L3286" s="30" t="s">
        <v>612</v>
      </c>
      <c r="M3286" s="30" t="s">
        <v>688</v>
      </c>
      <c r="N3286" s="30"/>
      <c r="O3286" s="30" t="s">
        <v>9872</v>
      </c>
      <c r="P3286" s="30" t="s">
        <v>9868</v>
      </c>
      <c r="Q3286" s="30" t="s">
        <v>4174</v>
      </c>
    </row>
    <row r="3287" spans="1:17">
      <c r="A3287" s="30" t="s">
        <v>10728</v>
      </c>
      <c r="B3287" s="30" t="s">
        <v>10219</v>
      </c>
      <c r="C3287" s="30" t="s">
        <v>10729</v>
      </c>
      <c r="D3287" s="30" t="s">
        <v>74</v>
      </c>
      <c r="E3287" s="30" t="s">
        <v>9891</v>
      </c>
      <c r="F3287" s="30"/>
      <c r="G3287" s="38">
        <v>60</v>
      </c>
      <c r="H3287" s="31">
        <v>0</v>
      </c>
      <c r="I3287" s="30" t="s">
        <v>5036</v>
      </c>
      <c r="J3287" s="30" t="s">
        <v>5037</v>
      </c>
      <c r="K3287" s="30" t="s">
        <v>495</v>
      </c>
      <c r="L3287" s="30" t="s">
        <v>612</v>
      </c>
      <c r="M3287" s="30" t="s">
        <v>1828</v>
      </c>
      <c r="N3287" s="30"/>
      <c r="O3287" s="30" t="s">
        <v>9872</v>
      </c>
      <c r="P3287" s="30" t="s">
        <v>9868</v>
      </c>
      <c r="Q3287" s="30" t="s">
        <v>4174</v>
      </c>
    </row>
    <row r="3288" spans="1:17">
      <c r="A3288" s="30" t="s">
        <v>10730</v>
      </c>
      <c r="B3288" s="30" t="s">
        <v>10109</v>
      </c>
      <c r="C3288" s="30" t="s">
        <v>10731</v>
      </c>
      <c r="D3288" s="30" t="s">
        <v>74</v>
      </c>
      <c r="E3288" s="30" t="s">
        <v>9891</v>
      </c>
      <c r="F3288" s="30"/>
      <c r="G3288" s="38">
        <v>60</v>
      </c>
      <c r="H3288" s="31">
        <v>0</v>
      </c>
      <c r="I3288" s="30" t="s">
        <v>610</v>
      </c>
      <c r="J3288" s="30" t="s">
        <v>611</v>
      </c>
      <c r="K3288" s="30" t="s">
        <v>495</v>
      </c>
      <c r="L3288" s="30" t="s">
        <v>612</v>
      </c>
      <c r="M3288" s="30" t="s">
        <v>688</v>
      </c>
      <c r="N3288" s="30"/>
      <c r="O3288" s="30" t="s">
        <v>9872</v>
      </c>
      <c r="P3288" s="30" t="s">
        <v>9868</v>
      </c>
      <c r="Q3288" s="30" t="s">
        <v>4174</v>
      </c>
    </row>
    <row r="3289" spans="1:17">
      <c r="A3289" s="30" t="s">
        <v>10732</v>
      </c>
      <c r="B3289" s="30" t="s">
        <v>10109</v>
      </c>
      <c r="C3289" s="30" t="s">
        <v>10733</v>
      </c>
      <c r="D3289" s="30" t="s">
        <v>74</v>
      </c>
      <c r="E3289" s="30" t="s">
        <v>9891</v>
      </c>
      <c r="F3289" s="30"/>
      <c r="G3289" s="38">
        <v>60</v>
      </c>
      <c r="H3289" s="31">
        <v>0</v>
      </c>
      <c r="I3289" s="30" t="s">
        <v>610</v>
      </c>
      <c r="J3289" s="30" t="s">
        <v>611</v>
      </c>
      <c r="K3289" s="30" t="s">
        <v>495</v>
      </c>
      <c r="L3289" s="30" t="s">
        <v>612</v>
      </c>
      <c r="M3289" s="30" t="s">
        <v>1035</v>
      </c>
      <c r="N3289" s="30"/>
      <c r="O3289" s="30" t="s">
        <v>9872</v>
      </c>
      <c r="P3289" s="30" t="s">
        <v>9868</v>
      </c>
      <c r="Q3289" s="30" t="s">
        <v>4174</v>
      </c>
    </row>
    <row r="3290" spans="1:17">
      <c r="A3290" s="30" t="s">
        <v>10734</v>
      </c>
      <c r="B3290" s="30" t="s">
        <v>10109</v>
      </c>
      <c r="C3290" s="30" t="s">
        <v>10735</v>
      </c>
      <c r="D3290" s="30" t="s">
        <v>74</v>
      </c>
      <c r="E3290" s="30" t="s">
        <v>9891</v>
      </c>
      <c r="F3290" s="30"/>
      <c r="G3290" s="38">
        <v>60</v>
      </c>
      <c r="H3290" s="31">
        <v>0</v>
      </c>
      <c r="I3290" s="30" t="s">
        <v>610</v>
      </c>
      <c r="J3290" s="30" t="s">
        <v>611</v>
      </c>
      <c r="K3290" s="30" t="s">
        <v>495</v>
      </c>
      <c r="L3290" s="30" t="s">
        <v>612</v>
      </c>
      <c r="M3290" s="30" t="s">
        <v>1035</v>
      </c>
      <c r="N3290" s="30"/>
      <c r="O3290" s="30" t="s">
        <v>9872</v>
      </c>
      <c r="P3290" s="30" t="s">
        <v>9868</v>
      </c>
      <c r="Q3290" s="30" t="s">
        <v>4174</v>
      </c>
    </row>
    <row r="3291" spans="1:17">
      <c r="A3291" s="30" t="s">
        <v>10736</v>
      </c>
      <c r="B3291" s="30" t="s">
        <v>10109</v>
      </c>
      <c r="C3291" s="30" t="s">
        <v>10737</v>
      </c>
      <c r="D3291" s="30" t="s">
        <v>74</v>
      </c>
      <c r="E3291" s="30" t="s">
        <v>9891</v>
      </c>
      <c r="F3291" s="30"/>
      <c r="G3291" s="38">
        <v>60</v>
      </c>
      <c r="H3291" s="31">
        <v>0</v>
      </c>
      <c r="I3291" s="30" t="s">
        <v>5036</v>
      </c>
      <c r="J3291" s="30" t="s">
        <v>5037</v>
      </c>
      <c r="K3291" s="30" t="s">
        <v>495</v>
      </c>
      <c r="L3291" s="30" t="s">
        <v>612</v>
      </c>
      <c r="M3291" s="30" t="s">
        <v>780</v>
      </c>
      <c r="N3291" s="30"/>
      <c r="O3291" s="30" t="s">
        <v>9872</v>
      </c>
      <c r="P3291" s="30" t="s">
        <v>9868</v>
      </c>
      <c r="Q3291" s="30" t="s">
        <v>4174</v>
      </c>
    </row>
    <row r="3292" spans="1:17">
      <c r="A3292" s="30" t="s">
        <v>10738</v>
      </c>
      <c r="B3292" s="30" t="s">
        <v>10109</v>
      </c>
      <c r="C3292" s="30" t="s">
        <v>10739</v>
      </c>
      <c r="D3292" s="30" t="s">
        <v>74</v>
      </c>
      <c r="E3292" s="30" t="s">
        <v>9891</v>
      </c>
      <c r="F3292" s="30"/>
      <c r="G3292" s="38">
        <v>60</v>
      </c>
      <c r="H3292" s="31">
        <v>0</v>
      </c>
      <c r="I3292" s="30" t="s">
        <v>610</v>
      </c>
      <c r="J3292" s="30" t="s">
        <v>611</v>
      </c>
      <c r="K3292" s="30" t="s">
        <v>495</v>
      </c>
      <c r="L3292" s="30" t="s">
        <v>612</v>
      </c>
      <c r="M3292" s="30" t="s">
        <v>688</v>
      </c>
      <c r="N3292" s="30"/>
      <c r="O3292" s="30" t="s">
        <v>9872</v>
      </c>
      <c r="P3292" s="30" t="s">
        <v>9868</v>
      </c>
      <c r="Q3292" s="30" t="s">
        <v>4174</v>
      </c>
    </row>
    <row r="3293" spans="1:17">
      <c r="A3293" s="30" t="s">
        <v>10740</v>
      </c>
      <c r="B3293" s="30" t="s">
        <v>10106</v>
      </c>
      <c r="C3293" s="30" t="s">
        <v>10741</v>
      </c>
      <c r="D3293" s="30" t="s">
        <v>74</v>
      </c>
      <c r="E3293" s="30" t="s">
        <v>9891</v>
      </c>
      <c r="F3293" s="30"/>
      <c r="G3293" s="38">
        <v>60</v>
      </c>
      <c r="H3293" s="31">
        <v>0</v>
      </c>
      <c r="I3293" s="30" t="s">
        <v>622</v>
      </c>
      <c r="J3293" s="30" t="s">
        <v>623</v>
      </c>
      <c r="K3293" s="30" t="s">
        <v>495</v>
      </c>
      <c r="L3293" s="30" t="s">
        <v>612</v>
      </c>
      <c r="M3293" s="30" t="s">
        <v>997</v>
      </c>
      <c r="N3293" s="30"/>
      <c r="O3293" s="30" t="s">
        <v>9872</v>
      </c>
      <c r="P3293" s="30" t="s">
        <v>9868</v>
      </c>
      <c r="Q3293" s="30" t="s">
        <v>4174</v>
      </c>
    </row>
    <row r="3294" spans="1:17">
      <c r="A3294" s="30" t="s">
        <v>10742</v>
      </c>
      <c r="B3294" s="30" t="s">
        <v>10109</v>
      </c>
      <c r="C3294" s="30" t="s">
        <v>10743</v>
      </c>
      <c r="D3294" s="30" t="s">
        <v>74</v>
      </c>
      <c r="E3294" s="30" t="s">
        <v>9891</v>
      </c>
      <c r="F3294" s="30"/>
      <c r="G3294" s="38">
        <v>60</v>
      </c>
      <c r="H3294" s="31">
        <v>0</v>
      </c>
      <c r="I3294" s="30" t="s">
        <v>5036</v>
      </c>
      <c r="J3294" s="30" t="s">
        <v>5037</v>
      </c>
      <c r="K3294" s="30" t="s">
        <v>495</v>
      </c>
      <c r="L3294" s="30" t="s">
        <v>612</v>
      </c>
      <c r="M3294" s="30" t="s">
        <v>613</v>
      </c>
      <c r="N3294" s="30"/>
      <c r="O3294" s="30" t="s">
        <v>9872</v>
      </c>
      <c r="P3294" s="30" t="s">
        <v>9868</v>
      </c>
      <c r="Q3294" s="30" t="s">
        <v>4174</v>
      </c>
    </row>
    <row r="3295" spans="1:17">
      <c r="A3295" s="30" t="s">
        <v>10744</v>
      </c>
      <c r="B3295" s="30" t="s">
        <v>10109</v>
      </c>
      <c r="C3295" s="30" t="s">
        <v>10745</v>
      </c>
      <c r="D3295" s="30" t="s">
        <v>74</v>
      </c>
      <c r="E3295" s="30" t="s">
        <v>9891</v>
      </c>
      <c r="F3295" s="30"/>
      <c r="G3295" s="38">
        <v>60</v>
      </c>
      <c r="H3295" s="31">
        <v>0</v>
      </c>
      <c r="I3295" s="30" t="s">
        <v>610</v>
      </c>
      <c r="J3295" s="30" t="s">
        <v>611</v>
      </c>
      <c r="K3295" s="30" t="s">
        <v>495</v>
      </c>
      <c r="L3295" s="30" t="s">
        <v>612</v>
      </c>
      <c r="M3295" s="30" t="s">
        <v>1035</v>
      </c>
      <c r="N3295" s="30"/>
      <c r="O3295" s="30" t="s">
        <v>9872</v>
      </c>
      <c r="P3295" s="30" t="s">
        <v>9868</v>
      </c>
      <c r="Q3295" s="30" t="s">
        <v>4174</v>
      </c>
    </row>
    <row r="3296" spans="1:17">
      <c r="A3296" s="30" t="s">
        <v>10746</v>
      </c>
      <c r="B3296" s="30" t="s">
        <v>10109</v>
      </c>
      <c r="C3296" s="30" t="s">
        <v>10747</v>
      </c>
      <c r="D3296" s="30" t="s">
        <v>74</v>
      </c>
      <c r="E3296" s="30" t="s">
        <v>9891</v>
      </c>
      <c r="F3296" s="30"/>
      <c r="G3296" s="38">
        <v>60</v>
      </c>
      <c r="H3296" s="31">
        <v>0</v>
      </c>
      <c r="I3296" s="30" t="s">
        <v>5036</v>
      </c>
      <c r="J3296" s="30" t="s">
        <v>5037</v>
      </c>
      <c r="K3296" s="30" t="s">
        <v>495</v>
      </c>
      <c r="L3296" s="30" t="s">
        <v>612</v>
      </c>
      <c r="M3296" s="30" t="s">
        <v>961</v>
      </c>
      <c r="N3296" s="30"/>
      <c r="O3296" s="30" t="s">
        <v>9872</v>
      </c>
      <c r="P3296" s="30" t="s">
        <v>9868</v>
      </c>
      <c r="Q3296" s="30" t="s">
        <v>4174</v>
      </c>
    </row>
    <row r="3297" spans="1:17">
      <c r="A3297" s="30" t="s">
        <v>10748</v>
      </c>
      <c r="B3297" s="30" t="s">
        <v>10109</v>
      </c>
      <c r="C3297" s="30" t="s">
        <v>10749</v>
      </c>
      <c r="D3297" s="30" t="s">
        <v>74</v>
      </c>
      <c r="E3297" s="30" t="s">
        <v>9891</v>
      </c>
      <c r="F3297" s="30"/>
      <c r="G3297" s="38">
        <v>60</v>
      </c>
      <c r="H3297" s="31">
        <v>0</v>
      </c>
      <c r="I3297" s="30" t="s">
        <v>622</v>
      </c>
      <c r="J3297" s="30" t="s">
        <v>623</v>
      </c>
      <c r="K3297" s="30" t="s">
        <v>495</v>
      </c>
      <c r="L3297" s="30" t="s">
        <v>612</v>
      </c>
      <c r="M3297" s="30" t="s">
        <v>1153</v>
      </c>
      <c r="N3297" s="30"/>
      <c r="O3297" s="30" t="s">
        <v>9872</v>
      </c>
      <c r="P3297" s="30" t="s">
        <v>9868</v>
      </c>
      <c r="Q3297" s="30" t="s">
        <v>4174</v>
      </c>
    </row>
    <row r="3298" spans="1:17">
      <c r="A3298" s="30" t="s">
        <v>10750</v>
      </c>
      <c r="B3298" s="30" t="s">
        <v>10109</v>
      </c>
      <c r="C3298" s="30" t="s">
        <v>10751</v>
      </c>
      <c r="D3298" s="30" t="s">
        <v>74</v>
      </c>
      <c r="E3298" s="30" t="s">
        <v>9891</v>
      </c>
      <c r="F3298" s="30"/>
      <c r="G3298" s="38">
        <v>60</v>
      </c>
      <c r="H3298" s="31">
        <v>0</v>
      </c>
      <c r="I3298" s="30" t="s">
        <v>610</v>
      </c>
      <c r="J3298" s="30" t="s">
        <v>611</v>
      </c>
      <c r="K3298" s="30" t="s">
        <v>495</v>
      </c>
      <c r="L3298" s="30" t="s">
        <v>612</v>
      </c>
      <c r="M3298" s="30" t="s">
        <v>1035</v>
      </c>
      <c r="N3298" s="30"/>
      <c r="O3298" s="30" t="s">
        <v>9872</v>
      </c>
      <c r="P3298" s="30" t="s">
        <v>9868</v>
      </c>
      <c r="Q3298" s="30" t="s">
        <v>4174</v>
      </c>
    </row>
    <row r="3299" spans="1:17">
      <c r="A3299" s="30" t="s">
        <v>10752</v>
      </c>
      <c r="B3299" s="30" t="s">
        <v>10109</v>
      </c>
      <c r="C3299" s="30" t="s">
        <v>10753</v>
      </c>
      <c r="D3299" s="30" t="s">
        <v>74</v>
      </c>
      <c r="E3299" s="30" t="s">
        <v>9891</v>
      </c>
      <c r="F3299" s="30"/>
      <c r="G3299" s="38">
        <v>60</v>
      </c>
      <c r="H3299" s="31">
        <v>0</v>
      </c>
      <c r="I3299" s="30" t="s">
        <v>622</v>
      </c>
      <c r="J3299" s="30" t="s">
        <v>623</v>
      </c>
      <c r="K3299" s="30" t="s">
        <v>495</v>
      </c>
      <c r="L3299" s="30" t="s">
        <v>612</v>
      </c>
      <c r="M3299" s="30" t="s">
        <v>624</v>
      </c>
      <c r="N3299" s="30"/>
      <c r="O3299" s="30" t="s">
        <v>9872</v>
      </c>
      <c r="P3299" s="30" t="s">
        <v>9868</v>
      </c>
      <c r="Q3299" s="30" t="s">
        <v>4174</v>
      </c>
    </row>
    <row r="3300" spans="1:17">
      <c r="A3300" s="30" t="s">
        <v>10754</v>
      </c>
      <c r="B3300" s="30" t="s">
        <v>10109</v>
      </c>
      <c r="C3300" s="30" t="s">
        <v>10755</v>
      </c>
      <c r="D3300" s="30" t="s">
        <v>74</v>
      </c>
      <c r="E3300" s="30" t="s">
        <v>9891</v>
      </c>
      <c r="F3300" s="30"/>
      <c r="G3300" s="38">
        <v>60</v>
      </c>
      <c r="H3300" s="31">
        <v>0</v>
      </c>
      <c r="I3300" s="30" t="s">
        <v>610</v>
      </c>
      <c r="J3300" s="30" t="s">
        <v>611</v>
      </c>
      <c r="K3300" s="30" t="s">
        <v>495</v>
      </c>
      <c r="L3300" s="30" t="s">
        <v>612</v>
      </c>
      <c r="M3300" s="30" t="s">
        <v>950</v>
      </c>
      <c r="N3300" s="30"/>
      <c r="O3300" s="30" t="s">
        <v>9872</v>
      </c>
      <c r="P3300" s="30" t="s">
        <v>9868</v>
      </c>
      <c r="Q3300" s="30" t="s">
        <v>4174</v>
      </c>
    </row>
    <row r="3301" spans="1:17">
      <c r="A3301" s="30" t="s">
        <v>10756</v>
      </c>
      <c r="B3301" s="30" t="s">
        <v>10109</v>
      </c>
      <c r="C3301" s="30" t="s">
        <v>10757</v>
      </c>
      <c r="D3301" s="30" t="s">
        <v>74</v>
      </c>
      <c r="E3301" s="30" t="s">
        <v>9891</v>
      </c>
      <c r="F3301" s="30"/>
      <c r="G3301" s="38">
        <v>60</v>
      </c>
      <c r="H3301" s="31">
        <v>0</v>
      </c>
      <c r="I3301" s="30" t="s">
        <v>610</v>
      </c>
      <c r="J3301" s="30" t="s">
        <v>611</v>
      </c>
      <c r="K3301" s="30" t="s">
        <v>495</v>
      </c>
      <c r="L3301" s="30" t="s">
        <v>612</v>
      </c>
      <c r="M3301" s="30" t="s">
        <v>1035</v>
      </c>
      <c r="N3301" s="30"/>
      <c r="O3301" s="30" t="s">
        <v>9872</v>
      </c>
      <c r="P3301" s="30" t="s">
        <v>9868</v>
      </c>
      <c r="Q3301" s="30" t="s">
        <v>4174</v>
      </c>
    </row>
    <row r="3302" spans="1:17">
      <c r="A3302" s="30" t="s">
        <v>10758</v>
      </c>
      <c r="B3302" s="30" t="s">
        <v>10106</v>
      </c>
      <c r="C3302" s="30" t="s">
        <v>10759</v>
      </c>
      <c r="D3302" s="30" t="s">
        <v>74</v>
      </c>
      <c r="E3302" s="30" t="s">
        <v>9891</v>
      </c>
      <c r="F3302" s="30"/>
      <c r="G3302" s="38">
        <v>60</v>
      </c>
      <c r="H3302" s="31">
        <v>0</v>
      </c>
      <c r="I3302" s="30" t="s">
        <v>5036</v>
      </c>
      <c r="J3302" s="30" t="s">
        <v>5037</v>
      </c>
      <c r="K3302" s="30" t="s">
        <v>495</v>
      </c>
      <c r="L3302" s="30" t="s">
        <v>612</v>
      </c>
      <c r="M3302" s="30" t="s">
        <v>1128</v>
      </c>
      <c r="N3302" s="30"/>
      <c r="O3302" s="30" t="s">
        <v>9872</v>
      </c>
      <c r="P3302" s="30" t="s">
        <v>9868</v>
      </c>
      <c r="Q3302" s="30" t="s">
        <v>4174</v>
      </c>
    </row>
    <row r="3303" spans="1:17">
      <c r="A3303" s="30" t="s">
        <v>10760</v>
      </c>
      <c r="B3303" s="30" t="s">
        <v>10106</v>
      </c>
      <c r="C3303" s="30" t="s">
        <v>10761</v>
      </c>
      <c r="D3303" s="30" t="s">
        <v>74</v>
      </c>
      <c r="E3303" s="30" t="s">
        <v>9891</v>
      </c>
      <c r="F3303" s="30"/>
      <c r="G3303" s="38">
        <v>60</v>
      </c>
      <c r="H3303" s="31">
        <v>0</v>
      </c>
      <c r="I3303" s="30" t="s">
        <v>622</v>
      </c>
      <c r="J3303" s="30" t="s">
        <v>623</v>
      </c>
      <c r="K3303" s="30" t="s">
        <v>495</v>
      </c>
      <c r="L3303" s="30" t="s">
        <v>612</v>
      </c>
      <c r="M3303" s="30" t="s">
        <v>1153</v>
      </c>
      <c r="N3303" s="30"/>
      <c r="O3303" s="30" t="s">
        <v>9872</v>
      </c>
      <c r="P3303" s="30" t="s">
        <v>9868</v>
      </c>
      <c r="Q3303" s="30" t="s">
        <v>4174</v>
      </c>
    </row>
    <row r="3304" spans="1:17">
      <c r="A3304" s="30" t="s">
        <v>10762</v>
      </c>
      <c r="B3304" s="30" t="s">
        <v>10109</v>
      </c>
      <c r="C3304" s="30" t="s">
        <v>10763</v>
      </c>
      <c r="D3304" s="30" t="s">
        <v>74</v>
      </c>
      <c r="E3304" s="30" t="s">
        <v>9891</v>
      </c>
      <c r="F3304" s="30"/>
      <c r="G3304" s="38">
        <v>60</v>
      </c>
      <c r="H3304" s="31">
        <v>0</v>
      </c>
      <c r="I3304" s="30" t="s">
        <v>610</v>
      </c>
      <c r="J3304" s="30" t="s">
        <v>611</v>
      </c>
      <c r="K3304" s="30" t="s">
        <v>495</v>
      </c>
      <c r="L3304" s="30" t="s">
        <v>612</v>
      </c>
      <c r="M3304" s="30" t="s">
        <v>1035</v>
      </c>
      <c r="N3304" s="30"/>
      <c r="O3304" s="30" t="s">
        <v>9872</v>
      </c>
      <c r="P3304" s="30" t="s">
        <v>9868</v>
      </c>
      <c r="Q3304" s="30" t="s">
        <v>4174</v>
      </c>
    </row>
    <row r="3305" spans="1:17">
      <c r="A3305" s="30" t="s">
        <v>10764</v>
      </c>
      <c r="B3305" s="30" t="s">
        <v>10109</v>
      </c>
      <c r="C3305" s="30" t="s">
        <v>10765</v>
      </c>
      <c r="D3305" s="30" t="s">
        <v>74</v>
      </c>
      <c r="E3305" s="30" t="s">
        <v>9891</v>
      </c>
      <c r="F3305" s="30"/>
      <c r="G3305" s="38">
        <v>60</v>
      </c>
      <c r="H3305" s="31">
        <v>0</v>
      </c>
      <c r="I3305" s="30" t="s">
        <v>622</v>
      </c>
      <c r="J3305" s="30" t="s">
        <v>623</v>
      </c>
      <c r="K3305" s="30" t="s">
        <v>495</v>
      </c>
      <c r="L3305" s="30" t="s">
        <v>612</v>
      </c>
      <c r="M3305" s="30" t="s">
        <v>624</v>
      </c>
      <c r="N3305" s="30"/>
      <c r="O3305" s="30" t="s">
        <v>9872</v>
      </c>
      <c r="P3305" s="30" t="s">
        <v>9868</v>
      </c>
      <c r="Q3305" s="30" t="s">
        <v>4174</v>
      </c>
    </row>
    <row r="3306" spans="1:17">
      <c r="A3306" s="30" t="s">
        <v>10766</v>
      </c>
      <c r="B3306" s="30" t="s">
        <v>10109</v>
      </c>
      <c r="C3306" s="30" t="s">
        <v>10767</v>
      </c>
      <c r="D3306" s="30" t="s">
        <v>74</v>
      </c>
      <c r="E3306" s="30" t="s">
        <v>9891</v>
      </c>
      <c r="F3306" s="30"/>
      <c r="G3306" s="38">
        <v>60</v>
      </c>
      <c r="H3306" s="31">
        <v>0</v>
      </c>
      <c r="I3306" s="30" t="s">
        <v>610</v>
      </c>
      <c r="J3306" s="30" t="s">
        <v>611</v>
      </c>
      <c r="K3306" s="30" t="s">
        <v>495</v>
      </c>
      <c r="L3306" s="30" t="s">
        <v>612</v>
      </c>
      <c r="M3306" s="30" t="s">
        <v>688</v>
      </c>
      <c r="N3306" s="30"/>
      <c r="O3306" s="30" t="s">
        <v>9872</v>
      </c>
      <c r="P3306" s="30" t="s">
        <v>9868</v>
      </c>
      <c r="Q3306" s="30" t="s">
        <v>4174</v>
      </c>
    </row>
    <row r="3307" spans="1:17">
      <c r="A3307" s="30" t="s">
        <v>10768</v>
      </c>
      <c r="B3307" s="30" t="s">
        <v>10109</v>
      </c>
      <c r="C3307" s="30" t="s">
        <v>10769</v>
      </c>
      <c r="D3307" s="30" t="s">
        <v>74</v>
      </c>
      <c r="E3307" s="30" t="s">
        <v>9891</v>
      </c>
      <c r="F3307" s="30"/>
      <c r="G3307" s="38">
        <v>60</v>
      </c>
      <c r="H3307" s="31">
        <v>0</v>
      </c>
      <c r="I3307" s="30" t="s">
        <v>610</v>
      </c>
      <c r="J3307" s="30" t="s">
        <v>611</v>
      </c>
      <c r="K3307" s="30" t="s">
        <v>495</v>
      </c>
      <c r="L3307" s="30" t="s">
        <v>612</v>
      </c>
      <c r="M3307" s="30" t="s">
        <v>688</v>
      </c>
      <c r="N3307" s="30"/>
      <c r="O3307" s="30" t="s">
        <v>9872</v>
      </c>
      <c r="P3307" s="30" t="s">
        <v>9868</v>
      </c>
      <c r="Q3307" s="30" t="s">
        <v>4174</v>
      </c>
    </row>
    <row r="3308" spans="1:17">
      <c r="A3308" s="30" t="s">
        <v>10770</v>
      </c>
      <c r="B3308" s="30" t="s">
        <v>10109</v>
      </c>
      <c r="C3308" s="30" t="s">
        <v>10771</v>
      </c>
      <c r="D3308" s="30" t="s">
        <v>74</v>
      </c>
      <c r="E3308" s="30" t="s">
        <v>9891</v>
      </c>
      <c r="F3308" s="30"/>
      <c r="G3308" s="38">
        <v>60</v>
      </c>
      <c r="H3308" s="31">
        <v>0</v>
      </c>
      <c r="I3308" s="30" t="s">
        <v>622</v>
      </c>
      <c r="J3308" s="30" t="s">
        <v>623</v>
      </c>
      <c r="K3308" s="30" t="s">
        <v>495</v>
      </c>
      <c r="L3308" s="30" t="s">
        <v>612</v>
      </c>
      <c r="M3308" s="30" t="s">
        <v>1007</v>
      </c>
      <c r="N3308" s="30"/>
      <c r="O3308" s="30" t="s">
        <v>9872</v>
      </c>
      <c r="P3308" s="30" t="s">
        <v>9868</v>
      </c>
      <c r="Q3308" s="30" t="s">
        <v>4174</v>
      </c>
    </row>
    <row r="3309" spans="1:17">
      <c r="A3309" s="30" t="s">
        <v>10772</v>
      </c>
      <c r="B3309" s="30" t="s">
        <v>10109</v>
      </c>
      <c r="C3309" s="30" t="s">
        <v>10773</v>
      </c>
      <c r="D3309" s="30" t="s">
        <v>74</v>
      </c>
      <c r="E3309" s="30" t="s">
        <v>9891</v>
      </c>
      <c r="F3309" s="30"/>
      <c r="G3309" s="38">
        <v>60</v>
      </c>
      <c r="H3309" s="31">
        <v>0</v>
      </c>
      <c r="I3309" s="30" t="s">
        <v>5036</v>
      </c>
      <c r="J3309" s="30" t="s">
        <v>5037</v>
      </c>
      <c r="K3309" s="30" t="s">
        <v>495</v>
      </c>
      <c r="L3309" s="30" t="s">
        <v>612</v>
      </c>
      <c r="M3309" s="30" t="s">
        <v>1021</v>
      </c>
      <c r="N3309" s="30"/>
      <c r="O3309" s="30" t="s">
        <v>9872</v>
      </c>
      <c r="P3309" s="30" t="s">
        <v>9868</v>
      </c>
      <c r="Q3309" s="30" t="s">
        <v>4174</v>
      </c>
    </row>
    <row r="3310" spans="1:17">
      <c r="A3310" s="30" t="s">
        <v>10774</v>
      </c>
      <c r="B3310" s="30" t="s">
        <v>10109</v>
      </c>
      <c r="C3310" s="30" t="s">
        <v>10775</v>
      </c>
      <c r="D3310" s="30" t="s">
        <v>74</v>
      </c>
      <c r="E3310" s="30" t="s">
        <v>9891</v>
      </c>
      <c r="F3310" s="30"/>
      <c r="G3310" s="38">
        <v>60</v>
      </c>
      <c r="H3310" s="31">
        <v>0</v>
      </c>
      <c r="I3310" s="30" t="s">
        <v>622</v>
      </c>
      <c r="J3310" s="30" t="s">
        <v>623</v>
      </c>
      <c r="K3310" s="30" t="s">
        <v>495</v>
      </c>
      <c r="L3310" s="30" t="s">
        <v>612</v>
      </c>
      <c r="M3310" s="30" t="s">
        <v>624</v>
      </c>
      <c r="N3310" s="30"/>
      <c r="O3310" s="30" t="s">
        <v>9872</v>
      </c>
      <c r="P3310" s="30" t="s">
        <v>9868</v>
      </c>
      <c r="Q3310" s="30" t="s">
        <v>4174</v>
      </c>
    </row>
    <row r="3311" spans="1:17">
      <c r="A3311" s="30" t="s">
        <v>10776</v>
      </c>
      <c r="B3311" s="30" t="s">
        <v>10109</v>
      </c>
      <c r="C3311" s="30" t="s">
        <v>10777</v>
      </c>
      <c r="D3311" s="30" t="s">
        <v>74</v>
      </c>
      <c r="E3311" s="30" t="s">
        <v>9891</v>
      </c>
      <c r="F3311" s="30"/>
      <c r="G3311" s="38">
        <v>60</v>
      </c>
      <c r="H3311" s="31">
        <v>0</v>
      </c>
      <c r="I3311" s="30" t="s">
        <v>622</v>
      </c>
      <c r="J3311" s="30" t="s">
        <v>623</v>
      </c>
      <c r="K3311" s="30" t="s">
        <v>495</v>
      </c>
      <c r="L3311" s="30" t="s">
        <v>612</v>
      </c>
      <c r="M3311" s="30" t="s">
        <v>1007</v>
      </c>
      <c r="N3311" s="30"/>
      <c r="O3311" s="30" t="s">
        <v>9872</v>
      </c>
      <c r="P3311" s="30" t="s">
        <v>9868</v>
      </c>
      <c r="Q3311" s="30" t="s">
        <v>4174</v>
      </c>
    </row>
    <row r="3312" spans="1:17">
      <c r="A3312" s="30" t="s">
        <v>10778</v>
      </c>
      <c r="B3312" s="30" t="s">
        <v>10109</v>
      </c>
      <c r="C3312" s="30" t="s">
        <v>10779</v>
      </c>
      <c r="D3312" s="30" t="s">
        <v>74</v>
      </c>
      <c r="E3312" s="30" t="s">
        <v>9891</v>
      </c>
      <c r="F3312" s="30"/>
      <c r="G3312" s="38">
        <v>60</v>
      </c>
      <c r="H3312" s="31">
        <v>0</v>
      </c>
      <c r="I3312" s="30" t="s">
        <v>610</v>
      </c>
      <c r="J3312" s="30" t="s">
        <v>611</v>
      </c>
      <c r="K3312" s="30" t="s">
        <v>495</v>
      </c>
      <c r="L3312" s="30" t="s">
        <v>612</v>
      </c>
      <c r="M3312" s="30" t="s">
        <v>950</v>
      </c>
      <c r="N3312" s="30"/>
      <c r="O3312" s="30" t="s">
        <v>9872</v>
      </c>
      <c r="P3312" s="30" t="s">
        <v>9868</v>
      </c>
      <c r="Q3312" s="30" t="s">
        <v>4174</v>
      </c>
    </row>
    <row r="3313" spans="1:17">
      <c r="A3313" s="30" t="s">
        <v>10780</v>
      </c>
      <c r="B3313" s="30" t="s">
        <v>10109</v>
      </c>
      <c r="C3313" s="30" t="s">
        <v>10781</v>
      </c>
      <c r="D3313" s="30" t="s">
        <v>74</v>
      </c>
      <c r="E3313" s="30" t="s">
        <v>9891</v>
      </c>
      <c r="F3313" s="30"/>
      <c r="G3313" s="38">
        <v>60</v>
      </c>
      <c r="H3313" s="31">
        <v>0</v>
      </c>
      <c r="I3313" s="30" t="s">
        <v>610</v>
      </c>
      <c r="J3313" s="30" t="s">
        <v>611</v>
      </c>
      <c r="K3313" s="30" t="s">
        <v>495</v>
      </c>
      <c r="L3313" s="30" t="s">
        <v>612</v>
      </c>
      <c r="M3313" s="30" t="s">
        <v>1035</v>
      </c>
      <c r="N3313" s="30"/>
      <c r="O3313" s="30" t="s">
        <v>9872</v>
      </c>
      <c r="P3313" s="30" t="s">
        <v>9868</v>
      </c>
      <c r="Q3313" s="30" t="s">
        <v>4174</v>
      </c>
    </row>
    <row r="3314" spans="1:17">
      <c r="A3314" s="30" t="s">
        <v>10782</v>
      </c>
      <c r="B3314" s="30" t="s">
        <v>10109</v>
      </c>
      <c r="C3314" s="30" t="s">
        <v>10783</v>
      </c>
      <c r="D3314" s="30" t="s">
        <v>74</v>
      </c>
      <c r="E3314" s="30" t="s">
        <v>9891</v>
      </c>
      <c r="F3314" s="30"/>
      <c r="G3314" s="38">
        <v>60</v>
      </c>
      <c r="H3314" s="31">
        <v>0</v>
      </c>
      <c r="I3314" s="30" t="s">
        <v>5036</v>
      </c>
      <c r="J3314" s="30" t="s">
        <v>5037</v>
      </c>
      <c r="K3314" s="30" t="s">
        <v>495</v>
      </c>
      <c r="L3314" s="30" t="s">
        <v>612</v>
      </c>
      <c r="M3314" s="30" t="s">
        <v>1021</v>
      </c>
      <c r="N3314" s="30"/>
      <c r="O3314" s="30" t="s">
        <v>9872</v>
      </c>
      <c r="P3314" s="30" t="s">
        <v>9868</v>
      </c>
      <c r="Q3314" s="30" t="s">
        <v>4174</v>
      </c>
    </row>
    <row r="3315" spans="1:17">
      <c r="A3315" s="30" t="s">
        <v>10784</v>
      </c>
      <c r="B3315" s="30" t="s">
        <v>10109</v>
      </c>
      <c r="C3315" s="30" t="s">
        <v>10785</v>
      </c>
      <c r="D3315" s="30" t="s">
        <v>74</v>
      </c>
      <c r="E3315" s="30" t="s">
        <v>9891</v>
      </c>
      <c r="F3315" s="30"/>
      <c r="G3315" s="38">
        <v>60</v>
      </c>
      <c r="H3315" s="31">
        <v>0</v>
      </c>
      <c r="I3315" s="30" t="s">
        <v>610</v>
      </c>
      <c r="J3315" s="30" t="s">
        <v>611</v>
      </c>
      <c r="K3315" s="30" t="s">
        <v>495</v>
      </c>
      <c r="L3315" s="30" t="s">
        <v>612</v>
      </c>
      <c r="M3315" s="30" t="s">
        <v>1035</v>
      </c>
      <c r="N3315" s="30"/>
      <c r="O3315" s="30" t="s">
        <v>9872</v>
      </c>
      <c r="P3315" s="30" t="s">
        <v>9868</v>
      </c>
      <c r="Q3315" s="30" t="s">
        <v>4174</v>
      </c>
    </row>
    <row r="3316" spans="1:17">
      <c r="A3316" s="30" t="s">
        <v>10786</v>
      </c>
      <c r="B3316" s="30" t="s">
        <v>10103</v>
      </c>
      <c r="C3316" s="30" t="s">
        <v>10787</v>
      </c>
      <c r="D3316" s="30"/>
      <c r="E3316" s="30" t="s">
        <v>9870</v>
      </c>
      <c r="F3316" s="30" t="s">
        <v>74</v>
      </c>
      <c r="G3316" s="38">
        <v>60</v>
      </c>
      <c r="H3316" s="31">
        <v>0</v>
      </c>
      <c r="I3316" s="30" t="s">
        <v>586</v>
      </c>
      <c r="J3316" s="30" t="s">
        <v>587</v>
      </c>
      <c r="K3316" s="30" t="s">
        <v>495</v>
      </c>
      <c r="L3316" s="30" t="s">
        <v>496</v>
      </c>
      <c r="M3316" s="30" t="s">
        <v>903</v>
      </c>
      <c r="N3316" s="30"/>
      <c r="O3316" s="30" t="s">
        <v>9872</v>
      </c>
      <c r="P3316" s="30" t="s">
        <v>9868</v>
      </c>
      <c r="Q3316" s="30" t="s">
        <v>499</v>
      </c>
    </row>
    <row r="3317" spans="1:17">
      <c r="A3317" s="30" t="s">
        <v>10788</v>
      </c>
      <c r="B3317" s="30" t="s">
        <v>10103</v>
      </c>
      <c r="C3317" s="30" t="s">
        <v>10789</v>
      </c>
      <c r="D3317" s="30"/>
      <c r="E3317" s="30" t="s">
        <v>9870</v>
      </c>
      <c r="F3317" s="30" t="s">
        <v>74</v>
      </c>
      <c r="G3317" s="38">
        <v>60</v>
      </c>
      <c r="H3317" s="31">
        <v>0</v>
      </c>
      <c r="I3317" s="30" t="s">
        <v>512</v>
      </c>
      <c r="J3317" s="30" t="s">
        <v>513</v>
      </c>
      <c r="K3317" s="30" t="s">
        <v>495</v>
      </c>
      <c r="L3317" s="30" t="s">
        <v>496</v>
      </c>
      <c r="M3317" s="30" t="s">
        <v>639</v>
      </c>
      <c r="N3317" s="30"/>
      <c r="O3317" s="30" t="s">
        <v>9872</v>
      </c>
      <c r="P3317" s="30" t="s">
        <v>9868</v>
      </c>
      <c r="Q3317" s="30" t="s">
        <v>499</v>
      </c>
    </row>
    <row r="3318" spans="1:17">
      <c r="A3318" s="30" t="s">
        <v>10790</v>
      </c>
      <c r="B3318" s="30" t="s">
        <v>10094</v>
      </c>
      <c r="C3318" s="30" t="s">
        <v>10791</v>
      </c>
      <c r="D3318" s="30"/>
      <c r="E3318" s="30" t="s">
        <v>9870</v>
      </c>
      <c r="F3318" s="30" t="s">
        <v>74</v>
      </c>
      <c r="G3318" s="38">
        <v>60</v>
      </c>
      <c r="H3318" s="31">
        <v>0</v>
      </c>
      <c r="I3318" s="30" t="s">
        <v>586</v>
      </c>
      <c r="J3318" s="30" t="s">
        <v>587</v>
      </c>
      <c r="K3318" s="30" t="s">
        <v>495</v>
      </c>
      <c r="L3318" s="30" t="s">
        <v>496</v>
      </c>
      <c r="M3318" s="30" t="s">
        <v>588</v>
      </c>
      <c r="N3318" s="30"/>
      <c r="O3318" s="30" t="s">
        <v>9872</v>
      </c>
      <c r="P3318" s="30" t="s">
        <v>9868</v>
      </c>
      <c r="Q3318" s="30" t="s">
        <v>499</v>
      </c>
    </row>
    <row r="3319" spans="1:17">
      <c r="A3319" s="30" t="s">
        <v>10792</v>
      </c>
      <c r="B3319" s="30" t="s">
        <v>10103</v>
      </c>
      <c r="C3319" s="30" t="s">
        <v>10793</v>
      </c>
      <c r="D3319" s="30"/>
      <c r="E3319" s="30" t="s">
        <v>9870</v>
      </c>
      <c r="F3319" s="30" t="s">
        <v>74</v>
      </c>
      <c r="G3319" s="38">
        <v>60</v>
      </c>
      <c r="H3319" s="31">
        <v>0</v>
      </c>
      <c r="I3319" s="30" t="s">
        <v>512</v>
      </c>
      <c r="J3319" s="30" t="s">
        <v>513</v>
      </c>
      <c r="K3319" s="30" t="s">
        <v>495</v>
      </c>
      <c r="L3319" s="30" t="s">
        <v>496</v>
      </c>
      <c r="M3319" s="30" t="s">
        <v>695</v>
      </c>
      <c r="N3319" s="30" t="s">
        <v>3468</v>
      </c>
      <c r="O3319" s="30" t="s">
        <v>9872</v>
      </c>
      <c r="P3319" s="30" t="s">
        <v>9868</v>
      </c>
      <c r="Q3319" s="30" t="s">
        <v>499</v>
      </c>
    </row>
    <row r="3320" spans="1:17">
      <c r="A3320" s="30" t="s">
        <v>10794</v>
      </c>
      <c r="B3320" s="30" t="s">
        <v>10103</v>
      </c>
      <c r="C3320" s="30" t="s">
        <v>10795</v>
      </c>
      <c r="D3320" s="30"/>
      <c r="E3320" s="30" t="s">
        <v>9870</v>
      </c>
      <c r="F3320" s="30" t="s">
        <v>74</v>
      </c>
      <c r="G3320" s="38">
        <v>60</v>
      </c>
      <c r="H3320" s="31">
        <v>0</v>
      </c>
      <c r="I3320" s="30" t="s">
        <v>586</v>
      </c>
      <c r="J3320" s="30" t="s">
        <v>587</v>
      </c>
      <c r="K3320" s="30" t="s">
        <v>495</v>
      </c>
      <c r="L3320" s="30" t="s">
        <v>496</v>
      </c>
      <c r="M3320" s="30" t="s">
        <v>903</v>
      </c>
      <c r="N3320" s="30"/>
      <c r="O3320" s="30" t="s">
        <v>9872</v>
      </c>
      <c r="P3320" s="30" t="s">
        <v>9868</v>
      </c>
      <c r="Q3320" s="30" t="s">
        <v>499</v>
      </c>
    </row>
    <row r="3321" spans="1:17">
      <c r="A3321" s="30" t="s">
        <v>10796</v>
      </c>
      <c r="B3321" s="30" t="s">
        <v>10103</v>
      </c>
      <c r="C3321" s="30" t="s">
        <v>10797</v>
      </c>
      <c r="D3321" s="30"/>
      <c r="E3321" s="30" t="s">
        <v>9870</v>
      </c>
      <c r="F3321" s="30" t="s">
        <v>74</v>
      </c>
      <c r="G3321" s="38">
        <v>60</v>
      </c>
      <c r="H3321" s="31">
        <v>0</v>
      </c>
      <c r="I3321" s="30" t="s">
        <v>512</v>
      </c>
      <c r="J3321" s="30" t="s">
        <v>513</v>
      </c>
      <c r="K3321" s="30" t="s">
        <v>495</v>
      </c>
      <c r="L3321" s="30" t="s">
        <v>496</v>
      </c>
      <c r="M3321" s="30" t="s">
        <v>639</v>
      </c>
      <c r="N3321" s="30"/>
      <c r="O3321" s="30" t="s">
        <v>9872</v>
      </c>
      <c r="P3321" s="30" t="s">
        <v>9868</v>
      </c>
      <c r="Q3321" s="30" t="s">
        <v>499</v>
      </c>
    </row>
    <row r="3322" spans="1:17">
      <c r="A3322" s="30" t="s">
        <v>10798</v>
      </c>
      <c r="B3322" s="30" t="s">
        <v>10109</v>
      </c>
      <c r="C3322" s="30" t="s">
        <v>10799</v>
      </c>
      <c r="D3322" s="30" t="s">
        <v>74</v>
      </c>
      <c r="E3322" s="30" t="s">
        <v>9891</v>
      </c>
      <c r="F3322" s="30"/>
      <c r="G3322" s="38">
        <v>60</v>
      </c>
      <c r="H3322" s="31">
        <v>0</v>
      </c>
      <c r="I3322" s="30" t="s">
        <v>622</v>
      </c>
      <c r="J3322" s="30" t="s">
        <v>623</v>
      </c>
      <c r="K3322" s="30" t="s">
        <v>495</v>
      </c>
      <c r="L3322" s="30" t="s">
        <v>612</v>
      </c>
      <c r="M3322" s="30" t="s">
        <v>624</v>
      </c>
      <c r="N3322" s="30"/>
      <c r="O3322" s="30" t="s">
        <v>9872</v>
      </c>
      <c r="P3322" s="30" t="s">
        <v>9868</v>
      </c>
      <c r="Q3322" s="30" t="s">
        <v>4174</v>
      </c>
    </row>
    <row r="3323" spans="1:17">
      <c r="A3323" s="30" t="s">
        <v>10800</v>
      </c>
      <c r="B3323" s="30" t="s">
        <v>10109</v>
      </c>
      <c r="C3323" s="30" t="s">
        <v>10801</v>
      </c>
      <c r="D3323" s="30" t="s">
        <v>74</v>
      </c>
      <c r="E3323" s="30" t="s">
        <v>9891</v>
      </c>
      <c r="F3323" s="30"/>
      <c r="G3323" s="38">
        <v>60</v>
      </c>
      <c r="H3323" s="31">
        <v>0</v>
      </c>
      <c r="I3323" s="30" t="s">
        <v>622</v>
      </c>
      <c r="J3323" s="30" t="s">
        <v>623</v>
      </c>
      <c r="K3323" s="30" t="s">
        <v>495</v>
      </c>
      <c r="L3323" s="30" t="s">
        <v>612</v>
      </c>
      <c r="M3323" s="30" t="s">
        <v>1153</v>
      </c>
      <c r="N3323" s="30"/>
      <c r="O3323" s="30" t="s">
        <v>9872</v>
      </c>
      <c r="P3323" s="30" t="s">
        <v>9868</v>
      </c>
      <c r="Q3323" s="30" t="s">
        <v>4174</v>
      </c>
    </row>
    <row r="3324" spans="1:17">
      <c r="A3324" s="30" t="s">
        <v>10802</v>
      </c>
      <c r="B3324" s="30" t="s">
        <v>10219</v>
      </c>
      <c r="C3324" s="30" t="s">
        <v>10803</v>
      </c>
      <c r="D3324" s="30" t="s">
        <v>74</v>
      </c>
      <c r="E3324" s="30" t="s">
        <v>9891</v>
      </c>
      <c r="F3324" s="30"/>
      <c r="G3324" s="38">
        <v>60</v>
      </c>
      <c r="H3324" s="31">
        <v>0</v>
      </c>
      <c r="I3324" s="30" t="s">
        <v>5036</v>
      </c>
      <c r="J3324" s="30" t="s">
        <v>5037</v>
      </c>
      <c r="K3324" s="30" t="s">
        <v>495</v>
      </c>
      <c r="L3324" s="30" t="s">
        <v>612</v>
      </c>
      <c r="M3324" s="30" t="s">
        <v>1828</v>
      </c>
      <c r="N3324" s="30"/>
      <c r="O3324" s="30" t="s">
        <v>9872</v>
      </c>
      <c r="P3324" s="30" t="s">
        <v>9868</v>
      </c>
      <c r="Q3324" s="30" t="s">
        <v>4174</v>
      </c>
    </row>
    <row r="3325" spans="1:17">
      <c r="A3325" s="30" t="s">
        <v>10804</v>
      </c>
      <c r="B3325" s="30" t="s">
        <v>10109</v>
      </c>
      <c r="C3325" s="30" t="s">
        <v>10805</v>
      </c>
      <c r="D3325" s="30" t="s">
        <v>74</v>
      </c>
      <c r="E3325" s="30" t="s">
        <v>9891</v>
      </c>
      <c r="F3325" s="30"/>
      <c r="G3325" s="38">
        <v>60</v>
      </c>
      <c r="H3325" s="31">
        <v>0</v>
      </c>
      <c r="I3325" s="30" t="s">
        <v>610</v>
      </c>
      <c r="J3325" s="30" t="s">
        <v>611</v>
      </c>
      <c r="K3325" s="30" t="s">
        <v>495</v>
      </c>
      <c r="L3325" s="30" t="s">
        <v>612</v>
      </c>
      <c r="M3325" s="30" t="s">
        <v>950</v>
      </c>
      <c r="N3325" s="30"/>
      <c r="O3325" s="30" t="s">
        <v>9872</v>
      </c>
      <c r="P3325" s="30" t="s">
        <v>9868</v>
      </c>
      <c r="Q3325" s="30" t="s">
        <v>4174</v>
      </c>
    </row>
    <row r="3326" spans="1:17">
      <c r="A3326" s="30" t="s">
        <v>10806</v>
      </c>
      <c r="B3326" s="30" t="s">
        <v>10103</v>
      </c>
      <c r="C3326" s="30" t="s">
        <v>10807</v>
      </c>
      <c r="D3326" s="30"/>
      <c r="E3326" s="30" t="s">
        <v>9870</v>
      </c>
      <c r="F3326" s="30" t="s">
        <v>74</v>
      </c>
      <c r="G3326" s="38">
        <v>60</v>
      </c>
      <c r="H3326" s="31">
        <v>0</v>
      </c>
      <c r="I3326" s="30" t="s">
        <v>504</v>
      </c>
      <c r="J3326" s="30" t="s">
        <v>505</v>
      </c>
      <c r="K3326" s="30" t="s">
        <v>495</v>
      </c>
      <c r="L3326" s="30" t="s">
        <v>496</v>
      </c>
      <c r="M3326" s="30" t="s">
        <v>558</v>
      </c>
      <c r="N3326" s="30"/>
      <c r="O3326" s="30" t="s">
        <v>9872</v>
      </c>
      <c r="P3326" s="30" t="s">
        <v>9868</v>
      </c>
      <c r="Q3326" s="30" t="s">
        <v>499</v>
      </c>
    </row>
    <row r="3327" spans="1:17">
      <c r="A3327" s="30" t="s">
        <v>10808</v>
      </c>
      <c r="B3327" s="30" t="s">
        <v>10103</v>
      </c>
      <c r="C3327" s="30" t="s">
        <v>10809</v>
      </c>
      <c r="D3327" s="30"/>
      <c r="E3327" s="30" t="s">
        <v>9870</v>
      </c>
      <c r="F3327" s="30" t="s">
        <v>74</v>
      </c>
      <c r="G3327" s="38">
        <v>60</v>
      </c>
      <c r="H3327" s="31">
        <v>0</v>
      </c>
      <c r="I3327" s="30" t="s">
        <v>504</v>
      </c>
      <c r="J3327" s="30" t="s">
        <v>505</v>
      </c>
      <c r="K3327" s="30" t="s">
        <v>495</v>
      </c>
      <c r="L3327" s="30" t="s">
        <v>496</v>
      </c>
      <c r="M3327" s="30" t="s">
        <v>506</v>
      </c>
      <c r="N3327" s="30" t="s">
        <v>7467</v>
      </c>
      <c r="O3327" s="30" t="s">
        <v>9872</v>
      </c>
      <c r="P3327" s="30" t="s">
        <v>9868</v>
      </c>
      <c r="Q3327" s="30" t="s">
        <v>499</v>
      </c>
    </row>
    <row r="3328" spans="1:17">
      <c r="A3328" s="30" t="s">
        <v>10810</v>
      </c>
      <c r="B3328" s="30" t="s">
        <v>10094</v>
      </c>
      <c r="C3328" s="30" t="s">
        <v>10811</v>
      </c>
      <c r="D3328" s="30"/>
      <c r="E3328" s="30" t="s">
        <v>9870</v>
      </c>
      <c r="F3328" s="30" t="s">
        <v>74</v>
      </c>
      <c r="G3328" s="38">
        <v>60</v>
      </c>
      <c r="H3328" s="31">
        <v>0</v>
      </c>
      <c r="I3328" s="30" t="s">
        <v>586</v>
      </c>
      <c r="J3328" s="30" t="s">
        <v>587</v>
      </c>
      <c r="K3328" s="30" t="s">
        <v>495</v>
      </c>
      <c r="L3328" s="30" t="s">
        <v>496</v>
      </c>
      <c r="M3328" s="30" t="s">
        <v>2374</v>
      </c>
      <c r="N3328" s="30"/>
      <c r="O3328" s="30" t="s">
        <v>9872</v>
      </c>
      <c r="P3328" s="30" t="s">
        <v>9868</v>
      </c>
      <c r="Q3328" s="30" t="s">
        <v>499</v>
      </c>
    </row>
    <row r="3329" spans="1:17">
      <c r="A3329" s="30" t="s">
        <v>10812</v>
      </c>
      <c r="B3329" s="30" t="s">
        <v>10129</v>
      </c>
      <c r="C3329" s="30" t="s">
        <v>10813</v>
      </c>
      <c r="D3329" s="30"/>
      <c r="E3329" s="30" t="s">
        <v>9870</v>
      </c>
      <c r="F3329" s="30" t="s">
        <v>74</v>
      </c>
      <c r="G3329" s="38">
        <v>60</v>
      </c>
      <c r="H3329" s="31">
        <v>0</v>
      </c>
      <c r="I3329" s="30" t="s">
        <v>586</v>
      </c>
      <c r="J3329" s="30" t="s">
        <v>587</v>
      </c>
      <c r="K3329" s="30" t="s">
        <v>495</v>
      </c>
      <c r="L3329" s="30" t="s">
        <v>496</v>
      </c>
      <c r="M3329" s="30" t="s">
        <v>497</v>
      </c>
      <c r="N3329" s="30"/>
      <c r="O3329" s="30" t="s">
        <v>9872</v>
      </c>
      <c r="P3329" s="30" t="s">
        <v>9868</v>
      </c>
      <c r="Q3329" s="30" t="s">
        <v>499</v>
      </c>
    </row>
    <row r="3330" spans="1:17">
      <c r="A3330" s="30" t="s">
        <v>10814</v>
      </c>
      <c r="B3330" s="30" t="s">
        <v>10103</v>
      </c>
      <c r="C3330" s="30" t="s">
        <v>10815</v>
      </c>
      <c r="D3330" s="30"/>
      <c r="E3330" s="30" t="s">
        <v>9870</v>
      </c>
      <c r="F3330" s="30" t="s">
        <v>74</v>
      </c>
      <c r="G3330" s="38">
        <v>60</v>
      </c>
      <c r="H3330" s="31">
        <v>0</v>
      </c>
      <c r="I3330" s="30" t="s">
        <v>504</v>
      </c>
      <c r="J3330" s="30" t="s">
        <v>505</v>
      </c>
      <c r="K3330" s="30" t="s">
        <v>495</v>
      </c>
      <c r="L3330" s="30" t="s">
        <v>496</v>
      </c>
      <c r="M3330" s="30" t="s">
        <v>506</v>
      </c>
      <c r="N3330" s="30" t="s">
        <v>1316</v>
      </c>
      <c r="O3330" s="30" t="s">
        <v>9872</v>
      </c>
      <c r="P3330" s="30" t="s">
        <v>9868</v>
      </c>
      <c r="Q3330" s="30" t="s">
        <v>499</v>
      </c>
    </row>
    <row r="3331" spans="1:17">
      <c r="A3331" s="30" t="s">
        <v>10816</v>
      </c>
      <c r="B3331" s="30" t="s">
        <v>10103</v>
      </c>
      <c r="C3331" s="30" t="s">
        <v>10817</v>
      </c>
      <c r="D3331" s="30"/>
      <c r="E3331" s="30" t="s">
        <v>9870</v>
      </c>
      <c r="F3331" s="30" t="s">
        <v>74</v>
      </c>
      <c r="G3331" s="38">
        <v>60</v>
      </c>
      <c r="H3331" s="31">
        <v>0</v>
      </c>
      <c r="I3331" s="30" t="s">
        <v>552</v>
      </c>
      <c r="J3331" s="30" t="s">
        <v>553</v>
      </c>
      <c r="K3331" s="30" t="s">
        <v>495</v>
      </c>
      <c r="L3331" s="30" t="s">
        <v>496</v>
      </c>
      <c r="M3331" s="30" t="s">
        <v>2249</v>
      </c>
      <c r="N3331" s="30"/>
      <c r="O3331" s="30" t="s">
        <v>9872</v>
      </c>
      <c r="P3331" s="30" t="s">
        <v>9868</v>
      </c>
      <c r="Q3331" s="30" t="s">
        <v>499</v>
      </c>
    </row>
    <row r="3332" spans="1:17">
      <c r="A3332" s="30" t="s">
        <v>10818</v>
      </c>
      <c r="B3332" s="30" t="s">
        <v>10109</v>
      </c>
      <c r="C3332" s="30" t="s">
        <v>10819</v>
      </c>
      <c r="D3332" s="30" t="s">
        <v>74</v>
      </c>
      <c r="E3332" s="30" t="s">
        <v>9891</v>
      </c>
      <c r="F3332" s="30"/>
      <c r="G3332" s="38">
        <v>60</v>
      </c>
      <c r="H3332" s="31">
        <v>0</v>
      </c>
      <c r="I3332" s="30" t="s">
        <v>610</v>
      </c>
      <c r="J3332" s="30" t="s">
        <v>611</v>
      </c>
      <c r="K3332" s="30" t="s">
        <v>495</v>
      </c>
      <c r="L3332" s="30" t="s">
        <v>612</v>
      </c>
      <c r="M3332" s="30" t="s">
        <v>1035</v>
      </c>
      <c r="N3332" s="30"/>
      <c r="O3332" s="30" t="s">
        <v>9872</v>
      </c>
      <c r="P3332" s="30" t="s">
        <v>9868</v>
      </c>
      <c r="Q3332" s="30" t="s">
        <v>4174</v>
      </c>
    </row>
    <row r="3333" spans="1:17">
      <c r="A3333" s="30" t="s">
        <v>10820</v>
      </c>
      <c r="B3333" s="30" t="s">
        <v>10103</v>
      </c>
      <c r="C3333" s="30" t="s">
        <v>10821</v>
      </c>
      <c r="D3333" s="30"/>
      <c r="E3333" s="30" t="s">
        <v>9870</v>
      </c>
      <c r="F3333" s="30" t="s">
        <v>74</v>
      </c>
      <c r="G3333" s="38">
        <v>60</v>
      </c>
      <c r="H3333" s="31">
        <v>0</v>
      </c>
      <c r="I3333" s="30" t="s">
        <v>546</v>
      </c>
      <c r="J3333" s="30" t="s">
        <v>547</v>
      </c>
      <c r="K3333" s="30" t="s">
        <v>495</v>
      </c>
      <c r="L3333" s="30" t="s">
        <v>496</v>
      </c>
      <c r="M3333" s="30" t="s">
        <v>695</v>
      </c>
      <c r="N3333" s="30" t="s">
        <v>696</v>
      </c>
      <c r="O3333" s="30" t="s">
        <v>9872</v>
      </c>
      <c r="P3333" s="30" t="s">
        <v>9868</v>
      </c>
      <c r="Q3333" s="30" t="s">
        <v>499</v>
      </c>
    </row>
    <row r="3334" spans="1:17">
      <c r="A3334" s="30" t="s">
        <v>10822</v>
      </c>
      <c r="B3334" s="30" t="s">
        <v>10109</v>
      </c>
      <c r="C3334" s="30" t="s">
        <v>10823</v>
      </c>
      <c r="D3334" s="30" t="s">
        <v>74</v>
      </c>
      <c r="E3334" s="30" t="s">
        <v>9891</v>
      </c>
      <c r="F3334" s="30"/>
      <c r="G3334" s="38">
        <v>60</v>
      </c>
      <c r="H3334" s="31">
        <v>0</v>
      </c>
      <c r="I3334" s="30" t="s">
        <v>610</v>
      </c>
      <c r="J3334" s="30" t="s">
        <v>611</v>
      </c>
      <c r="K3334" s="30" t="s">
        <v>495</v>
      </c>
      <c r="L3334" s="30" t="s">
        <v>612</v>
      </c>
      <c r="M3334" s="30" t="s">
        <v>1035</v>
      </c>
      <c r="N3334" s="30"/>
      <c r="O3334" s="30" t="s">
        <v>9872</v>
      </c>
      <c r="P3334" s="30" t="s">
        <v>9868</v>
      </c>
      <c r="Q3334" s="30" t="s">
        <v>4174</v>
      </c>
    </row>
    <row r="3335" spans="1:17">
      <c r="A3335" s="30" t="s">
        <v>10824</v>
      </c>
      <c r="B3335" s="30" t="s">
        <v>10219</v>
      </c>
      <c r="C3335" s="30" t="s">
        <v>10825</v>
      </c>
      <c r="D3335" s="30" t="s">
        <v>74</v>
      </c>
      <c r="E3335" s="30" t="s">
        <v>9891</v>
      </c>
      <c r="F3335" s="30"/>
      <c r="G3335" s="38">
        <v>60</v>
      </c>
      <c r="H3335" s="31">
        <v>0</v>
      </c>
      <c r="I3335" s="30" t="s">
        <v>628</v>
      </c>
      <c r="J3335" s="30" t="s">
        <v>629</v>
      </c>
      <c r="K3335" s="30" t="s">
        <v>495</v>
      </c>
      <c r="L3335" s="30" t="s">
        <v>612</v>
      </c>
      <c r="M3335" s="30" t="s">
        <v>1828</v>
      </c>
      <c r="N3335" s="30"/>
      <c r="O3335" s="30" t="s">
        <v>9872</v>
      </c>
      <c r="P3335" s="30" t="s">
        <v>9868</v>
      </c>
      <c r="Q3335" s="30" t="s">
        <v>4174</v>
      </c>
    </row>
    <row r="3336" spans="1:17">
      <c r="A3336" s="30" t="s">
        <v>10826</v>
      </c>
      <c r="B3336" s="30" t="s">
        <v>10109</v>
      </c>
      <c r="C3336" s="30" t="s">
        <v>10827</v>
      </c>
      <c r="D3336" s="30" t="s">
        <v>74</v>
      </c>
      <c r="E3336" s="30" t="s">
        <v>9891</v>
      </c>
      <c r="F3336" s="30"/>
      <c r="G3336" s="38">
        <v>60</v>
      </c>
      <c r="H3336" s="31">
        <v>0</v>
      </c>
      <c r="I3336" s="30" t="s">
        <v>610</v>
      </c>
      <c r="J3336" s="30" t="s">
        <v>611</v>
      </c>
      <c r="K3336" s="30" t="s">
        <v>495</v>
      </c>
      <c r="L3336" s="30" t="s">
        <v>612</v>
      </c>
      <c r="M3336" s="30" t="s">
        <v>1035</v>
      </c>
      <c r="N3336" s="30"/>
      <c r="O3336" s="30" t="s">
        <v>9872</v>
      </c>
      <c r="P3336" s="30" t="s">
        <v>9868</v>
      </c>
      <c r="Q3336" s="30" t="s">
        <v>4174</v>
      </c>
    </row>
    <row r="3337" spans="1:17">
      <c r="A3337" s="30" t="s">
        <v>10828</v>
      </c>
      <c r="B3337" s="30" t="s">
        <v>10109</v>
      </c>
      <c r="C3337" s="30" t="s">
        <v>10829</v>
      </c>
      <c r="D3337" s="30" t="s">
        <v>74</v>
      </c>
      <c r="E3337" s="30" t="s">
        <v>9891</v>
      </c>
      <c r="F3337" s="30"/>
      <c r="G3337" s="38">
        <v>60</v>
      </c>
      <c r="H3337" s="31">
        <v>0</v>
      </c>
      <c r="I3337" s="30" t="s">
        <v>610</v>
      </c>
      <c r="J3337" s="30" t="s">
        <v>611</v>
      </c>
      <c r="K3337" s="30" t="s">
        <v>495</v>
      </c>
      <c r="L3337" s="30" t="s">
        <v>612</v>
      </c>
      <c r="M3337" s="30" t="s">
        <v>688</v>
      </c>
      <c r="N3337" s="30"/>
      <c r="O3337" s="30" t="s">
        <v>9872</v>
      </c>
      <c r="P3337" s="30" t="s">
        <v>9868</v>
      </c>
      <c r="Q3337" s="30" t="s">
        <v>4174</v>
      </c>
    </row>
    <row r="3338" spans="1:17">
      <c r="A3338" s="30" t="s">
        <v>10830</v>
      </c>
      <c r="B3338" s="30" t="s">
        <v>10831</v>
      </c>
      <c r="C3338" s="30" t="s">
        <v>10832</v>
      </c>
      <c r="D3338" s="30" t="s">
        <v>74</v>
      </c>
      <c r="E3338" s="30" t="s">
        <v>9891</v>
      </c>
      <c r="F3338" s="30"/>
      <c r="G3338" s="38">
        <v>60</v>
      </c>
      <c r="H3338" s="31">
        <v>0</v>
      </c>
      <c r="I3338" s="30" t="s">
        <v>5036</v>
      </c>
      <c r="J3338" s="30" t="s">
        <v>5037</v>
      </c>
      <c r="K3338" s="30" t="s">
        <v>495</v>
      </c>
      <c r="L3338" s="30" t="s">
        <v>612</v>
      </c>
      <c r="M3338" s="30" t="s">
        <v>1128</v>
      </c>
      <c r="N3338" s="30"/>
      <c r="O3338" s="30" t="s">
        <v>9872</v>
      </c>
      <c r="P3338" s="30" t="s">
        <v>9868</v>
      </c>
      <c r="Q3338" s="30" t="s">
        <v>4174</v>
      </c>
    </row>
    <row r="3339" spans="1:17">
      <c r="A3339" s="30" t="s">
        <v>10833</v>
      </c>
      <c r="B3339" s="30" t="s">
        <v>10834</v>
      </c>
      <c r="C3339" s="30" t="s">
        <v>10835</v>
      </c>
      <c r="D3339" s="30"/>
      <c r="E3339" s="30" t="s">
        <v>9870</v>
      </c>
      <c r="F3339" s="30" t="s">
        <v>74</v>
      </c>
      <c r="G3339" s="38">
        <v>60</v>
      </c>
      <c r="H3339" s="31">
        <v>0</v>
      </c>
      <c r="I3339" s="30" t="s">
        <v>586</v>
      </c>
      <c r="J3339" s="30" t="s">
        <v>587</v>
      </c>
      <c r="K3339" s="30" t="s">
        <v>495</v>
      </c>
      <c r="L3339" s="30" t="s">
        <v>496</v>
      </c>
      <c r="M3339" s="30" t="s">
        <v>588</v>
      </c>
      <c r="N3339" s="30" t="s">
        <v>2822</v>
      </c>
      <c r="O3339" s="30" t="s">
        <v>9872</v>
      </c>
      <c r="P3339" s="30" t="s">
        <v>9868</v>
      </c>
      <c r="Q3339" s="30" t="s">
        <v>499</v>
      </c>
    </row>
    <row r="3340" spans="1:17">
      <c r="A3340" s="30" t="s">
        <v>10836</v>
      </c>
      <c r="B3340" s="30" t="s">
        <v>10837</v>
      </c>
      <c r="C3340" s="30" t="s">
        <v>10838</v>
      </c>
      <c r="D3340" s="30"/>
      <c r="E3340" s="30" t="s">
        <v>9870</v>
      </c>
      <c r="F3340" s="30" t="s">
        <v>74</v>
      </c>
      <c r="G3340" s="38">
        <v>60</v>
      </c>
      <c r="H3340" s="31">
        <v>0</v>
      </c>
      <c r="I3340" s="30" t="s">
        <v>512</v>
      </c>
      <c r="J3340" s="30" t="s">
        <v>513</v>
      </c>
      <c r="K3340" s="30" t="s">
        <v>495</v>
      </c>
      <c r="L3340" s="30" t="s">
        <v>496</v>
      </c>
      <c r="M3340" s="30" t="s">
        <v>713</v>
      </c>
      <c r="N3340" s="30" t="s">
        <v>7563</v>
      </c>
      <c r="O3340" s="30" t="s">
        <v>9872</v>
      </c>
      <c r="P3340" s="30" t="s">
        <v>9868</v>
      </c>
      <c r="Q3340" s="30" t="s">
        <v>499</v>
      </c>
    </row>
    <row r="3341" spans="1:17">
      <c r="A3341" s="30" t="s">
        <v>10839</v>
      </c>
      <c r="B3341" s="30" t="s">
        <v>10840</v>
      </c>
      <c r="C3341" s="30" t="s">
        <v>10841</v>
      </c>
      <c r="D3341" s="30"/>
      <c r="E3341" s="30" t="s">
        <v>9870</v>
      </c>
      <c r="F3341" s="30" t="s">
        <v>74</v>
      </c>
      <c r="G3341" s="38">
        <v>60</v>
      </c>
      <c r="H3341" s="31">
        <v>0</v>
      </c>
      <c r="I3341" s="30" t="s">
        <v>504</v>
      </c>
      <c r="J3341" s="30" t="s">
        <v>505</v>
      </c>
      <c r="K3341" s="30" t="s">
        <v>495</v>
      </c>
      <c r="L3341" s="30" t="s">
        <v>496</v>
      </c>
      <c r="M3341" s="30" t="s">
        <v>558</v>
      </c>
      <c r="N3341" s="30" t="s">
        <v>7563</v>
      </c>
      <c r="O3341" s="30" t="s">
        <v>9872</v>
      </c>
      <c r="P3341" s="30" t="s">
        <v>9868</v>
      </c>
      <c r="Q3341" s="30" t="s">
        <v>499</v>
      </c>
    </row>
    <row r="3342" spans="1:17">
      <c r="A3342" s="30" t="s">
        <v>10842</v>
      </c>
      <c r="B3342" s="30" t="s">
        <v>10843</v>
      </c>
      <c r="C3342" s="30" t="s">
        <v>10844</v>
      </c>
      <c r="D3342" s="30"/>
      <c r="E3342" s="30" t="s">
        <v>9870</v>
      </c>
      <c r="F3342" s="30" t="s">
        <v>74</v>
      </c>
      <c r="G3342" s="38">
        <v>60</v>
      </c>
      <c r="H3342" s="31">
        <v>0</v>
      </c>
      <c r="I3342" s="30" t="s">
        <v>504</v>
      </c>
      <c r="J3342" s="30" t="s">
        <v>505</v>
      </c>
      <c r="K3342" s="30" t="s">
        <v>495</v>
      </c>
      <c r="L3342" s="30" t="s">
        <v>496</v>
      </c>
      <c r="M3342" s="30" t="s">
        <v>506</v>
      </c>
      <c r="N3342" s="30" t="s">
        <v>1316</v>
      </c>
      <c r="O3342" s="30" t="s">
        <v>9872</v>
      </c>
      <c r="P3342" s="30" t="s">
        <v>9868</v>
      </c>
      <c r="Q3342" s="30" t="s">
        <v>499</v>
      </c>
    </row>
    <row r="3343" spans="1:17">
      <c r="A3343" s="30" t="s">
        <v>10845</v>
      </c>
      <c r="B3343" s="30" t="s">
        <v>10846</v>
      </c>
      <c r="C3343" s="30" t="s">
        <v>10847</v>
      </c>
      <c r="D3343" s="30" t="s">
        <v>74</v>
      </c>
      <c r="E3343" s="30" t="s">
        <v>9891</v>
      </c>
      <c r="F3343" s="30"/>
      <c r="G3343" s="38">
        <v>60</v>
      </c>
      <c r="H3343" s="31">
        <v>0</v>
      </c>
      <c r="I3343" s="30" t="s">
        <v>622</v>
      </c>
      <c r="J3343" s="30" t="s">
        <v>623</v>
      </c>
      <c r="K3343" s="30" t="s">
        <v>495</v>
      </c>
      <c r="L3343" s="30" t="s">
        <v>612</v>
      </c>
      <c r="M3343" s="30" t="s">
        <v>1088</v>
      </c>
      <c r="N3343" s="30"/>
      <c r="O3343" s="30" t="s">
        <v>9872</v>
      </c>
      <c r="P3343" s="30" t="s">
        <v>9868</v>
      </c>
      <c r="Q3343" s="30" t="s">
        <v>4174</v>
      </c>
    </row>
    <row r="3344" spans="1:17">
      <c r="A3344" s="30" t="s">
        <v>10848</v>
      </c>
      <c r="B3344" s="30" t="s">
        <v>10849</v>
      </c>
      <c r="C3344" s="30" t="s">
        <v>10850</v>
      </c>
      <c r="D3344" s="30" t="s">
        <v>74</v>
      </c>
      <c r="E3344" s="30" t="s">
        <v>9891</v>
      </c>
      <c r="F3344" s="30"/>
      <c r="G3344" s="38">
        <v>60</v>
      </c>
      <c r="H3344" s="31">
        <v>0</v>
      </c>
      <c r="I3344" s="30" t="s">
        <v>610</v>
      </c>
      <c r="J3344" s="30" t="s">
        <v>611</v>
      </c>
      <c r="K3344" s="30" t="s">
        <v>495</v>
      </c>
      <c r="L3344" s="30" t="s">
        <v>612</v>
      </c>
      <c r="M3344" s="30" t="s">
        <v>1108</v>
      </c>
      <c r="N3344" s="30"/>
      <c r="O3344" s="30" t="s">
        <v>9872</v>
      </c>
      <c r="P3344" s="30" t="s">
        <v>9868</v>
      </c>
      <c r="Q3344" s="30" t="s">
        <v>4174</v>
      </c>
    </row>
    <row r="3345" spans="1:17">
      <c r="A3345" s="30" t="s">
        <v>10851</v>
      </c>
      <c r="B3345" s="30" t="s">
        <v>10852</v>
      </c>
      <c r="C3345" s="30" t="s">
        <v>10853</v>
      </c>
      <c r="D3345" s="30"/>
      <c r="E3345" s="30" t="s">
        <v>9870</v>
      </c>
      <c r="F3345" s="30" t="s">
        <v>74</v>
      </c>
      <c r="G3345" s="38">
        <v>60</v>
      </c>
      <c r="H3345" s="31">
        <v>0</v>
      </c>
      <c r="I3345" s="30" t="s">
        <v>512</v>
      </c>
      <c r="J3345" s="30" t="s">
        <v>513</v>
      </c>
      <c r="K3345" s="30" t="s">
        <v>495</v>
      </c>
      <c r="L3345" s="30" t="s">
        <v>496</v>
      </c>
      <c r="M3345" s="30" t="s">
        <v>713</v>
      </c>
      <c r="N3345" s="30" t="s">
        <v>3164</v>
      </c>
      <c r="O3345" s="30" t="s">
        <v>9872</v>
      </c>
      <c r="P3345" s="30" t="s">
        <v>9868</v>
      </c>
      <c r="Q3345" s="30" t="s">
        <v>499</v>
      </c>
    </row>
    <row r="3346" spans="1:17">
      <c r="A3346" s="30" t="s">
        <v>10854</v>
      </c>
      <c r="B3346" s="30" t="s">
        <v>10855</v>
      </c>
      <c r="C3346" s="30" t="s">
        <v>10856</v>
      </c>
      <c r="D3346" s="30"/>
      <c r="E3346" s="30" t="s">
        <v>9870</v>
      </c>
      <c r="F3346" s="30" t="s">
        <v>74</v>
      </c>
      <c r="G3346" s="38">
        <v>60</v>
      </c>
      <c r="H3346" s="31">
        <v>0</v>
      </c>
      <c r="I3346" s="30" t="s">
        <v>586</v>
      </c>
      <c r="J3346" s="30" t="s">
        <v>587</v>
      </c>
      <c r="K3346" s="30" t="s">
        <v>495</v>
      </c>
      <c r="L3346" s="30" t="s">
        <v>496</v>
      </c>
      <c r="M3346" s="30" t="s">
        <v>2374</v>
      </c>
      <c r="N3346" s="30"/>
      <c r="O3346" s="30" t="s">
        <v>9872</v>
      </c>
      <c r="P3346" s="30" t="s">
        <v>9868</v>
      </c>
      <c r="Q3346" s="30" t="s">
        <v>499</v>
      </c>
    </row>
    <row r="3347" spans="1:17">
      <c r="A3347" s="30" t="s">
        <v>10857</v>
      </c>
      <c r="B3347" s="30" t="s">
        <v>10858</v>
      </c>
      <c r="C3347" s="30" t="s">
        <v>10859</v>
      </c>
      <c r="D3347" s="30"/>
      <c r="E3347" s="30" t="s">
        <v>9870</v>
      </c>
      <c r="F3347" s="30" t="s">
        <v>74</v>
      </c>
      <c r="G3347" s="38">
        <v>60</v>
      </c>
      <c r="H3347" s="31">
        <v>0</v>
      </c>
      <c r="I3347" s="30" t="s">
        <v>552</v>
      </c>
      <c r="J3347" s="30" t="s">
        <v>553</v>
      </c>
      <c r="K3347" s="30" t="s">
        <v>495</v>
      </c>
      <c r="L3347" s="30" t="s">
        <v>496</v>
      </c>
      <c r="M3347" s="30" t="s">
        <v>2249</v>
      </c>
      <c r="N3347" s="30" t="s">
        <v>2836</v>
      </c>
      <c r="O3347" s="30" t="s">
        <v>9872</v>
      </c>
      <c r="P3347" s="30" t="s">
        <v>9868</v>
      </c>
      <c r="Q3347" s="30" t="s">
        <v>499</v>
      </c>
    </row>
    <row r="3348" spans="1:17">
      <c r="A3348" s="30" t="s">
        <v>10860</v>
      </c>
      <c r="B3348" s="30" t="s">
        <v>10861</v>
      </c>
      <c r="C3348" s="30" t="s">
        <v>10862</v>
      </c>
      <c r="D3348" s="30"/>
      <c r="E3348" s="30" t="s">
        <v>9870</v>
      </c>
      <c r="F3348" s="30" t="s">
        <v>74</v>
      </c>
      <c r="G3348" s="38">
        <v>60</v>
      </c>
      <c r="H3348" s="31">
        <v>0</v>
      </c>
      <c r="I3348" s="30" t="s">
        <v>586</v>
      </c>
      <c r="J3348" s="30" t="s">
        <v>587</v>
      </c>
      <c r="K3348" s="30" t="s">
        <v>495</v>
      </c>
      <c r="L3348" s="30" t="s">
        <v>496</v>
      </c>
      <c r="M3348" s="30" t="s">
        <v>903</v>
      </c>
      <c r="N3348" s="30" t="s">
        <v>10863</v>
      </c>
      <c r="O3348" s="30" t="s">
        <v>9872</v>
      </c>
      <c r="P3348" s="30" t="s">
        <v>9868</v>
      </c>
      <c r="Q3348" s="30" t="s">
        <v>499</v>
      </c>
    </row>
    <row r="3349" spans="1:17">
      <c r="A3349" s="30" t="s">
        <v>10864</v>
      </c>
      <c r="B3349" s="30" t="s">
        <v>10865</v>
      </c>
      <c r="C3349" s="30" t="s">
        <v>10866</v>
      </c>
      <c r="D3349" s="30"/>
      <c r="E3349" s="30" t="s">
        <v>9870</v>
      </c>
      <c r="F3349" s="30" t="s">
        <v>74</v>
      </c>
      <c r="G3349" s="38">
        <v>60</v>
      </c>
      <c r="H3349" s="31">
        <v>0</v>
      </c>
      <c r="I3349" s="30" t="s">
        <v>512</v>
      </c>
      <c r="J3349" s="30" t="s">
        <v>513</v>
      </c>
      <c r="K3349" s="30" t="s">
        <v>495</v>
      </c>
      <c r="L3349" s="30" t="s">
        <v>496</v>
      </c>
      <c r="M3349" s="30" t="s">
        <v>713</v>
      </c>
      <c r="N3349" s="30" t="s">
        <v>3164</v>
      </c>
      <c r="O3349" s="30" t="s">
        <v>9872</v>
      </c>
      <c r="P3349" s="30" t="s">
        <v>9868</v>
      </c>
      <c r="Q3349" s="30" t="s">
        <v>499</v>
      </c>
    </row>
    <row r="3350" spans="1:17">
      <c r="A3350" s="30" t="s">
        <v>10867</v>
      </c>
      <c r="B3350" s="30" t="s">
        <v>10868</v>
      </c>
      <c r="C3350" s="30" t="s">
        <v>10869</v>
      </c>
      <c r="D3350" s="30"/>
      <c r="E3350" s="30" t="s">
        <v>9870</v>
      </c>
      <c r="F3350" s="30" t="s">
        <v>74</v>
      </c>
      <c r="G3350" s="38">
        <v>60</v>
      </c>
      <c r="H3350" s="31">
        <v>0</v>
      </c>
      <c r="I3350" s="30" t="s">
        <v>552</v>
      </c>
      <c r="J3350" s="30" t="s">
        <v>553</v>
      </c>
      <c r="K3350" s="30" t="s">
        <v>495</v>
      </c>
      <c r="L3350" s="30" t="s">
        <v>496</v>
      </c>
      <c r="M3350" s="30" t="s">
        <v>596</v>
      </c>
      <c r="N3350" s="30" t="s">
        <v>10870</v>
      </c>
      <c r="O3350" s="30" t="s">
        <v>9872</v>
      </c>
      <c r="P3350" s="30" t="s">
        <v>9868</v>
      </c>
      <c r="Q3350" s="30" t="s">
        <v>499</v>
      </c>
    </row>
    <row r="3351" spans="1:17">
      <c r="A3351" s="30" t="s">
        <v>10871</v>
      </c>
      <c r="B3351" s="30" t="s">
        <v>10872</v>
      </c>
      <c r="C3351" s="30" t="s">
        <v>10873</v>
      </c>
      <c r="D3351" s="30" t="s">
        <v>74</v>
      </c>
      <c r="E3351" s="30" t="s">
        <v>9891</v>
      </c>
      <c r="F3351" s="30"/>
      <c r="G3351" s="38">
        <v>60</v>
      </c>
      <c r="H3351" s="31">
        <v>0</v>
      </c>
      <c r="I3351" s="30" t="s">
        <v>622</v>
      </c>
      <c r="J3351" s="30" t="s">
        <v>623</v>
      </c>
      <c r="K3351" s="30" t="s">
        <v>495</v>
      </c>
      <c r="L3351" s="30" t="s">
        <v>612</v>
      </c>
      <c r="M3351" s="30" t="s">
        <v>1088</v>
      </c>
      <c r="N3351" s="30"/>
      <c r="O3351" s="30" t="s">
        <v>9872</v>
      </c>
      <c r="P3351" s="30" t="s">
        <v>9868</v>
      </c>
      <c r="Q3351" s="30" t="s">
        <v>4174</v>
      </c>
    </row>
    <row r="3352" spans="1:17">
      <c r="A3352" s="30" t="s">
        <v>10874</v>
      </c>
      <c r="B3352" s="30" t="s">
        <v>10875</v>
      </c>
      <c r="C3352" s="30" t="s">
        <v>10876</v>
      </c>
      <c r="D3352" s="30" t="s">
        <v>74</v>
      </c>
      <c r="E3352" s="30" t="s">
        <v>9891</v>
      </c>
      <c r="F3352" s="30"/>
      <c r="G3352" s="38">
        <v>60</v>
      </c>
      <c r="H3352" s="31">
        <v>0</v>
      </c>
      <c r="I3352" s="30" t="s">
        <v>5036</v>
      </c>
      <c r="J3352" s="30" t="s">
        <v>5037</v>
      </c>
      <c r="K3352" s="30" t="s">
        <v>495</v>
      </c>
      <c r="L3352" s="30" t="s">
        <v>612</v>
      </c>
      <c r="M3352" s="30" t="s">
        <v>9437</v>
      </c>
      <c r="N3352" s="30"/>
      <c r="O3352" s="30" t="s">
        <v>9872</v>
      </c>
      <c r="P3352" s="30" t="s">
        <v>9868</v>
      </c>
      <c r="Q3352" s="30" t="s">
        <v>4174</v>
      </c>
    </row>
    <row r="3353" spans="1:17">
      <c r="A3353" s="30" t="s">
        <v>10877</v>
      </c>
      <c r="B3353" s="30" t="s">
        <v>10878</v>
      </c>
      <c r="C3353" s="30" t="s">
        <v>10879</v>
      </c>
      <c r="D3353" s="30"/>
      <c r="E3353" s="30" t="s">
        <v>9870</v>
      </c>
      <c r="F3353" s="30" t="s">
        <v>74</v>
      </c>
      <c r="G3353" s="38">
        <v>60</v>
      </c>
      <c r="H3353" s="31">
        <v>0</v>
      </c>
      <c r="I3353" s="30" t="s">
        <v>586</v>
      </c>
      <c r="J3353" s="30" t="s">
        <v>587</v>
      </c>
      <c r="K3353" s="30" t="s">
        <v>495</v>
      </c>
      <c r="L3353" s="30" t="s">
        <v>496</v>
      </c>
      <c r="M3353" s="30" t="s">
        <v>588</v>
      </c>
      <c r="N3353" s="30" t="s">
        <v>2836</v>
      </c>
      <c r="O3353" s="30" t="s">
        <v>9872</v>
      </c>
      <c r="P3353" s="30" t="s">
        <v>9868</v>
      </c>
      <c r="Q3353" s="30" t="s">
        <v>499</v>
      </c>
    </row>
    <row r="3354" spans="1:17">
      <c r="A3354" s="30" t="s">
        <v>10880</v>
      </c>
      <c r="B3354" s="30" t="s">
        <v>10881</v>
      </c>
      <c r="C3354" s="30" t="s">
        <v>10882</v>
      </c>
      <c r="D3354" s="30"/>
      <c r="E3354" s="30" t="s">
        <v>10883</v>
      </c>
      <c r="F3354" s="30" t="s">
        <v>74</v>
      </c>
      <c r="G3354" s="38">
        <v>60</v>
      </c>
      <c r="H3354" s="31">
        <v>0</v>
      </c>
      <c r="I3354" s="30" t="s">
        <v>622</v>
      </c>
      <c r="J3354" s="30" t="s">
        <v>623</v>
      </c>
      <c r="K3354" s="30" t="s">
        <v>495</v>
      </c>
      <c r="L3354" s="30" t="s">
        <v>612</v>
      </c>
      <c r="M3354" s="30" t="s">
        <v>1007</v>
      </c>
      <c r="N3354" s="30"/>
      <c r="O3354" s="30" t="s">
        <v>9872</v>
      </c>
      <c r="P3354" s="30" t="s">
        <v>9868</v>
      </c>
      <c r="Q3354" s="30" t="s">
        <v>499</v>
      </c>
    </row>
    <row r="3355" spans="1:17">
      <c r="A3355" s="30" t="s">
        <v>10884</v>
      </c>
      <c r="B3355" s="30" t="s">
        <v>10885</v>
      </c>
      <c r="C3355" s="30" t="s">
        <v>10886</v>
      </c>
      <c r="D3355" s="30"/>
      <c r="E3355" s="30" t="s">
        <v>10883</v>
      </c>
      <c r="F3355" s="30" t="s">
        <v>74</v>
      </c>
      <c r="G3355" s="38">
        <v>60</v>
      </c>
      <c r="H3355" s="31">
        <v>0</v>
      </c>
      <c r="I3355" s="30" t="s">
        <v>610</v>
      </c>
      <c r="J3355" s="30" t="s">
        <v>611</v>
      </c>
      <c r="K3355" s="30" t="s">
        <v>495</v>
      </c>
      <c r="L3355" s="30" t="s">
        <v>612</v>
      </c>
      <c r="M3355" s="30" t="s">
        <v>5051</v>
      </c>
      <c r="N3355" s="30"/>
      <c r="O3355" s="30" t="s">
        <v>9872</v>
      </c>
      <c r="P3355" s="30" t="s">
        <v>9868</v>
      </c>
      <c r="Q3355" s="30" t="s">
        <v>499</v>
      </c>
    </row>
    <row r="3356" spans="1:17">
      <c r="A3356" s="30" t="s">
        <v>10887</v>
      </c>
      <c r="B3356" s="30" t="s">
        <v>10888</v>
      </c>
      <c r="C3356" s="30" t="s">
        <v>10889</v>
      </c>
      <c r="D3356" s="30"/>
      <c r="E3356" s="30" t="s">
        <v>9870</v>
      </c>
      <c r="F3356" s="30" t="s">
        <v>74</v>
      </c>
      <c r="G3356" s="38">
        <v>60</v>
      </c>
      <c r="H3356" s="31">
        <v>0</v>
      </c>
      <c r="I3356" s="30" t="s">
        <v>552</v>
      </c>
      <c r="J3356" s="30" t="s">
        <v>553</v>
      </c>
      <c r="K3356" s="30" t="s">
        <v>495</v>
      </c>
      <c r="L3356" s="30" t="s">
        <v>496</v>
      </c>
      <c r="M3356" s="30" t="s">
        <v>654</v>
      </c>
      <c r="N3356" s="30" t="s">
        <v>2836</v>
      </c>
      <c r="O3356" s="30" t="s">
        <v>9872</v>
      </c>
      <c r="P3356" s="30" t="s">
        <v>9868</v>
      </c>
      <c r="Q3356" s="30" t="s">
        <v>499</v>
      </c>
    </row>
    <row r="3357" spans="1:17">
      <c r="A3357" s="30" t="s">
        <v>10890</v>
      </c>
      <c r="B3357" s="30" t="s">
        <v>10891</v>
      </c>
      <c r="C3357" s="30" t="s">
        <v>10892</v>
      </c>
      <c r="D3357" s="30"/>
      <c r="E3357" s="30" t="s">
        <v>10101</v>
      </c>
      <c r="F3357" s="30"/>
      <c r="G3357" s="38">
        <v>60</v>
      </c>
      <c r="H3357" s="31">
        <v>0</v>
      </c>
      <c r="I3357" s="30" t="s">
        <v>586</v>
      </c>
      <c r="J3357" s="30" t="s">
        <v>587</v>
      </c>
      <c r="K3357" s="30" t="s">
        <v>495</v>
      </c>
      <c r="L3357" s="30" t="s">
        <v>496</v>
      </c>
      <c r="M3357" s="30" t="s">
        <v>588</v>
      </c>
      <c r="N3357" s="30"/>
      <c r="O3357" s="30" t="s">
        <v>9872</v>
      </c>
      <c r="P3357" s="30" t="s">
        <v>9868</v>
      </c>
      <c r="Q3357" s="30" t="s">
        <v>499</v>
      </c>
    </row>
    <row r="3358" spans="1:17">
      <c r="A3358" s="30" t="s">
        <v>10893</v>
      </c>
      <c r="B3358" s="30" t="s">
        <v>10894</v>
      </c>
      <c r="C3358" s="30" t="s">
        <v>10895</v>
      </c>
      <c r="D3358" s="30" t="s">
        <v>74</v>
      </c>
      <c r="E3358" s="30" t="s">
        <v>9891</v>
      </c>
      <c r="F3358" s="30"/>
      <c r="G3358" s="38">
        <v>60</v>
      </c>
      <c r="H3358" s="31">
        <v>0</v>
      </c>
      <c r="I3358" s="30" t="s">
        <v>610</v>
      </c>
      <c r="J3358" s="30" t="s">
        <v>611</v>
      </c>
      <c r="K3358" s="30" t="s">
        <v>495</v>
      </c>
      <c r="L3358" s="30" t="s">
        <v>612</v>
      </c>
      <c r="M3358" s="30" t="s">
        <v>5051</v>
      </c>
      <c r="N3358" s="30"/>
      <c r="O3358" s="30" t="s">
        <v>9872</v>
      </c>
      <c r="P3358" s="30" t="s">
        <v>9868</v>
      </c>
      <c r="Q3358" s="30" t="s">
        <v>4174</v>
      </c>
    </row>
    <row r="3359" spans="1:17">
      <c r="A3359" s="30" t="s">
        <v>10896</v>
      </c>
      <c r="B3359" s="30" t="s">
        <v>10897</v>
      </c>
      <c r="C3359" s="30" t="s">
        <v>10898</v>
      </c>
      <c r="D3359" s="30"/>
      <c r="E3359" s="30" t="s">
        <v>9870</v>
      </c>
      <c r="F3359" s="30" t="s">
        <v>74</v>
      </c>
      <c r="G3359" s="38">
        <v>60</v>
      </c>
      <c r="H3359" s="31">
        <v>0</v>
      </c>
      <c r="I3359" s="30" t="s">
        <v>552</v>
      </c>
      <c r="J3359" s="30" t="s">
        <v>553</v>
      </c>
      <c r="K3359" s="30" t="s">
        <v>495</v>
      </c>
      <c r="L3359" s="30" t="s">
        <v>496</v>
      </c>
      <c r="M3359" s="30" t="s">
        <v>654</v>
      </c>
      <c r="N3359" s="30"/>
      <c r="O3359" s="30" t="s">
        <v>9872</v>
      </c>
      <c r="P3359" s="30" t="s">
        <v>9868</v>
      </c>
      <c r="Q3359" s="30" t="s">
        <v>499</v>
      </c>
    </row>
    <row r="3360" spans="1:17">
      <c r="A3360" s="30" t="s">
        <v>10899</v>
      </c>
      <c r="B3360" s="30" t="s">
        <v>10900</v>
      </c>
      <c r="C3360" s="30" t="s">
        <v>10901</v>
      </c>
      <c r="D3360" s="30" t="s">
        <v>74</v>
      </c>
      <c r="E3360" s="30" t="s">
        <v>9891</v>
      </c>
      <c r="F3360" s="30"/>
      <c r="G3360" s="38">
        <v>60</v>
      </c>
      <c r="H3360" s="31">
        <v>0</v>
      </c>
      <c r="I3360" s="30" t="s">
        <v>5036</v>
      </c>
      <c r="J3360" s="30" t="s">
        <v>5037</v>
      </c>
      <c r="K3360" s="30" t="s">
        <v>495</v>
      </c>
      <c r="L3360" s="30" t="s">
        <v>612</v>
      </c>
      <c r="M3360" s="30" t="s">
        <v>1166</v>
      </c>
      <c r="N3360" s="30"/>
      <c r="O3360" s="30" t="s">
        <v>9872</v>
      </c>
      <c r="P3360" s="30" t="s">
        <v>9868</v>
      </c>
      <c r="Q3360" s="30" t="s">
        <v>4174</v>
      </c>
    </row>
    <row r="3361" spans="1:17">
      <c r="A3361" s="30" t="s">
        <v>10902</v>
      </c>
      <c r="B3361" s="30" t="s">
        <v>10903</v>
      </c>
      <c r="C3361" s="30" t="s">
        <v>10904</v>
      </c>
      <c r="D3361" s="30"/>
      <c r="E3361" s="30" t="s">
        <v>9870</v>
      </c>
      <c r="F3361" s="30" t="s">
        <v>74</v>
      </c>
      <c r="G3361" s="38">
        <v>60</v>
      </c>
      <c r="H3361" s="31">
        <v>0</v>
      </c>
      <c r="I3361" s="30" t="s">
        <v>586</v>
      </c>
      <c r="J3361" s="30" t="s">
        <v>587</v>
      </c>
      <c r="K3361" s="30" t="s">
        <v>495</v>
      </c>
      <c r="L3361" s="30" t="s">
        <v>496</v>
      </c>
      <c r="M3361" s="30" t="s">
        <v>903</v>
      </c>
      <c r="N3361" s="30" t="s">
        <v>10863</v>
      </c>
      <c r="O3361" s="30" t="s">
        <v>9872</v>
      </c>
      <c r="P3361" s="30" t="s">
        <v>9868</v>
      </c>
      <c r="Q3361" s="30" t="s">
        <v>499</v>
      </c>
    </row>
    <row r="3362" spans="1:17">
      <c r="A3362" s="30" t="s">
        <v>10905</v>
      </c>
      <c r="B3362" s="30" t="s">
        <v>10906</v>
      </c>
      <c r="C3362" s="30" t="s">
        <v>10907</v>
      </c>
      <c r="D3362" s="30"/>
      <c r="E3362" s="30" t="s">
        <v>10883</v>
      </c>
      <c r="F3362" s="30"/>
      <c r="G3362" s="38">
        <v>60</v>
      </c>
      <c r="H3362" s="31">
        <v>0</v>
      </c>
      <c r="I3362" s="30" t="s">
        <v>622</v>
      </c>
      <c r="J3362" s="30" t="s">
        <v>623</v>
      </c>
      <c r="K3362" s="30" t="s">
        <v>495</v>
      </c>
      <c r="L3362" s="30" t="s">
        <v>612</v>
      </c>
      <c r="M3362" s="30" t="s">
        <v>997</v>
      </c>
      <c r="N3362" s="30" t="s">
        <v>10908</v>
      </c>
      <c r="O3362" s="30" t="s">
        <v>9872</v>
      </c>
      <c r="P3362" s="30" t="s">
        <v>9868</v>
      </c>
      <c r="Q3362" s="30" t="s">
        <v>499</v>
      </c>
    </row>
    <row r="3363" spans="1:17">
      <c r="A3363" s="30" t="s">
        <v>10909</v>
      </c>
      <c r="B3363" s="30" t="s">
        <v>10910</v>
      </c>
      <c r="C3363" s="30" t="s">
        <v>10911</v>
      </c>
      <c r="D3363" s="30" t="s">
        <v>74</v>
      </c>
      <c r="E3363" s="30" t="s">
        <v>9891</v>
      </c>
      <c r="F3363" s="30"/>
      <c r="G3363" s="38">
        <v>60</v>
      </c>
      <c r="H3363" s="31">
        <v>0</v>
      </c>
      <c r="I3363" s="30" t="s">
        <v>622</v>
      </c>
      <c r="J3363" s="30" t="s">
        <v>623</v>
      </c>
      <c r="K3363" s="30" t="s">
        <v>495</v>
      </c>
      <c r="L3363" s="30" t="s">
        <v>612</v>
      </c>
      <c r="M3363" s="30" t="s">
        <v>9851</v>
      </c>
      <c r="N3363" s="30"/>
      <c r="O3363" s="30" t="s">
        <v>9872</v>
      </c>
      <c r="P3363" s="30" t="s">
        <v>9868</v>
      </c>
      <c r="Q3363" s="30" t="s">
        <v>4174</v>
      </c>
    </row>
    <row r="3364" spans="1:17">
      <c r="A3364" s="30" t="s">
        <v>10912</v>
      </c>
      <c r="B3364" s="30" t="s">
        <v>10913</v>
      </c>
      <c r="C3364" s="30" t="s">
        <v>10914</v>
      </c>
      <c r="D3364" s="30"/>
      <c r="E3364" s="30" t="s">
        <v>9870</v>
      </c>
      <c r="F3364" s="30" t="s">
        <v>74</v>
      </c>
      <c r="G3364" s="38">
        <v>60</v>
      </c>
      <c r="H3364" s="31">
        <v>0</v>
      </c>
      <c r="I3364" s="30" t="s">
        <v>512</v>
      </c>
      <c r="J3364" s="30" t="s">
        <v>513</v>
      </c>
      <c r="K3364" s="30" t="s">
        <v>495</v>
      </c>
      <c r="L3364" s="30" t="s">
        <v>496</v>
      </c>
      <c r="M3364" s="30" t="s">
        <v>695</v>
      </c>
      <c r="N3364" s="30"/>
      <c r="O3364" s="30" t="s">
        <v>9872</v>
      </c>
      <c r="P3364" s="30" t="s">
        <v>9868</v>
      </c>
      <c r="Q3364" s="30" t="s">
        <v>499</v>
      </c>
    </row>
    <row r="3365" spans="1:17">
      <c r="A3365" s="30" t="s">
        <v>10915</v>
      </c>
      <c r="B3365" s="30" t="s">
        <v>10916</v>
      </c>
      <c r="C3365" s="30" t="s">
        <v>10917</v>
      </c>
      <c r="D3365" s="30"/>
      <c r="E3365" s="30" t="s">
        <v>9870</v>
      </c>
      <c r="F3365" s="30" t="s">
        <v>74</v>
      </c>
      <c r="G3365" s="38">
        <v>60</v>
      </c>
      <c r="H3365" s="31">
        <v>0</v>
      </c>
      <c r="I3365" s="30" t="s">
        <v>504</v>
      </c>
      <c r="J3365" s="30" t="s">
        <v>505</v>
      </c>
      <c r="K3365" s="30" t="s">
        <v>495</v>
      </c>
      <c r="L3365" s="30" t="s">
        <v>496</v>
      </c>
      <c r="M3365" s="30" t="s">
        <v>506</v>
      </c>
      <c r="N3365" s="30"/>
      <c r="O3365" s="30" t="s">
        <v>9872</v>
      </c>
      <c r="P3365" s="30" t="s">
        <v>9868</v>
      </c>
      <c r="Q3365" s="30" t="s">
        <v>499</v>
      </c>
    </row>
    <row r="3366" spans="1:17">
      <c r="A3366" s="30" t="s">
        <v>10918</v>
      </c>
      <c r="B3366" s="30" t="s">
        <v>10919</v>
      </c>
      <c r="C3366" s="30" t="s">
        <v>10920</v>
      </c>
      <c r="D3366" s="30"/>
      <c r="E3366" s="30" t="s">
        <v>10883</v>
      </c>
      <c r="F3366" s="30"/>
      <c r="G3366" s="38">
        <v>60</v>
      </c>
      <c r="H3366" s="31">
        <v>0</v>
      </c>
      <c r="I3366" s="30" t="s">
        <v>5036</v>
      </c>
      <c r="J3366" s="30" t="s">
        <v>5037</v>
      </c>
      <c r="K3366" s="30" t="s">
        <v>495</v>
      </c>
      <c r="L3366" s="30" t="s">
        <v>612</v>
      </c>
      <c r="M3366" s="30" t="s">
        <v>1166</v>
      </c>
      <c r="N3366" s="30"/>
      <c r="O3366" s="30" t="s">
        <v>9872</v>
      </c>
      <c r="P3366" s="30" t="s">
        <v>9868</v>
      </c>
      <c r="Q3366" s="30" t="s">
        <v>499</v>
      </c>
    </row>
    <row r="3367" spans="1:17">
      <c r="A3367" s="30" t="s">
        <v>10921</v>
      </c>
      <c r="B3367" s="30" t="s">
        <v>10922</v>
      </c>
      <c r="C3367" s="30" t="s">
        <v>10923</v>
      </c>
      <c r="D3367" s="30"/>
      <c r="E3367" s="30" t="s">
        <v>9870</v>
      </c>
      <c r="F3367" s="30" t="s">
        <v>74</v>
      </c>
      <c r="G3367" s="38">
        <v>60</v>
      </c>
      <c r="H3367" s="31">
        <v>0</v>
      </c>
      <c r="I3367" s="30" t="s">
        <v>504</v>
      </c>
      <c r="J3367" s="30" t="s">
        <v>505</v>
      </c>
      <c r="K3367" s="30" t="s">
        <v>495</v>
      </c>
      <c r="L3367" s="30" t="s">
        <v>496</v>
      </c>
      <c r="M3367" s="30" t="s">
        <v>506</v>
      </c>
      <c r="N3367" s="30"/>
      <c r="O3367" s="30" t="s">
        <v>9872</v>
      </c>
      <c r="P3367" s="30" t="s">
        <v>9868</v>
      </c>
      <c r="Q3367" s="30" t="s">
        <v>499</v>
      </c>
    </row>
    <row r="3368" spans="1:17">
      <c r="A3368" s="30" t="s">
        <v>10924</v>
      </c>
      <c r="B3368" s="30" t="s">
        <v>10925</v>
      </c>
      <c r="C3368" s="30" t="s">
        <v>10926</v>
      </c>
      <c r="D3368" s="30"/>
      <c r="E3368" s="30" t="s">
        <v>10101</v>
      </c>
      <c r="F3368" s="30"/>
      <c r="G3368" s="38">
        <v>60</v>
      </c>
      <c r="H3368" s="31">
        <v>0</v>
      </c>
      <c r="I3368" s="30" t="s">
        <v>504</v>
      </c>
      <c r="J3368" s="30" t="s">
        <v>505</v>
      </c>
      <c r="K3368" s="30" t="s">
        <v>495</v>
      </c>
      <c r="L3368" s="30" t="s">
        <v>496</v>
      </c>
      <c r="M3368" s="30" t="s">
        <v>558</v>
      </c>
      <c r="N3368" s="30" t="s">
        <v>10927</v>
      </c>
      <c r="O3368" s="30" t="s">
        <v>9872</v>
      </c>
      <c r="P3368" s="30" t="s">
        <v>9868</v>
      </c>
      <c r="Q3368" s="30" t="s">
        <v>499</v>
      </c>
    </row>
    <row r="3369" spans="1:17">
      <c r="A3369" s="30" t="s">
        <v>10928</v>
      </c>
      <c r="B3369" s="30" t="s">
        <v>10929</v>
      </c>
      <c r="C3369" s="30" t="s">
        <v>10930</v>
      </c>
      <c r="D3369" s="30"/>
      <c r="E3369" s="30" t="s">
        <v>9870</v>
      </c>
      <c r="F3369" s="30" t="s">
        <v>74</v>
      </c>
      <c r="G3369" s="38">
        <v>60</v>
      </c>
      <c r="H3369" s="31">
        <v>0</v>
      </c>
      <c r="I3369" s="30" t="s">
        <v>552</v>
      </c>
      <c r="J3369" s="30" t="s">
        <v>553</v>
      </c>
      <c r="K3369" s="30" t="s">
        <v>495</v>
      </c>
      <c r="L3369" s="30" t="s">
        <v>496</v>
      </c>
      <c r="M3369" s="30" t="s">
        <v>596</v>
      </c>
      <c r="N3369" s="30"/>
      <c r="O3369" s="30" t="s">
        <v>9872</v>
      </c>
      <c r="P3369" s="30" t="s">
        <v>9868</v>
      </c>
      <c r="Q3369" s="30" t="s">
        <v>499</v>
      </c>
    </row>
    <row r="3370" spans="1:17">
      <c r="A3370" s="30" t="s">
        <v>10931</v>
      </c>
      <c r="B3370" s="30" t="s">
        <v>10932</v>
      </c>
      <c r="C3370" s="30" t="s">
        <v>10933</v>
      </c>
      <c r="D3370" s="30"/>
      <c r="E3370" s="30" t="s">
        <v>9870</v>
      </c>
      <c r="F3370" s="30" t="s">
        <v>74</v>
      </c>
      <c r="G3370" s="38">
        <v>60</v>
      </c>
      <c r="H3370" s="31">
        <v>0</v>
      </c>
      <c r="I3370" s="30" t="s">
        <v>512</v>
      </c>
      <c r="J3370" s="30" t="s">
        <v>513</v>
      </c>
      <c r="K3370" s="30" t="s">
        <v>495</v>
      </c>
      <c r="L3370" s="30" t="s">
        <v>496</v>
      </c>
      <c r="M3370" s="30" t="s">
        <v>514</v>
      </c>
      <c r="N3370" s="30"/>
      <c r="O3370" s="30" t="s">
        <v>9872</v>
      </c>
      <c r="P3370" s="30" t="s">
        <v>9868</v>
      </c>
      <c r="Q3370" s="30" t="s">
        <v>499</v>
      </c>
    </row>
    <row r="3371" spans="1:17">
      <c r="A3371" s="30" t="s">
        <v>10934</v>
      </c>
      <c r="B3371" s="30" t="s">
        <v>10935</v>
      </c>
      <c r="C3371" s="30" t="s">
        <v>10936</v>
      </c>
      <c r="D3371" s="30"/>
      <c r="E3371" s="30" t="s">
        <v>9870</v>
      </c>
      <c r="F3371" s="30" t="s">
        <v>74</v>
      </c>
      <c r="G3371" s="38">
        <v>60</v>
      </c>
      <c r="H3371" s="31">
        <v>0</v>
      </c>
      <c r="I3371" s="30" t="s">
        <v>504</v>
      </c>
      <c r="J3371" s="30" t="s">
        <v>505</v>
      </c>
      <c r="K3371" s="30" t="s">
        <v>495</v>
      </c>
      <c r="L3371" s="30" t="s">
        <v>496</v>
      </c>
      <c r="M3371" s="30" t="s">
        <v>592</v>
      </c>
      <c r="N3371" s="30" t="s">
        <v>10937</v>
      </c>
      <c r="O3371" s="30" t="s">
        <v>9872</v>
      </c>
      <c r="P3371" s="30" t="s">
        <v>9868</v>
      </c>
      <c r="Q3371" s="30" t="s">
        <v>499</v>
      </c>
    </row>
    <row r="3372" spans="1:17">
      <c r="A3372" s="30" t="s">
        <v>10938</v>
      </c>
      <c r="B3372" s="30" t="s">
        <v>10939</v>
      </c>
      <c r="C3372" s="30" t="s">
        <v>10940</v>
      </c>
      <c r="D3372" s="30"/>
      <c r="E3372" s="30" t="s">
        <v>9870</v>
      </c>
      <c r="F3372" s="30" t="s">
        <v>74</v>
      </c>
      <c r="G3372" s="38">
        <v>60</v>
      </c>
      <c r="H3372" s="31">
        <v>0</v>
      </c>
      <c r="I3372" s="30" t="s">
        <v>504</v>
      </c>
      <c r="J3372" s="30" t="s">
        <v>505</v>
      </c>
      <c r="K3372" s="30" t="s">
        <v>495</v>
      </c>
      <c r="L3372" s="30" t="s">
        <v>496</v>
      </c>
      <c r="M3372" s="30" t="s">
        <v>2206</v>
      </c>
      <c r="N3372" s="30" t="s">
        <v>10941</v>
      </c>
      <c r="O3372" s="30" t="s">
        <v>9872</v>
      </c>
      <c r="P3372" s="30" t="s">
        <v>9868</v>
      </c>
      <c r="Q3372" s="30" t="s">
        <v>499</v>
      </c>
    </row>
    <row r="3373" spans="1:17">
      <c r="A3373" s="30" t="s">
        <v>10942</v>
      </c>
      <c r="B3373" s="30" t="s">
        <v>10943</v>
      </c>
      <c r="C3373" s="30" t="s">
        <v>10944</v>
      </c>
      <c r="D3373" s="30" t="s">
        <v>74</v>
      </c>
      <c r="E3373" s="30" t="s">
        <v>9891</v>
      </c>
      <c r="F3373" s="30"/>
      <c r="G3373" s="38">
        <v>60</v>
      </c>
      <c r="H3373" s="31">
        <v>0</v>
      </c>
      <c r="I3373" s="30" t="s">
        <v>5036</v>
      </c>
      <c r="J3373" s="30" t="s">
        <v>5037</v>
      </c>
      <c r="K3373" s="30" t="s">
        <v>495</v>
      </c>
      <c r="L3373" s="30" t="s">
        <v>612</v>
      </c>
      <c r="M3373" s="30" t="s">
        <v>1128</v>
      </c>
      <c r="N3373" s="30"/>
      <c r="O3373" s="30" t="s">
        <v>9872</v>
      </c>
      <c r="P3373" s="30" t="s">
        <v>9868</v>
      </c>
      <c r="Q3373" s="30" t="s">
        <v>4174</v>
      </c>
    </row>
    <row r="3374" spans="1:17">
      <c r="A3374" s="30" t="s">
        <v>10945</v>
      </c>
      <c r="B3374" s="30" t="s">
        <v>10946</v>
      </c>
      <c r="C3374" s="30" t="s">
        <v>10947</v>
      </c>
      <c r="D3374" s="30"/>
      <c r="E3374" s="30" t="s">
        <v>10883</v>
      </c>
      <c r="F3374" s="30"/>
      <c r="G3374" s="38">
        <v>60</v>
      </c>
      <c r="H3374" s="31">
        <v>0</v>
      </c>
      <c r="I3374" s="30" t="s">
        <v>610</v>
      </c>
      <c r="J3374" s="30" t="s">
        <v>611</v>
      </c>
      <c r="K3374" s="30" t="s">
        <v>495</v>
      </c>
      <c r="L3374" s="30" t="s">
        <v>612</v>
      </c>
      <c r="M3374" s="30" t="s">
        <v>688</v>
      </c>
      <c r="N3374" s="30" t="s">
        <v>10948</v>
      </c>
      <c r="O3374" s="30" t="s">
        <v>9872</v>
      </c>
      <c r="P3374" s="30" t="s">
        <v>9868</v>
      </c>
      <c r="Q3374" s="30" t="s">
        <v>499</v>
      </c>
    </row>
    <row r="3375" spans="1:17">
      <c r="A3375" s="30" t="s">
        <v>10949</v>
      </c>
      <c r="B3375" s="30" t="s">
        <v>10950</v>
      </c>
      <c r="C3375" s="30" t="s">
        <v>10951</v>
      </c>
      <c r="D3375" s="30"/>
      <c r="E3375" s="30" t="s">
        <v>10883</v>
      </c>
      <c r="F3375" s="30"/>
      <c r="G3375" s="38">
        <v>60</v>
      </c>
      <c r="H3375" s="31">
        <v>0</v>
      </c>
      <c r="I3375" s="30" t="s">
        <v>622</v>
      </c>
      <c r="J3375" s="30" t="s">
        <v>623</v>
      </c>
      <c r="K3375" s="30" t="s">
        <v>495</v>
      </c>
      <c r="L3375" s="30" t="s">
        <v>612</v>
      </c>
      <c r="M3375" s="30" t="s">
        <v>9851</v>
      </c>
      <c r="N3375" s="30"/>
      <c r="O3375" s="30" t="s">
        <v>9872</v>
      </c>
      <c r="P3375" s="30" t="s">
        <v>9868</v>
      </c>
      <c r="Q3375" s="30" t="s">
        <v>499</v>
      </c>
    </row>
    <row r="3376" spans="1:17">
      <c r="A3376" s="30" t="s">
        <v>10952</v>
      </c>
      <c r="B3376" s="30" t="s">
        <v>10953</v>
      </c>
      <c r="C3376" s="30" t="s">
        <v>10954</v>
      </c>
      <c r="D3376" s="30" t="s">
        <v>74</v>
      </c>
      <c r="E3376" s="30" t="s">
        <v>9891</v>
      </c>
      <c r="F3376" s="30"/>
      <c r="G3376" s="38">
        <v>60</v>
      </c>
      <c r="H3376" s="31">
        <v>0</v>
      </c>
      <c r="I3376" s="30" t="s">
        <v>610</v>
      </c>
      <c r="J3376" s="30" t="s">
        <v>611</v>
      </c>
      <c r="K3376" s="30" t="s">
        <v>495</v>
      </c>
      <c r="L3376" s="30" t="s">
        <v>612</v>
      </c>
      <c r="M3376" s="30" t="s">
        <v>1035</v>
      </c>
      <c r="N3376" s="30"/>
      <c r="O3376" s="30" t="s">
        <v>9872</v>
      </c>
      <c r="P3376" s="30" t="s">
        <v>9868</v>
      </c>
      <c r="Q3376" s="30" t="s">
        <v>4174</v>
      </c>
    </row>
    <row r="3377" spans="1:17">
      <c r="A3377" s="30" t="s">
        <v>10955</v>
      </c>
      <c r="B3377" s="30" t="s">
        <v>10956</v>
      </c>
      <c r="C3377" s="30" t="s">
        <v>10957</v>
      </c>
      <c r="D3377" s="30"/>
      <c r="E3377" s="30" t="s">
        <v>9870</v>
      </c>
      <c r="F3377" s="30" t="s">
        <v>74</v>
      </c>
      <c r="G3377" s="38">
        <v>60</v>
      </c>
      <c r="H3377" s="31">
        <v>0</v>
      </c>
      <c r="I3377" s="30" t="s">
        <v>512</v>
      </c>
      <c r="J3377" s="30" t="s">
        <v>513</v>
      </c>
      <c r="K3377" s="30" t="s">
        <v>495</v>
      </c>
      <c r="L3377" s="30" t="s">
        <v>496</v>
      </c>
      <c r="M3377" s="30" t="s">
        <v>695</v>
      </c>
      <c r="N3377" s="30" t="s">
        <v>4002</v>
      </c>
      <c r="O3377" s="30" t="s">
        <v>9872</v>
      </c>
      <c r="P3377" s="30" t="s">
        <v>9868</v>
      </c>
      <c r="Q3377" s="30" t="s">
        <v>499</v>
      </c>
    </row>
    <row r="3378" spans="1:17">
      <c r="A3378" s="30" t="s">
        <v>10958</v>
      </c>
      <c r="B3378" s="30" t="s">
        <v>10959</v>
      </c>
      <c r="C3378" s="30" t="s">
        <v>10835</v>
      </c>
      <c r="D3378" s="30"/>
      <c r="E3378" s="30" t="s">
        <v>9870</v>
      </c>
      <c r="F3378" s="30" t="s">
        <v>74</v>
      </c>
      <c r="G3378" s="38">
        <v>60</v>
      </c>
      <c r="H3378" s="31">
        <v>0</v>
      </c>
      <c r="I3378" s="30" t="s">
        <v>552</v>
      </c>
      <c r="J3378" s="30" t="s">
        <v>553</v>
      </c>
      <c r="K3378" s="30" t="s">
        <v>495</v>
      </c>
      <c r="L3378" s="30" t="s">
        <v>496</v>
      </c>
      <c r="M3378" s="30" t="s">
        <v>724</v>
      </c>
      <c r="N3378" s="30" t="s">
        <v>2851</v>
      </c>
      <c r="O3378" s="30" t="s">
        <v>9872</v>
      </c>
      <c r="P3378" s="30" t="s">
        <v>9868</v>
      </c>
      <c r="Q3378" s="30" t="s">
        <v>499</v>
      </c>
    </row>
    <row r="3379" spans="1:17">
      <c r="A3379" s="30" t="s">
        <v>10960</v>
      </c>
      <c r="B3379" s="30" t="s">
        <v>10961</v>
      </c>
      <c r="C3379" s="30" t="s">
        <v>10962</v>
      </c>
      <c r="D3379" s="30"/>
      <c r="E3379" s="30" t="s">
        <v>9870</v>
      </c>
      <c r="F3379" s="30" t="s">
        <v>74</v>
      </c>
      <c r="G3379" s="38">
        <v>60</v>
      </c>
      <c r="H3379" s="31">
        <v>0</v>
      </c>
      <c r="I3379" s="30" t="s">
        <v>586</v>
      </c>
      <c r="J3379" s="30" t="s">
        <v>587</v>
      </c>
      <c r="K3379" s="30" t="s">
        <v>495</v>
      </c>
      <c r="L3379" s="30" t="s">
        <v>496</v>
      </c>
      <c r="M3379" s="30" t="s">
        <v>877</v>
      </c>
      <c r="N3379" s="30" t="s">
        <v>10963</v>
      </c>
      <c r="O3379" s="30" t="s">
        <v>9872</v>
      </c>
      <c r="P3379" s="30" t="s">
        <v>9868</v>
      </c>
      <c r="Q3379" s="30" t="s">
        <v>499</v>
      </c>
    </row>
    <row r="3380" spans="1:17">
      <c r="A3380" s="30" t="s">
        <v>10964</v>
      </c>
      <c r="B3380" s="30" t="s">
        <v>10965</v>
      </c>
      <c r="C3380" s="30" t="s">
        <v>10966</v>
      </c>
      <c r="D3380" s="30"/>
      <c r="E3380" s="30" t="s">
        <v>9870</v>
      </c>
      <c r="F3380" s="30" t="s">
        <v>74</v>
      </c>
      <c r="G3380" s="38">
        <v>60</v>
      </c>
      <c r="H3380" s="31">
        <v>0</v>
      </c>
      <c r="I3380" s="30" t="s">
        <v>586</v>
      </c>
      <c r="J3380" s="30" t="s">
        <v>587</v>
      </c>
      <c r="K3380" s="30" t="s">
        <v>495</v>
      </c>
      <c r="L3380" s="30" t="s">
        <v>496</v>
      </c>
      <c r="M3380" s="30" t="s">
        <v>877</v>
      </c>
      <c r="N3380" s="30" t="s">
        <v>10967</v>
      </c>
      <c r="O3380" s="30" t="s">
        <v>9872</v>
      </c>
      <c r="P3380" s="30" t="s">
        <v>9868</v>
      </c>
      <c r="Q3380" s="30" t="s">
        <v>499</v>
      </c>
    </row>
    <row r="3381" spans="1:17">
      <c r="A3381" s="30" t="s">
        <v>10968</v>
      </c>
      <c r="B3381" s="30" t="s">
        <v>10969</v>
      </c>
      <c r="C3381" s="30" t="s">
        <v>10970</v>
      </c>
      <c r="D3381" s="30" t="s">
        <v>74</v>
      </c>
      <c r="E3381" s="30" t="s">
        <v>9891</v>
      </c>
      <c r="F3381" s="30"/>
      <c r="G3381" s="38">
        <v>60</v>
      </c>
      <c r="H3381" s="31">
        <v>0</v>
      </c>
      <c r="I3381" s="30" t="s">
        <v>610</v>
      </c>
      <c r="J3381" s="30" t="s">
        <v>611</v>
      </c>
      <c r="K3381" s="30" t="s">
        <v>495</v>
      </c>
      <c r="L3381" s="30" t="s">
        <v>612</v>
      </c>
      <c r="M3381" s="30" t="s">
        <v>1035</v>
      </c>
      <c r="N3381" s="30"/>
      <c r="O3381" s="30" t="s">
        <v>9872</v>
      </c>
      <c r="P3381" s="30" t="s">
        <v>9868</v>
      </c>
      <c r="Q3381" s="30" t="s">
        <v>4174</v>
      </c>
    </row>
    <row r="3382" spans="1:17">
      <c r="A3382" s="30" t="s">
        <v>10971</v>
      </c>
      <c r="B3382" s="30" t="s">
        <v>10972</v>
      </c>
      <c r="C3382" s="30" t="s">
        <v>10973</v>
      </c>
      <c r="D3382" s="30"/>
      <c r="E3382" s="30" t="s">
        <v>9870</v>
      </c>
      <c r="F3382" s="30" t="s">
        <v>74</v>
      </c>
      <c r="G3382" s="38">
        <v>60</v>
      </c>
      <c r="H3382" s="31">
        <v>0</v>
      </c>
      <c r="I3382" s="30" t="s">
        <v>586</v>
      </c>
      <c r="J3382" s="30" t="s">
        <v>587</v>
      </c>
      <c r="K3382" s="30" t="s">
        <v>495</v>
      </c>
      <c r="L3382" s="30" t="s">
        <v>496</v>
      </c>
      <c r="M3382" s="30" t="s">
        <v>497</v>
      </c>
      <c r="N3382" s="30" t="s">
        <v>10974</v>
      </c>
      <c r="O3382" s="30" t="s">
        <v>9872</v>
      </c>
      <c r="P3382" s="30" t="s">
        <v>9868</v>
      </c>
      <c r="Q3382" s="30" t="s">
        <v>499</v>
      </c>
    </row>
    <row r="3383" spans="1:17">
      <c r="A3383" s="30" t="s">
        <v>10975</v>
      </c>
      <c r="B3383" s="30" t="s">
        <v>10976</v>
      </c>
      <c r="C3383" s="30" t="s">
        <v>10977</v>
      </c>
      <c r="D3383" s="30"/>
      <c r="E3383" s="30" t="s">
        <v>10883</v>
      </c>
      <c r="F3383" s="30"/>
      <c r="G3383" s="38">
        <v>60</v>
      </c>
      <c r="H3383" s="31">
        <v>0</v>
      </c>
      <c r="I3383" s="30" t="s">
        <v>622</v>
      </c>
      <c r="J3383" s="30" t="s">
        <v>623</v>
      </c>
      <c r="K3383" s="30" t="s">
        <v>495</v>
      </c>
      <c r="L3383" s="30" t="s">
        <v>612</v>
      </c>
      <c r="M3383" s="30" t="s">
        <v>9851</v>
      </c>
      <c r="N3383" s="30"/>
      <c r="O3383" s="30" t="s">
        <v>9872</v>
      </c>
      <c r="P3383" s="30" t="s">
        <v>9868</v>
      </c>
      <c r="Q3383" s="30" t="s">
        <v>499</v>
      </c>
    </row>
    <row r="3384" spans="1:17">
      <c r="A3384" s="30" t="s">
        <v>10978</v>
      </c>
      <c r="B3384" s="30" t="s">
        <v>10979</v>
      </c>
      <c r="C3384" s="30" t="s">
        <v>10980</v>
      </c>
      <c r="D3384" s="30"/>
      <c r="E3384" s="30" t="s">
        <v>10101</v>
      </c>
      <c r="F3384" s="30"/>
      <c r="G3384" s="38">
        <v>60</v>
      </c>
      <c r="H3384" s="31">
        <v>0</v>
      </c>
      <c r="I3384" s="30" t="s">
        <v>504</v>
      </c>
      <c r="J3384" s="30" t="s">
        <v>505</v>
      </c>
      <c r="K3384" s="30" t="s">
        <v>495</v>
      </c>
      <c r="L3384" s="30" t="s">
        <v>496</v>
      </c>
      <c r="M3384" s="30" t="s">
        <v>558</v>
      </c>
      <c r="N3384" s="30"/>
      <c r="O3384" s="30" t="s">
        <v>9872</v>
      </c>
      <c r="P3384" s="30" t="s">
        <v>9868</v>
      </c>
      <c r="Q3384" s="30" t="s">
        <v>499</v>
      </c>
    </row>
    <row r="3385" spans="1:17">
      <c r="A3385" s="30" t="s">
        <v>10981</v>
      </c>
      <c r="B3385" s="30" t="s">
        <v>10982</v>
      </c>
      <c r="C3385" s="30" t="s">
        <v>10983</v>
      </c>
      <c r="D3385" s="30" t="s">
        <v>74</v>
      </c>
      <c r="E3385" s="30" t="s">
        <v>9891</v>
      </c>
      <c r="F3385" s="30"/>
      <c r="G3385" s="38">
        <v>60</v>
      </c>
      <c r="H3385" s="31">
        <v>0</v>
      </c>
      <c r="I3385" s="30" t="s">
        <v>5036</v>
      </c>
      <c r="J3385" s="30" t="s">
        <v>5037</v>
      </c>
      <c r="K3385" s="30" t="s">
        <v>495</v>
      </c>
      <c r="L3385" s="30" t="s">
        <v>612</v>
      </c>
      <c r="M3385" s="30" t="s">
        <v>9437</v>
      </c>
      <c r="N3385" s="30"/>
      <c r="O3385" s="30" t="s">
        <v>9872</v>
      </c>
      <c r="P3385" s="30" t="s">
        <v>9868</v>
      </c>
      <c r="Q3385" s="30" t="s">
        <v>4174</v>
      </c>
    </row>
    <row r="3386" spans="1:17">
      <c r="A3386" s="30" t="s">
        <v>10984</v>
      </c>
      <c r="B3386" s="30" t="s">
        <v>10985</v>
      </c>
      <c r="C3386" s="30" t="s">
        <v>10986</v>
      </c>
      <c r="D3386" s="30"/>
      <c r="E3386" s="30" t="s">
        <v>9870</v>
      </c>
      <c r="F3386" s="30" t="s">
        <v>74</v>
      </c>
      <c r="G3386" s="38">
        <v>60</v>
      </c>
      <c r="H3386" s="31">
        <v>0</v>
      </c>
      <c r="I3386" s="30" t="s">
        <v>504</v>
      </c>
      <c r="J3386" s="30" t="s">
        <v>505</v>
      </c>
      <c r="K3386" s="30" t="s">
        <v>495</v>
      </c>
      <c r="L3386" s="30" t="s">
        <v>496</v>
      </c>
      <c r="M3386" s="30" t="s">
        <v>558</v>
      </c>
      <c r="N3386" s="30" t="s">
        <v>7919</v>
      </c>
      <c r="O3386" s="30" t="s">
        <v>9872</v>
      </c>
      <c r="P3386" s="30" t="s">
        <v>9868</v>
      </c>
      <c r="Q3386" s="30" t="s">
        <v>499</v>
      </c>
    </row>
    <row r="3387" spans="1:17">
      <c r="A3387" s="30" t="s">
        <v>10987</v>
      </c>
      <c r="B3387" s="30" t="s">
        <v>10988</v>
      </c>
      <c r="C3387" s="30" t="s">
        <v>10989</v>
      </c>
      <c r="D3387" s="30"/>
      <c r="E3387" s="30" t="s">
        <v>9870</v>
      </c>
      <c r="F3387" s="30" t="s">
        <v>74</v>
      </c>
      <c r="G3387" s="38">
        <v>60</v>
      </c>
      <c r="H3387" s="31">
        <v>0</v>
      </c>
      <c r="I3387" s="30" t="s">
        <v>552</v>
      </c>
      <c r="J3387" s="30" t="s">
        <v>553</v>
      </c>
      <c r="K3387" s="30" t="s">
        <v>495</v>
      </c>
      <c r="L3387" s="30" t="s">
        <v>496</v>
      </c>
      <c r="M3387" s="30" t="s">
        <v>654</v>
      </c>
      <c r="N3387" s="30" t="s">
        <v>10990</v>
      </c>
      <c r="O3387" s="30" t="s">
        <v>9872</v>
      </c>
      <c r="P3387" s="30" t="s">
        <v>9868</v>
      </c>
      <c r="Q3387" s="30" t="s">
        <v>499</v>
      </c>
    </row>
    <row r="3388" spans="1:17">
      <c r="A3388" s="30" t="s">
        <v>10991</v>
      </c>
      <c r="B3388" s="30" t="s">
        <v>10992</v>
      </c>
      <c r="C3388" s="30" t="s">
        <v>10993</v>
      </c>
      <c r="D3388" s="30"/>
      <c r="E3388" s="30" t="s">
        <v>9870</v>
      </c>
      <c r="F3388" s="30" t="s">
        <v>74</v>
      </c>
      <c r="G3388" s="38">
        <v>60</v>
      </c>
      <c r="H3388" s="31">
        <v>0</v>
      </c>
      <c r="I3388" s="30" t="s">
        <v>512</v>
      </c>
      <c r="J3388" s="30" t="s">
        <v>513</v>
      </c>
      <c r="K3388" s="30" t="s">
        <v>495</v>
      </c>
      <c r="L3388" s="30" t="s">
        <v>496</v>
      </c>
      <c r="M3388" s="30" t="s">
        <v>695</v>
      </c>
      <c r="N3388" s="30" t="s">
        <v>788</v>
      </c>
      <c r="O3388" s="30" t="s">
        <v>9872</v>
      </c>
      <c r="P3388" s="30" t="s">
        <v>9868</v>
      </c>
      <c r="Q3388" s="30" t="s">
        <v>499</v>
      </c>
    </row>
    <row r="3389" spans="1:17">
      <c r="A3389" s="30" t="s">
        <v>10994</v>
      </c>
      <c r="B3389" s="30" t="s">
        <v>10995</v>
      </c>
      <c r="C3389" s="30" t="s">
        <v>10996</v>
      </c>
      <c r="D3389" s="30"/>
      <c r="E3389" s="30" t="s">
        <v>10883</v>
      </c>
      <c r="F3389" s="30"/>
      <c r="G3389" s="38">
        <v>60</v>
      </c>
      <c r="H3389" s="31">
        <v>0</v>
      </c>
      <c r="I3389" s="30" t="s">
        <v>622</v>
      </c>
      <c r="J3389" s="30" t="s">
        <v>623</v>
      </c>
      <c r="K3389" s="30" t="s">
        <v>495</v>
      </c>
      <c r="L3389" s="30" t="s">
        <v>612</v>
      </c>
      <c r="M3389" s="30" t="s">
        <v>1007</v>
      </c>
      <c r="N3389" s="30"/>
      <c r="O3389" s="30" t="s">
        <v>9872</v>
      </c>
      <c r="P3389" s="30" t="s">
        <v>9868</v>
      </c>
      <c r="Q3389" s="30" t="s">
        <v>499</v>
      </c>
    </row>
    <row r="3390" spans="1:17">
      <c r="A3390" s="30" t="s">
        <v>10997</v>
      </c>
      <c r="B3390" s="30" t="s">
        <v>10998</v>
      </c>
      <c r="C3390" s="30" t="s">
        <v>10999</v>
      </c>
      <c r="D3390" s="30"/>
      <c r="E3390" s="30" t="s">
        <v>10883</v>
      </c>
      <c r="F3390" s="30"/>
      <c r="G3390" s="38">
        <v>60</v>
      </c>
      <c r="H3390" s="31">
        <v>0</v>
      </c>
      <c r="I3390" s="30" t="s">
        <v>610</v>
      </c>
      <c r="J3390" s="30" t="s">
        <v>611</v>
      </c>
      <c r="K3390" s="30" t="s">
        <v>495</v>
      </c>
      <c r="L3390" s="30" t="s">
        <v>612</v>
      </c>
      <c r="M3390" s="30" t="s">
        <v>1108</v>
      </c>
      <c r="N3390" s="30"/>
      <c r="O3390" s="30" t="s">
        <v>9872</v>
      </c>
      <c r="P3390" s="30" t="s">
        <v>9868</v>
      </c>
      <c r="Q3390" s="30" t="s">
        <v>499</v>
      </c>
    </row>
    <row r="3391" spans="1:17">
      <c r="A3391" s="30" t="s">
        <v>11000</v>
      </c>
      <c r="B3391" s="30" t="s">
        <v>11001</v>
      </c>
      <c r="C3391" s="30" t="s">
        <v>11002</v>
      </c>
      <c r="D3391" s="30"/>
      <c r="E3391" s="30" t="s">
        <v>9870</v>
      </c>
      <c r="F3391" s="30" t="s">
        <v>74</v>
      </c>
      <c r="G3391" s="38">
        <v>60</v>
      </c>
      <c r="H3391" s="31">
        <v>0</v>
      </c>
      <c r="I3391" s="30" t="s">
        <v>552</v>
      </c>
      <c r="J3391" s="30" t="s">
        <v>553</v>
      </c>
      <c r="K3391" s="30" t="s">
        <v>495</v>
      </c>
      <c r="L3391" s="30" t="s">
        <v>496</v>
      </c>
      <c r="M3391" s="30" t="s">
        <v>724</v>
      </c>
      <c r="N3391" s="30" t="s">
        <v>2822</v>
      </c>
      <c r="O3391" s="30" t="s">
        <v>9872</v>
      </c>
      <c r="P3391" s="30" t="s">
        <v>9868</v>
      </c>
      <c r="Q3391" s="30" t="s">
        <v>499</v>
      </c>
    </row>
    <row r="3392" spans="1:17">
      <c r="A3392" s="30" t="s">
        <v>11003</v>
      </c>
      <c r="B3392" s="30" t="s">
        <v>11004</v>
      </c>
      <c r="C3392" s="30" t="s">
        <v>11005</v>
      </c>
      <c r="D3392" s="30"/>
      <c r="E3392" s="30" t="s">
        <v>9870</v>
      </c>
      <c r="F3392" s="30" t="s">
        <v>74</v>
      </c>
      <c r="G3392" s="38">
        <v>60</v>
      </c>
      <c r="H3392" s="31">
        <v>0</v>
      </c>
      <c r="I3392" s="30" t="s">
        <v>586</v>
      </c>
      <c r="J3392" s="30" t="s">
        <v>587</v>
      </c>
      <c r="K3392" s="30" t="s">
        <v>495</v>
      </c>
      <c r="L3392" s="30" t="s">
        <v>496</v>
      </c>
      <c r="M3392" s="30" t="s">
        <v>877</v>
      </c>
      <c r="N3392" s="30" t="s">
        <v>11006</v>
      </c>
      <c r="O3392" s="30" t="s">
        <v>9872</v>
      </c>
      <c r="P3392" s="30" t="s">
        <v>9868</v>
      </c>
      <c r="Q3392" s="30" t="s">
        <v>499</v>
      </c>
    </row>
    <row r="3393" spans="1:17">
      <c r="A3393" s="30" t="s">
        <v>11007</v>
      </c>
      <c r="B3393" s="30" t="s">
        <v>11008</v>
      </c>
      <c r="C3393" s="30" t="s">
        <v>11009</v>
      </c>
      <c r="D3393" s="30"/>
      <c r="E3393" s="30" t="s">
        <v>9870</v>
      </c>
      <c r="F3393" s="30" t="s">
        <v>74</v>
      </c>
      <c r="G3393" s="38">
        <v>60</v>
      </c>
      <c r="H3393" s="31">
        <v>0</v>
      </c>
      <c r="I3393" s="30" t="s">
        <v>552</v>
      </c>
      <c r="J3393" s="30" t="s">
        <v>553</v>
      </c>
      <c r="K3393" s="30" t="s">
        <v>495</v>
      </c>
      <c r="L3393" s="30" t="s">
        <v>496</v>
      </c>
      <c r="M3393" s="30" t="s">
        <v>724</v>
      </c>
      <c r="N3393" s="30"/>
      <c r="O3393" s="30" t="s">
        <v>9872</v>
      </c>
      <c r="P3393" s="30" t="s">
        <v>9868</v>
      </c>
      <c r="Q3393" s="30" t="s">
        <v>499</v>
      </c>
    </row>
    <row r="3394" spans="1:17">
      <c r="A3394" s="30" t="s">
        <v>11010</v>
      </c>
      <c r="B3394" s="30" t="s">
        <v>11011</v>
      </c>
      <c r="C3394" s="30" t="s">
        <v>11012</v>
      </c>
      <c r="D3394" s="30"/>
      <c r="E3394" s="30" t="s">
        <v>10883</v>
      </c>
      <c r="F3394" s="30" t="s">
        <v>74</v>
      </c>
      <c r="G3394" s="38">
        <v>60</v>
      </c>
      <c r="H3394" s="31">
        <v>0</v>
      </c>
      <c r="I3394" s="30" t="s">
        <v>610</v>
      </c>
      <c r="J3394" s="30" t="s">
        <v>611</v>
      </c>
      <c r="K3394" s="30" t="s">
        <v>495</v>
      </c>
      <c r="L3394" s="30" t="s">
        <v>612</v>
      </c>
      <c r="M3394" s="30" t="s">
        <v>1035</v>
      </c>
      <c r="N3394" s="30"/>
      <c r="O3394" s="30" t="s">
        <v>9872</v>
      </c>
      <c r="P3394" s="30" t="s">
        <v>9868</v>
      </c>
      <c r="Q3394" s="30" t="s">
        <v>499</v>
      </c>
    </row>
    <row r="3395" spans="1:17">
      <c r="A3395" s="30" t="s">
        <v>11013</v>
      </c>
      <c r="B3395" s="30" t="s">
        <v>11014</v>
      </c>
      <c r="C3395" s="30" t="s">
        <v>11015</v>
      </c>
      <c r="D3395" s="30"/>
      <c r="E3395" s="30" t="s">
        <v>10883</v>
      </c>
      <c r="F3395" s="30"/>
      <c r="G3395" s="38">
        <v>60</v>
      </c>
      <c r="H3395" s="31">
        <v>0</v>
      </c>
      <c r="I3395" s="30" t="s">
        <v>622</v>
      </c>
      <c r="J3395" s="30" t="s">
        <v>623</v>
      </c>
      <c r="K3395" s="30" t="s">
        <v>495</v>
      </c>
      <c r="L3395" s="30" t="s">
        <v>612</v>
      </c>
      <c r="M3395" s="30" t="s">
        <v>1007</v>
      </c>
      <c r="N3395" s="30"/>
      <c r="O3395" s="30" t="s">
        <v>9872</v>
      </c>
      <c r="P3395" s="30" t="s">
        <v>9868</v>
      </c>
      <c r="Q3395" s="30" t="s">
        <v>499</v>
      </c>
    </row>
    <row r="3396" spans="1:17">
      <c r="A3396" s="30" t="s">
        <v>11016</v>
      </c>
      <c r="B3396" s="30" t="s">
        <v>11017</v>
      </c>
      <c r="C3396" s="30" t="s">
        <v>11018</v>
      </c>
      <c r="D3396" s="30"/>
      <c r="E3396" s="30" t="s">
        <v>10883</v>
      </c>
      <c r="F3396" s="30" t="s">
        <v>74</v>
      </c>
      <c r="G3396" s="38">
        <v>60</v>
      </c>
      <c r="H3396" s="31">
        <v>0</v>
      </c>
      <c r="I3396" s="30" t="s">
        <v>610</v>
      </c>
      <c r="J3396" s="30" t="s">
        <v>611</v>
      </c>
      <c r="K3396" s="30" t="s">
        <v>495</v>
      </c>
      <c r="L3396" s="30" t="s">
        <v>612</v>
      </c>
      <c r="M3396" s="30" t="s">
        <v>688</v>
      </c>
      <c r="N3396" s="30" t="s">
        <v>6720</v>
      </c>
      <c r="O3396" s="30" t="s">
        <v>9872</v>
      </c>
      <c r="P3396" s="30" t="s">
        <v>9868</v>
      </c>
      <c r="Q3396" s="30" t="s">
        <v>499</v>
      </c>
    </row>
    <row r="3397" spans="1:17">
      <c r="A3397" s="30" t="s">
        <v>11019</v>
      </c>
      <c r="B3397" s="30" t="s">
        <v>11020</v>
      </c>
      <c r="C3397" s="30" t="s">
        <v>11021</v>
      </c>
      <c r="D3397" s="30"/>
      <c r="E3397" s="30" t="s">
        <v>10883</v>
      </c>
      <c r="F3397" s="30"/>
      <c r="G3397" s="38">
        <v>60</v>
      </c>
      <c r="H3397" s="31">
        <v>0</v>
      </c>
      <c r="I3397" s="30" t="s">
        <v>610</v>
      </c>
      <c r="J3397" s="30" t="s">
        <v>611</v>
      </c>
      <c r="K3397" s="30" t="s">
        <v>495</v>
      </c>
      <c r="L3397" s="30" t="s">
        <v>612</v>
      </c>
      <c r="M3397" s="30" t="s">
        <v>1035</v>
      </c>
      <c r="N3397" s="30"/>
      <c r="O3397" s="30" t="s">
        <v>9872</v>
      </c>
      <c r="P3397" s="30" t="s">
        <v>9868</v>
      </c>
      <c r="Q3397" s="30" t="s">
        <v>499</v>
      </c>
    </row>
    <row r="3398" spans="1:17">
      <c r="A3398" s="30" t="s">
        <v>11022</v>
      </c>
      <c r="B3398" s="30" t="s">
        <v>11023</v>
      </c>
      <c r="C3398" s="30" t="s">
        <v>11024</v>
      </c>
      <c r="D3398" s="30"/>
      <c r="E3398" s="30" t="s">
        <v>10883</v>
      </c>
      <c r="F3398" s="30"/>
      <c r="G3398" s="38">
        <v>60</v>
      </c>
      <c r="H3398" s="31">
        <v>0</v>
      </c>
      <c r="I3398" s="30" t="s">
        <v>610</v>
      </c>
      <c r="J3398" s="30" t="s">
        <v>611</v>
      </c>
      <c r="K3398" s="30" t="s">
        <v>495</v>
      </c>
      <c r="L3398" s="30" t="s">
        <v>612</v>
      </c>
      <c r="M3398" s="30" t="s">
        <v>1035</v>
      </c>
      <c r="N3398" s="30" t="s">
        <v>11025</v>
      </c>
      <c r="O3398" s="30" t="s">
        <v>9872</v>
      </c>
      <c r="P3398" s="30" t="s">
        <v>9868</v>
      </c>
      <c r="Q3398" s="30" t="s">
        <v>499</v>
      </c>
    </row>
    <row r="3399" spans="1:17">
      <c r="A3399" s="30" t="s">
        <v>11026</v>
      </c>
      <c r="B3399" s="30" t="s">
        <v>11027</v>
      </c>
      <c r="C3399" s="30" t="s">
        <v>11028</v>
      </c>
      <c r="D3399" s="30"/>
      <c r="E3399" s="30" t="s">
        <v>9870</v>
      </c>
      <c r="F3399" s="30" t="s">
        <v>74</v>
      </c>
      <c r="G3399" s="38">
        <v>60</v>
      </c>
      <c r="H3399" s="31">
        <v>0</v>
      </c>
      <c r="I3399" s="30" t="s">
        <v>504</v>
      </c>
      <c r="J3399" s="30" t="s">
        <v>505</v>
      </c>
      <c r="K3399" s="30" t="s">
        <v>495</v>
      </c>
      <c r="L3399" s="30" t="s">
        <v>496</v>
      </c>
      <c r="M3399" s="30" t="s">
        <v>2206</v>
      </c>
      <c r="N3399" s="30" t="s">
        <v>6861</v>
      </c>
      <c r="O3399" s="30" t="s">
        <v>9872</v>
      </c>
      <c r="P3399" s="30" t="s">
        <v>9868</v>
      </c>
      <c r="Q3399" s="30" t="s">
        <v>499</v>
      </c>
    </row>
    <row r="3400" spans="1:17">
      <c r="A3400" s="30" t="s">
        <v>11029</v>
      </c>
      <c r="B3400" s="30" t="s">
        <v>11030</v>
      </c>
      <c r="C3400" s="30" t="s">
        <v>11031</v>
      </c>
      <c r="D3400" s="30"/>
      <c r="E3400" s="30" t="s">
        <v>10101</v>
      </c>
      <c r="F3400" s="30"/>
      <c r="G3400" s="38">
        <v>60</v>
      </c>
      <c r="H3400" s="31">
        <v>0</v>
      </c>
      <c r="I3400" s="30" t="s">
        <v>504</v>
      </c>
      <c r="J3400" s="30" t="s">
        <v>505</v>
      </c>
      <c r="K3400" s="30" t="s">
        <v>495</v>
      </c>
      <c r="L3400" s="30" t="s">
        <v>496</v>
      </c>
      <c r="M3400" s="30" t="s">
        <v>558</v>
      </c>
      <c r="N3400" s="30" t="s">
        <v>7563</v>
      </c>
      <c r="O3400" s="30" t="s">
        <v>9872</v>
      </c>
      <c r="P3400" s="30" t="s">
        <v>9868</v>
      </c>
      <c r="Q3400" s="30" t="s">
        <v>499</v>
      </c>
    </row>
    <row r="3401" spans="1:17">
      <c r="A3401" s="30" t="s">
        <v>11032</v>
      </c>
      <c r="B3401" s="30" t="s">
        <v>11033</v>
      </c>
      <c r="C3401" s="30" t="s">
        <v>11034</v>
      </c>
      <c r="D3401" s="30"/>
      <c r="E3401" s="30" t="s">
        <v>10883</v>
      </c>
      <c r="F3401" s="30" t="s">
        <v>74</v>
      </c>
      <c r="G3401" s="38">
        <v>60</v>
      </c>
      <c r="H3401" s="31">
        <v>0</v>
      </c>
      <c r="I3401" s="30" t="s">
        <v>610</v>
      </c>
      <c r="J3401" s="30" t="s">
        <v>611</v>
      </c>
      <c r="K3401" s="30" t="s">
        <v>495</v>
      </c>
      <c r="L3401" s="30" t="s">
        <v>612</v>
      </c>
      <c r="M3401" s="30" t="s">
        <v>5051</v>
      </c>
      <c r="N3401" s="30"/>
      <c r="O3401" s="30" t="s">
        <v>9872</v>
      </c>
      <c r="P3401" s="30" t="s">
        <v>9868</v>
      </c>
      <c r="Q3401" s="30" t="s">
        <v>499</v>
      </c>
    </row>
    <row r="3402" spans="1:17">
      <c r="A3402" s="30" t="s">
        <v>11035</v>
      </c>
      <c r="B3402" s="30" t="s">
        <v>11036</v>
      </c>
      <c r="C3402" s="30" t="s">
        <v>11037</v>
      </c>
      <c r="D3402" s="30"/>
      <c r="E3402" s="30" t="s">
        <v>9870</v>
      </c>
      <c r="F3402" s="30" t="s">
        <v>74</v>
      </c>
      <c r="G3402" s="38">
        <v>60</v>
      </c>
      <c r="H3402" s="31">
        <v>0</v>
      </c>
      <c r="I3402" s="30" t="s">
        <v>552</v>
      </c>
      <c r="J3402" s="30" t="s">
        <v>553</v>
      </c>
      <c r="K3402" s="30" t="s">
        <v>495</v>
      </c>
      <c r="L3402" s="30" t="s">
        <v>496</v>
      </c>
      <c r="M3402" s="30" t="s">
        <v>724</v>
      </c>
      <c r="N3402" s="30" t="s">
        <v>2822</v>
      </c>
      <c r="O3402" s="30" t="s">
        <v>9872</v>
      </c>
      <c r="P3402" s="30" t="s">
        <v>9868</v>
      </c>
      <c r="Q3402" s="30" t="s">
        <v>499</v>
      </c>
    </row>
    <row r="3403" spans="1:17">
      <c r="A3403" s="30" t="s">
        <v>11038</v>
      </c>
      <c r="B3403" s="30" t="s">
        <v>11039</v>
      </c>
      <c r="C3403" s="30" t="s">
        <v>11040</v>
      </c>
      <c r="D3403" s="30" t="s">
        <v>74</v>
      </c>
      <c r="E3403" s="30" t="s">
        <v>9891</v>
      </c>
      <c r="F3403" s="30"/>
      <c r="G3403" s="38">
        <v>60</v>
      </c>
      <c r="H3403" s="31">
        <v>0</v>
      </c>
      <c r="I3403" s="30" t="s">
        <v>5036</v>
      </c>
      <c r="J3403" s="30" t="s">
        <v>5037</v>
      </c>
      <c r="K3403" s="30" t="s">
        <v>495</v>
      </c>
      <c r="L3403" s="30" t="s">
        <v>612</v>
      </c>
      <c r="M3403" s="30" t="s">
        <v>1128</v>
      </c>
      <c r="N3403" s="30"/>
      <c r="O3403" s="30" t="s">
        <v>9872</v>
      </c>
      <c r="P3403" s="30" t="s">
        <v>9868</v>
      </c>
      <c r="Q3403" s="30" t="s">
        <v>4174</v>
      </c>
    </row>
    <row r="3404" spans="1:17">
      <c r="A3404" s="30" t="s">
        <v>11041</v>
      </c>
      <c r="B3404" s="30" t="s">
        <v>11042</v>
      </c>
      <c r="C3404" s="30" t="s">
        <v>11043</v>
      </c>
      <c r="D3404" s="30"/>
      <c r="E3404" s="30" t="s">
        <v>10883</v>
      </c>
      <c r="F3404" s="30"/>
      <c r="G3404" s="38">
        <v>60</v>
      </c>
      <c r="H3404" s="31">
        <v>0</v>
      </c>
      <c r="I3404" s="30" t="s">
        <v>622</v>
      </c>
      <c r="J3404" s="30" t="s">
        <v>623</v>
      </c>
      <c r="K3404" s="30" t="s">
        <v>495</v>
      </c>
      <c r="L3404" s="30" t="s">
        <v>612</v>
      </c>
      <c r="M3404" s="30" t="s">
        <v>1007</v>
      </c>
      <c r="N3404" s="30"/>
      <c r="O3404" s="30" t="s">
        <v>9872</v>
      </c>
      <c r="P3404" s="30" t="s">
        <v>9868</v>
      </c>
      <c r="Q3404" s="30" t="s">
        <v>499</v>
      </c>
    </row>
    <row r="3405" spans="1:17">
      <c r="A3405" s="30" t="s">
        <v>11044</v>
      </c>
      <c r="B3405" s="30" t="s">
        <v>11045</v>
      </c>
      <c r="C3405" s="30" t="s">
        <v>11046</v>
      </c>
      <c r="D3405" s="30" t="s">
        <v>74</v>
      </c>
      <c r="E3405" s="30" t="s">
        <v>9891</v>
      </c>
      <c r="F3405" s="30"/>
      <c r="G3405" s="38">
        <v>60</v>
      </c>
      <c r="H3405" s="31">
        <v>0</v>
      </c>
      <c r="I3405" s="30" t="s">
        <v>610</v>
      </c>
      <c r="J3405" s="30" t="s">
        <v>611</v>
      </c>
      <c r="K3405" s="30" t="s">
        <v>495</v>
      </c>
      <c r="L3405" s="30" t="s">
        <v>612</v>
      </c>
      <c r="M3405" s="30" t="s">
        <v>5051</v>
      </c>
      <c r="N3405" s="30" t="s">
        <v>11047</v>
      </c>
      <c r="O3405" s="30" t="s">
        <v>9872</v>
      </c>
      <c r="P3405" s="30" t="s">
        <v>9868</v>
      </c>
      <c r="Q3405" s="30" t="s">
        <v>4174</v>
      </c>
    </row>
    <row r="3406" spans="1:17">
      <c r="A3406" s="30" t="s">
        <v>11048</v>
      </c>
      <c r="B3406" s="30" t="s">
        <v>11049</v>
      </c>
      <c r="C3406" s="30" t="s">
        <v>11050</v>
      </c>
      <c r="D3406" s="30"/>
      <c r="E3406" s="30" t="s">
        <v>9870</v>
      </c>
      <c r="F3406" s="30" t="s">
        <v>74</v>
      </c>
      <c r="G3406" s="38">
        <v>60</v>
      </c>
      <c r="H3406" s="31">
        <v>0</v>
      </c>
      <c r="I3406" s="30" t="s">
        <v>504</v>
      </c>
      <c r="J3406" s="30" t="s">
        <v>505</v>
      </c>
      <c r="K3406" s="30" t="s">
        <v>495</v>
      </c>
      <c r="L3406" s="30" t="s">
        <v>496</v>
      </c>
      <c r="M3406" s="30" t="s">
        <v>558</v>
      </c>
      <c r="N3406" s="30"/>
      <c r="O3406" s="30" t="s">
        <v>9872</v>
      </c>
      <c r="P3406" s="30" t="s">
        <v>9868</v>
      </c>
      <c r="Q3406" s="30" t="s">
        <v>499</v>
      </c>
    </row>
    <row r="3407" spans="1:17">
      <c r="A3407" s="30" t="s">
        <v>11051</v>
      </c>
      <c r="B3407" s="30" t="s">
        <v>11052</v>
      </c>
      <c r="C3407" s="30" t="s">
        <v>11053</v>
      </c>
      <c r="D3407" s="30"/>
      <c r="E3407" s="30" t="s">
        <v>9870</v>
      </c>
      <c r="F3407" s="30" t="s">
        <v>74</v>
      </c>
      <c r="G3407" s="38">
        <v>60</v>
      </c>
      <c r="H3407" s="31">
        <v>0</v>
      </c>
      <c r="I3407" s="30" t="s">
        <v>512</v>
      </c>
      <c r="J3407" s="30" t="s">
        <v>513</v>
      </c>
      <c r="K3407" s="30" t="s">
        <v>495</v>
      </c>
      <c r="L3407" s="30" t="s">
        <v>496</v>
      </c>
      <c r="M3407" s="30" t="s">
        <v>695</v>
      </c>
      <c r="N3407" s="30" t="s">
        <v>11054</v>
      </c>
      <c r="O3407" s="30" t="s">
        <v>9872</v>
      </c>
      <c r="P3407" s="30" t="s">
        <v>9868</v>
      </c>
      <c r="Q3407" s="30" t="s">
        <v>499</v>
      </c>
    </row>
    <row r="3408" spans="1:17">
      <c r="A3408" s="30" t="s">
        <v>11055</v>
      </c>
      <c r="B3408" s="30" t="s">
        <v>11056</v>
      </c>
      <c r="C3408" s="30" t="s">
        <v>11057</v>
      </c>
      <c r="D3408" s="30"/>
      <c r="E3408" s="30" t="s">
        <v>10883</v>
      </c>
      <c r="F3408" s="30"/>
      <c r="G3408" s="38">
        <v>60</v>
      </c>
      <c r="H3408" s="31">
        <v>0</v>
      </c>
      <c r="I3408" s="30" t="s">
        <v>5036</v>
      </c>
      <c r="J3408" s="30" t="s">
        <v>5037</v>
      </c>
      <c r="K3408" s="30" t="s">
        <v>495</v>
      </c>
      <c r="L3408" s="30" t="s">
        <v>612</v>
      </c>
      <c r="M3408" s="30" t="s">
        <v>1828</v>
      </c>
      <c r="N3408" s="30" t="s">
        <v>4700</v>
      </c>
      <c r="O3408" s="30" t="s">
        <v>9872</v>
      </c>
      <c r="P3408" s="30" t="s">
        <v>9868</v>
      </c>
      <c r="Q3408" s="30" t="s">
        <v>499</v>
      </c>
    </row>
    <row r="3409" spans="1:17">
      <c r="A3409" s="30" t="s">
        <v>11058</v>
      </c>
      <c r="B3409" s="30" t="s">
        <v>11059</v>
      </c>
      <c r="C3409" s="30" t="s">
        <v>11060</v>
      </c>
      <c r="D3409" s="30"/>
      <c r="E3409" s="30" t="s">
        <v>10883</v>
      </c>
      <c r="F3409" s="30"/>
      <c r="G3409" s="38">
        <v>60</v>
      </c>
      <c r="H3409" s="31">
        <v>0</v>
      </c>
      <c r="I3409" s="30" t="s">
        <v>622</v>
      </c>
      <c r="J3409" s="30" t="s">
        <v>623</v>
      </c>
      <c r="K3409" s="30" t="s">
        <v>495</v>
      </c>
      <c r="L3409" s="30" t="s">
        <v>612</v>
      </c>
      <c r="M3409" s="30" t="s">
        <v>6893</v>
      </c>
      <c r="N3409" s="30" t="s">
        <v>11061</v>
      </c>
      <c r="O3409" s="30" t="s">
        <v>9872</v>
      </c>
      <c r="P3409" s="30" t="s">
        <v>9868</v>
      </c>
      <c r="Q3409" s="30" t="s">
        <v>499</v>
      </c>
    </row>
    <row r="3410" spans="1:17">
      <c r="A3410" s="30" t="s">
        <v>11062</v>
      </c>
      <c r="B3410" s="30" t="s">
        <v>11063</v>
      </c>
      <c r="C3410" s="30" t="s">
        <v>11064</v>
      </c>
      <c r="D3410" s="30"/>
      <c r="E3410" s="30" t="s">
        <v>10883</v>
      </c>
      <c r="F3410" s="30"/>
      <c r="G3410" s="38">
        <v>60</v>
      </c>
      <c r="H3410" s="31">
        <v>0</v>
      </c>
      <c r="I3410" s="30" t="s">
        <v>622</v>
      </c>
      <c r="J3410" s="30" t="s">
        <v>623</v>
      </c>
      <c r="K3410" s="30" t="s">
        <v>495</v>
      </c>
      <c r="L3410" s="30" t="s">
        <v>612</v>
      </c>
      <c r="M3410" s="30" t="s">
        <v>6893</v>
      </c>
      <c r="N3410" s="30" t="s">
        <v>11065</v>
      </c>
      <c r="O3410" s="30" t="s">
        <v>9872</v>
      </c>
      <c r="P3410" s="30" t="s">
        <v>9868</v>
      </c>
      <c r="Q3410" s="30" t="s">
        <v>499</v>
      </c>
    </row>
    <row r="3411" spans="1:17">
      <c r="A3411" s="30" t="s">
        <v>11066</v>
      </c>
      <c r="B3411" s="30" t="s">
        <v>11067</v>
      </c>
      <c r="C3411" s="30" t="s">
        <v>11068</v>
      </c>
      <c r="D3411" s="30" t="s">
        <v>74</v>
      </c>
      <c r="E3411" s="30" t="s">
        <v>9891</v>
      </c>
      <c r="F3411" s="30"/>
      <c r="G3411" s="38">
        <v>60</v>
      </c>
      <c r="H3411" s="31">
        <v>0</v>
      </c>
      <c r="I3411" s="30" t="s">
        <v>5036</v>
      </c>
      <c r="J3411" s="30" t="s">
        <v>5037</v>
      </c>
      <c r="K3411" s="30" t="s">
        <v>495</v>
      </c>
      <c r="L3411" s="30" t="s">
        <v>612</v>
      </c>
      <c r="M3411" s="30" t="s">
        <v>1021</v>
      </c>
      <c r="N3411" s="30"/>
      <c r="O3411" s="30" t="s">
        <v>9872</v>
      </c>
      <c r="P3411" s="30" t="s">
        <v>9868</v>
      </c>
      <c r="Q3411" s="30" t="s">
        <v>4174</v>
      </c>
    </row>
    <row r="3412" spans="1:17">
      <c r="A3412" s="30" t="s">
        <v>11069</v>
      </c>
      <c r="B3412" s="30" t="s">
        <v>11070</v>
      </c>
      <c r="C3412" s="30" t="s">
        <v>11071</v>
      </c>
      <c r="D3412" s="30" t="s">
        <v>74</v>
      </c>
      <c r="E3412" s="30" t="s">
        <v>9891</v>
      </c>
      <c r="F3412" s="30"/>
      <c r="G3412" s="38">
        <v>60</v>
      </c>
      <c r="H3412" s="31">
        <v>0</v>
      </c>
      <c r="I3412" s="30" t="s">
        <v>5036</v>
      </c>
      <c r="J3412" s="30" t="s">
        <v>5037</v>
      </c>
      <c r="K3412" s="30" t="s">
        <v>495</v>
      </c>
      <c r="L3412" s="30" t="s">
        <v>612</v>
      </c>
      <c r="M3412" s="30" t="s">
        <v>9443</v>
      </c>
      <c r="N3412" s="30"/>
      <c r="O3412" s="30" t="s">
        <v>9872</v>
      </c>
      <c r="P3412" s="30" t="s">
        <v>9868</v>
      </c>
      <c r="Q3412" s="30" t="s">
        <v>4174</v>
      </c>
    </row>
    <row r="3413" spans="1:17">
      <c r="A3413" s="30" t="s">
        <v>11072</v>
      </c>
      <c r="B3413" s="30" t="s">
        <v>11073</v>
      </c>
      <c r="C3413" s="30" t="s">
        <v>11074</v>
      </c>
      <c r="D3413" s="30"/>
      <c r="E3413" s="30" t="s">
        <v>9870</v>
      </c>
      <c r="F3413" s="30" t="s">
        <v>74</v>
      </c>
      <c r="G3413" s="38">
        <v>60</v>
      </c>
      <c r="H3413" s="31">
        <v>0</v>
      </c>
      <c r="I3413" s="30" t="s">
        <v>512</v>
      </c>
      <c r="J3413" s="30" t="s">
        <v>513</v>
      </c>
      <c r="K3413" s="30" t="s">
        <v>495</v>
      </c>
      <c r="L3413" s="30" t="s">
        <v>496</v>
      </c>
      <c r="M3413" s="30" t="s">
        <v>695</v>
      </c>
      <c r="N3413" s="30"/>
      <c r="O3413" s="30" t="s">
        <v>9872</v>
      </c>
      <c r="P3413" s="30" t="s">
        <v>9868</v>
      </c>
      <c r="Q3413" s="30" t="s">
        <v>499</v>
      </c>
    </row>
    <row r="3414" spans="1:17">
      <c r="A3414" s="30" t="s">
        <v>11075</v>
      </c>
      <c r="B3414" s="30" t="s">
        <v>11076</v>
      </c>
      <c r="C3414" s="30" t="s">
        <v>11077</v>
      </c>
      <c r="D3414" s="30"/>
      <c r="E3414" s="30" t="s">
        <v>10883</v>
      </c>
      <c r="F3414" s="30"/>
      <c r="G3414" s="38">
        <v>60</v>
      </c>
      <c r="H3414" s="31">
        <v>0</v>
      </c>
      <c r="I3414" s="30" t="s">
        <v>5036</v>
      </c>
      <c r="J3414" s="30" t="s">
        <v>5037</v>
      </c>
      <c r="K3414" s="30" t="s">
        <v>495</v>
      </c>
      <c r="L3414" s="30" t="s">
        <v>612</v>
      </c>
      <c r="M3414" s="30" t="s">
        <v>1128</v>
      </c>
      <c r="N3414" s="30"/>
      <c r="O3414" s="30" t="s">
        <v>9872</v>
      </c>
      <c r="P3414" s="30" t="s">
        <v>9868</v>
      </c>
      <c r="Q3414" s="30" t="s">
        <v>499</v>
      </c>
    </row>
    <row r="3415" spans="1:17">
      <c r="A3415" s="30" t="s">
        <v>11078</v>
      </c>
      <c r="B3415" s="30" t="s">
        <v>11079</v>
      </c>
      <c r="C3415" s="30" t="s">
        <v>11080</v>
      </c>
      <c r="D3415" s="30"/>
      <c r="E3415" s="30" t="s">
        <v>10883</v>
      </c>
      <c r="F3415" s="30"/>
      <c r="G3415" s="38">
        <v>60</v>
      </c>
      <c r="H3415" s="31">
        <v>0</v>
      </c>
      <c r="I3415" s="30" t="s">
        <v>622</v>
      </c>
      <c r="J3415" s="30" t="s">
        <v>623</v>
      </c>
      <c r="K3415" s="30" t="s">
        <v>495</v>
      </c>
      <c r="L3415" s="30" t="s">
        <v>612</v>
      </c>
      <c r="M3415" s="30" t="s">
        <v>1088</v>
      </c>
      <c r="N3415" s="30" t="s">
        <v>11081</v>
      </c>
      <c r="O3415" s="30" t="s">
        <v>9872</v>
      </c>
      <c r="P3415" s="30" t="s">
        <v>9868</v>
      </c>
      <c r="Q3415" s="30" t="s">
        <v>499</v>
      </c>
    </row>
    <row r="3416" spans="1:17">
      <c r="A3416" s="30" t="s">
        <v>11082</v>
      </c>
      <c r="B3416" s="30" t="s">
        <v>11083</v>
      </c>
      <c r="C3416" s="30" t="s">
        <v>11084</v>
      </c>
      <c r="D3416" s="30"/>
      <c r="E3416" s="30" t="s">
        <v>10883</v>
      </c>
      <c r="F3416" s="30"/>
      <c r="G3416" s="38">
        <v>60</v>
      </c>
      <c r="H3416" s="31">
        <v>0</v>
      </c>
      <c r="I3416" s="30" t="s">
        <v>622</v>
      </c>
      <c r="J3416" s="30" t="s">
        <v>623</v>
      </c>
      <c r="K3416" s="30" t="s">
        <v>495</v>
      </c>
      <c r="L3416" s="30" t="s">
        <v>612</v>
      </c>
      <c r="M3416" s="30" t="s">
        <v>6893</v>
      </c>
      <c r="N3416" s="30" t="s">
        <v>11085</v>
      </c>
      <c r="O3416" s="30" t="s">
        <v>9872</v>
      </c>
      <c r="P3416" s="30" t="s">
        <v>9868</v>
      </c>
      <c r="Q3416" s="30" t="s">
        <v>499</v>
      </c>
    </row>
    <row r="3417" spans="1:17">
      <c r="A3417" s="30" t="s">
        <v>11086</v>
      </c>
      <c r="B3417" s="30" t="s">
        <v>11087</v>
      </c>
      <c r="C3417" s="30" t="s">
        <v>11088</v>
      </c>
      <c r="D3417" s="30"/>
      <c r="E3417" s="30" t="s">
        <v>9870</v>
      </c>
      <c r="F3417" s="30" t="s">
        <v>74</v>
      </c>
      <c r="G3417" s="38">
        <v>60</v>
      </c>
      <c r="H3417" s="31">
        <v>0</v>
      </c>
      <c r="I3417" s="30" t="s">
        <v>586</v>
      </c>
      <c r="J3417" s="30" t="s">
        <v>587</v>
      </c>
      <c r="K3417" s="30" t="s">
        <v>495</v>
      </c>
      <c r="L3417" s="30" t="s">
        <v>496</v>
      </c>
      <c r="M3417" s="30" t="s">
        <v>497</v>
      </c>
      <c r="N3417" s="30" t="s">
        <v>10974</v>
      </c>
      <c r="O3417" s="30" t="s">
        <v>9872</v>
      </c>
      <c r="P3417" s="30" t="s">
        <v>9868</v>
      </c>
      <c r="Q3417" s="30" t="s">
        <v>499</v>
      </c>
    </row>
    <row r="3418" spans="1:17">
      <c r="A3418" s="30" t="s">
        <v>11089</v>
      </c>
      <c r="B3418" s="30" t="s">
        <v>11090</v>
      </c>
      <c r="C3418" s="30" t="s">
        <v>11091</v>
      </c>
      <c r="D3418" s="30"/>
      <c r="E3418" s="30" t="s">
        <v>9870</v>
      </c>
      <c r="F3418" s="30" t="s">
        <v>74</v>
      </c>
      <c r="G3418" s="38">
        <v>60</v>
      </c>
      <c r="H3418" s="31">
        <v>0</v>
      </c>
      <c r="I3418" s="30" t="s">
        <v>552</v>
      </c>
      <c r="J3418" s="30" t="s">
        <v>553</v>
      </c>
      <c r="K3418" s="30" t="s">
        <v>495</v>
      </c>
      <c r="L3418" s="30" t="s">
        <v>496</v>
      </c>
      <c r="M3418" s="30" t="s">
        <v>654</v>
      </c>
      <c r="N3418" s="30" t="s">
        <v>11092</v>
      </c>
      <c r="O3418" s="30" t="s">
        <v>9872</v>
      </c>
      <c r="P3418" s="30" t="s">
        <v>9868</v>
      </c>
      <c r="Q3418" s="30" t="s">
        <v>499</v>
      </c>
    </row>
    <row r="3419" spans="1:17">
      <c r="A3419" s="30" t="s">
        <v>11093</v>
      </c>
      <c r="B3419" s="30" t="s">
        <v>11094</v>
      </c>
      <c r="C3419" s="30" t="s">
        <v>11095</v>
      </c>
      <c r="D3419" s="30"/>
      <c r="E3419" s="30" t="s">
        <v>9870</v>
      </c>
      <c r="F3419" s="30" t="s">
        <v>74</v>
      </c>
      <c r="G3419" s="38">
        <v>60</v>
      </c>
      <c r="H3419" s="31">
        <v>0</v>
      </c>
      <c r="I3419" s="30" t="s">
        <v>504</v>
      </c>
      <c r="J3419" s="30" t="s">
        <v>505</v>
      </c>
      <c r="K3419" s="30" t="s">
        <v>495</v>
      </c>
      <c r="L3419" s="30" t="s">
        <v>496</v>
      </c>
      <c r="M3419" s="30" t="s">
        <v>558</v>
      </c>
      <c r="N3419" s="30" t="s">
        <v>6285</v>
      </c>
      <c r="O3419" s="30" t="s">
        <v>9872</v>
      </c>
      <c r="P3419" s="30" t="s">
        <v>9868</v>
      </c>
      <c r="Q3419" s="30" t="s">
        <v>499</v>
      </c>
    </row>
    <row r="3420" spans="1:17">
      <c r="A3420" s="30" t="s">
        <v>11096</v>
      </c>
      <c r="B3420" s="30" t="s">
        <v>11097</v>
      </c>
      <c r="C3420" s="30" t="s">
        <v>11098</v>
      </c>
      <c r="D3420" s="30"/>
      <c r="E3420" s="30" t="s">
        <v>10883</v>
      </c>
      <c r="F3420" s="30" t="s">
        <v>74</v>
      </c>
      <c r="G3420" s="38">
        <v>60</v>
      </c>
      <c r="H3420" s="31">
        <v>0</v>
      </c>
      <c r="I3420" s="30" t="s">
        <v>610</v>
      </c>
      <c r="J3420" s="30" t="s">
        <v>611</v>
      </c>
      <c r="K3420" s="30" t="s">
        <v>495</v>
      </c>
      <c r="L3420" s="30" t="s">
        <v>612</v>
      </c>
      <c r="M3420" s="30" t="s">
        <v>943</v>
      </c>
      <c r="N3420" s="30" t="s">
        <v>11099</v>
      </c>
      <c r="O3420" s="30" t="s">
        <v>9872</v>
      </c>
      <c r="P3420" s="30" t="s">
        <v>9868</v>
      </c>
      <c r="Q3420" s="30" t="s">
        <v>499</v>
      </c>
    </row>
    <row r="3421" spans="1:17">
      <c r="A3421" s="30" t="s">
        <v>11100</v>
      </c>
      <c r="B3421" s="30" t="s">
        <v>11101</v>
      </c>
      <c r="C3421" s="30" t="s">
        <v>11102</v>
      </c>
      <c r="D3421" s="30"/>
      <c r="E3421" s="30" t="s">
        <v>9870</v>
      </c>
      <c r="F3421" s="30" t="s">
        <v>74</v>
      </c>
      <c r="G3421" s="38">
        <v>60</v>
      </c>
      <c r="H3421" s="31">
        <v>0</v>
      </c>
      <c r="I3421" s="30" t="s">
        <v>552</v>
      </c>
      <c r="J3421" s="30" t="s">
        <v>553</v>
      </c>
      <c r="K3421" s="30" t="s">
        <v>495</v>
      </c>
      <c r="L3421" s="30" t="s">
        <v>496</v>
      </c>
      <c r="M3421" s="30" t="s">
        <v>724</v>
      </c>
      <c r="N3421" s="30"/>
      <c r="O3421" s="30" t="s">
        <v>9872</v>
      </c>
      <c r="P3421" s="30" t="s">
        <v>9868</v>
      </c>
      <c r="Q3421" s="30" t="s">
        <v>499</v>
      </c>
    </row>
    <row r="3422" spans="1:17">
      <c r="A3422" s="30" t="s">
        <v>11103</v>
      </c>
      <c r="B3422" s="30" t="s">
        <v>11104</v>
      </c>
      <c r="C3422" s="30" t="s">
        <v>11105</v>
      </c>
      <c r="D3422" s="30"/>
      <c r="E3422" s="30" t="s">
        <v>9870</v>
      </c>
      <c r="F3422" s="30" t="s">
        <v>74</v>
      </c>
      <c r="G3422" s="38">
        <v>60</v>
      </c>
      <c r="H3422" s="31">
        <v>0</v>
      </c>
      <c r="I3422" s="30" t="s">
        <v>512</v>
      </c>
      <c r="J3422" s="30" t="s">
        <v>513</v>
      </c>
      <c r="K3422" s="30" t="s">
        <v>495</v>
      </c>
      <c r="L3422" s="30" t="s">
        <v>496</v>
      </c>
      <c r="M3422" s="30" t="s">
        <v>514</v>
      </c>
      <c r="N3422" s="30" t="s">
        <v>11106</v>
      </c>
      <c r="O3422" s="30" t="s">
        <v>9872</v>
      </c>
      <c r="P3422" s="30" t="s">
        <v>9868</v>
      </c>
      <c r="Q3422" s="30" t="s">
        <v>499</v>
      </c>
    </row>
    <row r="3423" spans="1:17">
      <c r="A3423" s="30" t="s">
        <v>11107</v>
      </c>
      <c r="B3423" s="30" t="s">
        <v>11108</v>
      </c>
      <c r="C3423" s="30" t="s">
        <v>11109</v>
      </c>
      <c r="D3423" s="30"/>
      <c r="E3423" s="30" t="s">
        <v>10883</v>
      </c>
      <c r="F3423" s="30"/>
      <c r="G3423" s="38">
        <v>60</v>
      </c>
      <c r="H3423" s="31">
        <v>0</v>
      </c>
      <c r="I3423" s="30" t="s">
        <v>5036</v>
      </c>
      <c r="J3423" s="30" t="s">
        <v>5037</v>
      </c>
      <c r="K3423" s="30" t="s">
        <v>495</v>
      </c>
      <c r="L3423" s="30" t="s">
        <v>612</v>
      </c>
      <c r="M3423" s="30" t="s">
        <v>4781</v>
      </c>
      <c r="N3423" s="30" t="s">
        <v>11110</v>
      </c>
      <c r="O3423" s="30" t="s">
        <v>9872</v>
      </c>
      <c r="P3423" s="30" t="s">
        <v>9868</v>
      </c>
      <c r="Q3423" s="30" t="s">
        <v>499</v>
      </c>
    </row>
    <row r="3424" spans="1:17">
      <c r="A3424" s="30" t="s">
        <v>11111</v>
      </c>
      <c r="B3424" s="30" t="s">
        <v>11112</v>
      </c>
      <c r="C3424" s="30" t="s">
        <v>11113</v>
      </c>
      <c r="D3424" s="30"/>
      <c r="E3424" s="30" t="s">
        <v>10883</v>
      </c>
      <c r="F3424" s="30" t="s">
        <v>74</v>
      </c>
      <c r="G3424" s="38">
        <v>60</v>
      </c>
      <c r="H3424" s="31">
        <v>0</v>
      </c>
      <c r="I3424" s="30" t="s">
        <v>5036</v>
      </c>
      <c r="J3424" s="30" t="s">
        <v>5037</v>
      </c>
      <c r="K3424" s="30" t="s">
        <v>495</v>
      </c>
      <c r="L3424" s="30" t="s">
        <v>612</v>
      </c>
      <c r="M3424" s="30" t="s">
        <v>4226</v>
      </c>
      <c r="N3424" s="30"/>
      <c r="O3424" s="30" t="s">
        <v>9872</v>
      </c>
      <c r="P3424" s="30" t="s">
        <v>9868</v>
      </c>
      <c r="Q3424" s="30" t="s">
        <v>499</v>
      </c>
    </row>
    <row r="3425" spans="1:17">
      <c r="A3425" s="30" t="s">
        <v>11114</v>
      </c>
      <c r="B3425" s="30" t="s">
        <v>11115</v>
      </c>
      <c r="C3425" s="30" t="s">
        <v>11116</v>
      </c>
      <c r="D3425" s="30"/>
      <c r="E3425" s="30" t="s">
        <v>10883</v>
      </c>
      <c r="F3425" s="30" t="s">
        <v>74</v>
      </c>
      <c r="G3425" s="38">
        <v>60</v>
      </c>
      <c r="H3425" s="31">
        <v>0</v>
      </c>
      <c r="I3425" s="30" t="s">
        <v>5036</v>
      </c>
      <c r="J3425" s="30" t="s">
        <v>5037</v>
      </c>
      <c r="K3425" s="30" t="s">
        <v>495</v>
      </c>
      <c r="L3425" s="30" t="s">
        <v>612</v>
      </c>
      <c r="M3425" s="30" t="s">
        <v>1128</v>
      </c>
      <c r="N3425" s="30"/>
      <c r="O3425" s="30" t="s">
        <v>9872</v>
      </c>
      <c r="P3425" s="30" t="s">
        <v>9868</v>
      </c>
      <c r="Q3425" s="30" t="s">
        <v>499</v>
      </c>
    </row>
    <row r="3426" spans="1:17">
      <c r="A3426" s="30" t="s">
        <v>11117</v>
      </c>
      <c r="B3426" s="30" t="s">
        <v>11118</v>
      </c>
      <c r="C3426" s="30" t="s">
        <v>11119</v>
      </c>
      <c r="D3426" s="30"/>
      <c r="E3426" s="30" t="s">
        <v>10101</v>
      </c>
      <c r="F3426" s="30" t="s">
        <v>74</v>
      </c>
      <c r="G3426" s="38">
        <v>60</v>
      </c>
      <c r="H3426" s="31">
        <v>0</v>
      </c>
      <c r="I3426" s="30" t="s">
        <v>552</v>
      </c>
      <c r="J3426" s="30" t="s">
        <v>553</v>
      </c>
      <c r="K3426" s="30" t="s">
        <v>495</v>
      </c>
      <c r="L3426" s="30" t="s">
        <v>496</v>
      </c>
      <c r="M3426" s="30" t="s">
        <v>2249</v>
      </c>
      <c r="N3426" s="30"/>
      <c r="O3426" s="30" t="s">
        <v>9872</v>
      </c>
      <c r="P3426" s="30" t="s">
        <v>9868</v>
      </c>
      <c r="Q3426" s="30" t="s">
        <v>499</v>
      </c>
    </row>
    <row r="3427" spans="1:17">
      <c r="A3427" s="30" t="s">
        <v>11120</v>
      </c>
      <c r="B3427" s="30" t="s">
        <v>11121</v>
      </c>
      <c r="C3427" s="30" t="s">
        <v>11122</v>
      </c>
      <c r="D3427" s="30"/>
      <c r="E3427" s="30" t="s">
        <v>10883</v>
      </c>
      <c r="F3427" s="30"/>
      <c r="G3427" s="38">
        <v>60</v>
      </c>
      <c r="H3427" s="31">
        <v>0</v>
      </c>
      <c r="I3427" s="30" t="s">
        <v>622</v>
      </c>
      <c r="J3427" s="30" t="s">
        <v>623</v>
      </c>
      <c r="K3427" s="30" t="s">
        <v>495</v>
      </c>
      <c r="L3427" s="30" t="s">
        <v>612</v>
      </c>
      <c r="M3427" s="30" t="s">
        <v>1007</v>
      </c>
      <c r="N3427" s="30" t="s">
        <v>11123</v>
      </c>
      <c r="O3427" s="30" t="s">
        <v>9872</v>
      </c>
      <c r="P3427" s="30" t="s">
        <v>9868</v>
      </c>
      <c r="Q3427" s="30" t="s">
        <v>499</v>
      </c>
    </row>
    <row r="3428" spans="1:17">
      <c r="A3428" s="30" t="s">
        <v>11124</v>
      </c>
      <c r="B3428" s="30" t="s">
        <v>11125</v>
      </c>
      <c r="C3428" s="30" t="s">
        <v>11126</v>
      </c>
      <c r="D3428" s="30"/>
      <c r="E3428" s="30" t="s">
        <v>9870</v>
      </c>
      <c r="F3428" s="30" t="s">
        <v>74</v>
      </c>
      <c r="G3428" s="38">
        <v>60</v>
      </c>
      <c r="H3428" s="31">
        <v>0</v>
      </c>
      <c r="I3428" s="30" t="s">
        <v>504</v>
      </c>
      <c r="J3428" s="30" t="s">
        <v>505</v>
      </c>
      <c r="K3428" s="30" t="s">
        <v>495</v>
      </c>
      <c r="L3428" s="30" t="s">
        <v>496</v>
      </c>
      <c r="M3428" s="30" t="s">
        <v>506</v>
      </c>
      <c r="N3428" s="30" t="s">
        <v>535</v>
      </c>
      <c r="O3428" s="30" t="s">
        <v>9872</v>
      </c>
      <c r="P3428" s="30" t="s">
        <v>9868</v>
      </c>
      <c r="Q3428" s="30" t="s">
        <v>499</v>
      </c>
    </row>
    <row r="3429" spans="1:17">
      <c r="A3429" s="30" t="s">
        <v>11127</v>
      </c>
      <c r="B3429" s="30" t="s">
        <v>11128</v>
      </c>
      <c r="C3429" s="30" t="s">
        <v>11129</v>
      </c>
      <c r="D3429" s="30" t="s">
        <v>74</v>
      </c>
      <c r="E3429" s="30" t="s">
        <v>9891</v>
      </c>
      <c r="F3429" s="30"/>
      <c r="G3429" s="38">
        <v>60</v>
      </c>
      <c r="H3429" s="31">
        <v>0</v>
      </c>
      <c r="I3429" s="30" t="s">
        <v>622</v>
      </c>
      <c r="J3429" s="30" t="s">
        <v>623</v>
      </c>
      <c r="K3429" s="30" t="s">
        <v>495</v>
      </c>
      <c r="L3429" s="30" t="s">
        <v>612</v>
      </c>
      <c r="M3429" s="30" t="s">
        <v>997</v>
      </c>
      <c r="N3429" s="30"/>
      <c r="O3429" s="30" t="s">
        <v>9872</v>
      </c>
      <c r="P3429" s="30" t="s">
        <v>9868</v>
      </c>
      <c r="Q3429" s="30" t="s">
        <v>4174</v>
      </c>
    </row>
    <row r="3430" spans="1:17">
      <c r="A3430" s="30" t="s">
        <v>11130</v>
      </c>
      <c r="B3430" s="30" t="s">
        <v>11131</v>
      </c>
      <c r="C3430" s="30" t="s">
        <v>11132</v>
      </c>
      <c r="D3430" s="30"/>
      <c r="E3430" s="30" t="s">
        <v>10883</v>
      </c>
      <c r="F3430" s="30" t="s">
        <v>74</v>
      </c>
      <c r="G3430" s="38">
        <v>60</v>
      </c>
      <c r="H3430" s="31">
        <v>0</v>
      </c>
      <c r="I3430" s="30" t="s">
        <v>5036</v>
      </c>
      <c r="J3430" s="30" t="s">
        <v>5037</v>
      </c>
      <c r="K3430" s="30" t="s">
        <v>495</v>
      </c>
      <c r="L3430" s="30" t="s">
        <v>612</v>
      </c>
      <c r="M3430" s="30" t="s">
        <v>1128</v>
      </c>
      <c r="N3430" s="30" t="s">
        <v>1948</v>
      </c>
      <c r="O3430" s="30" t="s">
        <v>9872</v>
      </c>
      <c r="P3430" s="30" t="s">
        <v>9868</v>
      </c>
      <c r="Q3430" s="30" t="s">
        <v>499</v>
      </c>
    </row>
    <row r="3431" spans="1:17">
      <c r="A3431" s="30" t="s">
        <v>11133</v>
      </c>
      <c r="B3431" s="30" t="s">
        <v>11134</v>
      </c>
      <c r="C3431" s="30" t="s">
        <v>11135</v>
      </c>
      <c r="D3431" s="30"/>
      <c r="E3431" s="30" t="s">
        <v>10883</v>
      </c>
      <c r="F3431" s="30" t="s">
        <v>74</v>
      </c>
      <c r="G3431" s="38">
        <v>60</v>
      </c>
      <c r="H3431" s="31">
        <v>0</v>
      </c>
      <c r="I3431" s="30" t="s">
        <v>5036</v>
      </c>
      <c r="J3431" s="30" t="s">
        <v>5037</v>
      </c>
      <c r="K3431" s="30" t="s">
        <v>495</v>
      </c>
      <c r="L3431" s="30" t="s">
        <v>612</v>
      </c>
      <c r="M3431" s="30" t="s">
        <v>4226</v>
      </c>
      <c r="N3431" s="30" t="s">
        <v>11136</v>
      </c>
      <c r="O3431" s="30" t="s">
        <v>9872</v>
      </c>
      <c r="P3431" s="30" t="s">
        <v>9868</v>
      </c>
      <c r="Q3431" s="30" t="s">
        <v>499</v>
      </c>
    </row>
    <row r="3432" spans="1:17">
      <c r="A3432" s="30" t="s">
        <v>11137</v>
      </c>
      <c r="B3432" s="30" t="s">
        <v>11138</v>
      </c>
      <c r="C3432" s="30" t="s">
        <v>11139</v>
      </c>
      <c r="D3432" s="30"/>
      <c r="E3432" s="30" t="s">
        <v>10883</v>
      </c>
      <c r="F3432" s="30" t="s">
        <v>74</v>
      </c>
      <c r="G3432" s="38">
        <v>60</v>
      </c>
      <c r="H3432" s="31">
        <v>0</v>
      </c>
      <c r="I3432" s="30" t="s">
        <v>622</v>
      </c>
      <c r="J3432" s="30" t="s">
        <v>623</v>
      </c>
      <c r="K3432" s="30" t="s">
        <v>495</v>
      </c>
      <c r="L3432" s="30" t="s">
        <v>612</v>
      </c>
      <c r="M3432" s="30" t="s">
        <v>1088</v>
      </c>
      <c r="N3432" s="30" t="s">
        <v>11140</v>
      </c>
      <c r="O3432" s="30" t="s">
        <v>9872</v>
      </c>
      <c r="P3432" s="30" t="s">
        <v>9868</v>
      </c>
      <c r="Q3432" s="30" t="s">
        <v>499</v>
      </c>
    </row>
    <row r="3433" spans="1:17">
      <c r="A3433" s="30" t="s">
        <v>11141</v>
      </c>
      <c r="B3433" s="30" t="s">
        <v>11142</v>
      </c>
      <c r="C3433" s="30" t="s">
        <v>11143</v>
      </c>
      <c r="D3433" s="30"/>
      <c r="E3433" s="30" t="s">
        <v>10883</v>
      </c>
      <c r="F3433" s="30" t="s">
        <v>74</v>
      </c>
      <c r="G3433" s="38">
        <v>60</v>
      </c>
      <c r="H3433" s="31">
        <v>0</v>
      </c>
      <c r="I3433" s="30" t="s">
        <v>5036</v>
      </c>
      <c r="J3433" s="30" t="s">
        <v>5037</v>
      </c>
      <c r="K3433" s="30" t="s">
        <v>495</v>
      </c>
      <c r="L3433" s="30" t="s">
        <v>612</v>
      </c>
      <c r="M3433" s="30" t="s">
        <v>1166</v>
      </c>
      <c r="N3433" s="30" t="s">
        <v>11144</v>
      </c>
      <c r="O3433" s="30" t="s">
        <v>9872</v>
      </c>
      <c r="P3433" s="30" t="s">
        <v>9868</v>
      </c>
      <c r="Q3433" s="30" t="s">
        <v>499</v>
      </c>
    </row>
    <row r="3434" spans="1:17">
      <c r="A3434" s="30" t="s">
        <v>11145</v>
      </c>
      <c r="B3434" s="30" t="s">
        <v>11146</v>
      </c>
      <c r="C3434" s="30" t="s">
        <v>11147</v>
      </c>
      <c r="D3434" s="30"/>
      <c r="E3434" s="30" t="s">
        <v>10883</v>
      </c>
      <c r="F3434" s="30"/>
      <c r="G3434" s="38">
        <v>60</v>
      </c>
      <c r="H3434" s="31">
        <v>0</v>
      </c>
      <c r="I3434" s="30" t="s">
        <v>5036</v>
      </c>
      <c r="J3434" s="30" t="s">
        <v>5037</v>
      </c>
      <c r="K3434" s="30" t="s">
        <v>495</v>
      </c>
      <c r="L3434" s="30" t="s">
        <v>612</v>
      </c>
      <c r="M3434" s="30" t="s">
        <v>961</v>
      </c>
      <c r="N3434" s="30" t="s">
        <v>9610</v>
      </c>
      <c r="O3434" s="30" t="s">
        <v>9872</v>
      </c>
      <c r="P3434" s="30" t="s">
        <v>9868</v>
      </c>
      <c r="Q3434" s="30" t="s">
        <v>499</v>
      </c>
    </row>
    <row r="3435" spans="1:17">
      <c r="A3435" s="30" t="s">
        <v>11148</v>
      </c>
      <c r="B3435" s="30" t="s">
        <v>11149</v>
      </c>
      <c r="C3435" s="30" t="s">
        <v>11150</v>
      </c>
      <c r="D3435" s="30"/>
      <c r="E3435" s="30" t="s">
        <v>10883</v>
      </c>
      <c r="F3435" s="30"/>
      <c r="G3435" s="38">
        <v>60</v>
      </c>
      <c r="H3435" s="31">
        <v>0</v>
      </c>
      <c r="I3435" s="30" t="s">
        <v>622</v>
      </c>
      <c r="J3435" s="30" t="s">
        <v>623</v>
      </c>
      <c r="K3435" s="30" t="s">
        <v>495</v>
      </c>
      <c r="L3435" s="30" t="s">
        <v>612</v>
      </c>
      <c r="M3435" s="30" t="s">
        <v>6893</v>
      </c>
      <c r="N3435" s="30" t="s">
        <v>11151</v>
      </c>
      <c r="O3435" s="30" t="s">
        <v>9872</v>
      </c>
      <c r="P3435" s="30" t="s">
        <v>9868</v>
      </c>
      <c r="Q3435" s="30" t="s">
        <v>499</v>
      </c>
    </row>
    <row r="3436" spans="1:17">
      <c r="A3436" s="30" t="s">
        <v>11152</v>
      </c>
      <c r="B3436" s="30" t="s">
        <v>11153</v>
      </c>
      <c r="C3436" s="30" t="s">
        <v>11154</v>
      </c>
      <c r="D3436" s="30" t="s">
        <v>74</v>
      </c>
      <c r="E3436" s="30" t="s">
        <v>9891</v>
      </c>
      <c r="F3436" s="30"/>
      <c r="G3436" s="38">
        <v>60</v>
      </c>
      <c r="H3436" s="31">
        <v>0</v>
      </c>
      <c r="I3436" s="30" t="s">
        <v>622</v>
      </c>
      <c r="J3436" s="30" t="s">
        <v>623</v>
      </c>
      <c r="K3436" s="30" t="s">
        <v>495</v>
      </c>
      <c r="L3436" s="30" t="s">
        <v>612</v>
      </c>
      <c r="M3436" s="30" t="s">
        <v>997</v>
      </c>
      <c r="N3436" s="30"/>
      <c r="O3436" s="30" t="s">
        <v>9872</v>
      </c>
      <c r="P3436" s="30" t="s">
        <v>9868</v>
      </c>
      <c r="Q3436" s="30" t="s">
        <v>4174</v>
      </c>
    </row>
    <row r="3437" spans="1:17">
      <c r="A3437" s="30" t="s">
        <v>11155</v>
      </c>
      <c r="B3437" s="30" t="s">
        <v>11156</v>
      </c>
      <c r="C3437" s="30" t="s">
        <v>11157</v>
      </c>
      <c r="D3437" s="30"/>
      <c r="E3437" s="30" t="s">
        <v>9870</v>
      </c>
      <c r="F3437" s="30" t="s">
        <v>74</v>
      </c>
      <c r="G3437" s="38">
        <v>60</v>
      </c>
      <c r="H3437" s="31">
        <v>0</v>
      </c>
      <c r="I3437" s="30" t="s">
        <v>504</v>
      </c>
      <c r="J3437" s="30" t="s">
        <v>505</v>
      </c>
      <c r="K3437" s="30" t="s">
        <v>495</v>
      </c>
      <c r="L3437" s="30" t="s">
        <v>496</v>
      </c>
      <c r="M3437" s="30" t="s">
        <v>506</v>
      </c>
      <c r="N3437" s="30" t="s">
        <v>3530</v>
      </c>
      <c r="O3437" s="30" t="s">
        <v>9872</v>
      </c>
      <c r="P3437" s="30" t="s">
        <v>9868</v>
      </c>
      <c r="Q3437" s="30" t="s">
        <v>499</v>
      </c>
    </row>
    <row r="3438" spans="1:17">
      <c r="A3438" s="30" t="s">
        <v>11158</v>
      </c>
      <c r="B3438" s="30" t="s">
        <v>11159</v>
      </c>
      <c r="C3438" s="30" t="s">
        <v>11160</v>
      </c>
      <c r="D3438" s="30"/>
      <c r="E3438" s="30" t="s">
        <v>9870</v>
      </c>
      <c r="F3438" s="30" t="s">
        <v>74</v>
      </c>
      <c r="G3438" s="38">
        <v>60</v>
      </c>
      <c r="H3438" s="31">
        <v>0</v>
      </c>
      <c r="I3438" s="30" t="s">
        <v>504</v>
      </c>
      <c r="J3438" s="30" t="s">
        <v>505</v>
      </c>
      <c r="K3438" s="30" t="s">
        <v>495</v>
      </c>
      <c r="L3438" s="30" t="s">
        <v>496</v>
      </c>
      <c r="M3438" s="30" t="s">
        <v>558</v>
      </c>
      <c r="N3438" s="30"/>
      <c r="O3438" s="30" t="s">
        <v>9872</v>
      </c>
      <c r="P3438" s="30" t="s">
        <v>9868</v>
      </c>
      <c r="Q3438" s="30" t="s">
        <v>499</v>
      </c>
    </row>
    <row r="3439" spans="1:17">
      <c r="A3439" s="30" t="s">
        <v>11161</v>
      </c>
      <c r="B3439" s="30" t="s">
        <v>11162</v>
      </c>
      <c r="C3439" s="30" t="s">
        <v>11163</v>
      </c>
      <c r="D3439" s="30"/>
      <c r="E3439" s="30" t="s">
        <v>10883</v>
      </c>
      <c r="F3439" s="30"/>
      <c r="G3439" s="38">
        <v>60</v>
      </c>
      <c r="H3439" s="31">
        <v>0</v>
      </c>
      <c r="I3439" s="30" t="s">
        <v>622</v>
      </c>
      <c r="J3439" s="30" t="s">
        <v>623</v>
      </c>
      <c r="K3439" s="30" t="s">
        <v>495</v>
      </c>
      <c r="L3439" s="30" t="s">
        <v>612</v>
      </c>
      <c r="M3439" s="30" t="s">
        <v>9851</v>
      </c>
      <c r="N3439" s="30" t="s">
        <v>11164</v>
      </c>
      <c r="O3439" s="30" t="s">
        <v>9872</v>
      </c>
      <c r="P3439" s="30" t="s">
        <v>9868</v>
      </c>
      <c r="Q3439" s="30" t="s">
        <v>499</v>
      </c>
    </row>
    <row r="3440" spans="1:17">
      <c r="A3440" s="30" t="s">
        <v>11165</v>
      </c>
      <c r="B3440" s="30" t="s">
        <v>11166</v>
      </c>
      <c r="C3440" s="30" t="s">
        <v>11167</v>
      </c>
      <c r="D3440" s="30" t="s">
        <v>74</v>
      </c>
      <c r="E3440" s="30" t="s">
        <v>9891</v>
      </c>
      <c r="F3440" s="30"/>
      <c r="G3440" s="38">
        <v>60</v>
      </c>
      <c r="H3440" s="31">
        <v>0</v>
      </c>
      <c r="I3440" s="30" t="s">
        <v>5036</v>
      </c>
      <c r="J3440" s="30" t="s">
        <v>5037</v>
      </c>
      <c r="K3440" s="30" t="s">
        <v>495</v>
      </c>
      <c r="L3440" s="30" t="s">
        <v>612</v>
      </c>
      <c r="M3440" s="30" t="s">
        <v>1128</v>
      </c>
      <c r="N3440" s="30"/>
      <c r="O3440" s="30" t="s">
        <v>9872</v>
      </c>
      <c r="P3440" s="30" t="s">
        <v>9868</v>
      </c>
      <c r="Q3440" s="30" t="s">
        <v>4174</v>
      </c>
    </row>
    <row r="3441" spans="1:17">
      <c r="A3441" s="30" t="s">
        <v>11168</v>
      </c>
      <c r="B3441" s="30" t="s">
        <v>11169</v>
      </c>
      <c r="C3441" s="30" t="s">
        <v>11170</v>
      </c>
      <c r="D3441" s="30"/>
      <c r="E3441" s="30" t="s">
        <v>9870</v>
      </c>
      <c r="F3441" s="30" t="s">
        <v>74</v>
      </c>
      <c r="G3441" s="38">
        <v>60</v>
      </c>
      <c r="H3441" s="31">
        <v>0</v>
      </c>
      <c r="I3441" s="30" t="s">
        <v>552</v>
      </c>
      <c r="J3441" s="30" t="s">
        <v>553</v>
      </c>
      <c r="K3441" s="30" t="s">
        <v>495</v>
      </c>
      <c r="L3441" s="30" t="s">
        <v>496</v>
      </c>
      <c r="M3441" s="30" t="s">
        <v>596</v>
      </c>
      <c r="N3441" s="30" t="s">
        <v>10870</v>
      </c>
      <c r="O3441" s="30" t="s">
        <v>9872</v>
      </c>
      <c r="P3441" s="30" t="s">
        <v>9868</v>
      </c>
      <c r="Q3441" s="30" t="s">
        <v>499</v>
      </c>
    </row>
    <row r="3442" spans="1:17">
      <c r="A3442" s="30" t="s">
        <v>11171</v>
      </c>
      <c r="B3442" s="30" t="s">
        <v>11172</v>
      </c>
      <c r="C3442" s="30" t="s">
        <v>11173</v>
      </c>
      <c r="D3442" s="30" t="s">
        <v>74</v>
      </c>
      <c r="E3442" s="30" t="s">
        <v>9891</v>
      </c>
      <c r="F3442" s="30"/>
      <c r="G3442" s="38">
        <v>60</v>
      </c>
      <c r="H3442" s="31">
        <v>0</v>
      </c>
      <c r="I3442" s="30" t="s">
        <v>610</v>
      </c>
      <c r="J3442" s="30" t="s">
        <v>611</v>
      </c>
      <c r="K3442" s="30" t="s">
        <v>495</v>
      </c>
      <c r="L3442" s="30" t="s">
        <v>612</v>
      </c>
      <c r="M3442" s="30" t="s">
        <v>1035</v>
      </c>
      <c r="N3442" s="30"/>
      <c r="O3442" s="30" t="s">
        <v>9872</v>
      </c>
      <c r="P3442" s="30" t="s">
        <v>9868</v>
      </c>
      <c r="Q3442" s="30" t="s">
        <v>4174</v>
      </c>
    </row>
    <row r="3443" spans="1:17">
      <c r="A3443" s="30" t="s">
        <v>11174</v>
      </c>
      <c r="B3443" s="30" t="s">
        <v>11175</v>
      </c>
      <c r="C3443" s="30" t="s">
        <v>11176</v>
      </c>
      <c r="D3443" s="30"/>
      <c r="E3443" s="30" t="s">
        <v>10883</v>
      </c>
      <c r="F3443" s="30"/>
      <c r="G3443" s="38">
        <v>60</v>
      </c>
      <c r="H3443" s="31">
        <v>0</v>
      </c>
      <c r="I3443" s="30" t="s">
        <v>5036</v>
      </c>
      <c r="J3443" s="30" t="s">
        <v>5037</v>
      </c>
      <c r="K3443" s="30" t="s">
        <v>495</v>
      </c>
      <c r="L3443" s="30" t="s">
        <v>612</v>
      </c>
      <c r="M3443" s="30" t="s">
        <v>1166</v>
      </c>
      <c r="N3443" s="30" t="s">
        <v>11144</v>
      </c>
      <c r="O3443" s="30" t="s">
        <v>9872</v>
      </c>
      <c r="P3443" s="30" t="s">
        <v>9868</v>
      </c>
      <c r="Q3443" s="30" t="s">
        <v>499</v>
      </c>
    </row>
    <row r="3444" spans="1:17">
      <c r="A3444" s="30" t="s">
        <v>11177</v>
      </c>
      <c r="B3444" s="30" t="s">
        <v>11178</v>
      </c>
      <c r="C3444" s="30" t="s">
        <v>11179</v>
      </c>
      <c r="D3444" s="30"/>
      <c r="E3444" s="30" t="s">
        <v>10883</v>
      </c>
      <c r="F3444" s="30"/>
      <c r="G3444" s="38">
        <v>60</v>
      </c>
      <c r="H3444" s="31">
        <v>0</v>
      </c>
      <c r="I3444" s="30" t="s">
        <v>5036</v>
      </c>
      <c r="J3444" s="30" t="s">
        <v>5037</v>
      </c>
      <c r="K3444" s="30" t="s">
        <v>495</v>
      </c>
      <c r="L3444" s="30" t="s">
        <v>612</v>
      </c>
      <c r="M3444" s="30" t="s">
        <v>1166</v>
      </c>
      <c r="N3444" s="30" t="s">
        <v>11144</v>
      </c>
      <c r="O3444" s="30" t="s">
        <v>9872</v>
      </c>
      <c r="P3444" s="30" t="s">
        <v>9868</v>
      </c>
      <c r="Q3444" s="30" t="s">
        <v>499</v>
      </c>
    </row>
    <row r="3445" spans="1:17">
      <c r="A3445" s="30" t="s">
        <v>11180</v>
      </c>
      <c r="B3445" s="30" t="s">
        <v>11181</v>
      </c>
      <c r="C3445" s="30" t="s">
        <v>11182</v>
      </c>
      <c r="D3445" s="30"/>
      <c r="E3445" s="30" t="s">
        <v>10883</v>
      </c>
      <c r="F3445" s="30"/>
      <c r="G3445" s="38">
        <v>60</v>
      </c>
      <c r="H3445" s="31">
        <v>0</v>
      </c>
      <c r="I3445" s="30" t="s">
        <v>610</v>
      </c>
      <c r="J3445" s="30" t="s">
        <v>611</v>
      </c>
      <c r="K3445" s="30" t="s">
        <v>495</v>
      </c>
      <c r="L3445" s="30" t="s">
        <v>612</v>
      </c>
      <c r="M3445" s="30" t="s">
        <v>6616</v>
      </c>
      <c r="N3445" s="30" t="s">
        <v>11183</v>
      </c>
      <c r="O3445" s="30" t="s">
        <v>9872</v>
      </c>
      <c r="P3445" s="30" t="s">
        <v>9868</v>
      </c>
      <c r="Q3445" s="30" t="s">
        <v>499</v>
      </c>
    </row>
    <row r="3446" spans="1:17">
      <c r="A3446" s="30" t="s">
        <v>11184</v>
      </c>
      <c r="B3446" s="30" t="s">
        <v>11185</v>
      </c>
      <c r="C3446" s="30" t="s">
        <v>11186</v>
      </c>
      <c r="D3446" s="30"/>
      <c r="E3446" s="30" t="s">
        <v>10883</v>
      </c>
      <c r="F3446" s="30" t="s">
        <v>74</v>
      </c>
      <c r="G3446" s="38">
        <v>60</v>
      </c>
      <c r="H3446" s="31">
        <v>0</v>
      </c>
      <c r="I3446" s="30" t="s">
        <v>622</v>
      </c>
      <c r="J3446" s="30" t="s">
        <v>623</v>
      </c>
      <c r="K3446" s="30" t="s">
        <v>495</v>
      </c>
      <c r="L3446" s="30" t="s">
        <v>612</v>
      </c>
      <c r="M3446" s="30" t="s">
        <v>11187</v>
      </c>
      <c r="N3446" s="30" t="s">
        <v>11188</v>
      </c>
      <c r="O3446" s="30" t="s">
        <v>9872</v>
      </c>
      <c r="P3446" s="30" t="s">
        <v>9868</v>
      </c>
      <c r="Q3446" s="30" t="s">
        <v>499</v>
      </c>
    </row>
    <row r="3447" spans="1:17">
      <c r="A3447" s="30" t="s">
        <v>11189</v>
      </c>
      <c r="B3447" s="30" t="s">
        <v>11190</v>
      </c>
      <c r="C3447" s="30" t="s">
        <v>11191</v>
      </c>
      <c r="D3447" s="30"/>
      <c r="E3447" s="30" t="s">
        <v>10883</v>
      </c>
      <c r="F3447" s="30"/>
      <c r="G3447" s="38">
        <v>60</v>
      </c>
      <c r="H3447" s="31">
        <v>0</v>
      </c>
      <c r="I3447" s="30" t="s">
        <v>622</v>
      </c>
      <c r="J3447" s="30" t="s">
        <v>623</v>
      </c>
      <c r="K3447" s="30" t="s">
        <v>495</v>
      </c>
      <c r="L3447" s="30" t="s">
        <v>612</v>
      </c>
      <c r="M3447" s="30" t="s">
        <v>997</v>
      </c>
      <c r="N3447" s="30" t="s">
        <v>4871</v>
      </c>
      <c r="O3447" s="30" t="s">
        <v>9872</v>
      </c>
      <c r="P3447" s="30" t="s">
        <v>9868</v>
      </c>
      <c r="Q3447" s="30" t="s">
        <v>499</v>
      </c>
    </row>
    <row r="3448" spans="1:17">
      <c r="A3448" s="30" t="s">
        <v>11192</v>
      </c>
      <c r="B3448" s="30" t="s">
        <v>11193</v>
      </c>
      <c r="C3448" s="30" t="s">
        <v>11194</v>
      </c>
      <c r="D3448" s="30"/>
      <c r="E3448" s="30" t="s">
        <v>10883</v>
      </c>
      <c r="F3448" s="30"/>
      <c r="G3448" s="38">
        <v>60</v>
      </c>
      <c r="H3448" s="31">
        <v>0</v>
      </c>
      <c r="I3448" s="30" t="s">
        <v>610</v>
      </c>
      <c r="J3448" s="30" t="s">
        <v>611</v>
      </c>
      <c r="K3448" s="30" t="s">
        <v>495</v>
      </c>
      <c r="L3448" s="30" t="s">
        <v>612</v>
      </c>
      <c r="M3448" s="30" t="s">
        <v>6616</v>
      </c>
      <c r="N3448" s="30" t="s">
        <v>11195</v>
      </c>
      <c r="O3448" s="30" t="s">
        <v>9872</v>
      </c>
      <c r="P3448" s="30" t="s">
        <v>9868</v>
      </c>
      <c r="Q3448" s="30" t="s">
        <v>499</v>
      </c>
    </row>
    <row r="3449" spans="1:17">
      <c r="A3449" s="30" t="s">
        <v>11196</v>
      </c>
      <c r="B3449" s="30" t="s">
        <v>11197</v>
      </c>
      <c r="C3449" s="30" t="s">
        <v>11198</v>
      </c>
      <c r="D3449" s="30"/>
      <c r="E3449" s="30" t="s">
        <v>10883</v>
      </c>
      <c r="F3449" s="30"/>
      <c r="G3449" s="38">
        <v>60</v>
      </c>
      <c r="H3449" s="31">
        <v>0</v>
      </c>
      <c r="I3449" s="30" t="s">
        <v>622</v>
      </c>
      <c r="J3449" s="30" t="s">
        <v>623</v>
      </c>
      <c r="K3449" s="30" t="s">
        <v>495</v>
      </c>
      <c r="L3449" s="30" t="s">
        <v>612</v>
      </c>
      <c r="M3449" s="30" t="s">
        <v>1007</v>
      </c>
      <c r="N3449" s="30" t="s">
        <v>11123</v>
      </c>
      <c r="O3449" s="30" t="s">
        <v>9872</v>
      </c>
      <c r="P3449" s="30" t="s">
        <v>9868</v>
      </c>
      <c r="Q3449" s="30" t="s">
        <v>499</v>
      </c>
    </row>
    <row r="3450" spans="1:17">
      <c r="A3450" s="30" t="s">
        <v>11199</v>
      </c>
      <c r="B3450" s="30" t="s">
        <v>11200</v>
      </c>
      <c r="C3450" s="30" t="s">
        <v>11201</v>
      </c>
      <c r="D3450" s="30"/>
      <c r="E3450" s="30" t="s">
        <v>10883</v>
      </c>
      <c r="F3450" s="30"/>
      <c r="G3450" s="38">
        <v>60</v>
      </c>
      <c r="H3450" s="31">
        <v>0</v>
      </c>
      <c r="I3450" s="30" t="s">
        <v>622</v>
      </c>
      <c r="J3450" s="30" t="s">
        <v>623</v>
      </c>
      <c r="K3450" s="30" t="s">
        <v>495</v>
      </c>
      <c r="L3450" s="30" t="s">
        <v>612</v>
      </c>
      <c r="M3450" s="30" t="s">
        <v>11187</v>
      </c>
      <c r="N3450" s="30" t="s">
        <v>11188</v>
      </c>
      <c r="O3450" s="30" t="s">
        <v>9872</v>
      </c>
      <c r="P3450" s="30" t="s">
        <v>9868</v>
      </c>
      <c r="Q3450" s="30" t="s">
        <v>499</v>
      </c>
    </row>
    <row r="3451" spans="1:17">
      <c r="A3451" s="30" t="s">
        <v>11202</v>
      </c>
      <c r="B3451" s="30" t="s">
        <v>11203</v>
      </c>
      <c r="C3451" s="30" t="s">
        <v>11204</v>
      </c>
      <c r="D3451" s="30"/>
      <c r="E3451" s="30" t="s">
        <v>9870</v>
      </c>
      <c r="F3451" s="30" t="s">
        <v>74</v>
      </c>
      <c r="G3451" s="38">
        <v>60</v>
      </c>
      <c r="H3451" s="31">
        <v>0</v>
      </c>
      <c r="I3451" s="30" t="s">
        <v>586</v>
      </c>
      <c r="J3451" s="30" t="s">
        <v>587</v>
      </c>
      <c r="K3451" s="30" t="s">
        <v>495</v>
      </c>
      <c r="L3451" s="30" t="s">
        <v>496</v>
      </c>
      <c r="M3451" s="30" t="s">
        <v>588</v>
      </c>
      <c r="N3451" s="30" t="s">
        <v>11205</v>
      </c>
      <c r="O3451" s="30" t="s">
        <v>9872</v>
      </c>
      <c r="P3451" s="30" t="s">
        <v>9868</v>
      </c>
      <c r="Q3451" s="30" t="s">
        <v>499</v>
      </c>
    </row>
    <row r="3452" spans="1:17">
      <c r="A3452" s="30" t="s">
        <v>11206</v>
      </c>
      <c r="B3452" s="30" t="s">
        <v>11207</v>
      </c>
      <c r="C3452" s="30" t="s">
        <v>11208</v>
      </c>
      <c r="D3452" s="30" t="s">
        <v>74</v>
      </c>
      <c r="E3452" s="30" t="s">
        <v>9891</v>
      </c>
      <c r="F3452" s="30"/>
      <c r="G3452" s="38">
        <v>60</v>
      </c>
      <c r="H3452" s="31">
        <v>0</v>
      </c>
      <c r="I3452" s="30" t="s">
        <v>5036</v>
      </c>
      <c r="J3452" s="30" t="s">
        <v>5037</v>
      </c>
      <c r="K3452" s="30" t="s">
        <v>495</v>
      </c>
      <c r="L3452" s="30" t="s">
        <v>612</v>
      </c>
      <c r="M3452" s="30" t="s">
        <v>1828</v>
      </c>
      <c r="N3452" s="30"/>
      <c r="O3452" s="30" t="s">
        <v>9872</v>
      </c>
      <c r="P3452" s="30" t="s">
        <v>9868</v>
      </c>
      <c r="Q3452" s="30" t="s">
        <v>4174</v>
      </c>
    </row>
    <row r="3453" spans="1:17">
      <c r="A3453" s="30" t="s">
        <v>11209</v>
      </c>
      <c r="B3453" s="30" t="s">
        <v>11210</v>
      </c>
      <c r="C3453" s="30" t="s">
        <v>11211</v>
      </c>
      <c r="D3453" s="30"/>
      <c r="E3453" s="30" t="s">
        <v>9870</v>
      </c>
      <c r="F3453" s="30" t="s">
        <v>74</v>
      </c>
      <c r="G3453" s="38">
        <v>60</v>
      </c>
      <c r="H3453" s="31">
        <v>0</v>
      </c>
      <c r="I3453" s="30" t="s">
        <v>586</v>
      </c>
      <c r="J3453" s="30" t="s">
        <v>587</v>
      </c>
      <c r="K3453" s="30" t="s">
        <v>495</v>
      </c>
      <c r="L3453" s="30" t="s">
        <v>496</v>
      </c>
      <c r="M3453" s="30" t="s">
        <v>903</v>
      </c>
      <c r="N3453" s="30" t="s">
        <v>6773</v>
      </c>
      <c r="O3453" s="30" t="s">
        <v>9872</v>
      </c>
      <c r="P3453" s="30" t="s">
        <v>9868</v>
      </c>
      <c r="Q3453" s="30" t="s">
        <v>499</v>
      </c>
    </row>
    <row r="3454" spans="1:17">
      <c r="A3454" s="30" t="s">
        <v>11212</v>
      </c>
      <c r="B3454" s="30" t="s">
        <v>11213</v>
      </c>
      <c r="C3454" s="30" t="s">
        <v>11214</v>
      </c>
      <c r="D3454" s="30"/>
      <c r="E3454" s="30" t="s">
        <v>9870</v>
      </c>
      <c r="F3454" s="30" t="s">
        <v>74</v>
      </c>
      <c r="G3454" s="38">
        <v>60</v>
      </c>
      <c r="H3454" s="31">
        <v>0</v>
      </c>
      <c r="I3454" s="30" t="s">
        <v>586</v>
      </c>
      <c r="J3454" s="30" t="s">
        <v>587</v>
      </c>
      <c r="K3454" s="30" t="s">
        <v>495</v>
      </c>
      <c r="L3454" s="30" t="s">
        <v>496</v>
      </c>
      <c r="M3454" s="30" t="s">
        <v>588</v>
      </c>
      <c r="N3454" s="30" t="s">
        <v>9962</v>
      </c>
      <c r="O3454" s="30" t="s">
        <v>9872</v>
      </c>
      <c r="P3454" s="30" t="s">
        <v>9868</v>
      </c>
      <c r="Q3454" s="30" t="s">
        <v>499</v>
      </c>
    </row>
    <row r="3455" spans="1:17">
      <c r="A3455" s="30" t="s">
        <v>11215</v>
      </c>
      <c r="B3455" s="30" t="s">
        <v>11216</v>
      </c>
      <c r="C3455" s="30" t="s">
        <v>11217</v>
      </c>
      <c r="D3455" s="30"/>
      <c r="E3455" s="30" t="s">
        <v>9870</v>
      </c>
      <c r="F3455" s="30" t="s">
        <v>74</v>
      </c>
      <c r="G3455" s="38">
        <v>60</v>
      </c>
      <c r="H3455" s="31">
        <v>0</v>
      </c>
      <c r="I3455" s="30" t="s">
        <v>512</v>
      </c>
      <c r="J3455" s="30" t="s">
        <v>513</v>
      </c>
      <c r="K3455" s="30" t="s">
        <v>495</v>
      </c>
      <c r="L3455" s="30" t="s">
        <v>496</v>
      </c>
      <c r="M3455" s="30" t="s">
        <v>514</v>
      </c>
      <c r="N3455" s="30" t="s">
        <v>515</v>
      </c>
      <c r="O3455" s="30" t="s">
        <v>9872</v>
      </c>
      <c r="P3455" s="30" t="s">
        <v>9868</v>
      </c>
      <c r="Q3455" s="30" t="s">
        <v>499</v>
      </c>
    </row>
    <row r="3456" spans="1:17">
      <c r="A3456" s="30" t="s">
        <v>11218</v>
      </c>
      <c r="B3456" s="30" t="s">
        <v>11219</v>
      </c>
      <c r="C3456" s="30" t="s">
        <v>11220</v>
      </c>
      <c r="D3456" s="30"/>
      <c r="E3456" s="30" t="s">
        <v>10883</v>
      </c>
      <c r="F3456" s="30"/>
      <c r="G3456" s="38">
        <v>60</v>
      </c>
      <c r="H3456" s="31">
        <v>0</v>
      </c>
      <c r="I3456" s="30" t="s">
        <v>622</v>
      </c>
      <c r="J3456" s="30" t="s">
        <v>623</v>
      </c>
      <c r="K3456" s="30" t="s">
        <v>495</v>
      </c>
      <c r="L3456" s="30" t="s">
        <v>612</v>
      </c>
      <c r="M3456" s="30" t="s">
        <v>624</v>
      </c>
      <c r="N3456" s="30"/>
      <c r="O3456" s="30" t="s">
        <v>9872</v>
      </c>
      <c r="P3456" s="30" t="s">
        <v>9868</v>
      </c>
      <c r="Q3456" s="30" t="s">
        <v>499</v>
      </c>
    </row>
    <row r="3457" spans="1:17">
      <c r="A3457" s="30" t="s">
        <v>11221</v>
      </c>
      <c r="B3457" s="30" t="s">
        <v>11222</v>
      </c>
      <c r="C3457" s="30" t="s">
        <v>11223</v>
      </c>
      <c r="D3457" s="30"/>
      <c r="E3457" s="30" t="s">
        <v>10883</v>
      </c>
      <c r="F3457" s="30" t="s">
        <v>74</v>
      </c>
      <c r="G3457" s="38">
        <v>60</v>
      </c>
      <c r="H3457" s="31">
        <v>0</v>
      </c>
      <c r="I3457" s="30" t="s">
        <v>610</v>
      </c>
      <c r="J3457" s="30" t="s">
        <v>611</v>
      </c>
      <c r="K3457" s="30" t="s">
        <v>495</v>
      </c>
      <c r="L3457" s="30" t="s">
        <v>612</v>
      </c>
      <c r="M3457" s="30" t="s">
        <v>1035</v>
      </c>
      <c r="N3457" s="30" t="s">
        <v>6299</v>
      </c>
      <c r="O3457" s="30" t="s">
        <v>9872</v>
      </c>
      <c r="P3457" s="30" t="s">
        <v>9868</v>
      </c>
      <c r="Q3457" s="30" t="s">
        <v>499</v>
      </c>
    </row>
    <row r="3458" spans="1:17">
      <c r="A3458" s="30" t="s">
        <v>11224</v>
      </c>
      <c r="B3458" s="30" t="s">
        <v>11225</v>
      </c>
      <c r="C3458" s="30" t="s">
        <v>11226</v>
      </c>
      <c r="D3458" s="30"/>
      <c r="E3458" s="30" t="s">
        <v>10883</v>
      </c>
      <c r="F3458" s="30"/>
      <c r="G3458" s="38">
        <v>60</v>
      </c>
      <c r="H3458" s="31">
        <v>0</v>
      </c>
      <c r="I3458" s="30" t="s">
        <v>622</v>
      </c>
      <c r="J3458" s="30" t="s">
        <v>623</v>
      </c>
      <c r="K3458" s="30" t="s">
        <v>495</v>
      </c>
      <c r="L3458" s="30" t="s">
        <v>612</v>
      </c>
      <c r="M3458" s="30" t="s">
        <v>1153</v>
      </c>
      <c r="N3458" s="30"/>
      <c r="O3458" s="30" t="s">
        <v>9872</v>
      </c>
      <c r="P3458" s="30" t="s">
        <v>9868</v>
      </c>
      <c r="Q3458" s="30" t="s">
        <v>499</v>
      </c>
    </row>
    <row r="3459" spans="1:17">
      <c r="A3459" s="30" t="s">
        <v>11227</v>
      </c>
      <c r="B3459" s="30" t="s">
        <v>11228</v>
      </c>
      <c r="C3459" s="30" t="s">
        <v>11229</v>
      </c>
      <c r="D3459" s="30"/>
      <c r="E3459" s="30" t="s">
        <v>10883</v>
      </c>
      <c r="F3459" s="30"/>
      <c r="G3459" s="38">
        <v>60</v>
      </c>
      <c r="H3459" s="31">
        <v>0</v>
      </c>
      <c r="I3459" s="30" t="s">
        <v>622</v>
      </c>
      <c r="J3459" s="30" t="s">
        <v>623</v>
      </c>
      <c r="K3459" s="30" t="s">
        <v>495</v>
      </c>
      <c r="L3459" s="30" t="s">
        <v>612</v>
      </c>
      <c r="M3459" s="30" t="s">
        <v>11230</v>
      </c>
      <c r="N3459" s="30" t="s">
        <v>11231</v>
      </c>
      <c r="O3459" s="30" t="s">
        <v>9872</v>
      </c>
      <c r="P3459" s="30" t="s">
        <v>9868</v>
      </c>
      <c r="Q3459" s="30" t="s">
        <v>499</v>
      </c>
    </row>
    <row r="3460" spans="1:17">
      <c r="A3460" s="30" t="s">
        <v>11232</v>
      </c>
      <c r="B3460" s="30" t="s">
        <v>11233</v>
      </c>
      <c r="C3460" s="30" t="s">
        <v>11234</v>
      </c>
      <c r="D3460" s="30"/>
      <c r="E3460" s="30" t="s">
        <v>10883</v>
      </c>
      <c r="F3460" s="30"/>
      <c r="G3460" s="38">
        <v>60</v>
      </c>
      <c r="H3460" s="31">
        <v>0</v>
      </c>
      <c r="I3460" s="30" t="s">
        <v>5036</v>
      </c>
      <c r="J3460" s="30" t="s">
        <v>5037</v>
      </c>
      <c r="K3460" s="30" t="s">
        <v>495</v>
      </c>
      <c r="L3460" s="30" t="s">
        <v>612</v>
      </c>
      <c r="M3460" s="30" t="s">
        <v>780</v>
      </c>
      <c r="N3460" s="30" t="s">
        <v>11235</v>
      </c>
      <c r="O3460" s="30" t="s">
        <v>9872</v>
      </c>
      <c r="P3460" s="30" t="s">
        <v>9868</v>
      </c>
      <c r="Q3460" s="30" t="s">
        <v>499</v>
      </c>
    </row>
    <row r="3461" spans="1:17">
      <c r="A3461" s="30" t="s">
        <v>11236</v>
      </c>
      <c r="B3461" s="30" t="s">
        <v>11237</v>
      </c>
      <c r="C3461" s="30" t="s">
        <v>11238</v>
      </c>
      <c r="D3461" s="30"/>
      <c r="E3461" s="30" t="s">
        <v>10883</v>
      </c>
      <c r="F3461" s="30"/>
      <c r="G3461" s="38">
        <v>60</v>
      </c>
      <c r="H3461" s="31">
        <v>0</v>
      </c>
      <c r="I3461" s="30" t="s">
        <v>610</v>
      </c>
      <c r="J3461" s="30" t="s">
        <v>611</v>
      </c>
      <c r="K3461" s="30" t="s">
        <v>495</v>
      </c>
      <c r="L3461" s="30" t="s">
        <v>612</v>
      </c>
      <c r="M3461" s="30" t="s">
        <v>688</v>
      </c>
      <c r="N3461" s="30" t="s">
        <v>6981</v>
      </c>
      <c r="O3461" s="30" t="s">
        <v>9872</v>
      </c>
      <c r="P3461" s="30" t="s">
        <v>9868</v>
      </c>
      <c r="Q3461" s="30" t="s">
        <v>499</v>
      </c>
    </row>
    <row r="3462" spans="1:17">
      <c r="A3462" s="30" t="s">
        <v>11239</v>
      </c>
      <c r="B3462" s="30" t="s">
        <v>11240</v>
      </c>
      <c r="C3462" s="30" t="s">
        <v>11241</v>
      </c>
      <c r="D3462" s="30"/>
      <c r="E3462" s="30" t="s">
        <v>10883</v>
      </c>
      <c r="F3462" s="30"/>
      <c r="G3462" s="38">
        <v>60</v>
      </c>
      <c r="H3462" s="31">
        <v>0</v>
      </c>
      <c r="I3462" s="30" t="s">
        <v>5036</v>
      </c>
      <c r="J3462" s="30" t="s">
        <v>5037</v>
      </c>
      <c r="K3462" s="30" t="s">
        <v>495</v>
      </c>
      <c r="L3462" s="30" t="s">
        <v>612</v>
      </c>
      <c r="M3462" s="30" t="s">
        <v>11242</v>
      </c>
      <c r="N3462" s="30" t="s">
        <v>11243</v>
      </c>
      <c r="O3462" s="30" t="s">
        <v>9872</v>
      </c>
      <c r="P3462" s="30" t="s">
        <v>9868</v>
      </c>
      <c r="Q3462" s="30" t="s">
        <v>499</v>
      </c>
    </row>
    <row r="3463" spans="1:17">
      <c r="A3463" s="30" t="s">
        <v>11244</v>
      </c>
      <c r="B3463" s="30" t="s">
        <v>11245</v>
      </c>
      <c r="C3463" s="30" t="s">
        <v>11246</v>
      </c>
      <c r="D3463" s="30"/>
      <c r="E3463" s="30" t="s">
        <v>9870</v>
      </c>
      <c r="F3463" s="30" t="s">
        <v>74</v>
      </c>
      <c r="G3463" s="38">
        <v>60</v>
      </c>
      <c r="H3463" s="31">
        <v>0</v>
      </c>
      <c r="I3463" s="30" t="s">
        <v>622</v>
      </c>
      <c r="J3463" s="30" t="s">
        <v>623</v>
      </c>
      <c r="K3463" s="30" t="s">
        <v>495</v>
      </c>
      <c r="L3463" s="30" t="s">
        <v>612</v>
      </c>
      <c r="M3463" s="30" t="s">
        <v>1088</v>
      </c>
      <c r="N3463" s="30"/>
      <c r="O3463" s="30" t="s">
        <v>9872</v>
      </c>
      <c r="P3463" s="30" t="s">
        <v>9868</v>
      </c>
      <c r="Q3463" s="30" t="s">
        <v>499</v>
      </c>
    </row>
    <row r="3464" spans="1:17">
      <c r="A3464" s="30" t="s">
        <v>11247</v>
      </c>
      <c r="B3464" s="30" t="s">
        <v>11248</v>
      </c>
      <c r="C3464" s="30" t="s">
        <v>11249</v>
      </c>
      <c r="D3464" s="30"/>
      <c r="E3464" s="30" t="s">
        <v>10883</v>
      </c>
      <c r="F3464" s="30"/>
      <c r="G3464" s="38">
        <v>60</v>
      </c>
      <c r="H3464" s="31">
        <v>0</v>
      </c>
      <c r="I3464" s="30" t="s">
        <v>5036</v>
      </c>
      <c r="J3464" s="30" t="s">
        <v>5037</v>
      </c>
      <c r="K3464" s="30" t="s">
        <v>495</v>
      </c>
      <c r="L3464" s="30" t="s">
        <v>612</v>
      </c>
      <c r="M3464" s="30" t="s">
        <v>11250</v>
      </c>
      <c r="N3464" s="30" t="s">
        <v>11251</v>
      </c>
      <c r="O3464" s="30" t="s">
        <v>9872</v>
      </c>
      <c r="P3464" s="30" t="s">
        <v>9868</v>
      </c>
      <c r="Q3464" s="30" t="s">
        <v>499</v>
      </c>
    </row>
    <row r="3465" spans="1:17">
      <c r="A3465" s="30" t="s">
        <v>11252</v>
      </c>
      <c r="B3465" s="30" t="s">
        <v>11253</v>
      </c>
      <c r="C3465" s="30" t="s">
        <v>11254</v>
      </c>
      <c r="D3465" s="30"/>
      <c r="E3465" s="30" t="s">
        <v>10883</v>
      </c>
      <c r="F3465" s="30"/>
      <c r="G3465" s="38">
        <v>60</v>
      </c>
      <c r="H3465" s="31">
        <v>0</v>
      </c>
      <c r="I3465" s="30" t="s">
        <v>622</v>
      </c>
      <c r="J3465" s="30" t="s">
        <v>623</v>
      </c>
      <c r="K3465" s="30" t="s">
        <v>495</v>
      </c>
      <c r="L3465" s="30" t="s">
        <v>612</v>
      </c>
      <c r="M3465" s="30" t="s">
        <v>1088</v>
      </c>
      <c r="N3465" s="30" t="s">
        <v>11255</v>
      </c>
      <c r="O3465" s="30" t="s">
        <v>9872</v>
      </c>
      <c r="P3465" s="30" t="s">
        <v>9868</v>
      </c>
      <c r="Q3465" s="30" t="s">
        <v>499</v>
      </c>
    </row>
    <row r="3466" spans="1:17">
      <c r="A3466" s="30" t="s">
        <v>11256</v>
      </c>
      <c r="B3466" s="30" t="s">
        <v>11257</v>
      </c>
      <c r="C3466" s="30" t="s">
        <v>11258</v>
      </c>
      <c r="D3466" s="30"/>
      <c r="E3466" s="30" t="s">
        <v>10883</v>
      </c>
      <c r="F3466" s="30"/>
      <c r="G3466" s="38">
        <v>60</v>
      </c>
      <c r="H3466" s="31">
        <v>0</v>
      </c>
      <c r="I3466" s="30" t="s">
        <v>622</v>
      </c>
      <c r="J3466" s="30" t="s">
        <v>623</v>
      </c>
      <c r="K3466" s="30" t="s">
        <v>495</v>
      </c>
      <c r="L3466" s="30" t="s">
        <v>612</v>
      </c>
      <c r="M3466" s="30" t="s">
        <v>1007</v>
      </c>
      <c r="N3466" s="30" t="s">
        <v>4178</v>
      </c>
      <c r="O3466" s="30" t="s">
        <v>9872</v>
      </c>
      <c r="P3466" s="30" t="s">
        <v>9868</v>
      </c>
      <c r="Q3466" s="30" t="s">
        <v>499</v>
      </c>
    </row>
    <row r="3467" spans="1:17">
      <c r="A3467" s="30" t="s">
        <v>11259</v>
      </c>
      <c r="B3467" s="30" t="s">
        <v>11260</v>
      </c>
      <c r="C3467" s="30" t="s">
        <v>11261</v>
      </c>
      <c r="D3467" s="30"/>
      <c r="E3467" s="30" t="s">
        <v>10883</v>
      </c>
      <c r="F3467" s="30"/>
      <c r="G3467" s="38">
        <v>60</v>
      </c>
      <c r="H3467" s="31">
        <v>0</v>
      </c>
      <c r="I3467" s="30" t="s">
        <v>5036</v>
      </c>
      <c r="J3467" s="30" t="s">
        <v>5037</v>
      </c>
      <c r="K3467" s="30" t="s">
        <v>495</v>
      </c>
      <c r="L3467" s="30" t="s">
        <v>612</v>
      </c>
      <c r="M3467" s="30" t="s">
        <v>9443</v>
      </c>
      <c r="N3467" s="30"/>
      <c r="O3467" s="30" t="s">
        <v>9872</v>
      </c>
      <c r="P3467" s="30" t="s">
        <v>9868</v>
      </c>
      <c r="Q3467" s="30" t="s">
        <v>499</v>
      </c>
    </row>
    <row r="3468" spans="1:17">
      <c r="A3468" s="30" t="s">
        <v>11262</v>
      </c>
      <c r="B3468" s="30" t="s">
        <v>11263</v>
      </c>
      <c r="C3468" s="30" t="s">
        <v>11264</v>
      </c>
      <c r="D3468" s="30"/>
      <c r="E3468" s="30" t="s">
        <v>10883</v>
      </c>
      <c r="F3468" s="30"/>
      <c r="G3468" s="38">
        <v>60</v>
      </c>
      <c r="H3468" s="31">
        <v>0</v>
      </c>
      <c r="I3468" s="30" t="s">
        <v>622</v>
      </c>
      <c r="J3468" s="30" t="s">
        <v>623</v>
      </c>
      <c r="K3468" s="30" t="s">
        <v>495</v>
      </c>
      <c r="L3468" s="30" t="s">
        <v>612</v>
      </c>
      <c r="M3468" s="30" t="s">
        <v>624</v>
      </c>
      <c r="N3468" s="30" t="s">
        <v>11265</v>
      </c>
      <c r="O3468" s="30" t="s">
        <v>9872</v>
      </c>
      <c r="P3468" s="30" t="s">
        <v>9868</v>
      </c>
      <c r="Q3468" s="30" t="s">
        <v>499</v>
      </c>
    </row>
    <row r="3469" spans="1:17">
      <c r="A3469" s="30" t="s">
        <v>11266</v>
      </c>
      <c r="B3469" s="30" t="s">
        <v>11267</v>
      </c>
      <c r="C3469" s="30" t="s">
        <v>11268</v>
      </c>
      <c r="D3469" s="30"/>
      <c r="E3469" s="30" t="s">
        <v>10883</v>
      </c>
      <c r="F3469" s="30"/>
      <c r="G3469" s="38">
        <v>60</v>
      </c>
      <c r="H3469" s="31">
        <v>0</v>
      </c>
      <c r="I3469" s="30" t="s">
        <v>5036</v>
      </c>
      <c r="J3469" s="30" t="s">
        <v>5037</v>
      </c>
      <c r="K3469" s="30" t="s">
        <v>495</v>
      </c>
      <c r="L3469" s="30" t="s">
        <v>612</v>
      </c>
      <c r="M3469" s="30" t="s">
        <v>9443</v>
      </c>
      <c r="N3469" s="30" t="s">
        <v>11269</v>
      </c>
      <c r="O3469" s="30" t="s">
        <v>9872</v>
      </c>
      <c r="P3469" s="30" t="s">
        <v>9868</v>
      </c>
      <c r="Q3469" s="30" t="s">
        <v>499</v>
      </c>
    </row>
    <row r="3470" spans="1:17">
      <c r="A3470" s="30" t="s">
        <v>11270</v>
      </c>
      <c r="B3470" s="30" t="s">
        <v>11271</v>
      </c>
      <c r="C3470" s="30" t="s">
        <v>11272</v>
      </c>
      <c r="D3470" s="30"/>
      <c r="E3470" s="30" t="s">
        <v>10883</v>
      </c>
      <c r="F3470" s="30"/>
      <c r="G3470" s="38">
        <v>60</v>
      </c>
      <c r="H3470" s="31">
        <v>0</v>
      </c>
      <c r="I3470" s="30" t="s">
        <v>5036</v>
      </c>
      <c r="J3470" s="30" t="s">
        <v>5037</v>
      </c>
      <c r="K3470" s="30" t="s">
        <v>495</v>
      </c>
      <c r="L3470" s="30" t="s">
        <v>612</v>
      </c>
      <c r="M3470" s="30" t="s">
        <v>613</v>
      </c>
      <c r="N3470" s="30" t="s">
        <v>11273</v>
      </c>
      <c r="O3470" s="30" t="s">
        <v>9872</v>
      </c>
      <c r="P3470" s="30" t="s">
        <v>9868</v>
      </c>
      <c r="Q3470" s="30" t="s">
        <v>499</v>
      </c>
    </row>
    <row r="3471" spans="1:17">
      <c r="A3471" s="30" t="s">
        <v>11274</v>
      </c>
      <c r="B3471" s="30" t="s">
        <v>11275</v>
      </c>
      <c r="C3471" s="30" t="s">
        <v>11276</v>
      </c>
      <c r="D3471" s="30" t="s">
        <v>74</v>
      </c>
      <c r="E3471" s="30" t="s">
        <v>10883</v>
      </c>
      <c r="F3471" s="30"/>
      <c r="G3471" s="38">
        <v>60</v>
      </c>
      <c r="H3471" s="31">
        <v>0</v>
      </c>
      <c r="I3471" s="30" t="s">
        <v>610</v>
      </c>
      <c r="J3471" s="30" t="s">
        <v>611</v>
      </c>
      <c r="K3471" s="30" t="s">
        <v>495</v>
      </c>
      <c r="L3471" s="30" t="s">
        <v>612</v>
      </c>
      <c r="M3471" s="30" t="s">
        <v>6616</v>
      </c>
      <c r="N3471" s="30"/>
      <c r="O3471" s="30" t="s">
        <v>9872</v>
      </c>
      <c r="P3471" s="30" t="s">
        <v>9868</v>
      </c>
      <c r="Q3471" s="30" t="s">
        <v>4174</v>
      </c>
    </row>
    <row r="3472" spans="1:17">
      <c r="A3472" s="30" t="s">
        <v>11277</v>
      </c>
      <c r="B3472" s="30" t="s">
        <v>11278</v>
      </c>
      <c r="C3472" s="30" t="s">
        <v>11279</v>
      </c>
      <c r="D3472" s="30"/>
      <c r="E3472" s="30" t="s">
        <v>10883</v>
      </c>
      <c r="F3472" s="30"/>
      <c r="G3472" s="38">
        <v>60</v>
      </c>
      <c r="H3472" s="31">
        <v>0</v>
      </c>
      <c r="I3472" s="30" t="s">
        <v>5036</v>
      </c>
      <c r="J3472" s="30" t="s">
        <v>5037</v>
      </c>
      <c r="K3472" s="30" t="s">
        <v>495</v>
      </c>
      <c r="L3472" s="30" t="s">
        <v>612</v>
      </c>
      <c r="M3472" s="30" t="s">
        <v>9437</v>
      </c>
      <c r="N3472" s="30" t="s">
        <v>11280</v>
      </c>
      <c r="O3472" s="30" t="s">
        <v>9872</v>
      </c>
      <c r="P3472" s="30" t="s">
        <v>9868</v>
      </c>
      <c r="Q3472" s="30" t="s">
        <v>499</v>
      </c>
    </row>
    <row r="3473" spans="1:17">
      <c r="A3473" s="30" t="s">
        <v>11281</v>
      </c>
      <c r="B3473" s="30" t="s">
        <v>11282</v>
      </c>
      <c r="C3473" s="30" t="s">
        <v>11283</v>
      </c>
      <c r="D3473" s="30"/>
      <c r="E3473" s="30" t="s">
        <v>9870</v>
      </c>
      <c r="F3473" s="30" t="s">
        <v>74</v>
      </c>
      <c r="G3473" s="38">
        <v>60</v>
      </c>
      <c r="H3473" s="31">
        <v>0</v>
      </c>
      <c r="I3473" s="30" t="s">
        <v>552</v>
      </c>
      <c r="J3473" s="30" t="s">
        <v>553</v>
      </c>
      <c r="K3473" s="30" t="s">
        <v>495</v>
      </c>
      <c r="L3473" s="30" t="s">
        <v>496</v>
      </c>
      <c r="M3473" s="30" t="s">
        <v>654</v>
      </c>
      <c r="N3473" s="30"/>
      <c r="O3473" s="30" t="s">
        <v>9872</v>
      </c>
      <c r="P3473" s="30" t="s">
        <v>9868</v>
      </c>
      <c r="Q3473" s="30" t="s">
        <v>499</v>
      </c>
    </row>
    <row r="3474" spans="1:17">
      <c r="A3474" s="30" t="s">
        <v>11284</v>
      </c>
      <c r="B3474" s="30" t="s">
        <v>11285</v>
      </c>
      <c r="C3474" s="30" t="s">
        <v>11286</v>
      </c>
      <c r="D3474" s="30"/>
      <c r="E3474" s="30" t="s">
        <v>10883</v>
      </c>
      <c r="F3474" s="30"/>
      <c r="G3474" s="38">
        <v>60</v>
      </c>
      <c r="H3474" s="31">
        <v>0</v>
      </c>
      <c r="I3474" s="30" t="s">
        <v>5036</v>
      </c>
      <c r="J3474" s="30" t="s">
        <v>5037</v>
      </c>
      <c r="K3474" s="30" t="s">
        <v>495</v>
      </c>
      <c r="L3474" s="30" t="s">
        <v>612</v>
      </c>
      <c r="M3474" s="30" t="s">
        <v>9443</v>
      </c>
      <c r="N3474" s="30" t="s">
        <v>11287</v>
      </c>
      <c r="O3474" s="30" t="s">
        <v>9872</v>
      </c>
      <c r="P3474" s="30" t="s">
        <v>9868</v>
      </c>
      <c r="Q3474" s="30" t="s">
        <v>499</v>
      </c>
    </row>
    <row r="3475" spans="1:17">
      <c r="A3475" s="30" t="s">
        <v>11288</v>
      </c>
      <c r="B3475" s="30" t="s">
        <v>11289</v>
      </c>
      <c r="C3475" s="30" t="s">
        <v>11290</v>
      </c>
      <c r="D3475" s="30"/>
      <c r="E3475" s="30" t="s">
        <v>10883</v>
      </c>
      <c r="F3475" s="30"/>
      <c r="G3475" s="38">
        <v>60</v>
      </c>
      <c r="H3475" s="31">
        <v>0</v>
      </c>
      <c r="I3475" s="30" t="s">
        <v>610</v>
      </c>
      <c r="J3475" s="30" t="s">
        <v>611</v>
      </c>
      <c r="K3475" s="30" t="s">
        <v>495</v>
      </c>
      <c r="L3475" s="30" t="s">
        <v>612</v>
      </c>
      <c r="M3475" s="30" t="s">
        <v>5051</v>
      </c>
      <c r="N3475" s="30" t="s">
        <v>11047</v>
      </c>
      <c r="O3475" s="30" t="s">
        <v>9872</v>
      </c>
      <c r="P3475" s="30" t="s">
        <v>9868</v>
      </c>
      <c r="Q3475" s="30" t="s">
        <v>499</v>
      </c>
    </row>
    <row r="3476" spans="1:17">
      <c r="A3476" s="30" t="s">
        <v>11291</v>
      </c>
      <c r="B3476" s="30" t="s">
        <v>11292</v>
      </c>
      <c r="C3476" s="30" t="s">
        <v>11293</v>
      </c>
      <c r="D3476" s="30"/>
      <c r="E3476" s="30" t="s">
        <v>10883</v>
      </c>
      <c r="F3476" s="30"/>
      <c r="G3476" s="38">
        <v>60</v>
      </c>
      <c r="H3476" s="31">
        <v>0</v>
      </c>
      <c r="I3476" s="30" t="s">
        <v>610</v>
      </c>
      <c r="J3476" s="30" t="s">
        <v>611</v>
      </c>
      <c r="K3476" s="30" t="s">
        <v>495</v>
      </c>
      <c r="L3476" s="30" t="s">
        <v>612</v>
      </c>
      <c r="M3476" s="30" t="s">
        <v>1108</v>
      </c>
      <c r="N3476" s="30" t="s">
        <v>6294</v>
      </c>
      <c r="O3476" s="30" t="s">
        <v>9872</v>
      </c>
      <c r="P3476" s="30" t="s">
        <v>9868</v>
      </c>
      <c r="Q3476" s="30" t="s">
        <v>499</v>
      </c>
    </row>
    <row r="3477" spans="1:17">
      <c r="A3477" s="30" t="s">
        <v>11294</v>
      </c>
      <c r="B3477" s="30" t="s">
        <v>11295</v>
      </c>
      <c r="C3477" s="30" t="s">
        <v>11296</v>
      </c>
      <c r="D3477" s="30"/>
      <c r="E3477" s="30" t="s">
        <v>10883</v>
      </c>
      <c r="F3477" s="30"/>
      <c r="G3477" s="38">
        <v>60</v>
      </c>
      <c r="H3477" s="31">
        <v>0</v>
      </c>
      <c r="I3477" s="30" t="s">
        <v>5036</v>
      </c>
      <c r="J3477" s="30" t="s">
        <v>5037</v>
      </c>
      <c r="K3477" s="30" t="s">
        <v>495</v>
      </c>
      <c r="L3477" s="30" t="s">
        <v>612</v>
      </c>
      <c r="M3477" s="30" t="s">
        <v>9437</v>
      </c>
      <c r="N3477" s="30" t="s">
        <v>11297</v>
      </c>
      <c r="O3477" s="30" t="s">
        <v>9872</v>
      </c>
      <c r="P3477" s="30" t="s">
        <v>9868</v>
      </c>
      <c r="Q3477" s="30" t="s">
        <v>499</v>
      </c>
    </row>
    <row r="3478" spans="1:17">
      <c r="A3478" s="30" t="s">
        <v>11298</v>
      </c>
      <c r="B3478" s="30" t="s">
        <v>11299</v>
      </c>
      <c r="C3478" s="30" t="s">
        <v>11300</v>
      </c>
      <c r="D3478" s="30"/>
      <c r="E3478" s="30" t="s">
        <v>10883</v>
      </c>
      <c r="F3478" s="30"/>
      <c r="G3478" s="38">
        <v>60</v>
      </c>
      <c r="H3478" s="31">
        <v>0</v>
      </c>
      <c r="I3478" s="30" t="s">
        <v>5036</v>
      </c>
      <c r="J3478" s="30" t="s">
        <v>5037</v>
      </c>
      <c r="K3478" s="30" t="s">
        <v>495</v>
      </c>
      <c r="L3478" s="30" t="s">
        <v>612</v>
      </c>
      <c r="M3478" s="30" t="s">
        <v>4226</v>
      </c>
      <c r="N3478" s="30" t="s">
        <v>11301</v>
      </c>
      <c r="O3478" s="30" t="s">
        <v>9872</v>
      </c>
      <c r="P3478" s="30" t="s">
        <v>9868</v>
      </c>
      <c r="Q3478" s="30" t="s">
        <v>499</v>
      </c>
    </row>
    <row r="3479" spans="1:17">
      <c r="A3479" s="30" t="s">
        <v>11302</v>
      </c>
      <c r="B3479" s="30" t="s">
        <v>11303</v>
      </c>
      <c r="C3479" s="30" t="s">
        <v>11304</v>
      </c>
      <c r="D3479" s="30"/>
      <c r="E3479" s="30" t="s">
        <v>9870</v>
      </c>
      <c r="F3479" s="30" t="s">
        <v>74</v>
      </c>
      <c r="G3479" s="38">
        <v>60</v>
      </c>
      <c r="H3479" s="31">
        <v>0</v>
      </c>
      <c r="I3479" s="30" t="s">
        <v>586</v>
      </c>
      <c r="J3479" s="30" t="s">
        <v>587</v>
      </c>
      <c r="K3479" s="30" t="s">
        <v>495</v>
      </c>
      <c r="L3479" s="30" t="s">
        <v>496</v>
      </c>
      <c r="M3479" s="30" t="s">
        <v>497</v>
      </c>
      <c r="N3479" s="30" t="s">
        <v>10974</v>
      </c>
      <c r="O3479" s="30" t="s">
        <v>9872</v>
      </c>
      <c r="P3479" s="30" t="s">
        <v>9868</v>
      </c>
      <c r="Q3479" s="30" t="s">
        <v>499</v>
      </c>
    </row>
    <row r="3480" spans="1:17">
      <c r="A3480" s="30" t="s">
        <v>11305</v>
      </c>
      <c r="B3480" s="30" t="s">
        <v>11306</v>
      </c>
      <c r="C3480" s="30" t="s">
        <v>11307</v>
      </c>
      <c r="D3480" s="30" t="s">
        <v>74</v>
      </c>
      <c r="E3480" s="30" t="s">
        <v>9891</v>
      </c>
      <c r="F3480" s="30"/>
      <c r="G3480" s="38">
        <v>60</v>
      </c>
      <c r="H3480" s="31">
        <v>0</v>
      </c>
      <c r="I3480" s="30" t="s">
        <v>622</v>
      </c>
      <c r="J3480" s="30" t="s">
        <v>623</v>
      </c>
      <c r="K3480" s="30" t="s">
        <v>495</v>
      </c>
      <c r="L3480" s="30" t="s">
        <v>612</v>
      </c>
      <c r="M3480" s="30" t="s">
        <v>997</v>
      </c>
      <c r="N3480" s="30"/>
      <c r="O3480" s="30" t="s">
        <v>9872</v>
      </c>
      <c r="P3480" s="30" t="s">
        <v>9868</v>
      </c>
      <c r="Q3480" s="30" t="s">
        <v>4174</v>
      </c>
    </row>
    <row r="3481" spans="1:17">
      <c r="A3481" s="30" t="s">
        <v>11308</v>
      </c>
      <c r="B3481" s="30" t="s">
        <v>11309</v>
      </c>
      <c r="C3481" s="30" t="s">
        <v>11310</v>
      </c>
      <c r="D3481" s="30"/>
      <c r="E3481" s="30" t="s">
        <v>10883</v>
      </c>
      <c r="F3481" s="30"/>
      <c r="G3481" s="38">
        <v>60</v>
      </c>
      <c r="H3481" s="31">
        <v>0</v>
      </c>
      <c r="I3481" s="30" t="s">
        <v>5036</v>
      </c>
      <c r="J3481" s="30" t="s">
        <v>5037</v>
      </c>
      <c r="K3481" s="30" t="s">
        <v>495</v>
      </c>
      <c r="L3481" s="30" t="s">
        <v>612</v>
      </c>
      <c r="M3481" s="30" t="s">
        <v>11242</v>
      </c>
      <c r="N3481" s="30" t="s">
        <v>11311</v>
      </c>
      <c r="O3481" s="30" t="s">
        <v>9872</v>
      </c>
      <c r="P3481" s="30" t="s">
        <v>9868</v>
      </c>
      <c r="Q3481" s="30" t="s">
        <v>499</v>
      </c>
    </row>
    <row r="3482" spans="1:17">
      <c r="A3482" s="30" t="s">
        <v>11312</v>
      </c>
      <c r="B3482" s="30" t="s">
        <v>11313</v>
      </c>
      <c r="C3482" s="30" t="s">
        <v>11314</v>
      </c>
      <c r="D3482" s="30" t="s">
        <v>74</v>
      </c>
      <c r="E3482" s="30" t="s">
        <v>9891</v>
      </c>
      <c r="F3482" s="30"/>
      <c r="G3482" s="38">
        <v>60</v>
      </c>
      <c r="H3482" s="31">
        <v>0</v>
      </c>
      <c r="I3482" s="30" t="s">
        <v>5036</v>
      </c>
      <c r="J3482" s="30" t="s">
        <v>5037</v>
      </c>
      <c r="K3482" s="30" t="s">
        <v>495</v>
      </c>
      <c r="L3482" s="30" t="s">
        <v>612</v>
      </c>
      <c r="M3482" s="30" t="s">
        <v>1166</v>
      </c>
      <c r="N3482" s="30"/>
      <c r="O3482" s="30" t="s">
        <v>9872</v>
      </c>
      <c r="P3482" s="30" t="s">
        <v>9868</v>
      </c>
      <c r="Q3482" s="30" t="s">
        <v>4174</v>
      </c>
    </row>
    <row r="3483" spans="1:17">
      <c r="A3483" s="30" t="s">
        <v>11315</v>
      </c>
      <c r="B3483" s="30" t="s">
        <v>11316</v>
      </c>
      <c r="C3483" s="30" t="s">
        <v>11109</v>
      </c>
      <c r="D3483" s="30"/>
      <c r="E3483" s="30" t="s">
        <v>10883</v>
      </c>
      <c r="F3483" s="30"/>
      <c r="G3483" s="38">
        <v>60</v>
      </c>
      <c r="H3483" s="31">
        <v>0</v>
      </c>
      <c r="I3483" s="30" t="s">
        <v>5036</v>
      </c>
      <c r="J3483" s="30" t="s">
        <v>5037</v>
      </c>
      <c r="K3483" s="30" t="s">
        <v>495</v>
      </c>
      <c r="L3483" s="30" t="s">
        <v>612</v>
      </c>
      <c r="M3483" s="30" t="s">
        <v>4781</v>
      </c>
      <c r="N3483" s="30" t="s">
        <v>11110</v>
      </c>
      <c r="O3483" s="30" t="s">
        <v>9872</v>
      </c>
      <c r="P3483" s="30" t="s">
        <v>9868</v>
      </c>
      <c r="Q3483" s="30" t="s">
        <v>499</v>
      </c>
    </row>
    <row r="3484" spans="1:17">
      <c r="A3484" s="30" t="s">
        <v>11317</v>
      </c>
      <c r="B3484" s="30" t="s">
        <v>11318</v>
      </c>
      <c r="C3484" s="30" t="s">
        <v>11319</v>
      </c>
      <c r="D3484" s="30"/>
      <c r="E3484" s="30" t="s">
        <v>10883</v>
      </c>
      <c r="F3484" s="30"/>
      <c r="G3484" s="38">
        <v>60</v>
      </c>
      <c r="H3484" s="31">
        <v>0</v>
      </c>
      <c r="I3484" s="30" t="s">
        <v>5036</v>
      </c>
      <c r="J3484" s="30" t="s">
        <v>5037</v>
      </c>
      <c r="K3484" s="30" t="s">
        <v>495</v>
      </c>
      <c r="L3484" s="30" t="s">
        <v>612</v>
      </c>
      <c r="M3484" s="30" t="s">
        <v>11250</v>
      </c>
      <c r="N3484" s="30" t="s">
        <v>11320</v>
      </c>
      <c r="O3484" s="30" t="s">
        <v>9872</v>
      </c>
      <c r="P3484" s="30" t="s">
        <v>9868</v>
      </c>
      <c r="Q3484" s="30" t="s">
        <v>499</v>
      </c>
    </row>
    <row r="3485" spans="1:17">
      <c r="A3485" s="30" t="s">
        <v>11321</v>
      </c>
      <c r="B3485" s="30" t="s">
        <v>11322</v>
      </c>
      <c r="C3485" s="30" t="s">
        <v>11323</v>
      </c>
      <c r="D3485" s="30"/>
      <c r="E3485" s="30" t="s">
        <v>10883</v>
      </c>
      <c r="F3485" s="30"/>
      <c r="G3485" s="38">
        <v>60</v>
      </c>
      <c r="H3485" s="31">
        <v>0</v>
      </c>
      <c r="I3485" s="30" t="s">
        <v>622</v>
      </c>
      <c r="J3485" s="30" t="s">
        <v>623</v>
      </c>
      <c r="K3485" s="30" t="s">
        <v>495</v>
      </c>
      <c r="L3485" s="30" t="s">
        <v>612</v>
      </c>
      <c r="M3485" s="30" t="s">
        <v>11230</v>
      </c>
      <c r="N3485" s="30" t="s">
        <v>11324</v>
      </c>
      <c r="O3485" s="30" t="s">
        <v>9872</v>
      </c>
      <c r="P3485" s="30" t="s">
        <v>9868</v>
      </c>
      <c r="Q3485" s="30" t="s">
        <v>499</v>
      </c>
    </row>
    <row r="3486" spans="1:17">
      <c r="A3486" s="30" t="s">
        <v>11325</v>
      </c>
      <c r="B3486" s="30" t="s">
        <v>11326</v>
      </c>
      <c r="C3486" s="30" t="s">
        <v>11327</v>
      </c>
      <c r="D3486" s="30"/>
      <c r="E3486" s="30" t="s">
        <v>10883</v>
      </c>
      <c r="F3486" s="30"/>
      <c r="G3486" s="38">
        <v>60</v>
      </c>
      <c r="H3486" s="31">
        <v>0</v>
      </c>
      <c r="I3486" s="30" t="s">
        <v>5036</v>
      </c>
      <c r="J3486" s="30" t="s">
        <v>5037</v>
      </c>
      <c r="K3486" s="30" t="s">
        <v>495</v>
      </c>
      <c r="L3486" s="30" t="s">
        <v>612</v>
      </c>
      <c r="M3486" s="30" t="s">
        <v>1166</v>
      </c>
      <c r="N3486" s="30" t="s">
        <v>11328</v>
      </c>
      <c r="O3486" s="30" t="s">
        <v>9872</v>
      </c>
      <c r="P3486" s="30" t="s">
        <v>9868</v>
      </c>
      <c r="Q3486" s="30" t="s">
        <v>499</v>
      </c>
    </row>
    <row r="3487" spans="1:17">
      <c r="A3487" s="30" t="s">
        <v>11329</v>
      </c>
      <c r="B3487" s="30" t="s">
        <v>11330</v>
      </c>
      <c r="C3487" s="30" t="s">
        <v>11331</v>
      </c>
      <c r="D3487" s="30" t="s">
        <v>74</v>
      </c>
      <c r="E3487" s="30" t="s">
        <v>9891</v>
      </c>
      <c r="F3487" s="30"/>
      <c r="G3487" s="38">
        <v>60</v>
      </c>
      <c r="H3487" s="31">
        <v>0</v>
      </c>
      <c r="I3487" s="30" t="s">
        <v>610</v>
      </c>
      <c r="J3487" s="30" t="s">
        <v>611</v>
      </c>
      <c r="K3487" s="30" t="s">
        <v>495</v>
      </c>
      <c r="L3487" s="30" t="s">
        <v>612</v>
      </c>
      <c r="M3487" s="30" t="s">
        <v>1035</v>
      </c>
      <c r="N3487" s="30"/>
      <c r="O3487" s="30" t="s">
        <v>9872</v>
      </c>
      <c r="P3487" s="30" t="s">
        <v>9868</v>
      </c>
      <c r="Q3487" s="30" t="s">
        <v>4174</v>
      </c>
    </row>
    <row r="3488" spans="1:17">
      <c r="A3488" s="30" t="s">
        <v>11332</v>
      </c>
      <c r="B3488" s="30" t="s">
        <v>11333</v>
      </c>
      <c r="C3488" s="30" t="s">
        <v>11334</v>
      </c>
      <c r="D3488" s="30" t="s">
        <v>74</v>
      </c>
      <c r="E3488" s="30" t="s">
        <v>9891</v>
      </c>
      <c r="F3488" s="30"/>
      <c r="G3488" s="38">
        <v>60</v>
      </c>
      <c r="H3488" s="31">
        <v>0</v>
      </c>
      <c r="I3488" s="30" t="s">
        <v>5036</v>
      </c>
      <c r="J3488" s="30" t="s">
        <v>5037</v>
      </c>
      <c r="K3488" s="30" t="s">
        <v>495</v>
      </c>
      <c r="L3488" s="30" t="s">
        <v>612</v>
      </c>
      <c r="M3488" s="30" t="s">
        <v>1166</v>
      </c>
      <c r="N3488" s="30"/>
      <c r="O3488" s="30" t="s">
        <v>9872</v>
      </c>
      <c r="P3488" s="30" t="s">
        <v>9868</v>
      </c>
      <c r="Q3488" s="30" t="s">
        <v>4174</v>
      </c>
    </row>
    <row r="3489" spans="1:17">
      <c r="A3489" s="30" t="s">
        <v>11335</v>
      </c>
      <c r="B3489" s="30" t="s">
        <v>11336</v>
      </c>
      <c r="C3489" s="30" t="s">
        <v>11337</v>
      </c>
      <c r="D3489" s="30" t="s">
        <v>74</v>
      </c>
      <c r="E3489" s="30" t="s">
        <v>9891</v>
      </c>
      <c r="F3489" s="30"/>
      <c r="G3489" s="38">
        <v>60</v>
      </c>
      <c r="H3489" s="31">
        <v>0</v>
      </c>
      <c r="I3489" s="30" t="s">
        <v>622</v>
      </c>
      <c r="J3489" s="30" t="s">
        <v>623</v>
      </c>
      <c r="K3489" s="30" t="s">
        <v>495</v>
      </c>
      <c r="L3489" s="30" t="s">
        <v>612</v>
      </c>
      <c r="M3489" s="30" t="s">
        <v>1007</v>
      </c>
      <c r="N3489" s="30" t="s">
        <v>11338</v>
      </c>
      <c r="O3489" s="30" t="s">
        <v>9872</v>
      </c>
      <c r="P3489" s="30" t="s">
        <v>9868</v>
      </c>
      <c r="Q3489" s="30" t="s">
        <v>4174</v>
      </c>
    </row>
    <row r="3490" spans="1:17">
      <c r="A3490" s="30" t="s">
        <v>11339</v>
      </c>
      <c r="B3490" s="30" t="s">
        <v>11340</v>
      </c>
      <c r="C3490" s="30" t="s">
        <v>11341</v>
      </c>
      <c r="D3490" s="30"/>
      <c r="E3490" s="30" t="s">
        <v>10883</v>
      </c>
      <c r="F3490" s="30"/>
      <c r="G3490" s="38">
        <v>60</v>
      </c>
      <c r="H3490" s="31">
        <v>0</v>
      </c>
      <c r="I3490" s="30" t="s">
        <v>5036</v>
      </c>
      <c r="J3490" s="30" t="s">
        <v>5037</v>
      </c>
      <c r="K3490" s="30" t="s">
        <v>495</v>
      </c>
      <c r="L3490" s="30" t="s">
        <v>612</v>
      </c>
      <c r="M3490" s="30" t="s">
        <v>4781</v>
      </c>
      <c r="N3490" s="30" t="s">
        <v>11342</v>
      </c>
      <c r="O3490" s="30" t="s">
        <v>9872</v>
      </c>
      <c r="P3490" s="30" t="s">
        <v>9868</v>
      </c>
      <c r="Q3490" s="30" t="s">
        <v>499</v>
      </c>
    </row>
    <row r="3491" spans="1:17">
      <c r="A3491" s="30" t="s">
        <v>11343</v>
      </c>
      <c r="B3491" s="30" t="s">
        <v>11344</v>
      </c>
      <c r="C3491" s="30" t="s">
        <v>11345</v>
      </c>
      <c r="D3491" s="30" t="s">
        <v>74</v>
      </c>
      <c r="E3491" s="30" t="s">
        <v>9891</v>
      </c>
      <c r="F3491" s="30"/>
      <c r="G3491" s="38">
        <v>60</v>
      </c>
      <c r="H3491" s="31">
        <v>0</v>
      </c>
      <c r="I3491" s="30" t="s">
        <v>5036</v>
      </c>
      <c r="J3491" s="30" t="s">
        <v>5037</v>
      </c>
      <c r="K3491" s="30" t="s">
        <v>495</v>
      </c>
      <c r="L3491" s="30" t="s">
        <v>612</v>
      </c>
      <c r="M3491" s="30" t="s">
        <v>11242</v>
      </c>
      <c r="N3491" s="30"/>
      <c r="O3491" s="30" t="s">
        <v>9872</v>
      </c>
      <c r="P3491" s="30" t="s">
        <v>9868</v>
      </c>
      <c r="Q3491" s="30" t="s">
        <v>4174</v>
      </c>
    </row>
    <row r="3492" spans="1:17">
      <c r="A3492" s="30" t="s">
        <v>11346</v>
      </c>
      <c r="B3492" s="30" t="s">
        <v>11347</v>
      </c>
      <c r="C3492" s="30" t="s">
        <v>11348</v>
      </c>
      <c r="D3492" s="30"/>
      <c r="E3492" s="30" t="s">
        <v>10883</v>
      </c>
      <c r="F3492" s="30"/>
      <c r="G3492" s="38">
        <v>60</v>
      </c>
      <c r="H3492" s="31">
        <v>0</v>
      </c>
      <c r="I3492" s="30" t="s">
        <v>622</v>
      </c>
      <c r="J3492" s="30" t="s">
        <v>623</v>
      </c>
      <c r="K3492" s="30" t="s">
        <v>495</v>
      </c>
      <c r="L3492" s="30" t="s">
        <v>612</v>
      </c>
      <c r="M3492" s="30" t="s">
        <v>11230</v>
      </c>
      <c r="N3492" s="30" t="s">
        <v>11349</v>
      </c>
      <c r="O3492" s="30" t="s">
        <v>9872</v>
      </c>
      <c r="P3492" s="30" t="s">
        <v>9868</v>
      </c>
      <c r="Q3492" s="30" t="s">
        <v>499</v>
      </c>
    </row>
    <row r="3493" spans="1:17">
      <c r="A3493" s="30" t="s">
        <v>11350</v>
      </c>
      <c r="B3493" s="30" t="s">
        <v>11351</v>
      </c>
      <c r="C3493" s="30" t="s">
        <v>11352</v>
      </c>
      <c r="D3493" s="30"/>
      <c r="E3493" s="30" t="s">
        <v>10883</v>
      </c>
      <c r="F3493" s="30"/>
      <c r="G3493" s="38">
        <v>60</v>
      </c>
      <c r="H3493" s="31">
        <v>0</v>
      </c>
      <c r="I3493" s="30" t="s">
        <v>622</v>
      </c>
      <c r="J3493" s="30" t="s">
        <v>623</v>
      </c>
      <c r="K3493" s="30" t="s">
        <v>495</v>
      </c>
      <c r="L3493" s="30" t="s">
        <v>612</v>
      </c>
      <c r="M3493" s="30" t="s">
        <v>6893</v>
      </c>
      <c r="N3493" s="30" t="s">
        <v>11353</v>
      </c>
      <c r="O3493" s="30" t="s">
        <v>9872</v>
      </c>
      <c r="P3493" s="30" t="s">
        <v>9868</v>
      </c>
      <c r="Q3493" s="30" t="s">
        <v>499</v>
      </c>
    </row>
    <row r="3494" spans="1:17">
      <c r="A3494" s="30" t="s">
        <v>11354</v>
      </c>
      <c r="B3494" s="30" t="s">
        <v>11355</v>
      </c>
      <c r="C3494" s="30" t="s">
        <v>11356</v>
      </c>
      <c r="D3494" s="30"/>
      <c r="E3494" s="30" t="s">
        <v>10883</v>
      </c>
      <c r="F3494" s="30"/>
      <c r="G3494" s="38">
        <v>60</v>
      </c>
      <c r="H3494" s="31">
        <v>0</v>
      </c>
      <c r="I3494" s="30" t="s">
        <v>622</v>
      </c>
      <c r="J3494" s="30" t="s">
        <v>623</v>
      </c>
      <c r="K3494" s="30" t="s">
        <v>495</v>
      </c>
      <c r="L3494" s="30" t="s">
        <v>612</v>
      </c>
      <c r="M3494" s="30" t="s">
        <v>997</v>
      </c>
      <c r="N3494" s="30" t="s">
        <v>1940</v>
      </c>
      <c r="O3494" s="30" t="s">
        <v>9872</v>
      </c>
      <c r="P3494" s="30" t="s">
        <v>9868</v>
      </c>
      <c r="Q3494" s="30" t="s">
        <v>499</v>
      </c>
    </row>
    <row r="3495" spans="1:17">
      <c r="A3495" s="30" t="s">
        <v>11357</v>
      </c>
      <c r="B3495" s="30" t="s">
        <v>11358</v>
      </c>
      <c r="C3495" s="30" t="s">
        <v>11359</v>
      </c>
      <c r="D3495" s="30"/>
      <c r="E3495" s="30" t="s">
        <v>10883</v>
      </c>
      <c r="F3495" s="30"/>
      <c r="G3495" s="38">
        <v>60</v>
      </c>
      <c r="H3495" s="31">
        <v>0</v>
      </c>
      <c r="I3495" s="30" t="s">
        <v>622</v>
      </c>
      <c r="J3495" s="30" t="s">
        <v>623</v>
      </c>
      <c r="K3495" s="30" t="s">
        <v>495</v>
      </c>
      <c r="L3495" s="30" t="s">
        <v>612</v>
      </c>
      <c r="M3495" s="30" t="s">
        <v>11187</v>
      </c>
      <c r="N3495" s="30"/>
      <c r="O3495" s="30" t="s">
        <v>9872</v>
      </c>
      <c r="P3495" s="30" t="s">
        <v>9868</v>
      </c>
      <c r="Q3495" s="30" t="s">
        <v>499</v>
      </c>
    </row>
    <row r="3496" spans="1:17">
      <c r="A3496" s="30" t="s">
        <v>11360</v>
      </c>
      <c r="B3496" s="30" t="s">
        <v>11361</v>
      </c>
      <c r="C3496" s="30" t="s">
        <v>11362</v>
      </c>
      <c r="D3496" s="30"/>
      <c r="E3496" s="30" t="s">
        <v>10883</v>
      </c>
      <c r="F3496" s="30"/>
      <c r="G3496" s="38">
        <v>60</v>
      </c>
      <c r="H3496" s="31">
        <v>0</v>
      </c>
      <c r="I3496" s="30" t="s">
        <v>5036</v>
      </c>
      <c r="J3496" s="30" t="s">
        <v>5037</v>
      </c>
      <c r="K3496" s="30" t="s">
        <v>495</v>
      </c>
      <c r="L3496" s="30" t="s">
        <v>612</v>
      </c>
      <c r="M3496" s="30" t="s">
        <v>11250</v>
      </c>
      <c r="N3496" s="30" t="s">
        <v>11363</v>
      </c>
      <c r="O3496" s="30" t="s">
        <v>9872</v>
      </c>
      <c r="P3496" s="30" t="s">
        <v>9868</v>
      </c>
      <c r="Q3496" s="30" t="s">
        <v>499</v>
      </c>
    </row>
    <row r="3497" spans="1:17">
      <c r="A3497" s="30" t="s">
        <v>11364</v>
      </c>
      <c r="B3497" s="30" t="s">
        <v>11365</v>
      </c>
      <c r="C3497" s="30" t="s">
        <v>11366</v>
      </c>
      <c r="D3497" s="30"/>
      <c r="E3497" s="30" t="s">
        <v>10883</v>
      </c>
      <c r="F3497" s="30"/>
      <c r="G3497" s="38">
        <v>60</v>
      </c>
      <c r="H3497" s="31">
        <v>0</v>
      </c>
      <c r="I3497" s="30" t="s">
        <v>622</v>
      </c>
      <c r="J3497" s="30" t="s">
        <v>623</v>
      </c>
      <c r="K3497" s="30" t="s">
        <v>495</v>
      </c>
      <c r="L3497" s="30" t="s">
        <v>612</v>
      </c>
      <c r="M3497" s="30" t="s">
        <v>11230</v>
      </c>
      <c r="N3497" s="30" t="s">
        <v>11367</v>
      </c>
      <c r="O3497" s="30" t="s">
        <v>9872</v>
      </c>
      <c r="P3497" s="30" t="s">
        <v>9868</v>
      </c>
      <c r="Q3497" s="30" t="s">
        <v>499</v>
      </c>
    </row>
    <row r="3498" spans="1:17">
      <c r="A3498" s="30" t="s">
        <v>11368</v>
      </c>
      <c r="B3498" s="30" t="s">
        <v>11369</v>
      </c>
      <c r="C3498" s="30" t="s">
        <v>11370</v>
      </c>
      <c r="D3498" s="30"/>
      <c r="E3498" s="30" t="s">
        <v>10883</v>
      </c>
      <c r="F3498" s="30" t="s">
        <v>74</v>
      </c>
      <c r="G3498" s="38">
        <v>60</v>
      </c>
      <c r="H3498" s="31">
        <v>0</v>
      </c>
      <c r="I3498" s="30" t="s">
        <v>622</v>
      </c>
      <c r="J3498" s="30" t="s">
        <v>623</v>
      </c>
      <c r="K3498" s="30" t="s">
        <v>495</v>
      </c>
      <c r="L3498" s="30" t="s">
        <v>612</v>
      </c>
      <c r="M3498" s="30" t="s">
        <v>11187</v>
      </c>
      <c r="N3498" s="30"/>
      <c r="O3498" s="30" t="s">
        <v>9872</v>
      </c>
      <c r="P3498" s="30" t="s">
        <v>9868</v>
      </c>
      <c r="Q3498" s="30" t="s">
        <v>499</v>
      </c>
    </row>
    <row r="3499" spans="1:17">
      <c r="A3499" s="30" t="s">
        <v>11371</v>
      </c>
      <c r="B3499" s="30" t="s">
        <v>11372</v>
      </c>
      <c r="C3499" s="30" t="s">
        <v>11373</v>
      </c>
      <c r="D3499" s="30"/>
      <c r="E3499" s="30" t="s">
        <v>10883</v>
      </c>
      <c r="F3499" s="30"/>
      <c r="G3499" s="38">
        <v>60</v>
      </c>
      <c r="H3499" s="31">
        <v>0</v>
      </c>
      <c r="I3499" s="30" t="s">
        <v>622</v>
      </c>
      <c r="J3499" s="30" t="s">
        <v>623</v>
      </c>
      <c r="K3499" s="30" t="s">
        <v>495</v>
      </c>
      <c r="L3499" s="30" t="s">
        <v>612</v>
      </c>
      <c r="M3499" s="30" t="s">
        <v>6893</v>
      </c>
      <c r="N3499" s="30" t="s">
        <v>11374</v>
      </c>
      <c r="O3499" s="30" t="s">
        <v>9872</v>
      </c>
      <c r="P3499" s="30" t="s">
        <v>9868</v>
      </c>
      <c r="Q3499" s="30" t="s">
        <v>499</v>
      </c>
    </row>
    <row r="3500" spans="1:17">
      <c r="A3500" s="30" t="s">
        <v>11375</v>
      </c>
      <c r="B3500" s="30" t="s">
        <v>11376</v>
      </c>
      <c r="C3500" s="30" t="s">
        <v>11377</v>
      </c>
      <c r="D3500" s="30" t="s">
        <v>74</v>
      </c>
      <c r="E3500" s="30" t="s">
        <v>9891</v>
      </c>
      <c r="F3500" s="30"/>
      <c r="G3500" s="38">
        <v>60</v>
      </c>
      <c r="H3500" s="31">
        <v>0</v>
      </c>
      <c r="I3500" s="30" t="s">
        <v>622</v>
      </c>
      <c r="J3500" s="30" t="s">
        <v>623</v>
      </c>
      <c r="K3500" s="30" t="s">
        <v>495</v>
      </c>
      <c r="L3500" s="30" t="s">
        <v>612</v>
      </c>
      <c r="M3500" s="30" t="s">
        <v>1088</v>
      </c>
      <c r="N3500" s="30"/>
      <c r="O3500" s="30" t="s">
        <v>9872</v>
      </c>
      <c r="P3500" s="30" t="s">
        <v>9868</v>
      </c>
      <c r="Q3500" s="30" t="s">
        <v>4174</v>
      </c>
    </row>
    <row r="3501" spans="1:17">
      <c r="A3501" s="30" t="s">
        <v>11378</v>
      </c>
      <c r="B3501" s="30" t="s">
        <v>11379</v>
      </c>
      <c r="C3501" s="30" t="s">
        <v>11380</v>
      </c>
      <c r="D3501" s="30"/>
      <c r="E3501" s="30" t="s">
        <v>9870</v>
      </c>
      <c r="F3501" s="30" t="s">
        <v>74</v>
      </c>
      <c r="G3501" s="38">
        <v>60</v>
      </c>
      <c r="H3501" s="31">
        <v>0</v>
      </c>
      <c r="I3501" s="30" t="s">
        <v>512</v>
      </c>
      <c r="J3501" s="30" t="s">
        <v>513</v>
      </c>
      <c r="K3501" s="30" t="s">
        <v>495</v>
      </c>
      <c r="L3501" s="30" t="s">
        <v>496</v>
      </c>
      <c r="M3501" s="30" t="s">
        <v>695</v>
      </c>
      <c r="N3501" s="30"/>
      <c r="O3501" s="30" t="s">
        <v>9872</v>
      </c>
      <c r="P3501" s="30" t="s">
        <v>9868</v>
      </c>
      <c r="Q3501" s="30" t="s">
        <v>499</v>
      </c>
    </row>
    <row r="3502" spans="1:17">
      <c r="A3502" s="30" t="s">
        <v>11381</v>
      </c>
      <c r="B3502" s="30" t="s">
        <v>11382</v>
      </c>
      <c r="C3502" s="30" t="s">
        <v>11383</v>
      </c>
      <c r="D3502" s="30"/>
      <c r="E3502" s="30" t="s">
        <v>9870</v>
      </c>
      <c r="F3502" s="30" t="s">
        <v>74</v>
      </c>
      <c r="G3502" s="38">
        <v>60</v>
      </c>
      <c r="H3502" s="31">
        <v>0</v>
      </c>
      <c r="I3502" s="30" t="s">
        <v>512</v>
      </c>
      <c r="J3502" s="30" t="s">
        <v>513</v>
      </c>
      <c r="K3502" s="30" t="s">
        <v>495</v>
      </c>
      <c r="L3502" s="30" t="s">
        <v>496</v>
      </c>
      <c r="M3502" s="30" t="s">
        <v>695</v>
      </c>
      <c r="N3502" s="30"/>
      <c r="O3502" s="30" t="s">
        <v>9872</v>
      </c>
      <c r="P3502" s="30" t="s">
        <v>9868</v>
      </c>
      <c r="Q3502" s="30" t="s">
        <v>499</v>
      </c>
    </row>
    <row r="3503" spans="1:17">
      <c r="A3503" s="30" t="s">
        <v>11384</v>
      </c>
      <c r="B3503" s="30" t="s">
        <v>11385</v>
      </c>
      <c r="C3503" s="30" t="s">
        <v>11386</v>
      </c>
      <c r="D3503" s="30"/>
      <c r="E3503" s="30" t="s">
        <v>9870</v>
      </c>
      <c r="F3503" s="30" t="s">
        <v>74</v>
      </c>
      <c r="G3503" s="38">
        <v>60</v>
      </c>
      <c r="H3503" s="31">
        <v>0</v>
      </c>
      <c r="I3503" s="30" t="s">
        <v>586</v>
      </c>
      <c r="J3503" s="30" t="s">
        <v>587</v>
      </c>
      <c r="K3503" s="30" t="s">
        <v>495</v>
      </c>
      <c r="L3503" s="30" t="s">
        <v>496</v>
      </c>
      <c r="M3503" s="30" t="s">
        <v>2374</v>
      </c>
      <c r="N3503" s="30"/>
      <c r="O3503" s="30" t="s">
        <v>9872</v>
      </c>
      <c r="P3503" s="30" t="s">
        <v>9868</v>
      </c>
      <c r="Q3503" s="30" t="s">
        <v>499</v>
      </c>
    </row>
    <row r="3504" spans="1:17">
      <c r="A3504" s="30" t="s">
        <v>11387</v>
      </c>
      <c r="B3504" s="30" t="s">
        <v>11388</v>
      </c>
      <c r="C3504" s="30" t="s">
        <v>11389</v>
      </c>
      <c r="D3504" s="30" t="s">
        <v>74</v>
      </c>
      <c r="E3504" s="30" t="s">
        <v>9891</v>
      </c>
      <c r="F3504" s="30"/>
      <c r="G3504" s="38">
        <v>60</v>
      </c>
      <c r="H3504" s="31">
        <v>0</v>
      </c>
      <c r="I3504" s="30" t="s">
        <v>5036</v>
      </c>
      <c r="J3504" s="30" t="s">
        <v>5037</v>
      </c>
      <c r="K3504" s="30" t="s">
        <v>495</v>
      </c>
      <c r="L3504" s="30" t="s">
        <v>612</v>
      </c>
      <c r="M3504" s="30" t="s">
        <v>1166</v>
      </c>
      <c r="N3504" s="30"/>
      <c r="O3504" s="30" t="s">
        <v>9872</v>
      </c>
      <c r="P3504" s="30" t="s">
        <v>9868</v>
      </c>
      <c r="Q3504" s="30" t="s">
        <v>4174</v>
      </c>
    </row>
    <row r="3505" spans="1:17">
      <c r="A3505" s="30" t="s">
        <v>11390</v>
      </c>
      <c r="B3505" s="30" t="s">
        <v>11391</v>
      </c>
      <c r="C3505" s="30" t="s">
        <v>11392</v>
      </c>
      <c r="D3505" s="30" t="s">
        <v>74</v>
      </c>
      <c r="E3505" s="30" t="s">
        <v>9891</v>
      </c>
      <c r="F3505" s="30"/>
      <c r="G3505" s="38">
        <v>60</v>
      </c>
      <c r="H3505" s="31">
        <v>0</v>
      </c>
      <c r="I3505" s="30" t="s">
        <v>622</v>
      </c>
      <c r="J3505" s="30" t="s">
        <v>623</v>
      </c>
      <c r="K3505" s="30" t="s">
        <v>495</v>
      </c>
      <c r="L3505" s="30" t="s">
        <v>612</v>
      </c>
      <c r="M3505" s="30" t="s">
        <v>9851</v>
      </c>
      <c r="N3505" s="30"/>
      <c r="O3505" s="30" t="s">
        <v>9872</v>
      </c>
      <c r="P3505" s="30" t="s">
        <v>9868</v>
      </c>
      <c r="Q3505" s="30" t="s">
        <v>4174</v>
      </c>
    </row>
    <row r="3506" spans="1:17">
      <c r="A3506" s="30" t="s">
        <v>11393</v>
      </c>
      <c r="B3506" s="30" t="s">
        <v>11394</v>
      </c>
      <c r="C3506" s="30" t="s">
        <v>11395</v>
      </c>
      <c r="D3506" s="30" t="s">
        <v>74</v>
      </c>
      <c r="E3506" s="30" t="s">
        <v>9891</v>
      </c>
      <c r="F3506" s="30"/>
      <c r="G3506" s="38">
        <v>60</v>
      </c>
      <c r="H3506" s="31">
        <v>0</v>
      </c>
      <c r="I3506" s="30" t="s">
        <v>622</v>
      </c>
      <c r="J3506" s="30" t="s">
        <v>623</v>
      </c>
      <c r="K3506" s="30" t="s">
        <v>495</v>
      </c>
      <c r="L3506" s="30" t="s">
        <v>612</v>
      </c>
      <c r="M3506" s="30" t="s">
        <v>11230</v>
      </c>
      <c r="N3506" s="30"/>
      <c r="O3506" s="30" t="s">
        <v>9872</v>
      </c>
      <c r="P3506" s="30" t="s">
        <v>9868</v>
      </c>
      <c r="Q3506" s="30" t="s">
        <v>4174</v>
      </c>
    </row>
    <row r="3507" spans="1:17">
      <c r="A3507" s="30" t="s">
        <v>11396</v>
      </c>
      <c r="B3507" s="30" t="s">
        <v>11397</v>
      </c>
      <c r="C3507" s="30" t="s">
        <v>11398</v>
      </c>
      <c r="D3507" s="30"/>
      <c r="E3507" s="30" t="s">
        <v>9870</v>
      </c>
      <c r="F3507" s="30" t="s">
        <v>74</v>
      </c>
      <c r="G3507" s="38">
        <v>60</v>
      </c>
      <c r="H3507" s="31">
        <v>0</v>
      </c>
      <c r="I3507" s="30" t="s">
        <v>504</v>
      </c>
      <c r="J3507" s="30" t="s">
        <v>505</v>
      </c>
      <c r="K3507" s="30" t="s">
        <v>495</v>
      </c>
      <c r="L3507" s="30" t="s">
        <v>496</v>
      </c>
      <c r="M3507" s="30" t="s">
        <v>2206</v>
      </c>
      <c r="N3507" s="30" t="s">
        <v>11399</v>
      </c>
      <c r="O3507" s="30" t="s">
        <v>9872</v>
      </c>
      <c r="P3507" s="30" t="s">
        <v>9868</v>
      </c>
      <c r="Q3507" s="30" t="s">
        <v>499</v>
      </c>
    </row>
    <row r="3508" spans="1:17">
      <c r="A3508" s="30" t="s">
        <v>11400</v>
      </c>
      <c r="B3508" s="30" t="s">
        <v>11401</v>
      </c>
      <c r="C3508" s="30" t="s">
        <v>11402</v>
      </c>
      <c r="D3508" s="30" t="s">
        <v>74</v>
      </c>
      <c r="E3508" s="30" t="s">
        <v>9891</v>
      </c>
      <c r="F3508" s="30"/>
      <c r="G3508" s="38">
        <v>60</v>
      </c>
      <c r="H3508" s="31">
        <v>0</v>
      </c>
      <c r="I3508" s="30" t="s">
        <v>5036</v>
      </c>
      <c r="J3508" s="30" t="s">
        <v>5037</v>
      </c>
      <c r="K3508" s="30" t="s">
        <v>495</v>
      </c>
      <c r="L3508" s="30" t="s">
        <v>612</v>
      </c>
      <c r="M3508" s="30" t="s">
        <v>11250</v>
      </c>
      <c r="N3508" s="30"/>
      <c r="O3508" s="30" t="s">
        <v>9872</v>
      </c>
      <c r="P3508" s="30" t="s">
        <v>9868</v>
      </c>
      <c r="Q3508" s="30" t="s">
        <v>4174</v>
      </c>
    </row>
    <row r="3509" spans="1:17">
      <c r="A3509" s="30" t="s">
        <v>11403</v>
      </c>
      <c r="B3509" s="30" t="s">
        <v>11404</v>
      </c>
      <c r="C3509" s="30" t="s">
        <v>11405</v>
      </c>
      <c r="D3509" s="30"/>
      <c r="E3509" s="30" t="s">
        <v>10883</v>
      </c>
      <c r="F3509" s="30" t="s">
        <v>74</v>
      </c>
      <c r="G3509" s="38">
        <v>60</v>
      </c>
      <c r="H3509" s="31">
        <v>0</v>
      </c>
      <c r="I3509" s="30" t="s">
        <v>622</v>
      </c>
      <c r="J3509" s="30" t="s">
        <v>623</v>
      </c>
      <c r="K3509" s="30" t="s">
        <v>495</v>
      </c>
      <c r="L3509" s="30" t="s">
        <v>612</v>
      </c>
      <c r="M3509" s="30" t="s">
        <v>11187</v>
      </c>
      <c r="N3509" s="30"/>
      <c r="O3509" s="30" t="s">
        <v>9872</v>
      </c>
      <c r="P3509" s="30" t="s">
        <v>9868</v>
      </c>
      <c r="Q3509" s="30" t="s">
        <v>499</v>
      </c>
    </row>
    <row r="3510" spans="1:17">
      <c r="A3510" s="30" t="s">
        <v>11406</v>
      </c>
      <c r="B3510" s="30" t="s">
        <v>11407</v>
      </c>
      <c r="C3510" s="30" t="s">
        <v>11408</v>
      </c>
      <c r="D3510" s="30" t="s">
        <v>74</v>
      </c>
      <c r="E3510" s="30" t="s">
        <v>9891</v>
      </c>
      <c r="F3510" s="30"/>
      <c r="G3510" s="38">
        <v>60</v>
      </c>
      <c r="H3510" s="31">
        <v>0</v>
      </c>
      <c r="I3510" s="30" t="s">
        <v>610</v>
      </c>
      <c r="J3510" s="30" t="s">
        <v>611</v>
      </c>
      <c r="K3510" s="30" t="s">
        <v>495</v>
      </c>
      <c r="L3510" s="30" t="s">
        <v>612</v>
      </c>
      <c r="M3510" s="30" t="s">
        <v>5051</v>
      </c>
      <c r="N3510" s="30"/>
      <c r="O3510" s="30" t="s">
        <v>9872</v>
      </c>
      <c r="P3510" s="30" t="s">
        <v>9868</v>
      </c>
      <c r="Q3510" s="30" t="s">
        <v>4174</v>
      </c>
    </row>
    <row r="3511" spans="1:17">
      <c r="A3511" s="30" t="s">
        <v>11409</v>
      </c>
      <c r="B3511" s="30" t="s">
        <v>11410</v>
      </c>
      <c r="C3511" s="30" t="s">
        <v>11411</v>
      </c>
      <c r="D3511" s="30"/>
      <c r="E3511" s="30" t="s">
        <v>10883</v>
      </c>
      <c r="F3511" s="30"/>
      <c r="G3511" s="38">
        <v>60</v>
      </c>
      <c r="H3511" s="31">
        <v>0</v>
      </c>
      <c r="I3511" s="30" t="s">
        <v>622</v>
      </c>
      <c r="J3511" s="30" t="s">
        <v>623</v>
      </c>
      <c r="K3511" s="30" t="s">
        <v>495</v>
      </c>
      <c r="L3511" s="30" t="s">
        <v>612</v>
      </c>
      <c r="M3511" s="30" t="s">
        <v>1007</v>
      </c>
      <c r="N3511" s="30"/>
      <c r="O3511" s="30" t="s">
        <v>9872</v>
      </c>
      <c r="P3511" s="30" t="s">
        <v>9868</v>
      </c>
      <c r="Q3511" s="30" t="s">
        <v>499</v>
      </c>
    </row>
    <row r="3512" spans="1:17">
      <c r="A3512" s="30" t="s">
        <v>11412</v>
      </c>
      <c r="B3512" s="30" t="s">
        <v>11413</v>
      </c>
      <c r="C3512" s="30" t="s">
        <v>11414</v>
      </c>
      <c r="D3512" s="30" t="s">
        <v>74</v>
      </c>
      <c r="E3512" s="30" t="s">
        <v>9891</v>
      </c>
      <c r="F3512" s="30"/>
      <c r="G3512" s="38">
        <v>60</v>
      </c>
      <c r="H3512" s="31">
        <v>0</v>
      </c>
      <c r="I3512" s="30" t="s">
        <v>610</v>
      </c>
      <c r="J3512" s="30" t="s">
        <v>611</v>
      </c>
      <c r="K3512" s="30" t="s">
        <v>495</v>
      </c>
      <c r="L3512" s="30" t="s">
        <v>612</v>
      </c>
      <c r="M3512" s="30" t="s">
        <v>6616</v>
      </c>
      <c r="N3512" s="30"/>
      <c r="O3512" s="30" t="s">
        <v>9872</v>
      </c>
      <c r="P3512" s="30" t="s">
        <v>9868</v>
      </c>
      <c r="Q3512" s="30" t="s">
        <v>4174</v>
      </c>
    </row>
    <row r="3513" spans="1:17">
      <c r="A3513" s="30" t="s">
        <v>11415</v>
      </c>
      <c r="B3513" s="30" t="s">
        <v>11416</v>
      </c>
      <c r="C3513" s="30" t="s">
        <v>11417</v>
      </c>
      <c r="D3513" s="30"/>
      <c r="E3513" s="30" t="s">
        <v>10883</v>
      </c>
      <c r="F3513" s="30"/>
      <c r="G3513" s="38">
        <v>60</v>
      </c>
      <c r="H3513" s="31">
        <v>0</v>
      </c>
      <c r="I3513" s="30" t="s">
        <v>610</v>
      </c>
      <c r="J3513" s="30" t="s">
        <v>611</v>
      </c>
      <c r="K3513" s="30" t="s">
        <v>495</v>
      </c>
      <c r="L3513" s="30" t="s">
        <v>612</v>
      </c>
      <c r="M3513" s="30" t="s">
        <v>5051</v>
      </c>
      <c r="N3513" s="30" t="s">
        <v>11418</v>
      </c>
      <c r="O3513" s="30" t="s">
        <v>9872</v>
      </c>
      <c r="P3513" s="30" t="s">
        <v>9868</v>
      </c>
      <c r="Q3513" s="30" t="s">
        <v>499</v>
      </c>
    </row>
    <row r="3514" spans="1:17">
      <c r="A3514" s="30" t="s">
        <v>11419</v>
      </c>
      <c r="B3514" s="30" t="s">
        <v>11420</v>
      </c>
      <c r="C3514" s="30" t="s">
        <v>11421</v>
      </c>
      <c r="D3514" s="30"/>
      <c r="E3514" s="30" t="s">
        <v>10883</v>
      </c>
      <c r="F3514" s="30"/>
      <c r="G3514" s="38">
        <v>60</v>
      </c>
      <c r="H3514" s="31">
        <v>0</v>
      </c>
      <c r="I3514" s="30" t="s">
        <v>610</v>
      </c>
      <c r="J3514" s="30" t="s">
        <v>611</v>
      </c>
      <c r="K3514" s="30" t="s">
        <v>495</v>
      </c>
      <c r="L3514" s="30" t="s">
        <v>612</v>
      </c>
      <c r="M3514" s="30" t="s">
        <v>6616</v>
      </c>
      <c r="N3514" s="30" t="s">
        <v>11422</v>
      </c>
      <c r="O3514" s="30" t="s">
        <v>9872</v>
      </c>
      <c r="P3514" s="30" t="s">
        <v>9868</v>
      </c>
      <c r="Q3514" s="30" t="s">
        <v>499</v>
      </c>
    </row>
    <row r="3515" spans="1:17">
      <c r="A3515" s="30" t="s">
        <v>11423</v>
      </c>
      <c r="B3515" s="30" t="s">
        <v>11424</v>
      </c>
      <c r="C3515" s="30" t="s">
        <v>11425</v>
      </c>
      <c r="D3515" s="30"/>
      <c r="E3515" s="30" t="s">
        <v>10883</v>
      </c>
      <c r="F3515" s="30"/>
      <c r="G3515" s="38">
        <v>60</v>
      </c>
      <c r="H3515" s="31">
        <v>0</v>
      </c>
      <c r="I3515" s="30" t="s">
        <v>610</v>
      </c>
      <c r="J3515" s="30" t="s">
        <v>611</v>
      </c>
      <c r="K3515" s="30" t="s">
        <v>495</v>
      </c>
      <c r="L3515" s="30" t="s">
        <v>612</v>
      </c>
      <c r="M3515" s="30" t="s">
        <v>5051</v>
      </c>
      <c r="N3515" s="30" t="s">
        <v>11426</v>
      </c>
      <c r="O3515" s="30" t="s">
        <v>9872</v>
      </c>
      <c r="P3515" s="30" t="s">
        <v>9868</v>
      </c>
      <c r="Q3515" s="30" t="s">
        <v>499</v>
      </c>
    </row>
    <row r="3516" spans="1:17">
      <c r="A3516" s="30" t="s">
        <v>11427</v>
      </c>
      <c r="B3516" s="30" t="s">
        <v>11428</v>
      </c>
      <c r="C3516" s="30" t="s">
        <v>11429</v>
      </c>
      <c r="D3516" s="30"/>
      <c r="E3516" s="30" t="s">
        <v>10883</v>
      </c>
      <c r="F3516" s="30" t="s">
        <v>74</v>
      </c>
      <c r="G3516" s="38">
        <v>60</v>
      </c>
      <c r="H3516" s="31">
        <v>0</v>
      </c>
      <c r="I3516" s="30" t="s">
        <v>622</v>
      </c>
      <c r="J3516" s="30" t="s">
        <v>623</v>
      </c>
      <c r="K3516" s="30" t="s">
        <v>495</v>
      </c>
      <c r="L3516" s="30" t="s">
        <v>612</v>
      </c>
      <c r="M3516" s="30" t="s">
        <v>1007</v>
      </c>
      <c r="N3516" s="30"/>
      <c r="O3516" s="30" t="s">
        <v>9872</v>
      </c>
      <c r="P3516" s="30" t="s">
        <v>9868</v>
      </c>
      <c r="Q3516" s="30" t="s">
        <v>499</v>
      </c>
    </row>
    <row r="3517" spans="1:17">
      <c r="A3517" s="30" t="s">
        <v>11430</v>
      </c>
      <c r="B3517" s="30" t="s">
        <v>11431</v>
      </c>
      <c r="C3517" s="30" t="s">
        <v>11432</v>
      </c>
      <c r="D3517" s="30" t="s">
        <v>74</v>
      </c>
      <c r="E3517" s="30" t="s">
        <v>9891</v>
      </c>
      <c r="F3517" s="30"/>
      <c r="G3517" s="38">
        <v>60</v>
      </c>
      <c r="H3517" s="31">
        <v>0</v>
      </c>
      <c r="I3517" s="30" t="s">
        <v>5036</v>
      </c>
      <c r="J3517" s="30" t="s">
        <v>5037</v>
      </c>
      <c r="K3517" s="30" t="s">
        <v>495</v>
      </c>
      <c r="L3517" s="30" t="s">
        <v>612</v>
      </c>
      <c r="M3517" s="30" t="s">
        <v>1828</v>
      </c>
      <c r="N3517" s="30"/>
      <c r="O3517" s="30" t="s">
        <v>9872</v>
      </c>
      <c r="P3517" s="30" t="s">
        <v>9868</v>
      </c>
      <c r="Q3517" s="30" t="s">
        <v>4174</v>
      </c>
    </row>
    <row r="3518" spans="1:17">
      <c r="A3518" s="30" t="s">
        <v>11433</v>
      </c>
      <c r="B3518" s="30" t="s">
        <v>11434</v>
      </c>
      <c r="C3518" s="30" t="s">
        <v>11435</v>
      </c>
      <c r="D3518" s="30"/>
      <c r="E3518" s="30" t="s">
        <v>10883</v>
      </c>
      <c r="F3518" s="30"/>
      <c r="G3518" s="38">
        <v>60</v>
      </c>
      <c r="H3518" s="31">
        <v>0</v>
      </c>
      <c r="I3518" s="30" t="s">
        <v>610</v>
      </c>
      <c r="J3518" s="30" t="s">
        <v>611</v>
      </c>
      <c r="K3518" s="30" t="s">
        <v>495</v>
      </c>
      <c r="L3518" s="30" t="s">
        <v>612</v>
      </c>
      <c r="M3518" s="30" t="s">
        <v>688</v>
      </c>
      <c r="N3518" s="30"/>
      <c r="O3518" s="30" t="s">
        <v>9872</v>
      </c>
      <c r="P3518" s="30" t="s">
        <v>9868</v>
      </c>
      <c r="Q3518" s="30" t="s">
        <v>499</v>
      </c>
    </row>
    <row r="3519" spans="1:17">
      <c r="A3519" s="30" t="s">
        <v>11436</v>
      </c>
      <c r="B3519" s="30" t="s">
        <v>11437</v>
      </c>
      <c r="C3519" s="30" t="s">
        <v>11438</v>
      </c>
      <c r="D3519" s="30"/>
      <c r="E3519" s="30" t="s">
        <v>10883</v>
      </c>
      <c r="F3519" s="30"/>
      <c r="G3519" s="38">
        <v>60</v>
      </c>
      <c r="H3519" s="31">
        <v>0</v>
      </c>
      <c r="I3519" s="30" t="s">
        <v>5036</v>
      </c>
      <c r="J3519" s="30" t="s">
        <v>5037</v>
      </c>
      <c r="K3519" s="30" t="s">
        <v>495</v>
      </c>
      <c r="L3519" s="30" t="s">
        <v>612</v>
      </c>
      <c r="M3519" s="30" t="s">
        <v>4781</v>
      </c>
      <c r="N3519" s="30"/>
      <c r="O3519" s="30" t="s">
        <v>9872</v>
      </c>
      <c r="P3519" s="30" t="s">
        <v>9868</v>
      </c>
      <c r="Q3519" s="30" t="s">
        <v>499</v>
      </c>
    </row>
    <row r="3520" spans="1:17">
      <c r="A3520" s="30" t="s">
        <v>11439</v>
      </c>
      <c r="B3520" s="30" t="s">
        <v>11440</v>
      </c>
      <c r="C3520" s="30" t="s">
        <v>11441</v>
      </c>
      <c r="D3520" s="30"/>
      <c r="E3520" s="30" t="s">
        <v>10883</v>
      </c>
      <c r="F3520" s="30"/>
      <c r="G3520" s="38">
        <v>60</v>
      </c>
      <c r="H3520" s="31">
        <v>0</v>
      </c>
      <c r="I3520" s="30" t="s">
        <v>5036</v>
      </c>
      <c r="J3520" s="30" t="s">
        <v>5037</v>
      </c>
      <c r="K3520" s="30" t="s">
        <v>495</v>
      </c>
      <c r="L3520" s="30" t="s">
        <v>612</v>
      </c>
      <c r="M3520" s="30" t="s">
        <v>4781</v>
      </c>
      <c r="N3520" s="30" t="s">
        <v>11342</v>
      </c>
      <c r="O3520" s="30" t="s">
        <v>9872</v>
      </c>
      <c r="P3520" s="30" t="s">
        <v>9868</v>
      </c>
      <c r="Q3520" s="30" t="s">
        <v>499</v>
      </c>
    </row>
    <row r="3521" spans="1:17">
      <c r="A3521" s="30" t="s">
        <v>11442</v>
      </c>
      <c r="B3521" s="30" t="s">
        <v>11443</v>
      </c>
      <c r="C3521" s="30" t="s">
        <v>11444</v>
      </c>
      <c r="D3521" s="30"/>
      <c r="E3521" s="30" t="s">
        <v>10883</v>
      </c>
      <c r="F3521" s="30"/>
      <c r="G3521" s="38">
        <v>60</v>
      </c>
      <c r="H3521" s="31">
        <v>0</v>
      </c>
      <c r="I3521" s="30" t="s">
        <v>5036</v>
      </c>
      <c r="J3521" s="30" t="s">
        <v>5037</v>
      </c>
      <c r="K3521" s="30" t="s">
        <v>495</v>
      </c>
      <c r="L3521" s="30" t="s">
        <v>612</v>
      </c>
      <c r="M3521" s="30" t="s">
        <v>4781</v>
      </c>
      <c r="N3521" s="30"/>
      <c r="O3521" s="30" t="s">
        <v>9872</v>
      </c>
      <c r="P3521" s="30" t="s">
        <v>9868</v>
      </c>
      <c r="Q3521" s="30" t="s">
        <v>499</v>
      </c>
    </row>
    <row r="3522" spans="1:17">
      <c r="A3522" s="30" t="s">
        <v>11445</v>
      </c>
      <c r="B3522" s="30" t="s">
        <v>11446</v>
      </c>
      <c r="C3522" s="30" t="s">
        <v>11447</v>
      </c>
      <c r="D3522" s="30"/>
      <c r="E3522" s="30" t="s">
        <v>10883</v>
      </c>
      <c r="F3522" s="30"/>
      <c r="G3522" s="38">
        <v>60</v>
      </c>
      <c r="H3522" s="31">
        <v>0</v>
      </c>
      <c r="I3522" s="30" t="s">
        <v>610</v>
      </c>
      <c r="J3522" s="30" t="s">
        <v>611</v>
      </c>
      <c r="K3522" s="30" t="s">
        <v>495</v>
      </c>
      <c r="L3522" s="30" t="s">
        <v>612</v>
      </c>
      <c r="M3522" s="30" t="s">
        <v>6616</v>
      </c>
      <c r="N3522" s="30" t="s">
        <v>11448</v>
      </c>
      <c r="O3522" s="30" t="s">
        <v>9872</v>
      </c>
      <c r="P3522" s="30" t="s">
        <v>9868</v>
      </c>
      <c r="Q3522" s="30" t="s">
        <v>499</v>
      </c>
    </row>
    <row r="3523" spans="1:17">
      <c r="A3523" s="30" t="s">
        <v>11449</v>
      </c>
      <c r="B3523" s="30" t="s">
        <v>11450</v>
      </c>
      <c r="C3523" s="30" t="s">
        <v>11451</v>
      </c>
      <c r="D3523" s="30"/>
      <c r="E3523" s="30" t="s">
        <v>9870</v>
      </c>
      <c r="F3523" s="30" t="s">
        <v>74</v>
      </c>
      <c r="G3523" s="38">
        <v>60</v>
      </c>
      <c r="H3523" s="31">
        <v>0</v>
      </c>
      <c r="I3523" s="30" t="s">
        <v>586</v>
      </c>
      <c r="J3523" s="30" t="s">
        <v>587</v>
      </c>
      <c r="K3523" s="30" t="s">
        <v>495</v>
      </c>
      <c r="L3523" s="30" t="s">
        <v>496</v>
      </c>
      <c r="M3523" s="30" t="s">
        <v>588</v>
      </c>
      <c r="N3523" s="30"/>
      <c r="O3523" s="30" t="s">
        <v>9872</v>
      </c>
      <c r="P3523" s="30" t="s">
        <v>9868</v>
      </c>
      <c r="Q3523" s="30" t="s">
        <v>499</v>
      </c>
    </row>
    <row r="3524" spans="1:17">
      <c r="A3524" s="30" t="s">
        <v>11452</v>
      </c>
      <c r="B3524" s="30" t="s">
        <v>11453</v>
      </c>
      <c r="C3524" s="30" t="s">
        <v>11454</v>
      </c>
      <c r="D3524" s="30" t="s">
        <v>74</v>
      </c>
      <c r="E3524" s="30" t="s">
        <v>9891</v>
      </c>
      <c r="F3524" s="30"/>
      <c r="G3524" s="38">
        <v>60</v>
      </c>
      <c r="H3524" s="31">
        <v>0</v>
      </c>
      <c r="I3524" s="30" t="s">
        <v>610</v>
      </c>
      <c r="J3524" s="30" t="s">
        <v>611</v>
      </c>
      <c r="K3524" s="30" t="s">
        <v>495</v>
      </c>
      <c r="L3524" s="30" t="s">
        <v>612</v>
      </c>
      <c r="M3524" s="30" t="s">
        <v>5051</v>
      </c>
      <c r="N3524" s="30"/>
      <c r="O3524" s="30" t="s">
        <v>9872</v>
      </c>
      <c r="P3524" s="30" t="s">
        <v>9868</v>
      </c>
      <c r="Q3524" s="30" t="s">
        <v>4174</v>
      </c>
    </row>
    <row r="3525" spans="1:17">
      <c r="A3525" s="30" t="s">
        <v>11455</v>
      </c>
      <c r="B3525" s="30" t="s">
        <v>11456</v>
      </c>
      <c r="C3525" s="30" t="s">
        <v>11457</v>
      </c>
      <c r="D3525" s="30" t="s">
        <v>74</v>
      </c>
      <c r="E3525" s="30" t="s">
        <v>9891</v>
      </c>
      <c r="F3525" s="30"/>
      <c r="G3525" s="38">
        <v>60</v>
      </c>
      <c r="H3525" s="31">
        <v>0</v>
      </c>
      <c r="I3525" s="30" t="s">
        <v>610</v>
      </c>
      <c r="J3525" s="30" t="s">
        <v>611</v>
      </c>
      <c r="K3525" s="30" t="s">
        <v>495</v>
      </c>
      <c r="L3525" s="30" t="s">
        <v>612</v>
      </c>
      <c r="M3525" s="30" t="s">
        <v>5051</v>
      </c>
      <c r="N3525" s="30"/>
      <c r="O3525" s="30" t="s">
        <v>9872</v>
      </c>
      <c r="P3525" s="30" t="s">
        <v>9868</v>
      </c>
      <c r="Q3525" s="30" t="s">
        <v>4174</v>
      </c>
    </row>
    <row r="3526" spans="1:17">
      <c r="A3526" s="30" t="s">
        <v>11458</v>
      </c>
      <c r="B3526" s="30" t="s">
        <v>11459</v>
      </c>
      <c r="C3526" s="30" t="s">
        <v>11460</v>
      </c>
      <c r="D3526" s="30"/>
      <c r="E3526" s="30" t="s">
        <v>10101</v>
      </c>
      <c r="F3526" s="30"/>
      <c r="G3526" s="38">
        <v>60</v>
      </c>
      <c r="H3526" s="31">
        <v>0</v>
      </c>
      <c r="I3526" s="30" t="s">
        <v>512</v>
      </c>
      <c r="J3526" s="30" t="s">
        <v>513</v>
      </c>
      <c r="K3526" s="30" t="s">
        <v>495</v>
      </c>
      <c r="L3526" s="30" t="s">
        <v>496</v>
      </c>
      <c r="M3526" s="30" t="s">
        <v>713</v>
      </c>
      <c r="N3526" s="30"/>
      <c r="O3526" s="30" t="s">
        <v>9872</v>
      </c>
      <c r="P3526" s="30" t="s">
        <v>9868</v>
      </c>
      <c r="Q3526" s="30" t="s">
        <v>499</v>
      </c>
    </row>
    <row r="3527" spans="1:17">
      <c r="A3527" s="30" t="s">
        <v>11461</v>
      </c>
      <c r="B3527" s="30" t="s">
        <v>11462</v>
      </c>
      <c r="C3527" s="30" t="s">
        <v>11463</v>
      </c>
      <c r="D3527" s="30"/>
      <c r="E3527" s="30" t="s">
        <v>9870</v>
      </c>
      <c r="F3527" s="30" t="s">
        <v>74</v>
      </c>
      <c r="G3527" s="38">
        <v>60</v>
      </c>
      <c r="H3527" s="31">
        <v>0</v>
      </c>
      <c r="I3527" s="30" t="s">
        <v>552</v>
      </c>
      <c r="J3527" s="30" t="s">
        <v>553</v>
      </c>
      <c r="K3527" s="30" t="s">
        <v>495</v>
      </c>
      <c r="L3527" s="30" t="s">
        <v>496</v>
      </c>
      <c r="M3527" s="30" t="s">
        <v>596</v>
      </c>
      <c r="N3527" s="30"/>
      <c r="O3527" s="30" t="s">
        <v>9872</v>
      </c>
      <c r="P3527" s="30" t="s">
        <v>9868</v>
      </c>
      <c r="Q3527" s="30" t="s">
        <v>499</v>
      </c>
    </row>
    <row r="3528" spans="1:17">
      <c r="A3528" s="30" t="s">
        <v>11464</v>
      </c>
      <c r="B3528" s="30" t="s">
        <v>11465</v>
      </c>
      <c r="C3528" s="30" t="s">
        <v>11466</v>
      </c>
      <c r="D3528" s="30" t="s">
        <v>74</v>
      </c>
      <c r="E3528" s="30" t="s">
        <v>9891</v>
      </c>
      <c r="F3528" s="30"/>
      <c r="G3528" s="38">
        <v>60</v>
      </c>
      <c r="H3528" s="31">
        <v>0</v>
      </c>
      <c r="I3528" s="30" t="s">
        <v>610</v>
      </c>
      <c r="J3528" s="30" t="s">
        <v>611</v>
      </c>
      <c r="K3528" s="30" t="s">
        <v>495</v>
      </c>
      <c r="L3528" s="30" t="s">
        <v>612</v>
      </c>
      <c r="M3528" s="30" t="s">
        <v>5051</v>
      </c>
      <c r="N3528" s="30"/>
      <c r="O3528" s="30" t="s">
        <v>9872</v>
      </c>
      <c r="P3528" s="30" t="s">
        <v>9868</v>
      </c>
      <c r="Q3528" s="30" t="s">
        <v>4174</v>
      </c>
    </row>
    <row r="3529" spans="1:17">
      <c r="A3529" s="30" t="s">
        <v>11467</v>
      </c>
      <c r="B3529" s="30" t="s">
        <v>11468</v>
      </c>
      <c r="C3529" s="30" t="s">
        <v>11469</v>
      </c>
      <c r="D3529" s="30" t="s">
        <v>74</v>
      </c>
      <c r="E3529" s="30" t="s">
        <v>9891</v>
      </c>
      <c r="F3529" s="30"/>
      <c r="G3529" s="38">
        <v>60</v>
      </c>
      <c r="H3529" s="31">
        <v>0</v>
      </c>
      <c r="I3529" s="30" t="s">
        <v>610</v>
      </c>
      <c r="J3529" s="30" t="s">
        <v>611</v>
      </c>
      <c r="K3529" s="30" t="s">
        <v>495</v>
      </c>
      <c r="L3529" s="30" t="s">
        <v>612</v>
      </c>
      <c r="M3529" s="30" t="s">
        <v>950</v>
      </c>
      <c r="N3529" s="30"/>
      <c r="O3529" s="30" t="s">
        <v>9872</v>
      </c>
      <c r="P3529" s="30" t="s">
        <v>9868</v>
      </c>
      <c r="Q3529" s="30" t="s">
        <v>4174</v>
      </c>
    </row>
    <row r="3530" spans="1:17">
      <c r="A3530" s="30" t="s">
        <v>11470</v>
      </c>
      <c r="B3530" s="30" t="s">
        <v>11471</v>
      </c>
      <c r="C3530" s="30" t="s">
        <v>11472</v>
      </c>
      <c r="D3530" s="30"/>
      <c r="E3530" s="30" t="s">
        <v>10883</v>
      </c>
      <c r="F3530" s="30"/>
      <c r="G3530" s="38">
        <v>60</v>
      </c>
      <c r="H3530" s="31">
        <v>0</v>
      </c>
      <c r="I3530" s="30" t="s">
        <v>610</v>
      </c>
      <c r="J3530" s="30" t="s">
        <v>611</v>
      </c>
      <c r="K3530" s="30" t="s">
        <v>495</v>
      </c>
      <c r="L3530" s="30" t="s">
        <v>612</v>
      </c>
      <c r="M3530" s="30" t="s">
        <v>1035</v>
      </c>
      <c r="N3530" s="30" t="s">
        <v>4265</v>
      </c>
      <c r="O3530" s="30" t="s">
        <v>9872</v>
      </c>
      <c r="P3530" s="30" t="s">
        <v>9868</v>
      </c>
      <c r="Q3530" s="30" t="s">
        <v>499</v>
      </c>
    </row>
    <row r="3531" spans="1:17">
      <c r="A3531" s="30" t="s">
        <v>11473</v>
      </c>
      <c r="B3531" s="30" t="s">
        <v>11474</v>
      </c>
      <c r="C3531" s="30" t="s">
        <v>11475</v>
      </c>
      <c r="D3531" s="30" t="s">
        <v>74</v>
      </c>
      <c r="E3531" s="30" t="s">
        <v>9891</v>
      </c>
      <c r="F3531" s="30"/>
      <c r="G3531" s="38">
        <v>60</v>
      </c>
      <c r="H3531" s="31">
        <v>0</v>
      </c>
      <c r="I3531" s="30" t="s">
        <v>5036</v>
      </c>
      <c r="J3531" s="30" t="s">
        <v>5037</v>
      </c>
      <c r="K3531" s="30" t="s">
        <v>495</v>
      </c>
      <c r="L3531" s="30" t="s">
        <v>612</v>
      </c>
      <c r="M3531" s="30" t="s">
        <v>1828</v>
      </c>
      <c r="N3531" s="30"/>
      <c r="O3531" s="30" t="s">
        <v>9872</v>
      </c>
      <c r="P3531" s="30" t="s">
        <v>9868</v>
      </c>
      <c r="Q3531" s="30" t="s">
        <v>4174</v>
      </c>
    </row>
    <row r="3532" spans="1:17">
      <c r="A3532" s="30" t="s">
        <v>11476</v>
      </c>
      <c r="B3532" s="30" t="s">
        <v>11477</v>
      </c>
      <c r="C3532" s="30" t="s">
        <v>11478</v>
      </c>
      <c r="D3532" s="30" t="s">
        <v>74</v>
      </c>
      <c r="E3532" s="30" t="s">
        <v>9891</v>
      </c>
      <c r="F3532" s="30"/>
      <c r="G3532" s="38">
        <v>60</v>
      </c>
      <c r="H3532" s="31">
        <v>0</v>
      </c>
      <c r="I3532" s="30" t="s">
        <v>5036</v>
      </c>
      <c r="J3532" s="30" t="s">
        <v>5037</v>
      </c>
      <c r="K3532" s="30" t="s">
        <v>495</v>
      </c>
      <c r="L3532" s="30" t="s">
        <v>612</v>
      </c>
      <c r="M3532" s="30" t="s">
        <v>11250</v>
      </c>
      <c r="N3532" s="30"/>
      <c r="O3532" s="30" t="s">
        <v>9872</v>
      </c>
      <c r="P3532" s="30" t="s">
        <v>9868</v>
      </c>
      <c r="Q3532" s="30" t="s">
        <v>4174</v>
      </c>
    </row>
    <row r="3533" spans="1:17">
      <c r="A3533" s="30" t="s">
        <v>11479</v>
      </c>
      <c r="B3533" s="30" t="s">
        <v>11480</v>
      </c>
      <c r="C3533" s="30" t="s">
        <v>11481</v>
      </c>
      <c r="D3533" s="30"/>
      <c r="E3533" s="30" t="s">
        <v>10883</v>
      </c>
      <c r="F3533" s="30" t="s">
        <v>74</v>
      </c>
      <c r="G3533" s="38">
        <v>60</v>
      </c>
      <c r="H3533" s="31">
        <v>0</v>
      </c>
      <c r="I3533" s="30" t="s">
        <v>610</v>
      </c>
      <c r="J3533" s="30" t="s">
        <v>611</v>
      </c>
      <c r="K3533" s="30" t="s">
        <v>495</v>
      </c>
      <c r="L3533" s="30" t="s">
        <v>612</v>
      </c>
      <c r="M3533" s="30" t="s">
        <v>688</v>
      </c>
      <c r="N3533" s="30"/>
      <c r="O3533" s="30" t="s">
        <v>9872</v>
      </c>
      <c r="P3533" s="30" t="s">
        <v>9868</v>
      </c>
      <c r="Q3533" s="30" t="s">
        <v>499</v>
      </c>
    </row>
    <row r="3534" spans="1:17">
      <c r="A3534" s="30" t="s">
        <v>11482</v>
      </c>
      <c r="B3534" s="30" t="s">
        <v>11483</v>
      </c>
      <c r="C3534" s="30" t="s">
        <v>11484</v>
      </c>
      <c r="D3534" s="30"/>
      <c r="E3534" s="30" t="s">
        <v>10883</v>
      </c>
      <c r="F3534" s="30"/>
      <c r="G3534" s="38">
        <v>60</v>
      </c>
      <c r="H3534" s="31">
        <v>0</v>
      </c>
      <c r="I3534" s="30" t="s">
        <v>610</v>
      </c>
      <c r="J3534" s="30" t="s">
        <v>611</v>
      </c>
      <c r="K3534" s="30" t="s">
        <v>495</v>
      </c>
      <c r="L3534" s="30" t="s">
        <v>612</v>
      </c>
      <c r="M3534" s="30" t="s">
        <v>6616</v>
      </c>
      <c r="N3534" s="30" t="s">
        <v>11485</v>
      </c>
      <c r="O3534" s="30" t="s">
        <v>9872</v>
      </c>
      <c r="P3534" s="30" t="s">
        <v>9868</v>
      </c>
      <c r="Q3534" s="30" t="s">
        <v>499</v>
      </c>
    </row>
    <row r="3535" spans="1:17">
      <c r="A3535" s="30" t="s">
        <v>11486</v>
      </c>
      <c r="B3535" s="30" t="s">
        <v>11487</v>
      </c>
      <c r="C3535" s="30" t="s">
        <v>11488</v>
      </c>
      <c r="D3535" s="30" t="s">
        <v>74</v>
      </c>
      <c r="E3535" s="30" t="s">
        <v>9891</v>
      </c>
      <c r="F3535" s="30"/>
      <c r="G3535" s="38">
        <v>60</v>
      </c>
      <c r="H3535" s="31">
        <v>0</v>
      </c>
      <c r="I3535" s="30" t="s">
        <v>5036</v>
      </c>
      <c r="J3535" s="30" t="s">
        <v>5037</v>
      </c>
      <c r="K3535" s="30" t="s">
        <v>495</v>
      </c>
      <c r="L3535" s="30" t="s">
        <v>612</v>
      </c>
      <c r="M3535" s="30" t="s">
        <v>1021</v>
      </c>
      <c r="N3535" s="30"/>
      <c r="O3535" s="30" t="s">
        <v>9872</v>
      </c>
      <c r="P3535" s="30" t="s">
        <v>9868</v>
      </c>
      <c r="Q3535" s="30" t="s">
        <v>4174</v>
      </c>
    </row>
    <row r="3536" spans="1:17">
      <c r="A3536" s="30" t="s">
        <v>11489</v>
      </c>
      <c r="B3536" s="30" t="s">
        <v>11490</v>
      </c>
      <c r="C3536" s="30" t="s">
        <v>11491</v>
      </c>
      <c r="D3536" s="30" t="s">
        <v>74</v>
      </c>
      <c r="E3536" s="30" t="s">
        <v>9891</v>
      </c>
      <c r="F3536" s="30"/>
      <c r="G3536" s="38">
        <v>60</v>
      </c>
      <c r="H3536" s="31">
        <v>0</v>
      </c>
      <c r="I3536" s="30" t="s">
        <v>610</v>
      </c>
      <c r="J3536" s="30" t="s">
        <v>611</v>
      </c>
      <c r="K3536" s="30" t="s">
        <v>495</v>
      </c>
      <c r="L3536" s="30" t="s">
        <v>612</v>
      </c>
      <c r="M3536" s="30" t="s">
        <v>5051</v>
      </c>
      <c r="N3536" s="30"/>
      <c r="O3536" s="30" t="s">
        <v>9872</v>
      </c>
      <c r="P3536" s="30" t="s">
        <v>9868</v>
      </c>
      <c r="Q3536" s="30" t="s">
        <v>4174</v>
      </c>
    </row>
    <row r="3537" spans="1:17">
      <c r="A3537" s="30" t="s">
        <v>11492</v>
      </c>
      <c r="B3537" s="30" t="s">
        <v>11493</v>
      </c>
      <c r="C3537" s="30" t="s">
        <v>11494</v>
      </c>
      <c r="D3537" s="30"/>
      <c r="E3537" s="30" t="s">
        <v>10883</v>
      </c>
      <c r="F3537" s="30"/>
      <c r="G3537" s="38">
        <v>60</v>
      </c>
      <c r="H3537" s="31">
        <v>0</v>
      </c>
      <c r="I3537" s="30" t="s">
        <v>610</v>
      </c>
      <c r="J3537" s="30" t="s">
        <v>611</v>
      </c>
      <c r="K3537" s="30" t="s">
        <v>495</v>
      </c>
      <c r="L3537" s="30" t="s">
        <v>612</v>
      </c>
      <c r="M3537" s="30" t="s">
        <v>6616</v>
      </c>
      <c r="N3537" s="30" t="s">
        <v>11495</v>
      </c>
      <c r="O3537" s="30" t="s">
        <v>9872</v>
      </c>
      <c r="P3537" s="30" t="s">
        <v>9868</v>
      </c>
      <c r="Q3537" s="30" t="s">
        <v>499</v>
      </c>
    </row>
    <row r="3538" spans="1:17">
      <c r="A3538" s="30" t="s">
        <v>11496</v>
      </c>
      <c r="B3538" s="30" t="s">
        <v>11497</v>
      </c>
      <c r="C3538" s="30" t="s">
        <v>11498</v>
      </c>
      <c r="D3538" s="30" t="s">
        <v>74</v>
      </c>
      <c r="E3538" s="30" t="s">
        <v>9891</v>
      </c>
      <c r="F3538" s="30"/>
      <c r="G3538" s="38">
        <v>60</v>
      </c>
      <c r="H3538" s="31">
        <v>0</v>
      </c>
      <c r="I3538" s="30" t="s">
        <v>5036</v>
      </c>
      <c r="J3538" s="30" t="s">
        <v>5037</v>
      </c>
      <c r="K3538" s="30" t="s">
        <v>495</v>
      </c>
      <c r="L3538" s="30" t="s">
        <v>612</v>
      </c>
      <c r="M3538" s="30" t="s">
        <v>1166</v>
      </c>
      <c r="N3538" s="30"/>
      <c r="O3538" s="30" t="s">
        <v>9872</v>
      </c>
      <c r="P3538" s="30" t="s">
        <v>9868</v>
      </c>
      <c r="Q3538" s="30" t="s">
        <v>4174</v>
      </c>
    </row>
    <row r="3539" spans="1:17">
      <c r="A3539" s="30" t="s">
        <v>11499</v>
      </c>
      <c r="B3539" s="30" t="s">
        <v>11500</v>
      </c>
      <c r="C3539" s="30" t="s">
        <v>11501</v>
      </c>
      <c r="D3539" s="30" t="s">
        <v>74</v>
      </c>
      <c r="E3539" s="30" t="s">
        <v>9891</v>
      </c>
      <c r="F3539" s="30"/>
      <c r="G3539" s="38">
        <v>60</v>
      </c>
      <c r="H3539" s="31">
        <v>0</v>
      </c>
      <c r="I3539" s="30" t="s">
        <v>5036</v>
      </c>
      <c r="J3539" s="30" t="s">
        <v>5037</v>
      </c>
      <c r="K3539" s="30" t="s">
        <v>495</v>
      </c>
      <c r="L3539" s="30" t="s">
        <v>612</v>
      </c>
      <c r="M3539" s="30" t="s">
        <v>9437</v>
      </c>
      <c r="N3539" s="30" t="s">
        <v>11502</v>
      </c>
      <c r="O3539" s="30" t="s">
        <v>9872</v>
      </c>
      <c r="P3539" s="30" t="s">
        <v>9868</v>
      </c>
      <c r="Q3539" s="30" t="s">
        <v>4174</v>
      </c>
    </row>
    <row r="3540" spans="1:17">
      <c r="A3540" s="30" t="s">
        <v>11503</v>
      </c>
      <c r="B3540" s="30" t="s">
        <v>11504</v>
      </c>
      <c r="C3540" s="30" t="s">
        <v>11505</v>
      </c>
      <c r="D3540" s="30" t="s">
        <v>74</v>
      </c>
      <c r="E3540" s="30" t="s">
        <v>9891</v>
      </c>
      <c r="F3540" s="30"/>
      <c r="G3540" s="38">
        <v>60</v>
      </c>
      <c r="H3540" s="31">
        <v>0</v>
      </c>
      <c r="I3540" s="30" t="s">
        <v>610</v>
      </c>
      <c r="J3540" s="30" t="s">
        <v>611</v>
      </c>
      <c r="K3540" s="30" t="s">
        <v>495</v>
      </c>
      <c r="L3540" s="30" t="s">
        <v>612</v>
      </c>
      <c r="M3540" s="30" t="s">
        <v>5051</v>
      </c>
      <c r="N3540" s="30"/>
      <c r="O3540" s="30" t="s">
        <v>9872</v>
      </c>
      <c r="P3540" s="30" t="s">
        <v>9868</v>
      </c>
      <c r="Q3540" s="30" t="s">
        <v>4174</v>
      </c>
    </row>
    <row r="3541" spans="1:17">
      <c r="A3541" s="30" t="s">
        <v>11506</v>
      </c>
      <c r="B3541" s="30" t="s">
        <v>11507</v>
      </c>
      <c r="C3541" s="30" t="s">
        <v>11508</v>
      </c>
      <c r="D3541" s="30" t="s">
        <v>74</v>
      </c>
      <c r="E3541" s="30" t="s">
        <v>9891</v>
      </c>
      <c r="F3541" s="30"/>
      <c r="G3541" s="38">
        <v>60</v>
      </c>
      <c r="H3541" s="31">
        <v>0</v>
      </c>
      <c r="I3541" s="30" t="s">
        <v>610</v>
      </c>
      <c r="J3541" s="30" t="s">
        <v>611</v>
      </c>
      <c r="K3541" s="30" t="s">
        <v>495</v>
      </c>
      <c r="L3541" s="30" t="s">
        <v>612</v>
      </c>
      <c r="M3541" s="30" t="s">
        <v>1108</v>
      </c>
      <c r="N3541" s="30"/>
      <c r="O3541" s="30" t="s">
        <v>9872</v>
      </c>
      <c r="P3541" s="30" t="s">
        <v>9868</v>
      </c>
      <c r="Q3541" s="30" t="s">
        <v>4174</v>
      </c>
    </row>
    <row r="3542" spans="1:17">
      <c r="A3542" s="30" t="s">
        <v>11509</v>
      </c>
      <c r="B3542" s="30" t="s">
        <v>11510</v>
      </c>
      <c r="C3542" s="30" t="s">
        <v>11511</v>
      </c>
      <c r="D3542" s="30" t="s">
        <v>74</v>
      </c>
      <c r="E3542" s="30" t="s">
        <v>9891</v>
      </c>
      <c r="F3542" s="30"/>
      <c r="G3542" s="38">
        <v>60</v>
      </c>
      <c r="H3542" s="31">
        <v>0</v>
      </c>
      <c r="I3542" s="30" t="s">
        <v>610</v>
      </c>
      <c r="J3542" s="30" t="s">
        <v>611</v>
      </c>
      <c r="K3542" s="30" t="s">
        <v>495</v>
      </c>
      <c r="L3542" s="30" t="s">
        <v>612</v>
      </c>
      <c r="M3542" s="30" t="s">
        <v>1108</v>
      </c>
      <c r="N3542" s="30"/>
      <c r="O3542" s="30" t="s">
        <v>9872</v>
      </c>
      <c r="P3542" s="30" t="s">
        <v>9868</v>
      </c>
      <c r="Q3542" s="30" t="s">
        <v>4174</v>
      </c>
    </row>
    <row r="3543" spans="1:17">
      <c r="A3543" s="30" t="s">
        <v>11512</v>
      </c>
      <c r="B3543" s="30" t="s">
        <v>11513</v>
      </c>
      <c r="C3543" s="30" t="s">
        <v>11514</v>
      </c>
      <c r="D3543" s="30" t="s">
        <v>74</v>
      </c>
      <c r="E3543" s="30" t="s">
        <v>9891</v>
      </c>
      <c r="F3543" s="30"/>
      <c r="G3543" s="38">
        <v>60</v>
      </c>
      <c r="H3543" s="31">
        <v>0</v>
      </c>
      <c r="I3543" s="30" t="s">
        <v>5036</v>
      </c>
      <c r="J3543" s="30" t="s">
        <v>5037</v>
      </c>
      <c r="K3543" s="30" t="s">
        <v>495</v>
      </c>
      <c r="L3543" s="30" t="s">
        <v>612</v>
      </c>
      <c r="M3543" s="30" t="s">
        <v>1828</v>
      </c>
      <c r="N3543" s="30"/>
      <c r="O3543" s="30" t="s">
        <v>9872</v>
      </c>
      <c r="P3543" s="30" t="s">
        <v>9868</v>
      </c>
      <c r="Q3543" s="30" t="s">
        <v>4174</v>
      </c>
    </row>
    <row r="3544" spans="1:17">
      <c r="A3544" s="30" t="s">
        <v>11515</v>
      </c>
      <c r="B3544" s="30" t="s">
        <v>11516</v>
      </c>
      <c r="C3544" s="30" t="s">
        <v>11517</v>
      </c>
      <c r="D3544" s="30" t="s">
        <v>74</v>
      </c>
      <c r="E3544" s="30" t="s">
        <v>10883</v>
      </c>
      <c r="F3544" s="30"/>
      <c r="G3544" s="38">
        <v>60</v>
      </c>
      <c r="H3544" s="31">
        <v>0</v>
      </c>
      <c r="I3544" s="30" t="s">
        <v>610</v>
      </c>
      <c r="J3544" s="30" t="s">
        <v>611</v>
      </c>
      <c r="K3544" s="30" t="s">
        <v>495</v>
      </c>
      <c r="L3544" s="30" t="s">
        <v>612</v>
      </c>
      <c r="M3544" s="30" t="s">
        <v>6616</v>
      </c>
      <c r="N3544" s="30"/>
      <c r="O3544" s="30" t="s">
        <v>9872</v>
      </c>
      <c r="P3544" s="30" t="s">
        <v>9868</v>
      </c>
      <c r="Q3544" s="30" t="s">
        <v>4174</v>
      </c>
    </row>
    <row r="3545" spans="1:17">
      <c r="A3545" s="30" t="s">
        <v>11518</v>
      </c>
      <c r="B3545" s="30" t="s">
        <v>11519</v>
      </c>
      <c r="C3545" s="30" t="s">
        <v>11520</v>
      </c>
      <c r="D3545" s="30" t="s">
        <v>74</v>
      </c>
      <c r="E3545" s="30" t="s">
        <v>9891</v>
      </c>
      <c r="F3545" s="30"/>
      <c r="G3545" s="38">
        <v>60</v>
      </c>
      <c r="H3545" s="31">
        <v>0</v>
      </c>
      <c r="I3545" s="30" t="s">
        <v>610</v>
      </c>
      <c r="J3545" s="30" t="s">
        <v>611</v>
      </c>
      <c r="K3545" s="30" t="s">
        <v>495</v>
      </c>
      <c r="L3545" s="30" t="s">
        <v>612</v>
      </c>
      <c r="M3545" s="30" t="s">
        <v>1035</v>
      </c>
      <c r="N3545" s="30"/>
      <c r="O3545" s="30" t="s">
        <v>9872</v>
      </c>
      <c r="P3545" s="30" t="s">
        <v>9868</v>
      </c>
      <c r="Q3545" s="30" t="s">
        <v>4174</v>
      </c>
    </row>
    <row r="3546" spans="1:17">
      <c r="A3546" s="30" t="s">
        <v>11521</v>
      </c>
      <c r="B3546" s="30" t="s">
        <v>11522</v>
      </c>
      <c r="C3546" s="30" t="s">
        <v>11523</v>
      </c>
      <c r="D3546" s="30"/>
      <c r="E3546" s="30" t="s">
        <v>10883</v>
      </c>
      <c r="F3546" s="30"/>
      <c r="G3546" s="38">
        <v>60</v>
      </c>
      <c r="H3546" s="31">
        <v>0</v>
      </c>
      <c r="I3546" s="30" t="s">
        <v>5036</v>
      </c>
      <c r="J3546" s="30" t="s">
        <v>5037</v>
      </c>
      <c r="K3546" s="30" t="s">
        <v>495</v>
      </c>
      <c r="L3546" s="30" t="s">
        <v>612</v>
      </c>
      <c r="M3546" s="30" t="s">
        <v>9437</v>
      </c>
      <c r="N3546" s="30" t="s">
        <v>11524</v>
      </c>
      <c r="O3546" s="30" t="s">
        <v>9872</v>
      </c>
      <c r="P3546" s="30" t="s">
        <v>9868</v>
      </c>
      <c r="Q3546" s="30" t="s">
        <v>499</v>
      </c>
    </row>
    <row r="3547" spans="1:17">
      <c r="A3547" s="30" t="s">
        <v>11525</v>
      </c>
      <c r="B3547" s="30" t="s">
        <v>11526</v>
      </c>
      <c r="C3547" s="30" t="s">
        <v>11527</v>
      </c>
      <c r="D3547" s="30"/>
      <c r="E3547" s="30" t="s">
        <v>10883</v>
      </c>
      <c r="F3547" s="30" t="s">
        <v>74</v>
      </c>
      <c r="G3547" s="38">
        <v>60</v>
      </c>
      <c r="H3547" s="31">
        <v>0</v>
      </c>
      <c r="I3547" s="30" t="s">
        <v>622</v>
      </c>
      <c r="J3547" s="30" t="s">
        <v>623</v>
      </c>
      <c r="K3547" s="30" t="s">
        <v>495</v>
      </c>
      <c r="L3547" s="30" t="s">
        <v>612</v>
      </c>
      <c r="M3547" s="30" t="s">
        <v>1007</v>
      </c>
      <c r="N3547" s="30" t="s">
        <v>5993</v>
      </c>
      <c r="O3547" s="30" t="s">
        <v>9872</v>
      </c>
      <c r="P3547" s="30" t="s">
        <v>9868</v>
      </c>
      <c r="Q3547" s="30" t="s">
        <v>499</v>
      </c>
    </row>
    <row r="3548" spans="1:17">
      <c r="A3548" s="30" t="s">
        <v>11528</v>
      </c>
      <c r="B3548" s="30" t="s">
        <v>11529</v>
      </c>
      <c r="C3548" s="30" t="s">
        <v>11530</v>
      </c>
      <c r="D3548" s="30" t="s">
        <v>74</v>
      </c>
      <c r="E3548" s="30" t="s">
        <v>9891</v>
      </c>
      <c r="F3548" s="30"/>
      <c r="G3548" s="38">
        <v>60</v>
      </c>
      <c r="H3548" s="31">
        <v>0</v>
      </c>
      <c r="I3548" s="30" t="s">
        <v>610</v>
      </c>
      <c r="J3548" s="30" t="s">
        <v>611</v>
      </c>
      <c r="K3548" s="30" t="s">
        <v>495</v>
      </c>
      <c r="L3548" s="30" t="s">
        <v>612</v>
      </c>
      <c r="M3548" s="30" t="s">
        <v>5051</v>
      </c>
      <c r="N3548" s="30"/>
      <c r="O3548" s="30" t="s">
        <v>9872</v>
      </c>
      <c r="P3548" s="30" t="s">
        <v>9868</v>
      </c>
      <c r="Q3548" s="30" t="s">
        <v>4174</v>
      </c>
    </row>
    <row r="3549" spans="1:17">
      <c r="A3549" s="30" t="s">
        <v>11531</v>
      </c>
      <c r="B3549" s="30" t="s">
        <v>11532</v>
      </c>
      <c r="C3549" s="30" t="s">
        <v>11533</v>
      </c>
      <c r="D3549" s="30" t="s">
        <v>74</v>
      </c>
      <c r="E3549" s="30" t="s">
        <v>9891</v>
      </c>
      <c r="F3549" s="30"/>
      <c r="G3549" s="38">
        <v>60</v>
      </c>
      <c r="H3549" s="31">
        <v>0</v>
      </c>
      <c r="I3549" s="30" t="s">
        <v>5036</v>
      </c>
      <c r="J3549" s="30" t="s">
        <v>5037</v>
      </c>
      <c r="K3549" s="30" t="s">
        <v>495</v>
      </c>
      <c r="L3549" s="30" t="s">
        <v>612</v>
      </c>
      <c r="M3549" s="30" t="s">
        <v>9443</v>
      </c>
      <c r="N3549" s="30" t="s">
        <v>11534</v>
      </c>
      <c r="O3549" s="30" t="s">
        <v>9872</v>
      </c>
      <c r="P3549" s="30" t="s">
        <v>9868</v>
      </c>
      <c r="Q3549" s="30" t="s">
        <v>4174</v>
      </c>
    </row>
    <row r="3550" spans="1:17">
      <c r="A3550" s="30" t="s">
        <v>11535</v>
      </c>
      <c r="B3550" s="30" t="s">
        <v>11536</v>
      </c>
      <c r="C3550" s="30" t="s">
        <v>11537</v>
      </c>
      <c r="D3550" s="30" t="s">
        <v>74</v>
      </c>
      <c r="E3550" s="30" t="s">
        <v>9891</v>
      </c>
      <c r="F3550" s="30"/>
      <c r="G3550" s="38">
        <v>60</v>
      </c>
      <c r="H3550" s="31">
        <v>0</v>
      </c>
      <c r="I3550" s="30" t="s">
        <v>610</v>
      </c>
      <c r="J3550" s="30" t="s">
        <v>611</v>
      </c>
      <c r="K3550" s="30" t="s">
        <v>495</v>
      </c>
      <c r="L3550" s="30" t="s">
        <v>612</v>
      </c>
      <c r="M3550" s="30" t="s">
        <v>6616</v>
      </c>
      <c r="N3550" s="30" t="s">
        <v>11538</v>
      </c>
      <c r="O3550" s="30" t="s">
        <v>9872</v>
      </c>
      <c r="P3550" s="30" t="s">
        <v>9868</v>
      </c>
      <c r="Q3550" s="30" t="s">
        <v>4174</v>
      </c>
    </row>
    <row r="3551" spans="1:17">
      <c r="A3551" s="30" t="s">
        <v>11539</v>
      </c>
      <c r="B3551" s="30" t="s">
        <v>11540</v>
      </c>
      <c r="C3551" s="30" t="s">
        <v>11541</v>
      </c>
      <c r="D3551" s="30" t="s">
        <v>74</v>
      </c>
      <c r="E3551" s="30" t="s">
        <v>9891</v>
      </c>
      <c r="F3551" s="30"/>
      <c r="G3551" s="38">
        <v>60</v>
      </c>
      <c r="H3551" s="31">
        <v>0</v>
      </c>
      <c r="I3551" s="30" t="s">
        <v>622</v>
      </c>
      <c r="J3551" s="30" t="s">
        <v>623</v>
      </c>
      <c r="K3551" s="30" t="s">
        <v>495</v>
      </c>
      <c r="L3551" s="30" t="s">
        <v>612</v>
      </c>
      <c r="M3551" s="30" t="s">
        <v>624</v>
      </c>
      <c r="N3551" s="30"/>
      <c r="O3551" s="30" t="s">
        <v>9872</v>
      </c>
      <c r="P3551" s="30" t="s">
        <v>9868</v>
      </c>
      <c r="Q3551" s="30" t="s">
        <v>4174</v>
      </c>
    </row>
    <row r="3552" spans="1:17">
      <c r="A3552" s="30" t="s">
        <v>11542</v>
      </c>
      <c r="B3552" s="30" t="s">
        <v>11543</v>
      </c>
      <c r="C3552" s="30" t="s">
        <v>11544</v>
      </c>
      <c r="D3552" s="30" t="s">
        <v>74</v>
      </c>
      <c r="E3552" s="30" t="s">
        <v>9891</v>
      </c>
      <c r="F3552" s="30"/>
      <c r="G3552" s="38">
        <v>60</v>
      </c>
      <c r="H3552" s="31">
        <v>0</v>
      </c>
      <c r="I3552" s="30" t="s">
        <v>622</v>
      </c>
      <c r="J3552" s="30" t="s">
        <v>623</v>
      </c>
      <c r="K3552" s="30" t="s">
        <v>495</v>
      </c>
      <c r="L3552" s="30" t="s">
        <v>612</v>
      </c>
      <c r="M3552" s="30" t="s">
        <v>11187</v>
      </c>
      <c r="N3552" s="30" t="s">
        <v>11545</v>
      </c>
      <c r="O3552" s="30" t="s">
        <v>9872</v>
      </c>
      <c r="P3552" s="30" t="s">
        <v>9868</v>
      </c>
      <c r="Q3552" s="30" t="s">
        <v>4174</v>
      </c>
    </row>
    <row r="3553" spans="1:17">
      <c r="A3553" s="30" t="s">
        <v>11546</v>
      </c>
      <c r="B3553" s="30" t="s">
        <v>11547</v>
      </c>
      <c r="C3553" s="30" t="s">
        <v>11548</v>
      </c>
      <c r="D3553" s="30"/>
      <c r="E3553" s="30" t="s">
        <v>10883</v>
      </c>
      <c r="F3553" s="30" t="s">
        <v>74</v>
      </c>
      <c r="G3553" s="38">
        <v>60</v>
      </c>
      <c r="H3553" s="31">
        <v>0</v>
      </c>
      <c r="I3553" s="30" t="s">
        <v>622</v>
      </c>
      <c r="J3553" s="30" t="s">
        <v>623</v>
      </c>
      <c r="K3553" s="30" t="s">
        <v>495</v>
      </c>
      <c r="L3553" s="30" t="s">
        <v>612</v>
      </c>
      <c r="M3553" s="30" t="s">
        <v>997</v>
      </c>
      <c r="N3553" s="30" t="s">
        <v>4195</v>
      </c>
      <c r="O3553" s="30" t="s">
        <v>9872</v>
      </c>
      <c r="P3553" s="30" t="s">
        <v>9868</v>
      </c>
      <c r="Q3553" s="30" t="s">
        <v>499</v>
      </c>
    </row>
    <row r="3554" spans="1:17">
      <c r="A3554" s="30" t="s">
        <v>11549</v>
      </c>
      <c r="B3554" s="30" t="s">
        <v>11550</v>
      </c>
      <c r="C3554" s="30" t="s">
        <v>11551</v>
      </c>
      <c r="D3554" s="30" t="s">
        <v>74</v>
      </c>
      <c r="E3554" s="30" t="s">
        <v>9891</v>
      </c>
      <c r="F3554" s="30"/>
      <c r="G3554" s="38">
        <v>60</v>
      </c>
      <c r="H3554" s="31">
        <v>0</v>
      </c>
      <c r="I3554" s="30" t="s">
        <v>5036</v>
      </c>
      <c r="J3554" s="30" t="s">
        <v>5037</v>
      </c>
      <c r="K3554" s="30" t="s">
        <v>495</v>
      </c>
      <c r="L3554" s="30" t="s">
        <v>612</v>
      </c>
      <c r="M3554" s="30" t="s">
        <v>4226</v>
      </c>
      <c r="N3554" s="30" t="s">
        <v>11552</v>
      </c>
      <c r="O3554" s="30" t="s">
        <v>9872</v>
      </c>
      <c r="P3554" s="30" t="s">
        <v>9868</v>
      </c>
      <c r="Q3554" s="30" t="s">
        <v>4174</v>
      </c>
    </row>
    <row r="3555" spans="1:17">
      <c r="A3555" s="30" t="s">
        <v>11553</v>
      </c>
      <c r="B3555" s="30" t="s">
        <v>11554</v>
      </c>
      <c r="C3555" s="30" t="s">
        <v>11555</v>
      </c>
      <c r="D3555" s="30"/>
      <c r="E3555" s="30" t="s">
        <v>10883</v>
      </c>
      <c r="F3555" s="30"/>
      <c r="G3555" s="38">
        <v>60</v>
      </c>
      <c r="H3555" s="31">
        <v>0</v>
      </c>
      <c r="I3555" s="30" t="s">
        <v>622</v>
      </c>
      <c r="J3555" s="30" t="s">
        <v>623</v>
      </c>
      <c r="K3555" s="30" t="s">
        <v>495</v>
      </c>
      <c r="L3555" s="30" t="s">
        <v>612</v>
      </c>
      <c r="M3555" s="30" t="s">
        <v>11187</v>
      </c>
      <c r="N3555" s="30"/>
      <c r="O3555" s="30" t="s">
        <v>9872</v>
      </c>
      <c r="P3555" s="30" t="s">
        <v>9868</v>
      </c>
      <c r="Q3555" s="30" t="s">
        <v>499</v>
      </c>
    </row>
    <row r="3556" spans="1:17">
      <c r="A3556" s="30" t="s">
        <v>11556</v>
      </c>
      <c r="B3556" s="30" t="s">
        <v>11557</v>
      </c>
      <c r="C3556" s="30" t="s">
        <v>11558</v>
      </c>
      <c r="D3556" s="30" t="s">
        <v>74</v>
      </c>
      <c r="E3556" s="30" t="s">
        <v>9891</v>
      </c>
      <c r="F3556" s="30"/>
      <c r="G3556" s="38">
        <v>60</v>
      </c>
      <c r="H3556" s="31">
        <v>0</v>
      </c>
      <c r="I3556" s="30" t="s">
        <v>5036</v>
      </c>
      <c r="J3556" s="30" t="s">
        <v>5037</v>
      </c>
      <c r="K3556" s="30" t="s">
        <v>495</v>
      </c>
      <c r="L3556" s="30" t="s">
        <v>612</v>
      </c>
      <c r="M3556" s="30" t="s">
        <v>11250</v>
      </c>
      <c r="N3556" s="30"/>
      <c r="O3556" s="30" t="s">
        <v>9872</v>
      </c>
      <c r="P3556" s="30" t="s">
        <v>9868</v>
      </c>
      <c r="Q3556" s="30" t="s">
        <v>4174</v>
      </c>
    </row>
    <row r="3557" spans="1:17">
      <c r="A3557" s="30" t="s">
        <v>11559</v>
      </c>
      <c r="B3557" s="30" t="s">
        <v>11560</v>
      </c>
      <c r="C3557" s="30" t="s">
        <v>11561</v>
      </c>
      <c r="D3557" s="30"/>
      <c r="E3557" s="30" t="s">
        <v>10883</v>
      </c>
      <c r="F3557" s="30"/>
      <c r="G3557" s="38">
        <v>60</v>
      </c>
      <c r="H3557" s="31">
        <v>0</v>
      </c>
      <c r="I3557" s="30" t="s">
        <v>5036</v>
      </c>
      <c r="J3557" s="30" t="s">
        <v>5037</v>
      </c>
      <c r="K3557" s="30" t="s">
        <v>495</v>
      </c>
      <c r="L3557" s="30" t="s">
        <v>612</v>
      </c>
      <c r="M3557" s="30" t="s">
        <v>9443</v>
      </c>
      <c r="N3557" s="30" t="s">
        <v>11562</v>
      </c>
      <c r="O3557" s="30" t="s">
        <v>9872</v>
      </c>
      <c r="P3557" s="30" t="s">
        <v>9868</v>
      </c>
      <c r="Q3557" s="30" t="s">
        <v>499</v>
      </c>
    </row>
    <row r="3558" spans="1:17">
      <c r="A3558" s="30" t="s">
        <v>11563</v>
      </c>
      <c r="B3558" s="30" t="s">
        <v>11564</v>
      </c>
      <c r="C3558" s="30" t="s">
        <v>11565</v>
      </c>
      <c r="D3558" s="30"/>
      <c r="E3558" s="30" t="s">
        <v>10883</v>
      </c>
      <c r="F3558" s="30"/>
      <c r="G3558" s="38">
        <v>60</v>
      </c>
      <c r="H3558" s="31">
        <v>0</v>
      </c>
      <c r="I3558" s="30" t="s">
        <v>5036</v>
      </c>
      <c r="J3558" s="30" t="s">
        <v>5037</v>
      </c>
      <c r="K3558" s="30" t="s">
        <v>495</v>
      </c>
      <c r="L3558" s="30" t="s">
        <v>612</v>
      </c>
      <c r="M3558" s="30" t="s">
        <v>9437</v>
      </c>
      <c r="N3558" s="30"/>
      <c r="O3558" s="30" t="s">
        <v>9872</v>
      </c>
      <c r="P3558" s="30" t="s">
        <v>9868</v>
      </c>
      <c r="Q3558" s="30" t="s">
        <v>499</v>
      </c>
    </row>
    <row r="3559" spans="1:17">
      <c r="A3559" s="30" t="s">
        <v>11566</v>
      </c>
      <c r="B3559" s="30" t="s">
        <v>11567</v>
      </c>
      <c r="C3559" s="30" t="s">
        <v>11568</v>
      </c>
      <c r="D3559" s="30"/>
      <c r="E3559" s="30" t="s">
        <v>10883</v>
      </c>
      <c r="F3559" s="30"/>
      <c r="G3559" s="38">
        <v>60</v>
      </c>
      <c r="H3559" s="31">
        <v>0</v>
      </c>
      <c r="I3559" s="30" t="s">
        <v>622</v>
      </c>
      <c r="J3559" s="30" t="s">
        <v>623</v>
      </c>
      <c r="K3559" s="30" t="s">
        <v>495</v>
      </c>
      <c r="L3559" s="30" t="s">
        <v>612</v>
      </c>
      <c r="M3559" s="30" t="s">
        <v>11230</v>
      </c>
      <c r="N3559" s="30"/>
      <c r="O3559" s="30" t="s">
        <v>9872</v>
      </c>
      <c r="P3559" s="30" t="s">
        <v>9868</v>
      </c>
      <c r="Q3559" s="30" t="s">
        <v>499</v>
      </c>
    </row>
    <row r="3560" spans="1:17">
      <c r="A3560" s="30" t="s">
        <v>11569</v>
      </c>
      <c r="B3560" s="30" t="s">
        <v>11570</v>
      </c>
      <c r="C3560" s="30" t="s">
        <v>11571</v>
      </c>
      <c r="D3560" s="30"/>
      <c r="E3560" s="30" t="s">
        <v>10883</v>
      </c>
      <c r="F3560" s="30"/>
      <c r="G3560" s="38">
        <v>60</v>
      </c>
      <c r="H3560" s="31">
        <v>0</v>
      </c>
      <c r="I3560" s="30" t="s">
        <v>622</v>
      </c>
      <c r="J3560" s="30" t="s">
        <v>623</v>
      </c>
      <c r="K3560" s="30" t="s">
        <v>495</v>
      </c>
      <c r="L3560" s="30" t="s">
        <v>612</v>
      </c>
      <c r="M3560" s="30" t="s">
        <v>11230</v>
      </c>
      <c r="N3560" s="30"/>
      <c r="O3560" s="30" t="s">
        <v>9872</v>
      </c>
      <c r="P3560" s="30" t="s">
        <v>9868</v>
      </c>
      <c r="Q3560" s="30" t="s">
        <v>499</v>
      </c>
    </row>
    <row r="3561" spans="1:17">
      <c r="A3561" s="30" t="s">
        <v>11572</v>
      </c>
      <c r="B3561" s="30" t="s">
        <v>11573</v>
      </c>
      <c r="C3561" s="30" t="s">
        <v>11574</v>
      </c>
      <c r="D3561" s="30" t="s">
        <v>74</v>
      </c>
      <c r="E3561" s="30" t="s">
        <v>9891</v>
      </c>
      <c r="F3561" s="30"/>
      <c r="G3561" s="38">
        <v>60</v>
      </c>
      <c r="H3561" s="31">
        <v>0</v>
      </c>
      <c r="I3561" s="30" t="s">
        <v>5036</v>
      </c>
      <c r="J3561" s="30" t="s">
        <v>5037</v>
      </c>
      <c r="K3561" s="30" t="s">
        <v>495</v>
      </c>
      <c r="L3561" s="30" t="s">
        <v>612</v>
      </c>
      <c r="M3561" s="30" t="s">
        <v>624</v>
      </c>
      <c r="N3561" s="30"/>
      <c r="O3561" s="30" t="s">
        <v>9872</v>
      </c>
      <c r="P3561" s="30" t="s">
        <v>9868</v>
      </c>
      <c r="Q3561" s="30" t="s">
        <v>4174</v>
      </c>
    </row>
    <row r="3562" spans="1:17">
      <c r="A3562" s="30" t="s">
        <v>11575</v>
      </c>
      <c r="B3562" s="30" t="s">
        <v>11576</v>
      </c>
      <c r="C3562" s="30" t="s">
        <v>11577</v>
      </c>
      <c r="D3562" s="30" t="s">
        <v>74</v>
      </c>
      <c r="E3562" s="30" t="s">
        <v>9891</v>
      </c>
      <c r="F3562" s="30"/>
      <c r="G3562" s="38">
        <v>60</v>
      </c>
      <c r="H3562" s="31">
        <v>0</v>
      </c>
      <c r="I3562" s="30" t="s">
        <v>5036</v>
      </c>
      <c r="J3562" s="30" t="s">
        <v>5037</v>
      </c>
      <c r="K3562" s="30" t="s">
        <v>495</v>
      </c>
      <c r="L3562" s="30" t="s">
        <v>612</v>
      </c>
      <c r="M3562" s="30" t="s">
        <v>6055</v>
      </c>
      <c r="N3562" s="30"/>
      <c r="O3562" s="30" t="s">
        <v>9872</v>
      </c>
      <c r="P3562" s="30" t="s">
        <v>9868</v>
      </c>
      <c r="Q3562" s="30" t="s">
        <v>4174</v>
      </c>
    </row>
    <row r="3563" spans="1:17">
      <c r="A3563" s="30" t="s">
        <v>11578</v>
      </c>
      <c r="B3563" s="30" t="s">
        <v>11579</v>
      </c>
      <c r="C3563" s="30" t="s">
        <v>11580</v>
      </c>
      <c r="D3563" s="30"/>
      <c r="E3563" s="30" t="s">
        <v>10883</v>
      </c>
      <c r="F3563" s="30"/>
      <c r="G3563" s="38">
        <v>60</v>
      </c>
      <c r="H3563" s="31">
        <v>0</v>
      </c>
      <c r="I3563" s="30" t="s">
        <v>610</v>
      </c>
      <c r="J3563" s="30" t="s">
        <v>611</v>
      </c>
      <c r="K3563" s="30" t="s">
        <v>495</v>
      </c>
      <c r="L3563" s="30" t="s">
        <v>612</v>
      </c>
      <c r="M3563" s="30" t="s">
        <v>1108</v>
      </c>
      <c r="N3563" s="30"/>
      <c r="O3563" s="30" t="s">
        <v>9872</v>
      </c>
      <c r="P3563" s="30" t="s">
        <v>9868</v>
      </c>
      <c r="Q3563" s="30" t="s">
        <v>499</v>
      </c>
    </row>
    <row r="3564" spans="1:17">
      <c r="A3564" s="30" t="s">
        <v>11581</v>
      </c>
      <c r="B3564" s="30" t="s">
        <v>11582</v>
      </c>
      <c r="C3564" s="30" t="s">
        <v>11583</v>
      </c>
      <c r="D3564" s="30"/>
      <c r="E3564" s="30" t="s">
        <v>10883</v>
      </c>
      <c r="F3564" s="30"/>
      <c r="G3564" s="38">
        <v>60</v>
      </c>
      <c r="H3564" s="31">
        <v>0</v>
      </c>
      <c r="I3564" s="30" t="s">
        <v>5036</v>
      </c>
      <c r="J3564" s="30" t="s">
        <v>5037</v>
      </c>
      <c r="K3564" s="30" t="s">
        <v>495</v>
      </c>
      <c r="L3564" s="30" t="s">
        <v>612</v>
      </c>
      <c r="M3564" s="30" t="s">
        <v>1166</v>
      </c>
      <c r="N3564" s="30"/>
      <c r="O3564" s="30" t="s">
        <v>9872</v>
      </c>
      <c r="P3564" s="30" t="s">
        <v>9868</v>
      </c>
      <c r="Q3564" s="30" t="s">
        <v>499</v>
      </c>
    </row>
    <row r="3565" spans="1:17">
      <c r="A3565" s="30" t="s">
        <v>11584</v>
      </c>
      <c r="B3565" s="30" t="s">
        <v>11585</v>
      </c>
      <c r="C3565" s="30" t="s">
        <v>11586</v>
      </c>
      <c r="D3565" s="30" t="s">
        <v>74</v>
      </c>
      <c r="E3565" s="30" t="s">
        <v>9891</v>
      </c>
      <c r="F3565" s="30"/>
      <c r="G3565" s="38">
        <v>60</v>
      </c>
      <c r="H3565" s="31">
        <v>0</v>
      </c>
      <c r="I3565" s="30" t="s">
        <v>622</v>
      </c>
      <c r="J3565" s="30" t="s">
        <v>623</v>
      </c>
      <c r="K3565" s="30" t="s">
        <v>495</v>
      </c>
      <c r="L3565" s="30" t="s">
        <v>612</v>
      </c>
      <c r="M3565" s="30" t="s">
        <v>1007</v>
      </c>
      <c r="N3565" s="30"/>
      <c r="O3565" s="30" t="s">
        <v>9872</v>
      </c>
      <c r="P3565" s="30" t="s">
        <v>9868</v>
      </c>
      <c r="Q3565" s="30" t="s">
        <v>4174</v>
      </c>
    </row>
    <row r="3566" spans="1:17">
      <c r="A3566" s="30" t="s">
        <v>11587</v>
      </c>
      <c r="B3566" s="30" t="s">
        <v>11588</v>
      </c>
      <c r="C3566" s="30" t="s">
        <v>11589</v>
      </c>
      <c r="D3566" s="30"/>
      <c r="E3566" s="30" t="s">
        <v>10883</v>
      </c>
      <c r="F3566" s="30"/>
      <c r="G3566" s="38">
        <v>60</v>
      </c>
      <c r="H3566" s="31">
        <v>0</v>
      </c>
      <c r="I3566" s="30" t="s">
        <v>610</v>
      </c>
      <c r="J3566" s="30" t="s">
        <v>611</v>
      </c>
      <c r="K3566" s="30" t="s">
        <v>495</v>
      </c>
      <c r="L3566" s="30" t="s">
        <v>612</v>
      </c>
      <c r="M3566" s="30" t="s">
        <v>9437</v>
      </c>
      <c r="N3566" s="30"/>
      <c r="O3566" s="30" t="s">
        <v>9872</v>
      </c>
      <c r="P3566" s="30" t="s">
        <v>9868</v>
      </c>
      <c r="Q3566" s="30" t="s">
        <v>499</v>
      </c>
    </row>
    <row r="3567" spans="1:17">
      <c r="A3567" s="30" t="s">
        <v>11590</v>
      </c>
      <c r="B3567" s="30" t="s">
        <v>11591</v>
      </c>
      <c r="C3567" s="30" t="s">
        <v>11592</v>
      </c>
      <c r="D3567" s="30"/>
      <c r="E3567" s="30" t="s">
        <v>10883</v>
      </c>
      <c r="F3567" s="30"/>
      <c r="G3567" s="38">
        <v>60</v>
      </c>
      <c r="H3567" s="31">
        <v>0</v>
      </c>
      <c r="I3567" s="30" t="s">
        <v>622</v>
      </c>
      <c r="J3567" s="30" t="s">
        <v>623</v>
      </c>
      <c r="K3567" s="30" t="s">
        <v>495</v>
      </c>
      <c r="L3567" s="30" t="s">
        <v>612</v>
      </c>
      <c r="M3567" s="30" t="s">
        <v>11230</v>
      </c>
      <c r="N3567" s="30" t="s">
        <v>11593</v>
      </c>
      <c r="O3567" s="30" t="s">
        <v>9872</v>
      </c>
      <c r="P3567" s="30" t="s">
        <v>9868</v>
      </c>
      <c r="Q3567" s="30" t="s">
        <v>499</v>
      </c>
    </row>
    <row r="3568" spans="1:17">
      <c r="A3568" s="30" t="s">
        <v>11594</v>
      </c>
      <c r="B3568" s="30" t="s">
        <v>11595</v>
      </c>
      <c r="C3568" s="30" t="s">
        <v>11596</v>
      </c>
      <c r="D3568" s="30"/>
      <c r="E3568" s="30" t="s">
        <v>753</v>
      </c>
      <c r="F3568" s="30"/>
      <c r="G3568" s="38">
        <v>60</v>
      </c>
      <c r="H3568" s="31">
        <v>0</v>
      </c>
      <c r="I3568" s="30" t="s">
        <v>5036</v>
      </c>
      <c r="J3568" s="30" t="s">
        <v>5037</v>
      </c>
      <c r="K3568" s="30" t="s">
        <v>495</v>
      </c>
      <c r="L3568" s="30" t="s">
        <v>612</v>
      </c>
      <c r="M3568" s="30" t="s">
        <v>11242</v>
      </c>
      <c r="N3568" s="30" t="s">
        <v>11597</v>
      </c>
      <c r="O3568" s="30" t="s">
        <v>9872</v>
      </c>
      <c r="P3568" s="30" t="s">
        <v>9868</v>
      </c>
      <c r="Q3568" s="30" t="s">
        <v>499</v>
      </c>
    </row>
    <row r="3569" spans="1:17">
      <c r="A3569" s="30" t="s">
        <v>11598</v>
      </c>
      <c r="B3569" s="30" t="s">
        <v>11599</v>
      </c>
      <c r="C3569" s="30" t="s">
        <v>11600</v>
      </c>
      <c r="D3569" s="30"/>
      <c r="E3569" s="30" t="s">
        <v>10883</v>
      </c>
      <c r="F3569" s="30"/>
      <c r="G3569" s="38">
        <v>60</v>
      </c>
      <c r="H3569" s="31">
        <v>0</v>
      </c>
      <c r="I3569" s="30" t="s">
        <v>610</v>
      </c>
      <c r="J3569" s="30" t="s">
        <v>611</v>
      </c>
      <c r="K3569" s="30" t="s">
        <v>495</v>
      </c>
      <c r="L3569" s="30" t="s">
        <v>612</v>
      </c>
      <c r="M3569" s="30" t="s">
        <v>1035</v>
      </c>
      <c r="N3569" s="30" t="s">
        <v>7349</v>
      </c>
      <c r="O3569" s="30" t="s">
        <v>9872</v>
      </c>
      <c r="P3569" s="30" t="s">
        <v>9868</v>
      </c>
      <c r="Q3569" s="30" t="s">
        <v>499</v>
      </c>
    </row>
    <row r="3570" spans="1:17">
      <c r="A3570" s="30" t="s">
        <v>11601</v>
      </c>
      <c r="B3570" s="30" t="s">
        <v>11602</v>
      </c>
      <c r="C3570" s="30" t="s">
        <v>11603</v>
      </c>
      <c r="D3570" s="30" t="s">
        <v>74</v>
      </c>
      <c r="E3570" s="30" t="s">
        <v>9891</v>
      </c>
      <c r="F3570" s="30"/>
      <c r="G3570" s="38">
        <v>60</v>
      </c>
      <c r="H3570" s="31">
        <v>0</v>
      </c>
      <c r="I3570" s="30" t="s">
        <v>610</v>
      </c>
      <c r="J3570" s="30" t="s">
        <v>611</v>
      </c>
      <c r="K3570" s="30" t="s">
        <v>495</v>
      </c>
      <c r="L3570" s="30" t="s">
        <v>612</v>
      </c>
      <c r="M3570" s="30" t="s">
        <v>1035</v>
      </c>
      <c r="N3570" s="30"/>
      <c r="O3570" s="30" t="s">
        <v>9872</v>
      </c>
      <c r="P3570" s="30" t="s">
        <v>9868</v>
      </c>
      <c r="Q3570" s="30" t="s">
        <v>4174</v>
      </c>
    </row>
    <row r="3571" spans="1:17">
      <c r="A3571" s="30" t="s">
        <v>11604</v>
      </c>
      <c r="B3571" s="30" t="s">
        <v>11605</v>
      </c>
      <c r="C3571" s="30" t="s">
        <v>11606</v>
      </c>
      <c r="D3571" s="30" t="s">
        <v>74</v>
      </c>
      <c r="E3571" s="30" t="s">
        <v>9891</v>
      </c>
      <c r="F3571" s="30"/>
      <c r="G3571" s="38">
        <v>60</v>
      </c>
      <c r="H3571" s="31">
        <v>0</v>
      </c>
      <c r="I3571" s="30" t="s">
        <v>610</v>
      </c>
      <c r="J3571" s="30" t="s">
        <v>611</v>
      </c>
      <c r="K3571" s="30" t="s">
        <v>495</v>
      </c>
      <c r="L3571" s="30" t="s">
        <v>612</v>
      </c>
      <c r="M3571" s="30" t="s">
        <v>6616</v>
      </c>
      <c r="N3571" s="30"/>
      <c r="O3571" s="30" t="s">
        <v>9872</v>
      </c>
      <c r="P3571" s="30" t="s">
        <v>9868</v>
      </c>
      <c r="Q3571" s="30" t="s">
        <v>4174</v>
      </c>
    </row>
    <row r="3572" spans="1:17">
      <c r="A3572" s="30" t="s">
        <v>11607</v>
      </c>
      <c r="B3572" s="30" t="s">
        <v>11608</v>
      </c>
      <c r="C3572" s="30" t="s">
        <v>11609</v>
      </c>
      <c r="D3572" s="30"/>
      <c r="E3572" s="30" t="s">
        <v>753</v>
      </c>
      <c r="F3572" s="30"/>
      <c r="G3572" s="38">
        <v>60</v>
      </c>
      <c r="H3572" s="31">
        <v>0</v>
      </c>
      <c r="I3572" s="30" t="s">
        <v>5036</v>
      </c>
      <c r="J3572" s="30" t="s">
        <v>5037</v>
      </c>
      <c r="K3572" s="30" t="s">
        <v>495</v>
      </c>
      <c r="L3572" s="30" t="s">
        <v>612</v>
      </c>
      <c r="M3572" s="30" t="s">
        <v>11250</v>
      </c>
      <c r="N3572" s="30" t="s">
        <v>11610</v>
      </c>
      <c r="O3572" s="30" t="s">
        <v>9872</v>
      </c>
      <c r="P3572" s="30" t="s">
        <v>9868</v>
      </c>
      <c r="Q3572" s="30" t="s">
        <v>499</v>
      </c>
    </row>
    <row r="3573" spans="1:17">
      <c r="A3573" s="30" t="s">
        <v>11611</v>
      </c>
      <c r="B3573" s="30" t="s">
        <v>11612</v>
      </c>
      <c r="C3573" s="30" t="s">
        <v>11613</v>
      </c>
      <c r="D3573" s="30"/>
      <c r="E3573" s="30" t="s">
        <v>9870</v>
      </c>
      <c r="F3573" s="30" t="s">
        <v>74</v>
      </c>
      <c r="G3573" s="38">
        <v>60</v>
      </c>
      <c r="H3573" s="31">
        <v>0</v>
      </c>
      <c r="I3573" s="30" t="s">
        <v>552</v>
      </c>
      <c r="J3573" s="30" t="s">
        <v>553</v>
      </c>
      <c r="K3573" s="30" t="s">
        <v>495</v>
      </c>
      <c r="L3573" s="30" t="s">
        <v>496</v>
      </c>
      <c r="M3573" s="30" t="s">
        <v>2249</v>
      </c>
      <c r="N3573" s="30"/>
      <c r="O3573" s="30" t="s">
        <v>9872</v>
      </c>
      <c r="P3573" s="30" t="s">
        <v>9868</v>
      </c>
      <c r="Q3573" s="30" t="s">
        <v>499</v>
      </c>
    </row>
    <row r="3574" spans="1:17">
      <c r="A3574" s="30" t="s">
        <v>11614</v>
      </c>
      <c r="B3574" s="30" t="s">
        <v>11615</v>
      </c>
      <c r="C3574" s="30" t="s">
        <v>11616</v>
      </c>
      <c r="D3574" s="30"/>
      <c r="E3574" s="30" t="s">
        <v>9870</v>
      </c>
      <c r="F3574" s="30" t="s">
        <v>74</v>
      </c>
      <c r="G3574" s="38">
        <v>60</v>
      </c>
      <c r="H3574" s="31">
        <v>0</v>
      </c>
      <c r="I3574" s="30" t="s">
        <v>512</v>
      </c>
      <c r="J3574" s="30" t="s">
        <v>513</v>
      </c>
      <c r="K3574" s="30" t="s">
        <v>495</v>
      </c>
      <c r="L3574" s="30" t="s">
        <v>496</v>
      </c>
      <c r="M3574" s="30" t="s">
        <v>514</v>
      </c>
      <c r="N3574" s="30"/>
      <c r="O3574" s="30" t="s">
        <v>9872</v>
      </c>
      <c r="P3574" s="30" t="s">
        <v>9868</v>
      </c>
      <c r="Q3574" s="30" t="s">
        <v>499</v>
      </c>
    </row>
    <row r="3575" spans="1:17">
      <c r="A3575" s="30" t="s">
        <v>11617</v>
      </c>
      <c r="B3575" s="30" t="s">
        <v>11618</v>
      </c>
      <c r="C3575" s="30" t="s">
        <v>11619</v>
      </c>
      <c r="D3575" s="30"/>
      <c r="E3575" s="30" t="s">
        <v>10883</v>
      </c>
      <c r="F3575" s="30"/>
      <c r="G3575" s="38">
        <v>60</v>
      </c>
      <c r="H3575" s="31">
        <v>0</v>
      </c>
      <c r="I3575" s="30" t="s">
        <v>5036</v>
      </c>
      <c r="J3575" s="30" t="s">
        <v>5037</v>
      </c>
      <c r="K3575" s="30" t="s">
        <v>495</v>
      </c>
      <c r="L3575" s="30" t="s">
        <v>612</v>
      </c>
      <c r="M3575" s="30" t="s">
        <v>613</v>
      </c>
      <c r="N3575" s="30" t="s">
        <v>7524</v>
      </c>
      <c r="O3575" s="30" t="s">
        <v>9872</v>
      </c>
      <c r="P3575" s="30" t="s">
        <v>9868</v>
      </c>
      <c r="Q3575" s="30" t="s">
        <v>499</v>
      </c>
    </row>
    <row r="3576" spans="1:17">
      <c r="A3576" s="30" t="s">
        <v>11620</v>
      </c>
      <c r="B3576" s="30" t="s">
        <v>10103</v>
      </c>
      <c r="C3576" s="30" t="s">
        <v>11621</v>
      </c>
      <c r="D3576" s="30"/>
      <c r="E3576" s="30" t="s">
        <v>9870</v>
      </c>
      <c r="F3576" s="30" t="s">
        <v>74</v>
      </c>
      <c r="G3576" s="38">
        <v>60</v>
      </c>
      <c r="H3576" s="31">
        <v>0</v>
      </c>
      <c r="I3576" s="30" t="s">
        <v>586</v>
      </c>
      <c r="J3576" s="30" t="s">
        <v>587</v>
      </c>
      <c r="K3576" s="30" t="s">
        <v>495</v>
      </c>
      <c r="L3576" s="30" t="s">
        <v>496</v>
      </c>
      <c r="M3576" s="30" t="s">
        <v>3374</v>
      </c>
      <c r="N3576" s="30"/>
      <c r="O3576" s="30" t="s">
        <v>9872</v>
      </c>
      <c r="P3576" s="30" t="s">
        <v>9868</v>
      </c>
      <c r="Q3576" s="30" t="s">
        <v>499</v>
      </c>
    </row>
    <row r="3577" spans="1:17">
      <c r="A3577" s="30" t="s">
        <v>11622</v>
      </c>
      <c r="B3577" s="30" t="s">
        <v>10103</v>
      </c>
      <c r="C3577" s="30" t="s">
        <v>11623</v>
      </c>
      <c r="D3577" s="30"/>
      <c r="E3577" s="30" t="s">
        <v>9870</v>
      </c>
      <c r="F3577" s="30" t="s">
        <v>74</v>
      </c>
      <c r="G3577" s="38">
        <v>60</v>
      </c>
      <c r="H3577" s="31">
        <v>0</v>
      </c>
      <c r="I3577" s="30" t="s">
        <v>512</v>
      </c>
      <c r="J3577" s="30" t="s">
        <v>513</v>
      </c>
      <c r="K3577" s="30" t="s">
        <v>495</v>
      </c>
      <c r="L3577" s="30" t="s">
        <v>496</v>
      </c>
      <c r="M3577" s="30" t="s">
        <v>695</v>
      </c>
      <c r="N3577" s="30" t="s">
        <v>696</v>
      </c>
      <c r="O3577" s="30" t="s">
        <v>9872</v>
      </c>
      <c r="P3577" s="30" t="s">
        <v>9868</v>
      </c>
      <c r="Q3577" s="30" t="s">
        <v>499</v>
      </c>
    </row>
    <row r="3578" spans="1:17">
      <c r="A3578" s="30" t="s">
        <v>11624</v>
      </c>
      <c r="B3578" s="30" t="s">
        <v>10109</v>
      </c>
      <c r="C3578" s="30" t="s">
        <v>11625</v>
      </c>
      <c r="D3578" s="30" t="s">
        <v>74</v>
      </c>
      <c r="E3578" s="30" t="s">
        <v>9891</v>
      </c>
      <c r="F3578" s="30"/>
      <c r="G3578" s="38">
        <v>60</v>
      </c>
      <c r="H3578" s="31">
        <v>0</v>
      </c>
      <c r="I3578" s="30" t="s">
        <v>622</v>
      </c>
      <c r="J3578" s="30" t="s">
        <v>623</v>
      </c>
      <c r="K3578" s="30" t="s">
        <v>495</v>
      </c>
      <c r="L3578" s="30" t="s">
        <v>612</v>
      </c>
      <c r="M3578" s="30" t="s">
        <v>1007</v>
      </c>
      <c r="N3578" s="30"/>
      <c r="O3578" s="30" t="s">
        <v>9872</v>
      </c>
      <c r="P3578" s="30" t="s">
        <v>9868</v>
      </c>
      <c r="Q3578" s="30" t="s">
        <v>4174</v>
      </c>
    </row>
    <row r="3579" spans="1:17">
      <c r="A3579" s="30" t="s">
        <v>11626</v>
      </c>
      <c r="B3579" s="30" t="s">
        <v>10109</v>
      </c>
      <c r="C3579" s="30" t="s">
        <v>11627</v>
      </c>
      <c r="D3579" s="30" t="s">
        <v>74</v>
      </c>
      <c r="E3579" s="30" t="s">
        <v>9891</v>
      </c>
      <c r="F3579" s="30"/>
      <c r="G3579" s="38">
        <v>60</v>
      </c>
      <c r="H3579" s="31">
        <v>0</v>
      </c>
      <c r="I3579" s="30" t="s">
        <v>610</v>
      </c>
      <c r="J3579" s="30" t="s">
        <v>611</v>
      </c>
      <c r="K3579" s="30" t="s">
        <v>495</v>
      </c>
      <c r="L3579" s="30" t="s">
        <v>612</v>
      </c>
      <c r="M3579" s="30" t="s">
        <v>1035</v>
      </c>
      <c r="N3579" s="30"/>
      <c r="O3579" s="30" t="s">
        <v>9872</v>
      </c>
      <c r="P3579" s="30" t="s">
        <v>9868</v>
      </c>
      <c r="Q3579" s="30" t="s">
        <v>4174</v>
      </c>
    </row>
    <row r="3580" spans="1:17">
      <c r="A3580" s="30" t="s">
        <v>11628</v>
      </c>
      <c r="B3580" s="30" t="s">
        <v>10109</v>
      </c>
      <c r="C3580" s="30" t="s">
        <v>11629</v>
      </c>
      <c r="D3580" s="30" t="s">
        <v>74</v>
      </c>
      <c r="E3580" s="30" t="s">
        <v>9891</v>
      </c>
      <c r="F3580" s="30"/>
      <c r="G3580" s="38">
        <v>60</v>
      </c>
      <c r="H3580" s="31">
        <v>0</v>
      </c>
      <c r="I3580" s="30" t="s">
        <v>622</v>
      </c>
      <c r="J3580" s="30" t="s">
        <v>623</v>
      </c>
      <c r="K3580" s="30" t="s">
        <v>495</v>
      </c>
      <c r="L3580" s="30" t="s">
        <v>612</v>
      </c>
      <c r="M3580" s="30" t="s">
        <v>1153</v>
      </c>
      <c r="N3580" s="30"/>
      <c r="O3580" s="30" t="s">
        <v>9872</v>
      </c>
      <c r="P3580" s="30" t="s">
        <v>9868</v>
      </c>
      <c r="Q3580" s="30" t="s">
        <v>4174</v>
      </c>
    </row>
    <row r="3581" spans="1:17">
      <c r="A3581" s="30" t="s">
        <v>11630</v>
      </c>
      <c r="B3581" s="30" t="s">
        <v>10109</v>
      </c>
      <c r="C3581" s="30" t="s">
        <v>11631</v>
      </c>
      <c r="D3581" s="30" t="s">
        <v>74</v>
      </c>
      <c r="E3581" s="30" t="s">
        <v>9891</v>
      </c>
      <c r="F3581" s="30"/>
      <c r="G3581" s="38">
        <v>60</v>
      </c>
      <c r="H3581" s="31">
        <v>0</v>
      </c>
      <c r="I3581" s="30" t="s">
        <v>610</v>
      </c>
      <c r="J3581" s="30" t="s">
        <v>611</v>
      </c>
      <c r="K3581" s="30" t="s">
        <v>495</v>
      </c>
      <c r="L3581" s="30" t="s">
        <v>612</v>
      </c>
      <c r="M3581" s="30" t="s">
        <v>1035</v>
      </c>
      <c r="N3581" s="30"/>
      <c r="O3581" s="30" t="s">
        <v>9872</v>
      </c>
      <c r="P3581" s="30" t="s">
        <v>9868</v>
      </c>
      <c r="Q3581" s="30" t="s">
        <v>4174</v>
      </c>
    </row>
    <row r="3582" spans="1:17">
      <c r="A3582" s="30" t="s">
        <v>11632</v>
      </c>
      <c r="B3582" s="30" t="s">
        <v>10109</v>
      </c>
      <c r="C3582" s="30" t="s">
        <v>11633</v>
      </c>
      <c r="D3582" s="30" t="s">
        <v>74</v>
      </c>
      <c r="E3582" s="30" t="s">
        <v>9891</v>
      </c>
      <c r="F3582" s="30"/>
      <c r="G3582" s="38">
        <v>60</v>
      </c>
      <c r="H3582" s="31">
        <v>0</v>
      </c>
      <c r="I3582" s="30" t="s">
        <v>610</v>
      </c>
      <c r="J3582" s="30" t="s">
        <v>611</v>
      </c>
      <c r="K3582" s="30" t="s">
        <v>495</v>
      </c>
      <c r="L3582" s="30" t="s">
        <v>612</v>
      </c>
      <c r="M3582" s="30" t="s">
        <v>943</v>
      </c>
      <c r="N3582" s="30"/>
      <c r="O3582" s="30" t="s">
        <v>9872</v>
      </c>
      <c r="P3582" s="30" t="s">
        <v>9868</v>
      </c>
      <c r="Q3582" s="30" t="s">
        <v>4174</v>
      </c>
    </row>
    <row r="3583" spans="1:17">
      <c r="A3583" s="30" t="s">
        <v>11634</v>
      </c>
      <c r="B3583" s="30" t="s">
        <v>10103</v>
      </c>
      <c r="C3583" s="30" t="s">
        <v>11635</v>
      </c>
      <c r="D3583" s="30"/>
      <c r="E3583" s="30" t="s">
        <v>9870</v>
      </c>
      <c r="F3583" s="30" t="s">
        <v>74</v>
      </c>
      <c r="G3583" s="38">
        <v>60</v>
      </c>
      <c r="H3583" s="31">
        <v>0</v>
      </c>
      <c r="I3583" s="30" t="s">
        <v>504</v>
      </c>
      <c r="J3583" s="30" t="s">
        <v>505</v>
      </c>
      <c r="K3583" s="30" t="s">
        <v>495</v>
      </c>
      <c r="L3583" s="30" t="s">
        <v>496</v>
      </c>
      <c r="M3583" s="30" t="s">
        <v>558</v>
      </c>
      <c r="N3583" s="30"/>
      <c r="O3583" s="30" t="s">
        <v>9872</v>
      </c>
      <c r="P3583" s="30" t="s">
        <v>9868</v>
      </c>
      <c r="Q3583" s="30" t="s">
        <v>499</v>
      </c>
    </row>
    <row r="3584" spans="1:17">
      <c r="A3584" s="30" t="s">
        <v>11636</v>
      </c>
      <c r="B3584" s="30" t="s">
        <v>10103</v>
      </c>
      <c r="C3584" s="30" t="s">
        <v>11637</v>
      </c>
      <c r="D3584" s="30"/>
      <c r="E3584" s="30" t="s">
        <v>9870</v>
      </c>
      <c r="F3584" s="30" t="s">
        <v>74</v>
      </c>
      <c r="G3584" s="38">
        <v>60</v>
      </c>
      <c r="H3584" s="31">
        <v>0</v>
      </c>
      <c r="I3584" s="30" t="s">
        <v>512</v>
      </c>
      <c r="J3584" s="30" t="s">
        <v>513</v>
      </c>
      <c r="K3584" s="30" t="s">
        <v>495</v>
      </c>
      <c r="L3584" s="30" t="s">
        <v>496</v>
      </c>
      <c r="M3584" s="30" t="s">
        <v>695</v>
      </c>
      <c r="N3584" s="30" t="s">
        <v>4002</v>
      </c>
      <c r="O3584" s="30" t="s">
        <v>9872</v>
      </c>
      <c r="P3584" s="30" t="s">
        <v>9868</v>
      </c>
      <c r="Q3584" s="30" t="s">
        <v>499</v>
      </c>
    </row>
    <row r="3585" spans="1:17">
      <c r="A3585" s="30" t="s">
        <v>11638</v>
      </c>
      <c r="B3585" s="30" t="s">
        <v>10109</v>
      </c>
      <c r="C3585" s="30" t="s">
        <v>11639</v>
      </c>
      <c r="D3585" s="30" t="s">
        <v>74</v>
      </c>
      <c r="E3585" s="30" t="s">
        <v>9891</v>
      </c>
      <c r="F3585" s="30"/>
      <c r="G3585" s="38">
        <v>60</v>
      </c>
      <c r="H3585" s="31">
        <v>0</v>
      </c>
      <c r="I3585" s="30" t="s">
        <v>622</v>
      </c>
      <c r="J3585" s="30" t="s">
        <v>623</v>
      </c>
      <c r="K3585" s="30" t="s">
        <v>495</v>
      </c>
      <c r="L3585" s="30" t="s">
        <v>612</v>
      </c>
      <c r="M3585" s="30" t="s">
        <v>624</v>
      </c>
      <c r="N3585" s="30"/>
      <c r="O3585" s="30" t="s">
        <v>9872</v>
      </c>
      <c r="P3585" s="30" t="s">
        <v>9868</v>
      </c>
      <c r="Q3585" s="30" t="s">
        <v>4174</v>
      </c>
    </row>
    <row r="3586" spans="1:17">
      <c r="A3586" s="30" t="s">
        <v>11640</v>
      </c>
      <c r="B3586" s="30" t="s">
        <v>10106</v>
      </c>
      <c r="C3586" s="30" t="s">
        <v>11641</v>
      </c>
      <c r="D3586" s="30" t="s">
        <v>74</v>
      </c>
      <c r="E3586" s="30" t="s">
        <v>9891</v>
      </c>
      <c r="F3586" s="30"/>
      <c r="G3586" s="38">
        <v>60</v>
      </c>
      <c r="H3586" s="31">
        <v>0</v>
      </c>
      <c r="I3586" s="30" t="s">
        <v>622</v>
      </c>
      <c r="J3586" s="30" t="s">
        <v>623</v>
      </c>
      <c r="K3586" s="30" t="s">
        <v>495</v>
      </c>
      <c r="L3586" s="30" t="s">
        <v>612</v>
      </c>
      <c r="M3586" s="30" t="s">
        <v>997</v>
      </c>
      <c r="N3586" s="30"/>
      <c r="O3586" s="30" t="s">
        <v>9872</v>
      </c>
      <c r="P3586" s="30" t="s">
        <v>9868</v>
      </c>
      <c r="Q3586" s="30" t="s">
        <v>4174</v>
      </c>
    </row>
    <row r="3587" spans="1:17">
      <c r="A3587" s="30" t="s">
        <v>11642</v>
      </c>
      <c r="B3587" s="30" t="s">
        <v>10109</v>
      </c>
      <c r="C3587" s="30" t="s">
        <v>11643</v>
      </c>
      <c r="D3587" s="30" t="s">
        <v>74</v>
      </c>
      <c r="E3587" s="30" t="s">
        <v>9891</v>
      </c>
      <c r="F3587" s="30"/>
      <c r="G3587" s="38">
        <v>60</v>
      </c>
      <c r="H3587" s="31">
        <v>0</v>
      </c>
      <c r="I3587" s="30" t="s">
        <v>5036</v>
      </c>
      <c r="J3587" s="30" t="s">
        <v>5037</v>
      </c>
      <c r="K3587" s="30" t="s">
        <v>495</v>
      </c>
      <c r="L3587" s="30" t="s">
        <v>612</v>
      </c>
      <c r="M3587" s="30" t="s">
        <v>961</v>
      </c>
      <c r="N3587" s="30"/>
      <c r="O3587" s="30" t="s">
        <v>9872</v>
      </c>
      <c r="P3587" s="30" t="s">
        <v>9868</v>
      </c>
      <c r="Q3587" s="30" t="s">
        <v>4174</v>
      </c>
    </row>
    <row r="3588" spans="1:17">
      <c r="A3588" s="30" t="s">
        <v>11644</v>
      </c>
      <c r="B3588" s="30" t="s">
        <v>10109</v>
      </c>
      <c r="C3588" s="30" t="s">
        <v>11645</v>
      </c>
      <c r="D3588" s="30" t="s">
        <v>74</v>
      </c>
      <c r="E3588" s="30" t="s">
        <v>9891</v>
      </c>
      <c r="F3588" s="30"/>
      <c r="G3588" s="38">
        <v>60</v>
      </c>
      <c r="H3588" s="31">
        <v>0</v>
      </c>
      <c r="I3588" s="30" t="s">
        <v>622</v>
      </c>
      <c r="J3588" s="30" t="s">
        <v>623</v>
      </c>
      <c r="K3588" s="30" t="s">
        <v>495</v>
      </c>
      <c r="L3588" s="30" t="s">
        <v>612</v>
      </c>
      <c r="M3588" s="30" t="s">
        <v>1153</v>
      </c>
      <c r="N3588" s="30"/>
      <c r="O3588" s="30" t="s">
        <v>9872</v>
      </c>
      <c r="P3588" s="30" t="s">
        <v>9868</v>
      </c>
      <c r="Q3588" s="30" t="s">
        <v>4174</v>
      </c>
    </row>
    <row r="3589" spans="1:17">
      <c r="A3589" s="30" t="s">
        <v>11646</v>
      </c>
      <c r="B3589" s="30" t="s">
        <v>10109</v>
      </c>
      <c r="C3589" s="30" t="s">
        <v>11647</v>
      </c>
      <c r="D3589" s="30" t="s">
        <v>74</v>
      </c>
      <c r="E3589" s="30" t="s">
        <v>9891</v>
      </c>
      <c r="F3589" s="30"/>
      <c r="G3589" s="38">
        <v>60</v>
      </c>
      <c r="H3589" s="31">
        <v>0</v>
      </c>
      <c r="I3589" s="30" t="s">
        <v>610</v>
      </c>
      <c r="J3589" s="30" t="s">
        <v>611</v>
      </c>
      <c r="K3589" s="30" t="s">
        <v>495</v>
      </c>
      <c r="L3589" s="30" t="s">
        <v>612</v>
      </c>
      <c r="M3589" s="30" t="s">
        <v>1035</v>
      </c>
      <c r="N3589" s="30"/>
      <c r="O3589" s="30" t="s">
        <v>9872</v>
      </c>
      <c r="P3589" s="30" t="s">
        <v>9868</v>
      </c>
      <c r="Q3589" s="30" t="s">
        <v>4174</v>
      </c>
    </row>
    <row r="3590" spans="1:17">
      <c r="A3590" s="30" t="s">
        <v>11648</v>
      </c>
      <c r="B3590" s="30" t="s">
        <v>10106</v>
      </c>
      <c r="C3590" s="30" t="s">
        <v>11649</v>
      </c>
      <c r="D3590" s="30" t="s">
        <v>74</v>
      </c>
      <c r="E3590" s="30" t="s">
        <v>9891</v>
      </c>
      <c r="F3590" s="30"/>
      <c r="G3590" s="38">
        <v>60</v>
      </c>
      <c r="H3590" s="31">
        <v>0</v>
      </c>
      <c r="I3590" s="30" t="s">
        <v>622</v>
      </c>
      <c r="J3590" s="30" t="s">
        <v>623</v>
      </c>
      <c r="K3590" s="30" t="s">
        <v>495</v>
      </c>
      <c r="L3590" s="30" t="s">
        <v>612</v>
      </c>
      <c r="M3590" s="30" t="s">
        <v>997</v>
      </c>
      <c r="N3590" s="30"/>
      <c r="O3590" s="30" t="s">
        <v>9872</v>
      </c>
      <c r="P3590" s="30" t="s">
        <v>9868</v>
      </c>
      <c r="Q3590" s="30" t="s">
        <v>4174</v>
      </c>
    </row>
    <row r="3591" spans="1:17">
      <c r="A3591" s="30" t="s">
        <v>11650</v>
      </c>
      <c r="B3591" s="30" t="s">
        <v>10109</v>
      </c>
      <c r="C3591" s="30" t="s">
        <v>11651</v>
      </c>
      <c r="D3591" s="30" t="s">
        <v>74</v>
      </c>
      <c r="E3591" s="30" t="s">
        <v>9891</v>
      </c>
      <c r="F3591" s="30"/>
      <c r="G3591" s="38">
        <v>60</v>
      </c>
      <c r="H3591" s="31">
        <v>0</v>
      </c>
      <c r="I3591" s="30" t="s">
        <v>622</v>
      </c>
      <c r="J3591" s="30" t="s">
        <v>623</v>
      </c>
      <c r="K3591" s="30" t="s">
        <v>495</v>
      </c>
      <c r="L3591" s="30" t="s">
        <v>612</v>
      </c>
      <c r="M3591" s="30" t="s">
        <v>1007</v>
      </c>
      <c r="N3591" s="30"/>
      <c r="O3591" s="30" t="s">
        <v>9872</v>
      </c>
      <c r="P3591" s="30" t="s">
        <v>9868</v>
      </c>
      <c r="Q3591" s="30" t="s">
        <v>4174</v>
      </c>
    </row>
    <row r="3592" spans="1:17">
      <c r="A3592" s="30" t="s">
        <v>11652</v>
      </c>
      <c r="B3592" s="30" t="s">
        <v>10109</v>
      </c>
      <c r="C3592" s="30" t="s">
        <v>11653</v>
      </c>
      <c r="D3592" s="30" t="s">
        <v>74</v>
      </c>
      <c r="E3592" s="30" t="s">
        <v>9891</v>
      </c>
      <c r="F3592" s="30"/>
      <c r="G3592" s="38">
        <v>60</v>
      </c>
      <c r="H3592" s="31">
        <v>0</v>
      </c>
      <c r="I3592" s="30" t="s">
        <v>610</v>
      </c>
      <c r="J3592" s="30" t="s">
        <v>611</v>
      </c>
      <c r="K3592" s="30" t="s">
        <v>495</v>
      </c>
      <c r="L3592" s="30" t="s">
        <v>612</v>
      </c>
      <c r="M3592" s="30" t="s">
        <v>1035</v>
      </c>
      <c r="N3592" s="30"/>
      <c r="O3592" s="30" t="s">
        <v>9872</v>
      </c>
      <c r="P3592" s="30" t="s">
        <v>9868</v>
      </c>
      <c r="Q3592" s="30" t="s">
        <v>4174</v>
      </c>
    </row>
    <row r="3593" spans="1:17">
      <c r="A3593" s="30" t="s">
        <v>11654</v>
      </c>
      <c r="B3593" s="30" t="s">
        <v>10094</v>
      </c>
      <c r="C3593" s="30" t="s">
        <v>11655</v>
      </c>
      <c r="D3593" s="30"/>
      <c r="E3593" s="30" t="s">
        <v>9870</v>
      </c>
      <c r="F3593" s="30" t="s">
        <v>74</v>
      </c>
      <c r="G3593" s="38">
        <v>60</v>
      </c>
      <c r="H3593" s="31">
        <v>0</v>
      </c>
      <c r="I3593" s="30" t="s">
        <v>552</v>
      </c>
      <c r="J3593" s="30" t="s">
        <v>553</v>
      </c>
      <c r="K3593" s="30" t="s">
        <v>495</v>
      </c>
      <c r="L3593" s="30" t="s">
        <v>496</v>
      </c>
      <c r="M3593" s="30" t="s">
        <v>596</v>
      </c>
      <c r="N3593" s="30"/>
      <c r="O3593" s="30" t="s">
        <v>9872</v>
      </c>
      <c r="P3593" s="30" t="s">
        <v>9868</v>
      </c>
      <c r="Q3593" s="30" t="s">
        <v>499</v>
      </c>
    </row>
    <row r="3594" spans="1:17">
      <c r="A3594" s="30" t="s">
        <v>11656</v>
      </c>
      <c r="B3594" s="30" t="s">
        <v>10103</v>
      </c>
      <c r="C3594" s="30" t="s">
        <v>11657</v>
      </c>
      <c r="D3594" s="30"/>
      <c r="E3594" s="30" t="s">
        <v>9870</v>
      </c>
      <c r="F3594" s="30" t="s">
        <v>74</v>
      </c>
      <c r="G3594" s="38">
        <v>60</v>
      </c>
      <c r="H3594" s="31">
        <v>0</v>
      </c>
      <c r="I3594" s="30" t="s">
        <v>512</v>
      </c>
      <c r="J3594" s="30" t="s">
        <v>513</v>
      </c>
      <c r="K3594" s="30" t="s">
        <v>495</v>
      </c>
      <c r="L3594" s="30" t="s">
        <v>496</v>
      </c>
      <c r="M3594" s="30" t="s">
        <v>713</v>
      </c>
      <c r="N3594" s="30" t="s">
        <v>4661</v>
      </c>
      <c r="O3594" s="30" t="s">
        <v>9872</v>
      </c>
      <c r="P3594" s="30" t="s">
        <v>9868</v>
      </c>
      <c r="Q3594" s="30" t="s">
        <v>499</v>
      </c>
    </row>
    <row r="3595" spans="1:17">
      <c r="A3595" s="30" t="s">
        <v>11658</v>
      </c>
      <c r="B3595" s="30" t="s">
        <v>10106</v>
      </c>
      <c r="C3595" s="30" t="s">
        <v>11659</v>
      </c>
      <c r="D3595" s="30" t="s">
        <v>74</v>
      </c>
      <c r="E3595" s="30" t="s">
        <v>9891</v>
      </c>
      <c r="F3595" s="30"/>
      <c r="G3595" s="38">
        <v>60</v>
      </c>
      <c r="H3595" s="31">
        <v>0</v>
      </c>
      <c r="I3595" s="30" t="s">
        <v>622</v>
      </c>
      <c r="J3595" s="30" t="s">
        <v>623</v>
      </c>
      <c r="K3595" s="30" t="s">
        <v>495</v>
      </c>
      <c r="L3595" s="30" t="s">
        <v>612</v>
      </c>
      <c r="M3595" s="30" t="s">
        <v>1088</v>
      </c>
      <c r="N3595" s="30"/>
      <c r="O3595" s="30" t="s">
        <v>9872</v>
      </c>
      <c r="P3595" s="30" t="s">
        <v>9868</v>
      </c>
      <c r="Q3595" s="30" t="s">
        <v>4174</v>
      </c>
    </row>
    <row r="3596" spans="1:17">
      <c r="A3596" s="30" t="s">
        <v>11660</v>
      </c>
      <c r="B3596" s="30" t="s">
        <v>10109</v>
      </c>
      <c r="C3596" s="30" t="s">
        <v>11661</v>
      </c>
      <c r="D3596" s="30" t="s">
        <v>74</v>
      </c>
      <c r="E3596" s="30" t="s">
        <v>9891</v>
      </c>
      <c r="F3596" s="30"/>
      <c r="G3596" s="38">
        <v>60</v>
      </c>
      <c r="H3596" s="31">
        <v>0</v>
      </c>
      <c r="I3596" s="30" t="s">
        <v>610</v>
      </c>
      <c r="J3596" s="30" t="s">
        <v>611</v>
      </c>
      <c r="K3596" s="30" t="s">
        <v>495</v>
      </c>
      <c r="L3596" s="30" t="s">
        <v>612</v>
      </c>
      <c r="M3596" s="30" t="s">
        <v>688</v>
      </c>
      <c r="N3596" s="30"/>
      <c r="O3596" s="30" t="s">
        <v>9872</v>
      </c>
      <c r="P3596" s="30" t="s">
        <v>9868</v>
      </c>
      <c r="Q3596" s="30" t="s">
        <v>4174</v>
      </c>
    </row>
    <row r="3597" spans="1:17">
      <c r="A3597" s="30" t="s">
        <v>11662</v>
      </c>
      <c r="B3597" s="30" t="s">
        <v>10103</v>
      </c>
      <c r="C3597" s="30" t="s">
        <v>11663</v>
      </c>
      <c r="D3597" s="30"/>
      <c r="E3597" s="30" t="s">
        <v>9870</v>
      </c>
      <c r="F3597" s="30" t="s">
        <v>74</v>
      </c>
      <c r="G3597" s="38">
        <v>60</v>
      </c>
      <c r="H3597" s="31">
        <v>0</v>
      </c>
      <c r="I3597" s="30" t="s">
        <v>504</v>
      </c>
      <c r="J3597" s="30" t="s">
        <v>505</v>
      </c>
      <c r="K3597" s="30" t="s">
        <v>495</v>
      </c>
      <c r="L3597" s="30" t="s">
        <v>496</v>
      </c>
      <c r="M3597" s="30" t="s">
        <v>558</v>
      </c>
      <c r="N3597" s="30"/>
      <c r="O3597" s="30" t="s">
        <v>9872</v>
      </c>
      <c r="P3597" s="30" t="s">
        <v>9868</v>
      </c>
      <c r="Q3597" s="30" t="s">
        <v>499</v>
      </c>
    </row>
    <row r="3598" spans="1:17">
      <c r="A3598" s="30" t="s">
        <v>11664</v>
      </c>
      <c r="B3598" s="30" t="s">
        <v>10094</v>
      </c>
      <c r="C3598" s="30" t="s">
        <v>11665</v>
      </c>
      <c r="D3598" s="30"/>
      <c r="E3598" s="30" t="s">
        <v>9870</v>
      </c>
      <c r="F3598" s="30" t="s">
        <v>74</v>
      </c>
      <c r="G3598" s="38">
        <v>60</v>
      </c>
      <c r="H3598" s="31">
        <v>0</v>
      </c>
      <c r="I3598" s="30" t="s">
        <v>552</v>
      </c>
      <c r="J3598" s="30" t="s">
        <v>553</v>
      </c>
      <c r="K3598" s="30" t="s">
        <v>495</v>
      </c>
      <c r="L3598" s="30" t="s">
        <v>496</v>
      </c>
      <c r="M3598" s="30" t="s">
        <v>654</v>
      </c>
      <c r="N3598" s="30"/>
      <c r="O3598" s="30" t="s">
        <v>9872</v>
      </c>
      <c r="P3598" s="30" t="s">
        <v>9868</v>
      </c>
      <c r="Q3598" s="30" t="s">
        <v>499</v>
      </c>
    </row>
    <row r="3599" spans="1:17">
      <c r="A3599" s="30" t="s">
        <v>11666</v>
      </c>
      <c r="B3599" s="30" t="s">
        <v>10109</v>
      </c>
      <c r="C3599" s="30" t="s">
        <v>11667</v>
      </c>
      <c r="D3599" s="30" t="s">
        <v>74</v>
      </c>
      <c r="E3599" s="30" t="s">
        <v>9891</v>
      </c>
      <c r="F3599" s="30"/>
      <c r="G3599" s="38">
        <v>60</v>
      </c>
      <c r="H3599" s="31">
        <v>0</v>
      </c>
      <c r="I3599" s="30" t="s">
        <v>622</v>
      </c>
      <c r="J3599" s="30" t="s">
        <v>623</v>
      </c>
      <c r="K3599" s="30" t="s">
        <v>495</v>
      </c>
      <c r="L3599" s="30" t="s">
        <v>612</v>
      </c>
      <c r="M3599" s="30" t="s">
        <v>1007</v>
      </c>
      <c r="N3599" s="30"/>
      <c r="O3599" s="30" t="s">
        <v>9872</v>
      </c>
      <c r="P3599" s="30" t="s">
        <v>9868</v>
      </c>
      <c r="Q3599" s="30" t="s">
        <v>4174</v>
      </c>
    </row>
    <row r="3600" spans="1:17">
      <c r="A3600" s="30" t="s">
        <v>11668</v>
      </c>
      <c r="B3600" s="30" t="s">
        <v>10103</v>
      </c>
      <c r="C3600" s="30" t="s">
        <v>11669</v>
      </c>
      <c r="D3600" s="30"/>
      <c r="E3600" s="30" t="s">
        <v>9870</v>
      </c>
      <c r="F3600" s="30" t="s">
        <v>74</v>
      </c>
      <c r="G3600" s="38">
        <v>60</v>
      </c>
      <c r="H3600" s="31">
        <v>0</v>
      </c>
      <c r="I3600" s="30" t="s">
        <v>504</v>
      </c>
      <c r="J3600" s="30" t="s">
        <v>505</v>
      </c>
      <c r="K3600" s="30" t="s">
        <v>495</v>
      </c>
      <c r="L3600" s="30" t="s">
        <v>496</v>
      </c>
      <c r="M3600" s="30" t="s">
        <v>558</v>
      </c>
      <c r="N3600" s="30"/>
      <c r="O3600" s="30" t="s">
        <v>9872</v>
      </c>
      <c r="P3600" s="30" t="s">
        <v>9868</v>
      </c>
      <c r="Q3600" s="30" t="s">
        <v>499</v>
      </c>
    </row>
    <row r="3601" spans="1:17">
      <c r="A3601" s="30" t="s">
        <v>11670</v>
      </c>
      <c r="B3601" s="30" t="s">
        <v>10120</v>
      </c>
      <c r="C3601" s="30" t="s">
        <v>11671</v>
      </c>
      <c r="D3601" s="30" t="s">
        <v>74</v>
      </c>
      <c r="E3601" s="30" t="s">
        <v>9891</v>
      </c>
      <c r="F3601" s="30"/>
      <c r="G3601" s="38">
        <v>60</v>
      </c>
      <c r="H3601" s="31">
        <v>0</v>
      </c>
      <c r="I3601" s="30" t="s">
        <v>610</v>
      </c>
      <c r="J3601" s="30" t="s">
        <v>611</v>
      </c>
      <c r="K3601" s="30" t="s">
        <v>495</v>
      </c>
      <c r="L3601" s="30" t="s">
        <v>612</v>
      </c>
      <c r="M3601" s="30" t="s">
        <v>1108</v>
      </c>
      <c r="N3601" s="30"/>
      <c r="O3601" s="30" t="s">
        <v>9872</v>
      </c>
      <c r="P3601" s="30" t="s">
        <v>9868</v>
      </c>
      <c r="Q3601" s="30" t="s">
        <v>4174</v>
      </c>
    </row>
    <row r="3602" spans="1:17">
      <c r="A3602" s="30" t="s">
        <v>11672</v>
      </c>
      <c r="B3602" s="30" t="s">
        <v>10120</v>
      </c>
      <c r="C3602" s="30" t="s">
        <v>11673</v>
      </c>
      <c r="D3602" s="30" t="s">
        <v>74</v>
      </c>
      <c r="E3602" s="30" t="s">
        <v>9891</v>
      </c>
      <c r="F3602" s="30"/>
      <c r="G3602" s="38">
        <v>60</v>
      </c>
      <c r="H3602" s="31">
        <v>0</v>
      </c>
      <c r="I3602" s="30" t="s">
        <v>610</v>
      </c>
      <c r="J3602" s="30" t="s">
        <v>611</v>
      </c>
      <c r="K3602" s="30" t="s">
        <v>495</v>
      </c>
      <c r="L3602" s="30" t="s">
        <v>612</v>
      </c>
      <c r="M3602" s="30" t="s">
        <v>1108</v>
      </c>
      <c r="N3602" s="30"/>
      <c r="O3602" s="30" t="s">
        <v>9872</v>
      </c>
      <c r="P3602" s="30" t="s">
        <v>9868</v>
      </c>
      <c r="Q3602" s="30" t="s">
        <v>4174</v>
      </c>
    </row>
    <row r="3603" spans="1:17">
      <c r="A3603" s="30" t="s">
        <v>11674</v>
      </c>
      <c r="B3603" s="30" t="s">
        <v>10109</v>
      </c>
      <c r="C3603" s="30" t="s">
        <v>11675</v>
      </c>
      <c r="D3603" s="30" t="s">
        <v>74</v>
      </c>
      <c r="E3603" s="30" t="s">
        <v>9891</v>
      </c>
      <c r="F3603" s="30"/>
      <c r="G3603" s="38">
        <v>60</v>
      </c>
      <c r="H3603" s="31">
        <v>0</v>
      </c>
      <c r="I3603" s="30" t="s">
        <v>5036</v>
      </c>
      <c r="J3603" s="30" t="s">
        <v>5037</v>
      </c>
      <c r="K3603" s="30" t="s">
        <v>495</v>
      </c>
      <c r="L3603" s="30" t="s">
        <v>612</v>
      </c>
      <c r="M3603" s="30" t="s">
        <v>780</v>
      </c>
      <c r="N3603" s="30"/>
      <c r="O3603" s="30" t="s">
        <v>9872</v>
      </c>
      <c r="P3603" s="30" t="s">
        <v>9868</v>
      </c>
      <c r="Q3603" s="30" t="s">
        <v>4174</v>
      </c>
    </row>
    <row r="3604" spans="1:17">
      <c r="A3604" s="30" t="s">
        <v>11676</v>
      </c>
      <c r="B3604" s="30" t="s">
        <v>10120</v>
      </c>
      <c r="C3604" s="30" t="s">
        <v>11677</v>
      </c>
      <c r="D3604" s="30" t="s">
        <v>74</v>
      </c>
      <c r="E3604" s="30" t="s">
        <v>9891</v>
      </c>
      <c r="F3604" s="30"/>
      <c r="G3604" s="38">
        <v>60</v>
      </c>
      <c r="H3604" s="31">
        <v>0</v>
      </c>
      <c r="I3604" s="30" t="s">
        <v>610</v>
      </c>
      <c r="J3604" s="30" t="s">
        <v>611</v>
      </c>
      <c r="K3604" s="30" t="s">
        <v>495</v>
      </c>
      <c r="L3604" s="30" t="s">
        <v>612</v>
      </c>
      <c r="M3604" s="30" t="s">
        <v>1108</v>
      </c>
      <c r="N3604" s="30"/>
      <c r="O3604" s="30" t="s">
        <v>9872</v>
      </c>
      <c r="P3604" s="30" t="s">
        <v>9868</v>
      </c>
      <c r="Q3604" s="30" t="s">
        <v>4174</v>
      </c>
    </row>
    <row r="3605" spans="1:17">
      <c r="A3605" s="30" t="s">
        <v>11678</v>
      </c>
      <c r="B3605" s="30" t="s">
        <v>10120</v>
      </c>
      <c r="C3605" s="30" t="s">
        <v>11679</v>
      </c>
      <c r="D3605" s="30" t="s">
        <v>74</v>
      </c>
      <c r="E3605" s="30" t="s">
        <v>9891</v>
      </c>
      <c r="F3605" s="30"/>
      <c r="G3605" s="38">
        <v>60</v>
      </c>
      <c r="H3605" s="31">
        <v>0</v>
      </c>
      <c r="I3605" s="30" t="s">
        <v>610</v>
      </c>
      <c r="J3605" s="30" t="s">
        <v>611</v>
      </c>
      <c r="K3605" s="30" t="s">
        <v>495</v>
      </c>
      <c r="L3605" s="30" t="s">
        <v>612</v>
      </c>
      <c r="M3605" s="30" t="s">
        <v>1108</v>
      </c>
      <c r="N3605" s="30"/>
      <c r="O3605" s="30" t="s">
        <v>9872</v>
      </c>
      <c r="P3605" s="30" t="s">
        <v>9868</v>
      </c>
      <c r="Q3605" s="30" t="s">
        <v>4174</v>
      </c>
    </row>
    <row r="3606" spans="1:17">
      <c r="A3606" s="30" t="s">
        <v>11680</v>
      </c>
      <c r="B3606" s="30" t="s">
        <v>10106</v>
      </c>
      <c r="C3606" s="30" t="s">
        <v>11681</v>
      </c>
      <c r="D3606" s="30" t="s">
        <v>74</v>
      </c>
      <c r="E3606" s="30" t="s">
        <v>9891</v>
      </c>
      <c r="F3606" s="30"/>
      <c r="G3606" s="38">
        <v>60</v>
      </c>
      <c r="H3606" s="31">
        <v>0</v>
      </c>
      <c r="I3606" s="30" t="s">
        <v>5036</v>
      </c>
      <c r="J3606" s="30" t="s">
        <v>5037</v>
      </c>
      <c r="K3606" s="30" t="s">
        <v>495</v>
      </c>
      <c r="L3606" s="30" t="s">
        <v>612</v>
      </c>
      <c r="M3606" s="30" t="s">
        <v>1128</v>
      </c>
      <c r="N3606" s="30"/>
      <c r="O3606" s="30" t="s">
        <v>9872</v>
      </c>
      <c r="P3606" s="30" t="s">
        <v>9868</v>
      </c>
      <c r="Q3606" s="30" t="s">
        <v>4174</v>
      </c>
    </row>
    <row r="3607" spans="1:17">
      <c r="A3607" s="30" t="s">
        <v>11682</v>
      </c>
      <c r="B3607" s="30" t="s">
        <v>10106</v>
      </c>
      <c r="C3607" s="30" t="s">
        <v>11683</v>
      </c>
      <c r="D3607" s="30" t="s">
        <v>74</v>
      </c>
      <c r="E3607" s="30" t="s">
        <v>9891</v>
      </c>
      <c r="F3607" s="30"/>
      <c r="G3607" s="38">
        <v>60</v>
      </c>
      <c r="H3607" s="31">
        <v>0</v>
      </c>
      <c r="I3607" s="30" t="s">
        <v>622</v>
      </c>
      <c r="J3607" s="30" t="s">
        <v>623</v>
      </c>
      <c r="K3607" s="30" t="s">
        <v>495</v>
      </c>
      <c r="L3607" s="30" t="s">
        <v>612</v>
      </c>
      <c r="M3607" s="30" t="s">
        <v>1153</v>
      </c>
      <c r="N3607" s="30"/>
      <c r="O3607" s="30" t="s">
        <v>9872</v>
      </c>
      <c r="P3607" s="30" t="s">
        <v>9868</v>
      </c>
      <c r="Q3607" s="30" t="s">
        <v>4174</v>
      </c>
    </row>
    <row r="3608" spans="1:17">
      <c r="A3608" s="30" t="s">
        <v>11684</v>
      </c>
      <c r="B3608" s="30" t="s">
        <v>10109</v>
      </c>
      <c r="C3608" s="30" t="s">
        <v>11685</v>
      </c>
      <c r="D3608" s="30" t="s">
        <v>74</v>
      </c>
      <c r="E3608" s="30" t="s">
        <v>9891</v>
      </c>
      <c r="F3608" s="30"/>
      <c r="G3608" s="38">
        <v>60</v>
      </c>
      <c r="H3608" s="31">
        <v>0</v>
      </c>
      <c r="I3608" s="30" t="s">
        <v>610</v>
      </c>
      <c r="J3608" s="30" t="s">
        <v>611</v>
      </c>
      <c r="K3608" s="30" t="s">
        <v>495</v>
      </c>
      <c r="L3608" s="30" t="s">
        <v>612</v>
      </c>
      <c r="M3608" s="30" t="s">
        <v>943</v>
      </c>
      <c r="N3608" s="30"/>
      <c r="O3608" s="30" t="s">
        <v>9872</v>
      </c>
      <c r="P3608" s="30" t="s">
        <v>9868</v>
      </c>
      <c r="Q3608" s="30" t="s">
        <v>4174</v>
      </c>
    </row>
    <row r="3609" spans="1:17">
      <c r="A3609" s="30" t="s">
        <v>11686</v>
      </c>
      <c r="B3609" s="30" t="s">
        <v>10109</v>
      </c>
      <c r="C3609" s="30" t="s">
        <v>11687</v>
      </c>
      <c r="D3609" s="30" t="s">
        <v>74</v>
      </c>
      <c r="E3609" s="30" t="s">
        <v>9891</v>
      </c>
      <c r="F3609" s="30"/>
      <c r="G3609" s="38">
        <v>60</v>
      </c>
      <c r="H3609" s="31">
        <v>0</v>
      </c>
      <c r="I3609" s="30" t="s">
        <v>622</v>
      </c>
      <c r="J3609" s="30" t="s">
        <v>623</v>
      </c>
      <c r="K3609" s="30" t="s">
        <v>495</v>
      </c>
      <c r="L3609" s="30" t="s">
        <v>612</v>
      </c>
      <c r="M3609" s="30" t="s">
        <v>1007</v>
      </c>
      <c r="N3609" s="30"/>
      <c r="O3609" s="30" t="s">
        <v>9872</v>
      </c>
      <c r="P3609" s="30" t="s">
        <v>9868</v>
      </c>
      <c r="Q3609" s="30" t="s">
        <v>4174</v>
      </c>
    </row>
    <row r="3610" spans="1:17">
      <c r="A3610" s="30" t="s">
        <v>11688</v>
      </c>
      <c r="B3610" s="30" t="s">
        <v>10109</v>
      </c>
      <c r="C3610" s="30" t="s">
        <v>11689</v>
      </c>
      <c r="D3610" s="30" t="s">
        <v>74</v>
      </c>
      <c r="E3610" s="30" t="s">
        <v>9891</v>
      </c>
      <c r="F3610" s="30"/>
      <c r="G3610" s="38">
        <v>60</v>
      </c>
      <c r="H3610" s="31">
        <v>0</v>
      </c>
      <c r="I3610" s="30" t="s">
        <v>622</v>
      </c>
      <c r="J3610" s="30" t="s">
        <v>623</v>
      </c>
      <c r="K3610" s="30" t="s">
        <v>495</v>
      </c>
      <c r="L3610" s="30" t="s">
        <v>612</v>
      </c>
      <c r="M3610" s="30" t="s">
        <v>1153</v>
      </c>
      <c r="N3610" s="30"/>
      <c r="O3610" s="30" t="s">
        <v>9872</v>
      </c>
      <c r="P3610" s="30" t="s">
        <v>9868</v>
      </c>
      <c r="Q3610" s="30" t="s">
        <v>4174</v>
      </c>
    </row>
    <row r="3611" spans="1:17">
      <c r="A3611" s="30" t="s">
        <v>11690</v>
      </c>
      <c r="B3611" s="30" t="s">
        <v>10103</v>
      </c>
      <c r="C3611" s="30" t="s">
        <v>11691</v>
      </c>
      <c r="D3611" s="30"/>
      <c r="E3611" s="30" t="s">
        <v>9870</v>
      </c>
      <c r="F3611" s="30" t="s">
        <v>74</v>
      </c>
      <c r="G3611" s="38">
        <v>60</v>
      </c>
      <c r="H3611" s="31">
        <v>0</v>
      </c>
      <c r="I3611" s="30" t="s">
        <v>504</v>
      </c>
      <c r="J3611" s="30" t="s">
        <v>505</v>
      </c>
      <c r="K3611" s="30" t="s">
        <v>495</v>
      </c>
      <c r="L3611" s="30" t="s">
        <v>496</v>
      </c>
      <c r="M3611" s="30" t="s">
        <v>592</v>
      </c>
      <c r="N3611" s="30"/>
      <c r="O3611" s="30" t="s">
        <v>9872</v>
      </c>
      <c r="P3611" s="30" t="s">
        <v>9868</v>
      </c>
      <c r="Q3611" s="30" t="s">
        <v>499</v>
      </c>
    </row>
    <row r="3612" spans="1:17">
      <c r="A3612" s="30" t="s">
        <v>11692</v>
      </c>
      <c r="B3612" s="30" t="s">
        <v>10103</v>
      </c>
      <c r="C3612" s="30" t="s">
        <v>11693</v>
      </c>
      <c r="D3612" s="30"/>
      <c r="E3612" s="30" t="s">
        <v>9870</v>
      </c>
      <c r="F3612" s="30" t="s">
        <v>74</v>
      </c>
      <c r="G3612" s="38">
        <v>60</v>
      </c>
      <c r="H3612" s="31">
        <v>0</v>
      </c>
      <c r="I3612" s="30" t="s">
        <v>600</v>
      </c>
      <c r="J3612" s="30" t="s">
        <v>601</v>
      </c>
      <c r="K3612" s="30" t="s">
        <v>495</v>
      </c>
      <c r="L3612" s="30" t="s">
        <v>496</v>
      </c>
      <c r="M3612" s="30" t="s">
        <v>2249</v>
      </c>
      <c r="N3612" s="30"/>
      <c r="O3612" s="30" t="s">
        <v>9872</v>
      </c>
      <c r="P3612" s="30" t="s">
        <v>9868</v>
      </c>
      <c r="Q3612" s="30" t="s">
        <v>499</v>
      </c>
    </row>
    <row r="3613" spans="1:17">
      <c r="A3613" s="30" t="s">
        <v>11694</v>
      </c>
      <c r="B3613" s="30" t="s">
        <v>10663</v>
      </c>
      <c r="C3613" s="30" t="s">
        <v>11695</v>
      </c>
      <c r="D3613" s="30"/>
      <c r="E3613" s="30" t="s">
        <v>9870</v>
      </c>
      <c r="F3613" s="30" t="s">
        <v>74</v>
      </c>
      <c r="G3613" s="38">
        <v>60</v>
      </c>
      <c r="H3613" s="31">
        <v>0</v>
      </c>
      <c r="I3613" s="30" t="s">
        <v>504</v>
      </c>
      <c r="J3613" s="30" t="s">
        <v>505</v>
      </c>
      <c r="K3613" s="30" t="s">
        <v>495</v>
      </c>
      <c r="L3613" s="30" t="s">
        <v>496</v>
      </c>
      <c r="M3613" s="30" t="s">
        <v>592</v>
      </c>
      <c r="N3613" s="30"/>
      <c r="O3613" s="30" t="s">
        <v>9872</v>
      </c>
      <c r="P3613" s="30" t="s">
        <v>9868</v>
      </c>
      <c r="Q3613" s="30" t="s">
        <v>499</v>
      </c>
    </row>
    <row r="3614" spans="1:17">
      <c r="A3614" s="30" t="s">
        <v>11696</v>
      </c>
      <c r="B3614" s="30" t="s">
        <v>10103</v>
      </c>
      <c r="C3614" s="30" t="s">
        <v>11697</v>
      </c>
      <c r="D3614" s="30"/>
      <c r="E3614" s="30" t="s">
        <v>9870</v>
      </c>
      <c r="F3614" s="30" t="s">
        <v>74</v>
      </c>
      <c r="G3614" s="38">
        <v>60</v>
      </c>
      <c r="H3614" s="31">
        <v>0</v>
      </c>
      <c r="I3614" s="30" t="s">
        <v>504</v>
      </c>
      <c r="J3614" s="30" t="s">
        <v>505</v>
      </c>
      <c r="K3614" s="30" t="s">
        <v>495</v>
      </c>
      <c r="L3614" s="30" t="s">
        <v>496</v>
      </c>
      <c r="M3614" s="30" t="s">
        <v>506</v>
      </c>
      <c r="N3614" s="30" t="s">
        <v>507</v>
      </c>
      <c r="O3614" s="30" t="s">
        <v>9872</v>
      </c>
      <c r="P3614" s="30" t="s">
        <v>9868</v>
      </c>
      <c r="Q3614" s="30" t="s">
        <v>499</v>
      </c>
    </row>
    <row r="3615" spans="1:17">
      <c r="A3615" s="30" t="s">
        <v>11698</v>
      </c>
      <c r="B3615" s="30" t="s">
        <v>10106</v>
      </c>
      <c r="C3615" s="30" t="s">
        <v>11699</v>
      </c>
      <c r="D3615" s="30" t="s">
        <v>74</v>
      </c>
      <c r="E3615" s="30" t="s">
        <v>9891</v>
      </c>
      <c r="F3615" s="30"/>
      <c r="G3615" s="38">
        <v>60</v>
      </c>
      <c r="H3615" s="31">
        <v>0</v>
      </c>
      <c r="I3615" s="30" t="s">
        <v>622</v>
      </c>
      <c r="J3615" s="30" t="s">
        <v>623</v>
      </c>
      <c r="K3615" s="30" t="s">
        <v>495</v>
      </c>
      <c r="L3615" s="30" t="s">
        <v>612</v>
      </c>
      <c r="M3615" s="30" t="s">
        <v>997</v>
      </c>
      <c r="N3615" s="30"/>
      <c r="O3615" s="30" t="s">
        <v>9872</v>
      </c>
      <c r="P3615" s="30" t="s">
        <v>9868</v>
      </c>
      <c r="Q3615" s="30" t="s">
        <v>4174</v>
      </c>
    </row>
    <row r="3616" spans="1:17">
      <c r="A3616" s="30" t="s">
        <v>11700</v>
      </c>
      <c r="B3616" s="30" t="s">
        <v>10103</v>
      </c>
      <c r="C3616" s="30" t="s">
        <v>11701</v>
      </c>
      <c r="D3616" s="30"/>
      <c r="E3616" s="30" t="s">
        <v>9870</v>
      </c>
      <c r="F3616" s="30" t="s">
        <v>74</v>
      </c>
      <c r="G3616" s="38">
        <v>60</v>
      </c>
      <c r="H3616" s="31">
        <v>0</v>
      </c>
      <c r="I3616" s="30" t="s">
        <v>552</v>
      </c>
      <c r="J3616" s="30" t="s">
        <v>553</v>
      </c>
      <c r="K3616" s="30" t="s">
        <v>495</v>
      </c>
      <c r="L3616" s="30" t="s">
        <v>496</v>
      </c>
      <c r="M3616" s="30" t="s">
        <v>2249</v>
      </c>
      <c r="N3616" s="30"/>
      <c r="O3616" s="30" t="s">
        <v>9872</v>
      </c>
      <c r="P3616" s="30" t="s">
        <v>9868</v>
      </c>
      <c r="Q3616" s="30" t="s">
        <v>499</v>
      </c>
    </row>
    <row r="3617" spans="1:17">
      <c r="A3617" s="30" t="s">
        <v>11702</v>
      </c>
      <c r="B3617" s="30" t="s">
        <v>10109</v>
      </c>
      <c r="C3617" s="30" t="s">
        <v>11703</v>
      </c>
      <c r="D3617" s="30" t="s">
        <v>74</v>
      </c>
      <c r="E3617" s="30" t="s">
        <v>9891</v>
      </c>
      <c r="F3617" s="30"/>
      <c r="G3617" s="38">
        <v>60</v>
      </c>
      <c r="H3617" s="31">
        <v>0</v>
      </c>
      <c r="I3617" s="30" t="s">
        <v>610</v>
      </c>
      <c r="J3617" s="30" t="s">
        <v>611</v>
      </c>
      <c r="K3617" s="30" t="s">
        <v>495</v>
      </c>
      <c r="L3617" s="30" t="s">
        <v>612</v>
      </c>
      <c r="M3617" s="30" t="s">
        <v>1035</v>
      </c>
      <c r="N3617" s="30"/>
      <c r="O3617" s="30" t="s">
        <v>9872</v>
      </c>
      <c r="P3617" s="30" t="s">
        <v>9868</v>
      </c>
      <c r="Q3617" s="30" t="s">
        <v>4174</v>
      </c>
    </row>
    <row r="3618" spans="1:17">
      <c r="A3618" s="30" t="s">
        <v>11704</v>
      </c>
      <c r="B3618" s="30" t="s">
        <v>10120</v>
      </c>
      <c r="C3618" s="30" t="s">
        <v>11705</v>
      </c>
      <c r="D3618" s="30" t="s">
        <v>74</v>
      </c>
      <c r="E3618" s="30" t="s">
        <v>9891</v>
      </c>
      <c r="F3618" s="30"/>
      <c r="G3618" s="38">
        <v>60</v>
      </c>
      <c r="H3618" s="31">
        <v>0</v>
      </c>
      <c r="I3618" s="30" t="s">
        <v>610</v>
      </c>
      <c r="J3618" s="30" t="s">
        <v>611</v>
      </c>
      <c r="K3618" s="30" t="s">
        <v>495</v>
      </c>
      <c r="L3618" s="30" t="s">
        <v>612</v>
      </c>
      <c r="M3618" s="30" t="s">
        <v>1108</v>
      </c>
      <c r="N3618" s="30"/>
      <c r="O3618" s="30" t="s">
        <v>9872</v>
      </c>
      <c r="P3618" s="30" t="s">
        <v>9868</v>
      </c>
      <c r="Q3618" s="30" t="s">
        <v>4174</v>
      </c>
    </row>
    <row r="3619" spans="1:17">
      <c r="A3619" s="30" t="s">
        <v>11706</v>
      </c>
      <c r="B3619" s="30" t="s">
        <v>10120</v>
      </c>
      <c r="C3619" s="30" t="s">
        <v>11707</v>
      </c>
      <c r="D3619" s="30" t="s">
        <v>74</v>
      </c>
      <c r="E3619" s="30" t="s">
        <v>9891</v>
      </c>
      <c r="F3619" s="30"/>
      <c r="G3619" s="38">
        <v>60</v>
      </c>
      <c r="H3619" s="31">
        <v>0</v>
      </c>
      <c r="I3619" s="30" t="s">
        <v>610</v>
      </c>
      <c r="J3619" s="30" t="s">
        <v>611</v>
      </c>
      <c r="K3619" s="30" t="s">
        <v>495</v>
      </c>
      <c r="L3619" s="30" t="s">
        <v>612</v>
      </c>
      <c r="M3619" s="30" t="s">
        <v>1108</v>
      </c>
      <c r="N3619" s="30"/>
      <c r="O3619" s="30" t="s">
        <v>9872</v>
      </c>
      <c r="P3619" s="30" t="s">
        <v>9868</v>
      </c>
      <c r="Q3619" s="30" t="s">
        <v>4174</v>
      </c>
    </row>
    <row r="3620" spans="1:17">
      <c r="A3620" s="30" t="s">
        <v>11708</v>
      </c>
      <c r="B3620" s="30" t="s">
        <v>10106</v>
      </c>
      <c r="C3620" s="30" t="s">
        <v>11709</v>
      </c>
      <c r="D3620" s="30" t="s">
        <v>74</v>
      </c>
      <c r="E3620" s="30" t="s">
        <v>9891</v>
      </c>
      <c r="F3620" s="30"/>
      <c r="G3620" s="38">
        <v>60</v>
      </c>
      <c r="H3620" s="31">
        <v>0</v>
      </c>
      <c r="I3620" s="30" t="s">
        <v>622</v>
      </c>
      <c r="J3620" s="30" t="s">
        <v>623</v>
      </c>
      <c r="K3620" s="30" t="s">
        <v>495</v>
      </c>
      <c r="L3620" s="30" t="s">
        <v>612</v>
      </c>
      <c r="M3620" s="30" t="s">
        <v>1088</v>
      </c>
      <c r="N3620" s="30"/>
      <c r="O3620" s="30" t="s">
        <v>9872</v>
      </c>
      <c r="P3620" s="30" t="s">
        <v>9868</v>
      </c>
      <c r="Q3620" s="30" t="s">
        <v>4174</v>
      </c>
    </row>
    <row r="3621" spans="1:17">
      <c r="A3621" s="30" t="s">
        <v>11710</v>
      </c>
      <c r="B3621" s="30" t="s">
        <v>10103</v>
      </c>
      <c r="C3621" s="30" t="s">
        <v>11711</v>
      </c>
      <c r="D3621" s="30"/>
      <c r="E3621" s="30" t="s">
        <v>9870</v>
      </c>
      <c r="F3621" s="30" t="s">
        <v>74</v>
      </c>
      <c r="G3621" s="38">
        <v>60</v>
      </c>
      <c r="H3621" s="31">
        <v>0</v>
      </c>
      <c r="I3621" s="30" t="s">
        <v>504</v>
      </c>
      <c r="J3621" s="30" t="s">
        <v>505</v>
      </c>
      <c r="K3621" s="30" t="s">
        <v>495</v>
      </c>
      <c r="L3621" s="30" t="s">
        <v>496</v>
      </c>
      <c r="M3621" s="30" t="s">
        <v>558</v>
      </c>
      <c r="N3621" s="30"/>
      <c r="O3621" s="30" t="s">
        <v>9872</v>
      </c>
      <c r="P3621" s="30" t="s">
        <v>9868</v>
      </c>
      <c r="Q3621" s="30" t="s">
        <v>499</v>
      </c>
    </row>
    <row r="3622" spans="1:17">
      <c r="A3622" s="30" t="s">
        <v>11712</v>
      </c>
      <c r="B3622" s="30" t="s">
        <v>10109</v>
      </c>
      <c r="C3622" s="30" t="s">
        <v>11713</v>
      </c>
      <c r="D3622" s="30" t="s">
        <v>74</v>
      </c>
      <c r="E3622" s="30" t="s">
        <v>9891</v>
      </c>
      <c r="F3622" s="30"/>
      <c r="G3622" s="38">
        <v>60</v>
      </c>
      <c r="H3622" s="31">
        <v>0</v>
      </c>
      <c r="I3622" s="30" t="s">
        <v>622</v>
      </c>
      <c r="J3622" s="30" t="s">
        <v>623</v>
      </c>
      <c r="K3622" s="30" t="s">
        <v>495</v>
      </c>
      <c r="L3622" s="30" t="s">
        <v>612</v>
      </c>
      <c r="M3622" s="30" t="s">
        <v>1153</v>
      </c>
      <c r="N3622" s="30"/>
      <c r="O3622" s="30" t="s">
        <v>9872</v>
      </c>
      <c r="P3622" s="30" t="s">
        <v>9868</v>
      </c>
      <c r="Q3622" s="30" t="s">
        <v>4174</v>
      </c>
    </row>
    <row r="3623" spans="1:17">
      <c r="A3623" s="30" t="s">
        <v>11714</v>
      </c>
      <c r="B3623" s="30" t="s">
        <v>10109</v>
      </c>
      <c r="C3623" s="30" t="s">
        <v>11715</v>
      </c>
      <c r="D3623" s="30" t="s">
        <v>74</v>
      </c>
      <c r="E3623" s="30" t="s">
        <v>9891</v>
      </c>
      <c r="F3623" s="30"/>
      <c r="G3623" s="38">
        <v>60</v>
      </c>
      <c r="H3623" s="31">
        <v>0</v>
      </c>
      <c r="I3623" s="30" t="s">
        <v>5036</v>
      </c>
      <c r="J3623" s="30" t="s">
        <v>5037</v>
      </c>
      <c r="K3623" s="30" t="s">
        <v>495</v>
      </c>
      <c r="L3623" s="30" t="s">
        <v>612</v>
      </c>
      <c r="M3623" s="30" t="s">
        <v>780</v>
      </c>
      <c r="N3623" s="30"/>
      <c r="O3623" s="30" t="s">
        <v>9872</v>
      </c>
      <c r="P3623" s="30" t="s">
        <v>9868</v>
      </c>
      <c r="Q3623" s="30" t="s">
        <v>4174</v>
      </c>
    </row>
    <row r="3624" spans="1:17">
      <c r="A3624" s="30" t="s">
        <v>11716</v>
      </c>
      <c r="B3624" s="30" t="s">
        <v>10109</v>
      </c>
      <c r="C3624" s="30" t="s">
        <v>11717</v>
      </c>
      <c r="D3624" s="30" t="s">
        <v>74</v>
      </c>
      <c r="E3624" s="30" t="s">
        <v>9891</v>
      </c>
      <c r="F3624" s="30"/>
      <c r="G3624" s="38">
        <v>60</v>
      </c>
      <c r="H3624" s="31">
        <v>0</v>
      </c>
      <c r="I3624" s="30" t="s">
        <v>5036</v>
      </c>
      <c r="J3624" s="30" t="s">
        <v>5037</v>
      </c>
      <c r="K3624" s="30" t="s">
        <v>495</v>
      </c>
      <c r="L3624" s="30" t="s">
        <v>612</v>
      </c>
      <c r="M3624" s="30" t="s">
        <v>780</v>
      </c>
      <c r="N3624" s="30"/>
      <c r="O3624" s="30" t="s">
        <v>9872</v>
      </c>
      <c r="P3624" s="30" t="s">
        <v>9868</v>
      </c>
      <c r="Q3624" s="30" t="s">
        <v>4174</v>
      </c>
    </row>
    <row r="3625" spans="1:17">
      <c r="A3625" s="30" t="s">
        <v>11718</v>
      </c>
      <c r="B3625" s="30" t="s">
        <v>10103</v>
      </c>
      <c r="C3625" s="30" t="s">
        <v>11719</v>
      </c>
      <c r="D3625" s="30"/>
      <c r="E3625" s="30" t="s">
        <v>9870</v>
      </c>
      <c r="F3625" s="30" t="s">
        <v>74</v>
      </c>
      <c r="G3625" s="38">
        <v>60</v>
      </c>
      <c r="H3625" s="31">
        <v>0</v>
      </c>
      <c r="I3625" s="30" t="s">
        <v>552</v>
      </c>
      <c r="J3625" s="30" t="s">
        <v>553</v>
      </c>
      <c r="K3625" s="30" t="s">
        <v>495</v>
      </c>
      <c r="L3625" s="30" t="s">
        <v>496</v>
      </c>
      <c r="M3625" s="30" t="s">
        <v>2249</v>
      </c>
      <c r="N3625" s="30"/>
      <c r="O3625" s="30" t="s">
        <v>9872</v>
      </c>
      <c r="P3625" s="30" t="s">
        <v>9868</v>
      </c>
      <c r="Q3625" s="30" t="s">
        <v>499</v>
      </c>
    </row>
    <row r="3626" spans="1:17">
      <c r="A3626" s="30" t="s">
        <v>11720</v>
      </c>
      <c r="B3626" s="30" t="s">
        <v>10106</v>
      </c>
      <c r="C3626" s="30" t="s">
        <v>11721</v>
      </c>
      <c r="D3626" s="30" t="s">
        <v>74</v>
      </c>
      <c r="E3626" s="30" t="s">
        <v>9891</v>
      </c>
      <c r="F3626" s="30"/>
      <c r="G3626" s="38">
        <v>60</v>
      </c>
      <c r="H3626" s="31">
        <v>0</v>
      </c>
      <c r="I3626" s="30" t="s">
        <v>622</v>
      </c>
      <c r="J3626" s="30" t="s">
        <v>623</v>
      </c>
      <c r="K3626" s="30" t="s">
        <v>495</v>
      </c>
      <c r="L3626" s="30" t="s">
        <v>612</v>
      </c>
      <c r="M3626" s="30" t="s">
        <v>997</v>
      </c>
      <c r="N3626" s="30"/>
      <c r="O3626" s="30" t="s">
        <v>9872</v>
      </c>
      <c r="P3626" s="30" t="s">
        <v>9868</v>
      </c>
      <c r="Q3626" s="30" t="s">
        <v>4174</v>
      </c>
    </row>
    <row r="3627" spans="1:17">
      <c r="A3627" s="30" t="s">
        <v>11722</v>
      </c>
      <c r="B3627" s="30" t="s">
        <v>10109</v>
      </c>
      <c r="C3627" s="30" t="s">
        <v>11723</v>
      </c>
      <c r="D3627" s="30" t="s">
        <v>74</v>
      </c>
      <c r="E3627" s="30" t="s">
        <v>9891</v>
      </c>
      <c r="F3627" s="30"/>
      <c r="G3627" s="38">
        <v>60</v>
      </c>
      <c r="H3627" s="31">
        <v>0</v>
      </c>
      <c r="I3627" s="30" t="s">
        <v>610</v>
      </c>
      <c r="J3627" s="30" t="s">
        <v>611</v>
      </c>
      <c r="K3627" s="30" t="s">
        <v>495</v>
      </c>
      <c r="L3627" s="30" t="s">
        <v>612</v>
      </c>
      <c r="M3627" s="30" t="s">
        <v>1035</v>
      </c>
      <c r="N3627" s="30"/>
      <c r="O3627" s="30" t="s">
        <v>9872</v>
      </c>
      <c r="P3627" s="30" t="s">
        <v>9868</v>
      </c>
      <c r="Q3627" s="30" t="s">
        <v>4174</v>
      </c>
    </row>
    <row r="3628" spans="1:17">
      <c r="A3628" s="30" t="s">
        <v>11724</v>
      </c>
      <c r="B3628" s="30" t="s">
        <v>10109</v>
      </c>
      <c r="C3628" s="30" t="s">
        <v>11725</v>
      </c>
      <c r="D3628" s="30" t="s">
        <v>74</v>
      </c>
      <c r="E3628" s="30" t="s">
        <v>9891</v>
      </c>
      <c r="F3628" s="30"/>
      <c r="G3628" s="38">
        <v>60</v>
      </c>
      <c r="H3628" s="31">
        <v>0</v>
      </c>
      <c r="I3628" s="30" t="s">
        <v>622</v>
      </c>
      <c r="J3628" s="30" t="s">
        <v>623</v>
      </c>
      <c r="K3628" s="30" t="s">
        <v>495</v>
      </c>
      <c r="L3628" s="30" t="s">
        <v>612</v>
      </c>
      <c r="M3628" s="30" t="s">
        <v>1153</v>
      </c>
      <c r="N3628" s="30"/>
      <c r="O3628" s="30" t="s">
        <v>9872</v>
      </c>
      <c r="P3628" s="30" t="s">
        <v>9868</v>
      </c>
      <c r="Q3628" s="30" t="s">
        <v>4174</v>
      </c>
    </row>
    <row r="3629" spans="1:17">
      <c r="A3629" s="30" t="s">
        <v>11726</v>
      </c>
      <c r="B3629" s="30" t="s">
        <v>10109</v>
      </c>
      <c r="C3629" s="30" t="s">
        <v>11727</v>
      </c>
      <c r="D3629" s="30" t="s">
        <v>74</v>
      </c>
      <c r="E3629" s="30" t="s">
        <v>9891</v>
      </c>
      <c r="F3629" s="30"/>
      <c r="G3629" s="38">
        <v>60</v>
      </c>
      <c r="H3629" s="31">
        <v>0</v>
      </c>
      <c r="I3629" s="30" t="s">
        <v>610</v>
      </c>
      <c r="J3629" s="30" t="s">
        <v>611</v>
      </c>
      <c r="K3629" s="30" t="s">
        <v>495</v>
      </c>
      <c r="L3629" s="30" t="s">
        <v>612</v>
      </c>
      <c r="M3629" s="30" t="s">
        <v>1035</v>
      </c>
      <c r="N3629" s="30"/>
      <c r="O3629" s="30" t="s">
        <v>9872</v>
      </c>
      <c r="P3629" s="30" t="s">
        <v>9868</v>
      </c>
      <c r="Q3629" s="30" t="s">
        <v>4174</v>
      </c>
    </row>
    <row r="3630" spans="1:17">
      <c r="A3630" s="30" t="s">
        <v>11728</v>
      </c>
      <c r="B3630" s="30" t="s">
        <v>10663</v>
      </c>
      <c r="C3630" s="30" t="s">
        <v>11729</v>
      </c>
      <c r="D3630" s="30"/>
      <c r="E3630" s="30" t="s">
        <v>9870</v>
      </c>
      <c r="F3630" s="30" t="s">
        <v>74</v>
      </c>
      <c r="G3630" s="38">
        <v>60</v>
      </c>
      <c r="H3630" s="31">
        <v>0</v>
      </c>
      <c r="I3630" s="30" t="s">
        <v>504</v>
      </c>
      <c r="J3630" s="30" t="s">
        <v>505</v>
      </c>
      <c r="K3630" s="30" t="s">
        <v>495</v>
      </c>
      <c r="L3630" s="30" t="s">
        <v>496</v>
      </c>
      <c r="M3630" s="30" t="s">
        <v>2206</v>
      </c>
      <c r="N3630" s="30"/>
      <c r="O3630" s="30" t="s">
        <v>9872</v>
      </c>
      <c r="P3630" s="30" t="s">
        <v>9868</v>
      </c>
      <c r="Q3630" s="30" t="s">
        <v>499</v>
      </c>
    </row>
    <row r="3631" spans="1:17">
      <c r="A3631" s="30" t="s">
        <v>11730</v>
      </c>
      <c r="B3631" s="30" t="s">
        <v>10103</v>
      </c>
      <c r="C3631" s="30" t="s">
        <v>11731</v>
      </c>
      <c r="D3631" s="30"/>
      <c r="E3631" s="30" t="s">
        <v>9870</v>
      </c>
      <c r="F3631" s="30" t="s">
        <v>74</v>
      </c>
      <c r="G3631" s="38">
        <v>60</v>
      </c>
      <c r="H3631" s="31">
        <v>0</v>
      </c>
      <c r="I3631" s="30" t="s">
        <v>504</v>
      </c>
      <c r="J3631" s="30" t="s">
        <v>505</v>
      </c>
      <c r="K3631" s="30" t="s">
        <v>495</v>
      </c>
      <c r="L3631" s="30" t="s">
        <v>496</v>
      </c>
      <c r="M3631" s="30" t="s">
        <v>506</v>
      </c>
      <c r="N3631" s="30" t="s">
        <v>4161</v>
      </c>
      <c r="O3631" s="30" t="s">
        <v>9872</v>
      </c>
      <c r="P3631" s="30" t="s">
        <v>9868</v>
      </c>
      <c r="Q3631" s="30" t="s">
        <v>499</v>
      </c>
    </row>
    <row r="3632" spans="1:17">
      <c r="A3632" s="30" t="s">
        <v>11732</v>
      </c>
      <c r="B3632" s="30" t="s">
        <v>10103</v>
      </c>
      <c r="C3632" s="30" t="s">
        <v>11733</v>
      </c>
      <c r="D3632" s="30"/>
      <c r="E3632" s="30" t="s">
        <v>9870</v>
      </c>
      <c r="F3632" s="30" t="s">
        <v>74</v>
      </c>
      <c r="G3632" s="38">
        <v>60</v>
      </c>
      <c r="H3632" s="31">
        <v>0</v>
      </c>
      <c r="I3632" s="30" t="s">
        <v>504</v>
      </c>
      <c r="J3632" s="30" t="s">
        <v>505</v>
      </c>
      <c r="K3632" s="30" t="s">
        <v>495</v>
      </c>
      <c r="L3632" s="30" t="s">
        <v>496</v>
      </c>
      <c r="M3632" s="30" t="s">
        <v>506</v>
      </c>
      <c r="N3632" s="30" t="s">
        <v>7467</v>
      </c>
      <c r="O3632" s="30" t="s">
        <v>9872</v>
      </c>
      <c r="P3632" s="30" t="s">
        <v>9868</v>
      </c>
      <c r="Q3632" s="30" t="s">
        <v>499</v>
      </c>
    </row>
    <row r="3633" spans="1:17">
      <c r="A3633" s="30" t="s">
        <v>11734</v>
      </c>
      <c r="B3633" s="30" t="s">
        <v>10103</v>
      </c>
      <c r="C3633" s="30" t="s">
        <v>11735</v>
      </c>
      <c r="D3633" s="30"/>
      <c r="E3633" s="30" t="s">
        <v>9870</v>
      </c>
      <c r="F3633" s="30" t="s">
        <v>74</v>
      </c>
      <c r="G3633" s="38">
        <v>60</v>
      </c>
      <c r="H3633" s="31">
        <v>0</v>
      </c>
      <c r="I3633" s="30" t="s">
        <v>512</v>
      </c>
      <c r="J3633" s="30" t="s">
        <v>513</v>
      </c>
      <c r="K3633" s="30" t="s">
        <v>495</v>
      </c>
      <c r="L3633" s="30" t="s">
        <v>496</v>
      </c>
      <c r="M3633" s="30" t="s">
        <v>695</v>
      </c>
      <c r="N3633" s="30" t="s">
        <v>2832</v>
      </c>
      <c r="O3633" s="30" t="s">
        <v>9872</v>
      </c>
      <c r="P3633" s="30" t="s">
        <v>9868</v>
      </c>
      <c r="Q3633" s="30" t="s">
        <v>499</v>
      </c>
    </row>
    <row r="3634" spans="1:17">
      <c r="A3634" s="30" t="s">
        <v>11736</v>
      </c>
      <c r="B3634" s="30" t="s">
        <v>10109</v>
      </c>
      <c r="C3634" s="30" t="s">
        <v>11737</v>
      </c>
      <c r="D3634" s="30" t="s">
        <v>74</v>
      </c>
      <c r="E3634" s="30" t="s">
        <v>9891</v>
      </c>
      <c r="F3634" s="30"/>
      <c r="G3634" s="38">
        <v>60</v>
      </c>
      <c r="H3634" s="31">
        <v>0</v>
      </c>
      <c r="I3634" s="30" t="s">
        <v>622</v>
      </c>
      <c r="J3634" s="30" t="s">
        <v>623</v>
      </c>
      <c r="K3634" s="30" t="s">
        <v>495</v>
      </c>
      <c r="L3634" s="30" t="s">
        <v>612</v>
      </c>
      <c r="M3634" s="30" t="s">
        <v>1007</v>
      </c>
      <c r="N3634" s="30"/>
      <c r="O3634" s="30" t="s">
        <v>9872</v>
      </c>
      <c r="P3634" s="30" t="s">
        <v>9868</v>
      </c>
      <c r="Q3634" s="30" t="s">
        <v>4174</v>
      </c>
    </row>
    <row r="3635" spans="1:17">
      <c r="A3635" s="30" t="s">
        <v>11738</v>
      </c>
      <c r="B3635" s="30" t="s">
        <v>10219</v>
      </c>
      <c r="C3635" s="30" t="s">
        <v>11739</v>
      </c>
      <c r="D3635" s="30" t="s">
        <v>74</v>
      </c>
      <c r="E3635" s="30" t="s">
        <v>9891</v>
      </c>
      <c r="F3635" s="30"/>
      <c r="G3635" s="38">
        <v>60</v>
      </c>
      <c r="H3635" s="31">
        <v>0</v>
      </c>
      <c r="I3635" s="30" t="s">
        <v>628</v>
      </c>
      <c r="J3635" s="30" t="s">
        <v>629</v>
      </c>
      <c r="K3635" s="30" t="s">
        <v>495</v>
      </c>
      <c r="L3635" s="30" t="s">
        <v>612</v>
      </c>
      <c r="M3635" s="30" t="s">
        <v>1828</v>
      </c>
      <c r="N3635" s="30"/>
      <c r="O3635" s="30" t="s">
        <v>9872</v>
      </c>
      <c r="P3635" s="30" t="s">
        <v>9868</v>
      </c>
      <c r="Q3635" s="30" t="s">
        <v>4174</v>
      </c>
    </row>
    <row r="3636" spans="1:17">
      <c r="A3636" s="30" t="s">
        <v>11740</v>
      </c>
      <c r="B3636" s="30" t="s">
        <v>10219</v>
      </c>
      <c r="C3636" s="30" t="s">
        <v>11741</v>
      </c>
      <c r="D3636" s="30" t="s">
        <v>74</v>
      </c>
      <c r="E3636" s="30" t="s">
        <v>9891</v>
      </c>
      <c r="F3636" s="30"/>
      <c r="G3636" s="38">
        <v>60</v>
      </c>
      <c r="H3636" s="31">
        <v>0</v>
      </c>
      <c r="I3636" s="30" t="s">
        <v>628</v>
      </c>
      <c r="J3636" s="30" t="s">
        <v>629</v>
      </c>
      <c r="K3636" s="30" t="s">
        <v>495</v>
      </c>
      <c r="L3636" s="30" t="s">
        <v>612</v>
      </c>
      <c r="M3636" s="30" t="s">
        <v>1828</v>
      </c>
      <c r="N3636" s="30"/>
      <c r="O3636" s="30" t="s">
        <v>9872</v>
      </c>
      <c r="P3636" s="30" t="s">
        <v>9868</v>
      </c>
      <c r="Q3636" s="30" t="s">
        <v>4174</v>
      </c>
    </row>
    <row r="3637" spans="1:17">
      <c r="A3637" s="30" t="s">
        <v>11742</v>
      </c>
      <c r="B3637" s="30" t="s">
        <v>10109</v>
      </c>
      <c r="C3637" s="30" t="s">
        <v>11743</v>
      </c>
      <c r="D3637" s="30" t="s">
        <v>74</v>
      </c>
      <c r="E3637" s="30" t="s">
        <v>9891</v>
      </c>
      <c r="F3637" s="30"/>
      <c r="G3637" s="38">
        <v>60</v>
      </c>
      <c r="H3637" s="31">
        <v>0</v>
      </c>
      <c r="I3637" s="30" t="s">
        <v>622</v>
      </c>
      <c r="J3637" s="30" t="s">
        <v>623</v>
      </c>
      <c r="K3637" s="30" t="s">
        <v>495</v>
      </c>
      <c r="L3637" s="30" t="s">
        <v>612</v>
      </c>
      <c r="M3637" s="30" t="s">
        <v>1007</v>
      </c>
      <c r="N3637" s="30"/>
      <c r="O3637" s="30" t="s">
        <v>9872</v>
      </c>
      <c r="P3637" s="30" t="s">
        <v>9868</v>
      </c>
      <c r="Q3637" s="30" t="s">
        <v>4174</v>
      </c>
    </row>
    <row r="3638" spans="1:17">
      <c r="A3638" s="30" t="s">
        <v>11744</v>
      </c>
      <c r="B3638" s="30" t="s">
        <v>10103</v>
      </c>
      <c r="C3638" s="30" t="s">
        <v>11745</v>
      </c>
      <c r="D3638" s="30"/>
      <c r="E3638" s="30" t="s">
        <v>9870</v>
      </c>
      <c r="F3638" s="30" t="s">
        <v>74</v>
      </c>
      <c r="G3638" s="38">
        <v>60</v>
      </c>
      <c r="H3638" s="31">
        <v>0</v>
      </c>
      <c r="I3638" s="30" t="s">
        <v>586</v>
      </c>
      <c r="J3638" s="30" t="s">
        <v>587</v>
      </c>
      <c r="K3638" s="30" t="s">
        <v>495</v>
      </c>
      <c r="L3638" s="30" t="s">
        <v>496</v>
      </c>
      <c r="M3638" s="30" t="s">
        <v>903</v>
      </c>
      <c r="N3638" s="30"/>
      <c r="O3638" s="30" t="s">
        <v>9872</v>
      </c>
      <c r="P3638" s="30" t="s">
        <v>9868</v>
      </c>
      <c r="Q3638" s="30" t="s">
        <v>499</v>
      </c>
    </row>
    <row r="3639" spans="1:17">
      <c r="A3639" s="30" t="s">
        <v>11746</v>
      </c>
      <c r="B3639" s="30" t="s">
        <v>10109</v>
      </c>
      <c r="C3639" s="30" t="s">
        <v>11747</v>
      </c>
      <c r="D3639" s="30" t="s">
        <v>74</v>
      </c>
      <c r="E3639" s="30" t="s">
        <v>9891</v>
      </c>
      <c r="F3639" s="30"/>
      <c r="G3639" s="38">
        <v>60</v>
      </c>
      <c r="H3639" s="31">
        <v>0</v>
      </c>
      <c r="I3639" s="30" t="s">
        <v>622</v>
      </c>
      <c r="J3639" s="30" t="s">
        <v>623</v>
      </c>
      <c r="K3639" s="30" t="s">
        <v>495</v>
      </c>
      <c r="L3639" s="30" t="s">
        <v>612</v>
      </c>
      <c r="M3639" s="30" t="s">
        <v>1007</v>
      </c>
      <c r="N3639" s="30"/>
      <c r="O3639" s="30" t="s">
        <v>9872</v>
      </c>
      <c r="P3639" s="30" t="s">
        <v>9868</v>
      </c>
      <c r="Q3639" s="30" t="s">
        <v>4174</v>
      </c>
    </row>
    <row r="3640" spans="1:17">
      <c r="A3640" s="30" t="s">
        <v>11748</v>
      </c>
      <c r="B3640" s="30" t="s">
        <v>10109</v>
      </c>
      <c r="C3640" s="30" t="s">
        <v>11749</v>
      </c>
      <c r="D3640" s="30" t="s">
        <v>74</v>
      </c>
      <c r="E3640" s="30" t="s">
        <v>9891</v>
      </c>
      <c r="F3640" s="30"/>
      <c r="G3640" s="38">
        <v>60</v>
      </c>
      <c r="H3640" s="31">
        <v>0</v>
      </c>
      <c r="I3640" s="30" t="s">
        <v>5036</v>
      </c>
      <c r="J3640" s="30" t="s">
        <v>5037</v>
      </c>
      <c r="K3640" s="30" t="s">
        <v>495</v>
      </c>
      <c r="L3640" s="30" t="s">
        <v>612</v>
      </c>
      <c r="M3640" s="30" t="s">
        <v>1021</v>
      </c>
      <c r="N3640" s="30"/>
      <c r="O3640" s="30" t="s">
        <v>9872</v>
      </c>
      <c r="P3640" s="30" t="s">
        <v>9868</v>
      </c>
      <c r="Q3640" s="30" t="s">
        <v>4174</v>
      </c>
    </row>
    <row r="3641" spans="1:17">
      <c r="A3641" s="30" t="s">
        <v>11750</v>
      </c>
      <c r="B3641" s="30" t="s">
        <v>10103</v>
      </c>
      <c r="C3641" s="30" t="s">
        <v>11751</v>
      </c>
      <c r="D3641" s="30"/>
      <c r="E3641" s="30" t="s">
        <v>9870</v>
      </c>
      <c r="F3641" s="30" t="s">
        <v>74</v>
      </c>
      <c r="G3641" s="38">
        <v>60</v>
      </c>
      <c r="H3641" s="31">
        <v>0</v>
      </c>
      <c r="I3641" s="30" t="s">
        <v>546</v>
      </c>
      <c r="J3641" s="30" t="s">
        <v>547</v>
      </c>
      <c r="K3641" s="30" t="s">
        <v>495</v>
      </c>
      <c r="L3641" s="30" t="s">
        <v>496</v>
      </c>
      <c r="M3641" s="30" t="s">
        <v>695</v>
      </c>
      <c r="N3641" s="30" t="s">
        <v>3640</v>
      </c>
      <c r="O3641" s="30" t="s">
        <v>9872</v>
      </c>
      <c r="P3641" s="30" t="s">
        <v>9868</v>
      </c>
      <c r="Q3641" s="30" t="s">
        <v>499</v>
      </c>
    </row>
    <row r="3642" spans="1:17">
      <c r="A3642" s="30" t="s">
        <v>11752</v>
      </c>
      <c r="B3642" s="30" t="s">
        <v>10129</v>
      </c>
      <c r="C3642" s="30" t="s">
        <v>11753</v>
      </c>
      <c r="D3642" s="30"/>
      <c r="E3642" s="30" t="s">
        <v>9870</v>
      </c>
      <c r="F3642" s="30" t="s">
        <v>74</v>
      </c>
      <c r="G3642" s="38">
        <v>60</v>
      </c>
      <c r="H3642" s="31">
        <v>0</v>
      </c>
      <c r="I3642" s="30" t="s">
        <v>552</v>
      </c>
      <c r="J3642" s="30" t="s">
        <v>553</v>
      </c>
      <c r="K3642" s="30" t="s">
        <v>495</v>
      </c>
      <c r="L3642" s="30" t="s">
        <v>496</v>
      </c>
      <c r="M3642" s="30" t="s">
        <v>724</v>
      </c>
      <c r="N3642" s="30"/>
      <c r="O3642" s="30" t="s">
        <v>9872</v>
      </c>
      <c r="P3642" s="30" t="s">
        <v>9868</v>
      </c>
      <c r="Q3642" s="30" t="s">
        <v>499</v>
      </c>
    </row>
    <row r="3643" spans="1:17">
      <c r="A3643" s="30" t="s">
        <v>11754</v>
      </c>
      <c r="B3643" s="30" t="s">
        <v>10094</v>
      </c>
      <c r="C3643" s="30" t="s">
        <v>11755</v>
      </c>
      <c r="D3643" s="30"/>
      <c r="E3643" s="30" t="s">
        <v>9870</v>
      </c>
      <c r="F3643" s="30" t="s">
        <v>74</v>
      </c>
      <c r="G3643" s="38">
        <v>60</v>
      </c>
      <c r="H3643" s="31">
        <v>0</v>
      </c>
      <c r="I3643" s="30" t="s">
        <v>586</v>
      </c>
      <c r="J3643" s="30" t="s">
        <v>587</v>
      </c>
      <c r="K3643" s="30" t="s">
        <v>495</v>
      </c>
      <c r="L3643" s="30" t="s">
        <v>496</v>
      </c>
      <c r="M3643" s="30" t="s">
        <v>588</v>
      </c>
      <c r="N3643" s="30"/>
      <c r="O3643" s="30" t="s">
        <v>9872</v>
      </c>
      <c r="P3643" s="30" t="s">
        <v>9868</v>
      </c>
      <c r="Q3643" s="30" t="s">
        <v>499</v>
      </c>
    </row>
    <row r="3644" spans="1:17">
      <c r="A3644" s="30" t="s">
        <v>11756</v>
      </c>
      <c r="B3644" s="30" t="s">
        <v>10109</v>
      </c>
      <c r="C3644" s="30" t="s">
        <v>11757</v>
      </c>
      <c r="D3644" s="30" t="s">
        <v>74</v>
      </c>
      <c r="E3644" s="30" t="s">
        <v>9891</v>
      </c>
      <c r="F3644" s="30"/>
      <c r="G3644" s="38">
        <v>60</v>
      </c>
      <c r="H3644" s="31">
        <v>0</v>
      </c>
      <c r="I3644" s="30" t="s">
        <v>610</v>
      </c>
      <c r="J3644" s="30" t="s">
        <v>611</v>
      </c>
      <c r="K3644" s="30" t="s">
        <v>495</v>
      </c>
      <c r="L3644" s="30" t="s">
        <v>612</v>
      </c>
      <c r="M3644" s="30" t="s">
        <v>688</v>
      </c>
      <c r="N3644" s="30"/>
      <c r="O3644" s="30" t="s">
        <v>9872</v>
      </c>
      <c r="P3644" s="30" t="s">
        <v>9868</v>
      </c>
      <c r="Q3644" s="30" t="s">
        <v>4174</v>
      </c>
    </row>
    <row r="3645" spans="1:17">
      <c r="A3645" s="30" t="s">
        <v>11758</v>
      </c>
      <c r="B3645" s="30" t="s">
        <v>10219</v>
      </c>
      <c r="C3645" s="30" t="s">
        <v>11759</v>
      </c>
      <c r="D3645" s="30" t="s">
        <v>74</v>
      </c>
      <c r="E3645" s="30" t="s">
        <v>9891</v>
      </c>
      <c r="F3645" s="30"/>
      <c r="G3645" s="38">
        <v>60</v>
      </c>
      <c r="H3645" s="31">
        <v>0</v>
      </c>
      <c r="I3645" s="30" t="s">
        <v>5036</v>
      </c>
      <c r="J3645" s="30" t="s">
        <v>5037</v>
      </c>
      <c r="K3645" s="30" t="s">
        <v>495</v>
      </c>
      <c r="L3645" s="30" t="s">
        <v>612</v>
      </c>
      <c r="M3645" s="30" t="s">
        <v>1828</v>
      </c>
      <c r="N3645" s="30"/>
      <c r="O3645" s="30" t="s">
        <v>9872</v>
      </c>
      <c r="P3645" s="30" t="s">
        <v>9868</v>
      </c>
      <c r="Q3645" s="30" t="s">
        <v>4174</v>
      </c>
    </row>
    <row r="3646" spans="1:17">
      <c r="A3646" s="30" t="s">
        <v>11760</v>
      </c>
      <c r="B3646" s="30" t="s">
        <v>10109</v>
      </c>
      <c r="C3646" s="30" t="s">
        <v>11761</v>
      </c>
      <c r="D3646" s="30" t="s">
        <v>74</v>
      </c>
      <c r="E3646" s="30" t="s">
        <v>9891</v>
      </c>
      <c r="F3646" s="30"/>
      <c r="G3646" s="38">
        <v>60</v>
      </c>
      <c r="H3646" s="31">
        <v>0</v>
      </c>
      <c r="I3646" s="30" t="s">
        <v>622</v>
      </c>
      <c r="J3646" s="30" t="s">
        <v>623</v>
      </c>
      <c r="K3646" s="30" t="s">
        <v>495</v>
      </c>
      <c r="L3646" s="30" t="s">
        <v>612</v>
      </c>
      <c r="M3646" s="30" t="s">
        <v>624</v>
      </c>
      <c r="N3646" s="30"/>
      <c r="O3646" s="30" t="s">
        <v>9872</v>
      </c>
      <c r="P3646" s="30" t="s">
        <v>9868</v>
      </c>
      <c r="Q3646" s="30" t="s">
        <v>4174</v>
      </c>
    </row>
    <row r="3647" spans="1:17">
      <c r="A3647" s="30" t="s">
        <v>11762</v>
      </c>
      <c r="B3647" s="30" t="s">
        <v>10109</v>
      </c>
      <c r="C3647" s="30" t="s">
        <v>11763</v>
      </c>
      <c r="D3647" s="30" t="s">
        <v>74</v>
      </c>
      <c r="E3647" s="30" t="s">
        <v>9891</v>
      </c>
      <c r="F3647" s="30"/>
      <c r="G3647" s="38">
        <v>60</v>
      </c>
      <c r="H3647" s="31">
        <v>0</v>
      </c>
      <c r="I3647" s="30" t="s">
        <v>610</v>
      </c>
      <c r="J3647" s="30" t="s">
        <v>611</v>
      </c>
      <c r="K3647" s="30" t="s">
        <v>495</v>
      </c>
      <c r="L3647" s="30" t="s">
        <v>612</v>
      </c>
      <c r="M3647" s="30" t="s">
        <v>943</v>
      </c>
      <c r="N3647" s="30"/>
      <c r="O3647" s="30" t="s">
        <v>9872</v>
      </c>
      <c r="P3647" s="30" t="s">
        <v>9868</v>
      </c>
      <c r="Q3647" s="30" t="s">
        <v>4174</v>
      </c>
    </row>
    <row r="3648" spans="1:17">
      <c r="A3648" s="30" t="s">
        <v>11764</v>
      </c>
      <c r="B3648" s="30" t="s">
        <v>10109</v>
      </c>
      <c r="C3648" s="30" t="s">
        <v>11765</v>
      </c>
      <c r="D3648" s="30" t="s">
        <v>74</v>
      </c>
      <c r="E3648" s="30" t="s">
        <v>9891</v>
      </c>
      <c r="F3648" s="30"/>
      <c r="G3648" s="38">
        <v>60</v>
      </c>
      <c r="H3648" s="31">
        <v>0</v>
      </c>
      <c r="I3648" s="30" t="s">
        <v>622</v>
      </c>
      <c r="J3648" s="30" t="s">
        <v>623</v>
      </c>
      <c r="K3648" s="30" t="s">
        <v>495</v>
      </c>
      <c r="L3648" s="30" t="s">
        <v>612</v>
      </c>
      <c r="M3648" s="30" t="s">
        <v>624</v>
      </c>
      <c r="N3648" s="30"/>
      <c r="O3648" s="30" t="s">
        <v>9872</v>
      </c>
      <c r="P3648" s="30" t="s">
        <v>9868</v>
      </c>
      <c r="Q3648" s="30" t="s">
        <v>4174</v>
      </c>
    </row>
    <row r="3649" spans="1:17">
      <c r="A3649" s="30" t="s">
        <v>11766</v>
      </c>
      <c r="B3649" s="30" t="s">
        <v>10109</v>
      </c>
      <c r="C3649" s="30" t="s">
        <v>11767</v>
      </c>
      <c r="D3649" s="30" t="s">
        <v>74</v>
      </c>
      <c r="E3649" s="30" t="s">
        <v>9891</v>
      </c>
      <c r="F3649" s="30"/>
      <c r="G3649" s="38">
        <v>60</v>
      </c>
      <c r="H3649" s="31">
        <v>0</v>
      </c>
      <c r="I3649" s="30" t="s">
        <v>610</v>
      </c>
      <c r="J3649" s="30" t="s">
        <v>611</v>
      </c>
      <c r="K3649" s="30" t="s">
        <v>495</v>
      </c>
      <c r="L3649" s="30" t="s">
        <v>612</v>
      </c>
      <c r="M3649" s="30" t="s">
        <v>688</v>
      </c>
      <c r="N3649" s="30"/>
      <c r="O3649" s="30" t="s">
        <v>9872</v>
      </c>
      <c r="P3649" s="30" t="s">
        <v>9868</v>
      </c>
      <c r="Q3649" s="30" t="s">
        <v>4174</v>
      </c>
    </row>
    <row r="3650" spans="1:17">
      <c r="A3650" s="30" t="s">
        <v>11768</v>
      </c>
      <c r="B3650" s="30" t="s">
        <v>10109</v>
      </c>
      <c r="C3650" s="30" t="s">
        <v>11769</v>
      </c>
      <c r="D3650" s="30" t="s">
        <v>74</v>
      </c>
      <c r="E3650" s="30" t="s">
        <v>9891</v>
      </c>
      <c r="F3650" s="30"/>
      <c r="G3650" s="38">
        <v>60</v>
      </c>
      <c r="H3650" s="31">
        <v>0</v>
      </c>
      <c r="I3650" s="30" t="s">
        <v>5036</v>
      </c>
      <c r="J3650" s="30" t="s">
        <v>5037</v>
      </c>
      <c r="K3650" s="30" t="s">
        <v>495</v>
      </c>
      <c r="L3650" s="30" t="s">
        <v>612</v>
      </c>
      <c r="M3650" s="30" t="s">
        <v>961</v>
      </c>
      <c r="N3650" s="30"/>
      <c r="O3650" s="30" t="s">
        <v>9872</v>
      </c>
      <c r="P3650" s="30" t="s">
        <v>9868</v>
      </c>
      <c r="Q3650" s="30" t="s">
        <v>4174</v>
      </c>
    </row>
    <row r="3651" spans="1:17">
      <c r="A3651" s="30" t="s">
        <v>11770</v>
      </c>
      <c r="B3651" s="30" t="s">
        <v>10663</v>
      </c>
      <c r="C3651" s="30" t="s">
        <v>11771</v>
      </c>
      <c r="D3651" s="30"/>
      <c r="E3651" s="30" t="s">
        <v>9870</v>
      </c>
      <c r="F3651" s="30" t="s">
        <v>74</v>
      </c>
      <c r="G3651" s="38">
        <v>60</v>
      </c>
      <c r="H3651" s="31">
        <v>0</v>
      </c>
      <c r="I3651" s="30" t="s">
        <v>512</v>
      </c>
      <c r="J3651" s="30" t="s">
        <v>513</v>
      </c>
      <c r="K3651" s="30" t="s">
        <v>495</v>
      </c>
      <c r="L3651" s="30" t="s">
        <v>496</v>
      </c>
      <c r="M3651" s="30" t="s">
        <v>695</v>
      </c>
      <c r="N3651" s="30" t="s">
        <v>6412</v>
      </c>
      <c r="O3651" s="30" t="s">
        <v>9872</v>
      </c>
      <c r="P3651" s="30" t="s">
        <v>9868</v>
      </c>
      <c r="Q3651" s="30" t="s">
        <v>499</v>
      </c>
    </row>
    <row r="3652" spans="1:17">
      <c r="A3652" s="30" t="s">
        <v>11772</v>
      </c>
      <c r="B3652" s="30" t="s">
        <v>10109</v>
      </c>
      <c r="C3652" s="30" t="s">
        <v>11773</v>
      </c>
      <c r="D3652" s="30" t="s">
        <v>74</v>
      </c>
      <c r="E3652" s="30" t="s">
        <v>9891</v>
      </c>
      <c r="F3652" s="30"/>
      <c r="G3652" s="38">
        <v>60</v>
      </c>
      <c r="H3652" s="31">
        <v>0</v>
      </c>
      <c r="I3652" s="30" t="s">
        <v>5036</v>
      </c>
      <c r="J3652" s="30" t="s">
        <v>5037</v>
      </c>
      <c r="K3652" s="30" t="s">
        <v>495</v>
      </c>
      <c r="L3652" s="30" t="s">
        <v>612</v>
      </c>
      <c r="M3652" s="30" t="s">
        <v>1021</v>
      </c>
      <c r="N3652" s="30"/>
      <c r="O3652" s="30" t="s">
        <v>9872</v>
      </c>
      <c r="P3652" s="30" t="s">
        <v>9868</v>
      </c>
      <c r="Q3652" s="30" t="s">
        <v>4174</v>
      </c>
    </row>
    <row r="3653" spans="1:17">
      <c r="A3653" s="30" t="s">
        <v>11774</v>
      </c>
      <c r="B3653" s="30" t="s">
        <v>10109</v>
      </c>
      <c r="C3653" s="30" t="s">
        <v>11775</v>
      </c>
      <c r="D3653" s="30" t="s">
        <v>74</v>
      </c>
      <c r="E3653" s="30" t="s">
        <v>9891</v>
      </c>
      <c r="F3653" s="30"/>
      <c r="G3653" s="38">
        <v>60</v>
      </c>
      <c r="H3653" s="31">
        <v>0</v>
      </c>
      <c r="I3653" s="30" t="s">
        <v>622</v>
      </c>
      <c r="J3653" s="30" t="s">
        <v>623</v>
      </c>
      <c r="K3653" s="30" t="s">
        <v>495</v>
      </c>
      <c r="L3653" s="30" t="s">
        <v>612</v>
      </c>
      <c r="M3653" s="30" t="s">
        <v>624</v>
      </c>
      <c r="N3653" s="30"/>
      <c r="O3653" s="30" t="s">
        <v>9872</v>
      </c>
      <c r="P3653" s="30" t="s">
        <v>9868</v>
      </c>
      <c r="Q3653" s="30" t="s">
        <v>4174</v>
      </c>
    </row>
    <row r="3654" spans="1:17">
      <c r="A3654" s="30" t="s">
        <v>11776</v>
      </c>
      <c r="B3654" s="30" t="s">
        <v>10109</v>
      </c>
      <c r="C3654" s="30" t="s">
        <v>11777</v>
      </c>
      <c r="D3654" s="30" t="s">
        <v>74</v>
      </c>
      <c r="E3654" s="30" t="s">
        <v>9891</v>
      </c>
      <c r="F3654" s="30"/>
      <c r="G3654" s="38">
        <v>60</v>
      </c>
      <c r="H3654" s="31">
        <v>0</v>
      </c>
      <c r="I3654" s="30" t="s">
        <v>610</v>
      </c>
      <c r="J3654" s="30" t="s">
        <v>611</v>
      </c>
      <c r="K3654" s="30" t="s">
        <v>495</v>
      </c>
      <c r="L3654" s="30" t="s">
        <v>612</v>
      </c>
      <c r="M3654" s="30" t="s">
        <v>1035</v>
      </c>
      <c r="N3654" s="30"/>
      <c r="O3654" s="30" t="s">
        <v>9872</v>
      </c>
      <c r="P3654" s="30" t="s">
        <v>9868</v>
      </c>
      <c r="Q3654" s="30" t="s">
        <v>4174</v>
      </c>
    </row>
    <row r="3655" spans="1:17">
      <c r="A3655" s="30" t="s">
        <v>11778</v>
      </c>
      <c r="B3655" s="30" t="s">
        <v>10094</v>
      </c>
      <c r="C3655" s="30" t="s">
        <v>11779</v>
      </c>
      <c r="D3655" s="30"/>
      <c r="E3655" s="30" t="s">
        <v>9870</v>
      </c>
      <c r="F3655" s="30" t="s">
        <v>74</v>
      </c>
      <c r="G3655" s="38">
        <v>60</v>
      </c>
      <c r="H3655" s="31">
        <v>0</v>
      </c>
      <c r="I3655" s="30" t="s">
        <v>586</v>
      </c>
      <c r="J3655" s="30" t="s">
        <v>587</v>
      </c>
      <c r="K3655" s="30" t="s">
        <v>495</v>
      </c>
      <c r="L3655" s="30" t="s">
        <v>496</v>
      </c>
      <c r="M3655" s="30" t="s">
        <v>588</v>
      </c>
      <c r="N3655" s="30"/>
      <c r="O3655" s="30" t="s">
        <v>9872</v>
      </c>
      <c r="P3655" s="30" t="s">
        <v>9868</v>
      </c>
      <c r="Q3655" s="30" t="s">
        <v>499</v>
      </c>
    </row>
    <row r="3656" spans="1:17">
      <c r="A3656" s="30" t="s">
        <v>11780</v>
      </c>
      <c r="B3656" s="30" t="s">
        <v>10109</v>
      </c>
      <c r="C3656" s="30" t="s">
        <v>11781</v>
      </c>
      <c r="D3656" s="30" t="s">
        <v>74</v>
      </c>
      <c r="E3656" s="30" t="s">
        <v>9891</v>
      </c>
      <c r="F3656" s="30"/>
      <c r="G3656" s="38">
        <v>60</v>
      </c>
      <c r="H3656" s="31">
        <v>0</v>
      </c>
      <c r="I3656" s="30" t="s">
        <v>610</v>
      </c>
      <c r="J3656" s="30" t="s">
        <v>611</v>
      </c>
      <c r="K3656" s="30" t="s">
        <v>495</v>
      </c>
      <c r="L3656" s="30" t="s">
        <v>612</v>
      </c>
      <c r="M3656" s="30" t="s">
        <v>1035</v>
      </c>
      <c r="N3656" s="30"/>
      <c r="O3656" s="30" t="s">
        <v>9872</v>
      </c>
      <c r="P3656" s="30" t="s">
        <v>9868</v>
      </c>
      <c r="Q3656" s="30" t="s">
        <v>4174</v>
      </c>
    </row>
    <row r="3657" spans="1:17">
      <c r="A3657" s="30" t="s">
        <v>11782</v>
      </c>
      <c r="B3657" s="30" t="s">
        <v>10109</v>
      </c>
      <c r="C3657" s="30" t="s">
        <v>11783</v>
      </c>
      <c r="D3657" s="30" t="s">
        <v>74</v>
      </c>
      <c r="E3657" s="30" t="s">
        <v>9891</v>
      </c>
      <c r="F3657" s="30"/>
      <c r="G3657" s="38">
        <v>60</v>
      </c>
      <c r="H3657" s="31">
        <v>0</v>
      </c>
      <c r="I3657" s="30" t="s">
        <v>622</v>
      </c>
      <c r="J3657" s="30" t="s">
        <v>623</v>
      </c>
      <c r="K3657" s="30" t="s">
        <v>495</v>
      </c>
      <c r="L3657" s="30" t="s">
        <v>612</v>
      </c>
      <c r="M3657" s="30" t="s">
        <v>1007</v>
      </c>
      <c r="N3657" s="30"/>
      <c r="O3657" s="30" t="s">
        <v>9872</v>
      </c>
      <c r="P3657" s="30" t="s">
        <v>9868</v>
      </c>
      <c r="Q3657" s="30" t="s">
        <v>4174</v>
      </c>
    </row>
    <row r="3658" spans="1:17">
      <c r="A3658" s="30" t="s">
        <v>11784</v>
      </c>
      <c r="B3658" s="30" t="s">
        <v>10094</v>
      </c>
      <c r="C3658" s="30" t="s">
        <v>11785</v>
      </c>
      <c r="D3658" s="30"/>
      <c r="E3658" s="30" t="s">
        <v>9870</v>
      </c>
      <c r="F3658" s="30" t="s">
        <v>74</v>
      </c>
      <c r="G3658" s="38">
        <v>60</v>
      </c>
      <c r="H3658" s="31">
        <v>0</v>
      </c>
      <c r="I3658" s="30" t="s">
        <v>600</v>
      </c>
      <c r="J3658" s="30" t="s">
        <v>601</v>
      </c>
      <c r="K3658" s="30" t="s">
        <v>495</v>
      </c>
      <c r="L3658" s="30" t="s">
        <v>496</v>
      </c>
      <c r="M3658" s="30" t="s">
        <v>2374</v>
      </c>
      <c r="N3658" s="30"/>
      <c r="O3658" s="30" t="s">
        <v>9872</v>
      </c>
      <c r="P3658" s="30" t="s">
        <v>9868</v>
      </c>
      <c r="Q3658" s="30" t="s">
        <v>499</v>
      </c>
    </row>
    <row r="3659" spans="1:17">
      <c r="A3659" s="30" t="s">
        <v>11786</v>
      </c>
      <c r="B3659" s="30" t="s">
        <v>10094</v>
      </c>
      <c r="C3659" s="30" t="s">
        <v>11787</v>
      </c>
      <c r="D3659" s="30"/>
      <c r="E3659" s="30" t="s">
        <v>9870</v>
      </c>
      <c r="F3659" s="30" t="s">
        <v>74</v>
      </c>
      <c r="G3659" s="38">
        <v>60</v>
      </c>
      <c r="H3659" s="31">
        <v>0</v>
      </c>
      <c r="I3659" s="30" t="s">
        <v>586</v>
      </c>
      <c r="J3659" s="30" t="s">
        <v>587</v>
      </c>
      <c r="K3659" s="30" t="s">
        <v>495</v>
      </c>
      <c r="L3659" s="30" t="s">
        <v>496</v>
      </c>
      <c r="M3659" s="30" t="s">
        <v>588</v>
      </c>
      <c r="N3659" s="30"/>
      <c r="O3659" s="30" t="s">
        <v>9872</v>
      </c>
      <c r="P3659" s="30" t="s">
        <v>9868</v>
      </c>
      <c r="Q3659" s="30" t="s">
        <v>499</v>
      </c>
    </row>
    <row r="3660" spans="1:17">
      <c r="A3660" s="30" t="s">
        <v>11788</v>
      </c>
      <c r="B3660" s="30" t="s">
        <v>10129</v>
      </c>
      <c r="C3660" s="30" t="s">
        <v>11789</v>
      </c>
      <c r="D3660" s="30"/>
      <c r="E3660" s="30" t="s">
        <v>9870</v>
      </c>
      <c r="F3660" s="30" t="s">
        <v>74</v>
      </c>
      <c r="G3660" s="38">
        <v>60</v>
      </c>
      <c r="H3660" s="31">
        <v>0</v>
      </c>
      <c r="I3660" s="30" t="s">
        <v>586</v>
      </c>
      <c r="J3660" s="30" t="s">
        <v>587</v>
      </c>
      <c r="K3660" s="30" t="s">
        <v>495</v>
      </c>
      <c r="L3660" s="30" t="s">
        <v>496</v>
      </c>
      <c r="M3660" s="30" t="s">
        <v>497</v>
      </c>
      <c r="N3660" s="30"/>
      <c r="O3660" s="30" t="s">
        <v>9872</v>
      </c>
      <c r="P3660" s="30" t="s">
        <v>9868</v>
      </c>
      <c r="Q3660" s="30" t="s">
        <v>499</v>
      </c>
    </row>
    <row r="3661" spans="1:17">
      <c r="A3661" s="30" t="s">
        <v>11790</v>
      </c>
      <c r="B3661" s="30" t="s">
        <v>11791</v>
      </c>
      <c r="C3661" s="30" t="s">
        <v>11792</v>
      </c>
      <c r="D3661" s="30"/>
      <c r="E3661" s="30" t="s">
        <v>9870</v>
      </c>
      <c r="F3661" s="30" t="s">
        <v>74</v>
      </c>
      <c r="G3661" s="38">
        <v>60</v>
      </c>
      <c r="H3661" s="31">
        <v>0</v>
      </c>
      <c r="I3661" s="30" t="s">
        <v>718</v>
      </c>
      <c r="J3661" s="30" t="s">
        <v>719</v>
      </c>
      <c r="K3661" s="30" t="s">
        <v>495</v>
      </c>
      <c r="L3661" s="30" t="s">
        <v>496</v>
      </c>
      <c r="M3661" s="30" t="s">
        <v>724</v>
      </c>
      <c r="N3661" s="30"/>
      <c r="O3661" s="30" t="s">
        <v>9872</v>
      </c>
      <c r="P3661" s="30" t="s">
        <v>9868</v>
      </c>
      <c r="Q3661" s="30" t="s">
        <v>499</v>
      </c>
    </row>
    <row r="3662" spans="1:17">
      <c r="A3662" s="30" t="s">
        <v>11793</v>
      </c>
      <c r="B3662" s="30" t="s">
        <v>10109</v>
      </c>
      <c r="C3662" s="30" t="s">
        <v>11794</v>
      </c>
      <c r="D3662" s="30" t="s">
        <v>74</v>
      </c>
      <c r="E3662" s="30" t="s">
        <v>9891</v>
      </c>
      <c r="F3662" s="30"/>
      <c r="G3662" s="38">
        <v>60</v>
      </c>
      <c r="H3662" s="31">
        <v>0</v>
      </c>
      <c r="I3662" s="30" t="s">
        <v>622</v>
      </c>
      <c r="J3662" s="30" t="s">
        <v>623</v>
      </c>
      <c r="K3662" s="30" t="s">
        <v>495</v>
      </c>
      <c r="L3662" s="30" t="s">
        <v>612</v>
      </c>
      <c r="M3662" s="30" t="s">
        <v>1007</v>
      </c>
      <c r="N3662" s="30"/>
      <c r="O3662" s="30" t="s">
        <v>9872</v>
      </c>
      <c r="P3662" s="30" t="s">
        <v>9868</v>
      </c>
      <c r="Q3662" s="30" t="s">
        <v>4174</v>
      </c>
    </row>
    <row r="3663" spans="1:17">
      <c r="A3663" s="30" t="s">
        <v>11795</v>
      </c>
      <c r="B3663" s="30" t="s">
        <v>10106</v>
      </c>
      <c r="C3663" s="30" t="s">
        <v>11796</v>
      </c>
      <c r="D3663" s="30" t="s">
        <v>74</v>
      </c>
      <c r="E3663" s="30" t="s">
        <v>9891</v>
      </c>
      <c r="F3663" s="30"/>
      <c r="G3663" s="38">
        <v>60</v>
      </c>
      <c r="H3663" s="31">
        <v>0</v>
      </c>
      <c r="I3663" s="30" t="s">
        <v>622</v>
      </c>
      <c r="J3663" s="30" t="s">
        <v>623</v>
      </c>
      <c r="K3663" s="30" t="s">
        <v>495</v>
      </c>
      <c r="L3663" s="30" t="s">
        <v>612</v>
      </c>
      <c r="M3663" s="30" t="s">
        <v>997</v>
      </c>
      <c r="N3663" s="30"/>
      <c r="O3663" s="30" t="s">
        <v>9872</v>
      </c>
      <c r="P3663" s="30" t="s">
        <v>9868</v>
      </c>
      <c r="Q3663" s="30" t="s">
        <v>4174</v>
      </c>
    </row>
    <row r="3664" spans="1:17">
      <c r="A3664" s="30" t="s">
        <v>11797</v>
      </c>
      <c r="B3664" s="30" t="s">
        <v>10094</v>
      </c>
      <c r="C3664" s="30" t="s">
        <v>11798</v>
      </c>
      <c r="D3664" s="30"/>
      <c r="E3664" s="30" t="s">
        <v>9870</v>
      </c>
      <c r="F3664" s="30" t="s">
        <v>74</v>
      </c>
      <c r="G3664" s="38">
        <v>60</v>
      </c>
      <c r="H3664" s="31">
        <v>0</v>
      </c>
      <c r="I3664" s="30" t="s">
        <v>552</v>
      </c>
      <c r="J3664" s="30" t="s">
        <v>553</v>
      </c>
      <c r="K3664" s="30" t="s">
        <v>495</v>
      </c>
      <c r="L3664" s="30" t="s">
        <v>496</v>
      </c>
      <c r="M3664" s="30" t="s">
        <v>596</v>
      </c>
      <c r="N3664" s="30"/>
      <c r="O3664" s="30" t="s">
        <v>9872</v>
      </c>
      <c r="P3664" s="30" t="s">
        <v>9868</v>
      </c>
      <c r="Q3664" s="30" t="s">
        <v>499</v>
      </c>
    </row>
    <row r="3665" spans="1:17">
      <c r="A3665" s="30" t="s">
        <v>11799</v>
      </c>
      <c r="B3665" s="30" t="s">
        <v>10129</v>
      </c>
      <c r="C3665" s="30" t="s">
        <v>11800</v>
      </c>
      <c r="D3665" s="30"/>
      <c r="E3665" s="30" t="s">
        <v>9870</v>
      </c>
      <c r="F3665" s="30" t="s">
        <v>74</v>
      </c>
      <c r="G3665" s="38">
        <v>60</v>
      </c>
      <c r="H3665" s="31">
        <v>0</v>
      </c>
      <c r="I3665" s="30" t="s">
        <v>718</v>
      </c>
      <c r="J3665" s="30" t="s">
        <v>719</v>
      </c>
      <c r="K3665" s="30" t="s">
        <v>495</v>
      </c>
      <c r="L3665" s="30" t="s">
        <v>496</v>
      </c>
      <c r="M3665" s="30" t="s">
        <v>497</v>
      </c>
      <c r="N3665" s="30"/>
      <c r="O3665" s="30" t="s">
        <v>9872</v>
      </c>
      <c r="P3665" s="30" t="s">
        <v>9868</v>
      </c>
      <c r="Q3665" s="30" t="s">
        <v>499</v>
      </c>
    </row>
    <row r="3666" spans="1:17">
      <c r="A3666" s="30" t="s">
        <v>11801</v>
      </c>
      <c r="B3666" s="30" t="s">
        <v>10103</v>
      </c>
      <c r="C3666" s="30" t="s">
        <v>11802</v>
      </c>
      <c r="D3666" s="30"/>
      <c r="E3666" s="30" t="s">
        <v>9870</v>
      </c>
      <c r="F3666" s="30" t="s">
        <v>74</v>
      </c>
      <c r="G3666" s="38">
        <v>60</v>
      </c>
      <c r="H3666" s="31">
        <v>0</v>
      </c>
      <c r="I3666" s="30" t="s">
        <v>504</v>
      </c>
      <c r="J3666" s="30" t="s">
        <v>505</v>
      </c>
      <c r="K3666" s="30" t="s">
        <v>495</v>
      </c>
      <c r="L3666" s="30" t="s">
        <v>496</v>
      </c>
      <c r="M3666" s="30" t="s">
        <v>558</v>
      </c>
      <c r="N3666" s="30"/>
      <c r="O3666" s="30" t="s">
        <v>9872</v>
      </c>
      <c r="P3666" s="30" t="s">
        <v>9868</v>
      </c>
      <c r="Q3666" s="30" t="s">
        <v>499</v>
      </c>
    </row>
    <row r="3667" spans="1:17">
      <c r="A3667" s="30" t="s">
        <v>11803</v>
      </c>
      <c r="B3667" s="30" t="s">
        <v>10094</v>
      </c>
      <c r="C3667" s="30" t="s">
        <v>11804</v>
      </c>
      <c r="D3667" s="30"/>
      <c r="E3667" s="30" t="s">
        <v>9870</v>
      </c>
      <c r="F3667" s="30" t="s">
        <v>74</v>
      </c>
      <c r="G3667" s="38">
        <v>60</v>
      </c>
      <c r="H3667" s="31">
        <v>0</v>
      </c>
      <c r="I3667" s="30" t="s">
        <v>586</v>
      </c>
      <c r="J3667" s="30" t="s">
        <v>587</v>
      </c>
      <c r="K3667" s="30" t="s">
        <v>495</v>
      </c>
      <c r="L3667" s="30" t="s">
        <v>496</v>
      </c>
      <c r="M3667" s="30" t="s">
        <v>588</v>
      </c>
      <c r="N3667" s="30"/>
      <c r="O3667" s="30" t="s">
        <v>9872</v>
      </c>
      <c r="P3667" s="30" t="s">
        <v>9868</v>
      </c>
      <c r="Q3667" s="30" t="s">
        <v>499</v>
      </c>
    </row>
    <row r="3668" spans="1:17">
      <c r="A3668" s="30" t="s">
        <v>11805</v>
      </c>
      <c r="B3668" s="30" t="s">
        <v>10109</v>
      </c>
      <c r="C3668" s="30" t="s">
        <v>11806</v>
      </c>
      <c r="D3668" s="30" t="s">
        <v>74</v>
      </c>
      <c r="E3668" s="30" t="s">
        <v>9891</v>
      </c>
      <c r="F3668" s="30"/>
      <c r="G3668" s="38">
        <v>60</v>
      </c>
      <c r="H3668" s="31">
        <v>0</v>
      </c>
      <c r="I3668" s="30" t="s">
        <v>622</v>
      </c>
      <c r="J3668" s="30" t="s">
        <v>623</v>
      </c>
      <c r="K3668" s="30" t="s">
        <v>495</v>
      </c>
      <c r="L3668" s="30" t="s">
        <v>612</v>
      </c>
      <c r="M3668" s="30" t="s">
        <v>624</v>
      </c>
      <c r="N3668" s="30"/>
      <c r="O3668" s="30" t="s">
        <v>9872</v>
      </c>
      <c r="P3668" s="30" t="s">
        <v>9868</v>
      </c>
      <c r="Q3668" s="30" t="s">
        <v>4174</v>
      </c>
    </row>
    <row r="3669" spans="1:17">
      <c r="A3669" s="30" t="s">
        <v>11807</v>
      </c>
      <c r="B3669" s="30" t="s">
        <v>10106</v>
      </c>
      <c r="C3669" s="30" t="s">
        <v>11808</v>
      </c>
      <c r="D3669" s="30" t="s">
        <v>74</v>
      </c>
      <c r="E3669" s="30" t="s">
        <v>9891</v>
      </c>
      <c r="F3669" s="30"/>
      <c r="G3669" s="38">
        <v>60</v>
      </c>
      <c r="H3669" s="31">
        <v>0</v>
      </c>
      <c r="I3669" s="30" t="s">
        <v>5036</v>
      </c>
      <c r="J3669" s="30" t="s">
        <v>5037</v>
      </c>
      <c r="K3669" s="30" t="s">
        <v>495</v>
      </c>
      <c r="L3669" s="30" t="s">
        <v>612</v>
      </c>
      <c r="M3669" s="30" t="s">
        <v>1128</v>
      </c>
      <c r="N3669" s="30"/>
      <c r="O3669" s="30" t="s">
        <v>9872</v>
      </c>
      <c r="P3669" s="30" t="s">
        <v>9868</v>
      </c>
      <c r="Q3669" s="30" t="s">
        <v>4174</v>
      </c>
    </row>
    <row r="3670" spans="1:17">
      <c r="A3670" s="30" t="s">
        <v>11809</v>
      </c>
      <c r="B3670" s="30" t="s">
        <v>10103</v>
      </c>
      <c r="C3670" s="30" t="s">
        <v>11810</v>
      </c>
      <c r="D3670" s="30"/>
      <c r="E3670" s="30" t="s">
        <v>9870</v>
      </c>
      <c r="F3670" s="30" t="s">
        <v>74</v>
      </c>
      <c r="G3670" s="38">
        <v>60</v>
      </c>
      <c r="H3670" s="31">
        <v>0</v>
      </c>
      <c r="I3670" s="30" t="s">
        <v>586</v>
      </c>
      <c r="J3670" s="30" t="s">
        <v>587</v>
      </c>
      <c r="K3670" s="30" t="s">
        <v>495</v>
      </c>
      <c r="L3670" s="30" t="s">
        <v>496</v>
      </c>
      <c r="M3670" s="30" t="s">
        <v>903</v>
      </c>
      <c r="N3670" s="30"/>
      <c r="O3670" s="30" t="s">
        <v>9872</v>
      </c>
      <c r="P3670" s="30" t="s">
        <v>9868</v>
      </c>
      <c r="Q3670" s="30" t="s">
        <v>499</v>
      </c>
    </row>
    <row r="3671" spans="1:17">
      <c r="A3671" s="30" t="s">
        <v>11811</v>
      </c>
      <c r="B3671" s="30" t="s">
        <v>10109</v>
      </c>
      <c r="C3671" s="30" t="s">
        <v>11812</v>
      </c>
      <c r="D3671" s="30" t="s">
        <v>74</v>
      </c>
      <c r="E3671" s="30" t="s">
        <v>9891</v>
      </c>
      <c r="F3671" s="30"/>
      <c r="G3671" s="38">
        <v>60</v>
      </c>
      <c r="H3671" s="31">
        <v>0</v>
      </c>
      <c r="I3671" s="30" t="s">
        <v>610</v>
      </c>
      <c r="J3671" s="30" t="s">
        <v>611</v>
      </c>
      <c r="K3671" s="30" t="s">
        <v>495</v>
      </c>
      <c r="L3671" s="30" t="s">
        <v>612</v>
      </c>
      <c r="M3671" s="30" t="s">
        <v>1035</v>
      </c>
      <c r="N3671" s="30"/>
      <c r="O3671" s="30" t="s">
        <v>9872</v>
      </c>
      <c r="P3671" s="30" t="s">
        <v>9868</v>
      </c>
      <c r="Q3671" s="30" t="s">
        <v>4174</v>
      </c>
    </row>
    <row r="3672" spans="1:17">
      <c r="A3672" s="30" t="s">
        <v>11813</v>
      </c>
      <c r="B3672" s="30" t="s">
        <v>10109</v>
      </c>
      <c r="C3672" s="30" t="s">
        <v>11814</v>
      </c>
      <c r="D3672" s="30" t="s">
        <v>74</v>
      </c>
      <c r="E3672" s="30" t="s">
        <v>9891</v>
      </c>
      <c r="F3672" s="30"/>
      <c r="G3672" s="38">
        <v>60</v>
      </c>
      <c r="H3672" s="31">
        <v>0</v>
      </c>
      <c r="I3672" s="30" t="s">
        <v>610</v>
      </c>
      <c r="J3672" s="30" t="s">
        <v>611</v>
      </c>
      <c r="K3672" s="30" t="s">
        <v>495</v>
      </c>
      <c r="L3672" s="30" t="s">
        <v>612</v>
      </c>
      <c r="M3672" s="30" t="s">
        <v>943</v>
      </c>
      <c r="N3672" s="30"/>
      <c r="O3672" s="30" t="s">
        <v>9872</v>
      </c>
      <c r="P3672" s="30" t="s">
        <v>9868</v>
      </c>
      <c r="Q3672" s="30" t="s">
        <v>4174</v>
      </c>
    </row>
    <row r="3673" spans="1:17">
      <c r="A3673" s="30" t="s">
        <v>11815</v>
      </c>
      <c r="B3673" s="30" t="s">
        <v>10106</v>
      </c>
      <c r="C3673" s="30" t="s">
        <v>11816</v>
      </c>
      <c r="D3673" s="30" t="s">
        <v>74</v>
      </c>
      <c r="E3673" s="30" t="s">
        <v>9891</v>
      </c>
      <c r="F3673" s="30"/>
      <c r="G3673" s="38">
        <v>60</v>
      </c>
      <c r="H3673" s="31">
        <v>0</v>
      </c>
      <c r="I3673" s="30" t="s">
        <v>622</v>
      </c>
      <c r="J3673" s="30" t="s">
        <v>623</v>
      </c>
      <c r="K3673" s="30" t="s">
        <v>495</v>
      </c>
      <c r="L3673" s="30" t="s">
        <v>612</v>
      </c>
      <c r="M3673" s="30" t="s">
        <v>1153</v>
      </c>
      <c r="N3673" s="30"/>
      <c r="O3673" s="30" t="s">
        <v>9872</v>
      </c>
      <c r="P3673" s="30" t="s">
        <v>9868</v>
      </c>
      <c r="Q3673" s="30" t="s">
        <v>4174</v>
      </c>
    </row>
    <row r="3674" spans="1:17">
      <c r="A3674" s="30" t="s">
        <v>11817</v>
      </c>
      <c r="B3674" s="30" t="s">
        <v>10106</v>
      </c>
      <c r="C3674" s="30" t="s">
        <v>11818</v>
      </c>
      <c r="D3674" s="30" t="s">
        <v>74</v>
      </c>
      <c r="E3674" s="30" t="s">
        <v>9891</v>
      </c>
      <c r="F3674" s="30"/>
      <c r="G3674" s="38">
        <v>60</v>
      </c>
      <c r="H3674" s="31">
        <v>0</v>
      </c>
      <c r="I3674" s="30" t="s">
        <v>622</v>
      </c>
      <c r="J3674" s="30" t="s">
        <v>623</v>
      </c>
      <c r="K3674" s="30" t="s">
        <v>495</v>
      </c>
      <c r="L3674" s="30" t="s">
        <v>612</v>
      </c>
      <c r="M3674" s="30" t="s">
        <v>997</v>
      </c>
      <c r="N3674" s="30"/>
      <c r="O3674" s="30" t="s">
        <v>9872</v>
      </c>
      <c r="P3674" s="30" t="s">
        <v>9868</v>
      </c>
      <c r="Q3674" s="30" t="s">
        <v>4174</v>
      </c>
    </row>
    <row r="3675" spans="1:17">
      <c r="A3675" s="30" t="s">
        <v>11819</v>
      </c>
      <c r="B3675" s="30" t="s">
        <v>10109</v>
      </c>
      <c r="C3675" s="30" t="s">
        <v>11820</v>
      </c>
      <c r="D3675" s="30" t="s">
        <v>74</v>
      </c>
      <c r="E3675" s="30" t="s">
        <v>9891</v>
      </c>
      <c r="F3675" s="30"/>
      <c r="G3675" s="38">
        <v>60</v>
      </c>
      <c r="H3675" s="31">
        <v>0</v>
      </c>
      <c r="I3675" s="30" t="s">
        <v>610</v>
      </c>
      <c r="J3675" s="30" t="s">
        <v>611</v>
      </c>
      <c r="K3675" s="30" t="s">
        <v>495</v>
      </c>
      <c r="L3675" s="30" t="s">
        <v>612</v>
      </c>
      <c r="M3675" s="30" t="s">
        <v>688</v>
      </c>
      <c r="N3675" s="30"/>
      <c r="O3675" s="30" t="s">
        <v>9872</v>
      </c>
      <c r="P3675" s="30" t="s">
        <v>9868</v>
      </c>
      <c r="Q3675" s="30" t="s">
        <v>4174</v>
      </c>
    </row>
    <row r="3676" spans="1:17">
      <c r="A3676" s="30" t="s">
        <v>11821</v>
      </c>
      <c r="B3676" s="30" t="s">
        <v>10219</v>
      </c>
      <c r="C3676" s="30" t="s">
        <v>11822</v>
      </c>
      <c r="D3676" s="30" t="s">
        <v>74</v>
      </c>
      <c r="E3676" s="30" t="s">
        <v>9891</v>
      </c>
      <c r="F3676" s="30"/>
      <c r="G3676" s="38">
        <v>60</v>
      </c>
      <c r="H3676" s="31">
        <v>0</v>
      </c>
      <c r="I3676" s="30" t="s">
        <v>5036</v>
      </c>
      <c r="J3676" s="30" t="s">
        <v>5037</v>
      </c>
      <c r="K3676" s="30" t="s">
        <v>495</v>
      </c>
      <c r="L3676" s="30" t="s">
        <v>612</v>
      </c>
      <c r="M3676" s="30" t="s">
        <v>1828</v>
      </c>
      <c r="N3676" s="30"/>
      <c r="O3676" s="30" t="s">
        <v>9872</v>
      </c>
      <c r="P3676" s="30" t="s">
        <v>9868</v>
      </c>
      <c r="Q3676" s="30" t="s">
        <v>4174</v>
      </c>
    </row>
    <row r="3677" spans="1:17">
      <c r="A3677" s="30" t="s">
        <v>11823</v>
      </c>
      <c r="B3677" s="30" t="s">
        <v>10109</v>
      </c>
      <c r="C3677" s="30" t="s">
        <v>11824</v>
      </c>
      <c r="D3677" s="30" t="s">
        <v>74</v>
      </c>
      <c r="E3677" s="30" t="s">
        <v>9891</v>
      </c>
      <c r="F3677" s="30"/>
      <c r="G3677" s="38">
        <v>60</v>
      </c>
      <c r="H3677" s="31">
        <v>0</v>
      </c>
      <c r="I3677" s="30" t="s">
        <v>622</v>
      </c>
      <c r="J3677" s="30" t="s">
        <v>623</v>
      </c>
      <c r="K3677" s="30" t="s">
        <v>495</v>
      </c>
      <c r="L3677" s="30" t="s">
        <v>612</v>
      </c>
      <c r="M3677" s="30" t="s">
        <v>1153</v>
      </c>
      <c r="N3677" s="30"/>
      <c r="O3677" s="30" t="s">
        <v>9872</v>
      </c>
      <c r="P3677" s="30" t="s">
        <v>9868</v>
      </c>
      <c r="Q3677" s="30" t="s">
        <v>4174</v>
      </c>
    </row>
    <row r="3678" spans="1:17">
      <c r="A3678" s="30" t="s">
        <v>11825</v>
      </c>
      <c r="B3678" s="30" t="s">
        <v>10106</v>
      </c>
      <c r="C3678" s="30" t="s">
        <v>11826</v>
      </c>
      <c r="D3678" s="30" t="s">
        <v>74</v>
      </c>
      <c r="E3678" s="30" t="s">
        <v>9891</v>
      </c>
      <c r="F3678" s="30"/>
      <c r="G3678" s="38">
        <v>60</v>
      </c>
      <c r="H3678" s="31">
        <v>0</v>
      </c>
      <c r="I3678" s="30" t="s">
        <v>622</v>
      </c>
      <c r="J3678" s="30" t="s">
        <v>623</v>
      </c>
      <c r="K3678" s="30" t="s">
        <v>495</v>
      </c>
      <c r="L3678" s="30" t="s">
        <v>612</v>
      </c>
      <c r="M3678" s="30" t="s">
        <v>997</v>
      </c>
      <c r="N3678" s="30"/>
      <c r="O3678" s="30" t="s">
        <v>9872</v>
      </c>
      <c r="P3678" s="30" t="s">
        <v>9868</v>
      </c>
      <c r="Q3678" s="30" t="s">
        <v>4174</v>
      </c>
    </row>
    <row r="3679" spans="1:17">
      <c r="A3679" s="30" t="s">
        <v>11827</v>
      </c>
      <c r="B3679" s="30" t="s">
        <v>10106</v>
      </c>
      <c r="C3679" s="30" t="s">
        <v>11828</v>
      </c>
      <c r="D3679" s="30" t="s">
        <v>74</v>
      </c>
      <c r="E3679" s="30" t="s">
        <v>9891</v>
      </c>
      <c r="F3679" s="30"/>
      <c r="G3679" s="38">
        <v>60</v>
      </c>
      <c r="H3679" s="31">
        <v>0</v>
      </c>
      <c r="I3679" s="30" t="s">
        <v>622</v>
      </c>
      <c r="J3679" s="30" t="s">
        <v>623</v>
      </c>
      <c r="K3679" s="30" t="s">
        <v>495</v>
      </c>
      <c r="L3679" s="30" t="s">
        <v>612</v>
      </c>
      <c r="M3679" s="30" t="s">
        <v>1088</v>
      </c>
      <c r="N3679" s="30"/>
      <c r="O3679" s="30" t="s">
        <v>9872</v>
      </c>
      <c r="P3679" s="30" t="s">
        <v>9868</v>
      </c>
      <c r="Q3679" s="30" t="s">
        <v>4174</v>
      </c>
    </row>
    <row r="3680" spans="1:17">
      <c r="A3680" s="30" t="s">
        <v>11829</v>
      </c>
      <c r="B3680" s="30" t="s">
        <v>11830</v>
      </c>
      <c r="C3680" s="30" t="s">
        <v>11831</v>
      </c>
      <c r="D3680" s="30"/>
      <c r="E3680" s="30" t="s">
        <v>9870</v>
      </c>
      <c r="F3680" s="30" t="s">
        <v>74</v>
      </c>
      <c r="G3680" s="38">
        <v>60</v>
      </c>
      <c r="H3680" s="31">
        <v>0</v>
      </c>
      <c r="I3680" s="30" t="s">
        <v>552</v>
      </c>
      <c r="J3680" s="30" t="s">
        <v>553</v>
      </c>
      <c r="K3680" s="30" t="s">
        <v>495</v>
      </c>
      <c r="L3680" s="30" t="s">
        <v>496</v>
      </c>
      <c r="M3680" s="30" t="s">
        <v>724</v>
      </c>
      <c r="N3680" s="30"/>
      <c r="O3680" s="30" t="s">
        <v>9872</v>
      </c>
      <c r="P3680" s="30" t="s">
        <v>9868</v>
      </c>
      <c r="Q3680" s="30" t="s">
        <v>499</v>
      </c>
    </row>
    <row r="3681" spans="1:17">
      <c r="A3681" s="30" t="s">
        <v>11832</v>
      </c>
      <c r="B3681" s="30" t="s">
        <v>10663</v>
      </c>
      <c r="C3681" s="30" t="s">
        <v>11833</v>
      </c>
      <c r="D3681" s="30"/>
      <c r="E3681" s="30" t="s">
        <v>9870</v>
      </c>
      <c r="F3681" s="30" t="s">
        <v>74</v>
      </c>
      <c r="G3681" s="38">
        <v>60</v>
      </c>
      <c r="H3681" s="31">
        <v>0</v>
      </c>
      <c r="I3681" s="30" t="s">
        <v>512</v>
      </c>
      <c r="J3681" s="30" t="s">
        <v>513</v>
      </c>
      <c r="K3681" s="30" t="s">
        <v>495</v>
      </c>
      <c r="L3681" s="30" t="s">
        <v>496</v>
      </c>
      <c r="M3681" s="30" t="s">
        <v>713</v>
      </c>
      <c r="N3681" s="30" t="s">
        <v>3111</v>
      </c>
      <c r="O3681" s="30" t="s">
        <v>9872</v>
      </c>
      <c r="P3681" s="30" t="s">
        <v>9868</v>
      </c>
      <c r="Q3681" s="30" t="s">
        <v>499</v>
      </c>
    </row>
    <row r="3682" spans="1:17">
      <c r="A3682" s="30" t="s">
        <v>11834</v>
      </c>
      <c r="B3682" s="30" t="s">
        <v>10129</v>
      </c>
      <c r="C3682" s="30" t="s">
        <v>11835</v>
      </c>
      <c r="D3682" s="30"/>
      <c r="E3682" s="30" t="s">
        <v>9870</v>
      </c>
      <c r="F3682" s="30" t="s">
        <v>74</v>
      </c>
      <c r="G3682" s="38">
        <v>60</v>
      </c>
      <c r="H3682" s="31">
        <v>0</v>
      </c>
      <c r="I3682" s="30" t="s">
        <v>586</v>
      </c>
      <c r="J3682" s="30" t="s">
        <v>587</v>
      </c>
      <c r="K3682" s="30" t="s">
        <v>495</v>
      </c>
      <c r="L3682" s="30" t="s">
        <v>496</v>
      </c>
      <c r="M3682" s="30" t="s">
        <v>497</v>
      </c>
      <c r="N3682" s="30"/>
      <c r="O3682" s="30" t="s">
        <v>9872</v>
      </c>
      <c r="P3682" s="30" t="s">
        <v>9868</v>
      </c>
      <c r="Q3682" s="30" t="s">
        <v>499</v>
      </c>
    </row>
    <row r="3683" spans="1:17">
      <c r="A3683" s="30" t="s">
        <v>11836</v>
      </c>
      <c r="B3683" s="30" t="s">
        <v>10109</v>
      </c>
      <c r="C3683" s="30" t="s">
        <v>11837</v>
      </c>
      <c r="D3683" s="30" t="s">
        <v>74</v>
      </c>
      <c r="E3683" s="30" t="s">
        <v>9891</v>
      </c>
      <c r="F3683" s="30"/>
      <c r="G3683" s="38">
        <v>60</v>
      </c>
      <c r="H3683" s="31">
        <v>0</v>
      </c>
      <c r="I3683" s="30" t="s">
        <v>622</v>
      </c>
      <c r="J3683" s="30" t="s">
        <v>623</v>
      </c>
      <c r="K3683" s="30" t="s">
        <v>495</v>
      </c>
      <c r="L3683" s="30" t="s">
        <v>612</v>
      </c>
      <c r="M3683" s="30" t="s">
        <v>1153</v>
      </c>
      <c r="N3683" s="30"/>
      <c r="O3683" s="30" t="s">
        <v>9872</v>
      </c>
      <c r="P3683" s="30" t="s">
        <v>9868</v>
      </c>
      <c r="Q3683" s="30" t="s">
        <v>4174</v>
      </c>
    </row>
    <row r="3684" spans="1:17">
      <c r="A3684" s="30" t="s">
        <v>11838</v>
      </c>
      <c r="B3684" s="30" t="s">
        <v>10109</v>
      </c>
      <c r="C3684" s="30" t="s">
        <v>11839</v>
      </c>
      <c r="D3684" s="30" t="s">
        <v>74</v>
      </c>
      <c r="E3684" s="30" t="s">
        <v>9891</v>
      </c>
      <c r="F3684" s="30"/>
      <c r="G3684" s="38">
        <v>60</v>
      </c>
      <c r="H3684" s="31">
        <v>0</v>
      </c>
      <c r="I3684" s="30" t="s">
        <v>610</v>
      </c>
      <c r="J3684" s="30" t="s">
        <v>611</v>
      </c>
      <c r="K3684" s="30" t="s">
        <v>495</v>
      </c>
      <c r="L3684" s="30" t="s">
        <v>612</v>
      </c>
      <c r="M3684" s="30" t="s">
        <v>688</v>
      </c>
      <c r="N3684" s="30"/>
      <c r="O3684" s="30" t="s">
        <v>9872</v>
      </c>
      <c r="P3684" s="30" t="s">
        <v>9868</v>
      </c>
      <c r="Q3684" s="30" t="s">
        <v>4174</v>
      </c>
    </row>
    <row r="3685" spans="1:17">
      <c r="A3685" s="30" t="s">
        <v>11840</v>
      </c>
      <c r="B3685" s="30" t="s">
        <v>10106</v>
      </c>
      <c r="C3685" s="30" t="s">
        <v>11841</v>
      </c>
      <c r="D3685" s="30" t="s">
        <v>74</v>
      </c>
      <c r="E3685" s="30" t="s">
        <v>9891</v>
      </c>
      <c r="F3685" s="30"/>
      <c r="G3685" s="38">
        <v>60</v>
      </c>
      <c r="H3685" s="31">
        <v>0</v>
      </c>
      <c r="I3685" s="30" t="s">
        <v>622</v>
      </c>
      <c r="J3685" s="30" t="s">
        <v>623</v>
      </c>
      <c r="K3685" s="30" t="s">
        <v>495</v>
      </c>
      <c r="L3685" s="30" t="s">
        <v>612</v>
      </c>
      <c r="M3685" s="30" t="s">
        <v>997</v>
      </c>
      <c r="N3685" s="30"/>
      <c r="O3685" s="30" t="s">
        <v>9872</v>
      </c>
      <c r="P3685" s="30" t="s">
        <v>9868</v>
      </c>
      <c r="Q3685" s="30" t="s">
        <v>4174</v>
      </c>
    </row>
    <row r="3686" spans="1:17">
      <c r="A3686" s="30" t="s">
        <v>11842</v>
      </c>
      <c r="B3686" s="30" t="s">
        <v>10109</v>
      </c>
      <c r="C3686" s="30" t="s">
        <v>11843</v>
      </c>
      <c r="D3686" s="30" t="s">
        <v>74</v>
      </c>
      <c r="E3686" s="30" t="s">
        <v>9891</v>
      </c>
      <c r="F3686" s="30"/>
      <c r="G3686" s="38">
        <v>60</v>
      </c>
      <c r="H3686" s="31">
        <v>0</v>
      </c>
      <c r="I3686" s="30" t="s">
        <v>5036</v>
      </c>
      <c r="J3686" s="30" t="s">
        <v>5037</v>
      </c>
      <c r="K3686" s="30" t="s">
        <v>495</v>
      </c>
      <c r="L3686" s="30" t="s">
        <v>612</v>
      </c>
      <c r="M3686" s="30" t="s">
        <v>780</v>
      </c>
      <c r="N3686" s="30"/>
      <c r="O3686" s="30" t="s">
        <v>9872</v>
      </c>
      <c r="P3686" s="30" t="s">
        <v>9868</v>
      </c>
      <c r="Q3686" s="30" t="s">
        <v>4174</v>
      </c>
    </row>
    <row r="3687" spans="1:17">
      <c r="A3687" s="30" t="s">
        <v>11844</v>
      </c>
      <c r="B3687" s="30" t="s">
        <v>10129</v>
      </c>
      <c r="C3687" s="30" t="s">
        <v>11845</v>
      </c>
      <c r="D3687" s="30"/>
      <c r="E3687" s="30" t="s">
        <v>9870</v>
      </c>
      <c r="F3687" s="30" t="s">
        <v>74</v>
      </c>
      <c r="G3687" s="38">
        <v>60</v>
      </c>
      <c r="H3687" s="31">
        <v>0</v>
      </c>
      <c r="I3687" s="30" t="s">
        <v>718</v>
      </c>
      <c r="J3687" s="30" t="s">
        <v>719</v>
      </c>
      <c r="K3687" s="30" t="s">
        <v>495</v>
      </c>
      <c r="L3687" s="30" t="s">
        <v>496</v>
      </c>
      <c r="M3687" s="30" t="s">
        <v>724</v>
      </c>
      <c r="N3687" s="30"/>
      <c r="O3687" s="30" t="s">
        <v>9872</v>
      </c>
      <c r="P3687" s="30" t="s">
        <v>9868</v>
      </c>
      <c r="Q3687" s="30" t="s">
        <v>499</v>
      </c>
    </row>
    <row r="3688" spans="1:17">
      <c r="A3688" s="30" t="s">
        <v>11846</v>
      </c>
      <c r="B3688" s="30" t="s">
        <v>10103</v>
      </c>
      <c r="C3688" s="30" t="s">
        <v>11847</v>
      </c>
      <c r="D3688" s="30"/>
      <c r="E3688" s="30" t="s">
        <v>9870</v>
      </c>
      <c r="F3688" s="30" t="s">
        <v>74</v>
      </c>
      <c r="G3688" s="38">
        <v>60</v>
      </c>
      <c r="H3688" s="31">
        <v>0</v>
      </c>
      <c r="I3688" s="30" t="s">
        <v>512</v>
      </c>
      <c r="J3688" s="30" t="s">
        <v>513</v>
      </c>
      <c r="K3688" s="30" t="s">
        <v>495</v>
      </c>
      <c r="L3688" s="30" t="s">
        <v>496</v>
      </c>
      <c r="M3688" s="30" t="s">
        <v>639</v>
      </c>
      <c r="N3688" s="30"/>
      <c r="O3688" s="30" t="s">
        <v>9872</v>
      </c>
      <c r="P3688" s="30" t="s">
        <v>9868</v>
      </c>
      <c r="Q3688" s="30" t="s">
        <v>499</v>
      </c>
    </row>
    <row r="3689" spans="1:17">
      <c r="A3689" s="30" t="s">
        <v>11848</v>
      </c>
      <c r="B3689" s="30" t="s">
        <v>10103</v>
      </c>
      <c r="C3689" s="30" t="s">
        <v>11849</v>
      </c>
      <c r="D3689" s="30"/>
      <c r="E3689" s="30" t="s">
        <v>9870</v>
      </c>
      <c r="F3689" s="30" t="s">
        <v>74</v>
      </c>
      <c r="G3689" s="38">
        <v>60</v>
      </c>
      <c r="H3689" s="31">
        <v>0</v>
      </c>
      <c r="I3689" s="30" t="s">
        <v>546</v>
      </c>
      <c r="J3689" s="30" t="s">
        <v>547</v>
      </c>
      <c r="K3689" s="30" t="s">
        <v>495</v>
      </c>
      <c r="L3689" s="30" t="s">
        <v>496</v>
      </c>
      <c r="M3689" s="30" t="s">
        <v>713</v>
      </c>
      <c r="N3689" s="30" t="s">
        <v>3164</v>
      </c>
      <c r="O3689" s="30" t="s">
        <v>9872</v>
      </c>
      <c r="P3689" s="30" t="s">
        <v>9868</v>
      </c>
      <c r="Q3689" s="30" t="s">
        <v>499</v>
      </c>
    </row>
    <row r="3690" spans="1:17">
      <c r="A3690" s="30" t="s">
        <v>11850</v>
      </c>
      <c r="B3690" s="30" t="s">
        <v>10103</v>
      </c>
      <c r="C3690" s="30" t="s">
        <v>11851</v>
      </c>
      <c r="D3690" s="30"/>
      <c r="E3690" s="30" t="s">
        <v>9870</v>
      </c>
      <c r="F3690" s="30" t="s">
        <v>74</v>
      </c>
      <c r="G3690" s="38">
        <v>60</v>
      </c>
      <c r="H3690" s="31">
        <v>0</v>
      </c>
      <c r="I3690" s="30" t="s">
        <v>586</v>
      </c>
      <c r="J3690" s="30" t="s">
        <v>587</v>
      </c>
      <c r="K3690" s="30" t="s">
        <v>495</v>
      </c>
      <c r="L3690" s="30" t="s">
        <v>496</v>
      </c>
      <c r="M3690" s="30" t="s">
        <v>903</v>
      </c>
      <c r="N3690" s="30"/>
      <c r="O3690" s="30" t="s">
        <v>9872</v>
      </c>
      <c r="P3690" s="30" t="s">
        <v>9868</v>
      </c>
      <c r="Q3690" s="30" t="s">
        <v>499</v>
      </c>
    </row>
    <row r="3691" spans="1:17">
      <c r="A3691" s="30" t="s">
        <v>11852</v>
      </c>
      <c r="B3691" s="30" t="s">
        <v>10663</v>
      </c>
      <c r="C3691" s="30" t="s">
        <v>11853</v>
      </c>
      <c r="D3691" s="30"/>
      <c r="E3691" s="30" t="s">
        <v>9870</v>
      </c>
      <c r="F3691" s="30" t="s">
        <v>74</v>
      </c>
      <c r="G3691" s="38">
        <v>60</v>
      </c>
      <c r="H3691" s="31">
        <v>0</v>
      </c>
      <c r="I3691" s="30" t="s">
        <v>512</v>
      </c>
      <c r="J3691" s="30" t="s">
        <v>513</v>
      </c>
      <c r="K3691" s="30" t="s">
        <v>495</v>
      </c>
      <c r="L3691" s="30" t="s">
        <v>496</v>
      </c>
      <c r="M3691" s="30" t="s">
        <v>713</v>
      </c>
      <c r="N3691" s="30" t="s">
        <v>3111</v>
      </c>
      <c r="O3691" s="30" t="s">
        <v>9872</v>
      </c>
      <c r="P3691" s="30" t="s">
        <v>9868</v>
      </c>
      <c r="Q3691" s="30" t="s">
        <v>499</v>
      </c>
    </row>
    <row r="3692" spans="1:17">
      <c r="A3692" s="30" t="s">
        <v>11854</v>
      </c>
      <c r="B3692" s="30" t="s">
        <v>10219</v>
      </c>
      <c r="C3692" s="30" t="s">
        <v>11855</v>
      </c>
      <c r="D3692" s="30" t="s">
        <v>74</v>
      </c>
      <c r="E3692" s="30" t="s">
        <v>9891</v>
      </c>
      <c r="F3692" s="30"/>
      <c r="G3692" s="38">
        <v>60</v>
      </c>
      <c r="H3692" s="31">
        <v>0</v>
      </c>
      <c r="I3692" s="30" t="s">
        <v>5036</v>
      </c>
      <c r="J3692" s="30" t="s">
        <v>5037</v>
      </c>
      <c r="K3692" s="30" t="s">
        <v>495</v>
      </c>
      <c r="L3692" s="30" t="s">
        <v>612</v>
      </c>
      <c r="M3692" s="30" t="s">
        <v>1828</v>
      </c>
      <c r="N3692" s="30"/>
      <c r="O3692" s="30" t="s">
        <v>9872</v>
      </c>
      <c r="P3692" s="30" t="s">
        <v>9868</v>
      </c>
      <c r="Q3692" s="30" t="s">
        <v>4174</v>
      </c>
    </row>
    <row r="3693" spans="1:17">
      <c r="A3693" s="30" t="s">
        <v>11856</v>
      </c>
      <c r="B3693" s="30" t="s">
        <v>10109</v>
      </c>
      <c r="C3693" s="30" t="s">
        <v>11857</v>
      </c>
      <c r="D3693" s="30" t="s">
        <v>74</v>
      </c>
      <c r="E3693" s="30" t="s">
        <v>9891</v>
      </c>
      <c r="F3693" s="30"/>
      <c r="G3693" s="38">
        <v>60</v>
      </c>
      <c r="H3693" s="31">
        <v>0</v>
      </c>
      <c r="I3693" s="30" t="s">
        <v>5036</v>
      </c>
      <c r="J3693" s="30" t="s">
        <v>5037</v>
      </c>
      <c r="K3693" s="30" t="s">
        <v>495</v>
      </c>
      <c r="L3693" s="30" t="s">
        <v>612</v>
      </c>
      <c r="M3693" s="30" t="s">
        <v>1828</v>
      </c>
      <c r="N3693" s="30"/>
      <c r="O3693" s="30" t="s">
        <v>9872</v>
      </c>
      <c r="P3693" s="30" t="s">
        <v>9868</v>
      </c>
      <c r="Q3693" s="30" t="s">
        <v>4174</v>
      </c>
    </row>
    <row r="3694" spans="1:17">
      <c r="A3694" s="30" t="s">
        <v>11858</v>
      </c>
      <c r="B3694" s="30" t="s">
        <v>10109</v>
      </c>
      <c r="C3694" s="30" t="s">
        <v>11859</v>
      </c>
      <c r="D3694" s="30" t="s">
        <v>74</v>
      </c>
      <c r="E3694" s="30" t="s">
        <v>9891</v>
      </c>
      <c r="F3694" s="30"/>
      <c r="G3694" s="38">
        <v>60</v>
      </c>
      <c r="H3694" s="31">
        <v>0</v>
      </c>
      <c r="I3694" s="30" t="s">
        <v>622</v>
      </c>
      <c r="J3694" s="30" t="s">
        <v>623</v>
      </c>
      <c r="K3694" s="30" t="s">
        <v>495</v>
      </c>
      <c r="L3694" s="30" t="s">
        <v>612</v>
      </c>
      <c r="M3694" s="30" t="s">
        <v>624</v>
      </c>
      <c r="N3694" s="30"/>
      <c r="O3694" s="30" t="s">
        <v>9872</v>
      </c>
      <c r="P3694" s="30" t="s">
        <v>9868</v>
      </c>
      <c r="Q3694" s="30" t="s">
        <v>4174</v>
      </c>
    </row>
    <row r="3695" spans="1:17">
      <c r="A3695" s="30" t="s">
        <v>11860</v>
      </c>
      <c r="B3695" s="30" t="s">
        <v>10109</v>
      </c>
      <c r="C3695" s="30" t="s">
        <v>11861</v>
      </c>
      <c r="D3695" s="30" t="s">
        <v>74</v>
      </c>
      <c r="E3695" s="30" t="s">
        <v>9891</v>
      </c>
      <c r="F3695" s="30"/>
      <c r="G3695" s="38">
        <v>60</v>
      </c>
      <c r="H3695" s="31">
        <v>0</v>
      </c>
      <c r="I3695" s="30" t="s">
        <v>622</v>
      </c>
      <c r="J3695" s="30" t="s">
        <v>623</v>
      </c>
      <c r="K3695" s="30" t="s">
        <v>495</v>
      </c>
      <c r="L3695" s="30" t="s">
        <v>612</v>
      </c>
      <c r="M3695" s="30" t="s">
        <v>1153</v>
      </c>
      <c r="N3695" s="30"/>
      <c r="O3695" s="30" t="s">
        <v>9872</v>
      </c>
      <c r="P3695" s="30" t="s">
        <v>9868</v>
      </c>
      <c r="Q3695" s="30" t="s">
        <v>4174</v>
      </c>
    </row>
    <row r="3696" spans="1:17">
      <c r="A3696" s="30" t="s">
        <v>11862</v>
      </c>
      <c r="B3696" s="30" t="s">
        <v>10109</v>
      </c>
      <c r="C3696" s="30" t="s">
        <v>11863</v>
      </c>
      <c r="D3696" s="30" t="s">
        <v>74</v>
      </c>
      <c r="E3696" s="30" t="s">
        <v>9891</v>
      </c>
      <c r="F3696" s="30"/>
      <c r="G3696" s="38">
        <v>60</v>
      </c>
      <c r="H3696" s="31">
        <v>0</v>
      </c>
      <c r="I3696" s="30" t="s">
        <v>622</v>
      </c>
      <c r="J3696" s="30" t="s">
        <v>623</v>
      </c>
      <c r="K3696" s="30" t="s">
        <v>495</v>
      </c>
      <c r="L3696" s="30" t="s">
        <v>612</v>
      </c>
      <c r="M3696" s="30" t="s">
        <v>1007</v>
      </c>
      <c r="N3696" s="30"/>
      <c r="O3696" s="30" t="s">
        <v>9872</v>
      </c>
      <c r="P3696" s="30" t="s">
        <v>9868</v>
      </c>
      <c r="Q3696" s="30" t="s">
        <v>4174</v>
      </c>
    </row>
    <row r="3697" spans="1:17">
      <c r="A3697" s="30" t="s">
        <v>11864</v>
      </c>
      <c r="B3697" s="30" t="s">
        <v>10129</v>
      </c>
      <c r="C3697" s="30" t="s">
        <v>11865</v>
      </c>
      <c r="D3697" s="30"/>
      <c r="E3697" s="30" t="s">
        <v>9870</v>
      </c>
      <c r="F3697" s="30" t="s">
        <v>74</v>
      </c>
      <c r="G3697" s="38">
        <v>60</v>
      </c>
      <c r="H3697" s="31">
        <v>0</v>
      </c>
      <c r="I3697" s="30" t="s">
        <v>586</v>
      </c>
      <c r="J3697" s="30" t="s">
        <v>587</v>
      </c>
      <c r="K3697" s="30" t="s">
        <v>495</v>
      </c>
      <c r="L3697" s="30" t="s">
        <v>496</v>
      </c>
      <c r="M3697" s="30" t="s">
        <v>497</v>
      </c>
      <c r="N3697" s="30"/>
      <c r="O3697" s="30" t="s">
        <v>9872</v>
      </c>
      <c r="P3697" s="30" t="s">
        <v>9868</v>
      </c>
      <c r="Q3697" s="30" t="s">
        <v>499</v>
      </c>
    </row>
    <row r="3698" spans="1:17">
      <c r="A3698" s="30" t="s">
        <v>11866</v>
      </c>
      <c r="B3698" s="30" t="s">
        <v>10109</v>
      </c>
      <c r="C3698" s="30" t="s">
        <v>11867</v>
      </c>
      <c r="D3698" s="30" t="s">
        <v>74</v>
      </c>
      <c r="E3698" s="30" t="s">
        <v>9891</v>
      </c>
      <c r="F3698" s="30"/>
      <c r="G3698" s="38">
        <v>60</v>
      </c>
      <c r="H3698" s="31">
        <v>0</v>
      </c>
      <c r="I3698" s="30" t="s">
        <v>5036</v>
      </c>
      <c r="J3698" s="30" t="s">
        <v>5037</v>
      </c>
      <c r="K3698" s="30" t="s">
        <v>495</v>
      </c>
      <c r="L3698" s="30" t="s">
        <v>612</v>
      </c>
      <c r="M3698" s="30" t="s">
        <v>1828</v>
      </c>
      <c r="N3698" s="30"/>
      <c r="O3698" s="30" t="s">
        <v>9872</v>
      </c>
      <c r="P3698" s="30" t="s">
        <v>9868</v>
      </c>
      <c r="Q3698" s="30" t="s">
        <v>4174</v>
      </c>
    </row>
    <row r="3699" spans="1:17">
      <c r="A3699" s="30" t="s">
        <v>11868</v>
      </c>
      <c r="B3699" s="30" t="s">
        <v>10109</v>
      </c>
      <c r="C3699" s="30" t="s">
        <v>11869</v>
      </c>
      <c r="D3699" s="30" t="s">
        <v>74</v>
      </c>
      <c r="E3699" s="30" t="s">
        <v>9891</v>
      </c>
      <c r="F3699" s="30"/>
      <c r="G3699" s="38">
        <v>60</v>
      </c>
      <c r="H3699" s="31">
        <v>0</v>
      </c>
      <c r="I3699" s="30" t="s">
        <v>5036</v>
      </c>
      <c r="J3699" s="30" t="s">
        <v>5037</v>
      </c>
      <c r="K3699" s="30" t="s">
        <v>495</v>
      </c>
      <c r="L3699" s="30" t="s">
        <v>612</v>
      </c>
      <c r="M3699" s="30" t="s">
        <v>780</v>
      </c>
      <c r="N3699" s="30"/>
      <c r="O3699" s="30" t="s">
        <v>9872</v>
      </c>
      <c r="P3699" s="30" t="s">
        <v>9868</v>
      </c>
      <c r="Q3699" s="30" t="s">
        <v>4174</v>
      </c>
    </row>
    <row r="3700" spans="1:17">
      <c r="A3700" s="30" t="s">
        <v>11870</v>
      </c>
      <c r="B3700" s="30" t="s">
        <v>10109</v>
      </c>
      <c r="C3700" s="30" t="s">
        <v>11871</v>
      </c>
      <c r="D3700" s="30" t="s">
        <v>74</v>
      </c>
      <c r="E3700" s="30" t="s">
        <v>9891</v>
      </c>
      <c r="F3700" s="30"/>
      <c r="G3700" s="38">
        <v>60</v>
      </c>
      <c r="H3700" s="31">
        <v>0</v>
      </c>
      <c r="I3700" s="30" t="s">
        <v>610</v>
      </c>
      <c r="J3700" s="30" t="s">
        <v>611</v>
      </c>
      <c r="K3700" s="30" t="s">
        <v>495</v>
      </c>
      <c r="L3700" s="30" t="s">
        <v>612</v>
      </c>
      <c r="M3700" s="30" t="s">
        <v>1108</v>
      </c>
      <c r="N3700" s="30"/>
      <c r="O3700" s="30" t="s">
        <v>9872</v>
      </c>
      <c r="P3700" s="30" t="s">
        <v>9868</v>
      </c>
      <c r="Q3700" s="30" t="s">
        <v>4174</v>
      </c>
    </row>
    <row r="3701" spans="1:17">
      <c r="A3701" s="30" t="s">
        <v>11872</v>
      </c>
      <c r="B3701" s="30" t="s">
        <v>10109</v>
      </c>
      <c r="C3701" s="30" t="s">
        <v>11873</v>
      </c>
      <c r="D3701" s="30" t="s">
        <v>74</v>
      </c>
      <c r="E3701" s="30" t="s">
        <v>9891</v>
      </c>
      <c r="F3701" s="30"/>
      <c r="G3701" s="38">
        <v>60</v>
      </c>
      <c r="H3701" s="31">
        <v>0</v>
      </c>
      <c r="I3701" s="30" t="s">
        <v>622</v>
      </c>
      <c r="J3701" s="30" t="s">
        <v>623</v>
      </c>
      <c r="K3701" s="30" t="s">
        <v>495</v>
      </c>
      <c r="L3701" s="30" t="s">
        <v>612</v>
      </c>
      <c r="M3701" s="30" t="s">
        <v>1007</v>
      </c>
      <c r="N3701" s="30"/>
      <c r="O3701" s="30" t="s">
        <v>9872</v>
      </c>
      <c r="P3701" s="30" t="s">
        <v>9868</v>
      </c>
      <c r="Q3701" s="30" t="s">
        <v>4174</v>
      </c>
    </row>
    <row r="3702" spans="1:17">
      <c r="A3702" s="30" t="s">
        <v>11874</v>
      </c>
      <c r="B3702" s="30" t="s">
        <v>10109</v>
      </c>
      <c r="C3702" s="30" t="s">
        <v>11875</v>
      </c>
      <c r="D3702" s="30" t="s">
        <v>74</v>
      </c>
      <c r="E3702" s="30" t="s">
        <v>9891</v>
      </c>
      <c r="F3702" s="30"/>
      <c r="G3702" s="38">
        <v>60</v>
      </c>
      <c r="H3702" s="31">
        <v>0</v>
      </c>
      <c r="I3702" s="30" t="s">
        <v>622</v>
      </c>
      <c r="J3702" s="30" t="s">
        <v>623</v>
      </c>
      <c r="K3702" s="30" t="s">
        <v>495</v>
      </c>
      <c r="L3702" s="30" t="s">
        <v>612</v>
      </c>
      <c r="M3702" s="30" t="s">
        <v>1007</v>
      </c>
      <c r="N3702" s="30"/>
      <c r="O3702" s="30" t="s">
        <v>9872</v>
      </c>
      <c r="P3702" s="30" t="s">
        <v>9868</v>
      </c>
      <c r="Q3702" s="30" t="s">
        <v>4174</v>
      </c>
    </row>
    <row r="3703" spans="1:17">
      <c r="A3703" s="30" t="s">
        <v>11876</v>
      </c>
      <c r="B3703" s="30" t="s">
        <v>10109</v>
      </c>
      <c r="C3703" s="30" t="s">
        <v>11877</v>
      </c>
      <c r="D3703" s="30" t="s">
        <v>74</v>
      </c>
      <c r="E3703" s="30" t="s">
        <v>9891</v>
      </c>
      <c r="F3703" s="30"/>
      <c r="G3703" s="38">
        <v>60</v>
      </c>
      <c r="H3703" s="31">
        <v>0</v>
      </c>
      <c r="I3703" s="30" t="s">
        <v>622</v>
      </c>
      <c r="J3703" s="30" t="s">
        <v>623</v>
      </c>
      <c r="K3703" s="30" t="s">
        <v>495</v>
      </c>
      <c r="L3703" s="30" t="s">
        <v>612</v>
      </c>
      <c r="M3703" s="30" t="s">
        <v>1007</v>
      </c>
      <c r="N3703" s="30"/>
      <c r="O3703" s="30" t="s">
        <v>9872</v>
      </c>
      <c r="P3703" s="30" t="s">
        <v>9868</v>
      </c>
      <c r="Q3703" s="30" t="s">
        <v>4174</v>
      </c>
    </row>
    <row r="3704" spans="1:17">
      <c r="A3704" s="30" t="s">
        <v>11878</v>
      </c>
      <c r="B3704" s="30" t="s">
        <v>10106</v>
      </c>
      <c r="C3704" s="30" t="s">
        <v>11879</v>
      </c>
      <c r="D3704" s="30" t="s">
        <v>74</v>
      </c>
      <c r="E3704" s="30" t="s">
        <v>9891</v>
      </c>
      <c r="F3704" s="30"/>
      <c r="G3704" s="38">
        <v>60</v>
      </c>
      <c r="H3704" s="31">
        <v>0</v>
      </c>
      <c r="I3704" s="30" t="s">
        <v>5036</v>
      </c>
      <c r="J3704" s="30" t="s">
        <v>5037</v>
      </c>
      <c r="K3704" s="30" t="s">
        <v>495</v>
      </c>
      <c r="L3704" s="30" t="s">
        <v>612</v>
      </c>
      <c r="M3704" s="30" t="s">
        <v>1128</v>
      </c>
      <c r="N3704" s="30"/>
      <c r="O3704" s="30" t="s">
        <v>9872</v>
      </c>
      <c r="P3704" s="30" t="s">
        <v>9868</v>
      </c>
      <c r="Q3704" s="30" t="s">
        <v>4174</v>
      </c>
    </row>
    <row r="3705" spans="1:17">
      <c r="A3705" s="30" t="s">
        <v>11880</v>
      </c>
      <c r="B3705" s="30" t="s">
        <v>10103</v>
      </c>
      <c r="C3705" s="30" t="s">
        <v>11881</v>
      </c>
      <c r="D3705" s="30"/>
      <c r="E3705" s="30" t="s">
        <v>9870</v>
      </c>
      <c r="F3705" s="30" t="s">
        <v>74</v>
      </c>
      <c r="G3705" s="38">
        <v>60</v>
      </c>
      <c r="H3705" s="31">
        <v>0</v>
      </c>
      <c r="I3705" s="30" t="s">
        <v>512</v>
      </c>
      <c r="J3705" s="30" t="s">
        <v>513</v>
      </c>
      <c r="K3705" s="30" t="s">
        <v>495</v>
      </c>
      <c r="L3705" s="30" t="s">
        <v>496</v>
      </c>
      <c r="M3705" s="30" t="s">
        <v>695</v>
      </c>
      <c r="N3705" s="30" t="s">
        <v>3085</v>
      </c>
      <c r="O3705" s="30" t="s">
        <v>9872</v>
      </c>
      <c r="P3705" s="30" t="s">
        <v>9868</v>
      </c>
      <c r="Q3705" s="30" t="s">
        <v>499</v>
      </c>
    </row>
    <row r="3706" spans="1:17">
      <c r="A3706" s="30" t="s">
        <v>11882</v>
      </c>
      <c r="B3706" s="30" t="s">
        <v>10103</v>
      </c>
      <c r="C3706" s="30" t="s">
        <v>11883</v>
      </c>
      <c r="D3706" s="30"/>
      <c r="E3706" s="30" t="s">
        <v>9870</v>
      </c>
      <c r="F3706" s="30" t="s">
        <v>74</v>
      </c>
      <c r="G3706" s="38">
        <v>60</v>
      </c>
      <c r="H3706" s="31">
        <v>0</v>
      </c>
      <c r="I3706" s="30" t="s">
        <v>586</v>
      </c>
      <c r="J3706" s="30" t="s">
        <v>587</v>
      </c>
      <c r="K3706" s="30" t="s">
        <v>495</v>
      </c>
      <c r="L3706" s="30" t="s">
        <v>496</v>
      </c>
      <c r="M3706" s="30" t="s">
        <v>903</v>
      </c>
      <c r="N3706" s="30"/>
      <c r="O3706" s="30" t="s">
        <v>9872</v>
      </c>
      <c r="P3706" s="30" t="s">
        <v>9868</v>
      </c>
      <c r="Q3706" s="30" t="s">
        <v>499</v>
      </c>
    </row>
    <row r="3707" spans="1:17">
      <c r="A3707" s="30" t="s">
        <v>11884</v>
      </c>
      <c r="B3707" s="30" t="s">
        <v>10103</v>
      </c>
      <c r="C3707" s="30" t="s">
        <v>11885</v>
      </c>
      <c r="D3707" s="30"/>
      <c r="E3707" s="30" t="s">
        <v>9870</v>
      </c>
      <c r="F3707" s="30" t="s">
        <v>74</v>
      </c>
      <c r="G3707" s="38">
        <v>60</v>
      </c>
      <c r="H3707" s="31">
        <v>0</v>
      </c>
      <c r="I3707" s="30" t="s">
        <v>586</v>
      </c>
      <c r="J3707" s="30" t="s">
        <v>587</v>
      </c>
      <c r="K3707" s="30" t="s">
        <v>495</v>
      </c>
      <c r="L3707" s="30" t="s">
        <v>496</v>
      </c>
      <c r="M3707" s="30" t="s">
        <v>877</v>
      </c>
      <c r="N3707" s="30"/>
      <c r="O3707" s="30" t="s">
        <v>9872</v>
      </c>
      <c r="P3707" s="30" t="s">
        <v>9868</v>
      </c>
      <c r="Q3707" s="30" t="s">
        <v>499</v>
      </c>
    </row>
    <row r="3708" spans="1:17">
      <c r="A3708" s="30" t="s">
        <v>11886</v>
      </c>
      <c r="B3708" s="30" t="s">
        <v>10103</v>
      </c>
      <c r="C3708" s="30" t="s">
        <v>11887</v>
      </c>
      <c r="D3708" s="30"/>
      <c r="E3708" s="30" t="s">
        <v>9870</v>
      </c>
      <c r="F3708" s="30" t="s">
        <v>74</v>
      </c>
      <c r="G3708" s="38">
        <v>60</v>
      </c>
      <c r="H3708" s="31">
        <v>0</v>
      </c>
      <c r="I3708" s="30" t="s">
        <v>586</v>
      </c>
      <c r="J3708" s="30" t="s">
        <v>587</v>
      </c>
      <c r="K3708" s="30" t="s">
        <v>495</v>
      </c>
      <c r="L3708" s="30" t="s">
        <v>496</v>
      </c>
      <c r="M3708" s="30" t="s">
        <v>903</v>
      </c>
      <c r="N3708" s="30"/>
      <c r="O3708" s="30" t="s">
        <v>9872</v>
      </c>
      <c r="P3708" s="30" t="s">
        <v>9868</v>
      </c>
      <c r="Q3708" s="30" t="s">
        <v>499</v>
      </c>
    </row>
    <row r="3709" spans="1:17">
      <c r="A3709" s="30" t="s">
        <v>11888</v>
      </c>
      <c r="B3709" s="30" t="s">
        <v>10103</v>
      </c>
      <c r="C3709" s="30" t="s">
        <v>11889</v>
      </c>
      <c r="D3709" s="30"/>
      <c r="E3709" s="30" t="s">
        <v>9870</v>
      </c>
      <c r="F3709" s="30" t="s">
        <v>74</v>
      </c>
      <c r="G3709" s="38">
        <v>60</v>
      </c>
      <c r="H3709" s="31">
        <v>0</v>
      </c>
      <c r="I3709" s="30" t="s">
        <v>552</v>
      </c>
      <c r="J3709" s="30" t="s">
        <v>553</v>
      </c>
      <c r="K3709" s="30" t="s">
        <v>495</v>
      </c>
      <c r="L3709" s="30" t="s">
        <v>496</v>
      </c>
      <c r="M3709" s="30" t="s">
        <v>654</v>
      </c>
      <c r="N3709" s="30"/>
      <c r="O3709" s="30" t="s">
        <v>9872</v>
      </c>
      <c r="P3709" s="30" t="s">
        <v>9868</v>
      </c>
      <c r="Q3709" s="30" t="s">
        <v>499</v>
      </c>
    </row>
    <row r="3710" spans="1:17">
      <c r="A3710" s="30" t="s">
        <v>11890</v>
      </c>
      <c r="B3710" s="30" t="s">
        <v>10109</v>
      </c>
      <c r="C3710" s="30" t="s">
        <v>11891</v>
      </c>
      <c r="D3710" s="30" t="s">
        <v>74</v>
      </c>
      <c r="E3710" s="30" t="s">
        <v>9891</v>
      </c>
      <c r="F3710" s="30"/>
      <c r="G3710" s="38">
        <v>60</v>
      </c>
      <c r="H3710" s="31">
        <v>0</v>
      </c>
      <c r="I3710" s="30" t="s">
        <v>610</v>
      </c>
      <c r="J3710" s="30" t="s">
        <v>611</v>
      </c>
      <c r="K3710" s="30" t="s">
        <v>495</v>
      </c>
      <c r="L3710" s="30" t="s">
        <v>612</v>
      </c>
      <c r="M3710" s="30" t="s">
        <v>1108</v>
      </c>
      <c r="N3710" s="30"/>
      <c r="O3710" s="30" t="s">
        <v>9872</v>
      </c>
      <c r="P3710" s="30" t="s">
        <v>9868</v>
      </c>
      <c r="Q3710" s="30" t="s">
        <v>4174</v>
      </c>
    </row>
    <row r="3711" spans="1:17">
      <c r="A3711" s="30" t="s">
        <v>11892</v>
      </c>
      <c r="B3711" s="30" t="s">
        <v>10106</v>
      </c>
      <c r="C3711" s="30" t="s">
        <v>11893</v>
      </c>
      <c r="D3711" s="30" t="s">
        <v>74</v>
      </c>
      <c r="E3711" s="30" t="s">
        <v>9891</v>
      </c>
      <c r="F3711" s="30"/>
      <c r="G3711" s="38">
        <v>60</v>
      </c>
      <c r="H3711" s="31">
        <v>0</v>
      </c>
      <c r="I3711" s="30" t="s">
        <v>5036</v>
      </c>
      <c r="J3711" s="30" t="s">
        <v>5037</v>
      </c>
      <c r="K3711" s="30" t="s">
        <v>495</v>
      </c>
      <c r="L3711" s="30" t="s">
        <v>612</v>
      </c>
      <c r="M3711" s="30" t="s">
        <v>1128</v>
      </c>
      <c r="N3711" s="30"/>
      <c r="O3711" s="30" t="s">
        <v>9872</v>
      </c>
      <c r="P3711" s="30" t="s">
        <v>9868</v>
      </c>
      <c r="Q3711" s="30" t="s">
        <v>4174</v>
      </c>
    </row>
    <row r="3712" spans="1:17">
      <c r="A3712" s="30" t="s">
        <v>11894</v>
      </c>
      <c r="B3712" s="30" t="s">
        <v>10094</v>
      </c>
      <c r="C3712" s="30" t="s">
        <v>11895</v>
      </c>
      <c r="D3712" s="30"/>
      <c r="E3712" s="30" t="s">
        <v>9870</v>
      </c>
      <c r="F3712" s="30" t="s">
        <v>74</v>
      </c>
      <c r="G3712" s="38">
        <v>60</v>
      </c>
      <c r="H3712" s="31">
        <v>0</v>
      </c>
      <c r="I3712" s="30" t="s">
        <v>600</v>
      </c>
      <c r="J3712" s="30" t="s">
        <v>601</v>
      </c>
      <c r="K3712" s="30" t="s">
        <v>495</v>
      </c>
      <c r="L3712" s="30" t="s">
        <v>496</v>
      </c>
      <c r="M3712" s="30" t="s">
        <v>2374</v>
      </c>
      <c r="N3712" s="30"/>
      <c r="O3712" s="30" t="s">
        <v>9872</v>
      </c>
      <c r="P3712" s="30" t="s">
        <v>9868</v>
      </c>
      <c r="Q3712" s="30" t="s">
        <v>499</v>
      </c>
    </row>
    <row r="3713" spans="1:17">
      <c r="A3713" s="30" t="s">
        <v>11896</v>
      </c>
      <c r="B3713" s="30" t="s">
        <v>10094</v>
      </c>
      <c r="C3713" s="30" t="s">
        <v>11897</v>
      </c>
      <c r="D3713" s="30"/>
      <c r="E3713" s="30" t="s">
        <v>9870</v>
      </c>
      <c r="F3713" s="30" t="s">
        <v>74</v>
      </c>
      <c r="G3713" s="38">
        <v>60</v>
      </c>
      <c r="H3713" s="31">
        <v>0</v>
      </c>
      <c r="I3713" s="30" t="s">
        <v>552</v>
      </c>
      <c r="J3713" s="30" t="s">
        <v>553</v>
      </c>
      <c r="K3713" s="30" t="s">
        <v>495</v>
      </c>
      <c r="L3713" s="30" t="s">
        <v>496</v>
      </c>
      <c r="M3713" s="30" t="s">
        <v>596</v>
      </c>
      <c r="N3713" s="30"/>
      <c r="O3713" s="30" t="s">
        <v>9872</v>
      </c>
      <c r="P3713" s="30" t="s">
        <v>9868</v>
      </c>
      <c r="Q3713" s="30" t="s">
        <v>499</v>
      </c>
    </row>
    <row r="3714" spans="1:17">
      <c r="A3714" s="30" t="s">
        <v>11898</v>
      </c>
      <c r="B3714" s="30" t="s">
        <v>10103</v>
      </c>
      <c r="C3714" s="30" t="s">
        <v>11899</v>
      </c>
      <c r="D3714" s="30"/>
      <c r="E3714" s="30" t="s">
        <v>9870</v>
      </c>
      <c r="F3714" s="30" t="s">
        <v>74</v>
      </c>
      <c r="G3714" s="38">
        <v>60</v>
      </c>
      <c r="H3714" s="31">
        <v>0</v>
      </c>
      <c r="I3714" s="30" t="s">
        <v>586</v>
      </c>
      <c r="J3714" s="30" t="s">
        <v>587</v>
      </c>
      <c r="K3714" s="30" t="s">
        <v>495</v>
      </c>
      <c r="L3714" s="30" t="s">
        <v>496</v>
      </c>
      <c r="M3714" s="30" t="s">
        <v>903</v>
      </c>
      <c r="N3714" s="30"/>
      <c r="O3714" s="30" t="s">
        <v>9872</v>
      </c>
      <c r="P3714" s="30" t="s">
        <v>9868</v>
      </c>
      <c r="Q3714" s="30" t="s">
        <v>499</v>
      </c>
    </row>
    <row r="3715" spans="1:17">
      <c r="A3715" s="30" t="s">
        <v>11900</v>
      </c>
      <c r="B3715" s="30" t="s">
        <v>10109</v>
      </c>
      <c r="C3715" s="30" t="s">
        <v>11901</v>
      </c>
      <c r="D3715" s="30" t="s">
        <v>74</v>
      </c>
      <c r="E3715" s="30" t="s">
        <v>9891</v>
      </c>
      <c r="F3715" s="30"/>
      <c r="G3715" s="38">
        <v>60</v>
      </c>
      <c r="H3715" s="31">
        <v>0</v>
      </c>
      <c r="I3715" s="30" t="s">
        <v>622</v>
      </c>
      <c r="J3715" s="30" t="s">
        <v>623</v>
      </c>
      <c r="K3715" s="30" t="s">
        <v>495</v>
      </c>
      <c r="L3715" s="30" t="s">
        <v>612</v>
      </c>
      <c r="M3715" s="30" t="s">
        <v>1007</v>
      </c>
      <c r="N3715" s="30"/>
      <c r="O3715" s="30" t="s">
        <v>9872</v>
      </c>
      <c r="P3715" s="30" t="s">
        <v>9868</v>
      </c>
      <c r="Q3715" s="30" t="s">
        <v>4174</v>
      </c>
    </row>
    <row r="3716" spans="1:17">
      <c r="A3716" s="30" t="s">
        <v>11902</v>
      </c>
      <c r="B3716" s="30" t="s">
        <v>10109</v>
      </c>
      <c r="C3716" s="30" t="s">
        <v>11903</v>
      </c>
      <c r="D3716" s="30" t="s">
        <v>74</v>
      </c>
      <c r="E3716" s="30" t="s">
        <v>9891</v>
      </c>
      <c r="F3716" s="30"/>
      <c r="G3716" s="38">
        <v>60</v>
      </c>
      <c r="H3716" s="31">
        <v>0</v>
      </c>
      <c r="I3716" s="30" t="s">
        <v>622</v>
      </c>
      <c r="J3716" s="30" t="s">
        <v>623</v>
      </c>
      <c r="K3716" s="30" t="s">
        <v>495</v>
      </c>
      <c r="L3716" s="30" t="s">
        <v>612</v>
      </c>
      <c r="M3716" s="30" t="s">
        <v>1007</v>
      </c>
      <c r="N3716" s="30"/>
      <c r="O3716" s="30" t="s">
        <v>9872</v>
      </c>
      <c r="P3716" s="30" t="s">
        <v>9868</v>
      </c>
      <c r="Q3716" s="30" t="s">
        <v>4174</v>
      </c>
    </row>
    <row r="3717" spans="1:17">
      <c r="A3717" s="30" t="s">
        <v>11904</v>
      </c>
      <c r="B3717" s="30" t="s">
        <v>10109</v>
      </c>
      <c r="C3717" s="30" t="s">
        <v>11905</v>
      </c>
      <c r="D3717" s="30" t="s">
        <v>74</v>
      </c>
      <c r="E3717" s="30" t="s">
        <v>9891</v>
      </c>
      <c r="F3717" s="30"/>
      <c r="G3717" s="38">
        <v>60</v>
      </c>
      <c r="H3717" s="31">
        <v>0</v>
      </c>
      <c r="I3717" s="30" t="s">
        <v>622</v>
      </c>
      <c r="J3717" s="30" t="s">
        <v>623</v>
      </c>
      <c r="K3717" s="30" t="s">
        <v>495</v>
      </c>
      <c r="L3717" s="30" t="s">
        <v>612</v>
      </c>
      <c r="M3717" s="30" t="s">
        <v>624</v>
      </c>
      <c r="N3717" s="30"/>
      <c r="O3717" s="30" t="s">
        <v>9872</v>
      </c>
      <c r="P3717" s="30" t="s">
        <v>9868</v>
      </c>
      <c r="Q3717" s="30" t="s">
        <v>4174</v>
      </c>
    </row>
    <row r="3718" spans="1:17">
      <c r="A3718" s="30" t="s">
        <v>11906</v>
      </c>
      <c r="B3718" s="30" t="s">
        <v>10103</v>
      </c>
      <c r="C3718" s="30" t="s">
        <v>11907</v>
      </c>
      <c r="D3718" s="30"/>
      <c r="E3718" s="30" t="s">
        <v>9870</v>
      </c>
      <c r="F3718" s="30" t="s">
        <v>74</v>
      </c>
      <c r="G3718" s="38">
        <v>60</v>
      </c>
      <c r="H3718" s="31">
        <v>0</v>
      </c>
      <c r="I3718" s="30" t="s">
        <v>552</v>
      </c>
      <c r="J3718" s="30" t="s">
        <v>553</v>
      </c>
      <c r="K3718" s="30" t="s">
        <v>495</v>
      </c>
      <c r="L3718" s="30" t="s">
        <v>496</v>
      </c>
      <c r="M3718" s="30" t="s">
        <v>2249</v>
      </c>
      <c r="N3718" s="30"/>
      <c r="O3718" s="30" t="s">
        <v>9872</v>
      </c>
      <c r="P3718" s="30" t="s">
        <v>9868</v>
      </c>
      <c r="Q3718" s="30" t="s">
        <v>499</v>
      </c>
    </row>
    <row r="3719" spans="1:17">
      <c r="A3719" s="30" t="s">
        <v>11908</v>
      </c>
      <c r="B3719" s="30" t="s">
        <v>10103</v>
      </c>
      <c r="C3719" s="30" t="s">
        <v>11909</v>
      </c>
      <c r="D3719" s="30"/>
      <c r="E3719" s="30" t="s">
        <v>9870</v>
      </c>
      <c r="F3719" s="30" t="s">
        <v>74</v>
      </c>
      <c r="G3719" s="38">
        <v>60</v>
      </c>
      <c r="H3719" s="31">
        <v>0</v>
      </c>
      <c r="I3719" s="30" t="s">
        <v>718</v>
      </c>
      <c r="J3719" s="30" t="s">
        <v>719</v>
      </c>
      <c r="K3719" s="30" t="s">
        <v>495</v>
      </c>
      <c r="L3719" s="30" t="s">
        <v>496</v>
      </c>
      <c r="M3719" s="30" t="s">
        <v>588</v>
      </c>
      <c r="N3719" s="30"/>
      <c r="O3719" s="30" t="s">
        <v>9872</v>
      </c>
      <c r="P3719" s="30" t="s">
        <v>9868</v>
      </c>
      <c r="Q3719" s="30" t="s">
        <v>499</v>
      </c>
    </row>
    <row r="3720" spans="1:17">
      <c r="A3720" s="30" t="s">
        <v>11910</v>
      </c>
      <c r="B3720" s="30" t="s">
        <v>10106</v>
      </c>
      <c r="C3720" s="30" t="s">
        <v>11911</v>
      </c>
      <c r="D3720" s="30" t="s">
        <v>74</v>
      </c>
      <c r="E3720" s="30" t="s">
        <v>9891</v>
      </c>
      <c r="F3720" s="30"/>
      <c r="G3720" s="38">
        <v>60</v>
      </c>
      <c r="H3720" s="31">
        <v>0</v>
      </c>
      <c r="I3720" s="30" t="s">
        <v>5036</v>
      </c>
      <c r="J3720" s="30" t="s">
        <v>5037</v>
      </c>
      <c r="K3720" s="30" t="s">
        <v>495</v>
      </c>
      <c r="L3720" s="30" t="s">
        <v>612</v>
      </c>
      <c r="M3720" s="30" t="s">
        <v>1128</v>
      </c>
      <c r="N3720" s="30"/>
      <c r="O3720" s="30" t="s">
        <v>9872</v>
      </c>
      <c r="P3720" s="30" t="s">
        <v>9868</v>
      </c>
      <c r="Q3720" s="30" t="s">
        <v>4174</v>
      </c>
    </row>
    <row r="3721" spans="1:17">
      <c r="A3721" s="30" t="s">
        <v>11912</v>
      </c>
      <c r="B3721" s="30" t="s">
        <v>10109</v>
      </c>
      <c r="C3721" s="30" t="s">
        <v>11913</v>
      </c>
      <c r="D3721" s="30" t="s">
        <v>74</v>
      </c>
      <c r="E3721" s="30" t="s">
        <v>9891</v>
      </c>
      <c r="F3721" s="30"/>
      <c r="G3721" s="38">
        <v>60</v>
      </c>
      <c r="H3721" s="31">
        <v>0</v>
      </c>
      <c r="I3721" s="30" t="s">
        <v>622</v>
      </c>
      <c r="J3721" s="30" t="s">
        <v>623</v>
      </c>
      <c r="K3721" s="30" t="s">
        <v>495</v>
      </c>
      <c r="L3721" s="30" t="s">
        <v>612</v>
      </c>
      <c r="M3721" s="30" t="s">
        <v>1007</v>
      </c>
      <c r="N3721" s="30"/>
      <c r="O3721" s="30" t="s">
        <v>9872</v>
      </c>
      <c r="P3721" s="30" t="s">
        <v>9868</v>
      </c>
      <c r="Q3721" s="30" t="s">
        <v>4174</v>
      </c>
    </row>
    <row r="3722" spans="1:17">
      <c r="A3722" s="30" t="s">
        <v>11914</v>
      </c>
      <c r="B3722" s="30" t="s">
        <v>10663</v>
      </c>
      <c r="C3722" s="30" t="s">
        <v>11915</v>
      </c>
      <c r="D3722" s="30"/>
      <c r="E3722" s="30" t="s">
        <v>9870</v>
      </c>
      <c r="F3722" s="30" t="s">
        <v>74</v>
      </c>
      <c r="G3722" s="38">
        <v>60</v>
      </c>
      <c r="H3722" s="31">
        <v>0</v>
      </c>
      <c r="I3722" s="30" t="s">
        <v>586</v>
      </c>
      <c r="J3722" s="30" t="s">
        <v>587</v>
      </c>
      <c r="K3722" s="30" t="s">
        <v>495</v>
      </c>
      <c r="L3722" s="30" t="s">
        <v>496</v>
      </c>
      <c r="M3722" s="30" t="s">
        <v>877</v>
      </c>
      <c r="N3722" s="30"/>
      <c r="O3722" s="30" t="s">
        <v>9872</v>
      </c>
      <c r="P3722" s="30" t="s">
        <v>9868</v>
      </c>
      <c r="Q3722" s="30" t="s">
        <v>499</v>
      </c>
    </row>
    <row r="3723" spans="1:17">
      <c r="A3723" s="30" t="s">
        <v>11916</v>
      </c>
      <c r="B3723" s="30" t="s">
        <v>10094</v>
      </c>
      <c r="C3723" s="30" t="s">
        <v>11917</v>
      </c>
      <c r="D3723" s="30"/>
      <c r="E3723" s="30" t="s">
        <v>9870</v>
      </c>
      <c r="F3723" s="30" t="s">
        <v>74</v>
      </c>
      <c r="G3723" s="38">
        <v>60</v>
      </c>
      <c r="H3723" s="31">
        <v>0</v>
      </c>
      <c r="I3723" s="30" t="s">
        <v>552</v>
      </c>
      <c r="J3723" s="30" t="s">
        <v>553</v>
      </c>
      <c r="K3723" s="30" t="s">
        <v>495</v>
      </c>
      <c r="L3723" s="30" t="s">
        <v>496</v>
      </c>
      <c r="M3723" s="30" t="s">
        <v>596</v>
      </c>
      <c r="N3723" s="30"/>
      <c r="O3723" s="30" t="s">
        <v>9872</v>
      </c>
      <c r="P3723" s="30" t="s">
        <v>9868</v>
      </c>
      <c r="Q3723" s="30" t="s">
        <v>499</v>
      </c>
    </row>
    <row r="3724" spans="1:17">
      <c r="A3724" s="30" t="s">
        <v>11918</v>
      </c>
      <c r="B3724" s="30" t="s">
        <v>10109</v>
      </c>
      <c r="C3724" s="30" t="s">
        <v>11919</v>
      </c>
      <c r="D3724" s="30" t="s">
        <v>74</v>
      </c>
      <c r="E3724" s="30" t="s">
        <v>9891</v>
      </c>
      <c r="F3724" s="30"/>
      <c r="G3724" s="38">
        <v>60</v>
      </c>
      <c r="H3724" s="31">
        <v>0</v>
      </c>
      <c r="I3724" s="30" t="s">
        <v>5036</v>
      </c>
      <c r="J3724" s="30" t="s">
        <v>5037</v>
      </c>
      <c r="K3724" s="30" t="s">
        <v>495</v>
      </c>
      <c r="L3724" s="30" t="s">
        <v>612</v>
      </c>
      <c r="M3724" s="30" t="s">
        <v>1021</v>
      </c>
      <c r="N3724" s="30"/>
      <c r="O3724" s="30" t="s">
        <v>9872</v>
      </c>
      <c r="P3724" s="30" t="s">
        <v>9868</v>
      </c>
      <c r="Q3724" s="30" t="s">
        <v>4174</v>
      </c>
    </row>
    <row r="3725" spans="1:17">
      <c r="A3725" s="30" t="s">
        <v>11920</v>
      </c>
      <c r="B3725" s="30" t="s">
        <v>10106</v>
      </c>
      <c r="C3725" s="30" t="s">
        <v>11921</v>
      </c>
      <c r="D3725" s="30" t="s">
        <v>74</v>
      </c>
      <c r="E3725" s="30" t="s">
        <v>9891</v>
      </c>
      <c r="F3725" s="30"/>
      <c r="G3725" s="38">
        <v>60</v>
      </c>
      <c r="H3725" s="31">
        <v>0</v>
      </c>
      <c r="I3725" s="30" t="s">
        <v>622</v>
      </c>
      <c r="J3725" s="30" t="s">
        <v>623</v>
      </c>
      <c r="K3725" s="30" t="s">
        <v>495</v>
      </c>
      <c r="L3725" s="30" t="s">
        <v>612</v>
      </c>
      <c r="M3725" s="30" t="s">
        <v>1153</v>
      </c>
      <c r="N3725" s="30"/>
      <c r="O3725" s="30" t="s">
        <v>9872</v>
      </c>
      <c r="P3725" s="30" t="s">
        <v>9868</v>
      </c>
      <c r="Q3725" s="30" t="s">
        <v>4174</v>
      </c>
    </row>
    <row r="3726" spans="1:17">
      <c r="A3726" s="30" t="s">
        <v>11922</v>
      </c>
      <c r="B3726" s="30" t="s">
        <v>10109</v>
      </c>
      <c r="C3726" s="30" t="s">
        <v>11923</v>
      </c>
      <c r="D3726" s="30" t="s">
        <v>74</v>
      </c>
      <c r="E3726" s="30" t="s">
        <v>9891</v>
      </c>
      <c r="F3726" s="30"/>
      <c r="G3726" s="38">
        <v>60</v>
      </c>
      <c r="H3726" s="31">
        <v>0</v>
      </c>
      <c r="I3726" s="30" t="s">
        <v>610</v>
      </c>
      <c r="J3726" s="30" t="s">
        <v>611</v>
      </c>
      <c r="K3726" s="30" t="s">
        <v>495</v>
      </c>
      <c r="L3726" s="30" t="s">
        <v>612</v>
      </c>
      <c r="M3726" s="30" t="s">
        <v>1108</v>
      </c>
      <c r="N3726" s="30"/>
      <c r="O3726" s="30" t="s">
        <v>9872</v>
      </c>
      <c r="P3726" s="30" t="s">
        <v>9868</v>
      </c>
      <c r="Q3726" s="30" t="s">
        <v>4174</v>
      </c>
    </row>
    <row r="3727" spans="1:17">
      <c r="A3727" s="30" t="s">
        <v>11924</v>
      </c>
      <c r="B3727" s="30" t="s">
        <v>10103</v>
      </c>
      <c r="C3727" s="30" t="s">
        <v>11925</v>
      </c>
      <c r="D3727" s="30"/>
      <c r="E3727" s="30" t="s">
        <v>9870</v>
      </c>
      <c r="F3727" s="30" t="s">
        <v>74</v>
      </c>
      <c r="G3727" s="38">
        <v>60</v>
      </c>
      <c r="H3727" s="31">
        <v>0</v>
      </c>
      <c r="I3727" s="30" t="s">
        <v>552</v>
      </c>
      <c r="J3727" s="30" t="s">
        <v>553</v>
      </c>
      <c r="K3727" s="30" t="s">
        <v>495</v>
      </c>
      <c r="L3727" s="30" t="s">
        <v>496</v>
      </c>
      <c r="M3727" s="30" t="s">
        <v>654</v>
      </c>
      <c r="N3727" s="30"/>
      <c r="O3727" s="30" t="s">
        <v>9872</v>
      </c>
      <c r="P3727" s="30" t="s">
        <v>9868</v>
      </c>
      <c r="Q3727" s="30" t="s">
        <v>499</v>
      </c>
    </row>
    <row r="3728" spans="1:17">
      <c r="A3728" s="30" t="s">
        <v>11926</v>
      </c>
      <c r="B3728" s="30" t="s">
        <v>10103</v>
      </c>
      <c r="C3728" s="30" t="s">
        <v>11927</v>
      </c>
      <c r="D3728" s="30"/>
      <c r="E3728" s="30" t="s">
        <v>9870</v>
      </c>
      <c r="F3728" s="30" t="s">
        <v>74</v>
      </c>
      <c r="G3728" s="38">
        <v>60</v>
      </c>
      <c r="H3728" s="31">
        <v>0</v>
      </c>
      <c r="I3728" s="30" t="s">
        <v>546</v>
      </c>
      <c r="J3728" s="30" t="s">
        <v>547</v>
      </c>
      <c r="K3728" s="30" t="s">
        <v>495</v>
      </c>
      <c r="L3728" s="30" t="s">
        <v>496</v>
      </c>
      <c r="M3728" s="30" t="s">
        <v>695</v>
      </c>
      <c r="N3728" s="30" t="s">
        <v>11054</v>
      </c>
      <c r="O3728" s="30" t="s">
        <v>9872</v>
      </c>
      <c r="P3728" s="30" t="s">
        <v>9868</v>
      </c>
      <c r="Q3728" s="30" t="s">
        <v>499</v>
      </c>
    </row>
    <row r="3729" spans="1:17">
      <c r="A3729" s="30" t="s">
        <v>11928</v>
      </c>
      <c r="B3729" s="30" t="s">
        <v>10109</v>
      </c>
      <c r="C3729" s="30" t="s">
        <v>11929</v>
      </c>
      <c r="D3729" s="30" t="s">
        <v>74</v>
      </c>
      <c r="E3729" s="30" t="s">
        <v>9891</v>
      </c>
      <c r="F3729" s="30"/>
      <c r="G3729" s="38">
        <v>60</v>
      </c>
      <c r="H3729" s="31">
        <v>0</v>
      </c>
      <c r="I3729" s="30" t="s">
        <v>5036</v>
      </c>
      <c r="J3729" s="30" t="s">
        <v>5037</v>
      </c>
      <c r="K3729" s="30" t="s">
        <v>495</v>
      </c>
      <c r="L3729" s="30" t="s">
        <v>612</v>
      </c>
      <c r="M3729" s="30" t="s">
        <v>1128</v>
      </c>
      <c r="N3729" s="30"/>
      <c r="O3729" s="30" t="s">
        <v>9872</v>
      </c>
      <c r="P3729" s="30" t="s">
        <v>9868</v>
      </c>
      <c r="Q3729" s="30" t="s">
        <v>4174</v>
      </c>
    </row>
    <row r="3730" spans="1:17">
      <c r="A3730" s="30" t="s">
        <v>11930</v>
      </c>
      <c r="B3730" s="30" t="s">
        <v>10129</v>
      </c>
      <c r="C3730" s="30" t="s">
        <v>11931</v>
      </c>
      <c r="D3730" s="30"/>
      <c r="E3730" s="30" t="s">
        <v>9870</v>
      </c>
      <c r="F3730" s="30" t="s">
        <v>74</v>
      </c>
      <c r="G3730" s="38">
        <v>60</v>
      </c>
      <c r="H3730" s="31">
        <v>0</v>
      </c>
      <c r="I3730" s="30" t="s">
        <v>552</v>
      </c>
      <c r="J3730" s="30" t="s">
        <v>553</v>
      </c>
      <c r="K3730" s="30" t="s">
        <v>495</v>
      </c>
      <c r="L3730" s="30" t="s">
        <v>496</v>
      </c>
      <c r="M3730" s="30" t="s">
        <v>724</v>
      </c>
      <c r="N3730" s="30"/>
      <c r="O3730" s="30" t="s">
        <v>9872</v>
      </c>
      <c r="P3730" s="30" t="s">
        <v>9868</v>
      </c>
      <c r="Q3730" s="30" t="s">
        <v>499</v>
      </c>
    </row>
    <row r="3731" spans="1:17">
      <c r="A3731" s="30" t="s">
        <v>11932</v>
      </c>
      <c r="B3731" s="30" t="s">
        <v>10109</v>
      </c>
      <c r="C3731" s="30" t="s">
        <v>11933</v>
      </c>
      <c r="D3731" s="30" t="s">
        <v>74</v>
      </c>
      <c r="E3731" s="30" t="s">
        <v>9891</v>
      </c>
      <c r="F3731" s="30"/>
      <c r="G3731" s="38">
        <v>60</v>
      </c>
      <c r="H3731" s="31">
        <v>0</v>
      </c>
      <c r="I3731" s="30" t="s">
        <v>5036</v>
      </c>
      <c r="J3731" s="30" t="s">
        <v>5037</v>
      </c>
      <c r="K3731" s="30" t="s">
        <v>495</v>
      </c>
      <c r="L3731" s="30" t="s">
        <v>612</v>
      </c>
      <c r="M3731" s="30" t="s">
        <v>1021</v>
      </c>
      <c r="N3731" s="30"/>
      <c r="O3731" s="30" t="s">
        <v>9872</v>
      </c>
      <c r="P3731" s="30" t="s">
        <v>9868</v>
      </c>
      <c r="Q3731" s="30" t="s">
        <v>4174</v>
      </c>
    </row>
    <row r="3732" spans="1:17">
      <c r="A3732" s="30" t="s">
        <v>11934</v>
      </c>
      <c r="B3732" s="30" t="s">
        <v>10106</v>
      </c>
      <c r="C3732" s="30" t="s">
        <v>11935</v>
      </c>
      <c r="D3732" s="30" t="s">
        <v>74</v>
      </c>
      <c r="E3732" s="30" t="s">
        <v>9891</v>
      </c>
      <c r="F3732" s="30"/>
      <c r="G3732" s="38">
        <v>60</v>
      </c>
      <c r="H3732" s="31">
        <v>0</v>
      </c>
      <c r="I3732" s="30" t="s">
        <v>622</v>
      </c>
      <c r="J3732" s="30" t="s">
        <v>623</v>
      </c>
      <c r="K3732" s="30" t="s">
        <v>495</v>
      </c>
      <c r="L3732" s="30" t="s">
        <v>612</v>
      </c>
      <c r="M3732" s="30" t="s">
        <v>997</v>
      </c>
      <c r="N3732" s="30"/>
      <c r="O3732" s="30" t="s">
        <v>9872</v>
      </c>
      <c r="P3732" s="30" t="s">
        <v>9868</v>
      </c>
      <c r="Q3732" s="30" t="s">
        <v>4174</v>
      </c>
    </row>
    <row r="3733" spans="1:17">
      <c r="A3733" s="30" t="s">
        <v>11936</v>
      </c>
      <c r="B3733" s="30" t="s">
        <v>10109</v>
      </c>
      <c r="C3733" s="30" t="s">
        <v>11937</v>
      </c>
      <c r="D3733" s="30" t="s">
        <v>74</v>
      </c>
      <c r="E3733" s="30" t="s">
        <v>9891</v>
      </c>
      <c r="F3733" s="30"/>
      <c r="G3733" s="38">
        <v>60</v>
      </c>
      <c r="H3733" s="31">
        <v>0</v>
      </c>
      <c r="I3733" s="30" t="s">
        <v>622</v>
      </c>
      <c r="J3733" s="30" t="s">
        <v>623</v>
      </c>
      <c r="K3733" s="30" t="s">
        <v>495</v>
      </c>
      <c r="L3733" s="30" t="s">
        <v>612</v>
      </c>
      <c r="M3733" s="30" t="s">
        <v>1007</v>
      </c>
      <c r="N3733" s="30"/>
      <c r="O3733" s="30" t="s">
        <v>9872</v>
      </c>
      <c r="P3733" s="30" t="s">
        <v>9868</v>
      </c>
      <c r="Q3733" s="30" t="s">
        <v>4174</v>
      </c>
    </row>
    <row r="3734" spans="1:17">
      <c r="A3734" s="30" t="s">
        <v>11938</v>
      </c>
      <c r="B3734" s="30" t="s">
        <v>10109</v>
      </c>
      <c r="C3734" s="30" t="s">
        <v>11939</v>
      </c>
      <c r="D3734" s="30" t="s">
        <v>74</v>
      </c>
      <c r="E3734" s="30" t="s">
        <v>9891</v>
      </c>
      <c r="F3734" s="30"/>
      <c r="G3734" s="38">
        <v>60</v>
      </c>
      <c r="H3734" s="31">
        <v>0</v>
      </c>
      <c r="I3734" s="30" t="s">
        <v>610</v>
      </c>
      <c r="J3734" s="30" t="s">
        <v>611</v>
      </c>
      <c r="K3734" s="30" t="s">
        <v>495</v>
      </c>
      <c r="L3734" s="30" t="s">
        <v>612</v>
      </c>
      <c r="M3734" s="30" t="s">
        <v>943</v>
      </c>
      <c r="N3734" s="30"/>
      <c r="O3734" s="30" t="s">
        <v>9872</v>
      </c>
      <c r="P3734" s="30" t="s">
        <v>9868</v>
      </c>
      <c r="Q3734" s="30" t="s">
        <v>4174</v>
      </c>
    </row>
    <row r="3735" spans="1:17">
      <c r="A3735" s="30" t="s">
        <v>11940</v>
      </c>
      <c r="B3735" s="30" t="s">
        <v>10094</v>
      </c>
      <c r="C3735" s="30" t="s">
        <v>11941</v>
      </c>
      <c r="D3735" s="30"/>
      <c r="E3735" s="30" t="s">
        <v>9870</v>
      </c>
      <c r="F3735" s="30" t="s">
        <v>74</v>
      </c>
      <c r="G3735" s="38">
        <v>60</v>
      </c>
      <c r="H3735" s="31">
        <v>0</v>
      </c>
      <c r="I3735" s="30" t="s">
        <v>586</v>
      </c>
      <c r="J3735" s="30" t="s">
        <v>587</v>
      </c>
      <c r="K3735" s="30" t="s">
        <v>495</v>
      </c>
      <c r="L3735" s="30" t="s">
        <v>496</v>
      </c>
      <c r="M3735" s="30" t="s">
        <v>2374</v>
      </c>
      <c r="N3735" s="30"/>
      <c r="O3735" s="30" t="s">
        <v>9872</v>
      </c>
      <c r="P3735" s="30" t="s">
        <v>9868</v>
      </c>
      <c r="Q3735" s="30" t="s">
        <v>499</v>
      </c>
    </row>
    <row r="3736" spans="1:17">
      <c r="A3736" s="30" t="s">
        <v>11942</v>
      </c>
      <c r="B3736" s="30" t="s">
        <v>10094</v>
      </c>
      <c r="C3736" s="30" t="s">
        <v>11943</v>
      </c>
      <c r="D3736" s="30"/>
      <c r="E3736" s="30" t="s">
        <v>9870</v>
      </c>
      <c r="F3736" s="30" t="s">
        <v>74</v>
      </c>
      <c r="G3736" s="38">
        <v>60</v>
      </c>
      <c r="H3736" s="31">
        <v>0</v>
      </c>
      <c r="I3736" s="30" t="s">
        <v>552</v>
      </c>
      <c r="J3736" s="30" t="s">
        <v>553</v>
      </c>
      <c r="K3736" s="30" t="s">
        <v>495</v>
      </c>
      <c r="L3736" s="30" t="s">
        <v>496</v>
      </c>
      <c r="M3736" s="30" t="s">
        <v>596</v>
      </c>
      <c r="N3736" s="30"/>
      <c r="O3736" s="30" t="s">
        <v>9872</v>
      </c>
      <c r="P3736" s="30" t="s">
        <v>9868</v>
      </c>
      <c r="Q3736" s="30" t="s">
        <v>499</v>
      </c>
    </row>
    <row r="3737" spans="1:17">
      <c r="A3737" s="30" t="s">
        <v>11944</v>
      </c>
      <c r="B3737" s="30" t="s">
        <v>10103</v>
      </c>
      <c r="C3737" s="30" t="s">
        <v>11945</v>
      </c>
      <c r="D3737" s="30"/>
      <c r="E3737" s="30" t="s">
        <v>9870</v>
      </c>
      <c r="F3737" s="30" t="s">
        <v>74</v>
      </c>
      <c r="G3737" s="38">
        <v>60</v>
      </c>
      <c r="H3737" s="31">
        <v>0</v>
      </c>
      <c r="I3737" s="30" t="s">
        <v>552</v>
      </c>
      <c r="J3737" s="30" t="s">
        <v>553</v>
      </c>
      <c r="K3737" s="30" t="s">
        <v>495</v>
      </c>
      <c r="L3737" s="30" t="s">
        <v>496</v>
      </c>
      <c r="M3737" s="30" t="s">
        <v>654</v>
      </c>
      <c r="N3737" s="30"/>
      <c r="O3737" s="30" t="s">
        <v>9872</v>
      </c>
      <c r="P3737" s="30" t="s">
        <v>9868</v>
      </c>
      <c r="Q3737" s="30" t="s">
        <v>499</v>
      </c>
    </row>
    <row r="3738" spans="1:17">
      <c r="A3738" s="30" t="s">
        <v>11946</v>
      </c>
      <c r="B3738" s="30" t="s">
        <v>10103</v>
      </c>
      <c r="C3738" s="30" t="s">
        <v>11947</v>
      </c>
      <c r="D3738" s="30"/>
      <c r="E3738" s="30" t="s">
        <v>9870</v>
      </c>
      <c r="F3738" s="30" t="s">
        <v>74</v>
      </c>
      <c r="G3738" s="38">
        <v>60</v>
      </c>
      <c r="H3738" s="31">
        <v>0</v>
      </c>
      <c r="I3738" s="30" t="s">
        <v>586</v>
      </c>
      <c r="J3738" s="30" t="s">
        <v>587</v>
      </c>
      <c r="K3738" s="30" t="s">
        <v>495</v>
      </c>
      <c r="L3738" s="30" t="s">
        <v>496</v>
      </c>
      <c r="M3738" s="30" t="s">
        <v>3374</v>
      </c>
      <c r="N3738" s="30"/>
      <c r="O3738" s="30" t="s">
        <v>9872</v>
      </c>
      <c r="P3738" s="30" t="s">
        <v>9868</v>
      </c>
      <c r="Q3738" s="30" t="s">
        <v>499</v>
      </c>
    </row>
    <row r="3739" spans="1:17">
      <c r="A3739" s="30" t="s">
        <v>11948</v>
      </c>
      <c r="B3739" s="30" t="s">
        <v>11949</v>
      </c>
      <c r="C3739" s="30" t="s">
        <v>11950</v>
      </c>
      <c r="D3739" s="30"/>
      <c r="E3739" s="30" t="s">
        <v>10101</v>
      </c>
      <c r="F3739" s="30"/>
      <c r="G3739" s="38">
        <v>60</v>
      </c>
      <c r="H3739" s="31">
        <v>0</v>
      </c>
      <c r="I3739" s="30" t="s">
        <v>546</v>
      </c>
      <c r="J3739" s="30" t="s">
        <v>547</v>
      </c>
      <c r="K3739" s="30" t="s">
        <v>495</v>
      </c>
      <c r="L3739" s="30" t="s">
        <v>572</v>
      </c>
      <c r="M3739" s="30" t="s">
        <v>573</v>
      </c>
      <c r="N3739" s="30"/>
      <c r="O3739" s="30" t="s">
        <v>9872</v>
      </c>
      <c r="P3739" s="30" t="s">
        <v>9868</v>
      </c>
      <c r="Q3739" s="30" t="s">
        <v>499</v>
      </c>
    </row>
    <row r="3740" spans="1:17">
      <c r="A3740" s="30" t="s">
        <v>11951</v>
      </c>
      <c r="B3740" s="30" t="s">
        <v>10109</v>
      </c>
      <c r="C3740" s="30" t="s">
        <v>11952</v>
      </c>
      <c r="D3740" s="30" t="s">
        <v>74</v>
      </c>
      <c r="E3740" s="30" t="s">
        <v>9891</v>
      </c>
      <c r="F3740" s="30"/>
      <c r="G3740" s="38">
        <v>60</v>
      </c>
      <c r="H3740" s="31">
        <v>0</v>
      </c>
      <c r="I3740" s="30" t="s">
        <v>622</v>
      </c>
      <c r="J3740" s="30" t="s">
        <v>623</v>
      </c>
      <c r="K3740" s="30" t="s">
        <v>495</v>
      </c>
      <c r="L3740" s="30" t="s">
        <v>612</v>
      </c>
      <c r="M3740" s="30" t="s">
        <v>1007</v>
      </c>
      <c r="N3740" s="30"/>
      <c r="O3740" s="30" t="s">
        <v>9872</v>
      </c>
      <c r="P3740" s="30" t="s">
        <v>9868</v>
      </c>
      <c r="Q3740" s="30" t="s">
        <v>4174</v>
      </c>
    </row>
    <row r="3741" spans="1:17">
      <c r="A3741" s="30" t="s">
        <v>11953</v>
      </c>
      <c r="B3741" s="30" t="s">
        <v>10106</v>
      </c>
      <c r="C3741" s="30" t="s">
        <v>11954</v>
      </c>
      <c r="D3741" s="30" t="s">
        <v>74</v>
      </c>
      <c r="E3741" s="30" t="s">
        <v>9891</v>
      </c>
      <c r="F3741" s="30"/>
      <c r="G3741" s="38">
        <v>60</v>
      </c>
      <c r="H3741" s="31">
        <v>0</v>
      </c>
      <c r="I3741" s="30" t="s">
        <v>622</v>
      </c>
      <c r="J3741" s="30" t="s">
        <v>623</v>
      </c>
      <c r="K3741" s="30" t="s">
        <v>495</v>
      </c>
      <c r="L3741" s="30" t="s">
        <v>612</v>
      </c>
      <c r="M3741" s="30" t="s">
        <v>1153</v>
      </c>
      <c r="N3741" s="30"/>
      <c r="O3741" s="30" t="s">
        <v>9872</v>
      </c>
      <c r="P3741" s="30" t="s">
        <v>9868</v>
      </c>
      <c r="Q3741" s="30" t="s">
        <v>4174</v>
      </c>
    </row>
    <row r="3742" spans="1:17">
      <c r="A3742" s="30" t="s">
        <v>11955</v>
      </c>
      <c r="B3742" s="30" t="s">
        <v>10109</v>
      </c>
      <c r="C3742" s="30" t="s">
        <v>11956</v>
      </c>
      <c r="D3742" s="30" t="s">
        <v>74</v>
      </c>
      <c r="E3742" s="30" t="s">
        <v>9891</v>
      </c>
      <c r="F3742" s="30"/>
      <c r="G3742" s="38">
        <v>60</v>
      </c>
      <c r="H3742" s="31">
        <v>0</v>
      </c>
      <c r="I3742" s="30" t="s">
        <v>622</v>
      </c>
      <c r="J3742" s="30" t="s">
        <v>623</v>
      </c>
      <c r="K3742" s="30" t="s">
        <v>495</v>
      </c>
      <c r="L3742" s="30" t="s">
        <v>612</v>
      </c>
      <c r="M3742" s="30" t="s">
        <v>624</v>
      </c>
      <c r="N3742" s="30"/>
      <c r="O3742" s="30" t="s">
        <v>9872</v>
      </c>
      <c r="P3742" s="30" t="s">
        <v>9868</v>
      </c>
      <c r="Q3742" s="30" t="s">
        <v>4174</v>
      </c>
    </row>
    <row r="3743" spans="1:17">
      <c r="A3743" s="30" t="s">
        <v>11957</v>
      </c>
      <c r="B3743" s="30" t="s">
        <v>10109</v>
      </c>
      <c r="C3743" s="30" t="s">
        <v>11958</v>
      </c>
      <c r="D3743" s="30" t="s">
        <v>74</v>
      </c>
      <c r="E3743" s="30" t="s">
        <v>9891</v>
      </c>
      <c r="F3743" s="30"/>
      <c r="G3743" s="38">
        <v>60</v>
      </c>
      <c r="H3743" s="31">
        <v>0</v>
      </c>
      <c r="I3743" s="30" t="s">
        <v>622</v>
      </c>
      <c r="J3743" s="30" t="s">
        <v>623</v>
      </c>
      <c r="K3743" s="30" t="s">
        <v>495</v>
      </c>
      <c r="L3743" s="30" t="s">
        <v>612</v>
      </c>
      <c r="M3743" s="30" t="s">
        <v>624</v>
      </c>
      <c r="N3743" s="30"/>
      <c r="O3743" s="30" t="s">
        <v>9872</v>
      </c>
      <c r="P3743" s="30" t="s">
        <v>9868</v>
      </c>
      <c r="Q3743" s="30" t="s">
        <v>4174</v>
      </c>
    </row>
    <row r="3744" spans="1:17">
      <c r="A3744" s="30" t="s">
        <v>11959</v>
      </c>
      <c r="B3744" s="30" t="s">
        <v>10103</v>
      </c>
      <c r="C3744" s="30" t="s">
        <v>11960</v>
      </c>
      <c r="D3744" s="30"/>
      <c r="E3744" s="30" t="s">
        <v>9870</v>
      </c>
      <c r="F3744" s="30" t="s">
        <v>74</v>
      </c>
      <c r="G3744" s="38">
        <v>60</v>
      </c>
      <c r="H3744" s="31">
        <v>0</v>
      </c>
      <c r="I3744" s="30" t="s">
        <v>552</v>
      </c>
      <c r="J3744" s="30" t="s">
        <v>553</v>
      </c>
      <c r="K3744" s="30" t="s">
        <v>495</v>
      </c>
      <c r="L3744" s="30" t="s">
        <v>496</v>
      </c>
      <c r="M3744" s="30" t="s">
        <v>2249</v>
      </c>
      <c r="N3744" s="30"/>
      <c r="O3744" s="30" t="s">
        <v>9872</v>
      </c>
      <c r="P3744" s="30" t="s">
        <v>9868</v>
      </c>
      <c r="Q3744" s="30" t="s">
        <v>499</v>
      </c>
    </row>
    <row r="3745" spans="1:17">
      <c r="A3745" s="30" t="s">
        <v>11961</v>
      </c>
      <c r="B3745" s="30" t="s">
        <v>10103</v>
      </c>
      <c r="C3745" s="30" t="s">
        <v>11962</v>
      </c>
      <c r="D3745" s="30"/>
      <c r="E3745" s="30" t="s">
        <v>9870</v>
      </c>
      <c r="F3745" s="30" t="s">
        <v>74</v>
      </c>
      <c r="G3745" s="38">
        <v>60</v>
      </c>
      <c r="H3745" s="31">
        <v>0</v>
      </c>
      <c r="I3745" s="30" t="s">
        <v>512</v>
      </c>
      <c r="J3745" s="30" t="s">
        <v>513</v>
      </c>
      <c r="K3745" s="30" t="s">
        <v>495</v>
      </c>
      <c r="L3745" s="30" t="s">
        <v>496</v>
      </c>
      <c r="M3745" s="30" t="s">
        <v>713</v>
      </c>
      <c r="N3745" s="30" t="s">
        <v>5309</v>
      </c>
      <c r="O3745" s="30" t="s">
        <v>9872</v>
      </c>
      <c r="P3745" s="30" t="s">
        <v>9868</v>
      </c>
      <c r="Q3745" s="30" t="s">
        <v>499</v>
      </c>
    </row>
    <row r="3746" spans="1:17">
      <c r="A3746" s="30" t="s">
        <v>11963</v>
      </c>
      <c r="B3746" s="30" t="s">
        <v>10103</v>
      </c>
      <c r="C3746" s="30" t="s">
        <v>11964</v>
      </c>
      <c r="D3746" s="30"/>
      <c r="E3746" s="30" t="s">
        <v>9870</v>
      </c>
      <c r="F3746" s="30" t="s">
        <v>74</v>
      </c>
      <c r="G3746" s="38">
        <v>60</v>
      </c>
      <c r="H3746" s="31">
        <v>0</v>
      </c>
      <c r="I3746" s="30" t="s">
        <v>512</v>
      </c>
      <c r="J3746" s="30" t="s">
        <v>513</v>
      </c>
      <c r="K3746" s="30" t="s">
        <v>495</v>
      </c>
      <c r="L3746" s="30" t="s">
        <v>496</v>
      </c>
      <c r="M3746" s="30" t="s">
        <v>695</v>
      </c>
      <c r="N3746" s="30" t="s">
        <v>3085</v>
      </c>
      <c r="O3746" s="30" t="s">
        <v>9872</v>
      </c>
      <c r="P3746" s="30" t="s">
        <v>9868</v>
      </c>
      <c r="Q3746" s="30" t="s">
        <v>499</v>
      </c>
    </row>
    <row r="3747" spans="1:17">
      <c r="A3747" s="30" t="s">
        <v>11965</v>
      </c>
      <c r="B3747" s="30" t="s">
        <v>10103</v>
      </c>
      <c r="C3747" s="30" t="s">
        <v>11966</v>
      </c>
      <c r="D3747" s="30"/>
      <c r="E3747" s="30" t="s">
        <v>9870</v>
      </c>
      <c r="F3747" s="30" t="s">
        <v>74</v>
      </c>
      <c r="G3747" s="38">
        <v>60</v>
      </c>
      <c r="H3747" s="31">
        <v>0</v>
      </c>
      <c r="I3747" s="30" t="s">
        <v>552</v>
      </c>
      <c r="J3747" s="30" t="s">
        <v>553</v>
      </c>
      <c r="K3747" s="30" t="s">
        <v>495</v>
      </c>
      <c r="L3747" s="30" t="s">
        <v>496</v>
      </c>
      <c r="M3747" s="30" t="s">
        <v>2249</v>
      </c>
      <c r="N3747" s="30"/>
      <c r="O3747" s="30" t="s">
        <v>9872</v>
      </c>
      <c r="P3747" s="30" t="s">
        <v>9868</v>
      </c>
      <c r="Q3747" s="30" t="s">
        <v>499</v>
      </c>
    </row>
    <row r="3748" spans="1:17">
      <c r="A3748" s="30" t="s">
        <v>11967</v>
      </c>
      <c r="B3748" s="30" t="s">
        <v>10103</v>
      </c>
      <c r="C3748" s="30" t="s">
        <v>11968</v>
      </c>
      <c r="D3748" s="30"/>
      <c r="E3748" s="30" t="s">
        <v>9870</v>
      </c>
      <c r="F3748" s="30" t="s">
        <v>74</v>
      </c>
      <c r="G3748" s="38">
        <v>60</v>
      </c>
      <c r="H3748" s="31">
        <v>0</v>
      </c>
      <c r="I3748" s="30" t="s">
        <v>600</v>
      </c>
      <c r="J3748" s="30" t="s">
        <v>601</v>
      </c>
      <c r="K3748" s="30" t="s">
        <v>495</v>
      </c>
      <c r="L3748" s="30" t="s">
        <v>496</v>
      </c>
      <c r="M3748" s="30" t="s">
        <v>2249</v>
      </c>
      <c r="N3748" s="30"/>
      <c r="O3748" s="30" t="s">
        <v>9872</v>
      </c>
      <c r="P3748" s="30" t="s">
        <v>9868</v>
      </c>
      <c r="Q3748" s="30" t="s">
        <v>499</v>
      </c>
    </row>
    <row r="3749" spans="1:17">
      <c r="A3749" s="30" t="s">
        <v>11969</v>
      </c>
      <c r="B3749" s="30" t="s">
        <v>10103</v>
      </c>
      <c r="C3749" s="30" t="s">
        <v>11970</v>
      </c>
      <c r="D3749" s="30"/>
      <c r="E3749" s="30" t="s">
        <v>9870</v>
      </c>
      <c r="F3749" s="30" t="s">
        <v>74</v>
      </c>
      <c r="G3749" s="38">
        <v>60</v>
      </c>
      <c r="H3749" s="31">
        <v>0</v>
      </c>
      <c r="I3749" s="30" t="s">
        <v>586</v>
      </c>
      <c r="J3749" s="30" t="s">
        <v>587</v>
      </c>
      <c r="K3749" s="30" t="s">
        <v>495</v>
      </c>
      <c r="L3749" s="30" t="s">
        <v>496</v>
      </c>
      <c r="M3749" s="30" t="s">
        <v>877</v>
      </c>
      <c r="N3749" s="30"/>
      <c r="O3749" s="30" t="s">
        <v>9872</v>
      </c>
      <c r="P3749" s="30" t="s">
        <v>9868</v>
      </c>
      <c r="Q3749" s="30" t="s">
        <v>499</v>
      </c>
    </row>
    <row r="3750" spans="1:17">
      <c r="A3750" s="30" t="s">
        <v>11971</v>
      </c>
      <c r="B3750" s="30" t="s">
        <v>10103</v>
      </c>
      <c r="C3750" s="30" t="s">
        <v>11972</v>
      </c>
      <c r="D3750" s="30"/>
      <c r="E3750" s="30" t="s">
        <v>9870</v>
      </c>
      <c r="F3750" s="30" t="s">
        <v>74</v>
      </c>
      <c r="G3750" s="38">
        <v>60</v>
      </c>
      <c r="H3750" s="31">
        <v>0</v>
      </c>
      <c r="I3750" s="30" t="s">
        <v>586</v>
      </c>
      <c r="J3750" s="30" t="s">
        <v>587</v>
      </c>
      <c r="K3750" s="30" t="s">
        <v>495</v>
      </c>
      <c r="L3750" s="30" t="s">
        <v>496</v>
      </c>
      <c r="M3750" s="30" t="s">
        <v>903</v>
      </c>
      <c r="N3750" s="30"/>
      <c r="O3750" s="30" t="s">
        <v>9872</v>
      </c>
      <c r="P3750" s="30" t="s">
        <v>9868</v>
      </c>
      <c r="Q3750" s="30" t="s">
        <v>499</v>
      </c>
    </row>
    <row r="3751" spans="1:17">
      <c r="A3751" s="30" t="s">
        <v>11973</v>
      </c>
      <c r="B3751" s="30" t="s">
        <v>10109</v>
      </c>
      <c r="C3751" s="30" t="s">
        <v>11974</v>
      </c>
      <c r="D3751" s="30" t="s">
        <v>74</v>
      </c>
      <c r="E3751" s="30" t="s">
        <v>9891</v>
      </c>
      <c r="F3751" s="30"/>
      <c r="G3751" s="38">
        <v>60</v>
      </c>
      <c r="H3751" s="31">
        <v>0</v>
      </c>
      <c r="I3751" s="30" t="s">
        <v>622</v>
      </c>
      <c r="J3751" s="30" t="s">
        <v>623</v>
      </c>
      <c r="K3751" s="30" t="s">
        <v>495</v>
      </c>
      <c r="L3751" s="30" t="s">
        <v>612</v>
      </c>
      <c r="M3751" s="30" t="s">
        <v>1007</v>
      </c>
      <c r="N3751" s="30"/>
      <c r="O3751" s="30" t="s">
        <v>9872</v>
      </c>
      <c r="P3751" s="30" t="s">
        <v>9868</v>
      </c>
      <c r="Q3751" s="30" t="s">
        <v>4174</v>
      </c>
    </row>
    <row r="3752" spans="1:17">
      <c r="A3752" s="30" t="s">
        <v>11975</v>
      </c>
      <c r="B3752" s="30" t="s">
        <v>10129</v>
      </c>
      <c r="C3752" s="30" t="s">
        <v>11976</v>
      </c>
      <c r="D3752" s="30"/>
      <c r="E3752" s="30" t="s">
        <v>9870</v>
      </c>
      <c r="F3752" s="30" t="s">
        <v>74</v>
      </c>
      <c r="G3752" s="38">
        <v>60</v>
      </c>
      <c r="H3752" s="31">
        <v>0</v>
      </c>
      <c r="I3752" s="30" t="s">
        <v>586</v>
      </c>
      <c r="J3752" s="30" t="s">
        <v>587</v>
      </c>
      <c r="K3752" s="30" t="s">
        <v>495</v>
      </c>
      <c r="L3752" s="30" t="s">
        <v>496</v>
      </c>
      <c r="M3752" s="30" t="s">
        <v>497</v>
      </c>
      <c r="N3752" s="30"/>
      <c r="O3752" s="30" t="s">
        <v>9872</v>
      </c>
      <c r="P3752" s="30" t="s">
        <v>9868</v>
      </c>
      <c r="Q3752" s="30" t="s">
        <v>499</v>
      </c>
    </row>
    <row r="3753" spans="1:17">
      <c r="A3753" s="30" t="s">
        <v>11977</v>
      </c>
      <c r="B3753" s="30" t="s">
        <v>10103</v>
      </c>
      <c r="C3753" s="30" t="s">
        <v>11978</v>
      </c>
      <c r="D3753" s="30"/>
      <c r="E3753" s="30" t="s">
        <v>9870</v>
      </c>
      <c r="F3753" s="30" t="s">
        <v>74</v>
      </c>
      <c r="G3753" s="38">
        <v>60</v>
      </c>
      <c r="H3753" s="31">
        <v>0</v>
      </c>
      <c r="I3753" s="30" t="s">
        <v>512</v>
      </c>
      <c r="J3753" s="30" t="s">
        <v>513</v>
      </c>
      <c r="K3753" s="30" t="s">
        <v>495</v>
      </c>
      <c r="L3753" s="30" t="s">
        <v>496</v>
      </c>
      <c r="M3753" s="30" t="s">
        <v>695</v>
      </c>
      <c r="N3753" s="30" t="s">
        <v>3047</v>
      </c>
      <c r="O3753" s="30" t="s">
        <v>9872</v>
      </c>
      <c r="P3753" s="30" t="s">
        <v>9868</v>
      </c>
      <c r="Q3753" s="30" t="s">
        <v>499</v>
      </c>
    </row>
    <row r="3754" spans="1:17">
      <c r="A3754" s="30" t="s">
        <v>11979</v>
      </c>
      <c r="B3754" s="30" t="s">
        <v>10094</v>
      </c>
      <c r="C3754" s="30" t="s">
        <v>11980</v>
      </c>
      <c r="D3754" s="30"/>
      <c r="E3754" s="30" t="s">
        <v>9870</v>
      </c>
      <c r="F3754" s="30" t="s">
        <v>74</v>
      </c>
      <c r="G3754" s="38">
        <v>60</v>
      </c>
      <c r="H3754" s="31">
        <v>0</v>
      </c>
      <c r="I3754" s="30" t="s">
        <v>552</v>
      </c>
      <c r="J3754" s="30" t="s">
        <v>553</v>
      </c>
      <c r="K3754" s="30" t="s">
        <v>495</v>
      </c>
      <c r="L3754" s="30" t="s">
        <v>496</v>
      </c>
      <c r="M3754" s="30" t="s">
        <v>596</v>
      </c>
      <c r="N3754" s="30"/>
      <c r="O3754" s="30" t="s">
        <v>9872</v>
      </c>
      <c r="P3754" s="30" t="s">
        <v>9868</v>
      </c>
      <c r="Q3754" s="30" t="s">
        <v>499</v>
      </c>
    </row>
    <row r="3755" spans="1:17">
      <c r="A3755" s="30" t="s">
        <v>11981</v>
      </c>
      <c r="B3755" s="30" t="s">
        <v>10103</v>
      </c>
      <c r="C3755" s="30" t="s">
        <v>11982</v>
      </c>
      <c r="D3755" s="30"/>
      <c r="E3755" s="30" t="s">
        <v>9870</v>
      </c>
      <c r="F3755" s="30" t="s">
        <v>74</v>
      </c>
      <c r="G3755" s="38">
        <v>60</v>
      </c>
      <c r="H3755" s="31">
        <v>0</v>
      </c>
      <c r="I3755" s="30" t="s">
        <v>512</v>
      </c>
      <c r="J3755" s="30" t="s">
        <v>513</v>
      </c>
      <c r="K3755" s="30" t="s">
        <v>495</v>
      </c>
      <c r="L3755" s="30" t="s">
        <v>496</v>
      </c>
      <c r="M3755" s="30" t="s">
        <v>695</v>
      </c>
      <c r="N3755" s="30" t="s">
        <v>11054</v>
      </c>
      <c r="O3755" s="30" t="s">
        <v>9872</v>
      </c>
      <c r="P3755" s="30" t="s">
        <v>9868</v>
      </c>
      <c r="Q3755" s="30" t="s">
        <v>499</v>
      </c>
    </row>
    <row r="3756" spans="1:17">
      <c r="A3756" s="30" t="s">
        <v>11983</v>
      </c>
      <c r="B3756" s="30" t="s">
        <v>10103</v>
      </c>
      <c r="C3756" s="30" t="s">
        <v>11984</v>
      </c>
      <c r="D3756" s="30"/>
      <c r="E3756" s="30" t="s">
        <v>9870</v>
      </c>
      <c r="F3756" s="30" t="s">
        <v>74</v>
      </c>
      <c r="G3756" s="38">
        <v>60</v>
      </c>
      <c r="H3756" s="31">
        <v>0</v>
      </c>
      <c r="I3756" s="30" t="s">
        <v>586</v>
      </c>
      <c r="J3756" s="30" t="s">
        <v>587</v>
      </c>
      <c r="K3756" s="30" t="s">
        <v>495</v>
      </c>
      <c r="L3756" s="30" t="s">
        <v>496</v>
      </c>
      <c r="M3756" s="30" t="s">
        <v>903</v>
      </c>
      <c r="N3756" s="30"/>
      <c r="O3756" s="30" t="s">
        <v>9872</v>
      </c>
      <c r="P3756" s="30" t="s">
        <v>9868</v>
      </c>
      <c r="Q3756" s="30" t="s">
        <v>499</v>
      </c>
    </row>
    <row r="3757" spans="1:17">
      <c r="A3757" s="30" t="s">
        <v>11985</v>
      </c>
      <c r="B3757" s="30" t="s">
        <v>10094</v>
      </c>
      <c r="C3757" s="30" t="s">
        <v>11986</v>
      </c>
      <c r="D3757" s="30"/>
      <c r="E3757" s="30" t="s">
        <v>9870</v>
      </c>
      <c r="F3757" s="30" t="s">
        <v>74</v>
      </c>
      <c r="G3757" s="38">
        <v>60</v>
      </c>
      <c r="H3757" s="31">
        <v>0</v>
      </c>
      <c r="I3757" s="30" t="s">
        <v>586</v>
      </c>
      <c r="J3757" s="30" t="s">
        <v>587</v>
      </c>
      <c r="K3757" s="30" t="s">
        <v>495</v>
      </c>
      <c r="L3757" s="30" t="s">
        <v>496</v>
      </c>
      <c r="M3757" s="30" t="s">
        <v>2374</v>
      </c>
      <c r="N3757" s="30"/>
      <c r="O3757" s="30" t="s">
        <v>9872</v>
      </c>
      <c r="P3757" s="30" t="s">
        <v>9868</v>
      </c>
      <c r="Q3757" s="30" t="s">
        <v>499</v>
      </c>
    </row>
    <row r="3758" spans="1:17">
      <c r="A3758" s="30" t="s">
        <v>11987</v>
      </c>
      <c r="B3758" s="30" t="s">
        <v>10663</v>
      </c>
      <c r="C3758" s="30" t="s">
        <v>11988</v>
      </c>
      <c r="D3758" s="30"/>
      <c r="E3758" s="30" t="s">
        <v>9870</v>
      </c>
      <c r="F3758" s="30" t="s">
        <v>74</v>
      </c>
      <c r="G3758" s="38">
        <v>60</v>
      </c>
      <c r="H3758" s="31">
        <v>0</v>
      </c>
      <c r="I3758" s="30" t="s">
        <v>586</v>
      </c>
      <c r="J3758" s="30" t="s">
        <v>587</v>
      </c>
      <c r="K3758" s="30" t="s">
        <v>495</v>
      </c>
      <c r="L3758" s="30" t="s">
        <v>496</v>
      </c>
      <c r="M3758" s="30" t="s">
        <v>877</v>
      </c>
      <c r="N3758" s="30"/>
      <c r="O3758" s="30" t="s">
        <v>9872</v>
      </c>
      <c r="P3758" s="30" t="s">
        <v>9868</v>
      </c>
      <c r="Q3758" s="30" t="s">
        <v>499</v>
      </c>
    </row>
    <row r="3759" spans="1:17">
      <c r="A3759" s="30" t="s">
        <v>11989</v>
      </c>
      <c r="B3759" s="30" t="s">
        <v>10094</v>
      </c>
      <c r="C3759" s="30" t="s">
        <v>11990</v>
      </c>
      <c r="D3759" s="30"/>
      <c r="E3759" s="30" t="s">
        <v>9870</v>
      </c>
      <c r="F3759" s="30" t="s">
        <v>74</v>
      </c>
      <c r="G3759" s="38">
        <v>60</v>
      </c>
      <c r="H3759" s="31">
        <v>0</v>
      </c>
      <c r="I3759" s="30" t="s">
        <v>552</v>
      </c>
      <c r="J3759" s="30" t="s">
        <v>553</v>
      </c>
      <c r="K3759" s="30" t="s">
        <v>495</v>
      </c>
      <c r="L3759" s="30" t="s">
        <v>496</v>
      </c>
      <c r="M3759" s="30" t="s">
        <v>596</v>
      </c>
      <c r="N3759" s="30"/>
      <c r="O3759" s="30" t="s">
        <v>9872</v>
      </c>
      <c r="P3759" s="30" t="s">
        <v>9868</v>
      </c>
      <c r="Q3759" s="30" t="s">
        <v>499</v>
      </c>
    </row>
    <row r="3760" spans="1:17">
      <c r="A3760" s="30" t="s">
        <v>11991</v>
      </c>
      <c r="B3760" s="30" t="s">
        <v>10109</v>
      </c>
      <c r="C3760" s="30" t="s">
        <v>11992</v>
      </c>
      <c r="D3760" s="30" t="s">
        <v>74</v>
      </c>
      <c r="E3760" s="30" t="s">
        <v>9891</v>
      </c>
      <c r="F3760" s="30"/>
      <c r="G3760" s="38">
        <v>60</v>
      </c>
      <c r="H3760" s="31">
        <v>0</v>
      </c>
      <c r="I3760" s="30" t="s">
        <v>610</v>
      </c>
      <c r="J3760" s="30" t="s">
        <v>611</v>
      </c>
      <c r="K3760" s="30" t="s">
        <v>495</v>
      </c>
      <c r="L3760" s="30" t="s">
        <v>612</v>
      </c>
      <c r="M3760" s="30" t="s">
        <v>688</v>
      </c>
      <c r="N3760" s="30"/>
      <c r="O3760" s="30" t="s">
        <v>9872</v>
      </c>
      <c r="P3760" s="30" t="s">
        <v>9868</v>
      </c>
      <c r="Q3760" s="30" t="s">
        <v>4174</v>
      </c>
    </row>
    <row r="3761" spans="1:17">
      <c r="A3761" s="30" t="s">
        <v>11993</v>
      </c>
      <c r="B3761" s="30" t="s">
        <v>10109</v>
      </c>
      <c r="C3761" s="30" t="s">
        <v>11994</v>
      </c>
      <c r="D3761" s="30" t="s">
        <v>74</v>
      </c>
      <c r="E3761" s="30" t="s">
        <v>9891</v>
      </c>
      <c r="F3761" s="30"/>
      <c r="G3761" s="38">
        <v>60</v>
      </c>
      <c r="H3761" s="31">
        <v>0</v>
      </c>
      <c r="I3761" s="30" t="s">
        <v>5036</v>
      </c>
      <c r="J3761" s="30" t="s">
        <v>5037</v>
      </c>
      <c r="K3761" s="30" t="s">
        <v>495</v>
      </c>
      <c r="L3761" s="30" t="s">
        <v>612</v>
      </c>
      <c r="M3761" s="30" t="s">
        <v>961</v>
      </c>
      <c r="N3761" s="30"/>
      <c r="O3761" s="30" t="s">
        <v>9872</v>
      </c>
      <c r="P3761" s="30" t="s">
        <v>9868</v>
      </c>
      <c r="Q3761" s="30" t="s">
        <v>4174</v>
      </c>
    </row>
    <row r="3762" spans="1:17">
      <c r="A3762" s="30" t="s">
        <v>11995</v>
      </c>
      <c r="B3762" s="30" t="s">
        <v>10094</v>
      </c>
      <c r="C3762" s="30" t="s">
        <v>11996</v>
      </c>
      <c r="D3762" s="30"/>
      <c r="E3762" s="30" t="s">
        <v>9870</v>
      </c>
      <c r="F3762" s="30" t="s">
        <v>74</v>
      </c>
      <c r="G3762" s="38">
        <v>60</v>
      </c>
      <c r="H3762" s="31">
        <v>0</v>
      </c>
      <c r="I3762" s="30" t="s">
        <v>552</v>
      </c>
      <c r="J3762" s="30" t="s">
        <v>553</v>
      </c>
      <c r="K3762" s="30" t="s">
        <v>495</v>
      </c>
      <c r="L3762" s="30" t="s">
        <v>496</v>
      </c>
      <c r="M3762" s="30" t="s">
        <v>596</v>
      </c>
      <c r="N3762" s="30"/>
      <c r="O3762" s="30" t="s">
        <v>9872</v>
      </c>
      <c r="P3762" s="30" t="s">
        <v>9868</v>
      </c>
      <c r="Q3762" s="30" t="s">
        <v>499</v>
      </c>
    </row>
    <row r="3763" spans="1:17">
      <c r="A3763" s="30" t="s">
        <v>11997</v>
      </c>
      <c r="B3763" s="30" t="s">
        <v>10129</v>
      </c>
      <c r="C3763" s="30" t="s">
        <v>11998</v>
      </c>
      <c r="D3763" s="30"/>
      <c r="E3763" s="30" t="s">
        <v>9870</v>
      </c>
      <c r="F3763" s="30" t="s">
        <v>74</v>
      </c>
      <c r="G3763" s="38">
        <v>60</v>
      </c>
      <c r="H3763" s="31">
        <v>0</v>
      </c>
      <c r="I3763" s="30" t="s">
        <v>552</v>
      </c>
      <c r="J3763" s="30" t="s">
        <v>553</v>
      </c>
      <c r="K3763" s="30" t="s">
        <v>495</v>
      </c>
      <c r="L3763" s="30" t="s">
        <v>496</v>
      </c>
      <c r="M3763" s="30" t="s">
        <v>724</v>
      </c>
      <c r="N3763" s="30"/>
      <c r="O3763" s="30" t="s">
        <v>9872</v>
      </c>
      <c r="P3763" s="30" t="s">
        <v>9868</v>
      </c>
      <c r="Q3763" s="30" t="s">
        <v>499</v>
      </c>
    </row>
    <row r="3764" spans="1:17">
      <c r="A3764" s="30" t="s">
        <v>11999</v>
      </c>
      <c r="B3764" s="30" t="s">
        <v>10129</v>
      </c>
      <c r="C3764" s="30" t="s">
        <v>12000</v>
      </c>
      <c r="D3764" s="30"/>
      <c r="E3764" s="30" t="s">
        <v>9870</v>
      </c>
      <c r="F3764" s="30" t="s">
        <v>74</v>
      </c>
      <c r="G3764" s="38">
        <v>60</v>
      </c>
      <c r="H3764" s="31">
        <v>0</v>
      </c>
      <c r="I3764" s="30" t="s">
        <v>552</v>
      </c>
      <c r="J3764" s="30" t="s">
        <v>553</v>
      </c>
      <c r="K3764" s="30" t="s">
        <v>495</v>
      </c>
      <c r="L3764" s="30" t="s">
        <v>496</v>
      </c>
      <c r="M3764" s="30" t="s">
        <v>724</v>
      </c>
      <c r="N3764" s="30"/>
      <c r="O3764" s="30" t="s">
        <v>9872</v>
      </c>
      <c r="P3764" s="30" t="s">
        <v>9868</v>
      </c>
      <c r="Q3764" s="30" t="s">
        <v>499</v>
      </c>
    </row>
    <row r="3765" spans="1:17">
      <c r="A3765" s="30" t="s">
        <v>12001</v>
      </c>
      <c r="B3765" s="30" t="s">
        <v>10109</v>
      </c>
      <c r="C3765" s="30" t="s">
        <v>12002</v>
      </c>
      <c r="D3765" s="30" t="s">
        <v>74</v>
      </c>
      <c r="E3765" s="30" t="s">
        <v>9891</v>
      </c>
      <c r="F3765" s="30"/>
      <c r="G3765" s="38">
        <v>60</v>
      </c>
      <c r="H3765" s="31">
        <v>0</v>
      </c>
      <c r="I3765" s="30" t="s">
        <v>622</v>
      </c>
      <c r="J3765" s="30" t="s">
        <v>623</v>
      </c>
      <c r="K3765" s="30" t="s">
        <v>495</v>
      </c>
      <c r="L3765" s="30" t="s">
        <v>612</v>
      </c>
      <c r="M3765" s="30" t="s">
        <v>1007</v>
      </c>
      <c r="N3765" s="30"/>
      <c r="O3765" s="30" t="s">
        <v>9872</v>
      </c>
      <c r="P3765" s="30" t="s">
        <v>9868</v>
      </c>
      <c r="Q3765" s="30" t="s">
        <v>4174</v>
      </c>
    </row>
    <row r="3766" spans="1:17">
      <c r="A3766" s="30" t="s">
        <v>12003</v>
      </c>
      <c r="B3766" s="30" t="s">
        <v>10663</v>
      </c>
      <c r="C3766" s="30" t="s">
        <v>12004</v>
      </c>
      <c r="D3766" s="30"/>
      <c r="E3766" s="30" t="s">
        <v>9870</v>
      </c>
      <c r="F3766" s="30" t="s">
        <v>74</v>
      </c>
      <c r="G3766" s="38">
        <v>60</v>
      </c>
      <c r="H3766" s="31">
        <v>0</v>
      </c>
      <c r="I3766" s="30" t="s">
        <v>512</v>
      </c>
      <c r="J3766" s="30" t="s">
        <v>513</v>
      </c>
      <c r="K3766" s="30" t="s">
        <v>495</v>
      </c>
      <c r="L3766" s="30" t="s">
        <v>496</v>
      </c>
      <c r="M3766" s="30" t="s">
        <v>695</v>
      </c>
      <c r="N3766" s="30" t="s">
        <v>11054</v>
      </c>
      <c r="O3766" s="30" t="s">
        <v>9872</v>
      </c>
      <c r="P3766" s="30" t="s">
        <v>9868</v>
      </c>
      <c r="Q3766" s="30" t="s">
        <v>499</v>
      </c>
    </row>
    <row r="3767" spans="1:17">
      <c r="A3767" s="30" t="s">
        <v>12005</v>
      </c>
      <c r="B3767" s="30" t="s">
        <v>10663</v>
      </c>
      <c r="C3767" s="30" t="s">
        <v>12006</v>
      </c>
      <c r="D3767" s="30"/>
      <c r="E3767" s="30" t="s">
        <v>9870</v>
      </c>
      <c r="F3767" s="30" t="s">
        <v>74</v>
      </c>
      <c r="G3767" s="38">
        <v>60</v>
      </c>
      <c r="H3767" s="31">
        <v>0</v>
      </c>
      <c r="I3767" s="30" t="s">
        <v>504</v>
      </c>
      <c r="J3767" s="30" t="s">
        <v>505</v>
      </c>
      <c r="K3767" s="30" t="s">
        <v>495</v>
      </c>
      <c r="L3767" s="30" t="s">
        <v>496</v>
      </c>
      <c r="M3767" s="30" t="s">
        <v>2206</v>
      </c>
      <c r="N3767" s="30"/>
      <c r="O3767" s="30" t="s">
        <v>9872</v>
      </c>
      <c r="P3767" s="30" t="s">
        <v>9868</v>
      </c>
      <c r="Q3767" s="30" t="s">
        <v>499</v>
      </c>
    </row>
    <row r="3768" spans="1:17">
      <c r="A3768" s="30" t="s">
        <v>12007</v>
      </c>
      <c r="B3768" s="30" t="s">
        <v>10109</v>
      </c>
      <c r="C3768" s="30" t="s">
        <v>12008</v>
      </c>
      <c r="D3768" s="30" t="s">
        <v>74</v>
      </c>
      <c r="E3768" s="30" t="s">
        <v>9891</v>
      </c>
      <c r="F3768" s="30"/>
      <c r="G3768" s="38">
        <v>60</v>
      </c>
      <c r="H3768" s="31">
        <v>0</v>
      </c>
      <c r="I3768" s="30" t="s">
        <v>622</v>
      </c>
      <c r="J3768" s="30" t="s">
        <v>623</v>
      </c>
      <c r="K3768" s="30" t="s">
        <v>495</v>
      </c>
      <c r="L3768" s="30" t="s">
        <v>612</v>
      </c>
      <c r="M3768" s="30" t="s">
        <v>1007</v>
      </c>
      <c r="N3768" s="30"/>
      <c r="O3768" s="30" t="s">
        <v>9872</v>
      </c>
      <c r="P3768" s="30" t="s">
        <v>9868</v>
      </c>
      <c r="Q3768" s="30" t="s">
        <v>4174</v>
      </c>
    </row>
    <row r="3769" spans="1:17">
      <c r="A3769" s="30" t="s">
        <v>12009</v>
      </c>
      <c r="B3769" s="30" t="s">
        <v>10106</v>
      </c>
      <c r="C3769" s="30" t="s">
        <v>12010</v>
      </c>
      <c r="D3769" s="30" t="s">
        <v>74</v>
      </c>
      <c r="E3769" s="30" t="s">
        <v>9891</v>
      </c>
      <c r="F3769" s="30"/>
      <c r="G3769" s="38">
        <v>60</v>
      </c>
      <c r="H3769" s="31">
        <v>0</v>
      </c>
      <c r="I3769" s="30" t="s">
        <v>622</v>
      </c>
      <c r="J3769" s="30" t="s">
        <v>623</v>
      </c>
      <c r="K3769" s="30" t="s">
        <v>495</v>
      </c>
      <c r="L3769" s="30" t="s">
        <v>612</v>
      </c>
      <c r="M3769" s="30" t="s">
        <v>1088</v>
      </c>
      <c r="N3769" s="30"/>
      <c r="O3769" s="30" t="s">
        <v>9872</v>
      </c>
      <c r="P3769" s="30" t="s">
        <v>9868</v>
      </c>
      <c r="Q3769" s="30" t="s">
        <v>4174</v>
      </c>
    </row>
    <row r="3770" spans="1:17">
      <c r="A3770" s="30" t="s">
        <v>12011</v>
      </c>
      <c r="B3770" s="30" t="s">
        <v>10663</v>
      </c>
      <c r="C3770" s="30" t="s">
        <v>12012</v>
      </c>
      <c r="D3770" s="30"/>
      <c r="E3770" s="30" t="s">
        <v>9870</v>
      </c>
      <c r="F3770" s="30" t="s">
        <v>74</v>
      </c>
      <c r="G3770" s="38">
        <v>60</v>
      </c>
      <c r="H3770" s="31">
        <v>0</v>
      </c>
      <c r="I3770" s="30" t="s">
        <v>512</v>
      </c>
      <c r="J3770" s="30" t="s">
        <v>513</v>
      </c>
      <c r="K3770" s="30" t="s">
        <v>495</v>
      </c>
      <c r="L3770" s="30" t="s">
        <v>496</v>
      </c>
      <c r="M3770" s="30" t="s">
        <v>713</v>
      </c>
      <c r="N3770" s="30" t="s">
        <v>3111</v>
      </c>
      <c r="O3770" s="30" t="s">
        <v>9872</v>
      </c>
      <c r="P3770" s="30" t="s">
        <v>9868</v>
      </c>
      <c r="Q3770" s="30" t="s">
        <v>499</v>
      </c>
    </row>
    <row r="3771" spans="1:17">
      <c r="A3771" s="30" t="s">
        <v>12013</v>
      </c>
      <c r="B3771" s="30" t="s">
        <v>10109</v>
      </c>
      <c r="C3771" s="30" t="s">
        <v>12014</v>
      </c>
      <c r="D3771" s="30" t="s">
        <v>74</v>
      </c>
      <c r="E3771" s="30" t="s">
        <v>9891</v>
      </c>
      <c r="F3771" s="30"/>
      <c r="G3771" s="38">
        <v>60</v>
      </c>
      <c r="H3771" s="31">
        <v>0</v>
      </c>
      <c r="I3771" s="30" t="s">
        <v>5036</v>
      </c>
      <c r="J3771" s="30" t="s">
        <v>5037</v>
      </c>
      <c r="K3771" s="30" t="s">
        <v>495</v>
      </c>
      <c r="L3771" s="30" t="s">
        <v>612</v>
      </c>
      <c r="M3771" s="30" t="s">
        <v>961</v>
      </c>
      <c r="N3771" s="30"/>
      <c r="O3771" s="30" t="s">
        <v>9872</v>
      </c>
      <c r="P3771" s="30" t="s">
        <v>9868</v>
      </c>
      <c r="Q3771" s="30" t="s">
        <v>4174</v>
      </c>
    </row>
    <row r="3772" spans="1:17">
      <c r="A3772" s="30" t="s">
        <v>12015</v>
      </c>
      <c r="B3772" s="30" t="s">
        <v>10109</v>
      </c>
      <c r="C3772" s="30" t="s">
        <v>12016</v>
      </c>
      <c r="D3772" s="30" t="s">
        <v>74</v>
      </c>
      <c r="E3772" s="30" t="s">
        <v>9891</v>
      </c>
      <c r="F3772" s="30"/>
      <c r="G3772" s="38">
        <v>60</v>
      </c>
      <c r="H3772" s="31">
        <v>0</v>
      </c>
      <c r="I3772" s="30" t="s">
        <v>5036</v>
      </c>
      <c r="J3772" s="30" t="s">
        <v>5037</v>
      </c>
      <c r="K3772" s="30" t="s">
        <v>495</v>
      </c>
      <c r="L3772" s="30" t="s">
        <v>612</v>
      </c>
      <c r="M3772" s="30" t="s">
        <v>1128</v>
      </c>
      <c r="N3772" s="30"/>
      <c r="O3772" s="30" t="s">
        <v>9872</v>
      </c>
      <c r="P3772" s="30" t="s">
        <v>9868</v>
      </c>
      <c r="Q3772" s="30" t="s">
        <v>4174</v>
      </c>
    </row>
    <row r="3773" spans="1:17">
      <c r="A3773" s="30" t="s">
        <v>12017</v>
      </c>
      <c r="B3773" s="30" t="s">
        <v>10103</v>
      </c>
      <c r="C3773" s="30" t="s">
        <v>12018</v>
      </c>
      <c r="D3773" s="30"/>
      <c r="E3773" s="30" t="s">
        <v>9870</v>
      </c>
      <c r="F3773" s="30" t="s">
        <v>74</v>
      </c>
      <c r="G3773" s="38">
        <v>60</v>
      </c>
      <c r="H3773" s="31">
        <v>0</v>
      </c>
      <c r="I3773" s="30" t="s">
        <v>504</v>
      </c>
      <c r="J3773" s="30" t="s">
        <v>505</v>
      </c>
      <c r="K3773" s="30" t="s">
        <v>495</v>
      </c>
      <c r="L3773" s="30" t="s">
        <v>496</v>
      </c>
      <c r="M3773" s="30" t="s">
        <v>506</v>
      </c>
      <c r="N3773" s="30" t="s">
        <v>507</v>
      </c>
      <c r="O3773" s="30" t="s">
        <v>9872</v>
      </c>
      <c r="P3773" s="30" t="s">
        <v>9868</v>
      </c>
      <c r="Q3773" s="30" t="s">
        <v>499</v>
      </c>
    </row>
    <row r="3774" spans="1:17">
      <c r="A3774" s="30" t="s">
        <v>12019</v>
      </c>
      <c r="B3774" s="30" t="s">
        <v>10103</v>
      </c>
      <c r="C3774" s="30" t="s">
        <v>12020</v>
      </c>
      <c r="D3774" s="30"/>
      <c r="E3774" s="30" t="s">
        <v>9870</v>
      </c>
      <c r="F3774" s="30" t="s">
        <v>74</v>
      </c>
      <c r="G3774" s="38">
        <v>60</v>
      </c>
      <c r="H3774" s="31">
        <v>0</v>
      </c>
      <c r="I3774" s="30" t="s">
        <v>512</v>
      </c>
      <c r="J3774" s="30" t="s">
        <v>513</v>
      </c>
      <c r="K3774" s="30" t="s">
        <v>495</v>
      </c>
      <c r="L3774" s="30" t="s">
        <v>496</v>
      </c>
      <c r="M3774" s="30" t="s">
        <v>695</v>
      </c>
      <c r="N3774" s="30" t="s">
        <v>6412</v>
      </c>
      <c r="O3774" s="30" t="s">
        <v>9872</v>
      </c>
      <c r="P3774" s="30" t="s">
        <v>9868</v>
      </c>
      <c r="Q3774" s="30" t="s">
        <v>499</v>
      </c>
    </row>
    <row r="3775" spans="1:17">
      <c r="A3775" s="30" t="s">
        <v>12021</v>
      </c>
      <c r="B3775" s="30" t="s">
        <v>10106</v>
      </c>
      <c r="C3775" s="30" t="s">
        <v>12022</v>
      </c>
      <c r="D3775" s="30" t="s">
        <v>74</v>
      </c>
      <c r="E3775" s="30" t="s">
        <v>9891</v>
      </c>
      <c r="F3775" s="30"/>
      <c r="G3775" s="38">
        <v>60</v>
      </c>
      <c r="H3775" s="31">
        <v>0</v>
      </c>
      <c r="I3775" s="30" t="s">
        <v>622</v>
      </c>
      <c r="J3775" s="30" t="s">
        <v>623</v>
      </c>
      <c r="K3775" s="30" t="s">
        <v>495</v>
      </c>
      <c r="L3775" s="30" t="s">
        <v>612</v>
      </c>
      <c r="M3775" s="30" t="s">
        <v>997</v>
      </c>
      <c r="N3775" s="30"/>
      <c r="O3775" s="30" t="s">
        <v>9872</v>
      </c>
      <c r="P3775" s="30" t="s">
        <v>9868</v>
      </c>
      <c r="Q3775" s="30" t="s">
        <v>4174</v>
      </c>
    </row>
    <row r="3776" spans="1:17">
      <c r="A3776" s="30" t="s">
        <v>12023</v>
      </c>
      <c r="B3776" s="30" t="s">
        <v>10109</v>
      </c>
      <c r="C3776" s="30" t="s">
        <v>12024</v>
      </c>
      <c r="D3776" s="30" t="s">
        <v>74</v>
      </c>
      <c r="E3776" s="30" t="s">
        <v>9891</v>
      </c>
      <c r="F3776" s="30"/>
      <c r="G3776" s="38">
        <v>60</v>
      </c>
      <c r="H3776" s="31">
        <v>0</v>
      </c>
      <c r="I3776" s="30" t="s">
        <v>610</v>
      </c>
      <c r="J3776" s="30" t="s">
        <v>611</v>
      </c>
      <c r="K3776" s="30" t="s">
        <v>495</v>
      </c>
      <c r="L3776" s="30" t="s">
        <v>612</v>
      </c>
      <c r="M3776" s="30" t="s">
        <v>1035</v>
      </c>
      <c r="N3776" s="30"/>
      <c r="O3776" s="30" t="s">
        <v>9872</v>
      </c>
      <c r="P3776" s="30" t="s">
        <v>9868</v>
      </c>
      <c r="Q3776" s="30" t="s">
        <v>4174</v>
      </c>
    </row>
    <row r="3777" spans="1:17">
      <c r="A3777" s="30" t="s">
        <v>12025</v>
      </c>
      <c r="B3777" s="30" t="s">
        <v>10106</v>
      </c>
      <c r="C3777" s="30" t="s">
        <v>12026</v>
      </c>
      <c r="D3777" s="30" t="s">
        <v>74</v>
      </c>
      <c r="E3777" s="30" t="s">
        <v>9891</v>
      </c>
      <c r="F3777" s="30"/>
      <c r="G3777" s="38">
        <v>60</v>
      </c>
      <c r="H3777" s="31">
        <v>0</v>
      </c>
      <c r="I3777" s="30" t="s">
        <v>622</v>
      </c>
      <c r="J3777" s="30" t="s">
        <v>623</v>
      </c>
      <c r="K3777" s="30" t="s">
        <v>495</v>
      </c>
      <c r="L3777" s="30" t="s">
        <v>612</v>
      </c>
      <c r="M3777" s="30" t="s">
        <v>1153</v>
      </c>
      <c r="N3777" s="30"/>
      <c r="O3777" s="30" t="s">
        <v>9872</v>
      </c>
      <c r="P3777" s="30" t="s">
        <v>9868</v>
      </c>
      <c r="Q3777" s="30" t="s">
        <v>4174</v>
      </c>
    </row>
    <row r="3778" spans="1:17">
      <c r="A3778" s="30" t="s">
        <v>12027</v>
      </c>
      <c r="B3778" s="30" t="s">
        <v>10663</v>
      </c>
      <c r="C3778" s="30" t="s">
        <v>12028</v>
      </c>
      <c r="D3778" s="30"/>
      <c r="E3778" s="30" t="s">
        <v>9870</v>
      </c>
      <c r="F3778" s="30" t="s">
        <v>74</v>
      </c>
      <c r="G3778" s="38">
        <v>60</v>
      </c>
      <c r="H3778" s="31">
        <v>0</v>
      </c>
      <c r="I3778" s="30" t="s">
        <v>586</v>
      </c>
      <c r="J3778" s="30" t="s">
        <v>587</v>
      </c>
      <c r="K3778" s="30" t="s">
        <v>495</v>
      </c>
      <c r="L3778" s="30" t="s">
        <v>496</v>
      </c>
      <c r="M3778" s="30" t="s">
        <v>877</v>
      </c>
      <c r="N3778" s="30"/>
      <c r="O3778" s="30" t="s">
        <v>9872</v>
      </c>
      <c r="P3778" s="30" t="s">
        <v>9868</v>
      </c>
      <c r="Q3778" s="30" t="s">
        <v>499</v>
      </c>
    </row>
    <row r="3779" spans="1:17">
      <c r="A3779" s="30" t="s">
        <v>12029</v>
      </c>
      <c r="B3779" s="30" t="s">
        <v>10106</v>
      </c>
      <c r="C3779" s="30" t="s">
        <v>12030</v>
      </c>
      <c r="D3779" s="30" t="s">
        <v>74</v>
      </c>
      <c r="E3779" s="30" t="s">
        <v>9891</v>
      </c>
      <c r="F3779" s="30"/>
      <c r="G3779" s="38">
        <v>60</v>
      </c>
      <c r="H3779" s="31">
        <v>0</v>
      </c>
      <c r="I3779" s="30" t="s">
        <v>622</v>
      </c>
      <c r="J3779" s="30" t="s">
        <v>623</v>
      </c>
      <c r="K3779" s="30" t="s">
        <v>495</v>
      </c>
      <c r="L3779" s="30" t="s">
        <v>612</v>
      </c>
      <c r="M3779" s="30" t="s">
        <v>1153</v>
      </c>
      <c r="N3779" s="30"/>
      <c r="O3779" s="30" t="s">
        <v>9872</v>
      </c>
      <c r="P3779" s="30" t="s">
        <v>9868</v>
      </c>
      <c r="Q3779" s="30" t="s">
        <v>4174</v>
      </c>
    </row>
    <row r="3780" spans="1:17">
      <c r="A3780" s="30" t="s">
        <v>12031</v>
      </c>
      <c r="B3780" s="30" t="s">
        <v>10109</v>
      </c>
      <c r="C3780" s="30" t="s">
        <v>12032</v>
      </c>
      <c r="D3780" s="30" t="s">
        <v>74</v>
      </c>
      <c r="E3780" s="30" t="s">
        <v>9891</v>
      </c>
      <c r="F3780" s="30"/>
      <c r="G3780" s="38">
        <v>60</v>
      </c>
      <c r="H3780" s="31">
        <v>0</v>
      </c>
      <c r="I3780" s="30" t="s">
        <v>610</v>
      </c>
      <c r="J3780" s="30" t="s">
        <v>611</v>
      </c>
      <c r="K3780" s="30" t="s">
        <v>495</v>
      </c>
      <c r="L3780" s="30" t="s">
        <v>612</v>
      </c>
      <c r="M3780" s="30" t="s">
        <v>1035</v>
      </c>
      <c r="N3780" s="30"/>
      <c r="O3780" s="30" t="s">
        <v>9872</v>
      </c>
      <c r="P3780" s="30" t="s">
        <v>9868</v>
      </c>
      <c r="Q3780" s="30" t="s">
        <v>4174</v>
      </c>
    </row>
    <row r="3781" spans="1:17">
      <c r="A3781" s="30" t="s">
        <v>12033</v>
      </c>
      <c r="B3781" s="30" t="s">
        <v>10109</v>
      </c>
      <c r="C3781" s="30" t="s">
        <v>12034</v>
      </c>
      <c r="D3781" s="30" t="s">
        <v>74</v>
      </c>
      <c r="E3781" s="30" t="s">
        <v>9891</v>
      </c>
      <c r="F3781" s="30"/>
      <c r="G3781" s="38">
        <v>60</v>
      </c>
      <c r="H3781" s="31">
        <v>0</v>
      </c>
      <c r="I3781" s="30" t="s">
        <v>610</v>
      </c>
      <c r="J3781" s="30" t="s">
        <v>611</v>
      </c>
      <c r="K3781" s="30" t="s">
        <v>495</v>
      </c>
      <c r="L3781" s="30" t="s">
        <v>612</v>
      </c>
      <c r="M3781" s="30" t="s">
        <v>1108</v>
      </c>
      <c r="N3781" s="30"/>
      <c r="O3781" s="30" t="s">
        <v>9872</v>
      </c>
      <c r="P3781" s="30" t="s">
        <v>9868</v>
      </c>
      <c r="Q3781" s="30" t="s">
        <v>4174</v>
      </c>
    </row>
    <row r="3782" spans="1:17">
      <c r="A3782" s="30" t="s">
        <v>12035</v>
      </c>
      <c r="B3782" s="30" t="s">
        <v>10109</v>
      </c>
      <c r="C3782" s="30" t="s">
        <v>12036</v>
      </c>
      <c r="D3782" s="30" t="s">
        <v>74</v>
      </c>
      <c r="E3782" s="30" t="s">
        <v>9891</v>
      </c>
      <c r="F3782" s="30"/>
      <c r="G3782" s="38">
        <v>60</v>
      </c>
      <c r="H3782" s="31">
        <v>0</v>
      </c>
      <c r="I3782" s="30" t="s">
        <v>5036</v>
      </c>
      <c r="J3782" s="30" t="s">
        <v>5037</v>
      </c>
      <c r="K3782" s="30" t="s">
        <v>495</v>
      </c>
      <c r="L3782" s="30" t="s">
        <v>612</v>
      </c>
      <c r="M3782" s="30" t="s">
        <v>780</v>
      </c>
      <c r="N3782" s="30"/>
      <c r="O3782" s="30" t="s">
        <v>9872</v>
      </c>
      <c r="P3782" s="30" t="s">
        <v>9868</v>
      </c>
      <c r="Q3782" s="30" t="s">
        <v>4174</v>
      </c>
    </row>
    <row r="3783" spans="1:17">
      <c r="A3783" s="30" t="s">
        <v>12037</v>
      </c>
      <c r="B3783" s="30" t="s">
        <v>10129</v>
      </c>
      <c r="C3783" s="30" t="s">
        <v>12038</v>
      </c>
      <c r="D3783" s="30"/>
      <c r="E3783" s="30" t="s">
        <v>9870</v>
      </c>
      <c r="F3783" s="30" t="s">
        <v>74</v>
      </c>
      <c r="G3783" s="38">
        <v>60</v>
      </c>
      <c r="H3783" s="31">
        <v>0</v>
      </c>
      <c r="I3783" s="30" t="s">
        <v>586</v>
      </c>
      <c r="J3783" s="30" t="s">
        <v>587</v>
      </c>
      <c r="K3783" s="30" t="s">
        <v>495</v>
      </c>
      <c r="L3783" s="30" t="s">
        <v>496</v>
      </c>
      <c r="M3783" s="30" t="s">
        <v>497</v>
      </c>
      <c r="N3783" s="30"/>
      <c r="O3783" s="30" t="s">
        <v>9872</v>
      </c>
      <c r="P3783" s="30" t="s">
        <v>9868</v>
      </c>
      <c r="Q3783" s="30" t="s">
        <v>499</v>
      </c>
    </row>
    <row r="3784" spans="1:17">
      <c r="A3784" s="30" t="s">
        <v>12039</v>
      </c>
      <c r="B3784" s="30" t="s">
        <v>10129</v>
      </c>
      <c r="C3784" s="30" t="s">
        <v>12040</v>
      </c>
      <c r="D3784" s="30"/>
      <c r="E3784" s="30" t="s">
        <v>9870</v>
      </c>
      <c r="F3784" s="30" t="s">
        <v>74</v>
      </c>
      <c r="G3784" s="38">
        <v>60</v>
      </c>
      <c r="H3784" s="31">
        <v>0</v>
      </c>
      <c r="I3784" s="30" t="s">
        <v>552</v>
      </c>
      <c r="J3784" s="30" t="s">
        <v>553</v>
      </c>
      <c r="K3784" s="30" t="s">
        <v>495</v>
      </c>
      <c r="L3784" s="30" t="s">
        <v>496</v>
      </c>
      <c r="M3784" s="30" t="s">
        <v>724</v>
      </c>
      <c r="N3784" s="30"/>
      <c r="O3784" s="30" t="s">
        <v>9872</v>
      </c>
      <c r="P3784" s="30" t="s">
        <v>9868</v>
      </c>
      <c r="Q3784" s="30" t="s">
        <v>499</v>
      </c>
    </row>
    <row r="3785" spans="1:17">
      <c r="A3785" s="30" t="s">
        <v>12041</v>
      </c>
      <c r="B3785" s="30" t="s">
        <v>10129</v>
      </c>
      <c r="C3785" s="30" t="s">
        <v>12042</v>
      </c>
      <c r="D3785" s="30"/>
      <c r="E3785" s="30" t="s">
        <v>9870</v>
      </c>
      <c r="F3785" s="30" t="s">
        <v>74</v>
      </c>
      <c r="G3785" s="38">
        <v>60</v>
      </c>
      <c r="H3785" s="31">
        <v>0</v>
      </c>
      <c r="I3785" s="30" t="s">
        <v>586</v>
      </c>
      <c r="J3785" s="30" t="s">
        <v>587</v>
      </c>
      <c r="K3785" s="30" t="s">
        <v>495</v>
      </c>
      <c r="L3785" s="30" t="s">
        <v>496</v>
      </c>
      <c r="M3785" s="30" t="s">
        <v>497</v>
      </c>
      <c r="N3785" s="30"/>
      <c r="O3785" s="30" t="s">
        <v>9872</v>
      </c>
      <c r="P3785" s="30" t="s">
        <v>9868</v>
      </c>
      <c r="Q3785" s="30" t="s">
        <v>499</v>
      </c>
    </row>
    <row r="3786" spans="1:17">
      <c r="A3786" s="30" t="s">
        <v>12043</v>
      </c>
      <c r="B3786" s="30" t="s">
        <v>10109</v>
      </c>
      <c r="C3786" s="30" t="s">
        <v>12044</v>
      </c>
      <c r="D3786" s="30" t="s">
        <v>74</v>
      </c>
      <c r="E3786" s="30" t="s">
        <v>9891</v>
      </c>
      <c r="F3786" s="30"/>
      <c r="G3786" s="38">
        <v>60</v>
      </c>
      <c r="H3786" s="31">
        <v>0</v>
      </c>
      <c r="I3786" s="30" t="s">
        <v>5036</v>
      </c>
      <c r="J3786" s="30" t="s">
        <v>5037</v>
      </c>
      <c r="K3786" s="30" t="s">
        <v>495</v>
      </c>
      <c r="L3786" s="30" t="s">
        <v>612</v>
      </c>
      <c r="M3786" s="30" t="s">
        <v>1128</v>
      </c>
      <c r="N3786" s="30"/>
      <c r="O3786" s="30" t="s">
        <v>9872</v>
      </c>
      <c r="P3786" s="30" t="s">
        <v>9868</v>
      </c>
      <c r="Q3786" s="30" t="s">
        <v>4174</v>
      </c>
    </row>
    <row r="3787" spans="1:17">
      <c r="A3787" s="30" t="s">
        <v>12045</v>
      </c>
      <c r="B3787" s="30" t="s">
        <v>10103</v>
      </c>
      <c r="C3787" s="30" t="s">
        <v>12046</v>
      </c>
      <c r="D3787" s="30"/>
      <c r="E3787" s="30" t="s">
        <v>9870</v>
      </c>
      <c r="F3787" s="30" t="s">
        <v>74</v>
      </c>
      <c r="G3787" s="38">
        <v>60</v>
      </c>
      <c r="H3787" s="31">
        <v>0</v>
      </c>
      <c r="I3787" s="30" t="s">
        <v>586</v>
      </c>
      <c r="J3787" s="30" t="s">
        <v>587</v>
      </c>
      <c r="K3787" s="30" t="s">
        <v>495</v>
      </c>
      <c r="L3787" s="30" t="s">
        <v>496</v>
      </c>
      <c r="M3787" s="30" t="s">
        <v>877</v>
      </c>
      <c r="N3787" s="30"/>
      <c r="O3787" s="30" t="s">
        <v>9872</v>
      </c>
      <c r="P3787" s="30" t="s">
        <v>9868</v>
      </c>
      <c r="Q3787" s="30" t="s">
        <v>499</v>
      </c>
    </row>
    <row r="3788" spans="1:17">
      <c r="A3788" s="30" t="s">
        <v>12047</v>
      </c>
      <c r="B3788" s="30" t="s">
        <v>10109</v>
      </c>
      <c r="C3788" s="30" t="s">
        <v>12048</v>
      </c>
      <c r="D3788" s="30" t="s">
        <v>74</v>
      </c>
      <c r="E3788" s="30" t="s">
        <v>9891</v>
      </c>
      <c r="F3788" s="30"/>
      <c r="G3788" s="38">
        <v>60</v>
      </c>
      <c r="H3788" s="31">
        <v>0</v>
      </c>
      <c r="I3788" s="30" t="s">
        <v>610</v>
      </c>
      <c r="J3788" s="30" t="s">
        <v>611</v>
      </c>
      <c r="K3788" s="30" t="s">
        <v>495</v>
      </c>
      <c r="L3788" s="30" t="s">
        <v>612</v>
      </c>
      <c r="M3788" s="30" t="s">
        <v>688</v>
      </c>
      <c r="N3788" s="30"/>
      <c r="O3788" s="30" t="s">
        <v>9872</v>
      </c>
      <c r="P3788" s="30" t="s">
        <v>9868</v>
      </c>
      <c r="Q3788" s="30" t="s">
        <v>4174</v>
      </c>
    </row>
    <row r="3789" spans="1:17">
      <c r="A3789" s="30" t="s">
        <v>12049</v>
      </c>
      <c r="B3789" s="30" t="s">
        <v>10109</v>
      </c>
      <c r="C3789" s="30" t="s">
        <v>12050</v>
      </c>
      <c r="D3789" s="30" t="s">
        <v>74</v>
      </c>
      <c r="E3789" s="30" t="s">
        <v>9891</v>
      </c>
      <c r="F3789" s="30"/>
      <c r="G3789" s="38">
        <v>60</v>
      </c>
      <c r="H3789" s="31">
        <v>0</v>
      </c>
      <c r="I3789" s="30" t="s">
        <v>622</v>
      </c>
      <c r="J3789" s="30" t="s">
        <v>623</v>
      </c>
      <c r="K3789" s="30" t="s">
        <v>495</v>
      </c>
      <c r="L3789" s="30" t="s">
        <v>612</v>
      </c>
      <c r="M3789" s="30" t="s">
        <v>1007</v>
      </c>
      <c r="N3789" s="30"/>
      <c r="O3789" s="30" t="s">
        <v>9872</v>
      </c>
      <c r="P3789" s="30" t="s">
        <v>9868</v>
      </c>
      <c r="Q3789" s="30" t="s">
        <v>4174</v>
      </c>
    </row>
    <row r="3790" spans="1:17">
      <c r="A3790" s="30" t="s">
        <v>12051</v>
      </c>
      <c r="B3790" s="30" t="s">
        <v>10109</v>
      </c>
      <c r="C3790" s="30" t="s">
        <v>12052</v>
      </c>
      <c r="D3790" s="30" t="s">
        <v>74</v>
      </c>
      <c r="E3790" s="30" t="s">
        <v>9891</v>
      </c>
      <c r="F3790" s="30"/>
      <c r="G3790" s="38">
        <v>60</v>
      </c>
      <c r="H3790" s="31">
        <v>0</v>
      </c>
      <c r="I3790" s="30" t="s">
        <v>5036</v>
      </c>
      <c r="J3790" s="30" t="s">
        <v>5037</v>
      </c>
      <c r="K3790" s="30" t="s">
        <v>495</v>
      </c>
      <c r="L3790" s="30" t="s">
        <v>612</v>
      </c>
      <c r="M3790" s="30" t="s">
        <v>1021</v>
      </c>
      <c r="N3790" s="30"/>
      <c r="O3790" s="30" t="s">
        <v>9872</v>
      </c>
      <c r="P3790" s="30" t="s">
        <v>9868</v>
      </c>
      <c r="Q3790" s="30" t="s">
        <v>4174</v>
      </c>
    </row>
    <row r="3791" spans="1:17">
      <c r="A3791" s="30" t="s">
        <v>12053</v>
      </c>
      <c r="B3791" s="30" t="s">
        <v>10109</v>
      </c>
      <c r="C3791" s="30" t="s">
        <v>12054</v>
      </c>
      <c r="D3791" s="30" t="s">
        <v>74</v>
      </c>
      <c r="E3791" s="30" t="s">
        <v>9891</v>
      </c>
      <c r="F3791" s="30"/>
      <c r="G3791" s="38">
        <v>60</v>
      </c>
      <c r="H3791" s="31">
        <v>0</v>
      </c>
      <c r="I3791" s="30" t="s">
        <v>5036</v>
      </c>
      <c r="J3791" s="30" t="s">
        <v>5037</v>
      </c>
      <c r="K3791" s="30" t="s">
        <v>495</v>
      </c>
      <c r="L3791" s="30" t="s">
        <v>612</v>
      </c>
      <c r="M3791" s="30" t="s">
        <v>1021</v>
      </c>
      <c r="N3791" s="30"/>
      <c r="O3791" s="30" t="s">
        <v>9872</v>
      </c>
      <c r="P3791" s="30" t="s">
        <v>9868</v>
      </c>
      <c r="Q3791" s="30" t="s">
        <v>4174</v>
      </c>
    </row>
    <row r="3792" spans="1:17">
      <c r="A3792" s="30" t="s">
        <v>12055</v>
      </c>
      <c r="B3792" s="30" t="s">
        <v>10103</v>
      </c>
      <c r="C3792" s="30" t="s">
        <v>12056</v>
      </c>
      <c r="D3792" s="30"/>
      <c r="E3792" s="30" t="s">
        <v>9870</v>
      </c>
      <c r="F3792" s="30" t="s">
        <v>74</v>
      </c>
      <c r="G3792" s="38">
        <v>60</v>
      </c>
      <c r="H3792" s="31">
        <v>0</v>
      </c>
      <c r="I3792" s="30" t="s">
        <v>504</v>
      </c>
      <c r="J3792" s="30" t="s">
        <v>505</v>
      </c>
      <c r="K3792" s="30" t="s">
        <v>495</v>
      </c>
      <c r="L3792" s="30" t="s">
        <v>496</v>
      </c>
      <c r="M3792" s="30" t="s">
        <v>592</v>
      </c>
      <c r="N3792" s="30"/>
      <c r="O3792" s="30" t="s">
        <v>9872</v>
      </c>
      <c r="P3792" s="30" t="s">
        <v>9868</v>
      </c>
      <c r="Q3792" s="30" t="s">
        <v>499</v>
      </c>
    </row>
    <row r="3793" spans="1:17">
      <c r="A3793" s="30" t="s">
        <v>12057</v>
      </c>
      <c r="B3793" s="30" t="s">
        <v>10103</v>
      </c>
      <c r="C3793" s="30" t="s">
        <v>12058</v>
      </c>
      <c r="D3793" s="30"/>
      <c r="E3793" s="30" t="s">
        <v>9870</v>
      </c>
      <c r="F3793" s="30" t="s">
        <v>74</v>
      </c>
      <c r="G3793" s="38">
        <v>60</v>
      </c>
      <c r="H3793" s="31">
        <v>0</v>
      </c>
      <c r="I3793" s="30" t="s">
        <v>552</v>
      </c>
      <c r="J3793" s="30" t="s">
        <v>553</v>
      </c>
      <c r="K3793" s="30" t="s">
        <v>495</v>
      </c>
      <c r="L3793" s="30" t="s">
        <v>496</v>
      </c>
      <c r="M3793" s="30" t="s">
        <v>2249</v>
      </c>
      <c r="N3793" s="30"/>
      <c r="O3793" s="30" t="s">
        <v>9872</v>
      </c>
      <c r="P3793" s="30" t="s">
        <v>9868</v>
      </c>
      <c r="Q3793" s="30" t="s">
        <v>499</v>
      </c>
    </row>
    <row r="3794" spans="1:17">
      <c r="A3794" s="30" t="s">
        <v>12059</v>
      </c>
      <c r="B3794" s="30" t="s">
        <v>10103</v>
      </c>
      <c r="C3794" s="30" t="s">
        <v>12060</v>
      </c>
      <c r="D3794" s="30"/>
      <c r="E3794" s="30" t="s">
        <v>9870</v>
      </c>
      <c r="F3794" s="30" t="s">
        <v>74</v>
      </c>
      <c r="G3794" s="38">
        <v>60</v>
      </c>
      <c r="H3794" s="31">
        <v>0</v>
      </c>
      <c r="I3794" s="30" t="s">
        <v>512</v>
      </c>
      <c r="J3794" s="30" t="s">
        <v>513</v>
      </c>
      <c r="K3794" s="30" t="s">
        <v>495</v>
      </c>
      <c r="L3794" s="30" t="s">
        <v>496</v>
      </c>
      <c r="M3794" s="30" t="s">
        <v>514</v>
      </c>
      <c r="N3794" s="30"/>
      <c r="O3794" s="30" t="s">
        <v>9872</v>
      </c>
      <c r="P3794" s="30" t="s">
        <v>9868</v>
      </c>
      <c r="Q3794" s="30" t="s">
        <v>499</v>
      </c>
    </row>
    <row r="3795" spans="1:17">
      <c r="A3795" s="30" t="s">
        <v>12061</v>
      </c>
      <c r="B3795" s="30" t="s">
        <v>10106</v>
      </c>
      <c r="C3795" s="30" t="s">
        <v>12062</v>
      </c>
      <c r="D3795" s="30" t="s">
        <v>74</v>
      </c>
      <c r="E3795" s="30" t="s">
        <v>9891</v>
      </c>
      <c r="F3795" s="30"/>
      <c r="G3795" s="38">
        <v>60</v>
      </c>
      <c r="H3795" s="31">
        <v>0</v>
      </c>
      <c r="I3795" s="30" t="s">
        <v>622</v>
      </c>
      <c r="J3795" s="30" t="s">
        <v>623</v>
      </c>
      <c r="K3795" s="30" t="s">
        <v>495</v>
      </c>
      <c r="L3795" s="30" t="s">
        <v>612</v>
      </c>
      <c r="M3795" s="30" t="s">
        <v>1153</v>
      </c>
      <c r="N3795" s="30"/>
      <c r="O3795" s="30" t="s">
        <v>9872</v>
      </c>
      <c r="P3795" s="30" t="s">
        <v>9868</v>
      </c>
      <c r="Q3795" s="30" t="s">
        <v>4174</v>
      </c>
    </row>
    <row r="3796" spans="1:17">
      <c r="A3796" s="30" t="s">
        <v>12063</v>
      </c>
      <c r="B3796" s="30" t="s">
        <v>10109</v>
      </c>
      <c r="C3796" s="30" t="s">
        <v>12064</v>
      </c>
      <c r="D3796" s="30" t="s">
        <v>74</v>
      </c>
      <c r="E3796" s="30" t="s">
        <v>9891</v>
      </c>
      <c r="F3796" s="30"/>
      <c r="G3796" s="38">
        <v>60</v>
      </c>
      <c r="H3796" s="31">
        <v>0</v>
      </c>
      <c r="I3796" s="30" t="s">
        <v>610</v>
      </c>
      <c r="J3796" s="30" t="s">
        <v>611</v>
      </c>
      <c r="K3796" s="30" t="s">
        <v>495</v>
      </c>
      <c r="L3796" s="30" t="s">
        <v>612</v>
      </c>
      <c r="M3796" s="30" t="s">
        <v>1035</v>
      </c>
      <c r="N3796" s="30"/>
      <c r="O3796" s="30" t="s">
        <v>9872</v>
      </c>
      <c r="P3796" s="30" t="s">
        <v>9868</v>
      </c>
      <c r="Q3796" s="30" t="s">
        <v>4174</v>
      </c>
    </row>
    <row r="3797" spans="1:17">
      <c r="A3797" s="30" t="s">
        <v>12065</v>
      </c>
      <c r="B3797" s="30" t="s">
        <v>10106</v>
      </c>
      <c r="C3797" s="30" t="s">
        <v>12066</v>
      </c>
      <c r="D3797" s="30" t="s">
        <v>74</v>
      </c>
      <c r="E3797" s="30" t="s">
        <v>9891</v>
      </c>
      <c r="F3797" s="30"/>
      <c r="G3797" s="38">
        <v>60</v>
      </c>
      <c r="H3797" s="31">
        <v>0</v>
      </c>
      <c r="I3797" s="30" t="s">
        <v>622</v>
      </c>
      <c r="J3797" s="30" t="s">
        <v>623</v>
      </c>
      <c r="K3797" s="30" t="s">
        <v>495</v>
      </c>
      <c r="L3797" s="30" t="s">
        <v>612</v>
      </c>
      <c r="M3797" s="30" t="s">
        <v>997</v>
      </c>
      <c r="N3797" s="30"/>
      <c r="O3797" s="30" t="s">
        <v>9872</v>
      </c>
      <c r="P3797" s="30" t="s">
        <v>9868</v>
      </c>
      <c r="Q3797" s="30" t="s">
        <v>4174</v>
      </c>
    </row>
    <row r="3798" spans="1:17">
      <c r="A3798" s="30" t="s">
        <v>12067</v>
      </c>
      <c r="B3798" s="30" t="s">
        <v>10109</v>
      </c>
      <c r="C3798" s="30" t="s">
        <v>12068</v>
      </c>
      <c r="D3798" s="30" t="s">
        <v>74</v>
      </c>
      <c r="E3798" s="30" t="s">
        <v>9891</v>
      </c>
      <c r="F3798" s="30"/>
      <c r="G3798" s="38">
        <v>60</v>
      </c>
      <c r="H3798" s="31">
        <v>0</v>
      </c>
      <c r="I3798" s="30" t="s">
        <v>610</v>
      </c>
      <c r="J3798" s="30" t="s">
        <v>611</v>
      </c>
      <c r="K3798" s="30" t="s">
        <v>495</v>
      </c>
      <c r="L3798" s="30" t="s">
        <v>612</v>
      </c>
      <c r="M3798" s="30" t="s">
        <v>688</v>
      </c>
      <c r="N3798" s="30"/>
      <c r="O3798" s="30" t="s">
        <v>9872</v>
      </c>
      <c r="P3798" s="30" t="s">
        <v>9868</v>
      </c>
      <c r="Q3798" s="30" t="s">
        <v>4174</v>
      </c>
    </row>
    <row r="3799" spans="1:17">
      <c r="A3799" s="30" t="s">
        <v>12069</v>
      </c>
      <c r="B3799" s="30" t="s">
        <v>10109</v>
      </c>
      <c r="C3799" s="30" t="s">
        <v>12070</v>
      </c>
      <c r="D3799" s="30" t="s">
        <v>74</v>
      </c>
      <c r="E3799" s="30" t="s">
        <v>9891</v>
      </c>
      <c r="F3799" s="30"/>
      <c r="G3799" s="38">
        <v>60</v>
      </c>
      <c r="H3799" s="31">
        <v>0</v>
      </c>
      <c r="I3799" s="30" t="s">
        <v>5036</v>
      </c>
      <c r="J3799" s="30" t="s">
        <v>5037</v>
      </c>
      <c r="K3799" s="30" t="s">
        <v>495</v>
      </c>
      <c r="L3799" s="30" t="s">
        <v>612</v>
      </c>
      <c r="M3799" s="30" t="s">
        <v>1128</v>
      </c>
      <c r="N3799" s="30"/>
      <c r="O3799" s="30" t="s">
        <v>9872</v>
      </c>
      <c r="P3799" s="30" t="s">
        <v>9868</v>
      </c>
      <c r="Q3799" s="30" t="s">
        <v>4174</v>
      </c>
    </row>
    <row r="3800" spans="1:17">
      <c r="A3800" s="30" t="s">
        <v>12071</v>
      </c>
      <c r="B3800" s="30" t="s">
        <v>10109</v>
      </c>
      <c r="C3800" s="30" t="s">
        <v>12072</v>
      </c>
      <c r="D3800" s="30" t="s">
        <v>74</v>
      </c>
      <c r="E3800" s="30" t="s">
        <v>9891</v>
      </c>
      <c r="F3800" s="30"/>
      <c r="G3800" s="38">
        <v>60</v>
      </c>
      <c r="H3800" s="31">
        <v>0</v>
      </c>
      <c r="I3800" s="30" t="s">
        <v>622</v>
      </c>
      <c r="J3800" s="30" t="s">
        <v>623</v>
      </c>
      <c r="K3800" s="30" t="s">
        <v>495</v>
      </c>
      <c r="L3800" s="30" t="s">
        <v>612</v>
      </c>
      <c r="M3800" s="30" t="s">
        <v>1007</v>
      </c>
      <c r="N3800" s="30"/>
      <c r="O3800" s="30" t="s">
        <v>9872</v>
      </c>
      <c r="P3800" s="30" t="s">
        <v>9868</v>
      </c>
      <c r="Q3800" s="30" t="s">
        <v>4174</v>
      </c>
    </row>
    <row r="3801" spans="1:17">
      <c r="A3801" s="30" t="s">
        <v>12073</v>
      </c>
      <c r="B3801" s="30" t="s">
        <v>10129</v>
      </c>
      <c r="C3801" s="30" t="s">
        <v>12074</v>
      </c>
      <c r="D3801" s="30"/>
      <c r="E3801" s="30" t="s">
        <v>9870</v>
      </c>
      <c r="F3801" s="30" t="s">
        <v>74</v>
      </c>
      <c r="G3801" s="38">
        <v>60</v>
      </c>
      <c r="H3801" s="31">
        <v>0</v>
      </c>
      <c r="I3801" s="30" t="s">
        <v>586</v>
      </c>
      <c r="J3801" s="30" t="s">
        <v>587</v>
      </c>
      <c r="K3801" s="30" t="s">
        <v>495</v>
      </c>
      <c r="L3801" s="30" t="s">
        <v>496</v>
      </c>
      <c r="M3801" s="30" t="s">
        <v>497</v>
      </c>
      <c r="N3801" s="30"/>
      <c r="O3801" s="30" t="s">
        <v>9872</v>
      </c>
      <c r="P3801" s="30" t="s">
        <v>9868</v>
      </c>
      <c r="Q3801" s="30" t="s">
        <v>499</v>
      </c>
    </row>
    <row r="3802" spans="1:17">
      <c r="A3802" s="30" t="s">
        <v>12075</v>
      </c>
      <c r="B3802" s="30" t="s">
        <v>10663</v>
      </c>
      <c r="C3802" s="30" t="s">
        <v>12076</v>
      </c>
      <c r="D3802" s="30"/>
      <c r="E3802" s="30" t="s">
        <v>9870</v>
      </c>
      <c r="F3802" s="30" t="s">
        <v>74</v>
      </c>
      <c r="G3802" s="38">
        <v>60</v>
      </c>
      <c r="H3802" s="31">
        <v>0</v>
      </c>
      <c r="I3802" s="30" t="s">
        <v>504</v>
      </c>
      <c r="J3802" s="30" t="s">
        <v>505</v>
      </c>
      <c r="K3802" s="30" t="s">
        <v>495</v>
      </c>
      <c r="L3802" s="30" t="s">
        <v>496</v>
      </c>
      <c r="M3802" s="30" t="s">
        <v>2206</v>
      </c>
      <c r="N3802" s="30"/>
      <c r="O3802" s="30" t="s">
        <v>9872</v>
      </c>
      <c r="P3802" s="30" t="s">
        <v>9868</v>
      </c>
      <c r="Q3802" s="30" t="s">
        <v>499</v>
      </c>
    </row>
    <row r="3803" spans="1:17">
      <c r="A3803" s="30" t="s">
        <v>12077</v>
      </c>
      <c r="B3803" s="30" t="s">
        <v>10103</v>
      </c>
      <c r="C3803" s="30" t="s">
        <v>12078</v>
      </c>
      <c r="D3803" s="30"/>
      <c r="E3803" s="30" t="s">
        <v>9870</v>
      </c>
      <c r="F3803" s="30" t="s">
        <v>74</v>
      </c>
      <c r="G3803" s="38">
        <v>60</v>
      </c>
      <c r="H3803" s="31">
        <v>0</v>
      </c>
      <c r="I3803" s="30" t="s">
        <v>512</v>
      </c>
      <c r="J3803" s="30" t="s">
        <v>513</v>
      </c>
      <c r="K3803" s="30" t="s">
        <v>495</v>
      </c>
      <c r="L3803" s="30" t="s">
        <v>496</v>
      </c>
      <c r="M3803" s="30" t="s">
        <v>639</v>
      </c>
      <c r="N3803" s="30"/>
      <c r="O3803" s="30" t="s">
        <v>9872</v>
      </c>
      <c r="P3803" s="30" t="s">
        <v>9868</v>
      </c>
      <c r="Q3803" s="30" t="s">
        <v>499</v>
      </c>
    </row>
    <row r="3804" spans="1:17">
      <c r="A3804" s="30" t="s">
        <v>12079</v>
      </c>
      <c r="B3804" s="30" t="s">
        <v>10103</v>
      </c>
      <c r="C3804" s="30" t="s">
        <v>12080</v>
      </c>
      <c r="D3804" s="30"/>
      <c r="E3804" s="30" t="s">
        <v>9870</v>
      </c>
      <c r="F3804" s="30" t="s">
        <v>74</v>
      </c>
      <c r="G3804" s="38">
        <v>60</v>
      </c>
      <c r="H3804" s="31">
        <v>0</v>
      </c>
      <c r="I3804" s="30" t="s">
        <v>586</v>
      </c>
      <c r="J3804" s="30" t="s">
        <v>587</v>
      </c>
      <c r="K3804" s="30" t="s">
        <v>495</v>
      </c>
      <c r="L3804" s="30" t="s">
        <v>496</v>
      </c>
      <c r="M3804" s="30" t="s">
        <v>877</v>
      </c>
      <c r="N3804" s="30"/>
      <c r="O3804" s="30" t="s">
        <v>9872</v>
      </c>
      <c r="P3804" s="30" t="s">
        <v>9868</v>
      </c>
      <c r="Q3804" s="30" t="s">
        <v>499</v>
      </c>
    </row>
    <row r="3805" spans="1:17">
      <c r="A3805" s="30" t="s">
        <v>12081</v>
      </c>
      <c r="B3805" s="30" t="s">
        <v>10109</v>
      </c>
      <c r="C3805" s="30" t="s">
        <v>12082</v>
      </c>
      <c r="D3805" s="30" t="s">
        <v>74</v>
      </c>
      <c r="E3805" s="30" t="s">
        <v>9891</v>
      </c>
      <c r="F3805" s="30"/>
      <c r="G3805" s="38">
        <v>60</v>
      </c>
      <c r="H3805" s="31">
        <v>0</v>
      </c>
      <c r="I3805" s="30" t="s">
        <v>610</v>
      </c>
      <c r="J3805" s="30" t="s">
        <v>611</v>
      </c>
      <c r="K3805" s="30" t="s">
        <v>495</v>
      </c>
      <c r="L3805" s="30" t="s">
        <v>612</v>
      </c>
      <c r="M3805" s="30" t="s">
        <v>1035</v>
      </c>
      <c r="N3805" s="30"/>
      <c r="O3805" s="30" t="s">
        <v>9872</v>
      </c>
      <c r="P3805" s="30" t="s">
        <v>9868</v>
      </c>
      <c r="Q3805" s="30" t="s">
        <v>4174</v>
      </c>
    </row>
    <row r="3806" spans="1:17">
      <c r="A3806" s="30" t="s">
        <v>12083</v>
      </c>
      <c r="B3806" s="30" t="s">
        <v>10109</v>
      </c>
      <c r="C3806" s="30" t="s">
        <v>12084</v>
      </c>
      <c r="D3806" s="30" t="s">
        <v>74</v>
      </c>
      <c r="E3806" s="30" t="s">
        <v>9891</v>
      </c>
      <c r="F3806" s="30"/>
      <c r="G3806" s="38">
        <v>60</v>
      </c>
      <c r="H3806" s="31">
        <v>0</v>
      </c>
      <c r="I3806" s="30" t="s">
        <v>628</v>
      </c>
      <c r="J3806" s="30" t="s">
        <v>629</v>
      </c>
      <c r="K3806" s="30" t="s">
        <v>495</v>
      </c>
      <c r="L3806" s="30" t="s">
        <v>612</v>
      </c>
      <c r="M3806" s="30" t="s">
        <v>1828</v>
      </c>
      <c r="N3806" s="30"/>
      <c r="O3806" s="30" t="s">
        <v>9872</v>
      </c>
      <c r="P3806" s="30" t="s">
        <v>9868</v>
      </c>
      <c r="Q3806" s="30" t="s">
        <v>4174</v>
      </c>
    </row>
    <row r="3807" spans="1:17">
      <c r="A3807" s="30" t="s">
        <v>12085</v>
      </c>
      <c r="B3807" s="30" t="s">
        <v>10109</v>
      </c>
      <c r="C3807" s="30" t="s">
        <v>12086</v>
      </c>
      <c r="D3807" s="30" t="s">
        <v>74</v>
      </c>
      <c r="E3807" s="30" t="s">
        <v>9891</v>
      </c>
      <c r="F3807" s="30"/>
      <c r="G3807" s="38">
        <v>60</v>
      </c>
      <c r="H3807" s="31">
        <v>0</v>
      </c>
      <c r="I3807" s="30" t="s">
        <v>628</v>
      </c>
      <c r="J3807" s="30" t="s">
        <v>629</v>
      </c>
      <c r="K3807" s="30" t="s">
        <v>495</v>
      </c>
      <c r="L3807" s="30" t="s">
        <v>612</v>
      </c>
      <c r="M3807" s="30" t="s">
        <v>1828</v>
      </c>
      <c r="N3807" s="30"/>
      <c r="O3807" s="30" t="s">
        <v>9872</v>
      </c>
      <c r="P3807" s="30" t="s">
        <v>9868</v>
      </c>
      <c r="Q3807" s="30" t="s">
        <v>4174</v>
      </c>
    </row>
    <row r="3808" spans="1:17">
      <c r="A3808" s="30" t="s">
        <v>12087</v>
      </c>
      <c r="B3808" s="30" t="s">
        <v>10109</v>
      </c>
      <c r="C3808" s="30" t="s">
        <v>12088</v>
      </c>
      <c r="D3808" s="30" t="s">
        <v>74</v>
      </c>
      <c r="E3808" s="30" t="s">
        <v>9891</v>
      </c>
      <c r="F3808" s="30"/>
      <c r="G3808" s="38">
        <v>60</v>
      </c>
      <c r="H3808" s="31">
        <v>0</v>
      </c>
      <c r="I3808" s="30" t="s">
        <v>610</v>
      </c>
      <c r="J3808" s="30" t="s">
        <v>611</v>
      </c>
      <c r="K3808" s="30" t="s">
        <v>495</v>
      </c>
      <c r="L3808" s="30" t="s">
        <v>612</v>
      </c>
      <c r="M3808" s="30" t="s">
        <v>688</v>
      </c>
      <c r="N3808" s="30"/>
      <c r="O3808" s="30" t="s">
        <v>9872</v>
      </c>
      <c r="P3808" s="30" t="s">
        <v>9868</v>
      </c>
      <c r="Q3808" s="30" t="s">
        <v>4174</v>
      </c>
    </row>
    <row r="3809" spans="1:17">
      <c r="A3809" s="30" t="s">
        <v>12089</v>
      </c>
      <c r="B3809" s="30" t="s">
        <v>10109</v>
      </c>
      <c r="C3809" s="30" t="s">
        <v>12090</v>
      </c>
      <c r="D3809" s="30" t="s">
        <v>74</v>
      </c>
      <c r="E3809" s="30" t="s">
        <v>9891</v>
      </c>
      <c r="F3809" s="30"/>
      <c r="G3809" s="38">
        <v>60</v>
      </c>
      <c r="H3809" s="31">
        <v>0</v>
      </c>
      <c r="I3809" s="30" t="s">
        <v>610</v>
      </c>
      <c r="J3809" s="30" t="s">
        <v>611</v>
      </c>
      <c r="K3809" s="30" t="s">
        <v>495</v>
      </c>
      <c r="L3809" s="30" t="s">
        <v>612</v>
      </c>
      <c r="M3809" s="30" t="s">
        <v>1035</v>
      </c>
      <c r="N3809" s="30"/>
      <c r="O3809" s="30" t="s">
        <v>9872</v>
      </c>
      <c r="P3809" s="30" t="s">
        <v>9868</v>
      </c>
      <c r="Q3809" s="30" t="s">
        <v>4174</v>
      </c>
    </row>
    <row r="3810" spans="1:17">
      <c r="A3810" s="30" t="s">
        <v>12091</v>
      </c>
      <c r="B3810" s="30" t="s">
        <v>10103</v>
      </c>
      <c r="C3810" s="30" t="s">
        <v>12092</v>
      </c>
      <c r="D3810" s="30"/>
      <c r="E3810" s="30" t="s">
        <v>9870</v>
      </c>
      <c r="F3810" s="30" t="s">
        <v>74</v>
      </c>
      <c r="G3810" s="38">
        <v>60</v>
      </c>
      <c r="H3810" s="31">
        <v>0</v>
      </c>
      <c r="I3810" s="30" t="s">
        <v>512</v>
      </c>
      <c r="J3810" s="30" t="s">
        <v>513</v>
      </c>
      <c r="K3810" s="30" t="s">
        <v>495</v>
      </c>
      <c r="L3810" s="30" t="s">
        <v>496</v>
      </c>
      <c r="M3810" s="30" t="s">
        <v>713</v>
      </c>
      <c r="N3810" s="30" t="s">
        <v>3631</v>
      </c>
      <c r="O3810" s="30" t="s">
        <v>9872</v>
      </c>
      <c r="P3810" s="30" t="s">
        <v>9868</v>
      </c>
      <c r="Q3810" s="30" t="s">
        <v>499</v>
      </c>
    </row>
    <row r="3811" spans="1:17">
      <c r="A3811" s="30" t="s">
        <v>12093</v>
      </c>
      <c r="B3811" s="30" t="s">
        <v>10103</v>
      </c>
      <c r="C3811" s="30" t="s">
        <v>12094</v>
      </c>
      <c r="D3811" s="30"/>
      <c r="E3811" s="30" t="s">
        <v>9870</v>
      </c>
      <c r="F3811" s="30" t="s">
        <v>74</v>
      </c>
      <c r="G3811" s="38">
        <v>60</v>
      </c>
      <c r="H3811" s="31">
        <v>0</v>
      </c>
      <c r="I3811" s="30" t="s">
        <v>552</v>
      </c>
      <c r="J3811" s="30" t="s">
        <v>553</v>
      </c>
      <c r="K3811" s="30" t="s">
        <v>495</v>
      </c>
      <c r="L3811" s="30" t="s">
        <v>496</v>
      </c>
      <c r="M3811" s="30" t="s">
        <v>654</v>
      </c>
      <c r="N3811" s="30"/>
      <c r="O3811" s="30" t="s">
        <v>9872</v>
      </c>
      <c r="P3811" s="30" t="s">
        <v>9868</v>
      </c>
      <c r="Q3811" s="30" t="s">
        <v>499</v>
      </c>
    </row>
    <row r="3812" spans="1:17">
      <c r="A3812" s="30" t="s">
        <v>12095</v>
      </c>
      <c r="B3812" s="30" t="s">
        <v>10106</v>
      </c>
      <c r="C3812" s="30" t="s">
        <v>12096</v>
      </c>
      <c r="D3812" s="30" t="s">
        <v>74</v>
      </c>
      <c r="E3812" s="30" t="s">
        <v>9891</v>
      </c>
      <c r="F3812" s="30"/>
      <c r="G3812" s="38">
        <v>60</v>
      </c>
      <c r="H3812" s="31">
        <v>0</v>
      </c>
      <c r="I3812" s="30" t="s">
        <v>622</v>
      </c>
      <c r="J3812" s="30" t="s">
        <v>623</v>
      </c>
      <c r="K3812" s="30" t="s">
        <v>495</v>
      </c>
      <c r="L3812" s="30" t="s">
        <v>612</v>
      </c>
      <c r="M3812" s="30" t="s">
        <v>1153</v>
      </c>
      <c r="N3812" s="30"/>
      <c r="O3812" s="30" t="s">
        <v>9872</v>
      </c>
      <c r="P3812" s="30" t="s">
        <v>9868</v>
      </c>
      <c r="Q3812" s="30" t="s">
        <v>4174</v>
      </c>
    </row>
    <row r="3813" spans="1:17">
      <c r="A3813" s="30" t="s">
        <v>12097</v>
      </c>
      <c r="B3813" s="30" t="s">
        <v>10106</v>
      </c>
      <c r="C3813" s="30" t="s">
        <v>12098</v>
      </c>
      <c r="D3813" s="30" t="s">
        <v>74</v>
      </c>
      <c r="E3813" s="30" t="s">
        <v>9891</v>
      </c>
      <c r="F3813" s="30"/>
      <c r="G3813" s="38">
        <v>60</v>
      </c>
      <c r="H3813" s="31">
        <v>0</v>
      </c>
      <c r="I3813" s="30" t="s">
        <v>622</v>
      </c>
      <c r="J3813" s="30" t="s">
        <v>623</v>
      </c>
      <c r="K3813" s="30" t="s">
        <v>495</v>
      </c>
      <c r="L3813" s="30" t="s">
        <v>612</v>
      </c>
      <c r="M3813" s="30" t="s">
        <v>997</v>
      </c>
      <c r="N3813" s="30"/>
      <c r="O3813" s="30" t="s">
        <v>9872</v>
      </c>
      <c r="P3813" s="30" t="s">
        <v>9868</v>
      </c>
      <c r="Q3813" s="30" t="s">
        <v>4174</v>
      </c>
    </row>
    <row r="3814" spans="1:17">
      <c r="A3814" s="30" t="s">
        <v>12099</v>
      </c>
      <c r="B3814" s="30" t="s">
        <v>10103</v>
      </c>
      <c r="C3814" s="30" t="s">
        <v>12100</v>
      </c>
      <c r="D3814" s="30"/>
      <c r="E3814" s="30" t="s">
        <v>9870</v>
      </c>
      <c r="F3814" s="30" t="s">
        <v>74</v>
      </c>
      <c r="G3814" s="38">
        <v>60</v>
      </c>
      <c r="H3814" s="31">
        <v>0</v>
      </c>
      <c r="I3814" s="30" t="s">
        <v>552</v>
      </c>
      <c r="J3814" s="30" t="s">
        <v>553</v>
      </c>
      <c r="K3814" s="30" t="s">
        <v>495</v>
      </c>
      <c r="L3814" s="30" t="s">
        <v>496</v>
      </c>
      <c r="M3814" s="30" t="s">
        <v>654</v>
      </c>
      <c r="N3814" s="30"/>
      <c r="O3814" s="30" t="s">
        <v>9872</v>
      </c>
      <c r="P3814" s="30" t="s">
        <v>9868</v>
      </c>
      <c r="Q3814" s="30" t="s">
        <v>499</v>
      </c>
    </row>
    <row r="3815" spans="1:17">
      <c r="A3815" s="30" t="s">
        <v>12101</v>
      </c>
      <c r="B3815" s="30" t="s">
        <v>10109</v>
      </c>
      <c r="C3815" s="30" t="s">
        <v>12102</v>
      </c>
      <c r="D3815" s="30" t="s">
        <v>74</v>
      </c>
      <c r="E3815" s="30" t="s">
        <v>9891</v>
      </c>
      <c r="F3815" s="30"/>
      <c r="G3815" s="38">
        <v>60</v>
      </c>
      <c r="H3815" s="31">
        <v>0</v>
      </c>
      <c r="I3815" s="30" t="s">
        <v>610</v>
      </c>
      <c r="J3815" s="30" t="s">
        <v>611</v>
      </c>
      <c r="K3815" s="30" t="s">
        <v>495</v>
      </c>
      <c r="L3815" s="30" t="s">
        <v>612</v>
      </c>
      <c r="M3815" s="30" t="s">
        <v>950</v>
      </c>
      <c r="N3815" s="30"/>
      <c r="O3815" s="30" t="s">
        <v>9872</v>
      </c>
      <c r="P3815" s="30" t="s">
        <v>9868</v>
      </c>
      <c r="Q3815" s="30" t="s">
        <v>4174</v>
      </c>
    </row>
    <row r="3816" spans="1:17">
      <c r="A3816" s="30" t="s">
        <v>12103</v>
      </c>
      <c r="B3816" s="30" t="s">
        <v>10106</v>
      </c>
      <c r="C3816" s="30" t="s">
        <v>12104</v>
      </c>
      <c r="D3816" s="30" t="s">
        <v>74</v>
      </c>
      <c r="E3816" s="30" t="s">
        <v>9891</v>
      </c>
      <c r="F3816" s="30"/>
      <c r="G3816" s="38">
        <v>60</v>
      </c>
      <c r="H3816" s="31">
        <v>0</v>
      </c>
      <c r="I3816" s="30" t="s">
        <v>622</v>
      </c>
      <c r="J3816" s="30" t="s">
        <v>623</v>
      </c>
      <c r="K3816" s="30" t="s">
        <v>495</v>
      </c>
      <c r="L3816" s="30" t="s">
        <v>612</v>
      </c>
      <c r="M3816" s="30" t="s">
        <v>997</v>
      </c>
      <c r="N3816" s="30"/>
      <c r="O3816" s="30" t="s">
        <v>9872</v>
      </c>
      <c r="P3816" s="30" t="s">
        <v>9868</v>
      </c>
      <c r="Q3816" s="30" t="s">
        <v>4174</v>
      </c>
    </row>
    <row r="3817" spans="1:17">
      <c r="A3817" s="30" t="s">
        <v>12105</v>
      </c>
      <c r="B3817" s="30" t="s">
        <v>10109</v>
      </c>
      <c r="C3817" s="30" t="s">
        <v>12106</v>
      </c>
      <c r="D3817" s="30" t="s">
        <v>74</v>
      </c>
      <c r="E3817" s="30" t="s">
        <v>9891</v>
      </c>
      <c r="F3817" s="30"/>
      <c r="G3817" s="38">
        <v>60</v>
      </c>
      <c r="H3817" s="31">
        <v>0</v>
      </c>
      <c r="I3817" s="30" t="s">
        <v>610</v>
      </c>
      <c r="J3817" s="30" t="s">
        <v>611</v>
      </c>
      <c r="K3817" s="30" t="s">
        <v>495</v>
      </c>
      <c r="L3817" s="30" t="s">
        <v>612</v>
      </c>
      <c r="M3817" s="30" t="s">
        <v>1108</v>
      </c>
      <c r="N3817" s="30"/>
      <c r="O3817" s="30" t="s">
        <v>9872</v>
      </c>
      <c r="P3817" s="30" t="s">
        <v>9868</v>
      </c>
      <c r="Q3817" s="30" t="s">
        <v>4174</v>
      </c>
    </row>
    <row r="3818" spans="1:17">
      <c r="A3818" s="30" t="s">
        <v>12107</v>
      </c>
      <c r="B3818" s="30" t="s">
        <v>10109</v>
      </c>
      <c r="C3818" s="30" t="s">
        <v>12108</v>
      </c>
      <c r="D3818" s="30" t="s">
        <v>74</v>
      </c>
      <c r="E3818" s="30" t="s">
        <v>9891</v>
      </c>
      <c r="F3818" s="30"/>
      <c r="G3818" s="38">
        <v>60</v>
      </c>
      <c r="H3818" s="31">
        <v>0</v>
      </c>
      <c r="I3818" s="30" t="s">
        <v>622</v>
      </c>
      <c r="J3818" s="30" t="s">
        <v>623</v>
      </c>
      <c r="K3818" s="30" t="s">
        <v>495</v>
      </c>
      <c r="L3818" s="30" t="s">
        <v>612</v>
      </c>
      <c r="M3818" s="30" t="s">
        <v>624</v>
      </c>
      <c r="N3818" s="30"/>
      <c r="O3818" s="30" t="s">
        <v>9872</v>
      </c>
      <c r="P3818" s="30" t="s">
        <v>9868</v>
      </c>
      <c r="Q3818" s="30" t="s">
        <v>4174</v>
      </c>
    </row>
    <row r="3819" spans="1:17">
      <c r="A3819" s="30" t="s">
        <v>12109</v>
      </c>
      <c r="B3819" s="30" t="s">
        <v>10129</v>
      </c>
      <c r="C3819" s="30" t="s">
        <v>12110</v>
      </c>
      <c r="D3819" s="30"/>
      <c r="E3819" s="30" t="s">
        <v>9870</v>
      </c>
      <c r="F3819" s="30" t="s">
        <v>74</v>
      </c>
      <c r="G3819" s="38">
        <v>60</v>
      </c>
      <c r="H3819" s="31">
        <v>0</v>
      </c>
      <c r="I3819" s="30" t="s">
        <v>586</v>
      </c>
      <c r="J3819" s="30" t="s">
        <v>587</v>
      </c>
      <c r="K3819" s="30" t="s">
        <v>495</v>
      </c>
      <c r="L3819" s="30" t="s">
        <v>496</v>
      </c>
      <c r="M3819" s="30" t="s">
        <v>497</v>
      </c>
      <c r="N3819" s="30"/>
      <c r="O3819" s="30" t="s">
        <v>9872</v>
      </c>
      <c r="P3819" s="30" t="s">
        <v>9868</v>
      </c>
      <c r="Q3819" s="30" t="s">
        <v>499</v>
      </c>
    </row>
    <row r="3820" spans="1:17">
      <c r="A3820" s="30" t="s">
        <v>12111</v>
      </c>
      <c r="B3820" s="30" t="s">
        <v>10129</v>
      </c>
      <c r="C3820" s="30" t="s">
        <v>12112</v>
      </c>
      <c r="D3820" s="30"/>
      <c r="E3820" s="30" t="s">
        <v>9870</v>
      </c>
      <c r="F3820" s="30" t="s">
        <v>74</v>
      </c>
      <c r="G3820" s="38">
        <v>60</v>
      </c>
      <c r="H3820" s="31">
        <v>0</v>
      </c>
      <c r="I3820" s="30" t="s">
        <v>552</v>
      </c>
      <c r="J3820" s="30" t="s">
        <v>553</v>
      </c>
      <c r="K3820" s="30" t="s">
        <v>495</v>
      </c>
      <c r="L3820" s="30" t="s">
        <v>496</v>
      </c>
      <c r="M3820" s="30" t="s">
        <v>724</v>
      </c>
      <c r="N3820" s="30"/>
      <c r="O3820" s="30" t="s">
        <v>9872</v>
      </c>
      <c r="P3820" s="30" t="s">
        <v>9868</v>
      </c>
      <c r="Q3820" s="30" t="s">
        <v>499</v>
      </c>
    </row>
    <row r="3821" spans="1:17">
      <c r="A3821" s="30" t="s">
        <v>12113</v>
      </c>
      <c r="B3821" s="30" t="s">
        <v>10129</v>
      </c>
      <c r="C3821" s="30" t="s">
        <v>12114</v>
      </c>
      <c r="D3821" s="30"/>
      <c r="E3821" s="30" t="s">
        <v>9870</v>
      </c>
      <c r="F3821" s="30" t="s">
        <v>74</v>
      </c>
      <c r="G3821" s="38">
        <v>60</v>
      </c>
      <c r="H3821" s="31">
        <v>0</v>
      </c>
      <c r="I3821" s="30" t="s">
        <v>718</v>
      </c>
      <c r="J3821" s="30" t="s">
        <v>719</v>
      </c>
      <c r="K3821" s="30" t="s">
        <v>495</v>
      </c>
      <c r="L3821" s="30" t="s">
        <v>496</v>
      </c>
      <c r="M3821" s="30" t="s">
        <v>724</v>
      </c>
      <c r="N3821" s="30"/>
      <c r="O3821" s="30" t="s">
        <v>9872</v>
      </c>
      <c r="P3821" s="30" t="s">
        <v>9868</v>
      </c>
      <c r="Q3821" s="30" t="s">
        <v>499</v>
      </c>
    </row>
    <row r="3822" spans="1:17">
      <c r="A3822" s="30" t="s">
        <v>12115</v>
      </c>
      <c r="B3822" s="30" t="s">
        <v>10109</v>
      </c>
      <c r="C3822" s="30" t="s">
        <v>12116</v>
      </c>
      <c r="D3822" s="30" t="s">
        <v>74</v>
      </c>
      <c r="E3822" s="30" t="s">
        <v>9891</v>
      </c>
      <c r="F3822" s="30"/>
      <c r="G3822" s="38">
        <v>60</v>
      </c>
      <c r="H3822" s="31">
        <v>0</v>
      </c>
      <c r="I3822" s="30" t="s">
        <v>622</v>
      </c>
      <c r="J3822" s="30" t="s">
        <v>623</v>
      </c>
      <c r="K3822" s="30" t="s">
        <v>495</v>
      </c>
      <c r="L3822" s="30" t="s">
        <v>612</v>
      </c>
      <c r="M3822" s="30" t="s">
        <v>1007</v>
      </c>
      <c r="N3822" s="30"/>
      <c r="O3822" s="30" t="s">
        <v>9872</v>
      </c>
      <c r="P3822" s="30" t="s">
        <v>9868</v>
      </c>
      <c r="Q3822" s="30" t="s">
        <v>4174</v>
      </c>
    </row>
    <row r="3823" spans="1:17">
      <c r="A3823" s="30" t="s">
        <v>12117</v>
      </c>
      <c r="B3823" s="30" t="s">
        <v>10106</v>
      </c>
      <c r="C3823" s="30" t="s">
        <v>12118</v>
      </c>
      <c r="D3823" s="30" t="s">
        <v>74</v>
      </c>
      <c r="E3823" s="30" t="s">
        <v>9891</v>
      </c>
      <c r="F3823" s="30"/>
      <c r="G3823" s="38">
        <v>60</v>
      </c>
      <c r="H3823" s="31">
        <v>0</v>
      </c>
      <c r="I3823" s="30" t="s">
        <v>622</v>
      </c>
      <c r="J3823" s="30" t="s">
        <v>623</v>
      </c>
      <c r="K3823" s="30" t="s">
        <v>495</v>
      </c>
      <c r="L3823" s="30" t="s">
        <v>612</v>
      </c>
      <c r="M3823" s="30" t="s">
        <v>997</v>
      </c>
      <c r="N3823" s="30"/>
      <c r="O3823" s="30" t="s">
        <v>9872</v>
      </c>
      <c r="P3823" s="30" t="s">
        <v>9868</v>
      </c>
      <c r="Q3823" s="30" t="s">
        <v>4174</v>
      </c>
    </row>
    <row r="3824" spans="1:17">
      <c r="A3824" s="30" t="s">
        <v>12119</v>
      </c>
      <c r="B3824" s="30" t="s">
        <v>10109</v>
      </c>
      <c r="C3824" s="30" t="s">
        <v>12120</v>
      </c>
      <c r="D3824" s="30" t="s">
        <v>74</v>
      </c>
      <c r="E3824" s="30" t="s">
        <v>9891</v>
      </c>
      <c r="F3824" s="30"/>
      <c r="G3824" s="38">
        <v>60</v>
      </c>
      <c r="H3824" s="31">
        <v>0</v>
      </c>
      <c r="I3824" s="30" t="s">
        <v>622</v>
      </c>
      <c r="J3824" s="30" t="s">
        <v>623</v>
      </c>
      <c r="K3824" s="30" t="s">
        <v>495</v>
      </c>
      <c r="L3824" s="30" t="s">
        <v>612</v>
      </c>
      <c r="M3824" s="30" t="s">
        <v>1007</v>
      </c>
      <c r="N3824" s="30"/>
      <c r="O3824" s="30" t="s">
        <v>9872</v>
      </c>
      <c r="P3824" s="30" t="s">
        <v>9868</v>
      </c>
      <c r="Q3824" s="30" t="s">
        <v>4174</v>
      </c>
    </row>
    <row r="3825" spans="1:17">
      <c r="A3825" s="30" t="s">
        <v>12121</v>
      </c>
      <c r="B3825" s="30" t="s">
        <v>10103</v>
      </c>
      <c r="C3825" s="30" t="s">
        <v>12122</v>
      </c>
      <c r="D3825" s="30"/>
      <c r="E3825" s="30" t="s">
        <v>9870</v>
      </c>
      <c r="F3825" s="30" t="s">
        <v>74</v>
      </c>
      <c r="G3825" s="38">
        <v>60</v>
      </c>
      <c r="H3825" s="31">
        <v>0</v>
      </c>
      <c r="I3825" s="30" t="s">
        <v>586</v>
      </c>
      <c r="J3825" s="30" t="s">
        <v>587</v>
      </c>
      <c r="K3825" s="30" t="s">
        <v>495</v>
      </c>
      <c r="L3825" s="30" t="s">
        <v>496</v>
      </c>
      <c r="M3825" s="30" t="s">
        <v>903</v>
      </c>
      <c r="N3825" s="30"/>
      <c r="O3825" s="30" t="s">
        <v>9872</v>
      </c>
      <c r="P3825" s="30" t="s">
        <v>9868</v>
      </c>
      <c r="Q3825" s="30" t="s">
        <v>499</v>
      </c>
    </row>
    <row r="3826" spans="1:17">
      <c r="A3826" s="30" t="s">
        <v>12123</v>
      </c>
      <c r="B3826" s="30" t="s">
        <v>10103</v>
      </c>
      <c r="C3826" s="30" t="s">
        <v>12124</v>
      </c>
      <c r="D3826" s="30"/>
      <c r="E3826" s="30" t="s">
        <v>9870</v>
      </c>
      <c r="F3826" s="30" t="s">
        <v>74</v>
      </c>
      <c r="G3826" s="38">
        <v>60</v>
      </c>
      <c r="H3826" s="31">
        <v>0</v>
      </c>
      <c r="I3826" s="30" t="s">
        <v>552</v>
      </c>
      <c r="J3826" s="30" t="s">
        <v>553</v>
      </c>
      <c r="K3826" s="30" t="s">
        <v>495</v>
      </c>
      <c r="L3826" s="30" t="s">
        <v>496</v>
      </c>
      <c r="M3826" s="30" t="s">
        <v>654</v>
      </c>
      <c r="N3826" s="30"/>
      <c r="O3826" s="30" t="s">
        <v>9872</v>
      </c>
      <c r="P3826" s="30" t="s">
        <v>9868</v>
      </c>
      <c r="Q3826" s="30" t="s">
        <v>499</v>
      </c>
    </row>
    <row r="3827" spans="1:17">
      <c r="A3827" s="30" t="s">
        <v>12125</v>
      </c>
      <c r="B3827" s="30" t="s">
        <v>10129</v>
      </c>
      <c r="C3827" s="30" t="s">
        <v>12126</v>
      </c>
      <c r="D3827" s="30"/>
      <c r="E3827" s="30" t="s">
        <v>9870</v>
      </c>
      <c r="F3827" s="30" t="s">
        <v>74</v>
      </c>
      <c r="G3827" s="38">
        <v>60</v>
      </c>
      <c r="H3827" s="31">
        <v>0</v>
      </c>
      <c r="I3827" s="30" t="s">
        <v>552</v>
      </c>
      <c r="J3827" s="30" t="s">
        <v>553</v>
      </c>
      <c r="K3827" s="30" t="s">
        <v>495</v>
      </c>
      <c r="L3827" s="30" t="s">
        <v>496</v>
      </c>
      <c r="M3827" s="30" t="s">
        <v>724</v>
      </c>
      <c r="N3827" s="30"/>
      <c r="O3827" s="30" t="s">
        <v>9872</v>
      </c>
      <c r="P3827" s="30" t="s">
        <v>9868</v>
      </c>
      <c r="Q3827" s="30" t="s">
        <v>499</v>
      </c>
    </row>
    <row r="3828" spans="1:17">
      <c r="A3828" s="30" t="s">
        <v>12127</v>
      </c>
      <c r="B3828" s="30" t="s">
        <v>10106</v>
      </c>
      <c r="C3828" s="30" t="s">
        <v>12128</v>
      </c>
      <c r="D3828" s="30" t="s">
        <v>74</v>
      </c>
      <c r="E3828" s="30" t="s">
        <v>9891</v>
      </c>
      <c r="F3828" s="30"/>
      <c r="G3828" s="38">
        <v>60</v>
      </c>
      <c r="H3828" s="31">
        <v>0</v>
      </c>
      <c r="I3828" s="30" t="s">
        <v>622</v>
      </c>
      <c r="J3828" s="30" t="s">
        <v>623</v>
      </c>
      <c r="K3828" s="30" t="s">
        <v>495</v>
      </c>
      <c r="L3828" s="30" t="s">
        <v>612</v>
      </c>
      <c r="M3828" s="30" t="s">
        <v>1088</v>
      </c>
      <c r="N3828" s="30"/>
      <c r="O3828" s="30" t="s">
        <v>9872</v>
      </c>
      <c r="P3828" s="30" t="s">
        <v>9868</v>
      </c>
      <c r="Q3828" s="30" t="s">
        <v>4174</v>
      </c>
    </row>
    <row r="3829" spans="1:17">
      <c r="A3829" s="30" t="s">
        <v>12129</v>
      </c>
      <c r="B3829" s="30" t="s">
        <v>10109</v>
      </c>
      <c r="C3829" s="30" t="s">
        <v>12130</v>
      </c>
      <c r="D3829" s="30" t="s">
        <v>74</v>
      </c>
      <c r="E3829" s="30" t="s">
        <v>9891</v>
      </c>
      <c r="F3829" s="30"/>
      <c r="G3829" s="38">
        <v>60</v>
      </c>
      <c r="H3829" s="31">
        <v>0</v>
      </c>
      <c r="I3829" s="30" t="s">
        <v>610</v>
      </c>
      <c r="J3829" s="30" t="s">
        <v>611</v>
      </c>
      <c r="K3829" s="30" t="s">
        <v>495</v>
      </c>
      <c r="L3829" s="30" t="s">
        <v>612</v>
      </c>
      <c r="M3829" s="30" t="s">
        <v>943</v>
      </c>
      <c r="N3829" s="30"/>
      <c r="O3829" s="30" t="s">
        <v>9872</v>
      </c>
      <c r="P3829" s="30" t="s">
        <v>9868</v>
      </c>
      <c r="Q3829" s="30" t="s">
        <v>4174</v>
      </c>
    </row>
    <row r="3830" spans="1:17">
      <c r="A3830" s="30" t="s">
        <v>12131</v>
      </c>
      <c r="B3830" s="30" t="s">
        <v>10103</v>
      </c>
      <c r="C3830" s="30" t="s">
        <v>12132</v>
      </c>
      <c r="D3830" s="30"/>
      <c r="E3830" s="30" t="s">
        <v>9870</v>
      </c>
      <c r="F3830" s="30" t="s">
        <v>74</v>
      </c>
      <c r="G3830" s="38">
        <v>60</v>
      </c>
      <c r="H3830" s="31">
        <v>0</v>
      </c>
      <c r="I3830" s="30" t="s">
        <v>586</v>
      </c>
      <c r="J3830" s="30" t="s">
        <v>587</v>
      </c>
      <c r="K3830" s="30" t="s">
        <v>495</v>
      </c>
      <c r="L3830" s="30" t="s">
        <v>496</v>
      </c>
      <c r="M3830" s="30" t="s">
        <v>588</v>
      </c>
      <c r="N3830" s="30"/>
      <c r="O3830" s="30" t="s">
        <v>9872</v>
      </c>
      <c r="P3830" s="30" t="s">
        <v>9868</v>
      </c>
      <c r="Q3830" s="30" t="s">
        <v>499</v>
      </c>
    </row>
    <row r="3831" spans="1:17">
      <c r="A3831" s="30" t="s">
        <v>12133</v>
      </c>
      <c r="B3831" s="30" t="s">
        <v>10103</v>
      </c>
      <c r="C3831" s="30" t="s">
        <v>12134</v>
      </c>
      <c r="D3831" s="30"/>
      <c r="E3831" s="30" t="s">
        <v>9870</v>
      </c>
      <c r="F3831" s="30" t="s">
        <v>74</v>
      </c>
      <c r="G3831" s="38">
        <v>60</v>
      </c>
      <c r="H3831" s="31">
        <v>0</v>
      </c>
      <c r="I3831" s="30" t="s">
        <v>552</v>
      </c>
      <c r="J3831" s="30" t="s">
        <v>553</v>
      </c>
      <c r="K3831" s="30" t="s">
        <v>495</v>
      </c>
      <c r="L3831" s="30" t="s">
        <v>496</v>
      </c>
      <c r="M3831" s="30" t="s">
        <v>2249</v>
      </c>
      <c r="N3831" s="30"/>
      <c r="O3831" s="30" t="s">
        <v>9872</v>
      </c>
      <c r="P3831" s="30" t="s">
        <v>9868</v>
      </c>
      <c r="Q3831" s="30" t="s">
        <v>499</v>
      </c>
    </row>
    <row r="3832" spans="1:17">
      <c r="A3832" s="30" t="s">
        <v>12135</v>
      </c>
      <c r="B3832" s="30" t="s">
        <v>10103</v>
      </c>
      <c r="C3832" s="30" t="s">
        <v>12136</v>
      </c>
      <c r="D3832" s="30"/>
      <c r="E3832" s="30" t="s">
        <v>9870</v>
      </c>
      <c r="F3832" s="30" t="s">
        <v>74</v>
      </c>
      <c r="G3832" s="38">
        <v>60</v>
      </c>
      <c r="H3832" s="31">
        <v>0</v>
      </c>
      <c r="I3832" s="30" t="s">
        <v>512</v>
      </c>
      <c r="J3832" s="30" t="s">
        <v>513</v>
      </c>
      <c r="K3832" s="30" t="s">
        <v>495</v>
      </c>
      <c r="L3832" s="30" t="s">
        <v>496</v>
      </c>
      <c r="M3832" s="30" t="s">
        <v>695</v>
      </c>
      <c r="N3832" s="30" t="s">
        <v>3640</v>
      </c>
      <c r="O3832" s="30" t="s">
        <v>9872</v>
      </c>
      <c r="P3832" s="30" t="s">
        <v>9868</v>
      </c>
      <c r="Q3832" s="30" t="s">
        <v>499</v>
      </c>
    </row>
    <row r="3833" spans="1:17">
      <c r="A3833" s="30" t="s">
        <v>12137</v>
      </c>
      <c r="B3833" s="30" t="s">
        <v>10103</v>
      </c>
      <c r="C3833" s="30" t="s">
        <v>12138</v>
      </c>
      <c r="D3833" s="30"/>
      <c r="E3833" s="30" t="s">
        <v>9870</v>
      </c>
      <c r="F3833" s="30" t="s">
        <v>74</v>
      </c>
      <c r="G3833" s="38">
        <v>60</v>
      </c>
      <c r="H3833" s="31">
        <v>0</v>
      </c>
      <c r="I3833" s="30" t="s">
        <v>552</v>
      </c>
      <c r="J3833" s="30" t="s">
        <v>553</v>
      </c>
      <c r="K3833" s="30" t="s">
        <v>495</v>
      </c>
      <c r="L3833" s="30" t="s">
        <v>496</v>
      </c>
      <c r="M3833" s="30" t="s">
        <v>654</v>
      </c>
      <c r="N3833" s="30"/>
      <c r="O3833" s="30" t="s">
        <v>9872</v>
      </c>
      <c r="P3833" s="30" t="s">
        <v>9868</v>
      </c>
      <c r="Q3833" s="30" t="s">
        <v>499</v>
      </c>
    </row>
    <row r="3834" spans="1:17">
      <c r="A3834" s="30" t="s">
        <v>12139</v>
      </c>
      <c r="B3834" s="30" t="s">
        <v>10106</v>
      </c>
      <c r="C3834" s="30" t="s">
        <v>12140</v>
      </c>
      <c r="D3834" s="30" t="s">
        <v>74</v>
      </c>
      <c r="E3834" s="30" t="s">
        <v>9891</v>
      </c>
      <c r="F3834" s="30"/>
      <c r="G3834" s="38">
        <v>60</v>
      </c>
      <c r="H3834" s="31">
        <v>0</v>
      </c>
      <c r="I3834" s="30" t="s">
        <v>622</v>
      </c>
      <c r="J3834" s="30" t="s">
        <v>623</v>
      </c>
      <c r="K3834" s="30" t="s">
        <v>495</v>
      </c>
      <c r="L3834" s="30" t="s">
        <v>612</v>
      </c>
      <c r="M3834" s="30" t="s">
        <v>1153</v>
      </c>
      <c r="N3834" s="30"/>
      <c r="O3834" s="30" t="s">
        <v>9872</v>
      </c>
      <c r="P3834" s="30" t="s">
        <v>9868</v>
      </c>
      <c r="Q3834" s="30" t="s">
        <v>4174</v>
      </c>
    </row>
    <row r="3835" spans="1:17">
      <c r="A3835" s="30" t="s">
        <v>12141</v>
      </c>
      <c r="B3835" s="30" t="s">
        <v>10109</v>
      </c>
      <c r="C3835" s="30" t="s">
        <v>12142</v>
      </c>
      <c r="D3835" s="30" t="s">
        <v>74</v>
      </c>
      <c r="E3835" s="30" t="s">
        <v>9891</v>
      </c>
      <c r="F3835" s="30"/>
      <c r="G3835" s="38">
        <v>60</v>
      </c>
      <c r="H3835" s="31">
        <v>0</v>
      </c>
      <c r="I3835" s="30" t="s">
        <v>610</v>
      </c>
      <c r="J3835" s="30" t="s">
        <v>611</v>
      </c>
      <c r="K3835" s="30" t="s">
        <v>495</v>
      </c>
      <c r="L3835" s="30" t="s">
        <v>612</v>
      </c>
      <c r="M3835" s="30" t="s">
        <v>688</v>
      </c>
      <c r="N3835" s="30"/>
      <c r="O3835" s="30" t="s">
        <v>9872</v>
      </c>
      <c r="P3835" s="30" t="s">
        <v>9868</v>
      </c>
      <c r="Q3835" s="30" t="s">
        <v>4174</v>
      </c>
    </row>
    <row r="3836" spans="1:17">
      <c r="A3836" s="30" t="s">
        <v>12143</v>
      </c>
      <c r="B3836" s="30" t="s">
        <v>10109</v>
      </c>
      <c r="C3836" s="30" t="s">
        <v>12144</v>
      </c>
      <c r="D3836" s="30" t="s">
        <v>74</v>
      </c>
      <c r="E3836" s="30" t="s">
        <v>9891</v>
      </c>
      <c r="F3836" s="30"/>
      <c r="G3836" s="38">
        <v>60</v>
      </c>
      <c r="H3836" s="31">
        <v>0</v>
      </c>
      <c r="I3836" s="30" t="s">
        <v>610</v>
      </c>
      <c r="J3836" s="30" t="s">
        <v>611</v>
      </c>
      <c r="K3836" s="30" t="s">
        <v>495</v>
      </c>
      <c r="L3836" s="30" t="s">
        <v>612</v>
      </c>
      <c r="M3836" s="30" t="s">
        <v>688</v>
      </c>
      <c r="N3836" s="30"/>
      <c r="O3836" s="30" t="s">
        <v>9872</v>
      </c>
      <c r="P3836" s="30" t="s">
        <v>9868</v>
      </c>
      <c r="Q3836" s="30" t="s">
        <v>4174</v>
      </c>
    </row>
    <row r="3837" spans="1:17">
      <c r="A3837" s="30" t="s">
        <v>12145</v>
      </c>
      <c r="B3837" s="30" t="s">
        <v>10109</v>
      </c>
      <c r="C3837" s="30" t="s">
        <v>12146</v>
      </c>
      <c r="D3837" s="30" t="s">
        <v>74</v>
      </c>
      <c r="E3837" s="30" t="s">
        <v>9891</v>
      </c>
      <c r="F3837" s="30"/>
      <c r="G3837" s="38">
        <v>60</v>
      </c>
      <c r="H3837" s="31">
        <v>0</v>
      </c>
      <c r="I3837" s="30" t="s">
        <v>622</v>
      </c>
      <c r="J3837" s="30" t="s">
        <v>623</v>
      </c>
      <c r="K3837" s="30" t="s">
        <v>495</v>
      </c>
      <c r="L3837" s="30" t="s">
        <v>612</v>
      </c>
      <c r="M3837" s="30" t="s">
        <v>1007</v>
      </c>
      <c r="N3837" s="30"/>
      <c r="O3837" s="30" t="s">
        <v>9872</v>
      </c>
      <c r="P3837" s="30" t="s">
        <v>9868</v>
      </c>
      <c r="Q3837" s="30" t="s">
        <v>4174</v>
      </c>
    </row>
    <row r="3838" spans="1:17">
      <c r="A3838" s="30" t="s">
        <v>12147</v>
      </c>
      <c r="B3838" s="30" t="s">
        <v>10109</v>
      </c>
      <c r="C3838" s="30" t="s">
        <v>12148</v>
      </c>
      <c r="D3838" s="30" t="s">
        <v>74</v>
      </c>
      <c r="E3838" s="30" t="s">
        <v>9891</v>
      </c>
      <c r="F3838" s="30"/>
      <c r="G3838" s="38">
        <v>60</v>
      </c>
      <c r="H3838" s="31">
        <v>0</v>
      </c>
      <c r="I3838" s="30" t="s">
        <v>5036</v>
      </c>
      <c r="J3838" s="30" t="s">
        <v>5037</v>
      </c>
      <c r="K3838" s="30" t="s">
        <v>495</v>
      </c>
      <c r="L3838" s="30" t="s">
        <v>612</v>
      </c>
      <c r="M3838" s="30" t="s">
        <v>1828</v>
      </c>
      <c r="N3838" s="30"/>
      <c r="O3838" s="30" t="s">
        <v>9872</v>
      </c>
      <c r="P3838" s="30" t="s">
        <v>9868</v>
      </c>
      <c r="Q3838" s="30" t="s">
        <v>4174</v>
      </c>
    </row>
    <row r="3839" spans="1:17">
      <c r="A3839" s="30" t="s">
        <v>12149</v>
      </c>
      <c r="B3839" s="30" t="s">
        <v>10103</v>
      </c>
      <c r="C3839" s="30" t="s">
        <v>12150</v>
      </c>
      <c r="D3839" s="30"/>
      <c r="E3839" s="30" t="s">
        <v>9870</v>
      </c>
      <c r="F3839" s="30" t="s">
        <v>74</v>
      </c>
      <c r="G3839" s="38">
        <v>60</v>
      </c>
      <c r="H3839" s="31">
        <v>0</v>
      </c>
      <c r="I3839" s="30" t="s">
        <v>552</v>
      </c>
      <c r="J3839" s="30" t="s">
        <v>553</v>
      </c>
      <c r="K3839" s="30" t="s">
        <v>495</v>
      </c>
      <c r="L3839" s="30" t="s">
        <v>496</v>
      </c>
      <c r="M3839" s="30" t="s">
        <v>554</v>
      </c>
      <c r="N3839" s="30"/>
      <c r="O3839" s="30" t="s">
        <v>9872</v>
      </c>
      <c r="P3839" s="30" t="s">
        <v>9868</v>
      </c>
      <c r="Q3839" s="30" t="s">
        <v>499</v>
      </c>
    </row>
    <row r="3840" spans="1:17">
      <c r="A3840" s="30" t="s">
        <v>12151</v>
      </c>
      <c r="B3840" s="30" t="s">
        <v>10663</v>
      </c>
      <c r="C3840" s="30" t="s">
        <v>12152</v>
      </c>
      <c r="D3840" s="30"/>
      <c r="E3840" s="30" t="s">
        <v>9870</v>
      </c>
      <c r="F3840" s="30" t="s">
        <v>74</v>
      </c>
      <c r="G3840" s="38">
        <v>60</v>
      </c>
      <c r="H3840" s="31">
        <v>0</v>
      </c>
      <c r="I3840" s="30" t="s">
        <v>504</v>
      </c>
      <c r="J3840" s="30" t="s">
        <v>505</v>
      </c>
      <c r="K3840" s="30" t="s">
        <v>495</v>
      </c>
      <c r="L3840" s="30" t="s">
        <v>496</v>
      </c>
      <c r="M3840" s="30" t="s">
        <v>2206</v>
      </c>
      <c r="N3840" s="30"/>
      <c r="O3840" s="30" t="s">
        <v>9872</v>
      </c>
      <c r="P3840" s="30" t="s">
        <v>9868</v>
      </c>
      <c r="Q3840" s="30" t="s">
        <v>499</v>
      </c>
    </row>
    <row r="3841" spans="1:17">
      <c r="A3841" s="30" t="s">
        <v>12153</v>
      </c>
      <c r="B3841" s="30" t="s">
        <v>10129</v>
      </c>
      <c r="C3841" s="30" t="s">
        <v>12154</v>
      </c>
      <c r="D3841" s="30"/>
      <c r="E3841" s="30" t="s">
        <v>9870</v>
      </c>
      <c r="F3841" s="30" t="s">
        <v>74</v>
      </c>
      <c r="G3841" s="38">
        <v>60</v>
      </c>
      <c r="H3841" s="31">
        <v>0</v>
      </c>
      <c r="I3841" s="30" t="s">
        <v>552</v>
      </c>
      <c r="J3841" s="30" t="s">
        <v>553</v>
      </c>
      <c r="K3841" s="30" t="s">
        <v>495</v>
      </c>
      <c r="L3841" s="30" t="s">
        <v>496</v>
      </c>
      <c r="M3841" s="30" t="s">
        <v>724</v>
      </c>
      <c r="N3841" s="30"/>
      <c r="O3841" s="30" t="s">
        <v>9872</v>
      </c>
      <c r="P3841" s="30" t="s">
        <v>9868</v>
      </c>
      <c r="Q3841" s="30" t="s">
        <v>499</v>
      </c>
    </row>
    <row r="3842" spans="1:17">
      <c r="A3842" s="30" t="s">
        <v>12155</v>
      </c>
      <c r="B3842" s="30" t="s">
        <v>12156</v>
      </c>
      <c r="C3842" s="30" t="s">
        <v>12157</v>
      </c>
      <c r="D3842" s="30"/>
      <c r="E3842" s="30" t="s">
        <v>10101</v>
      </c>
      <c r="F3842" s="30"/>
      <c r="G3842" s="38">
        <v>60</v>
      </c>
      <c r="H3842" s="31">
        <v>0</v>
      </c>
      <c r="I3842" s="30" t="s">
        <v>546</v>
      </c>
      <c r="J3842" s="30" t="s">
        <v>547</v>
      </c>
      <c r="K3842" s="30" t="s">
        <v>495</v>
      </c>
      <c r="L3842" s="30" t="s">
        <v>572</v>
      </c>
      <c r="M3842" s="30" t="s">
        <v>573</v>
      </c>
      <c r="N3842" s="30"/>
      <c r="O3842" s="30" t="s">
        <v>9872</v>
      </c>
      <c r="P3842" s="30" t="s">
        <v>9868</v>
      </c>
      <c r="Q3842" s="30" t="s">
        <v>499</v>
      </c>
    </row>
    <row r="3843" spans="1:17">
      <c r="A3843" s="30" t="s">
        <v>12158</v>
      </c>
      <c r="B3843" s="30" t="s">
        <v>10103</v>
      </c>
      <c r="C3843" s="30" t="s">
        <v>12159</v>
      </c>
      <c r="D3843" s="30"/>
      <c r="E3843" s="30" t="s">
        <v>9870</v>
      </c>
      <c r="F3843" s="30" t="s">
        <v>74</v>
      </c>
      <c r="G3843" s="38">
        <v>60</v>
      </c>
      <c r="H3843" s="31">
        <v>0</v>
      </c>
      <c r="I3843" s="30" t="s">
        <v>512</v>
      </c>
      <c r="J3843" s="30" t="s">
        <v>513</v>
      </c>
      <c r="K3843" s="30" t="s">
        <v>495</v>
      </c>
      <c r="L3843" s="30" t="s">
        <v>496</v>
      </c>
      <c r="M3843" s="30" t="s">
        <v>695</v>
      </c>
      <c r="N3843" s="30" t="s">
        <v>696</v>
      </c>
      <c r="O3843" s="30" t="s">
        <v>9872</v>
      </c>
      <c r="P3843" s="30" t="s">
        <v>9868</v>
      </c>
      <c r="Q3843" s="30" t="s">
        <v>499</v>
      </c>
    </row>
    <row r="3844" spans="1:17">
      <c r="A3844" s="30" t="s">
        <v>12160</v>
      </c>
      <c r="B3844" s="30" t="s">
        <v>10103</v>
      </c>
      <c r="C3844" s="30" t="s">
        <v>12161</v>
      </c>
      <c r="D3844" s="30"/>
      <c r="E3844" s="30" t="s">
        <v>9870</v>
      </c>
      <c r="F3844" s="30" t="s">
        <v>74</v>
      </c>
      <c r="G3844" s="38">
        <v>60</v>
      </c>
      <c r="H3844" s="31">
        <v>0</v>
      </c>
      <c r="I3844" s="30" t="s">
        <v>552</v>
      </c>
      <c r="J3844" s="30" t="s">
        <v>553</v>
      </c>
      <c r="K3844" s="30" t="s">
        <v>495</v>
      </c>
      <c r="L3844" s="30" t="s">
        <v>496</v>
      </c>
      <c r="M3844" s="30" t="s">
        <v>554</v>
      </c>
      <c r="N3844" s="30"/>
      <c r="O3844" s="30" t="s">
        <v>9872</v>
      </c>
      <c r="P3844" s="30" t="s">
        <v>9868</v>
      </c>
      <c r="Q3844" s="30" t="s">
        <v>499</v>
      </c>
    </row>
    <row r="3845" spans="1:17">
      <c r="A3845" s="30" t="s">
        <v>12162</v>
      </c>
      <c r="B3845" s="30" t="s">
        <v>10103</v>
      </c>
      <c r="C3845" s="30" t="s">
        <v>12163</v>
      </c>
      <c r="D3845" s="30"/>
      <c r="E3845" s="30" t="s">
        <v>9870</v>
      </c>
      <c r="F3845" s="30" t="s">
        <v>74</v>
      </c>
      <c r="G3845" s="38">
        <v>60</v>
      </c>
      <c r="H3845" s="31">
        <v>0</v>
      </c>
      <c r="I3845" s="30" t="s">
        <v>504</v>
      </c>
      <c r="J3845" s="30" t="s">
        <v>505</v>
      </c>
      <c r="K3845" s="30" t="s">
        <v>495</v>
      </c>
      <c r="L3845" s="30" t="s">
        <v>496</v>
      </c>
      <c r="M3845" s="30" t="s">
        <v>506</v>
      </c>
      <c r="N3845" s="30" t="s">
        <v>7467</v>
      </c>
      <c r="O3845" s="30" t="s">
        <v>9872</v>
      </c>
      <c r="P3845" s="30" t="s">
        <v>9868</v>
      </c>
      <c r="Q3845" s="30" t="s">
        <v>499</v>
      </c>
    </row>
    <row r="3846" spans="1:17">
      <c r="A3846" s="30" t="s">
        <v>12164</v>
      </c>
      <c r="B3846" s="30" t="s">
        <v>10103</v>
      </c>
      <c r="C3846" s="30" t="s">
        <v>12165</v>
      </c>
      <c r="D3846" s="30"/>
      <c r="E3846" s="30" t="s">
        <v>9870</v>
      </c>
      <c r="F3846" s="30" t="s">
        <v>74</v>
      </c>
      <c r="G3846" s="38">
        <v>60</v>
      </c>
      <c r="H3846" s="31">
        <v>0</v>
      </c>
      <c r="I3846" s="30" t="s">
        <v>552</v>
      </c>
      <c r="J3846" s="30" t="s">
        <v>553</v>
      </c>
      <c r="K3846" s="30" t="s">
        <v>495</v>
      </c>
      <c r="L3846" s="30" t="s">
        <v>496</v>
      </c>
      <c r="M3846" s="30" t="s">
        <v>724</v>
      </c>
      <c r="N3846" s="30"/>
      <c r="O3846" s="30" t="s">
        <v>9872</v>
      </c>
      <c r="P3846" s="30" t="s">
        <v>9868</v>
      </c>
      <c r="Q3846" s="30" t="s">
        <v>499</v>
      </c>
    </row>
    <row r="3847" spans="1:17">
      <c r="A3847" s="30" t="s">
        <v>12166</v>
      </c>
      <c r="B3847" s="30" t="s">
        <v>10103</v>
      </c>
      <c r="C3847" s="30" t="s">
        <v>12167</v>
      </c>
      <c r="D3847" s="30"/>
      <c r="E3847" s="30" t="s">
        <v>9870</v>
      </c>
      <c r="F3847" s="30" t="s">
        <v>74</v>
      </c>
      <c r="G3847" s="38">
        <v>60</v>
      </c>
      <c r="H3847" s="31">
        <v>0</v>
      </c>
      <c r="I3847" s="30" t="s">
        <v>512</v>
      </c>
      <c r="J3847" s="30" t="s">
        <v>513</v>
      </c>
      <c r="K3847" s="30" t="s">
        <v>495</v>
      </c>
      <c r="L3847" s="30" t="s">
        <v>496</v>
      </c>
      <c r="M3847" s="30" t="s">
        <v>695</v>
      </c>
      <c r="N3847" s="30" t="s">
        <v>3640</v>
      </c>
      <c r="O3847" s="30" t="s">
        <v>9872</v>
      </c>
      <c r="P3847" s="30" t="s">
        <v>9868</v>
      </c>
      <c r="Q3847" s="30" t="s">
        <v>499</v>
      </c>
    </row>
    <row r="3848" spans="1:17">
      <c r="A3848" s="30" t="s">
        <v>12168</v>
      </c>
      <c r="B3848" s="30" t="s">
        <v>10106</v>
      </c>
      <c r="C3848" s="30" t="s">
        <v>12169</v>
      </c>
      <c r="D3848" s="30" t="s">
        <v>74</v>
      </c>
      <c r="E3848" s="30" t="s">
        <v>9891</v>
      </c>
      <c r="F3848" s="30"/>
      <c r="G3848" s="38">
        <v>60</v>
      </c>
      <c r="H3848" s="31">
        <v>0</v>
      </c>
      <c r="I3848" s="30" t="s">
        <v>5036</v>
      </c>
      <c r="J3848" s="30" t="s">
        <v>5037</v>
      </c>
      <c r="K3848" s="30" t="s">
        <v>495</v>
      </c>
      <c r="L3848" s="30" t="s">
        <v>612</v>
      </c>
      <c r="M3848" s="30" t="s">
        <v>4226</v>
      </c>
      <c r="N3848" s="30"/>
      <c r="O3848" s="30" t="s">
        <v>9872</v>
      </c>
      <c r="P3848" s="30" t="s">
        <v>9868</v>
      </c>
      <c r="Q3848" s="30" t="s">
        <v>4174</v>
      </c>
    </row>
    <row r="3849" spans="1:17">
      <c r="A3849" s="30" t="s">
        <v>12170</v>
      </c>
      <c r="B3849" s="30" t="s">
        <v>10109</v>
      </c>
      <c r="C3849" s="30" t="s">
        <v>12171</v>
      </c>
      <c r="D3849" s="30" t="s">
        <v>74</v>
      </c>
      <c r="E3849" s="30" t="s">
        <v>9891</v>
      </c>
      <c r="F3849" s="30"/>
      <c r="G3849" s="38">
        <v>60</v>
      </c>
      <c r="H3849" s="31">
        <v>0</v>
      </c>
      <c r="I3849" s="30" t="s">
        <v>622</v>
      </c>
      <c r="J3849" s="30" t="s">
        <v>623</v>
      </c>
      <c r="K3849" s="30" t="s">
        <v>495</v>
      </c>
      <c r="L3849" s="30" t="s">
        <v>612</v>
      </c>
      <c r="M3849" s="30" t="s">
        <v>1007</v>
      </c>
      <c r="N3849" s="30"/>
      <c r="O3849" s="30" t="s">
        <v>9872</v>
      </c>
      <c r="P3849" s="30" t="s">
        <v>9868</v>
      </c>
      <c r="Q3849" s="30" t="s">
        <v>4174</v>
      </c>
    </row>
    <row r="3850" spans="1:17">
      <c r="A3850" s="30" t="s">
        <v>12172</v>
      </c>
      <c r="B3850" s="30" t="s">
        <v>10109</v>
      </c>
      <c r="C3850" s="30" t="s">
        <v>12173</v>
      </c>
      <c r="D3850" s="30" t="s">
        <v>74</v>
      </c>
      <c r="E3850" s="30" t="s">
        <v>9891</v>
      </c>
      <c r="F3850" s="30"/>
      <c r="G3850" s="38">
        <v>60</v>
      </c>
      <c r="H3850" s="31">
        <v>0</v>
      </c>
      <c r="I3850" s="30" t="s">
        <v>610</v>
      </c>
      <c r="J3850" s="30" t="s">
        <v>611</v>
      </c>
      <c r="K3850" s="30" t="s">
        <v>495</v>
      </c>
      <c r="L3850" s="30" t="s">
        <v>612</v>
      </c>
      <c r="M3850" s="30" t="s">
        <v>688</v>
      </c>
      <c r="N3850" s="30"/>
      <c r="O3850" s="30" t="s">
        <v>9872</v>
      </c>
      <c r="P3850" s="30" t="s">
        <v>9868</v>
      </c>
      <c r="Q3850" s="30" t="s">
        <v>4174</v>
      </c>
    </row>
    <row r="3851" spans="1:17">
      <c r="A3851" s="30" t="s">
        <v>12174</v>
      </c>
      <c r="B3851" s="30" t="s">
        <v>10106</v>
      </c>
      <c r="C3851" s="30" t="s">
        <v>12175</v>
      </c>
      <c r="D3851" s="30" t="s">
        <v>74</v>
      </c>
      <c r="E3851" s="30" t="s">
        <v>9891</v>
      </c>
      <c r="F3851" s="30"/>
      <c r="G3851" s="38">
        <v>60</v>
      </c>
      <c r="H3851" s="31">
        <v>0</v>
      </c>
      <c r="I3851" s="30" t="s">
        <v>622</v>
      </c>
      <c r="J3851" s="30" t="s">
        <v>623</v>
      </c>
      <c r="K3851" s="30" t="s">
        <v>495</v>
      </c>
      <c r="L3851" s="30" t="s">
        <v>612</v>
      </c>
      <c r="M3851" s="30" t="s">
        <v>1088</v>
      </c>
      <c r="N3851" s="30"/>
      <c r="O3851" s="30" t="s">
        <v>9872</v>
      </c>
      <c r="P3851" s="30" t="s">
        <v>9868</v>
      </c>
      <c r="Q3851" s="30" t="s">
        <v>4174</v>
      </c>
    </row>
    <row r="3852" spans="1:17">
      <c r="A3852" s="30" t="s">
        <v>12176</v>
      </c>
      <c r="B3852" s="30" t="s">
        <v>10109</v>
      </c>
      <c r="C3852" s="30" t="s">
        <v>12177</v>
      </c>
      <c r="D3852" s="30" t="s">
        <v>74</v>
      </c>
      <c r="E3852" s="30" t="s">
        <v>9891</v>
      </c>
      <c r="F3852" s="30"/>
      <c r="G3852" s="38">
        <v>60</v>
      </c>
      <c r="H3852" s="31">
        <v>0</v>
      </c>
      <c r="I3852" s="30" t="s">
        <v>610</v>
      </c>
      <c r="J3852" s="30" t="s">
        <v>611</v>
      </c>
      <c r="K3852" s="30" t="s">
        <v>495</v>
      </c>
      <c r="L3852" s="30" t="s">
        <v>612</v>
      </c>
      <c r="M3852" s="30" t="s">
        <v>1035</v>
      </c>
      <c r="N3852" s="30"/>
      <c r="O3852" s="30" t="s">
        <v>9872</v>
      </c>
      <c r="P3852" s="30" t="s">
        <v>9868</v>
      </c>
      <c r="Q3852" s="30" t="s">
        <v>4174</v>
      </c>
    </row>
    <row r="3853" spans="1:17">
      <c r="A3853" s="30" t="s">
        <v>12178</v>
      </c>
      <c r="B3853" s="30" t="s">
        <v>10109</v>
      </c>
      <c r="C3853" s="30" t="s">
        <v>12179</v>
      </c>
      <c r="D3853" s="30" t="s">
        <v>74</v>
      </c>
      <c r="E3853" s="30" t="s">
        <v>9891</v>
      </c>
      <c r="F3853" s="30"/>
      <c r="G3853" s="38">
        <v>60</v>
      </c>
      <c r="H3853" s="31">
        <v>0</v>
      </c>
      <c r="I3853" s="30" t="s">
        <v>5036</v>
      </c>
      <c r="J3853" s="30" t="s">
        <v>5037</v>
      </c>
      <c r="K3853" s="30" t="s">
        <v>495</v>
      </c>
      <c r="L3853" s="30" t="s">
        <v>612</v>
      </c>
      <c r="M3853" s="30" t="s">
        <v>1021</v>
      </c>
      <c r="N3853" s="30"/>
      <c r="O3853" s="30" t="s">
        <v>9872</v>
      </c>
      <c r="P3853" s="30" t="s">
        <v>9868</v>
      </c>
      <c r="Q3853" s="30" t="s">
        <v>4174</v>
      </c>
    </row>
    <row r="3854" spans="1:17">
      <c r="A3854" s="30" t="s">
        <v>12180</v>
      </c>
      <c r="B3854" s="30" t="s">
        <v>10106</v>
      </c>
      <c r="C3854" s="30" t="s">
        <v>12181</v>
      </c>
      <c r="D3854" s="30" t="s">
        <v>74</v>
      </c>
      <c r="E3854" s="30" t="s">
        <v>9891</v>
      </c>
      <c r="F3854" s="30"/>
      <c r="G3854" s="38">
        <v>60</v>
      </c>
      <c r="H3854" s="31">
        <v>0</v>
      </c>
      <c r="I3854" s="30" t="s">
        <v>622</v>
      </c>
      <c r="J3854" s="30" t="s">
        <v>623</v>
      </c>
      <c r="K3854" s="30" t="s">
        <v>495</v>
      </c>
      <c r="L3854" s="30" t="s">
        <v>612</v>
      </c>
      <c r="M3854" s="30" t="s">
        <v>1153</v>
      </c>
      <c r="N3854" s="30"/>
      <c r="O3854" s="30" t="s">
        <v>9872</v>
      </c>
      <c r="P3854" s="30" t="s">
        <v>9868</v>
      </c>
      <c r="Q3854" s="30" t="s">
        <v>4174</v>
      </c>
    </row>
    <row r="3855" spans="1:17">
      <c r="A3855" s="30" t="s">
        <v>12182</v>
      </c>
      <c r="B3855" s="30" t="s">
        <v>10103</v>
      </c>
      <c r="C3855" s="30" t="s">
        <v>12183</v>
      </c>
      <c r="D3855" s="30"/>
      <c r="E3855" s="30" t="s">
        <v>9870</v>
      </c>
      <c r="F3855" s="30" t="s">
        <v>74</v>
      </c>
      <c r="G3855" s="38">
        <v>60</v>
      </c>
      <c r="H3855" s="31">
        <v>0</v>
      </c>
      <c r="I3855" s="30" t="s">
        <v>552</v>
      </c>
      <c r="J3855" s="30" t="s">
        <v>553</v>
      </c>
      <c r="K3855" s="30" t="s">
        <v>495</v>
      </c>
      <c r="L3855" s="30" t="s">
        <v>496</v>
      </c>
      <c r="M3855" s="30" t="s">
        <v>724</v>
      </c>
      <c r="N3855" s="30"/>
      <c r="O3855" s="30" t="s">
        <v>9872</v>
      </c>
      <c r="P3855" s="30" t="s">
        <v>9868</v>
      </c>
      <c r="Q3855" s="30" t="s">
        <v>499</v>
      </c>
    </row>
    <row r="3856" spans="1:17">
      <c r="A3856" s="30" t="s">
        <v>12184</v>
      </c>
      <c r="B3856" s="30" t="s">
        <v>10109</v>
      </c>
      <c r="C3856" s="30" t="s">
        <v>12185</v>
      </c>
      <c r="D3856" s="30" t="s">
        <v>74</v>
      </c>
      <c r="E3856" s="30" t="s">
        <v>9891</v>
      </c>
      <c r="F3856" s="30"/>
      <c r="G3856" s="38">
        <v>60</v>
      </c>
      <c r="H3856" s="31">
        <v>0</v>
      </c>
      <c r="I3856" s="30" t="s">
        <v>622</v>
      </c>
      <c r="J3856" s="30" t="s">
        <v>623</v>
      </c>
      <c r="K3856" s="30" t="s">
        <v>495</v>
      </c>
      <c r="L3856" s="30" t="s">
        <v>612</v>
      </c>
      <c r="M3856" s="30" t="s">
        <v>624</v>
      </c>
      <c r="N3856" s="30"/>
      <c r="O3856" s="30" t="s">
        <v>9872</v>
      </c>
      <c r="P3856" s="30" t="s">
        <v>9868</v>
      </c>
      <c r="Q3856" s="30" t="s">
        <v>4174</v>
      </c>
    </row>
    <row r="3857" spans="1:17">
      <c r="A3857" s="30" t="s">
        <v>12186</v>
      </c>
      <c r="B3857" s="30" t="s">
        <v>10109</v>
      </c>
      <c r="C3857" s="30" t="s">
        <v>12187</v>
      </c>
      <c r="D3857" s="30" t="s">
        <v>74</v>
      </c>
      <c r="E3857" s="30" t="s">
        <v>9891</v>
      </c>
      <c r="F3857" s="30"/>
      <c r="G3857" s="38">
        <v>60</v>
      </c>
      <c r="H3857" s="31">
        <v>0</v>
      </c>
      <c r="I3857" s="30" t="s">
        <v>5036</v>
      </c>
      <c r="J3857" s="30" t="s">
        <v>5037</v>
      </c>
      <c r="K3857" s="30" t="s">
        <v>495</v>
      </c>
      <c r="L3857" s="30" t="s">
        <v>612</v>
      </c>
      <c r="M3857" s="30" t="s">
        <v>1021</v>
      </c>
      <c r="N3857" s="30"/>
      <c r="O3857" s="30" t="s">
        <v>9872</v>
      </c>
      <c r="P3857" s="30" t="s">
        <v>9868</v>
      </c>
      <c r="Q3857" s="30" t="s">
        <v>4174</v>
      </c>
    </row>
    <row r="3858" spans="1:17">
      <c r="A3858" s="30" t="s">
        <v>12188</v>
      </c>
      <c r="B3858" s="30" t="s">
        <v>10106</v>
      </c>
      <c r="C3858" s="30" t="s">
        <v>12189</v>
      </c>
      <c r="D3858" s="30" t="s">
        <v>74</v>
      </c>
      <c r="E3858" s="30" t="s">
        <v>9891</v>
      </c>
      <c r="F3858" s="30"/>
      <c r="G3858" s="38">
        <v>60</v>
      </c>
      <c r="H3858" s="31">
        <v>0</v>
      </c>
      <c r="I3858" s="30" t="s">
        <v>622</v>
      </c>
      <c r="J3858" s="30" t="s">
        <v>623</v>
      </c>
      <c r="K3858" s="30" t="s">
        <v>495</v>
      </c>
      <c r="L3858" s="30" t="s">
        <v>612</v>
      </c>
      <c r="M3858" s="30" t="s">
        <v>1088</v>
      </c>
      <c r="N3858" s="30"/>
      <c r="O3858" s="30" t="s">
        <v>9872</v>
      </c>
      <c r="P3858" s="30" t="s">
        <v>9868</v>
      </c>
      <c r="Q3858" s="30" t="s">
        <v>4174</v>
      </c>
    </row>
    <row r="3859" spans="1:17">
      <c r="A3859" s="30" t="s">
        <v>12190</v>
      </c>
      <c r="B3859" s="30" t="s">
        <v>10106</v>
      </c>
      <c r="C3859" s="30" t="s">
        <v>12191</v>
      </c>
      <c r="D3859" s="30" t="s">
        <v>74</v>
      </c>
      <c r="E3859" s="30" t="s">
        <v>9891</v>
      </c>
      <c r="F3859" s="30"/>
      <c r="G3859" s="38">
        <v>60</v>
      </c>
      <c r="H3859" s="31">
        <v>0</v>
      </c>
      <c r="I3859" s="30" t="s">
        <v>622</v>
      </c>
      <c r="J3859" s="30" t="s">
        <v>623</v>
      </c>
      <c r="K3859" s="30" t="s">
        <v>495</v>
      </c>
      <c r="L3859" s="30" t="s">
        <v>612</v>
      </c>
      <c r="M3859" s="30" t="s">
        <v>997</v>
      </c>
      <c r="N3859" s="30"/>
      <c r="O3859" s="30" t="s">
        <v>9872</v>
      </c>
      <c r="P3859" s="30" t="s">
        <v>9868</v>
      </c>
      <c r="Q3859" s="30" t="s">
        <v>4174</v>
      </c>
    </row>
    <row r="3860" spans="1:17">
      <c r="A3860" s="30" t="s">
        <v>12192</v>
      </c>
      <c r="B3860" s="30" t="s">
        <v>10106</v>
      </c>
      <c r="C3860" s="30" t="s">
        <v>12193</v>
      </c>
      <c r="D3860" s="30" t="s">
        <v>74</v>
      </c>
      <c r="E3860" s="30" t="s">
        <v>9891</v>
      </c>
      <c r="F3860" s="30"/>
      <c r="G3860" s="38">
        <v>60</v>
      </c>
      <c r="H3860" s="31">
        <v>0</v>
      </c>
      <c r="I3860" s="30" t="s">
        <v>622</v>
      </c>
      <c r="J3860" s="30" t="s">
        <v>623</v>
      </c>
      <c r="K3860" s="30" t="s">
        <v>495</v>
      </c>
      <c r="L3860" s="30" t="s">
        <v>612</v>
      </c>
      <c r="M3860" s="30" t="s">
        <v>1088</v>
      </c>
      <c r="N3860" s="30"/>
      <c r="O3860" s="30" t="s">
        <v>9872</v>
      </c>
      <c r="P3860" s="30" t="s">
        <v>9868</v>
      </c>
      <c r="Q3860" s="30" t="s">
        <v>4174</v>
      </c>
    </row>
    <row r="3861" spans="1:17">
      <c r="A3861" s="30" t="s">
        <v>12194</v>
      </c>
      <c r="B3861" s="30" t="s">
        <v>10109</v>
      </c>
      <c r="C3861" s="30" t="s">
        <v>12195</v>
      </c>
      <c r="D3861" s="30" t="s">
        <v>74</v>
      </c>
      <c r="E3861" s="30" t="s">
        <v>9891</v>
      </c>
      <c r="F3861" s="30"/>
      <c r="G3861" s="38">
        <v>60</v>
      </c>
      <c r="H3861" s="31">
        <v>0</v>
      </c>
      <c r="I3861" s="30" t="s">
        <v>610</v>
      </c>
      <c r="J3861" s="30" t="s">
        <v>611</v>
      </c>
      <c r="K3861" s="30" t="s">
        <v>495</v>
      </c>
      <c r="L3861" s="30" t="s">
        <v>612</v>
      </c>
      <c r="M3861" s="30" t="s">
        <v>1035</v>
      </c>
      <c r="N3861" s="30"/>
      <c r="O3861" s="30" t="s">
        <v>9872</v>
      </c>
      <c r="P3861" s="30" t="s">
        <v>9868</v>
      </c>
      <c r="Q3861" s="30" t="s">
        <v>4174</v>
      </c>
    </row>
    <row r="3862" spans="1:17">
      <c r="A3862" s="30" t="s">
        <v>12196</v>
      </c>
      <c r="B3862" s="30" t="s">
        <v>10103</v>
      </c>
      <c r="C3862" s="30" t="s">
        <v>12197</v>
      </c>
      <c r="D3862" s="30"/>
      <c r="E3862" s="30" t="s">
        <v>9870</v>
      </c>
      <c r="F3862" s="30" t="s">
        <v>74</v>
      </c>
      <c r="G3862" s="38">
        <v>60</v>
      </c>
      <c r="H3862" s="31">
        <v>0</v>
      </c>
      <c r="I3862" s="30" t="s">
        <v>546</v>
      </c>
      <c r="J3862" s="30" t="s">
        <v>547</v>
      </c>
      <c r="K3862" s="30" t="s">
        <v>495</v>
      </c>
      <c r="L3862" s="30" t="s">
        <v>496</v>
      </c>
      <c r="M3862" s="30" t="s">
        <v>713</v>
      </c>
      <c r="N3862" s="30" t="s">
        <v>11054</v>
      </c>
      <c r="O3862" s="30" t="s">
        <v>9872</v>
      </c>
      <c r="P3862" s="30" t="s">
        <v>9868</v>
      </c>
      <c r="Q3862" s="30" t="s">
        <v>499</v>
      </c>
    </row>
    <row r="3863" spans="1:17">
      <c r="A3863" s="30" t="s">
        <v>12198</v>
      </c>
      <c r="B3863" s="30" t="s">
        <v>10103</v>
      </c>
      <c r="C3863" s="30" t="s">
        <v>12199</v>
      </c>
      <c r="D3863" s="30"/>
      <c r="E3863" s="30" t="s">
        <v>9870</v>
      </c>
      <c r="F3863" s="30" t="s">
        <v>74</v>
      </c>
      <c r="G3863" s="38">
        <v>60</v>
      </c>
      <c r="H3863" s="31">
        <v>0</v>
      </c>
      <c r="I3863" s="30" t="s">
        <v>586</v>
      </c>
      <c r="J3863" s="30" t="s">
        <v>587</v>
      </c>
      <c r="K3863" s="30" t="s">
        <v>495</v>
      </c>
      <c r="L3863" s="30" t="s">
        <v>496</v>
      </c>
      <c r="M3863" s="30" t="s">
        <v>877</v>
      </c>
      <c r="N3863" s="30"/>
      <c r="O3863" s="30" t="s">
        <v>9872</v>
      </c>
      <c r="P3863" s="30" t="s">
        <v>9868</v>
      </c>
      <c r="Q3863" s="30" t="s">
        <v>499</v>
      </c>
    </row>
    <row r="3864" spans="1:17">
      <c r="A3864" s="30" t="s">
        <v>12200</v>
      </c>
      <c r="B3864" s="30" t="s">
        <v>10109</v>
      </c>
      <c r="C3864" s="30" t="s">
        <v>12201</v>
      </c>
      <c r="D3864" s="30" t="s">
        <v>74</v>
      </c>
      <c r="E3864" s="30" t="s">
        <v>9891</v>
      </c>
      <c r="F3864" s="30"/>
      <c r="G3864" s="38">
        <v>60</v>
      </c>
      <c r="H3864" s="31">
        <v>0</v>
      </c>
      <c r="I3864" s="30" t="s">
        <v>622</v>
      </c>
      <c r="J3864" s="30" t="s">
        <v>623</v>
      </c>
      <c r="K3864" s="30" t="s">
        <v>495</v>
      </c>
      <c r="L3864" s="30" t="s">
        <v>612</v>
      </c>
      <c r="M3864" s="30" t="s">
        <v>1007</v>
      </c>
      <c r="N3864" s="30"/>
      <c r="O3864" s="30" t="s">
        <v>9872</v>
      </c>
      <c r="P3864" s="30" t="s">
        <v>9868</v>
      </c>
      <c r="Q3864" s="30" t="s">
        <v>4174</v>
      </c>
    </row>
    <row r="3865" spans="1:17">
      <c r="A3865" s="30" t="s">
        <v>12202</v>
      </c>
      <c r="B3865" s="30" t="s">
        <v>10106</v>
      </c>
      <c r="C3865" s="30" t="s">
        <v>12203</v>
      </c>
      <c r="D3865" s="30" t="s">
        <v>74</v>
      </c>
      <c r="E3865" s="30" t="s">
        <v>9891</v>
      </c>
      <c r="F3865" s="30"/>
      <c r="G3865" s="38">
        <v>60</v>
      </c>
      <c r="H3865" s="31">
        <v>0</v>
      </c>
      <c r="I3865" s="30" t="s">
        <v>622</v>
      </c>
      <c r="J3865" s="30" t="s">
        <v>623</v>
      </c>
      <c r="K3865" s="30" t="s">
        <v>495</v>
      </c>
      <c r="L3865" s="30" t="s">
        <v>612</v>
      </c>
      <c r="M3865" s="30" t="s">
        <v>997</v>
      </c>
      <c r="N3865" s="30"/>
      <c r="O3865" s="30" t="s">
        <v>9872</v>
      </c>
      <c r="P3865" s="30" t="s">
        <v>9868</v>
      </c>
      <c r="Q3865" s="30" t="s">
        <v>4174</v>
      </c>
    </row>
    <row r="3866" spans="1:17">
      <c r="A3866" s="30" t="s">
        <v>12204</v>
      </c>
      <c r="B3866" s="30" t="s">
        <v>10106</v>
      </c>
      <c r="C3866" s="30" t="s">
        <v>12205</v>
      </c>
      <c r="D3866" s="30" t="s">
        <v>74</v>
      </c>
      <c r="E3866" s="30" t="s">
        <v>9891</v>
      </c>
      <c r="F3866" s="30"/>
      <c r="G3866" s="38">
        <v>60</v>
      </c>
      <c r="H3866" s="31">
        <v>0</v>
      </c>
      <c r="I3866" s="30" t="s">
        <v>622</v>
      </c>
      <c r="J3866" s="30" t="s">
        <v>623</v>
      </c>
      <c r="K3866" s="30" t="s">
        <v>495</v>
      </c>
      <c r="L3866" s="30" t="s">
        <v>612</v>
      </c>
      <c r="M3866" s="30" t="s">
        <v>1088</v>
      </c>
      <c r="N3866" s="30"/>
      <c r="O3866" s="30" t="s">
        <v>9872</v>
      </c>
      <c r="P3866" s="30" t="s">
        <v>9868</v>
      </c>
      <c r="Q3866" s="30" t="s">
        <v>4174</v>
      </c>
    </row>
    <row r="3867" spans="1:17">
      <c r="A3867" s="30" t="s">
        <v>12206</v>
      </c>
      <c r="B3867" s="30" t="s">
        <v>10109</v>
      </c>
      <c r="C3867" s="30" t="s">
        <v>12207</v>
      </c>
      <c r="D3867" s="30" t="s">
        <v>74</v>
      </c>
      <c r="E3867" s="30" t="s">
        <v>9891</v>
      </c>
      <c r="F3867" s="30"/>
      <c r="G3867" s="38">
        <v>60</v>
      </c>
      <c r="H3867" s="31">
        <v>0</v>
      </c>
      <c r="I3867" s="30" t="s">
        <v>610</v>
      </c>
      <c r="J3867" s="30" t="s">
        <v>611</v>
      </c>
      <c r="K3867" s="30" t="s">
        <v>495</v>
      </c>
      <c r="L3867" s="30" t="s">
        <v>612</v>
      </c>
      <c r="M3867" s="30" t="s">
        <v>1035</v>
      </c>
      <c r="N3867" s="30"/>
      <c r="O3867" s="30" t="s">
        <v>9872</v>
      </c>
      <c r="P3867" s="30" t="s">
        <v>9868</v>
      </c>
      <c r="Q3867" s="30" t="s">
        <v>4174</v>
      </c>
    </row>
    <row r="3868" spans="1:17">
      <c r="A3868" s="30" t="s">
        <v>12208</v>
      </c>
      <c r="B3868" s="30" t="s">
        <v>10103</v>
      </c>
      <c r="C3868" s="30" t="s">
        <v>12209</v>
      </c>
      <c r="D3868" s="30"/>
      <c r="E3868" s="30" t="s">
        <v>9870</v>
      </c>
      <c r="F3868" s="30" t="s">
        <v>74</v>
      </c>
      <c r="G3868" s="38">
        <v>60</v>
      </c>
      <c r="H3868" s="31">
        <v>0</v>
      </c>
      <c r="I3868" s="30" t="s">
        <v>586</v>
      </c>
      <c r="J3868" s="30" t="s">
        <v>587</v>
      </c>
      <c r="K3868" s="30" t="s">
        <v>495</v>
      </c>
      <c r="L3868" s="30" t="s">
        <v>496</v>
      </c>
      <c r="M3868" s="30" t="s">
        <v>588</v>
      </c>
      <c r="N3868" s="30"/>
      <c r="O3868" s="30" t="s">
        <v>9872</v>
      </c>
      <c r="P3868" s="30" t="s">
        <v>9868</v>
      </c>
      <c r="Q3868" s="30" t="s">
        <v>499</v>
      </c>
    </row>
    <row r="3869" spans="1:17">
      <c r="A3869" s="30" t="s">
        <v>12210</v>
      </c>
      <c r="B3869" s="30" t="s">
        <v>10103</v>
      </c>
      <c r="C3869" s="30" t="s">
        <v>12211</v>
      </c>
      <c r="D3869" s="30"/>
      <c r="E3869" s="30" t="s">
        <v>9870</v>
      </c>
      <c r="F3869" s="30" t="s">
        <v>74</v>
      </c>
      <c r="G3869" s="38">
        <v>60</v>
      </c>
      <c r="H3869" s="31">
        <v>0</v>
      </c>
      <c r="I3869" s="30" t="s">
        <v>546</v>
      </c>
      <c r="J3869" s="30" t="s">
        <v>547</v>
      </c>
      <c r="K3869" s="30" t="s">
        <v>495</v>
      </c>
      <c r="L3869" s="30" t="s">
        <v>496</v>
      </c>
      <c r="M3869" s="30" t="s">
        <v>713</v>
      </c>
      <c r="N3869" s="30" t="s">
        <v>9596</v>
      </c>
      <c r="O3869" s="30" t="s">
        <v>9872</v>
      </c>
      <c r="P3869" s="30" t="s">
        <v>9868</v>
      </c>
      <c r="Q3869" s="30" t="s">
        <v>499</v>
      </c>
    </row>
    <row r="3870" spans="1:17">
      <c r="A3870" s="30" t="s">
        <v>12212</v>
      </c>
      <c r="B3870" s="30" t="s">
        <v>10663</v>
      </c>
      <c r="C3870" s="30" t="s">
        <v>12213</v>
      </c>
      <c r="D3870" s="30"/>
      <c r="E3870" s="30" t="s">
        <v>9870</v>
      </c>
      <c r="F3870" s="30" t="s">
        <v>74</v>
      </c>
      <c r="G3870" s="38">
        <v>60</v>
      </c>
      <c r="H3870" s="31">
        <v>0</v>
      </c>
      <c r="I3870" s="30" t="s">
        <v>512</v>
      </c>
      <c r="J3870" s="30" t="s">
        <v>513</v>
      </c>
      <c r="K3870" s="30" t="s">
        <v>495</v>
      </c>
      <c r="L3870" s="30" t="s">
        <v>496</v>
      </c>
      <c r="M3870" s="30" t="s">
        <v>713</v>
      </c>
      <c r="N3870" s="30" t="s">
        <v>3111</v>
      </c>
      <c r="O3870" s="30" t="s">
        <v>9872</v>
      </c>
      <c r="P3870" s="30" t="s">
        <v>9868</v>
      </c>
      <c r="Q3870" s="30" t="s">
        <v>499</v>
      </c>
    </row>
    <row r="3871" spans="1:17">
      <c r="A3871" s="30" t="s">
        <v>12214</v>
      </c>
      <c r="B3871" s="30" t="s">
        <v>10103</v>
      </c>
      <c r="C3871" s="30" t="s">
        <v>12215</v>
      </c>
      <c r="D3871" s="30"/>
      <c r="E3871" s="30" t="s">
        <v>9870</v>
      </c>
      <c r="F3871" s="30" t="s">
        <v>74</v>
      </c>
      <c r="G3871" s="38">
        <v>60</v>
      </c>
      <c r="H3871" s="31">
        <v>0</v>
      </c>
      <c r="I3871" s="30" t="s">
        <v>552</v>
      </c>
      <c r="J3871" s="30" t="s">
        <v>553</v>
      </c>
      <c r="K3871" s="30" t="s">
        <v>495</v>
      </c>
      <c r="L3871" s="30" t="s">
        <v>496</v>
      </c>
      <c r="M3871" s="30" t="s">
        <v>602</v>
      </c>
      <c r="N3871" s="30"/>
      <c r="O3871" s="30" t="s">
        <v>9872</v>
      </c>
      <c r="P3871" s="30" t="s">
        <v>9868</v>
      </c>
      <c r="Q3871" s="30" t="s">
        <v>499</v>
      </c>
    </row>
    <row r="3872" spans="1:17">
      <c r="A3872" s="30" t="s">
        <v>12216</v>
      </c>
      <c r="B3872" s="30" t="s">
        <v>10106</v>
      </c>
      <c r="C3872" s="30" t="s">
        <v>12217</v>
      </c>
      <c r="D3872" s="30" t="s">
        <v>74</v>
      </c>
      <c r="E3872" s="30" t="s">
        <v>9891</v>
      </c>
      <c r="F3872" s="30"/>
      <c r="G3872" s="38">
        <v>60</v>
      </c>
      <c r="H3872" s="31">
        <v>0</v>
      </c>
      <c r="I3872" s="30" t="s">
        <v>622</v>
      </c>
      <c r="J3872" s="30" t="s">
        <v>623</v>
      </c>
      <c r="K3872" s="30" t="s">
        <v>495</v>
      </c>
      <c r="L3872" s="30" t="s">
        <v>612</v>
      </c>
      <c r="M3872" s="30" t="s">
        <v>997</v>
      </c>
      <c r="N3872" s="30"/>
      <c r="O3872" s="30" t="s">
        <v>9872</v>
      </c>
      <c r="P3872" s="30" t="s">
        <v>9868</v>
      </c>
      <c r="Q3872" s="30" t="s">
        <v>4174</v>
      </c>
    </row>
    <row r="3873" spans="1:17">
      <c r="A3873" s="30" t="s">
        <v>12218</v>
      </c>
      <c r="B3873" s="30" t="s">
        <v>10109</v>
      </c>
      <c r="C3873" s="30" t="s">
        <v>12219</v>
      </c>
      <c r="D3873" s="30" t="s">
        <v>74</v>
      </c>
      <c r="E3873" s="30" t="s">
        <v>9891</v>
      </c>
      <c r="F3873" s="30"/>
      <c r="G3873" s="38">
        <v>60</v>
      </c>
      <c r="H3873" s="31">
        <v>0</v>
      </c>
      <c r="I3873" s="30" t="s">
        <v>610</v>
      </c>
      <c r="J3873" s="30" t="s">
        <v>611</v>
      </c>
      <c r="K3873" s="30" t="s">
        <v>495</v>
      </c>
      <c r="L3873" s="30" t="s">
        <v>612</v>
      </c>
      <c r="M3873" s="30" t="s">
        <v>1108</v>
      </c>
      <c r="N3873" s="30"/>
      <c r="O3873" s="30" t="s">
        <v>9872</v>
      </c>
      <c r="P3873" s="30" t="s">
        <v>9868</v>
      </c>
      <c r="Q3873" s="30" t="s">
        <v>4174</v>
      </c>
    </row>
    <row r="3874" spans="1:17">
      <c r="A3874" s="30" t="s">
        <v>12220</v>
      </c>
      <c r="B3874" s="30" t="s">
        <v>10109</v>
      </c>
      <c r="C3874" s="30" t="s">
        <v>12221</v>
      </c>
      <c r="D3874" s="30" t="s">
        <v>74</v>
      </c>
      <c r="E3874" s="30" t="s">
        <v>9891</v>
      </c>
      <c r="F3874" s="30"/>
      <c r="G3874" s="38">
        <v>60</v>
      </c>
      <c r="H3874" s="31">
        <v>0</v>
      </c>
      <c r="I3874" s="30" t="s">
        <v>5036</v>
      </c>
      <c r="J3874" s="30" t="s">
        <v>5037</v>
      </c>
      <c r="K3874" s="30" t="s">
        <v>495</v>
      </c>
      <c r="L3874" s="30" t="s">
        <v>612</v>
      </c>
      <c r="M3874" s="30" t="s">
        <v>1128</v>
      </c>
      <c r="N3874" s="30"/>
      <c r="O3874" s="30" t="s">
        <v>9872</v>
      </c>
      <c r="P3874" s="30" t="s">
        <v>9868</v>
      </c>
      <c r="Q3874" s="30" t="s">
        <v>4174</v>
      </c>
    </row>
    <row r="3875" spans="1:17">
      <c r="A3875" s="30" t="s">
        <v>12222</v>
      </c>
      <c r="B3875" s="30" t="s">
        <v>10103</v>
      </c>
      <c r="C3875" s="30" t="s">
        <v>12223</v>
      </c>
      <c r="D3875" s="30"/>
      <c r="E3875" s="30" t="s">
        <v>9870</v>
      </c>
      <c r="F3875" s="30" t="s">
        <v>74</v>
      </c>
      <c r="G3875" s="38">
        <v>60</v>
      </c>
      <c r="H3875" s="31">
        <v>0</v>
      </c>
      <c r="I3875" s="30" t="s">
        <v>552</v>
      </c>
      <c r="J3875" s="30" t="s">
        <v>553</v>
      </c>
      <c r="K3875" s="30" t="s">
        <v>495</v>
      </c>
      <c r="L3875" s="30" t="s">
        <v>496</v>
      </c>
      <c r="M3875" s="30" t="s">
        <v>602</v>
      </c>
      <c r="N3875" s="30"/>
      <c r="O3875" s="30" t="s">
        <v>9872</v>
      </c>
      <c r="P3875" s="30" t="s">
        <v>9868</v>
      </c>
      <c r="Q3875" s="30" t="s">
        <v>499</v>
      </c>
    </row>
    <row r="3876" spans="1:17">
      <c r="A3876" s="30" t="s">
        <v>12224</v>
      </c>
      <c r="B3876" s="30" t="s">
        <v>10103</v>
      </c>
      <c r="C3876" s="30" t="s">
        <v>12225</v>
      </c>
      <c r="D3876" s="30"/>
      <c r="E3876" s="30" t="s">
        <v>9870</v>
      </c>
      <c r="F3876" s="30" t="s">
        <v>74</v>
      </c>
      <c r="G3876" s="38">
        <v>60</v>
      </c>
      <c r="H3876" s="31">
        <v>0</v>
      </c>
      <c r="I3876" s="30" t="s">
        <v>504</v>
      </c>
      <c r="J3876" s="30" t="s">
        <v>505</v>
      </c>
      <c r="K3876" s="30" t="s">
        <v>495</v>
      </c>
      <c r="L3876" s="30" t="s">
        <v>496</v>
      </c>
      <c r="M3876" s="30" t="s">
        <v>558</v>
      </c>
      <c r="N3876" s="30"/>
      <c r="O3876" s="30" t="s">
        <v>9872</v>
      </c>
      <c r="P3876" s="30" t="s">
        <v>9868</v>
      </c>
      <c r="Q3876" s="30" t="s">
        <v>499</v>
      </c>
    </row>
    <row r="3877" spans="1:17">
      <c r="A3877" s="30" t="s">
        <v>12226</v>
      </c>
      <c r="B3877" s="30" t="s">
        <v>10094</v>
      </c>
      <c r="C3877" s="30" t="s">
        <v>12227</v>
      </c>
      <c r="D3877" s="30"/>
      <c r="E3877" s="30" t="s">
        <v>9870</v>
      </c>
      <c r="F3877" s="30" t="s">
        <v>74</v>
      </c>
      <c r="G3877" s="38">
        <v>60</v>
      </c>
      <c r="H3877" s="31">
        <v>0</v>
      </c>
      <c r="I3877" s="30" t="s">
        <v>586</v>
      </c>
      <c r="J3877" s="30" t="s">
        <v>587</v>
      </c>
      <c r="K3877" s="30" t="s">
        <v>495</v>
      </c>
      <c r="L3877" s="30" t="s">
        <v>496</v>
      </c>
      <c r="M3877" s="30" t="s">
        <v>2374</v>
      </c>
      <c r="N3877" s="30"/>
      <c r="O3877" s="30" t="s">
        <v>9872</v>
      </c>
      <c r="P3877" s="30" t="s">
        <v>9868</v>
      </c>
      <c r="Q3877" s="30" t="s">
        <v>499</v>
      </c>
    </row>
    <row r="3878" spans="1:17">
      <c r="A3878" s="30" t="s">
        <v>12228</v>
      </c>
      <c r="B3878" s="30" t="s">
        <v>10094</v>
      </c>
      <c r="C3878" s="30" t="s">
        <v>12229</v>
      </c>
      <c r="D3878" s="30"/>
      <c r="E3878" s="30" t="s">
        <v>9870</v>
      </c>
      <c r="F3878" s="30" t="s">
        <v>74</v>
      </c>
      <c r="G3878" s="38">
        <v>60</v>
      </c>
      <c r="H3878" s="31">
        <v>0</v>
      </c>
      <c r="I3878" s="30" t="s">
        <v>586</v>
      </c>
      <c r="J3878" s="30" t="s">
        <v>587</v>
      </c>
      <c r="K3878" s="30" t="s">
        <v>495</v>
      </c>
      <c r="L3878" s="30" t="s">
        <v>496</v>
      </c>
      <c r="M3878" s="30" t="s">
        <v>2374</v>
      </c>
      <c r="N3878" s="30"/>
      <c r="O3878" s="30" t="s">
        <v>9872</v>
      </c>
      <c r="P3878" s="30" t="s">
        <v>9868</v>
      </c>
      <c r="Q3878" s="30" t="s">
        <v>499</v>
      </c>
    </row>
    <row r="3879" spans="1:17">
      <c r="A3879" s="30" t="s">
        <v>12230</v>
      </c>
      <c r="B3879" s="30" t="s">
        <v>10109</v>
      </c>
      <c r="C3879" s="30" t="s">
        <v>12231</v>
      </c>
      <c r="D3879" s="30" t="s">
        <v>74</v>
      </c>
      <c r="E3879" s="30" t="s">
        <v>9891</v>
      </c>
      <c r="F3879" s="30"/>
      <c r="G3879" s="38">
        <v>60</v>
      </c>
      <c r="H3879" s="31">
        <v>0</v>
      </c>
      <c r="I3879" s="30" t="s">
        <v>5036</v>
      </c>
      <c r="J3879" s="30" t="s">
        <v>5037</v>
      </c>
      <c r="K3879" s="30" t="s">
        <v>495</v>
      </c>
      <c r="L3879" s="30" t="s">
        <v>612</v>
      </c>
      <c r="M3879" s="30" t="s">
        <v>1128</v>
      </c>
      <c r="N3879" s="30"/>
      <c r="O3879" s="30" t="s">
        <v>9872</v>
      </c>
      <c r="P3879" s="30" t="s">
        <v>9868</v>
      </c>
      <c r="Q3879" s="30" t="s">
        <v>4174</v>
      </c>
    </row>
    <row r="3880" spans="1:17">
      <c r="A3880" s="30" t="s">
        <v>12232</v>
      </c>
      <c r="B3880" s="30" t="s">
        <v>10109</v>
      </c>
      <c r="C3880" s="30" t="s">
        <v>12233</v>
      </c>
      <c r="D3880" s="30" t="s">
        <v>74</v>
      </c>
      <c r="E3880" s="30" t="s">
        <v>9891</v>
      </c>
      <c r="F3880" s="30"/>
      <c r="G3880" s="38">
        <v>60</v>
      </c>
      <c r="H3880" s="31">
        <v>0</v>
      </c>
      <c r="I3880" s="30" t="s">
        <v>5036</v>
      </c>
      <c r="J3880" s="30" t="s">
        <v>5037</v>
      </c>
      <c r="K3880" s="30" t="s">
        <v>495</v>
      </c>
      <c r="L3880" s="30" t="s">
        <v>612</v>
      </c>
      <c r="M3880" s="30" t="s">
        <v>780</v>
      </c>
      <c r="N3880" s="30"/>
      <c r="O3880" s="30" t="s">
        <v>9872</v>
      </c>
      <c r="P3880" s="30" t="s">
        <v>9868</v>
      </c>
      <c r="Q3880" s="30" t="s">
        <v>4174</v>
      </c>
    </row>
    <row r="3881" spans="1:17">
      <c r="A3881" s="30" t="s">
        <v>12234</v>
      </c>
      <c r="B3881" s="30" t="s">
        <v>10103</v>
      </c>
      <c r="C3881" s="30" t="s">
        <v>12235</v>
      </c>
      <c r="D3881" s="30"/>
      <c r="E3881" s="30" t="s">
        <v>9870</v>
      </c>
      <c r="F3881" s="30" t="s">
        <v>74</v>
      </c>
      <c r="G3881" s="38">
        <v>60</v>
      </c>
      <c r="H3881" s="31">
        <v>0</v>
      </c>
      <c r="I3881" s="30" t="s">
        <v>552</v>
      </c>
      <c r="J3881" s="30" t="s">
        <v>553</v>
      </c>
      <c r="K3881" s="30" t="s">
        <v>495</v>
      </c>
      <c r="L3881" s="30" t="s">
        <v>496</v>
      </c>
      <c r="M3881" s="30" t="s">
        <v>2249</v>
      </c>
      <c r="N3881" s="30"/>
      <c r="O3881" s="30" t="s">
        <v>9872</v>
      </c>
      <c r="P3881" s="30" t="s">
        <v>9868</v>
      </c>
      <c r="Q3881" s="30" t="s">
        <v>499</v>
      </c>
    </row>
    <row r="3882" spans="1:17">
      <c r="A3882" s="30" t="s">
        <v>12236</v>
      </c>
      <c r="B3882" s="30" t="s">
        <v>10103</v>
      </c>
      <c r="C3882" s="30" t="s">
        <v>12237</v>
      </c>
      <c r="D3882" s="30"/>
      <c r="E3882" s="30" t="s">
        <v>9870</v>
      </c>
      <c r="F3882" s="30" t="s">
        <v>74</v>
      </c>
      <c r="G3882" s="38">
        <v>60</v>
      </c>
      <c r="H3882" s="31">
        <v>0</v>
      </c>
      <c r="I3882" s="30" t="s">
        <v>586</v>
      </c>
      <c r="J3882" s="30" t="s">
        <v>587</v>
      </c>
      <c r="K3882" s="30" t="s">
        <v>495</v>
      </c>
      <c r="L3882" s="30" t="s">
        <v>496</v>
      </c>
      <c r="M3882" s="30" t="s">
        <v>588</v>
      </c>
      <c r="N3882" s="30"/>
      <c r="O3882" s="30" t="s">
        <v>9872</v>
      </c>
      <c r="P3882" s="30" t="s">
        <v>9868</v>
      </c>
      <c r="Q3882" s="30" t="s">
        <v>499</v>
      </c>
    </row>
    <row r="3883" spans="1:17">
      <c r="A3883" s="30" t="s">
        <v>12238</v>
      </c>
      <c r="B3883" s="30" t="s">
        <v>10103</v>
      </c>
      <c r="C3883" s="30" t="s">
        <v>12239</v>
      </c>
      <c r="D3883" s="30"/>
      <c r="E3883" s="30" t="s">
        <v>9870</v>
      </c>
      <c r="F3883" s="30" t="s">
        <v>74</v>
      </c>
      <c r="G3883" s="38">
        <v>60</v>
      </c>
      <c r="H3883" s="31">
        <v>0</v>
      </c>
      <c r="I3883" s="30" t="s">
        <v>552</v>
      </c>
      <c r="J3883" s="30" t="s">
        <v>553</v>
      </c>
      <c r="K3883" s="30" t="s">
        <v>495</v>
      </c>
      <c r="L3883" s="30" t="s">
        <v>496</v>
      </c>
      <c r="M3883" s="30" t="s">
        <v>724</v>
      </c>
      <c r="N3883" s="30"/>
      <c r="O3883" s="30" t="s">
        <v>9872</v>
      </c>
      <c r="P3883" s="30" t="s">
        <v>9868</v>
      </c>
      <c r="Q3883" s="30" t="s">
        <v>499</v>
      </c>
    </row>
    <row r="3884" spans="1:17">
      <c r="A3884" s="30" t="s">
        <v>12240</v>
      </c>
      <c r="B3884" s="30" t="s">
        <v>10103</v>
      </c>
      <c r="C3884" s="30" t="s">
        <v>12241</v>
      </c>
      <c r="D3884" s="30"/>
      <c r="E3884" s="30" t="s">
        <v>9870</v>
      </c>
      <c r="F3884" s="30" t="s">
        <v>74</v>
      </c>
      <c r="G3884" s="38">
        <v>60</v>
      </c>
      <c r="H3884" s="31">
        <v>0</v>
      </c>
      <c r="I3884" s="30" t="s">
        <v>552</v>
      </c>
      <c r="J3884" s="30" t="s">
        <v>553</v>
      </c>
      <c r="K3884" s="30" t="s">
        <v>495</v>
      </c>
      <c r="L3884" s="30" t="s">
        <v>496</v>
      </c>
      <c r="M3884" s="30" t="s">
        <v>554</v>
      </c>
      <c r="N3884" s="30"/>
      <c r="O3884" s="30" t="s">
        <v>9872</v>
      </c>
      <c r="P3884" s="30" t="s">
        <v>9868</v>
      </c>
      <c r="Q3884" s="30" t="s">
        <v>499</v>
      </c>
    </row>
    <row r="3885" spans="1:17">
      <c r="A3885" s="30" t="s">
        <v>12242</v>
      </c>
      <c r="B3885" s="30" t="s">
        <v>10109</v>
      </c>
      <c r="C3885" s="30" t="s">
        <v>12243</v>
      </c>
      <c r="D3885" s="30" t="s">
        <v>74</v>
      </c>
      <c r="E3885" s="30" t="s">
        <v>9891</v>
      </c>
      <c r="F3885" s="30"/>
      <c r="G3885" s="38">
        <v>60</v>
      </c>
      <c r="H3885" s="31">
        <v>0</v>
      </c>
      <c r="I3885" s="30" t="s">
        <v>610</v>
      </c>
      <c r="J3885" s="30" t="s">
        <v>611</v>
      </c>
      <c r="K3885" s="30" t="s">
        <v>495</v>
      </c>
      <c r="L3885" s="30" t="s">
        <v>612</v>
      </c>
      <c r="M3885" s="30" t="s">
        <v>1108</v>
      </c>
      <c r="N3885" s="30"/>
      <c r="O3885" s="30" t="s">
        <v>9872</v>
      </c>
      <c r="P3885" s="30" t="s">
        <v>9868</v>
      </c>
      <c r="Q3885" s="30" t="s">
        <v>4174</v>
      </c>
    </row>
    <row r="3886" spans="1:17">
      <c r="A3886" s="30" t="s">
        <v>12244</v>
      </c>
      <c r="B3886" s="30" t="s">
        <v>10106</v>
      </c>
      <c r="C3886" s="30" t="s">
        <v>12245</v>
      </c>
      <c r="D3886" s="30" t="s">
        <v>74</v>
      </c>
      <c r="E3886" s="30" t="s">
        <v>9891</v>
      </c>
      <c r="F3886" s="30"/>
      <c r="G3886" s="38">
        <v>60</v>
      </c>
      <c r="H3886" s="31">
        <v>0</v>
      </c>
      <c r="I3886" s="30" t="s">
        <v>622</v>
      </c>
      <c r="J3886" s="30" t="s">
        <v>623</v>
      </c>
      <c r="K3886" s="30" t="s">
        <v>495</v>
      </c>
      <c r="L3886" s="30" t="s">
        <v>612</v>
      </c>
      <c r="M3886" s="30" t="s">
        <v>997</v>
      </c>
      <c r="N3886" s="30"/>
      <c r="O3886" s="30" t="s">
        <v>9872</v>
      </c>
      <c r="P3886" s="30" t="s">
        <v>9868</v>
      </c>
      <c r="Q3886" s="30" t="s">
        <v>4174</v>
      </c>
    </row>
    <row r="3887" spans="1:17">
      <c r="A3887" s="30" t="s">
        <v>12246</v>
      </c>
      <c r="B3887" s="30" t="s">
        <v>10109</v>
      </c>
      <c r="C3887" s="30" t="s">
        <v>12247</v>
      </c>
      <c r="D3887" s="30" t="s">
        <v>74</v>
      </c>
      <c r="E3887" s="30" t="s">
        <v>9891</v>
      </c>
      <c r="F3887" s="30"/>
      <c r="G3887" s="38">
        <v>60</v>
      </c>
      <c r="H3887" s="31">
        <v>0</v>
      </c>
      <c r="I3887" s="30" t="s">
        <v>622</v>
      </c>
      <c r="J3887" s="30" t="s">
        <v>623</v>
      </c>
      <c r="K3887" s="30" t="s">
        <v>495</v>
      </c>
      <c r="L3887" s="30" t="s">
        <v>612</v>
      </c>
      <c r="M3887" s="30" t="s">
        <v>1007</v>
      </c>
      <c r="N3887" s="30"/>
      <c r="O3887" s="30" t="s">
        <v>9872</v>
      </c>
      <c r="P3887" s="30" t="s">
        <v>9868</v>
      </c>
      <c r="Q3887" s="30" t="s">
        <v>4174</v>
      </c>
    </row>
    <row r="3888" spans="1:17">
      <c r="A3888" s="30" t="s">
        <v>12248</v>
      </c>
      <c r="B3888" s="30" t="s">
        <v>10663</v>
      </c>
      <c r="C3888" s="30" t="s">
        <v>12249</v>
      </c>
      <c r="D3888" s="30"/>
      <c r="E3888" s="30" t="s">
        <v>9870</v>
      </c>
      <c r="F3888" s="30" t="s">
        <v>74</v>
      </c>
      <c r="G3888" s="38">
        <v>60</v>
      </c>
      <c r="H3888" s="31">
        <v>0</v>
      </c>
      <c r="I3888" s="30" t="s">
        <v>504</v>
      </c>
      <c r="J3888" s="30" t="s">
        <v>505</v>
      </c>
      <c r="K3888" s="30" t="s">
        <v>495</v>
      </c>
      <c r="L3888" s="30" t="s">
        <v>496</v>
      </c>
      <c r="M3888" s="30" t="s">
        <v>2206</v>
      </c>
      <c r="N3888" s="30"/>
      <c r="O3888" s="30" t="s">
        <v>9872</v>
      </c>
      <c r="P3888" s="30" t="s">
        <v>9868</v>
      </c>
      <c r="Q3888" s="30" t="s">
        <v>499</v>
      </c>
    </row>
    <row r="3889" spans="1:17">
      <c r="A3889" s="30" t="s">
        <v>12250</v>
      </c>
      <c r="B3889" s="30" t="s">
        <v>10663</v>
      </c>
      <c r="C3889" s="30" t="s">
        <v>12251</v>
      </c>
      <c r="D3889" s="30"/>
      <c r="E3889" s="30" t="s">
        <v>9870</v>
      </c>
      <c r="F3889" s="30" t="s">
        <v>74</v>
      </c>
      <c r="G3889" s="38">
        <v>60</v>
      </c>
      <c r="H3889" s="31">
        <v>0</v>
      </c>
      <c r="I3889" s="30" t="s">
        <v>512</v>
      </c>
      <c r="J3889" s="30" t="s">
        <v>513</v>
      </c>
      <c r="K3889" s="30" t="s">
        <v>495</v>
      </c>
      <c r="L3889" s="30" t="s">
        <v>496</v>
      </c>
      <c r="M3889" s="30" t="s">
        <v>713</v>
      </c>
      <c r="N3889" s="30" t="s">
        <v>3111</v>
      </c>
      <c r="O3889" s="30" t="s">
        <v>9872</v>
      </c>
      <c r="P3889" s="30" t="s">
        <v>9868</v>
      </c>
      <c r="Q3889" s="30" t="s">
        <v>499</v>
      </c>
    </row>
    <row r="3890" spans="1:17">
      <c r="A3890" s="30" t="s">
        <v>12252</v>
      </c>
      <c r="B3890" s="30" t="s">
        <v>10103</v>
      </c>
      <c r="C3890" s="30" t="s">
        <v>12253</v>
      </c>
      <c r="D3890" s="30"/>
      <c r="E3890" s="30" t="s">
        <v>9870</v>
      </c>
      <c r="F3890" s="30" t="s">
        <v>74</v>
      </c>
      <c r="G3890" s="38">
        <v>60</v>
      </c>
      <c r="H3890" s="31">
        <v>0</v>
      </c>
      <c r="I3890" s="30" t="s">
        <v>552</v>
      </c>
      <c r="J3890" s="30" t="s">
        <v>553</v>
      </c>
      <c r="K3890" s="30" t="s">
        <v>495</v>
      </c>
      <c r="L3890" s="30" t="s">
        <v>496</v>
      </c>
      <c r="M3890" s="30" t="s">
        <v>554</v>
      </c>
      <c r="N3890" s="30"/>
      <c r="O3890" s="30" t="s">
        <v>9872</v>
      </c>
      <c r="P3890" s="30" t="s">
        <v>9868</v>
      </c>
      <c r="Q3890" s="30" t="s">
        <v>499</v>
      </c>
    </row>
    <row r="3891" spans="1:17">
      <c r="A3891" s="30" t="s">
        <v>12254</v>
      </c>
      <c r="B3891" s="30" t="s">
        <v>12255</v>
      </c>
      <c r="C3891" s="30" t="s">
        <v>12256</v>
      </c>
      <c r="D3891" s="30"/>
      <c r="E3891" s="30" t="s">
        <v>10101</v>
      </c>
      <c r="F3891" s="30"/>
      <c r="G3891" s="38">
        <v>60</v>
      </c>
      <c r="H3891" s="31">
        <v>0</v>
      </c>
      <c r="I3891" s="30" t="s">
        <v>546</v>
      </c>
      <c r="J3891" s="30" t="s">
        <v>547</v>
      </c>
      <c r="K3891" s="30" t="s">
        <v>495</v>
      </c>
      <c r="L3891" s="30" t="s">
        <v>828</v>
      </c>
      <c r="M3891" s="30" t="s">
        <v>573</v>
      </c>
      <c r="N3891" s="30"/>
      <c r="O3891" s="30" t="s">
        <v>9872</v>
      </c>
      <c r="P3891" s="30" t="s">
        <v>9868</v>
      </c>
      <c r="Q3891" s="30" t="s">
        <v>499</v>
      </c>
    </row>
    <row r="3892" spans="1:17">
      <c r="A3892" s="30" t="s">
        <v>12257</v>
      </c>
      <c r="B3892" s="30" t="s">
        <v>10103</v>
      </c>
      <c r="C3892" s="30" t="s">
        <v>12258</v>
      </c>
      <c r="D3892" s="30"/>
      <c r="E3892" s="30" t="s">
        <v>9870</v>
      </c>
      <c r="F3892" s="30" t="s">
        <v>74</v>
      </c>
      <c r="G3892" s="38">
        <v>60</v>
      </c>
      <c r="H3892" s="31">
        <v>0</v>
      </c>
      <c r="I3892" s="30" t="s">
        <v>512</v>
      </c>
      <c r="J3892" s="30" t="s">
        <v>513</v>
      </c>
      <c r="K3892" s="30" t="s">
        <v>495</v>
      </c>
      <c r="L3892" s="30" t="s">
        <v>496</v>
      </c>
      <c r="M3892" s="30" t="s">
        <v>639</v>
      </c>
      <c r="N3892" s="30"/>
      <c r="O3892" s="30" t="s">
        <v>9872</v>
      </c>
      <c r="P3892" s="30" t="s">
        <v>9868</v>
      </c>
      <c r="Q3892" s="30" t="s">
        <v>499</v>
      </c>
    </row>
    <row r="3893" spans="1:17">
      <c r="A3893" s="30" t="s">
        <v>12259</v>
      </c>
      <c r="B3893" s="30" t="s">
        <v>12260</v>
      </c>
      <c r="C3893" s="30" t="s">
        <v>12261</v>
      </c>
      <c r="D3893" s="30"/>
      <c r="E3893" s="30" t="s">
        <v>10101</v>
      </c>
      <c r="F3893" s="30"/>
      <c r="G3893" s="38">
        <v>60</v>
      </c>
      <c r="H3893" s="31">
        <v>0</v>
      </c>
      <c r="I3893" s="30" t="s">
        <v>546</v>
      </c>
      <c r="J3893" s="30" t="s">
        <v>547</v>
      </c>
      <c r="K3893" s="30" t="s">
        <v>495</v>
      </c>
      <c r="L3893" s="30" t="s">
        <v>572</v>
      </c>
      <c r="M3893" s="30" t="s">
        <v>573</v>
      </c>
      <c r="N3893" s="30"/>
      <c r="O3893" s="30" t="s">
        <v>9872</v>
      </c>
      <c r="P3893" s="30" t="s">
        <v>9868</v>
      </c>
      <c r="Q3893" s="30" t="s">
        <v>499</v>
      </c>
    </row>
    <row r="3894" spans="1:17">
      <c r="A3894" s="30" t="s">
        <v>12262</v>
      </c>
      <c r="B3894" s="30" t="s">
        <v>10129</v>
      </c>
      <c r="C3894" s="30" t="s">
        <v>12263</v>
      </c>
      <c r="D3894" s="30"/>
      <c r="E3894" s="30" t="s">
        <v>9870</v>
      </c>
      <c r="F3894" s="30" t="s">
        <v>74</v>
      </c>
      <c r="G3894" s="38">
        <v>60</v>
      </c>
      <c r="H3894" s="31">
        <v>0</v>
      </c>
      <c r="I3894" s="30" t="s">
        <v>586</v>
      </c>
      <c r="J3894" s="30" t="s">
        <v>587</v>
      </c>
      <c r="K3894" s="30" t="s">
        <v>495</v>
      </c>
      <c r="L3894" s="30" t="s">
        <v>496</v>
      </c>
      <c r="M3894" s="30" t="s">
        <v>497</v>
      </c>
      <c r="N3894" s="30"/>
      <c r="O3894" s="30" t="s">
        <v>9872</v>
      </c>
      <c r="P3894" s="30" t="s">
        <v>9868</v>
      </c>
      <c r="Q3894" s="30" t="s">
        <v>499</v>
      </c>
    </row>
    <row r="3895" spans="1:17">
      <c r="A3895" s="30" t="s">
        <v>12264</v>
      </c>
      <c r="B3895" s="30" t="s">
        <v>10129</v>
      </c>
      <c r="C3895" s="30" t="s">
        <v>12265</v>
      </c>
      <c r="D3895" s="30"/>
      <c r="E3895" s="30" t="s">
        <v>9870</v>
      </c>
      <c r="F3895" s="30" t="s">
        <v>74</v>
      </c>
      <c r="G3895" s="38">
        <v>60</v>
      </c>
      <c r="H3895" s="31">
        <v>0</v>
      </c>
      <c r="I3895" s="30" t="s">
        <v>718</v>
      </c>
      <c r="J3895" s="30" t="s">
        <v>719</v>
      </c>
      <c r="K3895" s="30" t="s">
        <v>495</v>
      </c>
      <c r="L3895" s="30" t="s">
        <v>496</v>
      </c>
      <c r="M3895" s="30" t="s">
        <v>497</v>
      </c>
      <c r="N3895" s="30"/>
      <c r="O3895" s="30" t="s">
        <v>9872</v>
      </c>
      <c r="P3895" s="30" t="s">
        <v>9868</v>
      </c>
      <c r="Q3895" s="30" t="s">
        <v>499</v>
      </c>
    </row>
    <row r="3896" spans="1:17">
      <c r="A3896" s="30" t="s">
        <v>12266</v>
      </c>
      <c r="B3896" s="30" t="s">
        <v>10103</v>
      </c>
      <c r="C3896" s="30" t="s">
        <v>12267</v>
      </c>
      <c r="D3896" s="30"/>
      <c r="E3896" s="30" t="s">
        <v>9870</v>
      </c>
      <c r="F3896" s="30" t="s">
        <v>74</v>
      </c>
      <c r="G3896" s="38">
        <v>60</v>
      </c>
      <c r="H3896" s="31">
        <v>0</v>
      </c>
      <c r="I3896" s="30" t="s">
        <v>512</v>
      </c>
      <c r="J3896" s="30" t="s">
        <v>513</v>
      </c>
      <c r="K3896" s="30" t="s">
        <v>495</v>
      </c>
      <c r="L3896" s="30" t="s">
        <v>496</v>
      </c>
      <c r="M3896" s="30" t="s">
        <v>695</v>
      </c>
      <c r="N3896" s="30" t="s">
        <v>12268</v>
      </c>
      <c r="O3896" s="30" t="s">
        <v>9872</v>
      </c>
      <c r="P3896" s="30" t="s">
        <v>9868</v>
      </c>
      <c r="Q3896" s="30" t="s">
        <v>499</v>
      </c>
    </row>
    <row r="3897" spans="1:17">
      <c r="A3897" s="30" t="s">
        <v>12269</v>
      </c>
      <c r="B3897" s="30" t="s">
        <v>10103</v>
      </c>
      <c r="C3897" s="30" t="s">
        <v>12270</v>
      </c>
      <c r="D3897" s="30"/>
      <c r="E3897" s="30" t="s">
        <v>9870</v>
      </c>
      <c r="F3897" s="30" t="s">
        <v>74</v>
      </c>
      <c r="G3897" s="38">
        <v>60</v>
      </c>
      <c r="H3897" s="31">
        <v>0</v>
      </c>
      <c r="I3897" s="30" t="s">
        <v>546</v>
      </c>
      <c r="J3897" s="30" t="s">
        <v>547</v>
      </c>
      <c r="K3897" s="30" t="s">
        <v>495</v>
      </c>
      <c r="L3897" s="30" t="s">
        <v>496</v>
      </c>
      <c r="M3897" s="30" t="s">
        <v>548</v>
      </c>
      <c r="N3897" s="30"/>
      <c r="O3897" s="30" t="s">
        <v>9872</v>
      </c>
      <c r="P3897" s="30" t="s">
        <v>9868</v>
      </c>
      <c r="Q3897" s="30" t="s">
        <v>499</v>
      </c>
    </row>
    <row r="3898" spans="1:17">
      <c r="A3898" s="30" t="s">
        <v>12271</v>
      </c>
      <c r="B3898" s="30" t="s">
        <v>10103</v>
      </c>
      <c r="C3898" s="30" t="s">
        <v>12272</v>
      </c>
      <c r="D3898" s="30"/>
      <c r="E3898" s="30" t="s">
        <v>9870</v>
      </c>
      <c r="F3898" s="30" t="s">
        <v>74</v>
      </c>
      <c r="G3898" s="38">
        <v>60</v>
      </c>
      <c r="H3898" s="31">
        <v>0</v>
      </c>
      <c r="I3898" s="30" t="s">
        <v>552</v>
      </c>
      <c r="J3898" s="30" t="s">
        <v>553</v>
      </c>
      <c r="K3898" s="30" t="s">
        <v>495</v>
      </c>
      <c r="L3898" s="30" t="s">
        <v>496</v>
      </c>
      <c r="M3898" s="30" t="s">
        <v>654</v>
      </c>
      <c r="N3898" s="30"/>
      <c r="O3898" s="30" t="s">
        <v>9872</v>
      </c>
      <c r="P3898" s="30" t="s">
        <v>9868</v>
      </c>
      <c r="Q3898" s="30" t="s">
        <v>499</v>
      </c>
    </row>
    <row r="3899" spans="1:17">
      <c r="A3899" s="30" t="s">
        <v>12273</v>
      </c>
      <c r="B3899" s="30" t="s">
        <v>10663</v>
      </c>
      <c r="C3899" s="30" t="s">
        <v>12274</v>
      </c>
      <c r="D3899" s="30"/>
      <c r="E3899" s="30" t="s">
        <v>9870</v>
      </c>
      <c r="F3899" s="30" t="s">
        <v>74</v>
      </c>
      <c r="G3899" s="38">
        <v>60</v>
      </c>
      <c r="H3899" s="31">
        <v>0</v>
      </c>
      <c r="I3899" s="30" t="s">
        <v>512</v>
      </c>
      <c r="J3899" s="30" t="s">
        <v>513</v>
      </c>
      <c r="K3899" s="30" t="s">
        <v>495</v>
      </c>
      <c r="L3899" s="30" t="s">
        <v>496</v>
      </c>
      <c r="M3899" s="30" t="s">
        <v>713</v>
      </c>
      <c r="N3899" s="30" t="s">
        <v>5292</v>
      </c>
      <c r="O3899" s="30" t="s">
        <v>9872</v>
      </c>
      <c r="P3899" s="30" t="s">
        <v>9868</v>
      </c>
      <c r="Q3899" s="30" t="s">
        <v>499</v>
      </c>
    </row>
    <row r="3900" spans="1:17">
      <c r="A3900" s="30" t="s">
        <v>12275</v>
      </c>
      <c r="B3900" s="30" t="s">
        <v>10103</v>
      </c>
      <c r="C3900" s="30" t="s">
        <v>12276</v>
      </c>
      <c r="D3900" s="30"/>
      <c r="E3900" s="30" t="s">
        <v>9870</v>
      </c>
      <c r="F3900" s="30" t="s">
        <v>74</v>
      </c>
      <c r="G3900" s="38">
        <v>60</v>
      </c>
      <c r="H3900" s="31">
        <v>0</v>
      </c>
      <c r="I3900" s="30" t="s">
        <v>586</v>
      </c>
      <c r="J3900" s="30" t="s">
        <v>587</v>
      </c>
      <c r="K3900" s="30" t="s">
        <v>495</v>
      </c>
      <c r="L3900" s="30" t="s">
        <v>496</v>
      </c>
      <c r="M3900" s="30" t="s">
        <v>588</v>
      </c>
      <c r="N3900" s="30"/>
      <c r="O3900" s="30" t="s">
        <v>9872</v>
      </c>
      <c r="P3900" s="30" t="s">
        <v>9868</v>
      </c>
      <c r="Q3900" s="30" t="s">
        <v>499</v>
      </c>
    </row>
    <row r="3901" spans="1:17">
      <c r="A3901" s="30" t="s">
        <v>12277</v>
      </c>
      <c r="B3901" s="30" t="s">
        <v>10109</v>
      </c>
      <c r="C3901" s="30" t="s">
        <v>12278</v>
      </c>
      <c r="D3901" s="30" t="s">
        <v>74</v>
      </c>
      <c r="E3901" s="30" t="s">
        <v>9891</v>
      </c>
      <c r="F3901" s="30"/>
      <c r="G3901" s="38">
        <v>60</v>
      </c>
      <c r="H3901" s="31">
        <v>0</v>
      </c>
      <c r="I3901" s="30" t="s">
        <v>5036</v>
      </c>
      <c r="J3901" s="30" t="s">
        <v>5037</v>
      </c>
      <c r="K3901" s="30" t="s">
        <v>495</v>
      </c>
      <c r="L3901" s="30" t="s">
        <v>612</v>
      </c>
      <c r="M3901" s="30" t="s">
        <v>1828</v>
      </c>
      <c r="N3901" s="30"/>
      <c r="O3901" s="30" t="s">
        <v>9872</v>
      </c>
      <c r="P3901" s="30" t="s">
        <v>9868</v>
      </c>
      <c r="Q3901" s="30" t="s">
        <v>4174</v>
      </c>
    </row>
    <row r="3902" spans="1:17">
      <c r="A3902" s="30" t="s">
        <v>12279</v>
      </c>
      <c r="B3902" s="30" t="s">
        <v>10109</v>
      </c>
      <c r="C3902" s="30" t="s">
        <v>12280</v>
      </c>
      <c r="D3902" s="30" t="s">
        <v>74</v>
      </c>
      <c r="E3902" s="30" t="s">
        <v>9891</v>
      </c>
      <c r="F3902" s="30"/>
      <c r="G3902" s="38">
        <v>60</v>
      </c>
      <c r="H3902" s="31">
        <v>0</v>
      </c>
      <c r="I3902" s="30" t="s">
        <v>610</v>
      </c>
      <c r="J3902" s="30" t="s">
        <v>611</v>
      </c>
      <c r="K3902" s="30" t="s">
        <v>495</v>
      </c>
      <c r="L3902" s="30" t="s">
        <v>612</v>
      </c>
      <c r="M3902" s="30" t="s">
        <v>943</v>
      </c>
      <c r="N3902" s="30"/>
      <c r="O3902" s="30" t="s">
        <v>9872</v>
      </c>
      <c r="P3902" s="30" t="s">
        <v>9868</v>
      </c>
      <c r="Q3902" s="30" t="s">
        <v>4174</v>
      </c>
    </row>
    <row r="3903" spans="1:17">
      <c r="A3903" s="30" t="s">
        <v>12281</v>
      </c>
      <c r="B3903" s="30" t="s">
        <v>10109</v>
      </c>
      <c r="C3903" s="30" t="s">
        <v>12282</v>
      </c>
      <c r="D3903" s="30" t="s">
        <v>74</v>
      </c>
      <c r="E3903" s="30" t="s">
        <v>9891</v>
      </c>
      <c r="F3903" s="30"/>
      <c r="G3903" s="38">
        <v>60</v>
      </c>
      <c r="H3903" s="31">
        <v>0</v>
      </c>
      <c r="I3903" s="30" t="s">
        <v>610</v>
      </c>
      <c r="J3903" s="30" t="s">
        <v>611</v>
      </c>
      <c r="K3903" s="30" t="s">
        <v>495</v>
      </c>
      <c r="L3903" s="30" t="s">
        <v>612</v>
      </c>
      <c r="M3903" s="30" t="s">
        <v>950</v>
      </c>
      <c r="N3903" s="30"/>
      <c r="O3903" s="30" t="s">
        <v>9872</v>
      </c>
      <c r="P3903" s="30" t="s">
        <v>9868</v>
      </c>
      <c r="Q3903" s="30" t="s">
        <v>4174</v>
      </c>
    </row>
    <row r="3904" spans="1:17">
      <c r="A3904" s="30" t="s">
        <v>12283</v>
      </c>
      <c r="B3904" s="30" t="s">
        <v>10103</v>
      </c>
      <c r="C3904" s="30" t="s">
        <v>12284</v>
      </c>
      <c r="D3904" s="30"/>
      <c r="E3904" s="30" t="s">
        <v>9870</v>
      </c>
      <c r="F3904" s="30" t="s">
        <v>74</v>
      </c>
      <c r="G3904" s="38">
        <v>60</v>
      </c>
      <c r="H3904" s="31">
        <v>0</v>
      </c>
      <c r="I3904" s="30" t="s">
        <v>586</v>
      </c>
      <c r="J3904" s="30" t="s">
        <v>587</v>
      </c>
      <c r="K3904" s="30" t="s">
        <v>495</v>
      </c>
      <c r="L3904" s="30" t="s">
        <v>496</v>
      </c>
      <c r="M3904" s="30" t="s">
        <v>903</v>
      </c>
      <c r="N3904" s="30"/>
      <c r="O3904" s="30" t="s">
        <v>9872</v>
      </c>
      <c r="P3904" s="30" t="s">
        <v>9868</v>
      </c>
      <c r="Q3904" s="30" t="s">
        <v>499</v>
      </c>
    </row>
    <row r="3905" spans="1:17">
      <c r="A3905" s="30" t="s">
        <v>12285</v>
      </c>
      <c r="B3905" s="30" t="s">
        <v>10103</v>
      </c>
      <c r="C3905" s="30" t="s">
        <v>12286</v>
      </c>
      <c r="D3905" s="30"/>
      <c r="E3905" s="30" t="s">
        <v>9870</v>
      </c>
      <c r="F3905" s="30" t="s">
        <v>74</v>
      </c>
      <c r="G3905" s="38">
        <v>60</v>
      </c>
      <c r="H3905" s="31">
        <v>0</v>
      </c>
      <c r="I3905" s="30" t="s">
        <v>586</v>
      </c>
      <c r="J3905" s="30" t="s">
        <v>587</v>
      </c>
      <c r="K3905" s="30" t="s">
        <v>495</v>
      </c>
      <c r="L3905" s="30" t="s">
        <v>496</v>
      </c>
      <c r="M3905" s="30" t="s">
        <v>903</v>
      </c>
      <c r="N3905" s="30"/>
      <c r="O3905" s="30" t="s">
        <v>9872</v>
      </c>
      <c r="P3905" s="30" t="s">
        <v>9868</v>
      </c>
      <c r="Q3905" s="30" t="s">
        <v>499</v>
      </c>
    </row>
    <row r="3906" spans="1:17">
      <c r="A3906" s="30" t="s">
        <v>12287</v>
      </c>
      <c r="B3906" s="30" t="s">
        <v>10109</v>
      </c>
      <c r="C3906" s="30" t="s">
        <v>12288</v>
      </c>
      <c r="D3906" s="30" t="s">
        <v>74</v>
      </c>
      <c r="E3906" s="30" t="s">
        <v>9891</v>
      </c>
      <c r="F3906" s="30"/>
      <c r="G3906" s="38">
        <v>60</v>
      </c>
      <c r="H3906" s="31">
        <v>0</v>
      </c>
      <c r="I3906" s="30" t="s">
        <v>5036</v>
      </c>
      <c r="J3906" s="30" t="s">
        <v>5037</v>
      </c>
      <c r="K3906" s="30" t="s">
        <v>495</v>
      </c>
      <c r="L3906" s="30" t="s">
        <v>612</v>
      </c>
      <c r="M3906" s="30" t="s">
        <v>1021</v>
      </c>
      <c r="N3906" s="30"/>
      <c r="O3906" s="30" t="s">
        <v>9872</v>
      </c>
      <c r="P3906" s="30" t="s">
        <v>9868</v>
      </c>
      <c r="Q3906" s="30" t="s">
        <v>4174</v>
      </c>
    </row>
    <row r="3907" spans="1:17">
      <c r="A3907" s="30" t="s">
        <v>12289</v>
      </c>
      <c r="B3907" s="30" t="s">
        <v>10109</v>
      </c>
      <c r="C3907" s="30" t="s">
        <v>12290</v>
      </c>
      <c r="D3907" s="30" t="s">
        <v>74</v>
      </c>
      <c r="E3907" s="30" t="s">
        <v>9891</v>
      </c>
      <c r="F3907" s="30"/>
      <c r="G3907" s="38">
        <v>60</v>
      </c>
      <c r="H3907" s="31">
        <v>0</v>
      </c>
      <c r="I3907" s="30" t="s">
        <v>622</v>
      </c>
      <c r="J3907" s="30" t="s">
        <v>623</v>
      </c>
      <c r="K3907" s="30" t="s">
        <v>495</v>
      </c>
      <c r="L3907" s="30" t="s">
        <v>612</v>
      </c>
      <c r="M3907" s="30" t="s">
        <v>1007</v>
      </c>
      <c r="N3907" s="30"/>
      <c r="O3907" s="30" t="s">
        <v>9872</v>
      </c>
      <c r="P3907" s="30" t="s">
        <v>9868</v>
      </c>
      <c r="Q3907" s="30" t="s">
        <v>4174</v>
      </c>
    </row>
    <row r="3908" spans="1:17">
      <c r="A3908" s="30" t="s">
        <v>12291</v>
      </c>
      <c r="B3908" s="30" t="s">
        <v>10103</v>
      </c>
      <c r="C3908" s="30" t="s">
        <v>12292</v>
      </c>
      <c r="D3908" s="30"/>
      <c r="E3908" s="30" t="s">
        <v>9870</v>
      </c>
      <c r="F3908" s="30" t="s">
        <v>74</v>
      </c>
      <c r="G3908" s="38">
        <v>60</v>
      </c>
      <c r="H3908" s="31">
        <v>0</v>
      </c>
      <c r="I3908" s="30" t="s">
        <v>546</v>
      </c>
      <c r="J3908" s="30" t="s">
        <v>547</v>
      </c>
      <c r="K3908" s="30" t="s">
        <v>495</v>
      </c>
      <c r="L3908" s="30" t="s">
        <v>496</v>
      </c>
      <c r="M3908" s="30" t="s">
        <v>713</v>
      </c>
      <c r="N3908" s="30" t="s">
        <v>3164</v>
      </c>
      <c r="O3908" s="30" t="s">
        <v>9872</v>
      </c>
      <c r="P3908" s="30" t="s">
        <v>9868</v>
      </c>
      <c r="Q3908" s="30" t="s">
        <v>499</v>
      </c>
    </row>
    <row r="3909" spans="1:17">
      <c r="A3909" s="30" t="s">
        <v>12293</v>
      </c>
      <c r="B3909" s="30" t="s">
        <v>10109</v>
      </c>
      <c r="C3909" s="30" t="s">
        <v>12294</v>
      </c>
      <c r="D3909" s="30" t="s">
        <v>74</v>
      </c>
      <c r="E3909" s="30" t="s">
        <v>9891</v>
      </c>
      <c r="F3909" s="30"/>
      <c r="G3909" s="38">
        <v>60</v>
      </c>
      <c r="H3909" s="31">
        <v>0</v>
      </c>
      <c r="I3909" s="30" t="s">
        <v>610</v>
      </c>
      <c r="J3909" s="30" t="s">
        <v>611</v>
      </c>
      <c r="K3909" s="30" t="s">
        <v>495</v>
      </c>
      <c r="L3909" s="30" t="s">
        <v>612</v>
      </c>
      <c r="M3909" s="30" t="s">
        <v>688</v>
      </c>
      <c r="N3909" s="30"/>
      <c r="O3909" s="30" t="s">
        <v>9872</v>
      </c>
      <c r="P3909" s="30" t="s">
        <v>9868</v>
      </c>
      <c r="Q3909" s="30" t="s">
        <v>4174</v>
      </c>
    </row>
    <row r="3910" spans="1:17">
      <c r="A3910" s="30" t="s">
        <v>12295</v>
      </c>
      <c r="B3910" s="30" t="s">
        <v>10109</v>
      </c>
      <c r="C3910" s="30" t="s">
        <v>12296</v>
      </c>
      <c r="D3910" s="30" t="s">
        <v>74</v>
      </c>
      <c r="E3910" s="30" t="s">
        <v>9891</v>
      </c>
      <c r="F3910" s="30"/>
      <c r="G3910" s="38">
        <v>60</v>
      </c>
      <c r="H3910" s="31">
        <v>0</v>
      </c>
      <c r="I3910" s="30" t="s">
        <v>610</v>
      </c>
      <c r="J3910" s="30" t="s">
        <v>611</v>
      </c>
      <c r="K3910" s="30" t="s">
        <v>495</v>
      </c>
      <c r="L3910" s="30" t="s">
        <v>612</v>
      </c>
      <c r="M3910" s="30" t="s">
        <v>1035</v>
      </c>
      <c r="N3910" s="30"/>
      <c r="O3910" s="30" t="s">
        <v>9872</v>
      </c>
      <c r="P3910" s="30" t="s">
        <v>9868</v>
      </c>
      <c r="Q3910" s="30" t="s">
        <v>4174</v>
      </c>
    </row>
    <row r="3911" spans="1:17">
      <c r="A3911" s="30" t="s">
        <v>12297</v>
      </c>
      <c r="B3911" s="30" t="s">
        <v>10103</v>
      </c>
      <c r="C3911" s="30" t="s">
        <v>12298</v>
      </c>
      <c r="D3911" s="30"/>
      <c r="E3911" s="30" t="s">
        <v>9870</v>
      </c>
      <c r="F3911" s="30" t="s">
        <v>74</v>
      </c>
      <c r="G3911" s="38">
        <v>60</v>
      </c>
      <c r="H3911" s="31">
        <v>0</v>
      </c>
      <c r="I3911" s="30" t="s">
        <v>718</v>
      </c>
      <c r="J3911" s="30" t="s">
        <v>719</v>
      </c>
      <c r="K3911" s="30" t="s">
        <v>495</v>
      </c>
      <c r="L3911" s="30" t="s">
        <v>496</v>
      </c>
      <c r="M3911" s="30" t="s">
        <v>903</v>
      </c>
      <c r="N3911" s="30"/>
      <c r="O3911" s="30" t="s">
        <v>9872</v>
      </c>
      <c r="P3911" s="30" t="s">
        <v>9868</v>
      </c>
      <c r="Q3911" s="30" t="s">
        <v>499</v>
      </c>
    </row>
    <row r="3912" spans="1:17">
      <c r="A3912" s="30" t="s">
        <v>12299</v>
      </c>
      <c r="B3912" s="30" t="s">
        <v>10103</v>
      </c>
      <c r="C3912" s="30" t="s">
        <v>12300</v>
      </c>
      <c r="D3912" s="30"/>
      <c r="E3912" s="30" t="s">
        <v>9870</v>
      </c>
      <c r="F3912" s="30" t="s">
        <v>74</v>
      </c>
      <c r="G3912" s="38">
        <v>60</v>
      </c>
      <c r="H3912" s="31">
        <v>0</v>
      </c>
      <c r="I3912" s="30" t="s">
        <v>512</v>
      </c>
      <c r="J3912" s="30" t="s">
        <v>513</v>
      </c>
      <c r="K3912" s="30" t="s">
        <v>495</v>
      </c>
      <c r="L3912" s="30" t="s">
        <v>496</v>
      </c>
      <c r="M3912" s="30" t="s">
        <v>695</v>
      </c>
      <c r="N3912" s="30" t="s">
        <v>3047</v>
      </c>
      <c r="O3912" s="30" t="s">
        <v>9872</v>
      </c>
      <c r="P3912" s="30" t="s">
        <v>9868</v>
      </c>
      <c r="Q3912" s="30" t="s">
        <v>499</v>
      </c>
    </row>
    <row r="3913" spans="1:17">
      <c r="A3913" s="30" t="s">
        <v>12301</v>
      </c>
      <c r="B3913" s="30" t="s">
        <v>10103</v>
      </c>
      <c r="C3913" s="30" t="s">
        <v>12302</v>
      </c>
      <c r="D3913" s="30"/>
      <c r="E3913" s="30" t="s">
        <v>9870</v>
      </c>
      <c r="F3913" s="30" t="s">
        <v>74</v>
      </c>
      <c r="G3913" s="38">
        <v>60</v>
      </c>
      <c r="H3913" s="31">
        <v>0</v>
      </c>
      <c r="I3913" s="30" t="s">
        <v>552</v>
      </c>
      <c r="J3913" s="30" t="s">
        <v>553</v>
      </c>
      <c r="K3913" s="30" t="s">
        <v>495</v>
      </c>
      <c r="L3913" s="30" t="s">
        <v>496</v>
      </c>
      <c r="M3913" s="30" t="s">
        <v>2249</v>
      </c>
      <c r="N3913" s="30"/>
      <c r="O3913" s="30" t="s">
        <v>9872</v>
      </c>
      <c r="P3913" s="30" t="s">
        <v>9868</v>
      </c>
      <c r="Q3913" s="30" t="s">
        <v>499</v>
      </c>
    </row>
    <row r="3914" spans="1:17">
      <c r="A3914" s="30" t="s">
        <v>12303</v>
      </c>
      <c r="B3914" s="30" t="s">
        <v>10109</v>
      </c>
      <c r="C3914" s="30" t="s">
        <v>12304</v>
      </c>
      <c r="D3914" s="30" t="s">
        <v>74</v>
      </c>
      <c r="E3914" s="30" t="s">
        <v>9891</v>
      </c>
      <c r="F3914" s="30"/>
      <c r="G3914" s="38">
        <v>60</v>
      </c>
      <c r="H3914" s="31">
        <v>0</v>
      </c>
      <c r="I3914" s="30" t="s">
        <v>610</v>
      </c>
      <c r="J3914" s="30" t="s">
        <v>611</v>
      </c>
      <c r="K3914" s="30" t="s">
        <v>495</v>
      </c>
      <c r="L3914" s="30" t="s">
        <v>612</v>
      </c>
      <c r="M3914" s="30" t="s">
        <v>1108</v>
      </c>
      <c r="N3914" s="30"/>
      <c r="O3914" s="30" t="s">
        <v>9872</v>
      </c>
      <c r="P3914" s="30" t="s">
        <v>9868</v>
      </c>
      <c r="Q3914" s="30" t="s">
        <v>4174</v>
      </c>
    </row>
    <row r="3915" spans="1:17">
      <c r="A3915" s="30" t="s">
        <v>12305</v>
      </c>
      <c r="B3915" s="30" t="s">
        <v>10109</v>
      </c>
      <c r="C3915" s="30" t="s">
        <v>12306</v>
      </c>
      <c r="D3915" s="30" t="s">
        <v>74</v>
      </c>
      <c r="E3915" s="30" t="s">
        <v>9891</v>
      </c>
      <c r="F3915" s="30"/>
      <c r="G3915" s="38">
        <v>60</v>
      </c>
      <c r="H3915" s="31">
        <v>0</v>
      </c>
      <c r="I3915" s="30" t="s">
        <v>610</v>
      </c>
      <c r="J3915" s="30" t="s">
        <v>611</v>
      </c>
      <c r="K3915" s="30" t="s">
        <v>495</v>
      </c>
      <c r="L3915" s="30" t="s">
        <v>612</v>
      </c>
      <c r="M3915" s="30" t="s">
        <v>1035</v>
      </c>
      <c r="N3915" s="30"/>
      <c r="O3915" s="30" t="s">
        <v>9872</v>
      </c>
      <c r="P3915" s="30" t="s">
        <v>9868</v>
      </c>
      <c r="Q3915" s="30" t="s">
        <v>4174</v>
      </c>
    </row>
    <row r="3916" spans="1:17">
      <c r="A3916" s="30" t="s">
        <v>12307</v>
      </c>
      <c r="B3916" s="30" t="s">
        <v>10103</v>
      </c>
      <c r="C3916" s="30" t="s">
        <v>12308</v>
      </c>
      <c r="D3916" s="30"/>
      <c r="E3916" s="30" t="s">
        <v>9870</v>
      </c>
      <c r="F3916" s="30" t="s">
        <v>74</v>
      </c>
      <c r="G3916" s="38">
        <v>60</v>
      </c>
      <c r="H3916" s="31">
        <v>0</v>
      </c>
      <c r="I3916" s="30" t="s">
        <v>552</v>
      </c>
      <c r="J3916" s="30" t="s">
        <v>553</v>
      </c>
      <c r="K3916" s="30" t="s">
        <v>495</v>
      </c>
      <c r="L3916" s="30" t="s">
        <v>496</v>
      </c>
      <c r="M3916" s="30" t="s">
        <v>2249</v>
      </c>
      <c r="N3916" s="30"/>
      <c r="O3916" s="30" t="s">
        <v>9872</v>
      </c>
      <c r="P3916" s="30" t="s">
        <v>9868</v>
      </c>
      <c r="Q3916" s="30" t="s">
        <v>499</v>
      </c>
    </row>
    <row r="3917" spans="1:17">
      <c r="A3917" s="30" t="s">
        <v>12309</v>
      </c>
      <c r="B3917" s="30" t="s">
        <v>10109</v>
      </c>
      <c r="C3917" s="30" t="s">
        <v>12310</v>
      </c>
      <c r="D3917" s="30" t="s">
        <v>74</v>
      </c>
      <c r="E3917" s="30" t="s">
        <v>9891</v>
      </c>
      <c r="F3917" s="30"/>
      <c r="G3917" s="38">
        <v>60</v>
      </c>
      <c r="H3917" s="31">
        <v>0</v>
      </c>
      <c r="I3917" s="30" t="s">
        <v>622</v>
      </c>
      <c r="J3917" s="30" t="s">
        <v>623</v>
      </c>
      <c r="K3917" s="30" t="s">
        <v>495</v>
      </c>
      <c r="L3917" s="30" t="s">
        <v>612</v>
      </c>
      <c r="M3917" s="30" t="s">
        <v>1007</v>
      </c>
      <c r="N3917" s="30"/>
      <c r="O3917" s="30" t="s">
        <v>9872</v>
      </c>
      <c r="P3917" s="30" t="s">
        <v>9868</v>
      </c>
      <c r="Q3917" s="30" t="s">
        <v>4174</v>
      </c>
    </row>
    <row r="3918" spans="1:17">
      <c r="A3918" s="30" t="s">
        <v>12311</v>
      </c>
      <c r="B3918" s="30" t="s">
        <v>10106</v>
      </c>
      <c r="C3918" s="30" t="s">
        <v>12312</v>
      </c>
      <c r="D3918" s="30" t="s">
        <v>74</v>
      </c>
      <c r="E3918" s="30" t="s">
        <v>9891</v>
      </c>
      <c r="F3918" s="30"/>
      <c r="G3918" s="38">
        <v>60</v>
      </c>
      <c r="H3918" s="31">
        <v>0</v>
      </c>
      <c r="I3918" s="30" t="s">
        <v>622</v>
      </c>
      <c r="J3918" s="30" t="s">
        <v>623</v>
      </c>
      <c r="K3918" s="30" t="s">
        <v>495</v>
      </c>
      <c r="L3918" s="30" t="s">
        <v>612</v>
      </c>
      <c r="M3918" s="30" t="s">
        <v>1088</v>
      </c>
      <c r="N3918" s="30"/>
      <c r="O3918" s="30" t="s">
        <v>9872</v>
      </c>
      <c r="P3918" s="30" t="s">
        <v>9868</v>
      </c>
      <c r="Q3918" s="30" t="s">
        <v>4174</v>
      </c>
    </row>
    <row r="3919" spans="1:17">
      <c r="A3919" s="30" t="s">
        <v>12313</v>
      </c>
      <c r="B3919" s="30" t="s">
        <v>10109</v>
      </c>
      <c r="C3919" s="30" t="s">
        <v>12314</v>
      </c>
      <c r="D3919" s="30" t="s">
        <v>74</v>
      </c>
      <c r="E3919" s="30" t="s">
        <v>9891</v>
      </c>
      <c r="F3919" s="30"/>
      <c r="G3919" s="38">
        <v>60</v>
      </c>
      <c r="H3919" s="31">
        <v>0</v>
      </c>
      <c r="I3919" s="30" t="s">
        <v>610</v>
      </c>
      <c r="J3919" s="30" t="s">
        <v>611</v>
      </c>
      <c r="K3919" s="30" t="s">
        <v>495</v>
      </c>
      <c r="L3919" s="30" t="s">
        <v>612</v>
      </c>
      <c r="M3919" s="30" t="s">
        <v>688</v>
      </c>
      <c r="N3919" s="30"/>
      <c r="O3919" s="30" t="s">
        <v>9872</v>
      </c>
      <c r="P3919" s="30" t="s">
        <v>9868</v>
      </c>
      <c r="Q3919" s="30" t="s">
        <v>4174</v>
      </c>
    </row>
    <row r="3920" spans="1:17">
      <c r="A3920" s="30" t="s">
        <v>12315</v>
      </c>
      <c r="B3920" s="30" t="s">
        <v>10106</v>
      </c>
      <c r="C3920" s="30" t="s">
        <v>12316</v>
      </c>
      <c r="D3920" s="30" t="s">
        <v>74</v>
      </c>
      <c r="E3920" s="30" t="s">
        <v>9891</v>
      </c>
      <c r="F3920" s="30"/>
      <c r="G3920" s="38">
        <v>60</v>
      </c>
      <c r="H3920" s="31">
        <v>0</v>
      </c>
      <c r="I3920" s="30" t="s">
        <v>622</v>
      </c>
      <c r="J3920" s="30" t="s">
        <v>623</v>
      </c>
      <c r="K3920" s="30" t="s">
        <v>495</v>
      </c>
      <c r="L3920" s="30" t="s">
        <v>612</v>
      </c>
      <c r="M3920" s="30" t="s">
        <v>997</v>
      </c>
      <c r="N3920" s="30"/>
      <c r="O3920" s="30" t="s">
        <v>9872</v>
      </c>
      <c r="P3920" s="30" t="s">
        <v>9868</v>
      </c>
      <c r="Q3920" s="30" t="s">
        <v>4174</v>
      </c>
    </row>
    <row r="3921" spans="1:17">
      <c r="A3921" s="30" t="s">
        <v>12317</v>
      </c>
      <c r="B3921" s="30" t="s">
        <v>10109</v>
      </c>
      <c r="C3921" s="30" t="s">
        <v>12318</v>
      </c>
      <c r="D3921" s="30" t="s">
        <v>74</v>
      </c>
      <c r="E3921" s="30" t="s">
        <v>9891</v>
      </c>
      <c r="F3921" s="30"/>
      <c r="G3921" s="38">
        <v>60</v>
      </c>
      <c r="H3921" s="31">
        <v>0</v>
      </c>
      <c r="I3921" s="30" t="s">
        <v>610</v>
      </c>
      <c r="J3921" s="30" t="s">
        <v>611</v>
      </c>
      <c r="K3921" s="30" t="s">
        <v>495</v>
      </c>
      <c r="L3921" s="30" t="s">
        <v>612</v>
      </c>
      <c r="M3921" s="30" t="s">
        <v>688</v>
      </c>
      <c r="N3921" s="30"/>
      <c r="O3921" s="30" t="s">
        <v>9872</v>
      </c>
      <c r="P3921" s="30" t="s">
        <v>9868</v>
      </c>
      <c r="Q3921" s="30" t="s">
        <v>4174</v>
      </c>
    </row>
    <row r="3922" spans="1:17">
      <c r="A3922" s="30" t="s">
        <v>12319</v>
      </c>
      <c r="B3922" s="30" t="s">
        <v>10103</v>
      </c>
      <c r="C3922" s="30" t="s">
        <v>12320</v>
      </c>
      <c r="D3922" s="30"/>
      <c r="E3922" s="30" t="s">
        <v>9870</v>
      </c>
      <c r="F3922" s="30" t="s">
        <v>74</v>
      </c>
      <c r="G3922" s="38">
        <v>60</v>
      </c>
      <c r="H3922" s="31">
        <v>0</v>
      </c>
      <c r="I3922" s="30" t="s">
        <v>504</v>
      </c>
      <c r="J3922" s="30" t="s">
        <v>505</v>
      </c>
      <c r="K3922" s="30" t="s">
        <v>495</v>
      </c>
      <c r="L3922" s="30" t="s">
        <v>496</v>
      </c>
      <c r="M3922" s="30" t="s">
        <v>558</v>
      </c>
      <c r="N3922" s="30"/>
      <c r="O3922" s="30" t="s">
        <v>9872</v>
      </c>
      <c r="P3922" s="30" t="s">
        <v>9868</v>
      </c>
      <c r="Q3922" s="30" t="s">
        <v>499</v>
      </c>
    </row>
    <row r="3923" spans="1:17">
      <c r="A3923" s="30" t="s">
        <v>12321</v>
      </c>
      <c r="B3923" s="30" t="s">
        <v>10103</v>
      </c>
      <c r="C3923" s="30" t="s">
        <v>12322</v>
      </c>
      <c r="D3923" s="30"/>
      <c r="E3923" s="30" t="s">
        <v>9870</v>
      </c>
      <c r="F3923" s="30" t="s">
        <v>74</v>
      </c>
      <c r="G3923" s="38">
        <v>60</v>
      </c>
      <c r="H3923" s="31">
        <v>0</v>
      </c>
      <c r="I3923" s="30" t="s">
        <v>546</v>
      </c>
      <c r="J3923" s="30" t="s">
        <v>547</v>
      </c>
      <c r="K3923" s="30" t="s">
        <v>495</v>
      </c>
      <c r="L3923" s="30" t="s">
        <v>496</v>
      </c>
      <c r="M3923" s="30" t="s">
        <v>695</v>
      </c>
      <c r="N3923" s="30" t="s">
        <v>3468</v>
      </c>
      <c r="O3923" s="30" t="s">
        <v>9872</v>
      </c>
      <c r="P3923" s="30" t="s">
        <v>9868</v>
      </c>
      <c r="Q3923" s="30" t="s">
        <v>499</v>
      </c>
    </row>
    <row r="3924" spans="1:17">
      <c r="A3924" s="30" t="s">
        <v>12323</v>
      </c>
      <c r="B3924" s="30" t="s">
        <v>10109</v>
      </c>
      <c r="C3924" s="30" t="s">
        <v>12324</v>
      </c>
      <c r="D3924" s="30" t="s">
        <v>74</v>
      </c>
      <c r="E3924" s="30" t="s">
        <v>9891</v>
      </c>
      <c r="F3924" s="30"/>
      <c r="G3924" s="38">
        <v>60</v>
      </c>
      <c r="H3924" s="31">
        <v>0</v>
      </c>
      <c r="I3924" s="30" t="s">
        <v>610</v>
      </c>
      <c r="J3924" s="30" t="s">
        <v>611</v>
      </c>
      <c r="K3924" s="30" t="s">
        <v>495</v>
      </c>
      <c r="L3924" s="30" t="s">
        <v>612</v>
      </c>
      <c r="M3924" s="30" t="s">
        <v>688</v>
      </c>
      <c r="N3924" s="30"/>
      <c r="O3924" s="30" t="s">
        <v>9872</v>
      </c>
      <c r="P3924" s="30" t="s">
        <v>9868</v>
      </c>
      <c r="Q3924" s="30" t="s">
        <v>4174</v>
      </c>
    </row>
    <row r="3925" spans="1:17">
      <c r="A3925" s="30" t="s">
        <v>12325</v>
      </c>
      <c r="B3925" s="30" t="s">
        <v>10103</v>
      </c>
      <c r="C3925" s="30" t="s">
        <v>12326</v>
      </c>
      <c r="D3925" s="30"/>
      <c r="E3925" s="30" t="s">
        <v>9870</v>
      </c>
      <c r="F3925" s="30" t="s">
        <v>74</v>
      </c>
      <c r="G3925" s="38">
        <v>60</v>
      </c>
      <c r="H3925" s="31">
        <v>0</v>
      </c>
      <c r="I3925" s="30" t="s">
        <v>512</v>
      </c>
      <c r="J3925" s="30" t="s">
        <v>513</v>
      </c>
      <c r="K3925" s="30" t="s">
        <v>495</v>
      </c>
      <c r="L3925" s="30" t="s">
        <v>496</v>
      </c>
      <c r="M3925" s="30" t="s">
        <v>639</v>
      </c>
      <c r="N3925" s="30"/>
      <c r="O3925" s="30" t="s">
        <v>9872</v>
      </c>
      <c r="P3925" s="30" t="s">
        <v>9868</v>
      </c>
      <c r="Q3925" s="30" t="s">
        <v>499</v>
      </c>
    </row>
    <row r="3926" spans="1:17">
      <c r="A3926" s="30" t="s">
        <v>12327</v>
      </c>
      <c r="B3926" s="30" t="s">
        <v>10103</v>
      </c>
      <c r="C3926" s="30" t="s">
        <v>12328</v>
      </c>
      <c r="D3926" s="30"/>
      <c r="E3926" s="30" t="s">
        <v>9870</v>
      </c>
      <c r="F3926" s="30" t="s">
        <v>74</v>
      </c>
      <c r="G3926" s="38">
        <v>60</v>
      </c>
      <c r="H3926" s="31">
        <v>0</v>
      </c>
      <c r="I3926" s="30" t="s">
        <v>586</v>
      </c>
      <c r="J3926" s="30" t="s">
        <v>587</v>
      </c>
      <c r="K3926" s="30" t="s">
        <v>495</v>
      </c>
      <c r="L3926" s="30" t="s">
        <v>496</v>
      </c>
      <c r="M3926" s="30" t="s">
        <v>903</v>
      </c>
      <c r="N3926" s="30"/>
      <c r="O3926" s="30" t="s">
        <v>9872</v>
      </c>
      <c r="P3926" s="30" t="s">
        <v>9868</v>
      </c>
      <c r="Q3926" s="30" t="s">
        <v>499</v>
      </c>
    </row>
    <row r="3927" spans="1:17">
      <c r="A3927" s="30" t="s">
        <v>12329</v>
      </c>
      <c r="B3927" s="30" t="s">
        <v>10103</v>
      </c>
      <c r="C3927" s="30" t="s">
        <v>12330</v>
      </c>
      <c r="D3927" s="30"/>
      <c r="E3927" s="30" t="s">
        <v>9870</v>
      </c>
      <c r="F3927" s="30" t="s">
        <v>74</v>
      </c>
      <c r="G3927" s="38">
        <v>60</v>
      </c>
      <c r="H3927" s="31">
        <v>0</v>
      </c>
      <c r="I3927" s="30" t="s">
        <v>504</v>
      </c>
      <c r="J3927" s="30" t="s">
        <v>505</v>
      </c>
      <c r="K3927" s="30" t="s">
        <v>495</v>
      </c>
      <c r="L3927" s="30" t="s">
        <v>496</v>
      </c>
      <c r="M3927" s="30" t="s">
        <v>592</v>
      </c>
      <c r="N3927" s="30"/>
      <c r="O3927" s="30" t="s">
        <v>9872</v>
      </c>
      <c r="P3927" s="30" t="s">
        <v>9868</v>
      </c>
      <c r="Q3927" s="30" t="s">
        <v>499</v>
      </c>
    </row>
    <row r="3928" spans="1:17">
      <c r="A3928" s="30" t="s">
        <v>12331</v>
      </c>
      <c r="B3928" s="30" t="s">
        <v>10109</v>
      </c>
      <c r="C3928" s="30" t="s">
        <v>12332</v>
      </c>
      <c r="D3928" s="30" t="s">
        <v>74</v>
      </c>
      <c r="E3928" s="30" t="s">
        <v>9891</v>
      </c>
      <c r="F3928" s="30"/>
      <c r="G3928" s="38">
        <v>60</v>
      </c>
      <c r="H3928" s="31">
        <v>0</v>
      </c>
      <c r="I3928" s="30" t="s">
        <v>610</v>
      </c>
      <c r="J3928" s="30" t="s">
        <v>611</v>
      </c>
      <c r="K3928" s="30" t="s">
        <v>495</v>
      </c>
      <c r="L3928" s="30" t="s">
        <v>612</v>
      </c>
      <c r="M3928" s="30" t="s">
        <v>1108</v>
      </c>
      <c r="N3928" s="30"/>
      <c r="O3928" s="30" t="s">
        <v>9872</v>
      </c>
      <c r="P3928" s="30" t="s">
        <v>9868</v>
      </c>
      <c r="Q3928" s="30" t="s">
        <v>4174</v>
      </c>
    </row>
    <row r="3929" spans="1:17">
      <c r="A3929" s="30" t="s">
        <v>12333</v>
      </c>
      <c r="B3929" s="30" t="s">
        <v>10103</v>
      </c>
      <c r="C3929" s="30" t="s">
        <v>12334</v>
      </c>
      <c r="D3929" s="30"/>
      <c r="E3929" s="30" t="s">
        <v>9870</v>
      </c>
      <c r="F3929" s="30" t="s">
        <v>74</v>
      </c>
      <c r="G3929" s="38">
        <v>60</v>
      </c>
      <c r="H3929" s="31">
        <v>0</v>
      </c>
      <c r="I3929" s="30" t="s">
        <v>504</v>
      </c>
      <c r="J3929" s="30" t="s">
        <v>505</v>
      </c>
      <c r="K3929" s="30" t="s">
        <v>495</v>
      </c>
      <c r="L3929" s="30" t="s">
        <v>496</v>
      </c>
      <c r="M3929" s="30" t="s">
        <v>1146</v>
      </c>
      <c r="N3929" s="30"/>
      <c r="O3929" s="30" t="s">
        <v>9872</v>
      </c>
      <c r="P3929" s="30" t="s">
        <v>9868</v>
      </c>
      <c r="Q3929" s="30" t="s">
        <v>499</v>
      </c>
    </row>
    <row r="3930" spans="1:17">
      <c r="A3930" s="30" t="s">
        <v>12335</v>
      </c>
      <c r="B3930" s="30" t="s">
        <v>10109</v>
      </c>
      <c r="C3930" s="30" t="s">
        <v>12336</v>
      </c>
      <c r="D3930" s="30" t="s">
        <v>74</v>
      </c>
      <c r="E3930" s="30" t="s">
        <v>9891</v>
      </c>
      <c r="F3930" s="30"/>
      <c r="G3930" s="38">
        <v>60</v>
      </c>
      <c r="H3930" s="31">
        <v>0</v>
      </c>
      <c r="I3930" s="30" t="s">
        <v>622</v>
      </c>
      <c r="J3930" s="30" t="s">
        <v>623</v>
      </c>
      <c r="K3930" s="30" t="s">
        <v>495</v>
      </c>
      <c r="L3930" s="30" t="s">
        <v>612</v>
      </c>
      <c r="M3930" s="30" t="s">
        <v>624</v>
      </c>
      <c r="N3930" s="30"/>
      <c r="O3930" s="30" t="s">
        <v>9872</v>
      </c>
      <c r="P3930" s="30" t="s">
        <v>9868</v>
      </c>
      <c r="Q3930" s="30" t="s">
        <v>4174</v>
      </c>
    </row>
    <row r="3931" spans="1:17">
      <c r="A3931" s="30" t="s">
        <v>12337</v>
      </c>
      <c r="B3931" s="30" t="s">
        <v>12338</v>
      </c>
      <c r="C3931" s="30" t="s">
        <v>12339</v>
      </c>
      <c r="D3931" s="30"/>
      <c r="E3931" s="30" t="s">
        <v>10101</v>
      </c>
      <c r="F3931" s="30"/>
      <c r="G3931" s="38">
        <v>60</v>
      </c>
      <c r="H3931" s="31">
        <v>0</v>
      </c>
      <c r="I3931" s="30" t="s">
        <v>546</v>
      </c>
      <c r="J3931" s="30" t="s">
        <v>547</v>
      </c>
      <c r="K3931" s="30" t="s">
        <v>495</v>
      </c>
      <c r="L3931" s="30" t="s">
        <v>572</v>
      </c>
      <c r="M3931" s="30" t="s">
        <v>573</v>
      </c>
      <c r="N3931" s="30"/>
      <c r="O3931" s="30" t="s">
        <v>9872</v>
      </c>
      <c r="P3931" s="30" t="s">
        <v>9868</v>
      </c>
      <c r="Q3931" s="30" t="s">
        <v>499</v>
      </c>
    </row>
    <row r="3932" spans="1:17">
      <c r="A3932" s="30" t="s">
        <v>12340</v>
      </c>
      <c r="B3932" s="30" t="s">
        <v>10103</v>
      </c>
      <c r="C3932" s="30" t="s">
        <v>12341</v>
      </c>
      <c r="D3932" s="30"/>
      <c r="E3932" s="30" t="s">
        <v>9870</v>
      </c>
      <c r="F3932" s="30" t="s">
        <v>74</v>
      </c>
      <c r="G3932" s="38">
        <v>60</v>
      </c>
      <c r="H3932" s="31">
        <v>0</v>
      </c>
      <c r="I3932" s="30" t="s">
        <v>512</v>
      </c>
      <c r="J3932" s="30" t="s">
        <v>513</v>
      </c>
      <c r="K3932" s="30" t="s">
        <v>495</v>
      </c>
      <c r="L3932" s="30" t="s">
        <v>496</v>
      </c>
      <c r="M3932" s="30" t="s">
        <v>695</v>
      </c>
      <c r="N3932" s="30" t="s">
        <v>3047</v>
      </c>
      <c r="O3932" s="30" t="s">
        <v>9872</v>
      </c>
      <c r="P3932" s="30" t="s">
        <v>9868</v>
      </c>
      <c r="Q3932" s="30" t="s">
        <v>499</v>
      </c>
    </row>
    <row r="3933" spans="1:17">
      <c r="A3933" s="30" t="s">
        <v>12342</v>
      </c>
      <c r="B3933" s="30" t="s">
        <v>10103</v>
      </c>
      <c r="C3933" s="30" t="s">
        <v>12343</v>
      </c>
      <c r="D3933" s="30"/>
      <c r="E3933" s="30" t="s">
        <v>9870</v>
      </c>
      <c r="F3933" s="30" t="s">
        <v>74</v>
      </c>
      <c r="G3933" s="38">
        <v>60</v>
      </c>
      <c r="H3933" s="31">
        <v>0</v>
      </c>
      <c r="I3933" s="30" t="s">
        <v>552</v>
      </c>
      <c r="J3933" s="30" t="s">
        <v>553</v>
      </c>
      <c r="K3933" s="30" t="s">
        <v>495</v>
      </c>
      <c r="L3933" s="30" t="s">
        <v>496</v>
      </c>
      <c r="M3933" s="30" t="s">
        <v>654</v>
      </c>
      <c r="N3933" s="30"/>
      <c r="O3933" s="30" t="s">
        <v>9872</v>
      </c>
      <c r="P3933" s="30" t="s">
        <v>9868</v>
      </c>
      <c r="Q3933" s="30" t="s">
        <v>499</v>
      </c>
    </row>
    <row r="3934" spans="1:17">
      <c r="A3934" s="30" t="s">
        <v>12344</v>
      </c>
      <c r="B3934" s="30" t="s">
        <v>10109</v>
      </c>
      <c r="C3934" s="30" t="s">
        <v>12345</v>
      </c>
      <c r="D3934" s="30" t="s">
        <v>74</v>
      </c>
      <c r="E3934" s="30" t="s">
        <v>9891</v>
      </c>
      <c r="F3934" s="30"/>
      <c r="G3934" s="38">
        <v>60</v>
      </c>
      <c r="H3934" s="31">
        <v>0</v>
      </c>
      <c r="I3934" s="30" t="s">
        <v>5036</v>
      </c>
      <c r="J3934" s="30" t="s">
        <v>5037</v>
      </c>
      <c r="K3934" s="30" t="s">
        <v>495</v>
      </c>
      <c r="L3934" s="30" t="s">
        <v>612</v>
      </c>
      <c r="M3934" s="30" t="s">
        <v>1021</v>
      </c>
      <c r="N3934" s="30"/>
      <c r="O3934" s="30" t="s">
        <v>9872</v>
      </c>
      <c r="P3934" s="30" t="s">
        <v>9868</v>
      </c>
      <c r="Q3934" s="30" t="s">
        <v>4174</v>
      </c>
    </row>
    <row r="3935" spans="1:17">
      <c r="A3935" s="30" t="s">
        <v>12346</v>
      </c>
      <c r="B3935" s="30" t="s">
        <v>10103</v>
      </c>
      <c r="C3935" s="30" t="s">
        <v>12347</v>
      </c>
      <c r="D3935" s="30"/>
      <c r="E3935" s="30" t="s">
        <v>9870</v>
      </c>
      <c r="F3935" s="30" t="s">
        <v>74</v>
      </c>
      <c r="G3935" s="38">
        <v>60</v>
      </c>
      <c r="H3935" s="31">
        <v>0</v>
      </c>
      <c r="I3935" s="30" t="s">
        <v>552</v>
      </c>
      <c r="J3935" s="30" t="s">
        <v>553</v>
      </c>
      <c r="K3935" s="30" t="s">
        <v>495</v>
      </c>
      <c r="L3935" s="30" t="s">
        <v>496</v>
      </c>
      <c r="M3935" s="30" t="s">
        <v>654</v>
      </c>
      <c r="N3935" s="30"/>
      <c r="O3935" s="30" t="s">
        <v>9872</v>
      </c>
      <c r="P3935" s="30" t="s">
        <v>9868</v>
      </c>
      <c r="Q3935" s="30" t="s">
        <v>499</v>
      </c>
    </row>
    <row r="3936" spans="1:17">
      <c r="A3936" s="30" t="s">
        <v>12348</v>
      </c>
      <c r="B3936" s="30" t="s">
        <v>10129</v>
      </c>
      <c r="C3936" s="30" t="s">
        <v>12349</v>
      </c>
      <c r="D3936" s="30"/>
      <c r="E3936" s="30" t="s">
        <v>9870</v>
      </c>
      <c r="F3936" s="30" t="s">
        <v>74</v>
      </c>
      <c r="G3936" s="38">
        <v>60</v>
      </c>
      <c r="H3936" s="31">
        <v>0</v>
      </c>
      <c r="I3936" s="30" t="s">
        <v>552</v>
      </c>
      <c r="J3936" s="30" t="s">
        <v>553</v>
      </c>
      <c r="K3936" s="30" t="s">
        <v>495</v>
      </c>
      <c r="L3936" s="30" t="s">
        <v>496</v>
      </c>
      <c r="M3936" s="30" t="s">
        <v>724</v>
      </c>
      <c r="N3936" s="30"/>
      <c r="O3936" s="30" t="s">
        <v>9872</v>
      </c>
      <c r="P3936" s="30" t="s">
        <v>9868</v>
      </c>
      <c r="Q3936" s="30" t="s">
        <v>499</v>
      </c>
    </row>
    <row r="3937" spans="1:17">
      <c r="A3937" s="30" t="s">
        <v>12350</v>
      </c>
      <c r="B3937" s="30" t="s">
        <v>10103</v>
      </c>
      <c r="C3937" s="30" t="s">
        <v>12351</v>
      </c>
      <c r="D3937" s="30"/>
      <c r="E3937" s="30" t="s">
        <v>9870</v>
      </c>
      <c r="F3937" s="30" t="s">
        <v>74</v>
      </c>
      <c r="G3937" s="38">
        <v>60</v>
      </c>
      <c r="H3937" s="31">
        <v>0</v>
      </c>
      <c r="I3937" s="30" t="s">
        <v>552</v>
      </c>
      <c r="J3937" s="30" t="s">
        <v>553</v>
      </c>
      <c r="K3937" s="30" t="s">
        <v>495</v>
      </c>
      <c r="L3937" s="30" t="s">
        <v>496</v>
      </c>
      <c r="M3937" s="30" t="s">
        <v>654</v>
      </c>
      <c r="N3937" s="30"/>
      <c r="O3937" s="30" t="s">
        <v>9872</v>
      </c>
      <c r="P3937" s="30" t="s">
        <v>9868</v>
      </c>
      <c r="Q3937" s="30" t="s">
        <v>499</v>
      </c>
    </row>
    <row r="3938" spans="1:17">
      <c r="A3938" s="30" t="s">
        <v>12352</v>
      </c>
      <c r="B3938" s="30" t="s">
        <v>10103</v>
      </c>
      <c r="C3938" s="30" t="s">
        <v>12353</v>
      </c>
      <c r="D3938" s="30"/>
      <c r="E3938" s="30" t="s">
        <v>9870</v>
      </c>
      <c r="F3938" s="30" t="s">
        <v>74</v>
      </c>
      <c r="G3938" s="38">
        <v>60</v>
      </c>
      <c r="H3938" s="31">
        <v>0</v>
      </c>
      <c r="I3938" s="30" t="s">
        <v>512</v>
      </c>
      <c r="J3938" s="30" t="s">
        <v>513</v>
      </c>
      <c r="K3938" s="30" t="s">
        <v>495</v>
      </c>
      <c r="L3938" s="30" t="s">
        <v>496</v>
      </c>
      <c r="M3938" s="30" t="s">
        <v>695</v>
      </c>
      <c r="N3938" s="30" t="s">
        <v>3468</v>
      </c>
      <c r="O3938" s="30" t="s">
        <v>9872</v>
      </c>
      <c r="P3938" s="30" t="s">
        <v>9868</v>
      </c>
      <c r="Q3938" s="30" t="s">
        <v>499</v>
      </c>
    </row>
    <row r="3939" spans="1:17">
      <c r="A3939" s="30" t="s">
        <v>12354</v>
      </c>
      <c r="B3939" s="30" t="s">
        <v>10103</v>
      </c>
      <c r="C3939" s="30" t="s">
        <v>12355</v>
      </c>
      <c r="D3939" s="30"/>
      <c r="E3939" s="30" t="s">
        <v>9870</v>
      </c>
      <c r="F3939" s="30" t="s">
        <v>74</v>
      </c>
      <c r="G3939" s="38">
        <v>60</v>
      </c>
      <c r="H3939" s="31">
        <v>0</v>
      </c>
      <c r="I3939" s="30" t="s">
        <v>546</v>
      </c>
      <c r="J3939" s="30" t="s">
        <v>547</v>
      </c>
      <c r="K3939" s="30" t="s">
        <v>495</v>
      </c>
      <c r="L3939" s="30" t="s">
        <v>496</v>
      </c>
      <c r="M3939" s="30" t="s">
        <v>695</v>
      </c>
      <c r="N3939" s="30" t="s">
        <v>3047</v>
      </c>
      <c r="O3939" s="30" t="s">
        <v>9872</v>
      </c>
      <c r="P3939" s="30" t="s">
        <v>9868</v>
      </c>
      <c r="Q3939" s="30" t="s">
        <v>499</v>
      </c>
    </row>
    <row r="3940" spans="1:17">
      <c r="A3940" s="30" t="s">
        <v>12356</v>
      </c>
      <c r="B3940" s="30" t="s">
        <v>10109</v>
      </c>
      <c r="C3940" s="30" t="s">
        <v>12357</v>
      </c>
      <c r="D3940" s="30" t="s">
        <v>74</v>
      </c>
      <c r="E3940" s="30" t="s">
        <v>9891</v>
      </c>
      <c r="F3940" s="30"/>
      <c r="G3940" s="38">
        <v>60</v>
      </c>
      <c r="H3940" s="31">
        <v>0</v>
      </c>
      <c r="I3940" s="30" t="s">
        <v>622</v>
      </c>
      <c r="J3940" s="30" t="s">
        <v>623</v>
      </c>
      <c r="K3940" s="30" t="s">
        <v>495</v>
      </c>
      <c r="L3940" s="30" t="s">
        <v>612</v>
      </c>
      <c r="M3940" s="30" t="s">
        <v>1007</v>
      </c>
      <c r="N3940" s="30"/>
      <c r="O3940" s="30" t="s">
        <v>9872</v>
      </c>
      <c r="P3940" s="30" t="s">
        <v>9868</v>
      </c>
      <c r="Q3940" s="30" t="s">
        <v>4174</v>
      </c>
    </row>
    <row r="3941" spans="1:17">
      <c r="A3941" s="30" t="s">
        <v>12358</v>
      </c>
      <c r="B3941" s="30" t="s">
        <v>10103</v>
      </c>
      <c r="C3941" s="30" t="s">
        <v>12359</v>
      </c>
      <c r="D3941" s="30"/>
      <c r="E3941" s="30" t="s">
        <v>9870</v>
      </c>
      <c r="F3941" s="30" t="s">
        <v>74</v>
      </c>
      <c r="G3941" s="38">
        <v>60</v>
      </c>
      <c r="H3941" s="31">
        <v>0</v>
      </c>
      <c r="I3941" s="30" t="s">
        <v>512</v>
      </c>
      <c r="J3941" s="30" t="s">
        <v>513</v>
      </c>
      <c r="K3941" s="30" t="s">
        <v>495</v>
      </c>
      <c r="L3941" s="30" t="s">
        <v>496</v>
      </c>
      <c r="M3941" s="30" t="s">
        <v>695</v>
      </c>
      <c r="N3941" s="30" t="s">
        <v>3468</v>
      </c>
      <c r="O3941" s="30" t="s">
        <v>9872</v>
      </c>
      <c r="P3941" s="30" t="s">
        <v>9868</v>
      </c>
      <c r="Q3941" s="30" t="s">
        <v>499</v>
      </c>
    </row>
    <row r="3942" spans="1:17">
      <c r="A3942" s="30" t="s">
        <v>12360</v>
      </c>
      <c r="B3942" s="30" t="s">
        <v>10109</v>
      </c>
      <c r="C3942" s="30" t="s">
        <v>12361</v>
      </c>
      <c r="D3942" s="30" t="s">
        <v>74</v>
      </c>
      <c r="E3942" s="30" t="s">
        <v>9891</v>
      </c>
      <c r="F3942" s="30"/>
      <c r="G3942" s="38">
        <v>60</v>
      </c>
      <c r="H3942" s="31">
        <v>0</v>
      </c>
      <c r="I3942" s="30" t="s">
        <v>622</v>
      </c>
      <c r="J3942" s="30" t="s">
        <v>623</v>
      </c>
      <c r="K3942" s="30" t="s">
        <v>495</v>
      </c>
      <c r="L3942" s="30" t="s">
        <v>612</v>
      </c>
      <c r="M3942" s="30" t="s">
        <v>1007</v>
      </c>
      <c r="N3942" s="30"/>
      <c r="O3942" s="30" t="s">
        <v>9872</v>
      </c>
      <c r="P3942" s="30" t="s">
        <v>9868</v>
      </c>
      <c r="Q3942" s="30" t="s">
        <v>4174</v>
      </c>
    </row>
    <row r="3943" spans="1:17">
      <c r="A3943" s="30" t="s">
        <v>12362</v>
      </c>
      <c r="B3943" s="30" t="s">
        <v>10109</v>
      </c>
      <c r="C3943" s="30" t="s">
        <v>12363</v>
      </c>
      <c r="D3943" s="30" t="s">
        <v>74</v>
      </c>
      <c r="E3943" s="30" t="s">
        <v>9891</v>
      </c>
      <c r="F3943" s="30"/>
      <c r="G3943" s="38">
        <v>60</v>
      </c>
      <c r="H3943" s="31">
        <v>0</v>
      </c>
      <c r="I3943" s="30" t="s">
        <v>610</v>
      </c>
      <c r="J3943" s="30" t="s">
        <v>611</v>
      </c>
      <c r="K3943" s="30" t="s">
        <v>495</v>
      </c>
      <c r="L3943" s="30" t="s">
        <v>612</v>
      </c>
      <c r="M3943" s="30" t="s">
        <v>688</v>
      </c>
      <c r="N3943" s="30"/>
      <c r="O3943" s="30" t="s">
        <v>9872</v>
      </c>
      <c r="P3943" s="30" t="s">
        <v>9868</v>
      </c>
      <c r="Q3943" s="30" t="s">
        <v>4174</v>
      </c>
    </row>
    <row r="3944" spans="1:17">
      <c r="A3944" s="30" t="s">
        <v>12364</v>
      </c>
      <c r="B3944" s="30" t="s">
        <v>10109</v>
      </c>
      <c r="C3944" s="30" t="s">
        <v>12365</v>
      </c>
      <c r="D3944" s="30" t="s">
        <v>74</v>
      </c>
      <c r="E3944" s="30" t="s">
        <v>9891</v>
      </c>
      <c r="F3944" s="30"/>
      <c r="G3944" s="38">
        <v>60</v>
      </c>
      <c r="H3944" s="31">
        <v>0</v>
      </c>
      <c r="I3944" s="30" t="s">
        <v>610</v>
      </c>
      <c r="J3944" s="30" t="s">
        <v>611</v>
      </c>
      <c r="K3944" s="30" t="s">
        <v>495</v>
      </c>
      <c r="L3944" s="30" t="s">
        <v>612</v>
      </c>
      <c r="M3944" s="30" t="s">
        <v>950</v>
      </c>
      <c r="N3944" s="30"/>
      <c r="O3944" s="30" t="s">
        <v>9872</v>
      </c>
      <c r="P3944" s="30" t="s">
        <v>9868</v>
      </c>
      <c r="Q3944" s="30" t="s">
        <v>4174</v>
      </c>
    </row>
    <row r="3945" spans="1:17">
      <c r="A3945" s="30" t="s">
        <v>12366</v>
      </c>
      <c r="B3945" s="30" t="s">
        <v>10103</v>
      </c>
      <c r="C3945" s="30" t="s">
        <v>12367</v>
      </c>
      <c r="D3945" s="30"/>
      <c r="E3945" s="30" t="s">
        <v>9870</v>
      </c>
      <c r="F3945" s="30" t="s">
        <v>74</v>
      </c>
      <c r="G3945" s="38">
        <v>60</v>
      </c>
      <c r="H3945" s="31">
        <v>0</v>
      </c>
      <c r="I3945" s="30" t="s">
        <v>552</v>
      </c>
      <c r="J3945" s="30" t="s">
        <v>553</v>
      </c>
      <c r="K3945" s="30" t="s">
        <v>495</v>
      </c>
      <c r="L3945" s="30" t="s">
        <v>496</v>
      </c>
      <c r="M3945" s="30" t="s">
        <v>654</v>
      </c>
      <c r="N3945" s="30"/>
      <c r="O3945" s="30" t="s">
        <v>9872</v>
      </c>
      <c r="P3945" s="30" t="s">
        <v>9868</v>
      </c>
      <c r="Q3945" s="30" t="s">
        <v>499</v>
      </c>
    </row>
    <row r="3946" spans="1:17">
      <c r="A3946" s="30" t="s">
        <v>12368</v>
      </c>
      <c r="B3946" s="30" t="s">
        <v>10109</v>
      </c>
      <c r="C3946" s="30" t="s">
        <v>12369</v>
      </c>
      <c r="D3946" s="30" t="s">
        <v>74</v>
      </c>
      <c r="E3946" s="30" t="s">
        <v>9891</v>
      </c>
      <c r="F3946" s="30"/>
      <c r="G3946" s="38">
        <v>60</v>
      </c>
      <c r="H3946" s="31">
        <v>0</v>
      </c>
      <c r="I3946" s="30" t="s">
        <v>5036</v>
      </c>
      <c r="J3946" s="30" t="s">
        <v>5037</v>
      </c>
      <c r="K3946" s="30" t="s">
        <v>495</v>
      </c>
      <c r="L3946" s="30" t="s">
        <v>612</v>
      </c>
      <c r="M3946" s="30" t="s">
        <v>1828</v>
      </c>
      <c r="N3946" s="30"/>
      <c r="O3946" s="30" t="s">
        <v>9872</v>
      </c>
      <c r="P3946" s="30" t="s">
        <v>9868</v>
      </c>
      <c r="Q3946" s="30" t="s">
        <v>4174</v>
      </c>
    </row>
    <row r="3947" spans="1:17">
      <c r="A3947" s="30" t="s">
        <v>12370</v>
      </c>
      <c r="B3947" s="30" t="s">
        <v>10109</v>
      </c>
      <c r="C3947" s="30" t="s">
        <v>12371</v>
      </c>
      <c r="D3947" s="30" t="s">
        <v>74</v>
      </c>
      <c r="E3947" s="30" t="s">
        <v>9891</v>
      </c>
      <c r="F3947" s="30"/>
      <c r="G3947" s="38">
        <v>60</v>
      </c>
      <c r="H3947" s="31">
        <v>0</v>
      </c>
      <c r="I3947" s="30" t="s">
        <v>610</v>
      </c>
      <c r="J3947" s="30" t="s">
        <v>611</v>
      </c>
      <c r="K3947" s="30" t="s">
        <v>495</v>
      </c>
      <c r="L3947" s="30" t="s">
        <v>612</v>
      </c>
      <c r="M3947" s="30" t="s">
        <v>950</v>
      </c>
      <c r="N3947" s="30"/>
      <c r="O3947" s="30" t="s">
        <v>9872</v>
      </c>
      <c r="P3947" s="30" t="s">
        <v>9868</v>
      </c>
      <c r="Q3947" s="30" t="s">
        <v>4174</v>
      </c>
    </row>
    <row r="3948" spans="1:17">
      <c r="A3948" s="30" t="s">
        <v>12372</v>
      </c>
      <c r="B3948" s="30" t="s">
        <v>10109</v>
      </c>
      <c r="C3948" s="30" t="s">
        <v>12373</v>
      </c>
      <c r="D3948" s="30" t="s">
        <v>74</v>
      </c>
      <c r="E3948" s="30" t="s">
        <v>9891</v>
      </c>
      <c r="F3948" s="30"/>
      <c r="G3948" s="38">
        <v>60</v>
      </c>
      <c r="H3948" s="31">
        <v>0</v>
      </c>
      <c r="I3948" s="30" t="s">
        <v>622</v>
      </c>
      <c r="J3948" s="30" t="s">
        <v>623</v>
      </c>
      <c r="K3948" s="30" t="s">
        <v>495</v>
      </c>
      <c r="L3948" s="30" t="s">
        <v>612</v>
      </c>
      <c r="M3948" s="30" t="s">
        <v>1007</v>
      </c>
      <c r="N3948" s="30"/>
      <c r="O3948" s="30" t="s">
        <v>9872</v>
      </c>
      <c r="P3948" s="30" t="s">
        <v>9868</v>
      </c>
      <c r="Q3948" s="30" t="s">
        <v>4174</v>
      </c>
    </row>
    <row r="3949" spans="1:17">
      <c r="A3949" s="30" t="s">
        <v>12374</v>
      </c>
      <c r="B3949" s="30" t="s">
        <v>10103</v>
      </c>
      <c r="C3949" s="30" t="s">
        <v>12375</v>
      </c>
      <c r="D3949" s="30"/>
      <c r="E3949" s="30" t="s">
        <v>9870</v>
      </c>
      <c r="F3949" s="30" t="s">
        <v>74</v>
      </c>
      <c r="G3949" s="38">
        <v>60</v>
      </c>
      <c r="H3949" s="31">
        <v>0</v>
      </c>
      <c r="I3949" s="30" t="s">
        <v>504</v>
      </c>
      <c r="J3949" s="30" t="s">
        <v>505</v>
      </c>
      <c r="K3949" s="30" t="s">
        <v>495</v>
      </c>
      <c r="L3949" s="30" t="s">
        <v>496</v>
      </c>
      <c r="M3949" s="30" t="s">
        <v>592</v>
      </c>
      <c r="N3949" s="30"/>
      <c r="O3949" s="30" t="s">
        <v>9872</v>
      </c>
      <c r="P3949" s="30" t="s">
        <v>9868</v>
      </c>
      <c r="Q3949" s="30" t="s">
        <v>499</v>
      </c>
    </row>
    <row r="3950" spans="1:17">
      <c r="A3950" s="30" t="s">
        <v>12376</v>
      </c>
      <c r="B3950" s="30" t="s">
        <v>10094</v>
      </c>
      <c r="C3950" s="30" t="s">
        <v>12377</v>
      </c>
      <c r="D3950" s="30"/>
      <c r="E3950" s="30" t="s">
        <v>9870</v>
      </c>
      <c r="F3950" s="30" t="s">
        <v>74</v>
      </c>
      <c r="G3950" s="38">
        <v>60</v>
      </c>
      <c r="H3950" s="31">
        <v>0</v>
      </c>
      <c r="I3950" s="30" t="s">
        <v>552</v>
      </c>
      <c r="J3950" s="30" t="s">
        <v>553</v>
      </c>
      <c r="K3950" s="30" t="s">
        <v>495</v>
      </c>
      <c r="L3950" s="30" t="s">
        <v>496</v>
      </c>
      <c r="M3950" s="30" t="s">
        <v>596</v>
      </c>
      <c r="N3950" s="30"/>
      <c r="O3950" s="30" t="s">
        <v>9872</v>
      </c>
      <c r="P3950" s="30" t="s">
        <v>9868</v>
      </c>
      <c r="Q3950" s="30" t="s">
        <v>499</v>
      </c>
    </row>
    <row r="3951" spans="1:17">
      <c r="A3951" s="30" t="s">
        <v>12378</v>
      </c>
      <c r="B3951" s="30" t="s">
        <v>10103</v>
      </c>
      <c r="C3951" s="30" t="s">
        <v>12379</v>
      </c>
      <c r="D3951" s="30"/>
      <c r="E3951" s="30" t="s">
        <v>9870</v>
      </c>
      <c r="F3951" s="30" t="s">
        <v>74</v>
      </c>
      <c r="G3951" s="38">
        <v>60</v>
      </c>
      <c r="H3951" s="31">
        <v>0</v>
      </c>
      <c r="I3951" s="30" t="s">
        <v>512</v>
      </c>
      <c r="J3951" s="30" t="s">
        <v>513</v>
      </c>
      <c r="K3951" s="30" t="s">
        <v>495</v>
      </c>
      <c r="L3951" s="30" t="s">
        <v>496</v>
      </c>
      <c r="M3951" s="30" t="s">
        <v>526</v>
      </c>
      <c r="N3951" s="30"/>
      <c r="O3951" s="30" t="s">
        <v>9872</v>
      </c>
      <c r="P3951" s="30" t="s">
        <v>9868</v>
      </c>
      <c r="Q3951" s="30" t="s">
        <v>499</v>
      </c>
    </row>
    <row r="3952" spans="1:17">
      <c r="A3952" s="30" t="s">
        <v>12380</v>
      </c>
      <c r="B3952" s="30" t="s">
        <v>10103</v>
      </c>
      <c r="C3952" s="30" t="s">
        <v>12381</v>
      </c>
      <c r="D3952" s="30"/>
      <c r="E3952" s="30" t="s">
        <v>9870</v>
      </c>
      <c r="F3952" s="30" t="s">
        <v>74</v>
      </c>
      <c r="G3952" s="38">
        <v>60</v>
      </c>
      <c r="H3952" s="31">
        <v>0</v>
      </c>
      <c r="I3952" s="30" t="s">
        <v>512</v>
      </c>
      <c r="J3952" s="30" t="s">
        <v>513</v>
      </c>
      <c r="K3952" s="30" t="s">
        <v>495</v>
      </c>
      <c r="L3952" s="30" t="s">
        <v>496</v>
      </c>
      <c r="M3952" s="30" t="s">
        <v>713</v>
      </c>
      <c r="N3952" s="30" t="s">
        <v>9596</v>
      </c>
      <c r="O3952" s="30" t="s">
        <v>9872</v>
      </c>
      <c r="P3952" s="30" t="s">
        <v>9868</v>
      </c>
      <c r="Q3952" s="30" t="s">
        <v>499</v>
      </c>
    </row>
    <row r="3953" spans="1:17">
      <c r="A3953" s="30" t="s">
        <v>12382</v>
      </c>
      <c r="B3953" s="30" t="s">
        <v>10109</v>
      </c>
      <c r="C3953" s="30" t="s">
        <v>12383</v>
      </c>
      <c r="D3953" s="30" t="s">
        <v>74</v>
      </c>
      <c r="E3953" s="30" t="s">
        <v>9891</v>
      </c>
      <c r="F3953" s="30"/>
      <c r="G3953" s="38">
        <v>60</v>
      </c>
      <c r="H3953" s="31">
        <v>0</v>
      </c>
      <c r="I3953" s="30" t="s">
        <v>610</v>
      </c>
      <c r="J3953" s="30" t="s">
        <v>611</v>
      </c>
      <c r="K3953" s="30" t="s">
        <v>495</v>
      </c>
      <c r="L3953" s="30" t="s">
        <v>612</v>
      </c>
      <c r="M3953" s="30" t="s">
        <v>1035</v>
      </c>
      <c r="N3953" s="30"/>
      <c r="O3953" s="30" t="s">
        <v>9872</v>
      </c>
      <c r="P3953" s="30" t="s">
        <v>9868</v>
      </c>
      <c r="Q3953" s="30" t="s">
        <v>4174</v>
      </c>
    </row>
    <row r="3954" spans="1:17">
      <c r="A3954" s="30" t="s">
        <v>12384</v>
      </c>
      <c r="B3954" s="30" t="s">
        <v>10103</v>
      </c>
      <c r="C3954" s="30" t="s">
        <v>12385</v>
      </c>
      <c r="D3954" s="30"/>
      <c r="E3954" s="30" t="s">
        <v>9870</v>
      </c>
      <c r="F3954" s="30" t="s">
        <v>74</v>
      </c>
      <c r="G3954" s="38">
        <v>60</v>
      </c>
      <c r="H3954" s="31">
        <v>0</v>
      </c>
      <c r="I3954" s="30" t="s">
        <v>512</v>
      </c>
      <c r="J3954" s="30" t="s">
        <v>513</v>
      </c>
      <c r="K3954" s="30" t="s">
        <v>495</v>
      </c>
      <c r="L3954" s="30" t="s">
        <v>496</v>
      </c>
      <c r="M3954" s="30" t="s">
        <v>695</v>
      </c>
      <c r="N3954" s="30" t="s">
        <v>696</v>
      </c>
      <c r="O3954" s="30" t="s">
        <v>9872</v>
      </c>
      <c r="P3954" s="30" t="s">
        <v>9868</v>
      </c>
      <c r="Q3954" s="30" t="s">
        <v>499</v>
      </c>
    </row>
    <row r="3955" spans="1:17">
      <c r="A3955" s="30" t="s">
        <v>12386</v>
      </c>
      <c r="B3955" s="30" t="s">
        <v>10129</v>
      </c>
      <c r="C3955" s="30" t="s">
        <v>12387</v>
      </c>
      <c r="D3955" s="30"/>
      <c r="E3955" s="30" t="s">
        <v>9870</v>
      </c>
      <c r="F3955" s="30" t="s">
        <v>74</v>
      </c>
      <c r="G3955" s="38">
        <v>60</v>
      </c>
      <c r="H3955" s="31">
        <v>0</v>
      </c>
      <c r="I3955" s="30" t="s">
        <v>586</v>
      </c>
      <c r="J3955" s="30" t="s">
        <v>587</v>
      </c>
      <c r="K3955" s="30" t="s">
        <v>495</v>
      </c>
      <c r="L3955" s="30" t="s">
        <v>496</v>
      </c>
      <c r="M3955" s="30" t="s">
        <v>497</v>
      </c>
      <c r="N3955" s="30"/>
      <c r="O3955" s="30" t="s">
        <v>9872</v>
      </c>
      <c r="P3955" s="30" t="s">
        <v>9868</v>
      </c>
      <c r="Q3955" s="30" t="s">
        <v>499</v>
      </c>
    </row>
    <row r="3956" spans="1:17">
      <c r="A3956" s="30" t="s">
        <v>12388</v>
      </c>
      <c r="B3956" s="30" t="s">
        <v>10103</v>
      </c>
      <c r="C3956" s="30" t="s">
        <v>12389</v>
      </c>
      <c r="D3956" s="30"/>
      <c r="E3956" s="30" t="s">
        <v>9870</v>
      </c>
      <c r="F3956" s="30" t="s">
        <v>74</v>
      </c>
      <c r="G3956" s="38">
        <v>60</v>
      </c>
      <c r="H3956" s="31">
        <v>0</v>
      </c>
      <c r="I3956" s="30" t="s">
        <v>552</v>
      </c>
      <c r="J3956" s="30" t="s">
        <v>553</v>
      </c>
      <c r="K3956" s="30" t="s">
        <v>495</v>
      </c>
      <c r="L3956" s="30" t="s">
        <v>496</v>
      </c>
      <c r="M3956" s="30" t="s">
        <v>654</v>
      </c>
      <c r="N3956" s="30"/>
      <c r="O3956" s="30" t="s">
        <v>9872</v>
      </c>
      <c r="P3956" s="30" t="s">
        <v>9868</v>
      </c>
      <c r="Q3956" s="30" t="s">
        <v>499</v>
      </c>
    </row>
    <row r="3957" spans="1:17">
      <c r="A3957" s="30" t="s">
        <v>12390</v>
      </c>
      <c r="B3957" s="30" t="s">
        <v>10109</v>
      </c>
      <c r="C3957" s="30" t="s">
        <v>12391</v>
      </c>
      <c r="D3957" s="30" t="s">
        <v>74</v>
      </c>
      <c r="E3957" s="30" t="s">
        <v>9891</v>
      </c>
      <c r="F3957" s="30"/>
      <c r="G3957" s="38">
        <v>60</v>
      </c>
      <c r="H3957" s="31">
        <v>0</v>
      </c>
      <c r="I3957" s="30" t="s">
        <v>5036</v>
      </c>
      <c r="J3957" s="30" t="s">
        <v>5037</v>
      </c>
      <c r="K3957" s="30" t="s">
        <v>495</v>
      </c>
      <c r="L3957" s="30" t="s">
        <v>612</v>
      </c>
      <c r="M3957" s="30" t="s">
        <v>1128</v>
      </c>
      <c r="N3957" s="30"/>
      <c r="O3957" s="30" t="s">
        <v>9872</v>
      </c>
      <c r="P3957" s="30" t="s">
        <v>9868</v>
      </c>
      <c r="Q3957" s="30" t="s">
        <v>4174</v>
      </c>
    </row>
    <row r="3958" spans="1:17">
      <c r="A3958" s="30" t="s">
        <v>12392</v>
      </c>
      <c r="B3958" s="30" t="s">
        <v>10109</v>
      </c>
      <c r="C3958" s="30" t="s">
        <v>12393</v>
      </c>
      <c r="D3958" s="30" t="s">
        <v>74</v>
      </c>
      <c r="E3958" s="30" t="s">
        <v>9891</v>
      </c>
      <c r="F3958" s="30"/>
      <c r="G3958" s="38">
        <v>60</v>
      </c>
      <c r="H3958" s="31">
        <v>0</v>
      </c>
      <c r="I3958" s="30" t="s">
        <v>622</v>
      </c>
      <c r="J3958" s="30" t="s">
        <v>623</v>
      </c>
      <c r="K3958" s="30" t="s">
        <v>495</v>
      </c>
      <c r="L3958" s="30" t="s">
        <v>612</v>
      </c>
      <c r="M3958" s="30" t="s">
        <v>1007</v>
      </c>
      <c r="N3958" s="30"/>
      <c r="O3958" s="30" t="s">
        <v>9872</v>
      </c>
      <c r="P3958" s="30" t="s">
        <v>9868</v>
      </c>
      <c r="Q3958" s="30" t="s">
        <v>4174</v>
      </c>
    </row>
    <row r="3959" spans="1:17">
      <c r="A3959" s="30" t="s">
        <v>12394</v>
      </c>
      <c r="B3959" s="30" t="s">
        <v>10094</v>
      </c>
      <c r="C3959" s="30" t="s">
        <v>12395</v>
      </c>
      <c r="D3959" s="30"/>
      <c r="E3959" s="30" t="s">
        <v>9870</v>
      </c>
      <c r="F3959" s="30" t="s">
        <v>74</v>
      </c>
      <c r="G3959" s="38">
        <v>60</v>
      </c>
      <c r="H3959" s="31">
        <v>0</v>
      </c>
      <c r="I3959" s="30" t="s">
        <v>586</v>
      </c>
      <c r="J3959" s="30" t="s">
        <v>587</v>
      </c>
      <c r="K3959" s="30" t="s">
        <v>495</v>
      </c>
      <c r="L3959" s="30" t="s">
        <v>496</v>
      </c>
      <c r="M3959" s="30" t="s">
        <v>2374</v>
      </c>
      <c r="N3959" s="30"/>
      <c r="O3959" s="30" t="s">
        <v>9872</v>
      </c>
      <c r="P3959" s="30" t="s">
        <v>9868</v>
      </c>
      <c r="Q3959" s="30" t="s">
        <v>499</v>
      </c>
    </row>
    <row r="3960" spans="1:17">
      <c r="A3960" s="30" t="s">
        <v>12396</v>
      </c>
      <c r="B3960" s="30" t="s">
        <v>10129</v>
      </c>
      <c r="C3960" s="30" t="s">
        <v>12397</v>
      </c>
      <c r="D3960" s="30"/>
      <c r="E3960" s="30" t="s">
        <v>9870</v>
      </c>
      <c r="F3960" s="30" t="s">
        <v>74</v>
      </c>
      <c r="G3960" s="38">
        <v>60</v>
      </c>
      <c r="H3960" s="31">
        <v>0</v>
      </c>
      <c r="I3960" s="30" t="s">
        <v>552</v>
      </c>
      <c r="J3960" s="30" t="s">
        <v>553</v>
      </c>
      <c r="K3960" s="30" t="s">
        <v>495</v>
      </c>
      <c r="L3960" s="30" t="s">
        <v>496</v>
      </c>
      <c r="M3960" s="30" t="s">
        <v>724</v>
      </c>
      <c r="N3960" s="30"/>
      <c r="O3960" s="30" t="s">
        <v>9872</v>
      </c>
      <c r="P3960" s="30" t="s">
        <v>9868</v>
      </c>
      <c r="Q3960" s="30" t="s">
        <v>499</v>
      </c>
    </row>
    <row r="3961" spans="1:17">
      <c r="A3961" s="30" t="s">
        <v>12398</v>
      </c>
      <c r="B3961" s="30" t="s">
        <v>10103</v>
      </c>
      <c r="C3961" s="30" t="s">
        <v>12399</v>
      </c>
      <c r="D3961" s="30"/>
      <c r="E3961" s="30" t="s">
        <v>9870</v>
      </c>
      <c r="F3961" s="30" t="s">
        <v>74</v>
      </c>
      <c r="G3961" s="38">
        <v>60</v>
      </c>
      <c r="H3961" s="31">
        <v>0</v>
      </c>
      <c r="I3961" s="30" t="s">
        <v>504</v>
      </c>
      <c r="J3961" s="30" t="s">
        <v>505</v>
      </c>
      <c r="K3961" s="30" t="s">
        <v>495</v>
      </c>
      <c r="L3961" s="30" t="s">
        <v>496</v>
      </c>
      <c r="M3961" s="30" t="s">
        <v>558</v>
      </c>
      <c r="N3961" s="30"/>
      <c r="O3961" s="30" t="s">
        <v>9872</v>
      </c>
      <c r="P3961" s="30" t="s">
        <v>9868</v>
      </c>
      <c r="Q3961" s="30" t="s">
        <v>499</v>
      </c>
    </row>
    <row r="3962" spans="1:17">
      <c r="A3962" s="30" t="s">
        <v>12400</v>
      </c>
      <c r="B3962" s="30" t="s">
        <v>10109</v>
      </c>
      <c r="C3962" s="30" t="s">
        <v>12401</v>
      </c>
      <c r="D3962" s="30" t="s">
        <v>74</v>
      </c>
      <c r="E3962" s="30" t="s">
        <v>9891</v>
      </c>
      <c r="F3962" s="30"/>
      <c r="G3962" s="38">
        <v>60</v>
      </c>
      <c r="H3962" s="31">
        <v>0</v>
      </c>
      <c r="I3962" s="30" t="s">
        <v>610</v>
      </c>
      <c r="J3962" s="30" t="s">
        <v>611</v>
      </c>
      <c r="K3962" s="30" t="s">
        <v>495</v>
      </c>
      <c r="L3962" s="30" t="s">
        <v>612</v>
      </c>
      <c r="M3962" s="30" t="s">
        <v>1108</v>
      </c>
      <c r="N3962" s="30"/>
      <c r="O3962" s="30" t="s">
        <v>9872</v>
      </c>
      <c r="P3962" s="30" t="s">
        <v>9868</v>
      </c>
      <c r="Q3962" s="30" t="s">
        <v>4174</v>
      </c>
    </row>
    <row r="3963" spans="1:17">
      <c r="A3963" s="30" t="s">
        <v>12402</v>
      </c>
      <c r="B3963" s="30" t="s">
        <v>10109</v>
      </c>
      <c r="C3963" s="30" t="s">
        <v>12403</v>
      </c>
      <c r="D3963" s="30" t="s">
        <v>74</v>
      </c>
      <c r="E3963" s="30" t="s">
        <v>9891</v>
      </c>
      <c r="F3963" s="30"/>
      <c r="G3963" s="38">
        <v>60</v>
      </c>
      <c r="H3963" s="31">
        <v>0</v>
      </c>
      <c r="I3963" s="30" t="s">
        <v>5036</v>
      </c>
      <c r="J3963" s="30" t="s">
        <v>5037</v>
      </c>
      <c r="K3963" s="30" t="s">
        <v>495</v>
      </c>
      <c r="L3963" s="30" t="s">
        <v>612</v>
      </c>
      <c r="M3963" s="30" t="s">
        <v>1828</v>
      </c>
      <c r="N3963" s="30"/>
      <c r="O3963" s="30" t="s">
        <v>9872</v>
      </c>
      <c r="P3963" s="30" t="s">
        <v>9868</v>
      </c>
      <c r="Q3963" s="30" t="s">
        <v>4174</v>
      </c>
    </row>
    <row r="3964" spans="1:17">
      <c r="A3964" s="30" t="s">
        <v>12404</v>
      </c>
      <c r="B3964" s="30" t="s">
        <v>10109</v>
      </c>
      <c r="C3964" s="30" t="s">
        <v>12405</v>
      </c>
      <c r="D3964" s="30" t="s">
        <v>74</v>
      </c>
      <c r="E3964" s="30" t="s">
        <v>9891</v>
      </c>
      <c r="F3964" s="30"/>
      <c r="G3964" s="38">
        <v>60</v>
      </c>
      <c r="H3964" s="31">
        <v>0</v>
      </c>
      <c r="I3964" s="30" t="s">
        <v>610</v>
      </c>
      <c r="J3964" s="30" t="s">
        <v>611</v>
      </c>
      <c r="K3964" s="30" t="s">
        <v>495</v>
      </c>
      <c r="L3964" s="30" t="s">
        <v>612</v>
      </c>
      <c r="M3964" s="30" t="s">
        <v>1108</v>
      </c>
      <c r="N3964" s="30"/>
      <c r="O3964" s="30" t="s">
        <v>9872</v>
      </c>
      <c r="P3964" s="30" t="s">
        <v>9868</v>
      </c>
      <c r="Q3964" s="30" t="s">
        <v>4174</v>
      </c>
    </row>
    <row r="3965" spans="1:17">
      <c r="A3965" s="30" t="s">
        <v>12406</v>
      </c>
      <c r="B3965" s="30" t="s">
        <v>10103</v>
      </c>
      <c r="C3965" s="30" t="s">
        <v>12407</v>
      </c>
      <c r="D3965" s="30"/>
      <c r="E3965" s="30" t="s">
        <v>9870</v>
      </c>
      <c r="F3965" s="30" t="s">
        <v>74</v>
      </c>
      <c r="G3965" s="38">
        <v>60</v>
      </c>
      <c r="H3965" s="31">
        <v>0</v>
      </c>
      <c r="I3965" s="30" t="s">
        <v>552</v>
      </c>
      <c r="J3965" s="30" t="s">
        <v>553</v>
      </c>
      <c r="K3965" s="30" t="s">
        <v>495</v>
      </c>
      <c r="L3965" s="30" t="s">
        <v>496</v>
      </c>
      <c r="M3965" s="30" t="s">
        <v>654</v>
      </c>
      <c r="N3965" s="30"/>
      <c r="O3965" s="30" t="s">
        <v>9872</v>
      </c>
      <c r="P3965" s="30" t="s">
        <v>9868</v>
      </c>
      <c r="Q3965" s="30" t="s">
        <v>499</v>
      </c>
    </row>
    <row r="3966" spans="1:17">
      <c r="A3966" s="30" t="s">
        <v>12408</v>
      </c>
      <c r="B3966" s="30" t="s">
        <v>10109</v>
      </c>
      <c r="C3966" s="30" t="s">
        <v>12187</v>
      </c>
      <c r="D3966" s="30" t="s">
        <v>74</v>
      </c>
      <c r="E3966" s="30" t="s">
        <v>9891</v>
      </c>
      <c r="F3966" s="30"/>
      <c r="G3966" s="38">
        <v>60</v>
      </c>
      <c r="H3966" s="31">
        <v>0</v>
      </c>
      <c r="I3966" s="30" t="s">
        <v>5036</v>
      </c>
      <c r="J3966" s="30" t="s">
        <v>5037</v>
      </c>
      <c r="K3966" s="30" t="s">
        <v>495</v>
      </c>
      <c r="L3966" s="30" t="s">
        <v>612</v>
      </c>
      <c r="M3966" s="30" t="s">
        <v>1021</v>
      </c>
      <c r="N3966" s="30"/>
      <c r="O3966" s="30" t="s">
        <v>9872</v>
      </c>
      <c r="P3966" s="30" t="s">
        <v>9868</v>
      </c>
      <c r="Q3966" s="30" t="s">
        <v>4174</v>
      </c>
    </row>
    <row r="3967" spans="1:17">
      <c r="A3967" s="30" t="s">
        <v>12409</v>
      </c>
      <c r="B3967" s="30" t="s">
        <v>10106</v>
      </c>
      <c r="C3967" s="30" t="s">
        <v>12410</v>
      </c>
      <c r="D3967" s="30" t="s">
        <v>74</v>
      </c>
      <c r="E3967" s="30" t="s">
        <v>9891</v>
      </c>
      <c r="F3967" s="30"/>
      <c r="G3967" s="38">
        <v>60</v>
      </c>
      <c r="H3967" s="31">
        <v>0</v>
      </c>
      <c r="I3967" s="30" t="s">
        <v>622</v>
      </c>
      <c r="J3967" s="30" t="s">
        <v>623</v>
      </c>
      <c r="K3967" s="30" t="s">
        <v>495</v>
      </c>
      <c r="L3967" s="30" t="s">
        <v>612</v>
      </c>
      <c r="M3967" s="30" t="s">
        <v>1088</v>
      </c>
      <c r="N3967" s="30"/>
      <c r="O3967" s="30" t="s">
        <v>9872</v>
      </c>
      <c r="P3967" s="30" t="s">
        <v>9868</v>
      </c>
      <c r="Q3967" s="30" t="s">
        <v>4174</v>
      </c>
    </row>
    <row r="3968" spans="1:17">
      <c r="A3968" s="30" t="s">
        <v>12411</v>
      </c>
      <c r="B3968" s="30" t="s">
        <v>10106</v>
      </c>
      <c r="C3968" s="30" t="s">
        <v>12412</v>
      </c>
      <c r="D3968" s="30" t="s">
        <v>74</v>
      </c>
      <c r="E3968" s="30" t="s">
        <v>9891</v>
      </c>
      <c r="F3968" s="30"/>
      <c r="G3968" s="38">
        <v>60</v>
      </c>
      <c r="H3968" s="31">
        <v>0</v>
      </c>
      <c r="I3968" s="30" t="s">
        <v>622</v>
      </c>
      <c r="J3968" s="30" t="s">
        <v>623</v>
      </c>
      <c r="K3968" s="30" t="s">
        <v>495</v>
      </c>
      <c r="L3968" s="30" t="s">
        <v>612</v>
      </c>
      <c r="M3968" s="30" t="s">
        <v>1088</v>
      </c>
      <c r="N3968" s="30"/>
      <c r="O3968" s="30" t="s">
        <v>9872</v>
      </c>
      <c r="P3968" s="30" t="s">
        <v>9868</v>
      </c>
      <c r="Q3968" s="30" t="s">
        <v>4174</v>
      </c>
    </row>
    <row r="3969" spans="1:17">
      <c r="A3969" s="30" t="s">
        <v>12413</v>
      </c>
      <c r="B3969" s="30" t="s">
        <v>10109</v>
      </c>
      <c r="C3969" s="30" t="s">
        <v>12414</v>
      </c>
      <c r="D3969" s="30" t="s">
        <v>74</v>
      </c>
      <c r="E3969" s="30" t="s">
        <v>9891</v>
      </c>
      <c r="F3969" s="30"/>
      <c r="G3969" s="38">
        <v>60</v>
      </c>
      <c r="H3969" s="31">
        <v>0</v>
      </c>
      <c r="I3969" s="30" t="s">
        <v>5036</v>
      </c>
      <c r="J3969" s="30" t="s">
        <v>5037</v>
      </c>
      <c r="K3969" s="30" t="s">
        <v>495</v>
      </c>
      <c r="L3969" s="30" t="s">
        <v>612</v>
      </c>
      <c r="M3969" s="30" t="s">
        <v>613</v>
      </c>
      <c r="N3969" s="30"/>
      <c r="O3969" s="30" t="s">
        <v>9872</v>
      </c>
      <c r="P3969" s="30" t="s">
        <v>9868</v>
      </c>
      <c r="Q3969" s="30" t="s">
        <v>4174</v>
      </c>
    </row>
    <row r="3970" spans="1:17">
      <c r="A3970" s="30" t="s">
        <v>12415</v>
      </c>
      <c r="B3970" s="30" t="s">
        <v>10109</v>
      </c>
      <c r="C3970" s="30" t="s">
        <v>12416</v>
      </c>
      <c r="D3970" s="30" t="s">
        <v>74</v>
      </c>
      <c r="E3970" s="30" t="s">
        <v>9891</v>
      </c>
      <c r="F3970" s="30"/>
      <c r="G3970" s="38">
        <v>60</v>
      </c>
      <c r="H3970" s="31">
        <v>0</v>
      </c>
      <c r="I3970" s="30" t="s">
        <v>622</v>
      </c>
      <c r="J3970" s="30" t="s">
        <v>623</v>
      </c>
      <c r="K3970" s="30" t="s">
        <v>495</v>
      </c>
      <c r="L3970" s="30" t="s">
        <v>612</v>
      </c>
      <c r="M3970" s="30" t="s">
        <v>624</v>
      </c>
      <c r="N3970" s="30"/>
      <c r="O3970" s="30" t="s">
        <v>9872</v>
      </c>
      <c r="P3970" s="30" t="s">
        <v>9868</v>
      </c>
      <c r="Q3970" s="30" t="s">
        <v>4174</v>
      </c>
    </row>
    <row r="3971" spans="1:17">
      <c r="A3971" s="30" t="s">
        <v>12417</v>
      </c>
      <c r="B3971" s="30" t="s">
        <v>10094</v>
      </c>
      <c r="C3971" s="30" t="s">
        <v>12418</v>
      </c>
      <c r="D3971" s="30"/>
      <c r="E3971" s="30" t="s">
        <v>9870</v>
      </c>
      <c r="F3971" s="30" t="s">
        <v>74</v>
      </c>
      <c r="G3971" s="38">
        <v>60</v>
      </c>
      <c r="H3971" s="31">
        <v>0</v>
      </c>
      <c r="I3971" s="30" t="s">
        <v>586</v>
      </c>
      <c r="J3971" s="30" t="s">
        <v>587</v>
      </c>
      <c r="K3971" s="30" t="s">
        <v>495</v>
      </c>
      <c r="L3971" s="30" t="s">
        <v>496</v>
      </c>
      <c r="M3971" s="30" t="s">
        <v>2374</v>
      </c>
      <c r="N3971" s="30"/>
      <c r="O3971" s="30" t="s">
        <v>9872</v>
      </c>
      <c r="P3971" s="30" t="s">
        <v>9868</v>
      </c>
      <c r="Q3971" s="30" t="s">
        <v>499</v>
      </c>
    </row>
    <row r="3972" spans="1:17">
      <c r="A3972" s="30" t="s">
        <v>12419</v>
      </c>
      <c r="B3972" s="30" t="s">
        <v>10103</v>
      </c>
      <c r="C3972" s="30" t="s">
        <v>12420</v>
      </c>
      <c r="D3972" s="30"/>
      <c r="E3972" s="30" t="s">
        <v>9870</v>
      </c>
      <c r="F3972" s="30" t="s">
        <v>74</v>
      </c>
      <c r="G3972" s="38">
        <v>60</v>
      </c>
      <c r="H3972" s="31">
        <v>0</v>
      </c>
      <c r="I3972" s="30" t="s">
        <v>586</v>
      </c>
      <c r="J3972" s="30" t="s">
        <v>587</v>
      </c>
      <c r="K3972" s="30" t="s">
        <v>495</v>
      </c>
      <c r="L3972" s="30" t="s">
        <v>496</v>
      </c>
      <c r="M3972" s="30" t="s">
        <v>903</v>
      </c>
      <c r="N3972" s="30"/>
      <c r="O3972" s="30" t="s">
        <v>9872</v>
      </c>
      <c r="P3972" s="30" t="s">
        <v>9868</v>
      </c>
      <c r="Q3972" s="30" t="s">
        <v>499</v>
      </c>
    </row>
    <row r="3973" spans="1:17">
      <c r="A3973" s="30" t="s">
        <v>12421</v>
      </c>
      <c r="B3973" s="30" t="s">
        <v>10103</v>
      </c>
      <c r="C3973" s="30" t="s">
        <v>12422</v>
      </c>
      <c r="D3973" s="30"/>
      <c r="E3973" s="30" t="s">
        <v>9870</v>
      </c>
      <c r="F3973" s="30" t="s">
        <v>74</v>
      </c>
      <c r="G3973" s="38">
        <v>60</v>
      </c>
      <c r="H3973" s="31">
        <v>0</v>
      </c>
      <c r="I3973" s="30" t="s">
        <v>552</v>
      </c>
      <c r="J3973" s="30" t="s">
        <v>553</v>
      </c>
      <c r="K3973" s="30" t="s">
        <v>495</v>
      </c>
      <c r="L3973" s="30" t="s">
        <v>496</v>
      </c>
      <c r="M3973" s="30" t="s">
        <v>654</v>
      </c>
      <c r="N3973" s="30"/>
      <c r="O3973" s="30" t="s">
        <v>9872</v>
      </c>
      <c r="P3973" s="30" t="s">
        <v>9868</v>
      </c>
      <c r="Q3973" s="30" t="s">
        <v>499</v>
      </c>
    </row>
    <row r="3974" spans="1:17">
      <c r="A3974" s="30" t="s">
        <v>12423</v>
      </c>
      <c r="B3974" s="30" t="s">
        <v>10109</v>
      </c>
      <c r="C3974" s="30" t="s">
        <v>12424</v>
      </c>
      <c r="D3974" s="30" t="s">
        <v>74</v>
      </c>
      <c r="E3974" s="30" t="s">
        <v>9891</v>
      </c>
      <c r="F3974" s="30"/>
      <c r="G3974" s="38">
        <v>60</v>
      </c>
      <c r="H3974" s="31">
        <v>0</v>
      </c>
      <c r="I3974" s="30" t="s">
        <v>622</v>
      </c>
      <c r="J3974" s="30" t="s">
        <v>623</v>
      </c>
      <c r="K3974" s="30" t="s">
        <v>495</v>
      </c>
      <c r="L3974" s="30" t="s">
        <v>612</v>
      </c>
      <c r="M3974" s="30" t="s">
        <v>1007</v>
      </c>
      <c r="N3974" s="30"/>
      <c r="O3974" s="30" t="s">
        <v>9872</v>
      </c>
      <c r="P3974" s="30" t="s">
        <v>9868</v>
      </c>
      <c r="Q3974" s="30" t="s">
        <v>4174</v>
      </c>
    </row>
    <row r="3975" spans="1:17">
      <c r="A3975" s="30" t="s">
        <v>12425</v>
      </c>
      <c r="B3975" s="30" t="s">
        <v>10109</v>
      </c>
      <c r="C3975" s="30" t="s">
        <v>12426</v>
      </c>
      <c r="D3975" s="30" t="s">
        <v>74</v>
      </c>
      <c r="E3975" s="30" t="s">
        <v>9891</v>
      </c>
      <c r="F3975" s="30"/>
      <c r="G3975" s="38">
        <v>60</v>
      </c>
      <c r="H3975" s="31">
        <v>0</v>
      </c>
      <c r="I3975" s="30" t="s">
        <v>610</v>
      </c>
      <c r="J3975" s="30" t="s">
        <v>611</v>
      </c>
      <c r="K3975" s="30" t="s">
        <v>495</v>
      </c>
      <c r="L3975" s="30" t="s">
        <v>612</v>
      </c>
      <c r="M3975" s="30" t="s">
        <v>943</v>
      </c>
      <c r="N3975" s="30"/>
      <c r="O3975" s="30" t="s">
        <v>9872</v>
      </c>
      <c r="P3975" s="30" t="s">
        <v>9868</v>
      </c>
      <c r="Q3975" s="30" t="s">
        <v>4174</v>
      </c>
    </row>
    <row r="3976" spans="1:17">
      <c r="A3976" s="30" t="s">
        <v>12427</v>
      </c>
      <c r="B3976" s="30" t="s">
        <v>10106</v>
      </c>
      <c r="C3976" s="30" t="s">
        <v>12428</v>
      </c>
      <c r="D3976" s="30" t="s">
        <v>74</v>
      </c>
      <c r="E3976" s="30" t="s">
        <v>9891</v>
      </c>
      <c r="F3976" s="30"/>
      <c r="G3976" s="38">
        <v>60</v>
      </c>
      <c r="H3976" s="31">
        <v>0</v>
      </c>
      <c r="I3976" s="30" t="s">
        <v>622</v>
      </c>
      <c r="J3976" s="30" t="s">
        <v>623</v>
      </c>
      <c r="K3976" s="30" t="s">
        <v>495</v>
      </c>
      <c r="L3976" s="30" t="s">
        <v>612</v>
      </c>
      <c r="M3976" s="30" t="s">
        <v>1088</v>
      </c>
      <c r="N3976" s="30"/>
      <c r="O3976" s="30" t="s">
        <v>9872</v>
      </c>
      <c r="P3976" s="30" t="s">
        <v>9868</v>
      </c>
      <c r="Q3976" s="30" t="s">
        <v>4174</v>
      </c>
    </row>
    <row r="3977" spans="1:17">
      <c r="A3977" s="30" t="s">
        <v>12429</v>
      </c>
      <c r="B3977" s="30" t="s">
        <v>10103</v>
      </c>
      <c r="C3977" s="30" t="s">
        <v>12430</v>
      </c>
      <c r="D3977" s="30"/>
      <c r="E3977" s="30" t="s">
        <v>9870</v>
      </c>
      <c r="F3977" s="30" t="s">
        <v>74</v>
      </c>
      <c r="G3977" s="38">
        <v>60</v>
      </c>
      <c r="H3977" s="31">
        <v>0</v>
      </c>
      <c r="I3977" s="30" t="s">
        <v>586</v>
      </c>
      <c r="J3977" s="30" t="s">
        <v>587</v>
      </c>
      <c r="K3977" s="30" t="s">
        <v>495</v>
      </c>
      <c r="L3977" s="30" t="s">
        <v>496</v>
      </c>
      <c r="M3977" s="30" t="s">
        <v>877</v>
      </c>
      <c r="N3977" s="30"/>
      <c r="O3977" s="30" t="s">
        <v>9872</v>
      </c>
      <c r="P3977" s="30" t="s">
        <v>9868</v>
      </c>
      <c r="Q3977" s="30" t="s">
        <v>499</v>
      </c>
    </row>
    <row r="3978" spans="1:17">
      <c r="A3978" s="30" t="s">
        <v>12431</v>
      </c>
      <c r="B3978" s="30" t="s">
        <v>10109</v>
      </c>
      <c r="C3978" s="30" t="s">
        <v>12432</v>
      </c>
      <c r="D3978" s="30" t="s">
        <v>74</v>
      </c>
      <c r="E3978" s="30" t="s">
        <v>9891</v>
      </c>
      <c r="F3978" s="30"/>
      <c r="G3978" s="38">
        <v>60</v>
      </c>
      <c r="H3978" s="31">
        <v>0</v>
      </c>
      <c r="I3978" s="30" t="s">
        <v>5036</v>
      </c>
      <c r="J3978" s="30" t="s">
        <v>5037</v>
      </c>
      <c r="K3978" s="30" t="s">
        <v>495</v>
      </c>
      <c r="L3978" s="30" t="s">
        <v>612</v>
      </c>
      <c r="M3978" s="30" t="s">
        <v>1128</v>
      </c>
      <c r="N3978" s="30"/>
      <c r="O3978" s="30" t="s">
        <v>9872</v>
      </c>
      <c r="P3978" s="30" t="s">
        <v>9868</v>
      </c>
      <c r="Q3978" s="30" t="s">
        <v>4174</v>
      </c>
    </row>
    <row r="3979" spans="1:17">
      <c r="A3979" s="30" t="s">
        <v>12433</v>
      </c>
      <c r="B3979" s="30" t="s">
        <v>10109</v>
      </c>
      <c r="C3979" s="30" t="s">
        <v>12434</v>
      </c>
      <c r="D3979" s="30" t="s">
        <v>74</v>
      </c>
      <c r="E3979" s="30" t="s">
        <v>9891</v>
      </c>
      <c r="F3979" s="30"/>
      <c r="G3979" s="38">
        <v>60</v>
      </c>
      <c r="H3979" s="31">
        <v>0</v>
      </c>
      <c r="I3979" s="30" t="s">
        <v>5036</v>
      </c>
      <c r="J3979" s="30" t="s">
        <v>5037</v>
      </c>
      <c r="K3979" s="30" t="s">
        <v>495</v>
      </c>
      <c r="L3979" s="30" t="s">
        <v>612</v>
      </c>
      <c r="M3979" s="30" t="s">
        <v>1021</v>
      </c>
      <c r="N3979" s="30"/>
      <c r="O3979" s="30" t="s">
        <v>9872</v>
      </c>
      <c r="P3979" s="30" t="s">
        <v>9868</v>
      </c>
      <c r="Q3979" s="30" t="s">
        <v>4174</v>
      </c>
    </row>
    <row r="3980" spans="1:17">
      <c r="A3980" s="30" t="s">
        <v>12435</v>
      </c>
      <c r="B3980" s="30" t="s">
        <v>10109</v>
      </c>
      <c r="C3980" s="30" t="s">
        <v>12436</v>
      </c>
      <c r="D3980" s="30" t="s">
        <v>74</v>
      </c>
      <c r="E3980" s="30" t="s">
        <v>9891</v>
      </c>
      <c r="F3980" s="30"/>
      <c r="G3980" s="38">
        <v>60</v>
      </c>
      <c r="H3980" s="31">
        <v>0</v>
      </c>
      <c r="I3980" s="30" t="s">
        <v>610</v>
      </c>
      <c r="J3980" s="30" t="s">
        <v>611</v>
      </c>
      <c r="K3980" s="30" t="s">
        <v>495</v>
      </c>
      <c r="L3980" s="30" t="s">
        <v>612</v>
      </c>
      <c r="M3980" s="30" t="s">
        <v>1035</v>
      </c>
      <c r="N3980" s="30"/>
      <c r="O3980" s="30" t="s">
        <v>9872</v>
      </c>
      <c r="P3980" s="30" t="s">
        <v>9868</v>
      </c>
      <c r="Q3980" s="30" t="s">
        <v>4174</v>
      </c>
    </row>
    <row r="3981" spans="1:17">
      <c r="A3981" s="30" t="s">
        <v>12437</v>
      </c>
      <c r="B3981" s="30" t="s">
        <v>10109</v>
      </c>
      <c r="C3981" s="30" t="s">
        <v>12438</v>
      </c>
      <c r="D3981" s="30" t="s">
        <v>74</v>
      </c>
      <c r="E3981" s="30" t="s">
        <v>9891</v>
      </c>
      <c r="F3981" s="30"/>
      <c r="G3981" s="38">
        <v>60</v>
      </c>
      <c r="H3981" s="31">
        <v>0</v>
      </c>
      <c r="I3981" s="30" t="s">
        <v>610</v>
      </c>
      <c r="J3981" s="30" t="s">
        <v>611</v>
      </c>
      <c r="K3981" s="30" t="s">
        <v>495</v>
      </c>
      <c r="L3981" s="30" t="s">
        <v>612</v>
      </c>
      <c r="M3981" s="30" t="s">
        <v>1035</v>
      </c>
      <c r="N3981" s="30"/>
      <c r="O3981" s="30" t="s">
        <v>9872</v>
      </c>
      <c r="P3981" s="30" t="s">
        <v>9868</v>
      </c>
      <c r="Q3981" s="30" t="s">
        <v>4174</v>
      </c>
    </row>
    <row r="3982" spans="1:17">
      <c r="A3982" s="30" t="s">
        <v>12439</v>
      </c>
      <c r="B3982" s="30" t="s">
        <v>10109</v>
      </c>
      <c r="C3982" s="30" t="s">
        <v>12440</v>
      </c>
      <c r="D3982" s="30" t="s">
        <v>74</v>
      </c>
      <c r="E3982" s="30" t="s">
        <v>9891</v>
      </c>
      <c r="F3982" s="30"/>
      <c r="G3982" s="38">
        <v>60</v>
      </c>
      <c r="H3982" s="31">
        <v>0</v>
      </c>
      <c r="I3982" s="30" t="s">
        <v>5036</v>
      </c>
      <c r="J3982" s="30" t="s">
        <v>5037</v>
      </c>
      <c r="K3982" s="30" t="s">
        <v>495</v>
      </c>
      <c r="L3982" s="30" t="s">
        <v>612</v>
      </c>
      <c r="M3982" s="30" t="s">
        <v>780</v>
      </c>
      <c r="N3982" s="30"/>
      <c r="O3982" s="30" t="s">
        <v>9872</v>
      </c>
      <c r="P3982" s="30" t="s">
        <v>9868</v>
      </c>
      <c r="Q3982" s="30" t="s">
        <v>4174</v>
      </c>
    </row>
    <row r="3983" spans="1:17">
      <c r="A3983" s="30" t="s">
        <v>12441</v>
      </c>
      <c r="B3983" s="30" t="s">
        <v>10103</v>
      </c>
      <c r="C3983" s="30" t="s">
        <v>12442</v>
      </c>
      <c r="D3983" s="30"/>
      <c r="E3983" s="30" t="s">
        <v>9870</v>
      </c>
      <c r="F3983" s="30" t="s">
        <v>74</v>
      </c>
      <c r="G3983" s="38">
        <v>60</v>
      </c>
      <c r="H3983" s="31">
        <v>0</v>
      </c>
      <c r="I3983" s="30" t="s">
        <v>586</v>
      </c>
      <c r="J3983" s="30" t="s">
        <v>587</v>
      </c>
      <c r="K3983" s="30" t="s">
        <v>495</v>
      </c>
      <c r="L3983" s="30" t="s">
        <v>496</v>
      </c>
      <c r="M3983" s="30" t="s">
        <v>588</v>
      </c>
      <c r="N3983" s="30"/>
      <c r="O3983" s="30" t="s">
        <v>9872</v>
      </c>
      <c r="P3983" s="30" t="s">
        <v>9868</v>
      </c>
      <c r="Q3983" s="30" t="s">
        <v>499</v>
      </c>
    </row>
    <row r="3984" spans="1:17">
      <c r="A3984" s="30" t="s">
        <v>12443</v>
      </c>
      <c r="B3984" s="30" t="s">
        <v>10129</v>
      </c>
      <c r="C3984" s="30" t="s">
        <v>12444</v>
      </c>
      <c r="D3984" s="30"/>
      <c r="E3984" s="30" t="s">
        <v>9870</v>
      </c>
      <c r="F3984" s="30" t="s">
        <v>74</v>
      </c>
      <c r="G3984" s="38">
        <v>60</v>
      </c>
      <c r="H3984" s="31">
        <v>0</v>
      </c>
      <c r="I3984" s="30" t="s">
        <v>718</v>
      </c>
      <c r="J3984" s="30" t="s">
        <v>719</v>
      </c>
      <c r="K3984" s="30" t="s">
        <v>495</v>
      </c>
      <c r="L3984" s="30" t="s">
        <v>496</v>
      </c>
      <c r="M3984" s="30" t="s">
        <v>724</v>
      </c>
      <c r="N3984" s="30"/>
      <c r="O3984" s="30" t="s">
        <v>9872</v>
      </c>
      <c r="P3984" s="30" t="s">
        <v>9868</v>
      </c>
      <c r="Q3984" s="30" t="s">
        <v>499</v>
      </c>
    </row>
    <row r="3985" spans="1:17">
      <c r="A3985" s="30" t="s">
        <v>12445</v>
      </c>
      <c r="B3985" s="30" t="s">
        <v>10129</v>
      </c>
      <c r="C3985" s="30" t="s">
        <v>12446</v>
      </c>
      <c r="D3985" s="30"/>
      <c r="E3985" s="30" t="s">
        <v>9870</v>
      </c>
      <c r="F3985" s="30" t="s">
        <v>74</v>
      </c>
      <c r="G3985" s="38">
        <v>60</v>
      </c>
      <c r="H3985" s="31">
        <v>0</v>
      </c>
      <c r="I3985" s="30" t="s">
        <v>586</v>
      </c>
      <c r="J3985" s="30" t="s">
        <v>587</v>
      </c>
      <c r="K3985" s="30" t="s">
        <v>495</v>
      </c>
      <c r="L3985" s="30" t="s">
        <v>496</v>
      </c>
      <c r="M3985" s="30" t="s">
        <v>497</v>
      </c>
      <c r="N3985" s="30"/>
      <c r="O3985" s="30" t="s">
        <v>9872</v>
      </c>
      <c r="P3985" s="30" t="s">
        <v>9868</v>
      </c>
      <c r="Q3985" s="30" t="s">
        <v>499</v>
      </c>
    </row>
    <row r="3986" spans="1:17">
      <c r="A3986" s="30" t="s">
        <v>12447</v>
      </c>
      <c r="B3986" s="30" t="s">
        <v>10109</v>
      </c>
      <c r="C3986" s="30" t="s">
        <v>12448</v>
      </c>
      <c r="D3986" s="30" t="s">
        <v>74</v>
      </c>
      <c r="E3986" s="30" t="s">
        <v>9891</v>
      </c>
      <c r="F3986" s="30"/>
      <c r="G3986" s="38">
        <v>60</v>
      </c>
      <c r="H3986" s="31">
        <v>0</v>
      </c>
      <c r="I3986" s="30" t="s">
        <v>622</v>
      </c>
      <c r="J3986" s="30" t="s">
        <v>623</v>
      </c>
      <c r="K3986" s="30" t="s">
        <v>495</v>
      </c>
      <c r="L3986" s="30" t="s">
        <v>612</v>
      </c>
      <c r="M3986" s="30" t="s">
        <v>1007</v>
      </c>
      <c r="N3986" s="30"/>
      <c r="O3986" s="30" t="s">
        <v>9872</v>
      </c>
      <c r="P3986" s="30" t="s">
        <v>9868</v>
      </c>
      <c r="Q3986" s="30" t="s">
        <v>4174</v>
      </c>
    </row>
    <row r="3987" spans="1:17">
      <c r="A3987" s="30" t="s">
        <v>12449</v>
      </c>
      <c r="B3987" s="30" t="s">
        <v>10109</v>
      </c>
      <c r="C3987" s="30" t="s">
        <v>12450</v>
      </c>
      <c r="D3987" s="30" t="s">
        <v>74</v>
      </c>
      <c r="E3987" s="30" t="s">
        <v>9891</v>
      </c>
      <c r="F3987" s="30"/>
      <c r="G3987" s="38">
        <v>60</v>
      </c>
      <c r="H3987" s="31">
        <v>0</v>
      </c>
      <c r="I3987" s="30" t="s">
        <v>622</v>
      </c>
      <c r="J3987" s="30" t="s">
        <v>623</v>
      </c>
      <c r="K3987" s="30" t="s">
        <v>495</v>
      </c>
      <c r="L3987" s="30" t="s">
        <v>612</v>
      </c>
      <c r="M3987" s="30" t="s">
        <v>1007</v>
      </c>
      <c r="N3987" s="30"/>
      <c r="O3987" s="30" t="s">
        <v>9872</v>
      </c>
      <c r="P3987" s="30" t="s">
        <v>9868</v>
      </c>
      <c r="Q3987" s="30" t="s">
        <v>4174</v>
      </c>
    </row>
    <row r="3988" spans="1:17">
      <c r="A3988" s="30" t="s">
        <v>12451</v>
      </c>
      <c r="B3988" s="30" t="s">
        <v>10109</v>
      </c>
      <c r="C3988" s="30" t="s">
        <v>12452</v>
      </c>
      <c r="D3988" s="30" t="s">
        <v>74</v>
      </c>
      <c r="E3988" s="30" t="s">
        <v>9891</v>
      </c>
      <c r="F3988" s="30"/>
      <c r="G3988" s="38">
        <v>60</v>
      </c>
      <c r="H3988" s="31">
        <v>0</v>
      </c>
      <c r="I3988" s="30" t="s">
        <v>622</v>
      </c>
      <c r="J3988" s="30" t="s">
        <v>623</v>
      </c>
      <c r="K3988" s="30" t="s">
        <v>495</v>
      </c>
      <c r="L3988" s="30" t="s">
        <v>612</v>
      </c>
      <c r="M3988" s="30" t="s">
        <v>1007</v>
      </c>
      <c r="N3988" s="30"/>
      <c r="O3988" s="30" t="s">
        <v>9872</v>
      </c>
      <c r="P3988" s="30" t="s">
        <v>9868</v>
      </c>
      <c r="Q3988" s="30" t="s">
        <v>4174</v>
      </c>
    </row>
    <row r="3989" spans="1:17">
      <c r="A3989" s="30" t="s">
        <v>12453</v>
      </c>
      <c r="B3989" s="30" t="s">
        <v>10103</v>
      </c>
      <c r="C3989" s="30" t="s">
        <v>12454</v>
      </c>
      <c r="D3989" s="30"/>
      <c r="E3989" s="30" t="s">
        <v>9870</v>
      </c>
      <c r="F3989" s="30" t="s">
        <v>74</v>
      </c>
      <c r="G3989" s="38">
        <v>60</v>
      </c>
      <c r="H3989" s="31">
        <v>0</v>
      </c>
      <c r="I3989" s="30" t="s">
        <v>586</v>
      </c>
      <c r="J3989" s="30" t="s">
        <v>587</v>
      </c>
      <c r="K3989" s="30" t="s">
        <v>495</v>
      </c>
      <c r="L3989" s="30" t="s">
        <v>496</v>
      </c>
      <c r="M3989" s="30" t="s">
        <v>588</v>
      </c>
      <c r="N3989" s="30"/>
      <c r="O3989" s="30" t="s">
        <v>9872</v>
      </c>
      <c r="P3989" s="30" t="s">
        <v>9868</v>
      </c>
      <c r="Q3989" s="30" t="s">
        <v>499</v>
      </c>
    </row>
    <row r="3990" spans="1:17">
      <c r="A3990" s="30" t="s">
        <v>12455</v>
      </c>
      <c r="B3990" s="30" t="s">
        <v>10129</v>
      </c>
      <c r="C3990" s="30" t="s">
        <v>12456</v>
      </c>
      <c r="D3990" s="30"/>
      <c r="E3990" s="30" t="s">
        <v>9870</v>
      </c>
      <c r="F3990" s="30" t="s">
        <v>74</v>
      </c>
      <c r="G3990" s="38">
        <v>60</v>
      </c>
      <c r="H3990" s="31">
        <v>0</v>
      </c>
      <c r="I3990" s="30" t="s">
        <v>552</v>
      </c>
      <c r="J3990" s="30" t="s">
        <v>553</v>
      </c>
      <c r="K3990" s="30" t="s">
        <v>495</v>
      </c>
      <c r="L3990" s="30" t="s">
        <v>496</v>
      </c>
      <c r="M3990" s="30" t="s">
        <v>724</v>
      </c>
      <c r="N3990" s="30"/>
      <c r="O3990" s="30" t="s">
        <v>9872</v>
      </c>
      <c r="P3990" s="30" t="s">
        <v>9868</v>
      </c>
      <c r="Q3990" s="30" t="s">
        <v>499</v>
      </c>
    </row>
    <row r="3991" spans="1:17">
      <c r="A3991" s="30" t="s">
        <v>12457</v>
      </c>
      <c r="B3991" s="30" t="s">
        <v>10663</v>
      </c>
      <c r="C3991" s="30" t="s">
        <v>12458</v>
      </c>
      <c r="D3991" s="30"/>
      <c r="E3991" s="30" t="s">
        <v>9870</v>
      </c>
      <c r="F3991" s="30" t="s">
        <v>74</v>
      </c>
      <c r="G3991" s="38">
        <v>60</v>
      </c>
      <c r="H3991" s="31">
        <v>0</v>
      </c>
      <c r="I3991" s="30" t="s">
        <v>512</v>
      </c>
      <c r="J3991" s="30" t="s">
        <v>513</v>
      </c>
      <c r="K3991" s="30" t="s">
        <v>495</v>
      </c>
      <c r="L3991" s="30" t="s">
        <v>496</v>
      </c>
      <c r="M3991" s="30" t="s">
        <v>713</v>
      </c>
      <c r="N3991" s="30" t="s">
        <v>3111</v>
      </c>
      <c r="O3991" s="30" t="s">
        <v>9872</v>
      </c>
      <c r="P3991" s="30" t="s">
        <v>9868</v>
      </c>
      <c r="Q3991" s="30" t="s">
        <v>499</v>
      </c>
    </row>
    <row r="3992" spans="1:17">
      <c r="A3992" s="30" t="s">
        <v>12459</v>
      </c>
      <c r="B3992" s="30" t="s">
        <v>10109</v>
      </c>
      <c r="C3992" s="30" t="s">
        <v>12460</v>
      </c>
      <c r="D3992" s="30" t="s">
        <v>74</v>
      </c>
      <c r="E3992" s="30" t="s">
        <v>9891</v>
      </c>
      <c r="F3992" s="30"/>
      <c r="G3992" s="38">
        <v>60</v>
      </c>
      <c r="H3992" s="31">
        <v>0</v>
      </c>
      <c r="I3992" s="30" t="s">
        <v>622</v>
      </c>
      <c r="J3992" s="30" t="s">
        <v>623</v>
      </c>
      <c r="K3992" s="30" t="s">
        <v>495</v>
      </c>
      <c r="L3992" s="30" t="s">
        <v>612</v>
      </c>
      <c r="M3992" s="30" t="s">
        <v>1007</v>
      </c>
      <c r="N3992" s="30"/>
      <c r="O3992" s="30" t="s">
        <v>9872</v>
      </c>
      <c r="P3992" s="30" t="s">
        <v>9868</v>
      </c>
      <c r="Q3992" s="30" t="s">
        <v>4174</v>
      </c>
    </row>
    <row r="3993" spans="1:17">
      <c r="A3993" s="30" t="s">
        <v>12461</v>
      </c>
      <c r="B3993" s="30" t="s">
        <v>10109</v>
      </c>
      <c r="C3993" s="30" t="s">
        <v>12462</v>
      </c>
      <c r="D3993" s="30" t="s">
        <v>74</v>
      </c>
      <c r="E3993" s="30" t="s">
        <v>9891</v>
      </c>
      <c r="F3993" s="30"/>
      <c r="G3993" s="38">
        <v>60</v>
      </c>
      <c r="H3993" s="31">
        <v>0</v>
      </c>
      <c r="I3993" s="30" t="s">
        <v>622</v>
      </c>
      <c r="J3993" s="30" t="s">
        <v>623</v>
      </c>
      <c r="K3993" s="30" t="s">
        <v>495</v>
      </c>
      <c r="L3993" s="30" t="s">
        <v>612</v>
      </c>
      <c r="M3993" s="30" t="s">
        <v>1007</v>
      </c>
      <c r="N3993" s="30"/>
      <c r="O3993" s="30" t="s">
        <v>9872</v>
      </c>
      <c r="P3993" s="30" t="s">
        <v>9868</v>
      </c>
      <c r="Q3993" s="30" t="s">
        <v>4174</v>
      </c>
    </row>
    <row r="3994" spans="1:17">
      <c r="A3994" s="30" t="s">
        <v>12463</v>
      </c>
      <c r="B3994" s="30" t="s">
        <v>10109</v>
      </c>
      <c r="C3994" s="30" t="s">
        <v>12464</v>
      </c>
      <c r="D3994" s="30" t="s">
        <v>74</v>
      </c>
      <c r="E3994" s="30" t="s">
        <v>9891</v>
      </c>
      <c r="F3994" s="30"/>
      <c r="G3994" s="38">
        <v>60</v>
      </c>
      <c r="H3994" s="31">
        <v>0</v>
      </c>
      <c r="I3994" s="30" t="s">
        <v>628</v>
      </c>
      <c r="J3994" s="30" t="s">
        <v>629</v>
      </c>
      <c r="K3994" s="30" t="s">
        <v>495</v>
      </c>
      <c r="L3994" s="30" t="s">
        <v>612</v>
      </c>
      <c r="M3994" s="30" t="s">
        <v>1828</v>
      </c>
      <c r="N3994" s="30"/>
      <c r="O3994" s="30" t="s">
        <v>9872</v>
      </c>
      <c r="P3994" s="30" t="s">
        <v>9868</v>
      </c>
      <c r="Q3994" s="30" t="s">
        <v>4174</v>
      </c>
    </row>
    <row r="3995" spans="1:17">
      <c r="A3995" s="30" t="s">
        <v>12465</v>
      </c>
      <c r="B3995" s="30" t="s">
        <v>10106</v>
      </c>
      <c r="C3995" s="30" t="s">
        <v>12466</v>
      </c>
      <c r="D3995" s="30" t="s">
        <v>74</v>
      </c>
      <c r="E3995" s="30" t="s">
        <v>9891</v>
      </c>
      <c r="F3995" s="30"/>
      <c r="G3995" s="38">
        <v>60</v>
      </c>
      <c r="H3995" s="31">
        <v>0</v>
      </c>
      <c r="I3995" s="30" t="s">
        <v>622</v>
      </c>
      <c r="J3995" s="30" t="s">
        <v>623</v>
      </c>
      <c r="K3995" s="30" t="s">
        <v>495</v>
      </c>
      <c r="L3995" s="30" t="s">
        <v>612</v>
      </c>
      <c r="M3995" s="30" t="s">
        <v>1153</v>
      </c>
      <c r="N3995" s="30"/>
      <c r="O3995" s="30" t="s">
        <v>9872</v>
      </c>
      <c r="P3995" s="30" t="s">
        <v>9868</v>
      </c>
      <c r="Q3995" s="30" t="s">
        <v>4174</v>
      </c>
    </row>
    <row r="3996" spans="1:17">
      <c r="A3996" s="30" t="s">
        <v>12467</v>
      </c>
      <c r="B3996" s="30" t="s">
        <v>10109</v>
      </c>
      <c r="C3996" s="30" t="s">
        <v>12468</v>
      </c>
      <c r="D3996" s="30" t="s">
        <v>74</v>
      </c>
      <c r="E3996" s="30" t="s">
        <v>9891</v>
      </c>
      <c r="F3996" s="30"/>
      <c r="G3996" s="38">
        <v>60</v>
      </c>
      <c r="H3996" s="31">
        <v>0</v>
      </c>
      <c r="I3996" s="30" t="s">
        <v>610</v>
      </c>
      <c r="J3996" s="30" t="s">
        <v>611</v>
      </c>
      <c r="K3996" s="30" t="s">
        <v>495</v>
      </c>
      <c r="L3996" s="30" t="s">
        <v>612</v>
      </c>
      <c r="M3996" s="30" t="s">
        <v>688</v>
      </c>
      <c r="N3996" s="30"/>
      <c r="O3996" s="30" t="s">
        <v>9872</v>
      </c>
      <c r="P3996" s="30" t="s">
        <v>9868</v>
      </c>
      <c r="Q3996" s="30" t="s">
        <v>4174</v>
      </c>
    </row>
    <row r="3997" spans="1:17">
      <c r="A3997" s="30" t="s">
        <v>12469</v>
      </c>
      <c r="B3997" s="30" t="s">
        <v>10109</v>
      </c>
      <c r="C3997" s="30" t="s">
        <v>12470</v>
      </c>
      <c r="D3997" s="30" t="s">
        <v>74</v>
      </c>
      <c r="E3997" s="30" t="s">
        <v>9891</v>
      </c>
      <c r="F3997" s="30"/>
      <c r="G3997" s="38">
        <v>60</v>
      </c>
      <c r="H3997" s="31">
        <v>0</v>
      </c>
      <c r="I3997" s="30" t="s">
        <v>610</v>
      </c>
      <c r="J3997" s="30" t="s">
        <v>611</v>
      </c>
      <c r="K3997" s="30" t="s">
        <v>495</v>
      </c>
      <c r="L3997" s="30" t="s">
        <v>612</v>
      </c>
      <c r="M3997" s="30" t="s">
        <v>943</v>
      </c>
      <c r="N3997" s="30"/>
      <c r="O3997" s="30" t="s">
        <v>9872</v>
      </c>
      <c r="P3997" s="30" t="s">
        <v>9868</v>
      </c>
      <c r="Q3997" s="30" t="s">
        <v>4174</v>
      </c>
    </row>
    <row r="3998" spans="1:17">
      <c r="A3998" s="30" t="s">
        <v>12471</v>
      </c>
      <c r="B3998" s="30" t="s">
        <v>10109</v>
      </c>
      <c r="C3998" s="30" t="s">
        <v>12472</v>
      </c>
      <c r="D3998" s="30" t="s">
        <v>74</v>
      </c>
      <c r="E3998" s="30" t="s">
        <v>9891</v>
      </c>
      <c r="F3998" s="30"/>
      <c r="G3998" s="38">
        <v>60</v>
      </c>
      <c r="H3998" s="31">
        <v>0</v>
      </c>
      <c r="I3998" s="30" t="s">
        <v>5036</v>
      </c>
      <c r="J3998" s="30" t="s">
        <v>5037</v>
      </c>
      <c r="K3998" s="30" t="s">
        <v>495</v>
      </c>
      <c r="L3998" s="30" t="s">
        <v>612</v>
      </c>
      <c r="M3998" s="30" t="s">
        <v>1128</v>
      </c>
      <c r="N3998" s="30"/>
      <c r="O3998" s="30" t="s">
        <v>9872</v>
      </c>
      <c r="P3998" s="30" t="s">
        <v>9868</v>
      </c>
      <c r="Q3998" s="30" t="s">
        <v>4174</v>
      </c>
    </row>
    <row r="3999" spans="1:17">
      <c r="A3999" s="30" t="s">
        <v>12473</v>
      </c>
      <c r="B3999" s="30" t="s">
        <v>10103</v>
      </c>
      <c r="C3999" s="30" t="s">
        <v>12474</v>
      </c>
      <c r="D3999" s="30"/>
      <c r="E3999" s="30" t="s">
        <v>9870</v>
      </c>
      <c r="F3999" s="30" t="s">
        <v>74</v>
      </c>
      <c r="G3999" s="38">
        <v>60</v>
      </c>
      <c r="H3999" s="31">
        <v>0</v>
      </c>
      <c r="I3999" s="30" t="s">
        <v>504</v>
      </c>
      <c r="J3999" s="30" t="s">
        <v>505</v>
      </c>
      <c r="K3999" s="30" t="s">
        <v>495</v>
      </c>
      <c r="L3999" s="30" t="s">
        <v>496</v>
      </c>
      <c r="M3999" s="30" t="s">
        <v>558</v>
      </c>
      <c r="N3999" s="30"/>
      <c r="O3999" s="30" t="s">
        <v>9872</v>
      </c>
      <c r="P3999" s="30" t="s">
        <v>9868</v>
      </c>
      <c r="Q3999" s="30" t="s">
        <v>499</v>
      </c>
    </row>
    <row r="4000" spans="1:17">
      <c r="A4000" s="30" t="s">
        <v>12475</v>
      </c>
      <c r="B4000" s="30" t="s">
        <v>10109</v>
      </c>
      <c r="C4000" s="30" t="s">
        <v>12476</v>
      </c>
      <c r="D4000" s="30" t="s">
        <v>74</v>
      </c>
      <c r="E4000" s="30" t="s">
        <v>9891</v>
      </c>
      <c r="F4000" s="30"/>
      <c r="G4000" s="38">
        <v>60</v>
      </c>
      <c r="H4000" s="31">
        <v>0</v>
      </c>
      <c r="I4000" s="30" t="s">
        <v>5036</v>
      </c>
      <c r="J4000" s="30" t="s">
        <v>5037</v>
      </c>
      <c r="K4000" s="30" t="s">
        <v>495</v>
      </c>
      <c r="L4000" s="30" t="s">
        <v>612</v>
      </c>
      <c r="M4000" s="30" t="s">
        <v>780</v>
      </c>
      <c r="N4000" s="30"/>
      <c r="O4000" s="30" t="s">
        <v>9872</v>
      </c>
      <c r="P4000" s="30" t="s">
        <v>9868</v>
      </c>
      <c r="Q4000" s="30" t="s">
        <v>4174</v>
      </c>
    </row>
    <row r="4001" spans="1:17">
      <c r="A4001" s="30" t="s">
        <v>12477</v>
      </c>
      <c r="B4001" s="30" t="s">
        <v>10106</v>
      </c>
      <c r="C4001" s="30" t="s">
        <v>12478</v>
      </c>
      <c r="D4001" s="30" t="s">
        <v>74</v>
      </c>
      <c r="E4001" s="30" t="s">
        <v>9891</v>
      </c>
      <c r="F4001" s="30"/>
      <c r="G4001" s="38">
        <v>60</v>
      </c>
      <c r="H4001" s="31">
        <v>0</v>
      </c>
      <c r="I4001" s="30" t="s">
        <v>622</v>
      </c>
      <c r="J4001" s="30" t="s">
        <v>623</v>
      </c>
      <c r="K4001" s="30" t="s">
        <v>495</v>
      </c>
      <c r="L4001" s="30" t="s">
        <v>612</v>
      </c>
      <c r="M4001" s="30" t="s">
        <v>997</v>
      </c>
      <c r="N4001" s="30"/>
      <c r="O4001" s="30" t="s">
        <v>9872</v>
      </c>
      <c r="P4001" s="30" t="s">
        <v>9868</v>
      </c>
      <c r="Q4001" s="30" t="s">
        <v>4174</v>
      </c>
    </row>
    <row r="4002" spans="1:17">
      <c r="A4002" s="30" t="s">
        <v>12479</v>
      </c>
      <c r="B4002" s="30" t="s">
        <v>10109</v>
      </c>
      <c r="C4002" s="30" t="s">
        <v>12480</v>
      </c>
      <c r="D4002" s="30" t="s">
        <v>74</v>
      </c>
      <c r="E4002" s="30" t="s">
        <v>9891</v>
      </c>
      <c r="F4002" s="30"/>
      <c r="G4002" s="38">
        <v>60</v>
      </c>
      <c r="H4002" s="31">
        <v>0</v>
      </c>
      <c r="I4002" s="30" t="s">
        <v>5036</v>
      </c>
      <c r="J4002" s="30" t="s">
        <v>5037</v>
      </c>
      <c r="K4002" s="30" t="s">
        <v>495</v>
      </c>
      <c r="L4002" s="30" t="s">
        <v>612</v>
      </c>
      <c r="M4002" s="30" t="s">
        <v>1128</v>
      </c>
      <c r="N4002" s="30"/>
      <c r="O4002" s="30" t="s">
        <v>9872</v>
      </c>
      <c r="P4002" s="30" t="s">
        <v>9868</v>
      </c>
      <c r="Q4002" s="30" t="s">
        <v>4174</v>
      </c>
    </row>
    <row r="4003" spans="1:17">
      <c r="A4003" s="30" t="s">
        <v>12481</v>
      </c>
      <c r="B4003" s="30" t="s">
        <v>10663</v>
      </c>
      <c r="C4003" s="30" t="s">
        <v>12482</v>
      </c>
      <c r="D4003" s="30"/>
      <c r="E4003" s="30" t="s">
        <v>9870</v>
      </c>
      <c r="F4003" s="30" t="s">
        <v>74</v>
      </c>
      <c r="G4003" s="38">
        <v>60</v>
      </c>
      <c r="H4003" s="31">
        <v>0</v>
      </c>
      <c r="I4003" s="30" t="s">
        <v>504</v>
      </c>
      <c r="J4003" s="30" t="s">
        <v>505</v>
      </c>
      <c r="K4003" s="30" t="s">
        <v>495</v>
      </c>
      <c r="L4003" s="30" t="s">
        <v>496</v>
      </c>
      <c r="M4003" s="30" t="s">
        <v>506</v>
      </c>
      <c r="N4003" s="30" t="s">
        <v>535</v>
      </c>
      <c r="O4003" s="30" t="s">
        <v>9872</v>
      </c>
      <c r="P4003" s="30" t="s">
        <v>9868</v>
      </c>
      <c r="Q4003" s="30" t="s">
        <v>499</v>
      </c>
    </row>
    <row r="4004" spans="1:17">
      <c r="A4004" s="30" t="s">
        <v>12483</v>
      </c>
      <c r="B4004" s="30" t="s">
        <v>10109</v>
      </c>
      <c r="C4004" s="30" t="s">
        <v>12484</v>
      </c>
      <c r="D4004" s="30" t="s">
        <v>74</v>
      </c>
      <c r="E4004" s="30" t="s">
        <v>9891</v>
      </c>
      <c r="F4004" s="30"/>
      <c r="G4004" s="38">
        <v>60</v>
      </c>
      <c r="H4004" s="31">
        <v>0</v>
      </c>
      <c r="I4004" s="30" t="s">
        <v>622</v>
      </c>
      <c r="J4004" s="30" t="s">
        <v>623</v>
      </c>
      <c r="K4004" s="30" t="s">
        <v>495</v>
      </c>
      <c r="L4004" s="30" t="s">
        <v>612</v>
      </c>
      <c r="M4004" s="30" t="s">
        <v>624</v>
      </c>
      <c r="N4004" s="30"/>
      <c r="O4004" s="30" t="s">
        <v>9872</v>
      </c>
      <c r="P4004" s="30" t="s">
        <v>9868</v>
      </c>
      <c r="Q4004" s="30" t="s">
        <v>4174</v>
      </c>
    </row>
    <row r="4005" spans="1:17">
      <c r="A4005" s="30" t="s">
        <v>12485</v>
      </c>
      <c r="B4005" s="30" t="s">
        <v>10103</v>
      </c>
      <c r="C4005" s="30" t="s">
        <v>12486</v>
      </c>
      <c r="D4005" s="30"/>
      <c r="E4005" s="30" t="s">
        <v>9870</v>
      </c>
      <c r="F4005" s="30" t="s">
        <v>74</v>
      </c>
      <c r="G4005" s="38">
        <v>60</v>
      </c>
      <c r="H4005" s="31">
        <v>0</v>
      </c>
      <c r="I4005" s="30" t="s">
        <v>512</v>
      </c>
      <c r="J4005" s="30" t="s">
        <v>513</v>
      </c>
      <c r="K4005" s="30" t="s">
        <v>495</v>
      </c>
      <c r="L4005" s="30" t="s">
        <v>496</v>
      </c>
      <c r="M4005" s="30" t="s">
        <v>713</v>
      </c>
      <c r="N4005" s="30" t="s">
        <v>3472</v>
      </c>
      <c r="O4005" s="30" t="s">
        <v>9872</v>
      </c>
      <c r="P4005" s="30" t="s">
        <v>9868</v>
      </c>
      <c r="Q4005" s="30" t="s">
        <v>499</v>
      </c>
    </row>
    <row r="4006" spans="1:17">
      <c r="A4006" s="30" t="s">
        <v>12487</v>
      </c>
      <c r="B4006" s="30" t="s">
        <v>10106</v>
      </c>
      <c r="C4006" s="30" t="s">
        <v>12488</v>
      </c>
      <c r="D4006" s="30" t="s">
        <v>74</v>
      </c>
      <c r="E4006" s="30" t="s">
        <v>9891</v>
      </c>
      <c r="F4006" s="30"/>
      <c r="G4006" s="38">
        <v>60</v>
      </c>
      <c r="H4006" s="31">
        <v>0</v>
      </c>
      <c r="I4006" s="30" t="s">
        <v>622</v>
      </c>
      <c r="J4006" s="30" t="s">
        <v>623</v>
      </c>
      <c r="K4006" s="30" t="s">
        <v>495</v>
      </c>
      <c r="L4006" s="30" t="s">
        <v>612</v>
      </c>
      <c r="M4006" s="30" t="s">
        <v>1153</v>
      </c>
      <c r="N4006" s="30"/>
      <c r="O4006" s="30" t="s">
        <v>9872</v>
      </c>
      <c r="P4006" s="30" t="s">
        <v>9868</v>
      </c>
      <c r="Q4006" s="30" t="s">
        <v>4174</v>
      </c>
    </row>
    <row r="4007" spans="1:17">
      <c r="A4007" s="30" t="s">
        <v>12489</v>
      </c>
      <c r="B4007" s="30" t="s">
        <v>10129</v>
      </c>
      <c r="C4007" s="30" t="s">
        <v>12490</v>
      </c>
      <c r="D4007" s="30"/>
      <c r="E4007" s="30" t="s">
        <v>9870</v>
      </c>
      <c r="F4007" s="30" t="s">
        <v>74</v>
      </c>
      <c r="G4007" s="38">
        <v>60</v>
      </c>
      <c r="H4007" s="31">
        <v>0</v>
      </c>
      <c r="I4007" s="30" t="s">
        <v>718</v>
      </c>
      <c r="J4007" s="30" t="s">
        <v>719</v>
      </c>
      <c r="K4007" s="30" t="s">
        <v>495</v>
      </c>
      <c r="L4007" s="30" t="s">
        <v>496</v>
      </c>
      <c r="M4007" s="30" t="s">
        <v>497</v>
      </c>
      <c r="N4007" s="30"/>
      <c r="O4007" s="30" t="s">
        <v>9872</v>
      </c>
      <c r="P4007" s="30" t="s">
        <v>9868</v>
      </c>
      <c r="Q4007" s="30" t="s">
        <v>499</v>
      </c>
    </row>
    <row r="4008" spans="1:17">
      <c r="A4008" s="30" t="s">
        <v>12491</v>
      </c>
      <c r="B4008" s="30" t="s">
        <v>10103</v>
      </c>
      <c r="C4008" s="30" t="s">
        <v>12492</v>
      </c>
      <c r="D4008" s="30"/>
      <c r="E4008" s="30" t="s">
        <v>9870</v>
      </c>
      <c r="F4008" s="30" t="s">
        <v>74</v>
      </c>
      <c r="G4008" s="38">
        <v>60</v>
      </c>
      <c r="H4008" s="31">
        <v>0</v>
      </c>
      <c r="I4008" s="30" t="s">
        <v>504</v>
      </c>
      <c r="J4008" s="30" t="s">
        <v>505</v>
      </c>
      <c r="K4008" s="30" t="s">
        <v>495</v>
      </c>
      <c r="L4008" s="30" t="s">
        <v>496</v>
      </c>
      <c r="M4008" s="30" t="s">
        <v>558</v>
      </c>
      <c r="N4008" s="30"/>
      <c r="O4008" s="30" t="s">
        <v>9872</v>
      </c>
      <c r="P4008" s="30" t="s">
        <v>9868</v>
      </c>
      <c r="Q4008" s="30" t="s">
        <v>499</v>
      </c>
    </row>
    <row r="4009" spans="1:17">
      <c r="A4009" s="30" t="s">
        <v>12493</v>
      </c>
      <c r="B4009" s="30" t="s">
        <v>10109</v>
      </c>
      <c r="C4009" s="30" t="s">
        <v>12494</v>
      </c>
      <c r="D4009" s="30" t="s">
        <v>74</v>
      </c>
      <c r="E4009" s="30" t="s">
        <v>9891</v>
      </c>
      <c r="F4009" s="30"/>
      <c r="G4009" s="38">
        <v>60</v>
      </c>
      <c r="H4009" s="31">
        <v>0</v>
      </c>
      <c r="I4009" s="30" t="s">
        <v>5036</v>
      </c>
      <c r="J4009" s="30" t="s">
        <v>5037</v>
      </c>
      <c r="K4009" s="30" t="s">
        <v>495</v>
      </c>
      <c r="L4009" s="30" t="s">
        <v>612</v>
      </c>
      <c r="M4009" s="30" t="s">
        <v>780</v>
      </c>
      <c r="N4009" s="30"/>
      <c r="O4009" s="30" t="s">
        <v>9872</v>
      </c>
      <c r="P4009" s="30" t="s">
        <v>9868</v>
      </c>
      <c r="Q4009" s="30" t="s">
        <v>4174</v>
      </c>
    </row>
    <row r="4010" spans="1:17">
      <c r="A4010" s="30" t="s">
        <v>12495</v>
      </c>
      <c r="B4010" s="30" t="s">
        <v>10109</v>
      </c>
      <c r="C4010" s="30" t="s">
        <v>12496</v>
      </c>
      <c r="D4010" s="30" t="s">
        <v>74</v>
      </c>
      <c r="E4010" s="30" t="s">
        <v>9891</v>
      </c>
      <c r="F4010" s="30"/>
      <c r="G4010" s="38">
        <v>60</v>
      </c>
      <c r="H4010" s="31">
        <v>0</v>
      </c>
      <c r="I4010" s="30" t="s">
        <v>628</v>
      </c>
      <c r="J4010" s="30" t="s">
        <v>629</v>
      </c>
      <c r="K4010" s="30" t="s">
        <v>495</v>
      </c>
      <c r="L4010" s="30" t="s">
        <v>612</v>
      </c>
      <c r="M4010" s="30" t="s">
        <v>1828</v>
      </c>
      <c r="N4010" s="30"/>
      <c r="O4010" s="30" t="s">
        <v>9872</v>
      </c>
      <c r="P4010" s="30" t="s">
        <v>9868</v>
      </c>
      <c r="Q4010" s="30" t="s">
        <v>4174</v>
      </c>
    </row>
    <row r="4011" spans="1:17">
      <c r="A4011" s="30" t="s">
        <v>12497</v>
      </c>
      <c r="B4011" s="30" t="s">
        <v>10109</v>
      </c>
      <c r="C4011" s="30" t="s">
        <v>12498</v>
      </c>
      <c r="D4011" s="30" t="s">
        <v>74</v>
      </c>
      <c r="E4011" s="30" t="s">
        <v>9891</v>
      </c>
      <c r="F4011" s="30"/>
      <c r="G4011" s="38">
        <v>60</v>
      </c>
      <c r="H4011" s="31">
        <v>0</v>
      </c>
      <c r="I4011" s="30" t="s">
        <v>622</v>
      </c>
      <c r="J4011" s="30" t="s">
        <v>623</v>
      </c>
      <c r="K4011" s="30" t="s">
        <v>495</v>
      </c>
      <c r="L4011" s="30" t="s">
        <v>612</v>
      </c>
      <c r="M4011" s="30" t="s">
        <v>624</v>
      </c>
      <c r="N4011" s="30"/>
      <c r="O4011" s="30" t="s">
        <v>9872</v>
      </c>
      <c r="P4011" s="30" t="s">
        <v>9868</v>
      </c>
      <c r="Q4011" s="30" t="s">
        <v>4174</v>
      </c>
    </row>
    <row r="4012" spans="1:17">
      <c r="A4012" s="30" t="s">
        <v>12499</v>
      </c>
      <c r="B4012" s="30" t="s">
        <v>10106</v>
      </c>
      <c r="C4012" s="30" t="s">
        <v>12500</v>
      </c>
      <c r="D4012" s="30" t="s">
        <v>74</v>
      </c>
      <c r="E4012" s="30" t="s">
        <v>9891</v>
      </c>
      <c r="F4012" s="30"/>
      <c r="G4012" s="38">
        <v>60</v>
      </c>
      <c r="H4012" s="31">
        <v>0</v>
      </c>
      <c r="I4012" s="30" t="s">
        <v>622</v>
      </c>
      <c r="J4012" s="30" t="s">
        <v>623</v>
      </c>
      <c r="K4012" s="30" t="s">
        <v>495</v>
      </c>
      <c r="L4012" s="30" t="s">
        <v>612</v>
      </c>
      <c r="M4012" s="30" t="s">
        <v>11187</v>
      </c>
      <c r="N4012" s="30"/>
      <c r="O4012" s="30" t="s">
        <v>9872</v>
      </c>
      <c r="P4012" s="30" t="s">
        <v>9868</v>
      </c>
      <c r="Q4012" s="30" t="s">
        <v>4174</v>
      </c>
    </row>
    <row r="4013" spans="1:17">
      <c r="A4013" s="30" t="s">
        <v>12501</v>
      </c>
      <c r="B4013" s="30" t="s">
        <v>10109</v>
      </c>
      <c r="C4013" s="30" t="s">
        <v>12502</v>
      </c>
      <c r="D4013" s="30" t="s">
        <v>74</v>
      </c>
      <c r="E4013" s="30" t="s">
        <v>9891</v>
      </c>
      <c r="F4013" s="30"/>
      <c r="G4013" s="38">
        <v>60</v>
      </c>
      <c r="H4013" s="31">
        <v>0</v>
      </c>
      <c r="I4013" s="30" t="s">
        <v>610</v>
      </c>
      <c r="J4013" s="30" t="s">
        <v>611</v>
      </c>
      <c r="K4013" s="30" t="s">
        <v>495</v>
      </c>
      <c r="L4013" s="30" t="s">
        <v>612</v>
      </c>
      <c r="M4013" s="30" t="s">
        <v>1108</v>
      </c>
      <c r="N4013" s="30"/>
      <c r="O4013" s="30" t="s">
        <v>9872</v>
      </c>
      <c r="P4013" s="30" t="s">
        <v>9868</v>
      </c>
      <c r="Q4013" s="30" t="s">
        <v>4174</v>
      </c>
    </row>
    <row r="4014" spans="1:17">
      <c r="A4014" s="30" t="s">
        <v>12503</v>
      </c>
      <c r="B4014" s="30" t="s">
        <v>10109</v>
      </c>
      <c r="C4014" s="30" t="s">
        <v>12504</v>
      </c>
      <c r="D4014" s="30" t="s">
        <v>74</v>
      </c>
      <c r="E4014" s="30" t="s">
        <v>9891</v>
      </c>
      <c r="F4014" s="30"/>
      <c r="G4014" s="38">
        <v>60</v>
      </c>
      <c r="H4014" s="31">
        <v>0</v>
      </c>
      <c r="I4014" s="30" t="s">
        <v>622</v>
      </c>
      <c r="J4014" s="30" t="s">
        <v>623</v>
      </c>
      <c r="K4014" s="30" t="s">
        <v>495</v>
      </c>
      <c r="L4014" s="30" t="s">
        <v>612</v>
      </c>
      <c r="M4014" s="30" t="s">
        <v>1007</v>
      </c>
      <c r="N4014" s="30"/>
      <c r="O4014" s="30" t="s">
        <v>9872</v>
      </c>
      <c r="P4014" s="30" t="s">
        <v>9868</v>
      </c>
      <c r="Q4014" s="30" t="s">
        <v>4174</v>
      </c>
    </row>
    <row r="4015" spans="1:17">
      <c r="A4015" s="30" t="s">
        <v>12505</v>
      </c>
      <c r="B4015" s="30" t="s">
        <v>10109</v>
      </c>
      <c r="C4015" s="30" t="s">
        <v>12506</v>
      </c>
      <c r="D4015" s="30" t="s">
        <v>74</v>
      </c>
      <c r="E4015" s="30" t="s">
        <v>9891</v>
      </c>
      <c r="F4015" s="30"/>
      <c r="G4015" s="38">
        <v>60</v>
      </c>
      <c r="H4015" s="31">
        <v>0</v>
      </c>
      <c r="I4015" s="30" t="s">
        <v>5036</v>
      </c>
      <c r="J4015" s="30" t="s">
        <v>5037</v>
      </c>
      <c r="K4015" s="30" t="s">
        <v>495</v>
      </c>
      <c r="L4015" s="30" t="s">
        <v>612</v>
      </c>
      <c r="M4015" s="30" t="s">
        <v>1128</v>
      </c>
      <c r="N4015" s="30"/>
      <c r="O4015" s="30" t="s">
        <v>9872</v>
      </c>
      <c r="P4015" s="30" t="s">
        <v>9868</v>
      </c>
      <c r="Q4015" s="30" t="s">
        <v>4174</v>
      </c>
    </row>
    <row r="4016" spans="1:17">
      <c r="A4016" s="30" t="s">
        <v>12507</v>
      </c>
      <c r="B4016" s="30" t="s">
        <v>10109</v>
      </c>
      <c r="C4016" s="30" t="s">
        <v>12508</v>
      </c>
      <c r="D4016" s="30" t="s">
        <v>74</v>
      </c>
      <c r="E4016" s="30" t="s">
        <v>9891</v>
      </c>
      <c r="F4016" s="30"/>
      <c r="G4016" s="38">
        <v>60</v>
      </c>
      <c r="H4016" s="31">
        <v>0</v>
      </c>
      <c r="I4016" s="30" t="s">
        <v>610</v>
      </c>
      <c r="J4016" s="30" t="s">
        <v>611</v>
      </c>
      <c r="K4016" s="30" t="s">
        <v>495</v>
      </c>
      <c r="L4016" s="30" t="s">
        <v>612</v>
      </c>
      <c r="M4016" s="30" t="s">
        <v>1035</v>
      </c>
      <c r="N4016" s="30"/>
      <c r="O4016" s="30" t="s">
        <v>9872</v>
      </c>
      <c r="P4016" s="30" t="s">
        <v>9868</v>
      </c>
      <c r="Q4016" s="30" t="s">
        <v>4174</v>
      </c>
    </row>
    <row r="4017" spans="1:17">
      <c r="A4017" s="30" t="s">
        <v>12509</v>
      </c>
      <c r="B4017" s="30" t="s">
        <v>10109</v>
      </c>
      <c r="C4017" s="30" t="s">
        <v>12510</v>
      </c>
      <c r="D4017" s="30" t="s">
        <v>74</v>
      </c>
      <c r="E4017" s="30" t="s">
        <v>9891</v>
      </c>
      <c r="F4017" s="30"/>
      <c r="G4017" s="38">
        <v>60</v>
      </c>
      <c r="H4017" s="31">
        <v>0</v>
      </c>
      <c r="I4017" s="30" t="s">
        <v>5036</v>
      </c>
      <c r="J4017" s="30" t="s">
        <v>5037</v>
      </c>
      <c r="K4017" s="30" t="s">
        <v>495</v>
      </c>
      <c r="L4017" s="30" t="s">
        <v>612</v>
      </c>
      <c r="M4017" s="30" t="s">
        <v>613</v>
      </c>
      <c r="N4017" s="30"/>
      <c r="O4017" s="30" t="s">
        <v>9872</v>
      </c>
      <c r="P4017" s="30" t="s">
        <v>9868</v>
      </c>
      <c r="Q4017" s="30" t="s">
        <v>4174</v>
      </c>
    </row>
    <row r="4018" spans="1:17">
      <c r="A4018" s="30" t="s">
        <v>12511</v>
      </c>
      <c r="B4018" s="30" t="s">
        <v>10109</v>
      </c>
      <c r="C4018" s="30" t="s">
        <v>12512</v>
      </c>
      <c r="D4018" s="30" t="s">
        <v>74</v>
      </c>
      <c r="E4018" s="30" t="s">
        <v>9891</v>
      </c>
      <c r="F4018" s="30"/>
      <c r="G4018" s="38">
        <v>60</v>
      </c>
      <c r="H4018" s="31">
        <v>0</v>
      </c>
      <c r="I4018" s="30" t="s">
        <v>622</v>
      </c>
      <c r="J4018" s="30" t="s">
        <v>623</v>
      </c>
      <c r="K4018" s="30" t="s">
        <v>495</v>
      </c>
      <c r="L4018" s="30" t="s">
        <v>612</v>
      </c>
      <c r="M4018" s="30" t="s">
        <v>1007</v>
      </c>
      <c r="N4018" s="30"/>
      <c r="O4018" s="30" t="s">
        <v>9872</v>
      </c>
      <c r="P4018" s="30" t="s">
        <v>9868</v>
      </c>
      <c r="Q4018" s="30" t="s">
        <v>4174</v>
      </c>
    </row>
    <row r="4019" spans="1:17">
      <c r="A4019" s="30" t="s">
        <v>12513</v>
      </c>
      <c r="B4019" s="30" t="s">
        <v>10109</v>
      </c>
      <c r="C4019" s="30" t="s">
        <v>12514</v>
      </c>
      <c r="D4019" s="30" t="s">
        <v>74</v>
      </c>
      <c r="E4019" s="30" t="s">
        <v>9891</v>
      </c>
      <c r="F4019" s="30"/>
      <c r="G4019" s="38">
        <v>60</v>
      </c>
      <c r="H4019" s="31">
        <v>0</v>
      </c>
      <c r="I4019" s="30" t="s">
        <v>610</v>
      </c>
      <c r="J4019" s="30" t="s">
        <v>611</v>
      </c>
      <c r="K4019" s="30" t="s">
        <v>495</v>
      </c>
      <c r="L4019" s="30" t="s">
        <v>612</v>
      </c>
      <c r="M4019" s="30" t="s">
        <v>1108</v>
      </c>
      <c r="N4019" s="30"/>
      <c r="O4019" s="30" t="s">
        <v>9872</v>
      </c>
      <c r="P4019" s="30" t="s">
        <v>9868</v>
      </c>
      <c r="Q4019" s="30" t="s">
        <v>4174</v>
      </c>
    </row>
    <row r="4020" spans="1:17">
      <c r="A4020" s="30" t="s">
        <v>12515</v>
      </c>
      <c r="B4020" s="30" t="s">
        <v>10109</v>
      </c>
      <c r="C4020" s="30" t="s">
        <v>12516</v>
      </c>
      <c r="D4020" s="30" t="s">
        <v>74</v>
      </c>
      <c r="E4020" s="30" t="s">
        <v>9891</v>
      </c>
      <c r="F4020" s="30"/>
      <c r="G4020" s="38">
        <v>60</v>
      </c>
      <c r="H4020" s="31">
        <v>0</v>
      </c>
      <c r="I4020" s="30" t="s">
        <v>5036</v>
      </c>
      <c r="J4020" s="30" t="s">
        <v>5037</v>
      </c>
      <c r="K4020" s="30" t="s">
        <v>495</v>
      </c>
      <c r="L4020" s="30" t="s">
        <v>612</v>
      </c>
      <c r="M4020" s="30" t="s">
        <v>1828</v>
      </c>
      <c r="N4020" s="30"/>
      <c r="O4020" s="30" t="s">
        <v>9872</v>
      </c>
      <c r="P4020" s="30" t="s">
        <v>9868</v>
      </c>
      <c r="Q4020" s="30" t="s">
        <v>4174</v>
      </c>
    </row>
    <row r="4021" spans="1:17">
      <c r="A4021" s="30" t="s">
        <v>12517</v>
      </c>
      <c r="B4021" s="30" t="s">
        <v>10109</v>
      </c>
      <c r="C4021" s="30" t="s">
        <v>12518</v>
      </c>
      <c r="D4021" s="30" t="s">
        <v>74</v>
      </c>
      <c r="E4021" s="30" t="s">
        <v>9891</v>
      </c>
      <c r="F4021" s="30"/>
      <c r="G4021" s="38">
        <v>60</v>
      </c>
      <c r="H4021" s="31">
        <v>0</v>
      </c>
      <c r="I4021" s="30" t="s">
        <v>5036</v>
      </c>
      <c r="J4021" s="30" t="s">
        <v>5037</v>
      </c>
      <c r="K4021" s="30" t="s">
        <v>495</v>
      </c>
      <c r="L4021" s="30" t="s">
        <v>612</v>
      </c>
      <c r="M4021" s="30" t="s">
        <v>961</v>
      </c>
      <c r="N4021" s="30"/>
      <c r="O4021" s="30" t="s">
        <v>9872</v>
      </c>
      <c r="P4021" s="30" t="s">
        <v>9868</v>
      </c>
      <c r="Q4021" s="30" t="s">
        <v>4174</v>
      </c>
    </row>
    <row r="4022" spans="1:17">
      <c r="A4022" s="30" t="s">
        <v>12519</v>
      </c>
      <c r="B4022" s="30" t="s">
        <v>10109</v>
      </c>
      <c r="C4022" s="30" t="s">
        <v>12520</v>
      </c>
      <c r="D4022" s="30" t="s">
        <v>74</v>
      </c>
      <c r="E4022" s="30" t="s">
        <v>9891</v>
      </c>
      <c r="F4022" s="30"/>
      <c r="G4022" s="38">
        <v>60</v>
      </c>
      <c r="H4022" s="31">
        <v>0</v>
      </c>
      <c r="I4022" s="30" t="s">
        <v>5036</v>
      </c>
      <c r="J4022" s="30" t="s">
        <v>5037</v>
      </c>
      <c r="K4022" s="30" t="s">
        <v>495</v>
      </c>
      <c r="L4022" s="30" t="s">
        <v>612</v>
      </c>
      <c r="M4022" s="30" t="s">
        <v>780</v>
      </c>
      <c r="N4022" s="30"/>
      <c r="O4022" s="30" t="s">
        <v>9872</v>
      </c>
      <c r="P4022" s="30" t="s">
        <v>9868</v>
      </c>
      <c r="Q4022" s="30" t="s">
        <v>4174</v>
      </c>
    </row>
    <row r="4023" spans="1:17">
      <c r="A4023" s="30" t="s">
        <v>12521</v>
      </c>
      <c r="B4023" s="30" t="s">
        <v>10106</v>
      </c>
      <c r="C4023" s="30" t="s">
        <v>12522</v>
      </c>
      <c r="D4023" s="30" t="s">
        <v>74</v>
      </c>
      <c r="E4023" s="30" t="s">
        <v>9891</v>
      </c>
      <c r="F4023" s="30"/>
      <c r="G4023" s="38">
        <v>60</v>
      </c>
      <c r="H4023" s="31">
        <v>0</v>
      </c>
      <c r="I4023" s="30" t="s">
        <v>622</v>
      </c>
      <c r="J4023" s="30" t="s">
        <v>623</v>
      </c>
      <c r="K4023" s="30" t="s">
        <v>495</v>
      </c>
      <c r="L4023" s="30" t="s">
        <v>612</v>
      </c>
      <c r="M4023" s="30" t="s">
        <v>9851</v>
      </c>
      <c r="N4023" s="30"/>
      <c r="O4023" s="30" t="s">
        <v>9872</v>
      </c>
      <c r="P4023" s="30" t="s">
        <v>9868</v>
      </c>
      <c r="Q4023" s="30" t="s">
        <v>4174</v>
      </c>
    </row>
    <row r="4024" spans="1:17">
      <c r="A4024" s="30" t="s">
        <v>12523</v>
      </c>
      <c r="B4024" s="30" t="s">
        <v>10103</v>
      </c>
      <c r="C4024" s="30" t="s">
        <v>12524</v>
      </c>
      <c r="D4024" s="30"/>
      <c r="E4024" s="30" t="s">
        <v>9870</v>
      </c>
      <c r="F4024" s="30" t="s">
        <v>74</v>
      </c>
      <c r="G4024" s="38">
        <v>60</v>
      </c>
      <c r="H4024" s="31">
        <v>0</v>
      </c>
      <c r="I4024" s="30" t="s">
        <v>552</v>
      </c>
      <c r="J4024" s="30" t="s">
        <v>553</v>
      </c>
      <c r="K4024" s="30" t="s">
        <v>495</v>
      </c>
      <c r="L4024" s="30" t="s">
        <v>496</v>
      </c>
      <c r="M4024" s="30" t="s">
        <v>602</v>
      </c>
      <c r="N4024" s="30"/>
      <c r="O4024" s="30" t="s">
        <v>9872</v>
      </c>
      <c r="P4024" s="30" t="s">
        <v>9868</v>
      </c>
      <c r="Q4024" s="30" t="s">
        <v>499</v>
      </c>
    </row>
    <row r="4025" spans="1:17">
      <c r="A4025" s="30" t="s">
        <v>12525</v>
      </c>
      <c r="B4025" s="30" t="s">
        <v>10103</v>
      </c>
      <c r="C4025" s="30" t="s">
        <v>12526</v>
      </c>
      <c r="D4025" s="30"/>
      <c r="E4025" s="30" t="s">
        <v>9870</v>
      </c>
      <c r="F4025" s="30" t="s">
        <v>74</v>
      </c>
      <c r="G4025" s="38">
        <v>60</v>
      </c>
      <c r="H4025" s="31">
        <v>0</v>
      </c>
      <c r="I4025" s="30" t="s">
        <v>504</v>
      </c>
      <c r="J4025" s="30" t="s">
        <v>505</v>
      </c>
      <c r="K4025" s="30" t="s">
        <v>495</v>
      </c>
      <c r="L4025" s="30" t="s">
        <v>496</v>
      </c>
      <c r="M4025" s="30" t="s">
        <v>558</v>
      </c>
      <c r="N4025" s="30"/>
      <c r="O4025" s="30" t="s">
        <v>9872</v>
      </c>
      <c r="P4025" s="30" t="s">
        <v>9868</v>
      </c>
      <c r="Q4025" s="30" t="s">
        <v>499</v>
      </c>
    </row>
    <row r="4026" spans="1:17">
      <c r="A4026" s="30" t="s">
        <v>12527</v>
      </c>
      <c r="B4026" s="30" t="s">
        <v>10109</v>
      </c>
      <c r="C4026" s="30" t="s">
        <v>12528</v>
      </c>
      <c r="D4026" s="30" t="s">
        <v>74</v>
      </c>
      <c r="E4026" s="30" t="s">
        <v>9891</v>
      </c>
      <c r="F4026" s="30"/>
      <c r="G4026" s="38">
        <v>60</v>
      </c>
      <c r="H4026" s="31">
        <v>0</v>
      </c>
      <c r="I4026" s="30" t="s">
        <v>610</v>
      </c>
      <c r="J4026" s="30" t="s">
        <v>611</v>
      </c>
      <c r="K4026" s="30" t="s">
        <v>495</v>
      </c>
      <c r="L4026" s="30" t="s">
        <v>612</v>
      </c>
      <c r="M4026" s="30" t="s">
        <v>943</v>
      </c>
      <c r="N4026" s="30"/>
      <c r="O4026" s="30" t="s">
        <v>9872</v>
      </c>
      <c r="P4026" s="30" t="s">
        <v>9868</v>
      </c>
      <c r="Q4026" s="30" t="s">
        <v>4174</v>
      </c>
    </row>
    <row r="4027" spans="1:17">
      <c r="A4027" s="30" t="s">
        <v>12529</v>
      </c>
      <c r="B4027" s="30" t="s">
        <v>10109</v>
      </c>
      <c r="C4027" s="30" t="s">
        <v>12530</v>
      </c>
      <c r="D4027" s="30" t="s">
        <v>74</v>
      </c>
      <c r="E4027" s="30" t="s">
        <v>9891</v>
      </c>
      <c r="F4027" s="30"/>
      <c r="G4027" s="38">
        <v>60</v>
      </c>
      <c r="H4027" s="31">
        <v>0</v>
      </c>
      <c r="I4027" s="30" t="s">
        <v>622</v>
      </c>
      <c r="J4027" s="30" t="s">
        <v>623</v>
      </c>
      <c r="K4027" s="30" t="s">
        <v>495</v>
      </c>
      <c r="L4027" s="30" t="s">
        <v>612</v>
      </c>
      <c r="M4027" s="30" t="s">
        <v>624</v>
      </c>
      <c r="N4027" s="30"/>
      <c r="O4027" s="30" t="s">
        <v>9872</v>
      </c>
      <c r="P4027" s="30" t="s">
        <v>9868</v>
      </c>
      <c r="Q4027" s="30" t="s">
        <v>4174</v>
      </c>
    </row>
    <row r="4028" spans="1:17">
      <c r="A4028" s="30" t="s">
        <v>12531</v>
      </c>
      <c r="B4028" s="30" t="s">
        <v>10106</v>
      </c>
      <c r="C4028" s="30" t="s">
        <v>12532</v>
      </c>
      <c r="D4028" s="30" t="s">
        <v>74</v>
      </c>
      <c r="E4028" s="30" t="s">
        <v>9891</v>
      </c>
      <c r="F4028" s="30"/>
      <c r="G4028" s="38">
        <v>60</v>
      </c>
      <c r="H4028" s="31">
        <v>0</v>
      </c>
      <c r="I4028" s="30" t="s">
        <v>622</v>
      </c>
      <c r="J4028" s="30" t="s">
        <v>623</v>
      </c>
      <c r="K4028" s="30" t="s">
        <v>495</v>
      </c>
      <c r="L4028" s="30" t="s">
        <v>612</v>
      </c>
      <c r="M4028" s="30" t="s">
        <v>11187</v>
      </c>
      <c r="N4028" s="30"/>
      <c r="O4028" s="30" t="s">
        <v>9872</v>
      </c>
      <c r="P4028" s="30" t="s">
        <v>9868</v>
      </c>
      <c r="Q4028" s="30" t="s">
        <v>4174</v>
      </c>
    </row>
    <row r="4029" spans="1:17">
      <c r="A4029" s="30" t="s">
        <v>12533</v>
      </c>
      <c r="B4029" s="30" t="s">
        <v>10109</v>
      </c>
      <c r="C4029" s="30" t="s">
        <v>12534</v>
      </c>
      <c r="D4029" s="30" t="s">
        <v>74</v>
      </c>
      <c r="E4029" s="30" t="s">
        <v>9891</v>
      </c>
      <c r="F4029" s="30"/>
      <c r="G4029" s="38">
        <v>60</v>
      </c>
      <c r="H4029" s="31">
        <v>0</v>
      </c>
      <c r="I4029" s="30" t="s">
        <v>610</v>
      </c>
      <c r="J4029" s="30" t="s">
        <v>611</v>
      </c>
      <c r="K4029" s="30" t="s">
        <v>495</v>
      </c>
      <c r="L4029" s="30" t="s">
        <v>612</v>
      </c>
      <c r="M4029" s="30" t="s">
        <v>1035</v>
      </c>
      <c r="N4029" s="30"/>
      <c r="O4029" s="30" t="s">
        <v>9872</v>
      </c>
      <c r="P4029" s="30" t="s">
        <v>9868</v>
      </c>
      <c r="Q4029" s="30" t="s">
        <v>4174</v>
      </c>
    </row>
    <row r="4030" spans="1:17">
      <c r="A4030" s="30" t="s">
        <v>12535</v>
      </c>
      <c r="B4030" s="30" t="s">
        <v>10106</v>
      </c>
      <c r="C4030" s="30" t="s">
        <v>12536</v>
      </c>
      <c r="D4030" s="30" t="s">
        <v>74</v>
      </c>
      <c r="E4030" s="30" t="s">
        <v>9891</v>
      </c>
      <c r="F4030" s="30"/>
      <c r="G4030" s="38">
        <v>60</v>
      </c>
      <c r="H4030" s="31">
        <v>0</v>
      </c>
      <c r="I4030" s="30" t="s">
        <v>622</v>
      </c>
      <c r="J4030" s="30" t="s">
        <v>623</v>
      </c>
      <c r="K4030" s="30" t="s">
        <v>495</v>
      </c>
      <c r="L4030" s="30" t="s">
        <v>612</v>
      </c>
      <c r="M4030" s="30" t="s">
        <v>997</v>
      </c>
      <c r="N4030" s="30"/>
      <c r="O4030" s="30" t="s">
        <v>9872</v>
      </c>
      <c r="P4030" s="30" t="s">
        <v>9868</v>
      </c>
      <c r="Q4030" s="30" t="s">
        <v>4174</v>
      </c>
    </row>
    <row r="4031" spans="1:17">
      <c r="A4031" s="30" t="s">
        <v>12537</v>
      </c>
      <c r="B4031" s="30" t="s">
        <v>10103</v>
      </c>
      <c r="C4031" s="30" t="s">
        <v>12538</v>
      </c>
      <c r="D4031" s="30"/>
      <c r="E4031" s="30" t="s">
        <v>9870</v>
      </c>
      <c r="F4031" s="30" t="s">
        <v>74</v>
      </c>
      <c r="G4031" s="38">
        <v>60</v>
      </c>
      <c r="H4031" s="31">
        <v>0</v>
      </c>
      <c r="I4031" s="30" t="s">
        <v>586</v>
      </c>
      <c r="J4031" s="30" t="s">
        <v>587</v>
      </c>
      <c r="K4031" s="30" t="s">
        <v>495</v>
      </c>
      <c r="L4031" s="30" t="s">
        <v>496</v>
      </c>
      <c r="M4031" s="30" t="s">
        <v>588</v>
      </c>
      <c r="N4031" s="30"/>
      <c r="O4031" s="30" t="s">
        <v>9872</v>
      </c>
      <c r="P4031" s="30" t="s">
        <v>9868</v>
      </c>
      <c r="Q4031" s="30" t="s">
        <v>499</v>
      </c>
    </row>
    <row r="4032" spans="1:17">
      <c r="A4032" s="30" t="s">
        <v>12539</v>
      </c>
      <c r="B4032" s="30" t="s">
        <v>10094</v>
      </c>
      <c r="C4032" s="30" t="s">
        <v>12540</v>
      </c>
      <c r="D4032" s="30"/>
      <c r="E4032" s="30" t="s">
        <v>9870</v>
      </c>
      <c r="F4032" s="30" t="s">
        <v>74</v>
      </c>
      <c r="G4032" s="38">
        <v>60</v>
      </c>
      <c r="H4032" s="31">
        <v>0</v>
      </c>
      <c r="I4032" s="30" t="s">
        <v>586</v>
      </c>
      <c r="J4032" s="30" t="s">
        <v>587</v>
      </c>
      <c r="K4032" s="30" t="s">
        <v>495</v>
      </c>
      <c r="L4032" s="30" t="s">
        <v>496</v>
      </c>
      <c r="M4032" s="30" t="s">
        <v>2374</v>
      </c>
      <c r="N4032" s="30"/>
      <c r="O4032" s="30" t="s">
        <v>9872</v>
      </c>
      <c r="P4032" s="30" t="s">
        <v>9868</v>
      </c>
      <c r="Q4032" s="30" t="s">
        <v>499</v>
      </c>
    </row>
    <row r="4033" spans="1:17">
      <c r="A4033" s="30" t="s">
        <v>12541</v>
      </c>
      <c r="B4033" s="30" t="s">
        <v>10103</v>
      </c>
      <c r="C4033" s="30" t="s">
        <v>12542</v>
      </c>
      <c r="D4033" s="30"/>
      <c r="E4033" s="30" t="s">
        <v>9870</v>
      </c>
      <c r="F4033" s="30" t="s">
        <v>74</v>
      </c>
      <c r="G4033" s="38">
        <v>60</v>
      </c>
      <c r="H4033" s="31">
        <v>0</v>
      </c>
      <c r="I4033" s="30" t="s">
        <v>552</v>
      </c>
      <c r="J4033" s="30" t="s">
        <v>553</v>
      </c>
      <c r="K4033" s="30" t="s">
        <v>495</v>
      </c>
      <c r="L4033" s="30" t="s">
        <v>496</v>
      </c>
      <c r="M4033" s="30" t="s">
        <v>2249</v>
      </c>
      <c r="N4033" s="30"/>
      <c r="O4033" s="30" t="s">
        <v>9872</v>
      </c>
      <c r="P4033" s="30" t="s">
        <v>9868</v>
      </c>
      <c r="Q4033" s="30" t="s">
        <v>499</v>
      </c>
    </row>
    <row r="4034" spans="1:17">
      <c r="A4034" s="30" t="s">
        <v>12543</v>
      </c>
      <c r="B4034" s="30" t="s">
        <v>10103</v>
      </c>
      <c r="C4034" s="30" t="s">
        <v>12544</v>
      </c>
      <c r="D4034" s="30"/>
      <c r="E4034" s="30" t="s">
        <v>9870</v>
      </c>
      <c r="F4034" s="30" t="s">
        <v>74</v>
      </c>
      <c r="G4034" s="38">
        <v>60</v>
      </c>
      <c r="H4034" s="31">
        <v>0</v>
      </c>
      <c r="I4034" s="30" t="s">
        <v>586</v>
      </c>
      <c r="J4034" s="30" t="s">
        <v>587</v>
      </c>
      <c r="K4034" s="30" t="s">
        <v>495</v>
      </c>
      <c r="L4034" s="30" t="s">
        <v>496</v>
      </c>
      <c r="M4034" s="30" t="s">
        <v>877</v>
      </c>
      <c r="N4034" s="30"/>
      <c r="O4034" s="30" t="s">
        <v>9872</v>
      </c>
      <c r="P4034" s="30" t="s">
        <v>9868</v>
      </c>
      <c r="Q4034" s="30" t="s">
        <v>499</v>
      </c>
    </row>
    <row r="4035" spans="1:17">
      <c r="A4035" s="30" t="s">
        <v>12545</v>
      </c>
      <c r="B4035" s="30" t="s">
        <v>10129</v>
      </c>
      <c r="C4035" s="30" t="s">
        <v>12546</v>
      </c>
      <c r="D4035" s="30"/>
      <c r="E4035" s="30" t="s">
        <v>9870</v>
      </c>
      <c r="F4035" s="30" t="s">
        <v>74</v>
      </c>
      <c r="G4035" s="38">
        <v>60</v>
      </c>
      <c r="H4035" s="31">
        <v>0</v>
      </c>
      <c r="I4035" s="30" t="s">
        <v>586</v>
      </c>
      <c r="J4035" s="30" t="s">
        <v>587</v>
      </c>
      <c r="K4035" s="30" t="s">
        <v>495</v>
      </c>
      <c r="L4035" s="30" t="s">
        <v>496</v>
      </c>
      <c r="M4035" s="30" t="s">
        <v>497</v>
      </c>
      <c r="N4035" s="30"/>
      <c r="O4035" s="30" t="s">
        <v>9872</v>
      </c>
      <c r="P4035" s="30" t="s">
        <v>9868</v>
      </c>
      <c r="Q4035" s="30" t="s">
        <v>499</v>
      </c>
    </row>
    <row r="4036" spans="1:17">
      <c r="A4036" s="30" t="s">
        <v>12547</v>
      </c>
      <c r="B4036" s="30" t="s">
        <v>10103</v>
      </c>
      <c r="C4036" s="30" t="s">
        <v>12548</v>
      </c>
      <c r="D4036" s="30"/>
      <c r="E4036" s="30" t="s">
        <v>9870</v>
      </c>
      <c r="F4036" s="30" t="s">
        <v>74</v>
      </c>
      <c r="G4036" s="38">
        <v>60</v>
      </c>
      <c r="H4036" s="31">
        <v>0</v>
      </c>
      <c r="I4036" s="30" t="s">
        <v>552</v>
      </c>
      <c r="J4036" s="30" t="s">
        <v>553</v>
      </c>
      <c r="K4036" s="30" t="s">
        <v>495</v>
      </c>
      <c r="L4036" s="30" t="s">
        <v>496</v>
      </c>
      <c r="M4036" s="30" t="s">
        <v>2249</v>
      </c>
      <c r="N4036" s="30"/>
      <c r="O4036" s="30" t="s">
        <v>9872</v>
      </c>
      <c r="P4036" s="30" t="s">
        <v>9868</v>
      </c>
      <c r="Q4036" s="30" t="s">
        <v>499</v>
      </c>
    </row>
    <row r="4037" spans="1:17">
      <c r="A4037" s="30" t="s">
        <v>12549</v>
      </c>
      <c r="B4037" s="30" t="s">
        <v>10129</v>
      </c>
      <c r="C4037" s="30" t="s">
        <v>12550</v>
      </c>
      <c r="D4037" s="30"/>
      <c r="E4037" s="30" t="s">
        <v>9870</v>
      </c>
      <c r="F4037" s="30" t="s">
        <v>74</v>
      </c>
      <c r="G4037" s="38">
        <v>60</v>
      </c>
      <c r="H4037" s="31">
        <v>0</v>
      </c>
      <c r="I4037" s="30" t="s">
        <v>552</v>
      </c>
      <c r="J4037" s="30" t="s">
        <v>553</v>
      </c>
      <c r="K4037" s="30" t="s">
        <v>495</v>
      </c>
      <c r="L4037" s="30" t="s">
        <v>496</v>
      </c>
      <c r="M4037" s="30" t="s">
        <v>724</v>
      </c>
      <c r="N4037" s="30"/>
      <c r="O4037" s="30" t="s">
        <v>9872</v>
      </c>
      <c r="P4037" s="30" t="s">
        <v>9868</v>
      </c>
      <c r="Q4037" s="30" t="s">
        <v>499</v>
      </c>
    </row>
    <row r="4038" spans="1:17">
      <c r="A4038" s="30" t="s">
        <v>12551</v>
      </c>
      <c r="B4038" s="30" t="s">
        <v>10103</v>
      </c>
      <c r="C4038" s="30" t="s">
        <v>12552</v>
      </c>
      <c r="D4038" s="30"/>
      <c r="E4038" s="30" t="s">
        <v>9870</v>
      </c>
      <c r="F4038" s="30" t="s">
        <v>74</v>
      </c>
      <c r="G4038" s="38">
        <v>60</v>
      </c>
      <c r="H4038" s="31">
        <v>0</v>
      </c>
      <c r="I4038" s="30" t="s">
        <v>552</v>
      </c>
      <c r="J4038" s="30" t="s">
        <v>553</v>
      </c>
      <c r="K4038" s="30" t="s">
        <v>495</v>
      </c>
      <c r="L4038" s="30" t="s">
        <v>496</v>
      </c>
      <c r="M4038" s="30" t="s">
        <v>654</v>
      </c>
      <c r="N4038" s="30"/>
      <c r="O4038" s="30" t="s">
        <v>9872</v>
      </c>
      <c r="P4038" s="30" t="s">
        <v>9868</v>
      </c>
      <c r="Q4038" s="30" t="s">
        <v>499</v>
      </c>
    </row>
    <row r="4039" spans="1:17">
      <c r="A4039" s="30" t="s">
        <v>12553</v>
      </c>
      <c r="B4039" s="30" t="s">
        <v>10103</v>
      </c>
      <c r="C4039" s="30" t="s">
        <v>12554</v>
      </c>
      <c r="D4039" s="30"/>
      <c r="E4039" s="30" t="s">
        <v>9870</v>
      </c>
      <c r="F4039" s="30" t="s">
        <v>74</v>
      </c>
      <c r="G4039" s="38">
        <v>60</v>
      </c>
      <c r="H4039" s="31">
        <v>0</v>
      </c>
      <c r="I4039" s="30" t="s">
        <v>512</v>
      </c>
      <c r="J4039" s="30" t="s">
        <v>513</v>
      </c>
      <c r="K4039" s="30" t="s">
        <v>495</v>
      </c>
      <c r="L4039" s="30" t="s">
        <v>496</v>
      </c>
      <c r="M4039" s="30" t="s">
        <v>695</v>
      </c>
      <c r="N4039" s="30" t="s">
        <v>696</v>
      </c>
      <c r="O4039" s="30" t="s">
        <v>9872</v>
      </c>
      <c r="P4039" s="30" t="s">
        <v>9868</v>
      </c>
      <c r="Q4039" s="30" t="s">
        <v>499</v>
      </c>
    </row>
    <row r="4040" spans="1:17">
      <c r="A4040" s="30" t="s">
        <v>12555</v>
      </c>
      <c r="B4040" s="30" t="s">
        <v>10103</v>
      </c>
      <c r="C4040" s="30" t="s">
        <v>12556</v>
      </c>
      <c r="D4040" s="30"/>
      <c r="E4040" s="30" t="s">
        <v>9870</v>
      </c>
      <c r="F4040" s="30" t="s">
        <v>74</v>
      </c>
      <c r="G4040" s="38">
        <v>60</v>
      </c>
      <c r="H4040" s="31">
        <v>0</v>
      </c>
      <c r="I4040" s="30" t="s">
        <v>504</v>
      </c>
      <c r="J4040" s="30" t="s">
        <v>505</v>
      </c>
      <c r="K4040" s="30" t="s">
        <v>495</v>
      </c>
      <c r="L4040" s="30" t="s">
        <v>496</v>
      </c>
      <c r="M4040" s="30" t="s">
        <v>1146</v>
      </c>
      <c r="N4040" s="30"/>
      <c r="O4040" s="30" t="s">
        <v>9872</v>
      </c>
      <c r="P4040" s="30" t="s">
        <v>9868</v>
      </c>
      <c r="Q4040" s="30" t="s">
        <v>499</v>
      </c>
    </row>
    <row r="4041" spans="1:17">
      <c r="A4041" s="30" t="s">
        <v>12557</v>
      </c>
      <c r="B4041" s="30" t="s">
        <v>10109</v>
      </c>
      <c r="C4041" s="30" t="s">
        <v>12558</v>
      </c>
      <c r="D4041" s="30" t="s">
        <v>74</v>
      </c>
      <c r="E4041" s="30" t="s">
        <v>9891</v>
      </c>
      <c r="F4041" s="30"/>
      <c r="G4041" s="38">
        <v>60</v>
      </c>
      <c r="H4041" s="31">
        <v>0</v>
      </c>
      <c r="I4041" s="30" t="s">
        <v>5036</v>
      </c>
      <c r="J4041" s="30" t="s">
        <v>5037</v>
      </c>
      <c r="K4041" s="30" t="s">
        <v>495</v>
      </c>
      <c r="L4041" s="30" t="s">
        <v>612</v>
      </c>
      <c r="M4041" s="30" t="s">
        <v>1021</v>
      </c>
      <c r="N4041" s="30"/>
      <c r="O4041" s="30" t="s">
        <v>9872</v>
      </c>
      <c r="P4041" s="30" t="s">
        <v>9868</v>
      </c>
      <c r="Q4041" s="30" t="s">
        <v>4174</v>
      </c>
    </row>
    <row r="4042" spans="1:17">
      <c r="A4042" s="30" t="s">
        <v>12559</v>
      </c>
      <c r="B4042" s="30" t="s">
        <v>10106</v>
      </c>
      <c r="C4042" s="30" t="s">
        <v>12560</v>
      </c>
      <c r="D4042" s="30" t="s">
        <v>74</v>
      </c>
      <c r="E4042" s="30" t="s">
        <v>9891</v>
      </c>
      <c r="F4042" s="30"/>
      <c r="G4042" s="38">
        <v>60</v>
      </c>
      <c r="H4042" s="31">
        <v>0</v>
      </c>
      <c r="I4042" s="30" t="s">
        <v>622</v>
      </c>
      <c r="J4042" s="30" t="s">
        <v>623</v>
      </c>
      <c r="K4042" s="30" t="s">
        <v>495</v>
      </c>
      <c r="L4042" s="30" t="s">
        <v>612</v>
      </c>
      <c r="M4042" s="30" t="s">
        <v>11187</v>
      </c>
      <c r="N4042" s="30"/>
      <c r="O4042" s="30" t="s">
        <v>9872</v>
      </c>
      <c r="P4042" s="30" t="s">
        <v>9868</v>
      </c>
      <c r="Q4042" s="30" t="s">
        <v>4174</v>
      </c>
    </row>
    <row r="4043" spans="1:17">
      <c r="A4043" s="30" t="s">
        <v>12561</v>
      </c>
      <c r="B4043" s="30" t="s">
        <v>10109</v>
      </c>
      <c r="C4043" s="30" t="s">
        <v>12562</v>
      </c>
      <c r="D4043" s="30" t="s">
        <v>74</v>
      </c>
      <c r="E4043" s="30" t="s">
        <v>9891</v>
      </c>
      <c r="F4043" s="30"/>
      <c r="G4043" s="38">
        <v>60</v>
      </c>
      <c r="H4043" s="31">
        <v>0</v>
      </c>
      <c r="I4043" s="30" t="s">
        <v>610</v>
      </c>
      <c r="J4043" s="30" t="s">
        <v>611</v>
      </c>
      <c r="K4043" s="30" t="s">
        <v>495</v>
      </c>
      <c r="L4043" s="30" t="s">
        <v>612</v>
      </c>
      <c r="M4043" s="30" t="s">
        <v>1035</v>
      </c>
      <c r="N4043" s="30"/>
      <c r="O4043" s="30" t="s">
        <v>9872</v>
      </c>
      <c r="P4043" s="30" t="s">
        <v>9868</v>
      </c>
      <c r="Q4043" s="30" t="s">
        <v>4174</v>
      </c>
    </row>
    <row r="4044" spans="1:17">
      <c r="A4044" s="30" t="s">
        <v>12563</v>
      </c>
      <c r="B4044" s="30" t="s">
        <v>10109</v>
      </c>
      <c r="C4044" s="30" t="s">
        <v>12564</v>
      </c>
      <c r="D4044" s="30" t="s">
        <v>74</v>
      </c>
      <c r="E4044" s="30" t="s">
        <v>9891</v>
      </c>
      <c r="F4044" s="30"/>
      <c r="G4044" s="38">
        <v>60</v>
      </c>
      <c r="H4044" s="31">
        <v>0</v>
      </c>
      <c r="I4044" s="30" t="s">
        <v>5036</v>
      </c>
      <c r="J4044" s="30" t="s">
        <v>5037</v>
      </c>
      <c r="K4044" s="30" t="s">
        <v>495</v>
      </c>
      <c r="L4044" s="30" t="s">
        <v>612</v>
      </c>
      <c r="M4044" s="30" t="s">
        <v>1021</v>
      </c>
      <c r="N4044" s="30"/>
      <c r="O4044" s="30" t="s">
        <v>9872</v>
      </c>
      <c r="P4044" s="30" t="s">
        <v>9868</v>
      </c>
      <c r="Q4044" s="30" t="s">
        <v>4174</v>
      </c>
    </row>
    <row r="4045" spans="1:17">
      <c r="A4045" s="30" t="s">
        <v>12565</v>
      </c>
      <c r="B4045" s="30" t="s">
        <v>10109</v>
      </c>
      <c r="C4045" s="30" t="s">
        <v>12566</v>
      </c>
      <c r="D4045" s="30" t="s">
        <v>74</v>
      </c>
      <c r="E4045" s="30" t="s">
        <v>9891</v>
      </c>
      <c r="F4045" s="30"/>
      <c r="G4045" s="38">
        <v>60</v>
      </c>
      <c r="H4045" s="31">
        <v>0</v>
      </c>
      <c r="I4045" s="30" t="s">
        <v>5036</v>
      </c>
      <c r="J4045" s="30" t="s">
        <v>5037</v>
      </c>
      <c r="K4045" s="30" t="s">
        <v>495</v>
      </c>
      <c r="L4045" s="30" t="s">
        <v>612</v>
      </c>
      <c r="M4045" s="30" t="s">
        <v>1021</v>
      </c>
      <c r="N4045" s="30"/>
      <c r="O4045" s="30" t="s">
        <v>9872</v>
      </c>
      <c r="P4045" s="30" t="s">
        <v>9868</v>
      </c>
      <c r="Q4045" s="30" t="s">
        <v>4174</v>
      </c>
    </row>
    <row r="4046" spans="1:17">
      <c r="A4046" s="30" t="s">
        <v>12567</v>
      </c>
      <c r="B4046" s="30" t="s">
        <v>10109</v>
      </c>
      <c r="C4046" s="30" t="s">
        <v>12568</v>
      </c>
      <c r="D4046" s="30" t="s">
        <v>74</v>
      </c>
      <c r="E4046" s="30" t="s">
        <v>9891</v>
      </c>
      <c r="F4046" s="30"/>
      <c r="G4046" s="38">
        <v>60</v>
      </c>
      <c r="H4046" s="31">
        <v>0</v>
      </c>
      <c r="I4046" s="30" t="s">
        <v>622</v>
      </c>
      <c r="J4046" s="30" t="s">
        <v>623</v>
      </c>
      <c r="K4046" s="30" t="s">
        <v>495</v>
      </c>
      <c r="L4046" s="30" t="s">
        <v>612</v>
      </c>
      <c r="M4046" s="30" t="s">
        <v>624</v>
      </c>
      <c r="N4046" s="30"/>
      <c r="O4046" s="30" t="s">
        <v>9872</v>
      </c>
      <c r="P4046" s="30" t="s">
        <v>9868</v>
      </c>
      <c r="Q4046" s="30" t="s">
        <v>4174</v>
      </c>
    </row>
    <row r="4047" spans="1:17">
      <c r="A4047" s="30" t="s">
        <v>12569</v>
      </c>
      <c r="B4047" s="30" t="s">
        <v>10106</v>
      </c>
      <c r="C4047" s="30" t="s">
        <v>12570</v>
      </c>
      <c r="D4047" s="30" t="s">
        <v>74</v>
      </c>
      <c r="E4047" s="30" t="s">
        <v>9891</v>
      </c>
      <c r="F4047" s="30"/>
      <c r="G4047" s="38">
        <v>60</v>
      </c>
      <c r="H4047" s="31">
        <v>0</v>
      </c>
      <c r="I4047" s="30" t="s">
        <v>622</v>
      </c>
      <c r="J4047" s="30" t="s">
        <v>623</v>
      </c>
      <c r="K4047" s="30" t="s">
        <v>495</v>
      </c>
      <c r="L4047" s="30" t="s">
        <v>612</v>
      </c>
      <c r="M4047" s="30" t="s">
        <v>1153</v>
      </c>
      <c r="N4047" s="30"/>
      <c r="O4047" s="30" t="s">
        <v>9872</v>
      </c>
      <c r="P4047" s="30" t="s">
        <v>9868</v>
      </c>
      <c r="Q4047" s="30" t="s">
        <v>4174</v>
      </c>
    </row>
    <row r="4048" spans="1:17">
      <c r="A4048" s="30" t="s">
        <v>12571</v>
      </c>
      <c r="B4048" s="30" t="s">
        <v>10106</v>
      </c>
      <c r="C4048" s="30" t="s">
        <v>12572</v>
      </c>
      <c r="D4048" s="30" t="s">
        <v>74</v>
      </c>
      <c r="E4048" s="30" t="s">
        <v>9891</v>
      </c>
      <c r="F4048" s="30"/>
      <c r="G4048" s="38">
        <v>60</v>
      </c>
      <c r="H4048" s="31">
        <v>0</v>
      </c>
      <c r="I4048" s="30" t="s">
        <v>622</v>
      </c>
      <c r="J4048" s="30" t="s">
        <v>623</v>
      </c>
      <c r="K4048" s="30" t="s">
        <v>495</v>
      </c>
      <c r="L4048" s="30" t="s">
        <v>612</v>
      </c>
      <c r="M4048" s="30" t="s">
        <v>997</v>
      </c>
      <c r="N4048" s="30"/>
      <c r="O4048" s="30" t="s">
        <v>9872</v>
      </c>
      <c r="P4048" s="30" t="s">
        <v>9868</v>
      </c>
      <c r="Q4048" s="30" t="s">
        <v>4174</v>
      </c>
    </row>
    <row r="4049" spans="1:17">
      <c r="A4049" s="30" t="s">
        <v>12573</v>
      </c>
      <c r="B4049" s="30" t="s">
        <v>10109</v>
      </c>
      <c r="C4049" s="30" t="s">
        <v>12574</v>
      </c>
      <c r="D4049" s="30" t="s">
        <v>74</v>
      </c>
      <c r="E4049" s="30" t="s">
        <v>9891</v>
      </c>
      <c r="F4049" s="30"/>
      <c r="G4049" s="38">
        <v>60</v>
      </c>
      <c r="H4049" s="31">
        <v>0</v>
      </c>
      <c r="I4049" s="30" t="s">
        <v>622</v>
      </c>
      <c r="J4049" s="30" t="s">
        <v>623</v>
      </c>
      <c r="K4049" s="30" t="s">
        <v>495</v>
      </c>
      <c r="L4049" s="30" t="s">
        <v>612</v>
      </c>
      <c r="M4049" s="30" t="s">
        <v>997</v>
      </c>
      <c r="N4049" s="30"/>
      <c r="O4049" s="30" t="s">
        <v>9872</v>
      </c>
      <c r="P4049" s="30" t="s">
        <v>9868</v>
      </c>
      <c r="Q4049" s="30" t="s">
        <v>4174</v>
      </c>
    </row>
    <row r="4050" spans="1:17">
      <c r="A4050" s="30" t="s">
        <v>12575</v>
      </c>
      <c r="B4050" s="30" t="s">
        <v>10106</v>
      </c>
      <c r="C4050" s="30" t="s">
        <v>12576</v>
      </c>
      <c r="D4050" s="30" t="s">
        <v>74</v>
      </c>
      <c r="E4050" s="30" t="s">
        <v>9891</v>
      </c>
      <c r="F4050" s="30"/>
      <c r="G4050" s="38">
        <v>60</v>
      </c>
      <c r="H4050" s="31">
        <v>0</v>
      </c>
      <c r="I4050" s="30" t="s">
        <v>5036</v>
      </c>
      <c r="J4050" s="30" t="s">
        <v>5037</v>
      </c>
      <c r="K4050" s="30" t="s">
        <v>495</v>
      </c>
      <c r="L4050" s="30" t="s">
        <v>612</v>
      </c>
      <c r="M4050" s="30" t="s">
        <v>4226</v>
      </c>
      <c r="N4050" s="30"/>
      <c r="O4050" s="30" t="s">
        <v>9872</v>
      </c>
      <c r="P4050" s="30" t="s">
        <v>9868</v>
      </c>
      <c r="Q4050" s="30" t="s">
        <v>4174</v>
      </c>
    </row>
    <row r="4051" spans="1:17">
      <c r="A4051" s="30" t="s">
        <v>12577</v>
      </c>
      <c r="B4051" s="30" t="s">
        <v>12578</v>
      </c>
      <c r="C4051" s="30" t="s">
        <v>12579</v>
      </c>
      <c r="D4051" s="30"/>
      <c r="E4051" s="30" t="s">
        <v>10101</v>
      </c>
      <c r="F4051" s="30"/>
      <c r="G4051" s="38">
        <v>60</v>
      </c>
      <c r="H4051" s="31">
        <v>0</v>
      </c>
      <c r="I4051" s="30" t="s">
        <v>546</v>
      </c>
      <c r="J4051" s="30" t="s">
        <v>547</v>
      </c>
      <c r="K4051" s="30" t="s">
        <v>495</v>
      </c>
      <c r="L4051" s="30" t="s">
        <v>828</v>
      </c>
      <c r="M4051" s="30" t="s">
        <v>573</v>
      </c>
      <c r="N4051" s="30"/>
      <c r="O4051" s="30" t="s">
        <v>9872</v>
      </c>
      <c r="P4051" s="30" t="s">
        <v>9868</v>
      </c>
      <c r="Q4051" s="30" t="s">
        <v>499</v>
      </c>
    </row>
    <row r="4052" spans="1:17">
      <c r="A4052" s="30" t="s">
        <v>12580</v>
      </c>
      <c r="B4052" s="30" t="s">
        <v>12581</v>
      </c>
      <c r="C4052" s="30" t="s">
        <v>12582</v>
      </c>
      <c r="D4052" s="30"/>
      <c r="E4052" s="30" t="s">
        <v>10101</v>
      </c>
      <c r="F4052" s="30"/>
      <c r="G4052" s="38">
        <v>60</v>
      </c>
      <c r="H4052" s="31">
        <v>0</v>
      </c>
      <c r="I4052" s="30" t="s">
        <v>546</v>
      </c>
      <c r="J4052" s="30" t="s">
        <v>547</v>
      </c>
      <c r="K4052" s="30" t="s">
        <v>495</v>
      </c>
      <c r="L4052" s="30" t="s">
        <v>828</v>
      </c>
      <c r="M4052" s="30" t="s">
        <v>573</v>
      </c>
      <c r="N4052" s="30"/>
      <c r="O4052" s="30" t="s">
        <v>9872</v>
      </c>
      <c r="P4052" s="30" t="s">
        <v>9868</v>
      </c>
      <c r="Q4052" s="30" t="s">
        <v>499</v>
      </c>
    </row>
    <row r="4053" spans="1:17">
      <c r="A4053" s="30" t="s">
        <v>12583</v>
      </c>
      <c r="B4053" s="30" t="s">
        <v>10109</v>
      </c>
      <c r="C4053" s="30" t="s">
        <v>12584</v>
      </c>
      <c r="D4053" s="30" t="s">
        <v>74</v>
      </c>
      <c r="E4053" s="30" t="s">
        <v>10883</v>
      </c>
      <c r="F4053" s="30"/>
      <c r="G4053" s="38">
        <v>60</v>
      </c>
      <c r="H4053" s="31">
        <v>0</v>
      </c>
      <c r="I4053" s="30" t="s">
        <v>610</v>
      </c>
      <c r="J4053" s="30" t="s">
        <v>611</v>
      </c>
      <c r="K4053" s="30" t="s">
        <v>495</v>
      </c>
      <c r="L4053" s="30" t="s">
        <v>612</v>
      </c>
      <c r="M4053" s="30" t="s">
        <v>6616</v>
      </c>
      <c r="N4053" s="30"/>
      <c r="O4053" s="30" t="s">
        <v>9872</v>
      </c>
      <c r="P4053" s="30" t="s">
        <v>9868</v>
      </c>
      <c r="Q4053" s="30" t="s">
        <v>4174</v>
      </c>
    </row>
    <row r="4054" spans="1:17">
      <c r="A4054" s="30" t="s">
        <v>12585</v>
      </c>
      <c r="B4054" s="30" t="s">
        <v>10109</v>
      </c>
      <c r="C4054" s="30" t="s">
        <v>12586</v>
      </c>
      <c r="D4054" s="30" t="s">
        <v>74</v>
      </c>
      <c r="E4054" s="30" t="s">
        <v>10883</v>
      </c>
      <c r="F4054" s="30"/>
      <c r="G4054" s="38">
        <v>60</v>
      </c>
      <c r="H4054" s="31">
        <v>0</v>
      </c>
      <c r="I4054" s="30" t="s">
        <v>610</v>
      </c>
      <c r="J4054" s="30" t="s">
        <v>611</v>
      </c>
      <c r="K4054" s="30" t="s">
        <v>495</v>
      </c>
      <c r="L4054" s="30" t="s">
        <v>612</v>
      </c>
      <c r="M4054" s="30" t="s">
        <v>6616</v>
      </c>
      <c r="N4054" s="30"/>
      <c r="O4054" s="30" t="s">
        <v>9872</v>
      </c>
      <c r="P4054" s="30" t="s">
        <v>9868</v>
      </c>
      <c r="Q4054" s="30" t="s">
        <v>4174</v>
      </c>
    </row>
    <row r="4055" spans="1:17">
      <c r="A4055" s="30" t="s">
        <v>12587</v>
      </c>
      <c r="B4055" s="30" t="s">
        <v>10109</v>
      </c>
      <c r="C4055" s="30" t="s">
        <v>12588</v>
      </c>
      <c r="D4055" s="30" t="s">
        <v>74</v>
      </c>
      <c r="E4055" s="30" t="s">
        <v>9891</v>
      </c>
      <c r="F4055" s="30"/>
      <c r="G4055" s="38">
        <v>60</v>
      </c>
      <c r="H4055" s="31">
        <v>0</v>
      </c>
      <c r="I4055" s="30" t="s">
        <v>5036</v>
      </c>
      <c r="J4055" s="30" t="s">
        <v>5037</v>
      </c>
      <c r="K4055" s="30" t="s">
        <v>495</v>
      </c>
      <c r="L4055" s="30" t="s">
        <v>612</v>
      </c>
      <c r="M4055" s="30" t="s">
        <v>1828</v>
      </c>
      <c r="N4055" s="30"/>
      <c r="O4055" s="30" t="s">
        <v>9872</v>
      </c>
      <c r="P4055" s="30" t="s">
        <v>9868</v>
      </c>
      <c r="Q4055" s="30" t="s">
        <v>4174</v>
      </c>
    </row>
    <row r="4056" spans="1:17">
      <c r="A4056" s="30" t="s">
        <v>12589</v>
      </c>
      <c r="B4056" s="30" t="s">
        <v>10129</v>
      </c>
      <c r="C4056" s="30" t="s">
        <v>12590</v>
      </c>
      <c r="D4056" s="30"/>
      <c r="E4056" s="30" t="s">
        <v>9870</v>
      </c>
      <c r="F4056" s="30" t="s">
        <v>74</v>
      </c>
      <c r="G4056" s="38">
        <v>60</v>
      </c>
      <c r="H4056" s="31">
        <v>0</v>
      </c>
      <c r="I4056" s="30" t="s">
        <v>718</v>
      </c>
      <c r="J4056" s="30" t="s">
        <v>719</v>
      </c>
      <c r="K4056" s="30" t="s">
        <v>495</v>
      </c>
      <c r="L4056" s="30" t="s">
        <v>496</v>
      </c>
      <c r="M4056" s="30" t="s">
        <v>724</v>
      </c>
      <c r="N4056" s="30"/>
      <c r="O4056" s="30" t="s">
        <v>9872</v>
      </c>
      <c r="P4056" s="30" t="s">
        <v>9868</v>
      </c>
      <c r="Q4056" s="30" t="s">
        <v>499</v>
      </c>
    </row>
    <row r="4057" spans="1:17">
      <c r="A4057" s="30" t="s">
        <v>12591</v>
      </c>
      <c r="B4057" s="30" t="s">
        <v>10129</v>
      </c>
      <c r="C4057" s="30" t="s">
        <v>12592</v>
      </c>
      <c r="D4057" s="30"/>
      <c r="E4057" s="30" t="s">
        <v>9870</v>
      </c>
      <c r="F4057" s="30" t="s">
        <v>74</v>
      </c>
      <c r="G4057" s="38">
        <v>60</v>
      </c>
      <c r="H4057" s="31">
        <v>0</v>
      </c>
      <c r="I4057" s="30" t="s">
        <v>552</v>
      </c>
      <c r="J4057" s="30" t="s">
        <v>553</v>
      </c>
      <c r="K4057" s="30" t="s">
        <v>495</v>
      </c>
      <c r="L4057" s="30" t="s">
        <v>496</v>
      </c>
      <c r="M4057" s="30" t="s">
        <v>724</v>
      </c>
      <c r="N4057" s="30"/>
      <c r="O4057" s="30" t="s">
        <v>9872</v>
      </c>
      <c r="P4057" s="30" t="s">
        <v>9868</v>
      </c>
      <c r="Q4057" s="30" t="s">
        <v>499</v>
      </c>
    </row>
    <row r="4058" spans="1:17">
      <c r="A4058" s="30" t="s">
        <v>12593</v>
      </c>
      <c r="B4058" s="30" t="s">
        <v>10109</v>
      </c>
      <c r="C4058" s="30" t="s">
        <v>12594</v>
      </c>
      <c r="D4058" s="30" t="s">
        <v>74</v>
      </c>
      <c r="E4058" s="30" t="s">
        <v>9891</v>
      </c>
      <c r="F4058" s="30"/>
      <c r="G4058" s="38">
        <v>60</v>
      </c>
      <c r="H4058" s="31">
        <v>0</v>
      </c>
      <c r="I4058" s="30" t="s">
        <v>610</v>
      </c>
      <c r="J4058" s="30" t="s">
        <v>611</v>
      </c>
      <c r="K4058" s="30" t="s">
        <v>495</v>
      </c>
      <c r="L4058" s="30" t="s">
        <v>612</v>
      </c>
      <c r="M4058" s="30" t="s">
        <v>1108</v>
      </c>
      <c r="N4058" s="30"/>
      <c r="O4058" s="30" t="s">
        <v>9872</v>
      </c>
      <c r="P4058" s="30" t="s">
        <v>9868</v>
      </c>
      <c r="Q4058" s="30" t="s">
        <v>4174</v>
      </c>
    </row>
    <row r="4059" spans="1:17">
      <c r="A4059" s="30" t="s">
        <v>12595</v>
      </c>
      <c r="B4059" s="30" t="s">
        <v>10109</v>
      </c>
      <c r="C4059" s="30" t="s">
        <v>12596</v>
      </c>
      <c r="D4059" s="30" t="s">
        <v>74</v>
      </c>
      <c r="E4059" s="30" t="s">
        <v>9891</v>
      </c>
      <c r="F4059" s="30"/>
      <c r="G4059" s="38">
        <v>60</v>
      </c>
      <c r="H4059" s="31">
        <v>0</v>
      </c>
      <c r="I4059" s="30" t="s">
        <v>5036</v>
      </c>
      <c r="J4059" s="30" t="s">
        <v>5037</v>
      </c>
      <c r="K4059" s="30" t="s">
        <v>495</v>
      </c>
      <c r="L4059" s="30" t="s">
        <v>612</v>
      </c>
      <c r="M4059" s="30" t="s">
        <v>1128</v>
      </c>
      <c r="N4059" s="30"/>
      <c r="O4059" s="30" t="s">
        <v>9872</v>
      </c>
      <c r="P4059" s="30" t="s">
        <v>9868</v>
      </c>
      <c r="Q4059" s="30" t="s">
        <v>4174</v>
      </c>
    </row>
    <row r="4060" spans="1:17">
      <c r="A4060" s="30" t="s">
        <v>12597</v>
      </c>
      <c r="B4060" s="30" t="s">
        <v>10103</v>
      </c>
      <c r="C4060" s="30" t="s">
        <v>12598</v>
      </c>
      <c r="D4060" s="30"/>
      <c r="E4060" s="30" t="s">
        <v>9870</v>
      </c>
      <c r="F4060" s="30" t="s">
        <v>74</v>
      </c>
      <c r="G4060" s="38">
        <v>60</v>
      </c>
      <c r="H4060" s="31">
        <v>0</v>
      </c>
      <c r="I4060" s="30" t="s">
        <v>512</v>
      </c>
      <c r="J4060" s="30" t="s">
        <v>513</v>
      </c>
      <c r="K4060" s="30" t="s">
        <v>495</v>
      </c>
      <c r="L4060" s="30" t="s">
        <v>496</v>
      </c>
      <c r="M4060" s="30" t="s">
        <v>514</v>
      </c>
      <c r="N4060" s="30"/>
      <c r="O4060" s="30" t="s">
        <v>9872</v>
      </c>
      <c r="P4060" s="30" t="s">
        <v>9868</v>
      </c>
      <c r="Q4060" s="30" t="s">
        <v>499</v>
      </c>
    </row>
    <row r="4061" spans="1:17">
      <c r="A4061" s="30" t="s">
        <v>12599</v>
      </c>
      <c r="B4061" s="30" t="s">
        <v>10103</v>
      </c>
      <c r="C4061" s="30" t="s">
        <v>12600</v>
      </c>
      <c r="D4061" s="30"/>
      <c r="E4061" s="30" t="s">
        <v>9870</v>
      </c>
      <c r="F4061" s="30" t="s">
        <v>74</v>
      </c>
      <c r="G4061" s="38">
        <v>60</v>
      </c>
      <c r="H4061" s="31">
        <v>0</v>
      </c>
      <c r="I4061" s="30" t="s">
        <v>586</v>
      </c>
      <c r="J4061" s="30" t="s">
        <v>587</v>
      </c>
      <c r="K4061" s="30" t="s">
        <v>495</v>
      </c>
      <c r="L4061" s="30" t="s">
        <v>496</v>
      </c>
      <c r="M4061" s="30" t="s">
        <v>3374</v>
      </c>
      <c r="N4061" s="30"/>
      <c r="O4061" s="30" t="s">
        <v>9872</v>
      </c>
      <c r="P4061" s="30" t="s">
        <v>9868</v>
      </c>
      <c r="Q4061" s="30" t="s">
        <v>499</v>
      </c>
    </row>
    <row r="4062" spans="1:17">
      <c r="A4062" s="30" t="s">
        <v>12601</v>
      </c>
      <c r="B4062" s="30" t="s">
        <v>10103</v>
      </c>
      <c r="C4062" s="30" t="s">
        <v>12602</v>
      </c>
      <c r="D4062" s="30"/>
      <c r="E4062" s="30" t="s">
        <v>9870</v>
      </c>
      <c r="F4062" s="30" t="s">
        <v>74</v>
      </c>
      <c r="G4062" s="38">
        <v>60</v>
      </c>
      <c r="H4062" s="31">
        <v>0</v>
      </c>
      <c r="I4062" s="30" t="s">
        <v>504</v>
      </c>
      <c r="J4062" s="30" t="s">
        <v>505</v>
      </c>
      <c r="K4062" s="30" t="s">
        <v>495</v>
      </c>
      <c r="L4062" s="30" t="s">
        <v>496</v>
      </c>
      <c r="M4062" s="30" t="s">
        <v>1146</v>
      </c>
      <c r="N4062" s="30"/>
      <c r="O4062" s="30" t="s">
        <v>9872</v>
      </c>
      <c r="P4062" s="30" t="s">
        <v>9868</v>
      </c>
      <c r="Q4062" s="30" t="s">
        <v>499</v>
      </c>
    </row>
    <row r="4063" spans="1:17">
      <c r="A4063" s="30" t="s">
        <v>12603</v>
      </c>
      <c r="B4063" s="30" t="s">
        <v>10103</v>
      </c>
      <c r="C4063" s="30" t="s">
        <v>12604</v>
      </c>
      <c r="D4063" s="30"/>
      <c r="E4063" s="30" t="s">
        <v>9870</v>
      </c>
      <c r="F4063" s="30" t="s">
        <v>74</v>
      </c>
      <c r="G4063" s="38">
        <v>60</v>
      </c>
      <c r="H4063" s="31">
        <v>0</v>
      </c>
      <c r="I4063" s="30" t="s">
        <v>552</v>
      </c>
      <c r="J4063" s="30" t="s">
        <v>553</v>
      </c>
      <c r="K4063" s="30" t="s">
        <v>495</v>
      </c>
      <c r="L4063" s="30" t="s">
        <v>496</v>
      </c>
      <c r="M4063" s="30" t="s">
        <v>654</v>
      </c>
      <c r="N4063" s="30"/>
      <c r="O4063" s="30" t="s">
        <v>9872</v>
      </c>
      <c r="P4063" s="30" t="s">
        <v>9868</v>
      </c>
      <c r="Q4063" s="30" t="s">
        <v>499</v>
      </c>
    </row>
    <row r="4064" spans="1:17">
      <c r="A4064" s="30" t="s">
        <v>12605</v>
      </c>
      <c r="B4064" s="30" t="s">
        <v>10129</v>
      </c>
      <c r="C4064" s="30" t="s">
        <v>12606</v>
      </c>
      <c r="D4064" s="30"/>
      <c r="E4064" s="30" t="s">
        <v>9870</v>
      </c>
      <c r="F4064" s="30" t="s">
        <v>74</v>
      </c>
      <c r="G4064" s="38">
        <v>60</v>
      </c>
      <c r="H4064" s="31">
        <v>0</v>
      </c>
      <c r="I4064" s="30" t="s">
        <v>586</v>
      </c>
      <c r="J4064" s="30" t="s">
        <v>587</v>
      </c>
      <c r="K4064" s="30" t="s">
        <v>495</v>
      </c>
      <c r="L4064" s="30" t="s">
        <v>496</v>
      </c>
      <c r="M4064" s="30" t="s">
        <v>497</v>
      </c>
      <c r="N4064" s="30"/>
      <c r="O4064" s="30" t="s">
        <v>9872</v>
      </c>
      <c r="P4064" s="30" t="s">
        <v>9868</v>
      </c>
      <c r="Q4064" s="30" t="s">
        <v>499</v>
      </c>
    </row>
    <row r="4065" spans="1:17">
      <c r="A4065" s="30" t="s">
        <v>12607</v>
      </c>
      <c r="B4065" s="30" t="s">
        <v>10106</v>
      </c>
      <c r="C4065" s="30" t="s">
        <v>12608</v>
      </c>
      <c r="D4065" s="30" t="s">
        <v>74</v>
      </c>
      <c r="E4065" s="30" t="s">
        <v>9891</v>
      </c>
      <c r="F4065" s="30"/>
      <c r="G4065" s="38">
        <v>60</v>
      </c>
      <c r="H4065" s="31">
        <v>0</v>
      </c>
      <c r="I4065" s="30" t="s">
        <v>610</v>
      </c>
      <c r="J4065" s="30" t="s">
        <v>611</v>
      </c>
      <c r="K4065" s="30" t="s">
        <v>495</v>
      </c>
      <c r="L4065" s="30" t="s">
        <v>612</v>
      </c>
      <c r="M4065" s="30" t="s">
        <v>5051</v>
      </c>
      <c r="N4065" s="30"/>
      <c r="O4065" s="30" t="s">
        <v>9872</v>
      </c>
      <c r="P4065" s="30" t="s">
        <v>9868</v>
      </c>
      <c r="Q4065" s="30" t="s">
        <v>4174</v>
      </c>
    </row>
    <row r="4066" spans="1:17">
      <c r="A4066" s="30" t="s">
        <v>12609</v>
      </c>
      <c r="B4066" s="30" t="s">
        <v>10106</v>
      </c>
      <c r="C4066" s="30" t="s">
        <v>12610</v>
      </c>
      <c r="D4066" s="30" t="s">
        <v>74</v>
      </c>
      <c r="E4066" s="30" t="s">
        <v>9891</v>
      </c>
      <c r="F4066" s="30"/>
      <c r="G4066" s="38">
        <v>60</v>
      </c>
      <c r="H4066" s="31">
        <v>0</v>
      </c>
      <c r="I4066" s="30" t="s">
        <v>622</v>
      </c>
      <c r="J4066" s="30" t="s">
        <v>623</v>
      </c>
      <c r="K4066" s="30" t="s">
        <v>495</v>
      </c>
      <c r="L4066" s="30" t="s">
        <v>612</v>
      </c>
      <c r="M4066" s="30" t="s">
        <v>1153</v>
      </c>
      <c r="N4066" s="30"/>
      <c r="O4066" s="30" t="s">
        <v>9872</v>
      </c>
      <c r="P4066" s="30" t="s">
        <v>9868</v>
      </c>
      <c r="Q4066" s="30" t="s">
        <v>4174</v>
      </c>
    </row>
    <row r="4067" spans="1:17">
      <c r="A4067" s="30" t="s">
        <v>12611</v>
      </c>
      <c r="B4067" s="30" t="s">
        <v>10109</v>
      </c>
      <c r="C4067" s="30" t="s">
        <v>12612</v>
      </c>
      <c r="D4067" s="30" t="s">
        <v>74</v>
      </c>
      <c r="E4067" s="30" t="s">
        <v>9891</v>
      </c>
      <c r="F4067" s="30"/>
      <c r="G4067" s="38">
        <v>60</v>
      </c>
      <c r="H4067" s="31">
        <v>0</v>
      </c>
      <c r="I4067" s="30" t="s">
        <v>5036</v>
      </c>
      <c r="J4067" s="30" t="s">
        <v>5037</v>
      </c>
      <c r="K4067" s="30" t="s">
        <v>495</v>
      </c>
      <c r="L4067" s="30" t="s">
        <v>612</v>
      </c>
      <c r="M4067" s="30" t="s">
        <v>1021</v>
      </c>
      <c r="N4067" s="30"/>
      <c r="O4067" s="30" t="s">
        <v>9872</v>
      </c>
      <c r="P4067" s="30" t="s">
        <v>9868</v>
      </c>
      <c r="Q4067" s="30" t="s">
        <v>4174</v>
      </c>
    </row>
    <row r="4068" spans="1:17">
      <c r="A4068" s="30" t="s">
        <v>12613</v>
      </c>
      <c r="B4068" s="30" t="s">
        <v>10106</v>
      </c>
      <c r="C4068" s="30" t="s">
        <v>12614</v>
      </c>
      <c r="D4068" s="30" t="s">
        <v>74</v>
      </c>
      <c r="E4068" s="30" t="s">
        <v>9891</v>
      </c>
      <c r="F4068" s="30"/>
      <c r="G4068" s="38">
        <v>60</v>
      </c>
      <c r="H4068" s="31">
        <v>0</v>
      </c>
      <c r="I4068" s="30" t="s">
        <v>5036</v>
      </c>
      <c r="J4068" s="30" t="s">
        <v>5037</v>
      </c>
      <c r="K4068" s="30" t="s">
        <v>495</v>
      </c>
      <c r="L4068" s="30" t="s">
        <v>612</v>
      </c>
      <c r="M4068" s="30" t="s">
        <v>4226</v>
      </c>
      <c r="N4068" s="30"/>
      <c r="O4068" s="30" t="s">
        <v>9872</v>
      </c>
      <c r="P4068" s="30" t="s">
        <v>9868</v>
      </c>
      <c r="Q4068" s="30" t="s">
        <v>4174</v>
      </c>
    </row>
    <row r="4069" spans="1:17">
      <c r="A4069" s="30" t="s">
        <v>12615</v>
      </c>
      <c r="B4069" s="30" t="s">
        <v>10106</v>
      </c>
      <c r="C4069" s="30" t="s">
        <v>12616</v>
      </c>
      <c r="D4069" s="30" t="s">
        <v>74</v>
      </c>
      <c r="E4069" s="30" t="s">
        <v>9891</v>
      </c>
      <c r="F4069" s="30"/>
      <c r="G4069" s="38">
        <v>60</v>
      </c>
      <c r="H4069" s="31">
        <v>0</v>
      </c>
      <c r="I4069" s="30" t="s">
        <v>622</v>
      </c>
      <c r="J4069" s="30" t="s">
        <v>623</v>
      </c>
      <c r="K4069" s="30" t="s">
        <v>495</v>
      </c>
      <c r="L4069" s="30" t="s">
        <v>612</v>
      </c>
      <c r="M4069" s="30" t="s">
        <v>9851</v>
      </c>
      <c r="N4069" s="30"/>
      <c r="O4069" s="30" t="s">
        <v>9872</v>
      </c>
      <c r="P4069" s="30" t="s">
        <v>9868</v>
      </c>
      <c r="Q4069" s="30" t="s">
        <v>4174</v>
      </c>
    </row>
    <row r="4070" spans="1:17">
      <c r="A4070" s="30" t="s">
        <v>12617</v>
      </c>
      <c r="B4070" s="30" t="s">
        <v>10129</v>
      </c>
      <c r="C4070" s="30" t="s">
        <v>12618</v>
      </c>
      <c r="D4070" s="30"/>
      <c r="E4070" s="30" t="s">
        <v>9870</v>
      </c>
      <c r="F4070" s="30" t="s">
        <v>74</v>
      </c>
      <c r="G4070" s="38">
        <v>60</v>
      </c>
      <c r="H4070" s="31">
        <v>0</v>
      </c>
      <c r="I4070" s="30" t="s">
        <v>552</v>
      </c>
      <c r="J4070" s="30" t="s">
        <v>553</v>
      </c>
      <c r="K4070" s="30" t="s">
        <v>495</v>
      </c>
      <c r="L4070" s="30" t="s">
        <v>496</v>
      </c>
      <c r="M4070" s="30" t="s">
        <v>724</v>
      </c>
      <c r="N4070" s="30"/>
      <c r="O4070" s="30" t="s">
        <v>9872</v>
      </c>
      <c r="P4070" s="30" t="s">
        <v>9868</v>
      </c>
      <c r="Q4070" s="30" t="s">
        <v>499</v>
      </c>
    </row>
    <row r="4071" spans="1:17">
      <c r="A4071" s="30" t="s">
        <v>12619</v>
      </c>
      <c r="B4071" s="30" t="s">
        <v>10103</v>
      </c>
      <c r="C4071" s="30" t="s">
        <v>12620</v>
      </c>
      <c r="D4071" s="30"/>
      <c r="E4071" s="30" t="s">
        <v>9870</v>
      </c>
      <c r="F4071" s="30" t="s">
        <v>74</v>
      </c>
      <c r="G4071" s="38">
        <v>60</v>
      </c>
      <c r="H4071" s="31">
        <v>0</v>
      </c>
      <c r="I4071" s="30" t="s">
        <v>504</v>
      </c>
      <c r="J4071" s="30" t="s">
        <v>505</v>
      </c>
      <c r="K4071" s="30" t="s">
        <v>495</v>
      </c>
      <c r="L4071" s="30" t="s">
        <v>496</v>
      </c>
      <c r="M4071" s="30" t="s">
        <v>558</v>
      </c>
      <c r="N4071" s="30"/>
      <c r="O4071" s="30" t="s">
        <v>9872</v>
      </c>
      <c r="P4071" s="30" t="s">
        <v>9868</v>
      </c>
      <c r="Q4071" s="30" t="s">
        <v>499</v>
      </c>
    </row>
    <row r="4072" spans="1:17">
      <c r="A4072" s="30" t="s">
        <v>12621</v>
      </c>
      <c r="B4072" s="30" t="s">
        <v>10129</v>
      </c>
      <c r="C4072" s="30" t="s">
        <v>12622</v>
      </c>
      <c r="D4072" s="30"/>
      <c r="E4072" s="30" t="s">
        <v>9870</v>
      </c>
      <c r="F4072" s="30" t="s">
        <v>74</v>
      </c>
      <c r="G4072" s="38">
        <v>60</v>
      </c>
      <c r="H4072" s="31">
        <v>0</v>
      </c>
      <c r="I4072" s="30" t="s">
        <v>552</v>
      </c>
      <c r="J4072" s="30" t="s">
        <v>553</v>
      </c>
      <c r="K4072" s="30" t="s">
        <v>495</v>
      </c>
      <c r="L4072" s="30" t="s">
        <v>496</v>
      </c>
      <c r="M4072" s="30" t="s">
        <v>724</v>
      </c>
      <c r="N4072" s="30"/>
      <c r="O4072" s="30" t="s">
        <v>9872</v>
      </c>
      <c r="P4072" s="30" t="s">
        <v>9868</v>
      </c>
      <c r="Q4072" s="30" t="s">
        <v>499</v>
      </c>
    </row>
    <row r="4073" spans="1:17">
      <c r="A4073" s="30" t="s">
        <v>12623</v>
      </c>
      <c r="B4073" s="30" t="s">
        <v>10103</v>
      </c>
      <c r="C4073" s="30" t="s">
        <v>12624</v>
      </c>
      <c r="D4073" s="30"/>
      <c r="E4073" s="30" t="s">
        <v>9870</v>
      </c>
      <c r="F4073" s="30" t="s">
        <v>74</v>
      </c>
      <c r="G4073" s="38">
        <v>60</v>
      </c>
      <c r="H4073" s="31">
        <v>0</v>
      </c>
      <c r="I4073" s="30" t="s">
        <v>504</v>
      </c>
      <c r="J4073" s="30" t="s">
        <v>505</v>
      </c>
      <c r="K4073" s="30" t="s">
        <v>495</v>
      </c>
      <c r="L4073" s="30" t="s">
        <v>496</v>
      </c>
      <c r="M4073" s="30" t="s">
        <v>506</v>
      </c>
      <c r="N4073" s="30" t="s">
        <v>535</v>
      </c>
      <c r="O4073" s="30" t="s">
        <v>9872</v>
      </c>
      <c r="P4073" s="30" t="s">
        <v>9868</v>
      </c>
      <c r="Q4073" s="30" t="s">
        <v>499</v>
      </c>
    </row>
    <row r="4074" spans="1:17">
      <c r="A4074" s="30" t="s">
        <v>12625</v>
      </c>
      <c r="B4074" s="30" t="s">
        <v>10109</v>
      </c>
      <c r="C4074" s="30" t="s">
        <v>12626</v>
      </c>
      <c r="D4074" s="30" t="s">
        <v>74</v>
      </c>
      <c r="E4074" s="30" t="s">
        <v>10883</v>
      </c>
      <c r="F4074" s="30"/>
      <c r="G4074" s="38">
        <v>60</v>
      </c>
      <c r="H4074" s="31">
        <v>0</v>
      </c>
      <c r="I4074" s="30" t="s">
        <v>610</v>
      </c>
      <c r="J4074" s="30" t="s">
        <v>611</v>
      </c>
      <c r="K4074" s="30" t="s">
        <v>495</v>
      </c>
      <c r="L4074" s="30" t="s">
        <v>612</v>
      </c>
      <c r="M4074" s="30" t="s">
        <v>6616</v>
      </c>
      <c r="N4074" s="30"/>
      <c r="O4074" s="30" t="s">
        <v>9872</v>
      </c>
      <c r="P4074" s="30" t="s">
        <v>9868</v>
      </c>
      <c r="Q4074" s="30" t="s">
        <v>4174</v>
      </c>
    </row>
    <row r="4075" spans="1:17">
      <c r="A4075" s="30" t="s">
        <v>12627</v>
      </c>
      <c r="B4075" s="30" t="s">
        <v>10103</v>
      </c>
      <c r="C4075" s="30" t="s">
        <v>12628</v>
      </c>
      <c r="D4075" s="30"/>
      <c r="E4075" s="30" t="s">
        <v>9870</v>
      </c>
      <c r="F4075" s="30" t="s">
        <v>74</v>
      </c>
      <c r="G4075" s="38">
        <v>60</v>
      </c>
      <c r="H4075" s="31">
        <v>0</v>
      </c>
      <c r="I4075" s="30" t="s">
        <v>504</v>
      </c>
      <c r="J4075" s="30" t="s">
        <v>505</v>
      </c>
      <c r="K4075" s="30" t="s">
        <v>495</v>
      </c>
      <c r="L4075" s="30" t="s">
        <v>496</v>
      </c>
      <c r="M4075" s="30" t="s">
        <v>506</v>
      </c>
      <c r="N4075" s="30" t="s">
        <v>1316</v>
      </c>
      <c r="O4075" s="30" t="s">
        <v>9872</v>
      </c>
      <c r="P4075" s="30" t="s">
        <v>9868</v>
      </c>
      <c r="Q4075" s="30" t="s">
        <v>499</v>
      </c>
    </row>
    <row r="4076" spans="1:17">
      <c r="A4076" s="30" t="s">
        <v>12629</v>
      </c>
      <c r="B4076" s="30" t="s">
        <v>10106</v>
      </c>
      <c r="C4076" s="30" t="s">
        <v>12630</v>
      </c>
      <c r="D4076" s="30" t="s">
        <v>74</v>
      </c>
      <c r="E4076" s="30" t="s">
        <v>9891</v>
      </c>
      <c r="F4076" s="30"/>
      <c r="G4076" s="38">
        <v>60</v>
      </c>
      <c r="H4076" s="31">
        <v>0</v>
      </c>
      <c r="I4076" s="30" t="s">
        <v>622</v>
      </c>
      <c r="J4076" s="30" t="s">
        <v>623</v>
      </c>
      <c r="K4076" s="30" t="s">
        <v>495</v>
      </c>
      <c r="L4076" s="30" t="s">
        <v>612</v>
      </c>
      <c r="M4076" s="30" t="s">
        <v>11187</v>
      </c>
      <c r="N4076" s="30"/>
      <c r="O4076" s="30" t="s">
        <v>9872</v>
      </c>
      <c r="P4076" s="30" t="s">
        <v>9868</v>
      </c>
      <c r="Q4076" s="30" t="s">
        <v>4174</v>
      </c>
    </row>
    <row r="4077" spans="1:17">
      <c r="A4077" s="30" t="s">
        <v>12631</v>
      </c>
      <c r="B4077" s="30" t="s">
        <v>10103</v>
      </c>
      <c r="C4077" s="30" t="s">
        <v>12632</v>
      </c>
      <c r="D4077" s="30"/>
      <c r="E4077" s="30" t="s">
        <v>9870</v>
      </c>
      <c r="F4077" s="30" t="s">
        <v>74</v>
      </c>
      <c r="G4077" s="38">
        <v>60</v>
      </c>
      <c r="H4077" s="31">
        <v>0</v>
      </c>
      <c r="I4077" s="30" t="s">
        <v>552</v>
      </c>
      <c r="J4077" s="30" t="s">
        <v>553</v>
      </c>
      <c r="K4077" s="30" t="s">
        <v>495</v>
      </c>
      <c r="L4077" s="30" t="s">
        <v>496</v>
      </c>
      <c r="M4077" s="30" t="s">
        <v>654</v>
      </c>
      <c r="N4077" s="30"/>
      <c r="O4077" s="30" t="s">
        <v>9872</v>
      </c>
      <c r="P4077" s="30" t="s">
        <v>9868</v>
      </c>
      <c r="Q4077" s="30" t="s">
        <v>499</v>
      </c>
    </row>
    <row r="4078" spans="1:17">
      <c r="A4078" s="30" t="s">
        <v>12633</v>
      </c>
      <c r="B4078" s="30" t="s">
        <v>10106</v>
      </c>
      <c r="C4078" s="30" t="s">
        <v>12634</v>
      </c>
      <c r="D4078" s="30" t="s">
        <v>74</v>
      </c>
      <c r="E4078" s="30" t="s">
        <v>9891</v>
      </c>
      <c r="F4078" s="30"/>
      <c r="G4078" s="38">
        <v>60</v>
      </c>
      <c r="H4078" s="31">
        <v>0</v>
      </c>
      <c r="I4078" s="30" t="s">
        <v>622</v>
      </c>
      <c r="J4078" s="30" t="s">
        <v>623</v>
      </c>
      <c r="K4078" s="30" t="s">
        <v>495</v>
      </c>
      <c r="L4078" s="30" t="s">
        <v>612</v>
      </c>
      <c r="M4078" s="30" t="s">
        <v>997</v>
      </c>
      <c r="N4078" s="30"/>
      <c r="O4078" s="30" t="s">
        <v>9872</v>
      </c>
      <c r="P4078" s="30" t="s">
        <v>9868</v>
      </c>
      <c r="Q4078" s="30" t="s">
        <v>4174</v>
      </c>
    </row>
    <row r="4079" spans="1:17">
      <c r="A4079" s="30" t="s">
        <v>12635</v>
      </c>
      <c r="B4079" s="30" t="s">
        <v>10109</v>
      </c>
      <c r="C4079" s="30" t="s">
        <v>12636</v>
      </c>
      <c r="D4079" s="30" t="s">
        <v>74</v>
      </c>
      <c r="E4079" s="30" t="s">
        <v>9891</v>
      </c>
      <c r="F4079" s="30"/>
      <c r="G4079" s="38">
        <v>60</v>
      </c>
      <c r="H4079" s="31">
        <v>0</v>
      </c>
      <c r="I4079" s="30" t="s">
        <v>610</v>
      </c>
      <c r="J4079" s="30" t="s">
        <v>611</v>
      </c>
      <c r="K4079" s="30" t="s">
        <v>495</v>
      </c>
      <c r="L4079" s="30" t="s">
        <v>612</v>
      </c>
      <c r="M4079" s="30" t="s">
        <v>1035</v>
      </c>
      <c r="N4079" s="30"/>
      <c r="O4079" s="30" t="s">
        <v>9872</v>
      </c>
      <c r="P4079" s="30" t="s">
        <v>9868</v>
      </c>
      <c r="Q4079" s="30" t="s">
        <v>4174</v>
      </c>
    </row>
    <row r="4080" spans="1:17">
      <c r="A4080" s="30" t="s">
        <v>12637</v>
      </c>
      <c r="B4080" s="30" t="s">
        <v>10109</v>
      </c>
      <c r="C4080" s="30" t="s">
        <v>12638</v>
      </c>
      <c r="D4080" s="30" t="s">
        <v>74</v>
      </c>
      <c r="E4080" s="30" t="s">
        <v>9891</v>
      </c>
      <c r="F4080" s="30"/>
      <c r="G4080" s="38">
        <v>60</v>
      </c>
      <c r="H4080" s="31">
        <v>0</v>
      </c>
      <c r="I4080" s="30" t="s">
        <v>5036</v>
      </c>
      <c r="J4080" s="30" t="s">
        <v>5037</v>
      </c>
      <c r="K4080" s="30" t="s">
        <v>495</v>
      </c>
      <c r="L4080" s="30" t="s">
        <v>612</v>
      </c>
      <c r="M4080" s="30" t="s">
        <v>1021</v>
      </c>
      <c r="N4080" s="30"/>
      <c r="O4080" s="30" t="s">
        <v>9872</v>
      </c>
      <c r="P4080" s="30" t="s">
        <v>9868</v>
      </c>
      <c r="Q4080" s="30" t="s">
        <v>4174</v>
      </c>
    </row>
    <row r="4081" spans="1:17">
      <c r="A4081" s="30" t="s">
        <v>12639</v>
      </c>
      <c r="B4081" s="30" t="s">
        <v>10103</v>
      </c>
      <c r="C4081" s="30" t="s">
        <v>12640</v>
      </c>
      <c r="D4081" s="30"/>
      <c r="E4081" s="30" t="s">
        <v>9870</v>
      </c>
      <c r="F4081" s="30" t="s">
        <v>74</v>
      </c>
      <c r="G4081" s="38">
        <v>60</v>
      </c>
      <c r="H4081" s="31">
        <v>0</v>
      </c>
      <c r="I4081" s="30" t="s">
        <v>504</v>
      </c>
      <c r="J4081" s="30" t="s">
        <v>505</v>
      </c>
      <c r="K4081" s="30" t="s">
        <v>495</v>
      </c>
      <c r="L4081" s="30" t="s">
        <v>496</v>
      </c>
      <c r="M4081" s="30" t="s">
        <v>558</v>
      </c>
      <c r="N4081" s="30"/>
      <c r="O4081" s="30" t="s">
        <v>9872</v>
      </c>
      <c r="P4081" s="30" t="s">
        <v>9868</v>
      </c>
      <c r="Q4081" s="30" t="s">
        <v>499</v>
      </c>
    </row>
    <row r="4082" spans="1:17">
      <c r="A4082" s="30" t="s">
        <v>12641</v>
      </c>
      <c r="B4082" s="30" t="s">
        <v>10103</v>
      </c>
      <c r="C4082" s="30" t="s">
        <v>12642</v>
      </c>
      <c r="D4082" s="30"/>
      <c r="E4082" s="30" t="s">
        <v>9870</v>
      </c>
      <c r="F4082" s="30" t="s">
        <v>74</v>
      </c>
      <c r="G4082" s="38">
        <v>60</v>
      </c>
      <c r="H4082" s="31">
        <v>0</v>
      </c>
      <c r="I4082" s="30" t="s">
        <v>512</v>
      </c>
      <c r="J4082" s="30" t="s">
        <v>513</v>
      </c>
      <c r="K4082" s="30" t="s">
        <v>495</v>
      </c>
      <c r="L4082" s="30" t="s">
        <v>496</v>
      </c>
      <c r="M4082" s="30" t="s">
        <v>695</v>
      </c>
      <c r="N4082" s="30" t="s">
        <v>3047</v>
      </c>
      <c r="O4082" s="30" t="s">
        <v>9872</v>
      </c>
      <c r="P4082" s="30" t="s">
        <v>9868</v>
      </c>
      <c r="Q4082" s="30" t="s">
        <v>499</v>
      </c>
    </row>
    <row r="4083" spans="1:17">
      <c r="A4083" s="30" t="s">
        <v>12643</v>
      </c>
      <c r="B4083" s="30" t="s">
        <v>10109</v>
      </c>
      <c r="C4083" s="30" t="s">
        <v>12644</v>
      </c>
      <c r="D4083" s="30" t="s">
        <v>74</v>
      </c>
      <c r="E4083" s="30" t="s">
        <v>9891</v>
      </c>
      <c r="F4083" s="30"/>
      <c r="G4083" s="38">
        <v>60</v>
      </c>
      <c r="H4083" s="31">
        <v>0</v>
      </c>
      <c r="I4083" s="30" t="s">
        <v>610</v>
      </c>
      <c r="J4083" s="30" t="s">
        <v>611</v>
      </c>
      <c r="K4083" s="30" t="s">
        <v>495</v>
      </c>
      <c r="L4083" s="30" t="s">
        <v>612</v>
      </c>
      <c r="M4083" s="30" t="s">
        <v>950</v>
      </c>
      <c r="N4083" s="30"/>
      <c r="O4083" s="30" t="s">
        <v>9872</v>
      </c>
      <c r="P4083" s="30" t="s">
        <v>9868</v>
      </c>
      <c r="Q4083" s="30" t="s">
        <v>4174</v>
      </c>
    </row>
    <row r="4084" spans="1:17">
      <c r="A4084" s="30" t="s">
        <v>12645</v>
      </c>
      <c r="B4084" s="30" t="s">
        <v>10109</v>
      </c>
      <c r="C4084" s="30" t="s">
        <v>12646</v>
      </c>
      <c r="D4084" s="30" t="s">
        <v>74</v>
      </c>
      <c r="E4084" s="30" t="s">
        <v>9891</v>
      </c>
      <c r="F4084" s="30"/>
      <c r="G4084" s="38">
        <v>60</v>
      </c>
      <c r="H4084" s="31">
        <v>0</v>
      </c>
      <c r="I4084" s="30" t="s">
        <v>622</v>
      </c>
      <c r="J4084" s="30" t="s">
        <v>623</v>
      </c>
      <c r="K4084" s="30" t="s">
        <v>495</v>
      </c>
      <c r="L4084" s="30" t="s">
        <v>612</v>
      </c>
      <c r="M4084" s="30" t="s">
        <v>1153</v>
      </c>
      <c r="N4084" s="30"/>
      <c r="O4084" s="30" t="s">
        <v>9872</v>
      </c>
      <c r="P4084" s="30" t="s">
        <v>9868</v>
      </c>
      <c r="Q4084" s="30" t="s">
        <v>4174</v>
      </c>
    </row>
    <row r="4085" spans="1:17">
      <c r="A4085" s="30" t="s">
        <v>12647</v>
      </c>
      <c r="B4085" s="30" t="s">
        <v>10106</v>
      </c>
      <c r="C4085" s="30" t="s">
        <v>12648</v>
      </c>
      <c r="D4085" s="30" t="s">
        <v>74</v>
      </c>
      <c r="E4085" s="30" t="s">
        <v>9891</v>
      </c>
      <c r="F4085" s="30"/>
      <c r="G4085" s="38">
        <v>60</v>
      </c>
      <c r="H4085" s="31">
        <v>0</v>
      </c>
      <c r="I4085" s="30" t="s">
        <v>622</v>
      </c>
      <c r="J4085" s="30" t="s">
        <v>623</v>
      </c>
      <c r="K4085" s="30" t="s">
        <v>495</v>
      </c>
      <c r="L4085" s="30" t="s">
        <v>612</v>
      </c>
      <c r="M4085" s="30" t="s">
        <v>9851</v>
      </c>
      <c r="N4085" s="30"/>
      <c r="O4085" s="30" t="s">
        <v>9872</v>
      </c>
      <c r="P4085" s="30" t="s">
        <v>9868</v>
      </c>
      <c r="Q4085" s="30" t="s">
        <v>4174</v>
      </c>
    </row>
    <row r="4086" spans="1:17">
      <c r="A4086" s="30" t="s">
        <v>12649</v>
      </c>
      <c r="B4086" s="30" t="s">
        <v>10109</v>
      </c>
      <c r="C4086" s="30" t="s">
        <v>12650</v>
      </c>
      <c r="D4086" s="30" t="s">
        <v>74</v>
      </c>
      <c r="E4086" s="30" t="s">
        <v>9891</v>
      </c>
      <c r="F4086" s="30"/>
      <c r="G4086" s="38">
        <v>60</v>
      </c>
      <c r="H4086" s="31">
        <v>0</v>
      </c>
      <c r="I4086" s="30" t="s">
        <v>5036</v>
      </c>
      <c r="J4086" s="30" t="s">
        <v>5037</v>
      </c>
      <c r="K4086" s="30" t="s">
        <v>495</v>
      </c>
      <c r="L4086" s="30" t="s">
        <v>612</v>
      </c>
      <c r="M4086" s="30" t="s">
        <v>1021</v>
      </c>
      <c r="N4086" s="30"/>
      <c r="O4086" s="30" t="s">
        <v>9872</v>
      </c>
      <c r="P4086" s="30" t="s">
        <v>9868</v>
      </c>
      <c r="Q4086" s="30" t="s">
        <v>4174</v>
      </c>
    </row>
    <row r="4087" spans="1:17">
      <c r="A4087" s="30" t="s">
        <v>12651</v>
      </c>
      <c r="B4087" s="30" t="s">
        <v>10109</v>
      </c>
      <c r="C4087" s="30" t="s">
        <v>12652</v>
      </c>
      <c r="D4087" s="30" t="s">
        <v>74</v>
      </c>
      <c r="E4087" s="30" t="s">
        <v>9891</v>
      </c>
      <c r="F4087" s="30"/>
      <c r="G4087" s="38">
        <v>60</v>
      </c>
      <c r="H4087" s="31">
        <v>0</v>
      </c>
      <c r="I4087" s="30" t="s">
        <v>622</v>
      </c>
      <c r="J4087" s="30" t="s">
        <v>623</v>
      </c>
      <c r="K4087" s="30" t="s">
        <v>495</v>
      </c>
      <c r="L4087" s="30" t="s">
        <v>612</v>
      </c>
      <c r="M4087" s="30" t="s">
        <v>997</v>
      </c>
      <c r="N4087" s="30"/>
      <c r="O4087" s="30" t="s">
        <v>9872</v>
      </c>
      <c r="P4087" s="30" t="s">
        <v>9868</v>
      </c>
      <c r="Q4087" s="30" t="s">
        <v>4174</v>
      </c>
    </row>
    <row r="4088" spans="1:17">
      <c r="A4088" s="30" t="s">
        <v>12653</v>
      </c>
      <c r="B4088" s="30" t="s">
        <v>10109</v>
      </c>
      <c r="C4088" s="30" t="s">
        <v>12654</v>
      </c>
      <c r="D4088" s="30" t="s">
        <v>74</v>
      </c>
      <c r="E4088" s="30" t="s">
        <v>9891</v>
      </c>
      <c r="F4088" s="30"/>
      <c r="G4088" s="38">
        <v>60</v>
      </c>
      <c r="H4088" s="31">
        <v>0</v>
      </c>
      <c r="I4088" s="30" t="s">
        <v>5036</v>
      </c>
      <c r="J4088" s="30" t="s">
        <v>5037</v>
      </c>
      <c r="K4088" s="30" t="s">
        <v>495</v>
      </c>
      <c r="L4088" s="30" t="s">
        <v>612</v>
      </c>
      <c r="M4088" s="30" t="s">
        <v>1828</v>
      </c>
      <c r="N4088" s="30"/>
      <c r="O4088" s="30" t="s">
        <v>9872</v>
      </c>
      <c r="P4088" s="30" t="s">
        <v>9868</v>
      </c>
      <c r="Q4088" s="30" t="s">
        <v>4174</v>
      </c>
    </row>
    <row r="4089" spans="1:17">
      <c r="A4089" s="30" t="s">
        <v>12655</v>
      </c>
      <c r="B4089" s="30" t="s">
        <v>10109</v>
      </c>
      <c r="C4089" s="30" t="s">
        <v>12656</v>
      </c>
      <c r="D4089" s="30" t="s">
        <v>74</v>
      </c>
      <c r="E4089" s="30" t="s">
        <v>9891</v>
      </c>
      <c r="F4089" s="30"/>
      <c r="G4089" s="38">
        <v>60</v>
      </c>
      <c r="H4089" s="31">
        <v>0</v>
      </c>
      <c r="I4089" s="30" t="s">
        <v>622</v>
      </c>
      <c r="J4089" s="30" t="s">
        <v>623</v>
      </c>
      <c r="K4089" s="30" t="s">
        <v>495</v>
      </c>
      <c r="L4089" s="30" t="s">
        <v>612</v>
      </c>
      <c r="M4089" s="30" t="s">
        <v>624</v>
      </c>
      <c r="N4089" s="30"/>
      <c r="O4089" s="30" t="s">
        <v>9872</v>
      </c>
      <c r="P4089" s="30" t="s">
        <v>9868</v>
      </c>
      <c r="Q4089" s="30" t="s">
        <v>4174</v>
      </c>
    </row>
    <row r="4090" spans="1:17">
      <c r="A4090" s="30" t="s">
        <v>12657</v>
      </c>
      <c r="B4090" s="30" t="s">
        <v>10103</v>
      </c>
      <c r="C4090" s="30" t="s">
        <v>12658</v>
      </c>
      <c r="D4090" s="30"/>
      <c r="E4090" s="30" t="s">
        <v>9870</v>
      </c>
      <c r="F4090" s="30" t="s">
        <v>74</v>
      </c>
      <c r="G4090" s="38">
        <v>60</v>
      </c>
      <c r="H4090" s="31">
        <v>0</v>
      </c>
      <c r="I4090" s="30" t="s">
        <v>512</v>
      </c>
      <c r="J4090" s="30" t="s">
        <v>513</v>
      </c>
      <c r="K4090" s="30" t="s">
        <v>495</v>
      </c>
      <c r="L4090" s="30" t="s">
        <v>496</v>
      </c>
      <c r="M4090" s="30" t="s">
        <v>526</v>
      </c>
      <c r="N4090" s="30"/>
      <c r="O4090" s="30" t="s">
        <v>9872</v>
      </c>
      <c r="P4090" s="30" t="s">
        <v>9868</v>
      </c>
      <c r="Q4090" s="30" t="s">
        <v>499</v>
      </c>
    </row>
    <row r="4091" spans="1:17">
      <c r="A4091" s="30" t="s">
        <v>12659</v>
      </c>
      <c r="B4091" s="30" t="s">
        <v>10103</v>
      </c>
      <c r="C4091" s="30" t="s">
        <v>12660</v>
      </c>
      <c r="D4091" s="30"/>
      <c r="E4091" s="30" t="s">
        <v>9870</v>
      </c>
      <c r="F4091" s="30" t="s">
        <v>74</v>
      </c>
      <c r="G4091" s="38">
        <v>60</v>
      </c>
      <c r="H4091" s="31">
        <v>0</v>
      </c>
      <c r="I4091" s="30" t="s">
        <v>512</v>
      </c>
      <c r="J4091" s="30" t="s">
        <v>513</v>
      </c>
      <c r="K4091" s="30" t="s">
        <v>495</v>
      </c>
      <c r="L4091" s="30" t="s">
        <v>496</v>
      </c>
      <c r="M4091" s="30" t="s">
        <v>695</v>
      </c>
      <c r="N4091" s="30" t="s">
        <v>3047</v>
      </c>
      <c r="O4091" s="30" t="s">
        <v>9872</v>
      </c>
      <c r="P4091" s="30" t="s">
        <v>9868</v>
      </c>
      <c r="Q4091" s="30" t="s">
        <v>499</v>
      </c>
    </row>
    <row r="4092" spans="1:17">
      <c r="A4092" s="30" t="s">
        <v>12661</v>
      </c>
      <c r="B4092" s="30" t="s">
        <v>10109</v>
      </c>
      <c r="C4092" s="30" t="s">
        <v>12662</v>
      </c>
      <c r="D4092" s="30" t="s">
        <v>74</v>
      </c>
      <c r="E4092" s="30" t="s">
        <v>9891</v>
      </c>
      <c r="F4092" s="30"/>
      <c r="G4092" s="38">
        <v>60</v>
      </c>
      <c r="H4092" s="31">
        <v>0</v>
      </c>
      <c r="I4092" s="30" t="s">
        <v>5036</v>
      </c>
      <c r="J4092" s="30" t="s">
        <v>5037</v>
      </c>
      <c r="K4092" s="30" t="s">
        <v>495</v>
      </c>
      <c r="L4092" s="30" t="s">
        <v>612</v>
      </c>
      <c r="M4092" s="30" t="s">
        <v>1021</v>
      </c>
      <c r="N4092" s="30"/>
      <c r="O4092" s="30" t="s">
        <v>9872</v>
      </c>
      <c r="P4092" s="30" t="s">
        <v>9868</v>
      </c>
      <c r="Q4092" s="30" t="s">
        <v>4174</v>
      </c>
    </row>
    <row r="4093" spans="1:17">
      <c r="A4093" s="30" t="s">
        <v>12663</v>
      </c>
      <c r="B4093" s="30" t="s">
        <v>10106</v>
      </c>
      <c r="C4093" s="30" t="s">
        <v>12664</v>
      </c>
      <c r="D4093" s="30" t="s">
        <v>74</v>
      </c>
      <c r="E4093" s="30" t="s">
        <v>9891</v>
      </c>
      <c r="F4093" s="30"/>
      <c r="G4093" s="38">
        <v>60</v>
      </c>
      <c r="H4093" s="31">
        <v>0</v>
      </c>
      <c r="I4093" s="30" t="s">
        <v>5036</v>
      </c>
      <c r="J4093" s="30" t="s">
        <v>5037</v>
      </c>
      <c r="K4093" s="30" t="s">
        <v>495</v>
      </c>
      <c r="L4093" s="30" t="s">
        <v>612</v>
      </c>
      <c r="M4093" s="30" t="s">
        <v>4226</v>
      </c>
      <c r="N4093" s="30"/>
      <c r="O4093" s="30" t="s">
        <v>9872</v>
      </c>
      <c r="P4093" s="30" t="s">
        <v>9868</v>
      </c>
      <c r="Q4093" s="30" t="s">
        <v>4174</v>
      </c>
    </row>
    <row r="4094" spans="1:17">
      <c r="A4094" s="30" t="s">
        <v>12665</v>
      </c>
      <c r="B4094" s="30" t="s">
        <v>10109</v>
      </c>
      <c r="C4094" s="30" t="s">
        <v>12666</v>
      </c>
      <c r="D4094" s="30" t="s">
        <v>74</v>
      </c>
      <c r="E4094" s="30" t="s">
        <v>9891</v>
      </c>
      <c r="F4094" s="30"/>
      <c r="G4094" s="38">
        <v>60</v>
      </c>
      <c r="H4094" s="31">
        <v>0</v>
      </c>
      <c r="I4094" s="30" t="s">
        <v>610</v>
      </c>
      <c r="J4094" s="30" t="s">
        <v>611</v>
      </c>
      <c r="K4094" s="30" t="s">
        <v>495</v>
      </c>
      <c r="L4094" s="30" t="s">
        <v>612</v>
      </c>
      <c r="M4094" s="30" t="s">
        <v>688</v>
      </c>
      <c r="N4094" s="30"/>
      <c r="O4094" s="30" t="s">
        <v>9872</v>
      </c>
      <c r="P4094" s="30" t="s">
        <v>9868</v>
      </c>
      <c r="Q4094" s="30" t="s">
        <v>4174</v>
      </c>
    </row>
    <row r="4095" spans="1:17">
      <c r="A4095" s="30" t="s">
        <v>12667</v>
      </c>
      <c r="B4095" s="30" t="s">
        <v>10109</v>
      </c>
      <c r="C4095" s="30" t="s">
        <v>12668</v>
      </c>
      <c r="D4095" s="30" t="s">
        <v>74</v>
      </c>
      <c r="E4095" s="30" t="s">
        <v>10883</v>
      </c>
      <c r="F4095" s="30"/>
      <c r="G4095" s="38">
        <v>60</v>
      </c>
      <c r="H4095" s="31">
        <v>0</v>
      </c>
      <c r="I4095" s="30" t="s">
        <v>610</v>
      </c>
      <c r="J4095" s="30" t="s">
        <v>611</v>
      </c>
      <c r="K4095" s="30" t="s">
        <v>495</v>
      </c>
      <c r="L4095" s="30" t="s">
        <v>612</v>
      </c>
      <c r="M4095" s="30" t="s">
        <v>6616</v>
      </c>
      <c r="N4095" s="30"/>
      <c r="O4095" s="30" t="s">
        <v>9872</v>
      </c>
      <c r="P4095" s="30" t="s">
        <v>9868</v>
      </c>
      <c r="Q4095" s="30" t="s">
        <v>4174</v>
      </c>
    </row>
    <row r="4096" spans="1:17">
      <c r="A4096" s="30" t="s">
        <v>12669</v>
      </c>
      <c r="B4096" s="30" t="s">
        <v>10109</v>
      </c>
      <c r="C4096" s="30" t="s">
        <v>12670</v>
      </c>
      <c r="D4096" s="30" t="s">
        <v>74</v>
      </c>
      <c r="E4096" s="30" t="s">
        <v>9891</v>
      </c>
      <c r="F4096" s="30"/>
      <c r="G4096" s="38">
        <v>60</v>
      </c>
      <c r="H4096" s="31">
        <v>0</v>
      </c>
      <c r="I4096" s="30" t="s">
        <v>622</v>
      </c>
      <c r="J4096" s="30" t="s">
        <v>623</v>
      </c>
      <c r="K4096" s="30" t="s">
        <v>495</v>
      </c>
      <c r="L4096" s="30" t="s">
        <v>612</v>
      </c>
      <c r="M4096" s="30" t="s">
        <v>1007</v>
      </c>
      <c r="N4096" s="30"/>
      <c r="O4096" s="30" t="s">
        <v>9872</v>
      </c>
      <c r="P4096" s="30" t="s">
        <v>9868</v>
      </c>
      <c r="Q4096" s="30" t="s">
        <v>4174</v>
      </c>
    </row>
    <row r="4097" spans="1:17">
      <c r="A4097" s="30" t="s">
        <v>12671</v>
      </c>
      <c r="B4097" s="30" t="s">
        <v>10103</v>
      </c>
      <c r="C4097" s="30" t="s">
        <v>12672</v>
      </c>
      <c r="D4097" s="30"/>
      <c r="E4097" s="30" t="s">
        <v>9870</v>
      </c>
      <c r="F4097" s="30" t="s">
        <v>74</v>
      </c>
      <c r="G4097" s="38">
        <v>60</v>
      </c>
      <c r="H4097" s="31">
        <v>0</v>
      </c>
      <c r="I4097" s="30" t="s">
        <v>504</v>
      </c>
      <c r="J4097" s="30" t="s">
        <v>505</v>
      </c>
      <c r="K4097" s="30" t="s">
        <v>495</v>
      </c>
      <c r="L4097" s="30" t="s">
        <v>496</v>
      </c>
      <c r="M4097" s="30" t="s">
        <v>558</v>
      </c>
      <c r="N4097" s="30"/>
      <c r="O4097" s="30" t="s">
        <v>9872</v>
      </c>
      <c r="P4097" s="30" t="s">
        <v>9868</v>
      </c>
      <c r="Q4097" s="30" t="s">
        <v>499</v>
      </c>
    </row>
    <row r="4098" spans="1:17">
      <c r="A4098" s="30" t="s">
        <v>12673</v>
      </c>
      <c r="B4098" s="30" t="s">
        <v>10103</v>
      </c>
      <c r="C4098" s="30" t="s">
        <v>12674</v>
      </c>
      <c r="D4098" s="30"/>
      <c r="E4098" s="30" t="s">
        <v>9870</v>
      </c>
      <c r="F4098" s="30" t="s">
        <v>74</v>
      </c>
      <c r="G4098" s="38">
        <v>60</v>
      </c>
      <c r="H4098" s="31">
        <v>0</v>
      </c>
      <c r="I4098" s="30" t="s">
        <v>586</v>
      </c>
      <c r="J4098" s="30" t="s">
        <v>587</v>
      </c>
      <c r="K4098" s="30" t="s">
        <v>495</v>
      </c>
      <c r="L4098" s="30" t="s">
        <v>496</v>
      </c>
      <c r="M4098" s="30" t="s">
        <v>903</v>
      </c>
      <c r="N4098" s="30"/>
      <c r="O4098" s="30" t="s">
        <v>9872</v>
      </c>
      <c r="P4098" s="30" t="s">
        <v>9868</v>
      </c>
      <c r="Q4098" s="30" t="s">
        <v>499</v>
      </c>
    </row>
    <row r="4099" spans="1:17">
      <c r="A4099" s="30" t="s">
        <v>12675</v>
      </c>
      <c r="B4099" s="30" t="s">
        <v>10109</v>
      </c>
      <c r="C4099" s="30" t="s">
        <v>12676</v>
      </c>
      <c r="D4099" s="30" t="s">
        <v>74</v>
      </c>
      <c r="E4099" s="30" t="s">
        <v>9891</v>
      </c>
      <c r="F4099" s="30"/>
      <c r="G4099" s="38">
        <v>60</v>
      </c>
      <c r="H4099" s="31">
        <v>0</v>
      </c>
      <c r="I4099" s="30" t="s">
        <v>610</v>
      </c>
      <c r="J4099" s="30" t="s">
        <v>611</v>
      </c>
      <c r="K4099" s="30" t="s">
        <v>495</v>
      </c>
      <c r="L4099" s="30" t="s">
        <v>612</v>
      </c>
      <c r="M4099" s="30" t="s">
        <v>1108</v>
      </c>
      <c r="N4099" s="30"/>
      <c r="O4099" s="30" t="s">
        <v>9872</v>
      </c>
      <c r="P4099" s="30" t="s">
        <v>9868</v>
      </c>
      <c r="Q4099" s="30" t="s">
        <v>4174</v>
      </c>
    </row>
    <row r="4100" spans="1:17">
      <c r="A4100" s="30" t="s">
        <v>12677</v>
      </c>
      <c r="B4100" s="30" t="s">
        <v>10103</v>
      </c>
      <c r="C4100" s="30" t="s">
        <v>12678</v>
      </c>
      <c r="D4100" s="30"/>
      <c r="E4100" s="30" t="s">
        <v>9870</v>
      </c>
      <c r="F4100" s="30" t="s">
        <v>74</v>
      </c>
      <c r="G4100" s="38">
        <v>60</v>
      </c>
      <c r="H4100" s="31">
        <v>0</v>
      </c>
      <c r="I4100" s="30" t="s">
        <v>586</v>
      </c>
      <c r="J4100" s="30" t="s">
        <v>587</v>
      </c>
      <c r="K4100" s="30" t="s">
        <v>495</v>
      </c>
      <c r="L4100" s="30" t="s">
        <v>496</v>
      </c>
      <c r="M4100" s="30" t="s">
        <v>588</v>
      </c>
      <c r="N4100" s="30"/>
      <c r="O4100" s="30" t="s">
        <v>9872</v>
      </c>
      <c r="P4100" s="30" t="s">
        <v>9868</v>
      </c>
      <c r="Q4100" s="30" t="s">
        <v>499</v>
      </c>
    </row>
    <row r="4101" spans="1:17">
      <c r="A4101" s="30" t="s">
        <v>12679</v>
      </c>
      <c r="B4101" s="30" t="s">
        <v>10103</v>
      </c>
      <c r="C4101" s="30" t="s">
        <v>12680</v>
      </c>
      <c r="D4101" s="30"/>
      <c r="E4101" s="30" t="s">
        <v>9870</v>
      </c>
      <c r="F4101" s="30" t="s">
        <v>74</v>
      </c>
      <c r="G4101" s="38">
        <v>60</v>
      </c>
      <c r="H4101" s="31">
        <v>0</v>
      </c>
      <c r="I4101" s="30" t="s">
        <v>512</v>
      </c>
      <c r="J4101" s="30" t="s">
        <v>513</v>
      </c>
      <c r="K4101" s="30" t="s">
        <v>495</v>
      </c>
      <c r="L4101" s="30" t="s">
        <v>496</v>
      </c>
      <c r="M4101" s="30" t="s">
        <v>713</v>
      </c>
      <c r="N4101" s="30" t="s">
        <v>5292</v>
      </c>
      <c r="O4101" s="30" t="s">
        <v>9872</v>
      </c>
      <c r="P4101" s="30" t="s">
        <v>9868</v>
      </c>
      <c r="Q4101" s="30" t="s">
        <v>499</v>
      </c>
    </row>
    <row r="4102" spans="1:17">
      <c r="A4102" s="30" t="s">
        <v>12681</v>
      </c>
      <c r="B4102" s="30" t="s">
        <v>10109</v>
      </c>
      <c r="C4102" s="30" t="s">
        <v>12682</v>
      </c>
      <c r="D4102" s="30" t="s">
        <v>74</v>
      </c>
      <c r="E4102" s="30" t="s">
        <v>9891</v>
      </c>
      <c r="F4102" s="30"/>
      <c r="G4102" s="38">
        <v>60</v>
      </c>
      <c r="H4102" s="31">
        <v>0</v>
      </c>
      <c r="I4102" s="30" t="s">
        <v>610</v>
      </c>
      <c r="J4102" s="30" t="s">
        <v>611</v>
      </c>
      <c r="K4102" s="30" t="s">
        <v>495</v>
      </c>
      <c r="L4102" s="30" t="s">
        <v>612</v>
      </c>
      <c r="M4102" s="30" t="s">
        <v>950</v>
      </c>
      <c r="N4102" s="30"/>
      <c r="O4102" s="30" t="s">
        <v>9872</v>
      </c>
      <c r="P4102" s="30" t="s">
        <v>9868</v>
      </c>
      <c r="Q4102" s="30" t="s">
        <v>4174</v>
      </c>
    </row>
    <row r="4103" spans="1:17">
      <c r="A4103" s="30" t="s">
        <v>12683</v>
      </c>
      <c r="B4103" s="30" t="s">
        <v>10109</v>
      </c>
      <c r="C4103" s="30" t="s">
        <v>12684</v>
      </c>
      <c r="D4103" s="30" t="s">
        <v>74</v>
      </c>
      <c r="E4103" s="30" t="s">
        <v>9891</v>
      </c>
      <c r="F4103" s="30"/>
      <c r="G4103" s="38">
        <v>60</v>
      </c>
      <c r="H4103" s="31">
        <v>0</v>
      </c>
      <c r="I4103" s="30" t="s">
        <v>622</v>
      </c>
      <c r="J4103" s="30" t="s">
        <v>623</v>
      </c>
      <c r="K4103" s="30" t="s">
        <v>495</v>
      </c>
      <c r="L4103" s="30" t="s">
        <v>612</v>
      </c>
      <c r="M4103" s="30" t="s">
        <v>1007</v>
      </c>
      <c r="N4103" s="30"/>
      <c r="O4103" s="30" t="s">
        <v>9872</v>
      </c>
      <c r="P4103" s="30" t="s">
        <v>9868</v>
      </c>
      <c r="Q4103" s="30" t="s">
        <v>4174</v>
      </c>
    </row>
    <row r="4104" spans="1:17">
      <c r="A4104" s="30" t="s">
        <v>12685</v>
      </c>
      <c r="B4104" s="30" t="s">
        <v>10109</v>
      </c>
      <c r="C4104" s="30" t="s">
        <v>12686</v>
      </c>
      <c r="D4104" s="30" t="s">
        <v>74</v>
      </c>
      <c r="E4104" s="30" t="s">
        <v>9891</v>
      </c>
      <c r="F4104" s="30"/>
      <c r="G4104" s="38">
        <v>60</v>
      </c>
      <c r="H4104" s="31">
        <v>0</v>
      </c>
      <c r="I4104" s="30" t="s">
        <v>622</v>
      </c>
      <c r="J4104" s="30" t="s">
        <v>623</v>
      </c>
      <c r="K4104" s="30" t="s">
        <v>495</v>
      </c>
      <c r="L4104" s="30" t="s">
        <v>612</v>
      </c>
      <c r="M4104" s="30" t="s">
        <v>1153</v>
      </c>
      <c r="N4104" s="30"/>
      <c r="O4104" s="30" t="s">
        <v>9872</v>
      </c>
      <c r="P4104" s="30" t="s">
        <v>9868</v>
      </c>
      <c r="Q4104" s="30" t="s">
        <v>4174</v>
      </c>
    </row>
    <row r="4105" spans="1:17">
      <c r="A4105" s="30" t="s">
        <v>12687</v>
      </c>
      <c r="B4105" s="30" t="s">
        <v>10129</v>
      </c>
      <c r="C4105" s="30" t="s">
        <v>12688</v>
      </c>
      <c r="D4105" s="30"/>
      <c r="E4105" s="30" t="s">
        <v>9870</v>
      </c>
      <c r="F4105" s="30" t="s">
        <v>74</v>
      </c>
      <c r="G4105" s="38">
        <v>60</v>
      </c>
      <c r="H4105" s="31">
        <v>0</v>
      </c>
      <c r="I4105" s="30" t="s">
        <v>586</v>
      </c>
      <c r="J4105" s="30" t="s">
        <v>587</v>
      </c>
      <c r="K4105" s="30" t="s">
        <v>495</v>
      </c>
      <c r="L4105" s="30" t="s">
        <v>496</v>
      </c>
      <c r="M4105" s="30" t="s">
        <v>497</v>
      </c>
      <c r="N4105" s="30"/>
      <c r="O4105" s="30" t="s">
        <v>9872</v>
      </c>
      <c r="P4105" s="30" t="s">
        <v>9868</v>
      </c>
      <c r="Q4105" s="30" t="s">
        <v>499</v>
      </c>
    </row>
    <row r="4106" spans="1:17">
      <c r="A4106" s="30" t="s">
        <v>12689</v>
      </c>
      <c r="B4106" s="30" t="s">
        <v>10109</v>
      </c>
      <c r="C4106" s="30" t="s">
        <v>12690</v>
      </c>
      <c r="D4106" s="30" t="s">
        <v>74</v>
      </c>
      <c r="E4106" s="30" t="s">
        <v>9891</v>
      </c>
      <c r="F4106" s="30"/>
      <c r="G4106" s="38">
        <v>60</v>
      </c>
      <c r="H4106" s="31">
        <v>0</v>
      </c>
      <c r="I4106" s="30" t="s">
        <v>610</v>
      </c>
      <c r="J4106" s="30" t="s">
        <v>611</v>
      </c>
      <c r="K4106" s="30" t="s">
        <v>495</v>
      </c>
      <c r="L4106" s="30" t="s">
        <v>612</v>
      </c>
      <c r="M4106" s="30" t="s">
        <v>688</v>
      </c>
      <c r="N4106" s="30"/>
      <c r="O4106" s="30" t="s">
        <v>9872</v>
      </c>
      <c r="P4106" s="30" t="s">
        <v>9868</v>
      </c>
      <c r="Q4106" s="30" t="s">
        <v>4174</v>
      </c>
    </row>
    <row r="4107" spans="1:17">
      <c r="A4107" s="30" t="s">
        <v>12691</v>
      </c>
      <c r="B4107" s="30" t="s">
        <v>10109</v>
      </c>
      <c r="C4107" s="30" t="s">
        <v>12692</v>
      </c>
      <c r="D4107" s="30" t="s">
        <v>74</v>
      </c>
      <c r="E4107" s="30" t="s">
        <v>9891</v>
      </c>
      <c r="F4107" s="30"/>
      <c r="G4107" s="38">
        <v>60</v>
      </c>
      <c r="H4107" s="31">
        <v>0</v>
      </c>
      <c r="I4107" s="30" t="s">
        <v>622</v>
      </c>
      <c r="J4107" s="30" t="s">
        <v>623</v>
      </c>
      <c r="K4107" s="30" t="s">
        <v>495</v>
      </c>
      <c r="L4107" s="30" t="s">
        <v>612</v>
      </c>
      <c r="M4107" s="30" t="s">
        <v>624</v>
      </c>
      <c r="N4107" s="30"/>
      <c r="O4107" s="30" t="s">
        <v>9872</v>
      </c>
      <c r="P4107" s="30" t="s">
        <v>9868</v>
      </c>
      <c r="Q4107" s="30" t="s">
        <v>4174</v>
      </c>
    </row>
    <row r="4108" spans="1:17">
      <c r="A4108" s="30" t="s">
        <v>12693</v>
      </c>
      <c r="B4108" s="30" t="s">
        <v>10106</v>
      </c>
      <c r="C4108" s="30" t="s">
        <v>12694</v>
      </c>
      <c r="D4108" s="30" t="s">
        <v>74</v>
      </c>
      <c r="E4108" s="30" t="s">
        <v>9891</v>
      </c>
      <c r="F4108" s="30"/>
      <c r="G4108" s="38">
        <v>60</v>
      </c>
      <c r="H4108" s="31">
        <v>0</v>
      </c>
      <c r="I4108" s="30" t="s">
        <v>5036</v>
      </c>
      <c r="J4108" s="30" t="s">
        <v>5037</v>
      </c>
      <c r="K4108" s="30" t="s">
        <v>495</v>
      </c>
      <c r="L4108" s="30" t="s">
        <v>612</v>
      </c>
      <c r="M4108" s="30" t="s">
        <v>4226</v>
      </c>
      <c r="N4108" s="30"/>
      <c r="O4108" s="30" t="s">
        <v>9872</v>
      </c>
      <c r="P4108" s="30" t="s">
        <v>9868</v>
      </c>
      <c r="Q4108" s="30" t="s">
        <v>4174</v>
      </c>
    </row>
    <row r="4109" spans="1:17">
      <c r="A4109" s="30" t="s">
        <v>12695</v>
      </c>
      <c r="B4109" s="30" t="s">
        <v>10129</v>
      </c>
      <c r="C4109" s="30" t="s">
        <v>12696</v>
      </c>
      <c r="D4109" s="30"/>
      <c r="E4109" s="30" t="s">
        <v>9870</v>
      </c>
      <c r="F4109" s="30" t="s">
        <v>74</v>
      </c>
      <c r="G4109" s="38">
        <v>60</v>
      </c>
      <c r="H4109" s="31">
        <v>0</v>
      </c>
      <c r="I4109" s="30" t="s">
        <v>586</v>
      </c>
      <c r="J4109" s="30" t="s">
        <v>587</v>
      </c>
      <c r="K4109" s="30" t="s">
        <v>495</v>
      </c>
      <c r="L4109" s="30" t="s">
        <v>496</v>
      </c>
      <c r="M4109" s="30" t="s">
        <v>497</v>
      </c>
      <c r="N4109" s="30"/>
      <c r="O4109" s="30" t="s">
        <v>9872</v>
      </c>
      <c r="P4109" s="30" t="s">
        <v>9868</v>
      </c>
      <c r="Q4109" s="30" t="s">
        <v>499</v>
      </c>
    </row>
    <row r="4110" spans="1:17">
      <c r="A4110" s="30" t="s">
        <v>12697</v>
      </c>
      <c r="B4110" s="30" t="s">
        <v>10103</v>
      </c>
      <c r="C4110" s="30" t="s">
        <v>12698</v>
      </c>
      <c r="D4110" s="30"/>
      <c r="E4110" s="30" t="s">
        <v>9870</v>
      </c>
      <c r="F4110" s="30" t="s">
        <v>74</v>
      </c>
      <c r="G4110" s="38">
        <v>60</v>
      </c>
      <c r="H4110" s="31">
        <v>0</v>
      </c>
      <c r="I4110" s="30" t="s">
        <v>512</v>
      </c>
      <c r="J4110" s="30" t="s">
        <v>513</v>
      </c>
      <c r="K4110" s="30" t="s">
        <v>495</v>
      </c>
      <c r="L4110" s="30" t="s">
        <v>496</v>
      </c>
      <c r="M4110" s="30" t="s">
        <v>695</v>
      </c>
      <c r="N4110" s="30" t="s">
        <v>696</v>
      </c>
      <c r="O4110" s="30" t="s">
        <v>9872</v>
      </c>
      <c r="P4110" s="30" t="s">
        <v>9868</v>
      </c>
      <c r="Q4110" s="30" t="s">
        <v>499</v>
      </c>
    </row>
    <row r="4111" spans="1:17">
      <c r="A4111" s="30" t="s">
        <v>12699</v>
      </c>
      <c r="B4111" s="30" t="s">
        <v>10103</v>
      </c>
      <c r="C4111" s="30" t="s">
        <v>12700</v>
      </c>
      <c r="D4111" s="30"/>
      <c r="E4111" s="30" t="s">
        <v>9870</v>
      </c>
      <c r="F4111" s="30" t="s">
        <v>74</v>
      </c>
      <c r="G4111" s="38">
        <v>60</v>
      </c>
      <c r="H4111" s="31">
        <v>0</v>
      </c>
      <c r="I4111" s="30" t="s">
        <v>504</v>
      </c>
      <c r="J4111" s="30" t="s">
        <v>505</v>
      </c>
      <c r="K4111" s="30" t="s">
        <v>495</v>
      </c>
      <c r="L4111" s="30" t="s">
        <v>496</v>
      </c>
      <c r="M4111" s="30" t="s">
        <v>558</v>
      </c>
      <c r="N4111" s="30"/>
      <c r="O4111" s="30" t="s">
        <v>9872</v>
      </c>
      <c r="P4111" s="30" t="s">
        <v>9868</v>
      </c>
      <c r="Q4111" s="30" t="s">
        <v>499</v>
      </c>
    </row>
    <row r="4112" spans="1:17">
      <c r="A4112" s="30" t="s">
        <v>12701</v>
      </c>
      <c r="B4112" s="30" t="s">
        <v>10109</v>
      </c>
      <c r="C4112" s="30" t="s">
        <v>12702</v>
      </c>
      <c r="D4112" s="30" t="s">
        <v>74</v>
      </c>
      <c r="E4112" s="30" t="s">
        <v>9891</v>
      </c>
      <c r="F4112" s="30"/>
      <c r="G4112" s="38">
        <v>60</v>
      </c>
      <c r="H4112" s="31">
        <v>0</v>
      </c>
      <c r="I4112" s="30" t="s">
        <v>622</v>
      </c>
      <c r="J4112" s="30" t="s">
        <v>623</v>
      </c>
      <c r="K4112" s="30" t="s">
        <v>495</v>
      </c>
      <c r="L4112" s="30" t="s">
        <v>612</v>
      </c>
      <c r="M4112" s="30" t="s">
        <v>624</v>
      </c>
      <c r="N4112" s="30"/>
      <c r="O4112" s="30" t="s">
        <v>9872</v>
      </c>
      <c r="P4112" s="30" t="s">
        <v>9868</v>
      </c>
      <c r="Q4112" s="30" t="s">
        <v>4174</v>
      </c>
    </row>
    <row r="4113" spans="1:17">
      <c r="A4113" s="30" t="s">
        <v>12703</v>
      </c>
      <c r="B4113" s="30" t="s">
        <v>10103</v>
      </c>
      <c r="C4113" s="30" t="s">
        <v>12704</v>
      </c>
      <c r="D4113" s="30"/>
      <c r="E4113" s="30" t="s">
        <v>9870</v>
      </c>
      <c r="F4113" s="30" t="s">
        <v>74</v>
      </c>
      <c r="G4113" s="38">
        <v>60</v>
      </c>
      <c r="H4113" s="31">
        <v>0</v>
      </c>
      <c r="I4113" s="30" t="s">
        <v>552</v>
      </c>
      <c r="J4113" s="30" t="s">
        <v>553</v>
      </c>
      <c r="K4113" s="30" t="s">
        <v>495</v>
      </c>
      <c r="L4113" s="30" t="s">
        <v>496</v>
      </c>
      <c r="M4113" s="30" t="s">
        <v>654</v>
      </c>
      <c r="N4113" s="30"/>
      <c r="O4113" s="30" t="s">
        <v>9872</v>
      </c>
      <c r="P4113" s="30" t="s">
        <v>9868</v>
      </c>
      <c r="Q4113" s="30" t="s">
        <v>499</v>
      </c>
    </row>
    <row r="4114" spans="1:17">
      <c r="A4114" s="30" t="s">
        <v>12705</v>
      </c>
      <c r="B4114" s="30" t="s">
        <v>10103</v>
      </c>
      <c r="C4114" s="30" t="s">
        <v>12706</v>
      </c>
      <c r="D4114" s="30"/>
      <c r="E4114" s="30" t="s">
        <v>9870</v>
      </c>
      <c r="F4114" s="30" t="s">
        <v>74</v>
      </c>
      <c r="G4114" s="38">
        <v>60</v>
      </c>
      <c r="H4114" s="31">
        <v>0</v>
      </c>
      <c r="I4114" s="30" t="s">
        <v>512</v>
      </c>
      <c r="J4114" s="30" t="s">
        <v>513</v>
      </c>
      <c r="K4114" s="30" t="s">
        <v>495</v>
      </c>
      <c r="L4114" s="30" t="s">
        <v>496</v>
      </c>
      <c r="M4114" s="30" t="s">
        <v>713</v>
      </c>
      <c r="N4114" s="30" t="s">
        <v>5309</v>
      </c>
      <c r="O4114" s="30" t="s">
        <v>9872</v>
      </c>
      <c r="P4114" s="30" t="s">
        <v>9868</v>
      </c>
      <c r="Q4114" s="30" t="s">
        <v>499</v>
      </c>
    </row>
    <row r="4115" spans="1:17">
      <c r="A4115" s="30" t="s">
        <v>12707</v>
      </c>
      <c r="B4115" s="30" t="s">
        <v>10103</v>
      </c>
      <c r="C4115" s="30" t="s">
        <v>12708</v>
      </c>
      <c r="D4115" s="30"/>
      <c r="E4115" s="30" t="s">
        <v>9870</v>
      </c>
      <c r="F4115" s="30" t="s">
        <v>74</v>
      </c>
      <c r="G4115" s="38">
        <v>60</v>
      </c>
      <c r="H4115" s="31">
        <v>0</v>
      </c>
      <c r="I4115" s="30" t="s">
        <v>512</v>
      </c>
      <c r="J4115" s="30" t="s">
        <v>513</v>
      </c>
      <c r="K4115" s="30" t="s">
        <v>495</v>
      </c>
      <c r="L4115" s="30" t="s">
        <v>496</v>
      </c>
      <c r="M4115" s="30" t="s">
        <v>695</v>
      </c>
      <c r="N4115" s="30" t="s">
        <v>3085</v>
      </c>
      <c r="O4115" s="30" t="s">
        <v>9872</v>
      </c>
      <c r="P4115" s="30" t="s">
        <v>9868</v>
      </c>
      <c r="Q4115" s="30" t="s">
        <v>499</v>
      </c>
    </row>
    <row r="4116" spans="1:17">
      <c r="A4116" s="30" t="s">
        <v>12709</v>
      </c>
      <c r="B4116" s="30" t="s">
        <v>10103</v>
      </c>
      <c r="C4116" s="30" t="s">
        <v>12710</v>
      </c>
      <c r="D4116" s="30"/>
      <c r="E4116" s="30" t="s">
        <v>9870</v>
      </c>
      <c r="F4116" s="30" t="s">
        <v>74</v>
      </c>
      <c r="G4116" s="38">
        <v>60</v>
      </c>
      <c r="H4116" s="31">
        <v>0</v>
      </c>
      <c r="I4116" s="30" t="s">
        <v>586</v>
      </c>
      <c r="J4116" s="30" t="s">
        <v>587</v>
      </c>
      <c r="K4116" s="30" t="s">
        <v>495</v>
      </c>
      <c r="L4116" s="30" t="s">
        <v>496</v>
      </c>
      <c r="M4116" s="30" t="s">
        <v>903</v>
      </c>
      <c r="N4116" s="30"/>
      <c r="O4116" s="30" t="s">
        <v>9872</v>
      </c>
      <c r="P4116" s="30" t="s">
        <v>9868</v>
      </c>
      <c r="Q4116" s="30" t="s">
        <v>499</v>
      </c>
    </row>
    <row r="4117" spans="1:17">
      <c r="A4117" s="30" t="s">
        <v>12711</v>
      </c>
      <c r="B4117" s="30" t="s">
        <v>10106</v>
      </c>
      <c r="C4117" s="30" t="s">
        <v>12712</v>
      </c>
      <c r="D4117" s="30" t="s">
        <v>74</v>
      </c>
      <c r="E4117" s="30" t="s">
        <v>9891</v>
      </c>
      <c r="F4117" s="30"/>
      <c r="G4117" s="38">
        <v>60</v>
      </c>
      <c r="H4117" s="31">
        <v>0</v>
      </c>
      <c r="I4117" s="30" t="s">
        <v>622</v>
      </c>
      <c r="J4117" s="30" t="s">
        <v>623</v>
      </c>
      <c r="K4117" s="30" t="s">
        <v>495</v>
      </c>
      <c r="L4117" s="30" t="s">
        <v>612</v>
      </c>
      <c r="M4117" s="30" t="s">
        <v>11187</v>
      </c>
      <c r="N4117" s="30"/>
      <c r="O4117" s="30" t="s">
        <v>9872</v>
      </c>
      <c r="P4117" s="30" t="s">
        <v>9868</v>
      </c>
      <c r="Q4117" s="30" t="s">
        <v>4174</v>
      </c>
    </row>
    <row r="4118" spans="1:17">
      <c r="A4118" s="30" t="s">
        <v>12713</v>
      </c>
      <c r="B4118" s="30" t="s">
        <v>10109</v>
      </c>
      <c r="C4118" s="30" t="s">
        <v>12714</v>
      </c>
      <c r="D4118" s="30" t="s">
        <v>74</v>
      </c>
      <c r="E4118" s="30" t="s">
        <v>9891</v>
      </c>
      <c r="F4118" s="30"/>
      <c r="G4118" s="38">
        <v>60</v>
      </c>
      <c r="H4118" s="31">
        <v>0</v>
      </c>
      <c r="I4118" s="30" t="s">
        <v>622</v>
      </c>
      <c r="J4118" s="30" t="s">
        <v>623</v>
      </c>
      <c r="K4118" s="30" t="s">
        <v>495</v>
      </c>
      <c r="L4118" s="30" t="s">
        <v>612</v>
      </c>
      <c r="M4118" s="30" t="s">
        <v>624</v>
      </c>
      <c r="N4118" s="30"/>
      <c r="O4118" s="30" t="s">
        <v>9872</v>
      </c>
      <c r="P4118" s="30" t="s">
        <v>9868</v>
      </c>
      <c r="Q4118" s="30" t="s">
        <v>4174</v>
      </c>
    </row>
    <row r="4119" spans="1:17">
      <c r="A4119" s="30" t="s">
        <v>12715</v>
      </c>
      <c r="B4119" s="30" t="s">
        <v>10109</v>
      </c>
      <c r="C4119" s="30" t="s">
        <v>12716</v>
      </c>
      <c r="D4119" s="30" t="s">
        <v>74</v>
      </c>
      <c r="E4119" s="30" t="s">
        <v>9891</v>
      </c>
      <c r="F4119" s="30"/>
      <c r="G4119" s="38">
        <v>60</v>
      </c>
      <c r="H4119" s="31">
        <v>0</v>
      </c>
      <c r="I4119" s="30" t="s">
        <v>622</v>
      </c>
      <c r="J4119" s="30" t="s">
        <v>623</v>
      </c>
      <c r="K4119" s="30" t="s">
        <v>495</v>
      </c>
      <c r="L4119" s="30" t="s">
        <v>612</v>
      </c>
      <c r="M4119" s="30" t="s">
        <v>624</v>
      </c>
      <c r="N4119" s="30"/>
      <c r="O4119" s="30" t="s">
        <v>9872</v>
      </c>
      <c r="P4119" s="30" t="s">
        <v>9868</v>
      </c>
      <c r="Q4119" s="30" t="s">
        <v>4174</v>
      </c>
    </row>
    <row r="4120" spans="1:17">
      <c r="A4120" s="30" t="s">
        <v>12717</v>
      </c>
      <c r="B4120" s="30" t="s">
        <v>10103</v>
      </c>
      <c r="C4120" s="30" t="s">
        <v>12718</v>
      </c>
      <c r="D4120" s="30"/>
      <c r="E4120" s="30" t="s">
        <v>9870</v>
      </c>
      <c r="F4120" s="30" t="s">
        <v>74</v>
      </c>
      <c r="G4120" s="38">
        <v>60</v>
      </c>
      <c r="H4120" s="31">
        <v>0</v>
      </c>
      <c r="I4120" s="30" t="s">
        <v>504</v>
      </c>
      <c r="J4120" s="30" t="s">
        <v>505</v>
      </c>
      <c r="K4120" s="30" t="s">
        <v>495</v>
      </c>
      <c r="L4120" s="30" t="s">
        <v>496</v>
      </c>
      <c r="M4120" s="30" t="s">
        <v>558</v>
      </c>
      <c r="N4120" s="30"/>
      <c r="O4120" s="30" t="s">
        <v>9872</v>
      </c>
      <c r="P4120" s="30" t="s">
        <v>9868</v>
      </c>
      <c r="Q4120" s="30" t="s">
        <v>499</v>
      </c>
    </row>
    <row r="4121" spans="1:17">
      <c r="A4121" s="30" t="s">
        <v>12719</v>
      </c>
      <c r="B4121" s="30" t="s">
        <v>10109</v>
      </c>
      <c r="C4121" s="30" t="s">
        <v>12720</v>
      </c>
      <c r="D4121" s="30" t="s">
        <v>74</v>
      </c>
      <c r="E4121" s="30" t="s">
        <v>9891</v>
      </c>
      <c r="F4121" s="30"/>
      <c r="G4121" s="38">
        <v>60</v>
      </c>
      <c r="H4121" s="31">
        <v>0</v>
      </c>
      <c r="I4121" s="30" t="s">
        <v>610</v>
      </c>
      <c r="J4121" s="30" t="s">
        <v>611</v>
      </c>
      <c r="K4121" s="30" t="s">
        <v>495</v>
      </c>
      <c r="L4121" s="30" t="s">
        <v>612</v>
      </c>
      <c r="M4121" s="30" t="s">
        <v>688</v>
      </c>
      <c r="N4121" s="30"/>
      <c r="O4121" s="30" t="s">
        <v>9872</v>
      </c>
      <c r="P4121" s="30" t="s">
        <v>9868</v>
      </c>
      <c r="Q4121" s="30" t="s">
        <v>4174</v>
      </c>
    </row>
    <row r="4122" spans="1:17">
      <c r="A4122" s="30" t="s">
        <v>12721</v>
      </c>
      <c r="B4122" s="30" t="s">
        <v>10103</v>
      </c>
      <c r="C4122" s="30" t="s">
        <v>12722</v>
      </c>
      <c r="D4122" s="30"/>
      <c r="E4122" s="30" t="s">
        <v>9870</v>
      </c>
      <c r="F4122" s="30" t="s">
        <v>74</v>
      </c>
      <c r="G4122" s="38">
        <v>60</v>
      </c>
      <c r="H4122" s="31">
        <v>0</v>
      </c>
      <c r="I4122" s="30" t="s">
        <v>552</v>
      </c>
      <c r="J4122" s="30" t="s">
        <v>553</v>
      </c>
      <c r="K4122" s="30" t="s">
        <v>495</v>
      </c>
      <c r="L4122" s="30" t="s">
        <v>496</v>
      </c>
      <c r="M4122" s="30" t="s">
        <v>654</v>
      </c>
      <c r="N4122" s="30"/>
      <c r="O4122" s="30" t="s">
        <v>9872</v>
      </c>
      <c r="P4122" s="30" t="s">
        <v>9868</v>
      </c>
      <c r="Q4122" s="30" t="s">
        <v>499</v>
      </c>
    </row>
    <row r="4123" spans="1:17">
      <c r="A4123" s="30" t="s">
        <v>12723</v>
      </c>
      <c r="B4123" s="30" t="s">
        <v>10103</v>
      </c>
      <c r="C4123" s="30" t="s">
        <v>12724</v>
      </c>
      <c r="D4123" s="30"/>
      <c r="E4123" s="30" t="s">
        <v>9870</v>
      </c>
      <c r="F4123" s="30" t="s">
        <v>74</v>
      </c>
      <c r="G4123" s="38">
        <v>60</v>
      </c>
      <c r="H4123" s="31">
        <v>0</v>
      </c>
      <c r="I4123" s="30" t="s">
        <v>512</v>
      </c>
      <c r="J4123" s="30" t="s">
        <v>513</v>
      </c>
      <c r="K4123" s="30" t="s">
        <v>495</v>
      </c>
      <c r="L4123" s="30" t="s">
        <v>496</v>
      </c>
      <c r="M4123" s="30" t="s">
        <v>548</v>
      </c>
      <c r="N4123" s="30"/>
      <c r="O4123" s="30" t="s">
        <v>9872</v>
      </c>
      <c r="P4123" s="30" t="s">
        <v>9868</v>
      </c>
      <c r="Q4123" s="30" t="s">
        <v>499</v>
      </c>
    </row>
    <row r="4124" spans="1:17">
      <c r="A4124" s="30" t="s">
        <v>12725</v>
      </c>
      <c r="B4124" s="30" t="s">
        <v>10109</v>
      </c>
      <c r="C4124" s="30" t="s">
        <v>12726</v>
      </c>
      <c r="D4124" s="30" t="s">
        <v>74</v>
      </c>
      <c r="E4124" s="30" t="s">
        <v>9891</v>
      </c>
      <c r="F4124" s="30"/>
      <c r="G4124" s="38">
        <v>60</v>
      </c>
      <c r="H4124" s="31">
        <v>0</v>
      </c>
      <c r="I4124" s="30" t="s">
        <v>610</v>
      </c>
      <c r="J4124" s="30" t="s">
        <v>611</v>
      </c>
      <c r="K4124" s="30" t="s">
        <v>495</v>
      </c>
      <c r="L4124" s="30" t="s">
        <v>612</v>
      </c>
      <c r="M4124" s="30" t="s">
        <v>943</v>
      </c>
      <c r="N4124" s="30"/>
      <c r="O4124" s="30" t="s">
        <v>9872</v>
      </c>
      <c r="P4124" s="30" t="s">
        <v>9868</v>
      </c>
      <c r="Q4124" s="30" t="s">
        <v>4174</v>
      </c>
    </row>
    <row r="4125" spans="1:17">
      <c r="A4125" s="30" t="s">
        <v>12727</v>
      </c>
      <c r="B4125" s="30" t="s">
        <v>10103</v>
      </c>
      <c r="C4125" s="30" t="s">
        <v>12728</v>
      </c>
      <c r="D4125" s="30"/>
      <c r="E4125" s="30" t="s">
        <v>9870</v>
      </c>
      <c r="F4125" s="30" t="s">
        <v>74</v>
      </c>
      <c r="G4125" s="38">
        <v>60</v>
      </c>
      <c r="H4125" s="31">
        <v>0</v>
      </c>
      <c r="I4125" s="30" t="s">
        <v>586</v>
      </c>
      <c r="J4125" s="30" t="s">
        <v>587</v>
      </c>
      <c r="K4125" s="30" t="s">
        <v>495</v>
      </c>
      <c r="L4125" s="30" t="s">
        <v>496</v>
      </c>
      <c r="M4125" s="30" t="s">
        <v>903</v>
      </c>
      <c r="N4125" s="30"/>
      <c r="O4125" s="30" t="s">
        <v>9872</v>
      </c>
      <c r="P4125" s="30" t="s">
        <v>9868</v>
      </c>
      <c r="Q4125" s="30" t="s">
        <v>499</v>
      </c>
    </row>
    <row r="4126" spans="1:17">
      <c r="A4126" s="30" t="s">
        <v>12729</v>
      </c>
      <c r="B4126" s="30" t="s">
        <v>10103</v>
      </c>
      <c r="C4126" s="30" t="s">
        <v>12730</v>
      </c>
      <c r="D4126" s="30"/>
      <c r="E4126" s="30" t="s">
        <v>9870</v>
      </c>
      <c r="F4126" s="30" t="s">
        <v>74</v>
      </c>
      <c r="G4126" s="38">
        <v>60</v>
      </c>
      <c r="H4126" s="31">
        <v>0</v>
      </c>
      <c r="I4126" s="30" t="s">
        <v>552</v>
      </c>
      <c r="J4126" s="30" t="s">
        <v>553</v>
      </c>
      <c r="K4126" s="30" t="s">
        <v>495</v>
      </c>
      <c r="L4126" s="30" t="s">
        <v>496</v>
      </c>
      <c r="M4126" s="30" t="s">
        <v>724</v>
      </c>
      <c r="N4126" s="30"/>
      <c r="O4126" s="30" t="s">
        <v>9872</v>
      </c>
      <c r="P4126" s="30" t="s">
        <v>9868</v>
      </c>
      <c r="Q4126" s="30" t="s">
        <v>499</v>
      </c>
    </row>
    <row r="4127" spans="1:17">
      <c r="A4127" s="30" t="s">
        <v>12731</v>
      </c>
      <c r="B4127" s="30" t="s">
        <v>10103</v>
      </c>
      <c r="C4127" s="30" t="s">
        <v>12732</v>
      </c>
      <c r="D4127" s="30"/>
      <c r="E4127" s="30" t="s">
        <v>9870</v>
      </c>
      <c r="F4127" s="30" t="s">
        <v>74</v>
      </c>
      <c r="G4127" s="38">
        <v>60</v>
      </c>
      <c r="H4127" s="31">
        <v>0</v>
      </c>
      <c r="I4127" s="30" t="s">
        <v>718</v>
      </c>
      <c r="J4127" s="30" t="s">
        <v>719</v>
      </c>
      <c r="K4127" s="30" t="s">
        <v>495</v>
      </c>
      <c r="L4127" s="30" t="s">
        <v>496</v>
      </c>
      <c r="M4127" s="30" t="s">
        <v>588</v>
      </c>
      <c r="N4127" s="30"/>
      <c r="O4127" s="30" t="s">
        <v>9872</v>
      </c>
      <c r="P4127" s="30" t="s">
        <v>9868</v>
      </c>
      <c r="Q4127" s="30" t="s">
        <v>499</v>
      </c>
    </row>
    <row r="4128" spans="1:17">
      <c r="A4128" s="30" t="s">
        <v>12733</v>
      </c>
      <c r="B4128" s="30" t="s">
        <v>10109</v>
      </c>
      <c r="C4128" s="30" t="s">
        <v>12734</v>
      </c>
      <c r="D4128" s="30" t="s">
        <v>74</v>
      </c>
      <c r="E4128" s="30" t="s">
        <v>10883</v>
      </c>
      <c r="F4128" s="30"/>
      <c r="G4128" s="38">
        <v>60</v>
      </c>
      <c r="H4128" s="31">
        <v>0</v>
      </c>
      <c r="I4128" s="30" t="s">
        <v>610</v>
      </c>
      <c r="J4128" s="30" t="s">
        <v>611</v>
      </c>
      <c r="K4128" s="30" t="s">
        <v>495</v>
      </c>
      <c r="L4128" s="30" t="s">
        <v>612</v>
      </c>
      <c r="M4128" s="30" t="s">
        <v>6616</v>
      </c>
      <c r="N4128" s="30"/>
      <c r="O4128" s="30" t="s">
        <v>9872</v>
      </c>
      <c r="P4128" s="30" t="s">
        <v>9868</v>
      </c>
      <c r="Q4128" s="30" t="s">
        <v>4174</v>
      </c>
    </row>
    <row r="4129" spans="1:17">
      <c r="A4129" s="30" t="s">
        <v>12735</v>
      </c>
      <c r="B4129" s="30" t="s">
        <v>10109</v>
      </c>
      <c r="C4129" s="30" t="s">
        <v>12736</v>
      </c>
      <c r="D4129" s="30" t="s">
        <v>74</v>
      </c>
      <c r="E4129" s="30" t="s">
        <v>9891</v>
      </c>
      <c r="F4129" s="30"/>
      <c r="G4129" s="38">
        <v>60</v>
      </c>
      <c r="H4129" s="31">
        <v>0</v>
      </c>
      <c r="I4129" s="30" t="s">
        <v>5036</v>
      </c>
      <c r="J4129" s="30" t="s">
        <v>5037</v>
      </c>
      <c r="K4129" s="30" t="s">
        <v>495</v>
      </c>
      <c r="L4129" s="30" t="s">
        <v>612</v>
      </c>
      <c r="M4129" s="30" t="s">
        <v>1828</v>
      </c>
      <c r="N4129" s="30"/>
      <c r="O4129" s="30" t="s">
        <v>9872</v>
      </c>
      <c r="P4129" s="30" t="s">
        <v>9868</v>
      </c>
      <c r="Q4129" s="30" t="s">
        <v>4174</v>
      </c>
    </row>
    <row r="4130" spans="1:17">
      <c r="A4130" s="30" t="s">
        <v>12737</v>
      </c>
      <c r="B4130" s="30" t="s">
        <v>10106</v>
      </c>
      <c r="C4130" s="30" t="s">
        <v>12738</v>
      </c>
      <c r="D4130" s="30" t="s">
        <v>74</v>
      </c>
      <c r="E4130" s="30" t="s">
        <v>9891</v>
      </c>
      <c r="F4130" s="30"/>
      <c r="G4130" s="38">
        <v>60</v>
      </c>
      <c r="H4130" s="31">
        <v>0</v>
      </c>
      <c r="I4130" s="30" t="s">
        <v>610</v>
      </c>
      <c r="J4130" s="30" t="s">
        <v>611</v>
      </c>
      <c r="K4130" s="30" t="s">
        <v>495</v>
      </c>
      <c r="L4130" s="30" t="s">
        <v>612</v>
      </c>
      <c r="M4130" s="30" t="s">
        <v>5051</v>
      </c>
      <c r="N4130" s="30"/>
      <c r="O4130" s="30" t="s">
        <v>9872</v>
      </c>
      <c r="P4130" s="30" t="s">
        <v>9868</v>
      </c>
      <c r="Q4130" s="30" t="s">
        <v>4174</v>
      </c>
    </row>
    <row r="4131" spans="1:17">
      <c r="A4131" s="30" t="s">
        <v>12739</v>
      </c>
      <c r="B4131" s="30" t="s">
        <v>10109</v>
      </c>
      <c r="C4131" s="30" t="s">
        <v>12740</v>
      </c>
      <c r="D4131" s="30" t="s">
        <v>74</v>
      </c>
      <c r="E4131" s="30" t="s">
        <v>9891</v>
      </c>
      <c r="F4131" s="30"/>
      <c r="G4131" s="38">
        <v>60</v>
      </c>
      <c r="H4131" s="31">
        <v>0</v>
      </c>
      <c r="I4131" s="30" t="s">
        <v>622</v>
      </c>
      <c r="J4131" s="30" t="s">
        <v>623</v>
      </c>
      <c r="K4131" s="30" t="s">
        <v>495</v>
      </c>
      <c r="L4131" s="30" t="s">
        <v>612</v>
      </c>
      <c r="M4131" s="30" t="s">
        <v>997</v>
      </c>
      <c r="N4131" s="30"/>
      <c r="O4131" s="30" t="s">
        <v>9872</v>
      </c>
      <c r="P4131" s="30" t="s">
        <v>9868</v>
      </c>
      <c r="Q4131" s="30" t="s">
        <v>4174</v>
      </c>
    </row>
    <row r="4132" spans="1:17">
      <c r="A4132" s="30" t="s">
        <v>12741</v>
      </c>
      <c r="B4132" s="30" t="s">
        <v>10106</v>
      </c>
      <c r="C4132" s="30" t="s">
        <v>12742</v>
      </c>
      <c r="D4132" s="30" t="s">
        <v>74</v>
      </c>
      <c r="E4132" s="30" t="s">
        <v>9891</v>
      </c>
      <c r="F4132" s="30"/>
      <c r="G4132" s="38">
        <v>60</v>
      </c>
      <c r="H4132" s="31">
        <v>0</v>
      </c>
      <c r="I4132" s="30" t="s">
        <v>622</v>
      </c>
      <c r="J4132" s="30" t="s">
        <v>623</v>
      </c>
      <c r="K4132" s="30" t="s">
        <v>495</v>
      </c>
      <c r="L4132" s="30" t="s">
        <v>612</v>
      </c>
      <c r="M4132" s="30" t="s">
        <v>1088</v>
      </c>
      <c r="N4132" s="30"/>
      <c r="O4132" s="30" t="s">
        <v>9872</v>
      </c>
      <c r="P4132" s="30" t="s">
        <v>9868</v>
      </c>
      <c r="Q4132" s="30" t="s">
        <v>4174</v>
      </c>
    </row>
    <row r="4133" spans="1:17">
      <c r="A4133" s="30" t="s">
        <v>12743</v>
      </c>
      <c r="B4133" s="30" t="s">
        <v>10103</v>
      </c>
      <c r="C4133" s="30" t="s">
        <v>12744</v>
      </c>
      <c r="D4133" s="30"/>
      <c r="E4133" s="30" t="s">
        <v>9870</v>
      </c>
      <c r="F4133" s="30" t="s">
        <v>74</v>
      </c>
      <c r="G4133" s="38">
        <v>60</v>
      </c>
      <c r="H4133" s="31">
        <v>0</v>
      </c>
      <c r="I4133" s="30" t="s">
        <v>504</v>
      </c>
      <c r="J4133" s="30" t="s">
        <v>505</v>
      </c>
      <c r="K4133" s="30" t="s">
        <v>495</v>
      </c>
      <c r="L4133" s="30" t="s">
        <v>496</v>
      </c>
      <c r="M4133" s="30" t="s">
        <v>506</v>
      </c>
      <c r="N4133" s="30" t="s">
        <v>535</v>
      </c>
      <c r="O4133" s="30" t="s">
        <v>9872</v>
      </c>
      <c r="P4133" s="30" t="s">
        <v>9868</v>
      </c>
      <c r="Q4133" s="30" t="s">
        <v>499</v>
      </c>
    </row>
    <row r="4134" spans="1:17">
      <c r="A4134" s="30" t="s">
        <v>12745</v>
      </c>
      <c r="B4134" s="30" t="s">
        <v>10663</v>
      </c>
      <c r="C4134" s="30" t="s">
        <v>12746</v>
      </c>
      <c r="D4134" s="30"/>
      <c r="E4134" s="30" t="s">
        <v>9870</v>
      </c>
      <c r="F4134" s="30" t="s">
        <v>74</v>
      </c>
      <c r="G4134" s="38">
        <v>60</v>
      </c>
      <c r="H4134" s="31">
        <v>0</v>
      </c>
      <c r="I4134" s="30" t="s">
        <v>546</v>
      </c>
      <c r="J4134" s="30" t="s">
        <v>547</v>
      </c>
      <c r="K4134" s="30" t="s">
        <v>495</v>
      </c>
      <c r="L4134" s="30" t="s">
        <v>496</v>
      </c>
      <c r="M4134" s="30" t="s">
        <v>695</v>
      </c>
      <c r="N4134" s="30" t="s">
        <v>4002</v>
      </c>
      <c r="O4134" s="30" t="s">
        <v>9872</v>
      </c>
      <c r="P4134" s="30" t="s">
        <v>9868</v>
      </c>
      <c r="Q4134" s="30" t="s">
        <v>499</v>
      </c>
    </row>
    <row r="4135" spans="1:17">
      <c r="A4135" s="30" t="s">
        <v>12747</v>
      </c>
      <c r="B4135" s="30" t="s">
        <v>10103</v>
      </c>
      <c r="C4135" s="30" t="s">
        <v>12748</v>
      </c>
      <c r="D4135" s="30"/>
      <c r="E4135" s="30" t="s">
        <v>9870</v>
      </c>
      <c r="F4135" s="30" t="s">
        <v>74</v>
      </c>
      <c r="G4135" s="38">
        <v>60</v>
      </c>
      <c r="H4135" s="31">
        <v>0</v>
      </c>
      <c r="I4135" s="30" t="s">
        <v>512</v>
      </c>
      <c r="J4135" s="30" t="s">
        <v>513</v>
      </c>
      <c r="K4135" s="30" t="s">
        <v>495</v>
      </c>
      <c r="L4135" s="30" t="s">
        <v>496</v>
      </c>
      <c r="M4135" s="30" t="s">
        <v>695</v>
      </c>
      <c r="N4135" s="30" t="s">
        <v>3047</v>
      </c>
      <c r="O4135" s="30" t="s">
        <v>9872</v>
      </c>
      <c r="P4135" s="30" t="s">
        <v>9868</v>
      </c>
      <c r="Q4135" s="30" t="s">
        <v>499</v>
      </c>
    </row>
    <row r="4136" spans="1:17">
      <c r="A4136" s="30" t="s">
        <v>12749</v>
      </c>
      <c r="B4136" s="30" t="s">
        <v>10103</v>
      </c>
      <c r="C4136" s="30" t="s">
        <v>12750</v>
      </c>
      <c r="D4136" s="30"/>
      <c r="E4136" s="30" t="s">
        <v>9870</v>
      </c>
      <c r="F4136" s="30" t="s">
        <v>74</v>
      </c>
      <c r="G4136" s="38">
        <v>60</v>
      </c>
      <c r="H4136" s="31">
        <v>0</v>
      </c>
      <c r="I4136" s="30" t="s">
        <v>552</v>
      </c>
      <c r="J4136" s="30" t="s">
        <v>553</v>
      </c>
      <c r="K4136" s="30" t="s">
        <v>495</v>
      </c>
      <c r="L4136" s="30" t="s">
        <v>496</v>
      </c>
      <c r="M4136" s="30" t="s">
        <v>654</v>
      </c>
      <c r="N4136" s="30"/>
      <c r="O4136" s="30" t="s">
        <v>9872</v>
      </c>
      <c r="P4136" s="30" t="s">
        <v>9868</v>
      </c>
      <c r="Q4136" s="30" t="s">
        <v>499</v>
      </c>
    </row>
    <row r="4137" spans="1:17">
      <c r="A4137" s="30" t="s">
        <v>12751</v>
      </c>
      <c r="B4137" s="30" t="s">
        <v>10129</v>
      </c>
      <c r="C4137" s="30" t="s">
        <v>12752</v>
      </c>
      <c r="D4137" s="30"/>
      <c r="E4137" s="30" t="s">
        <v>9870</v>
      </c>
      <c r="F4137" s="30" t="s">
        <v>74</v>
      </c>
      <c r="G4137" s="38">
        <v>60</v>
      </c>
      <c r="H4137" s="31">
        <v>0</v>
      </c>
      <c r="I4137" s="30" t="s">
        <v>586</v>
      </c>
      <c r="J4137" s="30" t="s">
        <v>587</v>
      </c>
      <c r="K4137" s="30" t="s">
        <v>495</v>
      </c>
      <c r="L4137" s="30" t="s">
        <v>496</v>
      </c>
      <c r="M4137" s="30" t="s">
        <v>497</v>
      </c>
      <c r="N4137" s="30"/>
      <c r="O4137" s="30" t="s">
        <v>9872</v>
      </c>
      <c r="P4137" s="30" t="s">
        <v>9868</v>
      </c>
      <c r="Q4137" s="30" t="s">
        <v>499</v>
      </c>
    </row>
    <row r="4138" spans="1:17">
      <c r="A4138" s="30" t="s">
        <v>12753</v>
      </c>
      <c r="B4138" s="30" t="s">
        <v>10103</v>
      </c>
      <c r="C4138" s="30" t="s">
        <v>12754</v>
      </c>
      <c r="D4138" s="30"/>
      <c r="E4138" s="30" t="s">
        <v>9870</v>
      </c>
      <c r="F4138" s="30" t="s">
        <v>74</v>
      </c>
      <c r="G4138" s="38">
        <v>60</v>
      </c>
      <c r="H4138" s="31">
        <v>0</v>
      </c>
      <c r="I4138" s="30" t="s">
        <v>504</v>
      </c>
      <c r="J4138" s="30" t="s">
        <v>505</v>
      </c>
      <c r="K4138" s="30" t="s">
        <v>495</v>
      </c>
      <c r="L4138" s="30" t="s">
        <v>496</v>
      </c>
      <c r="M4138" s="30" t="s">
        <v>1146</v>
      </c>
      <c r="N4138" s="30"/>
      <c r="O4138" s="30" t="s">
        <v>9872</v>
      </c>
      <c r="P4138" s="30" t="s">
        <v>9868</v>
      </c>
      <c r="Q4138" s="30" t="s">
        <v>499</v>
      </c>
    </row>
    <row r="4139" spans="1:17">
      <c r="A4139" s="30" t="s">
        <v>12755</v>
      </c>
      <c r="B4139" s="30" t="s">
        <v>10103</v>
      </c>
      <c r="C4139" s="30" t="s">
        <v>12756</v>
      </c>
      <c r="D4139" s="30"/>
      <c r="E4139" s="30" t="s">
        <v>9870</v>
      </c>
      <c r="F4139" s="30" t="s">
        <v>74</v>
      </c>
      <c r="G4139" s="38">
        <v>60</v>
      </c>
      <c r="H4139" s="31">
        <v>0</v>
      </c>
      <c r="I4139" s="30" t="s">
        <v>504</v>
      </c>
      <c r="J4139" s="30" t="s">
        <v>505</v>
      </c>
      <c r="K4139" s="30" t="s">
        <v>495</v>
      </c>
      <c r="L4139" s="30" t="s">
        <v>496</v>
      </c>
      <c r="M4139" s="30" t="s">
        <v>558</v>
      </c>
      <c r="N4139" s="30"/>
      <c r="O4139" s="30" t="s">
        <v>9872</v>
      </c>
      <c r="P4139" s="30" t="s">
        <v>9868</v>
      </c>
      <c r="Q4139" s="30" t="s">
        <v>499</v>
      </c>
    </row>
    <row r="4140" spans="1:17">
      <c r="A4140" s="30" t="s">
        <v>12757</v>
      </c>
      <c r="B4140" s="30" t="s">
        <v>10103</v>
      </c>
      <c r="C4140" s="30" t="s">
        <v>12758</v>
      </c>
      <c r="D4140" s="30"/>
      <c r="E4140" s="30" t="s">
        <v>9870</v>
      </c>
      <c r="F4140" s="30" t="s">
        <v>74</v>
      </c>
      <c r="G4140" s="38">
        <v>60</v>
      </c>
      <c r="H4140" s="31">
        <v>0</v>
      </c>
      <c r="I4140" s="30" t="s">
        <v>504</v>
      </c>
      <c r="J4140" s="30" t="s">
        <v>505</v>
      </c>
      <c r="K4140" s="30" t="s">
        <v>495</v>
      </c>
      <c r="L4140" s="30" t="s">
        <v>496</v>
      </c>
      <c r="M4140" s="30" t="s">
        <v>558</v>
      </c>
      <c r="N4140" s="30"/>
      <c r="O4140" s="30" t="s">
        <v>9872</v>
      </c>
      <c r="P4140" s="30" t="s">
        <v>9868</v>
      </c>
      <c r="Q4140" s="30" t="s">
        <v>499</v>
      </c>
    </row>
    <row r="4141" spans="1:17">
      <c r="A4141" s="30" t="s">
        <v>12759</v>
      </c>
      <c r="B4141" s="30" t="s">
        <v>10103</v>
      </c>
      <c r="C4141" s="30" t="s">
        <v>12760</v>
      </c>
      <c r="D4141" s="30"/>
      <c r="E4141" s="30" t="s">
        <v>9870</v>
      </c>
      <c r="F4141" s="30" t="s">
        <v>74</v>
      </c>
      <c r="G4141" s="38">
        <v>60</v>
      </c>
      <c r="H4141" s="31">
        <v>0</v>
      </c>
      <c r="I4141" s="30" t="s">
        <v>504</v>
      </c>
      <c r="J4141" s="30" t="s">
        <v>505</v>
      </c>
      <c r="K4141" s="30" t="s">
        <v>495</v>
      </c>
      <c r="L4141" s="30" t="s">
        <v>496</v>
      </c>
      <c r="M4141" s="30" t="s">
        <v>558</v>
      </c>
      <c r="N4141" s="30"/>
      <c r="O4141" s="30" t="s">
        <v>9872</v>
      </c>
      <c r="P4141" s="30" t="s">
        <v>9868</v>
      </c>
      <c r="Q4141" s="30" t="s">
        <v>499</v>
      </c>
    </row>
    <row r="4142" spans="1:17">
      <c r="A4142" s="30" t="s">
        <v>12761</v>
      </c>
      <c r="B4142" s="30" t="s">
        <v>10103</v>
      </c>
      <c r="C4142" s="30" t="s">
        <v>12762</v>
      </c>
      <c r="D4142" s="30"/>
      <c r="E4142" s="30" t="s">
        <v>9870</v>
      </c>
      <c r="F4142" s="30" t="s">
        <v>74</v>
      </c>
      <c r="G4142" s="38">
        <v>60</v>
      </c>
      <c r="H4142" s="31">
        <v>0</v>
      </c>
      <c r="I4142" s="30" t="s">
        <v>552</v>
      </c>
      <c r="J4142" s="30" t="s">
        <v>553</v>
      </c>
      <c r="K4142" s="30" t="s">
        <v>495</v>
      </c>
      <c r="L4142" s="30" t="s">
        <v>496</v>
      </c>
      <c r="M4142" s="30" t="s">
        <v>554</v>
      </c>
      <c r="N4142" s="30"/>
      <c r="O4142" s="30" t="s">
        <v>9872</v>
      </c>
      <c r="P4142" s="30" t="s">
        <v>9868</v>
      </c>
      <c r="Q4142" s="30" t="s">
        <v>499</v>
      </c>
    </row>
    <row r="4143" spans="1:17">
      <c r="A4143" s="30" t="s">
        <v>12763</v>
      </c>
      <c r="B4143" s="30" t="s">
        <v>10094</v>
      </c>
      <c r="C4143" s="30" t="s">
        <v>12764</v>
      </c>
      <c r="D4143" s="30"/>
      <c r="E4143" s="30" t="s">
        <v>9870</v>
      </c>
      <c r="F4143" s="30" t="s">
        <v>74</v>
      </c>
      <c r="G4143" s="38">
        <v>60</v>
      </c>
      <c r="H4143" s="31">
        <v>0</v>
      </c>
      <c r="I4143" s="30" t="s">
        <v>600</v>
      </c>
      <c r="J4143" s="30" t="s">
        <v>601</v>
      </c>
      <c r="K4143" s="30" t="s">
        <v>495</v>
      </c>
      <c r="L4143" s="30" t="s">
        <v>496</v>
      </c>
      <c r="M4143" s="30" t="s">
        <v>2374</v>
      </c>
      <c r="N4143" s="30"/>
      <c r="O4143" s="30" t="s">
        <v>9872</v>
      </c>
      <c r="P4143" s="30" t="s">
        <v>9868</v>
      </c>
      <c r="Q4143" s="30" t="s">
        <v>499</v>
      </c>
    </row>
    <row r="4144" spans="1:17">
      <c r="A4144" s="30" t="s">
        <v>12765</v>
      </c>
      <c r="B4144" s="30" t="s">
        <v>10094</v>
      </c>
      <c r="C4144" s="30" t="s">
        <v>12766</v>
      </c>
      <c r="D4144" s="30"/>
      <c r="E4144" s="30" t="s">
        <v>9870</v>
      </c>
      <c r="F4144" s="30" t="s">
        <v>74</v>
      </c>
      <c r="G4144" s="38">
        <v>60</v>
      </c>
      <c r="H4144" s="31">
        <v>0</v>
      </c>
      <c r="I4144" s="30" t="s">
        <v>586</v>
      </c>
      <c r="J4144" s="30" t="s">
        <v>587</v>
      </c>
      <c r="K4144" s="30" t="s">
        <v>495</v>
      </c>
      <c r="L4144" s="30" t="s">
        <v>496</v>
      </c>
      <c r="M4144" s="30" t="s">
        <v>2374</v>
      </c>
      <c r="N4144" s="30"/>
      <c r="O4144" s="30" t="s">
        <v>9872</v>
      </c>
      <c r="P4144" s="30" t="s">
        <v>9868</v>
      </c>
      <c r="Q4144" s="30" t="s">
        <v>499</v>
      </c>
    </row>
    <row r="4145" spans="1:17">
      <c r="A4145" s="30" t="s">
        <v>12767</v>
      </c>
      <c r="B4145" s="30" t="s">
        <v>10094</v>
      </c>
      <c r="C4145" s="30" t="s">
        <v>12768</v>
      </c>
      <c r="D4145" s="30"/>
      <c r="E4145" s="30" t="s">
        <v>9870</v>
      </c>
      <c r="F4145" s="30" t="s">
        <v>74</v>
      </c>
      <c r="G4145" s="38">
        <v>60</v>
      </c>
      <c r="H4145" s="31">
        <v>0</v>
      </c>
      <c r="I4145" s="30" t="s">
        <v>552</v>
      </c>
      <c r="J4145" s="30" t="s">
        <v>553</v>
      </c>
      <c r="K4145" s="30" t="s">
        <v>495</v>
      </c>
      <c r="L4145" s="30" t="s">
        <v>496</v>
      </c>
      <c r="M4145" s="30" t="s">
        <v>596</v>
      </c>
      <c r="N4145" s="30"/>
      <c r="O4145" s="30" t="s">
        <v>9872</v>
      </c>
      <c r="P4145" s="30" t="s">
        <v>9868</v>
      </c>
      <c r="Q4145" s="30" t="s">
        <v>499</v>
      </c>
    </row>
    <row r="4146" spans="1:17">
      <c r="A4146" s="30" t="s">
        <v>12769</v>
      </c>
      <c r="B4146" s="30" t="s">
        <v>10103</v>
      </c>
      <c r="C4146" s="30" t="s">
        <v>12770</v>
      </c>
      <c r="D4146" s="30"/>
      <c r="E4146" s="30" t="s">
        <v>9870</v>
      </c>
      <c r="F4146" s="30" t="s">
        <v>74</v>
      </c>
      <c r="G4146" s="38">
        <v>60</v>
      </c>
      <c r="H4146" s="31">
        <v>0</v>
      </c>
      <c r="I4146" s="30" t="s">
        <v>552</v>
      </c>
      <c r="J4146" s="30" t="s">
        <v>553</v>
      </c>
      <c r="K4146" s="30" t="s">
        <v>495</v>
      </c>
      <c r="L4146" s="30" t="s">
        <v>496</v>
      </c>
      <c r="M4146" s="30" t="s">
        <v>2249</v>
      </c>
      <c r="N4146" s="30"/>
      <c r="O4146" s="30" t="s">
        <v>9872</v>
      </c>
      <c r="P4146" s="30" t="s">
        <v>9868</v>
      </c>
      <c r="Q4146" s="30" t="s">
        <v>499</v>
      </c>
    </row>
    <row r="4147" spans="1:17">
      <c r="A4147" s="30" t="s">
        <v>12771</v>
      </c>
      <c r="B4147" s="30" t="s">
        <v>10103</v>
      </c>
      <c r="C4147" s="30" t="s">
        <v>12772</v>
      </c>
      <c r="D4147" s="30"/>
      <c r="E4147" s="30" t="s">
        <v>9870</v>
      </c>
      <c r="F4147" s="30" t="s">
        <v>74</v>
      </c>
      <c r="G4147" s="38">
        <v>60</v>
      </c>
      <c r="H4147" s="31">
        <v>0</v>
      </c>
      <c r="I4147" s="30" t="s">
        <v>552</v>
      </c>
      <c r="J4147" s="30" t="s">
        <v>553</v>
      </c>
      <c r="K4147" s="30" t="s">
        <v>495</v>
      </c>
      <c r="L4147" s="30" t="s">
        <v>496</v>
      </c>
      <c r="M4147" s="30" t="s">
        <v>2249</v>
      </c>
      <c r="N4147" s="30"/>
      <c r="O4147" s="30" t="s">
        <v>9872</v>
      </c>
      <c r="P4147" s="30" t="s">
        <v>9868</v>
      </c>
      <c r="Q4147" s="30" t="s">
        <v>499</v>
      </c>
    </row>
    <row r="4148" spans="1:17">
      <c r="A4148" s="30" t="s">
        <v>12773</v>
      </c>
      <c r="B4148" s="30" t="s">
        <v>10103</v>
      </c>
      <c r="C4148" s="30" t="s">
        <v>12774</v>
      </c>
      <c r="D4148" s="30"/>
      <c r="E4148" s="30" t="s">
        <v>9870</v>
      </c>
      <c r="F4148" s="30" t="s">
        <v>74</v>
      </c>
      <c r="G4148" s="38">
        <v>60</v>
      </c>
      <c r="H4148" s="31">
        <v>0</v>
      </c>
      <c r="I4148" s="30" t="s">
        <v>552</v>
      </c>
      <c r="J4148" s="30" t="s">
        <v>553</v>
      </c>
      <c r="K4148" s="30" t="s">
        <v>495</v>
      </c>
      <c r="L4148" s="30" t="s">
        <v>496</v>
      </c>
      <c r="M4148" s="30" t="s">
        <v>2249</v>
      </c>
      <c r="N4148" s="30"/>
      <c r="O4148" s="30" t="s">
        <v>9872</v>
      </c>
      <c r="P4148" s="30" t="s">
        <v>9868</v>
      </c>
      <c r="Q4148" s="30" t="s">
        <v>499</v>
      </c>
    </row>
    <row r="4149" spans="1:17">
      <c r="A4149" s="30" t="s">
        <v>12775</v>
      </c>
      <c r="B4149" s="30" t="s">
        <v>10103</v>
      </c>
      <c r="C4149" s="30" t="s">
        <v>12776</v>
      </c>
      <c r="D4149" s="30"/>
      <c r="E4149" s="30" t="s">
        <v>9870</v>
      </c>
      <c r="F4149" s="30" t="s">
        <v>74</v>
      </c>
      <c r="G4149" s="38">
        <v>60</v>
      </c>
      <c r="H4149" s="31">
        <v>0</v>
      </c>
      <c r="I4149" s="30" t="s">
        <v>552</v>
      </c>
      <c r="J4149" s="30" t="s">
        <v>553</v>
      </c>
      <c r="K4149" s="30" t="s">
        <v>495</v>
      </c>
      <c r="L4149" s="30" t="s">
        <v>496</v>
      </c>
      <c r="M4149" s="30" t="s">
        <v>2249</v>
      </c>
      <c r="N4149" s="30"/>
      <c r="O4149" s="30" t="s">
        <v>9872</v>
      </c>
      <c r="P4149" s="30" t="s">
        <v>9868</v>
      </c>
      <c r="Q4149" s="30" t="s">
        <v>499</v>
      </c>
    </row>
    <row r="4150" spans="1:17">
      <c r="A4150" s="30" t="s">
        <v>12777</v>
      </c>
      <c r="B4150" s="30" t="s">
        <v>10103</v>
      </c>
      <c r="C4150" s="30" t="s">
        <v>12778</v>
      </c>
      <c r="D4150" s="30"/>
      <c r="E4150" s="30" t="s">
        <v>9870</v>
      </c>
      <c r="F4150" s="30" t="s">
        <v>74</v>
      </c>
      <c r="G4150" s="38">
        <v>60</v>
      </c>
      <c r="H4150" s="31">
        <v>0</v>
      </c>
      <c r="I4150" s="30" t="s">
        <v>600</v>
      </c>
      <c r="J4150" s="30" t="s">
        <v>601</v>
      </c>
      <c r="K4150" s="30" t="s">
        <v>495</v>
      </c>
      <c r="L4150" s="30" t="s">
        <v>496</v>
      </c>
      <c r="M4150" s="30" t="s">
        <v>2249</v>
      </c>
      <c r="N4150" s="30"/>
      <c r="O4150" s="30" t="s">
        <v>9872</v>
      </c>
      <c r="P4150" s="30" t="s">
        <v>9868</v>
      </c>
      <c r="Q4150" s="30" t="s">
        <v>499</v>
      </c>
    </row>
    <row r="4151" spans="1:17">
      <c r="A4151" s="30" t="s">
        <v>12779</v>
      </c>
      <c r="B4151" s="30" t="s">
        <v>10109</v>
      </c>
      <c r="C4151" s="30" t="s">
        <v>12780</v>
      </c>
      <c r="D4151" s="30" t="s">
        <v>74</v>
      </c>
      <c r="E4151" s="30" t="s">
        <v>9891</v>
      </c>
      <c r="F4151" s="30"/>
      <c r="G4151" s="38">
        <v>60</v>
      </c>
      <c r="H4151" s="31">
        <v>0</v>
      </c>
      <c r="I4151" s="30" t="s">
        <v>610</v>
      </c>
      <c r="J4151" s="30" t="s">
        <v>611</v>
      </c>
      <c r="K4151" s="30" t="s">
        <v>495</v>
      </c>
      <c r="L4151" s="30" t="s">
        <v>612</v>
      </c>
      <c r="M4151" s="30" t="s">
        <v>1035</v>
      </c>
      <c r="N4151" s="30"/>
      <c r="O4151" s="30" t="s">
        <v>9872</v>
      </c>
      <c r="P4151" s="30" t="s">
        <v>9868</v>
      </c>
      <c r="Q4151" s="30" t="s">
        <v>4174</v>
      </c>
    </row>
    <row r="4152" spans="1:17">
      <c r="A4152" s="30" t="s">
        <v>12781</v>
      </c>
      <c r="B4152" s="30" t="s">
        <v>10103</v>
      </c>
      <c r="C4152" s="30" t="s">
        <v>12782</v>
      </c>
      <c r="D4152" s="30"/>
      <c r="E4152" s="30" t="s">
        <v>9870</v>
      </c>
      <c r="F4152" s="30" t="s">
        <v>74</v>
      </c>
      <c r="G4152" s="38">
        <v>60</v>
      </c>
      <c r="H4152" s="31">
        <v>0</v>
      </c>
      <c r="I4152" s="30" t="s">
        <v>512</v>
      </c>
      <c r="J4152" s="30" t="s">
        <v>513</v>
      </c>
      <c r="K4152" s="30" t="s">
        <v>495</v>
      </c>
      <c r="L4152" s="30" t="s">
        <v>496</v>
      </c>
      <c r="M4152" s="30" t="s">
        <v>713</v>
      </c>
      <c r="N4152" s="30" t="s">
        <v>7499</v>
      </c>
      <c r="O4152" s="30" t="s">
        <v>9872</v>
      </c>
      <c r="P4152" s="30" t="s">
        <v>9868</v>
      </c>
      <c r="Q4152" s="30" t="s">
        <v>499</v>
      </c>
    </row>
    <row r="4153" spans="1:17">
      <c r="A4153" s="30" t="s">
        <v>12783</v>
      </c>
      <c r="B4153" s="30" t="s">
        <v>10109</v>
      </c>
      <c r="C4153" s="30" t="s">
        <v>12784</v>
      </c>
      <c r="D4153" s="30" t="s">
        <v>74</v>
      </c>
      <c r="E4153" s="30" t="s">
        <v>9891</v>
      </c>
      <c r="F4153" s="30"/>
      <c r="G4153" s="38">
        <v>60</v>
      </c>
      <c r="H4153" s="31">
        <v>0</v>
      </c>
      <c r="I4153" s="30" t="s">
        <v>622</v>
      </c>
      <c r="J4153" s="30" t="s">
        <v>623</v>
      </c>
      <c r="K4153" s="30" t="s">
        <v>495</v>
      </c>
      <c r="L4153" s="30" t="s">
        <v>612</v>
      </c>
      <c r="M4153" s="30" t="s">
        <v>1007</v>
      </c>
      <c r="N4153" s="30"/>
      <c r="O4153" s="30" t="s">
        <v>9872</v>
      </c>
      <c r="P4153" s="30" t="s">
        <v>9868</v>
      </c>
      <c r="Q4153" s="30" t="s">
        <v>4174</v>
      </c>
    </row>
    <row r="4154" spans="1:17">
      <c r="A4154" s="30" t="s">
        <v>12785</v>
      </c>
      <c r="B4154" s="30" t="s">
        <v>10109</v>
      </c>
      <c r="C4154" s="30" t="s">
        <v>12786</v>
      </c>
      <c r="D4154" s="30" t="s">
        <v>74</v>
      </c>
      <c r="E4154" s="30" t="s">
        <v>9891</v>
      </c>
      <c r="F4154" s="30"/>
      <c r="G4154" s="38">
        <v>60</v>
      </c>
      <c r="H4154" s="31">
        <v>0</v>
      </c>
      <c r="I4154" s="30" t="s">
        <v>610</v>
      </c>
      <c r="J4154" s="30" t="s">
        <v>611</v>
      </c>
      <c r="K4154" s="30" t="s">
        <v>495</v>
      </c>
      <c r="L4154" s="30" t="s">
        <v>612</v>
      </c>
      <c r="M4154" s="30" t="s">
        <v>688</v>
      </c>
      <c r="N4154" s="30"/>
      <c r="O4154" s="30" t="s">
        <v>9872</v>
      </c>
      <c r="P4154" s="30" t="s">
        <v>9868</v>
      </c>
      <c r="Q4154" s="30" t="s">
        <v>4174</v>
      </c>
    </row>
    <row r="4155" spans="1:17">
      <c r="A4155" s="30" t="s">
        <v>12787</v>
      </c>
      <c r="B4155" s="30" t="s">
        <v>10103</v>
      </c>
      <c r="C4155" s="30" t="s">
        <v>12788</v>
      </c>
      <c r="D4155" s="30"/>
      <c r="E4155" s="30" t="s">
        <v>9870</v>
      </c>
      <c r="F4155" s="30" t="s">
        <v>74</v>
      </c>
      <c r="G4155" s="38">
        <v>60</v>
      </c>
      <c r="H4155" s="31">
        <v>0</v>
      </c>
      <c r="I4155" s="30" t="s">
        <v>586</v>
      </c>
      <c r="J4155" s="30" t="s">
        <v>587</v>
      </c>
      <c r="K4155" s="30" t="s">
        <v>495</v>
      </c>
      <c r="L4155" s="30" t="s">
        <v>496</v>
      </c>
      <c r="M4155" s="30" t="s">
        <v>588</v>
      </c>
      <c r="N4155" s="30"/>
      <c r="O4155" s="30" t="s">
        <v>9872</v>
      </c>
      <c r="P4155" s="30" t="s">
        <v>9868</v>
      </c>
      <c r="Q4155" s="30" t="s">
        <v>499</v>
      </c>
    </row>
    <row r="4156" spans="1:17">
      <c r="A4156" s="30" t="s">
        <v>12789</v>
      </c>
      <c r="B4156" s="30" t="s">
        <v>10106</v>
      </c>
      <c r="C4156" s="30" t="s">
        <v>12790</v>
      </c>
      <c r="D4156" s="30" t="s">
        <v>74</v>
      </c>
      <c r="E4156" s="30" t="s">
        <v>9891</v>
      </c>
      <c r="F4156" s="30"/>
      <c r="G4156" s="38">
        <v>60</v>
      </c>
      <c r="H4156" s="31">
        <v>0</v>
      </c>
      <c r="I4156" s="30" t="s">
        <v>622</v>
      </c>
      <c r="J4156" s="30" t="s">
        <v>623</v>
      </c>
      <c r="K4156" s="30" t="s">
        <v>495</v>
      </c>
      <c r="L4156" s="30" t="s">
        <v>612</v>
      </c>
      <c r="M4156" s="30" t="s">
        <v>997</v>
      </c>
      <c r="N4156" s="30"/>
      <c r="O4156" s="30" t="s">
        <v>9872</v>
      </c>
      <c r="P4156" s="30" t="s">
        <v>9868</v>
      </c>
      <c r="Q4156" s="30" t="s">
        <v>4174</v>
      </c>
    </row>
    <row r="4157" spans="1:17">
      <c r="A4157" s="30" t="s">
        <v>12791</v>
      </c>
      <c r="B4157" s="30" t="s">
        <v>10103</v>
      </c>
      <c r="C4157" s="30" t="s">
        <v>12792</v>
      </c>
      <c r="D4157" s="30"/>
      <c r="E4157" s="30" t="s">
        <v>9870</v>
      </c>
      <c r="F4157" s="30" t="s">
        <v>74</v>
      </c>
      <c r="G4157" s="38">
        <v>60</v>
      </c>
      <c r="H4157" s="31">
        <v>0</v>
      </c>
      <c r="I4157" s="30" t="s">
        <v>512</v>
      </c>
      <c r="J4157" s="30" t="s">
        <v>513</v>
      </c>
      <c r="K4157" s="30" t="s">
        <v>495</v>
      </c>
      <c r="L4157" s="30" t="s">
        <v>496</v>
      </c>
      <c r="M4157" s="30" t="s">
        <v>695</v>
      </c>
      <c r="N4157" s="30" t="s">
        <v>12268</v>
      </c>
      <c r="O4157" s="30" t="s">
        <v>9872</v>
      </c>
      <c r="P4157" s="30" t="s">
        <v>9868</v>
      </c>
      <c r="Q4157" s="30" t="s">
        <v>499</v>
      </c>
    </row>
    <row r="4158" spans="1:17">
      <c r="A4158" s="30" t="s">
        <v>12793</v>
      </c>
      <c r="B4158" s="30" t="s">
        <v>10106</v>
      </c>
      <c r="C4158" s="30" t="s">
        <v>12794</v>
      </c>
      <c r="D4158" s="30" t="s">
        <v>74</v>
      </c>
      <c r="E4158" s="30" t="s">
        <v>9891</v>
      </c>
      <c r="F4158" s="30"/>
      <c r="G4158" s="38">
        <v>60</v>
      </c>
      <c r="H4158" s="31">
        <v>0</v>
      </c>
      <c r="I4158" s="30" t="s">
        <v>610</v>
      </c>
      <c r="J4158" s="30" t="s">
        <v>611</v>
      </c>
      <c r="K4158" s="30" t="s">
        <v>495</v>
      </c>
      <c r="L4158" s="30" t="s">
        <v>612</v>
      </c>
      <c r="M4158" s="30" t="s">
        <v>5051</v>
      </c>
      <c r="N4158" s="30"/>
      <c r="O4158" s="30" t="s">
        <v>9872</v>
      </c>
      <c r="P4158" s="30" t="s">
        <v>9868</v>
      </c>
      <c r="Q4158" s="30" t="s">
        <v>4174</v>
      </c>
    </row>
    <row r="4159" spans="1:17">
      <c r="A4159" s="30" t="s">
        <v>12795</v>
      </c>
      <c r="B4159" s="30" t="s">
        <v>10109</v>
      </c>
      <c r="C4159" s="30" t="s">
        <v>12796</v>
      </c>
      <c r="D4159" s="30" t="s">
        <v>74</v>
      </c>
      <c r="E4159" s="30" t="s">
        <v>9891</v>
      </c>
      <c r="F4159" s="30"/>
      <c r="G4159" s="38">
        <v>60</v>
      </c>
      <c r="H4159" s="31">
        <v>0</v>
      </c>
      <c r="I4159" s="30" t="s">
        <v>610</v>
      </c>
      <c r="J4159" s="30" t="s">
        <v>611</v>
      </c>
      <c r="K4159" s="30" t="s">
        <v>495</v>
      </c>
      <c r="L4159" s="30" t="s">
        <v>612</v>
      </c>
      <c r="M4159" s="30" t="s">
        <v>1035</v>
      </c>
      <c r="N4159" s="30"/>
      <c r="O4159" s="30" t="s">
        <v>9872</v>
      </c>
      <c r="P4159" s="30" t="s">
        <v>9868</v>
      </c>
      <c r="Q4159" s="30" t="s">
        <v>4174</v>
      </c>
    </row>
    <row r="4160" spans="1:17">
      <c r="A4160" s="30" t="s">
        <v>12797</v>
      </c>
      <c r="B4160" s="30" t="s">
        <v>10109</v>
      </c>
      <c r="C4160" s="30" t="s">
        <v>12798</v>
      </c>
      <c r="D4160" s="30" t="s">
        <v>74</v>
      </c>
      <c r="E4160" s="30" t="s">
        <v>9891</v>
      </c>
      <c r="F4160" s="30"/>
      <c r="G4160" s="38">
        <v>60</v>
      </c>
      <c r="H4160" s="31">
        <v>0</v>
      </c>
      <c r="I4160" s="30" t="s">
        <v>622</v>
      </c>
      <c r="J4160" s="30" t="s">
        <v>623</v>
      </c>
      <c r="K4160" s="30" t="s">
        <v>495</v>
      </c>
      <c r="L4160" s="30" t="s">
        <v>612</v>
      </c>
      <c r="M4160" s="30" t="s">
        <v>1007</v>
      </c>
      <c r="N4160" s="30"/>
      <c r="O4160" s="30" t="s">
        <v>9872</v>
      </c>
      <c r="P4160" s="30" t="s">
        <v>9868</v>
      </c>
      <c r="Q4160" s="30" t="s">
        <v>4174</v>
      </c>
    </row>
    <row r="4161" spans="1:17">
      <c r="A4161" s="30" t="s">
        <v>12799</v>
      </c>
      <c r="B4161" s="30" t="s">
        <v>10103</v>
      </c>
      <c r="C4161" s="30" t="s">
        <v>12800</v>
      </c>
      <c r="D4161" s="30"/>
      <c r="E4161" s="30" t="s">
        <v>9870</v>
      </c>
      <c r="F4161" s="30" t="s">
        <v>74</v>
      </c>
      <c r="G4161" s="38">
        <v>60</v>
      </c>
      <c r="H4161" s="31">
        <v>0</v>
      </c>
      <c r="I4161" s="30" t="s">
        <v>586</v>
      </c>
      <c r="J4161" s="30" t="s">
        <v>587</v>
      </c>
      <c r="K4161" s="30" t="s">
        <v>495</v>
      </c>
      <c r="L4161" s="30" t="s">
        <v>496</v>
      </c>
      <c r="M4161" s="30" t="s">
        <v>903</v>
      </c>
      <c r="N4161" s="30"/>
      <c r="O4161" s="30" t="s">
        <v>9872</v>
      </c>
      <c r="P4161" s="30" t="s">
        <v>9868</v>
      </c>
      <c r="Q4161" s="30" t="s">
        <v>499</v>
      </c>
    </row>
    <row r="4162" spans="1:17">
      <c r="A4162" s="30" t="s">
        <v>12801</v>
      </c>
      <c r="B4162" s="30" t="s">
        <v>10103</v>
      </c>
      <c r="C4162" s="30" t="s">
        <v>12802</v>
      </c>
      <c r="D4162" s="30"/>
      <c r="E4162" s="30" t="s">
        <v>9870</v>
      </c>
      <c r="F4162" s="30" t="s">
        <v>74</v>
      </c>
      <c r="G4162" s="38">
        <v>60</v>
      </c>
      <c r="H4162" s="31">
        <v>0</v>
      </c>
      <c r="I4162" s="30" t="s">
        <v>552</v>
      </c>
      <c r="J4162" s="30" t="s">
        <v>553</v>
      </c>
      <c r="K4162" s="30" t="s">
        <v>495</v>
      </c>
      <c r="L4162" s="30" t="s">
        <v>496</v>
      </c>
      <c r="M4162" s="30" t="s">
        <v>2249</v>
      </c>
      <c r="N4162" s="30"/>
      <c r="O4162" s="30" t="s">
        <v>9872</v>
      </c>
      <c r="P4162" s="30" t="s">
        <v>9868</v>
      </c>
      <c r="Q4162" s="30" t="s">
        <v>499</v>
      </c>
    </row>
    <row r="4163" spans="1:17">
      <c r="A4163" s="30" t="s">
        <v>12803</v>
      </c>
      <c r="B4163" s="30" t="s">
        <v>10109</v>
      </c>
      <c r="C4163" s="30" t="s">
        <v>12804</v>
      </c>
      <c r="D4163" s="30" t="s">
        <v>74</v>
      </c>
      <c r="E4163" s="30" t="s">
        <v>9891</v>
      </c>
      <c r="F4163" s="30"/>
      <c r="G4163" s="38">
        <v>60</v>
      </c>
      <c r="H4163" s="31">
        <v>0</v>
      </c>
      <c r="I4163" s="30" t="s">
        <v>610</v>
      </c>
      <c r="J4163" s="30" t="s">
        <v>611</v>
      </c>
      <c r="K4163" s="30" t="s">
        <v>495</v>
      </c>
      <c r="L4163" s="30" t="s">
        <v>612</v>
      </c>
      <c r="M4163" s="30" t="s">
        <v>688</v>
      </c>
      <c r="N4163" s="30"/>
      <c r="O4163" s="30" t="s">
        <v>9872</v>
      </c>
      <c r="P4163" s="30" t="s">
        <v>9868</v>
      </c>
      <c r="Q4163" s="30" t="s">
        <v>4174</v>
      </c>
    </row>
    <row r="4164" spans="1:17">
      <c r="A4164" s="30" t="s">
        <v>12805</v>
      </c>
      <c r="B4164" s="30" t="s">
        <v>10109</v>
      </c>
      <c r="C4164" s="30" t="s">
        <v>12806</v>
      </c>
      <c r="D4164" s="30" t="s">
        <v>74</v>
      </c>
      <c r="E4164" s="30" t="s">
        <v>9891</v>
      </c>
      <c r="F4164" s="30"/>
      <c r="G4164" s="38">
        <v>60</v>
      </c>
      <c r="H4164" s="31">
        <v>0</v>
      </c>
      <c r="I4164" s="30" t="s">
        <v>622</v>
      </c>
      <c r="J4164" s="30" t="s">
        <v>623</v>
      </c>
      <c r="K4164" s="30" t="s">
        <v>495</v>
      </c>
      <c r="L4164" s="30" t="s">
        <v>612</v>
      </c>
      <c r="M4164" s="30" t="s">
        <v>624</v>
      </c>
      <c r="N4164" s="30"/>
      <c r="O4164" s="30" t="s">
        <v>9872</v>
      </c>
      <c r="P4164" s="30" t="s">
        <v>9868</v>
      </c>
      <c r="Q4164" s="30" t="s">
        <v>4174</v>
      </c>
    </row>
    <row r="4165" spans="1:17">
      <c r="A4165" s="30" t="s">
        <v>12807</v>
      </c>
      <c r="B4165" s="30" t="s">
        <v>10129</v>
      </c>
      <c r="C4165" s="30" t="s">
        <v>12808</v>
      </c>
      <c r="D4165" s="30"/>
      <c r="E4165" s="30" t="s">
        <v>9870</v>
      </c>
      <c r="F4165" s="30" t="s">
        <v>74</v>
      </c>
      <c r="G4165" s="38">
        <v>60</v>
      </c>
      <c r="H4165" s="31">
        <v>0</v>
      </c>
      <c r="I4165" s="30" t="s">
        <v>586</v>
      </c>
      <c r="J4165" s="30" t="s">
        <v>587</v>
      </c>
      <c r="K4165" s="30" t="s">
        <v>495</v>
      </c>
      <c r="L4165" s="30" t="s">
        <v>496</v>
      </c>
      <c r="M4165" s="30" t="s">
        <v>497</v>
      </c>
      <c r="N4165" s="30"/>
      <c r="O4165" s="30" t="s">
        <v>9872</v>
      </c>
      <c r="P4165" s="30" t="s">
        <v>9868</v>
      </c>
      <c r="Q4165" s="30" t="s">
        <v>499</v>
      </c>
    </row>
    <row r="4166" spans="1:17">
      <c r="A4166" s="30" t="s">
        <v>12809</v>
      </c>
      <c r="B4166" s="30" t="s">
        <v>10106</v>
      </c>
      <c r="C4166" s="30" t="s">
        <v>12810</v>
      </c>
      <c r="D4166" s="30" t="s">
        <v>74</v>
      </c>
      <c r="E4166" s="30" t="s">
        <v>9891</v>
      </c>
      <c r="F4166" s="30"/>
      <c r="G4166" s="38">
        <v>60</v>
      </c>
      <c r="H4166" s="31">
        <v>0</v>
      </c>
      <c r="I4166" s="30" t="s">
        <v>622</v>
      </c>
      <c r="J4166" s="30" t="s">
        <v>623</v>
      </c>
      <c r="K4166" s="30" t="s">
        <v>495</v>
      </c>
      <c r="L4166" s="30" t="s">
        <v>612</v>
      </c>
      <c r="M4166" s="30" t="s">
        <v>9851</v>
      </c>
      <c r="N4166" s="30"/>
      <c r="O4166" s="30" t="s">
        <v>9872</v>
      </c>
      <c r="P4166" s="30" t="s">
        <v>9868</v>
      </c>
      <c r="Q4166" s="30" t="s">
        <v>4174</v>
      </c>
    </row>
    <row r="4167" spans="1:17">
      <c r="A4167" s="30" t="s">
        <v>12811</v>
      </c>
      <c r="B4167" s="30" t="s">
        <v>10106</v>
      </c>
      <c r="C4167" s="30" t="s">
        <v>12812</v>
      </c>
      <c r="D4167" s="30" t="s">
        <v>74</v>
      </c>
      <c r="E4167" s="30" t="s">
        <v>9891</v>
      </c>
      <c r="F4167" s="30"/>
      <c r="G4167" s="38">
        <v>60</v>
      </c>
      <c r="H4167" s="31">
        <v>0</v>
      </c>
      <c r="I4167" s="30" t="s">
        <v>622</v>
      </c>
      <c r="J4167" s="30" t="s">
        <v>623</v>
      </c>
      <c r="K4167" s="30" t="s">
        <v>495</v>
      </c>
      <c r="L4167" s="30" t="s">
        <v>612</v>
      </c>
      <c r="M4167" s="30" t="s">
        <v>1153</v>
      </c>
      <c r="N4167" s="30"/>
      <c r="O4167" s="30" t="s">
        <v>9872</v>
      </c>
      <c r="P4167" s="30" t="s">
        <v>9868</v>
      </c>
      <c r="Q4167" s="30" t="s">
        <v>4174</v>
      </c>
    </row>
    <row r="4168" spans="1:17">
      <c r="A4168" s="30" t="s">
        <v>12813</v>
      </c>
      <c r="B4168" s="30" t="s">
        <v>10103</v>
      </c>
      <c r="C4168" s="30" t="s">
        <v>12814</v>
      </c>
      <c r="D4168" s="30"/>
      <c r="E4168" s="30" t="s">
        <v>9870</v>
      </c>
      <c r="F4168" s="30" t="s">
        <v>74</v>
      </c>
      <c r="G4168" s="38">
        <v>60</v>
      </c>
      <c r="H4168" s="31">
        <v>0</v>
      </c>
      <c r="I4168" s="30" t="s">
        <v>552</v>
      </c>
      <c r="J4168" s="30" t="s">
        <v>553</v>
      </c>
      <c r="K4168" s="30" t="s">
        <v>495</v>
      </c>
      <c r="L4168" s="30" t="s">
        <v>496</v>
      </c>
      <c r="M4168" s="30" t="s">
        <v>554</v>
      </c>
      <c r="N4168" s="30"/>
      <c r="O4168" s="30" t="s">
        <v>9872</v>
      </c>
      <c r="P4168" s="30" t="s">
        <v>9868</v>
      </c>
      <c r="Q4168" s="30" t="s">
        <v>499</v>
      </c>
    </row>
    <row r="4169" spans="1:17">
      <c r="A4169" s="30" t="s">
        <v>12815</v>
      </c>
      <c r="B4169" s="30" t="s">
        <v>10109</v>
      </c>
      <c r="C4169" s="30" t="s">
        <v>12816</v>
      </c>
      <c r="D4169" s="30" t="s">
        <v>74</v>
      </c>
      <c r="E4169" s="30" t="s">
        <v>9891</v>
      </c>
      <c r="F4169" s="30"/>
      <c r="G4169" s="38">
        <v>60</v>
      </c>
      <c r="H4169" s="31">
        <v>0</v>
      </c>
      <c r="I4169" s="30" t="s">
        <v>5036</v>
      </c>
      <c r="J4169" s="30" t="s">
        <v>5037</v>
      </c>
      <c r="K4169" s="30" t="s">
        <v>495</v>
      </c>
      <c r="L4169" s="30" t="s">
        <v>612</v>
      </c>
      <c r="M4169" s="30" t="s">
        <v>1828</v>
      </c>
      <c r="N4169" s="30"/>
      <c r="O4169" s="30" t="s">
        <v>9872</v>
      </c>
      <c r="P4169" s="30" t="s">
        <v>9868</v>
      </c>
      <c r="Q4169" s="30" t="s">
        <v>4174</v>
      </c>
    </row>
    <row r="4170" spans="1:17">
      <c r="A4170" s="30" t="s">
        <v>12817</v>
      </c>
      <c r="B4170" s="30" t="s">
        <v>10109</v>
      </c>
      <c r="C4170" s="30" t="s">
        <v>12818</v>
      </c>
      <c r="D4170" s="30" t="s">
        <v>74</v>
      </c>
      <c r="E4170" s="30" t="s">
        <v>10883</v>
      </c>
      <c r="F4170" s="30"/>
      <c r="G4170" s="38">
        <v>60</v>
      </c>
      <c r="H4170" s="31">
        <v>0</v>
      </c>
      <c r="I4170" s="30" t="s">
        <v>610</v>
      </c>
      <c r="J4170" s="30" t="s">
        <v>611</v>
      </c>
      <c r="K4170" s="30" t="s">
        <v>495</v>
      </c>
      <c r="L4170" s="30" t="s">
        <v>612</v>
      </c>
      <c r="M4170" s="30" t="s">
        <v>6616</v>
      </c>
      <c r="N4170" s="30"/>
      <c r="O4170" s="30" t="s">
        <v>9872</v>
      </c>
      <c r="P4170" s="30" t="s">
        <v>9868</v>
      </c>
      <c r="Q4170" s="30" t="s">
        <v>4174</v>
      </c>
    </row>
    <row r="4171" spans="1:17">
      <c r="A4171" s="30" t="s">
        <v>12819</v>
      </c>
      <c r="B4171" s="30" t="s">
        <v>10109</v>
      </c>
      <c r="C4171" s="30" t="s">
        <v>12820</v>
      </c>
      <c r="D4171" s="30" t="s">
        <v>74</v>
      </c>
      <c r="E4171" s="30" t="s">
        <v>9891</v>
      </c>
      <c r="F4171" s="30"/>
      <c r="G4171" s="38">
        <v>60</v>
      </c>
      <c r="H4171" s="31">
        <v>0</v>
      </c>
      <c r="I4171" s="30" t="s">
        <v>610</v>
      </c>
      <c r="J4171" s="30" t="s">
        <v>611</v>
      </c>
      <c r="K4171" s="30" t="s">
        <v>495</v>
      </c>
      <c r="L4171" s="30" t="s">
        <v>612</v>
      </c>
      <c r="M4171" s="30" t="s">
        <v>1035</v>
      </c>
      <c r="N4171" s="30"/>
      <c r="O4171" s="30" t="s">
        <v>9872</v>
      </c>
      <c r="P4171" s="30" t="s">
        <v>9868</v>
      </c>
      <c r="Q4171" s="30" t="s">
        <v>4174</v>
      </c>
    </row>
    <row r="4172" spans="1:17">
      <c r="A4172" s="30" t="s">
        <v>12821</v>
      </c>
      <c r="B4172" s="30" t="s">
        <v>10109</v>
      </c>
      <c r="C4172" s="30" t="s">
        <v>12822</v>
      </c>
      <c r="D4172" s="30" t="s">
        <v>74</v>
      </c>
      <c r="E4172" s="30" t="s">
        <v>9891</v>
      </c>
      <c r="F4172" s="30"/>
      <c r="G4172" s="38">
        <v>60</v>
      </c>
      <c r="H4172" s="31">
        <v>0</v>
      </c>
      <c r="I4172" s="30" t="s">
        <v>622</v>
      </c>
      <c r="J4172" s="30" t="s">
        <v>623</v>
      </c>
      <c r="K4172" s="30" t="s">
        <v>495</v>
      </c>
      <c r="L4172" s="30" t="s">
        <v>612</v>
      </c>
      <c r="M4172" s="30" t="s">
        <v>1007</v>
      </c>
      <c r="N4172" s="30"/>
      <c r="O4172" s="30" t="s">
        <v>9872</v>
      </c>
      <c r="P4172" s="30" t="s">
        <v>9868</v>
      </c>
      <c r="Q4172" s="30" t="s">
        <v>4174</v>
      </c>
    </row>
    <row r="4173" spans="1:17">
      <c r="A4173" s="30" t="s">
        <v>12823</v>
      </c>
      <c r="B4173" s="30" t="s">
        <v>10109</v>
      </c>
      <c r="C4173" s="30" t="s">
        <v>12824</v>
      </c>
      <c r="D4173" s="30" t="s">
        <v>74</v>
      </c>
      <c r="E4173" s="30" t="s">
        <v>9891</v>
      </c>
      <c r="F4173" s="30"/>
      <c r="G4173" s="38">
        <v>60</v>
      </c>
      <c r="H4173" s="31">
        <v>0</v>
      </c>
      <c r="I4173" s="30" t="s">
        <v>622</v>
      </c>
      <c r="J4173" s="30" t="s">
        <v>623</v>
      </c>
      <c r="K4173" s="30" t="s">
        <v>495</v>
      </c>
      <c r="L4173" s="30" t="s">
        <v>612</v>
      </c>
      <c r="M4173" s="30" t="s">
        <v>1007</v>
      </c>
      <c r="N4173" s="30"/>
      <c r="O4173" s="30" t="s">
        <v>9872</v>
      </c>
      <c r="P4173" s="30" t="s">
        <v>9868</v>
      </c>
      <c r="Q4173" s="30" t="s">
        <v>4174</v>
      </c>
    </row>
    <row r="4174" spans="1:17">
      <c r="A4174" s="30" t="s">
        <v>12825</v>
      </c>
      <c r="B4174" s="30" t="s">
        <v>10103</v>
      </c>
      <c r="C4174" s="30" t="s">
        <v>12826</v>
      </c>
      <c r="D4174" s="30"/>
      <c r="E4174" s="30" t="s">
        <v>9870</v>
      </c>
      <c r="F4174" s="30" t="s">
        <v>74</v>
      </c>
      <c r="G4174" s="38">
        <v>60</v>
      </c>
      <c r="H4174" s="31">
        <v>0</v>
      </c>
      <c r="I4174" s="30" t="s">
        <v>512</v>
      </c>
      <c r="J4174" s="30" t="s">
        <v>513</v>
      </c>
      <c r="K4174" s="30" t="s">
        <v>495</v>
      </c>
      <c r="L4174" s="30" t="s">
        <v>496</v>
      </c>
      <c r="M4174" s="30" t="s">
        <v>695</v>
      </c>
      <c r="N4174" s="30" t="s">
        <v>2843</v>
      </c>
      <c r="O4174" s="30" t="s">
        <v>9872</v>
      </c>
      <c r="P4174" s="30" t="s">
        <v>9868</v>
      </c>
      <c r="Q4174" s="30" t="s">
        <v>499</v>
      </c>
    </row>
    <row r="4175" spans="1:17">
      <c r="A4175" s="30" t="s">
        <v>12827</v>
      </c>
      <c r="B4175" s="30" t="s">
        <v>10103</v>
      </c>
      <c r="C4175" s="30" t="s">
        <v>12828</v>
      </c>
      <c r="D4175" s="30"/>
      <c r="E4175" s="30" t="s">
        <v>9870</v>
      </c>
      <c r="F4175" s="30" t="s">
        <v>74</v>
      </c>
      <c r="G4175" s="38">
        <v>60</v>
      </c>
      <c r="H4175" s="31">
        <v>0</v>
      </c>
      <c r="I4175" s="30" t="s">
        <v>512</v>
      </c>
      <c r="J4175" s="30" t="s">
        <v>513</v>
      </c>
      <c r="K4175" s="30" t="s">
        <v>495</v>
      </c>
      <c r="L4175" s="30" t="s">
        <v>496</v>
      </c>
      <c r="M4175" s="30" t="s">
        <v>695</v>
      </c>
      <c r="N4175" s="30" t="s">
        <v>3047</v>
      </c>
      <c r="O4175" s="30" t="s">
        <v>9872</v>
      </c>
      <c r="P4175" s="30" t="s">
        <v>9868</v>
      </c>
      <c r="Q4175" s="30" t="s">
        <v>499</v>
      </c>
    </row>
    <row r="4176" spans="1:17">
      <c r="A4176" s="30" t="s">
        <v>12829</v>
      </c>
      <c r="B4176" s="30" t="s">
        <v>10103</v>
      </c>
      <c r="C4176" s="30" t="s">
        <v>12830</v>
      </c>
      <c r="D4176" s="30"/>
      <c r="E4176" s="30" t="s">
        <v>9870</v>
      </c>
      <c r="F4176" s="30" t="s">
        <v>74</v>
      </c>
      <c r="G4176" s="38">
        <v>60</v>
      </c>
      <c r="H4176" s="31">
        <v>0</v>
      </c>
      <c r="I4176" s="30" t="s">
        <v>512</v>
      </c>
      <c r="J4176" s="30" t="s">
        <v>513</v>
      </c>
      <c r="K4176" s="30" t="s">
        <v>495</v>
      </c>
      <c r="L4176" s="30" t="s">
        <v>496</v>
      </c>
      <c r="M4176" s="30" t="s">
        <v>695</v>
      </c>
      <c r="N4176" s="30" t="s">
        <v>11054</v>
      </c>
      <c r="O4176" s="30" t="s">
        <v>9872</v>
      </c>
      <c r="P4176" s="30" t="s">
        <v>9868</v>
      </c>
      <c r="Q4176" s="30" t="s">
        <v>499</v>
      </c>
    </row>
    <row r="4177" spans="1:17">
      <c r="A4177" s="30" t="s">
        <v>12831</v>
      </c>
      <c r="B4177" s="30" t="s">
        <v>10109</v>
      </c>
      <c r="C4177" s="30" t="s">
        <v>12832</v>
      </c>
      <c r="D4177" s="30" t="s">
        <v>74</v>
      </c>
      <c r="E4177" s="30" t="s">
        <v>9891</v>
      </c>
      <c r="F4177" s="30"/>
      <c r="G4177" s="38">
        <v>60</v>
      </c>
      <c r="H4177" s="31">
        <v>0</v>
      </c>
      <c r="I4177" s="30" t="s">
        <v>622</v>
      </c>
      <c r="J4177" s="30" t="s">
        <v>623</v>
      </c>
      <c r="K4177" s="30" t="s">
        <v>495</v>
      </c>
      <c r="L4177" s="30" t="s">
        <v>612</v>
      </c>
      <c r="M4177" s="30" t="s">
        <v>1007</v>
      </c>
      <c r="N4177" s="30"/>
      <c r="O4177" s="30" t="s">
        <v>9872</v>
      </c>
      <c r="P4177" s="30" t="s">
        <v>9868</v>
      </c>
      <c r="Q4177" s="30" t="s">
        <v>4174</v>
      </c>
    </row>
    <row r="4178" spans="1:17">
      <c r="A4178" s="30" t="s">
        <v>12833</v>
      </c>
      <c r="B4178" s="30" t="s">
        <v>10109</v>
      </c>
      <c r="C4178" s="30" t="s">
        <v>12834</v>
      </c>
      <c r="D4178" s="30" t="s">
        <v>74</v>
      </c>
      <c r="E4178" s="30" t="s">
        <v>9891</v>
      </c>
      <c r="F4178" s="30"/>
      <c r="G4178" s="38">
        <v>60</v>
      </c>
      <c r="H4178" s="31">
        <v>0</v>
      </c>
      <c r="I4178" s="30" t="s">
        <v>610</v>
      </c>
      <c r="J4178" s="30" t="s">
        <v>611</v>
      </c>
      <c r="K4178" s="30" t="s">
        <v>495</v>
      </c>
      <c r="L4178" s="30" t="s">
        <v>612</v>
      </c>
      <c r="M4178" s="30" t="s">
        <v>1108</v>
      </c>
      <c r="N4178" s="30"/>
      <c r="O4178" s="30" t="s">
        <v>9872</v>
      </c>
      <c r="P4178" s="30" t="s">
        <v>9868</v>
      </c>
      <c r="Q4178" s="30" t="s">
        <v>4174</v>
      </c>
    </row>
    <row r="4179" spans="1:17">
      <c r="A4179" s="30" t="s">
        <v>12835</v>
      </c>
      <c r="B4179" s="30" t="s">
        <v>10103</v>
      </c>
      <c r="C4179" s="30" t="s">
        <v>12836</v>
      </c>
      <c r="D4179" s="30"/>
      <c r="E4179" s="30" t="s">
        <v>9870</v>
      </c>
      <c r="F4179" s="30" t="s">
        <v>74</v>
      </c>
      <c r="G4179" s="38">
        <v>60</v>
      </c>
      <c r="H4179" s="31">
        <v>0</v>
      </c>
      <c r="I4179" s="30" t="s">
        <v>586</v>
      </c>
      <c r="J4179" s="30" t="s">
        <v>587</v>
      </c>
      <c r="K4179" s="30" t="s">
        <v>495</v>
      </c>
      <c r="L4179" s="30" t="s">
        <v>496</v>
      </c>
      <c r="M4179" s="30" t="s">
        <v>903</v>
      </c>
      <c r="N4179" s="30"/>
      <c r="O4179" s="30" t="s">
        <v>9872</v>
      </c>
      <c r="P4179" s="30" t="s">
        <v>9868</v>
      </c>
      <c r="Q4179" s="30" t="s">
        <v>499</v>
      </c>
    </row>
    <row r="4180" spans="1:17">
      <c r="A4180" s="30" t="s">
        <v>12837</v>
      </c>
      <c r="B4180" s="30" t="s">
        <v>10109</v>
      </c>
      <c r="C4180" s="30" t="s">
        <v>12838</v>
      </c>
      <c r="D4180" s="30" t="s">
        <v>74</v>
      </c>
      <c r="E4180" s="30" t="s">
        <v>9891</v>
      </c>
      <c r="F4180" s="30"/>
      <c r="G4180" s="38">
        <v>60</v>
      </c>
      <c r="H4180" s="31">
        <v>0</v>
      </c>
      <c r="I4180" s="30" t="s">
        <v>610</v>
      </c>
      <c r="J4180" s="30" t="s">
        <v>611</v>
      </c>
      <c r="K4180" s="30" t="s">
        <v>495</v>
      </c>
      <c r="L4180" s="30" t="s">
        <v>612</v>
      </c>
      <c r="M4180" s="30" t="s">
        <v>688</v>
      </c>
      <c r="N4180" s="30"/>
      <c r="O4180" s="30" t="s">
        <v>9872</v>
      </c>
      <c r="P4180" s="30" t="s">
        <v>9868</v>
      </c>
      <c r="Q4180" s="30" t="s">
        <v>4174</v>
      </c>
    </row>
    <row r="4181" spans="1:17">
      <c r="A4181" s="30" t="s">
        <v>12839</v>
      </c>
      <c r="B4181" s="30" t="s">
        <v>10109</v>
      </c>
      <c r="C4181" s="30" t="s">
        <v>12840</v>
      </c>
      <c r="D4181" s="30" t="s">
        <v>74</v>
      </c>
      <c r="E4181" s="30" t="s">
        <v>9891</v>
      </c>
      <c r="F4181" s="30"/>
      <c r="G4181" s="38">
        <v>60</v>
      </c>
      <c r="H4181" s="31">
        <v>0</v>
      </c>
      <c r="I4181" s="30" t="s">
        <v>5036</v>
      </c>
      <c r="J4181" s="30" t="s">
        <v>5037</v>
      </c>
      <c r="K4181" s="30" t="s">
        <v>495</v>
      </c>
      <c r="L4181" s="30" t="s">
        <v>612</v>
      </c>
      <c r="M4181" s="30" t="s">
        <v>1828</v>
      </c>
      <c r="N4181" s="30"/>
      <c r="O4181" s="30" t="s">
        <v>9872</v>
      </c>
      <c r="P4181" s="30" t="s">
        <v>9868</v>
      </c>
      <c r="Q4181" s="30" t="s">
        <v>4174</v>
      </c>
    </row>
    <row r="4182" spans="1:17">
      <c r="A4182" s="30" t="s">
        <v>12841</v>
      </c>
      <c r="B4182" s="30" t="s">
        <v>12842</v>
      </c>
      <c r="C4182" s="30" t="s">
        <v>12843</v>
      </c>
      <c r="D4182" s="30"/>
      <c r="E4182" s="30" t="s">
        <v>10101</v>
      </c>
      <c r="F4182" s="30"/>
      <c r="G4182" s="38">
        <v>60</v>
      </c>
      <c r="H4182" s="31">
        <v>0</v>
      </c>
      <c r="I4182" s="30" t="s">
        <v>546</v>
      </c>
      <c r="J4182" s="30" t="s">
        <v>547</v>
      </c>
      <c r="K4182" s="30" t="s">
        <v>495</v>
      </c>
      <c r="L4182" s="30" t="s">
        <v>828</v>
      </c>
      <c r="M4182" s="30" t="s">
        <v>573</v>
      </c>
      <c r="N4182" s="30"/>
      <c r="O4182" s="30" t="s">
        <v>9872</v>
      </c>
      <c r="P4182" s="30" t="s">
        <v>9868</v>
      </c>
      <c r="Q4182" s="30" t="s">
        <v>499</v>
      </c>
    </row>
    <row r="4183" spans="1:17">
      <c r="A4183" s="30" t="s">
        <v>12844</v>
      </c>
      <c r="B4183" s="30" t="s">
        <v>12845</v>
      </c>
      <c r="C4183" s="30" t="s">
        <v>12846</v>
      </c>
      <c r="D4183" s="30"/>
      <c r="E4183" s="30" t="s">
        <v>10101</v>
      </c>
      <c r="F4183" s="30"/>
      <c r="G4183" s="38">
        <v>60</v>
      </c>
      <c r="H4183" s="31">
        <v>0</v>
      </c>
      <c r="I4183" s="30" t="s">
        <v>546</v>
      </c>
      <c r="J4183" s="30" t="s">
        <v>547</v>
      </c>
      <c r="K4183" s="30" t="s">
        <v>495</v>
      </c>
      <c r="L4183" s="30" t="s">
        <v>828</v>
      </c>
      <c r="M4183" s="30" t="s">
        <v>573</v>
      </c>
      <c r="N4183" s="30"/>
      <c r="O4183" s="30" t="s">
        <v>9872</v>
      </c>
      <c r="P4183" s="30" t="s">
        <v>9868</v>
      </c>
      <c r="Q4183" s="30" t="s">
        <v>499</v>
      </c>
    </row>
    <row r="4184" spans="1:17">
      <c r="A4184" s="30" t="s">
        <v>12847</v>
      </c>
      <c r="B4184" s="30" t="s">
        <v>10109</v>
      </c>
      <c r="C4184" s="30" t="s">
        <v>12848</v>
      </c>
      <c r="D4184" s="30" t="s">
        <v>74</v>
      </c>
      <c r="E4184" s="30" t="s">
        <v>9891</v>
      </c>
      <c r="F4184" s="30"/>
      <c r="G4184" s="38">
        <v>60</v>
      </c>
      <c r="H4184" s="31">
        <v>0</v>
      </c>
      <c r="I4184" s="30" t="s">
        <v>610</v>
      </c>
      <c r="J4184" s="30" t="s">
        <v>611</v>
      </c>
      <c r="K4184" s="30" t="s">
        <v>495</v>
      </c>
      <c r="L4184" s="30" t="s">
        <v>612</v>
      </c>
      <c r="M4184" s="30" t="s">
        <v>950</v>
      </c>
      <c r="N4184" s="30"/>
      <c r="O4184" s="30" t="s">
        <v>9872</v>
      </c>
      <c r="P4184" s="30" t="s">
        <v>9868</v>
      </c>
      <c r="Q4184" s="30" t="s">
        <v>4174</v>
      </c>
    </row>
    <row r="4185" spans="1:17">
      <c r="A4185" s="30" t="s">
        <v>12849</v>
      </c>
      <c r="B4185" s="30" t="s">
        <v>10109</v>
      </c>
      <c r="C4185" s="30" t="s">
        <v>12850</v>
      </c>
      <c r="D4185" s="30" t="s">
        <v>74</v>
      </c>
      <c r="E4185" s="30" t="s">
        <v>9891</v>
      </c>
      <c r="F4185" s="30"/>
      <c r="G4185" s="38">
        <v>60</v>
      </c>
      <c r="H4185" s="31">
        <v>0</v>
      </c>
      <c r="I4185" s="30" t="s">
        <v>622</v>
      </c>
      <c r="J4185" s="30" t="s">
        <v>623</v>
      </c>
      <c r="K4185" s="30" t="s">
        <v>495</v>
      </c>
      <c r="L4185" s="30" t="s">
        <v>612</v>
      </c>
      <c r="M4185" s="30" t="s">
        <v>1007</v>
      </c>
      <c r="N4185" s="30"/>
      <c r="O4185" s="30" t="s">
        <v>9872</v>
      </c>
      <c r="P4185" s="30" t="s">
        <v>9868</v>
      </c>
      <c r="Q4185" s="30" t="s">
        <v>4174</v>
      </c>
    </row>
    <row r="4186" spans="1:17">
      <c r="A4186" s="30" t="s">
        <v>12851</v>
      </c>
      <c r="B4186" s="30" t="s">
        <v>10109</v>
      </c>
      <c r="C4186" s="30" t="s">
        <v>12852</v>
      </c>
      <c r="D4186" s="30" t="s">
        <v>74</v>
      </c>
      <c r="E4186" s="30" t="s">
        <v>9891</v>
      </c>
      <c r="F4186" s="30"/>
      <c r="G4186" s="38">
        <v>60</v>
      </c>
      <c r="H4186" s="31">
        <v>0</v>
      </c>
      <c r="I4186" s="30" t="s">
        <v>622</v>
      </c>
      <c r="J4186" s="30" t="s">
        <v>623</v>
      </c>
      <c r="K4186" s="30" t="s">
        <v>495</v>
      </c>
      <c r="L4186" s="30" t="s">
        <v>612</v>
      </c>
      <c r="M4186" s="30" t="s">
        <v>997</v>
      </c>
      <c r="N4186" s="30"/>
      <c r="O4186" s="30" t="s">
        <v>9872</v>
      </c>
      <c r="P4186" s="30" t="s">
        <v>9868</v>
      </c>
      <c r="Q4186" s="30" t="s">
        <v>4174</v>
      </c>
    </row>
    <row r="4187" spans="1:17">
      <c r="A4187" s="30" t="s">
        <v>12853</v>
      </c>
      <c r="B4187" s="30" t="s">
        <v>10109</v>
      </c>
      <c r="C4187" s="30" t="s">
        <v>12854</v>
      </c>
      <c r="D4187" s="30" t="s">
        <v>74</v>
      </c>
      <c r="E4187" s="30" t="s">
        <v>9891</v>
      </c>
      <c r="F4187" s="30"/>
      <c r="G4187" s="38">
        <v>60</v>
      </c>
      <c r="H4187" s="31">
        <v>0</v>
      </c>
      <c r="I4187" s="30" t="s">
        <v>5036</v>
      </c>
      <c r="J4187" s="30" t="s">
        <v>5037</v>
      </c>
      <c r="K4187" s="30" t="s">
        <v>495</v>
      </c>
      <c r="L4187" s="30" t="s">
        <v>612</v>
      </c>
      <c r="M4187" s="30" t="s">
        <v>1021</v>
      </c>
      <c r="N4187" s="30"/>
      <c r="O4187" s="30" t="s">
        <v>9872</v>
      </c>
      <c r="P4187" s="30" t="s">
        <v>9868</v>
      </c>
      <c r="Q4187" s="30" t="s">
        <v>4174</v>
      </c>
    </row>
    <row r="4188" spans="1:17">
      <c r="A4188" s="30" t="s">
        <v>12855</v>
      </c>
      <c r="B4188" s="30" t="s">
        <v>10109</v>
      </c>
      <c r="C4188" s="30" t="s">
        <v>12856</v>
      </c>
      <c r="D4188" s="30" t="s">
        <v>74</v>
      </c>
      <c r="E4188" s="30" t="s">
        <v>9891</v>
      </c>
      <c r="F4188" s="30"/>
      <c r="G4188" s="38">
        <v>60</v>
      </c>
      <c r="H4188" s="31">
        <v>0</v>
      </c>
      <c r="I4188" s="30" t="s">
        <v>610</v>
      </c>
      <c r="J4188" s="30" t="s">
        <v>611</v>
      </c>
      <c r="K4188" s="30" t="s">
        <v>495</v>
      </c>
      <c r="L4188" s="30" t="s">
        <v>612</v>
      </c>
      <c r="M4188" s="30" t="s">
        <v>688</v>
      </c>
      <c r="N4188" s="30"/>
      <c r="O4188" s="30" t="s">
        <v>9872</v>
      </c>
      <c r="P4188" s="30" t="s">
        <v>9868</v>
      </c>
      <c r="Q4188" s="30" t="s">
        <v>4174</v>
      </c>
    </row>
    <row r="4189" spans="1:17">
      <c r="A4189" s="30" t="s">
        <v>12857</v>
      </c>
      <c r="B4189" s="30" t="s">
        <v>10106</v>
      </c>
      <c r="C4189" s="30" t="s">
        <v>12858</v>
      </c>
      <c r="D4189" s="30" t="s">
        <v>74</v>
      </c>
      <c r="E4189" s="30" t="s">
        <v>9891</v>
      </c>
      <c r="F4189" s="30"/>
      <c r="G4189" s="38">
        <v>60</v>
      </c>
      <c r="H4189" s="31">
        <v>0</v>
      </c>
      <c r="I4189" s="30" t="s">
        <v>622</v>
      </c>
      <c r="J4189" s="30" t="s">
        <v>623</v>
      </c>
      <c r="K4189" s="30" t="s">
        <v>495</v>
      </c>
      <c r="L4189" s="30" t="s">
        <v>612</v>
      </c>
      <c r="M4189" s="30" t="s">
        <v>1088</v>
      </c>
      <c r="N4189" s="30"/>
      <c r="O4189" s="30" t="s">
        <v>9872</v>
      </c>
      <c r="P4189" s="30" t="s">
        <v>9868</v>
      </c>
      <c r="Q4189" s="30" t="s">
        <v>4174</v>
      </c>
    </row>
    <row r="4190" spans="1:17">
      <c r="A4190" s="30" t="s">
        <v>12859</v>
      </c>
      <c r="B4190" s="30" t="s">
        <v>10106</v>
      </c>
      <c r="C4190" s="30" t="s">
        <v>12860</v>
      </c>
      <c r="D4190" s="30" t="s">
        <v>74</v>
      </c>
      <c r="E4190" s="30" t="s">
        <v>9891</v>
      </c>
      <c r="F4190" s="30"/>
      <c r="G4190" s="38">
        <v>60</v>
      </c>
      <c r="H4190" s="31">
        <v>0</v>
      </c>
      <c r="I4190" s="30" t="s">
        <v>622</v>
      </c>
      <c r="J4190" s="30" t="s">
        <v>623</v>
      </c>
      <c r="K4190" s="30" t="s">
        <v>495</v>
      </c>
      <c r="L4190" s="30" t="s">
        <v>612</v>
      </c>
      <c r="M4190" s="30" t="s">
        <v>1088</v>
      </c>
      <c r="N4190" s="30"/>
      <c r="O4190" s="30" t="s">
        <v>9872</v>
      </c>
      <c r="P4190" s="30" t="s">
        <v>9868</v>
      </c>
      <c r="Q4190" s="30" t="s">
        <v>4174</v>
      </c>
    </row>
    <row r="4191" spans="1:17">
      <c r="A4191" s="30" t="s">
        <v>12861</v>
      </c>
      <c r="B4191" s="30" t="s">
        <v>10109</v>
      </c>
      <c r="C4191" s="30" t="s">
        <v>12862</v>
      </c>
      <c r="D4191" s="30" t="s">
        <v>74</v>
      </c>
      <c r="E4191" s="30" t="s">
        <v>9891</v>
      </c>
      <c r="F4191" s="30"/>
      <c r="G4191" s="38">
        <v>60</v>
      </c>
      <c r="H4191" s="31">
        <v>0</v>
      </c>
      <c r="I4191" s="30" t="s">
        <v>610</v>
      </c>
      <c r="J4191" s="30" t="s">
        <v>611</v>
      </c>
      <c r="K4191" s="30" t="s">
        <v>495</v>
      </c>
      <c r="L4191" s="30" t="s">
        <v>612</v>
      </c>
      <c r="M4191" s="30" t="s">
        <v>1035</v>
      </c>
      <c r="N4191" s="30"/>
      <c r="O4191" s="30" t="s">
        <v>9872</v>
      </c>
      <c r="P4191" s="30" t="s">
        <v>9868</v>
      </c>
      <c r="Q4191" s="30" t="s">
        <v>4174</v>
      </c>
    </row>
    <row r="4192" spans="1:17">
      <c r="A4192" s="30" t="s">
        <v>12863</v>
      </c>
      <c r="B4192" s="30" t="s">
        <v>10109</v>
      </c>
      <c r="C4192" s="30" t="s">
        <v>12864</v>
      </c>
      <c r="D4192" s="30" t="s">
        <v>74</v>
      </c>
      <c r="E4192" s="30" t="s">
        <v>9891</v>
      </c>
      <c r="F4192" s="30"/>
      <c r="G4192" s="38">
        <v>60</v>
      </c>
      <c r="H4192" s="31">
        <v>0</v>
      </c>
      <c r="I4192" s="30" t="s">
        <v>610</v>
      </c>
      <c r="J4192" s="30" t="s">
        <v>611</v>
      </c>
      <c r="K4192" s="30" t="s">
        <v>495</v>
      </c>
      <c r="L4192" s="30" t="s">
        <v>612</v>
      </c>
      <c r="M4192" s="30" t="s">
        <v>943</v>
      </c>
      <c r="N4192" s="30"/>
      <c r="O4192" s="30" t="s">
        <v>9872</v>
      </c>
      <c r="P4192" s="30" t="s">
        <v>9868</v>
      </c>
      <c r="Q4192" s="30" t="s">
        <v>4174</v>
      </c>
    </row>
    <row r="4193" spans="1:17">
      <c r="A4193" s="30" t="s">
        <v>12865</v>
      </c>
      <c r="B4193" s="30" t="s">
        <v>10109</v>
      </c>
      <c r="C4193" s="30" t="s">
        <v>12866</v>
      </c>
      <c r="D4193" s="30" t="s">
        <v>74</v>
      </c>
      <c r="E4193" s="30" t="s">
        <v>9891</v>
      </c>
      <c r="F4193" s="30"/>
      <c r="G4193" s="38">
        <v>60</v>
      </c>
      <c r="H4193" s="31">
        <v>0</v>
      </c>
      <c r="I4193" s="30" t="s">
        <v>622</v>
      </c>
      <c r="J4193" s="30" t="s">
        <v>623</v>
      </c>
      <c r="K4193" s="30" t="s">
        <v>495</v>
      </c>
      <c r="L4193" s="30" t="s">
        <v>612</v>
      </c>
      <c r="M4193" s="30" t="s">
        <v>1007</v>
      </c>
      <c r="N4193" s="30"/>
      <c r="O4193" s="30" t="s">
        <v>9872</v>
      </c>
      <c r="P4193" s="30" t="s">
        <v>9868</v>
      </c>
      <c r="Q4193" s="30" t="s">
        <v>4174</v>
      </c>
    </row>
    <row r="4194" spans="1:17">
      <c r="A4194" s="30" t="s">
        <v>12867</v>
      </c>
      <c r="B4194" s="30" t="s">
        <v>10109</v>
      </c>
      <c r="C4194" s="30" t="s">
        <v>12868</v>
      </c>
      <c r="D4194" s="30" t="s">
        <v>74</v>
      </c>
      <c r="E4194" s="30" t="s">
        <v>9891</v>
      </c>
      <c r="F4194" s="30"/>
      <c r="G4194" s="38">
        <v>60</v>
      </c>
      <c r="H4194" s="31">
        <v>0</v>
      </c>
      <c r="I4194" s="30" t="s">
        <v>610</v>
      </c>
      <c r="J4194" s="30" t="s">
        <v>611</v>
      </c>
      <c r="K4194" s="30" t="s">
        <v>495</v>
      </c>
      <c r="L4194" s="30" t="s">
        <v>612</v>
      </c>
      <c r="M4194" s="30" t="s">
        <v>688</v>
      </c>
      <c r="N4194" s="30"/>
      <c r="O4194" s="30" t="s">
        <v>9872</v>
      </c>
      <c r="P4194" s="30" t="s">
        <v>9868</v>
      </c>
      <c r="Q4194" s="30" t="s">
        <v>4174</v>
      </c>
    </row>
    <row r="4195" spans="1:17">
      <c r="A4195" s="30" t="s">
        <v>12869</v>
      </c>
      <c r="B4195" s="30" t="s">
        <v>10109</v>
      </c>
      <c r="C4195" s="30" t="s">
        <v>12870</v>
      </c>
      <c r="D4195" s="30" t="s">
        <v>74</v>
      </c>
      <c r="E4195" s="30" t="s">
        <v>10883</v>
      </c>
      <c r="F4195" s="30"/>
      <c r="G4195" s="38">
        <v>60</v>
      </c>
      <c r="H4195" s="31">
        <v>0</v>
      </c>
      <c r="I4195" s="30" t="s">
        <v>610</v>
      </c>
      <c r="J4195" s="30" t="s">
        <v>611</v>
      </c>
      <c r="K4195" s="30" t="s">
        <v>495</v>
      </c>
      <c r="L4195" s="30" t="s">
        <v>612</v>
      </c>
      <c r="M4195" s="30" t="s">
        <v>6616</v>
      </c>
      <c r="N4195" s="30"/>
      <c r="O4195" s="30" t="s">
        <v>9872</v>
      </c>
      <c r="P4195" s="30" t="s">
        <v>9868</v>
      </c>
      <c r="Q4195" s="30" t="s">
        <v>4174</v>
      </c>
    </row>
    <row r="4196" spans="1:17">
      <c r="A4196" s="30" t="s">
        <v>12871</v>
      </c>
      <c r="B4196" s="30" t="s">
        <v>10109</v>
      </c>
      <c r="C4196" s="30" t="s">
        <v>12872</v>
      </c>
      <c r="D4196" s="30" t="s">
        <v>74</v>
      </c>
      <c r="E4196" s="30" t="s">
        <v>9891</v>
      </c>
      <c r="F4196" s="30"/>
      <c r="G4196" s="38">
        <v>60</v>
      </c>
      <c r="H4196" s="31">
        <v>0</v>
      </c>
      <c r="I4196" s="30" t="s">
        <v>610</v>
      </c>
      <c r="J4196" s="30" t="s">
        <v>611</v>
      </c>
      <c r="K4196" s="30" t="s">
        <v>495</v>
      </c>
      <c r="L4196" s="30" t="s">
        <v>612</v>
      </c>
      <c r="M4196" s="30" t="s">
        <v>688</v>
      </c>
      <c r="N4196" s="30"/>
      <c r="O4196" s="30" t="s">
        <v>9872</v>
      </c>
      <c r="P4196" s="30" t="s">
        <v>9868</v>
      </c>
      <c r="Q4196" s="30" t="s">
        <v>4174</v>
      </c>
    </row>
    <row r="4197" spans="1:17">
      <c r="A4197" s="30" t="s">
        <v>12873</v>
      </c>
      <c r="B4197" s="30" t="s">
        <v>10109</v>
      </c>
      <c r="C4197" s="30" t="s">
        <v>12874</v>
      </c>
      <c r="D4197" s="30" t="s">
        <v>74</v>
      </c>
      <c r="E4197" s="30" t="s">
        <v>9891</v>
      </c>
      <c r="F4197" s="30"/>
      <c r="G4197" s="38">
        <v>60</v>
      </c>
      <c r="H4197" s="31">
        <v>0</v>
      </c>
      <c r="I4197" s="30" t="s">
        <v>5036</v>
      </c>
      <c r="J4197" s="30" t="s">
        <v>5037</v>
      </c>
      <c r="K4197" s="30" t="s">
        <v>495</v>
      </c>
      <c r="L4197" s="30" t="s">
        <v>612</v>
      </c>
      <c r="M4197" s="30" t="s">
        <v>613</v>
      </c>
      <c r="N4197" s="30"/>
      <c r="O4197" s="30" t="s">
        <v>9872</v>
      </c>
      <c r="P4197" s="30" t="s">
        <v>9868</v>
      </c>
      <c r="Q4197" s="30" t="s">
        <v>4174</v>
      </c>
    </row>
    <row r="4198" spans="1:17">
      <c r="A4198" s="30" t="s">
        <v>12875</v>
      </c>
      <c r="B4198" s="30" t="s">
        <v>10106</v>
      </c>
      <c r="C4198" s="30" t="s">
        <v>12876</v>
      </c>
      <c r="D4198" s="30" t="s">
        <v>74</v>
      </c>
      <c r="E4198" s="30" t="s">
        <v>9891</v>
      </c>
      <c r="F4198" s="30"/>
      <c r="G4198" s="38">
        <v>60</v>
      </c>
      <c r="H4198" s="31">
        <v>0</v>
      </c>
      <c r="I4198" s="30" t="s">
        <v>5036</v>
      </c>
      <c r="J4198" s="30" t="s">
        <v>5037</v>
      </c>
      <c r="K4198" s="30" t="s">
        <v>495</v>
      </c>
      <c r="L4198" s="30" t="s">
        <v>612</v>
      </c>
      <c r="M4198" s="30" t="s">
        <v>4226</v>
      </c>
      <c r="N4198" s="30"/>
      <c r="O4198" s="30" t="s">
        <v>9872</v>
      </c>
      <c r="P4198" s="30" t="s">
        <v>9868</v>
      </c>
      <c r="Q4198" s="30" t="s">
        <v>4174</v>
      </c>
    </row>
    <row r="4199" spans="1:17">
      <c r="A4199" s="30" t="s">
        <v>12877</v>
      </c>
      <c r="B4199" s="30" t="s">
        <v>10109</v>
      </c>
      <c r="C4199" s="30" t="s">
        <v>12878</v>
      </c>
      <c r="D4199" s="30" t="s">
        <v>74</v>
      </c>
      <c r="E4199" s="30" t="s">
        <v>9891</v>
      </c>
      <c r="F4199" s="30"/>
      <c r="G4199" s="38">
        <v>60</v>
      </c>
      <c r="H4199" s="31">
        <v>0</v>
      </c>
      <c r="I4199" s="30" t="s">
        <v>5036</v>
      </c>
      <c r="J4199" s="30" t="s">
        <v>5037</v>
      </c>
      <c r="K4199" s="30" t="s">
        <v>495</v>
      </c>
      <c r="L4199" s="30" t="s">
        <v>612</v>
      </c>
      <c r="M4199" s="30" t="s">
        <v>1128</v>
      </c>
      <c r="N4199" s="30"/>
      <c r="O4199" s="30" t="s">
        <v>9872</v>
      </c>
      <c r="P4199" s="30" t="s">
        <v>9868</v>
      </c>
      <c r="Q4199" s="30" t="s">
        <v>4174</v>
      </c>
    </row>
    <row r="4200" spans="1:17">
      <c r="A4200" s="30" t="s">
        <v>12879</v>
      </c>
      <c r="B4200" s="30" t="s">
        <v>10109</v>
      </c>
      <c r="C4200" s="30" t="s">
        <v>12880</v>
      </c>
      <c r="D4200" s="30" t="s">
        <v>74</v>
      </c>
      <c r="E4200" s="30" t="s">
        <v>9891</v>
      </c>
      <c r="F4200" s="30"/>
      <c r="G4200" s="38">
        <v>60</v>
      </c>
      <c r="H4200" s="31">
        <v>0</v>
      </c>
      <c r="I4200" s="30" t="s">
        <v>610</v>
      </c>
      <c r="J4200" s="30" t="s">
        <v>611</v>
      </c>
      <c r="K4200" s="30" t="s">
        <v>495</v>
      </c>
      <c r="L4200" s="30" t="s">
        <v>612</v>
      </c>
      <c r="M4200" s="30" t="s">
        <v>1035</v>
      </c>
      <c r="N4200" s="30"/>
      <c r="O4200" s="30" t="s">
        <v>9872</v>
      </c>
      <c r="P4200" s="30" t="s">
        <v>9868</v>
      </c>
      <c r="Q4200" s="30" t="s">
        <v>4174</v>
      </c>
    </row>
    <row r="4201" spans="1:17">
      <c r="A4201" s="30" t="s">
        <v>12881</v>
      </c>
      <c r="B4201" s="30" t="s">
        <v>10109</v>
      </c>
      <c r="C4201" s="30" t="s">
        <v>12882</v>
      </c>
      <c r="D4201" s="30" t="s">
        <v>74</v>
      </c>
      <c r="E4201" s="30" t="s">
        <v>9891</v>
      </c>
      <c r="F4201" s="30"/>
      <c r="G4201" s="38">
        <v>60</v>
      </c>
      <c r="H4201" s="31">
        <v>0</v>
      </c>
      <c r="I4201" s="30" t="s">
        <v>5036</v>
      </c>
      <c r="J4201" s="30" t="s">
        <v>5037</v>
      </c>
      <c r="K4201" s="30" t="s">
        <v>495</v>
      </c>
      <c r="L4201" s="30" t="s">
        <v>612</v>
      </c>
      <c r="M4201" s="30" t="s">
        <v>1828</v>
      </c>
      <c r="N4201" s="30"/>
      <c r="O4201" s="30" t="s">
        <v>9872</v>
      </c>
      <c r="P4201" s="30" t="s">
        <v>9868</v>
      </c>
      <c r="Q4201" s="30" t="s">
        <v>4174</v>
      </c>
    </row>
    <row r="4202" spans="1:17">
      <c r="A4202" s="30" t="s">
        <v>12883</v>
      </c>
      <c r="B4202" s="30" t="s">
        <v>10103</v>
      </c>
      <c r="C4202" s="30" t="s">
        <v>12884</v>
      </c>
      <c r="D4202" s="30"/>
      <c r="E4202" s="30" t="s">
        <v>9870</v>
      </c>
      <c r="F4202" s="30" t="s">
        <v>74</v>
      </c>
      <c r="G4202" s="38">
        <v>60</v>
      </c>
      <c r="H4202" s="31">
        <v>0</v>
      </c>
      <c r="I4202" s="30" t="s">
        <v>504</v>
      </c>
      <c r="J4202" s="30" t="s">
        <v>505</v>
      </c>
      <c r="K4202" s="30" t="s">
        <v>495</v>
      </c>
      <c r="L4202" s="30" t="s">
        <v>496</v>
      </c>
      <c r="M4202" s="30" t="s">
        <v>1146</v>
      </c>
      <c r="N4202" s="30"/>
      <c r="O4202" s="30" t="s">
        <v>9872</v>
      </c>
      <c r="P4202" s="30" t="s">
        <v>9868</v>
      </c>
      <c r="Q4202" s="30" t="s">
        <v>499</v>
      </c>
    </row>
    <row r="4203" spans="1:17">
      <c r="A4203" s="30" t="s">
        <v>12885</v>
      </c>
      <c r="B4203" s="30" t="s">
        <v>10103</v>
      </c>
      <c r="C4203" s="30" t="s">
        <v>12886</v>
      </c>
      <c r="D4203" s="30"/>
      <c r="E4203" s="30" t="s">
        <v>9870</v>
      </c>
      <c r="F4203" s="30" t="s">
        <v>74</v>
      </c>
      <c r="G4203" s="38">
        <v>60</v>
      </c>
      <c r="H4203" s="31">
        <v>0</v>
      </c>
      <c r="I4203" s="30" t="s">
        <v>552</v>
      </c>
      <c r="J4203" s="30" t="s">
        <v>553</v>
      </c>
      <c r="K4203" s="30" t="s">
        <v>495</v>
      </c>
      <c r="L4203" s="30" t="s">
        <v>496</v>
      </c>
      <c r="M4203" s="30" t="s">
        <v>654</v>
      </c>
      <c r="N4203" s="30"/>
      <c r="O4203" s="30" t="s">
        <v>9872</v>
      </c>
      <c r="P4203" s="30" t="s">
        <v>9868</v>
      </c>
      <c r="Q4203" s="30" t="s">
        <v>499</v>
      </c>
    </row>
    <row r="4204" spans="1:17">
      <c r="A4204" s="30" t="s">
        <v>12887</v>
      </c>
      <c r="B4204" s="30" t="s">
        <v>10106</v>
      </c>
      <c r="C4204" s="30" t="s">
        <v>12888</v>
      </c>
      <c r="D4204" s="30" t="s">
        <v>74</v>
      </c>
      <c r="E4204" s="30" t="s">
        <v>9891</v>
      </c>
      <c r="F4204" s="30"/>
      <c r="G4204" s="38">
        <v>60</v>
      </c>
      <c r="H4204" s="31">
        <v>0</v>
      </c>
      <c r="I4204" s="30" t="s">
        <v>622</v>
      </c>
      <c r="J4204" s="30" t="s">
        <v>623</v>
      </c>
      <c r="K4204" s="30" t="s">
        <v>495</v>
      </c>
      <c r="L4204" s="30" t="s">
        <v>612</v>
      </c>
      <c r="M4204" s="30" t="s">
        <v>9851</v>
      </c>
      <c r="N4204" s="30"/>
      <c r="O4204" s="30" t="s">
        <v>9872</v>
      </c>
      <c r="P4204" s="30" t="s">
        <v>9868</v>
      </c>
      <c r="Q4204" s="30" t="s">
        <v>4174</v>
      </c>
    </row>
    <row r="4205" spans="1:17">
      <c r="A4205" s="30" t="s">
        <v>12889</v>
      </c>
      <c r="B4205" s="30" t="s">
        <v>10109</v>
      </c>
      <c r="C4205" s="30" t="s">
        <v>12890</v>
      </c>
      <c r="D4205" s="30" t="s">
        <v>74</v>
      </c>
      <c r="E4205" s="30" t="s">
        <v>9891</v>
      </c>
      <c r="F4205" s="30"/>
      <c r="G4205" s="38">
        <v>60</v>
      </c>
      <c r="H4205" s="31">
        <v>0</v>
      </c>
      <c r="I4205" s="30" t="s">
        <v>5036</v>
      </c>
      <c r="J4205" s="30" t="s">
        <v>5037</v>
      </c>
      <c r="K4205" s="30" t="s">
        <v>495</v>
      </c>
      <c r="L4205" s="30" t="s">
        <v>612</v>
      </c>
      <c r="M4205" s="30" t="s">
        <v>1021</v>
      </c>
      <c r="N4205" s="30"/>
      <c r="O4205" s="30" t="s">
        <v>9872</v>
      </c>
      <c r="P4205" s="30" t="s">
        <v>9868</v>
      </c>
      <c r="Q4205" s="30" t="s">
        <v>4174</v>
      </c>
    </row>
    <row r="4206" spans="1:17">
      <c r="A4206" s="30" t="s">
        <v>12891</v>
      </c>
      <c r="B4206" s="30" t="s">
        <v>10109</v>
      </c>
      <c r="C4206" s="30" t="s">
        <v>12892</v>
      </c>
      <c r="D4206" s="30" t="s">
        <v>74</v>
      </c>
      <c r="E4206" s="30" t="s">
        <v>9891</v>
      </c>
      <c r="F4206" s="30"/>
      <c r="G4206" s="38">
        <v>60</v>
      </c>
      <c r="H4206" s="31">
        <v>0</v>
      </c>
      <c r="I4206" s="30" t="s">
        <v>5036</v>
      </c>
      <c r="J4206" s="30" t="s">
        <v>5037</v>
      </c>
      <c r="K4206" s="30" t="s">
        <v>495</v>
      </c>
      <c r="L4206" s="30" t="s">
        <v>612</v>
      </c>
      <c r="M4206" s="30" t="s">
        <v>9437</v>
      </c>
      <c r="N4206" s="30"/>
      <c r="O4206" s="30" t="s">
        <v>9872</v>
      </c>
      <c r="P4206" s="30" t="s">
        <v>9868</v>
      </c>
      <c r="Q4206" s="30" t="s">
        <v>4174</v>
      </c>
    </row>
    <row r="4207" spans="1:17">
      <c r="A4207" s="30" t="s">
        <v>12893</v>
      </c>
      <c r="B4207" s="30" t="s">
        <v>10109</v>
      </c>
      <c r="C4207" s="30" t="s">
        <v>12894</v>
      </c>
      <c r="D4207" s="30" t="s">
        <v>74</v>
      </c>
      <c r="E4207" s="30" t="s">
        <v>9891</v>
      </c>
      <c r="F4207" s="30"/>
      <c r="G4207" s="38">
        <v>60</v>
      </c>
      <c r="H4207" s="31">
        <v>0</v>
      </c>
      <c r="I4207" s="30" t="s">
        <v>5036</v>
      </c>
      <c r="J4207" s="30" t="s">
        <v>5037</v>
      </c>
      <c r="K4207" s="30" t="s">
        <v>495</v>
      </c>
      <c r="L4207" s="30" t="s">
        <v>612</v>
      </c>
      <c r="M4207" s="30" t="s">
        <v>9437</v>
      </c>
      <c r="N4207" s="30"/>
      <c r="O4207" s="30" t="s">
        <v>9872</v>
      </c>
      <c r="P4207" s="30" t="s">
        <v>9868</v>
      </c>
      <c r="Q4207" s="30" t="s">
        <v>4174</v>
      </c>
    </row>
    <row r="4208" spans="1:17">
      <c r="A4208" s="30" t="s">
        <v>12895</v>
      </c>
      <c r="B4208" s="30" t="s">
        <v>10103</v>
      </c>
      <c r="C4208" s="30" t="s">
        <v>12896</v>
      </c>
      <c r="D4208" s="30"/>
      <c r="E4208" s="30" t="s">
        <v>9870</v>
      </c>
      <c r="F4208" s="30" t="s">
        <v>74</v>
      </c>
      <c r="G4208" s="38">
        <v>60</v>
      </c>
      <c r="H4208" s="31">
        <v>0</v>
      </c>
      <c r="I4208" s="30" t="s">
        <v>504</v>
      </c>
      <c r="J4208" s="30" t="s">
        <v>505</v>
      </c>
      <c r="K4208" s="30" t="s">
        <v>495</v>
      </c>
      <c r="L4208" s="30" t="s">
        <v>496</v>
      </c>
      <c r="M4208" s="30" t="s">
        <v>558</v>
      </c>
      <c r="N4208" s="30"/>
      <c r="O4208" s="30" t="s">
        <v>9872</v>
      </c>
      <c r="P4208" s="30" t="s">
        <v>9868</v>
      </c>
      <c r="Q4208" s="30" t="s">
        <v>499</v>
      </c>
    </row>
    <row r="4209" spans="1:17">
      <c r="A4209" s="30" t="s">
        <v>12897</v>
      </c>
      <c r="B4209" s="30" t="s">
        <v>10109</v>
      </c>
      <c r="C4209" s="30" t="s">
        <v>12898</v>
      </c>
      <c r="D4209" s="30" t="s">
        <v>74</v>
      </c>
      <c r="E4209" s="30" t="s">
        <v>9891</v>
      </c>
      <c r="F4209" s="30"/>
      <c r="G4209" s="38">
        <v>60</v>
      </c>
      <c r="H4209" s="31">
        <v>0</v>
      </c>
      <c r="I4209" s="30" t="s">
        <v>622</v>
      </c>
      <c r="J4209" s="30" t="s">
        <v>623</v>
      </c>
      <c r="K4209" s="30" t="s">
        <v>495</v>
      </c>
      <c r="L4209" s="30" t="s">
        <v>612</v>
      </c>
      <c r="M4209" s="30" t="s">
        <v>997</v>
      </c>
      <c r="N4209" s="30"/>
      <c r="O4209" s="30" t="s">
        <v>9872</v>
      </c>
      <c r="P4209" s="30" t="s">
        <v>9868</v>
      </c>
      <c r="Q4209" s="30" t="s">
        <v>4174</v>
      </c>
    </row>
    <row r="4210" spans="1:17">
      <c r="A4210" s="30" t="s">
        <v>12899</v>
      </c>
      <c r="B4210" s="30" t="s">
        <v>10109</v>
      </c>
      <c r="C4210" s="30" t="s">
        <v>12900</v>
      </c>
      <c r="D4210" s="30" t="s">
        <v>74</v>
      </c>
      <c r="E4210" s="30" t="s">
        <v>9891</v>
      </c>
      <c r="F4210" s="30"/>
      <c r="G4210" s="38">
        <v>60</v>
      </c>
      <c r="H4210" s="31">
        <v>0</v>
      </c>
      <c r="I4210" s="30" t="s">
        <v>5036</v>
      </c>
      <c r="J4210" s="30" t="s">
        <v>5037</v>
      </c>
      <c r="K4210" s="30" t="s">
        <v>495</v>
      </c>
      <c r="L4210" s="30" t="s">
        <v>612</v>
      </c>
      <c r="M4210" s="30" t="s">
        <v>1128</v>
      </c>
      <c r="N4210" s="30"/>
      <c r="O4210" s="30" t="s">
        <v>9872</v>
      </c>
      <c r="P4210" s="30" t="s">
        <v>9868</v>
      </c>
      <c r="Q4210" s="30" t="s">
        <v>4174</v>
      </c>
    </row>
    <row r="4211" spans="1:17">
      <c r="A4211" s="30" t="s">
        <v>12901</v>
      </c>
      <c r="B4211" s="30" t="s">
        <v>10106</v>
      </c>
      <c r="C4211" s="30" t="s">
        <v>12902</v>
      </c>
      <c r="D4211" s="30" t="s">
        <v>74</v>
      </c>
      <c r="E4211" s="30" t="s">
        <v>9891</v>
      </c>
      <c r="F4211" s="30"/>
      <c r="G4211" s="38">
        <v>60</v>
      </c>
      <c r="H4211" s="31">
        <v>0</v>
      </c>
      <c r="I4211" s="30" t="s">
        <v>622</v>
      </c>
      <c r="J4211" s="30" t="s">
        <v>623</v>
      </c>
      <c r="K4211" s="30" t="s">
        <v>495</v>
      </c>
      <c r="L4211" s="30" t="s">
        <v>612</v>
      </c>
      <c r="M4211" s="30" t="s">
        <v>9851</v>
      </c>
      <c r="N4211" s="30"/>
      <c r="O4211" s="30" t="s">
        <v>9872</v>
      </c>
      <c r="P4211" s="30" t="s">
        <v>9868</v>
      </c>
      <c r="Q4211" s="30" t="s">
        <v>4174</v>
      </c>
    </row>
    <row r="4212" spans="1:17">
      <c r="A4212" s="30" t="s">
        <v>12903</v>
      </c>
      <c r="B4212" s="30" t="s">
        <v>10103</v>
      </c>
      <c r="C4212" s="30" t="s">
        <v>12904</v>
      </c>
      <c r="D4212" s="30"/>
      <c r="E4212" s="30" t="s">
        <v>9870</v>
      </c>
      <c r="F4212" s="30" t="s">
        <v>74</v>
      </c>
      <c r="G4212" s="38">
        <v>60</v>
      </c>
      <c r="H4212" s="31">
        <v>0</v>
      </c>
      <c r="I4212" s="30" t="s">
        <v>512</v>
      </c>
      <c r="J4212" s="30" t="s">
        <v>513</v>
      </c>
      <c r="K4212" s="30" t="s">
        <v>495</v>
      </c>
      <c r="L4212" s="30" t="s">
        <v>496</v>
      </c>
      <c r="M4212" s="30" t="s">
        <v>526</v>
      </c>
      <c r="N4212" s="30"/>
      <c r="O4212" s="30" t="s">
        <v>9872</v>
      </c>
      <c r="P4212" s="30" t="s">
        <v>9868</v>
      </c>
      <c r="Q4212" s="30" t="s">
        <v>499</v>
      </c>
    </row>
    <row r="4213" spans="1:17">
      <c r="A4213" s="30" t="s">
        <v>12905</v>
      </c>
      <c r="B4213" s="30" t="s">
        <v>10109</v>
      </c>
      <c r="C4213" s="30" t="s">
        <v>12906</v>
      </c>
      <c r="D4213" s="30" t="s">
        <v>74</v>
      </c>
      <c r="E4213" s="30" t="s">
        <v>9891</v>
      </c>
      <c r="F4213" s="30"/>
      <c r="G4213" s="38">
        <v>60</v>
      </c>
      <c r="H4213" s="31">
        <v>0</v>
      </c>
      <c r="I4213" s="30" t="s">
        <v>622</v>
      </c>
      <c r="J4213" s="30" t="s">
        <v>623</v>
      </c>
      <c r="K4213" s="30" t="s">
        <v>495</v>
      </c>
      <c r="L4213" s="30" t="s">
        <v>612</v>
      </c>
      <c r="M4213" s="30" t="s">
        <v>997</v>
      </c>
      <c r="N4213" s="30"/>
      <c r="O4213" s="30" t="s">
        <v>9872</v>
      </c>
      <c r="P4213" s="30" t="s">
        <v>9868</v>
      </c>
      <c r="Q4213" s="30" t="s">
        <v>4174</v>
      </c>
    </row>
    <row r="4214" spans="1:17">
      <c r="A4214" s="30" t="s">
        <v>12907</v>
      </c>
      <c r="B4214" s="30" t="s">
        <v>10109</v>
      </c>
      <c r="C4214" s="30" t="s">
        <v>12908</v>
      </c>
      <c r="D4214" s="30" t="s">
        <v>74</v>
      </c>
      <c r="E4214" s="30" t="s">
        <v>9891</v>
      </c>
      <c r="F4214" s="30"/>
      <c r="G4214" s="38">
        <v>60</v>
      </c>
      <c r="H4214" s="31">
        <v>0</v>
      </c>
      <c r="I4214" s="30" t="s">
        <v>610</v>
      </c>
      <c r="J4214" s="30" t="s">
        <v>611</v>
      </c>
      <c r="K4214" s="30" t="s">
        <v>495</v>
      </c>
      <c r="L4214" s="30" t="s">
        <v>612</v>
      </c>
      <c r="M4214" s="30" t="s">
        <v>688</v>
      </c>
      <c r="N4214" s="30"/>
      <c r="O4214" s="30" t="s">
        <v>9872</v>
      </c>
      <c r="P4214" s="30" t="s">
        <v>9868</v>
      </c>
      <c r="Q4214" s="30" t="s">
        <v>4174</v>
      </c>
    </row>
    <row r="4215" spans="1:17">
      <c r="A4215" s="30" t="s">
        <v>12909</v>
      </c>
      <c r="B4215" s="30" t="s">
        <v>10094</v>
      </c>
      <c r="C4215" s="30" t="s">
        <v>12910</v>
      </c>
      <c r="D4215" s="30"/>
      <c r="E4215" s="30" t="s">
        <v>9870</v>
      </c>
      <c r="F4215" s="30" t="s">
        <v>74</v>
      </c>
      <c r="G4215" s="38">
        <v>60</v>
      </c>
      <c r="H4215" s="31">
        <v>0</v>
      </c>
      <c r="I4215" s="30" t="s">
        <v>586</v>
      </c>
      <c r="J4215" s="30" t="s">
        <v>587</v>
      </c>
      <c r="K4215" s="30" t="s">
        <v>495</v>
      </c>
      <c r="L4215" s="30" t="s">
        <v>496</v>
      </c>
      <c r="M4215" s="30" t="s">
        <v>2374</v>
      </c>
      <c r="N4215" s="30"/>
      <c r="O4215" s="30" t="s">
        <v>9872</v>
      </c>
      <c r="P4215" s="30" t="s">
        <v>9868</v>
      </c>
      <c r="Q4215" s="30" t="s">
        <v>499</v>
      </c>
    </row>
    <row r="4216" spans="1:17">
      <c r="A4216" s="30" t="s">
        <v>12911</v>
      </c>
      <c r="B4216" s="30" t="s">
        <v>10109</v>
      </c>
      <c r="C4216" s="30" t="s">
        <v>12912</v>
      </c>
      <c r="D4216" s="30" t="s">
        <v>74</v>
      </c>
      <c r="E4216" s="30" t="s">
        <v>10883</v>
      </c>
      <c r="F4216" s="30"/>
      <c r="G4216" s="38">
        <v>60</v>
      </c>
      <c r="H4216" s="31">
        <v>0</v>
      </c>
      <c r="I4216" s="30" t="s">
        <v>610</v>
      </c>
      <c r="J4216" s="30" t="s">
        <v>611</v>
      </c>
      <c r="K4216" s="30" t="s">
        <v>495</v>
      </c>
      <c r="L4216" s="30" t="s">
        <v>612</v>
      </c>
      <c r="M4216" s="30" t="s">
        <v>6616</v>
      </c>
      <c r="N4216" s="30"/>
      <c r="O4216" s="30" t="s">
        <v>9872</v>
      </c>
      <c r="P4216" s="30" t="s">
        <v>9868</v>
      </c>
      <c r="Q4216" s="30" t="s">
        <v>4174</v>
      </c>
    </row>
    <row r="4217" spans="1:17">
      <c r="A4217" s="30" t="s">
        <v>12913</v>
      </c>
      <c r="B4217" s="30" t="s">
        <v>10106</v>
      </c>
      <c r="C4217" s="30" t="s">
        <v>12914</v>
      </c>
      <c r="D4217" s="30" t="s">
        <v>74</v>
      </c>
      <c r="E4217" s="30" t="s">
        <v>9891</v>
      </c>
      <c r="F4217" s="30"/>
      <c r="G4217" s="38">
        <v>60</v>
      </c>
      <c r="H4217" s="31">
        <v>0</v>
      </c>
      <c r="I4217" s="30" t="s">
        <v>622</v>
      </c>
      <c r="J4217" s="30" t="s">
        <v>623</v>
      </c>
      <c r="K4217" s="30" t="s">
        <v>495</v>
      </c>
      <c r="L4217" s="30" t="s">
        <v>612</v>
      </c>
      <c r="M4217" s="30" t="s">
        <v>9851</v>
      </c>
      <c r="N4217" s="30"/>
      <c r="O4217" s="30" t="s">
        <v>9872</v>
      </c>
      <c r="P4217" s="30" t="s">
        <v>9868</v>
      </c>
      <c r="Q4217" s="30" t="s">
        <v>4174</v>
      </c>
    </row>
    <row r="4218" spans="1:17">
      <c r="A4218" s="30" t="s">
        <v>12915</v>
      </c>
      <c r="B4218" s="30" t="s">
        <v>10109</v>
      </c>
      <c r="C4218" s="30" t="s">
        <v>12916</v>
      </c>
      <c r="D4218" s="30" t="s">
        <v>74</v>
      </c>
      <c r="E4218" s="30" t="s">
        <v>9891</v>
      </c>
      <c r="F4218" s="30"/>
      <c r="G4218" s="38">
        <v>60</v>
      </c>
      <c r="H4218" s="31">
        <v>0</v>
      </c>
      <c r="I4218" s="30" t="s">
        <v>5036</v>
      </c>
      <c r="J4218" s="30" t="s">
        <v>5037</v>
      </c>
      <c r="K4218" s="30" t="s">
        <v>495</v>
      </c>
      <c r="L4218" s="30" t="s">
        <v>612</v>
      </c>
      <c r="M4218" s="30" t="s">
        <v>11250</v>
      </c>
      <c r="N4218" s="30"/>
      <c r="O4218" s="30" t="s">
        <v>9872</v>
      </c>
      <c r="P4218" s="30" t="s">
        <v>9868</v>
      </c>
      <c r="Q4218" s="30" t="s">
        <v>4174</v>
      </c>
    </row>
    <row r="4219" spans="1:17">
      <c r="A4219" s="30" t="s">
        <v>12917</v>
      </c>
      <c r="B4219" s="30" t="s">
        <v>10109</v>
      </c>
      <c r="C4219" s="30" t="s">
        <v>12918</v>
      </c>
      <c r="D4219" s="30" t="s">
        <v>74</v>
      </c>
      <c r="E4219" s="30" t="s">
        <v>9891</v>
      </c>
      <c r="F4219" s="30"/>
      <c r="G4219" s="38">
        <v>60</v>
      </c>
      <c r="H4219" s="31">
        <v>0</v>
      </c>
      <c r="I4219" s="30" t="s">
        <v>622</v>
      </c>
      <c r="J4219" s="30" t="s">
        <v>623</v>
      </c>
      <c r="K4219" s="30" t="s">
        <v>495</v>
      </c>
      <c r="L4219" s="30" t="s">
        <v>612</v>
      </c>
      <c r="M4219" s="30" t="s">
        <v>997</v>
      </c>
      <c r="N4219" s="30"/>
      <c r="O4219" s="30" t="s">
        <v>9872</v>
      </c>
      <c r="P4219" s="30" t="s">
        <v>9868</v>
      </c>
      <c r="Q4219" s="30" t="s">
        <v>4174</v>
      </c>
    </row>
    <row r="4220" spans="1:17">
      <c r="A4220" s="30" t="s">
        <v>12919</v>
      </c>
      <c r="B4220" s="30" t="s">
        <v>10109</v>
      </c>
      <c r="C4220" s="30" t="s">
        <v>12920</v>
      </c>
      <c r="D4220" s="30" t="s">
        <v>74</v>
      </c>
      <c r="E4220" s="30" t="s">
        <v>9891</v>
      </c>
      <c r="F4220" s="30"/>
      <c r="G4220" s="38">
        <v>60</v>
      </c>
      <c r="H4220" s="31">
        <v>0</v>
      </c>
      <c r="I4220" s="30" t="s">
        <v>5036</v>
      </c>
      <c r="J4220" s="30" t="s">
        <v>5037</v>
      </c>
      <c r="K4220" s="30" t="s">
        <v>495</v>
      </c>
      <c r="L4220" s="30" t="s">
        <v>612</v>
      </c>
      <c r="M4220" s="30" t="s">
        <v>1128</v>
      </c>
      <c r="N4220" s="30"/>
      <c r="O4220" s="30" t="s">
        <v>9872</v>
      </c>
      <c r="P4220" s="30" t="s">
        <v>9868</v>
      </c>
      <c r="Q4220" s="30" t="s">
        <v>4174</v>
      </c>
    </row>
    <row r="4221" spans="1:17">
      <c r="A4221" s="30" t="s">
        <v>12921</v>
      </c>
      <c r="B4221" s="30" t="s">
        <v>10106</v>
      </c>
      <c r="C4221" s="30" t="s">
        <v>12922</v>
      </c>
      <c r="D4221" s="30" t="s">
        <v>74</v>
      </c>
      <c r="E4221" s="30" t="s">
        <v>9891</v>
      </c>
      <c r="F4221" s="30"/>
      <c r="G4221" s="38">
        <v>60</v>
      </c>
      <c r="H4221" s="31">
        <v>0</v>
      </c>
      <c r="I4221" s="30" t="s">
        <v>622</v>
      </c>
      <c r="J4221" s="30" t="s">
        <v>623</v>
      </c>
      <c r="K4221" s="30" t="s">
        <v>495</v>
      </c>
      <c r="L4221" s="30" t="s">
        <v>612</v>
      </c>
      <c r="M4221" s="30" t="s">
        <v>9851</v>
      </c>
      <c r="N4221" s="30"/>
      <c r="O4221" s="30" t="s">
        <v>9872</v>
      </c>
      <c r="P4221" s="30" t="s">
        <v>9868</v>
      </c>
      <c r="Q4221" s="30" t="s">
        <v>4174</v>
      </c>
    </row>
    <row r="4222" spans="1:17">
      <c r="A4222" s="30" t="s">
        <v>12923</v>
      </c>
      <c r="B4222" s="30" t="s">
        <v>10103</v>
      </c>
      <c r="C4222" s="30" t="s">
        <v>12924</v>
      </c>
      <c r="D4222" s="30"/>
      <c r="E4222" s="30" t="s">
        <v>9870</v>
      </c>
      <c r="F4222" s="30" t="s">
        <v>74</v>
      </c>
      <c r="G4222" s="38">
        <v>60</v>
      </c>
      <c r="H4222" s="31">
        <v>0</v>
      </c>
      <c r="I4222" s="30" t="s">
        <v>504</v>
      </c>
      <c r="J4222" s="30" t="s">
        <v>505</v>
      </c>
      <c r="K4222" s="30" t="s">
        <v>495</v>
      </c>
      <c r="L4222" s="30" t="s">
        <v>496</v>
      </c>
      <c r="M4222" s="30" t="s">
        <v>506</v>
      </c>
      <c r="N4222" s="30" t="s">
        <v>535</v>
      </c>
      <c r="O4222" s="30" t="s">
        <v>9872</v>
      </c>
      <c r="P4222" s="30" t="s">
        <v>9868</v>
      </c>
      <c r="Q4222" s="30" t="s">
        <v>499</v>
      </c>
    </row>
    <row r="4223" spans="1:17">
      <c r="A4223" s="30" t="s">
        <v>12925</v>
      </c>
      <c r="B4223" s="30" t="s">
        <v>10109</v>
      </c>
      <c r="C4223" s="30" t="s">
        <v>12926</v>
      </c>
      <c r="D4223" s="30" t="s">
        <v>74</v>
      </c>
      <c r="E4223" s="30" t="s">
        <v>9891</v>
      </c>
      <c r="F4223" s="30"/>
      <c r="G4223" s="38">
        <v>60</v>
      </c>
      <c r="H4223" s="31">
        <v>0</v>
      </c>
      <c r="I4223" s="30" t="s">
        <v>610</v>
      </c>
      <c r="J4223" s="30" t="s">
        <v>611</v>
      </c>
      <c r="K4223" s="30" t="s">
        <v>495</v>
      </c>
      <c r="L4223" s="30" t="s">
        <v>612</v>
      </c>
      <c r="M4223" s="30" t="s">
        <v>1035</v>
      </c>
      <c r="N4223" s="30"/>
      <c r="O4223" s="30" t="s">
        <v>9872</v>
      </c>
      <c r="P4223" s="30" t="s">
        <v>9868</v>
      </c>
      <c r="Q4223" s="30" t="s">
        <v>4174</v>
      </c>
    </row>
    <row r="4224" spans="1:17">
      <c r="A4224" s="30" t="s">
        <v>12927</v>
      </c>
      <c r="B4224" s="30" t="s">
        <v>10109</v>
      </c>
      <c r="C4224" s="30" t="s">
        <v>12928</v>
      </c>
      <c r="D4224" s="30" t="s">
        <v>74</v>
      </c>
      <c r="E4224" s="30" t="s">
        <v>9891</v>
      </c>
      <c r="F4224" s="30"/>
      <c r="G4224" s="38">
        <v>60</v>
      </c>
      <c r="H4224" s="31">
        <v>0</v>
      </c>
      <c r="I4224" s="30" t="s">
        <v>5036</v>
      </c>
      <c r="J4224" s="30" t="s">
        <v>5037</v>
      </c>
      <c r="K4224" s="30" t="s">
        <v>495</v>
      </c>
      <c r="L4224" s="30" t="s">
        <v>612</v>
      </c>
      <c r="M4224" s="30" t="s">
        <v>1128</v>
      </c>
      <c r="N4224" s="30"/>
      <c r="O4224" s="30" t="s">
        <v>9872</v>
      </c>
      <c r="P4224" s="30" t="s">
        <v>9868</v>
      </c>
      <c r="Q4224" s="30" t="s">
        <v>4174</v>
      </c>
    </row>
    <row r="4225" spans="1:17">
      <c r="A4225" s="30" t="s">
        <v>12929</v>
      </c>
      <c r="B4225" s="30" t="s">
        <v>10109</v>
      </c>
      <c r="C4225" s="30" t="s">
        <v>12930</v>
      </c>
      <c r="D4225" s="30" t="s">
        <v>74</v>
      </c>
      <c r="E4225" s="30" t="s">
        <v>9891</v>
      </c>
      <c r="F4225" s="30"/>
      <c r="G4225" s="38">
        <v>60</v>
      </c>
      <c r="H4225" s="31">
        <v>0</v>
      </c>
      <c r="I4225" s="30" t="s">
        <v>5036</v>
      </c>
      <c r="J4225" s="30" t="s">
        <v>5037</v>
      </c>
      <c r="K4225" s="30" t="s">
        <v>495</v>
      </c>
      <c r="L4225" s="30" t="s">
        <v>612</v>
      </c>
      <c r="M4225" s="30" t="s">
        <v>11250</v>
      </c>
      <c r="N4225" s="30"/>
      <c r="O4225" s="30" t="s">
        <v>9872</v>
      </c>
      <c r="P4225" s="30" t="s">
        <v>9868</v>
      </c>
      <c r="Q4225" s="30" t="s">
        <v>4174</v>
      </c>
    </row>
    <row r="4226" spans="1:17">
      <c r="A4226" s="30" t="s">
        <v>12931</v>
      </c>
      <c r="B4226" s="30" t="s">
        <v>10109</v>
      </c>
      <c r="C4226" s="30" t="s">
        <v>12932</v>
      </c>
      <c r="D4226" s="30" t="s">
        <v>74</v>
      </c>
      <c r="E4226" s="30" t="s">
        <v>9891</v>
      </c>
      <c r="F4226" s="30"/>
      <c r="G4226" s="38">
        <v>60</v>
      </c>
      <c r="H4226" s="31">
        <v>0</v>
      </c>
      <c r="I4226" s="30" t="s">
        <v>5036</v>
      </c>
      <c r="J4226" s="30" t="s">
        <v>5037</v>
      </c>
      <c r="K4226" s="30" t="s">
        <v>495</v>
      </c>
      <c r="L4226" s="30" t="s">
        <v>612</v>
      </c>
      <c r="M4226" s="30" t="s">
        <v>11250</v>
      </c>
      <c r="N4226" s="30"/>
      <c r="O4226" s="30" t="s">
        <v>9872</v>
      </c>
      <c r="P4226" s="30" t="s">
        <v>9868</v>
      </c>
      <c r="Q4226" s="30" t="s">
        <v>4174</v>
      </c>
    </row>
    <row r="4227" spans="1:17">
      <c r="A4227" s="30" t="s">
        <v>12933</v>
      </c>
      <c r="B4227" s="30" t="s">
        <v>10103</v>
      </c>
      <c r="C4227" s="30" t="s">
        <v>12934</v>
      </c>
      <c r="D4227" s="30"/>
      <c r="E4227" s="30" t="s">
        <v>9870</v>
      </c>
      <c r="F4227" s="30" t="s">
        <v>74</v>
      </c>
      <c r="G4227" s="38">
        <v>60</v>
      </c>
      <c r="H4227" s="31">
        <v>0</v>
      </c>
      <c r="I4227" s="30" t="s">
        <v>512</v>
      </c>
      <c r="J4227" s="30" t="s">
        <v>513</v>
      </c>
      <c r="K4227" s="30" t="s">
        <v>495</v>
      </c>
      <c r="L4227" s="30" t="s">
        <v>496</v>
      </c>
      <c r="M4227" s="30" t="s">
        <v>713</v>
      </c>
      <c r="N4227" s="30" t="s">
        <v>4661</v>
      </c>
      <c r="O4227" s="30" t="s">
        <v>9872</v>
      </c>
      <c r="P4227" s="30" t="s">
        <v>9868</v>
      </c>
      <c r="Q4227" s="30" t="s">
        <v>499</v>
      </c>
    </row>
    <row r="4228" spans="1:17">
      <c r="A4228" s="30" t="s">
        <v>12935</v>
      </c>
      <c r="B4228" s="30" t="s">
        <v>10109</v>
      </c>
      <c r="C4228" s="30" t="s">
        <v>12936</v>
      </c>
      <c r="D4228" s="30" t="s">
        <v>74</v>
      </c>
      <c r="E4228" s="30" t="s">
        <v>9891</v>
      </c>
      <c r="F4228" s="30"/>
      <c r="G4228" s="38">
        <v>60</v>
      </c>
      <c r="H4228" s="31">
        <v>0</v>
      </c>
      <c r="I4228" s="30" t="s">
        <v>5036</v>
      </c>
      <c r="J4228" s="30" t="s">
        <v>5037</v>
      </c>
      <c r="K4228" s="30" t="s">
        <v>495</v>
      </c>
      <c r="L4228" s="30" t="s">
        <v>612</v>
      </c>
      <c r="M4228" s="30" t="s">
        <v>11250</v>
      </c>
      <c r="N4228" s="30"/>
      <c r="O4228" s="30" t="s">
        <v>9872</v>
      </c>
      <c r="P4228" s="30" t="s">
        <v>9868</v>
      </c>
      <c r="Q4228" s="30" t="s">
        <v>4174</v>
      </c>
    </row>
    <row r="4229" spans="1:17">
      <c r="A4229" s="30" t="s">
        <v>12937</v>
      </c>
      <c r="B4229" s="30" t="s">
        <v>10663</v>
      </c>
      <c r="C4229" s="30" t="s">
        <v>12938</v>
      </c>
      <c r="D4229" s="30"/>
      <c r="E4229" s="30" t="s">
        <v>9870</v>
      </c>
      <c r="F4229" s="30" t="s">
        <v>74</v>
      </c>
      <c r="G4229" s="38">
        <v>60</v>
      </c>
      <c r="H4229" s="31">
        <v>0</v>
      </c>
      <c r="I4229" s="30" t="s">
        <v>504</v>
      </c>
      <c r="J4229" s="30" t="s">
        <v>505</v>
      </c>
      <c r="K4229" s="30" t="s">
        <v>495</v>
      </c>
      <c r="L4229" s="30" t="s">
        <v>496</v>
      </c>
      <c r="M4229" s="30" t="s">
        <v>2206</v>
      </c>
      <c r="N4229" s="30"/>
      <c r="O4229" s="30" t="s">
        <v>9872</v>
      </c>
      <c r="P4229" s="30" t="s">
        <v>9868</v>
      </c>
      <c r="Q4229" s="30" t="s">
        <v>499</v>
      </c>
    </row>
    <row r="4230" spans="1:17">
      <c r="A4230" s="30" t="s">
        <v>12939</v>
      </c>
      <c r="B4230" s="30" t="s">
        <v>10109</v>
      </c>
      <c r="C4230" s="30" t="s">
        <v>12940</v>
      </c>
      <c r="D4230" s="30" t="s">
        <v>74</v>
      </c>
      <c r="E4230" s="30" t="s">
        <v>9891</v>
      </c>
      <c r="F4230" s="30"/>
      <c r="G4230" s="38">
        <v>60</v>
      </c>
      <c r="H4230" s="31">
        <v>0</v>
      </c>
      <c r="I4230" s="30" t="s">
        <v>5036</v>
      </c>
      <c r="J4230" s="30" t="s">
        <v>5037</v>
      </c>
      <c r="K4230" s="30" t="s">
        <v>495</v>
      </c>
      <c r="L4230" s="30" t="s">
        <v>612</v>
      </c>
      <c r="M4230" s="30" t="s">
        <v>11250</v>
      </c>
      <c r="N4230" s="30"/>
      <c r="O4230" s="30" t="s">
        <v>9872</v>
      </c>
      <c r="P4230" s="30" t="s">
        <v>9868</v>
      </c>
      <c r="Q4230" s="30" t="s">
        <v>4174</v>
      </c>
    </row>
    <row r="4231" spans="1:17">
      <c r="A4231" s="30" t="s">
        <v>12941</v>
      </c>
      <c r="B4231" s="30" t="s">
        <v>10106</v>
      </c>
      <c r="C4231" s="30" t="s">
        <v>12942</v>
      </c>
      <c r="D4231" s="30" t="s">
        <v>74</v>
      </c>
      <c r="E4231" s="30" t="s">
        <v>9891</v>
      </c>
      <c r="F4231" s="30"/>
      <c r="G4231" s="38">
        <v>60</v>
      </c>
      <c r="H4231" s="31">
        <v>0</v>
      </c>
      <c r="I4231" s="30" t="s">
        <v>622</v>
      </c>
      <c r="J4231" s="30" t="s">
        <v>623</v>
      </c>
      <c r="K4231" s="30" t="s">
        <v>495</v>
      </c>
      <c r="L4231" s="30" t="s">
        <v>612</v>
      </c>
      <c r="M4231" s="30" t="s">
        <v>9851</v>
      </c>
      <c r="N4231" s="30"/>
      <c r="O4231" s="30" t="s">
        <v>9872</v>
      </c>
      <c r="P4231" s="30" t="s">
        <v>9868</v>
      </c>
      <c r="Q4231" s="30" t="s">
        <v>4174</v>
      </c>
    </row>
    <row r="4232" spans="1:17">
      <c r="A4232" s="30" t="s">
        <v>12943</v>
      </c>
      <c r="B4232" s="30" t="s">
        <v>10106</v>
      </c>
      <c r="C4232" s="30" t="s">
        <v>12944</v>
      </c>
      <c r="D4232" s="30" t="s">
        <v>74</v>
      </c>
      <c r="E4232" s="30" t="s">
        <v>9891</v>
      </c>
      <c r="F4232" s="30"/>
      <c r="G4232" s="38">
        <v>60</v>
      </c>
      <c r="H4232" s="31">
        <v>0</v>
      </c>
      <c r="I4232" s="30" t="s">
        <v>622</v>
      </c>
      <c r="J4232" s="30" t="s">
        <v>623</v>
      </c>
      <c r="K4232" s="30" t="s">
        <v>495</v>
      </c>
      <c r="L4232" s="30" t="s">
        <v>612</v>
      </c>
      <c r="M4232" s="30" t="s">
        <v>1088</v>
      </c>
      <c r="N4232" s="30"/>
      <c r="O4232" s="30" t="s">
        <v>9872</v>
      </c>
      <c r="P4232" s="30" t="s">
        <v>9868</v>
      </c>
      <c r="Q4232" s="30" t="s">
        <v>4174</v>
      </c>
    </row>
    <row r="4233" spans="1:17">
      <c r="A4233" s="30" t="s">
        <v>12945</v>
      </c>
      <c r="B4233" s="30" t="s">
        <v>10103</v>
      </c>
      <c r="C4233" s="30" t="s">
        <v>12946</v>
      </c>
      <c r="D4233" s="30"/>
      <c r="E4233" s="30" t="s">
        <v>9870</v>
      </c>
      <c r="F4233" s="30" t="s">
        <v>74</v>
      </c>
      <c r="G4233" s="38">
        <v>60</v>
      </c>
      <c r="H4233" s="31">
        <v>0</v>
      </c>
      <c r="I4233" s="30" t="s">
        <v>504</v>
      </c>
      <c r="J4233" s="30" t="s">
        <v>505</v>
      </c>
      <c r="K4233" s="30" t="s">
        <v>495</v>
      </c>
      <c r="L4233" s="30" t="s">
        <v>496</v>
      </c>
      <c r="M4233" s="30" t="s">
        <v>506</v>
      </c>
      <c r="N4233" s="30" t="s">
        <v>1316</v>
      </c>
      <c r="O4233" s="30" t="s">
        <v>9872</v>
      </c>
      <c r="P4233" s="30" t="s">
        <v>9868</v>
      </c>
      <c r="Q4233" s="30" t="s">
        <v>499</v>
      </c>
    </row>
    <row r="4234" spans="1:17">
      <c r="A4234" s="30" t="s">
        <v>12947</v>
      </c>
      <c r="B4234" s="30" t="s">
        <v>10103</v>
      </c>
      <c r="C4234" s="30" t="s">
        <v>12948</v>
      </c>
      <c r="D4234" s="30"/>
      <c r="E4234" s="30" t="s">
        <v>9870</v>
      </c>
      <c r="F4234" s="30" t="s">
        <v>74</v>
      </c>
      <c r="G4234" s="38">
        <v>60</v>
      </c>
      <c r="H4234" s="31">
        <v>0</v>
      </c>
      <c r="I4234" s="30" t="s">
        <v>586</v>
      </c>
      <c r="J4234" s="30" t="s">
        <v>587</v>
      </c>
      <c r="K4234" s="30" t="s">
        <v>495</v>
      </c>
      <c r="L4234" s="30" t="s">
        <v>496</v>
      </c>
      <c r="M4234" s="30" t="s">
        <v>903</v>
      </c>
      <c r="N4234" s="30"/>
      <c r="O4234" s="30" t="s">
        <v>9872</v>
      </c>
      <c r="P4234" s="30" t="s">
        <v>9868</v>
      </c>
      <c r="Q4234" s="30" t="s">
        <v>499</v>
      </c>
    </row>
    <row r="4235" spans="1:17">
      <c r="A4235" s="30" t="s">
        <v>12949</v>
      </c>
      <c r="B4235" s="30" t="s">
        <v>10109</v>
      </c>
      <c r="C4235" s="30" t="s">
        <v>12950</v>
      </c>
      <c r="D4235" s="30" t="s">
        <v>74</v>
      </c>
      <c r="E4235" s="30" t="s">
        <v>9891</v>
      </c>
      <c r="F4235" s="30"/>
      <c r="G4235" s="38">
        <v>60</v>
      </c>
      <c r="H4235" s="31">
        <v>0</v>
      </c>
      <c r="I4235" s="30" t="s">
        <v>622</v>
      </c>
      <c r="J4235" s="30" t="s">
        <v>623</v>
      </c>
      <c r="K4235" s="30" t="s">
        <v>495</v>
      </c>
      <c r="L4235" s="30" t="s">
        <v>612</v>
      </c>
      <c r="M4235" s="30" t="s">
        <v>1007</v>
      </c>
      <c r="N4235" s="30"/>
      <c r="O4235" s="30" t="s">
        <v>9872</v>
      </c>
      <c r="P4235" s="30" t="s">
        <v>9868</v>
      </c>
      <c r="Q4235" s="30" t="s">
        <v>4174</v>
      </c>
    </row>
    <row r="4236" spans="1:17">
      <c r="A4236" s="30" t="s">
        <v>12951</v>
      </c>
      <c r="B4236" s="30" t="s">
        <v>10109</v>
      </c>
      <c r="C4236" s="30" t="s">
        <v>12952</v>
      </c>
      <c r="D4236" s="30" t="s">
        <v>74</v>
      </c>
      <c r="E4236" s="30" t="s">
        <v>9891</v>
      </c>
      <c r="F4236" s="30"/>
      <c r="G4236" s="38">
        <v>60</v>
      </c>
      <c r="H4236" s="31">
        <v>0</v>
      </c>
      <c r="I4236" s="30" t="s">
        <v>622</v>
      </c>
      <c r="J4236" s="30" t="s">
        <v>623</v>
      </c>
      <c r="K4236" s="30" t="s">
        <v>495</v>
      </c>
      <c r="L4236" s="30" t="s">
        <v>612</v>
      </c>
      <c r="M4236" s="30" t="s">
        <v>1007</v>
      </c>
      <c r="N4236" s="30"/>
      <c r="O4236" s="30" t="s">
        <v>9872</v>
      </c>
      <c r="P4236" s="30" t="s">
        <v>9868</v>
      </c>
      <c r="Q4236" s="30" t="s">
        <v>4174</v>
      </c>
    </row>
    <row r="4237" spans="1:17">
      <c r="A4237" s="30" t="s">
        <v>12953</v>
      </c>
      <c r="B4237" s="30" t="s">
        <v>10103</v>
      </c>
      <c r="C4237" s="30" t="s">
        <v>12954</v>
      </c>
      <c r="D4237" s="30"/>
      <c r="E4237" s="30" t="s">
        <v>9870</v>
      </c>
      <c r="F4237" s="30" t="s">
        <v>74</v>
      </c>
      <c r="G4237" s="38">
        <v>60</v>
      </c>
      <c r="H4237" s="31">
        <v>0</v>
      </c>
      <c r="I4237" s="30" t="s">
        <v>586</v>
      </c>
      <c r="J4237" s="30" t="s">
        <v>587</v>
      </c>
      <c r="K4237" s="30" t="s">
        <v>495</v>
      </c>
      <c r="L4237" s="30" t="s">
        <v>496</v>
      </c>
      <c r="M4237" s="30" t="s">
        <v>903</v>
      </c>
      <c r="N4237" s="30"/>
      <c r="O4237" s="30" t="s">
        <v>9872</v>
      </c>
      <c r="P4237" s="30" t="s">
        <v>9868</v>
      </c>
      <c r="Q4237" s="30" t="s">
        <v>499</v>
      </c>
    </row>
    <row r="4238" spans="1:17">
      <c r="A4238" s="30" t="s">
        <v>12955</v>
      </c>
      <c r="B4238" s="30" t="s">
        <v>10109</v>
      </c>
      <c r="C4238" s="30" t="s">
        <v>12956</v>
      </c>
      <c r="D4238" s="30" t="s">
        <v>74</v>
      </c>
      <c r="E4238" s="30" t="s">
        <v>9891</v>
      </c>
      <c r="F4238" s="30"/>
      <c r="G4238" s="38">
        <v>60</v>
      </c>
      <c r="H4238" s="31">
        <v>0</v>
      </c>
      <c r="I4238" s="30" t="s">
        <v>622</v>
      </c>
      <c r="J4238" s="30" t="s">
        <v>623</v>
      </c>
      <c r="K4238" s="30" t="s">
        <v>495</v>
      </c>
      <c r="L4238" s="30" t="s">
        <v>612</v>
      </c>
      <c r="M4238" s="30" t="s">
        <v>1153</v>
      </c>
      <c r="N4238" s="30"/>
      <c r="O4238" s="30" t="s">
        <v>9872</v>
      </c>
      <c r="P4238" s="30" t="s">
        <v>9868</v>
      </c>
      <c r="Q4238" s="30" t="s">
        <v>4174</v>
      </c>
    </row>
    <row r="4239" spans="1:17">
      <c r="A4239" s="30" t="s">
        <v>12957</v>
      </c>
      <c r="B4239" s="30" t="s">
        <v>10103</v>
      </c>
      <c r="C4239" s="30" t="s">
        <v>12958</v>
      </c>
      <c r="D4239" s="30"/>
      <c r="E4239" s="30" t="s">
        <v>9870</v>
      </c>
      <c r="F4239" s="30" t="s">
        <v>74</v>
      </c>
      <c r="G4239" s="38">
        <v>60</v>
      </c>
      <c r="H4239" s="31">
        <v>0</v>
      </c>
      <c r="I4239" s="30" t="s">
        <v>552</v>
      </c>
      <c r="J4239" s="30" t="s">
        <v>553</v>
      </c>
      <c r="K4239" s="30" t="s">
        <v>495</v>
      </c>
      <c r="L4239" s="30" t="s">
        <v>496</v>
      </c>
      <c r="M4239" s="30" t="s">
        <v>724</v>
      </c>
      <c r="N4239" s="30"/>
      <c r="O4239" s="30" t="s">
        <v>9872</v>
      </c>
      <c r="P4239" s="30" t="s">
        <v>9868</v>
      </c>
      <c r="Q4239" s="30" t="s">
        <v>499</v>
      </c>
    </row>
    <row r="4240" spans="1:17">
      <c r="A4240" s="30" t="s">
        <v>12959</v>
      </c>
      <c r="B4240" s="30" t="s">
        <v>10094</v>
      </c>
      <c r="C4240" s="30" t="s">
        <v>12960</v>
      </c>
      <c r="D4240" s="30"/>
      <c r="E4240" s="30" t="s">
        <v>9870</v>
      </c>
      <c r="F4240" s="30" t="s">
        <v>74</v>
      </c>
      <c r="G4240" s="38">
        <v>60</v>
      </c>
      <c r="H4240" s="31">
        <v>0</v>
      </c>
      <c r="I4240" s="30" t="s">
        <v>586</v>
      </c>
      <c r="J4240" s="30" t="s">
        <v>587</v>
      </c>
      <c r="K4240" s="30" t="s">
        <v>495</v>
      </c>
      <c r="L4240" s="30" t="s">
        <v>496</v>
      </c>
      <c r="M4240" s="30" t="s">
        <v>2374</v>
      </c>
      <c r="N4240" s="30"/>
      <c r="O4240" s="30" t="s">
        <v>9872</v>
      </c>
      <c r="P4240" s="30" t="s">
        <v>9868</v>
      </c>
      <c r="Q4240" s="30" t="s">
        <v>499</v>
      </c>
    </row>
    <row r="4241" spans="1:17">
      <c r="A4241" s="30" t="s">
        <v>12961</v>
      </c>
      <c r="B4241" s="30" t="s">
        <v>10109</v>
      </c>
      <c r="C4241" s="30" t="s">
        <v>12962</v>
      </c>
      <c r="D4241" s="30" t="s">
        <v>74</v>
      </c>
      <c r="E4241" s="30" t="s">
        <v>9891</v>
      </c>
      <c r="F4241" s="30"/>
      <c r="G4241" s="38">
        <v>60</v>
      </c>
      <c r="H4241" s="31">
        <v>0</v>
      </c>
      <c r="I4241" s="30" t="s">
        <v>610</v>
      </c>
      <c r="J4241" s="30" t="s">
        <v>611</v>
      </c>
      <c r="K4241" s="30" t="s">
        <v>495</v>
      </c>
      <c r="L4241" s="30" t="s">
        <v>612</v>
      </c>
      <c r="M4241" s="30" t="s">
        <v>943</v>
      </c>
      <c r="N4241" s="30"/>
      <c r="O4241" s="30" t="s">
        <v>9872</v>
      </c>
      <c r="P4241" s="30" t="s">
        <v>9868</v>
      </c>
      <c r="Q4241" s="30" t="s">
        <v>4174</v>
      </c>
    </row>
    <row r="4242" spans="1:17">
      <c r="A4242" s="30" t="s">
        <v>12963</v>
      </c>
      <c r="B4242" s="30" t="s">
        <v>10109</v>
      </c>
      <c r="C4242" s="30" t="s">
        <v>12964</v>
      </c>
      <c r="D4242" s="30" t="s">
        <v>74</v>
      </c>
      <c r="E4242" s="30" t="s">
        <v>9891</v>
      </c>
      <c r="F4242" s="30"/>
      <c r="G4242" s="38">
        <v>60</v>
      </c>
      <c r="H4242" s="31">
        <v>0</v>
      </c>
      <c r="I4242" s="30" t="s">
        <v>610</v>
      </c>
      <c r="J4242" s="30" t="s">
        <v>611</v>
      </c>
      <c r="K4242" s="30" t="s">
        <v>495</v>
      </c>
      <c r="L4242" s="30" t="s">
        <v>612</v>
      </c>
      <c r="M4242" s="30" t="s">
        <v>688</v>
      </c>
      <c r="N4242" s="30"/>
      <c r="O4242" s="30" t="s">
        <v>9872</v>
      </c>
      <c r="P4242" s="30" t="s">
        <v>9868</v>
      </c>
      <c r="Q4242" s="30" t="s">
        <v>4174</v>
      </c>
    </row>
    <row r="4243" spans="1:17">
      <c r="A4243" s="30" t="s">
        <v>12965</v>
      </c>
      <c r="B4243" s="30" t="s">
        <v>10109</v>
      </c>
      <c r="C4243" s="30" t="s">
        <v>12966</v>
      </c>
      <c r="D4243" s="30" t="s">
        <v>74</v>
      </c>
      <c r="E4243" s="30" t="s">
        <v>9891</v>
      </c>
      <c r="F4243" s="30"/>
      <c r="G4243" s="38">
        <v>60</v>
      </c>
      <c r="H4243" s="31">
        <v>0</v>
      </c>
      <c r="I4243" s="30" t="s">
        <v>5036</v>
      </c>
      <c r="J4243" s="30" t="s">
        <v>5037</v>
      </c>
      <c r="K4243" s="30" t="s">
        <v>495</v>
      </c>
      <c r="L4243" s="30" t="s">
        <v>612</v>
      </c>
      <c r="M4243" s="30" t="s">
        <v>1828</v>
      </c>
      <c r="N4243" s="30"/>
      <c r="O4243" s="30" t="s">
        <v>9872</v>
      </c>
      <c r="P4243" s="30" t="s">
        <v>9868</v>
      </c>
      <c r="Q4243" s="30" t="s">
        <v>4174</v>
      </c>
    </row>
    <row r="4244" spans="1:17">
      <c r="A4244" s="30" t="s">
        <v>12967</v>
      </c>
      <c r="B4244" s="30" t="s">
        <v>10129</v>
      </c>
      <c r="C4244" s="30" t="s">
        <v>12968</v>
      </c>
      <c r="D4244" s="30"/>
      <c r="E4244" s="30" t="s">
        <v>9870</v>
      </c>
      <c r="F4244" s="30" t="s">
        <v>74</v>
      </c>
      <c r="G4244" s="38">
        <v>60</v>
      </c>
      <c r="H4244" s="31">
        <v>0</v>
      </c>
      <c r="I4244" s="30" t="s">
        <v>586</v>
      </c>
      <c r="J4244" s="30" t="s">
        <v>587</v>
      </c>
      <c r="K4244" s="30" t="s">
        <v>495</v>
      </c>
      <c r="L4244" s="30" t="s">
        <v>496</v>
      </c>
      <c r="M4244" s="30" t="s">
        <v>497</v>
      </c>
      <c r="N4244" s="30"/>
      <c r="O4244" s="30" t="s">
        <v>9872</v>
      </c>
      <c r="P4244" s="30" t="s">
        <v>9868</v>
      </c>
      <c r="Q4244" s="30" t="s">
        <v>499</v>
      </c>
    </row>
    <row r="4245" spans="1:17">
      <c r="A4245" s="30" t="s">
        <v>12969</v>
      </c>
      <c r="B4245" s="30" t="s">
        <v>10109</v>
      </c>
      <c r="C4245" s="30" t="s">
        <v>12970</v>
      </c>
      <c r="D4245" s="30" t="s">
        <v>74</v>
      </c>
      <c r="E4245" s="30" t="s">
        <v>9891</v>
      </c>
      <c r="F4245" s="30"/>
      <c r="G4245" s="38">
        <v>60</v>
      </c>
      <c r="H4245" s="31">
        <v>0</v>
      </c>
      <c r="I4245" s="30" t="s">
        <v>610</v>
      </c>
      <c r="J4245" s="30" t="s">
        <v>611</v>
      </c>
      <c r="K4245" s="30" t="s">
        <v>495</v>
      </c>
      <c r="L4245" s="30" t="s">
        <v>612</v>
      </c>
      <c r="M4245" s="30" t="s">
        <v>943</v>
      </c>
      <c r="N4245" s="30"/>
      <c r="O4245" s="30" t="s">
        <v>9872</v>
      </c>
      <c r="P4245" s="30" t="s">
        <v>9868</v>
      </c>
      <c r="Q4245" s="30" t="s">
        <v>4174</v>
      </c>
    </row>
    <row r="4246" spans="1:17">
      <c r="A4246" s="30" t="s">
        <v>12971</v>
      </c>
      <c r="B4246" s="30" t="s">
        <v>10109</v>
      </c>
      <c r="C4246" s="30" t="s">
        <v>12972</v>
      </c>
      <c r="D4246" s="30" t="s">
        <v>74</v>
      </c>
      <c r="E4246" s="30" t="s">
        <v>9891</v>
      </c>
      <c r="F4246" s="30"/>
      <c r="G4246" s="38">
        <v>60</v>
      </c>
      <c r="H4246" s="31">
        <v>0</v>
      </c>
      <c r="I4246" s="30" t="s">
        <v>622</v>
      </c>
      <c r="J4246" s="30" t="s">
        <v>623</v>
      </c>
      <c r="K4246" s="30" t="s">
        <v>495</v>
      </c>
      <c r="L4246" s="30" t="s">
        <v>612</v>
      </c>
      <c r="M4246" s="30" t="s">
        <v>1153</v>
      </c>
      <c r="N4246" s="30"/>
      <c r="O4246" s="30" t="s">
        <v>9872</v>
      </c>
      <c r="P4246" s="30" t="s">
        <v>9868</v>
      </c>
      <c r="Q4246" s="30" t="s">
        <v>4174</v>
      </c>
    </row>
    <row r="4247" spans="1:17">
      <c r="A4247" s="30" t="s">
        <v>12973</v>
      </c>
      <c r="B4247" s="30" t="s">
        <v>10103</v>
      </c>
      <c r="C4247" s="30" t="s">
        <v>12974</v>
      </c>
      <c r="D4247" s="30"/>
      <c r="E4247" s="30" t="s">
        <v>9870</v>
      </c>
      <c r="F4247" s="30" t="s">
        <v>74</v>
      </c>
      <c r="G4247" s="38">
        <v>60</v>
      </c>
      <c r="H4247" s="31">
        <v>0</v>
      </c>
      <c r="I4247" s="30" t="s">
        <v>512</v>
      </c>
      <c r="J4247" s="30" t="s">
        <v>513</v>
      </c>
      <c r="K4247" s="30" t="s">
        <v>495</v>
      </c>
      <c r="L4247" s="30" t="s">
        <v>496</v>
      </c>
      <c r="M4247" s="30" t="s">
        <v>695</v>
      </c>
      <c r="N4247" s="30" t="s">
        <v>3468</v>
      </c>
      <c r="O4247" s="30" t="s">
        <v>9872</v>
      </c>
      <c r="P4247" s="30" t="s">
        <v>9868</v>
      </c>
      <c r="Q4247" s="30" t="s">
        <v>499</v>
      </c>
    </row>
    <row r="4248" spans="1:17">
      <c r="A4248" s="30" t="s">
        <v>12975</v>
      </c>
      <c r="B4248" s="30" t="s">
        <v>10129</v>
      </c>
      <c r="C4248" s="30" t="s">
        <v>12976</v>
      </c>
      <c r="D4248" s="30"/>
      <c r="E4248" s="30" t="s">
        <v>9870</v>
      </c>
      <c r="F4248" s="30" t="s">
        <v>74</v>
      </c>
      <c r="G4248" s="38">
        <v>60</v>
      </c>
      <c r="H4248" s="31">
        <v>0</v>
      </c>
      <c r="I4248" s="30" t="s">
        <v>586</v>
      </c>
      <c r="J4248" s="30" t="s">
        <v>587</v>
      </c>
      <c r="K4248" s="30" t="s">
        <v>495</v>
      </c>
      <c r="L4248" s="30" t="s">
        <v>496</v>
      </c>
      <c r="M4248" s="30" t="s">
        <v>497</v>
      </c>
      <c r="N4248" s="30"/>
      <c r="O4248" s="30" t="s">
        <v>9872</v>
      </c>
      <c r="P4248" s="30" t="s">
        <v>9868</v>
      </c>
      <c r="Q4248" s="30" t="s">
        <v>499</v>
      </c>
    </row>
    <row r="4249" spans="1:17">
      <c r="A4249" s="30" t="s">
        <v>12977</v>
      </c>
      <c r="B4249" s="30" t="s">
        <v>10109</v>
      </c>
      <c r="C4249" s="30" t="s">
        <v>12978</v>
      </c>
      <c r="D4249" s="30" t="s">
        <v>74</v>
      </c>
      <c r="E4249" s="30" t="s">
        <v>10883</v>
      </c>
      <c r="F4249" s="30"/>
      <c r="G4249" s="38">
        <v>60</v>
      </c>
      <c r="H4249" s="31">
        <v>0</v>
      </c>
      <c r="I4249" s="30" t="s">
        <v>610</v>
      </c>
      <c r="J4249" s="30" t="s">
        <v>611</v>
      </c>
      <c r="K4249" s="30" t="s">
        <v>495</v>
      </c>
      <c r="L4249" s="30" t="s">
        <v>612</v>
      </c>
      <c r="M4249" s="30" t="s">
        <v>6616</v>
      </c>
      <c r="N4249" s="30"/>
      <c r="O4249" s="30" t="s">
        <v>9872</v>
      </c>
      <c r="P4249" s="30" t="s">
        <v>9868</v>
      </c>
      <c r="Q4249" s="30" t="s">
        <v>4174</v>
      </c>
    </row>
    <row r="4250" spans="1:17">
      <c r="A4250" s="30" t="s">
        <v>12979</v>
      </c>
      <c r="B4250" s="30" t="s">
        <v>10109</v>
      </c>
      <c r="C4250" s="30" t="s">
        <v>12980</v>
      </c>
      <c r="D4250" s="30" t="s">
        <v>74</v>
      </c>
      <c r="E4250" s="30" t="s">
        <v>10883</v>
      </c>
      <c r="F4250" s="30"/>
      <c r="G4250" s="38">
        <v>60</v>
      </c>
      <c r="H4250" s="31">
        <v>0</v>
      </c>
      <c r="I4250" s="30" t="s">
        <v>610</v>
      </c>
      <c r="J4250" s="30" t="s">
        <v>611</v>
      </c>
      <c r="K4250" s="30" t="s">
        <v>495</v>
      </c>
      <c r="L4250" s="30" t="s">
        <v>612</v>
      </c>
      <c r="M4250" s="30" t="s">
        <v>6616</v>
      </c>
      <c r="N4250" s="30"/>
      <c r="O4250" s="30" t="s">
        <v>9872</v>
      </c>
      <c r="P4250" s="30" t="s">
        <v>9868</v>
      </c>
      <c r="Q4250" s="30" t="s">
        <v>4174</v>
      </c>
    </row>
    <row r="4251" spans="1:17">
      <c r="A4251" s="30" t="s">
        <v>12981</v>
      </c>
      <c r="B4251" s="30" t="s">
        <v>10106</v>
      </c>
      <c r="C4251" s="30" t="s">
        <v>12982</v>
      </c>
      <c r="D4251" s="30" t="s">
        <v>74</v>
      </c>
      <c r="E4251" s="30" t="s">
        <v>9891</v>
      </c>
      <c r="F4251" s="30"/>
      <c r="G4251" s="38">
        <v>60</v>
      </c>
      <c r="H4251" s="31">
        <v>0</v>
      </c>
      <c r="I4251" s="30" t="s">
        <v>610</v>
      </c>
      <c r="J4251" s="30" t="s">
        <v>611</v>
      </c>
      <c r="K4251" s="30" t="s">
        <v>495</v>
      </c>
      <c r="L4251" s="30" t="s">
        <v>612</v>
      </c>
      <c r="M4251" s="30" t="s">
        <v>5051</v>
      </c>
      <c r="N4251" s="30"/>
      <c r="O4251" s="30" t="s">
        <v>9872</v>
      </c>
      <c r="P4251" s="30" t="s">
        <v>9868</v>
      </c>
      <c r="Q4251" s="30" t="s">
        <v>4174</v>
      </c>
    </row>
    <row r="4252" spans="1:17">
      <c r="A4252" s="30" t="s">
        <v>12983</v>
      </c>
      <c r="B4252" s="30" t="s">
        <v>10094</v>
      </c>
      <c r="C4252" s="30" t="s">
        <v>12984</v>
      </c>
      <c r="D4252" s="30"/>
      <c r="E4252" s="30" t="s">
        <v>9870</v>
      </c>
      <c r="F4252" s="30" t="s">
        <v>74</v>
      </c>
      <c r="G4252" s="38">
        <v>60</v>
      </c>
      <c r="H4252" s="31">
        <v>0</v>
      </c>
      <c r="I4252" s="30" t="s">
        <v>552</v>
      </c>
      <c r="J4252" s="30" t="s">
        <v>553</v>
      </c>
      <c r="K4252" s="30" t="s">
        <v>495</v>
      </c>
      <c r="L4252" s="30" t="s">
        <v>496</v>
      </c>
      <c r="M4252" s="30" t="s">
        <v>596</v>
      </c>
      <c r="N4252" s="30"/>
      <c r="O4252" s="30" t="s">
        <v>9872</v>
      </c>
      <c r="P4252" s="30" t="s">
        <v>9868</v>
      </c>
      <c r="Q4252" s="30" t="s">
        <v>499</v>
      </c>
    </row>
    <row r="4253" spans="1:17">
      <c r="A4253" s="30" t="s">
        <v>12985</v>
      </c>
      <c r="B4253" s="30" t="s">
        <v>10103</v>
      </c>
      <c r="C4253" s="30" t="s">
        <v>12986</v>
      </c>
      <c r="D4253" s="30"/>
      <c r="E4253" s="30" t="s">
        <v>9870</v>
      </c>
      <c r="F4253" s="30" t="s">
        <v>74</v>
      </c>
      <c r="G4253" s="38">
        <v>60</v>
      </c>
      <c r="H4253" s="31">
        <v>0</v>
      </c>
      <c r="I4253" s="30" t="s">
        <v>552</v>
      </c>
      <c r="J4253" s="30" t="s">
        <v>553</v>
      </c>
      <c r="K4253" s="30" t="s">
        <v>495</v>
      </c>
      <c r="L4253" s="30" t="s">
        <v>496</v>
      </c>
      <c r="M4253" s="30" t="s">
        <v>602</v>
      </c>
      <c r="N4253" s="30"/>
      <c r="O4253" s="30" t="s">
        <v>9872</v>
      </c>
      <c r="P4253" s="30" t="s">
        <v>9868</v>
      </c>
      <c r="Q4253" s="30" t="s">
        <v>499</v>
      </c>
    </row>
    <row r="4254" spans="1:17">
      <c r="A4254" s="30" t="s">
        <v>12987</v>
      </c>
      <c r="B4254" s="30" t="s">
        <v>10106</v>
      </c>
      <c r="C4254" s="30" t="s">
        <v>12988</v>
      </c>
      <c r="D4254" s="30" t="s">
        <v>74</v>
      </c>
      <c r="E4254" s="30" t="s">
        <v>9891</v>
      </c>
      <c r="F4254" s="30"/>
      <c r="G4254" s="38">
        <v>60</v>
      </c>
      <c r="H4254" s="31">
        <v>0</v>
      </c>
      <c r="I4254" s="30" t="s">
        <v>622</v>
      </c>
      <c r="J4254" s="30" t="s">
        <v>623</v>
      </c>
      <c r="K4254" s="30" t="s">
        <v>495</v>
      </c>
      <c r="L4254" s="30" t="s">
        <v>612</v>
      </c>
      <c r="M4254" s="30" t="s">
        <v>997</v>
      </c>
      <c r="N4254" s="30"/>
      <c r="O4254" s="30" t="s">
        <v>9872</v>
      </c>
      <c r="P4254" s="30" t="s">
        <v>9868</v>
      </c>
      <c r="Q4254" s="30" t="s">
        <v>4174</v>
      </c>
    </row>
    <row r="4255" spans="1:17">
      <c r="A4255" s="30" t="s">
        <v>12989</v>
      </c>
      <c r="B4255" s="30" t="s">
        <v>10109</v>
      </c>
      <c r="C4255" s="30" t="s">
        <v>12990</v>
      </c>
      <c r="D4255" s="30" t="s">
        <v>74</v>
      </c>
      <c r="E4255" s="30" t="s">
        <v>9891</v>
      </c>
      <c r="F4255" s="30"/>
      <c r="G4255" s="38">
        <v>60</v>
      </c>
      <c r="H4255" s="31">
        <v>0</v>
      </c>
      <c r="I4255" s="30" t="s">
        <v>628</v>
      </c>
      <c r="J4255" s="30" t="s">
        <v>629</v>
      </c>
      <c r="K4255" s="30" t="s">
        <v>495</v>
      </c>
      <c r="L4255" s="30" t="s">
        <v>612</v>
      </c>
      <c r="M4255" s="30" t="s">
        <v>1828</v>
      </c>
      <c r="N4255" s="30"/>
      <c r="O4255" s="30" t="s">
        <v>9872</v>
      </c>
      <c r="P4255" s="30" t="s">
        <v>9868</v>
      </c>
      <c r="Q4255" s="30" t="s">
        <v>4174</v>
      </c>
    </row>
    <row r="4256" spans="1:17">
      <c r="A4256" s="30" t="s">
        <v>12991</v>
      </c>
      <c r="B4256" s="30" t="s">
        <v>10109</v>
      </c>
      <c r="C4256" s="30" t="s">
        <v>12992</v>
      </c>
      <c r="D4256" s="30" t="s">
        <v>74</v>
      </c>
      <c r="E4256" s="30" t="s">
        <v>9891</v>
      </c>
      <c r="F4256" s="30"/>
      <c r="G4256" s="38">
        <v>60</v>
      </c>
      <c r="H4256" s="31">
        <v>0</v>
      </c>
      <c r="I4256" s="30" t="s">
        <v>610</v>
      </c>
      <c r="J4256" s="30" t="s">
        <v>611</v>
      </c>
      <c r="K4256" s="30" t="s">
        <v>495</v>
      </c>
      <c r="L4256" s="30" t="s">
        <v>612</v>
      </c>
      <c r="M4256" s="30" t="s">
        <v>950</v>
      </c>
      <c r="N4256" s="30"/>
      <c r="O4256" s="30" t="s">
        <v>9872</v>
      </c>
      <c r="P4256" s="30" t="s">
        <v>9868</v>
      </c>
      <c r="Q4256" s="30" t="s">
        <v>4174</v>
      </c>
    </row>
    <row r="4257" spans="1:17">
      <c r="A4257" s="30" t="s">
        <v>12993</v>
      </c>
      <c r="B4257" s="30" t="s">
        <v>10109</v>
      </c>
      <c r="C4257" s="30" t="s">
        <v>12994</v>
      </c>
      <c r="D4257" s="30" t="s">
        <v>74</v>
      </c>
      <c r="E4257" s="30" t="s">
        <v>9891</v>
      </c>
      <c r="F4257" s="30"/>
      <c r="G4257" s="38">
        <v>60</v>
      </c>
      <c r="H4257" s="31">
        <v>0</v>
      </c>
      <c r="I4257" s="30" t="s">
        <v>5036</v>
      </c>
      <c r="J4257" s="30" t="s">
        <v>5037</v>
      </c>
      <c r="K4257" s="30" t="s">
        <v>495</v>
      </c>
      <c r="L4257" s="30" t="s">
        <v>612</v>
      </c>
      <c r="M4257" s="30" t="s">
        <v>1128</v>
      </c>
      <c r="N4257" s="30"/>
      <c r="O4257" s="30" t="s">
        <v>9872</v>
      </c>
      <c r="P4257" s="30" t="s">
        <v>9868</v>
      </c>
      <c r="Q4257" s="30" t="s">
        <v>4174</v>
      </c>
    </row>
    <row r="4258" spans="1:17">
      <c r="A4258" s="30" t="s">
        <v>12995</v>
      </c>
      <c r="B4258" s="30" t="s">
        <v>10109</v>
      </c>
      <c r="C4258" s="30" t="s">
        <v>12996</v>
      </c>
      <c r="D4258" s="30" t="s">
        <v>74</v>
      </c>
      <c r="E4258" s="30" t="s">
        <v>9891</v>
      </c>
      <c r="F4258" s="30"/>
      <c r="G4258" s="38">
        <v>60</v>
      </c>
      <c r="H4258" s="31">
        <v>0</v>
      </c>
      <c r="I4258" s="30" t="s">
        <v>628</v>
      </c>
      <c r="J4258" s="30" t="s">
        <v>629</v>
      </c>
      <c r="K4258" s="30" t="s">
        <v>495</v>
      </c>
      <c r="L4258" s="30" t="s">
        <v>612</v>
      </c>
      <c r="M4258" s="30" t="s">
        <v>1828</v>
      </c>
      <c r="N4258" s="30"/>
      <c r="O4258" s="30" t="s">
        <v>9872</v>
      </c>
      <c r="P4258" s="30" t="s">
        <v>9868</v>
      </c>
      <c r="Q4258" s="30" t="s">
        <v>4174</v>
      </c>
    </row>
    <row r="4259" spans="1:17">
      <c r="A4259" s="30" t="s">
        <v>12997</v>
      </c>
      <c r="B4259" s="30" t="s">
        <v>10103</v>
      </c>
      <c r="C4259" s="30" t="s">
        <v>12998</v>
      </c>
      <c r="D4259" s="30"/>
      <c r="E4259" s="30" t="s">
        <v>9870</v>
      </c>
      <c r="F4259" s="30" t="s">
        <v>74</v>
      </c>
      <c r="G4259" s="38">
        <v>60</v>
      </c>
      <c r="H4259" s="31">
        <v>0</v>
      </c>
      <c r="I4259" s="30" t="s">
        <v>504</v>
      </c>
      <c r="J4259" s="30" t="s">
        <v>505</v>
      </c>
      <c r="K4259" s="30" t="s">
        <v>495</v>
      </c>
      <c r="L4259" s="30" t="s">
        <v>496</v>
      </c>
      <c r="M4259" s="30" t="s">
        <v>506</v>
      </c>
      <c r="N4259" s="30" t="s">
        <v>1316</v>
      </c>
      <c r="O4259" s="30" t="s">
        <v>9872</v>
      </c>
      <c r="P4259" s="30" t="s">
        <v>9868</v>
      </c>
      <c r="Q4259" s="30" t="s">
        <v>499</v>
      </c>
    </row>
    <row r="4260" spans="1:17">
      <c r="A4260" s="30" t="s">
        <v>12999</v>
      </c>
      <c r="B4260" s="30" t="s">
        <v>10103</v>
      </c>
      <c r="C4260" s="30" t="s">
        <v>13000</v>
      </c>
      <c r="D4260" s="30"/>
      <c r="E4260" s="30" t="s">
        <v>9870</v>
      </c>
      <c r="F4260" s="30" t="s">
        <v>74</v>
      </c>
      <c r="G4260" s="38">
        <v>60</v>
      </c>
      <c r="H4260" s="31">
        <v>0</v>
      </c>
      <c r="I4260" s="30" t="s">
        <v>512</v>
      </c>
      <c r="J4260" s="30" t="s">
        <v>513</v>
      </c>
      <c r="K4260" s="30" t="s">
        <v>495</v>
      </c>
      <c r="L4260" s="30" t="s">
        <v>496</v>
      </c>
      <c r="M4260" s="30" t="s">
        <v>695</v>
      </c>
      <c r="N4260" s="30" t="s">
        <v>3468</v>
      </c>
      <c r="O4260" s="30" t="s">
        <v>9872</v>
      </c>
      <c r="P4260" s="30" t="s">
        <v>9868</v>
      </c>
      <c r="Q4260" s="30" t="s">
        <v>499</v>
      </c>
    </row>
    <row r="4261" spans="1:17">
      <c r="A4261" s="30" t="s">
        <v>13001</v>
      </c>
      <c r="B4261" s="30" t="s">
        <v>10109</v>
      </c>
      <c r="C4261" s="30" t="s">
        <v>13002</v>
      </c>
      <c r="D4261" s="30" t="s">
        <v>74</v>
      </c>
      <c r="E4261" s="30" t="s">
        <v>9891</v>
      </c>
      <c r="F4261" s="30"/>
      <c r="G4261" s="38">
        <v>60</v>
      </c>
      <c r="H4261" s="31">
        <v>0</v>
      </c>
      <c r="I4261" s="30" t="s">
        <v>5036</v>
      </c>
      <c r="J4261" s="30" t="s">
        <v>5037</v>
      </c>
      <c r="K4261" s="30" t="s">
        <v>495</v>
      </c>
      <c r="L4261" s="30" t="s">
        <v>612</v>
      </c>
      <c r="M4261" s="30" t="s">
        <v>9443</v>
      </c>
      <c r="N4261" s="30"/>
      <c r="O4261" s="30" t="s">
        <v>9872</v>
      </c>
      <c r="P4261" s="30" t="s">
        <v>9868</v>
      </c>
      <c r="Q4261" s="30" t="s">
        <v>4174</v>
      </c>
    </row>
    <row r="4262" spans="1:17">
      <c r="A4262" s="30" t="s">
        <v>13003</v>
      </c>
      <c r="B4262" s="30" t="s">
        <v>10103</v>
      </c>
      <c r="C4262" s="30" t="s">
        <v>13004</v>
      </c>
      <c r="D4262" s="30"/>
      <c r="E4262" s="30" t="s">
        <v>9870</v>
      </c>
      <c r="F4262" s="30" t="s">
        <v>74</v>
      </c>
      <c r="G4262" s="38">
        <v>60</v>
      </c>
      <c r="H4262" s="31">
        <v>0</v>
      </c>
      <c r="I4262" s="30" t="s">
        <v>586</v>
      </c>
      <c r="J4262" s="30" t="s">
        <v>587</v>
      </c>
      <c r="K4262" s="30" t="s">
        <v>495</v>
      </c>
      <c r="L4262" s="30" t="s">
        <v>496</v>
      </c>
      <c r="M4262" s="30" t="s">
        <v>588</v>
      </c>
      <c r="N4262" s="30"/>
      <c r="O4262" s="30" t="s">
        <v>9872</v>
      </c>
      <c r="P4262" s="30" t="s">
        <v>9868</v>
      </c>
      <c r="Q4262" s="30" t="s">
        <v>499</v>
      </c>
    </row>
    <row r="4263" spans="1:17">
      <c r="A4263" s="30" t="s">
        <v>13005</v>
      </c>
      <c r="B4263" s="30" t="s">
        <v>10109</v>
      </c>
      <c r="C4263" s="30" t="s">
        <v>13006</v>
      </c>
      <c r="D4263" s="30" t="s">
        <v>74</v>
      </c>
      <c r="E4263" s="30" t="s">
        <v>9891</v>
      </c>
      <c r="F4263" s="30"/>
      <c r="G4263" s="38">
        <v>60</v>
      </c>
      <c r="H4263" s="31">
        <v>0</v>
      </c>
      <c r="I4263" s="30" t="s">
        <v>610</v>
      </c>
      <c r="J4263" s="30" t="s">
        <v>611</v>
      </c>
      <c r="K4263" s="30" t="s">
        <v>495</v>
      </c>
      <c r="L4263" s="30" t="s">
        <v>612</v>
      </c>
      <c r="M4263" s="30" t="s">
        <v>688</v>
      </c>
      <c r="N4263" s="30"/>
      <c r="O4263" s="30" t="s">
        <v>9872</v>
      </c>
      <c r="P4263" s="30" t="s">
        <v>9868</v>
      </c>
      <c r="Q4263" s="30" t="s">
        <v>4174</v>
      </c>
    </row>
    <row r="4264" spans="1:17">
      <c r="A4264" s="30" t="s">
        <v>13007</v>
      </c>
      <c r="B4264" s="30" t="s">
        <v>10103</v>
      </c>
      <c r="C4264" s="30" t="s">
        <v>13008</v>
      </c>
      <c r="D4264" s="30"/>
      <c r="E4264" s="30" t="s">
        <v>9870</v>
      </c>
      <c r="F4264" s="30" t="s">
        <v>74</v>
      </c>
      <c r="G4264" s="38">
        <v>60</v>
      </c>
      <c r="H4264" s="31">
        <v>0</v>
      </c>
      <c r="I4264" s="30" t="s">
        <v>504</v>
      </c>
      <c r="J4264" s="30" t="s">
        <v>505</v>
      </c>
      <c r="K4264" s="30" t="s">
        <v>495</v>
      </c>
      <c r="L4264" s="30" t="s">
        <v>496</v>
      </c>
      <c r="M4264" s="30" t="s">
        <v>506</v>
      </c>
      <c r="N4264" s="30" t="s">
        <v>1316</v>
      </c>
      <c r="O4264" s="30" t="s">
        <v>9872</v>
      </c>
      <c r="P4264" s="30" t="s">
        <v>9868</v>
      </c>
      <c r="Q4264" s="30" t="s">
        <v>499</v>
      </c>
    </row>
    <row r="4265" spans="1:17">
      <c r="A4265" s="30" t="s">
        <v>13009</v>
      </c>
      <c r="B4265" s="30" t="s">
        <v>10109</v>
      </c>
      <c r="C4265" s="30" t="s">
        <v>13010</v>
      </c>
      <c r="D4265" s="30" t="s">
        <v>74</v>
      </c>
      <c r="E4265" s="30" t="s">
        <v>9891</v>
      </c>
      <c r="F4265" s="30"/>
      <c r="G4265" s="38">
        <v>60</v>
      </c>
      <c r="H4265" s="31">
        <v>0</v>
      </c>
      <c r="I4265" s="30" t="s">
        <v>610</v>
      </c>
      <c r="J4265" s="30" t="s">
        <v>611</v>
      </c>
      <c r="K4265" s="30" t="s">
        <v>495</v>
      </c>
      <c r="L4265" s="30" t="s">
        <v>612</v>
      </c>
      <c r="M4265" s="30" t="s">
        <v>1035</v>
      </c>
      <c r="N4265" s="30"/>
      <c r="O4265" s="30" t="s">
        <v>9872</v>
      </c>
      <c r="P4265" s="30" t="s">
        <v>9868</v>
      </c>
      <c r="Q4265" s="30" t="s">
        <v>4174</v>
      </c>
    </row>
    <row r="4266" spans="1:17">
      <c r="A4266" s="30" t="s">
        <v>13011</v>
      </c>
      <c r="B4266" s="30" t="s">
        <v>10103</v>
      </c>
      <c r="C4266" s="30" t="s">
        <v>13012</v>
      </c>
      <c r="D4266" s="30"/>
      <c r="E4266" s="30" t="s">
        <v>9870</v>
      </c>
      <c r="F4266" s="30" t="s">
        <v>74</v>
      </c>
      <c r="G4266" s="38">
        <v>60</v>
      </c>
      <c r="H4266" s="31">
        <v>0</v>
      </c>
      <c r="I4266" s="30" t="s">
        <v>552</v>
      </c>
      <c r="J4266" s="30" t="s">
        <v>553</v>
      </c>
      <c r="K4266" s="30" t="s">
        <v>495</v>
      </c>
      <c r="L4266" s="30" t="s">
        <v>496</v>
      </c>
      <c r="M4266" s="30" t="s">
        <v>554</v>
      </c>
      <c r="N4266" s="30"/>
      <c r="O4266" s="30" t="s">
        <v>9872</v>
      </c>
      <c r="P4266" s="30" t="s">
        <v>9868</v>
      </c>
      <c r="Q4266" s="30" t="s">
        <v>499</v>
      </c>
    </row>
    <row r="4267" spans="1:17">
      <c r="A4267" s="30" t="s">
        <v>13013</v>
      </c>
      <c r="B4267" s="30" t="s">
        <v>10106</v>
      </c>
      <c r="C4267" s="30" t="s">
        <v>13014</v>
      </c>
      <c r="D4267" s="30" t="s">
        <v>74</v>
      </c>
      <c r="E4267" s="30" t="s">
        <v>9891</v>
      </c>
      <c r="F4267" s="30"/>
      <c r="G4267" s="38">
        <v>60</v>
      </c>
      <c r="H4267" s="31">
        <v>0</v>
      </c>
      <c r="I4267" s="30" t="s">
        <v>622</v>
      </c>
      <c r="J4267" s="30" t="s">
        <v>623</v>
      </c>
      <c r="K4267" s="30" t="s">
        <v>495</v>
      </c>
      <c r="L4267" s="30" t="s">
        <v>612</v>
      </c>
      <c r="M4267" s="30" t="s">
        <v>1088</v>
      </c>
      <c r="N4267" s="30"/>
      <c r="O4267" s="30" t="s">
        <v>9872</v>
      </c>
      <c r="P4267" s="30" t="s">
        <v>9868</v>
      </c>
      <c r="Q4267" s="30" t="s">
        <v>4174</v>
      </c>
    </row>
    <row r="4268" spans="1:17">
      <c r="A4268" s="30" t="s">
        <v>13015</v>
      </c>
      <c r="B4268" s="30" t="s">
        <v>10106</v>
      </c>
      <c r="C4268" s="30" t="s">
        <v>13016</v>
      </c>
      <c r="D4268" s="30" t="s">
        <v>74</v>
      </c>
      <c r="E4268" s="30" t="s">
        <v>9891</v>
      </c>
      <c r="F4268" s="30"/>
      <c r="G4268" s="38">
        <v>60</v>
      </c>
      <c r="H4268" s="31">
        <v>0</v>
      </c>
      <c r="I4268" s="30" t="s">
        <v>610</v>
      </c>
      <c r="J4268" s="30" t="s">
        <v>611</v>
      </c>
      <c r="K4268" s="30" t="s">
        <v>495</v>
      </c>
      <c r="L4268" s="30" t="s">
        <v>612</v>
      </c>
      <c r="M4268" s="30" t="s">
        <v>5051</v>
      </c>
      <c r="N4268" s="30"/>
      <c r="O4268" s="30" t="s">
        <v>9872</v>
      </c>
      <c r="P4268" s="30" t="s">
        <v>9868</v>
      </c>
      <c r="Q4268" s="30" t="s">
        <v>4174</v>
      </c>
    </row>
    <row r="4269" spans="1:17">
      <c r="A4269" s="30" t="s">
        <v>13017</v>
      </c>
      <c r="B4269" s="30" t="s">
        <v>10103</v>
      </c>
      <c r="C4269" s="30" t="s">
        <v>13018</v>
      </c>
      <c r="D4269" s="30"/>
      <c r="E4269" s="30" t="s">
        <v>9870</v>
      </c>
      <c r="F4269" s="30" t="s">
        <v>74</v>
      </c>
      <c r="G4269" s="38">
        <v>60</v>
      </c>
      <c r="H4269" s="31">
        <v>0</v>
      </c>
      <c r="I4269" s="30" t="s">
        <v>512</v>
      </c>
      <c r="J4269" s="30" t="s">
        <v>513</v>
      </c>
      <c r="K4269" s="30" t="s">
        <v>495</v>
      </c>
      <c r="L4269" s="30" t="s">
        <v>496</v>
      </c>
      <c r="M4269" s="30" t="s">
        <v>514</v>
      </c>
      <c r="N4269" s="30"/>
      <c r="O4269" s="30" t="s">
        <v>9872</v>
      </c>
      <c r="P4269" s="30" t="s">
        <v>9868</v>
      </c>
      <c r="Q4269" s="30" t="s">
        <v>499</v>
      </c>
    </row>
    <row r="4270" spans="1:17">
      <c r="A4270" s="30" t="s">
        <v>13019</v>
      </c>
      <c r="B4270" s="30" t="s">
        <v>10103</v>
      </c>
      <c r="C4270" s="30" t="s">
        <v>13020</v>
      </c>
      <c r="D4270" s="30"/>
      <c r="E4270" s="30" t="s">
        <v>9870</v>
      </c>
      <c r="F4270" s="30" t="s">
        <v>74</v>
      </c>
      <c r="G4270" s="38">
        <v>60</v>
      </c>
      <c r="H4270" s="31">
        <v>0</v>
      </c>
      <c r="I4270" s="30" t="s">
        <v>512</v>
      </c>
      <c r="J4270" s="30" t="s">
        <v>513</v>
      </c>
      <c r="K4270" s="30" t="s">
        <v>495</v>
      </c>
      <c r="L4270" s="30" t="s">
        <v>496</v>
      </c>
      <c r="M4270" s="30" t="s">
        <v>713</v>
      </c>
      <c r="N4270" s="30" t="s">
        <v>5309</v>
      </c>
      <c r="O4270" s="30" t="s">
        <v>9872</v>
      </c>
      <c r="P4270" s="30" t="s">
        <v>9868</v>
      </c>
      <c r="Q4270" s="30" t="s">
        <v>499</v>
      </c>
    </row>
    <row r="4271" spans="1:17">
      <c r="A4271" s="30" t="s">
        <v>13021</v>
      </c>
      <c r="B4271" s="30" t="s">
        <v>10103</v>
      </c>
      <c r="C4271" s="30" t="s">
        <v>13022</v>
      </c>
      <c r="D4271" s="30"/>
      <c r="E4271" s="30" t="s">
        <v>9870</v>
      </c>
      <c r="F4271" s="30" t="s">
        <v>74</v>
      </c>
      <c r="G4271" s="38">
        <v>60</v>
      </c>
      <c r="H4271" s="31">
        <v>0</v>
      </c>
      <c r="I4271" s="30" t="s">
        <v>504</v>
      </c>
      <c r="J4271" s="30" t="s">
        <v>505</v>
      </c>
      <c r="K4271" s="30" t="s">
        <v>495</v>
      </c>
      <c r="L4271" s="30" t="s">
        <v>496</v>
      </c>
      <c r="M4271" s="30" t="s">
        <v>506</v>
      </c>
      <c r="N4271" s="30" t="s">
        <v>1316</v>
      </c>
      <c r="O4271" s="30" t="s">
        <v>9872</v>
      </c>
      <c r="P4271" s="30" t="s">
        <v>9868</v>
      </c>
      <c r="Q4271" s="30" t="s">
        <v>499</v>
      </c>
    </row>
    <row r="4272" spans="1:17">
      <c r="A4272" s="30" t="s">
        <v>13023</v>
      </c>
      <c r="B4272" s="30" t="s">
        <v>10103</v>
      </c>
      <c r="C4272" s="30" t="s">
        <v>13024</v>
      </c>
      <c r="D4272" s="30"/>
      <c r="E4272" s="30" t="s">
        <v>9870</v>
      </c>
      <c r="F4272" s="30" t="s">
        <v>74</v>
      </c>
      <c r="G4272" s="38">
        <v>60</v>
      </c>
      <c r="H4272" s="31">
        <v>0</v>
      </c>
      <c r="I4272" s="30" t="s">
        <v>552</v>
      </c>
      <c r="J4272" s="30" t="s">
        <v>553</v>
      </c>
      <c r="K4272" s="30" t="s">
        <v>495</v>
      </c>
      <c r="L4272" s="30" t="s">
        <v>496</v>
      </c>
      <c r="M4272" s="30" t="s">
        <v>724</v>
      </c>
      <c r="N4272" s="30"/>
      <c r="O4272" s="30" t="s">
        <v>9872</v>
      </c>
      <c r="P4272" s="30" t="s">
        <v>9868</v>
      </c>
      <c r="Q4272" s="30" t="s">
        <v>499</v>
      </c>
    </row>
    <row r="4273" spans="1:17">
      <c r="A4273" s="30" t="s">
        <v>13025</v>
      </c>
      <c r="B4273" s="30" t="s">
        <v>13026</v>
      </c>
      <c r="C4273" s="30" t="s">
        <v>13027</v>
      </c>
      <c r="D4273" s="30"/>
      <c r="E4273" s="30" t="s">
        <v>10101</v>
      </c>
      <c r="F4273" s="30"/>
      <c r="G4273" s="38">
        <v>60</v>
      </c>
      <c r="H4273" s="31">
        <v>0</v>
      </c>
      <c r="I4273" s="30" t="s">
        <v>546</v>
      </c>
      <c r="J4273" s="30" t="s">
        <v>547</v>
      </c>
      <c r="K4273" s="30" t="s">
        <v>495</v>
      </c>
      <c r="L4273" s="30" t="s">
        <v>828</v>
      </c>
      <c r="M4273" s="30" t="s">
        <v>573</v>
      </c>
      <c r="N4273" s="30"/>
      <c r="O4273" s="30" t="s">
        <v>9872</v>
      </c>
      <c r="P4273" s="30" t="s">
        <v>9868</v>
      </c>
      <c r="Q4273" s="30" t="s">
        <v>499</v>
      </c>
    </row>
    <row r="4274" spans="1:17">
      <c r="A4274" s="30" t="s">
        <v>13028</v>
      </c>
      <c r="B4274" s="30" t="s">
        <v>10103</v>
      </c>
      <c r="C4274" s="30" t="s">
        <v>13029</v>
      </c>
      <c r="D4274" s="30"/>
      <c r="E4274" s="30" t="s">
        <v>9870</v>
      </c>
      <c r="F4274" s="30" t="s">
        <v>74</v>
      </c>
      <c r="G4274" s="38">
        <v>60</v>
      </c>
      <c r="H4274" s="31">
        <v>0</v>
      </c>
      <c r="I4274" s="30" t="s">
        <v>552</v>
      </c>
      <c r="J4274" s="30" t="s">
        <v>553</v>
      </c>
      <c r="K4274" s="30" t="s">
        <v>495</v>
      </c>
      <c r="L4274" s="30" t="s">
        <v>496</v>
      </c>
      <c r="M4274" s="30" t="s">
        <v>724</v>
      </c>
      <c r="N4274" s="30"/>
      <c r="O4274" s="30" t="s">
        <v>9872</v>
      </c>
      <c r="P4274" s="30" t="s">
        <v>9868</v>
      </c>
      <c r="Q4274" s="30" t="s">
        <v>499</v>
      </c>
    </row>
    <row r="4275" spans="1:17">
      <c r="A4275" s="30" t="s">
        <v>13030</v>
      </c>
      <c r="B4275" s="30" t="s">
        <v>10109</v>
      </c>
      <c r="C4275" s="30" t="s">
        <v>13031</v>
      </c>
      <c r="D4275" s="30" t="s">
        <v>74</v>
      </c>
      <c r="E4275" s="30" t="s">
        <v>9891</v>
      </c>
      <c r="F4275" s="30"/>
      <c r="G4275" s="38">
        <v>60</v>
      </c>
      <c r="H4275" s="31">
        <v>0</v>
      </c>
      <c r="I4275" s="30" t="s">
        <v>610</v>
      </c>
      <c r="J4275" s="30" t="s">
        <v>611</v>
      </c>
      <c r="K4275" s="30" t="s">
        <v>495</v>
      </c>
      <c r="L4275" s="30" t="s">
        <v>612</v>
      </c>
      <c r="M4275" s="30" t="s">
        <v>688</v>
      </c>
      <c r="N4275" s="30"/>
      <c r="O4275" s="30" t="s">
        <v>9872</v>
      </c>
      <c r="P4275" s="30" t="s">
        <v>9868</v>
      </c>
      <c r="Q4275" s="30" t="s">
        <v>4174</v>
      </c>
    </row>
    <row r="4276" spans="1:17">
      <c r="A4276" s="30" t="s">
        <v>13032</v>
      </c>
      <c r="B4276" s="30" t="s">
        <v>10109</v>
      </c>
      <c r="C4276" s="30" t="s">
        <v>13033</v>
      </c>
      <c r="D4276" s="30" t="s">
        <v>74</v>
      </c>
      <c r="E4276" s="30" t="s">
        <v>9891</v>
      </c>
      <c r="F4276" s="30"/>
      <c r="G4276" s="38">
        <v>60</v>
      </c>
      <c r="H4276" s="31">
        <v>0</v>
      </c>
      <c r="I4276" s="30" t="s">
        <v>5036</v>
      </c>
      <c r="J4276" s="30" t="s">
        <v>5037</v>
      </c>
      <c r="K4276" s="30" t="s">
        <v>495</v>
      </c>
      <c r="L4276" s="30" t="s">
        <v>612</v>
      </c>
      <c r="M4276" s="30" t="s">
        <v>1021</v>
      </c>
      <c r="N4276" s="30"/>
      <c r="O4276" s="30" t="s">
        <v>9872</v>
      </c>
      <c r="P4276" s="30" t="s">
        <v>9868</v>
      </c>
      <c r="Q4276" s="30" t="s">
        <v>4174</v>
      </c>
    </row>
    <row r="4277" spans="1:17">
      <c r="A4277" s="30" t="s">
        <v>13034</v>
      </c>
      <c r="B4277" s="30" t="s">
        <v>10109</v>
      </c>
      <c r="C4277" s="30" t="s">
        <v>13035</v>
      </c>
      <c r="D4277" s="30" t="s">
        <v>74</v>
      </c>
      <c r="E4277" s="30" t="s">
        <v>9891</v>
      </c>
      <c r="F4277" s="30"/>
      <c r="G4277" s="38">
        <v>60</v>
      </c>
      <c r="H4277" s="31">
        <v>0</v>
      </c>
      <c r="I4277" s="30" t="s">
        <v>610</v>
      </c>
      <c r="J4277" s="30" t="s">
        <v>611</v>
      </c>
      <c r="K4277" s="30" t="s">
        <v>495</v>
      </c>
      <c r="L4277" s="30" t="s">
        <v>612</v>
      </c>
      <c r="M4277" s="30" t="s">
        <v>1108</v>
      </c>
      <c r="N4277" s="30"/>
      <c r="O4277" s="30" t="s">
        <v>9872</v>
      </c>
      <c r="P4277" s="30" t="s">
        <v>9868</v>
      </c>
      <c r="Q4277" s="30" t="s">
        <v>4174</v>
      </c>
    </row>
    <row r="4278" spans="1:17">
      <c r="A4278" s="30" t="s">
        <v>13036</v>
      </c>
      <c r="B4278" s="30" t="s">
        <v>10109</v>
      </c>
      <c r="C4278" s="30" t="s">
        <v>13037</v>
      </c>
      <c r="D4278" s="30" t="s">
        <v>74</v>
      </c>
      <c r="E4278" s="30" t="s">
        <v>10883</v>
      </c>
      <c r="F4278" s="30"/>
      <c r="G4278" s="38">
        <v>60</v>
      </c>
      <c r="H4278" s="31">
        <v>0</v>
      </c>
      <c r="I4278" s="30" t="s">
        <v>610</v>
      </c>
      <c r="J4278" s="30" t="s">
        <v>611</v>
      </c>
      <c r="K4278" s="30" t="s">
        <v>495</v>
      </c>
      <c r="L4278" s="30" t="s">
        <v>612</v>
      </c>
      <c r="M4278" s="30" t="s">
        <v>6616</v>
      </c>
      <c r="N4278" s="30"/>
      <c r="O4278" s="30" t="s">
        <v>9872</v>
      </c>
      <c r="P4278" s="30" t="s">
        <v>9868</v>
      </c>
      <c r="Q4278" s="30" t="s">
        <v>4174</v>
      </c>
    </row>
    <row r="4279" spans="1:17">
      <c r="A4279" s="30" t="s">
        <v>13038</v>
      </c>
      <c r="B4279" s="30" t="s">
        <v>10109</v>
      </c>
      <c r="C4279" s="30" t="s">
        <v>13039</v>
      </c>
      <c r="D4279" s="30" t="s">
        <v>74</v>
      </c>
      <c r="E4279" s="30" t="s">
        <v>9891</v>
      </c>
      <c r="F4279" s="30"/>
      <c r="G4279" s="38">
        <v>60</v>
      </c>
      <c r="H4279" s="31">
        <v>0</v>
      </c>
      <c r="I4279" s="30" t="s">
        <v>622</v>
      </c>
      <c r="J4279" s="30" t="s">
        <v>623</v>
      </c>
      <c r="K4279" s="30" t="s">
        <v>495</v>
      </c>
      <c r="L4279" s="30" t="s">
        <v>612</v>
      </c>
      <c r="M4279" s="30" t="s">
        <v>1007</v>
      </c>
      <c r="N4279" s="30"/>
      <c r="O4279" s="30" t="s">
        <v>9872</v>
      </c>
      <c r="P4279" s="30" t="s">
        <v>9868</v>
      </c>
      <c r="Q4279" s="30" t="s">
        <v>4174</v>
      </c>
    </row>
    <row r="4280" spans="1:17">
      <c r="A4280" s="30" t="s">
        <v>13040</v>
      </c>
      <c r="B4280" s="30" t="s">
        <v>10109</v>
      </c>
      <c r="C4280" s="30" t="s">
        <v>13041</v>
      </c>
      <c r="D4280" s="30" t="s">
        <v>74</v>
      </c>
      <c r="E4280" s="30" t="s">
        <v>9891</v>
      </c>
      <c r="F4280" s="30"/>
      <c r="G4280" s="38">
        <v>60</v>
      </c>
      <c r="H4280" s="31">
        <v>0</v>
      </c>
      <c r="I4280" s="30" t="s">
        <v>610</v>
      </c>
      <c r="J4280" s="30" t="s">
        <v>611</v>
      </c>
      <c r="K4280" s="30" t="s">
        <v>495</v>
      </c>
      <c r="L4280" s="30" t="s">
        <v>612</v>
      </c>
      <c r="M4280" s="30" t="s">
        <v>1108</v>
      </c>
      <c r="N4280" s="30"/>
      <c r="O4280" s="30" t="s">
        <v>9872</v>
      </c>
      <c r="P4280" s="30" t="s">
        <v>9868</v>
      </c>
      <c r="Q4280" s="30" t="s">
        <v>4174</v>
      </c>
    </row>
    <row r="4281" spans="1:17">
      <c r="A4281" s="30" t="s">
        <v>13042</v>
      </c>
      <c r="B4281" s="30" t="s">
        <v>10129</v>
      </c>
      <c r="C4281" s="30" t="s">
        <v>13043</v>
      </c>
      <c r="D4281" s="30"/>
      <c r="E4281" s="30" t="s">
        <v>9870</v>
      </c>
      <c r="F4281" s="30" t="s">
        <v>74</v>
      </c>
      <c r="G4281" s="38">
        <v>60</v>
      </c>
      <c r="H4281" s="31">
        <v>0</v>
      </c>
      <c r="I4281" s="30" t="s">
        <v>586</v>
      </c>
      <c r="J4281" s="30" t="s">
        <v>587</v>
      </c>
      <c r="K4281" s="30" t="s">
        <v>495</v>
      </c>
      <c r="L4281" s="30" t="s">
        <v>496</v>
      </c>
      <c r="M4281" s="30" t="s">
        <v>497</v>
      </c>
      <c r="N4281" s="30"/>
      <c r="O4281" s="30" t="s">
        <v>9872</v>
      </c>
      <c r="P4281" s="30" t="s">
        <v>9868</v>
      </c>
      <c r="Q4281" s="30" t="s">
        <v>499</v>
      </c>
    </row>
    <row r="4282" spans="1:17">
      <c r="A4282" s="30" t="s">
        <v>13044</v>
      </c>
      <c r="B4282" s="30" t="s">
        <v>10103</v>
      </c>
      <c r="C4282" s="30" t="s">
        <v>13045</v>
      </c>
      <c r="D4282" s="30"/>
      <c r="E4282" s="30" t="s">
        <v>9870</v>
      </c>
      <c r="F4282" s="30" t="s">
        <v>74</v>
      </c>
      <c r="G4282" s="38">
        <v>60</v>
      </c>
      <c r="H4282" s="31">
        <v>0</v>
      </c>
      <c r="I4282" s="30" t="s">
        <v>504</v>
      </c>
      <c r="J4282" s="30" t="s">
        <v>505</v>
      </c>
      <c r="K4282" s="30" t="s">
        <v>495</v>
      </c>
      <c r="L4282" s="30" t="s">
        <v>496</v>
      </c>
      <c r="M4282" s="30" t="s">
        <v>506</v>
      </c>
      <c r="N4282" s="30" t="s">
        <v>1316</v>
      </c>
      <c r="O4282" s="30" t="s">
        <v>9872</v>
      </c>
      <c r="P4282" s="30" t="s">
        <v>9868</v>
      </c>
      <c r="Q4282" s="30" t="s">
        <v>499</v>
      </c>
    </row>
    <row r="4283" spans="1:17">
      <c r="A4283" s="30" t="s">
        <v>13046</v>
      </c>
      <c r="B4283" s="30" t="s">
        <v>10103</v>
      </c>
      <c r="C4283" s="30" t="s">
        <v>13047</v>
      </c>
      <c r="D4283" s="30"/>
      <c r="E4283" s="30" t="s">
        <v>9870</v>
      </c>
      <c r="F4283" s="30" t="s">
        <v>74</v>
      </c>
      <c r="G4283" s="38">
        <v>60</v>
      </c>
      <c r="H4283" s="31">
        <v>0</v>
      </c>
      <c r="I4283" s="30" t="s">
        <v>512</v>
      </c>
      <c r="J4283" s="30" t="s">
        <v>513</v>
      </c>
      <c r="K4283" s="30" t="s">
        <v>495</v>
      </c>
      <c r="L4283" s="30" t="s">
        <v>496</v>
      </c>
      <c r="M4283" s="30" t="s">
        <v>526</v>
      </c>
      <c r="N4283" s="30"/>
      <c r="O4283" s="30" t="s">
        <v>9872</v>
      </c>
      <c r="P4283" s="30" t="s">
        <v>9868</v>
      </c>
      <c r="Q4283" s="30" t="s">
        <v>499</v>
      </c>
    </row>
    <row r="4284" spans="1:17">
      <c r="A4284" s="30" t="s">
        <v>13048</v>
      </c>
      <c r="B4284" s="30" t="s">
        <v>10109</v>
      </c>
      <c r="C4284" s="30" t="s">
        <v>13049</v>
      </c>
      <c r="D4284" s="30" t="s">
        <v>74</v>
      </c>
      <c r="E4284" s="30" t="s">
        <v>9891</v>
      </c>
      <c r="F4284" s="30"/>
      <c r="G4284" s="38">
        <v>60</v>
      </c>
      <c r="H4284" s="31">
        <v>0</v>
      </c>
      <c r="I4284" s="30" t="s">
        <v>5036</v>
      </c>
      <c r="J4284" s="30" t="s">
        <v>5037</v>
      </c>
      <c r="K4284" s="30" t="s">
        <v>495</v>
      </c>
      <c r="L4284" s="30" t="s">
        <v>612</v>
      </c>
      <c r="M4284" s="30" t="s">
        <v>11250</v>
      </c>
      <c r="N4284" s="30"/>
      <c r="O4284" s="30" t="s">
        <v>9872</v>
      </c>
      <c r="P4284" s="30" t="s">
        <v>9868</v>
      </c>
      <c r="Q4284" s="30" t="s">
        <v>4174</v>
      </c>
    </row>
    <row r="4285" spans="1:17">
      <c r="A4285" s="30" t="s">
        <v>13050</v>
      </c>
      <c r="B4285" s="30" t="s">
        <v>10663</v>
      </c>
      <c r="C4285" s="30" t="s">
        <v>13051</v>
      </c>
      <c r="D4285" s="30"/>
      <c r="E4285" s="30" t="s">
        <v>9870</v>
      </c>
      <c r="F4285" s="30" t="s">
        <v>74</v>
      </c>
      <c r="G4285" s="38">
        <v>60</v>
      </c>
      <c r="H4285" s="31">
        <v>0</v>
      </c>
      <c r="I4285" s="30" t="s">
        <v>504</v>
      </c>
      <c r="J4285" s="30" t="s">
        <v>505</v>
      </c>
      <c r="K4285" s="30" t="s">
        <v>495</v>
      </c>
      <c r="L4285" s="30" t="s">
        <v>496</v>
      </c>
      <c r="M4285" s="30" t="s">
        <v>2206</v>
      </c>
      <c r="N4285" s="30"/>
      <c r="O4285" s="30" t="s">
        <v>9872</v>
      </c>
      <c r="P4285" s="30" t="s">
        <v>9868</v>
      </c>
      <c r="Q4285" s="30" t="s">
        <v>499</v>
      </c>
    </row>
    <row r="4286" spans="1:17">
      <c r="A4286" s="30" t="s">
        <v>13052</v>
      </c>
      <c r="B4286" s="30" t="s">
        <v>10109</v>
      </c>
      <c r="C4286" s="30" t="s">
        <v>13053</v>
      </c>
      <c r="D4286" s="30" t="s">
        <v>74</v>
      </c>
      <c r="E4286" s="30" t="s">
        <v>9891</v>
      </c>
      <c r="F4286" s="30"/>
      <c r="G4286" s="38">
        <v>60</v>
      </c>
      <c r="H4286" s="31">
        <v>0</v>
      </c>
      <c r="I4286" s="30" t="s">
        <v>622</v>
      </c>
      <c r="J4286" s="30" t="s">
        <v>623</v>
      </c>
      <c r="K4286" s="30" t="s">
        <v>495</v>
      </c>
      <c r="L4286" s="30" t="s">
        <v>612</v>
      </c>
      <c r="M4286" s="30" t="s">
        <v>997</v>
      </c>
      <c r="N4286" s="30"/>
      <c r="O4286" s="30" t="s">
        <v>9872</v>
      </c>
      <c r="P4286" s="30" t="s">
        <v>9868</v>
      </c>
      <c r="Q4286" s="30" t="s">
        <v>4174</v>
      </c>
    </row>
    <row r="4287" spans="1:17">
      <c r="A4287" s="30" t="s">
        <v>13054</v>
      </c>
      <c r="B4287" s="30" t="s">
        <v>10103</v>
      </c>
      <c r="C4287" s="30" t="s">
        <v>13055</v>
      </c>
      <c r="D4287" s="30"/>
      <c r="E4287" s="30" t="s">
        <v>9870</v>
      </c>
      <c r="F4287" s="30" t="s">
        <v>74</v>
      </c>
      <c r="G4287" s="38">
        <v>60</v>
      </c>
      <c r="H4287" s="31">
        <v>0</v>
      </c>
      <c r="I4287" s="30" t="s">
        <v>586</v>
      </c>
      <c r="J4287" s="30" t="s">
        <v>587</v>
      </c>
      <c r="K4287" s="30" t="s">
        <v>495</v>
      </c>
      <c r="L4287" s="30" t="s">
        <v>496</v>
      </c>
      <c r="M4287" s="30" t="s">
        <v>877</v>
      </c>
      <c r="N4287" s="30"/>
      <c r="O4287" s="30" t="s">
        <v>9872</v>
      </c>
      <c r="P4287" s="30" t="s">
        <v>9868</v>
      </c>
      <c r="Q4287" s="30" t="s">
        <v>499</v>
      </c>
    </row>
    <row r="4288" spans="1:17">
      <c r="A4288" s="30" t="s">
        <v>13056</v>
      </c>
      <c r="B4288" s="30" t="s">
        <v>10103</v>
      </c>
      <c r="C4288" s="30" t="s">
        <v>13057</v>
      </c>
      <c r="D4288" s="30"/>
      <c r="E4288" s="30" t="s">
        <v>9870</v>
      </c>
      <c r="F4288" s="30" t="s">
        <v>74</v>
      </c>
      <c r="G4288" s="38">
        <v>60</v>
      </c>
      <c r="H4288" s="31">
        <v>0</v>
      </c>
      <c r="I4288" s="30" t="s">
        <v>586</v>
      </c>
      <c r="J4288" s="30" t="s">
        <v>587</v>
      </c>
      <c r="K4288" s="30" t="s">
        <v>495</v>
      </c>
      <c r="L4288" s="30" t="s">
        <v>496</v>
      </c>
      <c r="M4288" s="30" t="s">
        <v>588</v>
      </c>
      <c r="N4288" s="30"/>
      <c r="O4288" s="30" t="s">
        <v>9872</v>
      </c>
      <c r="P4288" s="30" t="s">
        <v>9868</v>
      </c>
      <c r="Q4288" s="30" t="s">
        <v>499</v>
      </c>
    </row>
    <row r="4289" spans="1:17">
      <c r="A4289" s="30" t="s">
        <v>13058</v>
      </c>
      <c r="B4289" s="30" t="s">
        <v>10663</v>
      </c>
      <c r="C4289" s="30" t="s">
        <v>13059</v>
      </c>
      <c r="D4289" s="30"/>
      <c r="E4289" s="30" t="s">
        <v>9870</v>
      </c>
      <c r="F4289" s="30" t="s">
        <v>74</v>
      </c>
      <c r="G4289" s="38">
        <v>60</v>
      </c>
      <c r="H4289" s="31">
        <v>0</v>
      </c>
      <c r="I4289" s="30" t="s">
        <v>504</v>
      </c>
      <c r="J4289" s="30" t="s">
        <v>505</v>
      </c>
      <c r="K4289" s="30" t="s">
        <v>495</v>
      </c>
      <c r="L4289" s="30" t="s">
        <v>496</v>
      </c>
      <c r="M4289" s="30" t="s">
        <v>2206</v>
      </c>
      <c r="N4289" s="30"/>
      <c r="O4289" s="30" t="s">
        <v>9872</v>
      </c>
      <c r="P4289" s="30" t="s">
        <v>9868</v>
      </c>
      <c r="Q4289" s="30" t="s">
        <v>499</v>
      </c>
    </row>
    <row r="4290" spans="1:17">
      <c r="A4290" s="30" t="s">
        <v>13060</v>
      </c>
      <c r="B4290" s="30" t="s">
        <v>10103</v>
      </c>
      <c r="C4290" s="30" t="s">
        <v>13061</v>
      </c>
      <c r="D4290" s="30"/>
      <c r="E4290" s="30" t="s">
        <v>9870</v>
      </c>
      <c r="F4290" s="30" t="s">
        <v>74</v>
      </c>
      <c r="G4290" s="38">
        <v>60</v>
      </c>
      <c r="H4290" s="31">
        <v>0</v>
      </c>
      <c r="I4290" s="30" t="s">
        <v>586</v>
      </c>
      <c r="J4290" s="30" t="s">
        <v>587</v>
      </c>
      <c r="K4290" s="30" t="s">
        <v>495</v>
      </c>
      <c r="L4290" s="30" t="s">
        <v>496</v>
      </c>
      <c r="M4290" s="30" t="s">
        <v>588</v>
      </c>
      <c r="N4290" s="30"/>
      <c r="O4290" s="30" t="s">
        <v>9872</v>
      </c>
      <c r="P4290" s="30" t="s">
        <v>9868</v>
      </c>
      <c r="Q4290" s="30" t="s">
        <v>499</v>
      </c>
    </row>
    <row r="4291" spans="1:17">
      <c r="A4291" s="30" t="s">
        <v>13062</v>
      </c>
      <c r="B4291" s="30" t="s">
        <v>10103</v>
      </c>
      <c r="C4291" s="30" t="s">
        <v>13063</v>
      </c>
      <c r="D4291" s="30"/>
      <c r="E4291" s="30" t="s">
        <v>9870</v>
      </c>
      <c r="F4291" s="30" t="s">
        <v>74</v>
      </c>
      <c r="G4291" s="38">
        <v>60</v>
      </c>
      <c r="H4291" s="31">
        <v>0</v>
      </c>
      <c r="I4291" s="30" t="s">
        <v>512</v>
      </c>
      <c r="J4291" s="30" t="s">
        <v>513</v>
      </c>
      <c r="K4291" s="30" t="s">
        <v>495</v>
      </c>
      <c r="L4291" s="30" t="s">
        <v>496</v>
      </c>
      <c r="M4291" s="30" t="s">
        <v>695</v>
      </c>
      <c r="N4291" s="30" t="s">
        <v>696</v>
      </c>
      <c r="O4291" s="30" t="s">
        <v>9872</v>
      </c>
      <c r="P4291" s="30" t="s">
        <v>9868</v>
      </c>
      <c r="Q4291" s="30" t="s">
        <v>499</v>
      </c>
    </row>
    <row r="4292" spans="1:17">
      <c r="A4292" s="30" t="s">
        <v>13064</v>
      </c>
      <c r="B4292" s="30" t="s">
        <v>10109</v>
      </c>
      <c r="C4292" s="30" t="s">
        <v>13065</v>
      </c>
      <c r="D4292" s="30" t="s">
        <v>74</v>
      </c>
      <c r="E4292" s="30" t="s">
        <v>9891</v>
      </c>
      <c r="F4292" s="30"/>
      <c r="G4292" s="38">
        <v>60</v>
      </c>
      <c r="H4292" s="31">
        <v>0</v>
      </c>
      <c r="I4292" s="30" t="s">
        <v>5036</v>
      </c>
      <c r="J4292" s="30" t="s">
        <v>5037</v>
      </c>
      <c r="K4292" s="30" t="s">
        <v>495</v>
      </c>
      <c r="L4292" s="30" t="s">
        <v>612</v>
      </c>
      <c r="M4292" s="30" t="s">
        <v>9437</v>
      </c>
      <c r="N4292" s="30"/>
      <c r="O4292" s="30" t="s">
        <v>9872</v>
      </c>
      <c r="P4292" s="30" t="s">
        <v>9868</v>
      </c>
      <c r="Q4292" s="30" t="s">
        <v>4174</v>
      </c>
    </row>
    <row r="4293" spans="1:17">
      <c r="A4293" s="30" t="s">
        <v>13066</v>
      </c>
      <c r="B4293" s="30" t="s">
        <v>10109</v>
      </c>
      <c r="C4293" s="30" t="s">
        <v>13067</v>
      </c>
      <c r="D4293" s="30" t="s">
        <v>74</v>
      </c>
      <c r="E4293" s="30" t="s">
        <v>9891</v>
      </c>
      <c r="F4293" s="30"/>
      <c r="G4293" s="38">
        <v>60</v>
      </c>
      <c r="H4293" s="31">
        <v>0</v>
      </c>
      <c r="I4293" s="30" t="s">
        <v>622</v>
      </c>
      <c r="J4293" s="30" t="s">
        <v>623</v>
      </c>
      <c r="K4293" s="30" t="s">
        <v>495</v>
      </c>
      <c r="L4293" s="30" t="s">
        <v>612</v>
      </c>
      <c r="M4293" s="30" t="s">
        <v>1007</v>
      </c>
      <c r="N4293" s="30"/>
      <c r="O4293" s="30" t="s">
        <v>9872</v>
      </c>
      <c r="P4293" s="30" t="s">
        <v>9868</v>
      </c>
      <c r="Q4293" s="30" t="s">
        <v>4174</v>
      </c>
    </row>
    <row r="4294" spans="1:17">
      <c r="A4294" s="30" t="s">
        <v>13068</v>
      </c>
      <c r="B4294" s="30" t="s">
        <v>10109</v>
      </c>
      <c r="C4294" s="30" t="s">
        <v>13069</v>
      </c>
      <c r="D4294" s="30" t="s">
        <v>74</v>
      </c>
      <c r="E4294" s="30" t="s">
        <v>9891</v>
      </c>
      <c r="F4294" s="30"/>
      <c r="G4294" s="38">
        <v>60</v>
      </c>
      <c r="H4294" s="31">
        <v>0</v>
      </c>
      <c r="I4294" s="30" t="s">
        <v>622</v>
      </c>
      <c r="J4294" s="30" t="s">
        <v>623</v>
      </c>
      <c r="K4294" s="30" t="s">
        <v>495</v>
      </c>
      <c r="L4294" s="30" t="s">
        <v>612</v>
      </c>
      <c r="M4294" s="30" t="s">
        <v>997</v>
      </c>
      <c r="N4294" s="30"/>
      <c r="O4294" s="30" t="s">
        <v>9872</v>
      </c>
      <c r="P4294" s="30" t="s">
        <v>9868</v>
      </c>
      <c r="Q4294" s="30" t="s">
        <v>4174</v>
      </c>
    </row>
    <row r="4295" spans="1:17">
      <c r="A4295" s="30" t="s">
        <v>13070</v>
      </c>
      <c r="B4295" s="30" t="s">
        <v>10109</v>
      </c>
      <c r="C4295" s="30" t="s">
        <v>13071</v>
      </c>
      <c r="D4295" s="30" t="s">
        <v>74</v>
      </c>
      <c r="E4295" s="30" t="s">
        <v>9891</v>
      </c>
      <c r="F4295" s="30"/>
      <c r="G4295" s="38">
        <v>60</v>
      </c>
      <c r="H4295" s="31">
        <v>0</v>
      </c>
      <c r="I4295" s="30" t="s">
        <v>5036</v>
      </c>
      <c r="J4295" s="30" t="s">
        <v>5037</v>
      </c>
      <c r="K4295" s="30" t="s">
        <v>495</v>
      </c>
      <c r="L4295" s="30" t="s">
        <v>612</v>
      </c>
      <c r="M4295" s="30" t="s">
        <v>11250</v>
      </c>
      <c r="N4295" s="30"/>
      <c r="O4295" s="30" t="s">
        <v>9872</v>
      </c>
      <c r="P4295" s="30" t="s">
        <v>9868</v>
      </c>
      <c r="Q4295" s="30" t="s">
        <v>4174</v>
      </c>
    </row>
    <row r="4296" spans="1:17">
      <c r="A4296" s="30" t="s">
        <v>13072</v>
      </c>
      <c r="B4296" s="30" t="s">
        <v>10109</v>
      </c>
      <c r="C4296" s="30" t="s">
        <v>13073</v>
      </c>
      <c r="D4296" s="30" t="s">
        <v>74</v>
      </c>
      <c r="E4296" s="30" t="s">
        <v>9891</v>
      </c>
      <c r="F4296" s="30"/>
      <c r="G4296" s="38">
        <v>60</v>
      </c>
      <c r="H4296" s="31">
        <v>0</v>
      </c>
      <c r="I4296" s="30" t="s">
        <v>5036</v>
      </c>
      <c r="J4296" s="30" t="s">
        <v>5037</v>
      </c>
      <c r="K4296" s="30" t="s">
        <v>495</v>
      </c>
      <c r="L4296" s="30" t="s">
        <v>612</v>
      </c>
      <c r="M4296" s="30" t="s">
        <v>1166</v>
      </c>
      <c r="N4296" s="30"/>
      <c r="O4296" s="30" t="s">
        <v>9872</v>
      </c>
      <c r="P4296" s="30" t="s">
        <v>9868</v>
      </c>
      <c r="Q4296" s="30" t="s">
        <v>4174</v>
      </c>
    </row>
    <row r="4297" spans="1:17">
      <c r="A4297" s="30" t="s">
        <v>13074</v>
      </c>
      <c r="B4297" s="30" t="s">
        <v>10120</v>
      </c>
      <c r="C4297" s="30" t="s">
        <v>13075</v>
      </c>
      <c r="D4297" s="30" t="s">
        <v>74</v>
      </c>
      <c r="E4297" s="30" t="s">
        <v>9891</v>
      </c>
      <c r="F4297" s="30"/>
      <c r="G4297" s="38">
        <v>60</v>
      </c>
      <c r="H4297" s="31">
        <v>0</v>
      </c>
      <c r="I4297" s="30" t="s">
        <v>5036</v>
      </c>
      <c r="J4297" s="30" t="s">
        <v>5037</v>
      </c>
      <c r="K4297" s="30" t="s">
        <v>495</v>
      </c>
      <c r="L4297" s="30" t="s">
        <v>612</v>
      </c>
      <c r="M4297" s="30" t="s">
        <v>9437</v>
      </c>
      <c r="N4297" s="30"/>
      <c r="O4297" s="30" t="s">
        <v>9872</v>
      </c>
      <c r="P4297" s="30" t="s">
        <v>9868</v>
      </c>
      <c r="Q4297" s="30" t="s">
        <v>4174</v>
      </c>
    </row>
    <row r="4298" spans="1:17">
      <c r="A4298" s="30" t="s">
        <v>13076</v>
      </c>
      <c r="B4298" s="30" t="s">
        <v>10103</v>
      </c>
      <c r="C4298" s="30" t="s">
        <v>13077</v>
      </c>
      <c r="D4298" s="30"/>
      <c r="E4298" s="30" t="s">
        <v>9870</v>
      </c>
      <c r="F4298" s="30" t="s">
        <v>74</v>
      </c>
      <c r="G4298" s="38">
        <v>60</v>
      </c>
      <c r="H4298" s="31">
        <v>0</v>
      </c>
      <c r="I4298" s="30" t="s">
        <v>586</v>
      </c>
      <c r="J4298" s="30" t="s">
        <v>587</v>
      </c>
      <c r="K4298" s="30" t="s">
        <v>495</v>
      </c>
      <c r="L4298" s="30" t="s">
        <v>496</v>
      </c>
      <c r="M4298" s="30" t="s">
        <v>588</v>
      </c>
      <c r="N4298" s="30"/>
      <c r="O4298" s="30" t="s">
        <v>9872</v>
      </c>
      <c r="P4298" s="30" t="s">
        <v>9868</v>
      </c>
      <c r="Q4298" s="30" t="s">
        <v>499</v>
      </c>
    </row>
    <row r="4299" spans="1:17">
      <c r="A4299" s="30" t="s">
        <v>13078</v>
      </c>
      <c r="B4299" s="30" t="s">
        <v>10663</v>
      </c>
      <c r="C4299" s="30" t="s">
        <v>13079</v>
      </c>
      <c r="D4299" s="30"/>
      <c r="E4299" s="30" t="s">
        <v>9870</v>
      </c>
      <c r="F4299" s="30" t="s">
        <v>74</v>
      </c>
      <c r="G4299" s="38">
        <v>60</v>
      </c>
      <c r="H4299" s="31">
        <v>0</v>
      </c>
      <c r="I4299" s="30" t="s">
        <v>718</v>
      </c>
      <c r="J4299" s="30" t="s">
        <v>719</v>
      </c>
      <c r="K4299" s="30" t="s">
        <v>495</v>
      </c>
      <c r="L4299" s="30" t="s">
        <v>496</v>
      </c>
      <c r="M4299" s="30" t="s">
        <v>3374</v>
      </c>
      <c r="N4299" s="30"/>
      <c r="O4299" s="30" t="s">
        <v>9872</v>
      </c>
      <c r="P4299" s="30" t="s">
        <v>9868</v>
      </c>
      <c r="Q4299" s="30" t="s">
        <v>499</v>
      </c>
    </row>
    <row r="4300" spans="1:17">
      <c r="A4300" s="30" t="s">
        <v>13080</v>
      </c>
      <c r="B4300" s="30" t="s">
        <v>10103</v>
      </c>
      <c r="C4300" s="30" t="s">
        <v>13081</v>
      </c>
      <c r="D4300" s="30"/>
      <c r="E4300" s="30" t="s">
        <v>9870</v>
      </c>
      <c r="F4300" s="30" t="s">
        <v>74</v>
      </c>
      <c r="G4300" s="38">
        <v>60</v>
      </c>
      <c r="H4300" s="31">
        <v>0</v>
      </c>
      <c r="I4300" s="30" t="s">
        <v>512</v>
      </c>
      <c r="J4300" s="30" t="s">
        <v>513</v>
      </c>
      <c r="K4300" s="30" t="s">
        <v>495</v>
      </c>
      <c r="L4300" s="30" t="s">
        <v>496</v>
      </c>
      <c r="M4300" s="30" t="s">
        <v>713</v>
      </c>
      <c r="N4300" s="30" t="s">
        <v>9596</v>
      </c>
      <c r="O4300" s="30" t="s">
        <v>9872</v>
      </c>
      <c r="P4300" s="30" t="s">
        <v>9868</v>
      </c>
      <c r="Q4300" s="30" t="s">
        <v>499</v>
      </c>
    </row>
    <row r="4301" spans="1:17">
      <c r="A4301" s="30" t="s">
        <v>13082</v>
      </c>
      <c r="B4301" s="30" t="s">
        <v>10109</v>
      </c>
      <c r="C4301" s="30" t="s">
        <v>13083</v>
      </c>
      <c r="D4301" s="30" t="s">
        <v>74</v>
      </c>
      <c r="E4301" s="30" t="s">
        <v>9891</v>
      </c>
      <c r="F4301" s="30"/>
      <c r="G4301" s="38">
        <v>60</v>
      </c>
      <c r="H4301" s="31">
        <v>0</v>
      </c>
      <c r="I4301" s="30" t="s">
        <v>622</v>
      </c>
      <c r="J4301" s="30" t="s">
        <v>623</v>
      </c>
      <c r="K4301" s="30" t="s">
        <v>495</v>
      </c>
      <c r="L4301" s="30" t="s">
        <v>612</v>
      </c>
      <c r="M4301" s="30" t="s">
        <v>1007</v>
      </c>
      <c r="N4301" s="30"/>
      <c r="O4301" s="30" t="s">
        <v>9872</v>
      </c>
      <c r="P4301" s="30" t="s">
        <v>9868</v>
      </c>
      <c r="Q4301" s="30" t="s">
        <v>4174</v>
      </c>
    </row>
    <row r="4302" spans="1:17">
      <c r="A4302" s="30" t="s">
        <v>13084</v>
      </c>
      <c r="B4302" s="30" t="s">
        <v>10109</v>
      </c>
      <c r="C4302" s="30" t="s">
        <v>13085</v>
      </c>
      <c r="D4302" s="30" t="s">
        <v>74</v>
      </c>
      <c r="E4302" s="30" t="s">
        <v>9891</v>
      </c>
      <c r="F4302" s="30"/>
      <c r="G4302" s="38">
        <v>60</v>
      </c>
      <c r="H4302" s="31">
        <v>0</v>
      </c>
      <c r="I4302" s="30" t="s">
        <v>622</v>
      </c>
      <c r="J4302" s="30" t="s">
        <v>623</v>
      </c>
      <c r="K4302" s="30" t="s">
        <v>495</v>
      </c>
      <c r="L4302" s="30" t="s">
        <v>612</v>
      </c>
      <c r="M4302" s="30" t="s">
        <v>997</v>
      </c>
      <c r="N4302" s="30"/>
      <c r="O4302" s="30" t="s">
        <v>9872</v>
      </c>
      <c r="P4302" s="30" t="s">
        <v>9868</v>
      </c>
      <c r="Q4302" s="30" t="s">
        <v>4174</v>
      </c>
    </row>
    <row r="4303" spans="1:17">
      <c r="A4303" s="30" t="s">
        <v>13086</v>
      </c>
      <c r="B4303" s="30" t="s">
        <v>10109</v>
      </c>
      <c r="C4303" s="30" t="s">
        <v>13087</v>
      </c>
      <c r="D4303" s="30" t="s">
        <v>74</v>
      </c>
      <c r="E4303" s="30" t="s">
        <v>9891</v>
      </c>
      <c r="F4303" s="30"/>
      <c r="G4303" s="38">
        <v>60</v>
      </c>
      <c r="H4303" s="31">
        <v>0</v>
      </c>
      <c r="I4303" s="30" t="s">
        <v>610</v>
      </c>
      <c r="J4303" s="30" t="s">
        <v>611</v>
      </c>
      <c r="K4303" s="30" t="s">
        <v>495</v>
      </c>
      <c r="L4303" s="30" t="s">
        <v>612</v>
      </c>
      <c r="M4303" s="30" t="s">
        <v>1108</v>
      </c>
      <c r="N4303" s="30"/>
      <c r="O4303" s="30" t="s">
        <v>9872</v>
      </c>
      <c r="P4303" s="30" t="s">
        <v>9868</v>
      </c>
      <c r="Q4303" s="30" t="s">
        <v>4174</v>
      </c>
    </row>
    <row r="4304" spans="1:17">
      <c r="A4304" s="30" t="s">
        <v>13088</v>
      </c>
      <c r="B4304" s="30" t="s">
        <v>10109</v>
      </c>
      <c r="C4304" s="30" t="s">
        <v>13089</v>
      </c>
      <c r="D4304" s="30" t="s">
        <v>74</v>
      </c>
      <c r="E4304" s="30" t="s">
        <v>9891</v>
      </c>
      <c r="F4304" s="30"/>
      <c r="G4304" s="38">
        <v>60</v>
      </c>
      <c r="H4304" s="31">
        <v>0</v>
      </c>
      <c r="I4304" s="30" t="s">
        <v>622</v>
      </c>
      <c r="J4304" s="30" t="s">
        <v>623</v>
      </c>
      <c r="K4304" s="30" t="s">
        <v>495</v>
      </c>
      <c r="L4304" s="30" t="s">
        <v>612</v>
      </c>
      <c r="M4304" s="30" t="s">
        <v>1007</v>
      </c>
      <c r="N4304" s="30"/>
      <c r="O4304" s="30" t="s">
        <v>9872</v>
      </c>
      <c r="P4304" s="30" t="s">
        <v>9868</v>
      </c>
      <c r="Q4304" s="30" t="s">
        <v>4174</v>
      </c>
    </row>
    <row r="4305" spans="1:17">
      <c r="A4305" s="30" t="s">
        <v>13090</v>
      </c>
      <c r="B4305" s="30" t="s">
        <v>10106</v>
      </c>
      <c r="C4305" s="30" t="s">
        <v>13091</v>
      </c>
      <c r="D4305" s="30" t="s">
        <v>74</v>
      </c>
      <c r="E4305" s="30" t="s">
        <v>9891</v>
      </c>
      <c r="F4305" s="30"/>
      <c r="G4305" s="38">
        <v>60</v>
      </c>
      <c r="H4305" s="31">
        <v>0</v>
      </c>
      <c r="I4305" s="30" t="s">
        <v>5036</v>
      </c>
      <c r="J4305" s="30" t="s">
        <v>5037</v>
      </c>
      <c r="K4305" s="30" t="s">
        <v>495</v>
      </c>
      <c r="L4305" s="30" t="s">
        <v>612</v>
      </c>
      <c r="M4305" s="30" t="s">
        <v>4226</v>
      </c>
      <c r="N4305" s="30"/>
      <c r="O4305" s="30" t="s">
        <v>9872</v>
      </c>
      <c r="P4305" s="30" t="s">
        <v>9868</v>
      </c>
      <c r="Q4305" s="30" t="s">
        <v>4174</v>
      </c>
    </row>
    <row r="4306" spans="1:17">
      <c r="A4306" s="30" t="s">
        <v>13092</v>
      </c>
      <c r="B4306" s="30" t="s">
        <v>10103</v>
      </c>
      <c r="C4306" s="30" t="s">
        <v>13093</v>
      </c>
      <c r="D4306" s="30"/>
      <c r="E4306" s="30" t="s">
        <v>9870</v>
      </c>
      <c r="F4306" s="30" t="s">
        <v>74</v>
      </c>
      <c r="G4306" s="38">
        <v>60</v>
      </c>
      <c r="H4306" s="31">
        <v>0</v>
      </c>
      <c r="I4306" s="30" t="s">
        <v>586</v>
      </c>
      <c r="J4306" s="30" t="s">
        <v>587</v>
      </c>
      <c r="K4306" s="30" t="s">
        <v>495</v>
      </c>
      <c r="L4306" s="30" t="s">
        <v>496</v>
      </c>
      <c r="M4306" s="30" t="s">
        <v>903</v>
      </c>
      <c r="N4306" s="30"/>
      <c r="O4306" s="30" t="s">
        <v>9872</v>
      </c>
      <c r="P4306" s="30" t="s">
        <v>9868</v>
      </c>
      <c r="Q4306" s="30" t="s">
        <v>499</v>
      </c>
    </row>
    <row r="4307" spans="1:17">
      <c r="A4307" s="30" t="s">
        <v>13094</v>
      </c>
      <c r="B4307" s="30" t="s">
        <v>10103</v>
      </c>
      <c r="C4307" s="30" t="s">
        <v>13095</v>
      </c>
      <c r="D4307" s="30"/>
      <c r="E4307" s="30" t="s">
        <v>9870</v>
      </c>
      <c r="F4307" s="30" t="s">
        <v>74</v>
      </c>
      <c r="G4307" s="38">
        <v>60</v>
      </c>
      <c r="H4307" s="31">
        <v>0</v>
      </c>
      <c r="I4307" s="30" t="s">
        <v>512</v>
      </c>
      <c r="J4307" s="30" t="s">
        <v>513</v>
      </c>
      <c r="K4307" s="30" t="s">
        <v>495</v>
      </c>
      <c r="L4307" s="30" t="s">
        <v>496</v>
      </c>
      <c r="M4307" s="30" t="s">
        <v>713</v>
      </c>
      <c r="N4307" s="30" t="s">
        <v>3111</v>
      </c>
      <c r="O4307" s="30" t="s">
        <v>9872</v>
      </c>
      <c r="P4307" s="30" t="s">
        <v>9868</v>
      </c>
      <c r="Q4307" s="30" t="s">
        <v>499</v>
      </c>
    </row>
    <row r="4308" spans="1:17">
      <c r="A4308" s="30" t="s">
        <v>13096</v>
      </c>
      <c r="B4308" s="30" t="s">
        <v>10103</v>
      </c>
      <c r="C4308" s="30" t="s">
        <v>13097</v>
      </c>
      <c r="D4308" s="30"/>
      <c r="E4308" s="30" t="s">
        <v>9870</v>
      </c>
      <c r="F4308" s="30" t="s">
        <v>74</v>
      </c>
      <c r="G4308" s="38">
        <v>60</v>
      </c>
      <c r="H4308" s="31">
        <v>0</v>
      </c>
      <c r="I4308" s="30" t="s">
        <v>586</v>
      </c>
      <c r="J4308" s="30" t="s">
        <v>587</v>
      </c>
      <c r="K4308" s="30" t="s">
        <v>495</v>
      </c>
      <c r="L4308" s="30" t="s">
        <v>496</v>
      </c>
      <c r="M4308" s="30" t="s">
        <v>903</v>
      </c>
      <c r="N4308" s="30"/>
      <c r="O4308" s="30" t="s">
        <v>9872</v>
      </c>
      <c r="P4308" s="30" t="s">
        <v>9868</v>
      </c>
      <c r="Q4308" s="30" t="s">
        <v>499</v>
      </c>
    </row>
    <row r="4309" spans="1:17">
      <c r="A4309" s="30" t="s">
        <v>13098</v>
      </c>
      <c r="B4309" s="30" t="s">
        <v>10109</v>
      </c>
      <c r="C4309" s="30" t="s">
        <v>13099</v>
      </c>
      <c r="D4309" s="30" t="s">
        <v>74</v>
      </c>
      <c r="E4309" s="30" t="s">
        <v>9891</v>
      </c>
      <c r="F4309" s="30"/>
      <c r="G4309" s="38">
        <v>60</v>
      </c>
      <c r="H4309" s="31">
        <v>0</v>
      </c>
      <c r="I4309" s="30" t="s">
        <v>5036</v>
      </c>
      <c r="J4309" s="30" t="s">
        <v>5037</v>
      </c>
      <c r="K4309" s="30" t="s">
        <v>495</v>
      </c>
      <c r="L4309" s="30" t="s">
        <v>612</v>
      </c>
      <c r="M4309" s="30" t="s">
        <v>1128</v>
      </c>
      <c r="N4309" s="30"/>
      <c r="O4309" s="30" t="s">
        <v>9872</v>
      </c>
      <c r="P4309" s="30" t="s">
        <v>9868</v>
      </c>
      <c r="Q4309" s="30" t="s">
        <v>4174</v>
      </c>
    </row>
    <row r="4310" spans="1:17">
      <c r="A4310" s="30" t="s">
        <v>13100</v>
      </c>
      <c r="B4310" s="30" t="s">
        <v>10106</v>
      </c>
      <c r="C4310" s="30" t="s">
        <v>13101</v>
      </c>
      <c r="D4310" s="30" t="s">
        <v>74</v>
      </c>
      <c r="E4310" s="30" t="s">
        <v>9891</v>
      </c>
      <c r="F4310" s="30"/>
      <c r="G4310" s="38">
        <v>60</v>
      </c>
      <c r="H4310" s="31">
        <v>0</v>
      </c>
      <c r="I4310" s="30" t="s">
        <v>5036</v>
      </c>
      <c r="J4310" s="30" t="s">
        <v>5037</v>
      </c>
      <c r="K4310" s="30" t="s">
        <v>495</v>
      </c>
      <c r="L4310" s="30" t="s">
        <v>612</v>
      </c>
      <c r="M4310" s="30" t="s">
        <v>4226</v>
      </c>
      <c r="N4310" s="30"/>
      <c r="O4310" s="30" t="s">
        <v>9872</v>
      </c>
      <c r="P4310" s="30" t="s">
        <v>9868</v>
      </c>
      <c r="Q4310" s="30" t="s">
        <v>4174</v>
      </c>
    </row>
    <row r="4311" spans="1:17">
      <c r="A4311" s="30" t="s">
        <v>13102</v>
      </c>
      <c r="B4311" s="30" t="s">
        <v>10106</v>
      </c>
      <c r="C4311" s="30" t="s">
        <v>13103</v>
      </c>
      <c r="D4311" s="30" t="s">
        <v>74</v>
      </c>
      <c r="E4311" s="30" t="s">
        <v>9891</v>
      </c>
      <c r="F4311" s="30"/>
      <c r="G4311" s="38">
        <v>60</v>
      </c>
      <c r="H4311" s="31">
        <v>0</v>
      </c>
      <c r="I4311" s="30" t="s">
        <v>5036</v>
      </c>
      <c r="J4311" s="30" t="s">
        <v>5037</v>
      </c>
      <c r="K4311" s="30" t="s">
        <v>495</v>
      </c>
      <c r="L4311" s="30" t="s">
        <v>612</v>
      </c>
      <c r="M4311" s="30" t="s">
        <v>4226</v>
      </c>
      <c r="N4311" s="30"/>
      <c r="O4311" s="30" t="s">
        <v>9872</v>
      </c>
      <c r="P4311" s="30" t="s">
        <v>9868</v>
      </c>
      <c r="Q4311" s="30" t="s">
        <v>4174</v>
      </c>
    </row>
    <row r="4312" spans="1:17">
      <c r="A4312" s="30" t="s">
        <v>13104</v>
      </c>
      <c r="B4312" s="30" t="s">
        <v>10106</v>
      </c>
      <c r="C4312" s="30" t="s">
        <v>13105</v>
      </c>
      <c r="D4312" s="30" t="s">
        <v>74</v>
      </c>
      <c r="E4312" s="30" t="s">
        <v>9891</v>
      </c>
      <c r="F4312" s="30"/>
      <c r="G4312" s="38">
        <v>60</v>
      </c>
      <c r="H4312" s="31">
        <v>0</v>
      </c>
      <c r="I4312" s="30" t="s">
        <v>5036</v>
      </c>
      <c r="J4312" s="30" t="s">
        <v>5037</v>
      </c>
      <c r="K4312" s="30" t="s">
        <v>495</v>
      </c>
      <c r="L4312" s="30" t="s">
        <v>612</v>
      </c>
      <c r="M4312" s="30" t="s">
        <v>4226</v>
      </c>
      <c r="N4312" s="30"/>
      <c r="O4312" s="30" t="s">
        <v>9872</v>
      </c>
      <c r="P4312" s="30" t="s">
        <v>9868</v>
      </c>
      <c r="Q4312" s="30" t="s">
        <v>4174</v>
      </c>
    </row>
    <row r="4313" spans="1:17">
      <c r="A4313" s="30" t="s">
        <v>13106</v>
      </c>
      <c r="B4313" s="30" t="s">
        <v>10109</v>
      </c>
      <c r="C4313" s="30" t="s">
        <v>13107</v>
      </c>
      <c r="D4313" s="30" t="s">
        <v>74</v>
      </c>
      <c r="E4313" s="30" t="s">
        <v>9891</v>
      </c>
      <c r="F4313" s="30"/>
      <c r="G4313" s="38">
        <v>60</v>
      </c>
      <c r="H4313" s="31">
        <v>0</v>
      </c>
      <c r="I4313" s="30" t="s">
        <v>610</v>
      </c>
      <c r="J4313" s="30" t="s">
        <v>611</v>
      </c>
      <c r="K4313" s="30" t="s">
        <v>495</v>
      </c>
      <c r="L4313" s="30" t="s">
        <v>612</v>
      </c>
      <c r="M4313" s="30" t="s">
        <v>1108</v>
      </c>
      <c r="N4313" s="30"/>
      <c r="O4313" s="30" t="s">
        <v>9872</v>
      </c>
      <c r="P4313" s="30" t="s">
        <v>9868</v>
      </c>
      <c r="Q4313" s="30" t="s">
        <v>4174</v>
      </c>
    </row>
    <row r="4314" spans="1:17">
      <c r="A4314" s="30" t="s">
        <v>13108</v>
      </c>
      <c r="B4314" s="30" t="s">
        <v>10103</v>
      </c>
      <c r="C4314" s="30" t="s">
        <v>13109</v>
      </c>
      <c r="D4314" s="30"/>
      <c r="E4314" s="30" t="s">
        <v>9870</v>
      </c>
      <c r="F4314" s="30" t="s">
        <v>74</v>
      </c>
      <c r="G4314" s="38">
        <v>60</v>
      </c>
      <c r="H4314" s="31">
        <v>0</v>
      </c>
      <c r="I4314" s="30" t="s">
        <v>586</v>
      </c>
      <c r="J4314" s="30" t="s">
        <v>587</v>
      </c>
      <c r="K4314" s="30" t="s">
        <v>495</v>
      </c>
      <c r="L4314" s="30" t="s">
        <v>496</v>
      </c>
      <c r="M4314" s="30" t="s">
        <v>877</v>
      </c>
      <c r="N4314" s="30"/>
      <c r="O4314" s="30" t="s">
        <v>9872</v>
      </c>
      <c r="P4314" s="30" t="s">
        <v>9868</v>
      </c>
      <c r="Q4314" s="30" t="s">
        <v>499</v>
      </c>
    </row>
    <row r="4315" spans="1:17">
      <c r="A4315" s="30" t="s">
        <v>13110</v>
      </c>
      <c r="B4315" s="30" t="s">
        <v>10103</v>
      </c>
      <c r="C4315" s="30" t="s">
        <v>13111</v>
      </c>
      <c r="D4315" s="30"/>
      <c r="E4315" s="30" t="s">
        <v>9870</v>
      </c>
      <c r="F4315" s="30" t="s">
        <v>74</v>
      </c>
      <c r="G4315" s="38">
        <v>60</v>
      </c>
      <c r="H4315" s="31">
        <v>0</v>
      </c>
      <c r="I4315" s="30" t="s">
        <v>552</v>
      </c>
      <c r="J4315" s="30" t="s">
        <v>553</v>
      </c>
      <c r="K4315" s="30" t="s">
        <v>495</v>
      </c>
      <c r="L4315" s="30" t="s">
        <v>496</v>
      </c>
      <c r="M4315" s="30" t="s">
        <v>654</v>
      </c>
      <c r="N4315" s="30"/>
      <c r="O4315" s="30" t="s">
        <v>9872</v>
      </c>
      <c r="P4315" s="30" t="s">
        <v>9868</v>
      </c>
      <c r="Q4315" s="30" t="s">
        <v>499</v>
      </c>
    </row>
    <row r="4316" spans="1:17">
      <c r="A4316" s="30" t="s">
        <v>13112</v>
      </c>
      <c r="B4316" s="30" t="s">
        <v>10109</v>
      </c>
      <c r="C4316" s="30" t="s">
        <v>13113</v>
      </c>
      <c r="D4316" s="30" t="s">
        <v>74</v>
      </c>
      <c r="E4316" s="30" t="s">
        <v>9891</v>
      </c>
      <c r="F4316" s="30"/>
      <c r="G4316" s="38">
        <v>60</v>
      </c>
      <c r="H4316" s="31">
        <v>0</v>
      </c>
      <c r="I4316" s="30" t="s">
        <v>610</v>
      </c>
      <c r="J4316" s="30" t="s">
        <v>611</v>
      </c>
      <c r="K4316" s="30" t="s">
        <v>495</v>
      </c>
      <c r="L4316" s="30" t="s">
        <v>612</v>
      </c>
      <c r="M4316" s="30" t="s">
        <v>1108</v>
      </c>
      <c r="N4316" s="30"/>
      <c r="O4316" s="30" t="s">
        <v>9872</v>
      </c>
      <c r="P4316" s="30" t="s">
        <v>9868</v>
      </c>
      <c r="Q4316" s="30" t="s">
        <v>4174</v>
      </c>
    </row>
    <row r="4317" spans="1:17">
      <c r="A4317" s="30" t="s">
        <v>13114</v>
      </c>
      <c r="B4317" s="30" t="s">
        <v>10109</v>
      </c>
      <c r="C4317" s="30" t="s">
        <v>13115</v>
      </c>
      <c r="D4317" s="30" t="s">
        <v>74</v>
      </c>
      <c r="E4317" s="30" t="s">
        <v>9891</v>
      </c>
      <c r="F4317" s="30"/>
      <c r="G4317" s="38">
        <v>60</v>
      </c>
      <c r="H4317" s="31">
        <v>0</v>
      </c>
      <c r="I4317" s="30" t="s">
        <v>610</v>
      </c>
      <c r="J4317" s="30" t="s">
        <v>611</v>
      </c>
      <c r="K4317" s="30" t="s">
        <v>495</v>
      </c>
      <c r="L4317" s="30" t="s">
        <v>612</v>
      </c>
      <c r="M4317" s="30" t="s">
        <v>1035</v>
      </c>
      <c r="N4317" s="30"/>
      <c r="O4317" s="30" t="s">
        <v>9872</v>
      </c>
      <c r="P4317" s="30" t="s">
        <v>9868</v>
      </c>
      <c r="Q4317" s="30" t="s">
        <v>4174</v>
      </c>
    </row>
    <row r="4318" spans="1:17">
      <c r="A4318" s="30" t="s">
        <v>13116</v>
      </c>
      <c r="B4318" s="30" t="s">
        <v>13117</v>
      </c>
      <c r="C4318" s="30" t="s">
        <v>13118</v>
      </c>
      <c r="D4318" s="30"/>
      <c r="E4318" s="30" t="s">
        <v>10101</v>
      </c>
      <c r="F4318" s="30"/>
      <c r="G4318" s="38">
        <v>60</v>
      </c>
      <c r="H4318" s="31">
        <v>0</v>
      </c>
      <c r="I4318" s="30" t="s">
        <v>546</v>
      </c>
      <c r="J4318" s="30" t="s">
        <v>547</v>
      </c>
      <c r="K4318" s="30" t="s">
        <v>495</v>
      </c>
      <c r="L4318" s="30" t="s">
        <v>828</v>
      </c>
      <c r="M4318" s="30" t="s">
        <v>573</v>
      </c>
      <c r="N4318" s="30"/>
      <c r="O4318" s="30" t="s">
        <v>9872</v>
      </c>
      <c r="P4318" s="30" t="s">
        <v>9868</v>
      </c>
      <c r="Q4318" s="30" t="s">
        <v>499</v>
      </c>
    </row>
    <row r="4319" spans="1:17">
      <c r="A4319" s="30" t="s">
        <v>13119</v>
      </c>
      <c r="B4319" s="30" t="s">
        <v>10109</v>
      </c>
      <c r="C4319" s="30" t="s">
        <v>13120</v>
      </c>
      <c r="D4319" s="30" t="s">
        <v>74</v>
      </c>
      <c r="E4319" s="30" t="s">
        <v>9891</v>
      </c>
      <c r="F4319" s="30"/>
      <c r="G4319" s="38">
        <v>60</v>
      </c>
      <c r="H4319" s="31">
        <v>0</v>
      </c>
      <c r="I4319" s="30" t="s">
        <v>610</v>
      </c>
      <c r="J4319" s="30" t="s">
        <v>611</v>
      </c>
      <c r="K4319" s="30" t="s">
        <v>495</v>
      </c>
      <c r="L4319" s="30" t="s">
        <v>612</v>
      </c>
      <c r="M4319" s="30" t="s">
        <v>1108</v>
      </c>
      <c r="N4319" s="30"/>
      <c r="O4319" s="30" t="s">
        <v>9872</v>
      </c>
      <c r="P4319" s="30" t="s">
        <v>9868</v>
      </c>
      <c r="Q4319" s="30" t="s">
        <v>4174</v>
      </c>
    </row>
    <row r="4320" spans="1:17">
      <c r="A4320" s="30" t="s">
        <v>13121</v>
      </c>
      <c r="B4320" s="30" t="s">
        <v>10109</v>
      </c>
      <c r="C4320" s="30" t="s">
        <v>13122</v>
      </c>
      <c r="D4320" s="30" t="s">
        <v>74</v>
      </c>
      <c r="E4320" s="30" t="s">
        <v>10883</v>
      </c>
      <c r="F4320" s="30"/>
      <c r="G4320" s="38">
        <v>60</v>
      </c>
      <c r="H4320" s="31">
        <v>0</v>
      </c>
      <c r="I4320" s="30" t="s">
        <v>610</v>
      </c>
      <c r="J4320" s="30" t="s">
        <v>611</v>
      </c>
      <c r="K4320" s="30" t="s">
        <v>495</v>
      </c>
      <c r="L4320" s="30" t="s">
        <v>612</v>
      </c>
      <c r="M4320" s="30" t="s">
        <v>6616</v>
      </c>
      <c r="N4320" s="30"/>
      <c r="O4320" s="30" t="s">
        <v>9872</v>
      </c>
      <c r="P4320" s="30" t="s">
        <v>9868</v>
      </c>
      <c r="Q4320" s="30" t="s">
        <v>4174</v>
      </c>
    </row>
    <row r="4321" spans="1:17">
      <c r="A4321" s="30" t="s">
        <v>13123</v>
      </c>
      <c r="B4321" s="30" t="s">
        <v>10109</v>
      </c>
      <c r="C4321" s="30" t="s">
        <v>13124</v>
      </c>
      <c r="D4321" s="30" t="s">
        <v>74</v>
      </c>
      <c r="E4321" s="30" t="s">
        <v>9891</v>
      </c>
      <c r="F4321" s="30"/>
      <c r="G4321" s="38">
        <v>60</v>
      </c>
      <c r="H4321" s="31">
        <v>0</v>
      </c>
      <c r="I4321" s="30" t="s">
        <v>622</v>
      </c>
      <c r="J4321" s="30" t="s">
        <v>623</v>
      </c>
      <c r="K4321" s="30" t="s">
        <v>495</v>
      </c>
      <c r="L4321" s="30" t="s">
        <v>612</v>
      </c>
      <c r="M4321" s="30" t="s">
        <v>624</v>
      </c>
      <c r="N4321" s="30"/>
      <c r="O4321" s="30" t="s">
        <v>9872</v>
      </c>
      <c r="P4321" s="30" t="s">
        <v>9868</v>
      </c>
      <c r="Q4321" s="30" t="s">
        <v>4174</v>
      </c>
    </row>
    <row r="4322" spans="1:17">
      <c r="A4322" s="30" t="s">
        <v>13125</v>
      </c>
      <c r="B4322" s="30" t="s">
        <v>10109</v>
      </c>
      <c r="C4322" s="30" t="s">
        <v>13126</v>
      </c>
      <c r="D4322" s="30" t="s">
        <v>74</v>
      </c>
      <c r="E4322" s="30" t="s">
        <v>9891</v>
      </c>
      <c r="F4322" s="30"/>
      <c r="G4322" s="38">
        <v>60</v>
      </c>
      <c r="H4322" s="31">
        <v>0</v>
      </c>
      <c r="I4322" s="30" t="s">
        <v>610</v>
      </c>
      <c r="J4322" s="30" t="s">
        <v>611</v>
      </c>
      <c r="K4322" s="30" t="s">
        <v>495</v>
      </c>
      <c r="L4322" s="30" t="s">
        <v>612</v>
      </c>
      <c r="M4322" s="30" t="s">
        <v>1035</v>
      </c>
      <c r="N4322" s="30"/>
      <c r="O4322" s="30" t="s">
        <v>9872</v>
      </c>
      <c r="P4322" s="30" t="s">
        <v>9868</v>
      </c>
      <c r="Q4322" s="30" t="s">
        <v>4174</v>
      </c>
    </row>
    <row r="4323" spans="1:17">
      <c r="A4323" s="30" t="s">
        <v>13127</v>
      </c>
      <c r="B4323" s="30" t="s">
        <v>10109</v>
      </c>
      <c r="C4323" s="30" t="s">
        <v>13128</v>
      </c>
      <c r="D4323" s="30" t="s">
        <v>74</v>
      </c>
      <c r="E4323" s="30" t="s">
        <v>9891</v>
      </c>
      <c r="F4323" s="30"/>
      <c r="G4323" s="38">
        <v>60</v>
      </c>
      <c r="H4323" s="31">
        <v>0</v>
      </c>
      <c r="I4323" s="30" t="s">
        <v>610</v>
      </c>
      <c r="J4323" s="30" t="s">
        <v>611</v>
      </c>
      <c r="K4323" s="30" t="s">
        <v>495</v>
      </c>
      <c r="L4323" s="30" t="s">
        <v>612</v>
      </c>
      <c r="M4323" s="30" t="s">
        <v>1035</v>
      </c>
      <c r="N4323" s="30"/>
      <c r="O4323" s="30" t="s">
        <v>9872</v>
      </c>
      <c r="P4323" s="30" t="s">
        <v>9868</v>
      </c>
      <c r="Q4323" s="30" t="s">
        <v>4174</v>
      </c>
    </row>
    <row r="4324" spans="1:17">
      <c r="A4324" s="30" t="s">
        <v>13129</v>
      </c>
      <c r="B4324" s="30" t="s">
        <v>10103</v>
      </c>
      <c r="C4324" s="30" t="s">
        <v>13130</v>
      </c>
      <c r="D4324" s="30"/>
      <c r="E4324" s="30" t="s">
        <v>9870</v>
      </c>
      <c r="F4324" s="30" t="s">
        <v>74</v>
      </c>
      <c r="G4324" s="38">
        <v>60</v>
      </c>
      <c r="H4324" s="31">
        <v>0</v>
      </c>
      <c r="I4324" s="30" t="s">
        <v>586</v>
      </c>
      <c r="J4324" s="30" t="s">
        <v>587</v>
      </c>
      <c r="K4324" s="30" t="s">
        <v>495</v>
      </c>
      <c r="L4324" s="30" t="s">
        <v>496</v>
      </c>
      <c r="M4324" s="30" t="s">
        <v>588</v>
      </c>
      <c r="N4324" s="30"/>
      <c r="O4324" s="30" t="s">
        <v>9872</v>
      </c>
      <c r="P4324" s="30" t="s">
        <v>9868</v>
      </c>
      <c r="Q4324" s="30" t="s">
        <v>499</v>
      </c>
    </row>
    <row r="4325" spans="1:17">
      <c r="A4325" s="30" t="s">
        <v>13131</v>
      </c>
      <c r="B4325" s="30" t="s">
        <v>10103</v>
      </c>
      <c r="C4325" s="30" t="s">
        <v>13132</v>
      </c>
      <c r="D4325" s="30"/>
      <c r="E4325" s="30" t="s">
        <v>9870</v>
      </c>
      <c r="F4325" s="30" t="s">
        <v>74</v>
      </c>
      <c r="G4325" s="38">
        <v>60</v>
      </c>
      <c r="H4325" s="31">
        <v>0</v>
      </c>
      <c r="I4325" s="30" t="s">
        <v>504</v>
      </c>
      <c r="J4325" s="30" t="s">
        <v>505</v>
      </c>
      <c r="K4325" s="30" t="s">
        <v>495</v>
      </c>
      <c r="L4325" s="30" t="s">
        <v>496</v>
      </c>
      <c r="M4325" s="30" t="s">
        <v>506</v>
      </c>
      <c r="N4325" s="30" t="s">
        <v>507</v>
      </c>
      <c r="O4325" s="30" t="s">
        <v>9872</v>
      </c>
      <c r="P4325" s="30" t="s">
        <v>9868</v>
      </c>
      <c r="Q4325" s="30" t="s">
        <v>499</v>
      </c>
    </row>
    <row r="4326" spans="1:17">
      <c r="A4326" s="30" t="s">
        <v>13133</v>
      </c>
      <c r="B4326" s="30" t="s">
        <v>10103</v>
      </c>
      <c r="C4326" s="30" t="s">
        <v>13134</v>
      </c>
      <c r="D4326" s="30"/>
      <c r="E4326" s="30" t="s">
        <v>9870</v>
      </c>
      <c r="F4326" s="30" t="s">
        <v>74</v>
      </c>
      <c r="G4326" s="38">
        <v>60</v>
      </c>
      <c r="H4326" s="31">
        <v>0</v>
      </c>
      <c r="I4326" s="30" t="s">
        <v>512</v>
      </c>
      <c r="J4326" s="30" t="s">
        <v>513</v>
      </c>
      <c r="K4326" s="30" t="s">
        <v>495</v>
      </c>
      <c r="L4326" s="30" t="s">
        <v>496</v>
      </c>
      <c r="M4326" s="30" t="s">
        <v>695</v>
      </c>
      <c r="N4326" s="30" t="s">
        <v>3640</v>
      </c>
      <c r="O4326" s="30" t="s">
        <v>9872</v>
      </c>
      <c r="P4326" s="30" t="s">
        <v>9868</v>
      </c>
      <c r="Q4326" s="30" t="s">
        <v>499</v>
      </c>
    </row>
    <row r="4327" spans="1:17">
      <c r="A4327" s="30" t="s">
        <v>13135</v>
      </c>
      <c r="B4327" s="30" t="s">
        <v>10094</v>
      </c>
      <c r="C4327" s="30" t="s">
        <v>13136</v>
      </c>
      <c r="D4327" s="30"/>
      <c r="E4327" s="30" t="s">
        <v>9870</v>
      </c>
      <c r="F4327" s="30" t="s">
        <v>74</v>
      </c>
      <c r="G4327" s="38">
        <v>60</v>
      </c>
      <c r="H4327" s="31">
        <v>0</v>
      </c>
      <c r="I4327" s="30" t="s">
        <v>512</v>
      </c>
      <c r="J4327" s="30" t="s">
        <v>513</v>
      </c>
      <c r="K4327" s="30" t="s">
        <v>495</v>
      </c>
      <c r="L4327" s="30" t="s">
        <v>496</v>
      </c>
      <c r="M4327" s="30" t="s">
        <v>713</v>
      </c>
      <c r="N4327" s="30" t="s">
        <v>5255</v>
      </c>
      <c r="O4327" s="30" t="s">
        <v>9872</v>
      </c>
      <c r="P4327" s="30" t="s">
        <v>9868</v>
      </c>
      <c r="Q4327" s="30" t="s">
        <v>499</v>
      </c>
    </row>
    <row r="4328" spans="1:17">
      <c r="A4328" s="30" t="s">
        <v>13137</v>
      </c>
      <c r="B4328" s="30" t="s">
        <v>10103</v>
      </c>
      <c r="C4328" s="30" t="s">
        <v>13138</v>
      </c>
      <c r="D4328" s="30"/>
      <c r="E4328" s="30" t="s">
        <v>9870</v>
      </c>
      <c r="F4328" s="30" t="s">
        <v>74</v>
      </c>
      <c r="G4328" s="38">
        <v>60</v>
      </c>
      <c r="H4328" s="31">
        <v>0</v>
      </c>
      <c r="I4328" s="30" t="s">
        <v>586</v>
      </c>
      <c r="J4328" s="30" t="s">
        <v>587</v>
      </c>
      <c r="K4328" s="30" t="s">
        <v>495</v>
      </c>
      <c r="L4328" s="30" t="s">
        <v>496</v>
      </c>
      <c r="M4328" s="30" t="s">
        <v>903</v>
      </c>
      <c r="N4328" s="30"/>
      <c r="O4328" s="30" t="s">
        <v>9872</v>
      </c>
      <c r="P4328" s="30" t="s">
        <v>9868</v>
      </c>
      <c r="Q4328" s="30" t="s">
        <v>499</v>
      </c>
    </row>
    <row r="4329" spans="1:17">
      <c r="A4329" s="30" t="s">
        <v>13139</v>
      </c>
      <c r="B4329" s="30" t="s">
        <v>10109</v>
      </c>
      <c r="C4329" s="30" t="s">
        <v>13140</v>
      </c>
      <c r="D4329" s="30" t="s">
        <v>74</v>
      </c>
      <c r="E4329" s="30" t="s">
        <v>9891</v>
      </c>
      <c r="F4329" s="30"/>
      <c r="G4329" s="38">
        <v>60</v>
      </c>
      <c r="H4329" s="31">
        <v>0</v>
      </c>
      <c r="I4329" s="30" t="s">
        <v>5036</v>
      </c>
      <c r="J4329" s="30" t="s">
        <v>5037</v>
      </c>
      <c r="K4329" s="30" t="s">
        <v>495</v>
      </c>
      <c r="L4329" s="30" t="s">
        <v>612</v>
      </c>
      <c r="M4329" s="30" t="s">
        <v>1021</v>
      </c>
      <c r="N4329" s="30"/>
      <c r="O4329" s="30" t="s">
        <v>9872</v>
      </c>
      <c r="P4329" s="30" t="s">
        <v>9868</v>
      </c>
      <c r="Q4329" s="30" t="s">
        <v>4174</v>
      </c>
    </row>
    <row r="4330" spans="1:17">
      <c r="A4330" s="30" t="s">
        <v>13141</v>
      </c>
      <c r="B4330" s="30" t="s">
        <v>10106</v>
      </c>
      <c r="C4330" s="30" t="s">
        <v>13142</v>
      </c>
      <c r="D4330" s="30" t="s">
        <v>74</v>
      </c>
      <c r="E4330" s="30" t="s">
        <v>9891</v>
      </c>
      <c r="F4330" s="30"/>
      <c r="G4330" s="38">
        <v>60</v>
      </c>
      <c r="H4330" s="31">
        <v>0</v>
      </c>
      <c r="I4330" s="30" t="s">
        <v>610</v>
      </c>
      <c r="J4330" s="30" t="s">
        <v>611</v>
      </c>
      <c r="K4330" s="30" t="s">
        <v>495</v>
      </c>
      <c r="L4330" s="30" t="s">
        <v>612</v>
      </c>
      <c r="M4330" s="30" t="s">
        <v>5051</v>
      </c>
      <c r="N4330" s="30"/>
      <c r="O4330" s="30" t="s">
        <v>9872</v>
      </c>
      <c r="P4330" s="30" t="s">
        <v>9868</v>
      </c>
      <c r="Q4330" s="30" t="s">
        <v>4174</v>
      </c>
    </row>
    <row r="4331" spans="1:17">
      <c r="A4331" s="30" t="s">
        <v>13143</v>
      </c>
      <c r="B4331" s="30" t="s">
        <v>10106</v>
      </c>
      <c r="C4331" s="30" t="s">
        <v>13144</v>
      </c>
      <c r="D4331" s="30" t="s">
        <v>74</v>
      </c>
      <c r="E4331" s="30" t="s">
        <v>9891</v>
      </c>
      <c r="F4331" s="30"/>
      <c r="G4331" s="38">
        <v>60</v>
      </c>
      <c r="H4331" s="31">
        <v>0</v>
      </c>
      <c r="I4331" s="30" t="s">
        <v>610</v>
      </c>
      <c r="J4331" s="30" t="s">
        <v>611</v>
      </c>
      <c r="K4331" s="30" t="s">
        <v>495</v>
      </c>
      <c r="L4331" s="30" t="s">
        <v>612</v>
      </c>
      <c r="M4331" s="30" t="s">
        <v>5051</v>
      </c>
      <c r="N4331" s="30"/>
      <c r="O4331" s="30" t="s">
        <v>9872</v>
      </c>
      <c r="P4331" s="30" t="s">
        <v>9868</v>
      </c>
      <c r="Q4331" s="30" t="s">
        <v>4174</v>
      </c>
    </row>
    <row r="4332" spans="1:17">
      <c r="A4332" s="30" t="s">
        <v>13145</v>
      </c>
      <c r="B4332" s="30" t="s">
        <v>10106</v>
      </c>
      <c r="C4332" s="30" t="s">
        <v>13146</v>
      </c>
      <c r="D4332" s="30" t="s">
        <v>74</v>
      </c>
      <c r="E4332" s="30" t="s">
        <v>9891</v>
      </c>
      <c r="F4332" s="30"/>
      <c r="G4332" s="38">
        <v>60</v>
      </c>
      <c r="H4332" s="31">
        <v>0</v>
      </c>
      <c r="I4332" s="30" t="s">
        <v>610</v>
      </c>
      <c r="J4332" s="30" t="s">
        <v>611</v>
      </c>
      <c r="K4332" s="30" t="s">
        <v>495</v>
      </c>
      <c r="L4332" s="30" t="s">
        <v>612</v>
      </c>
      <c r="M4332" s="30" t="s">
        <v>5051</v>
      </c>
      <c r="N4332" s="30"/>
      <c r="O4332" s="30" t="s">
        <v>9872</v>
      </c>
      <c r="P4332" s="30" t="s">
        <v>9868</v>
      </c>
      <c r="Q4332" s="30" t="s">
        <v>4174</v>
      </c>
    </row>
    <row r="4333" spans="1:17">
      <c r="A4333" s="30" t="s">
        <v>13147</v>
      </c>
      <c r="B4333" s="30" t="s">
        <v>10106</v>
      </c>
      <c r="C4333" s="30" t="s">
        <v>13148</v>
      </c>
      <c r="D4333" s="30" t="s">
        <v>74</v>
      </c>
      <c r="E4333" s="30" t="s">
        <v>9891</v>
      </c>
      <c r="F4333" s="30"/>
      <c r="G4333" s="38">
        <v>60</v>
      </c>
      <c r="H4333" s="31">
        <v>0</v>
      </c>
      <c r="I4333" s="30" t="s">
        <v>622</v>
      </c>
      <c r="J4333" s="30" t="s">
        <v>623</v>
      </c>
      <c r="K4333" s="30" t="s">
        <v>495</v>
      </c>
      <c r="L4333" s="30" t="s">
        <v>612</v>
      </c>
      <c r="M4333" s="30" t="s">
        <v>1153</v>
      </c>
      <c r="N4333" s="30"/>
      <c r="O4333" s="30" t="s">
        <v>9872</v>
      </c>
      <c r="P4333" s="30" t="s">
        <v>9868</v>
      </c>
      <c r="Q4333" s="30" t="s">
        <v>4174</v>
      </c>
    </row>
    <row r="4334" spans="1:17">
      <c r="A4334" s="30" t="s">
        <v>13149</v>
      </c>
      <c r="B4334" s="30" t="s">
        <v>10103</v>
      </c>
      <c r="C4334" s="30" t="s">
        <v>13150</v>
      </c>
      <c r="D4334" s="30"/>
      <c r="E4334" s="30" t="s">
        <v>9870</v>
      </c>
      <c r="F4334" s="30" t="s">
        <v>74</v>
      </c>
      <c r="G4334" s="38">
        <v>60</v>
      </c>
      <c r="H4334" s="31">
        <v>0</v>
      </c>
      <c r="I4334" s="30" t="s">
        <v>586</v>
      </c>
      <c r="J4334" s="30" t="s">
        <v>587</v>
      </c>
      <c r="K4334" s="30" t="s">
        <v>495</v>
      </c>
      <c r="L4334" s="30" t="s">
        <v>496</v>
      </c>
      <c r="M4334" s="30" t="s">
        <v>588</v>
      </c>
      <c r="N4334" s="30"/>
      <c r="O4334" s="30" t="s">
        <v>9872</v>
      </c>
      <c r="P4334" s="30" t="s">
        <v>9868</v>
      </c>
      <c r="Q4334" s="30" t="s">
        <v>499</v>
      </c>
    </row>
    <row r="4335" spans="1:17">
      <c r="A4335" s="30" t="s">
        <v>13151</v>
      </c>
      <c r="B4335" s="30" t="s">
        <v>10103</v>
      </c>
      <c r="C4335" s="30" t="s">
        <v>13152</v>
      </c>
      <c r="D4335" s="30"/>
      <c r="E4335" s="30" t="s">
        <v>9870</v>
      </c>
      <c r="F4335" s="30" t="s">
        <v>74</v>
      </c>
      <c r="G4335" s="38">
        <v>60</v>
      </c>
      <c r="H4335" s="31">
        <v>0</v>
      </c>
      <c r="I4335" s="30" t="s">
        <v>512</v>
      </c>
      <c r="J4335" s="30" t="s">
        <v>513</v>
      </c>
      <c r="K4335" s="30" t="s">
        <v>495</v>
      </c>
      <c r="L4335" s="30" t="s">
        <v>496</v>
      </c>
      <c r="M4335" s="30" t="s">
        <v>695</v>
      </c>
      <c r="N4335" s="30" t="s">
        <v>2843</v>
      </c>
      <c r="O4335" s="30" t="s">
        <v>9872</v>
      </c>
      <c r="P4335" s="30" t="s">
        <v>9868</v>
      </c>
      <c r="Q4335" s="30" t="s">
        <v>499</v>
      </c>
    </row>
    <row r="4336" spans="1:17">
      <c r="A4336" s="30" t="s">
        <v>13153</v>
      </c>
      <c r="B4336" s="30" t="s">
        <v>10109</v>
      </c>
      <c r="C4336" s="30" t="s">
        <v>13154</v>
      </c>
      <c r="D4336" s="30" t="s">
        <v>74</v>
      </c>
      <c r="E4336" s="30" t="s">
        <v>10883</v>
      </c>
      <c r="F4336" s="30"/>
      <c r="G4336" s="38">
        <v>60</v>
      </c>
      <c r="H4336" s="31">
        <v>0</v>
      </c>
      <c r="I4336" s="30" t="s">
        <v>610</v>
      </c>
      <c r="J4336" s="30" t="s">
        <v>611</v>
      </c>
      <c r="K4336" s="30" t="s">
        <v>495</v>
      </c>
      <c r="L4336" s="30" t="s">
        <v>612</v>
      </c>
      <c r="M4336" s="30" t="s">
        <v>6616</v>
      </c>
      <c r="N4336" s="30"/>
      <c r="O4336" s="30" t="s">
        <v>9872</v>
      </c>
      <c r="P4336" s="30" t="s">
        <v>9868</v>
      </c>
      <c r="Q4336" s="30" t="s">
        <v>4174</v>
      </c>
    </row>
    <row r="4337" spans="1:17">
      <c r="A4337" s="30" t="s">
        <v>13155</v>
      </c>
      <c r="B4337" s="30" t="s">
        <v>10129</v>
      </c>
      <c r="C4337" s="30" t="s">
        <v>13156</v>
      </c>
      <c r="D4337" s="30"/>
      <c r="E4337" s="30" t="s">
        <v>9870</v>
      </c>
      <c r="F4337" s="30" t="s">
        <v>74</v>
      </c>
      <c r="G4337" s="38">
        <v>60</v>
      </c>
      <c r="H4337" s="31">
        <v>0</v>
      </c>
      <c r="I4337" s="30" t="s">
        <v>586</v>
      </c>
      <c r="J4337" s="30" t="s">
        <v>587</v>
      </c>
      <c r="K4337" s="30" t="s">
        <v>495</v>
      </c>
      <c r="L4337" s="30" t="s">
        <v>496</v>
      </c>
      <c r="M4337" s="30" t="s">
        <v>497</v>
      </c>
      <c r="N4337" s="30"/>
      <c r="O4337" s="30" t="s">
        <v>9872</v>
      </c>
      <c r="P4337" s="30" t="s">
        <v>9868</v>
      </c>
      <c r="Q4337" s="30" t="s">
        <v>499</v>
      </c>
    </row>
    <row r="4338" spans="1:17">
      <c r="A4338" s="30" t="s">
        <v>13157</v>
      </c>
      <c r="B4338" s="30" t="s">
        <v>10103</v>
      </c>
      <c r="C4338" s="30" t="s">
        <v>13158</v>
      </c>
      <c r="D4338" s="30"/>
      <c r="E4338" s="30" t="s">
        <v>9870</v>
      </c>
      <c r="F4338" s="30" t="s">
        <v>74</v>
      </c>
      <c r="G4338" s="38">
        <v>60</v>
      </c>
      <c r="H4338" s="31">
        <v>0</v>
      </c>
      <c r="I4338" s="30" t="s">
        <v>546</v>
      </c>
      <c r="J4338" s="30" t="s">
        <v>547</v>
      </c>
      <c r="K4338" s="30" t="s">
        <v>495</v>
      </c>
      <c r="L4338" s="30" t="s">
        <v>496</v>
      </c>
      <c r="M4338" s="30" t="s">
        <v>695</v>
      </c>
      <c r="N4338" s="30" t="s">
        <v>4002</v>
      </c>
      <c r="O4338" s="30" t="s">
        <v>9872</v>
      </c>
      <c r="P4338" s="30" t="s">
        <v>9868</v>
      </c>
      <c r="Q4338" s="30" t="s">
        <v>499</v>
      </c>
    </row>
    <row r="4339" spans="1:17">
      <c r="A4339" s="30" t="s">
        <v>13159</v>
      </c>
      <c r="B4339" s="30" t="s">
        <v>10103</v>
      </c>
      <c r="C4339" s="30" t="s">
        <v>13160</v>
      </c>
      <c r="D4339" s="30"/>
      <c r="E4339" s="30" t="s">
        <v>9870</v>
      </c>
      <c r="F4339" s="30" t="s">
        <v>74</v>
      </c>
      <c r="G4339" s="38">
        <v>60</v>
      </c>
      <c r="H4339" s="31">
        <v>0</v>
      </c>
      <c r="I4339" s="30" t="s">
        <v>586</v>
      </c>
      <c r="J4339" s="30" t="s">
        <v>587</v>
      </c>
      <c r="K4339" s="30" t="s">
        <v>495</v>
      </c>
      <c r="L4339" s="30" t="s">
        <v>496</v>
      </c>
      <c r="M4339" s="30" t="s">
        <v>903</v>
      </c>
      <c r="N4339" s="30"/>
      <c r="O4339" s="30" t="s">
        <v>9872</v>
      </c>
      <c r="P4339" s="30" t="s">
        <v>9868</v>
      </c>
      <c r="Q4339" s="30" t="s">
        <v>499</v>
      </c>
    </row>
    <row r="4340" spans="1:17">
      <c r="A4340" s="30" t="s">
        <v>13161</v>
      </c>
      <c r="B4340" s="30" t="s">
        <v>10109</v>
      </c>
      <c r="C4340" s="30" t="s">
        <v>13162</v>
      </c>
      <c r="D4340" s="30" t="s">
        <v>74</v>
      </c>
      <c r="E4340" s="30" t="s">
        <v>9891</v>
      </c>
      <c r="F4340" s="30"/>
      <c r="G4340" s="38">
        <v>60</v>
      </c>
      <c r="H4340" s="31">
        <v>0</v>
      </c>
      <c r="I4340" s="30" t="s">
        <v>610</v>
      </c>
      <c r="J4340" s="30" t="s">
        <v>611</v>
      </c>
      <c r="K4340" s="30" t="s">
        <v>495</v>
      </c>
      <c r="L4340" s="30" t="s">
        <v>612</v>
      </c>
      <c r="M4340" s="30" t="s">
        <v>1108</v>
      </c>
      <c r="N4340" s="30"/>
      <c r="O4340" s="30" t="s">
        <v>9872</v>
      </c>
      <c r="P4340" s="30" t="s">
        <v>9868</v>
      </c>
      <c r="Q4340" s="30" t="s">
        <v>4174</v>
      </c>
    </row>
    <row r="4341" spans="1:17">
      <c r="A4341" s="30" t="s">
        <v>13163</v>
      </c>
      <c r="B4341" s="30" t="s">
        <v>10109</v>
      </c>
      <c r="C4341" s="30" t="s">
        <v>13164</v>
      </c>
      <c r="D4341" s="30" t="s">
        <v>74</v>
      </c>
      <c r="E4341" s="30" t="s">
        <v>9891</v>
      </c>
      <c r="F4341" s="30"/>
      <c r="G4341" s="38">
        <v>60</v>
      </c>
      <c r="H4341" s="31">
        <v>0</v>
      </c>
      <c r="I4341" s="30" t="s">
        <v>5036</v>
      </c>
      <c r="J4341" s="30" t="s">
        <v>5037</v>
      </c>
      <c r="K4341" s="30" t="s">
        <v>495</v>
      </c>
      <c r="L4341" s="30" t="s">
        <v>612</v>
      </c>
      <c r="M4341" s="30" t="s">
        <v>1828</v>
      </c>
      <c r="N4341" s="30"/>
      <c r="O4341" s="30" t="s">
        <v>9872</v>
      </c>
      <c r="P4341" s="30" t="s">
        <v>9868</v>
      </c>
      <c r="Q4341" s="30" t="s">
        <v>4174</v>
      </c>
    </row>
    <row r="4342" spans="1:17">
      <c r="A4342" s="30" t="s">
        <v>13165</v>
      </c>
      <c r="B4342" s="30" t="s">
        <v>10109</v>
      </c>
      <c r="C4342" s="30" t="s">
        <v>13166</v>
      </c>
      <c r="D4342" s="30" t="s">
        <v>74</v>
      </c>
      <c r="E4342" s="30" t="s">
        <v>9891</v>
      </c>
      <c r="F4342" s="30"/>
      <c r="G4342" s="38">
        <v>60</v>
      </c>
      <c r="H4342" s="31">
        <v>0</v>
      </c>
      <c r="I4342" s="30" t="s">
        <v>5036</v>
      </c>
      <c r="J4342" s="30" t="s">
        <v>5037</v>
      </c>
      <c r="K4342" s="30" t="s">
        <v>495</v>
      </c>
      <c r="L4342" s="30" t="s">
        <v>612</v>
      </c>
      <c r="M4342" s="30" t="s">
        <v>6055</v>
      </c>
      <c r="N4342" s="30"/>
      <c r="O4342" s="30" t="s">
        <v>9872</v>
      </c>
      <c r="P4342" s="30" t="s">
        <v>9868</v>
      </c>
      <c r="Q4342" s="30" t="s">
        <v>4174</v>
      </c>
    </row>
    <row r="4343" spans="1:17">
      <c r="A4343" s="30" t="s">
        <v>13167</v>
      </c>
      <c r="B4343" s="30" t="s">
        <v>10109</v>
      </c>
      <c r="C4343" s="30" t="s">
        <v>13168</v>
      </c>
      <c r="D4343" s="30" t="s">
        <v>74</v>
      </c>
      <c r="E4343" s="30" t="s">
        <v>9891</v>
      </c>
      <c r="F4343" s="30"/>
      <c r="G4343" s="38">
        <v>60</v>
      </c>
      <c r="H4343" s="31">
        <v>0</v>
      </c>
      <c r="I4343" s="30" t="s">
        <v>5036</v>
      </c>
      <c r="J4343" s="30" t="s">
        <v>5037</v>
      </c>
      <c r="K4343" s="30" t="s">
        <v>495</v>
      </c>
      <c r="L4343" s="30" t="s">
        <v>612</v>
      </c>
      <c r="M4343" s="30" t="s">
        <v>6055</v>
      </c>
      <c r="N4343" s="30"/>
      <c r="O4343" s="30" t="s">
        <v>9872</v>
      </c>
      <c r="P4343" s="30" t="s">
        <v>9868</v>
      </c>
      <c r="Q4343" s="30" t="s">
        <v>4174</v>
      </c>
    </row>
    <row r="4344" spans="1:17">
      <c r="A4344" s="30" t="s">
        <v>13169</v>
      </c>
      <c r="B4344" s="30" t="s">
        <v>10109</v>
      </c>
      <c r="C4344" s="30" t="s">
        <v>13170</v>
      </c>
      <c r="D4344" s="30" t="s">
        <v>74</v>
      </c>
      <c r="E4344" s="30" t="s">
        <v>9891</v>
      </c>
      <c r="F4344" s="30"/>
      <c r="G4344" s="38">
        <v>60</v>
      </c>
      <c r="H4344" s="31">
        <v>0</v>
      </c>
      <c r="I4344" s="30" t="s">
        <v>610</v>
      </c>
      <c r="J4344" s="30" t="s">
        <v>611</v>
      </c>
      <c r="K4344" s="30" t="s">
        <v>495</v>
      </c>
      <c r="L4344" s="30" t="s">
        <v>612</v>
      </c>
      <c r="M4344" s="30" t="s">
        <v>1035</v>
      </c>
      <c r="N4344" s="30"/>
      <c r="O4344" s="30" t="s">
        <v>9872</v>
      </c>
      <c r="P4344" s="30" t="s">
        <v>9868</v>
      </c>
      <c r="Q4344" s="30" t="s">
        <v>4174</v>
      </c>
    </row>
    <row r="4345" spans="1:17">
      <c r="A4345" s="30" t="s">
        <v>13171</v>
      </c>
      <c r="B4345" s="30" t="s">
        <v>10109</v>
      </c>
      <c r="C4345" s="30" t="s">
        <v>13172</v>
      </c>
      <c r="D4345" s="30" t="s">
        <v>74</v>
      </c>
      <c r="E4345" s="30" t="s">
        <v>9891</v>
      </c>
      <c r="F4345" s="30"/>
      <c r="G4345" s="38">
        <v>60</v>
      </c>
      <c r="H4345" s="31">
        <v>0</v>
      </c>
      <c r="I4345" s="30" t="s">
        <v>622</v>
      </c>
      <c r="J4345" s="30" t="s">
        <v>623</v>
      </c>
      <c r="K4345" s="30" t="s">
        <v>495</v>
      </c>
      <c r="L4345" s="30" t="s">
        <v>612</v>
      </c>
      <c r="M4345" s="30" t="s">
        <v>1007</v>
      </c>
      <c r="N4345" s="30"/>
      <c r="O4345" s="30" t="s">
        <v>9872</v>
      </c>
      <c r="P4345" s="30" t="s">
        <v>9868</v>
      </c>
      <c r="Q4345" s="30" t="s">
        <v>4174</v>
      </c>
    </row>
    <row r="4346" spans="1:17">
      <c r="A4346" s="30" t="s">
        <v>13173</v>
      </c>
      <c r="B4346" s="30" t="s">
        <v>10103</v>
      </c>
      <c r="C4346" s="30" t="s">
        <v>13174</v>
      </c>
      <c r="D4346" s="30"/>
      <c r="E4346" s="30" t="s">
        <v>9870</v>
      </c>
      <c r="F4346" s="30" t="s">
        <v>74</v>
      </c>
      <c r="G4346" s="38">
        <v>60</v>
      </c>
      <c r="H4346" s="31">
        <v>0</v>
      </c>
      <c r="I4346" s="30" t="s">
        <v>552</v>
      </c>
      <c r="J4346" s="30" t="s">
        <v>553</v>
      </c>
      <c r="K4346" s="30" t="s">
        <v>495</v>
      </c>
      <c r="L4346" s="30" t="s">
        <v>496</v>
      </c>
      <c r="M4346" s="30" t="s">
        <v>654</v>
      </c>
      <c r="N4346" s="30"/>
      <c r="O4346" s="30" t="s">
        <v>9872</v>
      </c>
      <c r="P4346" s="30" t="s">
        <v>9868</v>
      </c>
      <c r="Q4346" s="30" t="s">
        <v>499</v>
      </c>
    </row>
    <row r="4347" spans="1:17">
      <c r="A4347" s="30" t="s">
        <v>13175</v>
      </c>
      <c r="B4347" s="30" t="s">
        <v>10103</v>
      </c>
      <c r="C4347" s="30" t="s">
        <v>13176</v>
      </c>
      <c r="D4347" s="30"/>
      <c r="E4347" s="30" t="s">
        <v>9870</v>
      </c>
      <c r="F4347" s="30" t="s">
        <v>74</v>
      </c>
      <c r="G4347" s="38">
        <v>60</v>
      </c>
      <c r="H4347" s="31">
        <v>0</v>
      </c>
      <c r="I4347" s="30" t="s">
        <v>546</v>
      </c>
      <c r="J4347" s="30" t="s">
        <v>547</v>
      </c>
      <c r="K4347" s="30" t="s">
        <v>495</v>
      </c>
      <c r="L4347" s="30" t="s">
        <v>496</v>
      </c>
      <c r="M4347" s="30" t="s">
        <v>526</v>
      </c>
      <c r="N4347" s="30"/>
      <c r="O4347" s="30" t="s">
        <v>9872</v>
      </c>
      <c r="P4347" s="30" t="s">
        <v>9868</v>
      </c>
      <c r="Q4347" s="30" t="s">
        <v>499</v>
      </c>
    </row>
    <row r="4348" spans="1:17">
      <c r="A4348" s="30" t="s">
        <v>13177</v>
      </c>
      <c r="B4348" s="30" t="s">
        <v>10120</v>
      </c>
      <c r="C4348" s="30" t="s">
        <v>13178</v>
      </c>
      <c r="D4348" s="30" t="s">
        <v>74</v>
      </c>
      <c r="E4348" s="30" t="s">
        <v>9891</v>
      </c>
      <c r="F4348" s="30"/>
      <c r="G4348" s="38">
        <v>60</v>
      </c>
      <c r="H4348" s="31">
        <v>0</v>
      </c>
      <c r="I4348" s="30" t="s">
        <v>5036</v>
      </c>
      <c r="J4348" s="30" t="s">
        <v>5037</v>
      </c>
      <c r="K4348" s="30" t="s">
        <v>495</v>
      </c>
      <c r="L4348" s="30" t="s">
        <v>612</v>
      </c>
      <c r="M4348" s="30" t="s">
        <v>11242</v>
      </c>
      <c r="N4348" s="30"/>
      <c r="O4348" s="30" t="s">
        <v>9872</v>
      </c>
      <c r="P4348" s="30" t="s">
        <v>9868</v>
      </c>
      <c r="Q4348" s="30" t="s">
        <v>4174</v>
      </c>
    </row>
    <row r="4349" spans="1:17">
      <c r="A4349" s="30" t="s">
        <v>13179</v>
      </c>
      <c r="B4349" s="30" t="s">
        <v>10103</v>
      </c>
      <c r="C4349" s="30" t="s">
        <v>13180</v>
      </c>
      <c r="D4349" s="30"/>
      <c r="E4349" s="30" t="s">
        <v>9870</v>
      </c>
      <c r="F4349" s="30" t="s">
        <v>74</v>
      </c>
      <c r="G4349" s="38">
        <v>60</v>
      </c>
      <c r="H4349" s="31">
        <v>0</v>
      </c>
      <c r="I4349" s="30" t="s">
        <v>512</v>
      </c>
      <c r="J4349" s="30" t="s">
        <v>513</v>
      </c>
      <c r="K4349" s="30" t="s">
        <v>495</v>
      </c>
      <c r="L4349" s="30" t="s">
        <v>496</v>
      </c>
      <c r="M4349" s="30" t="s">
        <v>713</v>
      </c>
      <c r="N4349" s="30" t="s">
        <v>2818</v>
      </c>
      <c r="O4349" s="30" t="s">
        <v>9872</v>
      </c>
      <c r="P4349" s="30" t="s">
        <v>9868</v>
      </c>
      <c r="Q4349" s="30" t="s">
        <v>499</v>
      </c>
    </row>
    <row r="4350" spans="1:17">
      <c r="A4350" s="30" t="s">
        <v>13181</v>
      </c>
      <c r="B4350" s="30" t="s">
        <v>10103</v>
      </c>
      <c r="C4350" s="30" t="s">
        <v>13182</v>
      </c>
      <c r="D4350" s="30"/>
      <c r="E4350" s="30" t="s">
        <v>9870</v>
      </c>
      <c r="F4350" s="30" t="s">
        <v>74</v>
      </c>
      <c r="G4350" s="38">
        <v>60</v>
      </c>
      <c r="H4350" s="31">
        <v>0</v>
      </c>
      <c r="I4350" s="30" t="s">
        <v>718</v>
      </c>
      <c r="J4350" s="30" t="s">
        <v>719</v>
      </c>
      <c r="K4350" s="30" t="s">
        <v>495</v>
      </c>
      <c r="L4350" s="30" t="s">
        <v>496</v>
      </c>
      <c r="M4350" s="30" t="s">
        <v>588</v>
      </c>
      <c r="N4350" s="30"/>
      <c r="O4350" s="30" t="s">
        <v>9872</v>
      </c>
      <c r="P4350" s="30" t="s">
        <v>9868</v>
      </c>
      <c r="Q4350" s="30" t="s">
        <v>499</v>
      </c>
    </row>
    <row r="4351" spans="1:17">
      <c r="A4351" s="30" t="s">
        <v>13183</v>
      </c>
      <c r="B4351" s="30" t="s">
        <v>10109</v>
      </c>
      <c r="C4351" s="30" t="s">
        <v>13184</v>
      </c>
      <c r="D4351" s="30" t="s">
        <v>74</v>
      </c>
      <c r="E4351" s="30" t="s">
        <v>9891</v>
      </c>
      <c r="F4351" s="30"/>
      <c r="G4351" s="38">
        <v>60</v>
      </c>
      <c r="H4351" s="31">
        <v>0</v>
      </c>
      <c r="I4351" s="30" t="s">
        <v>610</v>
      </c>
      <c r="J4351" s="30" t="s">
        <v>611</v>
      </c>
      <c r="K4351" s="30" t="s">
        <v>495</v>
      </c>
      <c r="L4351" s="30" t="s">
        <v>612</v>
      </c>
      <c r="M4351" s="30" t="s">
        <v>950</v>
      </c>
      <c r="N4351" s="30"/>
      <c r="O4351" s="30" t="s">
        <v>9872</v>
      </c>
      <c r="P4351" s="30" t="s">
        <v>9868</v>
      </c>
      <c r="Q4351" s="30" t="s">
        <v>4174</v>
      </c>
    </row>
    <row r="4352" spans="1:17">
      <c r="A4352" s="30" t="s">
        <v>13185</v>
      </c>
      <c r="B4352" s="30" t="s">
        <v>10109</v>
      </c>
      <c r="C4352" s="30" t="s">
        <v>13186</v>
      </c>
      <c r="D4352" s="30" t="s">
        <v>74</v>
      </c>
      <c r="E4352" s="30" t="s">
        <v>9891</v>
      </c>
      <c r="F4352" s="30"/>
      <c r="G4352" s="38">
        <v>60</v>
      </c>
      <c r="H4352" s="31">
        <v>0</v>
      </c>
      <c r="I4352" s="30" t="s">
        <v>610</v>
      </c>
      <c r="J4352" s="30" t="s">
        <v>611</v>
      </c>
      <c r="K4352" s="30" t="s">
        <v>495</v>
      </c>
      <c r="L4352" s="30" t="s">
        <v>612</v>
      </c>
      <c r="M4352" s="30" t="s">
        <v>943</v>
      </c>
      <c r="N4352" s="30"/>
      <c r="O4352" s="30" t="s">
        <v>9872</v>
      </c>
      <c r="P4352" s="30" t="s">
        <v>9868</v>
      </c>
      <c r="Q4352" s="30" t="s">
        <v>4174</v>
      </c>
    </row>
    <row r="4353" spans="1:17">
      <c r="A4353" s="30" t="s">
        <v>13187</v>
      </c>
      <c r="B4353" s="30" t="s">
        <v>10109</v>
      </c>
      <c r="C4353" s="30" t="s">
        <v>13188</v>
      </c>
      <c r="D4353" s="30" t="s">
        <v>74</v>
      </c>
      <c r="E4353" s="30" t="s">
        <v>9891</v>
      </c>
      <c r="F4353" s="30"/>
      <c r="G4353" s="38">
        <v>60</v>
      </c>
      <c r="H4353" s="31">
        <v>0</v>
      </c>
      <c r="I4353" s="30" t="s">
        <v>610</v>
      </c>
      <c r="J4353" s="30" t="s">
        <v>611</v>
      </c>
      <c r="K4353" s="30" t="s">
        <v>495</v>
      </c>
      <c r="L4353" s="30" t="s">
        <v>612</v>
      </c>
      <c r="M4353" s="30" t="s">
        <v>1035</v>
      </c>
      <c r="N4353" s="30"/>
      <c r="O4353" s="30" t="s">
        <v>9872</v>
      </c>
      <c r="P4353" s="30" t="s">
        <v>9868</v>
      </c>
      <c r="Q4353" s="30" t="s">
        <v>4174</v>
      </c>
    </row>
    <row r="4354" spans="1:17">
      <c r="A4354" s="30" t="s">
        <v>13189</v>
      </c>
      <c r="B4354" s="30" t="s">
        <v>10106</v>
      </c>
      <c r="C4354" s="30" t="s">
        <v>13190</v>
      </c>
      <c r="D4354" s="30" t="s">
        <v>74</v>
      </c>
      <c r="E4354" s="30" t="s">
        <v>9891</v>
      </c>
      <c r="F4354" s="30"/>
      <c r="G4354" s="38">
        <v>60</v>
      </c>
      <c r="H4354" s="31">
        <v>0</v>
      </c>
      <c r="I4354" s="30" t="s">
        <v>610</v>
      </c>
      <c r="J4354" s="30" t="s">
        <v>611</v>
      </c>
      <c r="K4354" s="30" t="s">
        <v>495</v>
      </c>
      <c r="L4354" s="30" t="s">
        <v>612</v>
      </c>
      <c r="M4354" s="30" t="s">
        <v>5051</v>
      </c>
      <c r="N4354" s="30"/>
      <c r="O4354" s="30" t="s">
        <v>9872</v>
      </c>
      <c r="P4354" s="30" t="s">
        <v>9868</v>
      </c>
      <c r="Q4354" s="30" t="s">
        <v>4174</v>
      </c>
    </row>
    <row r="4355" spans="1:17">
      <c r="A4355" s="30" t="s">
        <v>13191</v>
      </c>
      <c r="B4355" s="30" t="s">
        <v>10109</v>
      </c>
      <c r="C4355" s="30" t="s">
        <v>13192</v>
      </c>
      <c r="D4355" s="30" t="s">
        <v>74</v>
      </c>
      <c r="E4355" s="30" t="s">
        <v>9891</v>
      </c>
      <c r="F4355" s="30"/>
      <c r="G4355" s="38">
        <v>60</v>
      </c>
      <c r="H4355" s="31">
        <v>0</v>
      </c>
      <c r="I4355" s="30" t="s">
        <v>610</v>
      </c>
      <c r="J4355" s="30" t="s">
        <v>611</v>
      </c>
      <c r="K4355" s="30" t="s">
        <v>495</v>
      </c>
      <c r="L4355" s="30" t="s">
        <v>612</v>
      </c>
      <c r="M4355" s="30" t="s">
        <v>1108</v>
      </c>
      <c r="N4355" s="30"/>
      <c r="O4355" s="30" t="s">
        <v>9872</v>
      </c>
      <c r="P4355" s="30" t="s">
        <v>9868</v>
      </c>
      <c r="Q4355" s="30" t="s">
        <v>4174</v>
      </c>
    </row>
    <row r="4356" spans="1:17">
      <c r="A4356" s="30" t="s">
        <v>13193</v>
      </c>
      <c r="B4356" s="30" t="s">
        <v>10106</v>
      </c>
      <c r="C4356" s="30" t="s">
        <v>13194</v>
      </c>
      <c r="D4356" s="30" t="s">
        <v>74</v>
      </c>
      <c r="E4356" s="30" t="s">
        <v>9891</v>
      </c>
      <c r="F4356" s="30"/>
      <c r="G4356" s="38">
        <v>60</v>
      </c>
      <c r="H4356" s="31">
        <v>0</v>
      </c>
      <c r="I4356" s="30" t="s">
        <v>622</v>
      </c>
      <c r="J4356" s="30" t="s">
        <v>623</v>
      </c>
      <c r="K4356" s="30" t="s">
        <v>495</v>
      </c>
      <c r="L4356" s="30" t="s">
        <v>612</v>
      </c>
      <c r="M4356" s="30" t="s">
        <v>11187</v>
      </c>
      <c r="N4356" s="30"/>
      <c r="O4356" s="30" t="s">
        <v>9872</v>
      </c>
      <c r="P4356" s="30" t="s">
        <v>9868</v>
      </c>
      <c r="Q4356" s="30" t="s">
        <v>4174</v>
      </c>
    </row>
    <row r="4357" spans="1:17">
      <c r="A4357" s="30" t="s">
        <v>13195</v>
      </c>
      <c r="B4357" s="30" t="s">
        <v>10106</v>
      </c>
      <c r="C4357" s="30" t="s">
        <v>13196</v>
      </c>
      <c r="D4357" s="30" t="s">
        <v>74</v>
      </c>
      <c r="E4357" s="30" t="s">
        <v>9891</v>
      </c>
      <c r="F4357" s="30"/>
      <c r="G4357" s="38">
        <v>60</v>
      </c>
      <c r="H4357" s="31">
        <v>0</v>
      </c>
      <c r="I4357" s="30" t="s">
        <v>622</v>
      </c>
      <c r="J4357" s="30" t="s">
        <v>623</v>
      </c>
      <c r="K4357" s="30" t="s">
        <v>495</v>
      </c>
      <c r="L4357" s="30" t="s">
        <v>612</v>
      </c>
      <c r="M4357" s="30" t="s">
        <v>11187</v>
      </c>
      <c r="N4357" s="30"/>
      <c r="O4357" s="30" t="s">
        <v>9872</v>
      </c>
      <c r="P4357" s="30" t="s">
        <v>9868</v>
      </c>
      <c r="Q4357" s="30" t="s">
        <v>4174</v>
      </c>
    </row>
    <row r="4358" spans="1:17">
      <c r="A4358" s="30" t="s">
        <v>13197</v>
      </c>
      <c r="B4358" s="30" t="s">
        <v>10109</v>
      </c>
      <c r="C4358" s="30" t="s">
        <v>13198</v>
      </c>
      <c r="D4358" s="30" t="s">
        <v>74</v>
      </c>
      <c r="E4358" s="30" t="s">
        <v>9891</v>
      </c>
      <c r="F4358" s="30"/>
      <c r="G4358" s="38">
        <v>60</v>
      </c>
      <c r="H4358" s="31">
        <v>0</v>
      </c>
      <c r="I4358" s="30" t="s">
        <v>5036</v>
      </c>
      <c r="J4358" s="30" t="s">
        <v>5037</v>
      </c>
      <c r="K4358" s="30" t="s">
        <v>495</v>
      </c>
      <c r="L4358" s="30" t="s">
        <v>612</v>
      </c>
      <c r="M4358" s="30" t="s">
        <v>780</v>
      </c>
      <c r="N4358" s="30"/>
      <c r="O4358" s="30" t="s">
        <v>9872</v>
      </c>
      <c r="P4358" s="30" t="s">
        <v>9868</v>
      </c>
      <c r="Q4358" s="30" t="s">
        <v>4174</v>
      </c>
    </row>
    <row r="4359" spans="1:17">
      <c r="A4359" s="30" t="s">
        <v>13199</v>
      </c>
      <c r="B4359" s="30" t="s">
        <v>10103</v>
      </c>
      <c r="C4359" s="30" t="s">
        <v>13200</v>
      </c>
      <c r="D4359" s="30"/>
      <c r="E4359" s="30" t="s">
        <v>9870</v>
      </c>
      <c r="F4359" s="30" t="s">
        <v>74</v>
      </c>
      <c r="G4359" s="38">
        <v>60</v>
      </c>
      <c r="H4359" s="31">
        <v>0</v>
      </c>
      <c r="I4359" s="30" t="s">
        <v>512</v>
      </c>
      <c r="J4359" s="30" t="s">
        <v>513</v>
      </c>
      <c r="K4359" s="30" t="s">
        <v>495</v>
      </c>
      <c r="L4359" s="30" t="s">
        <v>496</v>
      </c>
      <c r="M4359" s="30" t="s">
        <v>713</v>
      </c>
      <c r="N4359" s="30" t="s">
        <v>3631</v>
      </c>
      <c r="O4359" s="30" t="s">
        <v>9872</v>
      </c>
      <c r="P4359" s="30" t="s">
        <v>9868</v>
      </c>
      <c r="Q4359" s="30" t="s">
        <v>499</v>
      </c>
    </row>
    <row r="4360" spans="1:17">
      <c r="A4360" s="30" t="s">
        <v>13201</v>
      </c>
      <c r="B4360" s="30" t="s">
        <v>10103</v>
      </c>
      <c r="C4360" s="30" t="s">
        <v>13202</v>
      </c>
      <c r="D4360" s="30"/>
      <c r="E4360" s="30" t="s">
        <v>9870</v>
      </c>
      <c r="F4360" s="30" t="s">
        <v>74</v>
      </c>
      <c r="G4360" s="38">
        <v>60</v>
      </c>
      <c r="H4360" s="31">
        <v>0</v>
      </c>
      <c r="I4360" s="30" t="s">
        <v>512</v>
      </c>
      <c r="J4360" s="30" t="s">
        <v>513</v>
      </c>
      <c r="K4360" s="30" t="s">
        <v>495</v>
      </c>
      <c r="L4360" s="30" t="s">
        <v>496</v>
      </c>
      <c r="M4360" s="30" t="s">
        <v>713</v>
      </c>
      <c r="N4360" s="30" t="s">
        <v>7499</v>
      </c>
      <c r="O4360" s="30" t="s">
        <v>9872</v>
      </c>
      <c r="P4360" s="30" t="s">
        <v>9868</v>
      </c>
      <c r="Q4360" s="30" t="s">
        <v>499</v>
      </c>
    </row>
    <row r="4361" spans="1:17">
      <c r="A4361" s="30" t="s">
        <v>13203</v>
      </c>
      <c r="B4361" s="30" t="s">
        <v>10103</v>
      </c>
      <c r="C4361" s="30" t="s">
        <v>13204</v>
      </c>
      <c r="D4361" s="30"/>
      <c r="E4361" s="30" t="s">
        <v>9870</v>
      </c>
      <c r="F4361" s="30" t="s">
        <v>74</v>
      </c>
      <c r="G4361" s="38">
        <v>60</v>
      </c>
      <c r="H4361" s="31">
        <v>0</v>
      </c>
      <c r="I4361" s="30" t="s">
        <v>552</v>
      </c>
      <c r="J4361" s="30" t="s">
        <v>553</v>
      </c>
      <c r="K4361" s="30" t="s">
        <v>495</v>
      </c>
      <c r="L4361" s="30" t="s">
        <v>496</v>
      </c>
      <c r="M4361" s="30" t="s">
        <v>654</v>
      </c>
      <c r="N4361" s="30"/>
      <c r="O4361" s="30" t="s">
        <v>9872</v>
      </c>
      <c r="P4361" s="30" t="s">
        <v>9868</v>
      </c>
      <c r="Q4361" s="30" t="s">
        <v>499</v>
      </c>
    </row>
    <row r="4362" spans="1:17">
      <c r="A4362" s="30" t="s">
        <v>13205</v>
      </c>
      <c r="B4362" s="30" t="s">
        <v>10109</v>
      </c>
      <c r="C4362" s="30" t="s">
        <v>13206</v>
      </c>
      <c r="D4362" s="30" t="s">
        <v>74</v>
      </c>
      <c r="E4362" s="30" t="s">
        <v>9891</v>
      </c>
      <c r="F4362" s="30"/>
      <c r="G4362" s="38">
        <v>60</v>
      </c>
      <c r="H4362" s="31">
        <v>0</v>
      </c>
      <c r="I4362" s="30" t="s">
        <v>622</v>
      </c>
      <c r="J4362" s="30" t="s">
        <v>623</v>
      </c>
      <c r="K4362" s="30" t="s">
        <v>495</v>
      </c>
      <c r="L4362" s="30" t="s">
        <v>612</v>
      </c>
      <c r="M4362" s="30" t="s">
        <v>624</v>
      </c>
      <c r="N4362" s="30"/>
      <c r="O4362" s="30" t="s">
        <v>9872</v>
      </c>
      <c r="P4362" s="30" t="s">
        <v>9868</v>
      </c>
      <c r="Q4362" s="30" t="s">
        <v>4174</v>
      </c>
    </row>
    <row r="4363" spans="1:17">
      <c r="A4363" s="30" t="s">
        <v>13207</v>
      </c>
      <c r="B4363" s="30" t="s">
        <v>10106</v>
      </c>
      <c r="C4363" s="30" t="s">
        <v>13208</v>
      </c>
      <c r="D4363" s="30" t="s">
        <v>74</v>
      </c>
      <c r="E4363" s="30" t="s">
        <v>9891</v>
      </c>
      <c r="F4363" s="30"/>
      <c r="G4363" s="38">
        <v>60</v>
      </c>
      <c r="H4363" s="31">
        <v>0</v>
      </c>
      <c r="I4363" s="30" t="s">
        <v>622</v>
      </c>
      <c r="J4363" s="30" t="s">
        <v>623</v>
      </c>
      <c r="K4363" s="30" t="s">
        <v>495</v>
      </c>
      <c r="L4363" s="30" t="s">
        <v>612</v>
      </c>
      <c r="M4363" s="30" t="s">
        <v>11187</v>
      </c>
      <c r="N4363" s="30"/>
      <c r="O4363" s="30" t="s">
        <v>9872</v>
      </c>
      <c r="P4363" s="30" t="s">
        <v>9868</v>
      </c>
      <c r="Q4363" s="30" t="s">
        <v>4174</v>
      </c>
    </row>
    <row r="4364" spans="1:17">
      <c r="A4364" s="30" t="s">
        <v>13209</v>
      </c>
      <c r="B4364" s="30" t="s">
        <v>10109</v>
      </c>
      <c r="C4364" s="30" t="s">
        <v>13210</v>
      </c>
      <c r="D4364" s="30" t="s">
        <v>74</v>
      </c>
      <c r="E4364" s="30" t="s">
        <v>9891</v>
      </c>
      <c r="F4364" s="30"/>
      <c r="G4364" s="38">
        <v>60</v>
      </c>
      <c r="H4364" s="31">
        <v>0</v>
      </c>
      <c r="I4364" s="30" t="s">
        <v>622</v>
      </c>
      <c r="J4364" s="30" t="s">
        <v>623</v>
      </c>
      <c r="K4364" s="30" t="s">
        <v>495</v>
      </c>
      <c r="L4364" s="30" t="s">
        <v>612</v>
      </c>
      <c r="M4364" s="30" t="s">
        <v>624</v>
      </c>
      <c r="N4364" s="30"/>
      <c r="O4364" s="30" t="s">
        <v>9872</v>
      </c>
      <c r="P4364" s="30" t="s">
        <v>9868</v>
      </c>
      <c r="Q4364" s="30" t="s">
        <v>4174</v>
      </c>
    </row>
    <row r="4365" spans="1:17">
      <c r="A4365" s="30" t="s">
        <v>13211</v>
      </c>
      <c r="B4365" s="30" t="s">
        <v>10109</v>
      </c>
      <c r="C4365" s="30" t="s">
        <v>13212</v>
      </c>
      <c r="D4365" s="30" t="s">
        <v>74</v>
      </c>
      <c r="E4365" s="30" t="s">
        <v>9891</v>
      </c>
      <c r="F4365" s="30"/>
      <c r="G4365" s="38">
        <v>60</v>
      </c>
      <c r="H4365" s="31">
        <v>0</v>
      </c>
      <c r="I4365" s="30" t="s">
        <v>622</v>
      </c>
      <c r="J4365" s="30" t="s">
        <v>623</v>
      </c>
      <c r="K4365" s="30" t="s">
        <v>495</v>
      </c>
      <c r="L4365" s="30" t="s">
        <v>612</v>
      </c>
      <c r="M4365" s="30" t="s">
        <v>1153</v>
      </c>
      <c r="N4365" s="30"/>
      <c r="O4365" s="30" t="s">
        <v>9872</v>
      </c>
      <c r="P4365" s="30" t="s">
        <v>9868</v>
      </c>
      <c r="Q4365" s="30" t="s">
        <v>4174</v>
      </c>
    </row>
    <row r="4366" spans="1:17">
      <c r="A4366" s="30" t="s">
        <v>13213</v>
      </c>
      <c r="B4366" s="30" t="s">
        <v>10120</v>
      </c>
      <c r="C4366" s="30" t="s">
        <v>13214</v>
      </c>
      <c r="D4366" s="30" t="s">
        <v>74</v>
      </c>
      <c r="E4366" s="30" t="s">
        <v>9891</v>
      </c>
      <c r="F4366" s="30"/>
      <c r="G4366" s="38">
        <v>60</v>
      </c>
      <c r="H4366" s="31">
        <v>0</v>
      </c>
      <c r="I4366" s="30" t="s">
        <v>5036</v>
      </c>
      <c r="J4366" s="30" t="s">
        <v>5037</v>
      </c>
      <c r="K4366" s="30" t="s">
        <v>495</v>
      </c>
      <c r="L4366" s="30" t="s">
        <v>612</v>
      </c>
      <c r="M4366" s="30" t="s">
        <v>11242</v>
      </c>
      <c r="N4366" s="30"/>
      <c r="O4366" s="30" t="s">
        <v>9872</v>
      </c>
      <c r="P4366" s="30" t="s">
        <v>9868</v>
      </c>
      <c r="Q4366" s="30" t="s">
        <v>4174</v>
      </c>
    </row>
    <row r="4367" spans="1:17">
      <c r="A4367" s="30" t="s">
        <v>13215</v>
      </c>
      <c r="B4367" s="30" t="s">
        <v>10109</v>
      </c>
      <c r="C4367" s="30" t="s">
        <v>13216</v>
      </c>
      <c r="D4367" s="30" t="s">
        <v>74</v>
      </c>
      <c r="E4367" s="30" t="s">
        <v>9891</v>
      </c>
      <c r="F4367" s="30"/>
      <c r="G4367" s="38">
        <v>60</v>
      </c>
      <c r="H4367" s="31">
        <v>0</v>
      </c>
      <c r="I4367" s="30" t="s">
        <v>5036</v>
      </c>
      <c r="J4367" s="30" t="s">
        <v>5037</v>
      </c>
      <c r="K4367" s="30" t="s">
        <v>495</v>
      </c>
      <c r="L4367" s="30" t="s">
        <v>612</v>
      </c>
      <c r="M4367" s="30" t="s">
        <v>1828</v>
      </c>
      <c r="N4367" s="30"/>
      <c r="O4367" s="30" t="s">
        <v>9872</v>
      </c>
      <c r="P4367" s="30" t="s">
        <v>9868</v>
      </c>
      <c r="Q4367" s="30" t="s">
        <v>4174</v>
      </c>
    </row>
    <row r="4368" spans="1:17">
      <c r="A4368" s="30" t="s">
        <v>13217</v>
      </c>
      <c r="B4368" s="30" t="s">
        <v>10106</v>
      </c>
      <c r="C4368" s="30" t="s">
        <v>13218</v>
      </c>
      <c r="D4368" s="30" t="s">
        <v>74</v>
      </c>
      <c r="E4368" s="30" t="s">
        <v>9891</v>
      </c>
      <c r="F4368" s="30"/>
      <c r="G4368" s="38">
        <v>60</v>
      </c>
      <c r="H4368" s="31">
        <v>0</v>
      </c>
      <c r="I4368" s="30" t="s">
        <v>622</v>
      </c>
      <c r="J4368" s="30" t="s">
        <v>623</v>
      </c>
      <c r="K4368" s="30" t="s">
        <v>495</v>
      </c>
      <c r="L4368" s="30" t="s">
        <v>612</v>
      </c>
      <c r="M4368" s="30" t="s">
        <v>997</v>
      </c>
      <c r="N4368" s="30"/>
      <c r="O4368" s="30" t="s">
        <v>9872</v>
      </c>
      <c r="P4368" s="30" t="s">
        <v>9868</v>
      </c>
      <c r="Q4368" s="30" t="s">
        <v>4174</v>
      </c>
    </row>
    <row r="4369" spans="1:17">
      <c r="A4369" s="30" t="s">
        <v>13219</v>
      </c>
      <c r="B4369" s="30" t="s">
        <v>10103</v>
      </c>
      <c r="C4369" s="30" t="s">
        <v>13220</v>
      </c>
      <c r="D4369" s="30"/>
      <c r="E4369" s="30" t="s">
        <v>9870</v>
      </c>
      <c r="F4369" s="30" t="s">
        <v>74</v>
      </c>
      <c r="G4369" s="38">
        <v>60</v>
      </c>
      <c r="H4369" s="31">
        <v>0</v>
      </c>
      <c r="I4369" s="30" t="s">
        <v>512</v>
      </c>
      <c r="J4369" s="30" t="s">
        <v>513</v>
      </c>
      <c r="K4369" s="30" t="s">
        <v>495</v>
      </c>
      <c r="L4369" s="30" t="s">
        <v>496</v>
      </c>
      <c r="M4369" s="30" t="s">
        <v>713</v>
      </c>
      <c r="N4369" s="30" t="s">
        <v>3111</v>
      </c>
      <c r="O4369" s="30" t="s">
        <v>9872</v>
      </c>
      <c r="P4369" s="30" t="s">
        <v>9868</v>
      </c>
      <c r="Q4369" s="30" t="s">
        <v>499</v>
      </c>
    </row>
    <row r="4370" spans="1:17">
      <c r="A4370" s="30" t="s">
        <v>13221</v>
      </c>
      <c r="B4370" s="30" t="s">
        <v>10103</v>
      </c>
      <c r="C4370" s="30" t="s">
        <v>13222</v>
      </c>
      <c r="D4370" s="30"/>
      <c r="E4370" s="30" t="s">
        <v>9870</v>
      </c>
      <c r="F4370" s="30" t="s">
        <v>74</v>
      </c>
      <c r="G4370" s="38">
        <v>60</v>
      </c>
      <c r="H4370" s="31">
        <v>0</v>
      </c>
      <c r="I4370" s="30" t="s">
        <v>586</v>
      </c>
      <c r="J4370" s="30" t="s">
        <v>587</v>
      </c>
      <c r="K4370" s="30" t="s">
        <v>495</v>
      </c>
      <c r="L4370" s="30" t="s">
        <v>496</v>
      </c>
      <c r="M4370" s="30" t="s">
        <v>588</v>
      </c>
      <c r="N4370" s="30"/>
      <c r="O4370" s="30" t="s">
        <v>9872</v>
      </c>
      <c r="P4370" s="30" t="s">
        <v>9868</v>
      </c>
      <c r="Q4370" s="30" t="s">
        <v>499</v>
      </c>
    </row>
    <row r="4371" spans="1:17">
      <c r="A4371" s="30" t="s">
        <v>13223</v>
      </c>
      <c r="B4371" s="30" t="s">
        <v>10094</v>
      </c>
      <c r="C4371" s="30" t="s">
        <v>13224</v>
      </c>
      <c r="D4371" s="30"/>
      <c r="E4371" s="30" t="s">
        <v>9870</v>
      </c>
      <c r="F4371" s="30" t="s">
        <v>74</v>
      </c>
      <c r="G4371" s="38">
        <v>60</v>
      </c>
      <c r="H4371" s="31">
        <v>0</v>
      </c>
      <c r="I4371" s="30" t="s">
        <v>586</v>
      </c>
      <c r="J4371" s="30" t="s">
        <v>587</v>
      </c>
      <c r="K4371" s="30" t="s">
        <v>495</v>
      </c>
      <c r="L4371" s="30" t="s">
        <v>496</v>
      </c>
      <c r="M4371" s="30" t="s">
        <v>2374</v>
      </c>
      <c r="N4371" s="30"/>
      <c r="O4371" s="30" t="s">
        <v>9872</v>
      </c>
      <c r="P4371" s="30" t="s">
        <v>9868</v>
      </c>
      <c r="Q4371" s="30" t="s">
        <v>499</v>
      </c>
    </row>
    <row r="4372" spans="1:17">
      <c r="A4372" s="30" t="s">
        <v>13225</v>
      </c>
      <c r="B4372" s="30" t="s">
        <v>10109</v>
      </c>
      <c r="C4372" s="30" t="s">
        <v>13226</v>
      </c>
      <c r="D4372" s="30" t="s">
        <v>74</v>
      </c>
      <c r="E4372" s="30" t="s">
        <v>9891</v>
      </c>
      <c r="F4372" s="30"/>
      <c r="G4372" s="38">
        <v>60</v>
      </c>
      <c r="H4372" s="31">
        <v>0</v>
      </c>
      <c r="I4372" s="30" t="s">
        <v>622</v>
      </c>
      <c r="J4372" s="30" t="s">
        <v>623</v>
      </c>
      <c r="K4372" s="30" t="s">
        <v>495</v>
      </c>
      <c r="L4372" s="30" t="s">
        <v>612</v>
      </c>
      <c r="M4372" s="30" t="s">
        <v>624</v>
      </c>
      <c r="N4372" s="30"/>
      <c r="O4372" s="30" t="s">
        <v>9872</v>
      </c>
      <c r="P4372" s="30" t="s">
        <v>9868</v>
      </c>
      <c r="Q4372" s="30" t="s">
        <v>4174</v>
      </c>
    </row>
    <row r="4373" spans="1:17">
      <c r="A4373" s="30" t="s">
        <v>13227</v>
      </c>
      <c r="B4373" s="30" t="s">
        <v>10109</v>
      </c>
      <c r="C4373" s="30" t="s">
        <v>13228</v>
      </c>
      <c r="D4373" s="30" t="s">
        <v>74</v>
      </c>
      <c r="E4373" s="30" t="s">
        <v>10883</v>
      </c>
      <c r="F4373" s="30"/>
      <c r="G4373" s="38">
        <v>60</v>
      </c>
      <c r="H4373" s="31">
        <v>0</v>
      </c>
      <c r="I4373" s="30" t="s">
        <v>610</v>
      </c>
      <c r="J4373" s="30" t="s">
        <v>611</v>
      </c>
      <c r="K4373" s="30" t="s">
        <v>495</v>
      </c>
      <c r="L4373" s="30" t="s">
        <v>612</v>
      </c>
      <c r="M4373" s="30" t="s">
        <v>6616</v>
      </c>
      <c r="N4373" s="30"/>
      <c r="O4373" s="30" t="s">
        <v>9872</v>
      </c>
      <c r="P4373" s="30" t="s">
        <v>9868</v>
      </c>
      <c r="Q4373" s="30" t="s">
        <v>4174</v>
      </c>
    </row>
    <row r="4374" spans="1:17">
      <c r="A4374" s="30" t="s">
        <v>13229</v>
      </c>
      <c r="B4374" s="30" t="s">
        <v>10109</v>
      </c>
      <c r="C4374" s="30" t="s">
        <v>13230</v>
      </c>
      <c r="D4374" s="30" t="s">
        <v>74</v>
      </c>
      <c r="E4374" s="30" t="s">
        <v>9891</v>
      </c>
      <c r="F4374" s="30"/>
      <c r="G4374" s="38">
        <v>60</v>
      </c>
      <c r="H4374" s="31">
        <v>0</v>
      </c>
      <c r="I4374" s="30" t="s">
        <v>5036</v>
      </c>
      <c r="J4374" s="30" t="s">
        <v>5037</v>
      </c>
      <c r="K4374" s="30" t="s">
        <v>495</v>
      </c>
      <c r="L4374" s="30" t="s">
        <v>612</v>
      </c>
      <c r="M4374" s="30" t="s">
        <v>9437</v>
      </c>
      <c r="N4374" s="30"/>
      <c r="O4374" s="30" t="s">
        <v>9872</v>
      </c>
      <c r="P4374" s="30" t="s">
        <v>9868</v>
      </c>
      <c r="Q4374" s="30" t="s">
        <v>4174</v>
      </c>
    </row>
    <row r="4375" spans="1:17">
      <c r="A4375" s="30" t="s">
        <v>13231</v>
      </c>
      <c r="B4375" s="30" t="s">
        <v>10109</v>
      </c>
      <c r="C4375" s="30" t="s">
        <v>13232</v>
      </c>
      <c r="D4375" s="30" t="s">
        <v>74</v>
      </c>
      <c r="E4375" s="30" t="s">
        <v>9891</v>
      </c>
      <c r="F4375" s="30"/>
      <c r="G4375" s="38">
        <v>60</v>
      </c>
      <c r="H4375" s="31">
        <v>0</v>
      </c>
      <c r="I4375" s="30" t="s">
        <v>622</v>
      </c>
      <c r="J4375" s="30" t="s">
        <v>623</v>
      </c>
      <c r="K4375" s="30" t="s">
        <v>495</v>
      </c>
      <c r="L4375" s="30" t="s">
        <v>612</v>
      </c>
      <c r="M4375" s="30" t="s">
        <v>997</v>
      </c>
      <c r="N4375" s="30"/>
      <c r="O4375" s="30" t="s">
        <v>9872</v>
      </c>
      <c r="P4375" s="30" t="s">
        <v>9868</v>
      </c>
      <c r="Q4375" s="30" t="s">
        <v>4174</v>
      </c>
    </row>
    <row r="4376" spans="1:17">
      <c r="A4376" s="30" t="s">
        <v>13233</v>
      </c>
      <c r="B4376" s="30" t="s">
        <v>10109</v>
      </c>
      <c r="C4376" s="30" t="s">
        <v>13234</v>
      </c>
      <c r="D4376" s="30" t="s">
        <v>74</v>
      </c>
      <c r="E4376" s="30" t="s">
        <v>9891</v>
      </c>
      <c r="F4376" s="30"/>
      <c r="G4376" s="38">
        <v>60</v>
      </c>
      <c r="H4376" s="31">
        <v>0</v>
      </c>
      <c r="I4376" s="30" t="s">
        <v>5036</v>
      </c>
      <c r="J4376" s="30" t="s">
        <v>5037</v>
      </c>
      <c r="K4376" s="30" t="s">
        <v>495</v>
      </c>
      <c r="L4376" s="30" t="s">
        <v>612</v>
      </c>
      <c r="M4376" s="30" t="s">
        <v>1128</v>
      </c>
      <c r="N4376" s="30"/>
      <c r="O4376" s="30" t="s">
        <v>9872</v>
      </c>
      <c r="P4376" s="30" t="s">
        <v>9868</v>
      </c>
      <c r="Q4376" s="30" t="s">
        <v>4174</v>
      </c>
    </row>
    <row r="4377" spans="1:17">
      <c r="A4377" s="30" t="s">
        <v>13235</v>
      </c>
      <c r="B4377" s="30" t="s">
        <v>10109</v>
      </c>
      <c r="C4377" s="30" t="s">
        <v>13236</v>
      </c>
      <c r="D4377" s="30" t="s">
        <v>74</v>
      </c>
      <c r="E4377" s="30" t="s">
        <v>9891</v>
      </c>
      <c r="F4377" s="30"/>
      <c r="G4377" s="38">
        <v>60</v>
      </c>
      <c r="H4377" s="31">
        <v>0</v>
      </c>
      <c r="I4377" s="30" t="s">
        <v>610</v>
      </c>
      <c r="J4377" s="30" t="s">
        <v>611</v>
      </c>
      <c r="K4377" s="30" t="s">
        <v>495</v>
      </c>
      <c r="L4377" s="30" t="s">
        <v>612</v>
      </c>
      <c r="M4377" s="30" t="s">
        <v>1108</v>
      </c>
      <c r="N4377" s="30"/>
      <c r="O4377" s="30" t="s">
        <v>9872</v>
      </c>
      <c r="P4377" s="30" t="s">
        <v>9868</v>
      </c>
      <c r="Q4377" s="30" t="s">
        <v>4174</v>
      </c>
    </row>
    <row r="4378" spans="1:17">
      <c r="A4378" s="30" t="s">
        <v>13237</v>
      </c>
      <c r="B4378" s="30" t="s">
        <v>10103</v>
      </c>
      <c r="C4378" s="30" t="s">
        <v>13238</v>
      </c>
      <c r="D4378" s="30"/>
      <c r="E4378" s="30" t="s">
        <v>9870</v>
      </c>
      <c r="F4378" s="30" t="s">
        <v>74</v>
      </c>
      <c r="G4378" s="38">
        <v>60</v>
      </c>
      <c r="H4378" s="31">
        <v>0</v>
      </c>
      <c r="I4378" s="30" t="s">
        <v>552</v>
      </c>
      <c r="J4378" s="30" t="s">
        <v>553</v>
      </c>
      <c r="K4378" s="30" t="s">
        <v>495</v>
      </c>
      <c r="L4378" s="30" t="s">
        <v>496</v>
      </c>
      <c r="M4378" s="30" t="s">
        <v>602</v>
      </c>
      <c r="N4378" s="30"/>
      <c r="O4378" s="30" t="s">
        <v>9872</v>
      </c>
      <c r="P4378" s="30" t="s">
        <v>9868</v>
      </c>
      <c r="Q4378" s="30" t="s">
        <v>499</v>
      </c>
    </row>
    <row r="4379" spans="1:17">
      <c r="A4379" s="30" t="s">
        <v>13239</v>
      </c>
      <c r="B4379" s="30" t="s">
        <v>10109</v>
      </c>
      <c r="C4379" s="30" t="s">
        <v>13240</v>
      </c>
      <c r="D4379" s="30" t="s">
        <v>74</v>
      </c>
      <c r="E4379" s="30" t="s">
        <v>9891</v>
      </c>
      <c r="F4379" s="30"/>
      <c r="G4379" s="38">
        <v>60</v>
      </c>
      <c r="H4379" s="31">
        <v>0</v>
      </c>
      <c r="I4379" s="30" t="s">
        <v>622</v>
      </c>
      <c r="J4379" s="30" t="s">
        <v>623</v>
      </c>
      <c r="K4379" s="30" t="s">
        <v>495</v>
      </c>
      <c r="L4379" s="30" t="s">
        <v>612</v>
      </c>
      <c r="M4379" s="30" t="s">
        <v>1153</v>
      </c>
      <c r="N4379" s="30"/>
      <c r="O4379" s="30" t="s">
        <v>9872</v>
      </c>
      <c r="P4379" s="30" t="s">
        <v>9868</v>
      </c>
      <c r="Q4379" s="30" t="s">
        <v>4174</v>
      </c>
    </row>
    <row r="4380" spans="1:17">
      <c r="A4380" s="30" t="s">
        <v>13241</v>
      </c>
      <c r="B4380" s="30" t="s">
        <v>10103</v>
      </c>
      <c r="C4380" s="30" t="s">
        <v>13242</v>
      </c>
      <c r="D4380" s="30"/>
      <c r="E4380" s="30" t="s">
        <v>9870</v>
      </c>
      <c r="F4380" s="30" t="s">
        <v>74</v>
      </c>
      <c r="G4380" s="38">
        <v>60</v>
      </c>
      <c r="H4380" s="31">
        <v>0</v>
      </c>
      <c r="I4380" s="30" t="s">
        <v>586</v>
      </c>
      <c r="J4380" s="30" t="s">
        <v>587</v>
      </c>
      <c r="K4380" s="30" t="s">
        <v>495</v>
      </c>
      <c r="L4380" s="30" t="s">
        <v>496</v>
      </c>
      <c r="M4380" s="30" t="s">
        <v>3374</v>
      </c>
      <c r="N4380" s="30"/>
      <c r="O4380" s="30" t="s">
        <v>9872</v>
      </c>
      <c r="P4380" s="30" t="s">
        <v>9868</v>
      </c>
      <c r="Q4380" s="30" t="s">
        <v>499</v>
      </c>
    </row>
    <row r="4381" spans="1:17">
      <c r="A4381" s="30" t="s">
        <v>13243</v>
      </c>
      <c r="B4381" s="30" t="s">
        <v>10103</v>
      </c>
      <c r="C4381" s="30" t="s">
        <v>13244</v>
      </c>
      <c r="D4381" s="30"/>
      <c r="E4381" s="30" t="s">
        <v>9870</v>
      </c>
      <c r="F4381" s="30" t="s">
        <v>74</v>
      </c>
      <c r="G4381" s="38">
        <v>60</v>
      </c>
      <c r="H4381" s="31">
        <v>0</v>
      </c>
      <c r="I4381" s="30" t="s">
        <v>504</v>
      </c>
      <c r="J4381" s="30" t="s">
        <v>505</v>
      </c>
      <c r="K4381" s="30" t="s">
        <v>495</v>
      </c>
      <c r="L4381" s="30" t="s">
        <v>496</v>
      </c>
      <c r="M4381" s="30" t="s">
        <v>506</v>
      </c>
      <c r="N4381" s="30" t="s">
        <v>507</v>
      </c>
      <c r="O4381" s="30" t="s">
        <v>9872</v>
      </c>
      <c r="P4381" s="30" t="s">
        <v>9868</v>
      </c>
      <c r="Q4381" s="30" t="s">
        <v>499</v>
      </c>
    </row>
    <row r="4382" spans="1:17">
      <c r="A4382" s="30" t="s">
        <v>13245</v>
      </c>
      <c r="B4382" s="30" t="s">
        <v>10094</v>
      </c>
      <c r="C4382" s="30" t="s">
        <v>13246</v>
      </c>
      <c r="D4382" s="30"/>
      <c r="E4382" s="30" t="s">
        <v>9870</v>
      </c>
      <c r="F4382" s="30" t="s">
        <v>74</v>
      </c>
      <c r="G4382" s="38">
        <v>60</v>
      </c>
      <c r="H4382" s="31">
        <v>0</v>
      </c>
      <c r="I4382" s="30" t="s">
        <v>552</v>
      </c>
      <c r="J4382" s="30" t="s">
        <v>553</v>
      </c>
      <c r="K4382" s="30" t="s">
        <v>495</v>
      </c>
      <c r="L4382" s="30" t="s">
        <v>496</v>
      </c>
      <c r="M4382" s="30" t="s">
        <v>596</v>
      </c>
      <c r="N4382" s="30"/>
      <c r="O4382" s="30" t="s">
        <v>9872</v>
      </c>
      <c r="P4382" s="30" t="s">
        <v>9868</v>
      </c>
      <c r="Q4382" s="30" t="s">
        <v>499</v>
      </c>
    </row>
    <row r="4383" spans="1:17">
      <c r="A4383" s="30" t="s">
        <v>13247</v>
      </c>
      <c r="B4383" s="30" t="s">
        <v>10109</v>
      </c>
      <c r="C4383" s="30" t="s">
        <v>13248</v>
      </c>
      <c r="D4383" s="30" t="s">
        <v>74</v>
      </c>
      <c r="E4383" s="30" t="s">
        <v>9891</v>
      </c>
      <c r="F4383" s="30"/>
      <c r="G4383" s="38">
        <v>60</v>
      </c>
      <c r="H4383" s="31">
        <v>0</v>
      </c>
      <c r="I4383" s="30" t="s">
        <v>610</v>
      </c>
      <c r="J4383" s="30" t="s">
        <v>611</v>
      </c>
      <c r="K4383" s="30" t="s">
        <v>495</v>
      </c>
      <c r="L4383" s="30" t="s">
        <v>612</v>
      </c>
      <c r="M4383" s="30" t="s">
        <v>1108</v>
      </c>
      <c r="N4383" s="30"/>
      <c r="O4383" s="30" t="s">
        <v>9872</v>
      </c>
      <c r="P4383" s="30" t="s">
        <v>9868</v>
      </c>
      <c r="Q4383" s="30" t="s">
        <v>4174</v>
      </c>
    </row>
    <row r="4384" spans="1:17">
      <c r="A4384" s="30" t="s">
        <v>13249</v>
      </c>
      <c r="B4384" s="30" t="s">
        <v>10109</v>
      </c>
      <c r="C4384" s="30" t="s">
        <v>13250</v>
      </c>
      <c r="D4384" s="30" t="s">
        <v>74</v>
      </c>
      <c r="E4384" s="30" t="s">
        <v>9891</v>
      </c>
      <c r="F4384" s="30"/>
      <c r="G4384" s="38">
        <v>60</v>
      </c>
      <c r="H4384" s="31">
        <v>0</v>
      </c>
      <c r="I4384" s="30" t="s">
        <v>610</v>
      </c>
      <c r="J4384" s="30" t="s">
        <v>611</v>
      </c>
      <c r="K4384" s="30" t="s">
        <v>495</v>
      </c>
      <c r="L4384" s="30" t="s">
        <v>612</v>
      </c>
      <c r="M4384" s="30" t="s">
        <v>688</v>
      </c>
      <c r="N4384" s="30"/>
      <c r="O4384" s="30" t="s">
        <v>9872</v>
      </c>
      <c r="P4384" s="30" t="s">
        <v>9868</v>
      </c>
      <c r="Q4384" s="30" t="s">
        <v>4174</v>
      </c>
    </row>
    <row r="4385" spans="1:17">
      <c r="A4385" s="30" t="s">
        <v>13251</v>
      </c>
      <c r="B4385" s="30" t="s">
        <v>10103</v>
      </c>
      <c r="C4385" s="30" t="s">
        <v>13252</v>
      </c>
      <c r="D4385" s="30"/>
      <c r="E4385" s="30" t="s">
        <v>9870</v>
      </c>
      <c r="F4385" s="30" t="s">
        <v>74</v>
      </c>
      <c r="G4385" s="38">
        <v>60</v>
      </c>
      <c r="H4385" s="31">
        <v>0</v>
      </c>
      <c r="I4385" s="30" t="s">
        <v>586</v>
      </c>
      <c r="J4385" s="30" t="s">
        <v>587</v>
      </c>
      <c r="K4385" s="30" t="s">
        <v>495</v>
      </c>
      <c r="L4385" s="30" t="s">
        <v>496</v>
      </c>
      <c r="M4385" s="30" t="s">
        <v>877</v>
      </c>
      <c r="N4385" s="30"/>
      <c r="O4385" s="30" t="s">
        <v>9872</v>
      </c>
      <c r="P4385" s="30" t="s">
        <v>9868</v>
      </c>
      <c r="Q4385" s="30" t="s">
        <v>499</v>
      </c>
    </row>
    <row r="4386" spans="1:17">
      <c r="A4386" s="30" t="s">
        <v>13253</v>
      </c>
      <c r="B4386" s="30" t="s">
        <v>10109</v>
      </c>
      <c r="C4386" s="30" t="s">
        <v>13254</v>
      </c>
      <c r="D4386" s="30" t="s">
        <v>74</v>
      </c>
      <c r="E4386" s="30" t="s">
        <v>9891</v>
      </c>
      <c r="F4386" s="30"/>
      <c r="G4386" s="38">
        <v>60</v>
      </c>
      <c r="H4386" s="31">
        <v>0</v>
      </c>
      <c r="I4386" s="30" t="s">
        <v>622</v>
      </c>
      <c r="J4386" s="30" t="s">
        <v>623</v>
      </c>
      <c r="K4386" s="30" t="s">
        <v>495</v>
      </c>
      <c r="L4386" s="30" t="s">
        <v>612</v>
      </c>
      <c r="M4386" s="30" t="s">
        <v>624</v>
      </c>
      <c r="N4386" s="30"/>
      <c r="O4386" s="30" t="s">
        <v>9872</v>
      </c>
      <c r="P4386" s="30" t="s">
        <v>9868</v>
      </c>
      <c r="Q4386" s="30" t="s">
        <v>4174</v>
      </c>
    </row>
    <row r="4387" spans="1:17">
      <c r="A4387" s="30" t="s">
        <v>13255</v>
      </c>
      <c r="B4387" s="30" t="s">
        <v>10103</v>
      </c>
      <c r="C4387" s="30" t="s">
        <v>13256</v>
      </c>
      <c r="D4387" s="30"/>
      <c r="E4387" s="30" t="s">
        <v>9870</v>
      </c>
      <c r="F4387" s="30" t="s">
        <v>74</v>
      </c>
      <c r="G4387" s="38">
        <v>60</v>
      </c>
      <c r="H4387" s="31">
        <v>0</v>
      </c>
      <c r="I4387" s="30" t="s">
        <v>552</v>
      </c>
      <c r="J4387" s="30" t="s">
        <v>553</v>
      </c>
      <c r="K4387" s="30" t="s">
        <v>495</v>
      </c>
      <c r="L4387" s="30" t="s">
        <v>496</v>
      </c>
      <c r="M4387" s="30" t="s">
        <v>602</v>
      </c>
      <c r="N4387" s="30"/>
      <c r="O4387" s="30" t="s">
        <v>9872</v>
      </c>
      <c r="P4387" s="30" t="s">
        <v>9868</v>
      </c>
      <c r="Q4387" s="30" t="s">
        <v>499</v>
      </c>
    </row>
    <row r="4388" spans="1:17">
      <c r="A4388" s="30" t="s">
        <v>13257</v>
      </c>
      <c r="B4388" s="30" t="s">
        <v>10106</v>
      </c>
      <c r="C4388" s="30" t="s">
        <v>13258</v>
      </c>
      <c r="D4388" s="30" t="s">
        <v>74</v>
      </c>
      <c r="E4388" s="30" t="s">
        <v>9891</v>
      </c>
      <c r="F4388" s="30"/>
      <c r="G4388" s="38">
        <v>60</v>
      </c>
      <c r="H4388" s="31">
        <v>0</v>
      </c>
      <c r="I4388" s="30" t="s">
        <v>622</v>
      </c>
      <c r="J4388" s="30" t="s">
        <v>623</v>
      </c>
      <c r="K4388" s="30" t="s">
        <v>495</v>
      </c>
      <c r="L4388" s="30" t="s">
        <v>612</v>
      </c>
      <c r="M4388" s="30" t="s">
        <v>11187</v>
      </c>
      <c r="N4388" s="30"/>
      <c r="O4388" s="30" t="s">
        <v>9872</v>
      </c>
      <c r="P4388" s="30" t="s">
        <v>9868</v>
      </c>
      <c r="Q4388" s="30" t="s">
        <v>4174</v>
      </c>
    </row>
    <row r="4389" spans="1:17">
      <c r="A4389" s="30" t="s">
        <v>13259</v>
      </c>
      <c r="B4389" s="30" t="s">
        <v>10109</v>
      </c>
      <c r="C4389" s="30" t="s">
        <v>13260</v>
      </c>
      <c r="D4389" s="30" t="s">
        <v>74</v>
      </c>
      <c r="E4389" s="30" t="s">
        <v>9891</v>
      </c>
      <c r="F4389" s="30"/>
      <c r="G4389" s="38">
        <v>60</v>
      </c>
      <c r="H4389" s="31">
        <v>0</v>
      </c>
      <c r="I4389" s="30" t="s">
        <v>5036</v>
      </c>
      <c r="J4389" s="30" t="s">
        <v>5037</v>
      </c>
      <c r="K4389" s="30" t="s">
        <v>495</v>
      </c>
      <c r="L4389" s="30" t="s">
        <v>612</v>
      </c>
      <c r="M4389" s="30" t="s">
        <v>9443</v>
      </c>
      <c r="N4389" s="30"/>
      <c r="O4389" s="30" t="s">
        <v>9872</v>
      </c>
      <c r="P4389" s="30" t="s">
        <v>9868</v>
      </c>
      <c r="Q4389" s="30" t="s">
        <v>4174</v>
      </c>
    </row>
    <row r="4390" spans="1:17">
      <c r="A4390" s="30" t="s">
        <v>13261</v>
      </c>
      <c r="B4390" s="30" t="s">
        <v>10103</v>
      </c>
      <c r="C4390" s="30" t="s">
        <v>13262</v>
      </c>
      <c r="D4390" s="30"/>
      <c r="E4390" s="30" t="s">
        <v>9870</v>
      </c>
      <c r="F4390" s="30" t="s">
        <v>74</v>
      </c>
      <c r="G4390" s="38">
        <v>60</v>
      </c>
      <c r="H4390" s="31">
        <v>0</v>
      </c>
      <c r="I4390" s="30" t="s">
        <v>512</v>
      </c>
      <c r="J4390" s="30" t="s">
        <v>513</v>
      </c>
      <c r="K4390" s="30" t="s">
        <v>495</v>
      </c>
      <c r="L4390" s="30" t="s">
        <v>496</v>
      </c>
      <c r="M4390" s="30" t="s">
        <v>639</v>
      </c>
      <c r="N4390" s="30"/>
      <c r="O4390" s="30" t="s">
        <v>9872</v>
      </c>
      <c r="P4390" s="30" t="s">
        <v>9868</v>
      </c>
      <c r="Q4390" s="30" t="s">
        <v>499</v>
      </c>
    </row>
    <row r="4391" spans="1:17">
      <c r="A4391" s="30" t="s">
        <v>13263</v>
      </c>
      <c r="B4391" s="30" t="s">
        <v>10120</v>
      </c>
      <c r="C4391" s="30" t="s">
        <v>13264</v>
      </c>
      <c r="D4391" s="30" t="s">
        <v>74</v>
      </c>
      <c r="E4391" s="30" t="s">
        <v>9891</v>
      </c>
      <c r="F4391" s="30"/>
      <c r="G4391" s="38">
        <v>60</v>
      </c>
      <c r="H4391" s="31">
        <v>0</v>
      </c>
      <c r="I4391" s="30" t="s">
        <v>5036</v>
      </c>
      <c r="J4391" s="30" t="s">
        <v>5037</v>
      </c>
      <c r="K4391" s="30" t="s">
        <v>495</v>
      </c>
      <c r="L4391" s="30" t="s">
        <v>612</v>
      </c>
      <c r="M4391" s="30" t="s">
        <v>11242</v>
      </c>
      <c r="N4391" s="30"/>
      <c r="O4391" s="30" t="s">
        <v>9872</v>
      </c>
      <c r="P4391" s="30" t="s">
        <v>9868</v>
      </c>
      <c r="Q4391" s="30" t="s">
        <v>4174</v>
      </c>
    </row>
    <row r="4392" spans="1:17">
      <c r="A4392" s="30" t="s">
        <v>13265</v>
      </c>
      <c r="B4392" s="30" t="s">
        <v>10109</v>
      </c>
      <c r="C4392" s="30" t="s">
        <v>13266</v>
      </c>
      <c r="D4392" s="30" t="s">
        <v>74</v>
      </c>
      <c r="E4392" s="30" t="s">
        <v>9891</v>
      </c>
      <c r="F4392" s="30"/>
      <c r="G4392" s="38">
        <v>60</v>
      </c>
      <c r="H4392" s="31">
        <v>0</v>
      </c>
      <c r="I4392" s="30" t="s">
        <v>610</v>
      </c>
      <c r="J4392" s="30" t="s">
        <v>611</v>
      </c>
      <c r="K4392" s="30" t="s">
        <v>495</v>
      </c>
      <c r="L4392" s="30" t="s">
        <v>612</v>
      </c>
      <c r="M4392" s="30" t="s">
        <v>688</v>
      </c>
      <c r="N4392" s="30"/>
      <c r="O4392" s="30" t="s">
        <v>9872</v>
      </c>
      <c r="P4392" s="30" t="s">
        <v>9868</v>
      </c>
      <c r="Q4392" s="30" t="s">
        <v>4174</v>
      </c>
    </row>
    <row r="4393" spans="1:17">
      <c r="A4393" s="30" t="s">
        <v>13267</v>
      </c>
      <c r="B4393" s="30" t="s">
        <v>10109</v>
      </c>
      <c r="C4393" s="30" t="s">
        <v>13268</v>
      </c>
      <c r="D4393" s="30" t="s">
        <v>74</v>
      </c>
      <c r="E4393" s="30" t="s">
        <v>9891</v>
      </c>
      <c r="F4393" s="30"/>
      <c r="G4393" s="38">
        <v>60</v>
      </c>
      <c r="H4393" s="31">
        <v>0</v>
      </c>
      <c r="I4393" s="30" t="s">
        <v>5036</v>
      </c>
      <c r="J4393" s="30" t="s">
        <v>5037</v>
      </c>
      <c r="K4393" s="30" t="s">
        <v>495</v>
      </c>
      <c r="L4393" s="30" t="s">
        <v>612</v>
      </c>
      <c r="M4393" s="30" t="s">
        <v>1828</v>
      </c>
      <c r="N4393" s="30"/>
      <c r="O4393" s="30" t="s">
        <v>9872</v>
      </c>
      <c r="P4393" s="30" t="s">
        <v>9868</v>
      </c>
      <c r="Q4393" s="30" t="s">
        <v>4174</v>
      </c>
    </row>
    <row r="4394" spans="1:17">
      <c r="A4394" s="30" t="s">
        <v>13269</v>
      </c>
      <c r="B4394" s="30" t="s">
        <v>10109</v>
      </c>
      <c r="C4394" s="30" t="s">
        <v>13270</v>
      </c>
      <c r="D4394" s="30" t="s">
        <v>74</v>
      </c>
      <c r="E4394" s="30" t="s">
        <v>9891</v>
      </c>
      <c r="F4394" s="30"/>
      <c r="G4394" s="38">
        <v>60</v>
      </c>
      <c r="H4394" s="31">
        <v>0</v>
      </c>
      <c r="I4394" s="30" t="s">
        <v>610</v>
      </c>
      <c r="J4394" s="30" t="s">
        <v>611</v>
      </c>
      <c r="K4394" s="30" t="s">
        <v>495</v>
      </c>
      <c r="L4394" s="30" t="s">
        <v>612</v>
      </c>
      <c r="M4394" s="30" t="s">
        <v>950</v>
      </c>
      <c r="N4394" s="30"/>
      <c r="O4394" s="30" t="s">
        <v>9872</v>
      </c>
      <c r="P4394" s="30" t="s">
        <v>9868</v>
      </c>
      <c r="Q4394" s="30" t="s">
        <v>4174</v>
      </c>
    </row>
    <row r="4395" spans="1:17">
      <c r="A4395" s="30" t="s">
        <v>13271</v>
      </c>
      <c r="B4395" s="30" t="s">
        <v>10103</v>
      </c>
      <c r="C4395" s="30" t="s">
        <v>13272</v>
      </c>
      <c r="D4395" s="30"/>
      <c r="E4395" s="30" t="s">
        <v>9870</v>
      </c>
      <c r="F4395" s="30" t="s">
        <v>74</v>
      </c>
      <c r="G4395" s="38">
        <v>60</v>
      </c>
      <c r="H4395" s="31">
        <v>0</v>
      </c>
      <c r="I4395" s="30" t="s">
        <v>504</v>
      </c>
      <c r="J4395" s="30" t="s">
        <v>505</v>
      </c>
      <c r="K4395" s="30" t="s">
        <v>495</v>
      </c>
      <c r="L4395" s="30" t="s">
        <v>496</v>
      </c>
      <c r="M4395" s="30" t="s">
        <v>506</v>
      </c>
      <c r="N4395" s="30" t="s">
        <v>507</v>
      </c>
      <c r="O4395" s="30" t="s">
        <v>9872</v>
      </c>
      <c r="P4395" s="30" t="s">
        <v>9868</v>
      </c>
      <c r="Q4395" s="30" t="s">
        <v>499</v>
      </c>
    </row>
    <row r="4396" spans="1:17">
      <c r="A4396" s="30" t="s">
        <v>13273</v>
      </c>
      <c r="B4396" s="30" t="s">
        <v>10109</v>
      </c>
      <c r="C4396" s="30" t="s">
        <v>13274</v>
      </c>
      <c r="D4396" s="30" t="s">
        <v>74</v>
      </c>
      <c r="E4396" s="30" t="s">
        <v>9891</v>
      </c>
      <c r="F4396" s="30"/>
      <c r="G4396" s="38">
        <v>60</v>
      </c>
      <c r="H4396" s="31">
        <v>0</v>
      </c>
      <c r="I4396" s="30" t="s">
        <v>5036</v>
      </c>
      <c r="J4396" s="30" t="s">
        <v>5037</v>
      </c>
      <c r="K4396" s="30" t="s">
        <v>495</v>
      </c>
      <c r="L4396" s="30" t="s">
        <v>612</v>
      </c>
      <c r="M4396" s="30" t="s">
        <v>961</v>
      </c>
      <c r="N4396" s="30"/>
      <c r="O4396" s="30" t="s">
        <v>9872</v>
      </c>
      <c r="P4396" s="30" t="s">
        <v>9868</v>
      </c>
      <c r="Q4396" s="30" t="s">
        <v>4174</v>
      </c>
    </row>
    <row r="4397" spans="1:17">
      <c r="A4397" s="30" t="s">
        <v>13275</v>
      </c>
      <c r="B4397" s="30" t="s">
        <v>10103</v>
      </c>
      <c r="C4397" s="30" t="s">
        <v>13276</v>
      </c>
      <c r="D4397" s="30"/>
      <c r="E4397" s="30" t="s">
        <v>9870</v>
      </c>
      <c r="F4397" s="30" t="s">
        <v>74</v>
      </c>
      <c r="G4397" s="38">
        <v>60</v>
      </c>
      <c r="H4397" s="31">
        <v>0</v>
      </c>
      <c r="I4397" s="30" t="s">
        <v>586</v>
      </c>
      <c r="J4397" s="30" t="s">
        <v>587</v>
      </c>
      <c r="K4397" s="30" t="s">
        <v>495</v>
      </c>
      <c r="L4397" s="30" t="s">
        <v>496</v>
      </c>
      <c r="M4397" s="30" t="s">
        <v>903</v>
      </c>
      <c r="N4397" s="30"/>
      <c r="O4397" s="30" t="s">
        <v>9872</v>
      </c>
      <c r="P4397" s="30" t="s">
        <v>9868</v>
      </c>
      <c r="Q4397" s="30" t="s">
        <v>499</v>
      </c>
    </row>
    <row r="4398" spans="1:17">
      <c r="A4398" s="30" t="s">
        <v>13277</v>
      </c>
      <c r="B4398" s="30" t="s">
        <v>10103</v>
      </c>
      <c r="C4398" s="30" t="s">
        <v>13278</v>
      </c>
      <c r="D4398" s="30"/>
      <c r="E4398" s="30" t="s">
        <v>9870</v>
      </c>
      <c r="F4398" s="30" t="s">
        <v>74</v>
      </c>
      <c r="G4398" s="38">
        <v>60</v>
      </c>
      <c r="H4398" s="31">
        <v>0</v>
      </c>
      <c r="I4398" s="30" t="s">
        <v>552</v>
      </c>
      <c r="J4398" s="30" t="s">
        <v>553</v>
      </c>
      <c r="K4398" s="30" t="s">
        <v>495</v>
      </c>
      <c r="L4398" s="30" t="s">
        <v>496</v>
      </c>
      <c r="M4398" s="30" t="s">
        <v>724</v>
      </c>
      <c r="N4398" s="30"/>
      <c r="O4398" s="30" t="s">
        <v>9872</v>
      </c>
      <c r="P4398" s="30" t="s">
        <v>9868</v>
      </c>
      <c r="Q4398" s="30" t="s">
        <v>499</v>
      </c>
    </row>
    <row r="4399" spans="1:17">
      <c r="A4399" s="30" t="s">
        <v>13279</v>
      </c>
      <c r="B4399" s="30" t="s">
        <v>10103</v>
      </c>
      <c r="C4399" s="30" t="s">
        <v>13280</v>
      </c>
      <c r="D4399" s="30"/>
      <c r="E4399" s="30" t="s">
        <v>9870</v>
      </c>
      <c r="F4399" s="30" t="s">
        <v>74</v>
      </c>
      <c r="G4399" s="38">
        <v>60</v>
      </c>
      <c r="H4399" s="31">
        <v>0</v>
      </c>
      <c r="I4399" s="30" t="s">
        <v>586</v>
      </c>
      <c r="J4399" s="30" t="s">
        <v>587</v>
      </c>
      <c r="K4399" s="30" t="s">
        <v>495</v>
      </c>
      <c r="L4399" s="30" t="s">
        <v>496</v>
      </c>
      <c r="M4399" s="30" t="s">
        <v>588</v>
      </c>
      <c r="N4399" s="30"/>
      <c r="O4399" s="30" t="s">
        <v>9872</v>
      </c>
      <c r="P4399" s="30" t="s">
        <v>9868</v>
      </c>
      <c r="Q4399" s="30" t="s">
        <v>499</v>
      </c>
    </row>
    <row r="4400" spans="1:17">
      <c r="A4400" s="30" t="s">
        <v>13281</v>
      </c>
      <c r="B4400" s="30" t="s">
        <v>10109</v>
      </c>
      <c r="C4400" s="30" t="s">
        <v>13282</v>
      </c>
      <c r="D4400" s="30" t="s">
        <v>74</v>
      </c>
      <c r="E4400" s="30" t="s">
        <v>9891</v>
      </c>
      <c r="F4400" s="30"/>
      <c r="G4400" s="38">
        <v>60</v>
      </c>
      <c r="H4400" s="31">
        <v>0</v>
      </c>
      <c r="I4400" s="30" t="s">
        <v>610</v>
      </c>
      <c r="J4400" s="30" t="s">
        <v>611</v>
      </c>
      <c r="K4400" s="30" t="s">
        <v>495</v>
      </c>
      <c r="L4400" s="30" t="s">
        <v>612</v>
      </c>
      <c r="M4400" s="30" t="s">
        <v>950</v>
      </c>
      <c r="N4400" s="30"/>
      <c r="O4400" s="30" t="s">
        <v>9872</v>
      </c>
      <c r="P4400" s="30" t="s">
        <v>9868</v>
      </c>
      <c r="Q4400" s="30" t="s">
        <v>4174</v>
      </c>
    </row>
    <row r="4401" spans="1:17">
      <c r="A4401" s="30" t="s">
        <v>13283</v>
      </c>
      <c r="B4401" s="30" t="s">
        <v>10106</v>
      </c>
      <c r="C4401" s="30" t="s">
        <v>13284</v>
      </c>
      <c r="D4401" s="30" t="s">
        <v>74</v>
      </c>
      <c r="E4401" s="30" t="s">
        <v>9891</v>
      </c>
      <c r="F4401" s="30"/>
      <c r="G4401" s="38">
        <v>60</v>
      </c>
      <c r="H4401" s="31">
        <v>0</v>
      </c>
      <c r="I4401" s="30" t="s">
        <v>622</v>
      </c>
      <c r="J4401" s="30" t="s">
        <v>623</v>
      </c>
      <c r="K4401" s="30" t="s">
        <v>495</v>
      </c>
      <c r="L4401" s="30" t="s">
        <v>612</v>
      </c>
      <c r="M4401" s="30" t="s">
        <v>9851</v>
      </c>
      <c r="N4401" s="30"/>
      <c r="O4401" s="30" t="s">
        <v>9872</v>
      </c>
      <c r="P4401" s="30" t="s">
        <v>9868</v>
      </c>
      <c r="Q4401" s="30" t="s">
        <v>4174</v>
      </c>
    </row>
    <row r="4402" spans="1:17">
      <c r="A4402" s="30" t="s">
        <v>13285</v>
      </c>
      <c r="B4402" s="30" t="s">
        <v>13286</v>
      </c>
      <c r="C4402" s="30" t="s">
        <v>13287</v>
      </c>
      <c r="D4402" s="30"/>
      <c r="E4402" s="30" t="s">
        <v>10101</v>
      </c>
      <c r="F4402" s="30"/>
      <c r="G4402" s="38">
        <v>60</v>
      </c>
      <c r="H4402" s="31">
        <v>0</v>
      </c>
      <c r="I4402" s="30" t="s">
        <v>546</v>
      </c>
      <c r="J4402" s="30" t="s">
        <v>547</v>
      </c>
      <c r="K4402" s="30" t="s">
        <v>495</v>
      </c>
      <c r="L4402" s="30" t="s">
        <v>828</v>
      </c>
      <c r="M4402" s="30" t="s">
        <v>573</v>
      </c>
      <c r="N4402" s="30"/>
      <c r="O4402" s="30" t="s">
        <v>9872</v>
      </c>
      <c r="P4402" s="30" t="s">
        <v>9868</v>
      </c>
      <c r="Q4402" s="30" t="s">
        <v>499</v>
      </c>
    </row>
    <row r="4403" spans="1:17">
      <c r="A4403" s="30" t="s">
        <v>13288</v>
      </c>
      <c r="B4403" s="30" t="s">
        <v>10109</v>
      </c>
      <c r="C4403" s="30" t="s">
        <v>13289</v>
      </c>
      <c r="D4403" s="30" t="s">
        <v>74</v>
      </c>
      <c r="E4403" s="30" t="s">
        <v>10883</v>
      </c>
      <c r="F4403" s="30"/>
      <c r="G4403" s="38">
        <v>60</v>
      </c>
      <c r="H4403" s="31">
        <v>0</v>
      </c>
      <c r="I4403" s="30" t="s">
        <v>610</v>
      </c>
      <c r="J4403" s="30" t="s">
        <v>611</v>
      </c>
      <c r="K4403" s="30" t="s">
        <v>495</v>
      </c>
      <c r="L4403" s="30" t="s">
        <v>612</v>
      </c>
      <c r="M4403" s="30" t="s">
        <v>6616</v>
      </c>
      <c r="N4403" s="30"/>
      <c r="O4403" s="30" t="s">
        <v>9872</v>
      </c>
      <c r="P4403" s="30" t="s">
        <v>9868</v>
      </c>
      <c r="Q4403" s="30" t="s">
        <v>4174</v>
      </c>
    </row>
    <row r="4404" spans="1:17">
      <c r="A4404" s="30" t="s">
        <v>13290</v>
      </c>
      <c r="B4404" s="30" t="s">
        <v>10103</v>
      </c>
      <c r="C4404" s="30" t="s">
        <v>13291</v>
      </c>
      <c r="D4404" s="30"/>
      <c r="E4404" s="30" t="s">
        <v>9870</v>
      </c>
      <c r="F4404" s="30" t="s">
        <v>74</v>
      </c>
      <c r="G4404" s="38">
        <v>60</v>
      </c>
      <c r="H4404" s="31">
        <v>0</v>
      </c>
      <c r="I4404" s="30" t="s">
        <v>552</v>
      </c>
      <c r="J4404" s="30" t="s">
        <v>553</v>
      </c>
      <c r="K4404" s="30" t="s">
        <v>495</v>
      </c>
      <c r="L4404" s="30" t="s">
        <v>496</v>
      </c>
      <c r="M4404" s="30" t="s">
        <v>2249</v>
      </c>
      <c r="N4404" s="30"/>
      <c r="O4404" s="30" t="s">
        <v>9872</v>
      </c>
      <c r="P4404" s="30" t="s">
        <v>9868</v>
      </c>
      <c r="Q4404" s="30" t="s">
        <v>499</v>
      </c>
    </row>
    <row r="4405" spans="1:17">
      <c r="A4405" s="30" t="s">
        <v>13292</v>
      </c>
      <c r="B4405" s="30" t="s">
        <v>10109</v>
      </c>
      <c r="C4405" s="30" t="s">
        <v>13293</v>
      </c>
      <c r="D4405" s="30" t="s">
        <v>74</v>
      </c>
      <c r="E4405" s="30" t="s">
        <v>9891</v>
      </c>
      <c r="F4405" s="30"/>
      <c r="G4405" s="38">
        <v>60</v>
      </c>
      <c r="H4405" s="31">
        <v>0</v>
      </c>
      <c r="I4405" s="30" t="s">
        <v>5036</v>
      </c>
      <c r="J4405" s="30" t="s">
        <v>5037</v>
      </c>
      <c r="K4405" s="30" t="s">
        <v>495</v>
      </c>
      <c r="L4405" s="30" t="s">
        <v>612</v>
      </c>
      <c r="M4405" s="30" t="s">
        <v>1021</v>
      </c>
      <c r="N4405" s="30"/>
      <c r="O4405" s="30" t="s">
        <v>9872</v>
      </c>
      <c r="P4405" s="30" t="s">
        <v>9868</v>
      </c>
      <c r="Q4405" s="30" t="s">
        <v>4174</v>
      </c>
    </row>
    <row r="4406" spans="1:17">
      <c r="A4406" s="30" t="s">
        <v>13294</v>
      </c>
      <c r="B4406" s="30" t="s">
        <v>10109</v>
      </c>
      <c r="C4406" s="30" t="s">
        <v>13295</v>
      </c>
      <c r="D4406" s="30" t="s">
        <v>74</v>
      </c>
      <c r="E4406" s="30" t="s">
        <v>9891</v>
      </c>
      <c r="F4406" s="30"/>
      <c r="G4406" s="38">
        <v>60</v>
      </c>
      <c r="H4406" s="31">
        <v>0</v>
      </c>
      <c r="I4406" s="30" t="s">
        <v>610</v>
      </c>
      <c r="J4406" s="30" t="s">
        <v>611</v>
      </c>
      <c r="K4406" s="30" t="s">
        <v>495</v>
      </c>
      <c r="L4406" s="30" t="s">
        <v>612</v>
      </c>
      <c r="M4406" s="30" t="s">
        <v>950</v>
      </c>
      <c r="N4406" s="30"/>
      <c r="O4406" s="30" t="s">
        <v>9872</v>
      </c>
      <c r="P4406" s="30" t="s">
        <v>9868</v>
      </c>
      <c r="Q4406" s="30" t="s">
        <v>4174</v>
      </c>
    </row>
    <row r="4407" spans="1:17">
      <c r="A4407" s="30" t="s">
        <v>13296</v>
      </c>
      <c r="B4407" s="30" t="s">
        <v>10109</v>
      </c>
      <c r="C4407" s="30" t="s">
        <v>13297</v>
      </c>
      <c r="D4407" s="30" t="s">
        <v>74</v>
      </c>
      <c r="E4407" s="30" t="s">
        <v>9891</v>
      </c>
      <c r="F4407" s="30"/>
      <c r="G4407" s="38">
        <v>60</v>
      </c>
      <c r="H4407" s="31">
        <v>0</v>
      </c>
      <c r="I4407" s="30" t="s">
        <v>610</v>
      </c>
      <c r="J4407" s="30" t="s">
        <v>611</v>
      </c>
      <c r="K4407" s="30" t="s">
        <v>495</v>
      </c>
      <c r="L4407" s="30" t="s">
        <v>612</v>
      </c>
      <c r="M4407" s="30" t="s">
        <v>950</v>
      </c>
      <c r="N4407" s="30"/>
      <c r="O4407" s="30" t="s">
        <v>9872</v>
      </c>
      <c r="P4407" s="30" t="s">
        <v>9868</v>
      </c>
      <c r="Q4407" s="30" t="s">
        <v>4174</v>
      </c>
    </row>
    <row r="4408" spans="1:17">
      <c r="A4408" s="30" t="s">
        <v>13298</v>
      </c>
      <c r="B4408" s="30" t="s">
        <v>10106</v>
      </c>
      <c r="C4408" s="30" t="s">
        <v>13299</v>
      </c>
      <c r="D4408" s="30" t="s">
        <v>74</v>
      </c>
      <c r="E4408" s="30" t="s">
        <v>9891</v>
      </c>
      <c r="F4408" s="30"/>
      <c r="G4408" s="38">
        <v>60</v>
      </c>
      <c r="H4408" s="31">
        <v>0</v>
      </c>
      <c r="I4408" s="30" t="s">
        <v>5036</v>
      </c>
      <c r="J4408" s="30" t="s">
        <v>5037</v>
      </c>
      <c r="K4408" s="30" t="s">
        <v>495</v>
      </c>
      <c r="L4408" s="30" t="s">
        <v>612</v>
      </c>
      <c r="M4408" s="30" t="s">
        <v>4781</v>
      </c>
      <c r="N4408" s="30"/>
      <c r="O4408" s="30" t="s">
        <v>9872</v>
      </c>
      <c r="P4408" s="30" t="s">
        <v>9868</v>
      </c>
      <c r="Q4408" s="30" t="s">
        <v>4174</v>
      </c>
    </row>
    <row r="4409" spans="1:17">
      <c r="A4409" s="30" t="s">
        <v>13300</v>
      </c>
      <c r="B4409" s="30" t="s">
        <v>10109</v>
      </c>
      <c r="C4409" s="30" t="s">
        <v>13301</v>
      </c>
      <c r="D4409" s="30" t="s">
        <v>74</v>
      </c>
      <c r="E4409" s="30" t="s">
        <v>9891</v>
      </c>
      <c r="F4409" s="30"/>
      <c r="G4409" s="38">
        <v>60</v>
      </c>
      <c r="H4409" s="31">
        <v>0</v>
      </c>
      <c r="I4409" s="30" t="s">
        <v>622</v>
      </c>
      <c r="J4409" s="30" t="s">
        <v>623</v>
      </c>
      <c r="K4409" s="30" t="s">
        <v>495</v>
      </c>
      <c r="L4409" s="30" t="s">
        <v>612</v>
      </c>
      <c r="M4409" s="30" t="s">
        <v>1007</v>
      </c>
      <c r="N4409" s="30"/>
      <c r="O4409" s="30" t="s">
        <v>9872</v>
      </c>
      <c r="P4409" s="30" t="s">
        <v>9868</v>
      </c>
      <c r="Q4409" s="30" t="s">
        <v>4174</v>
      </c>
    </row>
    <row r="4410" spans="1:17">
      <c r="A4410" s="30" t="s">
        <v>13302</v>
      </c>
      <c r="B4410" s="30" t="s">
        <v>10109</v>
      </c>
      <c r="C4410" s="30" t="s">
        <v>13303</v>
      </c>
      <c r="D4410" s="30" t="s">
        <v>74</v>
      </c>
      <c r="E4410" s="30" t="s">
        <v>9891</v>
      </c>
      <c r="F4410" s="30"/>
      <c r="G4410" s="38">
        <v>60</v>
      </c>
      <c r="H4410" s="31">
        <v>0</v>
      </c>
      <c r="I4410" s="30" t="s">
        <v>5036</v>
      </c>
      <c r="J4410" s="30" t="s">
        <v>5037</v>
      </c>
      <c r="K4410" s="30" t="s">
        <v>495</v>
      </c>
      <c r="L4410" s="30" t="s">
        <v>612</v>
      </c>
      <c r="M4410" s="30" t="s">
        <v>780</v>
      </c>
      <c r="N4410" s="30"/>
      <c r="O4410" s="30" t="s">
        <v>9872</v>
      </c>
      <c r="P4410" s="30" t="s">
        <v>9868</v>
      </c>
      <c r="Q4410" s="30" t="s">
        <v>4174</v>
      </c>
    </row>
    <row r="4411" spans="1:17">
      <c r="A4411" s="30" t="s">
        <v>13304</v>
      </c>
      <c r="B4411" s="30" t="s">
        <v>10109</v>
      </c>
      <c r="C4411" s="30" t="s">
        <v>13305</v>
      </c>
      <c r="D4411" s="30" t="s">
        <v>74</v>
      </c>
      <c r="E4411" s="30" t="s">
        <v>9891</v>
      </c>
      <c r="F4411" s="30"/>
      <c r="G4411" s="38">
        <v>60</v>
      </c>
      <c r="H4411" s="31">
        <v>0</v>
      </c>
      <c r="I4411" s="30" t="s">
        <v>622</v>
      </c>
      <c r="J4411" s="30" t="s">
        <v>623</v>
      </c>
      <c r="K4411" s="30" t="s">
        <v>495</v>
      </c>
      <c r="L4411" s="30" t="s">
        <v>612</v>
      </c>
      <c r="M4411" s="30" t="s">
        <v>1007</v>
      </c>
      <c r="N4411" s="30"/>
      <c r="O4411" s="30" t="s">
        <v>9872</v>
      </c>
      <c r="P4411" s="30" t="s">
        <v>9868</v>
      </c>
      <c r="Q4411" s="30" t="s">
        <v>4174</v>
      </c>
    </row>
    <row r="4412" spans="1:17">
      <c r="A4412" s="30" t="s">
        <v>13306</v>
      </c>
      <c r="B4412" s="30" t="s">
        <v>10109</v>
      </c>
      <c r="C4412" s="30" t="s">
        <v>13307</v>
      </c>
      <c r="D4412" s="30" t="s">
        <v>74</v>
      </c>
      <c r="E4412" s="30" t="s">
        <v>9891</v>
      </c>
      <c r="F4412" s="30"/>
      <c r="G4412" s="38">
        <v>60</v>
      </c>
      <c r="H4412" s="31">
        <v>0</v>
      </c>
      <c r="I4412" s="30" t="s">
        <v>5036</v>
      </c>
      <c r="J4412" s="30" t="s">
        <v>5037</v>
      </c>
      <c r="K4412" s="30" t="s">
        <v>495</v>
      </c>
      <c r="L4412" s="30" t="s">
        <v>612</v>
      </c>
      <c r="M4412" s="30" t="s">
        <v>1021</v>
      </c>
      <c r="N4412" s="30"/>
      <c r="O4412" s="30" t="s">
        <v>9872</v>
      </c>
      <c r="P4412" s="30" t="s">
        <v>9868</v>
      </c>
      <c r="Q4412" s="30" t="s">
        <v>4174</v>
      </c>
    </row>
    <row r="4413" spans="1:17">
      <c r="A4413" s="30" t="s">
        <v>13308</v>
      </c>
      <c r="B4413" s="30" t="s">
        <v>10103</v>
      </c>
      <c r="C4413" s="30" t="s">
        <v>13309</v>
      </c>
      <c r="D4413" s="30"/>
      <c r="E4413" s="30" t="s">
        <v>9870</v>
      </c>
      <c r="F4413" s="30" t="s">
        <v>74</v>
      </c>
      <c r="G4413" s="38">
        <v>60</v>
      </c>
      <c r="H4413" s="31">
        <v>0</v>
      </c>
      <c r="I4413" s="30" t="s">
        <v>512</v>
      </c>
      <c r="J4413" s="30" t="s">
        <v>513</v>
      </c>
      <c r="K4413" s="30" t="s">
        <v>495</v>
      </c>
      <c r="L4413" s="30" t="s">
        <v>496</v>
      </c>
      <c r="M4413" s="30" t="s">
        <v>548</v>
      </c>
      <c r="N4413" s="30"/>
      <c r="O4413" s="30" t="s">
        <v>9872</v>
      </c>
      <c r="P4413" s="30" t="s">
        <v>9868</v>
      </c>
      <c r="Q4413" s="30" t="s">
        <v>499</v>
      </c>
    </row>
    <row r="4414" spans="1:17">
      <c r="A4414" s="30" t="s">
        <v>13310</v>
      </c>
      <c r="B4414" s="30" t="s">
        <v>10129</v>
      </c>
      <c r="C4414" s="30" t="s">
        <v>13311</v>
      </c>
      <c r="D4414" s="30"/>
      <c r="E4414" s="30" t="s">
        <v>9870</v>
      </c>
      <c r="F4414" s="30" t="s">
        <v>74</v>
      </c>
      <c r="G4414" s="38">
        <v>60</v>
      </c>
      <c r="H4414" s="31">
        <v>0</v>
      </c>
      <c r="I4414" s="30" t="s">
        <v>718</v>
      </c>
      <c r="J4414" s="30" t="s">
        <v>719</v>
      </c>
      <c r="K4414" s="30" t="s">
        <v>495</v>
      </c>
      <c r="L4414" s="30" t="s">
        <v>496</v>
      </c>
      <c r="M4414" s="30" t="s">
        <v>497</v>
      </c>
      <c r="N4414" s="30"/>
      <c r="O4414" s="30" t="s">
        <v>9872</v>
      </c>
      <c r="P4414" s="30" t="s">
        <v>9868</v>
      </c>
      <c r="Q4414" s="30" t="s">
        <v>499</v>
      </c>
    </row>
    <row r="4415" spans="1:17">
      <c r="A4415" s="30" t="s">
        <v>13312</v>
      </c>
      <c r="B4415" s="30" t="s">
        <v>10103</v>
      </c>
      <c r="C4415" s="30" t="s">
        <v>13313</v>
      </c>
      <c r="D4415" s="30"/>
      <c r="E4415" s="30" t="s">
        <v>9870</v>
      </c>
      <c r="F4415" s="30" t="s">
        <v>74</v>
      </c>
      <c r="G4415" s="38">
        <v>60</v>
      </c>
      <c r="H4415" s="31">
        <v>0</v>
      </c>
      <c r="I4415" s="30" t="s">
        <v>504</v>
      </c>
      <c r="J4415" s="30" t="s">
        <v>505</v>
      </c>
      <c r="K4415" s="30" t="s">
        <v>495</v>
      </c>
      <c r="L4415" s="30" t="s">
        <v>496</v>
      </c>
      <c r="M4415" s="30" t="s">
        <v>506</v>
      </c>
      <c r="N4415" s="30" t="s">
        <v>7467</v>
      </c>
      <c r="O4415" s="30" t="s">
        <v>9872</v>
      </c>
      <c r="P4415" s="30" t="s">
        <v>9868</v>
      </c>
      <c r="Q4415" s="30" t="s">
        <v>499</v>
      </c>
    </row>
    <row r="4416" spans="1:17">
      <c r="A4416" s="30" t="s">
        <v>13314</v>
      </c>
      <c r="B4416" s="30" t="s">
        <v>10109</v>
      </c>
      <c r="C4416" s="30" t="s">
        <v>13315</v>
      </c>
      <c r="D4416" s="30" t="s">
        <v>74</v>
      </c>
      <c r="E4416" s="30" t="s">
        <v>9891</v>
      </c>
      <c r="F4416" s="30"/>
      <c r="G4416" s="38">
        <v>60</v>
      </c>
      <c r="H4416" s="31">
        <v>0</v>
      </c>
      <c r="I4416" s="30" t="s">
        <v>5036</v>
      </c>
      <c r="J4416" s="30" t="s">
        <v>5037</v>
      </c>
      <c r="K4416" s="30" t="s">
        <v>495</v>
      </c>
      <c r="L4416" s="30" t="s">
        <v>612</v>
      </c>
      <c r="M4416" s="30" t="s">
        <v>11250</v>
      </c>
      <c r="N4416" s="30"/>
      <c r="O4416" s="30" t="s">
        <v>9872</v>
      </c>
      <c r="P4416" s="30" t="s">
        <v>9868</v>
      </c>
      <c r="Q4416" s="30" t="s">
        <v>4174</v>
      </c>
    </row>
    <row r="4417" spans="1:17">
      <c r="A4417" s="30" t="s">
        <v>13316</v>
      </c>
      <c r="B4417" s="30" t="s">
        <v>10106</v>
      </c>
      <c r="C4417" s="30" t="s">
        <v>13317</v>
      </c>
      <c r="D4417" s="30" t="s">
        <v>74</v>
      </c>
      <c r="E4417" s="30" t="s">
        <v>9891</v>
      </c>
      <c r="F4417" s="30"/>
      <c r="G4417" s="38">
        <v>60</v>
      </c>
      <c r="H4417" s="31">
        <v>0</v>
      </c>
      <c r="I4417" s="30" t="s">
        <v>5036</v>
      </c>
      <c r="J4417" s="30" t="s">
        <v>5037</v>
      </c>
      <c r="K4417" s="30" t="s">
        <v>495</v>
      </c>
      <c r="L4417" s="30" t="s">
        <v>612</v>
      </c>
      <c r="M4417" s="30" t="s">
        <v>4226</v>
      </c>
      <c r="N4417" s="30"/>
      <c r="O4417" s="30" t="s">
        <v>9872</v>
      </c>
      <c r="P4417" s="30" t="s">
        <v>9868</v>
      </c>
      <c r="Q4417" s="30" t="s">
        <v>4174</v>
      </c>
    </row>
    <row r="4418" spans="1:17">
      <c r="A4418" s="30" t="s">
        <v>13318</v>
      </c>
      <c r="B4418" s="30" t="s">
        <v>10109</v>
      </c>
      <c r="C4418" s="30" t="s">
        <v>13319</v>
      </c>
      <c r="D4418" s="30" t="s">
        <v>74</v>
      </c>
      <c r="E4418" s="30" t="s">
        <v>9891</v>
      </c>
      <c r="F4418" s="30"/>
      <c r="G4418" s="38">
        <v>60</v>
      </c>
      <c r="H4418" s="31">
        <v>0</v>
      </c>
      <c r="I4418" s="30" t="s">
        <v>5036</v>
      </c>
      <c r="J4418" s="30" t="s">
        <v>5037</v>
      </c>
      <c r="K4418" s="30" t="s">
        <v>495</v>
      </c>
      <c r="L4418" s="30" t="s">
        <v>612</v>
      </c>
      <c r="M4418" s="30" t="s">
        <v>1828</v>
      </c>
      <c r="N4418" s="30"/>
      <c r="O4418" s="30" t="s">
        <v>9872</v>
      </c>
      <c r="P4418" s="30" t="s">
        <v>9868</v>
      </c>
      <c r="Q4418" s="30" t="s">
        <v>4174</v>
      </c>
    </row>
    <row r="4419" spans="1:17">
      <c r="A4419" s="30" t="s">
        <v>13320</v>
      </c>
      <c r="B4419" s="30" t="s">
        <v>10109</v>
      </c>
      <c r="C4419" s="30" t="s">
        <v>13321</v>
      </c>
      <c r="D4419" s="30" t="s">
        <v>74</v>
      </c>
      <c r="E4419" s="30" t="s">
        <v>9891</v>
      </c>
      <c r="F4419" s="30"/>
      <c r="G4419" s="38">
        <v>60</v>
      </c>
      <c r="H4419" s="31">
        <v>0</v>
      </c>
      <c r="I4419" s="30" t="s">
        <v>610</v>
      </c>
      <c r="J4419" s="30" t="s">
        <v>611</v>
      </c>
      <c r="K4419" s="30" t="s">
        <v>495</v>
      </c>
      <c r="L4419" s="30" t="s">
        <v>612</v>
      </c>
      <c r="M4419" s="30" t="s">
        <v>943</v>
      </c>
      <c r="N4419" s="30"/>
      <c r="O4419" s="30" t="s">
        <v>9872</v>
      </c>
      <c r="P4419" s="30" t="s">
        <v>9868</v>
      </c>
      <c r="Q4419" s="30" t="s">
        <v>4174</v>
      </c>
    </row>
    <row r="4420" spans="1:17">
      <c r="A4420" s="30" t="s">
        <v>13322</v>
      </c>
      <c r="B4420" s="30" t="s">
        <v>10106</v>
      </c>
      <c r="C4420" s="30" t="s">
        <v>13323</v>
      </c>
      <c r="D4420" s="30" t="s">
        <v>74</v>
      </c>
      <c r="E4420" s="30" t="s">
        <v>9891</v>
      </c>
      <c r="F4420" s="30"/>
      <c r="G4420" s="38">
        <v>60</v>
      </c>
      <c r="H4420" s="31">
        <v>0</v>
      </c>
      <c r="I4420" s="30" t="s">
        <v>5036</v>
      </c>
      <c r="J4420" s="30" t="s">
        <v>5037</v>
      </c>
      <c r="K4420" s="30" t="s">
        <v>495</v>
      </c>
      <c r="L4420" s="30" t="s">
        <v>612</v>
      </c>
      <c r="M4420" s="30" t="s">
        <v>4226</v>
      </c>
      <c r="N4420" s="30"/>
      <c r="O4420" s="30" t="s">
        <v>9872</v>
      </c>
      <c r="P4420" s="30" t="s">
        <v>9868</v>
      </c>
      <c r="Q4420" s="30" t="s">
        <v>4174</v>
      </c>
    </row>
    <row r="4421" spans="1:17">
      <c r="A4421" s="30" t="s">
        <v>13324</v>
      </c>
      <c r="B4421" s="30" t="s">
        <v>10103</v>
      </c>
      <c r="C4421" s="30" t="s">
        <v>13325</v>
      </c>
      <c r="D4421" s="30"/>
      <c r="E4421" s="30" t="s">
        <v>9870</v>
      </c>
      <c r="F4421" s="30" t="s">
        <v>74</v>
      </c>
      <c r="G4421" s="38">
        <v>60</v>
      </c>
      <c r="H4421" s="31">
        <v>0</v>
      </c>
      <c r="I4421" s="30" t="s">
        <v>552</v>
      </c>
      <c r="J4421" s="30" t="s">
        <v>553</v>
      </c>
      <c r="K4421" s="30" t="s">
        <v>495</v>
      </c>
      <c r="L4421" s="30" t="s">
        <v>496</v>
      </c>
      <c r="M4421" s="30" t="s">
        <v>724</v>
      </c>
      <c r="N4421" s="30"/>
      <c r="O4421" s="30" t="s">
        <v>9872</v>
      </c>
      <c r="P4421" s="30" t="s">
        <v>9868</v>
      </c>
      <c r="Q4421" s="30" t="s">
        <v>499</v>
      </c>
    </row>
    <row r="4422" spans="1:17">
      <c r="A4422" s="30" t="s">
        <v>13326</v>
      </c>
      <c r="B4422" s="30" t="s">
        <v>10109</v>
      </c>
      <c r="C4422" s="30" t="s">
        <v>13327</v>
      </c>
      <c r="D4422" s="30" t="s">
        <v>74</v>
      </c>
      <c r="E4422" s="30" t="s">
        <v>9891</v>
      </c>
      <c r="F4422" s="30"/>
      <c r="G4422" s="38">
        <v>60</v>
      </c>
      <c r="H4422" s="31">
        <v>0</v>
      </c>
      <c r="I4422" s="30" t="s">
        <v>5036</v>
      </c>
      <c r="J4422" s="30" t="s">
        <v>5037</v>
      </c>
      <c r="K4422" s="30" t="s">
        <v>495</v>
      </c>
      <c r="L4422" s="30" t="s">
        <v>612</v>
      </c>
      <c r="M4422" s="30" t="s">
        <v>1128</v>
      </c>
      <c r="N4422" s="30"/>
      <c r="O4422" s="30" t="s">
        <v>9872</v>
      </c>
      <c r="P4422" s="30" t="s">
        <v>9868</v>
      </c>
      <c r="Q4422" s="30" t="s">
        <v>4174</v>
      </c>
    </row>
    <row r="4423" spans="1:17">
      <c r="A4423" s="30" t="s">
        <v>13328</v>
      </c>
      <c r="B4423" s="30" t="s">
        <v>10129</v>
      </c>
      <c r="C4423" s="30" t="s">
        <v>13329</v>
      </c>
      <c r="D4423" s="30"/>
      <c r="E4423" s="30" t="s">
        <v>9870</v>
      </c>
      <c r="F4423" s="30" t="s">
        <v>74</v>
      </c>
      <c r="G4423" s="38">
        <v>60</v>
      </c>
      <c r="H4423" s="31">
        <v>0</v>
      </c>
      <c r="I4423" s="30" t="s">
        <v>586</v>
      </c>
      <c r="J4423" s="30" t="s">
        <v>587</v>
      </c>
      <c r="K4423" s="30" t="s">
        <v>495</v>
      </c>
      <c r="L4423" s="30" t="s">
        <v>496</v>
      </c>
      <c r="M4423" s="30" t="s">
        <v>497</v>
      </c>
      <c r="N4423" s="30"/>
      <c r="O4423" s="30" t="s">
        <v>9872</v>
      </c>
      <c r="P4423" s="30" t="s">
        <v>9868</v>
      </c>
      <c r="Q4423" s="30" t="s">
        <v>499</v>
      </c>
    </row>
    <row r="4424" spans="1:17">
      <c r="A4424" s="30" t="s">
        <v>13330</v>
      </c>
      <c r="B4424" s="30" t="s">
        <v>10109</v>
      </c>
      <c r="C4424" s="30" t="s">
        <v>13331</v>
      </c>
      <c r="D4424" s="30" t="s">
        <v>74</v>
      </c>
      <c r="E4424" s="30" t="s">
        <v>9891</v>
      </c>
      <c r="F4424" s="30"/>
      <c r="G4424" s="38">
        <v>60</v>
      </c>
      <c r="H4424" s="31">
        <v>0</v>
      </c>
      <c r="I4424" s="30" t="s">
        <v>610</v>
      </c>
      <c r="J4424" s="30" t="s">
        <v>611</v>
      </c>
      <c r="K4424" s="30" t="s">
        <v>495</v>
      </c>
      <c r="L4424" s="30" t="s">
        <v>612</v>
      </c>
      <c r="M4424" s="30" t="s">
        <v>1108</v>
      </c>
      <c r="N4424" s="30"/>
      <c r="O4424" s="30" t="s">
        <v>9872</v>
      </c>
      <c r="P4424" s="30" t="s">
        <v>9868</v>
      </c>
      <c r="Q4424" s="30" t="s">
        <v>4174</v>
      </c>
    </row>
    <row r="4425" spans="1:17">
      <c r="A4425" s="30" t="s">
        <v>13332</v>
      </c>
      <c r="B4425" s="30" t="s">
        <v>10109</v>
      </c>
      <c r="C4425" s="30" t="s">
        <v>13333</v>
      </c>
      <c r="D4425" s="30" t="s">
        <v>74</v>
      </c>
      <c r="E4425" s="30" t="s">
        <v>9891</v>
      </c>
      <c r="F4425" s="30"/>
      <c r="G4425" s="38">
        <v>60</v>
      </c>
      <c r="H4425" s="31">
        <v>0</v>
      </c>
      <c r="I4425" s="30" t="s">
        <v>5036</v>
      </c>
      <c r="J4425" s="30" t="s">
        <v>5037</v>
      </c>
      <c r="K4425" s="30" t="s">
        <v>495</v>
      </c>
      <c r="L4425" s="30" t="s">
        <v>612</v>
      </c>
      <c r="M4425" s="30" t="s">
        <v>961</v>
      </c>
      <c r="N4425" s="30"/>
      <c r="O4425" s="30" t="s">
        <v>9872</v>
      </c>
      <c r="P4425" s="30" t="s">
        <v>9868</v>
      </c>
      <c r="Q4425" s="30" t="s">
        <v>4174</v>
      </c>
    </row>
    <row r="4426" spans="1:17">
      <c r="A4426" s="30" t="s">
        <v>13334</v>
      </c>
      <c r="B4426" s="30" t="s">
        <v>10109</v>
      </c>
      <c r="C4426" s="30" t="s">
        <v>13335</v>
      </c>
      <c r="D4426" s="30" t="s">
        <v>74</v>
      </c>
      <c r="E4426" s="30" t="s">
        <v>9891</v>
      </c>
      <c r="F4426" s="30"/>
      <c r="G4426" s="38">
        <v>60</v>
      </c>
      <c r="H4426" s="31">
        <v>0</v>
      </c>
      <c r="I4426" s="30" t="s">
        <v>5036</v>
      </c>
      <c r="J4426" s="30" t="s">
        <v>5037</v>
      </c>
      <c r="K4426" s="30" t="s">
        <v>495</v>
      </c>
      <c r="L4426" s="30" t="s">
        <v>612</v>
      </c>
      <c r="M4426" s="30" t="s">
        <v>961</v>
      </c>
      <c r="N4426" s="30"/>
      <c r="O4426" s="30" t="s">
        <v>9872</v>
      </c>
      <c r="P4426" s="30" t="s">
        <v>9868</v>
      </c>
      <c r="Q4426" s="30" t="s">
        <v>4174</v>
      </c>
    </row>
    <row r="4427" spans="1:17">
      <c r="A4427" s="30" t="s">
        <v>13336</v>
      </c>
      <c r="B4427" s="30" t="s">
        <v>10106</v>
      </c>
      <c r="C4427" s="30" t="s">
        <v>13337</v>
      </c>
      <c r="D4427" s="30" t="s">
        <v>74</v>
      </c>
      <c r="E4427" s="30" t="s">
        <v>9891</v>
      </c>
      <c r="F4427" s="30"/>
      <c r="G4427" s="38">
        <v>60</v>
      </c>
      <c r="H4427" s="31">
        <v>0</v>
      </c>
      <c r="I4427" s="30" t="s">
        <v>622</v>
      </c>
      <c r="J4427" s="30" t="s">
        <v>623</v>
      </c>
      <c r="K4427" s="30" t="s">
        <v>495</v>
      </c>
      <c r="L4427" s="30" t="s">
        <v>612</v>
      </c>
      <c r="M4427" s="30" t="s">
        <v>1088</v>
      </c>
      <c r="N4427" s="30"/>
      <c r="O4427" s="30" t="s">
        <v>9872</v>
      </c>
      <c r="P4427" s="30" t="s">
        <v>9868</v>
      </c>
      <c r="Q4427" s="30" t="s">
        <v>4174</v>
      </c>
    </row>
    <row r="4428" spans="1:17">
      <c r="A4428" s="30" t="s">
        <v>13338</v>
      </c>
      <c r="B4428" s="30" t="s">
        <v>10106</v>
      </c>
      <c r="C4428" s="30" t="s">
        <v>13339</v>
      </c>
      <c r="D4428" s="30" t="s">
        <v>74</v>
      </c>
      <c r="E4428" s="30" t="s">
        <v>9891</v>
      </c>
      <c r="F4428" s="30"/>
      <c r="G4428" s="38">
        <v>60</v>
      </c>
      <c r="H4428" s="31">
        <v>0</v>
      </c>
      <c r="I4428" s="30" t="s">
        <v>622</v>
      </c>
      <c r="J4428" s="30" t="s">
        <v>623</v>
      </c>
      <c r="K4428" s="30" t="s">
        <v>495</v>
      </c>
      <c r="L4428" s="30" t="s">
        <v>612</v>
      </c>
      <c r="M4428" s="30" t="s">
        <v>1153</v>
      </c>
      <c r="N4428" s="30"/>
      <c r="O4428" s="30" t="s">
        <v>9872</v>
      </c>
      <c r="P4428" s="30" t="s">
        <v>9868</v>
      </c>
      <c r="Q4428" s="30" t="s">
        <v>4174</v>
      </c>
    </row>
    <row r="4429" spans="1:17">
      <c r="A4429" s="30" t="s">
        <v>13340</v>
      </c>
      <c r="B4429" s="30" t="s">
        <v>10109</v>
      </c>
      <c r="C4429" s="30" t="s">
        <v>13341</v>
      </c>
      <c r="D4429" s="30" t="s">
        <v>74</v>
      </c>
      <c r="E4429" s="30" t="s">
        <v>9891</v>
      </c>
      <c r="F4429" s="30"/>
      <c r="G4429" s="38">
        <v>60</v>
      </c>
      <c r="H4429" s="31">
        <v>0</v>
      </c>
      <c r="I4429" s="30" t="s">
        <v>5036</v>
      </c>
      <c r="J4429" s="30" t="s">
        <v>5037</v>
      </c>
      <c r="K4429" s="30" t="s">
        <v>495</v>
      </c>
      <c r="L4429" s="30" t="s">
        <v>612</v>
      </c>
      <c r="M4429" s="30" t="s">
        <v>11250</v>
      </c>
      <c r="N4429" s="30"/>
      <c r="O4429" s="30" t="s">
        <v>9872</v>
      </c>
      <c r="P4429" s="30" t="s">
        <v>9868</v>
      </c>
      <c r="Q4429" s="30" t="s">
        <v>4174</v>
      </c>
    </row>
    <row r="4430" spans="1:17">
      <c r="A4430" s="30" t="s">
        <v>13342</v>
      </c>
      <c r="B4430" s="30" t="s">
        <v>10663</v>
      </c>
      <c r="C4430" s="30" t="s">
        <v>13343</v>
      </c>
      <c r="D4430" s="30"/>
      <c r="E4430" s="30" t="s">
        <v>9870</v>
      </c>
      <c r="F4430" s="30" t="s">
        <v>74</v>
      </c>
      <c r="G4430" s="38">
        <v>60</v>
      </c>
      <c r="H4430" s="31">
        <v>0</v>
      </c>
      <c r="I4430" s="30" t="s">
        <v>512</v>
      </c>
      <c r="J4430" s="30" t="s">
        <v>513</v>
      </c>
      <c r="K4430" s="30" t="s">
        <v>495</v>
      </c>
      <c r="L4430" s="30" t="s">
        <v>496</v>
      </c>
      <c r="M4430" s="30" t="s">
        <v>695</v>
      </c>
      <c r="N4430" s="30" t="s">
        <v>3047</v>
      </c>
      <c r="O4430" s="30" t="s">
        <v>9872</v>
      </c>
      <c r="P4430" s="30" t="s">
        <v>9868</v>
      </c>
      <c r="Q4430" s="30" t="s">
        <v>499</v>
      </c>
    </row>
    <row r="4431" spans="1:17">
      <c r="A4431" s="30" t="s">
        <v>13344</v>
      </c>
      <c r="B4431" s="30" t="s">
        <v>10103</v>
      </c>
      <c r="C4431" s="30" t="s">
        <v>13345</v>
      </c>
      <c r="D4431" s="30"/>
      <c r="E4431" s="30" t="s">
        <v>9870</v>
      </c>
      <c r="F4431" s="30" t="s">
        <v>74</v>
      </c>
      <c r="G4431" s="38">
        <v>60</v>
      </c>
      <c r="H4431" s="31">
        <v>0</v>
      </c>
      <c r="I4431" s="30" t="s">
        <v>586</v>
      </c>
      <c r="J4431" s="30" t="s">
        <v>587</v>
      </c>
      <c r="K4431" s="30" t="s">
        <v>495</v>
      </c>
      <c r="L4431" s="30" t="s">
        <v>496</v>
      </c>
      <c r="M4431" s="30" t="s">
        <v>903</v>
      </c>
      <c r="N4431" s="30"/>
      <c r="O4431" s="30" t="s">
        <v>9872</v>
      </c>
      <c r="P4431" s="30" t="s">
        <v>9868</v>
      </c>
      <c r="Q4431" s="30" t="s">
        <v>499</v>
      </c>
    </row>
    <row r="4432" spans="1:17">
      <c r="A4432" s="30" t="s">
        <v>13346</v>
      </c>
      <c r="B4432" s="30" t="s">
        <v>10109</v>
      </c>
      <c r="C4432" s="30" t="s">
        <v>13347</v>
      </c>
      <c r="D4432" s="30" t="s">
        <v>74</v>
      </c>
      <c r="E4432" s="30" t="s">
        <v>9891</v>
      </c>
      <c r="F4432" s="30"/>
      <c r="G4432" s="38">
        <v>60</v>
      </c>
      <c r="H4432" s="31">
        <v>0</v>
      </c>
      <c r="I4432" s="30" t="s">
        <v>610</v>
      </c>
      <c r="J4432" s="30" t="s">
        <v>611</v>
      </c>
      <c r="K4432" s="30" t="s">
        <v>495</v>
      </c>
      <c r="L4432" s="30" t="s">
        <v>612</v>
      </c>
      <c r="M4432" s="30" t="s">
        <v>688</v>
      </c>
      <c r="N4432" s="30"/>
      <c r="O4432" s="30" t="s">
        <v>9872</v>
      </c>
      <c r="P4432" s="30" t="s">
        <v>9868</v>
      </c>
      <c r="Q4432" s="30" t="s">
        <v>4174</v>
      </c>
    </row>
    <row r="4433" spans="1:17">
      <c r="A4433" s="30" t="s">
        <v>13348</v>
      </c>
      <c r="B4433" s="30" t="s">
        <v>10103</v>
      </c>
      <c r="C4433" s="30" t="s">
        <v>13349</v>
      </c>
      <c r="D4433" s="30"/>
      <c r="E4433" s="30" t="s">
        <v>9870</v>
      </c>
      <c r="F4433" s="30" t="s">
        <v>74</v>
      </c>
      <c r="G4433" s="38">
        <v>60</v>
      </c>
      <c r="H4433" s="31">
        <v>0</v>
      </c>
      <c r="I4433" s="30" t="s">
        <v>552</v>
      </c>
      <c r="J4433" s="30" t="s">
        <v>553</v>
      </c>
      <c r="K4433" s="30" t="s">
        <v>495</v>
      </c>
      <c r="L4433" s="30" t="s">
        <v>496</v>
      </c>
      <c r="M4433" s="30" t="s">
        <v>654</v>
      </c>
      <c r="N4433" s="30"/>
      <c r="O4433" s="30" t="s">
        <v>9872</v>
      </c>
      <c r="P4433" s="30" t="s">
        <v>9868</v>
      </c>
      <c r="Q4433" s="30" t="s">
        <v>499</v>
      </c>
    </row>
    <row r="4434" spans="1:17">
      <c r="A4434" s="30" t="s">
        <v>13350</v>
      </c>
      <c r="B4434" s="30" t="s">
        <v>10106</v>
      </c>
      <c r="C4434" s="30" t="s">
        <v>13351</v>
      </c>
      <c r="D4434" s="30" t="s">
        <v>74</v>
      </c>
      <c r="E4434" s="30" t="s">
        <v>9891</v>
      </c>
      <c r="F4434" s="30"/>
      <c r="G4434" s="38">
        <v>60</v>
      </c>
      <c r="H4434" s="31">
        <v>0</v>
      </c>
      <c r="I4434" s="30" t="s">
        <v>622</v>
      </c>
      <c r="J4434" s="30" t="s">
        <v>623</v>
      </c>
      <c r="K4434" s="30" t="s">
        <v>495</v>
      </c>
      <c r="L4434" s="30" t="s">
        <v>612</v>
      </c>
      <c r="M4434" s="30" t="s">
        <v>6893</v>
      </c>
      <c r="N4434" s="30"/>
      <c r="O4434" s="30" t="s">
        <v>9872</v>
      </c>
      <c r="P4434" s="30" t="s">
        <v>9868</v>
      </c>
      <c r="Q4434" s="30" t="s">
        <v>4174</v>
      </c>
    </row>
    <row r="4435" spans="1:17">
      <c r="A4435" s="30" t="s">
        <v>13352</v>
      </c>
      <c r="B4435" s="30" t="s">
        <v>10109</v>
      </c>
      <c r="C4435" s="30" t="s">
        <v>13353</v>
      </c>
      <c r="D4435" s="30" t="s">
        <v>74</v>
      </c>
      <c r="E4435" s="30" t="s">
        <v>9891</v>
      </c>
      <c r="F4435" s="30"/>
      <c r="G4435" s="38">
        <v>60</v>
      </c>
      <c r="H4435" s="31">
        <v>0</v>
      </c>
      <c r="I4435" s="30" t="s">
        <v>5036</v>
      </c>
      <c r="J4435" s="30" t="s">
        <v>5037</v>
      </c>
      <c r="K4435" s="30" t="s">
        <v>495</v>
      </c>
      <c r="L4435" s="30" t="s">
        <v>612</v>
      </c>
      <c r="M4435" s="30" t="s">
        <v>6055</v>
      </c>
      <c r="N4435" s="30"/>
      <c r="O4435" s="30" t="s">
        <v>9872</v>
      </c>
      <c r="P4435" s="30" t="s">
        <v>9868</v>
      </c>
      <c r="Q4435" s="30" t="s">
        <v>4174</v>
      </c>
    </row>
    <row r="4436" spans="1:17">
      <c r="A4436" s="30" t="s">
        <v>13354</v>
      </c>
      <c r="B4436" s="30" t="s">
        <v>10109</v>
      </c>
      <c r="C4436" s="30" t="s">
        <v>13355</v>
      </c>
      <c r="D4436" s="30" t="s">
        <v>74</v>
      </c>
      <c r="E4436" s="30" t="s">
        <v>9891</v>
      </c>
      <c r="F4436" s="30"/>
      <c r="G4436" s="38">
        <v>60</v>
      </c>
      <c r="H4436" s="31">
        <v>0</v>
      </c>
      <c r="I4436" s="30" t="s">
        <v>610</v>
      </c>
      <c r="J4436" s="30" t="s">
        <v>611</v>
      </c>
      <c r="K4436" s="30" t="s">
        <v>495</v>
      </c>
      <c r="L4436" s="30" t="s">
        <v>612</v>
      </c>
      <c r="M4436" s="30" t="s">
        <v>688</v>
      </c>
      <c r="N4436" s="30"/>
      <c r="O4436" s="30" t="s">
        <v>9872</v>
      </c>
      <c r="P4436" s="30" t="s">
        <v>9868</v>
      </c>
      <c r="Q4436" s="30" t="s">
        <v>4174</v>
      </c>
    </row>
    <row r="4437" spans="1:17">
      <c r="A4437" s="30" t="s">
        <v>13356</v>
      </c>
      <c r="B4437" s="30" t="s">
        <v>10103</v>
      </c>
      <c r="C4437" s="30" t="s">
        <v>13357</v>
      </c>
      <c r="D4437" s="30"/>
      <c r="E4437" s="30" t="s">
        <v>9870</v>
      </c>
      <c r="F4437" s="30" t="s">
        <v>74</v>
      </c>
      <c r="G4437" s="38">
        <v>60</v>
      </c>
      <c r="H4437" s="31">
        <v>0</v>
      </c>
      <c r="I4437" s="30" t="s">
        <v>586</v>
      </c>
      <c r="J4437" s="30" t="s">
        <v>587</v>
      </c>
      <c r="K4437" s="30" t="s">
        <v>495</v>
      </c>
      <c r="L4437" s="30" t="s">
        <v>496</v>
      </c>
      <c r="M4437" s="30" t="s">
        <v>903</v>
      </c>
      <c r="N4437" s="30"/>
      <c r="O4437" s="30" t="s">
        <v>9872</v>
      </c>
      <c r="P4437" s="30" t="s">
        <v>9868</v>
      </c>
      <c r="Q4437" s="30" t="s">
        <v>499</v>
      </c>
    </row>
    <row r="4438" spans="1:17">
      <c r="A4438" s="30" t="s">
        <v>13358</v>
      </c>
      <c r="B4438" s="30" t="s">
        <v>10094</v>
      </c>
      <c r="C4438" s="30" t="s">
        <v>13359</v>
      </c>
      <c r="D4438" s="30"/>
      <c r="E4438" s="30" t="s">
        <v>9870</v>
      </c>
      <c r="F4438" s="30" t="s">
        <v>74</v>
      </c>
      <c r="G4438" s="38">
        <v>60</v>
      </c>
      <c r="H4438" s="31">
        <v>0</v>
      </c>
      <c r="I4438" s="30" t="s">
        <v>552</v>
      </c>
      <c r="J4438" s="30" t="s">
        <v>553</v>
      </c>
      <c r="K4438" s="30" t="s">
        <v>495</v>
      </c>
      <c r="L4438" s="30" t="s">
        <v>496</v>
      </c>
      <c r="M4438" s="30" t="s">
        <v>596</v>
      </c>
      <c r="N4438" s="30"/>
      <c r="O4438" s="30" t="s">
        <v>9872</v>
      </c>
      <c r="P4438" s="30" t="s">
        <v>9868</v>
      </c>
      <c r="Q4438" s="30" t="s">
        <v>499</v>
      </c>
    </row>
    <row r="4439" spans="1:17">
      <c r="A4439" s="30" t="s">
        <v>13360</v>
      </c>
      <c r="B4439" s="30" t="s">
        <v>10106</v>
      </c>
      <c r="C4439" s="30" t="s">
        <v>13361</v>
      </c>
      <c r="D4439" s="30" t="s">
        <v>74</v>
      </c>
      <c r="E4439" s="30" t="s">
        <v>9891</v>
      </c>
      <c r="F4439" s="30"/>
      <c r="G4439" s="38">
        <v>60</v>
      </c>
      <c r="H4439" s="31">
        <v>0</v>
      </c>
      <c r="I4439" s="30" t="s">
        <v>622</v>
      </c>
      <c r="J4439" s="30" t="s">
        <v>623</v>
      </c>
      <c r="K4439" s="30" t="s">
        <v>495</v>
      </c>
      <c r="L4439" s="30" t="s">
        <v>612</v>
      </c>
      <c r="M4439" s="30" t="s">
        <v>11187</v>
      </c>
      <c r="N4439" s="30"/>
      <c r="O4439" s="30" t="s">
        <v>9872</v>
      </c>
      <c r="P4439" s="30" t="s">
        <v>9868</v>
      </c>
      <c r="Q4439" s="30" t="s">
        <v>4174</v>
      </c>
    </row>
    <row r="4440" spans="1:17">
      <c r="A4440" s="30" t="s">
        <v>13362</v>
      </c>
      <c r="B4440" s="30" t="s">
        <v>10103</v>
      </c>
      <c r="C4440" s="30" t="s">
        <v>13363</v>
      </c>
      <c r="D4440" s="30"/>
      <c r="E4440" s="30" t="s">
        <v>9870</v>
      </c>
      <c r="F4440" s="30" t="s">
        <v>74</v>
      </c>
      <c r="G4440" s="38">
        <v>60</v>
      </c>
      <c r="H4440" s="31">
        <v>0</v>
      </c>
      <c r="I4440" s="30" t="s">
        <v>504</v>
      </c>
      <c r="J4440" s="30" t="s">
        <v>505</v>
      </c>
      <c r="K4440" s="30" t="s">
        <v>495</v>
      </c>
      <c r="L4440" s="30" t="s">
        <v>496</v>
      </c>
      <c r="M4440" s="30" t="s">
        <v>592</v>
      </c>
      <c r="N4440" s="30"/>
      <c r="O4440" s="30" t="s">
        <v>9872</v>
      </c>
      <c r="P4440" s="30" t="s">
        <v>9868</v>
      </c>
      <c r="Q4440" s="30" t="s">
        <v>499</v>
      </c>
    </row>
    <row r="4441" spans="1:17">
      <c r="A4441" s="30" t="s">
        <v>13364</v>
      </c>
      <c r="B4441" s="30" t="s">
        <v>10663</v>
      </c>
      <c r="C4441" s="30" t="s">
        <v>13365</v>
      </c>
      <c r="D4441" s="30"/>
      <c r="E4441" s="30" t="s">
        <v>9870</v>
      </c>
      <c r="F4441" s="30" t="s">
        <v>74</v>
      </c>
      <c r="G4441" s="38">
        <v>60</v>
      </c>
      <c r="H4441" s="31">
        <v>0</v>
      </c>
      <c r="I4441" s="30" t="s">
        <v>512</v>
      </c>
      <c r="J4441" s="30" t="s">
        <v>513</v>
      </c>
      <c r="K4441" s="30" t="s">
        <v>495</v>
      </c>
      <c r="L4441" s="30" t="s">
        <v>496</v>
      </c>
      <c r="M4441" s="30" t="s">
        <v>639</v>
      </c>
      <c r="N4441" s="30"/>
      <c r="O4441" s="30" t="s">
        <v>9872</v>
      </c>
      <c r="P4441" s="30" t="s">
        <v>9868</v>
      </c>
      <c r="Q4441" s="30" t="s">
        <v>499</v>
      </c>
    </row>
    <row r="4442" spans="1:17">
      <c r="A4442" s="30" t="s">
        <v>13366</v>
      </c>
      <c r="B4442" s="30" t="s">
        <v>10103</v>
      </c>
      <c r="C4442" s="30" t="s">
        <v>13367</v>
      </c>
      <c r="D4442" s="30"/>
      <c r="E4442" s="30" t="s">
        <v>9870</v>
      </c>
      <c r="F4442" s="30" t="s">
        <v>74</v>
      </c>
      <c r="G4442" s="38">
        <v>60</v>
      </c>
      <c r="H4442" s="31">
        <v>0</v>
      </c>
      <c r="I4442" s="30" t="s">
        <v>718</v>
      </c>
      <c r="J4442" s="30" t="s">
        <v>719</v>
      </c>
      <c r="K4442" s="30" t="s">
        <v>495</v>
      </c>
      <c r="L4442" s="30" t="s">
        <v>496</v>
      </c>
      <c r="M4442" s="30" t="s">
        <v>903</v>
      </c>
      <c r="N4442" s="30"/>
      <c r="O4442" s="30" t="s">
        <v>9872</v>
      </c>
      <c r="P4442" s="30" t="s">
        <v>9868</v>
      </c>
      <c r="Q4442" s="30" t="s">
        <v>499</v>
      </c>
    </row>
    <row r="4443" spans="1:17">
      <c r="A4443" s="30" t="s">
        <v>13368</v>
      </c>
      <c r="B4443" s="30" t="s">
        <v>10109</v>
      </c>
      <c r="C4443" s="30" t="s">
        <v>13369</v>
      </c>
      <c r="D4443" s="30" t="s">
        <v>74</v>
      </c>
      <c r="E4443" s="30" t="s">
        <v>9891</v>
      </c>
      <c r="F4443" s="30"/>
      <c r="G4443" s="38">
        <v>60</v>
      </c>
      <c r="H4443" s="31">
        <v>0</v>
      </c>
      <c r="I4443" s="30" t="s">
        <v>5036</v>
      </c>
      <c r="J4443" s="30" t="s">
        <v>5037</v>
      </c>
      <c r="K4443" s="30" t="s">
        <v>495</v>
      </c>
      <c r="L4443" s="30" t="s">
        <v>612</v>
      </c>
      <c r="M4443" s="30" t="s">
        <v>1021</v>
      </c>
      <c r="N4443" s="30"/>
      <c r="O4443" s="30" t="s">
        <v>9872</v>
      </c>
      <c r="P4443" s="30" t="s">
        <v>9868</v>
      </c>
      <c r="Q4443" s="30" t="s">
        <v>4174</v>
      </c>
    </row>
    <row r="4444" spans="1:17">
      <c r="A4444" s="30" t="s">
        <v>13370</v>
      </c>
      <c r="B4444" s="30" t="s">
        <v>10109</v>
      </c>
      <c r="C4444" s="30" t="s">
        <v>13371</v>
      </c>
      <c r="D4444" s="30" t="s">
        <v>74</v>
      </c>
      <c r="E4444" s="30" t="s">
        <v>9891</v>
      </c>
      <c r="F4444" s="30"/>
      <c r="G4444" s="38">
        <v>60</v>
      </c>
      <c r="H4444" s="31">
        <v>0</v>
      </c>
      <c r="I4444" s="30" t="s">
        <v>610</v>
      </c>
      <c r="J4444" s="30" t="s">
        <v>611</v>
      </c>
      <c r="K4444" s="30" t="s">
        <v>495</v>
      </c>
      <c r="L4444" s="30" t="s">
        <v>612</v>
      </c>
      <c r="M4444" s="30" t="s">
        <v>943</v>
      </c>
      <c r="N4444" s="30"/>
      <c r="O4444" s="30" t="s">
        <v>9872</v>
      </c>
      <c r="P4444" s="30" t="s">
        <v>9868</v>
      </c>
      <c r="Q4444" s="30" t="s">
        <v>4174</v>
      </c>
    </row>
    <row r="4445" spans="1:17">
      <c r="A4445" s="30" t="s">
        <v>13372</v>
      </c>
      <c r="B4445" s="30" t="s">
        <v>10109</v>
      </c>
      <c r="C4445" s="30" t="s">
        <v>13373</v>
      </c>
      <c r="D4445" s="30" t="s">
        <v>74</v>
      </c>
      <c r="E4445" s="30" t="s">
        <v>9891</v>
      </c>
      <c r="F4445" s="30"/>
      <c r="G4445" s="38">
        <v>60</v>
      </c>
      <c r="H4445" s="31">
        <v>0</v>
      </c>
      <c r="I4445" s="30" t="s">
        <v>622</v>
      </c>
      <c r="J4445" s="30" t="s">
        <v>623</v>
      </c>
      <c r="K4445" s="30" t="s">
        <v>495</v>
      </c>
      <c r="L4445" s="30" t="s">
        <v>612</v>
      </c>
      <c r="M4445" s="30" t="s">
        <v>1153</v>
      </c>
      <c r="N4445" s="30"/>
      <c r="O4445" s="30" t="s">
        <v>9872</v>
      </c>
      <c r="P4445" s="30" t="s">
        <v>9868</v>
      </c>
      <c r="Q4445" s="30" t="s">
        <v>4174</v>
      </c>
    </row>
    <row r="4446" spans="1:17">
      <c r="A4446" s="30" t="s">
        <v>13374</v>
      </c>
      <c r="B4446" s="30" t="s">
        <v>10103</v>
      </c>
      <c r="C4446" s="30" t="s">
        <v>13375</v>
      </c>
      <c r="D4446" s="30"/>
      <c r="E4446" s="30" t="s">
        <v>9870</v>
      </c>
      <c r="F4446" s="30" t="s">
        <v>74</v>
      </c>
      <c r="G4446" s="38">
        <v>60</v>
      </c>
      <c r="H4446" s="31">
        <v>0</v>
      </c>
      <c r="I4446" s="30" t="s">
        <v>552</v>
      </c>
      <c r="J4446" s="30" t="s">
        <v>553</v>
      </c>
      <c r="K4446" s="30" t="s">
        <v>495</v>
      </c>
      <c r="L4446" s="30" t="s">
        <v>496</v>
      </c>
      <c r="M4446" s="30" t="s">
        <v>724</v>
      </c>
      <c r="N4446" s="30"/>
      <c r="O4446" s="30" t="s">
        <v>9872</v>
      </c>
      <c r="P4446" s="30" t="s">
        <v>9868</v>
      </c>
      <c r="Q4446" s="30" t="s">
        <v>499</v>
      </c>
    </row>
    <row r="4447" spans="1:17">
      <c r="A4447" s="30" t="s">
        <v>13376</v>
      </c>
      <c r="B4447" s="30" t="s">
        <v>10103</v>
      </c>
      <c r="C4447" s="30" t="s">
        <v>13377</v>
      </c>
      <c r="D4447" s="30"/>
      <c r="E4447" s="30" t="s">
        <v>9870</v>
      </c>
      <c r="F4447" s="30" t="s">
        <v>74</v>
      </c>
      <c r="G4447" s="38">
        <v>60</v>
      </c>
      <c r="H4447" s="31">
        <v>0</v>
      </c>
      <c r="I4447" s="30" t="s">
        <v>512</v>
      </c>
      <c r="J4447" s="30" t="s">
        <v>513</v>
      </c>
      <c r="K4447" s="30" t="s">
        <v>495</v>
      </c>
      <c r="L4447" s="30" t="s">
        <v>496</v>
      </c>
      <c r="M4447" s="30" t="s">
        <v>695</v>
      </c>
      <c r="N4447" s="30" t="s">
        <v>5297</v>
      </c>
      <c r="O4447" s="30" t="s">
        <v>9872</v>
      </c>
      <c r="P4447" s="30" t="s">
        <v>9868</v>
      </c>
      <c r="Q4447" s="30" t="s">
        <v>499</v>
      </c>
    </row>
    <row r="4448" spans="1:17">
      <c r="A4448" s="30" t="s">
        <v>13378</v>
      </c>
      <c r="B4448" s="30" t="s">
        <v>10103</v>
      </c>
      <c r="C4448" s="30" t="s">
        <v>13379</v>
      </c>
      <c r="D4448" s="30"/>
      <c r="E4448" s="30" t="s">
        <v>9870</v>
      </c>
      <c r="F4448" s="30" t="s">
        <v>74</v>
      </c>
      <c r="G4448" s="38">
        <v>60</v>
      </c>
      <c r="H4448" s="31">
        <v>0</v>
      </c>
      <c r="I4448" s="30" t="s">
        <v>512</v>
      </c>
      <c r="J4448" s="30" t="s">
        <v>513</v>
      </c>
      <c r="K4448" s="30" t="s">
        <v>495</v>
      </c>
      <c r="L4448" s="30" t="s">
        <v>496</v>
      </c>
      <c r="M4448" s="30" t="s">
        <v>713</v>
      </c>
      <c r="N4448" s="30" t="s">
        <v>5639</v>
      </c>
      <c r="O4448" s="30" t="s">
        <v>9872</v>
      </c>
      <c r="P4448" s="30" t="s">
        <v>9868</v>
      </c>
      <c r="Q4448" s="30" t="s">
        <v>499</v>
      </c>
    </row>
    <row r="4449" spans="1:17">
      <c r="A4449" s="30" t="s">
        <v>13380</v>
      </c>
      <c r="B4449" s="30" t="s">
        <v>10094</v>
      </c>
      <c r="C4449" s="30" t="s">
        <v>13381</v>
      </c>
      <c r="D4449" s="30"/>
      <c r="E4449" s="30" t="s">
        <v>9870</v>
      </c>
      <c r="F4449" s="30" t="s">
        <v>74</v>
      </c>
      <c r="G4449" s="38">
        <v>60</v>
      </c>
      <c r="H4449" s="31">
        <v>0</v>
      </c>
      <c r="I4449" s="30" t="s">
        <v>600</v>
      </c>
      <c r="J4449" s="30" t="s">
        <v>601</v>
      </c>
      <c r="K4449" s="30" t="s">
        <v>495</v>
      </c>
      <c r="L4449" s="30" t="s">
        <v>496</v>
      </c>
      <c r="M4449" s="30" t="s">
        <v>596</v>
      </c>
      <c r="N4449" s="30"/>
      <c r="O4449" s="30" t="s">
        <v>9872</v>
      </c>
      <c r="P4449" s="30" t="s">
        <v>9868</v>
      </c>
      <c r="Q4449" s="30" t="s">
        <v>499</v>
      </c>
    </row>
    <row r="4450" spans="1:17">
      <c r="A4450" s="30" t="s">
        <v>13382</v>
      </c>
      <c r="B4450" s="30" t="s">
        <v>10109</v>
      </c>
      <c r="C4450" s="30" t="s">
        <v>13383</v>
      </c>
      <c r="D4450" s="30" t="s">
        <v>74</v>
      </c>
      <c r="E4450" s="30" t="s">
        <v>9891</v>
      </c>
      <c r="F4450" s="30"/>
      <c r="G4450" s="38">
        <v>60</v>
      </c>
      <c r="H4450" s="31">
        <v>0</v>
      </c>
      <c r="I4450" s="30" t="s">
        <v>5036</v>
      </c>
      <c r="J4450" s="30" t="s">
        <v>5037</v>
      </c>
      <c r="K4450" s="30" t="s">
        <v>495</v>
      </c>
      <c r="L4450" s="30" t="s">
        <v>612</v>
      </c>
      <c r="M4450" s="30" t="s">
        <v>613</v>
      </c>
      <c r="N4450" s="30"/>
      <c r="O4450" s="30" t="s">
        <v>9872</v>
      </c>
      <c r="P4450" s="30" t="s">
        <v>9868</v>
      </c>
      <c r="Q4450" s="30" t="s">
        <v>4174</v>
      </c>
    </row>
    <row r="4451" spans="1:17">
      <c r="A4451" s="30" t="s">
        <v>13384</v>
      </c>
      <c r="B4451" s="30" t="s">
        <v>10109</v>
      </c>
      <c r="C4451" s="30" t="s">
        <v>13385</v>
      </c>
      <c r="D4451" s="30" t="s">
        <v>74</v>
      </c>
      <c r="E4451" s="30" t="s">
        <v>10883</v>
      </c>
      <c r="F4451" s="30"/>
      <c r="G4451" s="38">
        <v>60</v>
      </c>
      <c r="H4451" s="31">
        <v>0</v>
      </c>
      <c r="I4451" s="30" t="s">
        <v>610</v>
      </c>
      <c r="J4451" s="30" t="s">
        <v>611</v>
      </c>
      <c r="K4451" s="30" t="s">
        <v>495</v>
      </c>
      <c r="L4451" s="30" t="s">
        <v>612</v>
      </c>
      <c r="M4451" s="30" t="s">
        <v>6616</v>
      </c>
      <c r="N4451" s="30"/>
      <c r="O4451" s="30" t="s">
        <v>9872</v>
      </c>
      <c r="P4451" s="30" t="s">
        <v>9868</v>
      </c>
      <c r="Q4451" s="30" t="s">
        <v>4174</v>
      </c>
    </row>
    <row r="4452" spans="1:17">
      <c r="A4452" s="30" t="s">
        <v>13386</v>
      </c>
      <c r="B4452" s="30" t="s">
        <v>10109</v>
      </c>
      <c r="C4452" s="30" t="s">
        <v>13387</v>
      </c>
      <c r="D4452" s="30" t="s">
        <v>74</v>
      </c>
      <c r="E4452" s="30" t="s">
        <v>9891</v>
      </c>
      <c r="F4452" s="30"/>
      <c r="G4452" s="38">
        <v>60</v>
      </c>
      <c r="H4452" s="31">
        <v>0</v>
      </c>
      <c r="I4452" s="30" t="s">
        <v>5036</v>
      </c>
      <c r="J4452" s="30" t="s">
        <v>5037</v>
      </c>
      <c r="K4452" s="30" t="s">
        <v>495</v>
      </c>
      <c r="L4452" s="30" t="s">
        <v>612</v>
      </c>
      <c r="M4452" s="30" t="s">
        <v>1128</v>
      </c>
      <c r="N4452" s="30"/>
      <c r="O4452" s="30" t="s">
        <v>9872</v>
      </c>
      <c r="P4452" s="30" t="s">
        <v>9868</v>
      </c>
      <c r="Q4452" s="30" t="s">
        <v>4174</v>
      </c>
    </row>
    <row r="4453" spans="1:17">
      <c r="A4453" s="30" t="s">
        <v>13388</v>
      </c>
      <c r="B4453" s="30" t="s">
        <v>10109</v>
      </c>
      <c r="C4453" s="30" t="s">
        <v>13389</v>
      </c>
      <c r="D4453" s="30" t="s">
        <v>74</v>
      </c>
      <c r="E4453" s="30" t="s">
        <v>10883</v>
      </c>
      <c r="F4453" s="30"/>
      <c r="G4453" s="38">
        <v>60</v>
      </c>
      <c r="H4453" s="31">
        <v>0</v>
      </c>
      <c r="I4453" s="30" t="s">
        <v>610</v>
      </c>
      <c r="J4453" s="30" t="s">
        <v>611</v>
      </c>
      <c r="K4453" s="30" t="s">
        <v>495</v>
      </c>
      <c r="L4453" s="30" t="s">
        <v>612</v>
      </c>
      <c r="M4453" s="30" t="s">
        <v>6616</v>
      </c>
      <c r="N4453" s="30"/>
      <c r="O4453" s="30" t="s">
        <v>9872</v>
      </c>
      <c r="P4453" s="30" t="s">
        <v>9868</v>
      </c>
      <c r="Q4453" s="30" t="s">
        <v>4174</v>
      </c>
    </row>
    <row r="4454" spans="1:17">
      <c r="A4454" s="30" t="s">
        <v>13390</v>
      </c>
      <c r="B4454" s="30" t="s">
        <v>10109</v>
      </c>
      <c r="C4454" s="30" t="s">
        <v>13391</v>
      </c>
      <c r="D4454" s="30" t="s">
        <v>74</v>
      </c>
      <c r="E4454" s="30" t="s">
        <v>9891</v>
      </c>
      <c r="F4454" s="30"/>
      <c r="G4454" s="38">
        <v>60</v>
      </c>
      <c r="H4454" s="31">
        <v>0</v>
      </c>
      <c r="I4454" s="30" t="s">
        <v>622</v>
      </c>
      <c r="J4454" s="30" t="s">
        <v>623</v>
      </c>
      <c r="K4454" s="30" t="s">
        <v>495</v>
      </c>
      <c r="L4454" s="30" t="s">
        <v>612</v>
      </c>
      <c r="M4454" s="30" t="s">
        <v>1007</v>
      </c>
      <c r="N4454" s="30"/>
      <c r="O4454" s="30" t="s">
        <v>9872</v>
      </c>
      <c r="P4454" s="30" t="s">
        <v>9868</v>
      </c>
      <c r="Q4454" s="30" t="s">
        <v>4174</v>
      </c>
    </row>
    <row r="4455" spans="1:17">
      <c r="A4455" s="30" t="s">
        <v>13392</v>
      </c>
      <c r="B4455" s="30" t="s">
        <v>10109</v>
      </c>
      <c r="C4455" s="30" t="s">
        <v>13393</v>
      </c>
      <c r="D4455" s="30" t="s">
        <v>74</v>
      </c>
      <c r="E4455" s="30" t="s">
        <v>9891</v>
      </c>
      <c r="F4455" s="30"/>
      <c r="G4455" s="38">
        <v>60</v>
      </c>
      <c r="H4455" s="31">
        <v>0</v>
      </c>
      <c r="I4455" s="30" t="s">
        <v>622</v>
      </c>
      <c r="J4455" s="30" t="s">
        <v>623</v>
      </c>
      <c r="K4455" s="30" t="s">
        <v>495</v>
      </c>
      <c r="L4455" s="30" t="s">
        <v>612</v>
      </c>
      <c r="M4455" s="30" t="s">
        <v>1153</v>
      </c>
      <c r="N4455" s="30"/>
      <c r="O4455" s="30" t="s">
        <v>9872</v>
      </c>
      <c r="P4455" s="30" t="s">
        <v>9868</v>
      </c>
      <c r="Q4455" s="30" t="s">
        <v>4174</v>
      </c>
    </row>
    <row r="4456" spans="1:17">
      <c r="A4456" s="30" t="s">
        <v>13394</v>
      </c>
      <c r="B4456" s="30" t="s">
        <v>10109</v>
      </c>
      <c r="C4456" s="30" t="s">
        <v>13395</v>
      </c>
      <c r="D4456" s="30" t="s">
        <v>74</v>
      </c>
      <c r="E4456" s="30" t="s">
        <v>9891</v>
      </c>
      <c r="F4456" s="30"/>
      <c r="G4456" s="38">
        <v>60</v>
      </c>
      <c r="H4456" s="31">
        <v>0</v>
      </c>
      <c r="I4456" s="30" t="s">
        <v>622</v>
      </c>
      <c r="J4456" s="30" t="s">
        <v>623</v>
      </c>
      <c r="K4456" s="30" t="s">
        <v>495</v>
      </c>
      <c r="L4456" s="30" t="s">
        <v>612</v>
      </c>
      <c r="M4456" s="30" t="s">
        <v>624</v>
      </c>
      <c r="N4456" s="30"/>
      <c r="O4456" s="30" t="s">
        <v>9872</v>
      </c>
      <c r="P4456" s="30" t="s">
        <v>9868</v>
      </c>
      <c r="Q4456" s="30" t="s">
        <v>4174</v>
      </c>
    </row>
    <row r="4457" spans="1:17">
      <c r="A4457" s="30" t="s">
        <v>13396</v>
      </c>
      <c r="B4457" s="30" t="s">
        <v>10109</v>
      </c>
      <c r="C4457" s="30" t="s">
        <v>13397</v>
      </c>
      <c r="D4457" s="30" t="s">
        <v>74</v>
      </c>
      <c r="E4457" s="30" t="s">
        <v>9891</v>
      </c>
      <c r="F4457" s="30"/>
      <c r="G4457" s="38">
        <v>60</v>
      </c>
      <c r="H4457" s="31">
        <v>0</v>
      </c>
      <c r="I4457" s="30" t="s">
        <v>622</v>
      </c>
      <c r="J4457" s="30" t="s">
        <v>623</v>
      </c>
      <c r="K4457" s="30" t="s">
        <v>495</v>
      </c>
      <c r="L4457" s="30" t="s">
        <v>612</v>
      </c>
      <c r="M4457" s="30" t="s">
        <v>1007</v>
      </c>
      <c r="N4457" s="30"/>
      <c r="O4457" s="30" t="s">
        <v>9872</v>
      </c>
      <c r="P4457" s="30" t="s">
        <v>9868</v>
      </c>
      <c r="Q4457" s="30" t="s">
        <v>4174</v>
      </c>
    </row>
    <row r="4458" spans="1:17">
      <c r="A4458" s="30" t="s">
        <v>13398</v>
      </c>
      <c r="B4458" s="30" t="s">
        <v>10109</v>
      </c>
      <c r="C4458" s="30" t="s">
        <v>13399</v>
      </c>
      <c r="D4458" s="30" t="s">
        <v>74</v>
      </c>
      <c r="E4458" s="30" t="s">
        <v>9891</v>
      </c>
      <c r="F4458" s="30"/>
      <c r="G4458" s="38">
        <v>60</v>
      </c>
      <c r="H4458" s="31">
        <v>0</v>
      </c>
      <c r="I4458" s="30" t="s">
        <v>622</v>
      </c>
      <c r="J4458" s="30" t="s">
        <v>623</v>
      </c>
      <c r="K4458" s="30" t="s">
        <v>495</v>
      </c>
      <c r="L4458" s="30" t="s">
        <v>612</v>
      </c>
      <c r="M4458" s="30" t="s">
        <v>1007</v>
      </c>
      <c r="N4458" s="30"/>
      <c r="O4458" s="30" t="s">
        <v>9872</v>
      </c>
      <c r="P4458" s="30" t="s">
        <v>9868</v>
      </c>
      <c r="Q4458" s="30" t="s">
        <v>4174</v>
      </c>
    </row>
    <row r="4459" spans="1:17">
      <c r="A4459" s="30" t="s">
        <v>13400</v>
      </c>
      <c r="B4459" s="30" t="s">
        <v>10106</v>
      </c>
      <c r="C4459" s="30" t="s">
        <v>13401</v>
      </c>
      <c r="D4459" s="30" t="s">
        <v>74</v>
      </c>
      <c r="E4459" s="30" t="s">
        <v>9891</v>
      </c>
      <c r="F4459" s="30"/>
      <c r="G4459" s="38">
        <v>60</v>
      </c>
      <c r="H4459" s="31">
        <v>0</v>
      </c>
      <c r="I4459" s="30" t="s">
        <v>622</v>
      </c>
      <c r="J4459" s="30" t="s">
        <v>623</v>
      </c>
      <c r="K4459" s="30" t="s">
        <v>495</v>
      </c>
      <c r="L4459" s="30" t="s">
        <v>612</v>
      </c>
      <c r="M4459" s="30" t="s">
        <v>6893</v>
      </c>
      <c r="N4459" s="30"/>
      <c r="O4459" s="30" t="s">
        <v>9872</v>
      </c>
      <c r="P4459" s="30" t="s">
        <v>9868</v>
      </c>
      <c r="Q4459" s="30" t="s">
        <v>4174</v>
      </c>
    </row>
    <row r="4460" spans="1:17">
      <c r="A4460" s="30" t="s">
        <v>13402</v>
      </c>
      <c r="B4460" s="30" t="s">
        <v>10109</v>
      </c>
      <c r="C4460" s="30" t="s">
        <v>13403</v>
      </c>
      <c r="D4460" s="30" t="s">
        <v>74</v>
      </c>
      <c r="E4460" s="30" t="s">
        <v>9891</v>
      </c>
      <c r="F4460" s="30"/>
      <c r="G4460" s="38">
        <v>60</v>
      </c>
      <c r="H4460" s="31">
        <v>0</v>
      </c>
      <c r="I4460" s="30" t="s">
        <v>5036</v>
      </c>
      <c r="J4460" s="30" t="s">
        <v>5037</v>
      </c>
      <c r="K4460" s="30" t="s">
        <v>495</v>
      </c>
      <c r="L4460" s="30" t="s">
        <v>612</v>
      </c>
      <c r="M4460" s="30" t="s">
        <v>1828</v>
      </c>
      <c r="N4460" s="30"/>
      <c r="O4460" s="30" t="s">
        <v>9872</v>
      </c>
      <c r="P4460" s="30" t="s">
        <v>9868</v>
      </c>
      <c r="Q4460" s="30" t="s">
        <v>4174</v>
      </c>
    </row>
    <row r="4461" spans="1:17">
      <c r="A4461" s="30" t="s">
        <v>13404</v>
      </c>
      <c r="B4461" s="30" t="s">
        <v>10109</v>
      </c>
      <c r="C4461" s="30" t="s">
        <v>13405</v>
      </c>
      <c r="D4461" s="30" t="s">
        <v>74</v>
      </c>
      <c r="E4461" s="30" t="s">
        <v>10883</v>
      </c>
      <c r="F4461" s="30"/>
      <c r="G4461" s="38">
        <v>60</v>
      </c>
      <c r="H4461" s="31">
        <v>0</v>
      </c>
      <c r="I4461" s="30" t="s">
        <v>610</v>
      </c>
      <c r="J4461" s="30" t="s">
        <v>611</v>
      </c>
      <c r="K4461" s="30" t="s">
        <v>495</v>
      </c>
      <c r="L4461" s="30" t="s">
        <v>612</v>
      </c>
      <c r="M4461" s="30" t="s">
        <v>6616</v>
      </c>
      <c r="N4461" s="30"/>
      <c r="O4461" s="30" t="s">
        <v>9872</v>
      </c>
      <c r="P4461" s="30" t="s">
        <v>9868</v>
      </c>
      <c r="Q4461" s="30" t="s">
        <v>4174</v>
      </c>
    </row>
    <row r="4462" spans="1:17">
      <c r="A4462" s="30" t="s">
        <v>13406</v>
      </c>
      <c r="B4462" s="30" t="s">
        <v>10109</v>
      </c>
      <c r="C4462" s="30" t="s">
        <v>13407</v>
      </c>
      <c r="D4462" s="30" t="s">
        <v>74</v>
      </c>
      <c r="E4462" s="30" t="s">
        <v>9891</v>
      </c>
      <c r="F4462" s="30"/>
      <c r="G4462" s="38">
        <v>60</v>
      </c>
      <c r="H4462" s="31">
        <v>0</v>
      </c>
      <c r="I4462" s="30" t="s">
        <v>5036</v>
      </c>
      <c r="J4462" s="30" t="s">
        <v>5037</v>
      </c>
      <c r="K4462" s="30" t="s">
        <v>495</v>
      </c>
      <c r="L4462" s="30" t="s">
        <v>612</v>
      </c>
      <c r="M4462" s="30" t="s">
        <v>1828</v>
      </c>
      <c r="N4462" s="30"/>
      <c r="O4462" s="30" t="s">
        <v>9872</v>
      </c>
      <c r="P4462" s="30" t="s">
        <v>9868</v>
      </c>
      <c r="Q4462" s="30" t="s">
        <v>4174</v>
      </c>
    </row>
    <row r="4463" spans="1:17">
      <c r="A4463" s="30" t="s">
        <v>13408</v>
      </c>
      <c r="B4463" s="30" t="s">
        <v>10109</v>
      </c>
      <c r="C4463" s="30" t="s">
        <v>13409</v>
      </c>
      <c r="D4463" s="30" t="s">
        <v>74</v>
      </c>
      <c r="E4463" s="30" t="s">
        <v>9891</v>
      </c>
      <c r="F4463" s="30"/>
      <c r="G4463" s="38">
        <v>60</v>
      </c>
      <c r="H4463" s="31">
        <v>0</v>
      </c>
      <c r="I4463" s="30" t="s">
        <v>610</v>
      </c>
      <c r="J4463" s="30" t="s">
        <v>611</v>
      </c>
      <c r="K4463" s="30" t="s">
        <v>495</v>
      </c>
      <c r="L4463" s="30" t="s">
        <v>612</v>
      </c>
      <c r="M4463" s="30" t="s">
        <v>1035</v>
      </c>
      <c r="N4463" s="30"/>
      <c r="O4463" s="30" t="s">
        <v>9872</v>
      </c>
      <c r="P4463" s="30" t="s">
        <v>9868</v>
      </c>
      <c r="Q4463" s="30" t="s">
        <v>4174</v>
      </c>
    </row>
    <row r="4464" spans="1:17">
      <c r="A4464" s="30" t="s">
        <v>13410</v>
      </c>
      <c r="B4464" s="30" t="s">
        <v>10109</v>
      </c>
      <c r="C4464" s="30" t="s">
        <v>13411</v>
      </c>
      <c r="D4464" s="30" t="s">
        <v>74</v>
      </c>
      <c r="E4464" s="30" t="s">
        <v>9891</v>
      </c>
      <c r="F4464" s="30"/>
      <c r="G4464" s="38">
        <v>60</v>
      </c>
      <c r="H4464" s="31">
        <v>0</v>
      </c>
      <c r="I4464" s="30" t="s">
        <v>5036</v>
      </c>
      <c r="J4464" s="30" t="s">
        <v>5037</v>
      </c>
      <c r="K4464" s="30" t="s">
        <v>495</v>
      </c>
      <c r="L4464" s="30" t="s">
        <v>612</v>
      </c>
      <c r="M4464" s="30" t="s">
        <v>1021</v>
      </c>
      <c r="N4464" s="30"/>
      <c r="O4464" s="30" t="s">
        <v>9872</v>
      </c>
      <c r="P4464" s="30" t="s">
        <v>9868</v>
      </c>
      <c r="Q4464" s="30" t="s">
        <v>4174</v>
      </c>
    </row>
    <row r="4465" spans="1:17">
      <c r="A4465" s="30" t="s">
        <v>13412</v>
      </c>
      <c r="B4465" s="30" t="s">
        <v>10106</v>
      </c>
      <c r="C4465" s="30" t="s">
        <v>13413</v>
      </c>
      <c r="D4465" s="30" t="s">
        <v>74</v>
      </c>
      <c r="E4465" s="30" t="s">
        <v>9891</v>
      </c>
      <c r="F4465" s="30"/>
      <c r="G4465" s="38">
        <v>60</v>
      </c>
      <c r="H4465" s="31">
        <v>0</v>
      </c>
      <c r="I4465" s="30" t="s">
        <v>622</v>
      </c>
      <c r="J4465" s="30" t="s">
        <v>623</v>
      </c>
      <c r="K4465" s="30" t="s">
        <v>495</v>
      </c>
      <c r="L4465" s="30" t="s">
        <v>612</v>
      </c>
      <c r="M4465" s="30" t="s">
        <v>1088</v>
      </c>
      <c r="N4465" s="30"/>
      <c r="O4465" s="30" t="s">
        <v>9872</v>
      </c>
      <c r="P4465" s="30" t="s">
        <v>9868</v>
      </c>
      <c r="Q4465" s="30" t="s">
        <v>4174</v>
      </c>
    </row>
    <row r="4466" spans="1:17">
      <c r="A4466" s="30" t="s">
        <v>13414</v>
      </c>
      <c r="B4466" s="30" t="s">
        <v>10103</v>
      </c>
      <c r="C4466" s="30" t="s">
        <v>13415</v>
      </c>
      <c r="D4466" s="30"/>
      <c r="E4466" s="30" t="s">
        <v>9870</v>
      </c>
      <c r="F4466" s="30" t="s">
        <v>74</v>
      </c>
      <c r="G4466" s="38">
        <v>60</v>
      </c>
      <c r="H4466" s="31">
        <v>0</v>
      </c>
      <c r="I4466" s="30" t="s">
        <v>586</v>
      </c>
      <c r="J4466" s="30" t="s">
        <v>587</v>
      </c>
      <c r="K4466" s="30" t="s">
        <v>495</v>
      </c>
      <c r="L4466" s="30" t="s">
        <v>496</v>
      </c>
      <c r="M4466" s="30" t="s">
        <v>588</v>
      </c>
      <c r="N4466" s="30"/>
      <c r="O4466" s="30" t="s">
        <v>9872</v>
      </c>
      <c r="P4466" s="30" t="s">
        <v>9868</v>
      </c>
      <c r="Q4466" s="30" t="s">
        <v>499</v>
      </c>
    </row>
    <row r="4467" spans="1:17">
      <c r="A4467" s="30" t="s">
        <v>13416</v>
      </c>
      <c r="B4467" s="30" t="s">
        <v>10109</v>
      </c>
      <c r="C4467" s="30" t="s">
        <v>13417</v>
      </c>
      <c r="D4467" s="30" t="s">
        <v>74</v>
      </c>
      <c r="E4467" s="30" t="s">
        <v>9891</v>
      </c>
      <c r="F4467" s="30"/>
      <c r="G4467" s="38">
        <v>60</v>
      </c>
      <c r="H4467" s="31">
        <v>0</v>
      </c>
      <c r="I4467" s="30" t="s">
        <v>5036</v>
      </c>
      <c r="J4467" s="30" t="s">
        <v>5037</v>
      </c>
      <c r="K4467" s="30" t="s">
        <v>495</v>
      </c>
      <c r="L4467" s="30" t="s">
        <v>612</v>
      </c>
      <c r="M4467" s="30" t="s">
        <v>1021</v>
      </c>
      <c r="N4467" s="30"/>
      <c r="O4467" s="30" t="s">
        <v>9872</v>
      </c>
      <c r="P4467" s="30" t="s">
        <v>9868</v>
      </c>
      <c r="Q4467" s="30" t="s">
        <v>4174</v>
      </c>
    </row>
    <row r="4468" spans="1:17">
      <c r="A4468" s="30" t="s">
        <v>13418</v>
      </c>
      <c r="B4468" s="30" t="s">
        <v>10103</v>
      </c>
      <c r="C4468" s="30" t="s">
        <v>13419</v>
      </c>
      <c r="D4468" s="30"/>
      <c r="E4468" s="30" t="s">
        <v>9870</v>
      </c>
      <c r="F4468" s="30" t="s">
        <v>74</v>
      </c>
      <c r="G4468" s="38">
        <v>60</v>
      </c>
      <c r="H4468" s="31">
        <v>0</v>
      </c>
      <c r="I4468" s="30" t="s">
        <v>504</v>
      </c>
      <c r="J4468" s="30" t="s">
        <v>505</v>
      </c>
      <c r="K4468" s="30" t="s">
        <v>495</v>
      </c>
      <c r="L4468" s="30" t="s">
        <v>496</v>
      </c>
      <c r="M4468" s="30" t="s">
        <v>506</v>
      </c>
      <c r="N4468" s="30"/>
      <c r="O4468" s="30" t="s">
        <v>9872</v>
      </c>
      <c r="P4468" s="30" t="s">
        <v>9868</v>
      </c>
      <c r="Q4468" s="30" t="s">
        <v>499</v>
      </c>
    </row>
    <row r="4469" spans="1:17">
      <c r="A4469" s="30" t="s">
        <v>13420</v>
      </c>
      <c r="B4469" s="30" t="s">
        <v>10109</v>
      </c>
      <c r="C4469" s="30" t="s">
        <v>13421</v>
      </c>
      <c r="D4469" s="30" t="s">
        <v>74</v>
      </c>
      <c r="E4469" s="30" t="s">
        <v>9891</v>
      </c>
      <c r="F4469" s="30"/>
      <c r="G4469" s="38">
        <v>60</v>
      </c>
      <c r="H4469" s="31">
        <v>0</v>
      </c>
      <c r="I4469" s="30" t="s">
        <v>5036</v>
      </c>
      <c r="J4469" s="30" t="s">
        <v>5037</v>
      </c>
      <c r="K4469" s="30" t="s">
        <v>495</v>
      </c>
      <c r="L4469" s="30" t="s">
        <v>612</v>
      </c>
      <c r="M4469" s="30" t="s">
        <v>780</v>
      </c>
      <c r="N4469" s="30"/>
      <c r="O4469" s="30" t="s">
        <v>9872</v>
      </c>
      <c r="P4469" s="30" t="s">
        <v>9868</v>
      </c>
      <c r="Q4469" s="30" t="s">
        <v>4174</v>
      </c>
    </row>
    <row r="4470" spans="1:17">
      <c r="A4470" s="30" t="s">
        <v>13422</v>
      </c>
      <c r="B4470" s="30" t="s">
        <v>10109</v>
      </c>
      <c r="C4470" s="30" t="s">
        <v>13423</v>
      </c>
      <c r="D4470" s="30" t="s">
        <v>74</v>
      </c>
      <c r="E4470" s="30" t="s">
        <v>9891</v>
      </c>
      <c r="F4470" s="30"/>
      <c r="G4470" s="38">
        <v>60</v>
      </c>
      <c r="H4470" s="31">
        <v>0</v>
      </c>
      <c r="I4470" s="30" t="s">
        <v>610</v>
      </c>
      <c r="J4470" s="30" t="s">
        <v>611</v>
      </c>
      <c r="K4470" s="30" t="s">
        <v>495</v>
      </c>
      <c r="L4470" s="30" t="s">
        <v>612</v>
      </c>
      <c r="M4470" s="30" t="s">
        <v>1035</v>
      </c>
      <c r="N4470" s="30"/>
      <c r="O4470" s="30" t="s">
        <v>9872</v>
      </c>
      <c r="P4470" s="30" t="s">
        <v>9868</v>
      </c>
      <c r="Q4470" s="30" t="s">
        <v>4174</v>
      </c>
    </row>
    <row r="4471" spans="1:17">
      <c r="A4471" s="30" t="s">
        <v>13424</v>
      </c>
      <c r="B4471" s="30" t="s">
        <v>10109</v>
      </c>
      <c r="C4471" s="30" t="s">
        <v>13425</v>
      </c>
      <c r="D4471" s="30" t="s">
        <v>13426</v>
      </c>
      <c r="E4471" s="30" t="s">
        <v>9891</v>
      </c>
      <c r="F4471" s="30"/>
      <c r="G4471" s="38">
        <v>60</v>
      </c>
      <c r="H4471" s="31">
        <v>0</v>
      </c>
      <c r="I4471" s="30" t="s">
        <v>5036</v>
      </c>
      <c r="J4471" s="30" t="s">
        <v>5037</v>
      </c>
      <c r="K4471" s="30" t="s">
        <v>495</v>
      </c>
      <c r="L4471" s="30" t="s">
        <v>612</v>
      </c>
      <c r="M4471" s="30" t="s">
        <v>1021</v>
      </c>
      <c r="N4471" s="30"/>
      <c r="O4471" s="30" t="s">
        <v>9872</v>
      </c>
      <c r="P4471" s="30" t="s">
        <v>9868</v>
      </c>
      <c r="Q4471" s="30" t="s">
        <v>4174</v>
      </c>
    </row>
    <row r="4472" spans="1:17">
      <c r="A4472" s="30" t="s">
        <v>13427</v>
      </c>
      <c r="B4472" s="30" t="s">
        <v>10109</v>
      </c>
      <c r="C4472" s="30" t="s">
        <v>13428</v>
      </c>
      <c r="D4472" s="30" t="s">
        <v>74</v>
      </c>
      <c r="E4472" s="30" t="s">
        <v>9891</v>
      </c>
      <c r="F4472" s="30"/>
      <c r="G4472" s="38">
        <v>60</v>
      </c>
      <c r="H4472" s="31">
        <v>0</v>
      </c>
      <c r="I4472" s="30" t="s">
        <v>5036</v>
      </c>
      <c r="J4472" s="30" t="s">
        <v>5037</v>
      </c>
      <c r="K4472" s="30" t="s">
        <v>495</v>
      </c>
      <c r="L4472" s="30" t="s">
        <v>612</v>
      </c>
      <c r="M4472" s="30" t="s">
        <v>1828</v>
      </c>
      <c r="N4472" s="30"/>
      <c r="O4472" s="30" t="s">
        <v>9872</v>
      </c>
      <c r="P4472" s="30" t="s">
        <v>9868</v>
      </c>
      <c r="Q4472" s="30" t="s">
        <v>4174</v>
      </c>
    </row>
    <row r="4473" spans="1:17">
      <c r="A4473" s="30" t="s">
        <v>13429</v>
      </c>
      <c r="B4473" s="30" t="s">
        <v>10103</v>
      </c>
      <c r="C4473" s="30" t="s">
        <v>13430</v>
      </c>
      <c r="D4473" s="30"/>
      <c r="E4473" s="30" t="s">
        <v>9870</v>
      </c>
      <c r="F4473" s="30" t="s">
        <v>74</v>
      </c>
      <c r="G4473" s="38">
        <v>60</v>
      </c>
      <c r="H4473" s="31">
        <v>0</v>
      </c>
      <c r="I4473" s="30" t="s">
        <v>552</v>
      </c>
      <c r="J4473" s="30" t="s">
        <v>553</v>
      </c>
      <c r="K4473" s="30" t="s">
        <v>495</v>
      </c>
      <c r="L4473" s="30" t="s">
        <v>496</v>
      </c>
      <c r="M4473" s="30" t="s">
        <v>2249</v>
      </c>
      <c r="N4473" s="30"/>
      <c r="O4473" s="30" t="s">
        <v>9872</v>
      </c>
      <c r="P4473" s="30" t="s">
        <v>9868</v>
      </c>
      <c r="Q4473" s="30" t="s">
        <v>499</v>
      </c>
    </row>
    <row r="4474" spans="1:17">
      <c r="A4474" s="30" t="s">
        <v>13431</v>
      </c>
      <c r="B4474" s="30" t="s">
        <v>10109</v>
      </c>
      <c r="C4474" s="30" t="s">
        <v>13432</v>
      </c>
      <c r="D4474" s="30" t="s">
        <v>74</v>
      </c>
      <c r="E4474" s="30" t="s">
        <v>9891</v>
      </c>
      <c r="F4474" s="30"/>
      <c r="G4474" s="38">
        <v>60</v>
      </c>
      <c r="H4474" s="31">
        <v>0</v>
      </c>
      <c r="I4474" s="30" t="s">
        <v>5036</v>
      </c>
      <c r="J4474" s="30" t="s">
        <v>5037</v>
      </c>
      <c r="K4474" s="30" t="s">
        <v>495</v>
      </c>
      <c r="L4474" s="30" t="s">
        <v>612</v>
      </c>
      <c r="M4474" s="30" t="s">
        <v>1828</v>
      </c>
      <c r="N4474" s="30"/>
      <c r="O4474" s="30" t="s">
        <v>9872</v>
      </c>
      <c r="P4474" s="30" t="s">
        <v>9868</v>
      </c>
      <c r="Q4474" s="30" t="s">
        <v>4174</v>
      </c>
    </row>
    <row r="4475" spans="1:17">
      <c r="A4475" s="30" t="s">
        <v>13433</v>
      </c>
      <c r="B4475" s="30" t="s">
        <v>10109</v>
      </c>
      <c r="C4475" s="30" t="s">
        <v>13434</v>
      </c>
      <c r="D4475" s="30" t="s">
        <v>74</v>
      </c>
      <c r="E4475" s="30" t="s">
        <v>9891</v>
      </c>
      <c r="F4475" s="30"/>
      <c r="G4475" s="38">
        <v>60</v>
      </c>
      <c r="H4475" s="31">
        <v>0</v>
      </c>
      <c r="I4475" s="30" t="s">
        <v>610</v>
      </c>
      <c r="J4475" s="30" t="s">
        <v>611</v>
      </c>
      <c r="K4475" s="30" t="s">
        <v>495</v>
      </c>
      <c r="L4475" s="30" t="s">
        <v>612</v>
      </c>
      <c r="M4475" s="30" t="s">
        <v>943</v>
      </c>
      <c r="N4475" s="30"/>
      <c r="O4475" s="30" t="s">
        <v>9872</v>
      </c>
      <c r="P4475" s="30" t="s">
        <v>9868</v>
      </c>
      <c r="Q4475" s="30" t="s">
        <v>4174</v>
      </c>
    </row>
    <row r="4476" spans="1:17">
      <c r="A4476" s="30" t="s">
        <v>13435</v>
      </c>
      <c r="B4476" s="30" t="s">
        <v>10109</v>
      </c>
      <c r="C4476" s="30" t="s">
        <v>13436</v>
      </c>
      <c r="D4476" s="30" t="s">
        <v>74</v>
      </c>
      <c r="E4476" s="30" t="s">
        <v>9891</v>
      </c>
      <c r="F4476" s="30"/>
      <c r="G4476" s="38">
        <v>60</v>
      </c>
      <c r="H4476" s="31">
        <v>0</v>
      </c>
      <c r="I4476" s="30" t="s">
        <v>622</v>
      </c>
      <c r="J4476" s="30" t="s">
        <v>623</v>
      </c>
      <c r="K4476" s="30" t="s">
        <v>495</v>
      </c>
      <c r="L4476" s="30" t="s">
        <v>612</v>
      </c>
      <c r="M4476" s="30" t="s">
        <v>1007</v>
      </c>
      <c r="N4476" s="30"/>
      <c r="O4476" s="30" t="s">
        <v>9872</v>
      </c>
      <c r="P4476" s="30" t="s">
        <v>9868</v>
      </c>
      <c r="Q4476" s="30" t="s">
        <v>4174</v>
      </c>
    </row>
    <row r="4477" spans="1:17">
      <c r="A4477" s="30" t="s">
        <v>13437</v>
      </c>
      <c r="B4477" s="30" t="s">
        <v>10109</v>
      </c>
      <c r="C4477" s="30" t="s">
        <v>13438</v>
      </c>
      <c r="D4477" s="30" t="s">
        <v>74</v>
      </c>
      <c r="E4477" s="30" t="s">
        <v>9891</v>
      </c>
      <c r="F4477" s="30"/>
      <c r="G4477" s="38">
        <v>60</v>
      </c>
      <c r="H4477" s="31">
        <v>0</v>
      </c>
      <c r="I4477" s="30" t="s">
        <v>5036</v>
      </c>
      <c r="J4477" s="30" t="s">
        <v>5037</v>
      </c>
      <c r="K4477" s="30" t="s">
        <v>495</v>
      </c>
      <c r="L4477" s="30" t="s">
        <v>612</v>
      </c>
      <c r="M4477" s="30" t="s">
        <v>961</v>
      </c>
      <c r="N4477" s="30"/>
      <c r="O4477" s="30" t="s">
        <v>9872</v>
      </c>
      <c r="P4477" s="30" t="s">
        <v>9868</v>
      </c>
      <c r="Q4477" s="30" t="s">
        <v>4174</v>
      </c>
    </row>
    <row r="4478" spans="1:17">
      <c r="A4478" s="30" t="s">
        <v>13439</v>
      </c>
      <c r="B4478" s="30" t="s">
        <v>10109</v>
      </c>
      <c r="C4478" s="30" t="s">
        <v>13440</v>
      </c>
      <c r="D4478" s="30" t="s">
        <v>74</v>
      </c>
      <c r="E4478" s="30" t="s">
        <v>9891</v>
      </c>
      <c r="F4478" s="30"/>
      <c r="G4478" s="38">
        <v>60</v>
      </c>
      <c r="H4478" s="31">
        <v>0</v>
      </c>
      <c r="I4478" s="30" t="s">
        <v>622</v>
      </c>
      <c r="J4478" s="30" t="s">
        <v>623</v>
      </c>
      <c r="K4478" s="30" t="s">
        <v>495</v>
      </c>
      <c r="L4478" s="30" t="s">
        <v>612</v>
      </c>
      <c r="M4478" s="30" t="s">
        <v>624</v>
      </c>
      <c r="N4478" s="30"/>
      <c r="O4478" s="30" t="s">
        <v>9872</v>
      </c>
      <c r="P4478" s="30" t="s">
        <v>9868</v>
      </c>
      <c r="Q4478" s="30" t="s">
        <v>4174</v>
      </c>
    </row>
    <row r="4479" spans="1:17">
      <c r="A4479" s="30" t="s">
        <v>13441</v>
      </c>
      <c r="B4479" s="30" t="s">
        <v>10109</v>
      </c>
      <c r="C4479" s="30" t="s">
        <v>13442</v>
      </c>
      <c r="D4479" s="30" t="s">
        <v>74</v>
      </c>
      <c r="E4479" s="30" t="s">
        <v>9891</v>
      </c>
      <c r="F4479" s="30"/>
      <c r="G4479" s="38">
        <v>60</v>
      </c>
      <c r="H4479" s="31">
        <v>0</v>
      </c>
      <c r="I4479" s="30" t="s">
        <v>5036</v>
      </c>
      <c r="J4479" s="30" t="s">
        <v>5037</v>
      </c>
      <c r="K4479" s="30" t="s">
        <v>495</v>
      </c>
      <c r="L4479" s="30" t="s">
        <v>612</v>
      </c>
      <c r="M4479" s="30" t="s">
        <v>1828</v>
      </c>
      <c r="N4479" s="30"/>
      <c r="O4479" s="30" t="s">
        <v>9872</v>
      </c>
      <c r="P4479" s="30" t="s">
        <v>9868</v>
      </c>
      <c r="Q4479" s="30" t="s">
        <v>4174</v>
      </c>
    </row>
    <row r="4480" spans="1:17">
      <c r="A4480" s="30" t="s">
        <v>13443</v>
      </c>
      <c r="B4480" s="30" t="s">
        <v>10109</v>
      </c>
      <c r="C4480" s="30" t="s">
        <v>13444</v>
      </c>
      <c r="D4480" s="30" t="s">
        <v>74</v>
      </c>
      <c r="E4480" s="30" t="s">
        <v>9891</v>
      </c>
      <c r="F4480" s="30"/>
      <c r="G4480" s="38">
        <v>60</v>
      </c>
      <c r="H4480" s="31">
        <v>0</v>
      </c>
      <c r="I4480" s="30" t="s">
        <v>5036</v>
      </c>
      <c r="J4480" s="30" t="s">
        <v>5037</v>
      </c>
      <c r="K4480" s="30" t="s">
        <v>495</v>
      </c>
      <c r="L4480" s="30" t="s">
        <v>612</v>
      </c>
      <c r="M4480" s="30" t="s">
        <v>1828</v>
      </c>
      <c r="N4480" s="30"/>
      <c r="O4480" s="30" t="s">
        <v>9872</v>
      </c>
      <c r="P4480" s="30" t="s">
        <v>9868</v>
      </c>
      <c r="Q4480" s="30" t="s">
        <v>4174</v>
      </c>
    </row>
    <row r="4481" spans="1:17">
      <c r="A4481" s="30" t="s">
        <v>13445</v>
      </c>
      <c r="B4481" s="30" t="s">
        <v>10109</v>
      </c>
      <c r="C4481" s="30" t="s">
        <v>13446</v>
      </c>
      <c r="D4481" s="30" t="s">
        <v>74</v>
      </c>
      <c r="E4481" s="30" t="s">
        <v>9891</v>
      </c>
      <c r="F4481" s="30"/>
      <c r="G4481" s="38">
        <v>60</v>
      </c>
      <c r="H4481" s="31">
        <v>0</v>
      </c>
      <c r="I4481" s="30" t="s">
        <v>622</v>
      </c>
      <c r="J4481" s="30" t="s">
        <v>623</v>
      </c>
      <c r="K4481" s="30" t="s">
        <v>495</v>
      </c>
      <c r="L4481" s="30" t="s">
        <v>612</v>
      </c>
      <c r="M4481" s="30" t="s">
        <v>1153</v>
      </c>
      <c r="N4481" s="30"/>
      <c r="O4481" s="30" t="s">
        <v>9872</v>
      </c>
      <c r="P4481" s="30" t="s">
        <v>9868</v>
      </c>
      <c r="Q4481" s="30" t="s">
        <v>4174</v>
      </c>
    </row>
    <row r="4482" spans="1:17">
      <c r="A4482" s="30" t="s">
        <v>13447</v>
      </c>
      <c r="B4482" s="30" t="s">
        <v>10109</v>
      </c>
      <c r="C4482" s="30" t="s">
        <v>13448</v>
      </c>
      <c r="D4482" s="30" t="s">
        <v>74</v>
      </c>
      <c r="E4482" s="30" t="s">
        <v>9891</v>
      </c>
      <c r="F4482" s="30"/>
      <c r="G4482" s="38">
        <v>60</v>
      </c>
      <c r="H4482" s="31">
        <v>0</v>
      </c>
      <c r="I4482" s="30" t="s">
        <v>610</v>
      </c>
      <c r="J4482" s="30" t="s">
        <v>611</v>
      </c>
      <c r="K4482" s="30" t="s">
        <v>495</v>
      </c>
      <c r="L4482" s="30" t="s">
        <v>612</v>
      </c>
      <c r="M4482" s="30" t="s">
        <v>1108</v>
      </c>
      <c r="N4482" s="30"/>
      <c r="O4482" s="30" t="s">
        <v>9872</v>
      </c>
      <c r="P4482" s="30" t="s">
        <v>9868</v>
      </c>
      <c r="Q4482" s="30" t="s">
        <v>4174</v>
      </c>
    </row>
    <row r="4483" spans="1:17">
      <c r="A4483" s="30" t="s">
        <v>13449</v>
      </c>
      <c r="B4483" s="30" t="s">
        <v>10109</v>
      </c>
      <c r="C4483" s="30" t="s">
        <v>13450</v>
      </c>
      <c r="D4483" s="30" t="s">
        <v>74</v>
      </c>
      <c r="E4483" s="30" t="s">
        <v>9891</v>
      </c>
      <c r="F4483" s="30"/>
      <c r="G4483" s="38">
        <v>60</v>
      </c>
      <c r="H4483" s="31">
        <v>0</v>
      </c>
      <c r="I4483" s="30" t="s">
        <v>5036</v>
      </c>
      <c r="J4483" s="30" t="s">
        <v>5037</v>
      </c>
      <c r="K4483" s="30" t="s">
        <v>495</v>
      </c>
      <c r="L4483" s="30" t="s">
        <v>612</v>
      </c>
      <c r="M4483" s="30" t="s">
        <v>1828</v>
      </c>
      <c r="N4483" s="30"/>
      <c r="O4483" s="30" t="s">
        <v>9872</v>
      </c>
      <c r="P4483" s="30" t="s">
        <v>9868</v>
      </c>
      <c r="Q4483" s="30" t="s">
        <v>4174</v>
      </c>
    </row>
    <row r="4484" spans="1:17">
      <c r="A4484" s="30" t="s">
        <v>13451</v>
      </c>
      <c r="B4484" s="30" t="s">
        <v>10109</v>
      </c>
      <c r="C4484" s="30" t="s">
        <v>13452</v>
      </c>
      <c r="D4484" s="30" t="s">
        <v>74</v>
      </c>
      <c r="E4484" s="30" t="s">
        <v>9891</v>
      </c>
      <c r="F4484" s="30"/>
      <c r="G4484" s="38">
        <v>60</v>
      </c>
      <c r="H4484" s="31">
        <v>0</v>
      </c>
      <c r="I4484" s="30" t="s">
        <v>5036</v>
      </c>
      <c r="J4484" s="30" t="s">
        <v>5037</v>
      </c>
      <c r="K4484" s="30" t="s">
        <v>495</v>
      </c>
      <c r="L4484" s="30" t="s">
        <v>612</v>
      </c>
      <c r="M4484" s="30" t="s">
        <v>1828</v>
      </c>
      <c r="N4484" s="30"/>
      <c r="O4484" s="30" t="s">
        <v>9872</v>
      </c>
      <c r="P4484" s="30" t="s">
        <v>9868</v>
      </c>
      <c r="Q4484" s="30" t="s">
        <v>4174</v>
      </c>
    </row>
    <row r="4485" spans="1:17">
      <c r="A4485" s="30" t="s">
        <v>13453</v>
      </c>
      <c r="B4485" s="30" t="s">
        <v>10109</v>
      </c>
      <c r="C4485" s="30" t="s">
        <v>13454</v>
      </c>
      <c r="D4485" s="30" t="s">
        <v>74</v>
      </c>
      <c r="E4485" s="30" t="s">
        <v>9891</v>
      </c>
      <c r="F4485" s="30"/>
      <c r="G4485" s="38">
        <v>60</v>
      </c>
      <c r="H4485" s="31">
        <v>0</v>
      </c>
      <c r="I4485" s="30" t="s">
        <v>610</v>
      </c>
      <c r="J4485" s="30" t="s">
        <v>611</v>
      </c>
      <c r="K4485" s="30" t="s">
        <v>495</v>
      </c>
      <c r="L4485" s="30" t="s">
        <v>612</v>
      </c>
      <c r="M4485" s="30" t="s">
        <v>688</v>
      </c>
      <c r="N4485" s="30"/>
      <c r="O4485" s="30" t="s">
        <v>9872</v>
      </c>
      <c r="P4485" s="30" t="s">
        <v>9868</v>
      </c>
      <c r="Q4485" s="30" t="s">
        <v>4174</v>
      </c>
    </row>
    <row r="4486" spans="1:17">
      <c r="A4486" s="30" t="s">
        <v>13455</v>
      </c>
      <c r="B4486" s="30" t="s">
        <v>10106</v>
      </c>
      <c r="C4486" s="30" t="s">
        <v>13456</v>
      </c>
      <c r="D4486" s="30" t="s">
        <v>74</v>
      </c>
      <c r="E4486" s="30" t="s">
        <v>9891</v>
      </c>
      <c r="F4486" s="30"/>
      <c r="G4486" s="38">
        <v>60</v>
      </c>
      <c r="H4486" s="31">
        <v>0</v>
      </c>
      <c r="I4486" s="30" t="s">
        <v>622</v>
      </c>
      <c r="J4486" s="30" t="s">
        <v>623</v>
      </c>
      <c r="K4486" s="30" t="s">
        <v>495</v>
      </c>
      <c r="L4486" s="30" t="s">
        <v>612</v>
      </c>
      <c r="M4486" s="30" t="s">
        <v>1153</v>
      </c>
      <c r="N4486" s="30"/>
      <c r="O4486" s="30" t="s">
        <v>9872</v>
      </c>
      <c r="P4486" s="30" t="s">
        <v>9868</v>
      </c>
      <c r="Q4486" s="30" t="s">
        <v>4174</v>
      </c>
    </row>
    <row r="4487" spans="1:17">
      <c r="A4487" s="30" t="s">
        <v>13457</v>
      </c>
      <c r="B4487" s="30" t="s">
        <v>10109</v>
      </c>
      <c r="C4487" s="30" t="s">
        <v>13458</v>
      </c>
      <c r="D4487" s="30" t="s">
        <v>74</v>
      </c>
      <c r="E4487" s="30" t="s">
        <v>9891</v>
      </c>
      <c r="F4487" s="30"/>
      <c r="G4487" s="38">
        <v>60</v>
      </c>
      <c r="H4487" s="31">
        <v>0</v>
      </c>
      <c r="I4487" s="30" t="s">
        <v>5036</v>
      </c>
      <c r="J4487" s="30" t="s">
        <v>5037</v>
      </c>
      <c r="K4487" s="30" t="s">
        <v>495</v>
      </c>
      <c r="L4487" s="30" t="s">
        <v>612</v>
      </c>
      <c r="M4487" s="30" t="s">
        <v>1828</v>
      </c>
      <c r="N4487" s="30"/>
      <c r="O4487" s="30" t="s">
        <v>9872</v>
      </c>
      <c r="P4487" s="30" t="s">
        <v>9868</v>
      </c>
      <c r="Q4487" s="30" t="s">
        <v>4174</v>
      </c>
    </row>
    <row r="4488" spans="1:17">
      <c r="A4488" s="30" t="s">
        <v>13459</v>
      </c>
      <c r="B4488" s="30" t="s">
        <v>10109</v>
      </c>
      <c r="C4488" s="30" t="s">
        <v>13460</v>
      </c>
      <c r="D4488" s="30" t="s">
        <v>74</v>
      </c>
      <c r="E4488" s="30" t="s">
        <v>9891</v>
      </c>
      <c r="F4488" s="30"/>
      <c r="G4488" s="38">
        <v>60</v>
      </c>
      <c r="H4488" s="31">
        <v>0</v>
      </c>
      <c r="I4488" s="30" t="s">
        <v>5036</v>
      </c>
      <c r="J4488" s="30" t="s">
        <v>5037</v>
      </c>
      <c r="K4488" s="30" t="s">
        <v>495</v>
      </c>
      <c r="L4488" s="30" t="s">
        <v>612</v>
      </c>
      <c r="M4488" s="30" t="s">
        <v>1828</v>
      </c>
      <c r="N4488" s="30"/>
      <c r="O4488" s="30" t="s">
        <v>9872</v>
      </c>
      <c r="P4488" s="30" t="s">
        <v>9868</v>
      </c>
      <c r="Q4488" s="30" t="s">
        <v>4174</v>
      </c>
    </row>
    <row r="4489" spans="1:17">
      <c r="A4489" s="30" t="s">
        <v>13461</v>
      </c>
      <c r="B4489" s="30" t="s">
        <v>10103</v>
      </c>
      <c r="C4489" s="30" t="s">
        <v>13462</v>
      </c>
      <c r="D4489" s="30"/>
      <c r="E4489" s="30" t="s">
        <v>9870</v>
      </c>
      <c r="F4489" s="30" t="s">
        <v>74</v>
      </c>
      <c r="G4489" s="38">
        <v>60</v>
      </c>
      <c r="H4489" s="31">
        <v>0</v>
      </c>
      <c r="I4489" s="30" t="s">
        <v>512</v>
      </c>
      <c r="J4489" s="30" t="s">
        <v>513</v>
      </c>
      <c r="K4489" s="30" t="s">
        <v>495</v>
      </c>
      <c r="L4489" s="30" t="s">
        <v>496</v>
      </c>
      <c r="M4489" s="30" t="s">
        <v>713</v>
      </c>
      <c r="N4489" s="30" t="s">
        <v>3111</v>
      </c>
      <c r="O4489" s="30" t="s">
        <v>9872</v>
      </c>
      <c r="P4489" s="30" t="s">
        <v>9868</v>
      </c>
      <c r="Q4489" s="30" t="s">
        <v>499</v>
      </c>
    </row>
    <row r="4490" spans="1:17">
      <c r="A4490" s="30" t="s">
        <v>13463</v>
      </c>
      <c r="B4490" s="30" t="s">
        <v>10109</v>
      </c>
      <c r="C4490" s="30" t="s">
        <v>13464</v>
      </c>
      <c r="D4490" s="30" t="s">
        <v>74</v>
      </c>
      <c r="E4490" s="30" t="s">
        <v>9891</v>
      </c>
      <c r="F4490" s="30"/>
      <c r="G4490" s="38">
        <v>60</v>
      </c>
      <c r="H4490" s="31">
        <v>0</v>
      </c>
      <c r="I4490" s="30" t="s">
        <v>622</v>
      </c>
      <c r="J4490" s="30" t="s">
        <v>623</v>
      </c>
      <c r="K4490" s="30" t="s">
        <v>495</v>
      </c>
      <c r="L4490" s="30" t="s">
        <v>612</v>
      </c>
      <c r="M4490" s="30" t="s">
        <v>1153</v>
      </c>
      <c r="N4490" s="30"/>
      <c r="O4490" s="30" t="s">
        <v>9872</v>
      </c>
      <c r="P4490" s="30" t="s">
        <v>9868</v>
      </c>
      <c r="Q4490" s="30" t="s">
        <v>4174</v>
      </c>
    </row>
    <row r="4491" spans="1:17">
      <c r="A4491" s="30" t="s">
        <v>13465</v>
      </c>
      <c r="B4491" s="30" t="s">
        <v>10109</v>
      </c>
      <c r="C4491" s="30" t="s">
        <v>13466</v>
      </c>
      <c r="D4491" s="30" t="s">
        <v>74</v>
      </c>
      <c r="E4491" s="30" t="s">
        <v>9891</v>
      </c>
      <c r="F4491" s="30"/>
      <c r="G4491" s="38">
        <v>60</v>
      </c>
      <c r="H4491" s="31">
        <v>0</v>
      </c>
      <c r="I4491" s="30" t="s">
        <v>622</v>
      </c>
      <c r="J4491" s="30" t="s">
        <v>623</v>
      </c>
      <c r="K4491" s="30" t="s">
        <v>495</v>
      </c>
      <c r="L4491" s="30" t="s">
        <v>612</v>
      </c>
      <c r="M4491" s="30" t="s">
        <v>624</v>
      </c>
      <c r="N4491" s="30"/>
      <c r="O4491" s="30" t="s">
        <v>9872</v>
      </c>
      <c r="P4491" s="30" t="s">
        <v>9868</v>
      </c>
      <c r="Q4491" s="30" t="s">
        <v>4174</v>
      </c>
    </row>
    <row r="4492" spans="1:17">
      <c r="A4492" s="30" t="s">
        <v>13467</v>
      </c>
      <c r="B4492" s="30" t="s">
        <v>10109</v>
      </c>
      <c r="C4492" s="30" t="s">
        <v>13468</v>
      </c>
      <c r="D4492" s="30" t="s">
        <v>74</v>
      </c>
      <c r="E4492" s="30" t="s">
        <v>9891</v>
      </c>
      <c r="F4492" s="30"/>
      <c r="G4492" s="38">
        <v>60</v>
      </c>
      <c r="H4492" s="31">
        <v>0</v>
      </c>
      <c r="I4492" s="30" t="s">
        <v>5036</v>
      </c>
      <c r="J4492" s="30" t="s">
        <v>5037</v>
      </c>
      <c r="K4492" s="30" t="s">
        <v>495</v>
      </c>
      <c r="L4492" s="30" t="s">
        <v>612</v>
      </c>
      <c r="M4492" s="30" t="s">
        <v>961</v>
      </c>
      <c r="N4492" s="30"/>
      <c r="O4492" s="30" t="s">
        <v>9872</v>
      </c>
      <c r="P4492" s="30" t="s">
        <v>9868</v>
      </c>
      <c r="Q4492" s="30" t="s">
        <v>4174</v>
      </c>
    </row>
    <row r="4493" spans="1:17">
      <c r="A4493" s="30" t="s">
        <v>13469</v>
      </c>
      <c r="B4493" s="30" t="s">
        <v>10103</v>
      </c>
      <c r="C4493" s="30" t="s">
        <v>13470</v>
      </c>
      <c r="D4493" s="30"/>
      <c r="E4493" s="30" t="s">
        <v>9870</v>
      </c>
      <c r="F4493" s="30" t="s">
        <v>74</v>
      </c>
      <c r="G4493" s="38">
        <v>60</v>
      </c>
      <c r="H4493" s="31">
        <v>0</v>
      </c>
      <c r="I4493" s="30" t="s">
        <v>586</v>
      </c>
      <c r="J4493" s="30" t="s">
        <v>587</v>
      </c>
      <c r="K4493" s="30" t="s">
        <v>495</v>
      </c>
      <c r="L4493" s="30" t="s">
        <v>496</v>
      </c>
      <c r="M4493" s="30" t="s">
        <v>588</v>
      </c>
      <c r="N4493" s="30"/>
      <c r="O4493" s="30" t="s">
        <v>9872</v>
      </c>
      <c r="P4493" s="30" t="s">
        <v>9868</v>
      </c>
      <c r="Q4493" s="30" t="s">
        <v>499</v>
      </c>
    </row>
    <row r="4494" spans="1:17">
      <c r="A4494" s="30" t="s">
        <v>13471</v>
      </c>
      <c r="B4494" s="30" t="s">
        <v>13472</v>
      </c>
      <c r="C4494" s="30" t="s">
        <v>13473</v>
      </c>
      <c r="D4494" s="30"/>
      <c r="E4494" s="30" t="s">
        <v>10101</v>
      </c>
      <c r="F4494" s="30"/>
      <c r="G4494" s="38">
        <v>60</v>
      </c>
      <c r="H4494" s="31">
        <v>0</v>
      </c>
      <c r="I4494" s="30" t="s">
        <v>546</v>
      </c>
      <c r="J4494" s="30" t="s">
        <v>547</v>
      </c>
      <c r="K4494" s="30" t="s">
        <v>495</v>
      </c>
      <c r="L4494" s="30" t="s">
        <v>828</v>
      </c>
      <c r="M4494" s="30" t="s">
        <v>573</v>
      </c>
      <c r="N4494" s="30"/>
      <c r="O4494" s="30" t="s">
        <v>9872</v>
      </c>
      <c r="P4494" s="30" t="s">
        <v>9868</v>
      </c>
      <c r="Q4494" s="30" t="s">
        <v>499</v>
      </c>
    </row>
    <row r="4495" spans="1:17">
      <c r="A4495" s="30" t="s">
        <v>13474</v>
      </c>
      <c r="B4495" s="30" t="s">
        <v>10103</v>
      </c>
      <c r="C4495" s="30" t="s">
        <v>13475</v>
      </c>
      <c r="D4495" s="30"/>
      <c r="E4495" s="30" t="s">
        <v>9870</v>
      </c>
      <c r="F4495" s="30" t="s">
        <v>74</v>
      </c>
      <c r="G4495" s="38">
        <v>60</v>
      </c>
      <c r="H4495" s="31">
        <v>0</v>
      </c>
      <c r="I4495" s="30" t="s">
        <v>512</v>
      </c>
      <c r="J4495" s="30" t="s">
        <v>513</v>
      </c>
      <c r="K4495" s="30" t="s">
        <v>495</v>
      </c>
      <c r="L4495" s="30" t="s">
        <v>496</v>
      </c>
      <c r="M4495" s="30" t="s">
        <v>713</v>
      </c>
      <c r="N4495" s="30" t="s">
        <v>7499</v>
      </c>
      <c r="O4495" s="30" t="s">
        <v>9872</v>
      </c>
      <c r="P4495" s="30" t="s">
        <v>9868</v>
      </c>
      <c r="Q4495" s="30" t="s">
        <v>499</v>
      </c>
    </row>
    <row r="4496" spans="1:17">
      <c r="A4496" s="30" t="s">
        <v>13476</v>
      </c>
      <c r="B4496" s="30" t="s">
        <v>10109</v>
      </c>
      <c r="C4496" s="30" t="s">
        <v>13477</v>
      </c>
      <c r="D4496" s="30" t="s">
        <v>74</v>
      </c>
      <c r="E4496" s="30" t="s">
        <v>9891</v>
      </c>
      <c r="F4496" s="30"/>
      <c r="G4496" s="38">
        <v>60</v>
      </c>
      <c r="H4496" s="31">
        <v>0</v>
      </c>
      <c r="I4496" s="30" t="s">
        <v>5036</v>
      </c>
      <c r="J4496" s="30" t="s">
        <v>5037</v>
      </c>
      <c r="K4496" s="30" t="s">
        <v>495</v>
      </c>
      <c r="L4496" s="30" t="s">
        <v>612</v>
      </c>
      <c r="M4496" s="30" t="s">
        <v>11250</v>
      </c>
      <c r="N4496" s="30"/>
      <c r="O4496" s="30" t="s">
        <v>9872</v>
      </c>
      <c r="P4496" s="30" t="s">
        <v>9868</v>
      </c>
      <c r="Q4496" s="30" t="s">
        <v>4174</v>
      </c>
    </row>
    <row r="4497" spans="1:17">
      <c r="A4497" s="30" t="s">
        <v>13478</v>
      </c>
      <c r="B4497" s="30" t="s">
        <v>10103</v>
      </c>
      <c r="C4497" s="30" t="s">
        <v>13479</v>
      </c>
      <c r="D4497" s="30"/>
      <c r="E4497" s="30" t="s">
        <v>9870</v>
      </c>
      <c r="F4497" s="30" t="s">
        <v>74</v>
      </c>
      <c r="G4497" s="38">
        <v>60</v>
      </c>
      <c r="H4497" s="31">
        <v>0</v>
      </c>
      <c r="I4497" s="30" t="s">
        <v>512</v>
      </c>
      <c r="J4497" s="30" t="s">
        <v>513</v>
      </c>
      <c r="K4497" s="30" t="s">
        <v>495</v>
      </c>
      <c r="L4497" s="30" t="s">
        <v>496</v>
      </c>
      <c r="M4497" s="30" t="s">
        <v>695</v>
      </c>
      <c r="N4497" s="30" t="s">
        <v>4661</v>
      </c>
      <c r="O4497" s="30" t="s">
        <v>9872</v>
      </c>
      <c r="P4497" s="30" t="s">
        <v>9868</v>
      </c>
      <c r="Q4497" s="30" t="s">
        <v>499</v>
      </c>
    </row>
    <row r="4498" spans="1:17">
      <c r="A4498" s="30" t="s">
        <v>13480</v>
      </c>
      <c r="B4498" s="30" t="s">
        <v>10109</v>
      </c>
      <c r="C4498" s="30" t="s">
        <v>13481</v>
      </c>
      <c r="D4498" s="30" t="s">
        <v>74</v>
      </c>
      <c r="E4498" s="30" t="s">
        <v>9891</v>
      </c>
      <c r="F4498" s="30"/>
      <c r="G4498" s="38">
        <v>60</v>
      </c>
      <c r="H4498" s="31">
        <v>0</v>
      </c>
      <c r="I4498" s="30" t="s">
        <v>5036</v>
      </c>
      <c r="J4498" s="30" t="s">
        <v>5037</v>
      </c>
      <c r="K4498" s="30" t="s">
        <v>495</v>
      </c>
      <c r="L4498" s="30" t="s">
        <v>612</v>
      </c>
      <c r="M4498" s="30" t="s">
        <v>1021</v>
      </c>
      <c r="N4498" s="30"/>
      <c r="O4498" s="30" t="s">
        <v>9872</v>
      </c>
      <c r="P4498" s="30" t="s">
        <v>9868</v>
      </c>
      <c r="Q4498" s="30" t="s">
        <v>4174</v>
      </c>
    </row>
    <row r="4499" spans="1:17">
      <c r="A4499" s="30" t="s">
        <v>13482</v>
      </c>
      <c r="B4499" s="30" t="s">
        <v>10109</v>
      </c>
      <c r="C4499" s="30" t="s">
        <v>13483</v>
      </c>
      <c r="D4499" s="30" t="s">
        <v>74</v>
      </c>
      <c r="E4499" s="30" t="s">
        <v>9891</v>
      </c>
      <c r="F4499" s="30"/>
      <c r="G4499" s="38">
        <v>60</v>
      </c>
      <c r="H4499" s="31">
        <v>0</v>
      </c>
      <c r="I4499" s="30" t="s">
        <v>628</v>
      </c>
      <c r="J4499" s="30" t="s">
        <v>629</v>
      </c>
      <c r="K4499" s="30" t="s">
        <v>495</v>
      </c>
      <c r="L4499" s="30" t="s">
        <v>612</v>
      </c>
      <c r="M4499" s="30" t="s">
        <v>1828</v>
      </c>
      <c r="N4499" s="30"/>
      <c r="O4499" s="30" t="s">
        <v>9872</v>
      </c>
      <c r="P4499" s="30" t="s">
        <v>9868</v>
      </c>
      <c r="Q4499" s="30" t="s">
        <v>4174</v>
      </c>
    </row>
    <row r="4500" spans="1:17">
      <c r="A4500" s="30" t="s">
        <v>13484</v>
      </c>
      <c r="B4500" s="30" t="s">
        <v>10106</v>
      </c>
      <c r="C4500" s="30" t="s">
        <v>13485</v>
      </c>
      <c r="D4500" s="30" t="s">
        <v>74</v>
      </c>
      <c r="E4500" s="30" t="s">
        <v>9891</v>
      </c>
      <c r="F4500" s="30"/>
      <c r="G4500" s="38">
        <v>60</v>
      </c>
      <c r="H4500" s="31">
        <v>0</v>
      </c>
      <c r="I4500" s="30" t="s">
        <v>622</v>
      </c>
      <c r="J4500" s="30" t="s">
        <v>623</v>
      </c>
      <c r="K4500" s="30" t="s">
        <v>495</v>
      </c>
      <c r="L4500" s="30" t="s">
        <v>612</v>
      </c>
      <c r="M4500" s="30" t="s">
        <v>11230</v>
      </c>
      <c r="N4500" s="30"/>
      <c r="O4500" s="30" t="s">
        <v>9872</v>
      </c>
      <c r="P4500" s="30" t="s">
        <v>9868</v>
      </c>
      <c r="Q4500" s="30" t="s">
        <v>4174</v>
      </c>
    </row>
    <row r="4501" spans="1:17">
      <c r="A4501" s="30" t="s">
        <v>13486</v>
      </c>
      <c r="B4501" s="30" t="s">
        <v>10109</v>
      </c>
      <c r="C4501" s="30" t="s">
        <v>13487</v>
      </c>
      <c r="D4501" s="30" t="s">
        <v>74</v>
      </c>
      <c r="E4501" s="30" t="s">
        <v>9891</v>
      </c>
      <c r="F4501" s="30"/>
      <c r="G4501" s="38">
        <v>60</v>
      </c>
      <c r="H4501" s="31">
        <v>0</v>
      </c>
      <c r="I4501" s="30" t="s">
        <v>5036</v>
      </c>
      <c r="J4501" s="30" t="s">
        <v>5037</v>
      </c>
      <c r="K4501" s="30" t="s">
        <v>495</v>
      </c>
      <c r="L4501" s="30" t="s">
        <v>612</v>
      </c>
      <c r="M4501" s="30" t="s">
        <v>780</v>
      </c>
      <c r="N4501" s="30"/>
      <c r="O4501" s="30" t="s">
        <v>9872</v>
      </c>
      <c r="P4501" s="30" t="s">
        <v>9868</v>
      </c>
      <c r="Q4501" s="30" t="s">
        <v>4174</v>
      </c>
    </row>
    <row r="4502" spans="1:17">
      <c r="A4502" s="30" t="s">
        <v>13488</v>
      </c>
      <c r="B4502" s="30" t="s">
        <v>10109</v>
      </c>
      <c r="C4502" s="30" t="s">
        <v>13489</v>
      </c>
      <c r="D4502" s="30" t="s">
        <v>74</v>
      </c>
      <c r="E4502" s="30" t="s">
        <v>9891</v>
      </c>
      <c r="F4502" s="30"/>
      <c r="G4502" s="38">
        <v>60</v>
      </c>
      <c r="H4502" s="31">
        <v>0</v>
      </c>
      <c r="I4502" s="30" t="s">
        <v>5036</v>
      </c>
      <c r="J4502" s="30" t="s">
        <v>5037</v>
      </c>
      <c r="K4502" s="30" t="s">
        <v>495</v>
      </c>
      <c r="L4502" s="30" t="s">
        <v>612</v>
      </c>
      <c r="M4502" s="30" t="s">
        <v>1828</v>
      </c>
      <c r="N4502" s="30"/>
      <c r="O4502" s="30" t="s">
        <v>9872</v>
      </c>
      <c r="P4502" s="30" t="s">
        <v>9868</v>
      </c>
      <c r="Q4502" s="30" t="s">
        <v>4174</v>
      </c>
    </row>
    <row r="4503" spans="1:17">
      <c r="A4503" s="30" t="s">
        <v>13490</v>
      </c>
      <c r="B4503" s="30" t="s">
        <v>10109</v>
      </c>
      <c r="C4503" s="30" t="s">
        <v>13491</v>
      </c>
      <c r="D4503" s="30" t="s">
        <v>74</v>
      </c>
      <c r="E4503" s="30" t="s">
        <v>9891</v>
      </c>
      <c r="F4503" s="30"/>
      <c r="G4503" s="38">
        <v>60</v>
      </c>
      <c r="H4503" s="31">
        <v>0</v>
      </c>
      <c r="I4503" s="30" t="s">
        <v>5036</v>
      </c>
      <c r="J4503" s="30" t="s">
        <v>5037</v>
      </c>
      <c r="K4503" s="30" t="s">
        <v>495</v>
      </c>
      <c r="L4503" s="30" t="s">
        <v>612</v>
      </c>
      <c r="M4503" s="30" t="s">
        <v>1828</v>
      </c>
      <c r="N4503" s="30"/>
      <c r="O4503" s="30" t="s">
        <v>9872</v>
      </c>
      <c r="P4503" s="30" t="s">
        <v>9868</v>
      </c>
      <c r="Q4503" s="30" t="s">
        <v>4174</v>
      </c>
    </row>
    <row r="4504" spans="1:17">
      <c r="A4504" s="30" t="s">
        <v>13492</v>
      </c>
      <c r="B4504" s="30" t="s">
        <v>10109</v>
      </c>
      <c r="C4504" s="30" t="s">
        <v>13493</v>
      </c>
      <c r="D4504" s="30" t="s">
        <v>74</v>
      </c>
      <c r="E4504" s="30" t="s">
        <v>9891</v>
      </c>
      <c r="F4504" s="30"/>
      <c r="G4504" s="38">
        <v>60</v>
      </c>
      <c r="H4504" s="31">
        <v>0</v>
      </c>
      <c r="I4504" s="30" t="s">
        <v>5036</v>
      </c>
      <c r="J4504" s="30" t="s">
        <v>5037</v>
      </c>
      <c r="K4504" s="30" t="s">
        <v>495</v>
      </c>
      <c r="L4504" s="30" t="s">
        <v>612</v>
      </c>
      <c r="M4504" s="30" t="s">
        <v>1828</v>
      </c>
      <c r="N4504" s="30"/>
      <c r="O4504" s="30" t="s">
        <v>9872</v>
      </c>
      <c r="P4504" s="30" t="s">
        <v>9868</v>
      </c>
      <c r="Q4504" s="30" t="s">
        <v>4174</v>
      </c>
    </row>
    <row r="4505" spans="1:17">
      <c r="A4505" s="30" t="s">
        <v>13494</v>
      </c>
      <c r="B4505" s="30" t="s">
        <v>10109</v>
      </c>
      <c r="C4505" s="30" t="s">
        <v>13495</v>
      </c>
      <c r="D4505" s="30" t="s">
        <v>74</v>
      </c>
      <c r="E4505" s="30" t="s">
        <v>10883</v>
      </c>
      <c r="F4505" s="30"/>
      <c r="G4505" s="38">
        <v>60</v>
      </c>
      <c r="H4505" s="31">
        <v>0</v>
      </c>
      <c r="I4505" s="30" t="s">
        <v>610</v>
      </c>
      <c r="J4505" s="30" t="s">
        <v>611</v>
      </c>
      <c r="K4505" s="30" t="s">
        <v>495</v>
      </c>
      <c r="L4505" s="30" t="s">
        <v>612</v>
      </c>
      <c r="M4505" s="30" t="s">
        <v>6616</v>
      </c>
      <c r="N4505" s="30"/>
      <c r="O4505" s="30" t="s">
        <v>9872</v>
      </c>
      <c r="P4505" s="30" t="s">
        <v>9868</v>
      </c>
      <c r="Q4505" s="30" t="s">
        <v>4174</v>
      </c>
    </row>
    <row r="4506" spans="1:17">
      <c r="A4506" s="30" t="s">
        <v>13496</v>
      </c>
      <c r="B4506" s="30" t="s">
        <v>10106</v>
      </c>
      <c r="C4506" s="30" t="s">
        <v>13497</v>
      </c>
      <c r="D4506" s="30" t="s">
        <v>74</v>
      </c>
      <c r="E4506" s="30" t="s">
        <v>9891</v>
      </c>
      <c r="F4506" s="30"/>
      <c r="G4506" s="38">
        <v>60</v>
      </c>
      <c r="H4506" s="31">
        <v>0</v>
      </c>
      <c r="I4506" s="30" t="s">
        <v>610</v>
      </c>
      <c r="J4506" s="30" t="s">
        <v>611</v>
      </c>
      <c r="K4506" s="30" t="s">
        <v>495</v>
      </c>
      <c r="L4506" s="30" t="s">
        <v>612</v>
      </c>
      <c r="M4506" s="30" t="s">
        <v>5051</v>
      </c>
      <c r="N4506" s="30"/>
      <c r="O4506" s="30" t="s">
        <v>9872</v>
      </c>
      <c r="P4506" s="30" t="s">
        <v>9868</v>
      </c>
      <c r="Q4506" s="30" t="s">
        <v>4174</v>
      </c>
    </row>
    <row r="4507" spans="1:17">
      <c r="A4507" s="30" t="s">
        <v>13498</v>
      </c>
      <c r="B4507" s="30" t="s">
        <v>10109</v>
      </c>
      <c r="C4507" s="30" t="s">
        <v>13499</v>
      </c>
      <c r="D4507" s="30" t="s">
        <v>74</v>
      </c>
      <c r="E4507" s="30" t="s">
        <v>9891</v>
      </c>
      <c r="F4507" s="30"/>
      <c r="G4507" s="38">
        <v>60</v>
      </c>
      <c r="H4507" s="31">
        <v>0</v>
      </c>
      <c r="I4507" s="30" t="s">
        <v>622</v>
      </c>
      <c r="J4507" s="30" t="s">
        <v>623</v>
      </c>
      <c r="K4507" s="30" t="s">
        <v>495</v>
      </c>
      <c r="L4507" s="30" t="s">
        <v>612</v>
      </c>
      <c r="M4507" s="30" t="s">
        <v>1007</v>
      </c>
      <c r="N4507" s="30"/>
      <c r="O4507" s="30" t="s">
        <v>9872</v>
      </c>
      <c r="P4507" s="30" t="s">
        <v>9868</v>
      </c>
      <c r="Q4507" s="30" t="s">
        <v>4174</v>
      </c>
    </row>
    <row r="4508" spans="1:17">
      <c r="A4508" s="30" t="s">
        <v>13500</v>
      </c>
      <c r="B4508" s="30" t="s">
        <v>10109</v>
      </c>
      <c r="C4508" s="30" t="s">
        <v>13501</v>
      </c>
      <c r="D4508" s="30" t="s">
        <v>74</v>
      </c>
      <c r="E4508" s="30" t="s">
        <v>9891</v>
      </c>
      <c r="F4508" s="30"/>
      <c r="G4508" s="38">
        <v>60</v>
      </c>
      <c r="H4508" s="31">
        <v>0</v>
      </c>
      <c r="I4508" s="30" t="s">
        <v>622</v>
      </c>
      <c r="J4508" s="30" t="s">
        <v>623</v>
      </c>
      <c r="K4508" s="30" t="s">
        <v>495</v>
      </c>
      <c r="L4508" s="30" t="s">
        <v>612</v>
      </c>
      <c r="M4508" s="30" t="s">
        <v>1153</v>
      </c>
      <c r="N4508" s="30"/>
      <c r="O4508" s="30" t="s">
        <v>9872</v>
      </c>
      <c r="P4508" s="30" t="s">
        <v>9868</v>
      </c>
      <c r="Q4508" s="30" t="s">
        <v>4174</v>
      </c>
    </row>
    <row r="4509" spans="1:17">
      <c r="A4509" s="30" t="s">
        <v>13502</v>
      </c>
      <c r="B4509" s="30" t="s">
        <v>10109</v>
      </c>
      <c r="C4509" s="30" t="s">
        <v>13503</v>
      </c>
      <c r="D4509" s="30" t="s">
        <v>74</v>
      </c>
      <c r="E4509" s="30" t="s">
        <v>9891</v>
      </c>
      <c r="F4509" s="30"/>
      <c r="G4509" s="38">
        <v>60</v>
      </c>
      <c r="H4509" s="31">
        <v>0</v>
      </c>
      <c r="I4509" s="30" t="s">
        <v>610</v>
      </c>
      <c r="J4509" s="30" t="s">
        <v>611</v>
      </c>
      <c r="K4509" s="30" t="s">
        <v>495</v>
      </c>
      <c r="L4509" s="30" t="s">
        <v>612</v>
      </c>
      <c r="M4509" s="30" t="s">
        <v>950</v>
      </c>
      <c r="N4509" s="30"/>
      <c r="O4509" s="30" t="s">
        <v>9872</v>
      </c>
      <c r="P4509" s="30" t="s">
        <v>9868</v>
      </c>
      <c r="Q4509" s="30" t="s">
        <v>4174</v>
      </c>
    </row>
    <row r="4510" spans="1:17">
      <c r="A4510" s="30" t="s">
        <v>13504</v>
      </c>
      <c r="B4510" s="30" t="s">
        <v>10109</v>
      </c>
      <c r="C4510" s="30" t="s">
        <v>13505</v>
      </c>
      <c r="D4510" s="30" t="s">
        <v>74</v>
      </c>
      <c r="E4510" s="30" t="s">
        <v>9891</v>
      </c>
      <c r="F4510" s="30"/>
      <c r="G4510" s="38">
        <v>60</v>
      </c>
      <c r="H4510" s="31">
        <v>0</v>
      </c>
      <c r="I4510" s="30" t="s">
        <v>610</v>
      </c>
      <c r="J4510" s="30" t="s">
        <v>611</v>
      </c>
      <c r="K4510" s="30" t="s">
        <v>495</v>
      </c>
      <c r="L4510" s="30" t="s">
        <v>612</v>
      </c>
      <c r="M4510" s="30" t="s">
        <v>950</v>
      </c>
      <c r="N4510" s="30"/>
      <c r="O4510" s="30" t="s">
        <v>9872</v>
      </c>
      <c r="P4510" s="30" t="s">
        <v>9868</v>
      </c>
      <c r="Q4510" s="30" t="s">
        <v>4174</v>
      </c>
    </row>
    <row r="4511" spans="1:17">
      <c r="A4511" s="30" t="s">
        <v>13506</v>
      </c>
      <c r="B4511" s="30" t="s">
        <v>10109</v>
      </c>
      <c r="C4511" s="30" t="s">
        <v>13507</v>
      </c>
      <c r="D4511" s="30" t="s">
        <v>74</v>
      </c>
      <c r="E4511" s="30" t="s">
        <v>9891</v>
      </c>
      <c r="F4511" s="30"/>
      <c r="G4511" s="38">
        <v>60</v>
      </c>
      <c r="H4511" s="31">
        <v>0</v>
      </c>
      <c r="I4511" s="30" t="s">
        <v>5036</v>
      </c>
      <c r="J4511" s="30" t="s">
        <v>5037</v>
      </c>
      <c r="K4511" s="30" t="s">
        <v>495</v>
      </c>
      <c r="L4511" s="30" t="s">
        <v>612</v>
      </c>
      <c r="M4511" s="30" t="s">
        <v>9437</v>
      </c>
      <c r="N4511" s="30"/>
      <c r="O4511" s="30" t="s">
        <v>9872</v>
      </c>
      <c r="P4511" s="30" t="s">
        <v>9868</v>
      </c>
      <c r="Q4511" s="30" t="s">
        <v>4174</v>
      </c>
    </row>
    <row r="4512" spans="1:17">
      <c r="A4512" s="30" t="s">
        <v>13508</v>
      </c>
      <c r="B4512" s="30" t="s">
        <v>10106</v>
      </c>
      <c r="C4512" s="30" t="s">
        <v>13509</v>
      </c>
      <c r="D4512" s="30" t="s">
        <v>74</v>
      </c>
      <c r="E4512" s="30" t="s">
        <v>9891</v>
      </c>
      <c r="F4512" s="30"/>
      <c r="G4512" s="38">
        <v>60</v>
      </c>
      <c r="H4512" s="31">
        <v>0</v>
      </c>
      <c r="I4512" s="30" t="s">
        <v>5036</v>
      </c>
      <c r="J4512" s="30" t="s">
        <v>5037</v>
      </c>
      <c r="K4512" s="30" t="s">
        <v>495</v>
      </c>
      <c r="L4512" s="30" t="s">
        <v>612</v>
      </c>
      <c r="M4512" s="30" t="s">
        <v>4781</v>
      </c>
      <c r="N4512" s="30"/>
      <c r="O4512" s="30" t="s">
        <v>9872</v>
      </c>
      <c r="P4512" s="30" t="s">
        <v>9868</v>
      </c>
      <c r="Q4512" s="30" t="s">
        <v>4174</v>
      </c>
    </row>
    <row r="4513" spans="1:17">
      <c r="A4513" s="30" t="s">
        <v>13510</v>
      </c>
      <c r="B4513" s="30" t="s">
        <v>10120</v>
      </c>
      <c r="C4513" s="30" t="s">
        <v>13511</v>
      </c>
      <c r="D4513" s="30" t="s">
        <v>74</v>
      </c>
      <c r="E4513" s="30" t="s">
        <v>9891</v>
      </c>
      <c r="F4513" s="30"/>
      <c r="G4513" s="38">
        <v>60</v>
      </c>
      <c r="H4513" s="31">
        <v>0</v>
      </c>
      <c r="I4513" s="30" t="s">
        <v>5036</v>
      </c>
      <c r="J4513" s="30" t="s">
        <v>5037</v>
      </c>
      <c r="K4513" s="30" t="s">
        <v>495</v>
      </c>
      <c r="L4513" s="30" t="s">
        <v>612</v>
      </c>
      <c r="M4513" s="30" t="s">
        <v>11242</v>
      </c>
      <c r="N4513" s="30"/>
      <c r="O4513" s="30" t="s">
        <v>9872</v>
      </c>
      <c r="P4513" s="30" t="s">
        <v>9868</v>
      </c>
      <c r="Q4513" s="30" t="s">
        <v>4174</v>
      </c>
    </row>
    <row r="4514" spans="1:17">
      <c r="A4514" s="30" t="s">
        <v>13512</v>
      </c>
      <c r="B4514" s="30" t="s">
        <v>10109</v>
      </c>
      <c r="C4514" s="30" t="s">
        <v>13513</v>
      </c>
      <c r="D4514" s="30" t="s">
        <v>74</v>
      </c>
      <c r="E4514" s="30" t="s">
        <v>9891</v>
      </c>
      <c r="F4514" s="30"/>
      <c r="G4514" s="38">
        <v>60</v>
      </c>
      <c r="H4514" s="31">
        <v>0</v>
      </c>
      <c r="I4514" s="30" t="s">
        <v>622</v>
      </c>
      <c r="J4514" s="30" t="s">
        <v>623</v>
      </c>
      <c r="K4514" s="30" t="s">
        <v>495</v>
      </c>
      <c r="L4514" s="30" t="s">
        <v>612</v>
      </c>
      <c r="M4514" s="30" t="s">
        <v>1007</v>
      </c>
      <c r="N4514" s="30"/>
      <c r="O4514" s="30" t="s">
        <v>9872</v>
      </c>
      <c r="P4514" s="30" t="s">
        <v>9868</v>
      </c>
      <c r="Q4514" s="30" t="s">
        <v>4174</v>
      </c>
    </row>
    <row r="4515" spans="1:17">
      <c r="A4515" s="30" t="s">
        <v>13514</v>
      </c>
      <c r="B4515" s="30" t="s">
        <v>10109</v>
      </c>
      <c r="C4515" s="30" t="s">
        <v>13515</v>
      </c>
      <c r="D4515" s="30" t="s">
        <v>74</v>
      </c>
      <c r="E4515" s="30" t="s">
        <v>9891</v>
      </c>
      <c r="F4515" s="30"/>
      <c r="G4515" s="38">
        <v>60</v>
      </c>
      <c r="H4515" s="31">
        <v>0</v>
      </c>
      <c r="I4515" s="30" t="s">
        <v>622</v>
      </c>
      <c r="J4515" s="30" t="s">
        <v>623</v>
      </c>
      <c r="K4515" s="30" t="s">
        <v>495</v>
      </c>
      <c r="L4515" s="30" t="s">
        <v>612</v>
      </c>
      <c r="M4515" s="30" t="s">
        <v>1007</v>
      </c>
      <c r="N4515" s="30"/>
      <c r="O4515" s="30" t="s">
        <v>9872</v>
      </c>
      <c r="P4515" s="30" t="s">
        <v>9868</v>
      </c>
      <c r="Q4515" s="30" t="s">
        <v>4174</v>
      </c>
    </row>
    <row r="4516" spans="1:17">
      <c r="A4516" s="30" t="s">
        <v>13516</v>
      </c>
      <c r="B4516" s="30" t="s">
        <v>10094</v>
      </c>
      <c r="C4516" s="30" t="s">
        <v>13517</v>
      </c>
      <c r="D4516" s="30"/>
      <c r="E4516" s="30" t="s">
        <v>9870</v>
      </c>
      <c r="F4516" s="30" t="s">
        <v>74</v>
      </c>
      <c r="G4516" s="38">
        <v>60</v>
      </c>
      <c r="H4516" s="31">
        <v>0</v>
      </c>
      <c r="I4516" s="30" t="s">
        <v>586</v>
      </c>
      <c r="J4516" s="30" t="s">
        <v>587</v>
      </c>
      <c r="K4516" s="30" t="s">
        <v>495</v>
      </c>
      <c r="L4516" s="30" t="s">
        <v>496</v>
      </c>
      <c r="M4516" s="30" t="s">
        <v>2374</v>
      </c>
      <c r="N4516" s="30"/>
      <c r="O4516" s="30" t="s">
        <v>9872</v>
      </c>
      <c r="P4516" s="30" t="s">
        <v>9868</v>
      </c>
      <c r="Q4516" s="30" t="s">
        <v>499</v>
      </c>
    </row>
    <row r="4517" spans="1:17">
      <c r="A4517" s="30" t="s">
        <v>13518</v>
      </c>
      <c r="B4517" s="30" t="s">
        <v>10109</v>
      </c>
      <c r="C4517" s="30" t="s">
        <v>13519</v>
      </c>
      <c r="D4517" s="30" t="s">
        <v>74</v>
      </c>
      <c r="E4517" s="30" t="s">
        <v>9891</v>
      </c>
      <c r="F4517" s="30"/>
      <c r="G4517" s="38">
        <v>60</v>
      </c>
      <c r="H4517" s="31">
        <v>0</v>
      </c>
      <c r="I4517" s="30" t="s">
        <v>5036</v>
      </c>
      <c r="J4517" s="30" t="s">
        <v>5037</v>
      </c>
      <c r="K4517" s="30" t="s">
        <v>495</v>
      </c>
      <c r="L4517" s="30" t="s">
        <v>612</v>
      </c>
      <c r="M4517" s="30" t="s">
        <v>961</v>
      </c>
      <c r="N4517" s="30"/>
      <c r="O4517" s="30" t="s">
        <v>9872</v>
      </c>
      <c r="P4517" s="30" t="s">
        <v>9868</v>
      </c>
      <c r="Q4517" s="30" t="s">
        <v>4174</v>
      </c>
    </row>
    <row r="4518" spans="1:17">
      <c r="A4518" s="30" t="s">
        <v>13520</v>
      </c>
      <c r="B4518" s="30" t="s">
        <v>10103</v>
      </c>
      <c r="C4518" s="30" t="s">
        <v>13521</v>
      </c>
      <c r="D4518" s="30"/>
      <c r="E4518" s="30" t="s">
        <v>9870</v>
      </c>
      <c r="F4518" s="30" t="s">
        <v>74</v>
      </c>
      <c r="G4518" s="38">
        <v>60</v>
      </c>
      <c r="H4518" s="31">
        <v>0</v>
      </c>
      <c r="I4518" s="30" t="s">
        <v>512</v>
      </c>
      <c r="J4518" s="30" t="s">
        <v>513</v>
      </c>
      <c r="K4518" s="30" t="s">
        <v>495</v>
      </c>
      <c r="L4518" s="30" t="s">
        <v>496</v>
      </c>
      <c r="M4518" s="30" t="s">
        <v>713</v>
      </c>
      <c r="N4518" s="30" t="s">
        <v>3111</v>
      </c>
      <c r="O4518" s="30" t="s">
        <v>9872</v>
      </c>
      <c r="P4518" s="30" t="s">
        <v>9868</v>
      </c>
      <c r="Q4518" s="30" t="s">
        <v>499</v>
      </c>
    </row>
    <row r="4519" spans="1:17">
      <c r="A4519" s="30" t="s">
        <v>13522</v>
      </c>
      <c r="B4519" s="30" t="s">
        <v>10109</v>
      </c>
      <c r="C4519" s="30" t="s">
        <v>13523</v>
      </c>
      <c r="D4519" s="30" t="s">
        <v>74</v>
      </c>
      <c r="E4519" s="30" t="s">
        <v>9891</v>
      </c>
      <c r="F4519" s="30"/>
      <c r="G4519" s="38">
        <v>60</v>
      </c>
      <c r="H4519" s="31">
        <v>0</v>
      </c>
      <c r="I4519" s="30" t="s">
        <v>5036</v>
      </c>
      <c r="J4519" s="30" t="s">
        <v>5037</v>
      </c>
      <c r="K4519" s="30" t="s">
        <v>495</v>
      </c>
      <c r="L4519" s="30" t="s">
        <v>612</v>
      </c>
      <c r="M4519" s="30" t="s">
        <v>1021</v>
      </c>
      <c r="N4519" s="30"/>
      <c r="O4519" s="30" t="s">
        <v>9872</v>
      </c>
      <c r="P4519" s="30" t="s">
        <v>9868</v>
      </c>
      <c r="Q4519" s="30" t="s">
        <v>4174</v>
      </c>
    </row>
    <row r="4520" spans="1:17">
      <c r="A4520" s="30" t="s">
        <v>13524</v>
      </c>
      <c r="B4520" s="30" t="s">
        <v>10109</v>
      </c>
      <c r="C4520" s="30" t="s">
        <v>13525</v>
      </c>
      <c r="D4520" s="30" t="s">
        <v>74</v>
      </c>
      <c r="E4520" s="30" t="s">
        <v>9891</v>
      </c>
      <c r="F4520" s="30"/>
      <c r="G4520" s="38">
        <v>60</v>
      </c>
      <c r="H4520" s="31">
        <v>0</v>
      </c>
      <c r="I4520" s="30" t="s">
        <v>610</v>
      </c>
      <c r="J4520" s="30" t="s">
        <v>611</v>
      </c>
      <c r="K4520" s="30" t="s">
        <v>495</v>
      </c>
      <c r="L4520" s="30" t="s">
        <v>612</v>
      </c>
      <c r="M4520" s="30" t="s">
        <v>688</v>
      </c>
      <c r="N4520" s="30"/>
      <c r="O4520" s="30" t="s">
        <v>9872</v>
      </c>
      <c r="P4520" s="30" t="s">
        <v>9868</v>
      </c>
      <c r="Q4520" s="30" t="s">
        <v>4174</v>
      </c>
    </row>
    <row r="4521" spans="1:17">
      <c r="A4521" s="30" t="s">
        <v>13526</v>
      </c>
      <c r="B4521" s="30" t="s">
        <v>10109</v>
      </c>
      <c r="C4521" s="30" t="s">
        <v>13527</v>
      </c>
      <c r="D4521" s="30" t="s">
        <v>74</v>
      </c>
      <c r="E4521" s="30" t="s">
        <v>9891</v>
      </c>
      <c r="F4521" s="30"/>
      <c r="G4521" s="38">
        <v>60</v>
      </c>
      <c r="H4521" s="31">
        <v>0</v>
      </c>
      <c r="I4521" s="30" t="s">
        <v>5036</v>
      </c>
      <c r="J4521" s="30" t="s">
        <v>5037</v>
      </c>
      <c r="K4521" s="30" t="s">
        <v>495</v>
      </c>
      <c r="L4521" s="30" t="s">
        <v>612</v>
      </c>
      <c r="M4521" s="30" t="s">
        <v>9443</v>
      </c>
      <c r="N4521" s="30"/>
      <c r="O4521" s="30" t="s">
        <v>9872</v>
      </c>
      <c r="P4521" s="30" t="s">
        <v>9868</v>
      </c>
      <c r="Q4521" s="30" t="s">
        <v>4174</v>
      </c>
    </row>
    <row r="4522" spans="1:17">
      <c r="A4522" s="30" t="s">
        <v>13528</v>
      </c>
      <c r="B4522" s="30" t="s">
        <v>10103</v>
      </c>
      <c r="C4522" s="30" t="s">
        <v>13529</v>
      </c>
      <c r="D4522" s="30"/>
      <c r="E4522" s="30" t="s">
        <v>9870</v>
      </c>
      <c r="F4522" s="30" t="s">
        <v>74</v>
      </c>
      <c r="G4522" s="38">
        <v>60</v>
      </c>
      <c r="H4522" s="31">
        <v>0</v>
      </c>
      <c r="I4522" s="30" t="s">
        <v>512</v>
      </c>
      <c r="J4522" s="30" t="s">
        <v>513</v>
      </c>
      <c r="K4522" s="30" t="s">
        <v>495</v>
      </c>
      <c r="L4522" s="30" t="s">
        <v>496</v>
      </c>
      <c r="M4522" s="30" t="s">
        <v>713</v>
      </c>
      <c r="N4522" s="30" t="s">
        <v>3164</v>
      </c>
      <c r="O4522" s="30" t="s">
        <v>9872</v>
      </c>
      <c r="P4522" s="30" t="s">
        <v>9868</v>
      </c>
      <c r="Q4522" s="30" t="s">
        <v>499</v>
      </c>
    </row>
    <row r="4523" spans="1:17">
      <c r="A4523" s="30" t="s">
        <v>13530</v>
      </c>
      <c r="B4523" s="30" t="s">
        <v>10109</v>
      </c>
      <c r="C4523" s="30" t="s">
        <v>13531</v>
      </c>
      <c r="D4523" s="30" t="s">
        <v>74</v>
      </c>
      <c r="E4523" s="30" t="s">
        <v>9891</v>
      </c>
      <c r="F4523" s="30"/>
      <c r="G4523" s="38">
        <v>60</v>
      </c>
      <c r="H4523" s="31">
        <v>0</v>
      </c>
      <c r="I4523" s="30" t="s">
        <v>622</v>
      </c>
      <c r="J4523" s="30" t="s">
        <v>623</v>
      </c>
      <c r="K4523" s="30" t="s">
        <v>495</v>
      </c>
      <c r="L4523" s="30" t="s">
        <v>612</v>
      </c>
      <c r="M4523" s="30" t="s">
        <v>624</v>
      </c>
      <c r="N4523" s="30"/>
      <c r="O4523" s="30" t="s">
        <v>9872</v>
      </c>
      <c r="P4523" s="30" t="s">
        <v>9868</v>
      </c>
      <c r="Q4523" s="30" t="s">
        <v>4174</v>
      </c>
    </row>
    <row r="4524" spans="1:17">
      <c r="A4524" s="30" t="s">
        <v>13532</v>
      </c>
      <c r="B4524" s="30" t="s">
        <v>10109</v>
      </c>
      <c r="C4524" s="30" t="s">
        <v>13533</v>
      </c>
      <c r="D4524" s="30" t="s">
        <v>74</v>
      </c>
      <c r="E4524" s="30" t="s">
        <v>9891</v>
      </c>
      <c r="F4524" s="30"/>
      <c r="G4524" s="38">
        <v>60</v>
      </c>
      <c r="H4524" s="31">
        <v>0</v>
      </c>
      <c r="I4524" s="30" t="s">
        <v>610</v>
      </c>
      <c r="J4524" s="30" t="s">
        <v>611</v>
      </c>
      <c r="K4524" s="30" t="s">
        <v>495</v>
      </c>
      <c r="L4524" s="30" t="s">
        <v>612</v>
      </c>
      <c r="M4524" s="30" t="s">
        <v>688</v>
      </c>
      <c r="N4524" s="30"/>
      <c r="O4524" s="30" t="s">
        <v>9872</v>
      </c>
      <c r="P4524" s="30" t="s">
        <v>9868</v>
      </c>
      <c r="Q4524" s="30" t="s">
        <v>4174</v>
      </c>
    </row>
    <row r="4525" spans="1:17">
      <c r="A4525" s="30" t="s">
        <v>13534</v>
      </c>
      <c r="B4525" s="30" t="s">
        <v>10106</v>
      </c>
      <c r="C4525" s="30" t="s">
        <v>13535</v>
      </c>
      <c r="D4525" s="30" t="s">
        <v>74</v>
      </c>
      <c r="E4525" s="30" t="s">
        <v>9891</v>
      </c>
      <c r="F4525" s="30"/>
      <c r="G4525" s="38">
        <v>60</v>
      </c>
      <c r="H4525" s="31">
        <v>0</v>
      </c>
      <c r="I4525" s="30" t="s">
        <v>622</v>
      </c>
      <c r="J4525" s="30" t="s">
        <v>623</v>
      </c>
      <c r="K4525" s="30" t="s">
        <v>495</v>
      </c>
      <c r="L4525" s="30" t="s">
        <v>612</v>
      </c>
      <c r="M4525" s="30" t="s">
        <v>11230</v>
      </c>
      <c r="N4525" s="30"/>
      <c r="O4525" s="30" t="s">
        <v>9872</v>
      </c>
      <c r="P4525" s="30" t="s">
        <v>9868</v>
      </c>
      <c r="Q4525" s="30" t="s">
        <v>4174</v>
      </c>
    </row>
    <row r="4526" spans="1:17">
      <c r="A4526" s="30" t="s">
        <v>13536</v>
      </c>
      <c r="B4526" s="30" t="s">
        <v>10103</v>
      </c>
      <c r="C4526" s="30" t="s">
        <v>13537</v>
      </c>
      <c r="D4526" s="30"/>
      <c r="E4526" s="30" t="s">
        <v>9870</v>
      </c>
      <c r="F4526" s="30" t="s">
        <v>74</v>
      </c>
      <c r="G4526" s="38">
        <v>60</v>
      </c>
      <c r="H4526" s="31">
        <v>0</v>
      </c>
      <c r="I4526" s="30" t="s">
        <v>586</v>
      </c>
      <c r="J4526" s="30" t="s">
        <v>587</v>
      </c>
      <c r="K4526" s="30" t="s">
        <v>495</v>
      </c>
      <c r="L4526" s="30" t="s">
        <v>496</v>
      </c>
      <c r="M4526" s="30" t="s">
        <v>3374</v>
      </c>
      <c r="N4526" s="30"/>
      <c r="O4526" s="30" t="s">
        <v>9872</v>
      </c>
      <c r="P4526" s="30" t="s">
        <v>9868</v>
      </c>
      <c r="Q4526" s="30" t="s">
        <v>499</v>
      </c>
    </row>
    <row r="4527" spans="1:17">
      <c r="A4527" s="30" t="s">
        <v>13538</v>
      </c>
      <c r="B4527" s="30" t="s">
        <v>10109</v>
      </c>
      <c r="C4527" s="30" t="s">
        <v>13539</v>
      </c>
      <c r="D4527" s="30" t="s">
        <v>74</v>
      </c>
      <c r="E4527" s="30" t="s">
        <v>9891</v>
      </c>
      <c r="F4527" s="30"/>
      <c r="G4527" s="38">
        <v>60</v>
      </c>
      <c r="H4527" s="31">
        <v>0</v>
      </c>
      <c r="I4527" s="30" t="s">
        <v>5036</v>
      </c>
      <c r="J4527" s="30" t="s">
        <v>5037</v>
      </c>
      <c r="K4527" s="30" t="s">
        <v>495</v>
      </c>
      <c r="L4527" s="30" t="s">
        <v>612</v>
      </c>
      <c r="M4527" s="30" t="s">
        <v>11250</v>
      </c>
      <c r="N4527" s="30"/>
      <c r="O4527" s="30" t="s">
        <v>9872</v>
      </c>
      <c r="P4527" s="30" t="s">
        <v>9868</v>
      </c>
      <c r="Q4527" s="30" t="s">
        <v>4174</v>
      </c>
    </row>
    <row r="4528" spans="1:17">
      <c r="A4528" s="30" t="s">
        <v>13540</v>
      </c>
      <c r="B4528" s="30" t="s">
        <v>10109</v>
      </c>
      <c r="C4528" s="30" t="s">
        <v>13541</v>
      </c>
      <c r="D4528" s="30" t="s">
        <v>74</v>
      </c>
      <c r="E4528" s="30" t="s">
        <v>9891</v>
      </c>
      <c r="F4528" s="30"/>
      <c r="G4528" s="38">
        <v>60</v>
      </c>
      <c r="H4528" s="31">
        <v>0</v>
      </c>
      <c r="I4528" s="30" t="s">
        <v>5036</v>
      </c>
      <c r="J4528" s="30" t="s">
        <v>5037</v>
      </c>
      <c r="K4528" s="30" t="s">
        <v>495</v>
      </c>
      <c r="L4528" s="30" t="s">
        <v>612</v>
      </c>
      <c r="M4528" s="30" t="s">
        <v>1021</v>
      </c>
      <c r="N4528" s="30"/>
      <c r="O4528" s="30" t="s">
        <v>9872</v>
      </c>
      <c r="P4528" s="30" t="s">
        <v>9868</v>
      </c>
      <c r="Q4528" s="30" t="s">
        <v>4174</v>
      </c>
    </row>
    <row r="4529" spans="1:17">
      <c r="A4529" s="30" t="s">
        <v>13542</v>
      </c>
      <c r="B4529" s="30" t="s">
        <v>10106</v>
      </c>
      <c r="C4529" s="30" t="s">
        <v>13543</v>
      </c>
      <c r="D4529" s="30" t="s">
        <v>74</v>
      </c>
      <c r="E4529" s="30" t="s">
        <v>9891</v>
      </c>
      <c r="F4529" s="30"/>
      <c r="G4529" s="38">
        <v>60</v>
      </c>
      <c r="H4529" s="31">
        <v>0</v>
      </c>
      <c r="I4529" s="30" t="s">
        <v>5036</v>
      </c>
      <c r="J4529" s="30" t="s">
        <v>5037</v>
      </c>
      <c r="K4529" s="30" t="s">
        <v>495</v>
      </c>
      <c r="L4529" s="30" t="s">
        <v>612</v>
      </c>
      <c r="M4529" s="30" t="s">
        <v>1128</v>
      </c>
      <c r="N4529" s="30"/>
      <c r="O4529" s="30" t="s">
        <v>9872</v>
      </c>
      <c r="P4529" s="30" t="s">
        <v>9868</v>
      </c>
      <c r="Q4529" s="30" t="s">
        <v>4174</v>
      </c>
    </row>
    <row r="4530" spans="1:17">
      <c r="A4530" s="30" t="s">
        <v>13544</v>
      </c>
      <c r="B4530" s="30" t="s">
        <v>10109</v>
      </c>
      <c r="C4530" s="30" t="s">
        <v>13545</v>
      </c>
      <c r="D4530" s="30" t="s">
        <v>74</v>
      </c>
      <c r="E4530" s="30" t="s">
        <v>10883</v>
      </c>
      <c r="F4530" s="30"/>
      <c r="G4530" s="38">
        <v>60</v>
      </c>
      <c r="H4530" s="31">
        <v>0</v>
      </c>
      <c r="I4530" s="30" t="s">
        <v>610</v>
      </c>
      <c r="J4530" s="30" t="s">
        <v>611</v>
      </c>
      <c r="K4530" s="30" t="s">
        <v>495</v>
      </c>
      <c r="L4530" s="30" t="s">
        <v>612</v>
      </c>
      <c r="M4530" s="30" t="s">
        <v>6616</v>
      </c>
      <c r="N4530" s="30"/>
      <c r="O4530" s="30" t="s">
        <v>9872</v>
      </c>
      <c r="P4530" s="30" t="s">
        <v>9868</v>
      </c>
      <c r="Q4530" s="30" t="s">
        <v>4174</v>
      </c>
    </row>
    <row r="4531" spans="1:17">
      <c r="A4531" s="30" t="s">
        <v>13546</v>
      </c>
      <c r="B4531" s="30" t="s">
        <v>10094</v>
      </c>
      <c r="C4531" s="30" t="s">
        <v>13547</v>
      </c>
      <c r="D4531" s="30"/>
      <c r="E4531" s="30" t="s">
        <v>9870</v>
      </c>
      <c r="F4531" s="30" t="s">
        <v>74</v>
      </c>
      <c r="G4531" s="38">
        <v>60</v>
      </c>
      <c r="H4531" s="31">
        <v>0</v>
      </c>
      <c r="I4531" s="30" t="s">
        <v>586</v>
      </c>
      <c r="J4531" s="30" t="s">
        <v>587</v>
      </c>
      <c r="K4531" s="30" t="s">
        <v>495</v>
      </c>
      <c r="L4531" s="30" t="s">
        <v>496</v>
      </c>
      <c r="M4531" s="30" t="s">
        <v>2374</v>
      </c>
      <c r="N4531" s="30"/>
      <c r="O4531" s="30" t="s">
        <v>9872</v>
      </c>
      <c r="P4531" s="30" t="s">
        <v>9868</v>
      </c>
      <c r="Q4531" s="30" t="s">
        <v>499</v>
      </c>
    </row>
    <row r="4532" spans="1:17">
      <c r="A4532" s="30" t="s">
        <v>13548</v>
      </c>
      <c r="B4532" s="30" t="s">
        <v>10109</v>
      </c>
      <c r="C4532" s="30" t="s">
        <v>13549</v>
      </c>
      <c r="D4532" s="30" t="s">
        <v>74</v>
      </c>
      <c r="E4532" s="30" t="s">
        <v>10883</v>
      </c>
      <c r="F4532" s="30"/>
      <c r="G4532" s="38">
        <v>60</v>
      </c>
      <c r="H4532" s="31">
        <v>0</v>
      </c>
      <c r="I4532" s="30" t="s">
        <v>610</v>
      </c>
      <c r="J4532" s="30" t="s">
        <v>611</v>
      </c>
      <c r="K4532" s="30" t="s">
        <v>495</v>
      </c>
      <c r="L4532" s="30" t="s">
        <v>612</v>
      </c>
      <c r="M4532" s="30" t="s">
        <v>6616</v>
      </c>
      <c r="N4532" s="30"/>
      <c r="O4532" s="30" t="s">
        <v>9872</v>
      </c>
      <c r="P4532" s="30" t="s">
        <v>9868</v>
      </c>
      <c r="Q4532" s="30" t="s">
        <v>4174</v>
      </c>
    </row>
    <row r="4533" spans="1:17">
      <c r="A4533" s="30" t="s">
        <v>13550</v>
      </c>
      <c r="B4533" s="30" t="s">
        <v>10103</v>
      </c>
      <c r="C4533" s="30" t="s">
        <v>13551</v>
      </c>
      <c r="D4533" s="30"/>
      <c r="E4533" s="30" t="s">
        <v>9870</v>
      </c>
      <c r="F4533" s="30" t="s">
        <v>74</v>
      </c>
      <c r="G4533" s="38">
        <v>60</v>
      </c>
      <c r="H4533" s="31">
        <v>0</v>
      </c>
      <c r="I4533" s="30" t="s">
        <v>718</v>
      </c>
      <c r="J4533" s="30" t="s">
        <v>719</v>
      </c>
      <c r="K4533" s="30" t="s">
        <v>495</v>
      </c>
      <c r="L4533" s="30" t="s">
        <v>496</v>
      </c>
      <c r="M4533" s="30" t="s">
        <v>588</v>
      </c>
      <c r="N4533" s="30"/>
      <c r="O4533" s="30" t="s">
        <v>9872</v>
      </c>
      <c r="P4533" s="30" t="s">
        <v>9868</v>
      </c>
      <c r="Q4533" s="30" t="s">
        <v>499</v>
      </c>
    </row>
    <row r="4534" spans="1:17">
      <c r="A4534" s="30" t="s">
        <v>13552</v>
      </c>
      <c r="B4534" s="30" t="s">
        <v>10106</v>
      </c>
      <c r="C4534" s="30" t="s">
        <v>13553</v>
      </c>
      <c r="D4534" s="30" t="s">
        <v>74</v>
      </c>
      <c r="E4534" s="30" t="s">
        <v>9891</v>
      </c>
      <c r="F4534" s="30"/>
      <c r="G4534" s="38">
        <v>60</v>
      </c>
      <c r="H4534" s="31">
        <v>0</v>
      </c>
      <c r="I4534" s="30" t="s">
        <v>622</v>
      </c>
      <c r="J4534" s="30" t="s">
        <v>623</v>
      </c>
      <c r="K4534" s="30" t="s">
        <v>495</v>
      </c>
      <c r="L4534" s="30" t="s">
        <v>612</v>
      </c>
      <c r="M4534" s="30" t="s">
        <v>1153</v>
      </c>
      <c r="N4534" s="30"/>
      <c r="O4534" s="30" t="s">
        <v>9872</v>
      </c>
      <c r="P4534" s="30" t="s">
        <v>9868</v>
      </c>
      <c r="Q4534" s="30" t="s">
        <v>4174</v>
      </c>
    </row>
    <row r="4535" spans="1:17">
      <c r="A4535" s="30" t="s">
        <v>13554</v>
      </c>
      <c r="B4535" s="30" t="s">
        <v>10109</v>
      </c>
      <c r="C4535" s="30" t="s">
        <v>13555</v>
      </c>
      <c r="D4535" s="30" t="s">
        <v>74</v>
      </c>
      <c r="E4535" s="30" t="s">
        <v>9891</v>
      </c>
      <c r="F4535" s="30"/>
      <c r="G4535" s="38">
        <v>60</v>
      </c>
      <c r="H4535" s="31">
        <v>0</v>
      </c>
      <c r="I4535" s="30" t="s">
        <v>622</v>
      </c>
      <c r="J4535" s="30" t="s">
        <v>623</v>
      </c>
      <c r="K4535" s="30" t="s">
        <v>495</v>
      </c>
      <c r="L4535" s="30" t="s">
        <v>612</v>
      </c>
      <c r="M4535" s="30" t="s">
        <v>1007</v>
      </c>
      <c r="N4535" s="30"/>
      <c r="O4535" s="30" t="s">
        <v>9872</v>
      </c>
      <c r="P4535" s="30" t="s">
        <v>9868</v>
      </c>
      <c r="Q4535" s="30" t="s">
        <v>4174</v>
      </c>
    </row>
    <row r="4536" spans="1:17">
      <c r="A4536" s="30" t="s">
        <v>13556</v>
      </c>
      <c r="B4536" s="30" t="s">
        <v>13557</v>
      </c>
      <c r="C4536" s="30" t="s">
        <v>13558</v>
      </c>
      <c r="D4536" s="30"/>
      <c r="E4536" s="30" t="s">
        <v>10101</v>
      </c>
      <c r="F4536" s="30"/>
      <c r="G4536" s="38">
        <v>60</v>
      </c>
      <c r="H4536" s="31">
        <v>0</v>
      </c>
      <c r="I4536" s="30" t="s">
        <v>546</v>
      </c>
      <c r="J4536" s="30" t="s">
        <v>547</v>
      </c>
      <c r="K4536" s="30" t="s">
        <v>495</v>
      </c>
      <c r="L4536" s="30" t="s">
        <v>572</v>
      </c>
      <c r="M4536" s="30" t="s">
        <v>573</v>
      </c>
      <c r="N4536" s="30"/>
      <c r="O4536" s="30" t="s">
        <v>9872</v>
      </c>
      <c r="P4536" s="30" t="s">
        <v>9868</v>
      </c>
      <c r="Q4536" s="30" t="s">
        <v>499</v>
      </c>
    </row>
    <row r="4537" spans="1:17">
      <c r="A4537" s="30" t="s">
        <v>13559</v>
      </c>
      <c r="B4537" s="30" t="s">
        <v>10109</v>
      </c>
      <c r="C4537" s="30" t="s">
        <v>13560</v>
      </c>
      <c r="D4537" s="30" t="s">
        <v>74</v>
      </c>
      <c r="E4537" s="30" t="s">
        <v>9891</v>
      </c>
      <c r="F4537" s="30"/>
      <c r="G4537" s="38">
        <v>60</v>
      </c>
      <c r="H4537" s="31">
        <v>0</v>
      </c>
      <c r="I4537" s="30" t="s">
        <v>5036</v>
      </c>
      <c r="J4537" s="30" t="s">
        <v>5037</v>
      </c>
      <c r="K4537" s="30" t="s">
        <v>495</v>
      </c>
      <c r="L4537" s="30" t="s">
        <v>612</v>
      </c>
      <c r="M4537" s="30" t="s">
        <v>11250</v>
      </c>
      <c r="N4537" s="30"/>
      <c r="O4537" s="30" t="s">
        <v>9872</v>
      </c>
      <c r="P4537" s="30" t="s">
        <v>9868</v>
      </c>
      <c r="Q4537" s="30" t="s">
        <v>4174</v>
      </c>
    </row>
    <row r="4538" spans="1:17">
      <c r="A4538" s="30" t="s">
        <v>13561</v>
      </c>
      <c r="B4538" s="30" t="s">
        <v>10103</v>
      </c>
      <c r="C4538" s="30" t="s">
        <v>13562</v>
      </c>
      <c r="D4538" s="30"/>
      <c r="E4538" s="30" t="s">
        <v>9870</v>
      </c>
      <c r="F4538" s="30" t="s">
        <v>74</v>
      </c>
      <c r="G4538" s="38">
        <v>60</v>
      </c>
      <c r="H4538" s="31">
        <v>0</v>
      </c>
      <c r="I4538" s="30" t="s">
        <v>552</v>
      </c>
      <c r="J4538" s="30" t="s">
        <v>553</v>
      </c>
      <c r="K4538" s="30" t="s">
        <v>495</v>
      </c>
      <c r="L4538" s="30" t="s">
        <v>496</v>
      </c>
      <c r="M4538" s="30" t="s">
        <v>724</v>
      </c>
      <c r="N4538" s="30"/>
      <c r="O4538" s="30" t="s">
        <v>9872</v>
      </c>
      <c r="P4538" s="30" t="s">
        <v>9868</v>
      </c>
      <c r="Q4538" s="30" t="s">
        <v>499</v>
      </c>
    </row>
    <row r="4539" spans="1:17">
      <c r="A4539" s="30" t="s">
        <v>13563</v>
      </c>
      <c r="B4539" s="30" t="s">
        <v>10103</v>
      </c>
      <c r="C4539" s="30" t="s">
        <v>13564</v>
      </c>
      <c r="D4539" s="30"/>
      <c r="E4539" s="30" t="s">
        <v>9870</v>
      </c>
      <c r="F4539" s="30" t="s">
        <v>74</v>
      </c>
      <c r="G4539" s="38">
        <v>60</v>
      </c>
      <c r="H4539" s="31">
        <v>0</v>
      </c>
      <c r="I4539" s="30" t="s">
        <v>504</v>
      </c>
      <c r="J4539" s="30" t="s">
        <v>505</v>
      </c>
      <c r="K4539" s="30" t="s">
        <v>495</v>
      </c>
      <c r="L4539" s="30" t="s">
        <v>496</v>
      </c>
      <c r="M4539" s="30" t="s">
        <v>558</v>
      </c>
      <c r="N4539" s="30"/>
      <c r="O4539" s="30" t="s">
        <v>9872</v>
      </c>
      <c r="P4539" s="30" t="s">
        <v>9868</v>
      </c>
      <c r="Q4539" s="30" t="s">
        <v>499</v>
      </c>
    </row>
    <row r="4540" spans="1:17">
      <c r="A4540" s="30" t="s">
        <v>13565</v>
      </c>
      <c r="B4540" s="30" t="s">
        <v>10109</v>
      </c>
      <c r="C4540" s="30" t="s">
        <v>13566</v>
      </c>
      <c r="D4540" s="30" t="s">
        <v>74</v>
      </c>
      <c r="E4540" s="30" t="s">
        <v>10883</v>
      </c>
      <c r="F4540" s="30"/>
      <c r="G4540" s="38">
        <v>60</v>
      </c>
      <c r="H4540" s="31">
        <v>0</v>
      </c>
      <c r="I4540" s="30" t="s">
        <v>610</v>
      </c>
      <c r="J4540" s="30" t="s">
        <v>611</v>
      </c>
      <c r="K4540" s="30" t="s">
        <v>495</v>
      </c>
      <c r="L4540" s="30" t="s">
        <v>612</v>
      </c>
      <c r="M4540" s="30" t="s">
        <v>6616</v>
      </c>
      <c r="N4540" s="30"/>
      <c r="O4540" s="30" t="s">
        <v>9872</v>
      </c>
      <c r="P4540" s="30" t="s">
        <v>9868</v>
      </c>
      <c r="Q4540" s="30" t="s">
        <v>4174</v>
      </c>
    </row>
    <row r="4541" spans="1:17">
      <c r="A4541" s="30" t="s">
        <v>13567</v>
      </c>
      <c r="B4541" s="30" t="s">
        <v>10109</v>
      </c>
      <c r="C4541" s="30" t="s">
        <v>13568</v>
      </c>
      <c r="D4541" s="30" t="s">
        <v>74</v>
      </c>
      <c r="E4541" s="30" t="s">
        <v>9891</v>
      </c>
      <c r="F4541" s="30"/>
      <c r="G4541" s="38">
        <v>60</v>
      </c>
      <c r="H4541" s="31">
        <v>0</v>
      </c>
      <c r="I4541" s="30" t="s">
        <v>610</v>
      </c>
      <c r="J4541" s="30" t="s">
        <v>611</v>
      </c>
      <c r="K4541" s="30" t="s">
        <v>495</v>
      </c>
      <c r="L4541" s="30" t="s">
        <v>612</v>
      </c>
      <c r="M4541" s="30" t="s">
        <v>1108</v>
      </c>
      <c r="N4541" s="30"/>
      <c r="O4541" s="30" t="s">
        <v>9872</v>
      </c>
      <c r="P4541" s="30" t="s">
        <v>9868</v>
      </c>
      <c r="Q4541" s="30" t="s">
        <v>4174</v>
      </c>
    </row>
    <row r="4542" spans="1:17">
      <c r="A4542" s="30" t="s">
        <v>13569</v>
      </c>
      <c r="B4542" s="30" t="s">
        <v>10103</v>
      </c>
      <c r="C4542" s="30" t="s">
        <v>13570</v>
      </c>
      <c r="D4542" s="30"/>
      <c r="E4542" s="30" t="s">
        <v>9870</v>
      </c>
      <c r="F4542" s="30" t="s">
        <v>74</v>
      </c>
      <c r="G4542" s="38">
        <v>60</v>
      </c>
      <c r="H4542" s="31">
        <v>0</v>
      </c>
      <c r="I4542" s="30" t="s">
        <v>552</v>
      </c>
      <c r="J4542" s="30" t="s">
        <v>553</v>
      </c>
      <c r="K4542" s="30" t="s">
        <v>495</v>
      </c>
      <c r="L4542" s="30" t="s">
        <v>496</v>
      </c>
      <c r="M4542" s="30" t="s">
        <v>596</v>
      </c>
      <c r="N4542" s="30"/>
      <c r="O4542" s="30" t="s">
        <v>9872</v>
      </c>
      <c r="P4542" s="30" t="s">
        <v>9868</v>
      </c>
      <c r="Q4542" s="30" t="s">
        <v>499</v>
      </c>
    </row>
    <row r="4543" spans="1:17">
      <c r="A4543" s="30" t="s">
        <v>13571</v>
      </c>
      <c r="B4543" s="30" t="s">
        <v>10103</v>
      </c>
      <c r="C4543" s="30" t="s">
        <v>13572</v>
      </c>
      <c r="D4543" s="30"/>
      <c r="E4543" s="30" t="s">
        <v>9870</v>
      </c>
      <c r="F4543" s="30" t="s">
        <v>74</v>
      </c>
      <c r="G4543" s="38">
        <v>60</v>
      </c>
      <c r="H4543" s="31">
        <v>0</v>
      </c>
      <c r="I4543" s="30" t="s">
        <v>504</v>
      </c>
      <c r="J4543" s="30" t="s">
        <v>505</v>
      </c>
      <c r="K4543" s="30" t="s">
        <v>495</v>
      </c>
      <c r="L4543" s="30" t="s">
        <v>496</v>
      </c>
      <c r="M4543" s="30" t="s">
        <v>558</v>
      </c>
      <c r="N4543" s="30"/>
      <c r="O4543" s="30" t="s">
        <v>9872</v>
      </c>
      <c r="P4543" s="30" t="s">
        <v>9868</v>
      </c>
      <c r="Q4543" s="30" t="s">
        <v>499</v>
      </c>
    </row>
    <row r="4544" spans="1:17">
      <c r="A4544" s="30" t="s">
        <v>13573</v>
      </c>
      <c r="B4544" s="30" t="s">
        <v>13574</v>
      </c>
      <c r="C4544" s="30" t="s">
        <v>13575</v>
      </c>
      <c r="D4544" s="30"/>
      <c r="E4544" s="30" t="s">
        <v>10101</v>
      </c>
      <c r="F4544" s="30"/>
      <c r="G4544" s="38">
        <v>60</v>
      </c>
      <c r="H4544" s="31">
        <v>0</v>
      </c>
      <c r="I4544" s="30" t="s">
        <v>546</v>
      </c>
      <c r="J4544" s="30" t="s">
        <v>547</v>
      </c>
      <c r="K4544" s="30" t="s">
        <v>495</v>
      </c>
      <c r="L4544" s="30" t="s">
        <v>828</v>
      </c>
      <c r="M4544" s="30" t="s">
        <v>573</v>
      </c>
      <c r="N4544" s="30"/>
      <c r="O4544" s="30" t="s">
        <v>9872</v>
      </c>
      <c r="P4544" s="30" t="s">
        <v>9868</v>
      </c>
      <c r="Q4544" s="30" t="s">
        <v>499</v>
      </c>
    </row>
    <row r="4545" spans="1:17">
      <c r="A4545" s="30" t="s">
        <v>13576</v>
      </c>
      <c r="B4545" s="30" t="s">
        <v>10109</v>
      </c>
      <c r="C4545" s="30" t="s">
        <v>13577</v>
      </c>
      <c r="D4545" s="30" t="s">
        <v>74</v>
      </c>
      <c r="E4545" s="30" t="s">
        <v>9891</v>
      </c>
      <c r="F4545" s="30"/>
      <c r="G4545" s="38">
        <v>60</v>
      </c>
      <c r="H4545" s="31">
        <v>0</v>
      </c>
      <c r="I4545" s="30" t="s">
        <v>622</v>
      </c>
      <c r="J4545" s="30" t="s">
        <v>623</v>
      </c>
      <c r="K4545" s="30" t="s">
        <v>495</v>
      </c>
      <c r="L4545" s="30" t="s">
        <v>612</v>
      </c>
      <c r="M4545" s="30" t="s">
        <v>1007</v>
      </c>
      <c r="N4545" s="30"/>
      <c r="O4545" s="30" t="s">
        <v>9872</v>
      </c>
      <c r="P4545" s="30" t="s">
        <v>9868</v>
      </c>
      <c r="Q4545" s="30" t="s">
        <v>4174</v>
      </c>
    </row>
    <row r="4546" spans="1:17">
      <c r="A4546" s="30" t="s">
        <v>13578</v>
      </c>
      <c r="B4546" s="30" t="s">
        <v>10120</v>
      </c>
      <c r="C4546" s="30" t="s">
        <v>13579</v>
      </c>
      <c r="D4546" s="30" t="s">
        <v>74</v>
      </c>
      <c r="E4546" s="30" t="s">
        <v>9891</v>
      </c>
      <c r="F4546" s="30"/>
      <c r="G4546" s="38">
        <v>60</v>
      </c>
      <c r="H4546" s="31">
        <v>0</v>
      </c>
      <c r="I4546" s="30" t="s">
        <v>5036</v>
      </c>
      <c r="J4546" s="30" t="s">
        <v>5037</v>
      </c>
      <c r="K4546" s="30" t="s">
        <v>495</v>
      </c>
      <c r="L4546" s="30" t="s">
        <v>612</v>
      </c>
      <c r="M4546" s="30" t="s">
        <v>1166</v>
      </c>
      <c r="N4546" s="30"/>
      <c r="O4546" s="30" t="s">
        <v>9872</v>
      </c>
      <c r="P4546" s="30" t="s">
        <v>9868</v>
      </c>
      <c r="Q4546" s="30" t="s">
        <v>4174</v>
      </c>
    </row>
    <row r="4547" spans="1:17">
      <c r="A4547" s="30" t="s">
        <v>13580</v>
      </c>
      <c r="B4547" s="30" t="s">
        <v>10120</v>
      </c>
      <c r="C4547" s="30" t="s">
        <v>13581</v>
      </c>
      <c r="D4547" s="30" t="s">
        <v>74</v>
      </c>
      <c r="E4547" s="30" t="s">
        <v>9891</v>
      </c>
      <c r="F4547" s="30"/>
      <c r="G4547" s="38">
        <v>60</v>
      </c>
      <c r="H4547" s="31">
        <v>0</v>
      </c>
      <c r="I4547" s="30" t="s">
        <v>5036</v>
      </c>
      <c r="J4547" s="30" t="s">
        <v>5037</v>
      </c>
      <c r="K4547" s="30" t="s">
        <v>495</v>
      </c>
      <c r="L4547" s="30" t="s">
        <v>612</v>
      </c>
      <c r="M4547" s="30" t="s">
        <v>11242</v>
      </c>
      <c r="N4547" s="30"/>
      <c r="O4547" s="30" t="s">
        <v>9872</v>
      </c>
      <c r="P4547" s="30" t="s">
        <v>9868</v>
      </c>
      <c r="Q4547" s="30" t="s">
        <v>4174</v>
      </c>
    </row>
    <row r="4548" spans="1:17">
      <c r="A4548" s="30" t="s">
        <v>13582</v>
      </c>
      <c r="B4548" s="30" t="s">
        <v>10109</v>
      </c>
      <c r="C4548" s="30" t="s">
        <v>13583</v>
      </c>
      <c r="D4548" s="30" t="s">
        <v>74</v>
      </c>
      <c r="E4548" s="30" t="s">
        <v>9891</v>
      </c>
      <c r="F4548" s="30"/>
      <c r="G4548" s="38">
        <v>60</v>
      </c>
      <c r="H4548" s="31">
        <v>0</v>
      </c>
      <c r="I4548" s="30" t="s">
        <v>610</v>
      </c>
      <c r="J4548" s="30" t="s">
        <v>611</v>
      </c>
      <c r="K4548" s="30" t="s">
        <v>495</v>
      </c>
      <c r="L4548" s="30" t="s">
        <v>612</v>
      </c>
      <c r="M4548" s="30" t="s">
        <v>1035</v>
      </c>
      <c r="N4548" s="30"/>
      <c r="O4548" s="30" t="s">
        <v>9872</v>
      </c>
      <c r="P4548" s="30" t="s">
        <v>9868</v>
      </c>
      <c r="Q4548" s="30" t="s">
        <v>4174</v>
      </c>
    </row>
    <row r="4549" spans="1:17">
      <c r="A4549" s="30" t="s">
        <v>13584</v>
      </c>
      <c r="B4549" s="30" t="s">
        <v>10109</v>
      </c>
      <c r="C4549" s="30" t="s">
        <v>13585</v>
      </c>
      <c r="D4549" s="30" t="s">
        <v>74</v>
      </c>
      <c r="E4549" s="30" t="s">
        <v>10883</v>
      </c>
      <c r="F4549" s="30"/>
      <c r="G4549" s="38">
        <v>60</v>
      </c>
      <c r="H4549" s="31">
        <v>0</v>
      </c>
      <c r="I4549" s="30" t="s">
        <v>610</v>
      </c>
      <c r="J4549" s="30" t="s">
        <v>611</v>
      </c>
      <c r="K4549" s="30" t="s">
        <v>495</v>
      </c>
      <c r="L4549" s="30" t="s">
        <v>612</v>
      </c>
      <c r="M4549" s="30" t="s">
        <v>6616</v>
      </c>
      <c r="N4549" s="30"/>
      <c r="O4549" s="30" t="s">
        <v>9872</v>
      </c>
      <c r="P4549" s="30" t="s">
        <v>9868</v>
      </c>
      <c r="Q4549" s="30" t="s">
        <v>4174</v>
      </c>
    </row>
    <row r="4550" spans="1:17">
      <c r="A4550" s="30" t="s">
        <v>13586</v>
      </c>
      <c r="B4550" s="30" t="s">
        <v>10129</v>
      </c>
      <c r="C4550" s="30" t="s">
        <v>13587</v>
      </c>
      <c r="D4550" s="30"/>
      <c r="E4550" s="30" t="s">
        <v>9870</v>
      </c>
      <c r="F4550" s="30" t="s">
        <v>74</v>
      </c>
      <c r="G4550" s="38">
        <v>60</v>
      </c>
      <c r="H4550" s="31">
        <v>0</v>
      </c>
      <c r="I4550" s="30" t="s">
        <v>586</v>
      </c>
      <c r="J4550" s="30" t="s">
        <v>587</v>
      </c>
      <c r="K4550" s="30" t="s">
        <v>495</v>
      </c>
      <c r="L4550" s="30" t="s">
        <v>496</v>
      </c>
      <c r="M4550" s="30" t="s">
        <v>497</v>
      </c>
      <c r="N4550" s="30"/>
      <c r="O4550" s="30" t="s">
        <v>9872</v>
      </c>
      <c r="P4550" s="30" t="s">
        <v>9868</v>
      </c>
      <c r="Q4550" s="30" t="s">
        <v>499</v>
      </c>
    </row>
    <row r="4551" spans="1:17">
      <c r="A4551" s="30" t="s">
        <v>13588</v>
      </c>
      <c r="B4551" s="30" t="s">
        <v>10129</v>
      </c>
      <c r="C4551" s="30" t="s">
        <v>13589</v>
      </c>
      <c r="D4551" s="30"/>
      <c r="E4551" s="30" t="s">
        <v>9870</v>
      </c>
      <c r="F4551" s="30" t="s">
        <v>74</v>
      </c>
      <c r="G4551" s="38">
        <v>60</v>
      </c>
      <c r="H4551" s="31">
        <v>0</v>
      </c>
      <c r="I4551" s="30" t="s">
        <v>586</v>
      </c>
      <c r="J4551" s="30" t="s">
        <v>587</v>
      </c>
      <c r="K4551" s="30" t="s">
        <v>495</v>
      </c>
      <c r="L4551" s="30" t="s">
        <v>496</v>
      </c>
      <c r="M4551" s="30" t="s">
        <v>497</v>
      </c>
      <c r="N4551" s="30"/>
      <c r="O4551" s="30" t="s">
        <v>9872</v>
      </c>
      <c r="P4551" s="30" t="s">
        <v>9868</v>
      </c>
      <c r="Q4551" s="30" t="s">
        <v>499</v>
      </c>
    </row>
    <row r="4552" spans="1:17">
      <c r="A4552" s="30" t="s">
        <v>13590</v>
      </c>
      <c r="B4552" s="30" t="s">
        <v>10109</v>
      </c>
      <c r="C4552" s="30" t="s">
        <v>13591</v>
      </c>
      <c r="D4552" s="30" t="s">
        <v>74</v>
      </c>
      <c r="E4552" s="30" t="s">
        <v>9891</v>
      </c>
      <c r="F4552" s="30"/>
      <c r="G4552" s="38">
        <v>60</v>
      </c>
      <c r="H4552" s="31">
        <v>0</v>
      </c>
      <c r="I4552" s="30" t="s">
        <v>5036</v>
      </c>
      <c r="J4552" s="30" t="s">
        <v>5037</v>
      </c>
      <c r="K4552" s="30" t="s">
        <v>495</v>
      </c>
      <c r="L4552" s="30" t="s">
        <v>612</v>
      </c>
      <c r="M4552" s="30" t="s">
        <v>1828</v>
      </c>
      <c r="N4552" s="30"/>
      <c r="O4552" s="30" t="s">
        <v>9872</v>
      </c>
      <c r="P4552" s="30" t="s">
        <v>9868</v>
      </c>
      <c r="Q4552" s="30" t="s">
        <v>4174</v>
      </c>
    </row>
    <row r="4553" spans="1:17">
      <c r="A4553" s="30" t="s">
        <v>13592</v>
      </c>
      <c r="B4553" s="30" t="s">
        <v>10109</v>
      </c>
      <c r="C4553" s="30" t="s">
        <v>13593</v>
      </c>
      <c r="D4553" s="30" t="s">
        <v>74</v>
      </c>
      <c r="E4553" s="30" t="s">
        <v>10883</v>
      </c>
      <c r="F4553" s="30"/>
      <c r="G4553" s="38">
        <v>60</v>
      </c>
      <c r="H4553" s="31">
        <v>0</v>
      </c>
      <c r="I4553" s="30" t="s">
        <v>610</v>
      </c>
      <c r="J4553" s="30" t="s">
        <v>611</v>
      </c>
      <c r="K4553" s="30" t="s">
        <v>495</v>
      </c>
      <c r="L4553" s="30" t="s">
        <v>612</v>
      </c>
      <c r="M4553" s="30" t="s">
        <v>6616</v>
      </c>
      <c r="N4553" s="30"/>
      <c r="O4553" s="30" t="s">
        <v>9872</v>
      </c>
      <c r="P4553" s="30" t="s">
        <v>9868</v>
      </c>
      <c r="Q4553" s="30" t="s">
        <v>4174</v>
      </c>
    </row>
    <row r="4554" spans="1:17">
      <c r="A4554" s="30" t="s">
        <v>13594</v>
      </c>
      <c r="B4554" s="30" t="s">
        <v>10109</v>
      </c>
      <c r="C4554" s="30" t="s">
        <v>13595</v>
      </c>
      <c r="D4554" s="30" t="s">
        <v>74</v>
      </c>
      <c r="E4554" s="30" t="s">
        <v>9891</v>
      </c>
      <c r="F4554" s="30"/>
      <c r="G4554" s="38">
        <v>60</v>
      </c>
      <c r="H4554" s="31">
        <v>0</v>
      </c>
      <c r="I4554" s="30" t="s">
        <v>5036</v>
      </c>
      <c r="J4554" s="30" t="s">
        <v>5037</v>
      </c>
      <c r="K4554" s="30" t="s">
        <v>495</v>
      </c>
      <c r="L4554" s="30" t="s">
        <v>612</v>
      </c>
      <c r="M4554" s="30" t="s">
        <v>11250</v>
      </c>
      <c r="N4554" s="30"/>
      <c r="O4554" s="30" t="s">
        <v>9872</v>
      </c>
      <c r="P4554" s="30" t="s">
        <v>9868</v>
      </c>
      <c r="Q4554" s="30" t="s">
        <v>4174</v>
      </c>
    </row>
    <row r="4555" spans="1:17">
      <c r="A4555" s="30" t="s">
        <v>13596</v>
      </c>
      <c r="B4555" s="30" t="s">
        <v>10109</v>
      </c>
      <c r="C4555" s="30" t="s">
        <v>13597</v>
      </c>
      <c r="D4555" s="30" t="s">
        <v>74</v>
      </c>
      <c r="E4555" s="30" t="s">
        <v>9891</v>
      </c>
      <c r="F4555" s="30"/>
      <c r="G4555" s="38">
        <v>60</v>
      </c>
      <c r="H4555" s="31">
        <v>0</v>
      </c>
      <c r="I4555" s="30" t="s">
        <v>5036</v>
      </c>
      <c r="J4555" s="30" t="s">
        <v>5037</v>
      </c>
      <c r="K4555" s="30" t="s">
        <v>495</v>
      </c>
      <c r="L4555" s="30" t="s">
        <v>612</v>
      </c>
      <c r="M4555" s="30" t="s">
        <v>1166</v>
      </c>
      <c r="N4555" s="30"/>
      <c r="O4555" s="30" t="s">
        <v>9872</v>
      </c>
      <c r="P4555" s="30" t="s">
        <v>9868</v>
      </c>
      <c r="Q4555" s="30" t="s">
        <v>4174</v>
      </c>
    </row>
    <row r="4556" spans="1:17">
      <c r="A4556" s="30" t="s">
        <v>13598</v>
      </c>
      <c r="B4556" s="30" t="s">
        <v>10109</v>
      </c>
      <c r="C4556" s="30" t="s">
        <v>13599</v>
      </c>
      <c r="D4556" s="30" t="s">
        <v>74</v>
      </c>
      <c r="E4556" s="30" t="s">
        <v>10883</v>
      </c>
      <c r="F4556" s="30"/>
      <c r="G4556" s="38">
        <v>60</v>
      </c>
      <c r="H4556" s="31">
        <v>0</v>
      </c>
      <c r="I4556" s="30" t="s">
        <v>610</v>
      </c>
      <c r="J4556" s="30" t="s">
        <v>611</v>
      </c>
      <c r="K4556" s="30" t="s">
        <v>495</v>
      </c>
      <c r="L4556" s="30" t="s">
        <v>612</v>
      </c>
      <c r="M4556" s="30" t="s">
        <v>6616</v>
      </c>
      <c r="N4556" s="30"/>
      <c r="O4556" s="30" t="s">
        <v>9872</v>
      </c>
      <c r="P4556" s="30" t="s">
        <v>9868</v>
      </c>
      <c r="Q4556" s="30" t="s">
        <v>4174</v>
      </c>
    </row>
    <row r="4557" spans="1:17">
      <c r="A4557" s="30" t="s">
        <v>13600</v>
      </c>
      <c r="B4557" s="30" t="s">
        <v>10109</v>
      </c>
      <c r="C4557" s="30" t="s">
        <v>13601</v>
      </c>
      <c r="D4557" s="30" t="s">
        <v>74</v>
      </c>
      <c r="E4557" s="30" t="s">
        <v>9891</v>
      </c>
      <c r="F4557" s="30"/>
      <c r="G4557" s="38">
        <v>60</v>
      </c>
      <c r="H4557" s="31">
        <v>0</v>
      </c>
      <c r="I4557" s="30" t="s">
        <v>622</v>
      </c>
      <c r="J4557" s="30" t="s">
        <v>623</v>
      </c>
      <c r="K4557" s="30" t="s">
        <v>495</v>
      </c>
      <c r="L4557" s="30" t="s">
        <v>612</v>
      </c>
      <c r="M4557" s="30" t="s">
        <v>1007</v>
      </c>
      <c r="N4557" s="30"/>
      <c r="O4557" s="30" t="s">
        <v>9872</v>
      </c>
      <c r="P4557" s="30" t="s">
        <v>9868</v>
      </c>
      <c r="Q4557" s="30" t="s">
        <v>4174</v>
      </c>
    </row>
    <row r="4558" spans="1:17">
      <c r="A4558" s="30" t="s">
        <v>13602</v>
      </c>
      <c r="B4558" s="30" t="s">
        <v>10103</v>
      </c>
      <c r="C4558" s="30" t="s">
        <v>13603</v>
      </c>
      <c r="D4558" s="30"/>
      <c r="E4558" s="30" t="s">
        <v>9870</v>
      </c>
      <c r="F4558" s="30" t="s">
        <v>74</v>
      </c>
      <c r="G4558" s="38">
        <v>60</v>
      </c>
      <c r="H4558" s="31">
        <v>0</v>
      </c>
      <c r="I4558" s="30" t="s">
        <v>504</v>
      </c>
      <c r="J4558" s="30" t="s">
        <v>505</v>
      </c>
      <c r="K4558" s="30" t="s">
        <v>495</v>
      </c>
      <c r="L4558" s="30" t="s">
        <v>496</v>
      </c>
      <c r="M4558" s="30" t="s">
        <v>558</v>
      </c>
      <c r="N4558" s="30"/>
      <c r="O4558" s="30" t="s">
        <v>9872</v>
      </c>
      <c r="P4558" s="30" t="s">
        <v>9868</v>
      </c>
      <c r="Q4558" s="30" t="s">
        <v>499</v>
      </c>
    </row>
    <row r="4559" spans="1:17">
      <c r="A4559" s="30" t="s">
        <v>13604</v>
      </c>
      <c r="B4559" s="30" t="s">
        <v>10103</v>
      </c>
      <c r="C4559" s="30" t="s">
        <v>13605</v>
      </c>
      <c r="D4559" s="30"/>
      <c r="E4559" s="30" t="s">
        <v>9870</v>
      </c>
      <c r="F4559" s="30" t="s">
        <v>74</v>
      </c>
      <c r="G4559" s="38">
        <v>60</v>
      </c>
      <c r="H4559" s="31">
        <v>0</v>
      </c>
      <c r="I4559" s="30" t="s">
        <v>512</v>
      </c>
      <c r="J4559" s="30" t="s">
        <v>513</v>
      </c>
      <c r="K4559" s="30" t="s">
        <v>495</v>
      </c>
      <c r="L4559" s="30" t="s">
        <v>496</v>
      </c>
      <c r="M4559" s="30" t="s">
        <v>639</v>
      </c>
      <c r="N4559" s="30"/>
      <c r="O4559" s="30" t="s">
        <v>9872</v>
      </c>
      <c r="P4559" s="30" t="s">
        <v>9868</v>
      </c>
      <c r="Q4559" s="30" t="s">
        <v>499</v>
      </c>
    </row>
    <row r="4560" spans="1:17">
      <c r="A4560" s="30" t="s">
        <v>13606</v>
      </c>
      <c r="B4560" s="30" t="s">
        <v>10103</v>
      </c>
      <c r="C4560" s="30" t="s">
        <v>13607</v>
      </c>
      <c r="D4560" s="30"/>
      <c r="E4560" s="30" t="s">
        <v>9870</v>
      </c>
      <c r="F4560" s="30" t="s">
        <v>74</v>
      </c>
      <c r="G4560" s="38">
        <v>60</v>
      </c>
      <c r="H4560" s="31">
        <v>0</v>
      </c>
      <c r="I4560" s="30" t="s">
        <v>512</v>
      </c>
      <c r="J4560" s="30" t="s">
        <v>513</v>
      </c>
      <c r="K4560" s="30" t="s">
        <v>495</v>
      </c>
      <c r="L4560" s="30" t="s">
        <v>496</v>
      </c>
      <c r="M4560" s="30" t="s">
        <v>548</v>
      </c>
      <c r="N4560" s="30"/>
      <c r="O4560" s="30" t="s">
        <v>9872</v>
      </c>
      <c r="P4560" s="30" t="s">
        <v>9868</v>
      </c>
      <c r="Q4560" s="30" t="s">
        <v>499</v>
      </c>
    </row>
    <row r="4561" spans="1:17">
      <c r="A4561" s="30" t="s">
        <v>13608</v>
      </c>
      <c r="B4561" s="30" t="s">
        <v>10103</v>
      </c>
      <c r="C4561" s="30" t="s">
        <v>13609</v>
      </c>
      <c r="D4561" s="30"/>
      <c r="E4561" s="30" t="s">
        <v>9870</v>
      </c>
      <c r="F4561" s="30" t="s">
        <v>74</v>
      </c>
      <c r="G4561" s="38">
        <v>60</v>
      </c>
      <c r="H4561" s="31">
        <v>0</v>
      </c>
      <c r="I4561" s="30" t="s">
        <v>586</v>
      </c>
      <c r="J4561" s="30" t="s">
        <v>587</v>
      </c>
      <c r="K4561" s="30" t="s">
        <v>495</v>
      </c>
      <c r="L4561" s="30" t="s">
        <v>496</v>
      </c>
      <c r="M4561" s="30" t="s">
        <v>588</v>
      </c>
      <c r="N4561" s="30"/>
      <c r="O4561" s="30" t="s">
        <v>9872</v>
      </c>
      <c r="P4561" s="30" t="s">
        <v>9868</v>
      </c>
      <c r="Q4561" s="30" t="s">
        <v>499</v>
      </c>
    </row>
    <row r="4562" spans="1:17">
      <c r="A4562" s="30" t="s">
        <v>13610</v>
      </c>
      <c r="B4562" s="30" t="s">
        <v>10109</v>
      </c>
      <c r="C4562" s="30" t="s">
        <v>13611</v>
      </c>
      <c r="D4562" s="30" t="s">
        <v>74</v>
      </c>
      <c r="E4562" s="30" t="s">
        <v>10883</v>
      </c>
      <c r="F4562" s="30"/>
      <c r="G4562" s="38">
        <v>60</v>
      </c>
      <c r="H4562" s="31">
        <v>0</v>
      </c>
      <c r="I4562" s="30" t="s">
        <v>610</v>
      </c>
      <c r="J4562" s="30" t="s">
        <v>611</v>
      </c>
      <c r="K4562" s="30" t="s">
        <v>495</v>
      </c>
      <c r="L4562" s="30" t="s">
        <v>612</v>
      </c>
      <c r="M4562" s="30" t="s">
        <v>6616</v>
      </c>
      <c r="N4562" s="30"/>
      <c r="O4562" s="30" t="s">
        <v>9872</v>
      </c>
      <c r="P4562" s="30" t="s">
        <v>9868</v>
      </c>
      <c r="Q4562" s="30" t="s">
        <v>4174</v>
      </c>
    </row>
    <row r="4563" spans="1:17">
      <c r="A4563" s="30" t="s">
        <v>13612</v>
      </c>
      <c r="B4563" s="30" t="s">
        <v>10109</v>
      </c>
      <c r="C4563" s="30" t="s">
        <v>13613</v>
      </c>
      <c r="D4563" s="30" t="s">
        <v>74</v>
      </c>
      <c r="E4563" s="30" t="s">
        <v>9891</v>
      </c>
      <c r="F4563" s="30"/>
      <c r="G4563" s="38">
        <v>60</v>
      </c>
      <c r="H4563" s="31">
        <v>0</v>
      </c>
      <c r="I4563" s="30" t="s">
        <v>622</v>
      </c>
      <c r="J4563" s="30" t="s">
        <v>623</v>
      </c>
      <c r="K4563" s="30" t="s">
        <v>495</v>
      </c>
      <c r="L4563" s="30" t="s">
        <v>612</v>
      </c>
      <c r="M4563" s="30" t="s">
        <v>997</v>
      </c>
      <c r="N4563" s="30"/>
      <c r="O4563" s="30" t="s">
        <v>9872</v>
      </c>
      <c r="P4563" s="30" t="s">
        <v>9868</v>
      </c>
      <c r="Q4563" s="30" t="s">
        <v>4174</v>
      </c>
    </row>
    <row r="4564" spans="1:17">
      <c r="A4564" s="30" t="s">
        <v>13614</v>
      </c>
      <c r="B4564" s="30" t="s">
        <v>10109</v>
      </c>
      <c r="C4564" s="30" t="s">
        <v>13615</v>
      </c>
      <c r="D4564" s="30" t="s">
        <v>74</v>
      </c>
      <c r="E4564" s="30" t="s">
        <v>10883</v>
      </c>
      <c r="F4564" s="30"/>
      <c r="G4564" s="38">
        <v>60</v>
      </c>
      <c r="H4564" s="31">
        <v>0</v>
      </c>
      <c r="I4564" s="30" t="s">
        <v>610</v>
      </c>
      <c r="J4564" s="30" t="s">
        <v>611</v>
      </c>
      <c r="K4564" s="30" t="s">
        <v>495</v>
      </c>
      <c r="L4564" s="30" t="s">
        <v>612</v>
      </c>
      <c r="M4564" s="30" t="s">
        <v>6616</v>
      </c>
      <c r="N4564" s="30"/>
      <c r="O4564" s="30" t="s">
        <v>9872</v>
      </c>
      <c r="P4564" s="30" t="s">
        <v>9868</v>
      </c>
      <c r="Q4564" s="30" t="s">
        <v>4174</v>
      </c>
    </row>
    <row r="4565" spans="1:17">
      <c r="A4565" s="30" t="s">
        <v>13616</v>
      </c>
      <c r="B4565" s="30" t="s">
        <v>10109</v>
      </c>
      <c r="C4565" s="30" t="s">
        <v>13617</v>
      </c>
      <c r="D4565" s="30" t="s">
        <v>74</v>
      </c>
      <c r="E4565" s="30" t="s">
        <v>9891</v>
      </c>
      <c r="F4565" s="30"/>
      <c r="G4565" s="38">
        <v>60</v>
      </c>
      <c r="H4565" s="31">
        <v>0</v>
      </c>
      <c r="I4565" s="30" t="s">
        <v>622</v>
      </c>
      <c r="J4565" s="30" t="s">
        <v>623</v>
      </c>
      <c r="K4565" s="30" t="s">
        <v>495</v>
      </c>
      <c r="L4565" s="30" t="s">
        <v>612</v>
      </c>
      <c r="M4565" s="30" t="s">
        <v>1007</v>
      </c>
      <c r="N4565" s="30"/>
      <c r="O4565" s="30" t="s">
        <v>9872</v>
      </c>
      <c r="P4565" s="30" t="s">
        <v>9868</v>
      </c>
      <c r="Q4565" s="30" t="s">
        <v>4174</v>
      </c>
    </row>
    <row r="4566" spans="1:17">
      <c r="A4566" s="30" t="s">
        <v>13618</v>
      </c>
      <c r="B4566" s="30" t="s">
        <v>10103</v>
      </c>
      <c r="C4566" s="30" t="s">
        <v>13619</v>
      </c>
      <c r="D4566" s="30"/>
      <c r="E4566" s="30" t="s">
        <v>9870</v>
      </c>
      <c r="F4566" s="30" t="s">
        <v>74</v>
      </c>
      <c r="G4566" s="38">
        <v>60</v>
      </c>
      <c r="H4566" s="31">
        <v>0</v>
      </c>
      <c r="I4566" s="30" t="s">
        <v>586</v>
      </c>
      <c r="J4566" s="30" t="s">
        <v>587</v>
      </c>
      <c r="K4566" s="30" t="s">
        <v>495</v>
      </c>
      <c r="L4566" s="30" t="s">
        <v>496</v>
      </c>
      <c r="M4566" s="30" t="s">
        <v>588</v>
      </c>
      <c r="N4566" s="30"/>
      <c r="O4566" s="30" t="s">
        <v>9872</v>
      </c>
      <c r="P4566" s="30" t="s">
        <v>9868</v>
      </c>
      <c r="Q4566" s="30" t="s">
        <v>499</v>
      </c>
    </row>
    <row r="4567" spans="1:17">
      <c r="A4567" s="30" t="s">
        <v>13620</v>
      </c>
      <c r="B4567" s="30" t="s">
        <v>10103</v>
      </c>
      <c r="C4567" s="30" t="s">
        <v>13621</v>
      </c>
      <c r="D4567" s="30"/>
      <c r="E4567" s="30" t="s">
        <v>9870</v>
      </c>
      <c r="F4567" s="30" t="s">
        <v>74</v>
      </c>
      <c r="G4567" s="38">
        <v>60</v>
      </c>
      <c r="H4567" s="31">
        <v>0</v>
      </c>
      <c r="I4567" s="30" t="s">
        <v>718</v>
      </c>
      <c r="J4567" s="30" t="s">
        <v>719</v>
      </c>
      <c r="K4567" s="30" t="s">
        <v>495</v>
      </c>
      <c r="L4567" s="30" t="s">
        <v>496</v>
      </c>
      <c r="M4567" s="30" t="s">
        <v>877</v>
      </c>
      <c r="N4567" s="30"/>
      <c r="O4567" s="30" t="s">
        <v>9872</v>
      </c>
      <c r="P4567" s="30" t="s">
        <v>9868</v>
      </c>
      <c r="Q4567" s="30" t="s">
        <v>499</v>
      </c>
    </row>
    <row r="4568" spans="1:17">
      <c r="A4568" s="30" t="s">
        <v>13622</v>
      </c>
      <c r="B4568" s="30" t="s">
        <v>10103</v>
      </c>
      <c r="C4568" s="30" t="s">
        <v>13623</v>
      </c>
      <c r="D4568" s="30"/>
      <c r="E4568" s="30" t="s">
        <v>9870</v>
      </c>
      <c r="F4568" s="30" t="s">
        <v>74</v>
      </c>
      <c r="G4568" s="38">
        <v>60</v>
      </c>
      <c r="H4568" s="31">
        <v>0</v>
      </c>
      <c r="I4568" s="30" t="s">
        <v>552</v>
      </c>
      <c r="J4568" s="30" t="s">
        <v>553</v>
      </c>
      <c r="K4568" s="30" t="s">
        <v>495</v>
      </c>
      <c r="L4568" s="30" t="s">
        <v>496</v>
      </c>
      <c r="M4568" s="30" t="s">
        <v>596</v>
      </c>
      <c r="N4568" s="30"/>
      <c r="O4568" s="30" t="s">
        <v>9872</v>
      </c>
      <c r="P4568" s="30" t="s">
        <v>9868</v>
      </c>
      <c r="Q4568" s="30" t="s">
        <v>499</v>
      </c>
    </row>
    <row r="4569" spans="1:17">
      <c r="A4569" s="30" t="s">
        <v>13624</v>
      </c>
      <c r="B4569" s="30" t="s">
        <v>10109</v>
      </c>
      <c r="C4569" s="30" t="s">
        <v>13625</v>
      </c>
      <c r="D4569" s="30" t="s">
        <v>74</v>
      </c>
      <c r="E4569" s="30" t="s">
        <v>9891</v>
      </c>
      <c r="F4569" s="30"/>
      <c r="G4569" s="38">
        <v>60</v>
      </c>
      <c r="H4569" s="31">
        <v>0</v>
      </c>
      <c r="I4569" s="30" t="s">
        <v>610</v>
      </c>
      <c r="J4569" s="30" t="s">
        <v>611</v>
      </c>
      <c r="K4569" s="30" t="s">
        <v>495</v>
      </c>
      <c r="L4569" s="30" t="s">
        <v>612</v>
      </c>
      <c r="M4569" s="30" t="s">
        <v>1035</v>
      </c>
      <c r="N4569" s="30"/>
      <c r="O4569" s="30" t="s">
        <v>9872</v>
      </c>
      <c r="P4569" s="30" t="s">
        <v>9868</v>
      </c>
      <c r="Q4569" s="30" t="s">
        <v>4174</v>
      </c>
    </row>
    <row r="4570" spans="1:17">
      <c r="A4570" s="30" t="s">
        <v>13626</v>
      </c>
      <c r="B4570" s="30" t="s">
        <v>10109</v>
      </c>
      <c r="C4570" s="30" t="s">
        <v>13627</v>
      </c>
      <c r="D4570" s="30" t="s">
        <v>74</v>
      </c>
      <c r="E4570" s="30" t="s">
        <v>9891</v>
      </c>
      <c r="F4570" s="30"/>
      <c r="G4570" s="38">
        <v>60</v>
      </c>
      <c r="H4570" s="31">
        <v>0</v>
      </c>
      <c r="I4570" s="30" t="s">
        <v>610</v>
      </c>
      <c r="J4570" s="30" t="s">
        <v>611</v>
      </c>
      <c r="K4570" s="30" t="s">
        <v>495</v>
      </c>
      <c r="L4570" s="30" t="s">
        <v>612</v>
      </c>
      <c r="M4570" s="30" t="s">
        <v>943</v>
      </c>
      <c r="N4570" s="30"/>
      <c r="O4570" s="30" t="s">
        <v>9872</v>
      </c>
      <c r="P4570" s="30" t="s">
        <v>9868</v>
      </c>
      <c r="Q4570" s="30" t="s">
        <v>4174</v>
      </c>
    </row>
    <row r="4571" spans="1:17">
      <c r="A4571" s="30" t="s">
        <v>13628</v>
      </c>
      <c r="B4571" s="30" t="s">
        <v>10109</v>
      </c>
      <c r="C4571" s="30" t="s">
        <v>13629</v>
      </c>
      <c r="D4571" s="30" t="s">
        <v>74</v>
      </c>
      <c r="E4571" s="30" t="s">
        <v>9891</v>
      </c>
      <c r="F4571" s="30"/>
      <c r="G4571" s="38">
        <v>60</v>
      </c>
      <c r="H4571" s="31">
        <v>0</v>
      </c>
      <c r="I4571" s="30" t="s">
        <v>622</v>
      </c>
      <c r="J4571" s="30" t="s">
        <v>623</v>
      </c>
      <c r="K4571" s="30" t="s">
        <v>495</v>
      </c>
      <c r="L4571" s="30" t="s">
        <v>612</v>
      </c>
      <c r="M4571" s="30" t="s">
        <v>997</v>
      </c>
      <c r="N4571" s="30"/>
      <c r="O4571" s="30" t="s">
        <v>9872</v>
      </c>
      <c r="P4571" s="30" t="s">
        <v>9868</v>
      </c>
      <c r="Q4571" s="30" t="s">
        <v>4174</v>
      </c>
    </row>
    <row r="4572" spans="1:17">
      <c r="A4572" s="30" t="s">
        <v>13630</v>
      </c>
      <c r="B4572" s="30" t="s">
        <v>10109</v>
      </c>
      <c r="C4572" s="30" t="s">
        <v>13631</v>
      </c>
      <c r="D4572" s="30" t="s">
        <v>74</v>
      </c>
      <c r="E4572" s="30" t="s">
        <v>9891</v>
      </c>
      <c r="F4572" s="30"/>
      <c r="G4572" s="38">
        <v>60</v>
      </c>
      <c r="H4572" s="31">
        <v>0</v>
      </c>
      <c r="I4572" s="30" t="s">
        <v>610</v>
      </c>
      <c r="J4572" s="30" t="s">
        <v>611</v>
      </c>
      <c r="K4572" s="30" t="s">
        <v>495</v>
      </c>
      <c r="L4572" s="30" t="s">
        <v>612</v>
      </c>
      <c r="M4572" s="30" t="s">
        <v>1108</v>
      </c>
      <c r="N4572" s="30"/>
      <c r="O4572" s="30" t="s">
        <v>9872</v>
      </c>
      <c r="P4572" s="30" t="s">
        <v>9868</v>
      </c>
      <c r="Q4572" s="30" t="s">
        <v>4174</v>
      </c>
    </row>
    <row r="4573" spans="1:17">
      <c r="A4573" s="30" t="s">
        <v>13632</v>
      </c>
      <c r="B4573" s="30" t="s">
        <v>10109</v>
      </c>
      <c r="C4573" s="30" t="s">
        <v>13633</v>
      </c>
      <c r="D4573" s="30" t="s">
        <v>74</v>
      </c>
      <c r="E4573" s="30" t="s">
        <v>9891</v>
      </c>
      <c r="F4573" s="30"/>
      <c r="G4573" s="38">
        <v>60</v>
      </c>
      <c r="H4573" s="31">
        <v>0</v>
      </c>
      <c r="I4573" s="30" t="s">
        <v>5036</v>
      </c>
      <c r="J4573" s="30" t="s">
        <v>5037</v>
      </c>
      <c r="K4573" s="30" t="s">
        <v>495</v>
      </c>
      <c r="L4573" s="30" t="s">
        <v>612</v>
      </c>
      <c r="M4573" s="30" t="s">
        <v>11250</v>
      </c>
      <c r="N4573" s="30"/>
      <c r="O4573" s="30" t="s">
        <v>9872</v>
      </c>
      <c r="P4573" s="30" t="s">
        <v>9868</v>
      </c>
      <c r="Q4573" s="30" t="s">
        <v>4174</v>
      </c>
    </row>
    <row r="4574" spans="1:17">
      <c r="A4574" s="30" t="s">
        <v>13634</v>
      </c>
      <c r="B4574" s="30" t="s">
        <v>10106</v>
      </c>
      <c r="C4574" s="30" t="s">
        <v>13635</v>
      </c>
      <c r="D4574" s="30" t="s">
        <v>74</v>
      </c>
      <c r="E4574" s="30" t="s">
        <v>9891</v>
      </c>
      <c r="F4574" s="30"/>
      <c r="G4574" s="38">
        <v>60</v>
      </c>
      <c r="H4574" s="31">
        <v>0</v>
      </c>
      <c r="I4574" s="30" t="s">
        <v>5036</v>
      </c>
      <c r="J4574" s="30" t="s">
        <v>5037</v>
      </c>
      <c r="K4574" s="30" t="s">
        <v>495</v>
      </c>
      <c r="L4574" s="30" t="s">
        <v>612</v>
      </c>
      <c r="M4574" s="30" t="s">
        <v>4781</v>
      </c>
      <c r="N4574" s="30"/>
      <c r="O4574" s="30" t="s">
        <v>9872</v>
      </c>
      <c r="P4574" s="30" t="s">
        <v>9868</v>
      </c>
      <c r="Q4574" s="30" t="s">
        <v>4174</v>
      </c>
    </row>
    <row r="4575" spans="1:17">
      <c r="A4575" s="30" t="s">
        <v>13636</v>
      </c>
      <c r="B4575" s="30" t="s">
        <v>10109</v>
      </c>
      <c r="C4575" s="30" t="s">
        <v>13637</v>
      </c>
      <c r="D4575" s="30" t="s">
        <v>74</v>
      </c>
      <c r="E4575" s="30" t="s">
        <v>9891</v>
      </c>
      <c r="F4575" s="30"/>
      <c r="G4575" s="38">
        <v>60</v>
      </c>
      <c r="H4575" s="31">
        <v>0</v>
      </c>
      <c r="I4575" s="30" t="s">
        <v>5036</v>
      </c>
      <c r="J4575" s="30" t="s">
        <v>5037</v>
      </c>
      <c r="K4575" s="30" t="s">
        <v>495</v>
      </c>
      <c r="L4575" s="30" t="s">
        <v>612</v>
      </c>
      <c r="M4575" s="30" t="s">
        <v>1021</v>
      </c>
      <c r="N4575" s="30"/>
      <c r="O4575" s="30" t="s">
        <v>9872</v>
      </c>
      <c r="P4575" s="30" t="s">
        <v>9868</v>
      </c>
      <c r="Q4575" s="30" t="s">
        <v>4174</v>
      </c>
    </row>
    <row r="4576" spans="1:17">
      <c r="A4576" s="30" t="s">
        <v>13638</v>
      </c>
      <c r="B4576" s="30" t="s">
        <v>10106</v>
      </c>
      <c r="C4576" s="30" t="s">
        <v>13639</v>
      </c>
      <c r="D4576" s="30" t="s">
        <v>74</v>
      </c>
      <c r="E4576" s="30" t="s">
        <v>9891</v>
      </c>
      <c r="F4576" s="30"/>
      <c r="G4576" s="38">
        <v>60</v>
      </c>
      <c r="H4576" s="31">
        <v>0</v>
      </c>
      <c r="I4576" s="30" t="s">
        <v>622</v>
      </c>
      <c r="J4576" s="30" t="s">
        <v>623</v>
      </c>
      <c r="K4576" s="30" t="s">
        <v>495</v>
      </c>
      <c r="L4576" s="30" t="s">
        <v>612</v>
      </c>
      <c r="M4576" s="30" t="s">
        <v>9851</v>
      </c>
      <c r="N4576" s="30"/>
      <c r="O4576" s="30" t="s">
        <v>9872</v>
      </c>
      <c r="P4576" s="30" t="s">
        <v>9868</v>
      </c>
      <c r="Q4576" s="30" t="s">
        <v>4174</v>
      </c>
    </row>
    <row r="4577" spans="1:17">
      <c r="A4577" s="30" t="s">
        <v>13640</v>
      </c>
      <c r="B4577" s="30" t="s">
        <v>10109</v>
      </c>
      <c r="C4577" s="30" t="s">
        <v>13641</v>
      </c>
      <c r="D4577" s="30" t="s">
        <v>74</v>
      </c>
      <c r="E4577" s="30" t="s">
        <v>9891</v>
      </c>
      <c r="F4577" s="30"/>
      <c r="G4577" s="38">
        <v>60</v>
      </c>
      <c r="H4577" s="31">
        <v>0</v>
      </c>
      <c r="I4577" s="30" t="s">
        <v>622</v>
      </c>
      <c r="J4577" s="30" t="s">
        <v>623</v>
      </c>
      <c r="K4577" s="30" t="s">
        <v>495</v>
      </c>
      <c r="L4577" s="30" t="s">
        <v>612</v>
      </c>
      <c r="M4577" s="30" t="s">
        <v>624</v>
      </c>
      <c r="N4577" s="30"/>
      <c r="O4577" s="30" t="s">
        <v>9872</v>
      </c>
      <c r="P4577" s="30" t="s">
        <v>9868</v>
      </c>
      <c r="Q4577" s="30" t="s">
        <v>4174</v>
      </c>
    </row>
    <row r="4578" spans="1:17">
      <c r="A4578" s="30" t="s">
        <v>13642</v>
      </c>
      <c r="B4578" s="30" t="s">
        <v>10109</v>
      </c>
      <c r="C4578" s="30" t="s">
        <v>13643</v>
      </c>
      <c r="D4578" s="30" t="s">
        <v>74</v>
      </c>
      <c r="E4578" s="30" t="s">
        <v>9891</v>
      </c>
      <c r="F4578" s="30"/>
      <c r="G4578" s="38">
        <v>60</v>
      </c>
      <c r="H4578" s="31">
        <v>0</v>
      </c>
      <c r="I4578" s="30" t="s">
        <v>622</v>
      </c>
      <c r="J4578" s="30" t="s">
        <v>623</v>
      </c>
      <c r="K4578" s="30" t="s">
        <v>495</v>
      </c>
      <c r="L4578" s="30" t="s">
        <v>612</v>
      </c>
      <c r="M4578" s="30" t="s">
        <v>624</v>
      </c>
      <c r="N4578" s="30"/>
      <c r="O4578" s="30" t="s">
        <v>9872</v>
      </c>
      <c r="P4578" s="30" t="s">
        <v>9868</v>
      </c>
      <c r="Q4578" s="30" t="s">
        <v>4174</v>
      </c>
    </row>
    <row r="4579" spans="1:17">
      <c r="A4579" s="30" t="s">
        <v>13644</v>
      </c>
      <c r="B4579" s="30" t="s">
        <v>10120</v>
      </c>
      <c r="C4579" s="30" t="s">
        <v>13645</v>
      </c>
      <c r="D4579" s="30" t="s">
        <v>74</v>
      </c>
      <c r="E4579" s="30" t="s">
        <v>9891</v>
      </c>
      <c r="F4579" s="30"/>
      <c r="G4579" s="38">
        <v>60</v>
      </c>
      <c r="H4579" s="31">
        <v>0</v>
      </c>
      <c r="I4579" s="30" t="s">
        <v>5036</v>
      </c>
      <c r="J4579" s="30" t="s">
        <v>5037</v>
      </c>
      <c r="K4579" s="30" t="s">
        <v>495</v>
      </c>
      <c r="L4579" s="30" t="s">
        <v>612</v>
      </c>
      <c r="M4579" s="30" t="s">
        <v>11242</v>
      </c>
      <c r="N4579" s="30"/>
      <c r="O4579" s="30" t="s">
        <v>9872</v>
      </c>
      <c r="P4579" s="30" t="s">
        <v>9868</v>
      </c>
      <c r="Q4579" s="30" t="s">
        <v>4174</v>
      </c>
    </row>
    <row r="4580" spans="1:17">
      <c r="A4580" s="30" t="s">
        <v>13646</v>
      </c>
      <c r="B4580" s="30" t="s">
        <v>10103</v>
      </c>
      <c r="C4580" s="30" t="s">
        <v>13647</v>
      </c>
      <c r="D4580" s="30"/>
      <c r="E4580" s="30" t="s">
        <v>9870</v>
      </c>
      <c r="F4580" s="30" t="s">
        <v>74</v>
      </c>
      <c r="G4580" s="38">
        <v>60</v>
      </c>
      <c r="H4580" s="31">
        <v>0</v>
      </c>
      <c r="I4580" s="30" t="s">
        <v>512</v>
      </c>
      <c r="J4580" s="30" t="s">
        <v>513</v>
      </c>
      <c r="K4580" s="30" t="s">
        <v>495</v>
      </c>
      <c r="L4580" s="30" t="s">
        <v>496</v>
      </c>
      <c r="M4580" s="30" t="s">
        <v>695</v>
      </c>
      <c r="N4580" s="30" t="s">
        <v>3047</v>
      </c>
      <c r="O4580" s="30" t="s">
        <v>9872</v>
      </c>
      <c r="P4580" s="30" t="s">
        <v>9868</v>
      </c>
      <c r="Q4580" s="30" t="s">
        <v>499</v>
      </c>
    </row>
    <row r="4581" spans="1:17">
      <c r="A4581" s="30" t="s">
        <v>13648</v>
      </c>
      <c r="B4581" s="30" t="s">
        <v>10109</v>
      </c>
      <c r="C4581" s="30" t="s">
        <v>13649</v>
      </c>
      <c r="D4581" s="30" t="s">
        <v>74</v>
      </c>
      <c r="E4581" s="30" t="s">
        <v>9891</v>
      </c>
      <c r="F4581" s="30"/>
      <c r="G4581" s="38">
        <v>60</v>
      </c>
      <c r="H4581" s="31">
        <v>0</v>
      </c>
      <c r="I4581" s="30" t="s">
        <v>610</v>
      </c>
      <c r="J4581" s="30" t="s">
        <v>611</v>
      </c>
      <c r="K4581" s="30" t="s">
        <v>495</v>
      </c>
      <c r="L4581" s="30" t="s">
        <v>612</v>
      </c>
      <c r="M4581" s="30" t="s">
        <v>1108</v>
      </c>
      <c r="N4581" s="30"/>
      <c r="O4581" s="30" t="s">
        <v>9872</v>
      </c>
      <c r="P4581" s="30" t="s">
        <v>9868</v>
      </c>
      <c r="Q4581" s="30" t="s">
        <v>4174</v>
      </c>
    </row>
    <row r="4582" spans="1:17">
      <c r="A4582" s="30" t="s">
        <v>13650</v>
      </c>
      <c r="B4582" s="30" t="s">
        <v>10109</v>
      </c>
      <c r="C4582" s="30" t="s">
        <v>13651</v>
      </c>
      <c r="D4582" s="30" t="s">
        <v>74</v>
      </c>
      <c r="E4582" s="30" t="s">
        <v>9891</v>
      </c>
      <c r="F4582" s="30"/>
      <c r="G4582" s="38">
        <v>60</v>
      </c>
      <c r="H4582" s="31">
        <v>0</v>
      </c>
      <c r="I4582" s="30" t="s">
        <v>610</v>
      </c>
      <c r="J4582" s="30" t="s">
        <v>611</v>
      </c>
      <c r="K4582" s="30" t="s">
        <v>495</v>
      </c>
      <c r="L4582" s="30" t="s">
        <v>612</v>
      </c>
      <c r="M4582" s="30" t="s">
        <v>688</v>
      </c>
      <c r="N4582" s="30"/>
      <c r="O4582" s="30" t="s">
        <v>9872</v>
      </c>
      <c r="P4582" s="30" t="s">
        <v>9868</v>
      </c>
      <c r="Q4582" s="30" t="s">
        <v>4174</v>
      </c>
    </row>
    <row r="4583" spans="1:17">
      <c r="A4583" s="30" t="s">
        <v>13652</v>
      </c>
      <c r="B4583" s="30" t="s">
        <v>10103</v>
      </c>
      <c r="C4583" s="30" t="s">
        <v>13653</v>
      </c>
      <c r="D4583" s="30"/>
      <c r="E4583" s="30" t="s">
        <v>9870</v>
      </c>
      <c r="F4583" s="30" t="s">
        <v>74</v>
      </c>
      <c r="G4583" s="38">
        <v>60</v>
      </c>
      <c r="H4583" s="31">
        <v>0</v>
      </c>
      <c r="I4583" s="30" t="s">
        <v>552</v>
      </c>
      <c r="J4583" s="30" t="s">
        <v>553</v>
      </c>
      <c r="K4583" s="30" t="s">
        <v>495</v>
      </c>
      <c r="L4583" s="30" t="s">
        <v>496</v>
      </c>
      <c r="M4583" s="30" t="s">
        <v>596</v>
      </c>
      <c r="N4583" s="30"/>
      <c r="O4583" s="30" t="s">
        <v>9872</v>
      </c>
      <c r="P4583" s="30" t="s">
        <v>9868</v>
      </c>
      <c r="Q4583" s="30" t="s">
        <v>499</v>
      </c>
    </row>
    <row r="4584" spans="1:17">
      <c r="A4584" s="30" t="s">
        <v>13654</v>
      </c>
      <c r="B4584" s="30" t="s">
        <v>10109</v>
      </c>
      <c r="C4584" s="30" t="s">
        <v>13655</v>
      </c>
      <c r="D4584" s="30" t="s">
        <v>74</v>
      </c>
      <c r="E4584" s="30" t="s">
        <v>9891</v>
      </c>
      <c r="F4584" s="30"/>
      <c r="G4584" s="38">
        <v>60</v>
      </c>
      <c r="H4584" s="31">
        <v>0</v>
      </c>
      <c r="I4584" s="30" t="s">
        <v>5036</v>
      </c>
      <c r="J4584" s="30" t="s">
        <v>5037</v>
      </c>
      <c r="K4584" s="30" t="s">
        <v>495</v>
      </c>
      <c r="L4584" s="30" t="s">
        <v>612</v>
      </c>
      <c r="M4584" s="30" t="s">
        <v>1828</v>
      </c>
      <c r="N4584" s="30"/>
      <c r="O4584" s="30" t="s">
        <v>9872</v>
      </c>
      <c r="P4584" s="30" t="s">
        <v>9868</v>
      </c>
      <c r="Q4584" s="30" t="s">
        <v>4174</v>
      </c>
    </row>
    <row r="4585" spans="1:17">
      <c r="A4585" s="30" t="s">
        <v>13656</v>
      </c>
      <c r="B4585" s="30" t="s">
        <v>10109</v>
      </c>
      <c r="C4585" s="30" t="s">
        <v>13657</v>
      </c>
      <c r="D4585" s="30" t="s">
        <v>74</v>
      </c>
      <c r="E4585" s="30" t="s">
        <v>9891</v>
      </c>
      <c r="F4585" s="30"/>
      <c r="G4585" s="38">
        <v>60</v>
      </c>
      <c r="H4585" s="31">
        <v>0</v>
      </c>
      <c r="I4585" s="30" t="s">
        <v>622</v>
      </c>
      <c r="J4585" s="30" t="s">
        <v>623</v>
      </c>
      <c r="K4585" s="30" t="s">
        <v>495</v>
      </c>
      <c r="L4585" s="30" t="s">
        <v>612</v>
      </c>
      <c r="M4585" s="30" t="s">
        <v>1153</v>
      </c>
      <c r="N4585" s="30"/>
      <c r="O4585" s="30" t="s">
        <v>9872</v>
      </c>
      <c r="P4585" s="30" t="s">
        <v>9868</v>
      </c>
      <c r="Q4585" s="30" t="s">
        <v>4174</v>
      </c>
    </row>
    <row r="4586" spans="1:17">
      <c r="A4586" s="30" t="s">
        <v>13658</v>
      </c>
      <c r="B4586" s="30" t="s">
        <v>10109</v>
      </c>
      <c r="C4586" s="30" t="s">
        <v>13659</v>
      </c>
      <c r="D4586" s="30" t="s">
        <v>74</v>
      </c>
      <c r="E4586" s="30" t="s">
        <v>9891</v>
      </c>
      <c r="F4586" s="30"/>
      <c r="G4586" s="38">
        <v>60</v>
      </c>
      <c r="H4586" s="31">
        <v>0</v>
      </c>
      <c r="I4586" s="30" t="s">
        <v>610</v>
      </c>
      <c r="J4586" s="30" t="s">
        <v>611</v>
      </c>
      <c r="K4586" s="30" t="s">
        <v>495</v>
      </c>
      <c r="L4586" s="30" t="s">
        <v>612</v>
      </c>
      <c r="M4586" s="30" t="s">
        <v>1108</v>
      </c>
      <c r="N4586" s="30"/>
      <c r="O4586" s="30" t="s">
        <v>9872</v>
      </c>
      <c r="P4586" s="30" t="s">
        <v>9868</v>
      </c>
      <c r="Q4586" s="30" t="s">
        <v>4174</v>
      </c>
    </row>
    <row r="4587" spans="1:17">
      <c r="A4587" s="30" t="s">
        <v>13660</v>
      </c>
      <c r="B4587" s="30" t="s">
        <v>10106</v>
      </c>
      <c r="C4587" s="30" t="s">
        <v>13661</v>
      </c>
      <c r="D4587" s="30" t="s">
        <v>74</v>
      </c>
      <c r="E4587" s="30" t="s">
        <v>9891</v>
      </c>
      <c r="F4587" s="30"/>
      <c r="G4587" s="38">
        <v>60</v>
      </c>
      <c r="H4587" s="31">
        <v>0</v>
      </c>
      <c r="I4587" s="30" t="s">
        <v>5036</v>
      </c>
      <c r="J4587" s="30" t="s">
        <v>5037</v>
      </c>
      <c r="K4587" s="30" t="s">
        <v>495</v>
      </c>
      <c r="L4587" s="30" t="s">
        <v>612</v>
      </c>
      <c r="M4587" s="30" t="s">
        <v>4781</v>
      </c>
      <c r="N4587" s="30"/>
      <c r="O4587" s="30" t="s">
        <v>9872</v>
      </c>
      <c r="P4587" s="30" t="s">
        <v>9868</v>
      </c>
      <c r="Q4587" s="30" t="s">
        <v>4174</v>
      </c>
    </row>
    <row r="4588" spans="1:17">
      <c r="A4588" s="30" t="s">
        <v>13662</v>
      </c>
      <c r="B4588" s="30" t="s">
        <v>10109</v>
      </c>
      <c r="C4588" s="30" t="s">
        <v>13663</v>
      </c>
      <c r="D4588" s="30" t="s">
        <v>74</v>
      </c>
      <c r="E4588" s="30" t="s">
        <v>9891</v>
      </c>
      <c r="F4588" s="30"/>
      <c r="G4588" s="38">
        <v>60</v>
      </c>
      <c r="H4588" s="31">
        <v>0</v>
      </c>
      <c r="I4588" s="30" t="s">
        <v>610</v>
      </c>
      <c r="J4588" s="30" t="s">
        <v>611</v>
      </c>
      <c r="K4588" s="30" t="s">
        <v>495</v>
      </c>
      <c r="L4588" s="30" t="s">
        <v>612</v>
      </c>
      <c r="M4588" s="30" t="s">
        <v>950</v>
      </c>
      <c r="N4588" s="30"/>
      <c r="O4588" s="30" t="s">
        <v>9872</v>
      </c>
      <c r="P4588" s="30" t="s">
        <v>9868</v>
      </c>
      <c r="Q4588" s="30" t="s">
        <v>4174</v>
      </c>
    </row>
    <row r="4589" spans="1:17">
      <c r="A4589" s="30" t="s">
        <v>13664</v>
      </c>
      <c r="B4589" s="30" t="s">
        <v>10106</v>
      </c>
      <c r="C4589" s="30" t="s">
        <v>13665</v>
      </c>
      <c r="D4589" s="30" t="s">
        <v>74</v>
      </c>
      <c r="E4589" s="30" t="s">
        <v>9891</v>
      </c>
      <c r="F4589" s="30"/>
      <c r="G4589" s="38">
        <v>60</v>
      </c>
      <c r="H4589" s="31">
        <v>0</v>
      </c>
      <c r="I4589" s="30" t="s">
        <v>622</v>
      </c>
      <c r="J4589" s="30" t="s">
        <v>623</v>
      </c>
      <c r="K4589" s="30" t="s">
        <v>495</v>
      </c>
      <c r="L4589" s="30" t="s">
        <v>612</v>
      </c>
      <c r="M4589" s="30" t="s">
        <v>11230</v>
      </c>
      <c r="N4589" s="30"/>
      <c r="O4589" s="30" t="s">
        <v>9872</v>
      </c>
      <c r="P4589" s="30" t="s">
        <v>9868</v>
      </c>
      <c r="Q4589" s="30" t="s">
        <v>4174</v>
      </c>
    </row>
    <row r="4590" spans="1:17">
      <c r="A4590" s="30" t="s">
        <v>13666</v>
      </c>
      <c r="B4590" s="30" t="s">
        <v>10109</v>
      </c>
      <c r="C4590" s="30" t="s">
        <v>13667</v>
      </c>
      <c r="D4590" s="30" t="s">
        <v>74</v>
      </c>
      <c r="E4590" s="30" t="s">
        <v>9891</v>
      </c>
      <c r="F4590" s="30"/>
      <c r="G4590" s="38">
        <v>60</v>
      </c>
      <c r="H4590" s="31">
        <v>0</v>
      </c>
      <c r="I4590" s="30" t="s">
        <v>5036</v>
      </c>
      <c r="J4590" s="30" t="s">
        <v>5037</v>
      </c>
      <c r="K4590" s="30" t="s">
        <v>495</v>
      </c>
      <c r="L4590" s="30" t="s">
        <v>612</v>
      </c>
      <c r="M4590" s="30" t="s">
        <v>1021</v>
      </c>
      <c r="N4590" s="30"/>
      <c r="O4590" s="30" t="s">
        <v>9872</v>
      </c>
      <c r="P4590" s="30" t="s">
        <v>9868</v>
      </c>
      <c r="Q4590" s="30" t="s">
        <v>4174</v>
      </c>
    </row>
    <row r="4591" spans="1:17">
      <c r="A4591" s="30" t="s">
        <v>13668</v>
      </c>
      <c r="B4591" s="30" t="s">
        <v>10109</v>
      </c>
      <c r="C4591" s="30" t="s">
        <v>13669</v>
      </c>
      <c r="D4591" s="30" t="s">
        <v>74</v>
      </c>
      <c r="E4591" s="30" t="s">
        <v>9891</v>
      </c>
      <c r="F4591" s="30"/>
      <c r="G4591" s="38">
        <v>60</v>
      </c>
      <c r="H4591" s="31">
        <v>0</v>
      </c>
      <c r="I4591" s="30" t="s">
        <v>622</v>
      </c>
      <c r="J4591" s="30" t="s">
        <v>623</v>
      </c>
      <c r="K4591" s="30" t="s">
        <v>495</v>
      </c>
      <c r="L4591" s="30" t="s">
        <v>612</v>
      </c>
      <c r="M4591" s="30" t="s">
        <v>1153</v>
      </c>
      <c r="N4591" s="30"/>
      <c r="O4591" s="30" t="s">
        <v>9872</v>
      </c>
      <c r="P4591" s="30" t="s">
        <v>9868</v>
      </c>
      <c r="Q4591" s="30" t="s">
        <v>4174</v>
      </c>
    </row>
    <row r="4592" spans="1:17">
      <c r="A4592" s="30" t="s">
        <v>13670</v>
      </c>
      <c r="B4592" s="30" t="s">
        <v>10103</v>
      </c>
      <c r="C4592" s="30" t="s">
        <v>13671</v>
      </c>
      <c r="D4592" s="30"/>
      <c r="E4592" s="30" t="s">
        <v>9870</v>
      </c>
      <c r="F4592" s="30" t="s">
        <v>74</v>
      </c>
      <c r="G4592" s="38">
        <v>60</v>
      </c>
      <c r="H4592" s="31">
        <v>0</v>
      </c>
      <c r="I4592" s="30" t="s">
        <v>586</v>
      </c>
      <c r="J4592" s="30" t="s">
        <v>587</v>
      </c>
      <c r="K4592" s="30" t="s">
        <v>495</v>
      </c>
      <c r="L4592" s="30" t="s">
        <v>496</v>
      </c>
      <c r="M4592" s="30" t="s">
        <v>588</v>
      </c>
      <c r="N4592" s="30"/>
      <c r="O4592" s="30" t="s">
        <v>9872</v>
      </c>
      <c r="P4592" s="30" t="s">
        <v>9868</v>
      </c>
      <c r="Q4592" s="30" t="s">
        <v>499</v>
      </c>
    </row>
    <row r="4593" spans="1:17">
      <c r="A4593" s="30" t="s">
        <v>13672</v>
      </c>
      <c r="B4593" s="30" t="s">
        <v>10103</v>
      </c>
      <c r="C4593" s="30" t="s">
        <v>13673</v>
      </c>
      <c r="D4593" s="30"/>
      <c r="E4593" s="30" t="s">
        <v>9870</v>
      </c>
      <c r="F4593" s="30" t="s">
        <v>74</v>
      </c>
      <c r="G4593" s="38">
        <v>60</v>
      </c>
      <c r="H4593" s="31">
        <v>0</v>
      </c>
      <c r="I4593" s="30" t="s">
        <v>552</v>
      </c>
      <c r="J4593" s="30" t="s">
        <v>553</v>
      </c>
      <c r="K4593" s="30" t="s">
        <v>495</v>
      </c>
      <c r="L4593" s="30" t="s">
        <v>496</v>
      </c>
      <c r="M4593" s="30" t="s">
        <v>602</v>
      </c>
      <c r="N4593" s="30"/>
      <c r="O4593" s="30" t="s">
        <v>9872</v>
      </c>
      <c r="P4593" s="30" t="s">
        <v>9868</v>
      </c>
      <c r="Q4593" s="30" t="s">
        <v>499</v>
      </c>
    </row>
    <row r="4594" spans="1:17">
      <c r="A4594" s="30" t="s">
        <v>13674</v>
      </c>
      <c r="B4594" s="30" t="s">
        <v>10109</v>
      </c>
      <c r="C4594" s="30" t="s">
        <v>13675</v>
      </c>
      <c r="D4594" s="30" t="s">
        <v>74</v>
      </c>
      <c r="E4594" s="30" t="s">
        <v>10883</v>
      </c>
      <c r="F4594" s="30"/>
      <c r="G4594" s="38">
        <v>60</v>
      </c>
      <c r="H4594" s="31">
        <v>0</v>
      </c>
      <c r="I4594" s="30" t="s">
        <v>610</v>
      </c>
      <c r="J4594" s="30" t="s">
        <v>611</v>
      </c>
      <c r="K4594" s="30" t="s">
        <v>495</v>
      </c>
      <c r="L4594" s="30" t="s">
        <v>612</v>
      </c>
      <c r="M4594" s="30" t="s">
        <v>6616</v>
      </c>
      <c r="N4594" s="30"/>
      <c r="O4594" s="30" t="s">
        <v>9872</v>
      </c>
      <c r="P4594" s="30" t="s">
        <v>9868</v>
      </c>
      <c r="Q4594" s="30" t="s">
        <v>4174</v>
      </c>
    </row>
    <row r="4595" spans="1:17">
      <c r="A4595" s="30" t="s">
        <v>13676</v>
      </c>
      <c r="B4595" s="30" t="s">
        <v>10103</v>
      </c>
      <c r="C4595" s="30" t="s">
        <v>13677</v>
      </c>
      <c r="D4595" s="30"/>
      <c r="E4595" s="30" t="s">
        <v>9870</v>
      </c>
      <c r="F4595" s="30" t="s">
        <v>74</v>
      </c>
      <c r="G4595" s="38">
        <v>60</v>
      </c>
      <c r="H4595" s="31">
        <v>0</v>
      </c>
      <c r="I4595" s="30" t="s">
        <v>586</v>
      </c>
      <c r="J4595" s="30" t="s">
        <v>587</v>
      </c>
      <c r="K4595" s="30" t="s">
        <v>495</v>
      </c>
      <c r="L4595" s="30" t="s">
        <v>496</v>
      </c>
      <c r="M4595" s="30" t="s">
        <v>3374</v>
      </c>
      <c r="N4595" s="30"/>
      <c r="O4595" s="30" t="s">
        <v>9872</v>
      </c>
      <c r="P4595" s="30" t="s">
        <v>9868</v>
      </c>
      <c r="Q4595" s="30" t="s">
        <v>499</v>
      </c>
    </row>
    <row r="4596" spans="1:17">
      <c r="A4596" s="30" t="s">
        <v>13678</v>
      </c>
      <c r="B4596" s="30" t="s">
        <v>10103</v>
      </c>
      <c r="C4596" s="30" t="s">
        <v>13679</v>
      </c>
      <c r="D4596" s="30"/>
      <c r="E4596" s="30" t="s">
        <v>9870</v>
      </c>
      <c r="F4596" s="30" t="s">
        <v>74</v>
      </c>
      <c r="G4596" s="38">
        <v>60</v>
      </c>
      <c r="H4596" s="31">
        <v>0</v>
      </c>
      <c r="I4596" s="30" t="s">
        <v>552</v>
      </c>
      <c r="J4596" s="30" t="s">
        <v>553</v>
      </c>
      <c r="K4596" s="30" t="s">
        <v>495</v>
      </c>
      <c r="L4596" s="30" t="s">
        <v>496</v>
      </c>
      <c r="M4596" s="30" t="s">
        <v>596</v>
      </c>
      <c r="N4596" s="30"/>
      <c r="O4596" s="30" t="s">
        <v>9872</v>
      </c>
      <c r="P4596" s="30" t="s">
        <v>9868</v>
      </c>
      <c r="Q4596" s="30" t="s">
        <v>499</v>
      </c>
    </row>
    <row r="4597" spans="1:17">
      <c r="A4597" s="30" t="s">
        <v>13680</v>
      </c>
      <c r="B4597" s="30" t="s">
        <v>10109</v>
      </c>
      <c r="C4597" s="30" t="s">
        <v>13681</v>
      </c>
      <c r="D4597" s="30" t="s">
        <v>74</v>
      </c>
      <c r="E4597" s="30" t="s">
        <v>9891</v>
      </c>
      <c r="F4597" s="30"/>
      <c r="G4597" s="38">
        <v>60</v>
      </c>
      <c r="H4597" s="31">
        <v>0</v>
      </c>
      <c r="I4597" s="30" t="s">
        <v>610</v>
      </c>
      <c r="J4597" s="30" t="s">
        <v>611</v>
      </c>
      <c r="K4597" s="30" t="s">
        <v>495</v>
      </c>
      <c r="L4597" s="30" t="s">
        <v>612</v>
      </c>
      <c r="M4597" s="30" t="s">
        <v>950</v>
      </c>
      <c r="N4597" s="30"/>
      <c r="O4597" s="30" t="s">
        <v>9872</v>
      </c>
      <c r="P4597" s="30" t="s">
        <v>9868</v>
      </c>
      <c r="Q4597" s="30" t="s">
        <v>4174</v>
      </c>
    </row>
    <row r="4598" spans="1:17">
      <c r="A4598" s="30" t="s">
        <v>13682</v>
      </c>
      <c r="B4598" s="30" t="s">
        <v>10109</v>
      </c>
      <c r="C4598" s="30" t="s">
        <v>13683</v>
      </c>
      <c r="D4598" s="30" t="s">
        <v>74</v>
      </c>
      <c r="E4598" s="30" t="s">
        <v>10883</v>
      </c>
      <c r="F4598" s="30"/>
      <c r="G4598" s="38">
        <v>60</v>
      </c>
      <c r="H4598" s="31">
        <v>0</v>
      </c>
      <c r="I4598" s="30" t="s">
        <v>610</v>
      </c>
      <c r="J4598" s="30" t="s">
        <v>611</v>
      </c>
      <c r="K4598" s="30" t="s">
        <v>495</v>
      </c>
      <c r="L4598" s="30" t="s">
        <v>612</v>
      </c>
      <c r="M4598" s="30" t="s">
        <v>6616</v>
      </c>
      <c r="N4598" s="30"/>
      <c r="O4598" s="30" t="s">
        <v>9872</v>
      </c>
      <c r="P4598" s="30" t="s">
        <v>9868</v>
      </c>
      <c r="Q4598" s="30" t="s">
        <v>4174</v>
      </c>
    </row>
    <row r="4599" spans="1:17">
      <c r="A4599" s="30" t="s">
        <v>13684</v>
      </c>
      <c r="B4599" s="30" t="s">
        <v>10103</v>
      </c>
      <c r="C4599" s="30" t="s">
        <v>13685</v>
      </c>
      <c r="D4599" s="30"/>
      <c r="E4599" s="30" t="s">
        <v>9870</v>
      </c>
      <c r="F4599" s="30" t="s">
        <v>74</v>
      </c>
      <c r="G4599" s="38">
        <v>60</v>
      </c>
      <c r="H4599" s="31">
        <v>0</v>
      </c>
      <c r="I4599" s="30" t="s">
        <v>718</v>
      </c>
      <c r="J4599" s="30" t="s">
        <v>719</v>
      </c>
      <c r="K4599" s="30" t="s">
        <v>495</v>
      </c>
      <c r="L4599" s="30" t="s">
        <v>496</v>
      </c>
      <c r="M4599" s="30" t="s">
        <v>724</v>
      </c>
      <c r="N4599" s="30"/>
      <c r="O4599" s="30" t="s">
        <v>9872</v>
      </c>
      <c r="P4599" s="30" t="s">
        <v>9868</v>
      </c>
      <c r="Q4599" s="30" t="s">
        <v>499</v>
      </c>
    </row>
    <row r="4600" spans="1:17">
      <c r="A4600" s="30" t="s">
        <v>13686</v>
      </c>
      <c r="B4600" s="30" t="s">
        <v>10129</v>
      </c>
      <c r="C4600" s="30" t="s">
        <v>13687</v>
      </c>
      <c r="D4600" s="30"/>
      <c r="E4600" s="30" t="s">
        <v>9870</v>
      </c>
      <c r="F4600" s="30" t="s">
        <v>74</v>
      </c>
      <c r="G4600" s="38">
        <v>60</v>
      </c>
      <c r="H4600" s="31">
        <v>0</v>
      </c>
      <c r="I4600" s="30" t="s">
        <v>586</v>
      </c>
      <c r="J4600" s="30" t="s">
        <v>587</v>
      </c>
      <c r="K4600" s="30" t="s">
        <v>495</v>
      </c>
      <c r="L4600" s="30" t="s">
        <v>496</v>
      </c>
      <c r="M4600" s="30" t="s">
        <v>497</v>
      </c>
      <c r="N4600" s="30"/>
      <c r="O4600" s="30" t="s">
        <v>9872</v>
      </c>
      <c r="P4600" s="30" t="s">
        <v>9868</v>
      </c>
      <c r="Q4600" s="30" t="s">
        <v>499</v>
      </c>
    </row>
    <row r="4601" spans="1:17">
      <c r="A4601" s="30" t="s">
        <v>13688</v>
      </c>
      <c r="B4601" s="30" t="s">
        <v>10129</v>
      </c>
      <c r="C4601" s="30" t="s">
        <v>13689</v>
      </c>
      <c r="D4601" s="30"/>
      <c r="E4601" s="30" t="s">
        <v>9870</v>
      </c>
      <c r="F4601" s="30" t="s">
        <v>74</v>
      </c>
      <c r="G4601" s="38">
        <v>60</v>
      </c>
      <c r="H4601" s="31">
        <v>0</v>
      </c>
      <c r="I4601" s="30" t="s">
        <v>512</v>
      </c>
      <c r="J4601" s="30" t="s">
        <v>513</v>
      </c>
      <c r="K4601" s="30" t="s">
        <v>495</v>
      </c>
      <c r="L4601" s="30" t="s">
        <v>496</v>
      </c>
      <c r="M4601" s="30" t="s">
        <v>713</v>
      </c>
      <c r="N4601" s="30" t="s">
        <v>3164</v>
      </c>
      <c r="O4601" s="30" t="s">
        <v>9872</v>
      </c>
      <c r="P4601" s="30" t="s">
        <v>9868</v>
      </c>
      <c r="Q4601" s="30" t="s">
        <v>499</v>
      </c>
    </row>
    <row r="4602" spans="1:17">
      <c r="A4602" s="30" t="s">
        <v>13690</v>
      </c>
      <c r="B4602" s="30" t="s">
        <v>10103</v>
      </c>
      <c r="C4602" s="30" t="s">
        <v>13691</v>
      </c>
      <c r="D4602" s="30"/>
      <c r="E4602" s="30" t="s">
        <v>9870</v>
      </c>
      <c r="F4602" s="30" t="s">
        <v>74</v>
      </c>
      <c r="G4602" s="38">
        <v>60</v>
      </c>
      <c r="H4602" s="31">
        <v>0</v>
      </c>
      <c r="I4602" s="30" t="s">
        <v>586</v>
      </c>
      <c r="J4602" s="30" t="s">
        <v>587</v>
      </c>
      <c r="K4602" s="30" t="s">
        <v>495</v>
      </c>
      <c r="L4602" s="30" t="s">
        <v>496</v>
      </c>
      <c r="M4602" s="30" t="s">
        <v>903</v>
      </c>
      <c r="N4602" s="30"/>
      <c r="O4602" s="30" t="s">
        <v>9872</v>
      </c>
      <c r="P4602" s="30" t="s">
        <v>9868</v>
      </c>
      <c r="Q4602" s="30" t="s">
        <v>499</v>
      </c>
    </row>
    <row r="4603" spans="1:17">
      <c r="A4603" s="30" t="s">
        <v>13692</v>
      </c>
      <c r="B4603" s="30" t="s">
        <v>10103</v>
      </c>
      <c r="C4603" s="30" t="s">
        <v>13693</v>
      </c>
      <c r="D4603" s="30"/>
      <c r="E4603" s="30" t="s">
        <v>9870</v>
      </c>
      <c r="F4603" s="30" t="s">
        <v>74</v>
      </c>
      <c r="G4603" s="38">
        <v>60</v>
      </c>
      <c r="H4603" s="31">
        <v>0</v>
      </c>
      <c r="I4603" s="30" t="s">
        <v>512</v>
      </c>
      <c r="J4603" s="30" t="s">
        <v>513</v>
      </c>
      <c r="K4603" s="30" t="s">
        <v>495</v>
      </c>
      <c r="L4603" s="30" t="s">
        <v>496</v>
      </c>
      <c r="M4603" s="30" t="s">
        <v>695</v>
      </c>
      <c r="N4603" s="30" t="s">
        <v>5309</v>
      </c>
      <c r="O4603" s="30" t="s">
        <v>9872</v>
      </c>
      <c r="P4603" s="30" t="s">
        <v>9868</v>
      </c>
      <c r="Q4603" s="30" t="s">
        <v>499</v>
      </c>
    </row>
    <row r="4604" spans="1:17">
      <c r="A4604" s="30" t="s">
        <v>13694</v>
      </c>
      <c r="B4604" s="30" t="s">
        <v>10106</v>
      </c>
      <c r="C4604" s="30" t="s">
        <v>13695</v>
      </c>
      <c r="D4604" s="30" t="s">
        <v>74</v>
      </c>
      <c r="E4604" s="30" t="s">
        <v>9891</v>
      </c>
      <c r="F4604" s="30"/>
      <c r="G4604" s="38">
        <v>60</v>
      </c>
      <c r="H4604" s="31">
        <v>0</v>
      </c>
      <c r="I4604" s="30" t="s">
        <v>622</v>
      </c>
      <c r="J4604" s="30" t="s">
        <v>623</v>
      </c>
      <c r="K4604" s="30" t="s">
        <v>495</v>
      </c>
      <c r="L4604" s="30" t="s">
        <v>612</v>
      </c>
      <c r="M4604" s="30" t="s">
        <v>1153</v>
      </c>
      <c r="N4604" s="30"/>
      <c r="O4604" s="30" t="s">
        <v>9872</v>
      </c>
      <c r="P4604" s="30" t="s">
        <v>9868</v>
      </c>
      <c r="Q4604" s="30" t="s">
        <v>4174</v>
      </c>
    </row>
    <row r="4605" spans="1:17">
      <c r="A4605" s="30" t="s">
        <v>13696</v>
      </c>
      <c r="B4605" s="30" t="s">
        <v>10109</v>
      </c>
      <c r="C4605" s="30" t="s">
        <v>13697</v>
      </c>
      <c r="D4605" s="30" t="s">
        <v>74</v>
      </c>
      <c r="E4605" s="30" t="s">
        <v>10883</v>
      </c>
      <c r="F4605" s="30"/>
      <c r="G4605" s="38">
        <v>60</v>
      </c>
      <c r="H4605" s="31">
        <v>0</v>
      </c>
      <c r="I4605" s="30" t="s">
        <v>610</v>
      </c>
      <c r="J4605" s="30" t="s">
        <v>611</v>
      </c>
      <c r="K4605" s="30" t="s">
        <v>495</v>
      </c>
      <c r="L4605" s="30" t="s">
        <v>612</v>
      </c>
      <c r="M4605" s="30" t="s">
        <v>6616</v>
      </c>
      <c r="N4605" s="30"/>
      <c r="O4605" s="30" t="s">
        <v>9872</v>
      </c>
      <c r="P4605" s="30" t="s">
        <v>9868</v>
      </c>
      <c r="Q4605" s="30" t="s">
        <v>4174</v>
      </c>
    </row>
    <row r="4606" spans="1:17">
      <c r="A4606" s="30" t="s">
        <v>13698</v>
      </c>
      <c r="B4606" s="30" t="s">
        <v>10109</v>
      </c>
      <c r="C4606" s="30" t="s">
        <v>13699</v>
      </c>
      <c r="D4606" s="30" t="s">
        <v>74</v>
      </c>
      <c r="E4606" s="30" t="s">
        <v>9891</v>
      </c>
      <c r="F4606" s="30"/>
      <c r="G4606" s="38">
        <v>60</v>
      </c>
      <c r="H4606" s="31">
        <v>0</v>
      </c>
      <c r="I4606" s="30" t="s">
        <v>622</v>
      </c>
      <c r="J4606" s="30" t="s">
        <v>623</v>
      </c>
      <c r="K4606" s="30" t="s">
        <v>495</v>
      </c>
      <c r="L4606" s="30" t="s">
        <v>612</v>
      </c>
      <c r="M4606" s="30" t="s">
        <v>997</v>
      </c>
      <c r="N4606" s="30"/>
      <c r="O4606" s="30" t="s">
        <v>9872</v>
      </c>
      <c r="P4606" s="30" t="s">
        <v>9868</v>
      </c>
      <c r="Q4606" s="30" t="s">
        <v>4174</v>
      </c>
    </row>
    <row r="4607" spans="1:17">
      <c r="A4607" s="30" t="s">
        <v>13700</v>
      </c>
      <c r="B4607" s="30" t="s">
        <v>10103</v>
      </c>
      <c r="C4607" s="30" t="s">
        <v>13701</v>
      </c>
      <c r="D4607" s="30"/>
      <c r="E4607" s="30" t="s">
        <v>9870</v>
      </c>
      <c r="F4607" s="30" t="s">
        <v>74</v>
      </c>
      <c r="G4607" s="38">
        <v>60</v>
      </c>
      <c r="H4607" s="31">
        <v>0</v>
      </c>
      <c r="I4607" s="30" t="s">
        <v>586</v>
      </c>
      <c r="J4607" s="30" t="s">
        <v>587</v>
      </c>
      <c r="K4607" s="30" t="s">
        <v>495</v>
      </c>
      <c r="L4607" s="30" t="s">
        <v>496</v>
      </c>
      <c r="M4607" s="30" t="s">
        <v>903</v>
      </c>
      <c r="N4607" s="30"/>
      <c r="O4607" s="30" t="s">
        <v>9872</v>
      </c>
      <c r="P4607" s="30" t="s">
        <v>9868</v>
      </c>
      <c r="Q4607" s="30" t="s">
        <v>499</v>
      </c>
    </row>
    <row r="4608" spans="1:17">
      <c r="A4608" s="30" t="s">
        <v>13702</v>
      </c>
      <c r="B4608" s="30" t="s">
        <v>10103</v>
      </c>
      <c r="C4608" s="30" t="s">
        <v>13703</v>
      </c>
      <c r="D4608" s="30"/>
      <c r="E4608" s="30" t="s">
        <v>9870</v>
      </c>
      <c r="F4608" s="30" t="s">
        <v>74</v>
      </c>
      <c r="G4608" s="38">
        <v>60</v>
      </c>
      <c r="H4608" s="31">
        <v>0</v>
      </c>
      <c r="I4608" s="30" t="s">
        <v>718</v>
      </c>
      <c r="J4608" s="30" t="s">
        <v>719</v>
      </c>
      <c r="K4608" s="30" t="s">
        <v>495</v>
      </c>
      <c r="L4608" s="30" t="s">
        <v>496</v>
      </c>
      <c r="M4608" s="30" t="s">
        <v>903</v>
      </c>
      <c r="N4608" s="30"/>
      <c r="O4608" s="30" t="s">
        <v>9872</v>
      </c>
      <c r="P4608" s="30" t="s">
        <v>9868</v>
      </c>
      <c r="Q4608" s="30" t="s">
        <v>499</v>
      </c>
    </row>
    <row r="4609" spans="1:17">
      <c r="A4609" s="30" t="s">
        <v>13704</v>
      </c>
      <c r="B4609" s="30" t="s">
        <v>10103</v>
      </c>
      <c r="C4609" s="30" t="s">
        <v>13705</v>
      </c>
      <c r="D4609" s="30"/>
      <c r="E4609" s="30" t="s">
        <v>9870</v>
      </c>
      <c r="F4609" s="30" t="s">
        <v>74</v>
      </c>
      <c r="G4609" s="38">
        <v>60</v>
      </c>
      <c r="H4609" s="31">
        <v>0</v>
      </c>
      <c r="I4609" s="30" t="s">
        <v>552</v>
      </c>
      <c r="J4609" s="30" t="s">
        <v>553</v>
      </c>
      <c r="K4609" s="30" t="s">
        <v>495</v>
      </c>
      <c r="L4609" s="30" t="s">
        <v>496</v>
      </c>
      <c r="M4609" s="30" t="s">
        <v>596</v>
      </c>
      <c r="N4609" s="30"/>
      <c r="O4609" s="30" t="s">
        <v>9872</v>
      </c>
      <c r="P4609" s="30" t="s">
        <v>9868</v>
      </c>
      <c r="Q4609" s="30" t="s">
        <v>499</v>
      </c>
    </row>
    <row r="4610" spans="1:17">
      <c r="A4610" s="30" t="s">
        <v>13706</v>
      </c>
      <c r="B4610" s="30" t="s">
        <v>10103</v>
      </c>
      <c r="C4610" s="30" t="s">
        <v>13707</v>
      </c>
      <c r="D4610" s="30"/>
      <c r="E4610" s="30" t="s">
        <v>9870</v>
      </c>
      <c r="F4610" s="30" t="s">
        <v>74</v>
      </c>
      <c r="G4610" s="38">
        <v>60</v>
      </c>
      <c r="H4610" s="31">
        <v>0</v>
      </c>
      <c r="I4610" s="30" t="s">
        <v>586</v>
      </c>
      <c r="J4610" s="30" t="s">
        <v>587</v>
      </c>
      <c r="K4610" s="30" t="s">
        <v>495</v>
      </c>
      <c r="L4610" s="30" t="s">
        <v>496</v>
      </c>
      <c r="M4610" s="30" t="s">
        <v>588</v>
      </c>
      <c r="N4610" s="30"/>
      <c r="O4610" s="30" t="s">
        <v>9872</v>
      </c>
      <c r="P4610" s="30" t="s">
        <v>9868</v>
      </c>
      <c r="Q4610" s="30" t="s">
        <v>499</v>
      </c>
    </row>
    <row r="4611" spans="1:17">
      <c r="A4611" s="30" t="s">
        <v>13708</v>
      </c>
      <c r="B4611" s="30" t="s">
        <v>10103</v>
      </c>
      <c r="C4611" s="30" t="s">
        <v>13709</v>
      </c>
      <c r="D4611" s="30"/>
      <c r="E4611" s="30" t="s">
        <v>9870</v>
      </c>
      <c r="F4611" s="30" t="s">
        <v>74</v>
      </c>
      <c r="G4611" s="38">
        <v>60</v>
      </c>
      <c r="H4611" s="31">
        <v>0</v>
      </c>
      <c r="I4611" s="30" t="s">
        <v>552</v>
      </c>
      <c r="J4611" s="30" t="s">
        <v>553</v>
      </c>
      <c r="K4611" s="30" t="s">
        <v>495</v>
      </c>
      <c r="L4611" s="30" t="s">
        <v>496</v>
      </c>
      <c r="M4611" s="30" t="s">
        <v>654</v>
      </c>
      <c r="N4611" s="30"/>
      <c r="O4611" s="30" t="s">
        <v>9872</v>
      </c>
      <c r="P4611" s="30" t="s">
        <v>9868</v>
      </c>
      <c r="Q4611" s="30" t="s">
        <v>499</v>
      </c>
    </row>
    <row r="4612" spans="1:17">
      <c r="A4612" s="30" t="s">
        <v>13710</v>
      </c>
      <c r="B4612" s="30" t="s">
        <v>10663</v>
      </c>
      <c r="C4612" s="30" t="s">
        <v>13711</v>
      </c>
      <c r="D4612" s="30"/>
      <c r="E4612" s="30" t="s">
        <v>9870</v>
      </c>
      <c r="F4612" s="30" t="s">
        <v>74</v>
      </c>
      <c r="G4612" s="38">
        <v>60</v>
      </c>
      <c r="H4612" s="31">
        <v>0</v>
      </c>
      <c r="I4612" s="30" t="s">
        <v>504</v>
      </c>
      <c r="J4612" s="30" t="s">
        <v>505</v>
      </c>
      <c r="K4612" s="30" t="s">
        <v>495</v>
      </c>
      <c r="L4612" s="30" t="s">
        <v>496</v>
      </c>
      <c r="M4612" s="30" t="s">
        <v>506</v>
      </c>
      <c r="N4612" s="30" t="s">
        <v>4161</v>
      </c>
      <c r="O4612" s="30" t="s">
        <v>9872</v>
      </c>
      <c r="P4612" s="30" t="s">
        <v>9868</v>
      </c>
      <c r="Q4612" s="30" t="s">
        <v>499</v>
      </c>
    </row>
    <row r="4613" spans="1:17">
      <c r="A4613" s="30" t="s">
        <v>13712</v>
      </c>
      <c r="B4613" s="30" t="s">
        <v>10109</v>
      </c>
      <c r="C4613" s="30" t="s">
        <v>13713</v>
      </c>
      <c r="D4613" s="30" t="s">
        <v>74</v>
      </c>
      <c r="E4613" s="30" t="s">
        <v>9891</v>
      </c>
      <c r="F4613" s="30"/>
      <c r="G4613" s="38">
        <v>60</v>
      </c>
      <c r="H4613" s="31">
        <v>0</v>
      </c>
      <c r="I4613" s="30" t="s">
        <v>622</v>
      </c>
      <c r="J4613" s="30" t="s">
        <v>623</v>
      </c>
      <c r="K4613" s="30" t="s">
        <v>495</v>
      </c>
      <c r="L4613" s="30" t="s">
        <v>612</v>
      </c>
      <c r="M4613" s="30" t="s">
        <v>624</v>
      </c>
      <c r="N4613" s="30"/>
      <c r="O4613" s="30" t="s">
        <v>9872</v>
      </c>
      <c r="P4613" s="30" t="s">
        <v>9868</v>
      </c>
      <c r="Q4613" s="30" t="s">
        <v>4174</v>
      </c>
    </row>
    <row r="4614" spans="1:17">
      <c r="A4614" s="30" t="s">
        <v>13714</v>
      </c>
      <c r="B4614" s="30" t="s">
        <v>10103</v>
      </c>
      <c r="C4614" s="30" t="s">
        <v>13715</v>
      </c>
      <c r="D4614" s="30"/>
      <c r="E4614" s="30" t="s">
        <v>9870</v>
      </c>
      <c r="F4614" s="30" t="s">
        <v>74</v>
      </c>
      <c r="G4614" s="38">
        <v>60</v>
      </c>
      <c r="H4614" s="31">
        <v>0</v>
      </c>
      <c r="I4614" s="30" t="s">
        <v>552</v>
      </c>
      <c r="J4614" s="30" t="s">
        <v>553</v>
      </c>
      <c r="K4614" s="30" t="s">
        <v>495</v>
      </c>
      <c r="L4614" s="30" t="s">
        <v>496</v>
      </c>
      <c r="M4614" s="30" t="s">
        <v>724</v>
      </c>
      <c r="N4614" s="30"/>
      <c r="O4614" s="30" t="s">
        <v>9872</v>
      </c>
      <c r="P4614" s="30" t="s">
        <v>9868</v>
      </c>
      <c r="Q4614" s="30" t="s">
        <v>499</v>
      </c>
    </row>
    <row r="4615" spans="1:17">
      <c r="A4615" s="30" t="s">
        <v>13716</v>
      </c>
      <c r="B4615" s="30" t="s">
        <v>10106</v>
      </c>
      <c r="C4615" s="30" t="s">
        <v>13717</v>
      </c>
      <c r="D4615" s="30" t="s">
        <v>74</v>
      </c>
      <c r="E4615" s="30" t="s">
        <v>9891</v>
      </c>
      <c r="F4615" s="30"/>
      <c r="G4615" s="38">
        <v>60</v>
      </c>
      <c r="H4615" s="31">
        <v>0</v>
      </c>
      <c r="I4615" s="30" t="s">
        <v>622</v>
      </c>
      <c r="J4615" s="30" t="s">
        <v>623</v>
      </c>
      <c r="K4615" s="30" t="s">
        <v>495</v>
      </c>
      <c r="L4615" s="30" t="s">
        <v>612</v>
      </c>
      <c r="M4615" s="30" t="s">
        <v>11230</v>
      </c>
      <c r="N4615" s="30"/>
      <c r="O4615" s="30" t="s">
        <v>9872</v>
      </c>
      <c r="P4615" s="30" t="s">
        <v>9868</v>
      </c>
      <c r="Q4615" s="30" t="s">
        <v>4174</v>
      </c>
    </row>
    <row r="4616" spans="1:17">
      <c r="A4616" s="30" t="s">
        <v>13718</v>
      </c>
      <c r="B4616" s="30" t="s">
        <v>10106</v>
      </c>
      <c r="C4616" s="30" t="s">
        <v>13719</v>
      </c>
      <c r="D4616" s="30" t="s">
        <v>74</v>
      </c>
      <c r="E4616" s="30" t="s">
        <v>9891</v>
      </c>
      <c r="F4616" s="30"/>
      <c r="G4616" s="38">
        <v>60</v>
      </c>
      <c r="H4616" s="31">
        <v>0</v>
      </c>
      <c r="I4616" s="30" t="s">
        <v>622</v>
      </c>
      <c r="J4616" s="30" t="s">
        <v>623</v>
      </c>
      <c r="K4616" s="30" t="s">
        <v>495</v>
      </c>
      <c r="L4616" s="30" t="s">
        <v>612</v>
      </c>
      <c r="M4616" s="30" t="s">
        <v>6893</v>
      </c>
      <c r="N4616" s="30"/>
      <c r="O4616" s="30" t="s">
        <v>9872</v>
      </c>
      <c r="P4616" s="30" t="s">
        <v>9868</v>
      </c>
      <c r="Q4616" s="30" t="s">
        <v>4174</v>
      </c>
    </row>
    <row r="4617" spans="1:17">
      <c r="A4617" s="30" t="s">
        <v>13720</v>
      </c>
      <c r="B4617" s="30" t="s">
        <v>10103</v>
      </c>
      <c r="C4617" s="30" t="s">
        <v>13721</v>
      </c>
      <c r="D4617" s="30"/>
      <c r="E4617" s="30" t="s">
        <v>9870</v>
      </c>
      <c r="F4617" s="30" t="s">
        <v>74</v>
      </c>
      <c r="G4617" s="38">
        <v>60</v>
      </c>
      <c r="H4617" s="31">
        <v>0</v>
      </c>
      <c r="I4617" s="30" t="s">
        <v>586</v>
      </c>
      <c r="J4617" s="30" t="s">
        <v>587</v>
      </c>
      <c r="K4617" s="30" t="s">
        <v>495</v>
      </c>
      <c r="L4617" s="30" t="s">
        <v>496</v>
      </c>
      <c r="M4617" s="30" t="s">
        <v>497</v>
      </c>
      <c r="N4617" s="30"/>
      <c r="O4617" s="30" t="s">
        <v>9872</v>
      </c>
      <c r="P4617" s="30" t="s">
        <v>9868</v>
      </c>
      <c r="Q4617" s="30" t="s">
        <v>499</v>
      </c>
    </row>
    <row r="4618" spans="1:17">
      <c r="A4618" s="30" t="s">
        <v>13722</v>
      </c>
      <c r="B4618" s="30" t="s">
        <v>10663</v>
      </c>
      <c r="C4618" s="30" t="s">
        <v>13723</v>
      </c>
      <c r="D4618" s="30"/>
      <c r="E4618" s="30" t="s">
        <v>9870</v>
      </c>
      <c r="F4618" s="30" t="s">
        <v>74</v>
      </c>
      <c r="G4618" s="38">
        <v>60</v>
      </c>
      <c r="H4618" s="31">
        <v>0</v>
      </c>
      <c r="I4618" s="30" t="s">
        <v>504</v>
      </c>
      <c r="J4618" s="30" t="s">
        <v>505</v>
      </c>
      <c r="K4618" s="30" t="s">
        <v>495</v>
      </c>
      <c r="L4618" s="30" t="s">
        <v>496</v>
      </c>
      <c r="M4618" s="30" t="s">
        <v>506</v>
      </c>
      <c r="N4618" s="30" t="s">
        <v>4161</v>
      </c>
      <c r="O4618" s="30" t="s">
        <v>9872</v>
      </c>
      <c r="P4618" s="30" t="s">
        <v>9868</v>
      </c>
      <c r="Q4618" s="30" t="s">
        <v>499</v>
      </c>
    </row>
    <row r="4619" spans="1:17">
      <c r="A4619" s="30" t="s">
        <v>13724</v>
      </c>
      <c r="B4619" s="30" t="s">
        <v>10103</v>
      </c>
      <c r="C4619" s="30" t="s">
        <v>13725</v>
      </c>
      <c r="D4619" s="30"/>
      <c r="E4619" s="30" t="s">
        <v>9870</v>
      </c>
      <c r="F4619" s="30" t="s">
        <v>74</v>
      </c>
      <c r="G4619" s="38">
        <v>60</v>
      </c>
      <c r="H4619" s="31">
        <v>0</v>
      </c>
      <c r="I4619" s="30" t="s">
        <v>586</v>
      </c>
      <c r="J4619" s="30" t="s">
        <v>587</v>
      </c>
      <c r="K4619" s="30" t="s">
        <v>495</v>
      </c>
      <c r="L4619" s="30" t="s">
        <v>496</v>
      </c>
      <c r="M4619" s="30" t="s">
        <v>588</v>
      </c>
      <c r="N4619" s="30"/>
      <c r="O4619" s="30" t="s">
        <v>9872</v>
      </c>
      <c r="P4619" s="30" t="s">
        <v>9868</v>
      </c>
      <c r="Q4619" s="30" t="s">
        <v>499</v>
      </c>
    </row>
    <row r="4620" spans="1:17">
      <c r="A4620" s="30" t="s">
        <v>13726</v>
      </c>
      <c r="B4620" s="30" t="s">
        <v>10103</v>
      </c>
      <c r="C4620" s="30" t="s">
        <v>13727</v>
      </c>
      <c r="D4620" s="30"/>
      <c r="E4620" s="30" t="s">
        <v>9870</v>
      </c>
      <c r="F4620" s="30" t="s">
        <v>74</v>
      </c>
      <c r="G4620" s="38">
        <v>60</v>
      </c>
      <c r="H4620" s="31">
        <v>0</v>
      </c>
      <c r="I4620" s="30" t="s">
        <v>504</v>
      </c>
      <c r="J4620" s="30" t="s">
        <v>505</v>
      </c>
      <c r="K4620" s="30" t="s">
        <v>495</v>
      </c>
      <c r="L4620" s="30" t="s">
        <v>496</v>
      </c>
      <c r="M4620" s="30" t="s">
        <v>558</v>
      </c>
      <c r="N4620" s="30"/>
      <c r="O4620" s="30" t="s">
        <v>9872</v>
      </c>
      <c r="P4620" s="30" t="s">
        <v>9868</v>
      </c>
      <c r="Q4620" s="30" t="s">
        <v>499</v>
      </c>
    </row>
    <row r="4621" spans="1:17">
      <c r="A4621" s="30" t="s">
        <v>13728</v>
      </c>
      <c r="B4621" s="30" t="s">
        <v>10109</v>
      </c>
      <c r="C4621" s="30" t="s">
        <v>13729</v>
      </c>
      <c r="D4621" s="30" t="s">
        <v>74</v>
      </c>
      <c r="E4621" s="30" t="s">
        <v>9891</v>
      </c>
      <c r="F4621" s="30"/>
      <c r="G4621" s="38">
        <v>60</v>
      </c>
      <c r="H4621" s="31">
        <v>0</v>
      </c>
      <c r="I4621" s="30" t="s">
        <v>5036</v>
      </c>
      <c r="J4621" s="30" t="s">
        <v>5037</v>
      </c>
      <c r="K4621" s="30" t="s">
        <v>495</v>
      </c>
      <c r="L4621" s="30" t="s">
        <v>612</v>
      </c>
      <c r="M4621" s="30" t="s">
        <v>9437</v>
      </c>
      <c r="N4621" s="30"/>
      <c r="O4621" s="30" t="s">
        <v>9872</v>
      </c>
      <c r="P4621" s="30" t="s">
        <v>9868</v>
      </c>
      <c r="Q4621" s="30" t="s">
        <v>4174</v>
      </c>
    </row>
    <row r="4622" spans="1:17">
      <c r="A4622" s="30" t="s">
        <v>13730</v>
      </c>
      <c r="B4622" s="30" t="s">
        <v>10103</v>
      </c>
      <c r="C4622" s="30" t="s">
        <v>13731</v>
      </c>
      <c r="D4622" s="30"/>
      <c r="E4622" s="30" t="s">
        <v>9870</v>
      </c>
      <c r="F4622" s="30" t="s">
        <v>74</v>
      </c>
      <c r="G4622" s="38">
        <v>60</v>
      </c>
      <c r="H4622" s="31">
        <v>0</v>
      </c>
      <c r="I4622" s="30" t="s">
        <v>504</v>
      </c>
      <c r="J4622" s="30" t="s">
        <v>505</v>
      </c>
      <c r="K4622" s="30" t="s">
        <v>495</v>
      </c>
      <c r="L4622" s="30" t="s">
        <v>496</v>
      </c>
      <c r="M4622" s="30" t="s">
        <v>1146</v>
      </c>
      <c r="N4622" s="30"/>
      <c r="O4622" s="30" t="s">
        <v>9872</v>
      </c>
      <c r="P4622" s="30" t="s">
        <v>9868</v>
      </c>
      <c r="Q4622" s="30" t="s">
        <v>499</v>
      </c>
    </row>
    <row r="4623" spans="1:17">
      <c r="A4623" s="30" t="s">
        <v>13732</v>
      </c>
      <c r="B4623" s="30" t="s">
        <v>10103</v>
      </c>
      <c r="C4623" s="30" t="s">
        <v>13733</v>
      </c>
      <c r="D4623" s="30"/>
      <c r="E4623" s="30" t="s">
        <v>9870</v>
      </c>
      <c r="F4623" s="30" t="s">
        <v>74</v>
      </c>
      <c r="G4623" s="38">
        <v>60</v>
      </c>
      <c r="H4623" s="31">
        <v>0</v>
      </c>
      <c r="I4623" s="30" t="s">
        <v>586</v>
      </c>
      <c r="J4623" s="30" t="s">
        <v>587</v>
      </c>
      <c r="K4623" s="30" t="s">
        <v>495</v>
      </c>
      <c r="L4623" s="30" t="s">
        <v>496</v>
      </c>
      <c r="M4623" s="30" t="s">
        <v>588</v>
      </c>
      <c r="N4623" s="30"/>
      <c r="O4623" s="30" t="s">
        <v>9872</v>
      </c>
      <c r="P4623" s="30" t="s">
        <v>9868</v>
      </c>
      <c r="Q4623" s="30" t="s">
        <v>499</v>
      </c>
    </row>
    <row r="4624" spans="1:17">
      <c r="A4624" s="30" t="s">
        <v>13734</v>
      </c>
      <c r="B4624" s="30" t="s">
        <v>10103</v>
      </c>
      <c r="C4624" s="30" t="s">
        <v>13735</v>
      </c>
      <c r="D4624" s="30"/>
      <c r="E4624" s="30" t="s">
        <v>9870</v>
      </c>
      <c r="F4624" s="30" t="s">
        <v>74</v>
      </c>
      <c r="G4624" s="38">
        <v>60</v>
      </c>
      <c r="H4624" s="31">
        <v>0</v>
      </c>
      <c r="I4624" s="30" t="s">
        <v>552</v>
      </c>
      <c r="J4624" s="30" t="s">
        <v>553</v>
      </c>
      <c r="K4624" s="30" t="s">
        <v>495</v>
      </c>
      <c r="L4624" s="30" t="s">
        <v>496</v>
      </c>
      <c r="M4624" s="30" t="s">
        <v>654</v>
      </c>
      <c r="N4624" s="30"/>
      <c r="O4624" s="30" t="s">
        <v>9872</v>
      </c>
      <c r="P4624" s="30" t="s">
        <v>9868</v>
      </c>
      <c r="Q4624" s="30" t="s">
        <v>499</v>
      </c>
    </row>
    <row r="4625" spans="1:17">
      <c r="A4625" s="30" t="s">
        <v>13736</v>
      </c>
      <c r="B4625" s="30" t="s">
        <v>10103</v>
      </c>
      <c r="C4625" s="30" t="s">
        <v>13737</v>
      </c>
      <c r="D4625" s="30"/>
      <c r="E4625" s="30" t="s">
        <v>9870</v>
      </c>
      <c r="F4625" s="30" t="s">
        <v>74</v>
      </c>
      <c r="G4625" s="38">
        <v>60</v>
      </c>
      <c r="H4625" s="31">
        <v>0</v>
      </c>
      <c r="I4625" s="30" t="s">
        <v>552</v>
      </c>
      <c r="J4625" s="30" t="s">
        <v>553</v>
      </c>
      <c r="K4625" s="30" t="s">
        <v>495</v>
      </c>
      <c r="L4625" s="30" t="s">
        <v>496</v>
      </c>
      <c r="M4625" s="30" t="s">
        <v>724</v>
      </c>
      <c r="N4625" s="30"/>
      <c r="O4625" s="30" t="s">
        <v>9872</v>
      </c>
      <c r="P4625" s="30" t="s">
        <v>9868</v>
      </c>
      <c r="Q4625" s="30" t="s">
        <v>499</v>
      </c>
    </row>
    <row r="4626" spans="1:17">
      <c r="A4626" s="30" t="s">
        <v>13738</v>
      </c>
      <c r="B4626" s="30" t="s">
        <v>10094</v>
      </c>
      <c r="C4626" s="30" t="s">
        <v>13739</v>
      </c>
      <c r="D4626" s="30"/>
      <c r="E4626" s="30" t="s">
        <v>9870</v>
      </c>
      <c r="F4626" s="30" t="s">
        <v>74</v>
      </c>
      <c r="G4626" s="38">
        <v>60</v>
      </c>
      <c r="H4626" s="31">
        <v>0</v>
      </c>
      <c r="I4626" s="30" t="s">
        <v>586</v>
      </c>
      <c r="J4626" s="30" t="s">
        <v>587</v>
      </c>
      <c r="K4626" s="30" t="s">
        <v>495</v>
      </c>
      <c r="L4626" s="30" t="s">
        <v>496</v>
      </c>
      <c r="M4626" s="30" t="s">
        <v>2374</v>
      </c>
      <c r="N4626" s="30"/>
      <c r="O4626" s="30" t="s">
        <v>9872</v>
      </c>
      <c r="P4626" s="30" t="s">
        <v>9868</v>
      </c>
      <c r="Q4626" s="30" t="s">
        <v>499</v>
      </c>
    </row>
    <row r="4627" spans="1:17">
      <c r="A4627" s="30" t="s">
        <v>13740</v>
      </c>
      <c r="B4627" s="30" t="s">
        <v>10106</v>
      </c>
      <c r="C4627" s="30" t="s">
        <v>13741</v>
      </c>
      <c r="D4627" s="30" t="s">
        <v>74</v>
      </c>
      <c r="E4627" s="30" t="s">
        <v>9891</v>
      </c>
      <c r="F4627" s="30"/>
      <c r="G4627" s="38">
        <v>60</v>
      </c>
      <c r="H4627" s="31">
        <v>0</v>
      </c>
      <c r="I4627" s="30" t="s">
        <v>622</v>
      </c>
      <c r="J4627" s="30" t="s">
        <v>623</v>
      </c>
      <c r="K4627" s="30" t="s">
        <v>495</v>
      </c>
      <c r="L4627" s="30" t="s">
        <v>612</v>
      </c>
      <c r="M4627" s="30" t="s">
        <v>11230</v>
      </c>
      <c r="N4627" s="30"/>
      <c r="O4627" s="30" t="s">
        <v>9872</v>
      </c>
      <c r="P4627" s="30" t="s">
        <v>9868</v>
      </c>
      <c r="Q4627" s="30" t="s">
        <v>4174</v>
      </c>
    </row>
    <row r="4628" spans="1:17">
      <c r="A4628" s="30" t="s">
        <v>13742</v>
      </c>
      <c r="B4628" s="30" t="s">
        <v>10109</v>
      </c>
      <c r="C4628" s="30" t="s">
        <v>13743</v>
      </c>
      <c r="D4628" s="30" t="s">
        <v>74</v>
      </c>
      <c r="E4628" s="30" t="s">
        <v>9891</v>
      </c>
      <c r="F4628" s="30"/>
      <c r="G4628" s="38">
        <v>60</v>
      </c>
      <c r="H4628" s="31">
        <v>0</v>
      </c>
      <c r="I4628" s="30" t="s">
        <v>610</v>
      </c>
      <c r="J4628" s="30" t="s">
        <v>611</v>
      </c>
      <c r="K4628" s="30" t="s">
        <v>495</v>
      </c>
      <c r="L4628" s="30" t="s">
        <v>612</v>
      </c>
      <c r="M4628" s="30" t="s">
        <v>688</v>
      </c>
      <c r="N4628" s="30"/>
      <c r="O4628" s="30" t="s">
        <v>9872</v>
      </c>
      <c r="P4628" s="30" t="s">
        <v>9868</v>
      </c>
      <c r="Q4628" s="30" t="s">
        <v>4174</v>
      </c>
    </row>
    <row r="4629" spans="1:17">
      <c r="A4629" s="30" t="s">
        <v>13744</v>
      </c>
      <c r="B4629" s="30" t="s">
        <v>10106</v>
      </c>
      <c r="C4629" s="30" t="s">
        <v>13745</v>
      </c>
      <c r="D4629" s="30" t="s">
        <v>74</v>
      </c>
      <c r="E4629" s="30" t="s">
        <v>9891</v>
      </c>
      <c r="F4629" s="30"/>
      <c r="G4629" s="38">
        <v>60</v>
      </c>
      <c r="H4629" s="31">
        <v>0</v>
      </c>
      <c r="I4629" s="30" t="s">
        <v>622</v>
      </c>
      <c r="J4629" s="30" t="s">
        <v>623</v>
      </c>
      <c r="K4629" s="30" t="s">
        <v>495</v>
      </c>
      <c r="L4629" s="30" t="s">
        <v>612</v>
      </c>
      <c r="M4629" s="30" t="s">
        <v>1088</v>
      </c>
      <c r="N4629" s="30"/>
      <c r="O4629" s="30" t="s">
        <v>9872</v>
      </c>
      <c r="P4629" s="30" t="s">
        <v>9868</v>
      </c>
      <c r="Q4629" s="30" t="s">
        <v>4174</v>
      </c>
    </row>
    <row r="4630" spans="1:17">
      <c r="A4630" s="30" t="s">
        <v>13746</v>
      </c>
      <c r="B4630" s="30" t="s">
        <v>10106</v>
      </c>
      <c r="C4630" s="30" t="s">
        <v>13747</v>
      </c>
      <c r="D4630" s="30" t="s">
        <v>74</v>
      </c>
      <c r="E4630" s="30" t="s">
        <v>9891</v>
      </c>
      <c r="F4630" s="30"/>
      <c r="G4630" s="38">
        <v>60</v>
      </c>
      <c r="H4630" s="31">
        <v>0</v>
      </c>
      <c r="I4630" s="30" t="s">
        <v>622</v>
      </c>
      <c r="J4630" s="30" t="s">
        <v>623</v>
      </c>
      <c r="K4630" s="30" t="s">
        <v>495</v>
      </c>
      <c r="L4630" s="30" t="s">
        <v>612</v>
      </c>
      <c r="M4630" s="30" t="s">
        <v>11230</v>
      </c>
      <c r="N4630" s="30"/>
      <c r="O4630" s="30" t="s">
        <v>9872</v>
      </c>
      <c r="P4630" s="30" t="s">
        <v>9868</v>
      </c>
      <c r="Q4630" s="30" t="s">
        <v>4174</v>
      </c>
    </row>
    <row r="4631" spans="1:17">
      <c r="A4631" s="30" t="s">
        <v>13748</v>
      </c>
      <c r="B4631" s="30" t="s">
        <v>10109</v>
      </c>
      <c r="C4631" s="30" t="s">
        <v>13749</v>
      </c>
      <c r="D4631" s="30" t="s">
        <v>74</v>
      </c>
      <c r="E4631" s="30" t="s">
        <v>9891</v>
      </c>
      <c r="F4631" s="30"/>
      <c r="G4631" s="38">
        <v>60</v>
      </c>
      <c r="H4631" s="31">
        <v>0</v>
      </c>
      <c r="I4631" s="30" t="s">
        <v>622</v>
      </c>
      <c r="J4631" s="30" t="s">
        <v>623</v>
      </c>
      <c r="K4631" s="30" t="s">
        <v>495</v>
      </c>
      <c r="L4631" s="30" t="s">
        <v>612</v>
      </c>
      <c r="M4631" s="30" t="s">
        <v>997</v>
      </c>
      <c r="N4631" s="30"/>
      <c r="O4631" s="30" t="s">
        <v>9872</v>
      </c>
      <c r="P4631" s="30" t="s">
        <v>9868</v>
      </c>
      <c r="Q4631" s="30" t="s">
        <v>4174</v>
      </c>
    </row>
    <row r="4632" spans="1:17">
      <c r="A4632" s="30" t="s">
        <v>13750</v>
      </c>
      <c r="B4632" s="30" t="s">
        <v>10103</v>
      </c>
      <c r="C4632" s="30" t="s">
        <v>13751</v>
      </c>
      <c r="D4632" s="30"/>
      <c r="E4632" s="30" t="s">
        <v>9870</v>
      </c>
      <c r="F4632" s="30" t="s">
        <v>74</v>
      </c>
      <c r="G4632" s="38">
        <v>60</v>
      </c>
      <c r="H4632" s="31">
        <v>0</v>
      </c>
      <c r="I4632" s="30" t="s">
        <v>552</v>
      </c>
      <c r="J4632" s="30" t="s">
        <v>553</v>
      </c>
      <c r="K4632" s="30" t="s">
        <v>495</v>
      </c>
      <c r="L4632" s="30" t="s">
        <v>496</v>
      </c>
      <c r="M4632" s="30" t="s">
        <v>654</v>
      </c>
      <c r="N4632" s="30"/>
      <c r="O4632" s="30" t="s">
        <v>9872</v>
      </c>
      <c r="P4632" s="30" t="s">
        <v>9868</v>
      </c>
      <c r="Q4632" s="30" t="s">
        <v>499</v>
      </c>
    </row>
    <row r="4633" spans="1:17">
      <c r="A4633" s="30" t="s">
        <v>13752</v>
      </c>
      <c r="B4633" s="30" t="s">
        <v>10103</v>
      </c>
      <c r="C4633" s="30" t="s">
        <v>13753</v>
      </c>
      <c r="D4633" s="30"/>
      <c r="E4633" s="30" t="s">
        <v>9870</v>
      </c>
      <c r="F4633" s="30" t="s">
        <v>74</v>
      </c>
      <c r="G4633" s="38">
        <v>60</v>
      </c>
      <c r="H4633" s="31">
        <v>0</v>
      </c>
      <c r="I4633" s="30" t="s">
        <v>512</v>
      </c>
      <c r="J4633" s="30" t="s">
        <v>513</v>
      </c>
      <c r="K4633" s="30" t="s">
        <v>495</v>
      </c>
      <c r="L4633" s="30" t="s">
        <v>496</v>
      </c>
      <c r="M4633" s="30" t="s">
        <v>639</v>
      </c>
      <c r="N4633" s="30"/>
      <c r="O4633" s="30" t="s">
        <v>9872</v>
      </c>
      <c r="P4633" s="30" t="s">
        <v>9868</v>
      </c>
      <c r="Q4633" s="30" t="s">
        <v>499</v>
      </c>
    </row>
    <row r="4634" spans="1:17">
      <c r="A4634" s="30" t="s">
        <v>13754</v>
      </c>
      <c r="B4634" s="30" t="s">
        <v>10103</v>
      </c>
      <c r="C4634" s="30" t="s">
        <v>13755</v>
      </c>
      <c r="D4634" s="30"/>
      <c r="E4634" s="30" t="s">
        <v>9870</v>
      </c>
      <c r="F4634" s="30" t="s">
        <v>74</v>
      </c>
      <c r="G4634" s="38">
        <v>60</v>
      </c>
      <c r="H4634" s="31">
        <v>0</v>
      </c>
      <c r="I4634" s="30" t="s">
        <v>586</v>
      </c>
      <c r="J4634" s="30" t="s">
        <v>587</v>
      </c>
      <c r="K4634" s="30" t="s">
        <v>495</v>
      </c>
      <c r="L4634" s="30" t="s">
        <v>496</v>
      </c>
      <c r="M4634" s="30" t="s">
        <v>497</v>
      </c>
      <c r="N4634" s="30"/>
      <c r="O4634" s="30" t="s">
        <v>9872</v>
      </c>
      <c r="P4634" s="30" t="s">
        <v>9868</v>
      </c>
      <c r="Q4634" s="30" t="s">
        <v>499</v>
      </c>
    </row>
    <row r="4635" spans="1:17">
      <c r="A4635" s="30" t="s">
        <v>13756</v>
      </c>
      <c r="B4635" s="30" t="s">
        <v>10109</v>
      </c>
      <c r="C4635" s="30" t="s">
        <v>13757</v>
      </c>
      <c r="D4635" s="30" t="s">
        <v>74</v>
      </c>
      <c r="E4635" s="30" t="s">
        <v>9891</v>
      </c>
      <c r="F4635" s="30"/>
      <c r="G4635" s="38">
        <v>60</v>
      </c>
      <c r="H4635" s="31">
        <v>0</v>
      </c>
      <c r="I4635" s="30" t="s">
        <v>610</v>
      </c>
      <c r="J4635" s="30" t="s">
        <v>611</v>
      </c>
      <c r="K4635" s="30" t="s">
        <v>495</v>
      </c>
      <c r="L4635" s="30" t="s">
        <v>612</v>
      </c>
      <c r="M4635" s="30" t="s">
        <v>943</v>
      </c>
      <c r="N4635" s="30"/>
      <c r="O4635" s="30" t="s">
        <v>9872</v>
      </c>
      <c r="P4635" s="30" t="s">
        <v>9868</v>
      </c>
      <c r="Q4635" s="30" t="s">
        <v>4174</v>
      </c>
    </row>
    <row r="4636" spans="1:17">
      <c r="A4636" s="30" t="s">
        <v>13758</v>
      </c>
      <c r="B4636" s="30" t="s">
        <v>10109</v>
      </c>
      <c r="C4636" s="30" t="s">
        <v>13759</v>
      </c>
      <c r="D4636" s="30" t="s">
        <v>74</v>
      </c>
      <c r="E4636" s="30" t="s">
        <v>9891</v>
      </c>
      <c r="F4636" s="30"/>
      <c r="G4636" s="38">
        <v>60</v>
      </c>
      <c r="H4636" s="31">
        <v>0</v>
      </c>
      <c r="I4636" s="30" t="s">
        <v>610</v>
      </c>
      <c r="J4636" s="30" t="s">
        <v>611</v>
      </c>
      <c r="K4636" s="30" t="s">
        <v>495</v>
      </c>
      <c r="L4636" s="30" t="s">
        <v>612</v>
      </c>
      <c r="M4636" s="30" t="s">
        <v>1108</v>
      </c>
      <c r="N4636" s="30"/>
      <c r="O4636" s="30" t="s">
        <v>9872</v>
      </c>
      <c r="P4636" s="30" t="s">
        <v>9868</v>
      </c>
      <c r="Q4636" s="30" t="s">
        <v>4174</v>
      </c>
    </row>
    <row r="4637" spans="1:17">
      <c r="A4637" s="30" t="s">
        <v>13760</v>
      </c>
      <c r="B4637" s="30" t="s">
        <v>10109</v>
      </c>
      <c r="C4637" s="30" t="s">
        <v>13761</v>
      </c>
      <c r="D4637" s="30" t="s">
        <v>74</v>
      </c>
      <c r="E4637" s="30" t="s">
        <v>9891</v>
      </c>
      <c r="F4637" s="30"/>
      <c r="G4637" s="38">
        <v>60</v>
      </c>
      <c r="H4637" s="31">
        <v>0</v>
      </c>
      <c r="I4637" s="30" t="s">
        <v>622</v>
      </c>
      <c r="J4637" s="30" t="s">
        <v>623</v>
      </c>
      <c r="K4637" s="30" t="s">
        <v>495</v>
      </c>
      <c r="L4637" s="30" t="s">
        <v>612</v>
      </c>
      <c r="M4637" s="30" t="s">
        <v>1007</v>
      </c>
      <c r="N4637" s="30"/>
      <c r="O4637" s="30" t="s">
        <v>9872</v>
      </c>
      <c r="P4637" s="30" t="s">
        <v>9868</v>
      </c>
      <c r="Q4637" s="30" t="s">
        <v>4174</v>
      </c>
    </row>
    <row r="4638" spans="1:17">
      <c r="A4638" s="30" t="s">
        <v>13762</v>
      </c>
      <c r="B4638" s="30" t="s">
        <v>10109</v>
      </c>
      <c r="C4638" s="30" t="s">
        <v>13763</v>
      </c>
      <c r="D4638" s="30" t="s">
        <v>74</v>
      </c>
      <c r="E4638" s="30" t="s">
        <v>9891</v>
      </c>
      <c r="F4638" s="30"/>
      <c r="G4638" s="38">
        <v>60</v>
      </c>
      <c r="H4638" s="31">
        <v>0</v>
      </c>
      <c r="I4638" s="30" t="s">
        <v>622</v>
      </c>
      <c r="J4638" s="30" t="s">
        <v>623</v>
      </c>
      <c r="K4638" s="30" t="s">
        <v>495</v>
      </c>
      <c r="L4638" s="30" t="s">
        <v>612</v>
      </c>
      <c r="M4638" s="30" t="s">
        <v>1007</v>
      </c>
      <c r="N4638" s="30"/>
      <c r="O4638" s="30" t="s">
        <v>9872</v>
      </c>
      <c r="P4638" s="30" t="s">
        <v>9868</v>
      </c>
      <c r="Q4638" s="30" t="s">
        <v>4174</v>
      </c>
    </row>
    <row r="4639" spans="1:17">
      <c r="A4639" s="30" t="s">
        <v>13764</v>
      </c>
      <c r="B4639" s="30" t="s">
        <v>10103</v>
      </c>
      <c r="C4639" s="30" t="s">
        <v>13765</v>
      </c>
      <c r="D4639" s="30"/>
      <c r="E4639" s="30" t="s">
        <v>9870</v>
      </c>
      <c r="F4639" s="30" t="s">
        <v>74</v>
      </c>
      <c r="G4639" s="38">
        <v>60</v>
      </c>
      <c r="H4639" s="31">
        <v>0</v>
      </c>
      <c r="I4639" s="30" t="s">
        <v>512</v>
      </c>
      <c r="J4639" s="30" t="s">
        <v>513</v>
      </c>
      <c r="K4639" s="30" t="s">
        <v>495</v>
      </c>
      <c r="L4639" s="30" t="s">
        <v>496</v>
      </c>
      <c r="M4639" s="30" t="s">
        <v>695</v>
      </c>
      <c r="N4639" s="30" t="s">
        <v>3468</v>
      </c>
      <c r="O4639" s="30" t="s">
        <v>9872</v>
      </c>
      <c r="P4639" s="30" t="s">
        <v>9868</v>
      </c>
      <c r="Q4639" s="30" t="s">
        <v>499</v>
      </c>
    </row>
    <row r="4640" spans="1:17">
      <c r="A4640" s="30" t="s">
        <v>13766</v>
      </c>
      <c r="B4640" s="30" t="s">
        <v>10103</v>
      </c>
      <c r="C4640" s="30" t="s">
        <v>13767</v>
      </c>
      <c r="D4640" s="30"/>
      <c r="E4640" s="30" t="s">
        <v>9870</v>
      </c>
      <c r="F4640" s="30" t="s">
        <v>74</v>
      </c>
      <c r="G4640" s="38">
        <v>60</v>
      </c>
      <c r="H4640" s="31">
        <v>0</v>
      </c>
      <c r="I4640" s="30" t="s">
        <v>552</v>
      </c>
      <c r="J4640" s="30" t="s">
        <v>553</v>
      </c>
      <c r="K4640" s="30" t="s">
        <v>495</v>
      </c>
      <c r="L4640" s="30" t="s">
        <v>496</v>
      </c>
      <c r="M4640" s="30" t="s">
        <v>602</v>
      </c>
      <c r="N4640" s="30"/>
      <c r="O4640" s="30" t="s">
        <v>9872</v>
      </c>
      <c r="P4640" s="30" t="s">
        <v>9868</v>
      </c>
      <c r="Q4640" s="30" t="s">
        <v>499</v>
      </c>
    </row>
    <row r="4641" spans="1:17">
      <c r="A4641" s="30" t="s">
        <v>13768</v>
      </c>
      <c r="B4641" s="30" t="s">
        <v>10103</v>
      </c>
      <c r="C4641" s="30" t="s">
        <v>13769</v>
      </c>
      <c r="D4641" s="30"/>
      <c r="E4641" s="30" t="s">
        <v>9870</v>
      </c>
      <c r="F4641" s="30" t="s">
        <v>74</v>
      </c>
      <c r="G4641" s="38">
        <v>60</v>
      </c>
      <c r="H4641" s="31">
        <v>0</v>
      </c>
      <c r="I4641" s="30" t="s">
        <v>504</v>
      </c>
      <c r="J4641" s="30" t="s">
        <v>505</v>
      </c>
      <c r="K4641" s="30" t="s">
        <v>495</v>
      </c>
      <c r="L4641" s="30" t="s">
        <v>496</v>
      </c>
      <c r="M4641" s="30" t="s">
        <v>592</v>
      </c>
      <c r="N4641" s="30"/>
      <c r="O4641" s="30" t="s">
        <v>9872</v>
      </c>
      <c r="P4641" s="30" t="s">
        <v>9868</v>
      </c>
      <c r="Q4641" s="30" t="s">
        <v>499</v>
      </c>
    </row>
    <row r="4642" spans="1:17">
      <c r="A4642" s="30" t="s">
        <v>13770</v>
      </c>
      <c r="B4642" s="30" t="s">
        <v>10106</v>
      </c>
      <c r="C4642" s="30" t="s">
        <v>13771</v>
      </c>
      <c r="D4642" s="30" t="s">
        <v>74</v>
      </c>
      <c r="E4642" s="30" t="s">
        <v>9891</v>
      </c>
      <c r="F4642" s="30"/>
      <c r="G4642" s="38">
        <v>60</v>
      </c>
      <c r="H4642" s="31">
        <v>0</v>
      </c>
      <c r="I4642" s="30" t="s">
        <v>622</v>
      </c>
      <c r="J4642" s="30" t="s">
        <v>623</v>
      </c>
      <c r="K4642" s="30" t="s">
        <v>495</v>
      </c>
      <c r="L4642" s="30" t="s">
        <v>612</v>
      </c>
      <c r="M4642" s="30" t="s">
        <v>11187</v>
      </c>
      <c r="N4642" s="30"/>
      <c r="O4642" s="30" t="s">
        <v>9872</v>
      </c>
      <c r="P4642" s="30" t="s">
        <v>9868</v>
      </c>
      <c r="Q4642" s="30" t="s">
        <v>4174</v>
      </c>
    </row>
    <row r="4643" spans="1:17">
      <c r="A4643" s="30" t="s">
        <v>13772</v>
      </c>
      <c r="B4643" s="30" t="s">
        <v>10103</v>
      </c>
      <c r="C4643" s="30" t="s">
        <v>13773</v>
      </c>
      <c r="D4643" s="30"/>
      <c r="E4643" s="30" t="s">
        <v>9870</v>
      </c>
      <c r="F4643" s="30" t="s">
        <v>74</v>
      </c>
      <c r="G4643" s="38">
        <v>60</v>
      </c>
      <c r="H4643" s="31">
        <v>0</v>
      </c>
      <c r="I4643" s="30" t="s">
        <v>586</v>
      </c>
      <c r="J4643" s="30" t="s">
        <v>587</v>
      </c>
      <c r="K4643" s="30" t="s">
        <v>495</v>
      </c>
      <c r="L4643" s="30" t="s">
        <v>496</v>
      </c>
      <c r="M4643" s="30" t="s">
        <v>588</v>
      </c>
      <c r="N4643" s="30"/>
      <c r="O4643" s="30" t="s">
        <v>9872</v>
      </c>
      <c r="P4643" s="30" t="s">
        <v>9868</v>
      </c>
      <c r="Q4643" s="30" t="s">
        <v>499</v>
      </c>
    </row>
    <row r="4644" spans="1:17">
      <c r="A4644" s="30" t="s">
        <v>13774</v>
      </c>
      <c r="B4644" s="30" t="s">
        <v>10109</v>
      </c>
      <c r="C4644" s="30" t="s">
        <v>13775</v>
      </c>
      <c r="D4644" s="30" t="s">
        <v>74</v>
      </c>
      <c r="E4644" s="30" t="s">
        <v>9891</v>
      </c>
      <c r="F4644" s="30"/>
      <c r="G4644" s="38">
        <v>60</v>
      </c>
      <c r="H4644" s="31">
        <v>0</v>
      </c>
      <c r="I4644" s="30" t="s">
        <v>622</v>
      </c>
      <c r="J4644" s="30" t="s">
        <v>623</v>
      </c>
      <c r="K4644" s="30" t="s">
        <v>495</v>
      </c>
      <c r="L4644" s="30" t="s">
        <v>612</v>
      </c>
      <c r="M4644" s="30" t="s">
        <v>1007</v>
      </c>
      <c r="N4644" s="30"/>
      <c r="O4644" s="30" t="s">
        <v>9872</v>
      </c>
      <c r="P4644" s="30" t="s">
        <v>9868</v>
      </c>
      <c r="Q4644" s="30" t="s">
        <v>4174</v>
      </c>
    </row>
    <row r="4645" spans="1:17">
      <c r="A4645" s="30" t="s">
        <v>13776</v>
      </c>
      <c r="B4645" s="30" t="s">
        <v>10109</v>
      </c>
      <c r="C4645" s="30" t="s">
        <v>13777</v>
      </c>
      <c r="D4645" s="30" t="s">
        <v>74</v>
      </c>
      <c r="E4645" s="30" t="s">
        <v>9891</v>
      </c>
      <c r="F4645" s="30"/>
      <c r="G4645" s="38">
        <v>60</v>
      </c>
      <c r="H4645" s="31">
        <v>0</v>
      </c>
      <c r="I4645" s="30" t="s">
        <v>622</v>
      </c>
      <c r="J4645" s="30" t="s">
        <v>623</v>
      </c>
      <c r="K4645" s="30" t="s">
        <v>495</v>
      </c>
      <c r="L4645" s="30" t="s">
        <v>612</v>
      </c>
      <c r="M4645" s="30" t="s">
        <v>997</v>
      </c>
      <c r="N4645" s="30"/>
      <c r="O4645" s="30" t="s">
        <v>9872</v>
      </c>
      <c r="P4645" s="30" t="s">
        <v>9868</v>
      </c>
      <c r="Q4645" s="30" t="s">
        <v>4174</v>
      </c>
    </row>
    <row r="4646" spans="1:17">
      <c r="A4646" s="30" t="s">
        <v>13778</v>
      </c>
      <c r="B4646" s="30" t="s">
        <v>10103</v>
      </c>
      <c r="C4646" s="30" t="s">
        <v>13779</v>
      </c>
      <c r="D4646" s="30"/>
      <c r="E4646" s="30" t="s">
        <v>9870</v>
      </c>
      <c r="F4646" s="30" t="s">
        <v>74</v>
      </c>
      <c r="G4646" s="38">
        <v>60</v>
      </c>
      <c r="H4646" s="31">
        <v>0</v>
      </c>
      <c r="I4646" s="30" t="s">
        <v>586</v>
      </c>
      <c r="J4646" s="30" t="s">
        <v>587</v>
      </c>
      <c r="K4646" s="30" t="s">
        <v>495</v>
      </c>
      <c r="L4646" s="30" t="s">
        <v>496</v>
      </c>
      <c r="M4646" s="30" t="s">
        <v>497</v>
      </c>
      <c r="N4646" s="30"/>
      <c r="O4646" s="30" t="s">
        <v>9872</v>
      </c>
      <c r="P4646" s="30" t="s">
        <v>9868</v>
      </c>
      <c r="Q4646" s="30" t="s">
        <v>499</v>
      </c>
    </row>
    <row r="4647" spans="1:17">
      <c r="A4647" s="30" t="s">
        <v>13780</v>
      </c>
      <c r="B4647" s="30" t="s">
        <v>10109</v>
      </c>
      <c r="C4647" s="30" t="s">
        <v>13781</v>
      </c>
      <c r="D4647" s="30" t="s">
        <v>74</v>
      </c>
      <c r="E4647" s="30" t="s">
        <v>9891</v>
      </c>
      <c r="F4647" s="30"/>
      <c r="G4647" s="38">
        <v>60</v>
      </c>
      <c r="H4647" s="31">
        <v>0</v>
      </c>
      <c r="I4647" s="30" t="s">
        <v>610</v>
      </c>
      <c r="J4647" s="30" t="s">
        <v>611</v>
      </c>
      <c r="K4647" s="30" t="s">
        <v>495</v>
      </c>
      <c r="L4647" s="30" t="s">
        <v>612</v>
      </c>
      <c r="M4647" s="30" t="s">
        <v>1108</v>
      </c>
      <c r="N4647" s="30"/>
      <c r="O4647" s="30" t="s">
        <v>9872</v>
      </c>
      <c r="P4647" s="30" t="s">
        <v>9868</v>
      </c>
      <c r="Q4647" s="30" t="s">
        <v>4174</v>
      </c>
    </row>
    <row r="4648" spans="1:17">
      <c r="A4648" s="30" t="s">
        <v>13782</v>
      </c>
      <c r="B4648" s="30" t="s">
        <v>10109</v>
      </c>
      <c r="C4648" s="30" t="s">
        <v>13783</v>
      </c>
      <c r="D4648" s="30" t="s">
        <v>74</v>
      </c>
      <c r="E4648" s="30" t="s">
        <v>9891</v>
      </c>
      <c r="F4648" s="30"/>
      <c r="G4648" s="38">
        <v>60</v>
      </c>
      <c r="H4648" s="31">
        <v>0</v>
      </c>
      <c r="I4648" s="30" t="s">
        <v>5036</v>
      </c>
      <c r="J4648" s="30" t="s">
        <v>5037</v>
      </c>
      <c r="K4648" s="30" t="s">
        <v>495</v>
      </c>
      <c r="L4648" s="30" t="s">
        <v>612</v>
      </c>
      <c r="M4648" s="30" t="s">
        <v>1166</v>
      </c>
      <c r="N4648" s="30"/>
      <c r="O4648" s="30" t="s">
        <v>9872</v>
      </c>
      <c r="P4648" s="30" t="s">
        <v>9868</v>
      </c>
      <c r="Q4648" s="30" t="s">
        <v>4174</v>
      </c>
    </row>
    <row r="4649" spans="1:17">
      <c r="A4649" s="30" t="s">
        <v>13784</v>
      </c>
      <c r="B4649" s="30" t="s">
        <v>10103</v>
      </c>
      <c r="C4649" s="30" t="s">
        <v>13785</v>
      </c>
      <c r="D4649" s="30"/>
      <c r="E4649" s="30" t="s">
        <v>9870</v>
      </c>
      <c r="F4649" s="30" t="s">
        <v>74</v>
      </c>
      <c r="G4649" s="38">
        <v>60</v>
      </c>
      <c r="H4649" s="31">
        <v>0</v>
      </c>
      <c r="I4649" s="30" t="s">
        <v>586</v>
      </c>
      <c r="J4649" s="30" t="s">
        <v>587</v>
      </c>
      <c r="K4649" s="30" t="s">
        <v>495</v>
      </c>
      <c r="L4649" s="30" t="s">
        <v>496</v>
      </c>
      <c r="M4649" s="30" t="s">
        <v>877</v>
      </c>
      <c r="N4649" s="30"/>
      <c r="O4649" s="30" t="s">
        <v>9872</v>
      </c>
      <c r="P4649" s="30" t="s">
        <v>9868</v>
      </c>
      <c r="Q4649" s="30" t="s">
        <v>499</v>
      </c>
    </row>
    <row r="4650" spans="1:17">
      <c r="A4650" s="30" t="s">
        <v>13786</v>
      </c>
      <c r="B4650" s="30" t="s">
        <v>10663</v>
      </c>
      <c r="C4650" s="30" t="s">
        <v>13787</v>
      </c>
      <c r="D4650" s="30"/>
      <c r="E4650" s="30" t="s">
        <v>9870</v>
      </c>
      <c r="F4650" s="30" t="s">
        <v>74</v>
      </c>
      <c r="G4650" s="38">
        <v>60</v>
      </c>
      <c r="H4650" s="31">
        <v>0</v>
      </c>
      <c r="I4650" s="30" t="s">
        <v>504</v>
      </c>
      <c r="J4650" s="30" t="s">
        <v>505</v>
      </c>
      <c r="K4650" s="30" t="s">
        <v>495</v>
      </c>
      <c r="L4650" s="30" t="s">
        <v>496</v>
      </c>
      <c r="M4650" s="30" t="s">
        <v>506</v>
      </c>
      <c r="N4650" s="30" t="s">
        <v>539</v>
      </c>
      <c r="O4650" s="30" t="s">
        <v>9872</v>
      </c>
      <c r="P4650" s="30" t="s">
        <v>9868</v>
      </c>
      <c r="Q4650" s="30" t="s">
        <v>499</v>
      </c>
    </row>
    <row r="4651" spans="1:17">
      <c r="A4651" s="30" t="s">
        <v>13788</v>
      </c>
      <c r="B4651" s="30" t="s">
        <v>10109</v>
      </c>
      <c r="C4651" s="30" t="s">
        <v>13789</v>
      </c>
      <c r="D4651" s="30" t="s">
        <v>74</v>
      </c>
      <c r="E4651" s="30" t="s">
        <v>9891</v>
      </c>
      <c r="F4651" s="30"/>
      <c r="G4651" s="38">
        <v>60</v>
      </c>
      <c r="H4651" s="31">
        <v>0</v>
      </c>
      <c r="I4651" s="30" t="s">
        <v>622</v>
      </c>
      <c r="J4651" s="30" t="s">
        <v>623</v>
      </c>
      <c r="K4651" s="30" t="s">
        <v>495</v>
      </c>
      <c r="L4651" s="30" t="s">
        <v>612</v>
      </c>
      <c r="M4651" s="30" t="s">
        <v>1007</v>
      </c>
      <c r="N4651" s="30"/>
      <c r="O4651" s="30" t="s">
        <v>9872</v>
      </c>
      <c r="P4651" s="30" t="s">
        <v>9868</v>
      </c>
      <c r="Q4651" s="30" t="s">
        <v>4174</v>
      </c>
    </row>
    <row r="4652" spans="1:17">
      <c r="A4652" s="30" t="s">
        <v>13790</v>
      </c>
      <c r="B4652" s="30" t="s">
        <v>10103</v>
      </c>
      <c r="C4652" s="30" t="s">
        <v>13791</v>
      </c>
      <c r="D4652" s="30"/>
      <c r="E4652" s="30" t="s">
        <v>9870</v>
      </c>
      <c r="F4652" s="30" t="s">
        <v>74</v>
      </c>
      <c r="G4652" s="38">
        <v>60</v>
      </c>
      <c r="H4652" s="31">
        <v>0</v>
      </c>
      <c r="I4652" s="30" t="s">
        <v>546</v>
      </c>
      <c r="J4652" s="30" t="s">
        <v>547</v>
      </c>
      <c r="K4652" s="30" t="s">
        <v>495</v>
      </c>
      <c r="L4652" s="30" t="s">
        <v>496</v>
      </c>
      <c r="M4652" s="30" t="s">
        <v>695</v>
      </c>
      <c r="N4652" s="30" t="s">
        <v>2843</v>
      </c>
      <c r="O4652" s="30" t="s">
        <v>9872</v>
      </c>
      <c r="P4652" s="30" t="s">
        <v>9868</v>
      </c>
      <c r="Q4652" s="30" t="s">
        <v>499</v>
      </c>
    </row>
    <row r="4653" spans="1:17">
      <c r="A4653" s="30" t="s">
        <v>13792</v>
      </c>
      <c r="B4653" s="30" t="s">
        <v>10106</v>
      </c>
      <c r="C4653" s="30" t="s">
        <v>13793</v>
      </c>
      <c r="D4653" s="30" t="s">
        <v>74</v>
      </c>
      <c r="E4653" s="30" t="s">
        <v>9891</v>
      </c>
      <c r="F4653" s="30"/>
      <c r="G4653" s="38">
        <v>60</v>
      </c>
      <c r="H4653" s="31">
        <v>0</v>
      </c>
      <c r="I4653" s="30" t="s">
        <v>622</v>
      </c>
      <c r="J4653" s="30" t="s">
        <v>623</v>
      </c>
      <c r="K4653" s="30" t="s">
        <v>495</v>
      </c>
      <c r="L4653" s="30" t="s">
        <v>612</v>
      </c>
      <c r="M4653" s="30" t="s">
        <v>997</v>
      </c>
      <c r="N4653" s="30"/>
      <c r="O4653" s="30" t="s">
        <v>9872</v>
      </c>
      <c r="P4653" s="30" t="s">
        <v>9868</v>
      </c>
      <c r="Q4653" s="30" t="s">
        <v>4174</v>
      </c>
    </row>
    <row r="4654" spans="1:17">
      <c r="A4654" s="30" t="s">
        <v>13794</v>
      </c>
      <c r="B4654" s="30" t="s">
        <v>10103</v>
      </c>
      <c r="C4654" s="30" t="s">
        <v>13795</v>
      </c>
      <c r="D4654" s="30"/>
      <c r="E4654" s="30" t="s">
        <v>9870</v>
      </c>
      <c r="F4654" s="30" t="s">
        <v>74</v>
      </c>
      <c r="G4654" s="38">
        <v>60</v>
      </c>
      <c r="H4654" s="31">
        <v>0</v>
      </c>
      <c r="I4654" s="30" t="s">
        <v>552</v>
      </c>
      <c r="J4654" s="30" t="s">
        <v>553</v>
      </c>
      <c r="K4654" s="30" t="s">
        <v>495</v>
      </c>
      <c r="L4654" s="30" t="s">
        <v>496</v>
      </c>
      <c r="M4654" s="30" t="s">
        <v>554</v>
      </c>
      <c r="N4654" s="30"/>
      <c r="O4654" s="30" t="s">
        <v>9872</v>
      </c>
      <c r="P4654" s="30" t="s">
        <v>9868</v>
      </c>
      <c r="Q4654" s="30" t="s">
        <v>499</v>
      </c>
    </row>
    <row r="4655" spans="1:17">
      <c r="A4655" s="30" t="s">
        <v>13796</v>
      </c>
      <c r="B4655" s="30" t="s">
        <v>10103</v>
      </c>
      <c r="C4655" s="30" t="s">
        <v>13797</v>
      </c>
      <c r="D4655" s="30"/>
      <c r="E4655" s="30" t="s">
        <v>9870</v>
      </c>
      <c r="F4655" s="30" t="s">
        <v>74</v>
      </c>
      <c r="G4655" s="38">
        <v>60</v>
      </c>
      <c r="H4655" s="31">
        <v>0</v>
      </c>
      <c r="I4655" s="30" t="s">
        <v>586</v>
      </c>
      <c r="J4655" s="30" t="s">
        <v>587</v>
      </c>
      <c r="K4655" s="30" t="s">
        <v>495</v>
      </c>
      <c r="L4655" s="30" t="s">
        <v>496</v>
      </c>
      <c r="M4655" s="30" t="s">
        <v>3374</v>
      </c>
      <c r="N4655" s="30"/>
      <c r="O4655" s="30" t="s">
        <v>9872</v>
      </c>
      <c r="P4655" s="30" t="s">
        <v>9868</v>
      </c>
      <c r="Q4655" s="30" t="s">
        <v>499</v>
      </c>
    </row>
    <row r="4656" spans="1:17">
      <c r="A4656" s="30" t="s">
        <v>13798</v>
      </c>
      <c r="B4656" s="30" t="s">
        <v>10109</v>
      </c>
      <c r="C4656" s="30" t="s">
        <v>13799</v>
      </c>
      <c r="D4656" s="30" t="s">
        <v>74</v>
      </c>
      <c r="E4656" s="30" t="s">
        <v>9891</v>
      </c>
      <c r="F4656" s="30"/>
      <c r="G4656" s="38">
        <v>60</v>
      </c>
      <c r="H4656" s="31">
        <v>0</v>
      </c>
      <c r="I4656" s="30" t="s">
        <v>622</v>
      </c>
      <c r="J4656" s="30" t="s">
        <v>623</v>
      </c>
      <c r="K4656" s="30" t="s">
        <v>495</v>
      </c>
      <c r="L4656" s="30" t="s">
        <v>612</v>
      </c>
      <c r="M4656" s="30" t="s">
        <v>997</v>
      </c>
      <c r="N4656" s="30"/>
      <c r="O4656" s="30" t="s">
        <v>9872</v>
      </c>
      <c r="P4656" s="30" t="s">
        <v>9868</v>
      </c>
      <c r="Q4656" s="30" t="s">
        <v>4174</v>
      </c>
    </row>
    <row r="4657" spans="1:17">
      <c r="A4657" s="30" t="s">
        <v>13800</v>
      </c>
      <c r="B4657" s="30" t="s">
        <v>10109</v>
      </c>
      <c r="C4657" s="30" t="s">
        <v>13801</v>
      </c>
      <c r="D4657" s="30" t="s">
        <v>74</v>
      </c>
      <c r="E4657" s="30" t="s">
        <v>9891</v>
      </c>
      <c r="F4657" s="30"/>
      <c r="G4657" s="38">
        <v>60</v>
      </c>
      <c r="H4657" s="31">
        <v>0</v>
      </c>
      <c r="I4657" s="30" t="s">
        <v>5036</v>
      </c>
      <c r="J4657" s="30" t="s">
        <v>5037</v>
      </c>
      <c r="K4657" s="30" t="s">
        <v>495</v>
      </c>
      <c r="L4657" s="30" t="s">
        <v>612</v>
      </c>
      <c r="M4657" s="30" t="s">
        <v>613</v>
      </c>
      <c r="N4657" s="30"/>
      <c r="O4657" s="30" t="s">
        <v>9872</v>
      </c>
      <c r="P4657" s="30" t="s">
        <v>9868</v>
      </c>
      <c r="Q4657" s="30" t="s">
        <v>4174</v>
      </c>
    </row>
    <row r="4658" spans="1:17">
      <c r="A4658" s="30" t="s">
        <v>13802</v>
      </c>
      <c r="B4658" s="30" t="s">
        <v>10109</v>
      </c>
      <c r="C4658" s="30" t="s">
        <v>13803</v>
      </c>
      <c r="D4658" s="30" t="s">
        <v>74</v>
      </c>
      <c r="E4658" s="30" t="s">
        <v>9891</v>
      </c>
      <c r="F4658" s="30"/>
      <c r="G4658" s="38">
        <v>60</v>
      </c>
      <c r="H4658" s="31">
        <v>0</v>
      </c>
      <c r="I4658" s="30" t="s">
        <v>5036</v>
      </c>
      <c r="J4658" s="30" t="s">
        <v>5037</v>
      </c>
      <c r="K4658" s="30" t="s">
        <v>495</v>
      </c>
      <c r="L4658" s="30" t="s">
        <v>612</v>
      </c>
      <c r="M4658" s="30" t="s">
        <v>1021</v>
      </c>
      <c r="N4658" s="30"/>
      <c r="O4658" s="30" t="s">
        <v>9872</v>
      </c>
      <c r="P4658" s="30" t="s">
        <v>9868</v>
      </c>
      <c r="Q4658" s="30" t="s">
        <v>4174</v>
      </c>
    </row>
    <row r="4659" spans="1:17">
      <c r="A4659" s="30" t="s">
        <v>13804</v>
      </c>
      <c r="B4659" s="30" t="s">
        <v>10109</v>
      </c>
      <c r="C4659" s="30" t="s">
        <v>13805</v>
      </c>
      <c r="D4659" s="30" t="s">
        <v>74</v>
      </c>
      <c r="E4659" s="30" t="s">
        <v>9891</v>
      </c>
      <c r="F4659" s="30"/>
      <c r="G4659" s="38">
        <v>60</v>
      </c>
      <c r="H4659" s="31">
        <v>0</v>
      </c>
      <c r="I4659" s="30" t="s">
        <v>610</v>
      </c>
      <c r="J4659" s="30" t="s">
        <v>611</v>
      </c>
      <c r="K4659" s="30" t="s">
        <v>495</v>
      </c>
      <c r="L4659" s="30" t="s">
        <v>612</v>
      </c>
      <c r="M4659" s="30" t="s">
        <v>1108</v>
      </c>
      <c r="N4659" s="30"/>
      <c r="O4659" s="30" t="s">
        <v>9872</v>
      </c>
      <c r="P4659" s="30" t="s">
        <v>9868</v>
      </c>
      <c r="Q4659" s="30" t="s">
        <v>4174</v>
      </c>
    </row>
    <row r="4660" spans="1:17">
      <c r="A4660" s="30" t="s">
        <v>13806</v>
      </c>
      <c r="B4660" s="30" t="s">
        <v>10109</v>
      </c>
      <c r="C4660" s="30" t="s">
        <v>13807</v>
      </c>
      <c r="D4660" s="30" t="s">
        <v>74</v>
      </c>
      <c r="E4660" s="30" t="s">
        <v>9891</v>
      </c>
      <c r="F4660" s="30"/>
      <c r="G4660" s="38">
        <v>60</v>
      </c>
      <c r="H4660" s="31">
        <v>0</v>
      </c>
      <c r="I4660" s="30" t="s">
        <v>610</v>
      </c>
      <c r="J4660" s="30" t="s">
        <v>611</v>
      </c>
      <c r="K4660" s="30" t="s">
        <v>495</v>
      </c>
      <c r="L4660" s="30" t="s">
        <v>612</v>
      </c>
      <c r="M4660" s="30" t="s">
        <v>950</v>
      </c>
      <c r="N4660" s="30"/>
      <c r="O4660" s="30" t="s">
        <v>9872</v>
      </c>
      <c r="P4660" s="30" t="s">
        <v>9868</v>
      </c>
      <c r="Q4660" s="30" t="s">
        <v>4174</v>
      </c>
    </row>
    <row r="4661" spans="1:17">
      <c r="A4661" s="30" t="s">
        <v>13808</v>
      </c>
      <c r="B4661" s="30" t="s">
        <v>10109</v>
      </c>
      <c r="C4661" s="30" t="s">
        <v>13809</v>
      </c>
      <c r="D4661" s="30" t="s">
        <v>74</v>
      </c>
      <c r="E4661" s="30" t="s">
        <v>9891</v>
      </c>
      <c r="F4661" s="30"/>
      <c r="G4661" s="38">
        <v>60</v>
      </c>
      <c r="H4661" s="31">
        <v>0</v>
      </c>
      <c r="I4661" s="30" t="s">
        <v>5036</v>
      </c>
      <c r="J4661" s="30" t="s">
        <v>5037</v>
      </c>
      <c r="K4661" s="30" t="s">
        <v>495</v>
      </c>
      <c r="L4661" s="30" t="s">
        <v>612</v>
      </c>
      <c r="M4661" s="30" t="s">
        <v>1166</v>
      </c>
      <c r="N4661" s="30"/>
      <c r="O4661" s="30" t="s">
        <v>9872</v>
      </c>
      <c r="P4661" s="30" t="s">
        <v>9868</v>
      </c>
      <c r="Q4661" s="30" t="s">
        <v>4174</v>
      </c>
    </row>
    <row r="4662" spans="1:17">
      <c r="A4662" s="30" t="s">
        <v>13810</v>
      </c>
      <c r="B4662" s="30" t="s">
        <v>10103</v>
      </c>
      <c r="C4662" s="30" t="s">
        <v>13811</v>
      </c>
      <c r="D4662" s="30"/>
      <c r="E4662" s="30" t="s">
        <v>9870</v>
      </c>
      <c r="F4662" s="30" t="s">
        <v>74</v>
      </c>
      <c r="G4662" s="38">
        <v>60</v>
      </c>
      <c r="H4662" s="31">
        <v>0</v>
      </c>
      <c r="I4662" s="30" t="s">
        <v>552</v>
      </c>
      <c r="J4662" s="30" t="s">
        <v>553</v>
      </c>
      <c r="K4662" s="30" t="s">
        <v>495</v>
      </c>
      <c r="L4662" s="30" t="s">
        <v>496</v>
      </c>
      <c r="M4662" s="30" t="s">
        <v>2249</v>
      </c>
      <c r="N4662" s="30"/>
      <c r="O4662" s="30" t="s">
        <v>9872</v>
      </c>
      <c r="P4662" s="30" t="s">
        <v>9868</v>
      </c>
      <c r="Q4662" s="30" t="s">
        <v>499</v>
      </c>
    </row>
    <row r="4663" spans="1:17">
      <c r="A4663" s="30" t="s">
        <v>13812</v>
      </c>
      <c r="B4663" s="30" t="s">
        <v>10103</v>
      </c>
      <c r="C4663" s="30" t="s">
        <v>13813</v>
      </c>
      <c r="D4663" s="30"/>
      <c r="E4663" s="30" t="s">
        <v>9870</v>
      </c>
      <c r="F4663" s="30" t="s">
        <v>74</v>
      </c>
      <c r="G4663" s="38">
        <v>60</v>
      </c>
      <c r="H4663" s="31">
        <v>0</v>
      </c>
      <c r="I4663" s="30" t="s">
        <v>552</v>
      </c>
      <c r="J4663" s="30" t="s">
        <v>553</v>
      </c>
      <c r="K4663" s="30" t="s">
        <v>495</v>
      </c>
      <c r="L4663" s="30" t="s">
        <v>496</v>
      </c>
      <c r="M4663" s="30" t="s">
        <v>654</v>
      </c>
      <c r="N4663" s="30"/>
      <c r="O4663" s="30" t="s">
        <v>9872</v>
      </c>
      <c r="P4663" s="30" t="s">
        <v>9868</v>
      </c>
      <c r="Q4663" s="30" t="s">
        <v>499</v>
      </c>
    </row>
    <row r="4664" spans="1:17">
      <c r="A4664" s="30" t="s">
        <v>13814</v>
      </c>
      <c r="B4664" s="30" t="s">
        <v>10106</v>
      </c>
      <c r="C4664" s="30" t="s">
        <v>13815</v>
      </c>
      <c r="D4664" s="30" t="s">
        <v>74</v>
      </c>
      <c r="E4664" s="30" t="s">
        <v>9891</v>
      </c>
      <c r="F4664" s="30"/>
      <c r="G4664" s="38">
        <v>60</v>
      </c>
      <c r="H4664" s="31">
        <v>0</v>
      </c>
      <c r="I4664" s="30" t="s">
        <v>622</v>
      </c>
      <c r="J4664" s="30" t="s">
        <v>623</v>
      </c>
      <c r="K4664" s="30" t="s">
        <v>495</v>
      </c>
      <c r="L4664" s="30" t="s">
        <v>612</v>
      </c>
      <c r="M4664" s="30" t="s">
        <v>1088</v>
      </c>
      <c r="N4664" s="30"/>
      <c r="O4664" s="30" t="s">
        <v>9872</v>
      </c>
      <c r="P4664" s="30" t="s">
        <v>9868</v>
      </c>
      <c r="Q4664" s="30" t="s">
        <v>4174</v>
      </c>
    </row>
    <row r="4665" spans="1:17">
      <c r="A4665" s="30" t="s">
        <v>13816</v>
      </c>
      <c r="B4665" s="30" t="s">
        <v>10094</v>
      </c>
      <c r="C4665" s="30" t="s">
        <v>13817</v>
      </c>
      <c r="D4665" s="30"/>
      <c r="E4665" s="30" t="s">
        <v>9870</v>
      </c>
      <c r="F4665" s="30" t="s">
        <v>74</v>
      </c>
      <c r="G4665" s="38">
        <v>60</v>
      </c>
      <c r="H4665" s="31">
        <v>0</v>
      </c>
      <c r="I4665" s="30" t="s">
        <v>586</v>
      </c>
      <c r="J4665" s="30" t="s">
        <v>587</v>
      </c>
      <c r="K4665" s="30" t="s">
        <v>495</v>
      </c>
      <c r="L4665" s="30" t="s">
        <v>496</v>
      </c>
      <c r="M4665" s="30" t="s">
        <v>2374</v>
      </c>
      <c r="N4665" s="30"/>
      <c r="O4665" s="30" t="s">
        <v>9872</v>
      </c>
      <c r="P4665" s="30" t="s">
        <v>9868</v>
      </c>
      <c r="Q4665" s="30" t="s">
        <v>499</v>
      </c>
    </row>
    <row r="4666" spans="1:17">
      <c r="A4666" s="30" t="s">
        <v>13818</v>
      </c>
      <c r="B4666" s="30" t="s">
        <v>10109</v>
      </c>
      <c r="C4666" s="30" t="s">
        <v>13819</v>
      </c>
      <c r="D4666" s="30" t="s">
        <v>74</v>
      </c>
      <c r="E4666" s="30" t="s">
        <v>9891</v>
      </c>
      <c r="F4666" s="30"/>
      <c r="G4666" s="38">
        <v>60</v>
      </c>
      <c r="H4666" s="31">
        <v>0</v>
      </c>
      <c r="I4666" s="30" t="s">
        <v>622</v>
      </c>
      <c r="J4666" s="30" t="s">
        <v>623</v>
      </c>
      <c r="K4666" s="30" t="s">
        <v>495</v>
      </c>
      <c r="L4666" s="30" t="s">
        <v>612</v>
      </c>
      <c r="M4666" s="30" t="s">
        <v>997</v>
      </c>
      <c r="N4666" s="30"/>
      <c r="O4666" s="30" t="s">
        <v>9872</v>
      </c>
      <c r="P4666" s="30" t="s">
        <v>9868</v>
      </c>
      <c r="Q4666" s="30" t="s">
        <v>4174</v>
      </c>
    </row>
    <row r="4667" spans="1:17">
      <c r="A4667" s="30" t="s">
        <v>13820</v>
      </c>
      <c r="B4667" s="30" t="s">
        <v>10109</v>
      </c>
      <c r="C4667" s="30" t="s">
        <v>13821</v>
      </c>
      <c r="D4667" s="30" t="s">
        <v>74</v>
      </c>
      <c r="E4667" s="30" t="s">
        <v>9891</v>
      </c>
      <c r="F4667" s="30"/>
      <c r="G4667" s="38">
        <v>60</v>
      </c>
      <c r="H4667" s="31">
        <v>0</v>
      </c>
      <c r="I4667" s="30" t="s">
        <v>622</v>
      </c>
      <c r="J4667" s="30" t="s">
        <v>623</v>
      </c>
      <c r="K4667" s="30" t="s">
        <v>495</v>
      </c>
      <c r="L4667" s="30" t="s">
        <v>612</v>
      </c>
      <c r="M4667" s="30" t="s">
        <v>997</v>
      </c>
      <c r="N4667" s="30"/>
      <c r="O4667" s="30" t="s">
        <v>9872</v>
      </c>
      <c r="P4667" s="30" t="s">
        <v>9868</v>
      </c>
      <c r="Q4667" s="30" t="s">
        <v>4174</v>
      </c>
    </row>
    <row r="4668" spans="1:17">
      <c r="A4668" s="30" t="s">
        <v>13822</v>
      </c>
      <c r="B4668" s="30" t="s">
        <v>13823</v>
      </c>
      <c r="C4668" s="30" t="s">
        <v>13824</v>
      </c>
      <c r="D4668" s="30"/>
      <c r="E4668" s="30" t="s">
        <v>10883</v>
      </c>
      <c r="F4668" s="30" t="s">
        <v>74</v>
      </c>
      <c r="G4668" s="38">
        <v>60</v>
      </c>
      <c r="H4668" s="31">
        <v>0</v>
      </c>
      <c r="I4668" s="30" t="s">
        <v>628</v>
      </c>
      <c r="J4668" s="30" t="s">
        <v>629</v>
      </c>
      <c r="K4668" s="30" t="s">
        <v>495</v>
      </c>
      <c r="L4668" s="30" t="s">
        <v>975</v>
      </c>
      <c r="M4668" s="30" t="s">
        <v>631</v>
      </c>
      <c r="N4668" s="30"/>
      <c r="O4668" s="30" t="s">
        <v>9872</v>
      </c>
      <c r="P4668" s="30" t="s">
        <v>9868</v>
      </c>
      <c r="Q4668" s="30" t="s">
        <v>499</v>
      </c>
    </row>
    <row r="4669" spans="1:17">
      <c r="A4669" s="30" t="s">
        <v>13825</v>
      </c>
      <c r="B4669" s="30" t="s">
        <v>10109</v>
      </c>
      <c r="C4669" s="30" t="s">
        <v>13826</v>
      </c>
      <c r="D4669" s="30" t="s">
        <v>74</v>
      </c>
      <c r="E4669" s="30" t="s">
        <v>9891</v>
      </c>
      <c r="F4669" s="30"/>
      <c r="G4669" s="38">
        <v>60</v>
      </c>
      <c r="H4669" s="31">
        <v>0</v>
      </c>
      <c r="I4669" s="30" t="s">
        <v>5036</v>
      </c>
      <c r="J4669" s="30" t="s">
        <v>5037</v>
      </c>
      <c r="K4669" s="30" t="s">
        <v>495</v>
      </c>
      <c r="L4669" s="30" t="s">
        <v>612</v>
      </c>
      <c r="M4669" s="30" t="s">
        <v>1166</v>
      </c>
      <c r="N4669" s="30"/>
      <c r="O4669" s="30" t="s">
        <v>9872</v>
      </c>
      <c r="P4669" s="30" t="s">
        <v>9868</v>
      </c>
      <c r="Q4669" s="30" t="s">
        <v>4174</v>
      </c>
    </row>
    <row r="4670" spans="1:17">
      <c r="A4670" s="30" t="s">
        <v>13827</v>
      </c>
      <c r="B4670" s="30" t="s">
        <v>10109</v>
      </c>
      <c r="C4670" s="30" t="s">
        <v>13828</v>
      </c>
      <c r="D4670" s="30" t="s">
        <v>74</v>
      </c>
      <c r="E4670" s="30" t="s">
        <v>10883</v>
      </c>
      <c r="F4670" s="30"/>
      <c r="G4670" s="38">
        <v>60</v>
      </c>
      <c r="H4670" s="31">
        <v>0</v>
      </c>
      <c r="I4670" s="30" t="s">
        <v>610</v>
      </c>
      <c r="J4670" s="30" t="s">
        <v>611</v>
      </c>
      <c r="K4670" s="30" t="s">
        <v>495</v>
      </c>
      <c r="L4670" s="30" t="s">
        <v>612</v>
      </c>
      <c r="M4670" s="30" t="s">
        <v>6616</v>
      </c>
      <c r="N4670" s="30"/>
      <c r="O4670" s="30" t="s">
        <v>9872</v>
      </c>
      <c r="P4670" s="30" t="s">
        <v>9868</v>
      </c>
      <c r="Q4670" s="30" t="s">
        <v>4174</v>
      </c>
    </row>
    <row r="4671" spans="1:17">
      <c r="A4671" s="30" t="s">
        <v>13829</v>
      </c>
      <c r="B4671" s="30" t="s">
        <v>10109</v>
      </c>
      <c r="C4671" s="30" t="s">
        <v>13830</v>
      </c>
      <c r="D4671" s="30" t="s">
        <v>74</v>
      </c>
      <c r="E4671" s="30" t="s">
        <v>9891</v>
      </c>
      <c r="F4671" s="30"/>
      <c r="G4671" s="38">
        <v>60</v>
      </c>
      <c r="H4671" s="31">
        <v>0</v>
      </c>
      <c r="I4671" s="30" t="s">
        <v>622</v>
      </c>
      <c r="J4671" s="30" t="s">
        <v>623</v>
      </c>
      <c r="K4671" s="30" t="s">
        <v>495</v>
      </c>
      <c r="L4671" s="30" t="s">
        <v>612</v>
      </c>
      <c r="M4671" s="30" t="s">
        <v>1007</v>
      </c>
      <c r="N4671" s="30"/>
      <c r="O4671" s="30" t="s">
        <v>9872</v>
      </c>
      <c r="P4671" s="30" t="s">
        <v>9868</v>
      </c>
      <c r="Q4671" s="30" t="s">
        <v>4174</v>
      </c>
    </row>
    <row r="4672" spans="1:17">
      <c r="A4672" s="30" t="s">
        <v>13831</v>
      </c>
      <c r="B4672" s="30" t="s">
        <v>10109</v>
      </c>
      <c r="C4672" s="30" t="s">
        <v>13832</v>
      </c>
      <c r="D4672" s="30" t="s">
        <v>74</v>
      </c>
      <c r="E4672" s="30" t="s">
        <v>9891</v>
      </c>
      <c r="F4672" s="30"/>
      <c r="G4672" s="38">
        <v>60</v>
      </c>
      <c r="H4672" s="31">
        <v>0</v>
      </c>
      <c r="I4672" s="30" t="s">
        <v>5036</v>
      </c>
      <c r="J4672" s="30" t="s">
        <v>5037</v>
      </c>
      <c r="K4672" s="30" t="s">
        <v>495</v>
      </c>
      <c r="L4672" s="30" t="s">
        <v>612</v>
      </c>
      <c r="M4672" s="30" t="s">
        <v>1166</v>
      </c>
      <c r="N4672" s="30"/>
      <c r="O4672" s="30" t="s">
        <v>9872</v>
      </c>
      <c r="P4672" s="30" t="s">
        <v>9868</v>
      </c>
      <c r="Q4672" s="30" t="s">
        <v>4174</v>
      </c>
    </row>
    <row r="4673" spans="1:17">
      <c r="A4673" s="30" t="s">
        <v>13833</v>
      </c>
      <c r="B4673" s="30" t="s">
        <v>10094</v>
      </c>
      <c r="C4673" s="30" t="s">
        <v>13834</v>
      </c>
      <c r="D4673" s="30"/>
      <c r="E4673" s="30" t="s">
        <v>9870</v>
      </c>
      <c r="F4673" s="30" t="s">
        <v>74</v>
      </c>
      <c r="G4673" s="38">
        <v>60</v>
      </c>
      <c r="H4673" s="31">
        <v>0</v>
      </c>
      <c r="I4673" s="30" t="s">
        <v>586</v>
      </c>
      <c r="J4673" s="30" t="s">
        <v>587</v>
      </c>
      <c r="K4673" s="30" t="s">
        <v>495</v>
      </c>
      <c r="L4673" s="30" t="s">
        <v>496</v>
      </c>
      <c r="M4673" s="30" t="s">
        <v>2374</v>
      </c>
      <c r="N4673" s="30"/>
      <c r="O4673" s="30" t="s">
        <v>9872</v>
      </c>
      <c r="P4673" s="30" t="s">
        <v>9868</v>
      </c>
      <c r="Q4673" s="30" t="s">
        <v>499</v>
      </c>
    </row>
    <row r="4674" spans="1:17">
      <c r="A4674" s="30" t="s">
        <v>13835</v>
      </c>
      <c r="B4674" s="30" t="s">
        <v>10103</v>
      </c>
      <c r="C4674" s="30" t="s">
        <v>13836</v>
      </c>
      <c r="D4674" s="30"/>
      <c r="E4674" s="30" t="s">
        <v>9870</v>
      </c>
      <c r="F4674" s="30" t="s">
        <v>74</v>
      </c>
      <c r="G4674" s="38">
        <v>60</v>
      </c>
      <c r="H4674" s="31">
        <v>0</v>
      </c>
      <c r="I4674" s="30" t="s">
        <v>512</v>
      </c>
      <c r="J4674" s="30" t="s">
        <v>513</v>
      </c>
      <c r="K4674" s="30" t="s">
        <v>495</v>
      </c>
      <c r="L4674" s="30" t="s">
        <v>496</v>
      </c>
      <c r="M4674" s="30" t="s">
        <v>639</v>
      </c>
      <c r="N4674" s="30"/>
      <c r="O4674" s="30" t="s">
        <v>9872</v>
      </c>
      <c r="P4674" s="30" t="s">
        <v>9868</v>
      </c>
      <c r="Q4674" s="30" t="s">
        <v>499</v>
      </c>
    </row>
    <row r="4675" spans="1:17">
      <c r="A4675" s="30" t="s">
        <v>13837</v>
      </c>
      <c r="B4675" s="30" t="s">
        <v>10094</v>
      </c>
      <c r="C4675" s="30" t="s">
        <v>13838</v>
      </c>
      <c r="D4675" s="30"/>
      <c r="E4675" s="30" t="s">
        <v>9870</v>
      </c>
      <c r="F4675" s="30" t="s">
        <v>74</v>
      </c>
      <c r="G4675" s="38">
        <v>60</v>
      </c>
      <c r="H4675" s="31">
        <v>0</v>
      </c>
      <c r="I4675" s="30" t="s">
        <v>586</v>
      </c>
      <c r="J4675" s="30" t="s">
        <v>587</v>
      </c>
      <c r="K4675" s="30" t="s">
        <v>495</v>
      </c>
      <c r="L4675" s="30" t="s">
        <v>496</v>
      </c>
      <c r="M4675" s="30" t="s">
        <v>2374</v>
      </c>
      <c r="N4675" s="30"/>
      <c r="O4675" s="30" t="s">
        <v>9872</v>
      </c>
      <c r="P4675" s="30" t="s">
        <v>9868</v>
      </c>
      <c r="Q4675" s="30" t="s">
        <v>499</v>
      </c>
    </row>
    <row r="4676" spans="1:17">
      <c r="A4676" s="30" t="s">
        <v>13839</v>
      </c>
      <c r="B4676" s="30" t="s">
        <v>13840</v>
      </c>
      <c r="C4676" s="30" t="s">
        <v>13841</v>
      </c>
      <c r="D4676" s="30"/>
      <c r="E4676" s="30" t="s">
        <v>9870</v>
      </c>
      <c r="F4676" s="30" t="s">
        <v>74</v>
      </c>
      <c r="G4676" s="38">
        <v>60</v>
      </c>
      <c r="H4676" s="31">
        <v>0</v>
      </c>
      <c r="I4676" s="30" t="s">
        <v>586</v>
      </c>
      <c r="J4676" s="30" t="s">
        <v>587</v>
      </c>
      <c r="K4676" s="30" t="s">
        <v>495</v>
      </c>
      <c r="L4676" s="30" t="s">
        <v>496</v>
      </c>
      <c r="M4676" s="30" t="s">
        <v>588</v>
      </c>
      <c r="N4676" s="30" t="s">
        <v>9962</v>
      </c>
      <c r="O4676" s="30" t="s">
        <v>9872</v>
      </c>
      <c r="P4676" s="30" t="s">
        <v>9868</v>
      </c>
      <c r="Q4676" s="30" t="s">
        <v>499</v>
      </c>
    </row>
    <row r="4677" spans="1:17">
      <c r="A4677" s="30" t="s">
        <v>13842</v>
      </c>
      <c r="B4677" s="30" t="s">
        <v>10109</v>
      </c>
      <c r="C4677" s="30" t="s">
        <v>13843</v>
      </c>
      <c r="D4677" s="30" t="s">
        <v>74</v>
      </c>
      <c r="E4677" s="30" t="s">
        <v>9891</v>
      </c>
      <c r="F4677" s="30"/>
      <c r="G4677" s="38">
        <v>60</v>
      </c>
      <c r="H4677" s="31">
        <v>0</v>
      </c>
      <c r="I4677" s="30" t="s">
        <v>5036</v>
      </c>
      <c r="J4677" s="30" t="s">
        <v>5037</v>
      </c>
      <c r="K4677" s="30" t="s">
        <v>495</v>
      </c>
      <c r="L4677" s="30" t="s">
        <v>612</v>
      </c>
      <c r="M4677" s="30" t="s">
        <v>1021</v>
      </c>
      <c r="N4677" s="30"/>
      <c r="O4677" s="30" t="s">
        <v>9872</v>
      </c>
      <c r="P4677" s="30" t="s">
        <v>9868</v>
      </c>
      <c r="Q4677" s="30" t="s">
        <v>4174</v>
      </c>
    </row>
    <row r="4678" spans="1:17">
      <c r="A4678" s="30" t="s">
        <v>13844</v>
      </c>
      <c r="B4678" s="30" t="s">
        <v>10109</v>
      </c>
      <c r="C4678" s="30" t="s">
        <v>13845</v>
      </c>
      <c r="D4678" s="30" t="s">
        <v>74</v>
      </c>
      <c r="E4678" s="30" t="s">
        <v>9891</v>
      </c>
      <c r="F4678" s="30"/>
      <c r="G4678" s="38">
        <v>60</v>
      </c>
      <c r="H4678" s="31">
        <v>0</v>
      </c>
      <c r="I4678" s="30" t="s">
        <v>5036</v>
      </c>
      <c r="J4678" s="30" t="s">
        <v>5037</v>
      </c>
      <c r="K4678" s="30" t="s">
        <v>495</v>
      </c>
      <c r="L4678" s="30" t="s">
        <v>612</v>
      </c>
      <c r="M4678" s="30" t="s">
        <v>613</v>
      </c>
      <c r="N4678" s="30"/>
      <c r="O4678" s="30" t="s">
        <v>9872</v>
      </c>
      <c r="P4678" s="30" t="s">
        <v>9868</v>
      </c>
      <c r="Q4678" s="30" t="s">
        <v>4174</v>
      </c>
    </row>
    <row r="4679" spans="1:17">
      <c r="A4679" s="30" t="s">
        <v>13846</v>
      </c>
      <c r="B4679" s="30" t="s">
        <v>10109</v>
      </c>
      <c r="C4679" s="30" t="s">
        <v>13847</v>
      </c>
      <c r="D4679" s="30" t="s">
        <v>74</v>
      </c>
      <c r="E4679" s="30" t="s">
        <v>9891</v>
      </c>
      <c r="F4679" s="30"/>
      <c r="G4679" s="38">
        <v>60</v>
      </c>
      <c r="H4679" s="31">
        <v>0</v>
      </c>
      <c r="I4679" s="30" t="s">
        <v>5036</v>
      </c>
      <c r="J4679" s="30" t="s">
        <v>5037</v>
      </c>
      <c r="K4679" s="30" t="s">
        <v>495</v>
      </c>
      <c r="L4679" s="30" t="s">
        <v>612</v>
      </c>
      <c r="M4679" s="30" t="s">
        <v>9437</v>
      </c>
      <c r="N4679" s="30"/>
      <c r="O4679" s="30" t="s">
        <v>9872</v>
      </c>
      <c r="P4679" s="30" t="s">
        <v>9868</v>
      </c>
      <c r="Q4679" s="30" t="s">
        <v>4174</v>
      </c>
    </row>
    <row r="4680" spans="1:17">
      <c r="A4680" s="30" t="s">
        <v>13848</v>
      </c>
      <c r="B4680" s="30" t="s">
        <v>10109</v>
      </c>
      <c r="C4680" s="30" t="s">
        <v>13849</v>
      </c>
      <c r="D4680" s="30" t="s">
        <v>74</v>
      </c>
      <c r="E4680" s="30" t="s">
        <v>9891</v>
      </c>
      <c r="F4680" s="30"/>
      <c r="G4680" s="38">
        <v>60</v>
      </c>
      <c r="H4680" s="31">
        <v>0</v>
      </c>
      <c r="I4680" s="30" t="s">
        <v>622</v>
      </c>
      <c r="J4680" s="30" t="s">
        <v>623</v>
      </c>
      <c r="K4680" s="30" t="s">
        <v>495</v>
      </c>
      <c r="L4680" s="30" t="s">
        <v>612</v>
      </c>
      <c r="M4680" s="30" t="s">
        <v>1153</v>
      </c>
      <c r="N4680" s="30"/>
      <c r="O4680" s="30" t="s">
        <v>9872</v>
      </c>
      <c r="P4680" s="30" t="s">
        <v>9868</v>
      </c>
      <c r="Q4680" s="30" t="s">
        <v>4174</v>
      </c>
    </row>
    <row r="4681" spans="1:17">
      <c r="A4681" s="30" t="s">
        <v>13850</v>
      </c>
      <c r="B4681" s="30" t="s">
        <v>10103</v>
      </c>
      <c r="C4681" s="30" t="s">
        <v>13851</v>
      </c>
      <c r="D4681" s="30"/>
      <c r="E4681" s="30" t="s">
        <v>9870</v>
      </c>
      <c r="F4681" s="30" t="s">
        <v>74</v>
      </c>
      <c r="G4681" s="38">
        <v>60</v>
      </c>
      <c r="H4681" s="31">
        <v>0</v>
      </c>
      <c r="I4681" s="30" t="s">
        <v>552</v>
      </c>
      <c r="J4681" s="30" t="s">
        <v>553</v>
      </c>
      <c r="K4681" s="30" t="s">
        <v>495</v>
      </c>
      <c r="L4681" s="30" t="s">
        <v>496</v>
      </c>
      <c r="M4681" s="30" t="s">
        <v>602</v>
      </c>
      <c r="N4681" s="30"/>
      <c r="O4681" s="30" t="s">
        <v>9872</v>
      </c>
      <c r="P4681" s="30" t="s">
        <v>9868</v>
      </c>
      <c r="Q4681" s="30" t="s">
        <v>499</v>
      </c>
    </row>
    <row r="4682" spans="1:17">
      <c r="A4682" s="30" t="s">
        <v>13852</v>
      </c>
      <c r="B4682" s="30" t="s">
        <v>10109</v>
      </c>
      <c r="C4682" s="30" t="s">
        <v>13853</v>
      </c>
      <c r="D4682" s="30" t="s">
        <v>74</v>
      </c>
      <c r="E4682" s="30" t="s">
        <v>9891</v>
      </c>
      <c r="F4682" s="30"/>
      <c r="G4682" s="38">
        <v>60</v>
      </c>
      <c r="H4682" s="31">
        <v>0</v>
      </c>
      <c r="I4682" s="30" t="s">
        <v>5036</v>
      </c>
      <c r="J4682" s="30" t="s">
        <v>5037</v>
      </c>
      <c r="K4682" s="30" t="s">
        <v>495</v>
      </c>
      <c r="L4682" s="30" t="s">
        <v>612</v>
      </c>
      <c r="M4682" s="30" t="s">
        <v>1021</v>
      </c>
      <c r="N4682" s="30"/>
      <c r="O4682" s="30" t="s">
        <v>9872</v>
      </c>
      <c r="P4682" s="30" t="s">
        <v>9868</v>
      </c>
      <c r="Q4682" s="30" t="s">
        <v>4174</v>
      </c>
    </row>
    <row r="4683" spans="1:17">
      <c r="A4683" s="30" t="s">
        <v>13854</v>
      </c>
      <c r="B4683" s="30" t="s">
        <v>10109</v>
      </c>
      <c r="C4683" s="30" t="s">
        <v>13855</v>
      </c>
      <c r="D4683" s="30" t="s">
        <v>74</v>
      </c>
      <c r="E4683" s="30" t="s">
        <v>9891</v>
      </c>
      <c r="F4683" s="30"/>
      <c r="G4683" s="38">
        <v>60</v>
      </c>
      <c r="H4683" s="31">
        <v>0</v>
      </c>
      <c r="I4683" s="30" t="s">
        <v>610</v>
      </c>
      <c r="J4683" s="30" t="s">
        <v>611</v>
      </c>
      <c r="K4683" s="30" t="s">
        <v>495</v>
      </c>
      <c r="L4683" s="30" t="s">
        <v>612</v>
      </c>
      <c r="M4683" s="30" t="s">
        <v>1035</v>
      </c>
      <c r="N4683" s="30"/>
      <c r="O4683" s="30" t="s">
        <v>9872</v>
      </c>
      <c r="P4683" s="30" t="s">
        <v>9868</v>
      </c>
      <c r="Q4683" s="30" t="s">
        <v>4174</v>
      </c>
    </row>
    <row r="4684" spans="1:17">
      <c r="A4684" s="30" t="s">
        <v>13856</v>
      </c>
      <c r="B4684" s="30" t="s">
        <v>10109</v>
      </c>
      <c r="C4684" s="30" t="s">
        <v>13857</v>
      </c>
      <c r="D4684" s="30" t="s">
        <v>74</v>
      </c>
      <c r="E4684" s="30" t="s">
        <v>9891</v>
      </c>
      <c r="F4684" s="30"/>
      <c r="G4684" s="38">
        <v>60</v>
      </c>
      <c r="H4684" s="31">
        <v>0</v>
      </c>
      <c r="I4684" s="30" t="s">
        <v>5036</v>
      </c>
      <c r="J4684" s="30" t="s">
        <v>5037</v>
      </c>
      <c r="K4684" s="30" t="s">
        <v>495</v>
      </c>
      <c r="L4684" s="30" t="s">
        <v>612</v>
      </c>
      <c r="M4684" s="30" t="s">
        <v>1828</v>
      </c>
      <c r="N4684" s="30"/>
      <c r="O4684" s="30" t="s">
        <v>9872</v>
      </c>
      <c r="P4684" s="30" t="s">
        <v>9868</v>
      </c>
      <c r="Q4684" s="30" t="s">
        <v>4174</v>
      </c>
    </row>
    <row r="4685" spans="1:17">
      <c r="A4685" s="30" t="s">
        <v>13858</v>
      </c>
      <c r="B4685" s="30" t="s">
        <v>10109</v>
      </c>
      <c r="C4685" s="30" t="s">
        <v>13859</v>
      </c>
      <c r="D4685" s="30" t="s">
        <v>74</v>
      </c>
      <c r="E4685" s="30" t="s">
        <v>9891</v>
      </c>
      <c r="F4685" s="30"/>
      <c r="G4685" s="38">
        <v>60</v>
      </c>
      <c r="H4685" s="31">
        <v>0</v>
      </c>
      <c r="I4685" s="30" t="s">
        <v>5036</v>
      </c>
      <c r="J4685" s="30" t="s">
        <v>5037</v>
      </c>
      <c r="K4685" s="30" t="s">
        <v>495</v>
      </c>
      <c r="L4685" s="30" t="s">
        <v>612</v>
      </c>
      <c r="M4685" s="30" t="s">
        <v>1828</v>
      </c>
      <c r="N4685" s="30"/>
      <c r="O4685" s="30" t="s">
        <v>9872</v>
      </c>
      <c r="P4685" s="30" t="s">
        <v>9868</v>
      </c>
      <c r="Q4685" s="30" t="s">
        <v>4174</v>
      </c>
    </row>
    <row r="4686" spans="1:17">
      <c r="A4686" s="30" t="s">
        <v>13860</v>
      </c>
      <c r="B4686" s="30" t="s">
        <v>10103</v>
      </c>
      <c r="C4686" s="30" t="s">
        <v>13861</v>
      </c>
      <c r="D4686" s="30"/>
      <c r="E4686" s="30" t="s">
        <v>9870</v>
      </c>
      <c r="F4686" s="30" t="s">
        <v>74</v>
      </c>
      <c r="G4686" s="38">
        <v>60</v>
      </c>
      <c r="H4686" s="31">
        <v>0</v>
      </c>
      <c r="I4686" s="30" t="s">
        <v>586</v>
      </c>
      <c r="J4686" s="30" t="s">
        <v>587</v>
      </c>
      <c r="K4686" s="30" t="s">
        <v>495</v>
      </c>
      <c r="L4686" s="30" t="s">
        <v>496</v>
      </c>
      <c r="M4686" s="30" t="s">
        <v>877</v>
      </c>
      <c r="N4686" s="30"/>
      <c r="O4686" s="30" t="s">
        <v>9872</v>
      </c>
      <c r="P4686" s="30" t="s">
        <v>9868</v>
      </c>
      <c r="Q4686" s="30" t="s">
        <v>499</v>
      </c>
    </row>
    <row r="4687" spans="1:17">
      <c r="A4687" s="30" t="s">
        <v>13862</v>
      </c>
      <c r="B4687" s="30" t="s">
        <v>10103</v>
      </c>
      <c r="C4687" s="30" t="s">
        <v>13863</v>
      </c>
      <c r="D4687" s="30"/>
      <c r="E4687" s="30" t="s">
        <v>9870</v>
      </c>
      <c r="F4687" s="30" t="s">
        <v>74</v>
      </c>
      <c r="G4687" s="38">
        <v>60</v>
      </c>
      <c r="H4687" s="31">
        <v>0</v>
      </c>
      <c r="I4687" s="30" t="s">
        <v>586</v>
      </c>
      <c r="J4687" s="30" t="s">
        <v>587</v>
      </c>
      <c r="K4687" s="30" t="s">
        <v>495</v>
      </c>
      <c r="L4687" s="30" t="s">
        <v>496</v>
      </c>
      <c r="M4687" s="30" t="s">
        <v>903</v>
      </c>
      <c r="N4687" s="30"/>
      <c r="O4687" s="30" t="s">
        <v>9872</v>
      </c>
      <c r="P4687" s="30" t="s">
        <v>9868</v>
      </c>
      <c r="Q4687" s="30" t="s">
        <v>499</v>
      </c>
    </row>
    <row r="4688" spans="1:17">
      <c r="A4688" s="30" t="s">
        <v>13864</v>
      </c>
      <c r="B4688" s="30" t="s">
        <v>10103</v>
      </c>
      <c r="C4688" s="30" t="s">
        <v>13865</v>
      </c>
      <c r="D4688" s="30"/>
      <c r="E4688" s="30" t="s">
        <v>9870</v>
      </c>
      <c r="F4688" s="30" t="s">
        <v>74</v>
      </c>
      <c r="G4688" s="38">
        <v>60</v>
      </c>
      <c r="H4688" s="31">
        <v>0</v>
      </c>
      <c r="I4688" s="30" t="s">
        <v>586</v>
      </c>
      <c r="J4688" s="30" t="s">
        <v>587</v>
      </c>
      <c r="K4688" s="30" t="s">
        <v>495</v>
      </c>
      <c r="L4688" s="30" t="s">
        <v>496</v>
      </c>
      <c r="M4688" s="30" t="s">
        <v>903</v>
      </c>
      <c r="N4688" s="30"/>
      <c r="O4688" s="30" t="s">
        <v>9872</v>
      </c>
      <c r="P4688" s="30" t="s">
        <v>9868</v>
      </c>
      <c r="Q4688" s="30" t="s">
        <v>499</v>
      </c>
    </row>
    <row r="4689" spans="1:17">
      <c r="A4689" s="30" t="s">
        <v>13866</v>
      </c>
      <c r="B4689" s="30" t="s">
        <v>10106</v>
      </c>
      <c r="C4689" s="30" t="s">
        <v>13867</v>
      </c>
      <c r="D4689" s="30" t="s">
        <v>74</v>
      </c>
      <c r="E4689" s="30" t="s">
        <v>9891</v>
      </c>
      <c r="F4689" s="30"/>
      <c r="G4689" s="38">
        <v>60</v>
      </c>
      <c r="H4689" s="31">
        <v>0</v>
      </c>
      <c r="I4689" s="30" t="s">
        <v>622</v>
      </c>
      <c r="J4689" s="30" t="s">
        <v>623</v>
      </c>
      <c r="K4689" s="30" t="s">
        <v>495</v>
      </c>
      <c r="L4689" s="30" t="s">
        <v>612</v>
      </c>
      <c r="M4689" s="30" t="s">
        <v>11187</v>
      </c>
      <c r="N4689" s="30"/>
      <c r="O4689" s="30" t="s">
        <v>9872</v>
      </c>
      <c r="P4689" s="30" t="s">
        <v>9868</v>
      </c>
      <c r="Q4689" s="30" t="s">
        <v>4174</v>
      </c>
    </row>
    <row r="4690" spans="1:17">
      <c r="A4690" s="30" t="s">
        <v>13868</v>
      </c>
      <c r="B4690" s="30" t="s">
        <v>10103</v>
      </c>
      <c r="C4690" s="30" t="s">
        <v>13869</v>
      </c>
      <c r="D4690" s="30"/>
      <c r="E4690" s="30" t="s">
        <v>9870</v>
      </c>
      <c r="F4690" s="30" t="s">
        <v>74</v>
      </c>
      <c r="G4690" s="38">
        <v>60</v>
      </c>
      <c r="H4690" s="31">
        <v>0</v>
      </c>
      <c r="I4690" s="30" t="s">
        <v>552</v>
      </c>
      <c r="J4690" s="30" t="s">
        <v>553</v>
      </c>
      <c r="K4690" s="30" t="s">
        <v>495</v>
      </c>
      <c r="L4690" s="30" t="s">
        <v>496</v>
      </c>
      <c r="M4690" s="30" t="s">
        <v>602</v>
      </c>
      <c r="N4690" s="30"/>
      <c r="O4690" s="30" t="s">
        <v>9872</v>
      </c>
      <c r="P4690" s="30" t="s">
        <v>9868</v>
      </c>
      <c r="Q4690" s="30" t="s">
        <v>499</v>
      </c>
    </row>
    <row r="4691" spans="1:17">
      <c r="A4691" s="30" t="s">
        <v>13870</v>
      </c>
      <c r="B4691" s="30" t="s">
        <v>10103</v>
      </c>
      <c r="C4691" s="30" t="s">
        <v>13871</v>
      </c>
      <c r="D4691" s="30"/>
      <c r="E4691" s="30" t="s">
        <v>9870</v>
      </c>
      <c r="F4691" s="30" t="s">
        <v>74</v>
      </c>
      <c r="G4691" s="38">
        <v>60</v>
      </c>
      <c r="H4691" s="31">
        <v>0</v>
      </c>
      <c r="I4691" s="30" t="s">
        <v>504</v>
      </c>
      <c r="J4691" s="30" t="s">
        <v>505</v>
      </c>
      <c r="K4691" s="30" t="s">
        <v>495</v>
      </c>
      <c r="L4691" s="30" t="s">
        <v>496</v>
      </c>
      <c r="M4691" s="30" t="s">
        <v>592</v>
      </c>
      <c r="N4691" s="30"/>
      <c r="O4691" s="30" t="s">
        <v>9872</v>
      </c>
      <c r="P4691" s="30" t="s">
        <v>9868</v>
      </c>
      <c r="Q4691" s="30" t="s">
        <v>499</v>
      </c>
    </row>
    <row r="4692" spans="1:17">
      <c r="A4692" s="30" t="s">
        <v>13872</v>
      </c>
      <c r="B4692" s="30" t="s">
        <v>10094</v>
      </c>
      <c r="C4692" s="30" t="s">
        <v>13873</v>
      </c>
      <c r="D4692" s="30"/>
      <c r="E4692" s="30" t="s">
        <v>9870</v>
      </c>
      <c r="F4692" s="30" t="s">
        <v>74</v>
      </c>
      <c r="G4692" s="38">
        <v>60</v>
      </c>
      <c r="H4692" s="31">
        <v>0</v>
      </c>
      <c r="I4692" s="30" t="s">
        <v>512</v>
      </c>
      <c r="J4692" s="30" t="s">
        <v>513</v>
      </c>
      <c r="K4692" s="30" t="s">
        <v>495</v>
      </c>
      <c r="L4692" s="30" t="s">
        <v>496</v>
      </c>
      <c r="M4692" s="30" t="s">
        <v>695</v>
      </c>
      <c r="N4692" s="30" t="s">
        <v>5255</v>
      </c>
      <c r="O4692" s="30" t="s">
        <v>9872</v>
      </c>
      <c r="P4692" s="30" t="s">
        <v>9868</v>
      </c>
      <c r="Q4692" s="30" t="s">
        <v>499</v>
      </c>
    </row>
    <row r="4693" spans="1:17">
      <c r="A4693" s="30" t="s">
        <v>13874</v>
      </c>
      <c r="B4693" s="30" t="s">
        <v>10109</v>
      </c>
      <c r="C4693" s="30" t="s">
        <v>13875</v>
      </c>
      <c r="D4693" s="30" t="s">
        <v>74</v>
      </c>
      <c r="E4693" s="30" t="s">
        <v>9891</v>
      </c>
      <c r="F4693" s="30"/>
      <c r="G4693" s="38">
        <v>60</v>
      </c>
      <c r="H4693" s="31">
        <v>0</v>
      </c>
      <c r="I4693" s="30" t="s">
        <v>5036</v>
      </c>
      <c r="J4693" s="30" t="s">
        <v>5037</v>
      </c>
      <c r="K4693" s="30" t="s">
        <v>495</v>
      </c>
      <c r="L4693" s="30" t="s">
        <v>612</v>
      </c>
      <c r="M4693" s="30" t="s">
        <v>1166</v>
      </c>
      <c r="N4693" s="30"/>
      <c r="O4693" s="30" t="s">
        <v>9872</v>
      </c>
      <c r="P4693" s="30" t="s">
        <v>9868</v>
      </c>
      <c r="Q4693" s="30" t="s">
        <v>4174</v>
      </c>
    </row>
    <row r="4694" spans="1:17">
      <c r="A4694" s="30" t="s">
        <v>13876</v>
      </c>
      <c r="B4694" s="30" t="s">
        <v>10109</v>
      </c>
      <c r="C4694" s="30" t="s">
        <v>13877</v>
      </c>
      <c r="D4694" s="30" t="s">
        <v>74</v>
      </c>
      <c r="E4694" s="30" t="s">
        <v>9891</v>
      </c>
      <c r="F4694" s="30"/>
      <c r="G4694" s="38">
        <v>60</v>
      </c>
      <c r="H4694" s="31">
        <v>0</v>
      </c>
      <c r="I4694" s="30" t="s">
        <v>5036</v>
      </c>
      <c r="J4694" s="30" t="s">
        <v>5037</v>
      </c>
      <c r="K4694" s="30" t="s">
        <v>495</v>
      </c>
      <c r="L4694" s="30" t="s">
        <v>612</v>
      </c>
      <c r="M4694" s="30" t="s">
        <v>961</v>
      </c>
      <c r="N4694" s="30"/>
      <c r="O4694" s="30" t="s">
        <v>9872</v>
      </c>
      <c r="P4694" s="30" t="s">
        <v>9868</v>
      </c>
      <c r="Q4694" s="30" t="s">
        <v>4174</v>
      </c>
    </row>
    <row r="4695" spans="1:17">
      <c r="A4695" s="30" t="s">
        <v>13878</v>
      </c>
      <c r="B4695" s="30" t="s">
        <v>10103</v>
      </c>
      <c r="C4695" s="30" t="s">
        <v>13879</v>
      </c>
      <c r="D4695" s="30"/>
      <c r="E4695" s="30" t="s">
        <v>9870</v>
      </c>
      <c r="F4695" s="30" t="s">
        <v>74</v>
      </c>
      <c r="G4695" s="38">
        <v>60</v>
      </c>
      <c r="H4695" s="31">
        <v>0</v>
      </c>
      <c r="I4695" s="30" t="s">
        <v>552</v>
      </c>
      <c r="J4695" s="30" t="s">
        <v>553</v>
      </c>
      <c r="K4695" s="30" t="s">
        <v>495</v>
      </c>
      <c r="L4695" s="30" t="s">
        <v>496</v>
      </c>
      <c r="M4695" s="30" t="s">
        <v>654</v>
      </c>
      <c r="N4695" s="30"/>
      <c r="O4695" s="30" t="s">
        <v>9872</v>
      </c>
      <c r="P4695" s="30" t="s">
        <v>9868</v>
      </c>
      <c r="Q4695" s="30" t="s">
        <v>499</v>
      </c>
    </row>
    <row r="4696" spans="1:17">
      <c r="A4696" s="30" t="s">
        <v>13880</v>
      </c>
      <c r="B4696" s="30" t="s">
        <v>10109</v>
      </c>
      <c r="C4696" s="30" t="s">
        <v>13881</v>
      </c>
      <c r="D4696" s="30" t="s">
        <v>74</v>
      </c>
      <c r="E4696" s="30" t="s">
        <v>9891</v>
      </c>
      <c r="F4696" s="30"/>
      <c r="G4696" s="38">
        <v>60</v>
      </c>
      <c r="H4696" s="31">
        <v>0</v>
      </c>
      <c r="I4696" s="30" t="s">
        <v>622</v>
      </c>
      <c r="J4696" s="30" t="s">
        <v>623</v>
      </c>
      <c r="K4696" s="30" t="s">
        <v>495</v>
      </c>
      <c r="L4696" s="30" t="s">
        <v>612</v>
      </c>
      <c r="M4696" s="30" t="s">
        <v>1007</v>
      </c>
      <c r="N4696" s="30"/>
      <c r="O4696" s="30" t="s">
        <v>9872</v>
      </c>
      <c r="P4696" s="30" t="s">
        <v>9868</v>
      </c>
      <c r="Q4696" s="30" t="s">
        <v>4174</v>
      </c>
    </row>
    <row r="4697" spans="1:17">
      <c r="A4697" s="30" t="s">
        <v>13882</v>
      </c>
      <c r="B4697" s="30" t="s">
        <v>10103</v>
      </c>
      <c r="C4697" s="30" t="s">
        <v>13883</v>
      </c>
      <c r="D4697" s="30"/>
      <c r="E4697" s="30" t="s">
        <v>9870</v>
      </c>
      <c r="F4697" s="30" t="s">
        <v>74</v>
      </c>
      <c r="G4697" s="38">
        <v>60</v>
      </c>
      <c r="H4697" s="31">
        <v>0</v>
      </c>
      <c r="I4697" s="30" t="s">
        <v>552</v>
      </c>
      <c r="J4697" s="30" t="s">
        <v>553</v>
      </c>
      <c r="K4697" s="30" t="s">
        <v>495</v>
      </c>
      <c r="L4697" s="30" t="s">
        <v>496</v>
      </c>
      <c r="M4697" s="30" t="s">
        <v>2249</v>
      </c>
      <c r="N4697" s="30"/>
      <c r="O4697" s="30" t="s">
        <v>9872</v>
      </c>
      <c r="P4697" s="30" t="s">
        <v>9868</v>
      </c>
      <c r="Q4697" s="30" t="s">
        <v>499</v>
      </c>
    </row>
    <row r="4698" spans="1:17">
      <c r="A4698" s="30" t="s">
        <v>13884</v>
      </c>
      <c r="B4698" s="30" t="s">
        <v>10103</v>
      </c>
      <c r="C4698" s="30" t="s">
        <v>13885</v>
      </c>
      <c r="D4698" s="30"/>
      <c r="E4698" s="30" t="s">
        <v>9870</v>
      </c>
      <c r="F4698" s="30" t="s">
        <v>74</v>
      </c>
      <c r="G4698" s="38">
        <v>60</v>
      </c>
      <c r="H4698" s="31">
        <v>0</v>
      </c>
      <c r="I4698" s="30" t="s">
        <v>552</v>
      </c>
      <c r="J4698" s="30" t="s">
        <v>553</v>
      </c>
      <c r="K4698" s="30" t="s">
        <v>495</v>
      </c>
      <c r="L4698" s="30" t="s">
        <v>496</v>
      </c>
      <c r="M4698" s="30" t="s">
        <v>596</v>
      </c>
      <c r="N4698" s="30"/>
      <c r="O4698" s="30" t="s">
        <v>9872</v>
      </c>
      <c r="P4698" s="30" t="s">
        <v>9868</v>
      </c>
      <c r="Q4698" s="30" t="s">
        <v>499</v>
      </c>
    </row>
    <row r="4699" spans="1:17">
      <c r="A4699" s="30" t="s">
        <v>13886</v>
      </c>
      <c r="B4699" s="30" t="s">
        <v>10106</v>
      </c>
      <c r="C4699" s="30" t="s">
        <v>13887</v>
      </c>
      <c r="D4699" s="30" t="s">
        <v>74</v>
      </c>
      <c r="E4699" s="30" t="s">
        <v>9891</v>
      </c>
      <c r="F4699" s="30"/>
      <c r="G4699" s="38">
        <v>60</v>
      </c>
      <c r="H4699" s="31">
        <v>0</v>
      </c>
      <c r="I4699" s="30" t="s">
        <v>610</v>
      </c>
      <c r="J4699" s="30" t="s">
        <v>611</v>
      </c>
      <c r="K4699" s="30" t="s">
        <v>495</v>
      </c>
      <c r="L4699" s="30" t="s">
        <v>612</v>
      </c>
      <c r="M4699" s="30" t="s">
        <v>5051</v>
      </c>
      <c r="N4699" s="30"/>
      <c r="O4699" s="30" t="s">
        <v>9872</v>
      </c>
      <c r="P4699" s="30" t="s">
        <v>9868</v>
      </c>
      <c r="Q4699" s="30" t="s">
        <v>4174</v>
      </c>
    </row>
    <row r="4700" spans="1:17">
      <c r="A4700" s="30" t="s">
        <v>13888</v>
      </c>
      <c r="B4700" s="30" t="s">
        <v>10103</v>
      </c>
      <c r="C4700" s="30" t="s">
        <v>13889</v>
      </c>
      <c r="D4700" s="30"/>
      <c r="E4700" s="30" t="s">
        <v>9870</v>
      </c>
      <c r="F4700" s="30" t="s">
        <v>74</v>
      </c>
      <c r="G4700" s="38">
        <v>60</v>
      </c>
      <c r="H4700" s="31">
        <v>0</v>
      </c>
      <c r="I4700" s="30" t="s">
        <v>552</v>
      </c>
      <c r="J4700" s="30" t="s">
        <v>553</v>
      </c>
      <c r="K4700" s="30" t="s">
        <v>495</v>
      </c>
      <c r="L4700" s="30" t="s">
        <v>496</v>
      </c>
      <c r="M4700" s="30" t="s">
        <v>596</v>
      </c>
      <c r="N4700" s="30"/>
      <c r="O4700" s="30" t="s">
        <v>9872</v>
      </c>
      <c r="P4700" s="30" t="s">
        <v>9868</v>
      </c>
      <c r="Q4700" s="30" t="s">
        <v>499</v>
      </c>
    </row>
    <row r="4701" spans="1:17">
      <c r="A4701" s="30" t="s">
        <v>13890</v>
      </c>
      <c r="B4701" s="30" t="s">
        <v>10663</v>
      </c>
      <c r="C4701" s="30" t="s">
        <v>13891</v>
      </c>
      <c r="D4701" s="30"/>
      <c r="E4701" s="30" t="s">
        <v>9870</v>
      </c>
      <c r="F4701" s="30" t="s">
        <v>74</v>
      </c>
      <c r="G4701" s="38">
        <v>60</v>
      </c>
      <c r="H4701" s="31">
        <v>0</v>
      </c>
      <c r="I4701" s="30" t="s">
        <v>504</v>
      </c>
      <c r="J4701" s="30" t="s">
        <v>505</v>
      </c>
      <c r="K4701" s="30" t="s">
        <v>495</v>
      </c>
      <c r="L4701" s="30" t="s">
        <v>496</v>
      </c>
      <c r="M4701" s="30" t="s">
        <v>506</v>
      </c>
      <c r="N4701" s="30" t="s">
        <v>507</v>
      </c>
      <c r="O4701" s="30" t="s">
        <v>9872</v>
      </c>
      <c r="P4701" s="30" t="s">
        <v>9868</v>
      </c>
      <c r="Q4701" s="30" t="s">
        <v>499</v>
      </c>
    </row>
    <row r="4702" spans="1:17">
      <c r="A4702" s="30" t="s">
        <v>13892</v>
      </c>
      <c r="B4702" s="30" t="s">
        <v>10103</v>
      </c>
      <c r="C4702" s="30" t="s">
        <v>13893</v>
      </c>
      <c r="D4702" s="30"/>
      <c r="E4702" s="30" t="s">
        <v>9870</v>
      </c>
      <c r="F4702" s="30" t="s">
        <v>74</v>
      </c>
      <c r="G4702" s="38">
        <v>60</v>
      </c>
      <c r="H4702" s="31">
        <v>0</v>
      </c>
      <c r="I4702" s="30" t="s">
        <v>552</v>
      </c>
      <c r="J4702" s="30" t="s">
        <v>553</v>
      </c>
      <c r="K4702" s="30" t="s">
        <v>495</v>
      </c>
      <c r="L4702" s="30" t="s">
        <v>496</v>
      </c>
      <c r="M4702" s="30" t="s">
        <v>654</v>
      </c>
      <c r="N4702" s="30"/>
      <c r="O4702" s="30" t="s">
        <v>9872</v>
      </c>
      <c r="P4702" s="30" t="s">
        <v>9868</v>
      </c>
      <c r="Q4702" s="30" t="s">
        <v>499</v>
      </c>
    </row>
    <row r="4703" spans="1:17">
      <c r="A4703" s="30" t="s">
        <v>13894</v>
      </c>
      <c r="B4703" s="30" t="s">
        <v>10103</v>
      </c>
      <c r="C4703" s="30" t="s">
        <v>13895</v>
      </c>
      <c r="D4703" s="30"/>
      <c r="E4703" s="30" t="s">
        <v>9870</v>
      </c>
      <c r="F4703" s="30" t="s">
        <v>74</v>
      </c>
      <c r="G4703" s="38">
        <v>60</v>
      </c>
      <c r="H4703" s="31">
        <v>0</v>
      </c>
      <c r="I4703" s="30" t="s">
        <v>504</v>
      </c>
      <c r="J4703" s="30" t="s">
        <v>505</v>
      </c>
      <c r="K4703" s="30" t="s">
        <v>495</v>
      </c>
      <c r="L4703" s="30" t="s">
        <v>496</v>
      </c>
      <c r="M4703" s="30" t="s">
        <v>558</v>
      </c>
      <c r="N4703" s="30"/>
      <c r="O4703" s="30" t="s">
        <v>9872</v>
      </c>
      <c r="P4703" s="30" t="s">
        <v>9868</v>
      </c>
      <c r="Q4703" s="30" t="s">
        <v>499</v>
      </c>
    </row>
    <row r="4704" spans="1:17">
      <c r="A4704" s="30" t="s">
        <v>13896</v>
      </c>
      <c r="B4704" s="30" t="s">
        <v>10103</v>
      </c>
      <c r="C4704" s="30" t="s">
        <v>13897</v>
      </c>
      <c r="D4704" s="30"/>
      <c r="E4704" s="30" t="s">
        <v>9870</v>
      </c>
      <c r="F4704" s="30" t="s">
        <v>74</v>
      </c>
      <c r="G4704" s="38">
        <v>60</v>
      </c>
      <c r="H4704" s="31">
        <v>0</v>
      </c>
      <c r="I4704" s="30" t="s">
        <v>586</v>
      </c>
      <c r="J4704" s="30" t="s">
        <v>587</v>
      </c>
      <c r="K4704" s="30" t="s">
        <v>495</v>
      </c>
      <c r="L4704" s="30" t="s">
        <v>496</v>
      </c>
      <c r="M4704" s="30" t="s">
        <v>3374</v>
      </c>
      <c r="N4704" s="30"/>
      <c r="O4704" s="30" t="s">
        <v>9872</v>
      </c>
      <c r="P4704" s="30" t="s">
        <v>9868</v>
      </c>
      <c r="Q4704" s="30" t="s">
        <v>499</v>
      </c>
    </row>
    <row r="4705" spans="1:17">
      <c r="A4705" s="30" t="s">
        <v>13898</v>
      </c>
      <c r="B4705" s="30" t="s">
        <v>10103</v>
      </c>
      <c r="C4705" s="30" t="s">
        <v>13899</v>
      </c>
      <c r="D4705" s="30"/>
      <c r="E4705" s="30" t="s">
        <v>9870</v>
      </c>
      <c r="F4705" s="30" t="s">
        <v>74</v>
      </c>
      <c r="G4705" s="38">
        <v>60</v>
      </c>
      <c r="H4705" s="31">
        <v>0</v>
      </c>
      <c r="I4705" s="30" t="s">
        <v>552</v>
      </c>
      <c r="J4705" s="30" t="s">
        <v>553</v>
      </c>
      <c r="K4705" s="30" t="s">
        <v>495</v>
      </c>
      <c r="L4705" s="30" t="s">
        <v>496</v>
      </c>
      <c r="M4705" s="30" t="s">
        <v>2249</v>
      </c>
      <c r="N4705" s="30"/>
      <c r="O4705" s="30" t="s">
        <v>9872</v>
      </c>
      <c r="P4705" s="30" t="s">
        <v>9868</v>
      </c>
      <c r="Q4705" s="30" t="s">
        <v>499</v>
      </c>
    </row>
    <row r="4706" spans="1:17">
      <c r="A4706" s="30" t="s">
        <v>13900</v>
      </c>
      <c r="B4706" s="30" t="s">
        <v>10109</v>
      </c>
      <c r="C4706" s="30" t="s">
        <v>13901</v>
      </c>
      <c r="D4706" s="30" t="s">
        <v>74</v>
      </c>
      <c r="E4706" s="30" t="s">
        <v>9891</v>
      </c>
      <c r="F4706" s="30"/>
      <c r="G4706" s="38">
        <v>60</v>
      </c>
      <c r="H4706" s="31">
        <v>0</v>
      </c>
      <c r="I4706" s="30" t="s">
        <v>622</v>
      </c>
      <c r="J4706" s="30" t="s">
        <v>623</v>
      </c>
      <c r="K4706" s="30" t="s">
        <v>495</v>
      </c>
      <c r="L4706" s="30" t="s">
        <v>612</v>
      </c>
      <c r="M4706" s="30" t="s">
        <v>624</v>
      </c>
      <c r="N4706" s="30"/>
      <c r="O4706" s="30" t="s">
        <v>9872</v>
      </c>
      <c r="P4706" s="30" t="s">
        <v>9868</v>
      </c>
      <c r="Q4706" s="30" t="s">
        <v>4174</v>
      </c>
    </row>
    <row r="4707" spans="1:17">
      <c r="A4707" s="30" t="s">
        <v>13902</v>
      </c>
      <c r="B4707" s="30" t="s">
        <v>10106</v>
      </c>
      <c r="C4707" s="30" t="s">
        <v>13903</v>
      </c>
      <c r="D4707" s="30" t="s">
        <v>74</v>
      </c>
      <c r="E4707" s="30" t="s">
        <v>9891</v>
      </c>
      <c r="F4707" s="30"/>
      <c r="G4707" s="38">
        <v>60</v>
      </c>
      <c r="H4707" s="31">
        <v>0</v>
      </c>
      <c r="I4707" s="30" t="s">
        <v>622</v>
      </c>
      <c r="J4707" s="30" t="s">
        <v>623</v>
      </c>
      <c r="K4707" s="30" t="s">
        <v>495</v>
      </c>
      <c r="L4707" s="30" t="s">
        <v>612</v>
      </c>
      <c r="M4707" s="30" t="s">
        <v>11230</v>
      </c>
      <c r="N4707" s="30"/>
      <c r="O4707" s="30" t="s">
        <v>9872</v>
      </c>
      <c r="P4707" s="30" t="s">
        <v>9868</v>
      </c>
      <c r="Q4707" s="30" t="s">
        <v>4174</v>
      </c>
    </row>
    <row r="4708" spans="1:17">
      <c r="A4708" s="30" t="s">
        <v>13904</v>
      </c>
      <c r="B4708" s="30" t="s">
        <v>10103</v>
      </c>
      <c r="C4708" s="30" t="s">
        <v>13905</v>
      </c>
      <c r="D4708" s="30"/>
      <c r="E4708" s="30" t="s">
        <v>9870</v>
      </c>
      <c r="F4708" s="30" t="s">
        <v>74</v>
      </c>
      <c r="G4708" s="38">
        <v>60</v>
      </c>
      <c r="H4708" s="31">
        <v>0</v>
      </c>
      <c r="I4708" s="30" t="s">
        <v>552</v>
      </c>
      <c r="J4708" s="30" t="s">
        <v>553</v>
      </c>
      <c r="K4708" s="30" t="s">
        <v>495</v>
      </c>
      <c r="L4708" s="30" t="s">
        <v>496</v>
      </c>
      <c r="M4708" s="30" t="s">
        <v>2249</v>
      </c>
      <c r="N4708" s="30"/>
      <c r="O4708" s="30" t="s">
        <v>9872</v>
      </c>
      <c r="P4708" s="30" t="s">
        <v>9868</v>
      </c>
      <c r="Q4708" s="30" t="s">
        <v>499</v>
      </c>
    </row>
    <row r="4709" spans="1:17">
      <c r="A4709" s="30" t="s">
        <v>13906</v>
      </c>
      <c r="B4709" s="30" t="s">
        <v>10103</v>
      </c>
      <c r="C4709" s="30" t="s">
        <v>13907</v>
      </c>
      <c r="D4709" s="30"/>
      <c r="E4709" s="30" t="s">
        <v>9870</v>
      </c>
      <c r="F4709" s="30" t="s">
        <v>74</v>
      </c>
      <c r="G4709" s="38">
        <v>60</v>
      </c>
      <c r="H4709" s="31">
        <v>0</v>
      </c>
      <c r="I4709" s="30" t="s">
        <v>586</v>
      </c>
      <c r="J4709" s="30" t="s">
        <v>587</v>
      </c>
      <c r="K4709" s="30" t="s">
        <v>495</v>
      </c>
      <c r="L4709" s="30" t="s">
        <v>496</v>
      </c>
      <c r="M4709" s="30" t="s">
        <v>588</v>
      </c>
      <c r="N4709" s="30"/>
      <c r="O4709" s="30" t="s">
        <v>9872</v>
      </c>
      <c r="P4709" s="30" t="s">
        <v>9868</v>
      </c>
      <c r="Q4709" s="30" t="s">
        <v>499</v>
      </c>
    </row>
    <row r="4710" spans="1:17">
      <c r="A4710" s="30" t="s">
        <v>13908</v>
      </c>
      <c r="B4710" s="30" t="s">
        <v>13426</v>
      </c>
      <c r="C4710" s="30" t="s">
        <v>13909</v>
      </c>
      <c r="D4710" s="30" t="s">
        <v>74</v>
      </c>
      <c r="E4710" s="30" t="s">
        <v>9891</v>
      </c>
      <c r="F4710" s="30"/>
      <c r="G4710" s="38">
        <v>60</v>
      </c>
      <c r="H4710" s="31">
        <v>0</v>
      </c>
      <c r="I4710" s="30" t="s">
        <v>610</v>
      </c>
      <c r="J4710" s="30" t="s">
        <v>611</v>
      </c>
      <c r="K4710" s="30" t="s">
        <v>495</v>
      </c>
      <c r="L4710" s="30" t="s">
        <v>612</v>
      </c>
      <c r="M4710" s="30" t="s">
        <v>1108</v>
      </c>
      <c r="N4710" s="30"/>
      <c r="O4710" s="30" t="s">
        <v>9872</v>
      </c>
      <c r="P4710" s="30" t="s">
        <v>9868</v>
      </c>
      <c r="Q4710" s="30" t="s">
        <v>4174</v>
      </c>
    </row>
    <row r="4711" spans="1:17">
      <c r="A4711" s="30" t="s">
        <v>13910</v>
      </c>
      <c r="B4711" s="30" t="s">
        <v>10109</v>
      </c>
      <c r="C4711" s="30" t="s">
        <v>13911</v>
      </c>
      <c r="D4711" s="30" t="s">
        <v>74</v>
      </c>
      <c r="E4711" s="30" t="s">
        <v>9891</v>
      </c>
      <c r="F4711" s="30"/>
      <c r="G4711" s="38">
        <v>60</v>
      </c>
      <c r="H4711" s="31">
        <v>0</v>
      </c>
      <c r="I4711" s="30" t="s">
        <v>610</v>
      </c>
      <c r="J4711" s="30" t="s">
        <v>611</v>
      </c>
      <c r="K4711" s="30" t="s">
        <v>495</v>
      </c>
      <c r="L4711" s="30" t="s">
        <v>612</v>
      </c>
      <c r="M4711" s="30" t="s">
        <v>688</v>
      </c>
      <c r="N4711" s="30"/>
      <c r="O4711" s="30" t="s">
        <v>9872</v>
      </c>
      <c r="P4711" s="30" t="s">
        <v>9868</v>
      </c>
      <c r="Q4711" s="30" t="s">
        <v>4174</v>
      </c>
    </row>
    <row r="4712" spans="1:17">
      <c r="A4712" s="30" t="s">
        <v>13912</v>
      </c>
      <c r="B4712" s="30" t="s">
        <v>10106</v>
      </c>
      <c r="C4712" s="30" t="s">
        <v>13913</v>
      </c>
      <c r="D4712" s="30" t="s">
        <v>74</v>
      </c>
      <c r="E4712" s="30" t="s">
        <v>9891</v>
      </c>
      <c r="F4712" s="30"/>
      <c r="G4712" s="38">
        <v>60</v>
      </c>
      <c r="H4712" s="31">
        <v>0</v>
      </c>
      <c r="I4712" s="30" t="s">
        <v>5036</v>
      </c>
      <c r="J4712" s="30" t="s">
        <v>5037</v>
      </c>
      <c r="K4712" s="30" t="s">
        <v>495</v>
      </c>
      <c r="L4712" s="30" t="s">
        <v>612</v>
      </c>
      <c r="M4712" s="30" t="s">
        <v>1128</v>
      </c>
      <c r="N4712" s="30"/>
      <c r="O4712" s="30" t="s">
        <v>9872</v>
      </c>
      <c r="P4712" s="30" t="s">
        <v>9868</v>
      </c>
      <c r="Q4712" s="30" t="s">
        <v>4174</v>
      </c>
    </row>
    <row r="4713" spans="1:17">
      <c r="A4713" s="30" t="s">
        <v>13914</v>
      </c>
      <c r="B4713" s="30" t="s">
        <v>10103</v>
      </c>
      <c r="C4713" s="30" t="s">
        <v>13915</v>
      </c>
      <c r="D4713" s="30"/>
      <c r="E4713" s="30" t="s">
        <v>9870</v>
      </c>
      <c r="F4713" s="30" t="s">
        <v>74</v>
      </c>
      <c r="G4713" s="38">
        <v>60</v>
      </c>
      <c r="H4713" s="31">
        <v>0</v>
      </c>
      <c r="I4713" s="30" t="s">
        <v>552</v>
      </c>
      <c r="J4713" s="30" t="s">
        <v>553</v>
      </c>
      <c r="K4713" s="30" t="s">
        <v>495</v>
      </c>
      <c r="L4713" s="30" t="s">
        <v>496</v>
      </c>
      <c r="M4713" s="30" t="s">
        <v>2249</v>
      </c>
      <c r="N4713" s="30"/>
      <c r="O4713" s="30" t="s">
        <v>9872</v>
      </c>
      <c r="P4713" s="30" t="s">
        <v>9868</v>
      </c>
      <c r="Q4713" s="30" t="s">
        <v>499</v>
      </c>
    </row>
    <row r="4714" spans="1:17">
      <c r="A4714" s="30" t="s">
        <v>13916</v>
      </c>
      <c r="B4714" s="30" t="s">
        <v>10103</v>
      </c>
      <c r="C4714" s="30" t="s">
        <v>13917</v>
      </c>
      <c r="D4714" s="30"/>
      <c r="E4714" s="30" t="s">
        <v>9870</v>
      </c>
      <c r="F4714" s="30" t="s">
        <v>74</v>
      </c>
      <c r="G4714" s="38">
        <v>60</v>
      </c>
      <c r="H4714" s="31">
        <v>0</v>
      </c>
      <c r="I4714" s="30" t="s">
        <v>504</v>
      </c>
      <c r="J4714" s="30" t="s">
        <v>505</v>
      </c>
      <c r="K4714" s="30" t="s">
        <v>495</v>
      </c>
      <c r="L4714" s="30" t="s">
        <v>496</v>
      </c>
      <c r="M4714" s="30" t="s">
        <v>558</v>
      </c>
      <c r="N4714" s="30"/>
      <c r="O4714" s="30" t="s">
        <v>9872</v>
      </c>
      <c r="P4714" s="30" t="s">
        <v>9868</v>
      </c>
      <c r="Q4714" s="30" t="s">
        <v>499</v>
      </c>
    </row>
    <row r="4715" spans="1:17">
      <c r="A4715" s="30" t="s">
        <v>13918</v>
      </c>
      <c r="B4715" s="30" t="s">
        <v>10109</v>
      </c>
      <c r="C4715" s="30" t="s">
        <v>13919</v>
      </c>
      <c r="D4715" s="30" t="s">
        <v>74</v>
      </c>
      <c r="E4715" s="30" t="s">
        <v>9891</v>
      </c>
      <c r="F4715" s="30"/>
      <c r="G4715" s="38">
        <v>60</v>
      </c>
      <c r="H4715" s="31">
        <v>0</v>
      </c>
      <c r="I4715" s="30" t="s">
        <v>5036</v>
      </c>
      <c r="J4715" s="30" t="s">
        <v>5037</v>
      </c>
      <c r="K4715" s="30" t="s">
        <v>495</v>
      </c>
      <c r="L4715" s="30" t="s">
        <v>612</v>
      </c>
      <c r="M4715" s="30" t="s">
        <v>1166</v>
      </c>
      <c r="N4715" s="30"/>
      <c r="O4715" s="30" t="s">
        <v>9872</v>
      </c>
      <c r="P4715" s="30" t="s">
        <v>9868</v>
      </c>
      <c r="Q4715" s="30" t="s">
        <v>4174</v>
      </c>
    </row>
    <row r="4716" spans="1:17">
      <c r="A4716" s="30" t="s">
        <v>13920</v>
      </c>
      <c r="B4716" s="30" t="s">
        <v>10106</v>
      </c>
      <c r="C4716" s="30" t="s">
        <v>13921</v>
      </c>
      <c r="D4716" s="30" t="s">
        <v>74</v>
      </c>
      <c r="E4716" s="30" t="s">
        <v>9891</v>
      </c>
      <c r="F4716" s="30"/>
      <c r="G4716" s="38">
        <v>60</v>
      </c>
      <c r="H4716" s="31">
        <v>0</v>
      </c>
      <c r="I4716" s="30" t="s">
        <v>622</v>
      </c>
      <c r="J4716" s="30" t="s">
        <v>623</v>
      </c>
      <c r="K4716" s="30" t="s">
        <v>495</v>
      </c>
      <c r="L4716" s="30" t="s">
        <v>612</v>
      </c>
      <c r="M4716" s="30" t="s">
        <v>11187</v>
      </c>
      <c r="N4716" s="30"/>
      <c r="O4716" s="30" t="s">
        <v>9872</v>
      </c>
      <c r="P4716" s="30" t="s">
        <v>9868</v>
      </c>
      <c r="Q4716" s="30" t="s">
        <v>4174</v>
      </c>
    </row>
    <row r="4717" spans="1:17">
      <c r="A4717" s="30" t="s">
        <v>13922</v>
      </c>
      <c r="B4717" s="30" t="s">
        <v>10109</v>
      </c>
      <c r="C4717" s="30" t="s">
        <v>13923</v>
      </c>
      <c r="D4717" s="30" t="s">
        <v>74</v>
      </c>
      <c r="E4717" s="30" t="s">
        <v>9891</v>
      </c>
      <c r="F4717" s="30"/>
      <c r="G4717" s="38">
        <v>60</v>
      </c>
      <c r="H4717" s="31">
        <v>0</v>
      </c>
      <c r="I4717" s="30" t="s">
        <v>622</v>
      </c>
      <c r="J4717" s="30" t="s">
        <v>623</v>
      </c>
      <c r="K4717" s="30" t="s">
        <v>495</v>
      </c>
      <c r="L4717" s="30" t="s">
        <v>612</v>
      </c>
      <c r="M4717" s="30" t="s">
        <v>1153</v>
      </c>
      <c r="N4717" s="30"/>
      <c r="O4717" s="30" t="s">
        <v>9872</v>
      </c>
      <c r="P4717" s="30" t="s">
        <v>9868</v>
      </c>
      <c r="Q4717" s="30" t="s">
        <v>4174</v>
      </c>
    </row>
    <row r="4718" spans="1:17">
      <c r="A4718" s="30" t="s">
        <v>13924</v>
      </c>
      <c r="B4718" s="30" t="s">
        <v>10106</v>
      </c>
      <c r="C4718" s="30" t="s">
        <v>13925</v>
      </c>
      <c r="D4718" s="30" t="s">
        <v>74</v>
      </c>
      <c r="E4718" s="30" t="s">
        <v>9891</v>
      </c>
      <c r="F4718" s="30"/>
      <c r="G4718" s="38">
        <v>60</v>
      </c>
      <c r="H4718" s="31">
        <v>0</v>
      </c>
      <c r="I4718" s="30" t="s">
        <v>622</v>
      </c>
      <c r="J4718" s="30" t="s">
        <v>623</v>
      </c>
      <c r="K4718" s="30" t="s">
        <v>495</v>
      </c>
      <c r="L4718" s="30" t="s">
        <v>612</v>
      </c>
      <c r="M4718" s="30" t="s">
        <v>9851</v>
      </c>
      <c r="N4718" s="30"/>
      <c r="O4718" s="30" t="s">
        <v>9872</v>
      </c>
      <c r="P4718" s="30" t="s">
        <v>9868</v>
      </c>
      <c r="Q4718" s="30" t="s">
        <v>4174</v>
      </c>
    </row>
    <row r="4719" spans="1:17">
      <c r="A4719" s="30" t="s">
        <v>13926</v>
      </c>
      <c r="B4719" s="30" t="s">
        <v>10106</v>
      </c>
      <c r="C4719" s="30" t="s">
        <v>13927</v>
      </c>
      <c r="D4719" s="30" t="s">
        <v>74</v>
      </c>
      <c r="E4719" s="30" t="s">
        <v>9891</v>
      </c>
      <c r="F4719" s="30"/>
      <c r="G4719" s="38">
        <v>60</v>
      </c>
      <c r="H4719" s="31">
        <v>0</v>
      </c>
      <c r="I4719" s="30" t="s">
        <v>622</v>
      </c>
      <c r="J4719" s="30" t="s">
        <v>623</v>
      </c>
      <c r="K4719" s="30" t="s">
        <v>495</v>
      </c>
      <c r="L4719" s="30" t="s">
        <v>612</v>
      </c>
      <c r="M4719" s="30" t="s">
        <v>1153</v>
      </c>
      <c r="N4719" s="30"/>
      <c r="O4719" s="30" t="s">
        <v>9872</v>
      </c>
      <c r="P4719" s="30" t="s">
        <v>9868</v>
      </c>
      <c r="Q4719" s="30" t="s">
        <v>4174</v>
      </c>
    </row>
    <row r="4720" spans="1:17">
      <c r="A4720" s="30" t="s">
        <v>13928</v>
      </c>
      <c r="B4720" s="30" t="s">
        <v>10103</v>
      </c>
      <c r="C4720" s="30" t="s">
        <v>13929</v>
      </c>
      <c r="D4720" s="30"/>
      <c r="E4720" s="30" t="s">
        <v>9870</v>
      </c>
      <c r="F4720" s="30" t="s">
        <v>74</v>
      </c>
      <c r="G4720" s="38">
        <v>60</v>
      </c>
      <c r="H4720" s="31">
        <v>0</v>
      </c>
      <c r="I4720" s="30" t="s">
        <v>600</v>
      </c>
      <c r="J4720" s="30" t="s">
        <v>601</v>
      </c>
      <c r="K4720" s="30" t="s">
        <v>495</v>
      </c>
      <c r="L4720" s="30" t="s">
        <v>496</v>
      </c>
      <c r="M4720" s="30" t="s">
        <v>596</v>
      </c>
      <c r="N4720" s="30"/>
      <c r="O4720" s="30" t="s">
        <v>9872</v>
      </c>
      <c r="P4720" s="30" t="s">
        <v>9868</v>
      </c>
      <c r="Q4720" s="30" t="s">
        <v>499</v>
      </c>
    </row>
    <row r="4721" spans="1:17">
      <c r="A4721" s="30" t="s">
        <v>13930</v>
      </c>
      <c r="B4721" s="30" t="s">
        <v>10103</v>
      </c>
      <c r="C4721" s="30" t="s">
        <v>13931</v>
      </c>
      <c r="D4721" s="30"/>
      <c r="E4721" s="30" t="s">
        <v>9870</v>
      </c>
      <c r="F4721" s="30" t="s">
        <v>74</v>
      </c>
      <c r="G4721" s="38">
        <v>60</v>
      </c>
      <c r="H4721" s="31">
        <v>0</v>
      </c>
      <c r="I4721" s="30" t="s">
        <v>552</v>
      </c>
      <c r="J4721" s="30" t="s">
        <v>553</v>
      </c>
      <c r="K4721" s="30" t="s">
        <v>495</v>
      </c>
      <c r="L4721" s="30" t="s">
        <v>496</v>
      </c>
      <c r="M4721" s="30" t="s">
        <v>2249</v>
      </c>
      <c r="N4721" s="30"/>
      <c r="O4721" s="30" t="s">
        <v>9872</v>
      </c>
      <c r="P4721" s="30" t="s">
        <v>9868</v>
      </c>
      <c r="Q4721" s="30" t="s">
        <v>499</v>
      </c>
    </row>
    <row r="4722" spans="1:17">
      <c r="A4722" s="30" t="s">
        <v>13932</v>
      </c>
      <c r="B4722" s="30" t="s">
        <v>10103</v>
      </c>
      <c r="C4722" s="30" t="s">
        <v>13933</v>
      </c>
      <c r="D4722" s="30"/>
      <c r="E4722" s="30" t="s">
        <v>9870</v>
      </c>
      <c r="F4722" s="30" t="s">
        <v>74</v>
      </c>
      <c r="G4722" s="38">
        <v>60</v>
      </c>
      <c r="H4722" s="31">
        <v>0</v>
      </c>
      <c r="I4722" s="30" t="s">
        <v>504</v>
      </c>
      <c r="J4722" s="30" t="s">
        <v>505</v>
      </c>
      <c r="K4722" s="30" t="s">
        <v>495</v>
      </c>
      <c r="L4722" s="30" t="s">
        <v>496</v>
      </c>
      <c r="M4722" s="30" t="s">
        <v>558</v>
      </c>
      <c r="N4722" s="30"/>
      <c r="O4722" s="30" t="s">
        <v>9872</v>
      </c>
      <c r="P4722" s="30" t="s">
        <v>9868</v>
      </c>
      <c r="Q4722" s="30" t="s">
        <v>499</v>
      </c>
    </row>
    <row r="4723" spans="1:17">
      <c r="A4723" s="30" t="s">
        <v>13934</v>
      </c>
      <c r="B4723" s="30" t="s">
        <v>10663</v>
      </c>
      <c r="C4723" s="30" t="s">
        <v>13935</v>
      </c>
      <c r="D4723" s="30"/>
      <c r="E4723" s="30" t="s">
        <v>9870</v>
      </c>
      <c r="F4723" s="30" t="s">
        <v>74</v>
      </c>
      <c r="G4723" s="38">
        <v>60</v>
      </c>
      <c r="H4723" s="31">
        <v>0</v>
      </c>
      <c r="I4723" s="30" t="s">
        <v>512</v>
      </c>
      <c r="J4723" s="30" t="s">
        <v>513</v>
      </c>
      <c r="K4723" s="30" t="s">
        <v>495</v>
      </c>
      <c r="L4723" s="30" t="s">
        <v>496</v>
      </c>
      <c r="M4723" s="30" t="s">
        <v>695</v>
      </c>
      <c r="N4723" s="30" t="s">
        <v>5309</v>
      </c>
      <c r="O4723" s="30" t="s">
        <v>9872</v>
      </c>
      <c r="P4723" s="30" t="s">
        <v>9868</v>
      </c>
      <c r="Q4723" s="30" t="s">
        <v>499</v>
      </c>
    </row>
    <row r="4724" spans="1:17">
      <c r="A4724" s="30" t="s">
        <v>13936</v>
      </c>
      <c r="B4724" s="30" t="s">
        <v>10109</v>
      </c>
      <c r="C4724" s="30" t="s">
        <v>13937</v>
      </c>
      <c r="D4724" s="30" t="s">
        <v>74</v>
      </c>
      <c r="E4724" s="30" t="s">
        <v>9891</v>
      </c>
      <c r="F4724" s="30"/>
      <c r="G4724" s="38">
        <v>60</v>
      </c>
      <c r="H4724" s="31">
        <v>0</v>
      </c>
      <c r="I4724" s="30" t="s">
        <v>5036</v>
      </c>
      <c r="J4724" s="30" t="s">
        <v>5037</v>
      </c>
      <c r="K4724" s="30" t="s">
        <v>495</v>
      </c>
      <c r="L4724" s="30" t="s">
        <v>612</v>
      </c>
      <c r="M4724" s="30" t="s">
        <v>6055</v>
      </c>
      <c r="N4724" s="30"/>
      <c r="O4724" s="30" t="s">
        <v>9872</v>
      </c>
      <c r="P4724" s="30" t="s">
        <v>9868</v>
      </c>
      <c r="Q4724" s="30" t="s">
        <v>4174</v>
      </c>
    </row>
    <row r="4725" spans="1:17">
      <c r="A4725" s="30" t="s">
        <v>13938</v>
      </c>
      <c r="B4725" s="30" t="s">
        <v>10103</v>
      </c>
      <c r="C4725" s="30" t="s">
        <v>13939</v>
      </c>
      <c r="D4725" s="30"/>
      <c r="E4725" s="30" t="s">
        <v>9870</v>
      </c>
      <c r="F4725" s="30" t="s">
        <v>74</v>
      </c>
      <c r="G4725" s="38">
        <v>60</v>
      </c>
      <c r="H4725" s="31">
        <v>0</v>
      </c>
      <c r="I4725" s="30" t="s">
        <v>552</v>
      </c>
      <c r="J4725" s="30" t="s">
        <v>553</v>
      </c>
      <c r="K4725" s="30" t="s">
        <v>495</v>
      </c>
      <c r="L4725" s="30" t="s">
        <v>496</v>
      </c>
      <c r="M4725" s="30" t="s">
        <v>654</v>
      </c>
      <c r="N4725" s="30"/>
      <c r="O4725" s="30" t="s">
        <v>9872</v>
      </c>
      <c r="P4725" s="30" t="s">
        <v>9868</v>
      </c>
      <c r="Q4725" s="30" t="s">
        <v>499</v>
      </c>
    </row>
    <row r="4726" spans="1:17">
      <c r="A4726" s="30" t="s">
        <v>13940</v>
      </c>
      <c r="B4726" s="30" t="s">
        <v>10106</v>
      </c>
      <c r="C4726" s="30" t="s">
        <v>13941</v>
      </c>
      <c r="D4726" s="30" t="s">
        <v>74</v>
      </c>
      <c r="E4726" s="30" t="s">
        <v>9891</v>
      </c>
      <c r="F4726" s="30"/>
      <c r="G4726" s="38">
        <v>60</v>
      </c>
      <c r="H4726" s="31">
        <v>0</v>
      </c>
      <c r="I4726" s="30" t="s">
        <v>622</v>
      </c>
      <c r="J4726" s="30" t="s">
        <v>623</v>
      </c>
      <c r="K4726" s="30" t="s">
        <v>495</v>
      </c>
      <c r="L4726" s="30" t="s">
        <v>612</v>
      </c>
      <c r="M4726" s="30" t="s">
        <v>997</v>
      </c>
      <c r="N4726" s="30"/>
      <c r="O4726" s="30" t="s">
        <v>9872</v>
      </c>
      <c r="P4726" s="30" t="s">
        <v>9868</v>
      </c>
      <c r="Q4726" s="30" t="s">
        <v>4174</v>
      </c>
    </row>
    <row r="4727" spans="1:17">
      <c r="A4727" s="30" t="s">
        <v>13942</v>
      </c>
      <c r="B4727" s="30" t="s">
        <v>10109</v>
      </c>
      <c r="C4727" s="30" t="s">
        <v>13943</v>
      </c>
      <c r="D4727" s="30" t="s">
        <v>74</v>
      </c>
      <c r="E4727" s="30" t="s">
        <v>9891</v>
      </c>
      <c r="F4727" s="30"/>
      <c r="G4727" s="38">
        <v>60</v>
      </c>
      <c r="H4727" s="31">
        <v>0</v>
      </c>
      <c r="I4727" s="30" t="s">
        <v>622</v>
      </c>
      <c r="J4727" s="30" t="s">
        <v>623</v>
      </c>
      <c r="K4727" s="30" t="s">
        <v>495</v>
      </c>
      <c r="L4727" s="30" t="s">
        <v>612</v>
      </c>
      <c r="M4727" s="30" t="s">
        <v>1153</v>
      </c>
      <c r="N4727" s="30"/>
      <c r="O4727" s="30" t="s">
        <v>9872</v>
      </c>
      <c r="P4727" s="30" t="s">
        <v>9868</v>
      </c>
      <c r="Q4727" s="30" t="s">
        <v>4174</v>
      </c>
    </row>
    <row r="4728" spans="1:17">
      <c r="A4728" s="30" t="s">
        <v>13944</v>
      </c>
      <c r="B4728" s="30" t="s">
        <v>10109</v>
      </c>
      <c r="C4728" s="30" t="s">
        <v>13945</v>
      </c>
      <c r="D4728" s="30" t="s">
        <v>74</v>
      </c>
      <c r="E4728" s="30" t="s">
        <v>9891</v>
      </c>
      <c r="F4728" s="30"/>
      <c r="G4728" s="38">
        <v>60</v>
      </c>
      <c r="H4728" s="31">
        <v>0</v>
      </c>
      <c r="I4728" s="30" t="s">
        <v>5036</v>
      </c>
      <c r="J4728" s="30" t="s">
        <v>5037</v>
      </c>
      <c r="K4728" s="30" t="s">
        <v>495</v>
      </c>
      <c r="L4728" s="30" t="s">
        <v>612</v>
      </c>
      <c r="M4728" s="30" t="s">
        <v>613</v>
      </c>
      <c r="N4728" s="30"/>
      <c r="O4728" s="30" t="s">
        <v>9872</v>
      </c>
      <c r="P4728" s="30" t="s">
        <v>9868</v>
      </c>
      <c r="Q4728" s="30" t="s">
        <v>4174</v>
      </c>
    </row>
    <row r="4729" spans="1:17">
      <c r="A4729" s="30" t="s">
        <v>13946</v>
      </c>
      <c r="B4729" s="30" t="s">
        <v>10103</v>
      </c>
      <c r="C4729" s="30" t="s">
        <v>13947</v>
      </c>
      <c r="D4729" s="30"/>
      <c r="E4729" s="30" t="s">
        <v>9870</v>
      </c>
      <c r="F4729" s="30" t="s">
        <v>74</v>
      </c>
      <c r="G4729" s="38">
        <v>60</v>
      </c>
      <c r="H4729" s="31">
        <v>0</v>
      </c>
      <c r="I4729" s="30" t="s">
        <v>586</v>
      </c>
      <c r="J4729" s="30" t="s">
        <v>587</v>
      </c>
      <c r="K4729" s="30" t="s">
        <v>495</v>
      </c>
      <c r="L4729" s="30" t="s">
        <v>496</v>
      </c>
      <c r="M4729" s="30" t="s">
        <v>877</v>
      </c>
      <c r="N4729" s="30"/>
      <c r="O4729" s="30" t="s">
        <v>9872</v>
      </c>
      <c r="P4729" s="30" t="s">
        <v>9868</v>
      </c>
      <c r="Q4729" s="30" t="s">
        <v>499</v>
      </c>
    </row>
    <row r="4730" spans="1:17">
      <c r="A4730" s="30" t="s">
        <v>13948</v>
      </c>
      <c r="B4730" s="30" t="s">
        <v>10109</v>
      </c>
      <c r="C4730" s="30" t="s">
        <v>13949</v>
      </c>
      <c r="D4730" s="30" t="s">
        <v>74</v>
      </c>
      <c r="E4730" s="30" t="s">
        <v>9891</v>
      </c>
      <c r="F4730" s="30"/>
      <c r="G4730" s="38">
        <v>60</v>
      </c>
      <c r="H4730" s="31">
        <v>0</v>
      </c>
      <c r="I4730" s="30" t="s">
        <v>5036</v>
      </c>
      <c r="J4730" s="30" t="s">
        <v>5037</v>
      </c>
      <c r="K4730" s="30" t="s">
        <v>495</v>
      </c>
      <c r="L4730" s="30" t="s">
        <v>612</v>
      </c>
      <c r="M4730" s="30" t="s">
        <v>613</v>
      </c>
      <c r="N4730" s="30"/>
      <c r="O4730" s="30" t="s">
        <v>9872</v>
      </c>
      <c r="P4730" s="30" t="s">
        <v>9868</v>
      </c>
      <c r="Q4730" s="30" t="s">
        <v>4174</v>
      </c>
    </row>
    <row r="4731" spans="1:17">
      <c r="A4731" s="30" t="s">
        <v>13950</v>
      </c>
      <c r="B4731" s="30" t="s">
        <v>10103</v>
      </c>
      <c r="C4731" s="30" t="s">
        <v>13951</v>
      </c>
      <c r="D4731" s="30"/>
      <c r="E4731" s="30" t="s">
        <v>9870</v>
      </c>
      <c r="F4731" s="30" t="s">
        <v>74</v>
      </c>
      <c r="G4731" s="38">
        <v>60</v>
      </c>
      <c r="H4731" s="31">
        <v>0</v>
      </c>
      <c r="I4731" s="30" t="s">
        <v>552</v>
      </c>
      <c r="J4731" s="30" t="s">
        <v>553</v>
      </c>
      <c r="K4731" s="30" t="s">
        <v>495</v>
      </c>
      <c r="L4731" s="30" t="s">
        <v>496</v>
      </c>
      <c r="M4731" s="30" t="s">
        <v>2249</v>
      </c>
      <c r="N4731" s="30"/>
      <c r="O4731" s="30" t="s">
        <v>9872</v>
      </c>
      <c r="P4731" s="30" t="s">
        <v>9868</v>
      </c>
      <c r="Q4731" s="30" t="s">
        <v>499</v>
      </c>
    </row>
    <row r="4732" spans="1:17">
      <c r="A4732" s="30" t="s">
        <v>13952</v>
      </c>
      <c r="B4732" s="30" t="s">
        <v>10109</v>
      </c>
      <c r="C4732" s="30" t="s">
        <v>13953</v>
      </c>
      <c r="D4732" s="30" t="s">
        <v>74</v>
      </c>
      <c r="E4732" s="30" t="s">
        <v>9891</v>
      </c>
      <c r="F4732" s="30"/>
      <c r="G4732" s="38">
        <v>60</v>
      </c>
      <c r="H4732" s="31">
        <v>0</v>
      </c>
      <c r="I4732" s="30" t="s">
        <v>622</v>
      </c>
      <c r="J4732" s="30" t="s">
        <v>623</v>
      </c>
      <c r="K4732" s="30" t="s">
        <v>495</v>
      </c>
      <c r="L4732" s="30" t="s">
        <v>612</v>
      </c>
      <c r="M4732" s="30" t="s">
        <v>997</v>
      </c>
      <c r="N4732" s="30"/>
      <c r="O4732" s="30" t="s">
        <v>9872</v>
      </c>
      <c r="P4732" s="30" t="s">
        <v>9868</v>
      </c>
      <c r="Q4732" s="30" t="s">
        <v>4174</v>
      </c>
    </row>
    <row r="4733" spans="1:17">
      <c r="A4733" s="30" t="s">
        <v>13954</v>
      </c>
      <c r="B4733" s="30" t="s">
        <v>10109</v>
      </c>
      <c r="C4733" s="30" t="s">
        <v>13955</v>
      </c>
      <c r="D4733" s="30" t="s">
        <v>74</v>
      </c>
      <c r="E4733" s="30" t="s">
        <v>9891</v>
      </c>
      <c r="F4733" s="30"/>
      <c r="G4733" s="38">
        <v>60</v>
      </c>
      <c r="H4733" s="31">
        <v>0</v>
      </c>
      <c r="I4733" s="30" t="s">
        <v>610</v>
      </c>
      <c r="J4733" s="30" t="s">
        <v>611</v>
      </c>
      <c r="K4733" s="30" t="s">
        <v>495</v>
      </c>
      <c r="L4733" s="30" t="s">
        <v>612</v>
      </c>
      <c r="M4733" s="30" t="s">
        <v>1108</v>
      </c>
      <c r="N4733" s="30"/>
      <c r="O4733" s="30" t="s">
        <v>9872</v>
      </c>
      <c r="P4733" s="30" t="s">
        <v>9868</v>
      </c>
      <c r="Q4733" s="30" t="s">
        <v>4174</v>
      </c>
    </row>
    <row r="4734" spans="1:17">
      <c r="A4734" s="30" t="s">
        <v>13956</v>
      </c>
      <c r="B4734" s="30" t="s">
        <v>10106</v>
      </c>
      <c r="C4734" s="30" t="s">
        <v>13957</v>
      </c>
      <c r="D4734" s="30" t="s">
        <v>74</v>
      </c>
      <c r="E4734" s="30" t="s">
        <v>9891</v>
      </c>
      <c r="F4734" s="30"/>
      <c r="G4734" s="38">
        <v>60</v>
      </c>
      <c r="H4734" s="31">
        <v>0</v>
      </c>
      <c r="I4734" s="30" t="s">
        <v>5036</v>
      </c>
      <c r="J4734" s="30" t="s">
        <v>5037</v>
      </c>
      <c r="K4734" s="30" t="s">
        <v>495</v>
      </c>
      <c r="L4734" s="30" t="s">
        <v>612</v>
      </c>
      <c r="M4734" s="30" t="s">
        <v>4781</v>
      </c>
      <c r="N4734" s="30"/>
      <c r="O4734" s="30" t="s">
        <v>9872</v>
      </c>
      <c r="P4734" s="30" t="s">
        <v>9868</v>
      </c>
      <c r="Q4734" s="30" t="s">
        <v>4174</v>
      </c>
    </row>
    <row r="4735" spans="1:17">
      <c r="A4735" s="30" t="s">
        <v>13958</v>
      </c>
      <c r="B4735" s="30" t="s">
        <v>10109</v>
      </c>
      <c r="C4735" s="30" t="s">
        <v>13959</v>
      </c>
      <c r="D4735" s="30" t="s">
        <v>74</v>
      </c>
      <c r="E4735" s="30" t="s">
        <v>9891</v>
      </c>
      <c r="F4735" s="30"/>
      <c r="G4735" s="38">
        <v>60</v>
      </c>
      <c r="H4735" s="31">
        <v>0</v>
      </c>
      <c r="I4735" s="30" t="s">
        <v>5036</v>
      </c>
      <c r="J4735" s="30" t="s">
        <v>5037</v>
      </c>
      <c r="K4735" s="30" t="s">
        <v>495</v>
      </c>
      <c r="L4735" s="30" t="s">
        <v>612</v>
      </c>
      <c r="M4735" s="30" t="s">
        <v>1166</v>
      </c>
      <c r="N4735" s="30"/>
      <c r="O4735" s="30" t="s">
        <v>9872</v>
      </c>
      <c r="P4735" s="30" t="s">
        <v>9868</v>
      </c>
      <c r="Q4735" s="30" t="s">
        <v>4174</v>
      </c>
    </row>
    <row r="4736" spans="1:17">
      <c r="A4736" s="30" t="s">
        <v>13960</v>
      </c>
      <c r="B4736" s="30" t="s">
        <v>10106</v>
      </c>
      <c r="C4736" s="30" t="s">
        <v>13961</v>
      </c>
      <c r="D4736" s="30" t="s">
        <v>74</v>
      </c>
      <c r="E4736" s="30" t="s">
        <v>9891</v>
      </c>
      <c r="F4736" s="30"/>
      <c r="G4736" s="38">
        <v>60</v>
      </c>
      <c r="H4736" s="31">
        <v>0</v>
      </c>
      <c r="I4736" s="30" t="s">
        <v>622</v>
      </c>
      <c r="J4736" s="30" t="s">
        <v>623</v>
      </c>
      <c r="K4736" s="30" t="s">
        <v>495</v>
      </c>
      <c r="L4736" s="30" t="s">
        <v>612</v>
      </c>
      <c r="M4736" s="30" t="s">
        <v>1088</v>
      </c>
      <c r="N4736" s="30"/>
      <c r="O4736" s="30" t="s">
        <v>9872</v>
      </c>
      <c r="P4736" s="30" t="s">
        <v>9868</v>
      </c>
      <c r="Q4736" s="30" t="s">
        <v>4174</v>
      </c>
    </row>
    <row r="4737" spans="1:17">
      <c r="A4737" s="30" t="s">
        <v>13962</v>
      </c>
      <c r="B4737" s="30" t="s">
        <v>10103</v>
      </c>
      <c r="C4737" s="30" t="s">
        <v>13963</v>
      </c>
      <c r="D4737" s="30"/>
      <c r="E4737" s="30" t="s">
        <v>9870</v>
      </c>
      <c r="F4737" s="30" t="s">
        <v>74</v>
      </c>
      <c r="G4737" s="38">
        <v>60</v>
      </c>
      <c r="H4737" s="31">
        <v>0</v>
      </c>
      <c r="I4737" s="30" t="s">
        <v>552</v>
      </c>
      <c r="J4737" s="30" t="s">
        <v>553</v>
      </c>
      <c r="K4737" s="30" t="s">
        <v>495</v>
      </c>
      <c r="L4737" s="30" t="s">
        <v>496</v>
      </c>
      <c r="M4737" s="30" t="s">
        <v>596</v>
      </c>
      <c r="N4737" s="30"/>
      <c r="O4737" s="30" t="s">
        <v>9872</v>
      </c>
      <c r="P4737" s="30" t="s">
        <v>9868</v>
      </c>
      <c r="Q4737" s="30" t="s">
        <v>499</v>
      </c>
    </row>
    <row r="4738" spans="1:17">
      <c r="A4738" s="30" t="s">
        <v>13964</v>
      </c>
      <c r="B4738" s="30" t="s">
        <v>10103</v>
      </c>
      <c r="C4738" s="30" t="s">
        <v>13965</v>
      </c>
      <c r="D4738" s="30"/>
      <c r="E4738" s="30" t="s">
        <v>9870</v>
      </c>
      <c r="F4738" s="30" t="s">
        <v>74</v>
      </c>
      <c r="G4738" s="38">
        <v>60</v>
      </c>
      <c r="H4738" s="31">
        <v>0</v>
      </c>
      <c r="I4738" s="30" t="s">
        <v>552</v>
      </c>
      <c r="J4738" s="30" t="s">
        <v>553</v>
      </c>
      <c r="K4738" s="30" t="s">
        <v>495</v>
      </c>
      <c r="L4738" s="30" t="s">
        <v>496</v>
      </c>
      <c r="M4738" s="30" t="s">
        <v>596</v>
      </c>
      <c r="N4738" s="30"/>
      <c r="O4738" s="30" t="s">
        <v>9872</v>
      </c>
      <c r="P4738" s="30" t="s">
        <v>9868</v>
      </c>
      <c r="Q4738" s="30" t="s">
        <v>499</v>
      </c>
    </row>
    <row r="4739" spans="1:17">
      <c r="A4739" s="30" t="s">
        <v>13966</v>
      </c>
      <c r="B4739" s="30" t="s">
        <v>10103</v>
      </c>
      <c r="C4739" s="30" t="s">
        <v>13967</v>
      </c>
      <c r="D4739" s="30"/>
      <c r="E4739" s="30" t="s">
        <v>9870</v>
      </c>
      <c r="F4739" s="30" t="s">
        <v>74</v>
      </c>
      <c r="G4739" s="38">
        <v>60</v>
      </c>
      <c r="H4739" s="31">
        <v>0</v>
      </c>
      <c r="I4739" s="30" t="s">
        <v>586</v>
      </c>
      <c r="J4739" s="30" t="s">
        <v>587</v>
      </c>
      <c r="K4739" s="30" t="s">
        <v>495</v>
      </c>
      <c r="L4739" s="30" t="s">
        <v>496</v>
      </c>
      <c r="M4739" s="30" t="s">
        <v>3374</v>
      </c>
      <c r="N4739" s="30"/>
      <c r="O4739" s="30" t="s">
        <v>9872</v>
      </c>
      <c r="P4739" s="30" t="s">
        <v>9868</v>
      </c>
      <c r="Q4739" s="30" t="s">
        <v>499</v>
      </c>
    </row>
    <row r="4740" spans="1:17">
      <c r="A4740" s="30" t="s">
        <v>13968</v>
      </c>
      <c r="B4740" s="30" t="s">
        <v>10103</v>
      </c>
      <c r="C4740" s="30" t="s">
        <v>13969</v>
      </c>
      <c r="D4740" s="30"/>
      <c r="E4740" s="30" t="s">
        <v>9870</v>
      </c>
      <c r="F4740" s="30" t="s">
        <v>74</v>
      </c>
      <c r="G4740" s="38">
        <v>60</v>
      </c>
      <c r="H4740" s="31">
        <v>0</v>
      </c>
      <c r="I4740" s="30" t="s">
        <v>586</v>
      </c>
      <c r="J4740" s="30" t="s">
        <v>587</v>
      </c>
      <c r="K4740" s="30" t="s">
        <v>495</v>
      </c>
      <c r="L4740" s="30" t="s">
        <v>496</v>
      </c>
      <c r="M4740" s="30" t="s">
        <v>497</v>
      </c>
      <c r="N4740" s="30"/>
      <c r="O4740" s="30" t="s">
        <v>9872</v>
      </c>
      <c r="P4740" s="30" t="s">
        <v>9868</v>
      </c>
      <c r="Q4740" s="30" t="s">
        <v>499</v>
      </c>
    </row>
    <row r="4741" spans="1:17">
      <c r="A4741" s="30" t="s">
        <v>13970</v>
      </c>
      <c r="B4741" s="30" t="s">
        <v>10103</v>
      </c>
      <c r="C4741" s="30" t="s">
        <v>13971</v>
      </c>
      <c r="D4741" s="30"/>
      <c r="E4741" s="30" t="s">
        <v>9870</v>
      </c>
      <c r="F4741" s="30" t="s">
        <v>74</v>
      </c>
      <c r="G4741" s="38">
        <v>60</v>
      </c>
      <c r="H4741" s="31">
        <v>0</v>
      </c>
      <c r="I4741" s="30" t="s">
        <v>552</v>
      </c>
      <c r="J4741" s="30" t="s">
        <v>553</v>
      </c>
      <c r="K4741" s="30" t="s">
        <v>495</v>
      </c>
      <c r="L4741" s="30" t="s">
        <v>496</v>
      </c>
      <c r="M4741" s="30" t="s">
        <v>654</v>
      </c>
      <c r="N4741" s="30"/>
      <c r="O4741" s="30" t="s">
        <v>9872</v>
      </c>
      <c r="P4741" s="30" t="s">
        <v>9868</v>
      </c>
      <c r="Q4741" s="30" t="s">
        <v>499</v>
      </c>
    </row>
    <row r="4742" spans="1:17">
      <c r="A4742" s="30" t="s">
        <v>13972</v>
      </c>
      <c r="B4742" s="30" t="s">
        <v>10103</v>
      </c>
      <c r="C4742" s="30" t="s">
        <v>13973</v>
      </c>
      <c r="D4742" s="30"/>
      <c r="E4742" s="30" t="s">
        <v>9870</v>
      </c>
      <c r="F4742" s="30" t="s">
        <v>74</v>
      </c>
      <c r="G4742" s="38">
        <v>60</v>
      </c>
      <c r="H4742" s="31">
        <v>0</v>
      </c>
      <c r="I4742" s="30" t="s">
        <v>504</v>
      </c>
      <c r="J4742" s="30" t="s">
        <v>505</v>
      </c>
      <c r="K4742" s="30" t="s">
        <v>495</v>
      </c>
      <c r="L4742" s="30" t="s">
        <v>496</v>
      </c>
      <c r="M4742" s="30" t="s">
        <v>558</v>
      </c>
      <c r="N4742" s="30"/>
      <c r="O4742" s="30" t="s">
        <v>9872</v>
      </c>
      <c r="P4742" s="30" t="s">
        <v>9868</v>
      </c>
      <c r="Q4742" s="30" t="s">
        <v>499</v>
      </c>
    </row>
    <row r="4743" spans="1:17">
      <c r="A4743" s="30" t="s">
        <v>13974</v>
      </c>
      <c r="B4743" s="30" t="s">
        <v>10103</v>
      </c>
      <c r="C4743" s="30" t="s">
        <v>13975</v>
      </c>
      <c r="D4743" s="30"/>
      <c r="E4743" s="30" t="s">
        <v>9870</v>
      </c>
      <c r="F4743" s="30" t="s">
        <v>74</v>
      </c>
      <c r="G4743" s="38">
        <v>60</v>
      </c>
      <c r="H4743" s="31">
        <v>0</v>
      </c>
      <c r="I4743" s="30" t="s">
        <v>504</v>
      </c>
      <c r="J4743" s="30" t="s">
        <v>505</v>
      </c>
      <c r="K4743" s="30" t="s">
        <v>495</v>
      </c>
      <c r="L4743" s="30" t="s">
        <v>496</v>
      </c>
      <c r="M4743" s="30" t="s">
        <v>592</v>
      </c>
      <c r="N4743" s="30"/>
      <c r="O4743" s="30" t="s">
        <v>9872</v>
      </c>
      <c r="P4743" s="30" t="s">
        <v>9868</v>
      </c>
      <c r="Q4743" s="30" t="s">
        <v>499</v>
      </c>
    </row>
    <row r="4744" spans="1:17">
      <c r="A4744" s="30" t="s">
        <v>13976</v>
      </c>
      <c r="B4744" s="30" t="s">
        <v>10106</v>
      </c>
      <c r="C4744" s="30" t="s">
        <v>13977</v>
      </c>
      <c r="D4744" s="30" t="s">
        <v>74</v>
      </c>
      <c r="E4744" s="30" t="s">
        <v>9891</v>
      </c>
      <c r="F4744" s="30"/>
      <c r="G4744" s="38">
        <v>60</v>
      </c>
      <c r="H4744" s="31">
        <v>0</v>
      </c>
      <c r="I4744" s="30" t="s">
        <v>5036</v>
      </c>
      <c r="J4744" s="30" t="s">
        <v>5037</v>
      </c>
      <c r="K4744" s="30" t="s">
        <v>495</v>
      </c>
      <c r="L4744" s="30" t="s">
        <v>612</v>
      </c>
      <c r="M4744" s="30" t="s">
        <v>4226</v>
      </c>
      <c r="N4744" s="30"/>
      <c r="O4744" s="30" t="s">
        <v>9872</v>
      </c>
      <c r="P4744" s="30" t="s">
        <v>9868</v>
      </c>
      <c r="Q4744" s="30" t="s">
        <v>4174</v>
      </c>
    </row>
    <row r="4745" spans="1:17">
      <c r="A4745" s="30" t="s">
        <v>13978</v>
      </c>
      <c r="B4745" s="30" t="s">
        <v>10109</v>
      </c>
      <c r="C4745" s="30" t="s">
        <v>13979</v>
      </c>
      <c r="D4745" s="30" t="s">
        <v>74</v>
      </c>
      <c r="E4745" s="30" t="s">
        <v>9891</v>
      </c>
      <c r="F4745" s="30"/>
      <c r="G4745" s="38">
        <v>60</v>
      </c>
      <c r="H4745" s="31">
        <v>0</v>
      </c>
      <c r="I4745" s="30" t="s">
        <v>5036</v>
      </c>
      <c r="J4745" s="30" t="s">
        <v>5037</v>
      </c>
      <c r="K4745" s="30" t="s">
        <v>495</v>
      </c>
      <c r="L4745" s="30" t="s">
        <v>612</v>
      </c>
      <c r="M4745" s="30" t="s">
        <v>9437</v>
      </c>
      <c r="N4745" s="30"/>
      <c r="O4745" s="30" t="s">
        <v>9872</v>
      </c>
      <c r="P4745" s="30" t="s">
        <v>9868</v>
      </c>
      <c r="Q4745" s="30" t="s">
        <v>4174</v>
      </c>
    </row>
    <row r="4746" spans="1:17">
      <c r="A4746" s="30" t="s">
        <v>13980</v>
      </c>
      <c r="B4746" s="30" t="s">
        <v>10103</v>
      </c>
      <c r="C4746" s="30" t="s">
        <v>13981</v>
      </c>
      <c r="D4746" s="30"/>
      <c r="E4746" s="30" t="s">
        <v>9870</v>
      </c>
      <c r="F4746" s="30" t="s">
        <v>74</v>
      </c>
      <c r="G4746" s="38">
        <v>60</v>
      </c>
      <c r="H4746" s="31">
        <v>0</v>
      </c>
      <c r="I4746" s="30" t="s">
        <v>504</v>
      </c>
      <c r="J4746" s="30" t="s">
        <v>505</v>
      </c>
      <c r="K4746" s="30" t="s">
        <v>495</v>
      </c>
      <c r="L4746" s="30" t="s">
        <v>496</v>
      </c>
      <c r="M4746" s="30" t="s">
        <v>506</v>
      </c>
      <c r="N4746" s="30" t="s">
        <v>4161</v>
      </c>
      <c r="O4746" s="30" t="s">
        <v>9872</v>
      </c>
      <c r="P4746" s="30" t="s">
        <v>9868</v>
      </c>
      <c r="Q4746" s="30" t="s">
        <v>499</v>
      </c>
    </row>
    <row r="4747" spans="1:17">
      <c r="A4747" s="30" t="s">
        <v>13982</v>
      </c>
      <c r="B4747" s="30" t="s">
        <v>10109</v>
      </c>
      <c r="C4747" s="30" t="s">
        <v>13983</v>
      </c>
      <c r="D4747" s="30" t="s">
        <v>74</v>
      </c>
      <c r="E4747" s="30" t="s">
        <v>10883</v>
      </c>
      <c r="F4747" s="30"/>
      <c r="G4747" s="38">
        <v>60</v>
      </c>
      <c r="H4747" s="31">
        <v>0</v>
      </c>
      <c r="I4747" s="30" t="s">
        <v>610</v>
      </c>
      <c r="J4747" s="30" t="s">
        <v>611</v>
      </c>
      <c r="K4747" s="30" t="s">
        <v>495</v>
      </c>
      <c r="L4747" s="30" t="s">
        <v>612</v>
      </c>
      <c r="M4747" s="30" t="s">
        <v>6616</v>
      </c>
      <c r="N4747" s="30"/>
      <c r="O4747" s="30" t="s">
        <v>9872</v>
      </c>
      <c r="P4747" s="30" t="s">
        <v>9868</v>
      </c>
      <c r="Q4747" s="30" t="s">
        <v>4174</v>
      </c>
    </row>
    <row r="4748" spans="1:17">
      <c r="A4748" s="30" t="s">
        <v>13984</v>
      </c>
      <c r="B4748" s="30" t="s">
        <v>10106</v>
      </c>
      <c r="C4748" s="30" t="s">
        <v>13985</v>
      </c>
      <c r="D4748" s="30"/>
      <c r="E4748" s="30" t="s">
        <v>753</v>
      </c>
      <c r="F4748" s="30"/>
      <c r="G4748" s="38">
        <v>60</v>
      </c>
      <c r="H4748" s="31">
        <v>0</v>
      </c>
      <c r="I4748" s="30" t="s">
        <v>5036</v>
      </c>
      <c r="J4748" s="30" t="s">
        <v>5037</v>
      </c>
      <c r="K4748" s="30" t="s">
        <v>495</v>
      </c>
      <c r="L4748" s="30" t="s">
        <v>612</v>
      </c>
      <c r="M4748" s="30" t="s">
        <v>4226</v>
      </c>
      <c r="N4748" s="30"/>
      <c r="O4748" s="30" t="s">
        <v>9872</v>
      </c>
      <c r="P4748" s="30" t="s">
        <v>9868</v>
      </c>
      <c r="Q4748" s="30" t="s">
        <v>499</v>
      </c>
    </row>
    <row r="4749" spans="1:17">
      <c r="A4749" s="30" t="s">
        <v>13986</v>
      </c>
      <c r="B4749" s="30" t="s">
        <v>10103</v>
      </c>
      <c r="C4749" s="30" t="s">
        <v>13987</v>
      </c>
      <c r="D4749" s="30"/>
      <c r="E4749" s="30" t="s">
        <v>9870</v>
      </c>
      <c r="F4749" s="30" t="s">
        <v>74</v>
      </c>
      <c r="G4749" s="38">
        <v>60</v>
      </c>
      <c r="H4749" s="31">
        <v>0</v>
      </c>
      <c r="I4749" s="30" t="s">
        <v>586</v>
      </c>
      <c r="J4749" s="30" t="s">
        <v>587</v>
      </c>
      <c r="K4749" s="30" t="s">
        <v>495</v>
      </c>
      <c r="L4749" s="30" t="s">
        <v>496</v>
      </c>
      <c r="M4749" s="30" t="s">
        <v>497</v>
      </c>
      <c r="N4749" s="30"/>
      <c r="O4749" s="30" t="s">
        <v>9872</v>
      </c>
      <c r="P4749" s="30" t="s">
        <v>9868</v>
      </c>
      <c r="Q4749" s="30" t="s">
        <v>499</v>
      </c>
    </row>
    <row r="4750" spans="1:17">
      <c r="A4750" s="30" t="s">
        <v>13988</v>
      </c>
      <c r="B4750" s="30" t="s">
        <v>10106</v>
      </c>
      <c r="C4750" s="30" t="s">
        <v>13989</v>
      </c>
      <c r="D4750" s="30" t="s">
        <v>74</v>
      </c>
      <c r="E4750" s="30" t="s">
        <v>9891</v>
      </c>
      <c r="F4750" s="30"/>
      <c r="G4750" s="38">
        <v>60</v>
      </c>
      <c r="H4750" s="31">
        <v>0</v>
      </c>
      <c r="I4750" s="30" t="s">
        <v>622</v>
      </c>
      <c r="J4750" s="30" t="s">
        <v>623</v>
      </c>
      <c r="K4750" s="30" t="s">
        <v>495</v>
      </c>
      <c r="L4750" s="30" t="s">
        <v>612</v>
      </c>
      <c r="M4750" s="30" t="s">
        <v>9851</v>
      </c>
      <c r="N4750" s="30"/>
      <c r="O4750" s="30" t="s">
        <v>9872</v>
      </c>
      <c r="P4750" s="30" t="s">
        <v>9868</v>
      </c>
      <c r="Q4750" s="30" t="s">
        <v>4174</v>
      </c>
    </row>
    <row r="4751" spans="1:17">
      <c r="A4751" s="30" t="s">
        <v>13990</v>
      </c>
      <c r="B4751" s="30" t="s">
        <v>10106</v>
      </c>
      <c r="C4751" s="30" t="s">
        <v>13991</v>
      </c>
      <c r="D4751" s="30" t="s">
        <v>74</v>
      </c>
      <c r="E4751" s="30" t="s">
        <v>9891</v>
      </c>
      <c r="F4751" s="30"/>
      <c r="G4751" s="38">
        <v>60</v>
      </c>
      <c r="H4751" s="31">
        <v>0</v>
      </c>
      <c r="I4751" s="30" t="s">
        <v>622</v>
      </c>
      <c r="J4751" s="30" t="s">
        <v>623</v>
      </c>
      <c r="K4751" s="30" t="s">
        <v>495</v>
      </c>
      <c r="L4751" s="30" t="s">
        <v>612</v>
      </c>
      <c r="M4751" s="30" t="s">
        <v>11187</v>
      </c>
      <c r="N4751" s="30"/>
      <c r="O4751" s="30" t="s">
        <v>9872</v>
      </c>
      <c r="P4751" s="30" t="s">
        <v>9868</v>
      </c>
      <c r="Q4751" s="30" t="s">
        <v>4174</v>
      </c>
    </row>
    <row r="4752" spans="1:17">
      <c r="A4752" s="30" t="s">
        <v>13992</v>
      </c>
      <c r="B4752" s="30" t="s">
        <v>10109</v>
      </c>
      <c r="C4752" s="30" t="s">
        <v>13993</v>
      </c>
      <c r="D4752" s="30" t="s">
        <v>74</v>
      </c>
      <c r="E4752" s="30" t="s">
        <v>9891</v>
      </c>
      <c r="F4752" s="30"/>
      <c r="G4752" s="38">
        <v>60</v>
      </c>
      <c r="H4752" s="31">
        <v>0</v>
      </c>
      <c r="I4752" s="30" t="s">
        <v>5036</v>
      </c>
      <c r="J4752" s="30" t="s">
        <v>5037</v>
      </c>
      <c r="K4752" s="30" t="s">
        <v>495</v>
      </c>
      <c r="L4752" s="30" t="s">
        <v>612</v>
      </c>
      <c r="M4752" s="30" t="s">
        <v>1166</v>
      </c>
      <c r="N4752" s="30"/>
      <c r="O4752" s="30" t="s">
        <v>9872</v>
      </c>
      <c r="P4752" s="30" t="s">
        <v>9868</v>
      </c>
      <c r="Q4752" s="30" t="s">
        <v>4174</v>
      </c>
    </row>
    <row r="4753" spans="1:17">
      <c r="A4753" s="30" t="s">
        <v>13994</v>
      </c>
      <c r="B4753" s="30" t="s">
        <v>10106</v>
      </c>
      <c r="C4753" s="30" t="s">
        <v>13995</v>
      </c>
      <c r="D4753" s="30" t="s">
        <v>74</v>
      </c>
      <c r="E4753" s="30" t="s">
        <v>9891</v>
      </c>
      <c r="F4753" s="30"/>
      <c r="G4753" s="38">
        <v>60</v>
      </c>
      <c r="H4753" s="31">
        <v>0</v>
      </c>
      <c r="I4753" s="30" t="s">
        <v>5036</v>
      </c>
      <c r="J4753" s="30" t="s">
        <v>5037</v>
      </c>
      <c r="K4753" s="30" t="s">
        <v>495</v>
      </c>
      <c r="L4753" s="30" t="s">
        <v>612</v>
      </c>
      <c r="M4753" s="30" t="s">
        <v>4781</v>
      </c>
      <c r="N4753" s="30"/>
      <c r="O4753" s="30" t="s">
        <v>9872</v>
      </c>
      <c r="P4753" s="30" t="s">
        <v>9868</v>
      </c>
      <c r="Q4753" s="30" t="s">
        <v>4174</v>
      </c>
    </row>
    <row r="4754" spans="1:17">
      <c r="A4754" s="30" t="s">
        <v>13996</v>
      </c>
      <c r="B4754" s="30" t="s">
        <v>10109</v>
      </c>
      <c r="C4754" s="30" t="s">
        <v>13997</v>
      </c>
      <c r="D4754" s="30" t="s">
        <v>74</v>
      </c>
      <c r="E4754" s="30" t="s">
        <v>9891</v>
      </c>
      <c r="F4754" s="30"/>
      <c r="G4754" s="38">
        <v>60</v>
      </c>
      <c r="H4754" s="31">
        <v>0</v>
      </c>
      <c r="I4754" s="30" t="s">
        <v>622</v>
      </c>
      <c r="J4754" s="30" t="s">
        <v>623</v>
      </c>
      <c r="K4754" s="30" t="s">
        <v>495</v>
      </c>
      <c r="L4754" s="30" t="s">
        <v>612</v>
      </c>
      <c r="M4754" s="30" t="s">
        <v>997</v>
      </c>
      <c r="N4754" s="30"/>
      <c r="O4754" s="30" t="s">
        <v>9872</v>
      </c>
      <c r="P4754" s="30" t="s">
        <v>9868</v>
      </c>
      <c r="Q4754" s="30" t="s">
        <v>4174</v>
      </c>
    </row>
    <row r="4755" spans="1:17">
      <c r="A4755" s="30" t="s">
        <v>13998</v>
      </c>
      <c r="B4755" s="30" t="s">
        <v>10109</v>
      </c>
      <c r="C4755" s="30" t="s">
        <v>13999</v>
      </c>
      <c r="D4755" s="30" t="s">
        <v>74</v>
      </c>
      <c r="E4755" s="30" t="s">
        <v>9891</v>
      </c>
      <c r="F4755" s="30"/>
      <c r="G4755" s="38">
        <v>60</v>
      </c>
      <c r="H4755" s="31">
        <v>0</v>
      </c>
      <c r="I4755" s="30" t="s">
        <v>5036</v>
      </c>
      <c r="J4755" s="30" t="s">
        <v>5037</v>
      </c>
      <c r="K4755" s="30" t="s">
        <v>495</v>
      </c>
      <c r="L4755" s="30" t="s">
        <v>612</v>
      </c>
      <c r="M4755" s="30" t="s">
        <v>9443</v>
      </c>
      <c r="N4755" s="30"/>
      <c r="O4755" s="30" t="s">
        <v>9872</v>
      </c>
      <c r="P4755" s="30" t="s">
        <v>9868</v>
      </c>
      <c r="Q4755" s="30" t="s">
        <v>4174</v>
      </c>
    </row>
    <row r="4756" spans="1:17">
      <c r="A4756" s="30" t="s">
        <v>14000</v>
      </c>
      <c r="B4756" s="30" t="s">
        <v>10109</v>
      </c>
      <c r="C4756" s="30" t="s">
        <v>14001</v>
      </c>
      <c r="D4756" s="30" t="s">
        <v>74</v>
      </c>
      <c r="E4756" s="30" t="s">
        <v>9891</v>
      </c>
      <c r="F4756" s="30"/>
      <c r="G4756" s="38">
        <v>60</v>
      </c>
      <c r="H4756" s="31">
        <v>0</v>
      </c>
      <c r="I4756" s="30" t="s">
        <v>610</v>
      </c>
      <c r="J4756" s="30" t="s">
        <v>611</v>
      </c>
      <c r="K4756" s="30" t="s">
        <v>495</v>
      </c>
      <c r="L4756" s="30" t="s">
        <v>612</v>
      </c>
      <c r="M4756" s="30" t="s">
        <v>950</v>
      </c>
      <c r="N4756" s="30"/>
      <c r="O4756" s="30" t="s">
        <v>9872</v>
      </c>
      <c r="P4756" s="30" t="s">
        <v>9868</v>
      </c>
      <c r="Q4756" s="30" t="s">
        <v>4174</v>
      </c>
    </row>
    <row r="4757" spans="1:17">
      <c r="A4757" s="30" t="s">
        <v>14002</v>
      </c>
      <c r="B4757" s="30" t="s">
        <v>10103</v>
      </c>
      <c r="C4757" s="30" t="s">
        <v>14003</v>
      </c>
      <c r="D4757" s="30"/>
      <c r="E4757" s="30" t="s">
        <v>9870</v>
      </c>
      <c r="F4757" s="30" t="s">
        <v>74</v>
      </c>
      <c r="G4757" s="38">
        <v>60</v>
      </c>
      <c r="H4757" s="31">
        <v>0</v>
      </c>
      <c r="I4757" s="30" t="s">
        <v>512</v>
      </c>
      <c r="J4757" s="30" t="s">
        <v>513</v>
      </c>
      <c r="K4757" s="30" t="s">
        <v>495</v>
      </c>
      <c r="L4757" s="30" t="s">
        <v>496</v>
      </c>
      <c r="M4757" s="30" t="s">
        <v>713</v>
      </c>
      <c r="N4757" s="30" t="s">
        <v>2818</v>
      </c>
      <c r="O4757" s="30" t="s">
        <v>9872</v>
      </c>
      <c r="P4757" s="30" t="s">
        <v>9868</v>
      </c>
      <c r="Q4757" s="30" t="s">
        <v>499</v>
      </c>
    </row>
    <row r="4758" spans="1:17">
      <c r="A4758" s="30" t="s">
        <v>14004</v>
      </c>
      <c r="B4758" s="30" t="s">
        <v>10106</v>
      </c>
      <c r="C4758" s="30" t="s">
        <v>14005</v>
      </c>
      <c r="D4758" s="30" t="s">
        <v>74</v>
      </c>
      <c r="E4758" s="30" t="s">
        <v>9891</v>
      </c>
      <c r="F4758" s="30"/>
      <c r="G4758" s="38">
        <v>60</v>
      </c>
      <c r="H4758" s="31">
        <v>0</v>
      </c>
      <c r="I4758" s="30" t="s">
        <v>610</v>
      </c>
      <c r="J4758" s="30" t="s">
        <v>611</v>
      </c>
      <c r="K4758" s="30" t="s">
        <v>495</v>
      </c>
      <c r="L4758" s="30" t="s">
        <v>612</v>
      </c>
      <c r="M4758" s="30" t="s">
        <v>5051</v>
      </c>
      <c r="N4758" s="30"/>
      <c r="O4758" s="30" t="s">
        <v>9872</v>
      </c>
      <c r="P4758" s="30" t="s">
        <v>9868</v>
      </c>
      <c r="Q4758" s="30" t="s">
        <v>4174</v>
      </c>
    </row>
    <row r="4759" spans="1:17">
      <c r="A4759" s="30" t="s">
        <v>14006</v>
      </c>
      <c r="B4759" s="30" t="s">
        <v>10103</v>
      </c>
      <c r="C4759" s="30" t="s">
        <v>14007</v>
      </c>
      <c r="D4759" s="30"/>
      <c r="E4759" s="30" t="s">
        <v>9870</v>
      </c>
      <c r="F4759" s="30" t="s">
        <v>74</v>
      </c>
      <c r="G4759" s="38">
        <v>60</v>
      </c>
      <c r="H4759" s="31">
        <v>0</v>
      </c>
      <c r="I4759" s="30" t="s">
        <v>504</v>
      </c>
      <c r="J4759" s="30" t="s">
        <v>505</v>
      </c>
      <c r="K4759" s="30" t="s">
        <v>495</v>
      </c>
      <c r="L4759" s="30" t="s">
        <v>496</v>
      </c>
      <c r="M4759" s="30" t="s">
        <v>558</v>
      </c>
      <c r="N4759" s="30"/>
      <c r="O4759" s="30" t="s">
        <v>9872</v>
      </c>
      <c r="P4759" s="30" t="s">
        <v>9868</v>
      </c>
      <c r="Q4759" s="30" t="s">
        <v>499</v>
      </c>
    </row>
    <row r="4760" spans="1:17">
      <c r="A4760" s="30" t="s">
        <v>14008</v>
      </c>
      <c r="B4760" s="30" t="s">
        <v>10109</v>
      </c>
      <c r="C4760" s="30" t="s">
        <v>14009</v>
      </c>
      <c r="D4760" s="30" t="s">
        <v>74</v>
      </c>
      <c r="E4760" s="30" t="s">
        <v>9891</v>
      </c>
      <c r="F4760" s="30"/>
      <c r="G4760" s="38">
        <v>60</v>
      </c>
      <c r="H4760" s="31">
        <v>0</v>
      </c>
      <c r="I4760" s="30" t="s">
        <v>5036</v>
      </c>
      <c r="J4760" s="30" t="s">
        <v>5037</v>
      </c>
      <c r="K4760" s="30" t="s">
        <v>495</v>
      </c>
      <c r="L4760" s="30" t="s">
        <v>612</v>
      </c>
      <c r="M4760" s="30" t="s">
        <v>9443</v>
      </c>
      <c r="N4760" s="30"/>
      <c r="O4760" s="30" t="s">
        <v>9872</v>
      </c>
      <c r="P4760" s="30" t="s">
        <v>9868</v>
      </c>
      <c r="Q4760" s="30" t="s">
        <v>4174</v>
      </c>
    </row>
    <row r="4761" spans="1:17">
      <c r="A4761" s="30" t="s">
        <v>14010</v>
      </c>
      <c r="B4761" s="30" t="s">
        <v>10106</v>
      </c>
      <c r="C4761" s="30" t="s">
        <v>14011</v>
      </c>
      <c r="D4761" s="30" t="s">
        <v>74</v>
      </c>
      <c r="E4761" s="30" t="s">
        <v>9891</v>
      </c>
      <c r="F4761" s="30"/>
      <c r="G4761" s="38">
        <v>60</v>
      </c>
      <c r="H4761" s="31">
        <v>0</v>
      </c>
      <c r="I4761" s="30" t="s">
        <v>622</v>
      </c>
      <c r="J4761" s="30" t="s">
        <v>623</v>
      </c>
      <c r="K4761" s="30" t="s">
        <v>495</v>
      </c>
      <c r="L4761" s="30" t="s">
        <v>612</v>
      </c>
      <c r="M4761" s="30" t="s">
        <v>11187</v>
      </c>
      <c r="N4761" s="30"/>
      <c r="O4761" s="30" t="s">
        <v>9872</v>
      </c>
      <c r="P4761" s="30" t="s">
        <v>9868</v>
      </c>
      <c r="Q4761" s="30" t="s">
        <v>4174</v>
      </c>
    </row>
    <row r="4762" spans="1:17">
      <c r="A4762" s="30" t="s">
        <v>14012</v>
      </c>
      <c r="B4762" s="30" t="s">
        <v>10103</v>
      </c>
      <c r="C4762" s="30" t="s">
        <v>14013</v>
      </c>
      <c r="D4762" s="30"/>
      <c r="E4762" s="30" t="s">
        <v>9870</v>
      </c>
      <c r="F4762" s="30" t="s">
        <v>74</v>
      </c>
      <c r="G4762" s="38">
        <v>60</v>
      </c>
      <c r="H4762" s="31">
        <v>0</v>
      </c>
      <c r="I4762" s="30" t="s">
        <v>512</v>
      </c>
      <c r="J4762" s="30" t="s">
        <v>513</v>
      </c>
      <c r="K4762" s="30" t="s">
        <v>495</v>
      </c>
      <c r="L4762" s="30" t="s">
        <v>496</v>
      </c>
      <c r="M4762" s="30" t="s">
        <v>639</v>
      </c>
      <c r="N4762" s="30"/>
      <c r="O4762" s="30" t="s">
        <v>9872</v>
      </c>
      <c r="P4762" s="30" t="s">
        <v>9868</v>
      </c>
      <c r="Q4762" s="30" t="s">
        <v>499</v>
      </c>
    </row>
    <row r="4763" spans="1:17">
      <c r="A4763" s="30" t="s">
        <v>14014</v>
      </c>
      <c r="B4763" s="30" t="s">
        <v>10103</v>
      </c>
      <c r="C4763" s="30" t="s">
        <v>14015</v>
      </c>
      <c r="D4763" s="30"/>
      <c r="E4763" s="30" t="s">
        <v>9870</v>
      </c>
      <c r="F4763" s="30" t="s">
        <v>74</v>
      </c>
      <c r="G4763" s="38">
        <v>60</v>
      </c>
      <c r="H4763" s="31">
        <v>0</v>
      </c>
      <c r="I4763" s="30" t="s">
        <v>552</v>
      </c>
      <c r="J4763" s="30" t="s">
        <v>553</v>
      </c>
      <c r="K4763" s="30" t="s">
        <v>495</v>
      </c>
      <c r="L4763" s="30" t="s">
        <v>496</v>
      </c>
      <c r="M4763" s="30" t="s">
        <v>654</v>
      </c>
      <c r="N4763" s="30"/>
      <c r="O4763" s="30" t="s">
        <v>9872</v>
      </c>
      <c r="P4763" s="30" t="s">
        <v>9868</v>
      </c>
      <c r="Q4763" s="30" t="s">
        <v>499</v>
      </c>
    </row>
    <row r="4764" spans="1:17">
      <c r="A4764" s="30" t="s">
        <v>14016</v>
      </c>
      <c r="B4764" s="30" t="s">
        <v>10103</v>
      </c>
      <c r="C4764" s="30" t="s">
        <v>14017</v>
      </c>
      <c r="D4764" s="30"/>
      <c r="E4764" s="30" t="s">
        <v>9870</v>
      </c>
      <c r="F4764" s="30" t="s">
        <v>74</v>
      </c>
      <c r="G4764" s="38">
        <v>60</v>
      </c>
      <c r="H4764" s="31">
        <v>0</v>
      </c>
      <c r="I4764" s="30" t="s">
        <v>586</v>
      </c>
      <c r="J4764" s="30" t="s">
        <v>587</v>
      </c>
      <c r="K4764" s="30" t="s">
        <v>495</v>
      </c>
      <c r="L4764" s="30" t="s">
        <v>496</v>
      </c>
      <c r="M4764" s="30" t="s">
        <v>3374</v>
      </c>
      <c r="N4764" s="30"/>
      <c r="O4764" s="30" t="s">
        <v>9872</v>
      </c>
      <c r="P4764" s="30" t="s">
        <v>9868</v>
      </c>
      <c r="Q4764" s="30" t="s">
        <v>499</v>
      </c>
    </row>
    <row r="4765" spans="1:17">
      <c r="A4765" s="30" t="s">
        <v>14018</v>
      </c>
      <c r="B4765" s="30" t="s">
        <v>10106</v>
      </c>
      <c r="C4765" s="30" t="s">
        <v>14019</v>
      </c>
      <c r="D4765" s="30" t="s">
        <v>74</v>
      </c>
      <c r="E4765" s="30" t="s">
        <v>9891</v>
      </c>
      <c r="F4765" s="30"/>
      <c r="G4765" s="38">
        <v>60</v>
      </c>
      <c r="H4765" s="31">
        <v>0</v>
      </c>
      <c r="I4765" s="30" t="s">
        <v>610</v>
      </c>
      <c r="J4765" s="30" t="s">
        <v>611</v>
      </c>
      <c r="K4765" s="30" t="s">
        <v>495</v>
      </c>
      <c r="L4765" s="30" t="s">
        <v>612</v>
      </c>
      <c r="M4765" s="30" t="s">
        <v>5051</v>
      </c>
      <c r="N4765" s="30"/>
      <c r="O4765" s="30" t="s">
        <v>9872</v>
      </c>
      <c r="P4765" s="30" t="s">
        <v>9868</v>
      </c>
      <c r="Q4765" s="30" t="s">
        <v>4174</v>
      </c>
    </row>
    <row r="4766" spans="1:17">
      <c r="A4766" s="30" t="s">
        <v>14020</v>
      </c>
      <c r="B4766" s="30" t="s">
        <v>10109</v>
      </c>
      <c r="C4766" s="30" t="s">
        <v>14021</v>
      </c>
      <c r="D4766" s="30" t="s">
        <v>74</v>
      </c>
      <c r="E4766" s="30" t="s">
        <v>9891</v>
      </c>
      <c r="F4766" s="30"/>
      <c r="G4766" s="38">
        <v>60</v>
      </c>
      <c r="H4766" s="31">
        <v>0</v>
      </c>
      <c r="I4766" s="30" t="s">
        <v>5036</v>
      </c>
      <c r="J4766" s="30" t="s">
        <v>5037</v>
      </c>
      <c r="K4766" s="30" t="s">
        <v>495</v>
      </c>
      <c r="L4766" s="30" t="s">
        <v>612</v>
      </c>
      <c r="M4766" s="30" t="s">
        <v>6055</v>
      </c>
      <c r="N4766" s="30"/>
      <c r="O4766" s="30" t="s">
        <v>9872</v>
      </c>
      <c r="P4766" s="30" t="s">
        <v>9868</v>
      </c>
      <c r="Q4766" s="30" t="s">
        <v>4174</v>
      </c>
    </row>
    <row r="4767" spans="1:17">
      <c r="A4767" s="30" t="s">
        <v>14022</v>
      </c>
      <c r="B4767" s="30" t="s">
        <v>10094</v>
      </c>
      <c r="C4767" s="30" t="s">
        <v>14023</v>
      </c>
      <c r="D4767" s="30"/>
      <c r="E4767" s="30" t="s">
        <v>9870</v>
      </c>
      <c r="F4767" s="30" t="s">
        <v>74</v>
      </c>
      <c r="G4767" s="38">
        <v>60</v>
      </c>
      <c r="H4767" s="31">
        <v>0</v>
      </c>
      <c r="I4767" s="30" t="s">
        <v>586</v>
      </c>
      <c r="J4767" s="30" t="s">
        <v>587</v>
      </c>
      <c r="K4767" s="30" t="s">
        <v>495</v>
      </c>
      <c r="L4767" s="30" t="s">
        <v>496</v>
      </c>
      <c r="M4767" s="30" t="s">
        <v>2374</v>
      </c>
      <c r="N4767" s="30"/>
      <c r="O4767" s="30" t="s">
        <v>9872</v>
      </c>
      <c r="P4767" s="30" t="s">
        <v>9868</v>
      </c>
      <c r="Q4767" s="30" t="s">
        <v>499</v>
      </c>
    </row>
    <row r="4768" spans="1:17">
      <c r="A4768" s="30" t="s">
        <v>14024</v>
      </c>
      <c r="B4768" s="30" t="s">
        <v>10106</v>
      </c>
      <c r="C4768" s="30" t="s">
        <v>14025</v>
      </c>
      <c r="D4768" s="30" t="s">
        <v>74</v>
      </c>
      <c r="E4768" s="30" t="s">
        <v>9891</v>
      </c>
      <c r="F4768" s="30"/>
      <c r="G4768" s="38">
        <v>60</v>
      </c>
      <c r="H4768" s="31">
        <v>0</v>
      </c>
      <c r="I4768" s="30" t="s">
        <v>622</v>
      </c>
      <c r="J4768" s="30" t="s">
        <v>623</v>
      </c>
      <c r="K4768" s="30" t="s">
        <v>495</v>
      </c>
      <c r="L4768" s="30" t="s">
        <v>612</v>
      </c>
      <c r="M4768" s="30" t="s">
        <v>6893</v>
      </c>
      <c r="N4768" s="30"/>
      <c r="O4768" s="30" t="s">
        <v>9872</v>
      </c>
      <c r="P4768" s="30" t="s">
        <v>9868</v>
      </c>
      <c r="Q4768" s="30" t="s">
        <v>4174</v>
      </c>
    </row>
    <row r="4769" spans="1:17">
      <c r="A4769" s="30" t="s">
        <v>14026</v>
      </c>
      <c r="B4769" s="30" t="s">
        <v>10106</v>
      </c>
      <c r="C4769" s="30" t="s">
        <v>14027</v>
      </c>
      <c r="D4769" s="30" t="s">
        <v>74</v>
      </c>
      <c r="E4769" s="30" t="s">
        <v>9891</v>
      </c>
      <c r="F4769" s="30"/>
      <c r="G4769" s="38">
        <v>60</v>
      </c>
      <c r="H4769" s="31">
        <v>0</v>
      </c>
      <c r="I4769" s="30" t="s">
        <v>622</v>
      </c>
      <c r="J4769" s="30" t="s">
        <v>623</v>
      </c>
      <c r="K4769" s="30" t="s">
        <v>495</v>
      </c>
      <c r="L4769" s="30" t="s">
        <v>612</v>
      </c>
      <c r="M4769" s="30" t="s">
        <v>11187</v>
      </c>
      <c r="N4769" s="30"/>
      <c r="O4769" s="30" t="s">
        <v>9872</v>
      </c>
      <c r="P4769" s="30" t="s">
        <v>9868</v>
      </c>
      <c r="Q4769" s="30" t="s">
        <v>4174</v>
      </c>
    </row>
    <row r="4770" spans="1:17">
      <c r="A4770" s="30" t="s">
        <v>14028</v>
      </c>
      <c r="B4770" s="30" t="s">
        <v>10109</v>
      </c>
      <c r="C4770" s="30" t="s">
        <v>14029</v>
      </c>
      <c r="D4770" s="30" t="s">
        <v>74</v>
      </c>
      <c r="E4770" s="30" t="s">
        <v>9891</v>
      </c>
      <c r="F4770" s="30"/>
      <c r="G4770" s="38">
        <v>60</v>
      </c>
      <c r="H4770" s="31">
        <v>0</v>
      </c>
      <c r="I4770" s="30" t="s">
        <v>5036</v>
      </c>
      <c r="J4770" s="30" t="s">
        <v>5037</v>
      </c>
      <c r="K4770" s="30" t="s">
        <v>495</v>
      </c>
      <c r="L4770" s="30" t="s">
        <v>612</v>
      </c>
      <c r="M4770" s="30" t="s">
        <v>1828</v>
      </c>
      <c r="N4770" s="30"/>
      <c r="O4770" s="30" t="s">
        <v>9872</v>
      </c>
      <c r="P4770" s="30" t="s">
        <v>9868</v>
      </c>
      <c r="Q4770" s="30" t="s">
        <v>4174</v>
      </c>
    </row>
    <row r="4771" spans="1:17">
      <c r="A4771" s="30" t="s">
        <v>14030</v>
      </c>
      <c r="B4771" s="30" t="s">
        <v>10106</v>
      </c>
      <c r="C4771" s="30" t="s">
        <v>14031</v>
      </c>
      <c r="D4771" s="30" t="s">
        <v>74</v>
      </c>
      <c r="E4771" s="30" t="s">
        <v>9891</v>
      </c>
      <c r="F4771" s="30"/>
      <c r="G4771" s="38">
        <v>60</v>
      </c>
      <c r="H4771" s="31">
        <v>0</v>
      </c>
      <c r="I4771" s="30" t="s">
        <v>622</v>
      </c>
      <c r="J4771" s="30" t="s">
        <v>623</v>
      </c>
      <c r="K4771" s="30" t="s">
        <v>495</v>
      </c>
      <c r="L4771" s="30" t="s">
        <v>612</v>
      </c>
      <c r="M4771" s="30" t="s">
        <v>6893</v>
      </c>
      <c r="N4771" s="30"/>
      <c r="O4771" s="30" t="s">
        <v>9872</v>
      </c>
      <c r="P4771" s="30" t="s">
        <v>9868</v>
      </c>
      <c r="Q4771" s="30" t="s">
        <v>4174</v>
      </c>
    </row>
    <row r="4772" spans="1:17">
      <c r="A4772" s="30" t="s">
        <v>14032</v>
      </c>
      <c r="B4772" s="30" t="s">
        <v>10109</v>
      </c>
      <c r="C4772" s="30" t="s">
        <v>14033</v>
      </c>
      <c r="D4772" s="30" t="s">
        <v>74</v>
      </c>
      <c r="E4772" s="30" t="s">
        <v>10883</v>
      </c>
      <c r="F4772" s="30"/>
      <c r="G4772" s="38">
        <v>60</v>
      </c>
      <c r="H4772" s="31">
        <v>0</v>
      </c>
      <c r="I4772" s="30" t="s">
        <v>610</v>
      </c>
      <c r="J4772" s="30" t="s">
        <v>611</v>
      </c>
      <c r="K4772" s="30" t="s">
        <v>495</v>
      </c>
      <c r="L4772" s="30" t="s">
        <v>612</v>
      </c>
      <c r="M4772" s="30" t="s">
        <v>6616</v>
      </c>
      <c r="N4772" s="30"/>
      <c r="O4772" s="30" t="s">
        <v>9872</v>
      </c>
      <c r="P4772" s="30" t="s">
        <v>9868</v>
      </c>
      <c r="Q4772" s="30" t="s">
        <v>4174</v>
      </c>
    </row>
    <row r="4773" spans="1:17">
      <c r="A4773" s="30" t="s">
        <v>14034</v>
      </c>
      <c r="B4773" s="30" t="s">
        <v>10103</v>
      </c>
      <c r="C4773" s="30" t="s">
        <v>14035</v>
      </c>
      <c r="D4773" s="30"/>
      <c r="E4773" s="30" t="s">
        <v>9870</v>
      </c>
      <c r="F4773" s="30" t="s">
        <v>74</v>
      </c>
      <c r="G4773" s="38">
        <v>60</v>
      </c>
      <c r="H4773" s="31">
        <v>0</v>
      </c>
      <c r="I4773" s="30" t="s">
        <v>586</v>
      </c>
      <c r="J4773" s="30" t="s">
        <v>587</v>
      </c>
      <c r="K4773" s="30" t="s">
        <v>495</v>
      </c>
      <c r="L4773" s="30" t="s">
        <v>496</v>
      </c>
      <c r="M4773" s="30" t="s">
        <v>3374</v>
      </c>
      <c r="N4773" s="30"/>
      <c r="O4773" s="30" t="s">
        <v>9872</v>
      </c>
      <c r="P4773" s="30" t="s">
        <v>9868</v>
      </c>
      <c r="Q4773" s="30" t="s">
        <v>499</v>
      </c>
    </row>
    <row r="4774" spans="1:17">
      <c r="A4774" s="30" t="s">
        <v>14036</v>
      </c>
      <c r="B4774" s="30" t="s">
        <v>10106</v>
      </c>
      <c r="C4774" s="30" t="s">
        <v>14037</v>
      </c>
      <c r="D4774" s="30" t="s">
        <v>74</v>
      </c>
      <c r="E4774" s="30" t="s">
        <v>9891</v>
      </c>
      <c r="F4774" s="30"/>
      <c r="G4774" s="38">
        <v>60</v>
      </c>
      <c r="H4774" s="31">
        <v>0</v>
      </c>
      <c r="I4774" s="30" t="s">
        <v>5036</v>
      </c>
      <c r="J4774" s="30" t="s">
        <v>5037</v>
      </c>
      <c r="K4774" s="30" t="s">
        <v>495</v>
      </c>
      <c r="L4774" s="30" t="s">
        <v>612</v>
      </c>
      <c r="M4774" s="30" t="s">
        <v>1128</v>
      </c>
      <c r="N4774" s="30"/>
      <c r="O4774" s="30" t="s">
        <v>9872</v>
      </c>
      <c r="P4774" s="30" t="s">
        <v>9868</v>
      </c>
      <c r="Q4774" s="30" t="s">
        <v>4174</v>
      </c>
    </row>
    <row r="4775" spans="1:17">
      <c r="A4775" s="30" t="s">
        <v>14038</v>
      </c>
      <c r="B4775" s="30" t="s">
        <v>14039</v>
      </c>
      <c r="C4775" s="30" t="s">
        <v>14040</v>
      </c>
      <c r="D4775" s="30"/>
      <c r="E4775" s="30" t="s">
        <v>9870</v>
      </c>
      <c r="F4775" s="30" t="s">
        <v>74</v>
      </c>
      <c r="G4775" s="38">
        <v>60</v>
      </c>
      <c r="H4775" s="31">
        <v>0</v>
      </c>
      <c r="I4775" s="30" t="s">
        <v>586</v>
      </c>
      <c r="J4775" s="30" t="s">
        <v>587</v>
      </c>
      <c r="K4775" s="30" t="s">
        <v>495</v>
      </c>
      <c r="L4775" s="30" t="s">
        <v>496</v>
      </c>
      <c r="M4775" s="30" t="s">
        <v>3374</v>
      </c>
      <c r="N4775" s="30"/>
      <c r="O4775" s="30" t="s">
        <v>9872</v>
      </c>
      <c r="P4775" s="30" t="s">
        <v>9868</v>
      </c>
      <c r="Q4775" s="30" t="s">
        <v>499</v>
      </c>
    </row>
    <row r="4776" spans="1:17">
      <c r="A4776" s="30" t="s">
        <v>14041</v>
      </c>
      <c r="B4776" s="30" t="s">
        <v>10663</v>
      </c>
      <c r="C4776" s="30" t="s">
        <v>14042</v>
      </c>
      <c r="D4776" s="30"/>
      <c r="E4776" s="30" t="s">
        <v>9870</v>
      </c>
      <c r="F4776" s="30" t="s">
        <v>74</v>
      </c>
      <c r="G4776" s="38">
        <v>60</v>
      </c>
      <c r="H4776" s="31">
        <v>0</v>
      </c>
      <c r="I4776" s="30" t="s">
        <v>504</v>
      </c>
      <c r="J4776" s="30" t="s">
        <v>505</v>
      </c>
      <c r="K4776" s="30" t="s">
        <v>495</v>
      </c>
      <c r="L4776" s="30" t="s">
        <v>496</v>
      </c>
      <c r="M4776" s="30" t="s">
        <v>506</v>
      </c>
      <c r="N4776" s="30" t="s">
        <v>7467</v>
      </c>
      <c r="O4776" s="30" t="s">
        <v>9872</v>
      </c>
      <c r="P4776" s="30" t="s">
        <v>9868</v>
      </c>
      <c r="Q4776" s="30" t="s">
        <v>499</v>
      </c>
    </row>
    <row r="4777" spans="1:17">
      <c r="A4777" s="30" t="s">
        <v>14043</v>
      </c>
      <c r="B4777" s="30" t="s">
        <v>10103</v>
      </c>
      <c r="C4777" s="30" t="s">
        <v>14044</v>
      </c>
      <c r="D4777" s="30"/>
      <c r="E4777" s="30" t="s">
        <v>9870</v>
      </c>
      <c r="F4777" s="30" t="s">
        <v>74</v>
      </c>
      <c r="G4777" s="38">
        <v>60</v>
      </c>
      <c r="H4777" s="31">
        <v>0</v>
      </c>
      <c r="I4777" s="30" t="s">
        <v>552</v>
      </c>
      <c r="J4777" s="30" t="s">
        <v>553</v>
      </c>
      <c r="K4777" s="30" t="s">
        <v>495</v>
      </c>
      <c r="L4777" s="30" t="s">
        <v>496</v>
      </c>
      <c r="M4777" s="30" t="s">
        <v>654</v>
      </c>
      <c r="N4777" s="30"/>
      <c r="O4777" s="30" t="s">
        <v>9872</v>
      </c>
      <c r="P4777" s="30" t="s">
        <v>9868</v>
      </c>
      <c r="Q4777" s="30" t="s">
        <v>499</v>
      </c>
    </row>
    <row r="4778" spans="1:17">
      <c r="A4778" s="30" t="s">
        <v>14045</v>
      </c>
      <c r="B4778" s="30" t="s">
        <v>10103</v>
      </c>
      <c r="C4778" s="30" t="s">
        <v>14046</v>
      </c>
      <c r="D4778" s="30"/>
      <c r="E4778" s="30" t="s">
        <v>9870</v>
      </c>
      <c r="F4778" s="30" t="s">
        <v>74</v>
      </c>
      <c r="G4778" s="38">
        <v>60</v>
      </c>
      <c r="H4778" s="31">
        <v>0</v>
      </c>
      <c r="I4778" s="30" t="s">
        <v>552</v>
      </c>
      <c r="J4778" s="30" t="s">
        <v>553</v>
      </c>
      <c r="K4778" s="30" t="s">
        <v>495</v>
      </c>
      <c r="L4778" s="30" t="s">
        <v>496</v>
      </c>
      <c r="M4778" s="30" t="s">
        <v>654</v>
      </c>
      <c r="N4778" s="30"/>
      <c r="O4778" s="30" t="s">
        <v>9872</v>
      </c>
      <c r="P4778" s="30" t="s">
        <v>9868</v>
      </c>
      <c r="Q4778" s="30" t="s">
        <v>499</v>
      </c>
    </row>
    <row r="4779" spans="1:17">
      <c r="A4779" s="30" t="s">
        <v>14047</v>
      </c>
      <c r="B4779" s="30" t="s">
        <v>10103</v>
      </c>
      <c r="C4779" s="30" t="s">
        <v>14048</v>
      </c>
      <c r="D4779" s="30"/>
      <c r="E4779" s="30" t="s">
        <v>9870</v>
      </c>
      <c r="F4779" s="30" t="s">
        <v>74</v>
      </c>
      <c r="G4779" s="38">
        <v>60</v>
      </c>
      <c r="H4779" s="31">
        <v>0</v>
      </c>
      <c r="I4779" s="30" t="s">
        <v>600</v>
      </c>
      <c r="J4779" s="30" t="s">
        <v>601</v>
      </c>
      <c r="K4779" s="30" t="s">
        <v>495</v>
      </c>
      <c r="L4779" s="30" t="s">
        <v>496</v>
      </c>
      <c r="M4779" s="30" t="s">
        <v>654</v>
      </c>
      <c r="N4779" s="30"/>
      <c r="O4779" s="30" t="s">
        <v>9872</v>
      </c>
      <c r="P4779" s="30" t="s">
        <v>9868</v>
      </c>
      <c r="Q4779" s="30" t="s">
        <v>499</v>
      </c>
    </row>
    <row r="4780" spans="1:17">
      <c r="A4780" s="30" t="s">
        <v>14049</v>
      </c>
      <c r="B4780" s="30" t="s">
        <v>10103</v>
      </c>
      <c r="C4780" s="30" t="s">
        <v>14050</v>
      </c>
      <c r="D4780" s="30"/>
      <c r="E4780" s="30" t="s">
        <v>9870</v>
      </c>
      <c r="F4780" s="30" t="s">
        <v>74</v>
      </c>
      <c r="G4780" s="38">
        <v>60</v>
      </c>
      <c r="H4780" s="31">
        <v>0</v>
      </c>
      <c r="I4780" s="30" t="s">
        <v>504</v>
      </c>
      <c r="J4780" s="30" t="s">
        <v>505</v>
      </c>
      <c r="K4780" s="30" t="s">
        <v>495</v>
      </c>
      <c r="L4780" s="30" t="s">
        <v>496</v>
      </c>
      <c r="M4780" s="30" t="s">
        <v>558</v>
      </c>
      <c r="N4780" s="30"/>
      <c r="O4780" s="30" t="s">
        <v>9872</v>
      </c>
      <c r="P4780" s="30" t="s">
        <v>9868</v>
      </c>
      <c r="Q4780" s="30" t="s">
        <v>499</v>
      </c>
    </row>
    <row r="4781" spans="1:17">
      <c r="A4781" s="30" t="s">
        <v>14051</v>
      </c>
      <c r="B4781" s="30" t="s">
        <v>10109</v>
      </c>
      <c r="C4781" s="30" t="s">
        <v>14052</v>
      </c>
      <c r="D4781" s="30" t="s">
        <v>74</v>
      </c>
      <c r="E4781" s="30" t="s">
        <v>9891</v>
      </c>
      <c r="F4781" s="30"/>
      <c r="G4781" s="38">
        <v>60</v>
      </c>
      <c r="H4781" s="31">
        <v>0</v>
      </c>
      <c r="I4781" s="30" t="s">
        <v>5036</v>
      </c>
      <c r="J4781" s="30" t="s">
        <v>5037</v>
      </c>
      <c r="K4781" s="30" t="s">
        <v>495</v>
      </c>
      <c r="L4781" s="30" t="s">
        <v>612</v>
      </c>
      <c r="M4781" s="30" t="s">
        <v>1166</v>
      </c>
      <c r="N4781" s="30"/>
      <c r="O4781" s="30" t="s">
        <v>9872</v>
      </c>
      <c r="P4781" s="30" t="s">
        <v>9868</v>
      </c>
      <c r="Q4781" s="30" t="s">
        <v>4174</v>
      </c>
    </row>
    <row r="4782" spans="1:17">
      <c r="A4782" s="30" t="s">
        <v>14053</v>
      </c>
      <c r="B4782" s="30" t="s">
        <v>10109</v>
      </c>
      <c r="C4782" s="30" t="s">
        <v>14054</v>
      </c>
      <c r="D4782" s="30" t="s">
        <v>74</v>
      </c>
      <c r="E4782" s="30" t="s">
        <v>9891</v>
      </c>
      <c r="F4782" s="30"/>
      <c r="G4782" s="38">
        <v>60</v>
      </c>
      <c r="H4782" s="31">
        <v>0</v>
      </c>
      <c r="I4782" s="30" t="s">
        <v>622</v>
      </c>
      <c r="J4782" s="30" t="s">
        <v>623</v>
      </c>
      <c r="K4782" s="30" t="s">
        <v>495</v>
      </c>
      <c r="L4782" s="30" t="s">
        <v>612</v>
      </c>
      <c r="M4782" s="30" t="s">
        <v>1153</v>
      </c>
      <c r="N4782" s="30"/>
      <c r="O4782" s="30" t="s">
        <v>9872</v>
      </c>
      <c r="P4782" s="30" t="s">
        <v>9868</v>
      </c>
      <c r="Q4782" s="30" t="s">
        <v>4174</v>
      </c>
    </row>
    <row r="4783" spans="1:17">
      <c r="A4783" s="30" t="s">
        <v>14055</v>
      </c>
      <c r="B4783" s="30" t="s">
        <v>10109</v>
      </c>
      <c r="C4783" s="30" t="s">
        <v>14056</v>
      </c>
      <c r="D4783" s="30" t="s">
        <v>74</v>
      </c>
      <c r="E4783" s="30" t="s">
        <v>9891</v>
      </c>
      <c r="F4783" s="30"/>
      <c r="G4783" s="38">
        <v>60</v>
      </c>
      <c r="H4783" s="31">
        <v>0</v>
      </c>
      <c r="I4783" s="30" t="s">
        <v>5036</v>
      </c>
      <c r="J4783" s="30" t="s">
        <v>5037</v>
      </c>
      <c r="K4783" s="30" t="s">
        <v>495</v>
      </c>
      <c r="L4783" s="30" t="s">
        <v>612</v>
      </c>
      <c r="M4783" s="30" t="s">
        <v>9443</v>
      </c>
      <c r="N4783" s="30"/>
      <c r="O4783" s="30" t="s">
        <v>9872</v>
      </c>
      <c r="P4783" s="30" t="s">
        <v>9868</v>
      </c>
      <c r="Q4783" s="30" t="s">
        <v>4174</v>
      </c>
    </row>
    <row r="4784" spans="1:17">
      <c r="A4784" s="30" t="s">
        <v>14057</v>
      </c>
      <c r="B4784" s="30" t="s">
        <v>10103</v>
      </c>
      <c r="C4784" s="30" t="s">
        <v>14058</v>
      </c>
      <c r="D4784" s="30"/>
      <c r="E4784" s="30" t="s">
        <v>9870</v>
      </c>
      <c r="F4784" s="30" t="s">
        <v>74</v>
      </c>
      <c r="G4784" s="38">
        <v>60</v>
      </c>
      <c r="H4784" s="31">
        <v>0</v>
      </c>
      <c r="I4784" s="30" t="s">
        <v>512</v>
      </c>
      <c r="J4784" s="30" t="s">
        <v>513</v>
      </c>
      <c r="K4784" s="30" t="s">
        <v>495</v>
      </c>
      <c r="L4784" s="30" t="s">
        <v>496</v>
      </c>
      <c r="M4784" s="30" t="s">
        <v>695</v>
      </c>
      <c r="N4784" s="30" t="s">
        <v>3047</v>
      </c>
      <c r="O4784" s="30" t="s">
        <v>9872</v>
      </c>
      <c r="P4784" s="30" t="s">
        <v>9868</v>
      </c>
      <c r="Q4784" s="30" t="s">
        <v>499</v>
      </c>
    </row>
    <row r="4785" spans="1:17">
      <c r="A4785" s="30" t="s">
        <v>14059</v>
      </c>
      <c r="B4785" s="30" t="s">
        <v>10103</v>
      </c>
      <c r="C4785" s="30" t="s">
        <v>14060</v>
      </c>
      <c r="D4785" s="30"/>
      <c r="E4785" s="30" t="s">
        <v>9870</v>
      </c>
      <c r="F4785" s="30" t="s">
        <v>74</v>
      </c>
      <c r="G4785" s="38">
        <v>60</v>
      </c>
      <c r="H4785" s="31">
        <v>0</v>
      </c>
      <c r="I4785" s="30" t="s">
        <v>512</v>
      </c>
      <c r="J4785" s="30" t="s">
        <v>513</v>
      </c>
      <c r="K4785" s="30" t="s">
        <v>495</v>
      </c>
      <c r="L4785" s="30" t="s">
        <v>496</v>
      </c>
      <c r="M4785" s="30" t="s">
        <v>713</v>
      </c>
      <c r="N4785" s="30" t="s">
        <v>5639</v>
      </c>
      <c r="O4785" s="30" t="s">
        <v>9872</v>
      </c>
      <c r="P4785" s="30" t="s">
        <v>9868</v>
      </c>
      <c r="Q4785" s="30" t="s">
        <v>499</v>
      </c>
    </row>
    <row r="4786" spans="1:17">
      <c r="A4786" s="30" t="s">
        <v>14061</v>
      </c>
      <c r="B4786" s="30" t="s">
        <v>10109</v>
      </c>
      <c r="C4786" s="30" t="s">
        <v>14062</v>
      </c>
      <c r="D4786" s="30" t="s">
        <v>74</v>
      </c>
      <c r="E4786" s="30" t="s">
        <v>9891</v>
      </c>
      <c r="F4786" s="30"/>
      <c r="G4786" s="38">
        <v>60</v>
      </c>
      <c r="H4786" s="31">
        <v>0</v>
      </c>
      <c r="I4786" s="30" t="s">
        <v>622</v>
      </c>
      <c r="J4786" s="30" t="s">
        <v>623</v>
      </c>
      <c r="K4786" s="30" t="s">
        <v>495</v>
      </c>
      <c r="L4786" s="30" t="s">
        <v>612</v>
      </c>
      <c r="M4786" s="30" t="s">
        <v>997</v>
      </c>
      <c r="N4786" s="30"/>
      <c r="O4786" s="30" t="s">
        <v>9872</v>
      </c>
      <c r="P4786" s="30" t="s">
        <v>9868</v>
      </c>
      <c r="Q4786" s="30" t="s">
        <v>4174</v>
      </c>
    </row>
    <row r="4787" spans="1:17">
      <c r="A4787" s="30" t="s">
        <v>14063</v>
      </c>
      <c r="B4787" s="30" t="s">
        <v>10106</v>
      </c>
      <c r="C4787" s="30" t="s">
        <v>14064</v>
      </c>
      <c r="D4787" s="30" t="s">
        <v>74</v>
      </c>
      <c r="E4787" s="30" t="s">
        <v>9891</v>
      </c>
      <c r="F4787" s="30"/>
      <c r="G4787" s="38">
        <v>60</v>
      </c>
      <c r="H4787" s="31">
        <v>0</v>
      </c>
      <c r="I4787" s="30" t="s">
        <v>5036</v>
      </c>
      <c r="J4787" s="30" t="s">
        <v>5037</v>
      </c>
      <c r="K4787" s="30" t="s">
        <v>495</v>
      </c>
      <c r="L4787" s="30" t="s">
        <v>612</v>
      </c>
      <c r="M4787" s="30" t="s">
        <v>4226</v>
      </c>
      <c r="N4787" s="30"/>
      <c r="O4787" s="30" t="s">
        <v>9872</v>
      </c>
      <c r="P4787" s="30" t="s">
        <v>9868</v>
      </c>
      <c r="Q4787" s="30" t="s">
        <v>4174</v>
      </c>
    </row>
    <row r="4788" spans="1:17">
      <c r="A4788" s="30" t="s">
        <v>14065</v>
      </c>
      <c r="B4788" s="30" t="s">
        <v>10663</v>
      </c>
      <c r="C4788" s="30" t="s">
        <v>14066</v>
      </c>
      <c r="D4788" s="30"/>
      <c r="E4788" s="30" t="s">
        <v>9870</v>
      </c>
      <c r="F4788" s="30" t="s">
        <v>74</v>
      </c>
      <c r="G4788" s="38">
        <v>60</v>
      </c>
      <c r="H4788" s="31">
        <v>0</v>
      </c>
      <c r="I4788" s="30" t="s">
        <v>504</v>
      </c>
      <c r="J4788" s="30" t="s">
        <v>505</v>
      </c>
      <c r="K4788" s="30" t="s">
        <v>495</v>
      </c>
      <c r="L4788" s="30" t="s">
        <v>496</v>
      </c>
      <c r="M4788" s="30" t="s">
        <v>558</v>
      </c>
      <c r="N4788" s="30"/>
      <c r="O4788" s="30" t="s">
        <v>9872</v>
      </c>
      <c r="P4788" s="30" t="s">
        <v>9868</v>
      </c>
      <c r="Q4788" s="30" t="s">
        <v>499</v>
      </c>
    </row>
    <row r="4789" spans="1:17">
      <c r="A4789" s="30" t="s">
        <v>14067</v>
      </c>
      <c r="B4789" s="30" t="s">
        <v>10103</v>
      </c>
      <c r="C4789" s="30" t="s">
        <v>14068</v>
      </c>
      <c r="D4789" s="30"/>
      <c r="E4789" s="30" t="s">
        <v>9870</v>
      </c>
      <c r="F4789" s="30" t="s">
        <v>74</v>
      </c>
      <c r="G4789" s="38">
        <v>60</v>
      </c>
      <c r="H4789" s="31">
        <v>0</v>
      </c>
      <c r="I4789" s="30" t="s">
        <v>586</v>
      </c>
      <c r="J4789" s="30" t="s">
        <v>587</v>
      </c>
      <c r="K4789" s="30" t="s">
        <v>495</v>
      </c>
      <c r="L4789" s="30" t="s">
        <v>496</v>
      </c>
      <c r="M4789" s="30" t="s">
        <v>903</v>
      </c>
      <c r="N4789" s="30"/>
      <c r="O4789" s="30" t="s">
        <v>9872</v>
      </c>
      <c r="P4789" s="30" t="s">
        <v>9868</v>
      </c>
      <c r="Q4789" s="30" t="s">
        <v>499</v>
      </c>
    </row>
    <row r="4790" spans="1:17">
      <c r="A4790" s="30" t="s">
        <v>14069</v>
      </c>
      <c r="B4790" s="30" t="s">
        <v>10103</v>
      </c>
      <c r="C4790" s="30" t="s">
        <v>14070</v>
      </c>
      <c r="D4790" s="30"/>
      <c r="E4790" s="30" t="s">
        <v>9870</v>
      </c>
      <c r="F4790" s="30" t="s">
        <v>74</v>
      </c>
      <c r="G4790" s="38">
        <v>60</v>
      </c>
      <c r="H4790" s="31">
        <v>0</v>
      </c>
      <c r="I4790" s="30" t="s">
        <v>504</v>
      </c>
      <c r="J4790" s="30" t="s">
        <v>505</v>
      </c>
      <c r="K4790" s="30" t="s">
        <v>495</v>
      </c>
      <c r="L4790" s="30" t="s">
        <v>496</v>
      </c>
      <c r="M4790" s="30" t="s">
        <v>592</v>
      </c>
      <c r="N4790" s="30"/>
      <c r="O4790" s="30" t="s">
        <v>9872</v>
      </c>
      <c r="P4790" s="30" t="s">
        <v>9868</v>
      </c>
      <c r="Q4790" s="30" t="s">
        <v>499</v>
      </c>
    </row>
    <row r="4791" spans="1:17">
      <c r="A4791" s="30" t="s">
        <v>14071</v>
      </c>
      <c r="B4791" s="30" t="s">
        <v>10106</v>
      </c>
      <c r="C4791" s="30" t="s">
        <v>14072</v>
      </c>
      <c r="D4791" s="30" t="s">
        <v>74</v>
      </c>
      <c r="E4791" s="30" t="s">
        <v>9891</v>
      </c>
      <c r="F4791" s="30"/>
      <c r="G4791" s="38">
        <v>60</v>
      </c>
      <c r="H4791" s="31">
        <v>0</v>
      </c>
      <c r="I4791" s="30" t="s">
        <v>610</v>
      </c>
      <c r="J4791" s="30" t="s">
        <v>611</v>
      </c>
      <c r="K4791" s="30" t="s">
        <v>495</v>
      </c>
      <c r="L4791" s="30" t="s">
        <v>612</v>
      </c>
      <c r="M4791" s="30" t="s">
        <v>5051</v>
      </c>
      <c r="N4791" s="30"/>
      <c r="O4791" s="30" t="s">
        <v>9872</v>
      </c>
      <c r="P4791" s="30" t="s">
        <v>9868</v>
      </c>
      <c r="Q4791" s="30" t="s">
        <v>4174</v>
      </c>
    </row>
    <row r="4792" spans="1:17">
      <c r="A4792" s="30" t="s">
        <v>14073</v>
      </c>
      <c r="B4792" s="30" t="s">
        <v>10109</v>
      </c>
      <c r="C4792" s="30" t="s">
        <v>14074</v>
      </c>
      <c r="D4792" s="30" t="s">
        <v>74</v>
      </c>
      <c r="E4792" s="30" t="s">
        <v>9891</v>
      </c>
      <c r="F4792" s="30"/>
      <c r="G4792" s="38">
        <v>60</v>
      </c>
      <c r="H4792" s="31">
        <v>0</v>
      </c>
      <c r="I4792" s="30" t="s">
        <v>5036</v>
      </c>
      <c r="J4792" s="30" t="s">
        <v>5037</v>
      </c>
      <c r="K4792" s="30" t="s">
        <v>495</v>
      </c>
      <c r="L4792" s="30" t="s">
        <v>612</v>
      </c>
      <c r="M4792" s="30" t="s">
        <v>6055</v>
      </c>
      <c r="N4792" s="30"/>
      <c r="O4792" s="30" t="s">
        <v>9872</v>
      </c>
      <c r="P4792" s="30" t="s">
        <v>9868</v>
      </c>
      <c r="Q4792" s="30" t="s">
        <v>4174</v>
      </c>
    </row>
    <row r="4793" spans="1:17">
      <c r="A4793" s="30" t="s">
        <v>14075</v>
      </c>
      <c r="B4793" s="30" t="s">
        <v>10109</v>
      </c>
      <c r="C4793" s="30" t="s">
        <v>14076</v>
      </c>
      <c r="D4793" s="30" t="s">
        <v>74</v>
      </c>
      <c r="E4793" s="30" t="s">
        <v>9891</v>
      </c>
      <c r="F4793" s="30"/>
      <c r="G4793" s="38">
        <v>60</v>
      </c>
      <c r="H4793" s="31">
        <v>0</v>
      </c>
      <c r="I4793" s="30" t="s">
        <v>610</v>
      </c>
      <c r="J4793" s="30" t="s">
        <v>611</v>
      </c>
      <c r="K4793" s="30" t="s">
        <v>495</v>
      </c>
      <c r="L4793" s="30" t="s">
        <v>612</v>
      </c>
      <c r="M4793" s="30" t="s">
        <v>1108</v>
      </c>
      <c r="N4793" s="30"/>
      <c r="O4793" s="30" t="s">
        <v>9872</v>
      </c>
      <c r="P4793" s="30" t="s">
        <v>9868</v>
      </c>
      <c r="Q4793" s="30" t="s">
        <v>4174</v>
      </c>
    </row>
    <row r="4794" spans="1:17">
      <c r="A4794" s="30" t="s">
        <v>14077</v>
      </c>
      <c r="B4794" s="30" t="s">
        <v>10663</v>
      </c>
      <c r="C4794" s="30" t="s">
        <v>14078</v>
      </c>
      <c r="D4794" s="30"/>
      <c r="E4794" s="30" t="s">
        <v>9870</v>
      </c>
      <c r="F4794" s="30" t="s">
        <v>74</v>
      </c>
      <c r="G4794" s="38">
        <v>60</v>
      </c>
      <c r="H4794" s="31">
        <v>0</v>
      </c>
      <c r="I4794" s="30" t="s">
        <v>552</v>
      </c>
      <c r="J4794" s="30" t="s">
        <v>553</v>
      </c>
      <c r="K4794" s="30" t="s">
        <v>495</v>
      </c>
      <c r="L4794" s="30" t="s">
        <v>496</v>
      </c>
      <c r="M4794" s="30" t="s">
        <v>596</v>
      </c>
      <c r="N4794" s="30"/>
      <c r="O4794" s="30" t="s">
        <v>9872</v>
      </c>
      <c r="P4794" s="30" t="s">
        <v>9868</v>
      </c>
      <c r="Q4794" s="30" t="s">
        <v>499</v>
      </c>
    </row>
    <row r="4795" spans="1:17">
      <c r="A4795" s="30" t="s">
        <v>14079</v>
      </c>
      <c r="B4795" s="30" t="s">
        <v>10103</v>
      </c>
      <c r="C4795" s="30" t="s">
        <v>14080</v>
      </c>
      <c r="D4795" s="30"/>
      <c r="E4795" s="30" t="s">
        <v>9870</v>
      </c>
      <c r="F4795" s="30" t="s">
        <v>74</v>
      </c>
      <c r="G4795" s="38">
        <v>60</v>
      </c>
      <c r="H4795" s="31">
        <v>0</v>
      </c>
      <c r="I4795" s="30" t="s">
        <v>552</v>
      </c>
      <c r="J4795" s="30" t="s">
        <v>553</v>
      </c>
      <c r="K4795" s="30" t="s">
        <v>495</v>
      </c>
      <c r="L4795" s="30" t="s">
        <v>496</v>
      </c>
      <c r="M4795" s="30" t="s">
        <v>654</v>
      </c>
      <c r="N4795" s="30"/>
      <c r="O4795" s="30" t="s">
        <v>9872</v>
      </c>
      <c r="P4795" s="30" t="s">
        <v>9868</v>
      </c>
      <c r="Q4795" s="30" t="s">
        <v>499</v>
      </c>
    </row>
    <row r="4796" spans="1:17">
      <c r="A4796" s="30" t="s">
        <v>14081</v>
      </c>
      <c r="B4796" s="30" t="s">
        <v>10103</v>
      </c>
      <c r="C4796" s="30" t="s">
        <v>14082</v>
      </c>
      <c r="D4796" s="30"/>
      <c r="E4796" s="30" t="s">
        <v>9870</v>
      </c>
      <c r="F4796" s="30" t="s">
        <v>74</v>
      </c>
      <c r="G4796" s="38">
        <v>60</v>
      </c>
      <c r="H4796" s="31">
        <v>0</v>
      </c>
      <c r="I4796" s="30" t="s">
        <v>512</v>
      </c>
      <c r="J4796" s="30" t="s">
        <v>513</v>
      </c>
      <c r="K4796" s="30" t="s">
        <v>495</v>
      </c>
      <c r="L4796" s="30" t="s">
        <v>496</v>
      </c>
      <c r="M4796" s="30" t="s">
        <v>713</v>
      </c>
      <c r="N4796" s="30" t="s">
        <v>7499</v>
      </c>
      <c r="O4796" s="30" t="s">
        <v>9872</v>
      </c>
      <c r="P4796" s="30" t="s">
        <v>9868</v>
      </c>
      <c r="Q4796" s="30" t="s">
        <v>499</v>
      </c>
    </row>
    <row r="4797" spans="1:17">
      <c r="A4797" s="30" t="s">
        <v>14083</v>
      </c>
      <c r="B4797" s="30" t="s">
        <v>10106</v>
      </c>
      <c r="C4797" s="30" t="s">
        <v>14084</v>
      </c>
      <c r="D4797" s="30" t="s">
        <v>74</v>
      </c>
      <c r="E4797" s="30" t="s">
        <v>9891</v>
      </c>
      <c r="F4797" s="30"/>
      <c r="G4797" s="38">
        <v>60</v>
      </c>
      <c r="H4797" s="31">
        <v>0</v>
      </c>
      <c r="I4797" s="30" t="s">
        <v>5036</v>
      </c>
      <c r="J4797" s="30" t="s">
        <v>5037</v>
      </c>
      <c r="K4797" s="30" t="s">
        <v>495</v>
      </c>
      <c r="L4797" s="30" t="s">
        <v>612</v>
      </c>
      <c r="M4797" s="30" t="s">
        <v>4781</v>
      </c>
      <c r="N4797" s="30"/>
      <c r="O4797" s="30" t="s">
        <v>9872</v>
      </c>
      <c r="P4797" s="30" t="s">
        <v>9868</v>
      </c>
      <c r="Q4797" s="30" t="s">
        <v>4174</v>
      </c>
    </row>
    <row r="4798" spans="1:17">
      <c r="A4798" s="30" t="s">
        <v>14085</v>
      </c>
      <c r="B4798" s="30" t="s">
        <v>10106</v>
      </c>
      <c r="C4798" s="30" t="s">
        <v>14086</v>
      </c>
      <c r="D4798" s="30" t="s">
        <v>74</v>
      </c>
      <c r="E4798" s="30" t="s">
        <v>9891</v>
      </c>
      <c r="F4798" s="30"/>
      <c r="G4798" s="38">
        <v>60</v>
      </c>
      <c r="H4798" s="31">
        <v>0</v>
      </c>
      <c r="I4798" s="30" t="s">
        <v>622</v>
      </c>
      <c r="J4798" s="30" t="s">
        <v>623</v>
      </c>
      <c r="K4798" s="30" t="s">
        <v>495</v>
      </c>
      <c r="L4798" s="30" t="s">
        <v>612</v>
      </c>
      <c r="M4798" s="30" t="s">
        <v>6893</v>
      </c>
      <c r="N4798" s="30"/>
      <c r="O4798" s="30" t="s">
        <v>9872</v>
      </c>
      <c r="P4798" s="30" t="s">
        <v>9868</v>
      </c>
      <c r="Q4798" s="30" t="s">
        <v>4174</v>
      </c>
    </row>
    <row r="4799" spans="1:17">
      <c r="A4799" s="30" t="s">
        <v>14087</v>
      </c>
      <c r="B4799" s="30" t="s">
        <v>10109</v>
      </c>
      <c r="C4799" s="30" t="s">
        <v>14088</v>
      </c>
      <c r="D4799" s="30" t="s">
        <v>74</v>
      </c>
      <c r="E4799" s="30" t="s">
        <v>9891</v>
      </c>
      <c r="F4799" s="30"/>
      <c r="G4799" s="38">
        <v>60</v>
      </c>
      <c r="H4799" s="31">
        <v>0</v>
      </c>
      <c r="I4799" s="30" t="s">
        <v>5036</v>
      </c>
      <c r="J4799" s="30" t="s">
        <v>5037</v>
      </c>
      <c r="K4799" s="30" t="s">
        <v>495</v>
      </c>
      <c r="L4799" s="30" t="s">
        <v>612</v>
      </c>
      <c r="M4799" s="30" t="s">
        <v>6055</v>
      </c>
      <c r="N4799" s="30"/>
      <c r="O4799" s="30" t="s">
        <v>9872</v>
      </c>
      <c r="P4799" s="30" t="s">
        <v>9868</v>
      </c>
      <c r="Q4799" s="30" t="s">
        <v>4174</v>
      </c>
    </row>
    <row r="4800" spans="1:17">
      <c r="A4800" s="30" t="s">
        <v>14089</v>
      </c>
      <c r="B4800" s="30" t="s">
        <v>10103</v>
      </c>
      <c r="C4800" s="30" t="s">
        <v>14090</v>
      </c>
      <c r="D4800" s="30"/>
      <c r="E4800" s="30" t="s">
        <v>9870</v>
      </c>
      <c r="F4800" s="30" t="s">
        <v>74</v>
      </c>
      <c r="G4800" s="38">
        <v>60</v>
      </c>
      <c r="H4800" s="31">
        <v>0</v>
      </c>
      <c r="I4800" s="30" t="s">
        <v>552</v>
      </c>
      <c r="J4800" s="30" t="s">
        <v>553</v>
      </c>
      <c r="K4800" s="30" t="s">
        <v>495</v>
      </c>
      <c r="L4800" s="30" t="s">
        <v>496</v>
      </c>
      <c r="M4800" s="30" t="s">
        <v>596</v>
      </c>
      <c r="N4800" s="30"/>
      <c r="O4800" s="30" t="s">
        <v>9872</v>
      </c>
      <c r="P4800" s="30" t="s">
        <v>9868</v>
      </c>
      <c r="Q4800" s="30" t="s">
        <v>499</v>
      </c>
    </row>
    <row r="4801" spans="1:17">
      <c r="A4801" s="30" t="s">
        <v>14091</v>
      </c>
      <c r="B4801" s="30" t="s">
        <v>10663</v>
      </c>
      <c r="C4801" s="30" t="s">
        <v>14092</v>
      </c>
      <c r="D4801" s="30"/>
      <c r="E4801" s="30" t="s">
        <v>9870</v>
      </c>
      <c r="F4801" s="30" t="s">
        <v>74</v>
      </c>
      <c r="G4801" s="38">
        <v>60</v>
      </c>
      <c r="H4801" s="31">
        <v>0</v>
      </c>
      <c r="I4801" s="30" t="s">
        <v>504</v>
      </c>
      <c r="J4801" s="30" t="s">
        <v>505</v>
      </c>
      <c r="K4801" s="30" t="s">
        <v>495</v>
      </c>
      <c r="L4801" s="30" t="s">
        <v>496</v>
      </c>
      <c r="M4801" s="30" t="s">
        <v>2206</v>
      </c>
      <c r="N4801" s="30"/>
      <c r="O4801" s="30" t="s">
        <v>9872</v>
      </c>
      <c r="P4801" s="30" t="s">
        <v>9868</v>
      </c>
      <c r="Q4801" s="30" t="s">
        <v>499</v>
      </c>
    </row>
    <row r="4802" spans="1:17">
      <c r="A4802" s="30" t="s">
        <v>14093</v>
      </c>
      <c r="B4802" s="30" t="s">
        <v>10109</v>
      </c>
      <c r="C4802" s="30" t="s">
        <v>14094</v>
      </c>
      <c r="D4802" s="30" t="s">
        <v>74</v>
      </c>
      <c r="E4802" s="30" t="s">
        <v>9891</v>
      </c>
      <c r="F4802" s="30"/>
      <c r="G4802" s="38">
        <v>60</v>
      </c>
      <c r="H4802" s="31">
        <v>0</v>
      </c>
      <c r="I4802" s="30" t="s">
        <v>610</v>
      </c>
      <c r="J4802" s="30" t="s">
        <v>611</v>
      </c>
      <c r="K4802" s="30" t="s">
        <v>495</v>
      </c>
      <c r="L4802" s="30" t="s">
        <v>612</v>
      </c>
      <c r="M4802" s="30" t="s">
        <v>1108</v>
      </c>
      <c r="N4802" s="30"/>
      <c r="O4802" s="30" t="s">
        <v>9872</v>
      </c>
      <c r="P4802" s="30" t="s">
        <v>9868</v>
      </c>
      <c r="Q4802" s="30" t="s">
        <v>4174</v>
      </c>
    </row>
    <row r="4803" spans="1:17">
      <c r="A4803" s="30" t="s">
        <v>14095</v>
      </c>
      <c r="B4803" s="30" t="s">
        <v>10106</v>
      </c>
      <c r="C4803" s="30" t="s">
        <v>14096</v>
      </c>
      <c r="D4803" s="30" t="s">
        <v>74</v>
      </c>
      <c r="E4803" s="30" t="s">
        <v>9891</v>
      </c>
      <c r="F4803" s="30"/>
      <c r="G4803" s="38">
        <v>60</v>
      </c>
      <c r="H4803" s="31">
        <v>0</v>
      </c>
      <c r="I4803" s="30" t="s">
        <v>622</v>
      </c>
      <c r="J4803" s="30" t="s">
        <v>623</v>
      </c>
      <c r="K4803" s="30" t="s">
        <v>495</v>
      </c>
      <c r="L4803" s="30" t="s">
        <v>612</v>
      </c>
      <c r="M4803" s="30" t="s">
        <v>997</v>
      </c>
      <c r="N4803" s="30"/>
      <c r="O4803" s="30" t="s">
        <v>9872</v>
      </c>
      <c r="P4803" s="30" t="s">
        <v>9868</v>
      </c>
      <c r="Q4803" s="30" t="s">
        <v>4174</v>
      </c>
    </row>
    <row r="4804" spans="1:17">
      <c r="A4804" s="30" t="s">
        <v>14097</v>
      </c>
      <c r="B4804" s="30" t="s">
        <v>10120</v>
      </c>
      <c r="C4804" s="30" t="s">
        <v>14098</v>
      </c>
      <c r="D4804" s="30" t="s">
        <v>74</v>
      </c>
      <c r="E4804" s="30" t="s">
        <v>9891</v>
      </c>
      <c r="F4804" s="30"/>
      <c r="G4804" s="38">
        <v>60</v>
      </c>
      <c r="H4804" s="31">
        <v>0</v>
      </c>
      <c r="I4804" s="30" t="s">
        <v>610</v>
      </c>
      <c r="J4804" s="30" t="s">
        <v>611</v>
      </c>
      <c r="K4804" s="30" t="s">
        <v>495</v>
      </c>
      <c r="L4804" s="30" t="s">
        <v>612</v>
      </c>
      <c r="M4804" s="30" t="s">
        <v>943</v>
      </c>
      <c r="N4804" s="30"/>
      <c r="O4804" s="30" t="s">
        <v>9872</v>
      </c>
      <c r="P4804" s="30" t="s">
        <v>9868</v>
      </c>
      <c r="Q4804" s="30" t="s">
        <v>4174</v>
      </c>
    </row>
    <row r="4805" spans="1:17">
      <c r="A4805" s="30" t="s">
        <v>14099</v>
      </c>
      <c r="B4805" s="30" t="s">
        <v>10109</v>
      </c>
      <c r="C4805" s="30" t="s">
        <v>14100</v>
      </c>
      <c r="D4805" s="30" t="s">
        <v>74</v>
      </c>
      <c r="E4805" s="30" t="s">
        <v>9891</v>
      </c>
      <c r="F4805" s="30"/>
      <c r="G4805" s="38">
        <v>60</v>
      </c>
      <c r="H4805" s="31">
        <v>0</v>
      </c>
      <c r="I4805" s="30" t="s">
        <v>5036</v>
      </c>
      <c r="J4805" s="30" t="s">
        <v>5037</v>
      </c>
      <c r="K4805" s="30" t="s">
        <v>495</v>
      </c>
      <c r="L4805" s="30" t="s">
        <v>612</v>
      </c>
      <c r="M4805" s="30" t="s">
        <v>1021</v>
      </c>
      <c r="N4805" s="30"/>
      <c r="O4805" s="30" t="s">
        <v>9872</v>
      </c>
      <c r="P4805" s="30" t="s">
        <v>9868</v>
      </c>
      <c r="Q4805" s="30" t="s">
        <v>4174</v>
      </c>
    </row>
    <row r="4806" spans="1:17">
      <c r="A4806" s="30" t="s">
        <v>14101</v>
      </c>
      <c r="B4806" s="30" t="s">
        <v>10103</v>
      </c>
      <c r="C4806" s="30" t="s">
        <v>14102</v>
      </c>
      <c r="D4806" s="30"/>
      <c r="E4806" s="30" t="s">
        <v>9870</v>
      </c>
      <c r="F4806" s="30" t="s">
        <v>74</v>
      </c>
      <c r="G4806" s="38">
        <v>60</v>
      </c>
      <c r="H4806" s="31">
        <v>0</v>
      </c>
      <c r="I4806" s="30" t="s">
        <v>586</v>
      </c>
      <c r="J4806" s="30" t="s">
        <v>587</v>
      </c>
      <c r="K4806" s="30" t="s">
        <v>495</v>
      </c>
      <c r="L4806" s="30" t="s">
        <v>496</v>
      </c>
      <c r="M4806" s="30" t="s">
        <v>497</v>
      </c>
      <c r="N4806" s="30"/>
      <c r="O4806" s="30" t="s">
        <v>9872</v>
      </c>
      <c r="P4806" s="30" t="s">
        <v>9868</v>
      </c>
      <c r="Q4806" s="30" t="s">
        <v>499</v>
      </c>
    </row>
    <row r="4807" spans="1:17">
      <c r="A4807" s="30" t="s">
        <v>14103</v>
      </c>
      <c r="B4807" s="30" t="s">
        <v>14104</v>
      </c>
      <c r="C4807" s="30" t="s">
        <v>14105</v>
      </c>
      <c r="D4807" s="30"/>
      <c r="E4807" s="30" t="s">
        <v>9870</v>
      </c>
      <c r="F4807" s="30" t="s">
        <v>74</v>
      </c>
      <c r="G4807" s="38">
        <v>60</v>
      </c>
      <c r="H4807" s="31">
        <v>0</v>
      </c>
      <c r="I4807" s="30" t="s">
        <v>552</v>
      </c>
      <c r="J4807" s="30" t="s">
        <v>553</v>
      </c>
      <c r="K4807" s="30" t="s">
        <v>495</v>
      </c>
      <c r="L4807" s="30" t="s">
        <v>496</v>
      </c>
      <c r="M4807" s="30" t="s">
        <v>654</v>
      </c>
      <c r="N4807" s="30"/>
      <c r="O4807" s="30" t="s">
        <v>9872</v>
      </c>
      <c r="P4807" s="30" t="s">
        <v>9868</v>
      </c>
      <c r="Q4807" s="30" t="s">
        <v>499</v>
      </c>
    </row>
    <row r="4808" spans="1:17">
      <c r="A4808" s="30" t="s">
        <v>14106</v>
      </c>
      <c r="B4808" s="30" t="s">
        <v>10106</v>
      </c>
      <c r="C4808" s="30" t="s">
        <v>14107</v>
      </c>
      <c r="D4808" s="30" t="s">
        <v>74</v>
      </c>
      <c r="E4808" s="30" t="s">
        <v>9891</v>
      </c>
      <c r="F4808" s="30"/>
      <c r="G4808" s="38">
        <v>60</v>
      </c>
      <c r="H4808" s="31">
        <v>0</v>
      </c>
      <c r="I4808" s="30" t="s">
        <v>622</v>
      </c>
      <c r="J4808" s="30" t="s">
        <v>623</v>
      </c>
      <c r="K4808" s="30" t="s">
        <v>495</v>
      </c>
      <c r="L4808" s="30" t="s">
        <v>612</v>
      </c>
      <c r="M4808" s="30" t="s">
        <v>997</v>
      </c>
      <c r="N4808" s="30"/>
      <c r="O4808" s="30" t="s">
        <v>9872</v>
      </c>
      <c r="P4808" s="30" t="s">
        <v>9868</v>
      </c>
      <c r="Q4808" s="30" t="s">
        <v>4174</v>
      </c>
    </row>
    <row r="4809" spans="1:17">
      <c r="A4809" s="30" t="s">
        <v>14108</v>
      </c>
      <c r="B4809" s="30" t="s">
        <v>10109</v>
      </c>
      <c r="C4809" s="30" t="s">
        <v>14109</v>
      </c>
      <c r="D4809" s="30" t="s">
        <v>74</v>
      </c>
      <c r="E4809" s="30" t="s">
        <v>9891</v>
      </c>
      <c r="F4809" s="30"/>
      <c r="G4809" s="38">
        <v>60</v>
      </c>
      <c r="H4809" s="31">
        <v>0</v>
      </c>
      <c r="I4809" s="30" t="s">
        <v>5036</v>
      </c>
      <c r="J4809" s="30" t="s">
        <v>5037</v>
      </c>
      <c r="K4809" s="30" t="s">
        <v>495</v>
      </c>
      <c r="L4809" s="30" t="s">
        <v>612</v>
      </c>
      <c r="M4809" s="30" t="s">
        <v>1166</v>
      </c>
      <c r="N4809" s="30"/>
      <c r="O4809" s="30" t="s">
        <v>9872</v>
      </c>
      <c r="P4809" s="30" t="s">
        <v>9868</v>
      </c>
      <c r="Q4809" s="30" t="s">
        <v>4174</v>
      </c>
    </row>
    <row r="4810" spans="1:17">
      <c r="A4810" s="30" t="s">
        <v>14110</v>
      </c>
      <c r="B4810" s="30" t="s">
        <v>10106</v>
      </c>
      <c r="C4810" s="30" t="s">
        <v>14111</v>
      </c>
      <c r="D4810" s="30" t="s">
        <v>74</v>
      </c>
      <c r="E4810" s="30" t="s">
        <v>9891</v>
      </c>
      <c r="F4810" s="30"/>
      <c r="G4810" s="38">
        <v>60</v>
      </c>
      <c r="H4810" s="31">
        <v>0</v>
      </c>
      <c r="I4810" s="30" t="s">
        <v>5036</v>
      </c>
      <c r="J4810" s="30" t="s">
        <v>5037</v>
      </c>
      <c r="K4810" s="30" t="s">
        <v>495</v>
      </c>
      <c r="L4810" s="30" t="s">
        <v>612</v>
      </c>
      <c r="M4810" s="30" t="s">
        <v>4226</v>
      </c>
      <c r="N4810" s="30"/>
      <c r="O4810" s="30" t="s">
        <v>9872</v>
      </c>
      <c r="P4810" s="30" t="s">
        <v>9868</v>
      </c>
      <c r="Q4810" s="30" t="s">
        <v>4174</v>
      </c>
    </row>
    <row r="4811" spans="1:17">
      <c r="A4811" s="30" t="s">
        <v>14112</v>
      </c>
      <c r="B4811" s="30" t="s">
        <v>10103</v>
      </c>
      <c r="C4811" s="30" t="s">
        <v>14113</v>
      </c>
      <c r="D4811" s="30"/>
      <c r="E4811" s="30" t="s">
        <v>9870</v>
      </c>
      <c r="F4811" s="30" t="s">
        <v>74</v>
      </c>
      <c r="G4811" s="38">
        <v>60</v>
      </c>
      <c r="H4811" s="31">
        <v>0</v>
      </c>
      <c r="I4811" s="30" t="s">
        <v>586</v>
      </c>
      <c r="J4811" s="30" t="s">
        <v>587</v>
      </c>
      <c r="K4811" s="30" t="s">
        <v>495</v>
      </c>
      <c r="L4811" s="30" t="s">
        <v>496</v>
      </c>
      <c r="M4811" s="30" t="s">
        <v>903</v>
      </c>
      <c r="N4811" s="30"/>
      <c r="O4811" s="30" t="s">
        <v>9872</v>
      </c>
      <c r="P4811" s="30" t="s">
        <v>9868</v>
      </c>
      <c r="Q4811" s="30" t="s">
        <v>499</v>
      </c>
    </row>
    <row r="4812" spans="1:17">
      <c r="A4812" s="30" t="s">
        <v>14114</v>
      </c>
      <c r="B4812" s="30" t="s">
        <v>10109</v>
      </c>
      <c r="C4812" s="30" t="s">
        <v>14115</v>
      </c>
      <c r="D4812" s="30" t="s">
        <v>74</v>
      </c>
      <c r="E4812" s="30" t="s">
        <v>10883</v>
      </c>
      <c r="F4812" s="30"/>
      <c r="G4812" s="38">
        <v>60</v>
      </c>
      <c r="H4812" s="31">
        <v>0</v>
      </c>
      <c r="I4812" s="30" t="s">
        <v>610</v>
      </c>
      <c r="J4812" s="30" t="s">
        <v>611</v>
      </c>
      <c r="K4812" s="30" t="s">
        <v>495</v>
      </c>
      <c r="L4812" s="30" t="s">
        <v>612</v>
      </c>
      <c r="M4812" s="30" t="s">
        <v>6616</v>
      </c>
      <c r="N4812" s="30"/>
      <c r="O4812" s="30" t="s">
        <v>9872</v>
      </c>
      <c r="P4812" s="30" t="s">
        <v>9868</v>
      </c>
      <c r="Q4812" s="30" t="s">
        <v>4174</v>
      </c>
    </row>
    <row r="4813" spans="1:17">
      <c r="A4813" s="30" t="s">
        <v>14116</v>
      </c>
      <c r="B4813" s="30" t="s">
        <v>10103</v>
      </c>
      <c r="C4813" s="30" t="s">
        <v>14117</v>
      </c>
      <c r="D4813" s="30"/>
      <c r="E4813" s="30" t="s">
        <v>9870</v>
      </c>
      <c r="F4813" s="30" t="s">
        <v>74</v>
      </c>
      <c r="G4813" s="38">
        <v>60</v>
      </c>
      <c r="H4813" s="31">
        <v>0</v>
      </c>
      <c r="I4813" s="30" t="s">
        <v>552</v>
      </c>
      <c r="J4813" s="30" t="s">
        <v>553</v>
      </c>
      <c r="K4813" s="30" t="s">
        <v>495</v>
      </c>
      <c r="L4813" s="30" t="s">
        <v>496</v>
      </c>
      <c r="M4813" s="30" t="s">
        <v>596</v>
      </c>
      <c r="N4813" s="30"/>
      <c r="O4813" s="30" t="s">
        <v>9872</v>
      </c>
      <c r="P4813" s="30" t="s">
        <v>9868</v>
      </c>
      <c r="Q4813" s="30" t="s">
        <v>499</v>
      </c>
    </row>
    <row r="4814" spans="1:17">
      <c r="A4814" s="30" t="s">
        <v>14118</v>
      </c>
      <c r="B4814" s="30" t="s">
        <v>10103</v>
      </c>
      <c r="C4814" s="30" t="s">
        <v>14119</v>
      </c>
      <c r="D4814" s="30"/>
      <c r="E4814" s="30" t="s">
        <v>9870</v>
      </c>
      <c r="F4814" s="30" t="s">
        <v>74</v>
      </c>
      <c r="G4814" s="38">
        <v>60</v>
      </c>
      <c r="H4814" s="31">
        <v>0</v>
      </c>
      <c r="I4814" s="30" t="s">
        <v>586</v>
      </c>
      <c r="J4814" s="30" t="s">
        <v>587</v>
      </c>
      <c r="K4814" s="30" t="s">
        <v>495</v>
      </c>
      <c r="L4814" s="30" t="s">
        <v>496</v>
      </c>
      <c r="M4814" s="30" t="s">
        <v>903</v>
      </c>
      <c r="N4814" s="30"/>
      <c r="O4814" s="30" t="s">
        <v>9872</v>
      </c>
      <c r="P4814" s="30" t="s">
        <v>9868</v>
      </c>
      <c r="Q4814" s="30" t="s">
        <v>499</v>
      </c>
    </row>
    <row r="4815" spans="1:17">
      <c r="A4815" s="30" t="s">
        <v>14120</v>
      </c>
      <c r="B4815" s="30" t="s">
        <v>10103</v>
      </c>
      <c r="C4815" s="30" t="s">
        <v>14121</v>
      </c>
      <c r="D4815" s="30"/>
      <c r="E4815" s="30" t="s">
        <v>9870</v>
      </c>
      <c r="F4815" s="30" t="s">
        <v>74</v>
      </c>
      <c r="G4815" s="38">
        <v>60</v>
      </c>
      <c r="H4815" s="31">
        <v>0</v>
      </c>
      <c r="I4815" s="30" t="s">
        <v>552</v>
      </c>
      <c r="J4815" s="30" t="s">
        <v>553</v>
      </c>
      <c r="K4815" s="30" t="s">
        <v>495</v>
      </c>
      <c r="L4815" s="30" t="s">
        <v>496</v>
      </c>
      <c r="M4815" s="30" t="s">
        <v>724</v>
      </c>
      <c r="N4815" s="30"/>
      <c r="O4815" s="30" t="s">
        <v>9872</v>
      </c>
      <c r="P4815" s="30" t="s">
        <v>9868</v>
      </c>
      <c r="Q4815" s="30" t="s">
        <v>499</v>
      </c>
    </row>
    <row r="4816" spans="1:17">
      <c r="A4816" s="30" t="s">
        <v>14122</v>
      </c>
      <c r="B4816" s="30" t="s">
        <v>10106</v>
      </c>
      <c r="C4816" s="30" t="s">
        <v>14123</v>
      </c>
      <c r="D4816" s="30" t="s">
        <v>74</v>
      </c>
      <c r="E4816" s="30" t="s">
        <v>9891</v>
      </c>
      <c r="F4816" s="30"/>
      <c r="G4816" s="38">
        <v>60</v>
      </c>
      <c r="H4816" s="31">
        <v>0</v>
      </c>
      <c r="I4816" s="30" t="s">
        <v>622</v>
      </c>
      <c r="J4816" s="30" t="s">
        <v>623</v>
      </c>
      <c r="K4816" s="30" t="s">
        <v>495</v>
      </c>
      <c r="L4816" s="30" t="s">
        <v>612</v>
      </c>
      <c r="M4816" s="30" t="s">
        <v>11230</v>
      </c>
      <c r="N4816" s="30"/>
      <c r="O4816" s="30" t="s">
        <v>9872</v>
      </c>
      <c r="P4816" s="30" t="s">
        <v>9868</v>
      </c>
      <c r="Q4816" s="30" t="s">
        <v>4174</v>
      </c>
    </row>
    <row r="4817" spans="1:17">
      <c r="A4817" s="30" t="s">
        <v>14124</v>
      </c>
      <c r="B4817" s="30" t="s">
        <v>10120</v>
      </c>
      <c r="C4817" s="30" t="s">
        <v>14125</v>
      </c>
      <c r="D4817" s="30" t="s">
        <v>74</v>
      </c>
      <c r="E4817" s="30" t="s">
        <v>9891</v>
      </c>
      <c r="F4817" s="30"/>
      <c r="G4817" s="38">
        <v>60</v>
      </c>
      <c r="H4817" s="31">
        <v>0</v>
      </c>
      <c r="I4817" s="30" t="s">
        <v>5036</v>
      </c>
      <c r="J4817" s="30" t="s">
        <v>5037</v>
      </c>
      <c r="K4817" s="30" t="s">
        <v>495</v>
      </c>
      <c r="L4817" s="30" t="s">
        <v>612</v>
      </c>
      <c r="M4817" s="30" t="s">
        <v>9437</v>
      </c>
      <c r="N4817" s="30"/>
      <c r="O4817" s="30" t="s">
        <v>9872</v>
      </c>
      <c r="P4817" s="30" t="s">
        <v>9868</v>
      </c>
      <c r="Q4817" s="30" t="s">
        <v>4174</v>
      </c>
    </row>
    <row r="4818" spans="1:17">
      <c r="A4818" s="30" t="s">
        <v>14126</v>
      </c>
      <c r="B4818" s="30" t="s">
        <v>10103</v>
      </c>
      <c r="C4818" s="30" t="s">
        <v>14127</v>
      </c>
      <c r="D4818" s="30"/>
      <c r="E4818" s="30" t="s">
        <v>9870</v>
      </c>
      <c r="F4818" s="30" t="s">
        <v>74</v>
      </c>
      <c r="G4818" s="38">
        <v>60</v>
      </c>
      <c r="H4818" s="31">
        <v>0</v>
      </c>
      <c r="I4818" s="30" t="s">
        <v>586</v>
      </c>
      <c r="J4818" s="30" t="s">
        <v>587</v>
      </c>
      <c r="K4818" s="30" t="s">
        <v>495</v>
      </c>
      <c r="L4818" s="30" t="s">
        <v>496</v>
      </c>
      <c r="M4818" s="30" t="s">
        <v>877</v>
      </c>
      <c r="N4818" s="30"/>
      <c r="O4818" s="30" t="s">
        <v>9872</v>
      </c>
      <c r="P4818" s="30" t="s">
        <v>9868</v>
      </c>
      <c r="Q4818" s="30" t="s">
        <v>499</v>
      </c>
    </row>
    <row r="4819" spans="1:17">
      <c r="A4819" s="30" t="s">
        <v>14128</v>
      </c>
      <c r="B4819" s="30" t="s">
        <v>10120</v>
      </c>
      <c r="C4819" s="30" t="s">
        <v>14129</v>
      </c>
      <c r="D4819" s="30" t="s">
        <v>74</v>
      </c>
      <c r="E4819" s="30" t="s">
        <v>9891</v>
      </c>
      <c r="F4819" s="30"/>
      <c r="G4819" s="38">
        <v>60</v>
      </c>
      <c r="H4819" s="31">
        <v>0</v>
      </c>
      <c r="I4819" s="30" t="s">
        <v>5036</v>
      </c>
      <c r="J4819" s="30" t="s">
        <v>5037</v>
      </c>
      <c r="K4819" s="30" t="s">
        <v>495</v>
      </c>
      <c r="L4819" s="30" t="s">
        <v>612</v>
      </c>
      <c r="M4819" s="30" t="s">
        <v>1166</v>
      </c>
      <c r="N4819" s="30"/>
      <c r="O4819" s="30" t="s">
        <v>9872</v>
      </c>
      <c r="P4819" s="30" t="s">
        <v>9868</v>
      </c>
      <c r="Q4819" s="30" t="s">
        <v>4174</v>
      </c>
    </row>
    <row r="4820" spans="1:17">
      <c r="A4820" s="30" t="s">
        <v>14130</v>
      </c>
      <c r="B4820" s="30" t="s">
        <v>10120</v>
      </c>
      <c r="C4820" s="30" t="s">
        <v>14131</v>
      </c>
      <c r="D4820" s="30" t="s">
        <v>74</v>
      </c>
      <c r="E4820" s="30" t="s">
        <v>9891</v>
      </c>
      <c r="F4820" s="30"/>
      <c r="G4820" s="38">
        <v>60</v>
      </c>
      <c r="H4820" s="31">
        <v>0</v>
      </c>
      <c r="I4820" s="30" t="s">
        <v>610</v>
      </c>
      <c r="J4820" s="30" t="s">
        <v>611</v>
      </c>
      <c r="K4820" s="30" t="s">
        <v>495</v>
      </c>
      <c r="L4820" s="30" t="s">
        <v>612</v>
      </c>
      <c r="M4820" s="30" t="s">
        <v>950</v>
      </c>
      <c r="N4820" s="30"/>
      <c r="O4820" s="30" t="s">
        <v>9872</v>
      </c>
      <c r="P4820" s="30" t="s">
        <v>9868</v>
      </c>
      <c r="Q4820" s="30" t="s">
        <v>4174</v>
      </c>
    </row>
    <row r="4821" spans="1:17">
      <c r="A4821" s="30" t="s">
        <v>14132</v>
      </c>
      <c r="B4821" s="30" t="s">
        <v>10106</v>
      </c>
      <c r="C4821" s="30" t="s">
        <v>14133</v>
      </c>
      <c r="D4821" s="30" t="s">
        <v>74</v>
      </c>
      <c r="E4821" s="30" t="s">
        <v>9891</v>
      </c>
      <c r="F4821" s="30"/>
      <c r="G4821" s="38">
        <v>60</v>
      </c>
      <c r="H4821" s="31">
        <v>0</v>
      </c>
      <c r="I4821" s="30" t="s">
        <v>622</v>
      </c>
      <c r="J4821" s="30" t="s">
        <v>623</v>
      </c>
      <c r="K4821" s="30" t="s">
        <v>495</v>
      </c>
      <c r="L4821" s="30" t="s">
        <v>612</v>
      </c>
      <c r="M4821" s="30" t="s">
        <v>997</v>
      </c>
      <c r="N4821" s="30"/>
      <c r="O4821" s="30" t="s">
        <v>9872</v>
      </c>
      <c r="P4821" s="30" t="s">
        <v>9868</v>
      </c>
      <c r="Q4821" s="30" t="s">
        <v>4174</v>
      </c>
    </row>
    <row r="4822" spans="1:17">
      <c r="A4822" s="30" t="s">
        <v>14134</v>
      </c>
      <c r="B4822" s="30" t="s">
        <v>14135</v>
      </c>
      <c r="C4822" s="30" t="s">
        <v>14136</v>
      </c>
      <c r="D4822" s="30"/>
      <c r="E4822" s="30" t="s">
        <v>10101</v>
      </c>
      <c r="F4822" s="30"/>
      <c r="G4822" s="38">
        <v>60</v>
      </c>
      <c r="H4822" s="31">
        <v>0</v>
      </c>
      <c r="I4822" s="30" t="s">
        <v>546</v>
      </c>
      <c r="J4822" s="30" t="s">
        <v>547</v>
      </c>
      <c r="K4822" s="30" t="s">
        <v>495</v>
      </c>
      <c r="L4822" s="30" t="s">
        <v>828</v>
      </c>
      <c r="M4822" s="30" t="s">
        <v>573</v>
      </c>
      <c r="N4822" s="30"/>
      <c r="O4822" s="30" t="s">
        <v>9872</v>
      </c>
      <c r="P4822" s="30" t="s">
        <v>9868</v>
      </c>
      <c r="Q4822" s="30" t="s">
        <v>499</v>
      </c>
    </row>
    <row r="4823" spans="1:17">
      <c r="A4823" s="30" t="s">
        <v>14137</v>
      </c>
      <c r="B4823" s="30" t="s">
        <v>10663</v>
      </c>
      <c r="C4823" s="30" t="s">
        <v>13359</v>
      </c>
      <c r="D4823" s="30"/>
      <c r="E4823" s="30" t="s">
        <v>9870</v>
      </c>
      <c r="F4823" s="30" t="s">
        <v>74</v>
      </c>
      <c r="G4823" s="38">
        <v>60</v>
      </c>
      <c r="H4823" s="31">
        <v>0</v>
      </c>
      <c r="I4823" s="30" t="s">
        <v>600</v>
      </c>
      <c r="J4823" s="30" t="s">
        <v>601</v>
      </c>
      <c r="K4823" s="30" t="s">
        <v>495</v>
      </c>
      <c r="L4823" s="30" t="s">
        <v>496</v>
      </c>
      <c r="M4823" s="30" t="s">
        <v>596</v>
      </c>
      <c r="N4823" s="30"/>
      <c r="O4823" s="30" t="s">
        <v>9872</v>
      </c>
      <c r="P4823" s="30" t="s">
        <v>9868</v>
      </c>
      <c r="Q4823" s="30" t="s">
        <v>499</v>
      </c>
    </row>
    <row r="4824" spans="1:17">
      <c r="A4824" s="30" t="s">
        <v>14138</v>
      </c>
      <c r="B4824" s="30" t="s">
        <v>10120</v>
      </c>
      <c r="C4824" s="30" t="s">
        <v>14139</v>
      </c>
      <c r="D4824" s="30" t="s">
        <v>74</v>
      </c>
      <c r="E4824" s="30" t="s">
        <v>9891</v>
      </c>
      <c r="F4824" s="30"/>
      <c r="G4824" s="38">
        <v>60</v>
      </c>
      <c r="H4824" s="31">
        <v>0</v>
      </c>
      <c r="I4824" s="30" t="s">
        <v>5036</v>
      </c>
      <c r="J4824" s="30" t="s">
        <v>5037</v>
      </c>
      <c r="K4824" s="30" t="s">
        <v>495</v>
      </c>
      <c r="L4824" s="30" t="s">
        <v>612</v>
      </c>
      <c r="M4824" s="30" t="s">
        <v>961</v>
      </c>
      <c r="N4824" s="30"/>
      <c r="O4824" s="30" t="s">
        <v>9872</v>
      </c>
      <c r="P4824" s="30" t="s">
        <v>9868</v>
      </c>
      <c r="Q4824" s="30" t="s">
        <v>4174</v>
      </c>
    </row>
    <row r="4825" spans="1:17">
      <c r="A4825" s="30" t="s">
        <v>14140</v>
      </c>
      <c r="B4825" s="30" t="s">
        <v>10103</v>
      </c>
      <c r="C4825" s="30" t="s">
        <v>14141</v>
      </c>
      <c r="D4825" s="30"/>
      <c r="E4825" s="30" t="s">
        <v>9870</v>
      </c>
      <c r="F4825" s="30" t="s">
        <v>74</v>
      </c>
      <c r="G4825" s="38">
        <v>60</v>
      </c>
      <c r="H4825" s="31">
        <v>0</v>
      </c>
      <c r="I4825" s="30" t="s">
        <v>552</v>
      </c>
      <c r="J4825" s="30" t="s">
        <v>553</v>
      </c>
      <c r="K4825" s="30" t="s">
        <v>495</v>
      </c>
      <c r="L4825" s="30" t="s">
        <v>496</v>
      </c>
      <c r="M4825" s="30" t="s">
        <v>2249</v>
      </c>
      <c r="N4825" s="30"/>
      <c r="O4825" s="30" t="s">
        <v>9872</v>
      </c>
      <c r="P4825" s="30" t="s">
        <v>9868</v>
      </c>
      <c r="Q4825" s="30" t="s">
        <v>499</v>
      </c>
    </row>
    <row r="4826" spans="1:17">
      <c r="A4826" s="30" t="s">
        <v>14142</v>
      </c>
      <c r="B4826" s="30" t="s">
        <v>10103</v>
      </c>
      <c r="C4826" s="30" t="s">
        <v>14143</v>
      </c>
      <c r="D4826" s="30"/>
      <c r="E4826" s="30" t="s">
        <v>9870</v>
      </c>
      <c r="F4826" s="30" t="s">
        <v>74</v>
      </c>
      <c r="G4826" s="38">
        <v>60</v>
      </c>
      <c r="H4826" s="31">
        <v>0</v>
      </c>
      <c r="I4826" s="30" t="s">
        <v>512</v>
      </c>
      <c r="J4826" s="30" t="s">
        <v>513</v>
      </c>
      <c r="K4826" s="30" t="s">
        <v>495</v>
      </c>
      <c r="L4826" s="30" t="s">
        <v>496</v>
      </c>
      <c r="M4826" s="30" t="s">
        <v>713</v>
      </c>
      <c r="N4826" s="30" t="s">
        <v>3164</v>
      </c>
      <c r="O4826" s="30" t="s">
        <v>9872</v>
      </c>
      <c r="P4826" s="30" t="s">
        <v>9868</v>
      </c>
      <c r="Q4826" s="30" t="s">
        <v>499</v>
      </c>
    </row>
    <row r="4827" spans="1:17">
      <c r="A4827" s="30" t="s">
        <v>14144</v>
      </c>
      <c r="B4827" s="30" t="s">
        <v>10103</v>
      </c>
      <c r="C4827" s="30" t="s">
        <v>14145</v>
      </c>
      <c r="D4827" s="30"/>
      <c r="E4827" s="30" t="s">
        <v>9870</v>
      </c>
      <c r="F4827" s="30" t="s">
        <v>74</v>
      </c>
      <c r="G4827" s="38">
        <v>60</v>
      </c>
      <c r="H4827" s="31">
        <v>0</v>
      </c>
      <c r="I4827" s="30" t="s">
        <v>504</v>
      </c>
      <c r="J4827" s="30" t="s">
        <v>505</v>
      </c>
      <c r="K4827" s="30" t="s">
        <v>495</v>
      </c>
      <c r="L4827" s="30" t="s">
        <v>496</v>
      </c>
      <c r="M4827" s="30" t="s">
        <v>506</v>
      </c>
      <c r="N4827" s="30" t="s">
        <v>3530</v>
      </c>
      <c r="O4827" s="30" t="s">
        <v>9872</v>
      </c>
      <c r="P4827" s="30" t="s">
        <v>9868</v>
      </c>
      <c r="Q4827" s="30" t="s">
        <v>499</v>
      </c>
    </row>
    <row r="4828" spans="1:17">
      <c r="A4828" s="30" t="s">
        <v>14146</v>
      </c>
      <c r="B4828" s="30" t="s">
        <v>10103</v>
      </c>
      <c r="C4828" s="30" t="s">
        <v>14147</v>
      </c>
      <c r="D4828" s="30"/>
      <c r="E4828" s="30" t="s">
        <v>9870</v>
      </c>
      <c r="F4828" s="30" t="s">
        <v>74</v>
      </c>
      <c r="G4828" s="38">
        <v>60</v>
      </c>
      <c r="H4828" s="31">
        <v>0</v>
      </c>
      <c r="I4828" s="30" t="s">
        <v>586</v>
      </c>
      <c r="J4828" s="30" t="s">
        <v>587</v>
      </c>
      <c r="K4828" s="30" t="s">
        <v>495</v>
      </c>
      <c r="L4828" s="30" t="s">
        <v>496</v>
      </c>
      <c r="M4828" s="30" t="s">
        <v>497</v>
      </c>
      <c r="N4828" s="30"/>
      <c r="O4828" s="30" t="s">
        <v>9872</v>
      </c>
      <c r="P4828" s="30" t="s">
        <v>9868</v>
      </c>
      <c r="Q4828" s="30" t="s">
        <v>499</v>
      </c>
    </row>
    <row r="4829" spans="1:17">
      <c r="A4829" s="30" t="s">
        <v>14148</v>
      </c>
      <c r="B4829" s="30" t="s">
        <v>10103</v>
      </c>
      <c r="C4829" s="30" t="s">
        <v>14149</v>
      </c>
      <c r="D4829" s="30"/>
      <c r="E4829" s="30" t="s">
        <v>9870</v>
      </c>
      <c r="F4829" s="30" t="s">
        <v>74</v>
      </c>
      <c r="G4829" s="38">
        <v>60</v>
      </c>
      <c r="H4829" s="31">
        <v>0</v>
      </c>
      <c r="I4829" s="30" t="s">
        <v>552</v>
      </c>
      <c r="J4829" s="30" t="s">
        <v>553</v>
      </c>
      <c r="K4829" s="30" t="s">
        <v>495</v>
      </c>
      <c r="L4829" s="30" t="s">
        <v>496</v>
      </c>
      <c r="M4829" s="30" t="s">
        <v>554</v>
      </c>
      <c r="N4829" s="30"/>
      <c r="O4829" s="30" t="s">
        <v>9872</v>
      </c>
      <c r="P4829" s="30" t="s">
        <v>9868</v>
      </c>
      <c r="Q4829" s="30" t="s">
        <v>499</v>
      </c>
    </row>
    <row r="4830" spans="1:17">
      <c r="A4830" s="30" t="s">
        <v>14150</v>
      </c>
      <c r="B4830" s="30" t="s">
        <v>10120</v>
      </c>
      <c r="C4830" s="30" t="s">
        <v>14151</v>
      </c>
      <c r="D4830" s="30" t="s">
        <v>74</v>
      </c>
      <c r="E4830" s="30" t="s">
        <v>9891</v>
      </c>
      <c r="F4830" s="30"/>
      <c r="G4830" s="38">
        <v>60</v>
      </c>
      <c r="H4830" s="31">
        <v>0</v>
      </c>
      <c r="I4830" s="30" t="s">
        <v>610</v>
      </c>
      <c r="J4830" s="30" t="s">
        <v>611</v>
      </c>
      <c r="K4830" s="30" t="s">
        <v>495</v>
      </c>
      <c r="L4830" s="30" t="s">
        <v>612</v>
      </c>
      <c r="M4830" s="30" t="s">
        <v>688</v>
      </c>
      <c r="N4830" s="30"/>
      <c r="O4830" s="30" t="s">
        <v>9872</v>
      </c>
      <c r="P4830" s="30" t="s">
        <v>9868</v>
      </c>
      <c r="Q4830" s="30" t="s">
        <v>4174</v>
      </c>
    </row>
    <row r="4831" spans="1:17">
      <c r="A4831" s="30" t="s">
        <v>14152</v>
      </c>
      <c r="B4831" s="30" t="s">
        <v>10106</v>
      </c>
      <c r="C4831" s="30" t="s">
        <v>14153</v>
      </c>
      <c r="D4831" s="30" t="s">
        <v>74</v>
      </c>
      <c r="E4831" s="30" t="s">
        <v>9891</v>
      </c>
      <c r="F4831" s="30"/>
      <c r="G4831" s="38">
        <v>60</v>
      </c>
      <c r="H4831" s="31">
        <v>0</v>
      </c>
      <c r="I4831" s="30" t="s">
        <v>622</v>
      </c>
      <c r="J4831" s="30" t="s">
        <v>623</v>
      </c>
      <c r="K4831" s="30" t="s">
        <v>495</v>
      </c>
      <c r="L4831" s="30" t="s">
        <v>612</v>
      </c>
      <c r="M4831" s="30" t="s">
        <v>997</v>
      </c>
      <c r="N4831" s="30"/>
      <c r="O4831" s="30" t="s">
        <v>9872</v>
      </c>
      <c r="P4831" s="30" t="s">
        <v>9868</v>
      </c>
      <c r="Q4831" s="30" t="s">
        <v>4174</v>
      </c>
    </row>
    <row r="4832" spans="1:17">
      <c r="A4832" s="30" t="s">
        <v>14154</v>
      </c>
      <c r="B4832" s="30" t="s">
        <v>10106</v>
      </c>
      <c r="C4832" s="30" t="s">
        <v>14155</v>
      </c>
      <c r="D4832" s="30" t="s">
        <v>74</v>
      </c>
      <c r="E4832" s="30" t="s">
        <v>9891</v>
      </c>
      <c r="F4832" s="30"/>
      <c r="G4832" s="38">
        <v>60</v>
      </c>
      <c r="H4832" s="31">
        <v>0</v>
      </c>
      <c r="I4832" s="30" t="s">
        <v>622</v>
      </c>
      <c r="J4832" s="30" t="s">
        <v>623</v>
      </c>
      <c r="K4832" s="30" t="s">
        <v>495</v>
      </c>
      <c r="L4832" s="30" t="s">
        <v>612</v>
      </c>
      <c r="M4832" s="30" t="s">
        <v>6893</v>
      </c>
      <c r="N4832" s="30"/>
      <c r="O4832" s="30" t="s">
        <v>9872</v>
      </c>
      <c r="P4832" s="30" t="s">
        <v>9868</v>
      </c>
      <c r="Q4832" s="30" t="s">
        <v>4174</v>
      </c>
    </row>
    <row r="4833" spans="1:17">
      <c r="A4833" s="30" t="s">
        <v>14156</v>
      </c>
      <c r="B4833" s="30" t="s">
        <v>14157</v>
      </c>
      <c r="C4833" s="30" t="s">
        <v>14158</v>
      </c>
      <c r="D4833" s="30"/>
      <c r="E4833" s="30" t="s">
        <v>10101</v>
      </c>
      <c r="F4833" s="30"/>
      <c r="G4833" s="38">
        <v>60</v>
      </c>
      <c r="H4833" s="31">
        <v>0</v>
      </c>
      <c r="I4833" s="30" t="s">
        <v>546</v>
      </c>
      <c r="J4833" s="30" t="s">
        <v>547</v>
      </c>
      <c r="K4833" s="30" t="s">
        <v>495</v>
      </c>
      <c r="L4833" s="30" t="s">
        <v>828</v>
      </c>
      <c r="M4833" s="30" t="s">
        <v>573</v>
      </c>
      <c r="N4833" s="30"/>
      <c r="O4833" s="30" t="s">
        <v>9872</v>
      </c>
      <c r="P4833" s="30" t="s">
        <v>9868</v>
      </c>
      <c r="Q4833" s="30" t="s">
        <v>499</v>
      </c>
    </row>
    <row r="4834" spans="1:17">
      <c r="A4834" s="30" t="s">
        <v>14159</v>
      </c>
      <c r="B4834" s="30" t="s">
        <v>10103</v>
      </c>
      <c r="C4834" s="30" t="s">
        <v>14160</v>
      </c>
      <c r="D4834" s="30"/>
      <c r="E4834" s="30" t="s">
        <v>9870</v>
      </c>
      <c r="F4834" s="30" t="s">
        <v>74</v>
      </c>
      <c r="G4834" s="38">
        <v>60</v>
      </c>
      <c r="H4834" s="31">
        <v>0</v>
      </c>
      <c r="I4834" s="30" t="s">
        <v>552</v>
      </c>
      <c r="J4834" s="30" t="s">
        <v>553</v>
      </c>
      <c r="K4834" s="30" t="s">
        <v>495</v>
      </c>
      <c r="L4834" s="30" t="s">
        <v>496</v>
      </c>
      <c r="M4834" s="30" t="s">
        <v>554</v>
      </c>
      <c r="N4834" s="30"/>
      <c r="O4834" s="30" t="s">
        <v>9872</v>
      </c>
      <c r="P4834" s="30" t="s">
        <v>9868</v>
      </c>
      <c r="Q4834" s="30" t="s">
        <v>499</v>
      </c>
    </row>
    <row r="4835" spans="1:17">
      <c r="A4835" s="30" t="s">
        <v>14161</v>
      </c>
      <c r="B4835" s="30" t="s">
        <v>10103</v>
      </c>
      <c r="C4835" s="30" t="s">
        <v>14162</v>
      </c>
      <c r="D4835" s="30"/>
      <c r="E4835" s="30" t="s">
        <v>9870</v>
      </c>
      <c r="F4835" s="30" t="s">
        <v>74</v>
      </c>
      <c r="G4835" s="38">
        <v>60</v>
      </c>
      <c r="H4835" s="31">
        <v>0</v>
      </c>
      <c r="I4835" s="30" t="s">
        <v>586</v>
      </c>
      <c r="J4835" s="30" t="s">
        <v>587</v>
      </c>
      <c r="K4835" s="30" t="s">
        <v>495</v>
      </c>
      <c r="L4835" s="30" t="s">
        <v>496</v>
      </c>
      <c r="M4835" s="30" t="s">
        <v>497</v>
      </c>
      <c r="N4835" s="30"/>
      <c r="O4835" s="30" t="s">
        <v>9872</v>
      </c>
      <c r="P4835" s="30" t="s">
        <v>9868</v>
      </c>
      <c r="Q4835" s="30" t="s">
        <v>499</v>
      </c>
    </row>
    <row r="4836" spans="1:17">
      <c r="A4836" s="30" t="s">
        <v>14163</v>
      </c>
      <c r="B4836" s="30" t="s">
        <v>10106</v>
      </c>
      <c r="C4836" s="30" t="s">
        <v>14164</v>
      </c>
      <c r="D4836" s="30" t="s">
        <v>74</v>
      </c>
      <c r="E4836" s="30" t="s">
        <v>9891</v>
      </c>
      <c r="F4836" s="30"/>
      <c r="G4836" s="38">
        <v>60</v>
      </c>
      <c r="H4836" s="31">
        <v>0</v>
      </c>
      <c r="I4836" s="30" t="s">
        <v>622</v>
      </c>
      <c r="J4836" s="30" t="s">
        <v>623</v>
      </c>
      <c r="K4836" s="30" t="s">
        <v>495</v>
      </c>
      <c r="L4836" s="30" t="s">
        <v>612</v>
      </c>
      <c r="M4836" s="30" t="s">
        <v>1153</v>
      </c>
      <c r="N4836" s="30"/>
      <c r="O4836" s="30" t="s">
        <v>9872</v>
      </c>
      <c r="P4836" s="30" t="s">
        <v>9868</v>
      </c>
      <c r="Q4836" s="30" t="s">
        <v>4174</v>
      </c>
    </row>
    <row r="4837" spans="1:17">
      <c r="A4837" s="30" t="s">
        <v>14165</v>
      </c>
      <c r="B4837" s="30" t="s">
        <v>10106</v>
      </c>
      <c r="C4837" s="30" t="s">
        <v>14166</v>
      </c>
      <c r="D4837" s="30" t="s">
        <v>74</v>
      </c>
      <c r="E4837" s="30" t="s">
        <v>9891</v>
      </c>
      <c r="F4837" s="30"/>
      <c r="G4837" s="38">
        <v>60</v>
      </c>
      <c r="H4837" s="31">
        <v>0</v>
      </c>
      <c r="I4837" s="30" t="s">
        <v>610</v>
      </c>
      <c r="J4837" s="30" t="s">
        <v>611</v>
      </c>
      <c r="K4837" s="30" t="s">
        <v>495</v>
      </c>
      <c r="L4837" s="30" t="s">
        <v>612</v>
      </c>
      <c r="M4837" s="30" t="s">
        <v>5051</v>
      </c>
      <c r="N4837" s="30"/>
      <c r="O4837" s="30" t="s">
        <v>9872</v>
      </c>
      <c r="P4837" s="30" t="s">
        <v>9868</v>
      </c>
      <c r="Q4837" s="30" t="s">
        <v>4174</v>
      </c>
    </row>
    <row r="4838" spans="1:17">
      <c r="A4838" s="30" t="s">
        <v>14167</v>
      </c>
      <c r="B4838" s="30" t="s">
        <v>10106</v>
      </c>
      <c r="C4838" s="30" t="s">
        <v>14168</v>
      </c>
      <c r="D4838" s="30" t="s">
        <v>74</v>
      </c>
      <c r="E4838" s="30" t="s">
        <v>9891</v>
      </c>
      <c r="F4838" s="30"/>
      <c r="G4838" s="38">
        <v>60</v>
      </c>
      <c r="H4838" s="31">
        <v>0</v>
      </c>
      <c r="I4838" s="30" t="s">
        <v>622</v>
      </c>
      <c r="J4838" s="30" t="s">
        <v>623</v>
      </c>
      <c r="K4838" s="30" t="s">
        <v>495</v>
      </c>
      <c r="L4838" s="30" t="s">
        <v>612</v>
      </c>
      <c r="M4838" s="30" t="s">
        <v>1088</v>
      </c>
      <c r="N4838" s="30"/>
      <c r="O4838" s="30" t="s">
        <v>9872</v>
      </c>
      <c r="P4838" s="30" t="s">
        <v>9868</v>
      </c>
      <c r="Q4838" s="30" t="s">
        <v>4174</v>
      </c>
    </row>
    <row r="4839" spans="1:17">
      <c r="A4839" s="30" t="s">
        <v>14169</v>
      </c>
      <c r="B4839" s="30" t="s">
        <v>10103</v>
      </c>
      <c r="C4839" s="30" t="s">
        <v>14170</v>
      </c>
      <c r="D4839" s="30"/>
      <c r="E4839" s="30" t="s">
        <v>9870</v>
      </c>
      <c r="F4839" s="30" t="s">
        <v>74</v>
      </c>
      <c r="G4839" s="38">
        <v>60</v>
      </c>
      <c r="H4839" s="31">
        <v>0</v>
      </c>
      <c r="I4839" s="30" t="s">
        <v>552</v>
      </c>
      <c r="J4839" s="30" t="s">
        <v>553</v>
      </c>
      <c r="K4839" s="30" t="s">
        <v>495</v>
      </c>
      <c r="L4839" s="30" t="s">
        <v>496</v>
      </c>
      <c r="M4839" s="30" t="s">
        <v>654</v>
      </c>
      <c r="N4839" s="30"/>
      <c r="O4839" s="30" t="s">
        <v>9872</v>
      </c>
      <c r="P4839" s="30" t="s">
        <v>9868</v>
      </c>
      <c r="Q4839" s="30" t="s">
        <v>499</v>
      </c>
    </row>
    <row r="4840" spans="1:17">
      <c r="A4840" s="30" t="s">
        <v>14171</v>
      </c>
      <c r="B4840" s="30" t="s">
        <v>10120</v>
      </c>
      <c r="C4840" s="30" t="s">
        <v>14172</v>
      </c>
      <c r="D4840" s="30" t="s">
        <v>74</v>
      </c>
      <c r="E4840" s="30" t="s">
        <v>9891</v>
      </c>
      <c r="F4840" s="30"/>
      <c r="G4840" s="38">
        <v>60</v>
      </c>
      <c r="H4840" s="31">
        <v>0</v>
      </c>
      <c r="I4840" s="30" t="s">
        <v>610</v>
      </c>
      <c r="J4840" s="30" t="s">
        <v>611</v>
      </c>
      <c r="K4840" s="30" t="s">
        <v>495</v>
      </c>
      <c r="L4840" s="30" t="s">
        <v>612</v>
      </c>
      <c r="M4840" s="30" t="s">
        <v>688</v>
      </c>
      <c r="N4840" s="30"/>
      <c r="O4840" s="30" t="s">
        <v>9872</v>
      </c>
      <c r="P4840" s="30" t="s">
        <v>9868</v>
      </c>
      <c r="Q4840" s="30" t="s">
        <v>4174</v>
      </c>
    </row>
    <row r="4841" spans="1:17">
      <c r="A4841" s="30" t="s">
        <v>14173</v>
      </c>
      <c r="B4841" s="30" t="s">
        <v>10103</v>
      </c>
      <c r="C4841" s="30" t="s">
        <v>14174</v>
      </c>
      <c r="D4841" s="30"/>
      <c r="E4841" s="30" t="s">
        <v>9870</v>
      </c>
      <c r="F4841" s="30" t="s">
        <v>74</v>
      </c>
      <c r="G4841" s="38">
        <v>60</v>
      </c>
      <c r="H4841" s="31">
        <v>0</v>
      </c>
      <c r="I4841" s="30" t="s">
        <v>552</v>
      </c>
      <c r="J4841" s="30" t="s">
        <v>553</v>
      </c>
      <c r="K4841" s="30" t="s">
        <v>495</v>
      </c>
      <c r="L4841" s="30" t="s">
        <v>496</v>
      </c>
      <c r="M4841" s="30" t="s">
        <v>654</v>
      </c>
      <c r="N4841" s="30"/>
      <c r="O4841" s="30" t="s">
        <v>9872</v>
      </c>
      <c r="P4841" s="30" t="s">
        <v>9868</v>
      </c>
      <c r="Q4841" s="30" t="s">
        <v>499</v>
      </c>
    </row>
    <row r="4842" spans="1:17">
      <c r="A4842" s="30" t="s">
        <v>14175</v>
      </c>
      <c r="B4842" s="30" t="s">
        <v>10106</v>
      </c>
      <c r="C4842" s="30" t="s">
        <v>14176</v>
      </c>
      <c r="D4842" s="30" t="s">
        <v>74</v>
      </c>
      <c r="E4842" s="30" t="s">
        <v>9891</v>
      </c>
      <c r="F4842" s="30"/>
      <c r="G4842" s="38">
        <v>60</v>
      </c>
      <c r="H4842" s="31">
        <v>0</v>
      </c>
      <c r="I4842" s="30" t="s">
        <v>622</v>
      </c>
      <c r="J4842" s="30" t="s">
        <v>623</v>
      </c>
      <c r="K4842" s="30" t="s">
        <v>495</v>
      </c>
      <c r="L4842" s="30" t="s">
        <v>612</v>
      </c>
      <c r="M4842" s="30" t="s">
        <v>1088</v>
      </c>
      <c r="N4842" s="30"/>
      <c r="O4842" s="30" t="s">
        <v>9872</v>
      </c>
      <c r="P4842" s="30" t="s">
        <v>9868</v>
      </c>
      <c r="Q4842" s="30" t="s">
        <v>4174</v>
      </c>
    </row>
    <row r="4843" spans="1:17">
      <c r="A4843" s="30" t="s">
        <v>14177</v>
      </c>
      <c r="B4843" s="30" t="s">
        <v>10106</v>
      </c>
      <c r="C4843" s="30" t="s">
        <v>14178</v>
      </c>
      <c r="D4843" s="30" t="s">
        <v>74</v>
      </c>
      <c r="E4843" s="30" t="s">
        <v>9891</v>
      </c>
      <c r="F4843" s="30"/>
      <c r="G4843" s="38">
        <v>60</v>
      </c>
      <c r="H4843" s="31">
        <v>0</v>
      </c>
      <c r="I4843" s="30" t="s">
        <v>622</v>
      </c>
      <c r="J4843" s="30" t="s">
        <v>623</v>
      </c>
      <c r="K4843" s="30" t="s">
        <v>495</v>
      </c>
      <c r="L4843" s="30" t="s">
        <v>612</v>
      </c>
      <c r="M4843" s="30" t="s">
        <v>1088</v>
      </c>
      <c r="N4843" s="30"/>
      <c r="O4843" s="30" t="s">
        <v>9872</v>
      </c>
      <c r="P4843" s="30" t="s">
        <v>9868</v>
      </c>
      <c r="Q4843" s="30" t="s">
        <v>4174</v>
      </c>
    </row>
    <row r="4844" spans="1:17">
      <c r="A4844" s="30" t="s">
        <v>14179</v>
      </c>
      <c r="B4844" s="30" t="s">
        <v>10106</v>
      </c>
      <c r="C4844" s="30" t="s">
        <v>14180</v>
      </c>
      <c r="D4844" s="30" t="s">
        <v>74</v>
      </c>
      <c r="E4844" s="30" t="s">
        <v>9891</v>
      </c>
      <c r="F4844" s="30"/>
      <c r="G4844" s="38">
        <v>60</v>
      </c>
      <c r="H4844" s="31">
        <v>0</v>
      </c>
      <c r="I4844" s="30" t="s">
        <v>5036</v>
      </c>
      <c r="J4844" s="30" t="s">
        <v>5037</v>
      </c>
      <c r="K4844" s="30" t="s">
        <v>495</v>
      </c>
      <c r="L4844" s="30" t="s">
        <v>612</v>
      </c>
      <c r="M4844" s="30" t="s">
        <v>1128</v>
      </c>
      <c r="N4844" s="30"/>
      <c r="O4844" s="30" t="s">
        <v>9872</v>
      </c>
      <c r="P4844" s="30" t="s">
        <v>9868</v>
      </c>
      <c r="Q4844" s="30" t="s">
        <v>4174</v>
      </c>
    </row>
    <row r="4845" spans="1:17">
      <c r="A4845" s="30" t="s">
        <v>14181</v>
      </c>
      <c r="B4845" s="30" t="s">
        <v>10106</v>
      </c>
      <c r="C4845" s="30" t="s">
        <v>14182</v>
      </c>
      <c r="D4845" s="30" t="s">
        <v>74</v>
      </c>
      <c r="E4845" s="30" t="s">
        <v>9891</v>
      </c>
      <c r="F4845" s="30"/>
      <c r="G4845" s="38">
        <v>60</v>
      </c>
      <c r="H4845" s="31">
        <v>0</v>
      </c>
      <c r="I4845" s="30" t="s">
        <v>622</v>
      </c>
      <c r="J4845" s="30" t="s">
        <v>623</v>
      </c>
      <c r="K4845" s="30" t="s">
        <v>495</v>
      </c>
      <c r="L4845" s="30" t="s">
        <v>612</v>
      </c>
      <c r="M4845" s="30" t="s">
        <v>997</v>
      </c>
      <c r="N4845" s="30"/>
      <c r="O4845" s="30" t="s">
        <v>9872</v>
      </c>
      <c r="P4845" s="30" t="s">
        <v>9868</v>
      </c>
      <c r="Q4845" s="30" t="s">
        <v>4174</v>
      </c>
    </row>
    <row r="4846" spans="1:17">
      <c r="A4846" s="30" t="s">
        <v>14183</v>
      </c>
      <c r="B4846" s="30" t="s">
        <v>14184</v>
      </c>
      <c r="C4846" s="30" t="s">
        <v>14185</v>
      </c>
      <c r="D4846" s="30" t="s">
        <v>74</v>
      </c>
      <c r="E4846" s="30" t="s">
        <v>9891</v>
      </c>
      <c r="F4846" s="30"/>
      <c r="G4846" s="38">
        <v>60</v>
      </c>
      <c r="H4846" s="31">
        <v>0</v>
      </c>
      <c r="I4846" s="30" t="s">
        <v>610</v>
      </c>
      <c r="J4846" s="30" t="s">
        <v>611</v>
      </c>
      <c r="K4846" s="30" t="s">
        <v>495</v>
      </c>
      <c r="L4846" s="30" t="s">
        <v>612</v>
      </c>
      <c r="M4846" s="30" t="s">
        <v>688</v>
      </c>
      <c r="N4846" s="30"/>
      <c r="O4846" s="30" t="s">
        <v>9872</v>
      </c>
      <c r="P4846" s="30" t="s">
        <v>9868</v>
      </c>
      <c r="Q4846" s="30" t="s">
        <v>4174</v>
      </c>
    </row>
    <row r="4847" spans="1:17">
      <c r="A4847" s="30" t="s">
        <v>14186</v>
      </c>
      <c r="B4847" s="30" t="s">
        <v>10120</v>
      </c>
      <c r="C4847" s="30" t="s">
        <v>14187</v>
      </c>
      <c r="D4847" s="30" t="s">
        <v>74</v>
      </c>
      <c r="E4847" s="30" t="s">
        <v>9891</v>
      </c>
      <c r="F4847" s="30"/>
      <c r="G4847" s="38">
        <v>60</v>
      </c>
      <c r="H4847" s="31">
        <v>0</v>
      </c>
      <c r="I4847" s="30" t="s">
        <v>5036</v>
      </c>
      <c r="J4847" s="30" t="s">
        <v>5037</v>
      </c>
      <c r="K4847" s="30" t="s">
        <v>495</v>
      </c>
      <c r="L4847" s="30" t="s">
        <v>612</v>
      </c>
      <c r="M4847" s="30" t="s">
        <v>1021</v>
      </c>
      <c r="N4847" s="30"/>
      <c r="O4847" s="30" t="s">
        <v>9872</v>
      </c>
      <c r="P4847" s="30" t="s">
        <v>9868</v>
      </c>
      <c r="Q4847" s="30" t="s">
        <v>4174</v>
      </c>
    </row>
    <row r="4848" spans="1:17">
      <c r="A4848" s="30" t="s">
        <v>14188</v>
      </c>
      <c r="B4848" s="30" t="s">
        <v>10663</v>
      </c>
      <c r="C4848" s="30" t="s">
        <v>14189</v>
      </c>
      <c r="D4848" s="30"/>
      <c r="E4848" s="30" t="s">
        <v>9870</v>
      </c>
      <c r="F4848" s="30" t="s">
        <v>74</v>
      </c>
      <c r="G4848" s="38">
        <v>60</v>
      </c>
      <c r="H4848" s="31">
        <v>0</v>
      </c>
      <c r="I4848" s="30" t="s">
        <v>504</v>
      </c>
      <c r="J4848" s="30" t="s">
        <v>505</v>
      </c>
      <c r="K4848" s="30" t="s">
        <v>495</v>
      </c>
      <c r="L4848" s="30" t="s">
        <v>496</v>
      </c>
      <c r="M4848" s="30" t="s">
        <v>592</v>
      </c>
      <c r="N4848" s="30"/>
      <c r="O4848" s="30" t="s">
        <v>9872</v>
      </c>
      <c r="P4848" s="30" t="s">
        <v>9868</v>
      </c>
      <c r="Q4848" s="30" t="s">
        <v>499</v>
      </c>
    </row>
    <row r="4849" spans="1:17">
      <c r="A4849" s="30" t="s">
        <v>14190</v>
      </c>
      <c r="B4849" s="30" t="s">
        <v>10129</v>
      </c>
      <c r="C4849" s="30" t="s">
        <v>14191</v>
      </c>
      <c r="D4849" s="30"/>
      <c r="E4849" s="30" t="s">
        <v>9870</v>
      </c>
      <c r="F4849" s="30" t="s">
        <v>74</v>
      </c>
      <c r="G4849" s="38">
        <v>60</v>
      </c>
      <c r="H4849" s="31">
        <v>0</v>
      </c>
      <c r="I4849" s="30" t="s">
        <v>586</v>
      </c>
      <c r="J4849" s="30" t="s">
        <v>587</v>
      </c>
      <c r="K4849" s="30" t="s">
        <v>495</v>
      </c>
      <c r="L4849" s="30" t="s">
        <v>496</v>
      </c>
      <c r="M4849" s="30" t="s">
        <v>497</v>
      </c>
      <c r="N4849" s="30"/>
      <c r="O4849" s="30" t="s">
        <v>9872</v>
      </c>
      <c r="P4849" s="30" t="s">
        <v>9868</v>
      </c>
      <c r="Q4849" s="30" t="s">
        <v>499</v>
      </c>
    </row>
    <row r="4850" spans="1:17">
      <c r="A4850" s="30" t="s">
        <v>14192</v>
      </c>
      <c r="B4850" s="30" t="s">
        <v>10106</v>
      </c>
      <c r="C4850" s="30" t="s">
        <v>14193</v>
      </c>
      <c r="D4850" s="30" t="s">
        <v>74</v>
      </c>
      <c r="E4850" s="30" t="s">
        <v>9891</v>
      </c>
      <c r="F4850" s="30"/>
      <c r="G4850" s="38">
        <v>60</v>
      </c>
      <c r="H4850" s="31">
        <v>0</v>
      </c>
      <c r="I4850" s="30" t="s">
        <v>622</v>
      </c>
      <c r="J4850" s="30" t="s">
        <v>623</v>
      </c>
      <c r="K4850" s="30" t="s">
        <v>495</v>
      </c>
      <c r="L4850" s="30" t="s">
        <v>612</v>
      </c>
      <c r="M4850" s="30" t="s">
        <v>997</v>
      </c>
      <c r="N4850" s="30"/>
      <c r="O4850" s="30" t="s">
        <v>9872</v>
      </c>
      <c r="P4850" s="30" t="s">
        <v>9868</v>
      </c>
      <c r="Q4850" s="30" t="s">
        <v>4174</v>
      </c>
    </row>
    <row r="4851" spans="1:17">
      <c r="A4851" s="30" t="s">
        <v>14194</v>
      </c>
      <c r="B4851" s="30" t="s">
        <v>10106</v>
      </c>
      <c r="C4851" s="30" t="s">
        <v>14195</v>
      </c>
      <c r="D4851" s="30" t="s">
        <v>74</v>
      </c>
      <c r="E4851" s="30" t="s">
        <v>9891</v>
      </c>
      <c r="F4851" s="30"/>
      <c r="G4851" s="38">
        <v>60</v>
      </c>
      <c r="H4851" s="31">
        <v>0</v>
      </c>
      <c r="I4851" s="30" t="s">
        <v>5036</v>
      </c>
      <c r="J4851" s="30" t="s">
        <v>5037</v>
      </c>
      <c r="K4851" s="30" t="s">
        <v>495</v>
      </c>
      <c r="L4851" s="30" t="s">
        <v>612</v>
      </c>
      <c r="M4851" s="30" t="s">
        <v>4781</v>
      </c>
      <c r="N4851" s="30"/>
      <c r="O4851" s="30" t="s">
        <v>9872</v>
      </c>
      <c r="P4851" s="30" t="s">
        <v>9868</v>
      </c>
      <c r="Q4851" s="30" t="s">
        <v>4174</v>
      </c>
    </row>
    <row r="4852" spans="1:17">
      <c r="A4852" s="30" t="s">
        <v>14196</v>
      </c>
      <c r="B4852" s="30" t="s">
        <v>10663</v>
      </c>
      <c r="C4852" s="30" t="s">
        <v>14197</v>
      </c>
      <c r="D4852" s="30"/>
      <c r="E4852" s="30" t="s">
        <v>9870</v>
      </c>
      <c r="F4852" s="30" t="s">
        <v>74</v>
      </c>
      <c r="G4852" s="38">
        <v>60</v>
      </c>
      <c r="H4852" s="31">
        <v>0</v>
      </c>
      <c r="I4852" s="30" t="s">
        <v>586</v>
      </c>
      <c r="J4852" s="30" t="s">
        <v>587</v>
      </c>
      <c r="K4852" s="30" t="s">
        <v>495</v>
      </c>
      <c r="L4852" s="30" t="s">
        <v>496</v>
      </c>
      <c r="M4852" s="30" t="s">
        <v>877</v>
      </c>
      <c r="N4852" s="30"/>
      <c r="O4852" s="30" t="s">
        <v>9872</v>
      </c>
      <c r="P4852" s="30" t="s">
        <v>9868</v>
      </c>
      <c r="Q4852" s="30" t="s">
        <v>499</v>
      </c>
    </row>
    <row r="4853" spans="1:17">
      <c r="A4853" s="30" t="s">
        <v>14198</v>
      </c>
      <c r="B4853" s="30" t="s">
        <v>10663</v>
      </c>
      <c r="C4853" s="30" t="s">
        <v>14199</v>
      </c>
      <c r="D4853" s="30"/>
      <c r="E4853" s="30" t="s">
        <v>9870</v>
      </c>
      <c r="F4853" s="30" t="s">
        <v>74</v>
      </c>
      <c r="G4853" s="38">
        <v>60</v>
      </c>
      <c r="H4853" s="31">
        <v>0</v>
      </c>
      <c r="I4853" s="30" t="s">
        <v>586</v>
      </c>
      <c r="J4853" s="30" t="s">
        <v>587</v>
      </c>
      <c r="K4853" s="30" t="s">
        <v>495</v>
      </c>
      <c r="L4853" s="30" t="s">
        <v>496</v>
      </c>
      <c r="M4853" s="30" t="s">
        <v>588</v>
      </c>
      <c r="N4853" s="30"/>
      <c r="O4853" s="30" t="s">
        <v>9872</v>
      </c>
      <c r="P4853" s="30" t="s">
        <v>9868</v>
      </c>
      <c r="Q4853" s="30" t="s">
        <v>499</v>
      </c>
    </row>
    <row r="4854" spans="1:17">
      <c r="A4854" s="30" t="s">
        <v>14200</v>
      </c>
      <c r="B4854" s="30" t="s">
        <v>10663</v>
      </c>
      <c r="C4854" s="30" t="s">
        <v>14201</v>
      </c>
      <c r="D4854" s="30"/>
      <c r="E4854" s="30" t="s">
        <v>9870</v>
      </c>
      <c r="F4854" s="30" t="s">
        <v>74</v>
      </c>
      <c r="G4854" s="38">
        <v>60</v>
      </c>
      <c r="H4854" s="31">
        <v>0</v>
      </c>
      <c r="I4854" s="30" t="s">
        <v>512</v>
      </c>
      <c r="J4854" s="30" t="s">
        <v>513</v>
      </c>
      <c r="K4854" s="30" t="s">
        <v>495</v>
      </c>
      <c r="L4854" s="30" t="s">
        <v>496</v>
      </c>
      <c r="M4854" s="30" t="s">
        <v>695</v>
      </c>
      <c r="N4854" s="30" t="s">
        <v>4002</v>
      </c>
      <c r="O4854" s="30" t="s">
        <v>9872</v>
      </c>
      <c r="P4854" s="30" t="s">
        <v>9868</v>
      </c>
      <c r="Q4854" s="30" t="s">
        <v>499</v>
      </c>
    </row>
    <row r="4855" spans="1:17">
      <c r="A4855" s="30" t="s">
        <v>14202</v>
      </c>
      <c r="B4855" s="30" t="s">
        <v>10120</v>
      </c>
      <c r="C4855" s="30" t="s">
        <v>14203</v>
      </c>
      <c r="D4855" s="30" t="s">
        <v>74</v>
      </c>
      <c r="E4855" s="30" t="s">
        <v>9891</v>
      </c>
      <c r="F4855" s="30"/>
      <c r="G4855" s="38">
        <v>60</v>
      </c>
      <c r="H4855" s="31">
        <v>0</v>
      </c>
      <c r="I4855" s="30" t="s">
        <v>5036</v>
      </c>
      <c r="J4855" s="30" t="s">
        <v>5037</v>
      </c>
      <c r="K4855" s="30" t="s">
        <v>495</v>
      </c>
      <c r="L4855" s="30" t="s">
        <v>612</v>
      </c>
      <c r="M4855" s="30" t="s">
        <v>961</v>
      </c>
      <c r="N4855" s="30"/>
      <c r="O4855" s="30" t="s">
        <v>9872</v>
      </c>
      <c r="P4855" s="30" t="s">
        <v>9868</v>
      </c>
      <c r="Q4855" s="30" t="s">
        <v>4174</v>
      </c>
    </row>
    <row r="4856" spans="1:17">
      <c r="A4856" s="30" t="s">
        <v>14204</v>
      </c>
      <c r="B4856" s="30" t="s">
        <v>10663</v>
      </c>
      <c r="C4856" s="30" t="s">
        <v>14205</v>
      </c>
      <c r="D4856" s="30"/>
      <c r="E4856" s="30" t="s">
        <v>9870</v>
      </c>
      <c r="F4856" s="30" t="s">
        <v>74</v>
      </c>
      <c r="G4856" s="38">
        <v>60</v>
      </c>
      <c r="H4856" s="31">
        <v>0</v>
      </c>
      <c r="I4856" s="30" t="s">
        <v>512</v>
      </c>
      <c r="J4856" s="30" t="s">
        <v>513</v>
      </c>
      <c r="K4856" s="30" t="s">
        <v>495</v>
      </c>
      <c r="L4856" s="30" t="s">
        <v>496</v>
      </c>
      <c r="M4856" s="30" t="s">
        <v>695</v>
      </c>
      <c r="N4856" s="30" t="s">
        <v>11054</v>
      </c>
      <c r="O4856" s="30" t="s">
        <v>9872</v>
      </c>
      <c r="P4856" s="30" t="s">
        <v>9868</v>
      </c>
      <c r="Q4856" s="30" t="s">
        <v>499</v>
      </c>
    </row>
    <row r="4857" spans="1:17">
      <c r="A4857" s="30" t="s">
        <v>14206</v>
      </c>
      <c r="B4857" s="30" t="s">
        <v>10663</v>
      </c>
      <c r="C4857" s="30" t="s">
        <v>14207</v>
      </c>
      <c r="D4857" s="30"/>
      <c r="E4857" s="30" t="s">
        <v>9870</v>
      </c>
      <c r="F4857" s="30" t="s">
        <v>74</v>
      </c>
      <c r="G4857" s="38">
        <v>60</v>
      </c>
      <c r="H4857" s="31">
        <v>0</v>
      </c>
      <c r="I4857" s="30" t="s">
        <v>586</v>
      </c>
      <c r="J4857" s="30" t="s">
        <v>587</v>
      </c>
      <c r="K4857" s="30" t="s">
        <v>495</v>
      </c>
      <c r="L4857" s="30" t="s">
        <v>496</v>
      </c>
      <c r="M4857" s="30" t="s">
        <v>877</v>
      </c>
      <c r="N4857" s="30"/>
      <c r="O4857" s="30" t="s">
        <v>9872</v>
      </c>
      <c r="P4857" s="30" t="s">
        <v>9868</v>
      </c>
      <c r="Q4857" s="30" t="s">
        <v>499</v>
      </c>
    </row>
    <row r="4858" spans="1:17">
      <c r="A4858" s="30" t="s">
        <v>14208</v>
      </c>
      <c r="B4858" s="30" t="s">
        <v>10129</v>
      </c>
      <c r="C4858" s="30" t="s">
        <v>14209</v>
      </c>
      <c r="D4858" s="30"/>
      <c r="E4858" s="30" t="s">
        <v>9870</v>
      </c>
      <c r="F4858" s="30" t="s">
        <v>74</v>
      </c>
      <c r="G4858" s="38">
        <v>60</v>
      </c>
      <c r="H4858" s="31">
        <v>0</v>
      </c>
      <c r="I4858" s="30" t="s">
        <v>586</v>
      </c>
      <c r="J4858" s="30" t="s">
        <v>587</v>
      </c>
      <c r="K4858" s="30" t="s">
        <v>495</v>
      </c>
      <c r="L4858" s="30" t="s">
        <v>496</v>
      </c>
      <c r="M4858" s="30" t="s">
        <v>497</v>
      </c>
      <c r="N4858" s="30"/>
      <c r="O4858" s="30" t="s">
        <v>9872</v>
      </c>
      <c r="P4858" s="30" t="s">
        <v>9868</v>
      </c>
      <c r="Q4858" s="30" t="s">
        <v>499</v>
      </c>
    </row>
    <row r="4859" spans="1:17">
      <c r="A4859" s="30" t="s">
        <v>14210</v>
      </c>
      <c r="B4859" s="30" t="s">
        <v>10663</v>
      </c>
      <c r="C4859" s="30" t="s">
        <v>14211</v>
      </c>
      <c r="D4859" s="30"/>
      <c r="E4859" s="30" t="s">
        <v>9870</v>
      </c>
      <c r="F4859" s="30" t="s">
        <v>74</v>
      </c>
      <c r="G4859" s="38">
        <v>60</v>
      </c>
      <c r="H4859" s="31">
        <v>0</v>
      </c>
      <c r="I4859" s="30" t="s">
        <v>552</v>
      </c>
      <c r="J4859" s="30" t="s">
        <v>553</v>
      </c>
      <c r="K4859" s="30" t="s">
        <v>495</v>
      </c>
      <c r="L4859" s="30" t="s">
        <v>496</v>
      </c>
      <c r="M4859" s="30" t="s">
        <v>596</v>
      </c>
      <c r="N4859" s="30"/>
      <c r="O4859" s="30" t="s">
        <v>9872</v>
      </c>
      <c r="P4859" s="30" t="s">
        <v>9868</v>
      </c>
      <c r="Q4859" s="30" t="s">
        <v>499</v>
      </c>
    </row>
    <row r="4860" spans="1:17">
      <c r="A4860" s="30" t="s">
        <v>14212</v>
      </c>
      <c r="B4860" s="30" t="s">
        <v>10663</v>
      </c>
      <c r="C4860" s="30" t="s">
        <v>14213</v>
      </c>
      <c r="D4860" s="30"/>
      <c r="E4860" s="30" t="s">
        <v>9870</v>
      </c>
      <c r="F4860" s="30" t="s">
        <v>74</v>
      </c>
      <c r="G4860" s="38">
        <v>60</v>
      </c>
      <c r="H4860" s="31">
        <v>0</v>
      </c>
      <c r="I4860" s="30" t="s">
        <v>586</v>
      </c>
      <c r="J4860" s="30" t="s">
        <v>587</v>
      </c>
      <c r="K4860" s="30" t="s">
        <v>495</v>
      </c>
      <c r="L4860" s="30" t="s">
        <v>496</v>
      </c>
      <c r="M4860" s="30" t="s">
        <v>877</v>
      </c>
      <c r="N4860" s="30"/>
      <c r="O4860" s="30" t="s">
        <v>9872</v>
      </c>
      <c r="P4860" s="30" t="s">
        <v>9868</v>
      </c>
      <c r="Q4860" s="30" t="s">
        <v>499</v>
      </c>
    </row>
    <row r="4861" spans="1:17">
      <c r="A4861" s="30" t="s">
        <v>14214</v>
      </c>
      <c r="B4861" s="30" t="s">
        <v>10663</v>
      </c>
      <c r="C4861" s="30" t="s">
        <v>14215</v>
      </c>
      <c r="D4861" s="30"/>
      <c r="E4861" s="30" t="s">
        <v>9870</v>
      </c>
      <c r="F4861" s="30" t="s">
        <v>74</v>
      </c>
      <c r="G4861" s="38">
        <v>60</v>
      </c>
      <c r="H4861" s="31">
        <v>0</v>
      </c>
      <c r="I4861" s="30" t="s">
        <v>512</v>
      </c>
      <c r="J4861" s="30" t="s">
        <v>513</v>
      </c>
      <c r="K4861" s="30" t="s">
        <v>495</v>
      </c>
      <c r="L4861" s="30" t="s">
        <v>496</v>
      </c>
      <c r="M4861" s="30" t="s">
        <v>713</v>
      </c>
      <c r="N4861" s="30" t="s">
        <v>3111</v>
      </c>
      <c r="O4861" s="30" t="s">
        <v>9872</v>
      </c>
      <c r="P4861" s="30" t="s">
        <v>9868</v>
      </c>
      <c r="Q4861" s="30" t="s">
        <v>499</v>
      </c>
    </row>
    <row r="4862" spans="1:17">
      <c r="A4862" s="30" t="s">
        <v>14216</v>
      </c>
      <c r="B4862" s="30" t="s">
        <v>14217</v>
      </c>
      <c r="C4862" s="30" t="s">
        <v>14218</v>
      </c>
      <c r="D4862" s="30"/>
      <c r="E4862" s="30" t="s">
        <v>10101</v>
      </c>
      <c r="F4862" s="30"/>
      <c r="G4862" s="38">
        <v>60</v>
      </c>
      <c r="H4862" s="31">
        <v>0</v>
      </c>
      <c r="I4862" s="30" t="s">
        <v>546</v>
      </c>
      <c r="J4862" s="30" t="s">
        <v>547</v>
      </c>
      <c r="K4862" s="30" t="s">
        <v>495</v>
      </c>
      <c r="L4862" s="30" t="s">
        <v>572</v>
      </c>
      <c r="M4862" s="30" t="s">
        <v>573</v>
      </c>
      <c r="N4862" s="30"/>
      <c r="O4862" s="30" t="s">
        <v>9872</v>
      </c>
      <c r="P4862" s="30" t="s">
        <v>9868</v>
      </c>
      <c r="Q4862" s="30" t="s">
        <v>499</v>
      </c>
    </row>
    <row r="4863" spans="1:17">
      <c r="A4863" s="30" t="s">
        <v>14219</v>
      </c>
      <c r="B4863" s="30" t="s">
        <v>10663</v>
      </c>
      <c r="C4863" s="30" t="s">
        <v>14220</v>
      </c>
      <c r="D4863" s="30"/>
      <c r="E4863" s="30" t="s">
        <v>9870</v>
      </c>
      <c r="F4863" s="30" t="s">
        <v>74</v>
      </c>
      <c r="G4863" s="38">
        <v>60</v>
      </c>
      <c r="H4863" s="31">
        <v>0</v>
      </c>
      <c r="I4863" s="30" t="s">
        <v>586</v>
      </c>
      <c r="J4863" s="30" t="s">
        <v>587</v>
      </c>
      <c r="K4863" s="30" t="s">
        <v>495</v>
      </c>
      <c r="L4863" s="30" t="s">
        <v>496</v>
      </c>
      <c r="M4863" s="30" t="s">
        <v>3374</v>
      </c>
      <c r="N4863" s="30"/>
      <c r="O4863" s="30" t="s">
        <v>9872</v>
      </c>
      <c r="P4863" s="30" t="s">
        <v>9868</v>
      </c>
      <c r="Q4863" s="30" t="s">
        <v>499</v>
      </c>
    </row>
    <row r="4864" spans="1:17">
      <c r="A4864" s="30" t="s">
        <v>14221</v>
      </c>
      <c r="B4864" s="30" t="s">
        <v>10103</v>
      </c>
      <c r="C4864" s="30" t="s">
        <v>14222</v>
      </c>
      <c r="D4864" s="30"/>
      <c r="E4864" s="30" t="s">
        <v>9870</v>
      </c>
      <c r="F4864" s="30" t="s">
        <v>74</v>
      </c>
      <c r="G4864" s="38">
        <v>60</v>
      </c>
      <c r="H4864" s="31">
        <v>0</v>
      </c>
      <c r="I4864" s="30" t="s">
        <v>552</v>
      </c>
      <c r="J4864" s="30" t="s">
        <v>553</v>
      </c>
      <c r="K4864" s="30" t="s">
        <v>495</v>
      </c>
      <c r="L4864" s="30" t="s">
        <v>496</v>
      </c>
      <c r="M4864" s="30" t="s">
        <v>724</v>
      </c>
      <c r="N4864" s="30" t="s">
        <v>14223</v>
      </c>
      <c r="O4864" s="30" t="s">
        <v>9872</v>
      </c>
      <c r="P4864" s="30" t="s">
        <v>9868</v>
      </c>
      <c r="Q4864" s="30" t="s">
        <v>499</v>
      </c>
    </row>
    <row r="4865" spans="1:17">
      <c r="A4865" s="30" t="s">
        <v>14224</v>
      </c>
      <c r="B4865" s="30" t="s">
        <v>10094</v>
      </c>
      <c r="C4865" s="30" t="s">
        <v>14225</v>
      </c>
      <c r="D4865" s="30"/>
      <c r="E4865" s="30" t="s">
        <v>9870</v>
      </c>
      <c r="F4865" s="30" t="s">
        <v>74</v>
      </c>
      <c r="G4865" s="38">
        <v>60</v>
      </c>
      <c r="H4865" s="31">
        <v>0</v>
      </c>
      <c r="I4865" s="30" t="s">
        <v>552</v>
      </c>
      <c r="J4865" s="30" t="s">
        <v>553</v>
      </c>
      <c r="K4865" s="30" t="s">
        <v>495</v>
      </c>
      <c r="L4865" s="30" t="s">
        <v>496</v>
      </c>
      <c r="M4865" s="30" t="s">
        <v>654</v>
      </c>
      <c r="N4865" s="30"/>
      <c r="O4865" s="30" t="s">
        <v>9872</v>
      </c>
      <c r="P4865" s="30" t="s">
        <v>9868</v>
      </c>
      <c r="Q4865" s="30" t="s">
        <v>499</v>
      </c>
    </row>
    <row r="4866" spans="1:17">
      <c r="A4866" s="30" t="s">
        <v>14226</v>
      </c>
      <c r="B4866" s="30" t="s">
        <v>10106</v>
      </c>
      <c r="C4866" s="30" t="s">
        <v>14227</v>
      </c>
      <c r="D4866" s="30" t="s">
        <v>74</v>
      </c>
      <c r="E4866" s="30" t="s">
        <v>9891</v>
      </c>
      <c r="F4866" s="30"/>
      <c r="G4866" s="38">
        <v>60</v>
      </c>
      <c r="H4866" s="31">
        <v>0</v>
      </c>
      <c r="I4866" s="30" t="s">
        <v>622</v>
      </c>
      <c r="J4866" s="30" t="s">
        <v>623</v>
      </c>
      <c r="K4866" s="30" t="s">
        <v>495</v>
      </c>
      <c r="L4866" s="30" t="s">
        <v>612</v>
      </c>
      <c r="M4866" s="30" t="s">
        <v>6893</v>
      </c>
      <c r="N4866" s="30"/>
      <c r="O4866" s="30" t="s">
        <v>9872</v>
      </c>
      <c r="P4866" s="30" t="s">
        <v>9868</v>
      </c>
      <c r="Q4866" s="30" t="s">
        <v>4174</v>
      </c>
    </row>
    <row r="4867" spans="1:17">
      <c r="A4867" s="30" t="s">
        <v>14228</v>
      </c>
      <c r="B4867" s="30" t="s">
        <v>10106</v>
      </c>
      <c r="C4867" s="30" t="s">
        <v>14229</v>
      </c>
      <c r="D4867" s="30" t="s">
        <v>74</v>
      </c>
      <c r="E4867" s="30" t="s">
        <v>9891</v>
      </c>
      <c r="F4867" s="30"/>
      <c r="G4867" s="38">
        <v>60</v>
      </c>
      <c r="H4867" s="31">
        <v>0</v>
      </c>
      <c r="I4867" s="30" t="s">
        <v>622</v>
      </c>
      <c r="J4867" s="30" t="s">
        <v>623</v>
      </c>
      <c r="K4867" s="30" t="s">
        <v>495</v>
      </c>
      <c r="L4867" s="30" t="s">
        <v>612</v>
      </c>
      <c r="M4867" s="30" t="s">
        <v>1153</v>
      </c>
      <c r="N4867" s="30"/>
      <c r="O4867" s="30" t="s">
        <v>9872</v>
      </c>
      <c r="P4867" s="30" t="s">
        <v>9868</v>
      </c>
      <c r="Q4867" s="30" t="s">
        <v>4174</v>
      </c>
    </row>
    <row r="4868" spans="1:17">
      <c r="A4868" s="30" t="s">
        <v>14230</v>
      </c>
      <c r="B4868" s="30" t="s">
        <v>10106</v>
      </c>
      <c r="C4868" s="30" t="s">
        <v>14231</v>
      </c>
      <c r="D4868" s="30" t="s">
        <v>74</v>
      </c>
      <c r="E4868" s="30" t="s">
        <v>9891</v>
      </c>
      <c r="F4868" s="30"/>
      <c r="G4868" s="38">
        <v>60</v>
      </c>
      <c r="H4868" s="31">
        <v>0</v>
      </c>
      <c r="I4868" s="30" t="s">
        <v>622</v>
      </c>
      <c r="J4868" s="30" t="s">
        <v>623</v>
      </c>
      <c r="K4868" s="30" t="s">
        <v>495</v>
      </c>
      <c r="L4868" s="30" t="s">
        <v>612</v>
      </c>
      <c r="M4868" s="30" t="s">
        <v>11230</v>
      </c>
      <c r="N4868" s="30"/>
      <c r="O4868" s="30" t="s">
        <v>9872</v>
      </c>
      <c r="P4868" s="30" t="s">
        <v>9868</v>
      </c>
      <c r="Q4868" s="30" t="s">
        <v>4174</v>
      </c>
    </row>
    <row r="4869" spans="1:17">
      <c r="A4869" s="30" t="s">
        <v>14232</v>
      </c>
      <c r="B4869" s="30" t="s">
        <v>14233</v>
      </c>
      <c r="C4869" s="30" t="s">
        <v>14234</v>
      </c>
      <c r="D4869" s="30" t="s">
        <v>74</v>
      </c>
      <c r="E4869" s="30" t="s">
        <v>9891</v>
      </c>
      <c r="F4869" s="30"/>
      <c r="G4869" s="38">
        <v>60</v>
      </c>
      <c r="H4869" s="31">
        <v>0</v>
      </c>
      <c r="I4869" s="30" t="s">
        <v>5036</v>
      </c>
      <c r="J4869" s="30" t="s">
        <v>5037</v>
      </c>
      <c r="K4869" s="30" t="s">
        <v>495</v>
      </c>
      <c r="L4869" s="30" t="s">
        <v>612</v>
      </c>
      <c r="M4869" s="30" t="s">
        <v>1021</v>
      </c>
      <c r="N4869" s="30"/>
      <c r="O4869" s="30" t="s">
        <v>9872</v>
      </c>
      <c r="P4869" s="30" t="s">
        <v>9868</v>
      </c>
      <c r="Q4869" s="30" t="s">
        <v>4174</v>
      </c>
    </row>
    <row r="4870" spans="1:17">
      <c r="A4870" s="30" t="s">
        <v>14235</v>
      </c>
      <c r="B4870" s="30" t="s">
        <v>10106</v>
      </c>
      <c r="C4870" s="30" t="s">
        <v>14236</v>
      </c>
      <c r="D4870" s="30" t="s">
        <v>74</v>
      </c>
      <c r="E4870" s="30" t="s">
        <v>9891</v>
      </c>
      <c r="F4870" s="30"/>
      <c r="G4870" s="38">
        <v>60</v>
      </c>
      <c r="H4870" s="31">
        <v>0</v>
      </c>
      <c r="I4870" s="30" t="s">
        <v>5036</v>
      </c>
      <c r="J4870" s="30" t="s">
        <v>5037</v>
      </c>
      <c r="K4870" s="30" t="s">
        <v>495</v>
      </c>
      <c r="L4870" s="30" t="s">
        <v>612</v>
      </c>
      <c r="M4870" s="30" t="s">
        <v>4781</v>
      </c>
      <c r="N4870" s="30"/>
      <c r="O4870" s="30" t="s">
        <v>9872</v>
      </c>
      <c r="P4870" s="30" t="s">
        <v>9868</v>
      </c>
      <c r="Q4870" s="30" t="s">
        <v>4174</v>
      </c>
    </row>
    <row r="4871" spans="1:17">
      <c r="A4871" s="30" t="s">
        <v>14237</v>
      </c>
      <c r="B4871" s="30" t="s">
        <v>10106</v>
      </c>
      <c r="C4871" s="30" t="s">
        <v>14238</v>
      </c>
      <c r="D4871" s="30" t="s">
        <v>74</v>
      </c>
      <c r="E4871" s="30" t="s">
        <v>9891</v>
      </c>
      <c r="F4871" s="30"/>
      <c r="G4871" s="38">
        <v>60</v>
      </c>
      <c r="H4871" s="31">
        <v>0</v>
      </c>
      <c r="I4871" s="30" t="s">
        <v>5036</v>
      </c>
      <c r="J4871" s="30" t="s">
        <v>5037</v>
      </c>
      <c r="K4871" s="30" t="s">
        <v>495</v>
      </c>
      <c r="L4871" s="30" t="s">
        <v>612</v>
      </c>
      <c r="M4871" s="30" t="s">
        <v>4226</v>
      </c>
      <c r="N4871" s="30"/>
      <c r="O4871" s="30" t="s">
        <v>9872</v>
      </c>
      <c r="P4871" s="30" t="s">
        <v>9868</v>
      </c>
      <c r="Q4871" s="30" t="s">
        <v>4174</v>
      </c>
    </row>
    <row r="4872" spans="1:17">
      <c r="A4872" s="30" t="s">
        <v>14239</v>
      </c>
      <c r="B4872" s="30" t="s">
        <v>10106</v>
      </c>
      <c r="C4872" s="30" t="s">
        <v>14240</v>
      </c>
      <c r="D4872" s="30" t="s">
        <v>74</v>
      </c>
      <c r="E4872" s="30" t="s">
        <v>9891</v>
      </c>
      <c r="F4872" s="30"/>
      <c r="G4872" s="38">
        <v>60</v>
      </c>
      <c r="H4872" s="31">
        <v>0</v>
      </c>
      <c r="I4872" s="30" t="s">
        <v>622</v>
      </c>
      <c r="J4872" s="30" t="s">
        <v>623</v>
      </c>
      <c r="K4872" s="30" t="s">
        <v>495</v>
      </c>
      <c r="L4872" s="30" t="s">
        <v>612</v>
      </c>
      <c r="M4872" s="30" t="s">
        <v>11187</v>
      </c>
      <c r="N4872" s="30"/>
      <c r="O4872" s="30" t="s">
        <v>9872</v>
      </c>
      <c r="P4872" s="30" t="s">
        <v>9868</v>
      </c>
      <c r="Q4872" s="30" t="s">
        <v>4174</v>
      </c>
    </row>
    <row r="4873" spans="1:17">
      <c r="A4873" s="30" t="s">
        <v>14241</v>
      </c>
      <c r="B4873" s="30" t="s">
        <v>10094</v>
      </c>
      <c r="C4873" s="30" t="s">
        <v>14242</v>
      </c>
      <c r="D4873" s="30"/>
      <c r="E4873" s="30" t="s">
        <v>9870</v>
      </c>
      <c r="F4873" s="30" t="s">
        <v>74</v>
      </c>
      <c r="G4873" s="38">
        <v>60</v>
      </c>
      <c r="H4873" s="31">
        <v>0</v>
      </c>
      <c r="I4873" s="30" t="s">
        <v>512</v>
      </c>
      <c r="J4873" s="30" t="s">
        <v>513</v>
      </c>
      <c r="K4873" s="30" t="s">
        <v>495</v>
      </c>
      <c r="L4873" s="30" t="s">
        <v>496</v>
      </c>
      <c r="M4873" s="30" t="s">
        <v>695</v>
      </c>
      <c r="N4873" s="30" t="s">
        <v>5255</v>
      </c>
      <c r="O4873" s="30" t="s">
        <v>9872</v>
      </c>
      <c r="P4873" s="30" t="s">
        <v>9868</v>
      </c>
      <c r="Q4873" s="30" t="s">
        <v>499</v>
      </c>
    </row>
    <row r="4874" spans="1:17">
      <c r="A4874" s="30" t="s">
        <v>14243</v>
      </c>
      <c r="B4874" s="30" t="s">
        <v>14244</v>
      </c>
      <c r="C4874" s="30" t="s">
        <v>14245</v>
      </c>
      <c r="D4874" s="30"/>
      <c r="E4874" s="30" t="s">
        <v>9870</v>
      </c>
      <c r="F4874" s="30" t="s">
        <v>74</v>
      </c>
      <c r="G4874" s="38">
        <v>60</v>
      </c>
      <c r="H4874" s="31">
        <v>0</v>
      </c>
      <c r="I4874" s="30" t="s">
        <v>504</v>
      </c>
      <c r="J4874" s="30" t="s">
        <v>505</v>
      </c>
      <c r="K4874" s="30" t="s">
        <v>495</v>
      </c>
      <c r="L4874" s="30" t="s">
        <v>496</v>
      </c>
      <c r="M4874" s="30" t="s">
        <v>506</v>
      </c>
      <c r="N4874" s="30" t="s">
        <v>1316</v>
      </c>
      <c r="O4874" s="30" t="s">
        <v>9872</v>
      </c>
      <c r="P4874" s="30" t="s">
        <v>9868</v>
      </c>
      <c r="Q4874" s="30" t="s">
        <v>499</v>
      </c>
    </row>
    <row r="4875" spans="1:17">
      <c r="A4875" s="30" t="s">
        <v>14246</v>
      </c>
      <c r="B4875" s="30" t="s">
        <v>10094</v>
      </c>
      <c r="C4875" s="30" t="s">
        <v>14247</v>
      </c>
      <c r="D4875" s="30"/>
      <c r="E4875" s="30" t="s">
        <v>9870</v>
      </c>
      <c r="F4875" s="30" t="s">
        <v>74</v>
      </c>
      <c r="G4875" s="38">
        <v>60</v>
      </c>
      <c r="H4875" s="31">
        <v>0</v>
      </c>
      <c r="I4875" s="30" t="s">
        <v>552</v>
      </c>
      <c r="J4875" s="30" t="s">
        <v>553</v>
      </c>
      <c r="K4875" s="30" t="s">
        <v>495</v>
      </c>
      <c r="L4875" s="30" t="s">
        <v>496</v>
      </c>
      <c r="M4875" s="30" t="s">
        <v>654</v>
      </c>
      <c r="N4875" s="30"/>
      <c r="O4875" s="30" t="s">
        <v>9872</v>
      </c>
      <c r="P4875" s="30" t="s">
        <v>9868</v>
      </c>
      <c r="Q4875" s="30" t="s">
        <v>499</v>
      </c>
    </row>
    <row r="4876" spans="1:17">
      <c r="A4876" s="30" t="s">
        <v>14248</v>
      </c>
      <c r="B4876" s="30" t="s">
        <v>10106</v>
      </c>
      <c r="C4876" s="30" t="s">
        <v>14249</v>
      </c>
      <c r="D4876" s="30" t="s">
        <v>74</v>
      </c>
      <c r="E4876" s="30" t="s">
        <v>9891</v>
      </c>
      <c r="F4876" s="30"/>
      <c r="G4876" s="38">
        <v>60</v>
      </c>
      <c r="H4876" s="31">
        <v>0</v>
      </c>
      <c r="I4876" s="30" t="s">
        <v>622</v>
      </c>
      <c r="J4876" s="30" t="s">
        <v>623</v>
      </c>
      <c r="K4876" s="30" t="s">
        <v>495</v>
      </c>
      <c r="L4876" s="30" t="s">
        <v>612</v>
      </c>
      <c r="M4876" s="30" t="s">
        <v>11230</v>
      </c>
      <c r="N4876" s="30"/>
      <c r="O4876" s="30" t="s">
        <v>9872</v>
      </c>
      <c r="P4876" s="30" t="s">
        <v>9868</v>
      </c>
      <c r="Q4876" s="30" t="s">
        <v>4174</v>
      </c>
    </row>
    <row r="4877" spans="1:17">
      <c r="A4877" s="30" t="s">
        <v>14250</v>
      </c>
      <c r="B4877" s="30" t="s">
        <v>10094</v>
      </c>
      <c r="C4877" s="30" t="s">
        <v>14251</v>
      </c>
      <c r="D4877" s="30"/>
      <c r="E4877" s="30" t="s">
        <v>9870</v>
      </c>
      <c r="F4877" s="30" t="s">
        <v>74</v>
      </c>
      <c r="G4877" s="38">
        <v>60</v>
      </c>
      <c r="H4877" s="31">
        <v>0</v>
      </c>
      <c r="I4877" s="30" t="s">
        <v>586</v>
      </c>
      <c r="J4877" s="30" t="s">
        <v>587</v>
      </c>
      <c r="K4877" s="30" t="s">
        <v>495</v>
      </c>
      <c r="L4877" s="30" t="s">
        <v>496</v>
      </c>
      <c r="M4877" s="30" t="s">
        <v>2374</v>
      </c>
      <c r="N4877" s="30"/>
      <c r="O4877" s="30" t="s">
        <v>9872</v>
      </c>
      <c r="P4877" s="30" t="s">
        <v>9868</v>
      </c>
      <c r="Q4877" s="30" t="s">
        <v>499</v>
      </c>
    </row>
    <row r="4878" spans="1:17">
      <c r="A4878" s="30" t="s">
        <v>14252</v>
      </c>
      <c r="B4878" s="30" t="s">
        <v>10106</v>
      </c>
      <c r="C4878" s="30" t="s">
        <v>14253</v>
      </c>
      <c r="D4878" s="30" t="s">
        <v>74</v>
      </c>
      <c r="E4878" s="30" t="s">
        <v>9891</v>
      </c>
      <c r="F4878" s="30"/>
      <c r="G4878" s="38">
        <v>60</v>
      </c>
      <c r="H4878" s="31">
        <v>0</v>
      </c>
      <c r="I4878" s="30" t="s">
        <v>5036</v>
      </c>
      <c r="J4878" s="30" t="s">
        <v>5037</v>
      </c>
      <c r="K4878" s="30" t="s">
        <v>495</v>
      </c>
      <c r="L4878" s="30" t="s">
        <v>612</v>
      </c>
      <c r="M4878" s="30" t="s">
        <v>1021</v>
      </c>
      <c r="N4878" s="30"/>
      <c r="O4878" s="30" t="s">
        <v>9872</v>
      </c>
      <c r="P4878" s="30" t="s">
        <v>9868</v>
      </c>
      <c r="Q4878" s="30" t="s">
        <v>4174</v>
      </c>
    </row>
    <row r="4879" spans="1:17">
      <c r="A4879" s="30" t="s">
        <v>14254</v>
      </c>
      <c r="B4879" s="30" t="s">
        <v>10106</v>
      </c>
      <c r="C4879" s="30" t="s">
        <v>14255</v>
      </c>
      <c r="D4879" s="30" t="s">
        <v>74</v>
      </c>
      <c r="E4879" s="30" t="s">
        <v>9891</v>
      </c>
      <c r="F4879" s="30"/>
      <c r="G4879" s="38">
        <v>60</v>
      </c>
      <c r="H4879" s="31">
        <v>0</v>
      </c>
      <c r="I4879" s="30" t="s">
        <v>5036</v>
      </c>
      <c r="J4879" s="30" t="s">
        <v>5037</v>
      </c>
      <c r="K4879" s="30" t="s">
        <v>495</v>
      </c>
      <c r="L4879" s="30" t="s">
        <v>612</v>
      </c>
      <c r="M4879" s="30" t="s">
        <v>961</v>
      </c>
      <c r="N4879" s="30"/>
      <c r="O4879" s="30" t="s">
        <v>9872</v>
      </c>
      <c r="P4879" s="30" t="s">
        <v>9868</v>
      </c>
      <c r="Q4879" s="30" t="s">
        <v>4174</v>
      </c>
    </row>
    <row r="4880" spans="1:17">
      <c r="A4880" s="30" t="s">
        <v>14256</v>
      </c>
      <c r="B4880" s="30" t="s">
        <v>10103</v>
      </c>
      <c r="C4880" s="30" t="s">
        <v>14257</v>
      </c>
      <c r="D4880" s="30"/>
      <c r="E4880" s="30" t="s">
        <v>9870</v>
      </c>
      <c r="F4880" s="30" t="s">
        <v>74</v>
      </c>
      <c r="G4880" s="38">
        <v>60</v>
      </c>
      <c r="H4880" s="31">
        <v>0</v>
      </c>
      <c r="I4880" s="30" t="s">
        <v>512</v>
      </c>
      <c r="J4880" s="30" t="s">
        <v>513</v>
      </c>
      <c r="K4880" s="30" t="s">
        <v>495</v>
      </c>
      <c r="L4880" s="30" t="s">
        <v>496</v>
      </c>
      <c r="M4880" s="30" t="s">
        <v>713</v>
      </c>
      <c r="N4880" s="30" t="s">
        <v>2818</v>
      </c>
      <c r="O4880" s="30" t="s">
        <v>9872</v>
      </c>
      <c r="P4880" s="30" t="s">
        <v>9868</v>
      </c>
      <c r="Q4880" s="30" t="s">
        <v>499</v>
      </c>
    </row>
    <row r="4881" spans="1:17">
      <c r="A4881" s="30" t="s">
        <v>14258</v>
      </c>
      <c r="B4881" s="30" t="s">
        <v>10106</v>
      </c>
      <c r="C4881" s="30" t="s">
        <v>14259</v>
      </c>
      <c r="D4881" s="30" t="s">
        <v>74</v>
      </c>
      <c r="E4881" s="30" t="s">
        <v>9891</v>
      </c>
      <c r="F4881" s="30"/>
      <c r="G4881" s="38">
        <v>60</v>
      </c>
      <c r="H4881" s="31">
        <v>0</v>
      </c>
      <c r="I4881" s="30" t="s">
        <v>5036</v>
      </c>
      <c r="J4881" s="30" t="s">
        <v>5037</v>
      </c>
      <c r="K4881" s="30" t="s">
        <v>495</v>
      </c>
      <c r="L4881" s="30" t="s">
        <v>612</v>
      </c>
      <c r="M4881" s="30" t="s">
        <v>4781</v>
      </c>
      <c r="N4881" s="30"/>
      <c r="O4881" s="30" t="s">
        <v>9872</v>
      </c>
      <c r="P4881" s="30" t="s">
        <v>9868</v>
      </c>
      <c r="Q4881" s="30" t="s">
        <v>4174</v>
      </c>
    </row>
    <row r="4882" spans="1:17">
      <c r="A4882" s="30" t="s">
        <v>14260</v>
      </c>
      <c r="B4882" s="30" t="s">
        <v>10106</v>
      </c>
      <c r="C4882" s="30" t="s">
        <v>14261</v>
      </c>
      <c r="D4882" s="30" t="s">
        <v>74</v>
      </c>
      <c r="E4882" s="30" t="s">
        <v>9891</v>
      </c>
      <c r="F4882" s="30"/>
      <c r="G4882" s="38">
        <v>60</v>
      </c>
      <c r="H4882" s="31">
        <v>0</v>
      </c>
      <c r="I4882" s="30" t="s">
        <v>622</v>
      </c>
      <c r="J4882" s="30" t="s">
        <v>623</v>
      </c>
      <c r="K4882" s="30" t="s">
        <v>495</v>
      </c>
      <c r="L4882" s="30" t="s">
        <v>612</v>
      </c>
      <c r="M4882" s="30" t="s">
        <v>1153</v>
      </c>
      <c r="N4882" s="30"/>
      <c r="O4882" s="30" t="s">
        <v>9872</v>
      </c>
      <c r="P4882" s="30" t="s">
        <v>9868</v>
      </c>
      <c r="Q4882" s="30" t="s">
        <v>4174</v>
      </c>
    </row>
    <row r="4883" spans="1:17">
      <c r="A4883" s="30" t="s">
        <v>14262</v>
      </c>
      <c r="B4883" s="30" t="s">
        <v>10106</v>
      </c>
      <c r="C4883" s="30" t="s">
        <v>14263</v>
      </c>
      <c r="D4883" s="30" t="s">
        <v>74</v>
      </c>
      <c r="E4883" s="30" t="s">
        <v>9891</v>
      </c>
      <c r="F4883" s="30"/>
      <c r="G4883" s="38">
        <v>60</v>
      </c>
      <c r="H4883" s="31">
        <v>0</v>
      </c>
      <c r="I4883" s="30" t="s">
        <v>622</v>
      </c>
      <c r="J4883" s="30" t="s">
        <v>623</v>
      </c>
      <c r="K4883" s="30" t="s">
        <v>495</v>
      </c>
      <c r="L4883" s="30" t="s">
        <v>612</v>
      </c>
      <c r="M4883" s="30" t="s">
        <v>9851</v>
      </c>
      <c r="N4883" s="30"/>
      <c r="O4883" s="30" t="s">
        <v>9872</v>
      </c>
      <c r="P4883" s="30" t="s">
        <v>9868</v>
      </c>
      <c r="Q4883" s="30" t="s">
        <v>4174</v>
      </c>
    </row>
    <row r="4884" spans="1:17">
      <c r="A4884" s="30" t="s">
        <v>14264</v>
      </c>
      <c r="B4884" s="30" t="s">
        <v>10103</v>
      </c>
      <c r="C4884" s="30" t="s">
        <v>14265</v>
      </c>
      <c r="D4884" s="30"/>
      <c r="E4884" s="30" t="s">
        <v>9870</v>
      </c>
      <c r="F4884" s="30" t="s">
        <v>74</v>
      </c>
      <c r="G4884" s="38">
        <v>60</v>
      </c>
      <c r="H4884" s="31">
        <v>0</v>
      </c>
      <c r="I4884" s="30" t="s">
        <v>512</v>
      </c>
      <c r="J4884" s="30" t="s">
        <v>513</v>
      </c>
      <c r="K4884" s="30" t="s">
        <v>495</v>
      </c>
      <c r="L4884" s="30" t="s">
        <v>496</v>
      </c>
      <c r="M4884" s="30" t="s">
        <v>713</v>
      </c>
      <c r="N4884" s="30" t="s">
        <v>2818</v>
      </c>
      <c r="O4884" s="30" t="s">
        <v>9872</v>
      </c>
      <c r="P4884" s="30" t="s">
        <v>9868</v>
      </c>
      <c r="Q4884" s="30" t="s">
        <v>499</v>
      </c>
    </row>
    <row r="4885" spans="1:17">
      <c r="A4885" s="30" t="s">
        <v>14266</v>
      </c>
      <c r="B4885" s="30" t="s">
        <v>10106</v>
      </c>
      <c r="C4885" s="30" t="s">
        <v>14267</v>
      </c>
      <c r="D4885" s="30" t="s">
        <v>74</v>
      </c>
      <c r="E4885" s="30" t="s">
        <v>9891</v>
      </c>
      <c r="F4885" s="30"/>
      <c r="G4885" s="38">
        <v>60</v>
      </c>
      <c r="H4885" s="31">
        <v>0</v>
      </c>
      <c r="I4885" s="30" t="s">
        <v>622</v>
      </c>
      <c r="J4885" s="30" t="s">
        <v>623</v>
      </c>
      <c r="K4885" s="30" t="s">
        <v>495</v>
      </c>
      <c r="L4885" s="30" t="s">
        <v>612</v>
      </c>
      <c r="M4885" s="30" t="s">
        <v>9851</v>
      </c>
      <c r="N4885" s="30"/>
      <c r="O4885" s="30" t="s">
        <v>9872</v>
      </c>
      <c r="P4885" s="30" t="s">
        <v>9868</v>
      </c>
      <c r="Q4885" s="30" t="s">
        <v>4174</v>
      </c>
    </row>
    <row r="4886" spans="1:17">
      <c r="A4886" s="30" t="s">
        <v>14268</v>
      </c>
      <c r="B4886" s="30" t="s">
        <v>10106</v>
      </c>
      <c r="C4886" s="30" t="s">
        <v>14269</v>
      </c>
      <c r="D4886" s="30" t="s">
        <v>74</v>
      </c>
      <c r="E4886" s="30" t="s">
        <v>9891</v>
      </c>
      <c r="F4886" s="30"/>
      <c r="G4886" s="38">
        <v>60</v>
      </c>
      <c r="H4886" s="31">
        <v>0</v>
      </c>
      <c r="I4886" s="30" t="s">
        <v>622</v>
      </c>
      <c r="J4886" s="30" t="s">
        <v>623</v>
      </c>
      <c r="K4886" s="30" t="s">
        <v>495</v>
      </c>
      <c r="L4886" s="30" t="s">
        <v>612</v>
      </c>
      <c r="M4886" s="30" t="s">
        <v>6893</v>
      </c>
      <c r="N4886" s="30"/>
      <c r="O4886" s="30" t="s">
        <v>9872</v>
      </c>
      <c r="P4886" s="30" t="s">
        <v>9868</v>
      </c>
      <c r="Q4886" s="30" t="s">
        <v>4174</v>
      </c>
    </row>
    <row r="4887" spans="1:17">
      <c r="A4887" s="30" t="s">
        <v>14270</v>
      </c>
      <c r="B4887" s="30" t="s">
        <v>10106</v>
      </c>
      <c r="C4887" s="30" t="s">
        <v>14271</v>
      </c>
      <c r="D4887" s="30" t="s">
        <v>74</v>
      </c>
      <c r="E4887" s="30" t="s">
        <v>9891</v>
      </c>
      <c r="F4887" s="30"/>
      <c r="G4887" s="38">
        <v>60</v>
      </c>
      <c r="H4887" s="31">
        <v>0</v>
      </c>
      <c r="I4887" s="30" t="s">
        <v>5036</v>
      </c>
      <c r="J4887" s="30" t="s">
        <v>5037</v>
      </c>
      <c r="K4887" s="30" t="s">
        <v>495</v>
      </c>
      <c r="L4887" s="30" t="s">
        <v>612</v>
      </c>
      <c r="M4887" s="30" t="s">
        <v>4781</v>
      </c>
      <c r="N4887" s="30"/>
      <c r="O4887" s="30" t="s">
        <v>9872</v>
      </c>
      <c r="P4887" s="30" t="s">
        <v>9868</v>
      </c>
      <c r="Q4887" s="30" t="s">
        <v>4174</v>
      </c>
    </row>
    <row r="4888" spans="1:17">
      <c r="A4888" s="30" t="s">
        <v>14272</v>
      </c>
      <c r="B4888" s="30" t="s">
        <v>10106</v>
      </c>
      <c r="C4888" s="30" t="s">
        <v>14273</v>
      </c>
      <c r="D4888" s="30" t="s">
        <v>74</v>
      </c>
      <c r="E4888" s="30" t="s">
        <v>9891</v>
      </c>
      <c r="F4888" s="30"/>
      <c r="G4888" s="38">
        <v>60</v>
      </c>
      <c r="H4888" s="31">
        <v>0</v>
      </c>
      <c r="I4888" s="30" t="s">
        <v>610</v>
      </c>
      <c r="J4888" s="30" t="s">
        <v>611</v>
      </c>
      <c r="K4888" s="30" t="s">
        <v>495</v>
      </c>
      <c r="L4888" s="30" t="s">
        <v>612</v>
      </c>
      <c r="M4888" s="30" t="s">
        <v>1035</v>
      </c>
      <c r="N4888" s="30"/>
      <c r="O4888" s="30" t="s">
        <v>9872</v>
      </c>
      <c r="P4888" s="30" t="s">
        <v>9868</v>
      </c>
      <c r="Q4888" s="30" t="s">
        <v>4174</v>
      </c>
    </row>
    <row r="4889" spans="1:17">
      <c r="A4889" s="30" t="s">
        <v>14274</v>
      </c>
      <c r="B4889" s="30" t="s">
        <v>14275</v>
      </c>
      <c r="C4889" s="30" t="s">
        <v>14276</v>
      </c>
      <c r="D4889" s="30"/>
      <c r="E4889" s="30" t="s">
        <v>9870</v>
      </c>
      <c r="F4889" s="30" t="s">
        <v>74</v>
      </c>
      <c r="G4889" s="38">
        <v>60</v>
      </c>
      <c r="H4889" s="31">
        <v>0</v>
      </c>
      <c r="I4889" s="30" t="s">
        <v>586</v>
      </c>
      <c r="J4889" s="30" t="s">
        <v>587</v>
      </c>
      <c r="K4889" s="30" t="s">
        <v>495</v>
      </c>
      <c r="L4889" s="30" t="s">
        <v>496</v>
      </c>
      <c r="M4889" s="30" t="s">
        <v>2374</v>
      </c>
      <c r="N4889" s="30" t="s">
        <v>14277</v>
      </c>
      <c r="O4889" s="30" t="s">
        <v>9872</v>
      </c>
      <c r="P4889" s="30" t="s">
        <v>9868</v>
      </c>
      <c r="Q4889" s="30" t="s">
        <v>499</v>
      </c>
    </row>
    <row r="4890" spans="1:17">
      <c r="A4890" s="30" t="s">
        <v>14278</v>
      </c>
      <c r="B4890" s="30" t="s">
        <v>10663</v>
      </c>
      <c r="C4890" s="30" t="s">
        <v>14279</v>
      </c>
      <c r="D4890" s="30"/>
      <c r="E4890" s="30" t="s">
        <v>9870</v>
      </c>
      <c r="F4890" s="30" t="s">
        <v>74</v>
      </c>
      <c r="G4890" s="38">
        <v>60</v>
      </c>
      <c r="H4890" s="31">
        <v>0</v>
      </c>
      <c r="I4890" s="30" t="s">
        <v>552</v>
      </c>
      <c r="J4890" s="30" t="s">
        <v>553</v>
      </c>
      <c r="K4890" s="30" t="s">
        <v>495</v>
      </c>
      <c r="L4890" s="30" t="s">
        <v>496</v>
      </c>
      <c r="M4890" s="30" t="s">
        <v>724</v>
      </c>
      <c r="N4890" s="30"/>
      <c r="O4890" s="30" t="s">
        <v>9872</v>
      </c>
      <c r="P4890" s="30" t="s">
        <v>9868</v>
      </c>
      <c r="Q4890" s="30" t="s">
        <v>499</v>
      </c>
    </row>
    <row r="4891" spans="1:17">
      <c r="A4891" s="30" t="s">
        <v>14280</v>
      </c>
      <c r="B4891" s="30" t="s">
        <v>10103</v>
      </c>
      <c r="C4891" s="30" t="s">
        <v>14281</v>
      </c>
      <c r="D4891" s="30"/>
      <c r="E4891" s="30" t="s">
        <v>9870</v>
      </c>
      <c r="F4891" s="30" t="s">
        <v>74</v>
      </c>
      <c r="G4891" s="38">
        <v>60</v>
      </c>
      <c r="H4891" s="31">
        <v>0</v>
      </c>
      <c r="I4891" s="30" t="s">
        <v>504</v>
      </c>
      <c r="J4891" s="30" t="s">
        <v>505</v>
      </c>
      <c r="K4891" s="30" t="s">
        <v>495</v>
      </c>
      <c r="L4891" s="30" t="s">
        <v>496</v>
      </c>
      <c r="M4891" s="30" t="s">
        <v>592</v>
      </c>
      <c r="N4891" s="30" t="s">
        <v>14282</v>
      </c>
      <c r="O4891" s="30" t="s">
        <v>9872</v>
      </c>
      <c r="P4891" s="30" t="s">
        <v>9868</v>
      </c>
      <c r="Q4891" s="30" t="s">
        <v>499</v>
      </c>
    </row>
    <row r="4892" spans="1:17">
      <c r="A4892" s="30" t="s">
        <v>14283</v>
      </c>
      <c r="B4892" s="30" t="s">
        <v>10106</v>
      </c>
      <c r="C4892" s="30" t="s">
        <v>14284</v>
      </c>
      <c r="D4892" s="30" t="s">
        <v>74</v>
      </c>
      <c r="E4892" s="30" t="s">
        <v>9891</v>
      </c>
      <c r="F4892" s="30"/>
      <c r="G4892" s="38">
        <v>60</v>
      </c>
      <c r="H4892" s="31">
        <v>0</v>
      </c>
      <c r="I4892" s="30" t="s">
        <v>622</v>
      </c>
      <c r="J4892" s="30" t="s">
        <v>623</v>
      </c>
      <c r="K4892" s="30" t="s">
        <v>495</v>
      </c>
      <c r="L4892" s="30" t="s">
        <v>612</v>
      </c>
      <c r="M4892" s="30" t="s">
        <v>1153</v>
      </c>
      <c r="N4892" s="30"/>
      <c r="O4892" s="30" t="s">
        <v>9872</v>
      </c>
      <c r="P4892" s="30" t="s">
        <v>9868</v>
      </c>
      <c r="Q4892" s="30" t="s">
        <v>4174</v>
      </c>
    </row>
    <row r="4893" spans="1:17">
      <c r="A4893" s="30" t="s">
        <v>14285</v>
      </c>
      <c r="B4893" s="30" t="s">
        <v>10094</v>
      </c>
      <c r="C4893" s="30" t="s">
        <v>14286</v>
      </c>
      <c r="D4893" s="30"/>
      <c r="E4893" s="30" t="s">
        <v>9870</v>
      </c>
      <c r="F4893" s="30" t="s">
        <v>74</v>
      </c>
      <c r="G4893" s="38">
        <v>60</v>
      </c>
      <c r="H4893" s="31">
        <v>0</v>
      </c>
      <c r="I4893" s="30" t="s">
        <v>552</v>
      </c>
      <c r="J4893" s="30" t="s">
        <v>553</v>
      </c>
      <c r="K4893" s="30" t="s">
        <v>495</v>
      </c>
      <c r="L4893" s="30" t="s">
        <v>496</v>
      </c>
      <c r="M4893" s="30" t="s">
        <v>654</v>
      </c>
      <c r="N4893" s="30"/>
      <c r="O4893" s="30" t="s">
        <v>9872</v>
      </c>
      <c r="P4893" s="30" t="s">
        <v>9868</v>
      </c>
      <c r="Q4893" s="30" t="s">
        <v>499</v>
      </c>
    </row>
    <row r="4894" spans="1:17">
      <c r="A4894" s="30" t="s">
        <v>14287</v>
      </c>
      <c r="B4894" s="30" t="s">
        <v>10094</v>
      </c>
      <c r="C4894" s="30" t="s">
        <v>14288</v>
      </c>
      <c r="D4894" s="30"/>
      <c r="E4894" s="30" t="s">
        <v>9870</v>
      </c>
      <c r="F4894" s="30" t="s">
        <v>74</v>
      </c>
      <c r="G4894" s="38">
        <v>60</v>
      </c>
      <c r="H4894" s="31">
        <v>0</v>
      </c>
      <c r="I4894" s="30" t="s">
        <v>552</v>
      </c>
      <c r="J4894" s="30" t="s">
        <v>553</v>
      </c>
      <c r="K4894" s="30" t="s">
        <v>495</v>
      </c>
      <c r="L4894" s="30" t="s">
        <v>496</v>
      </c>
      <c r="M4894" s="30" t="s">
        <v>596</v>
      </c>
      <c r="N4894" s="30"/>
      <c r="O4894" s="30" t="s">
        <v>9872</v>
      </c>
      <c r="P4894" s="30" t="s">
        <v>9868</v>
      </c>
      <c r="Q4894" s="30" t="s">
        <v>499</v>
      </c>
    </row>
    <row r="4895" spans="1:17">
      <c r="A4895" s="30" t="s">
        <v>14289</v>
      </c>
      <c r="B4895" s="30" t="s">
        <v>14290</v>
      </c>
      <c r="C4895" s="30" t="s">
        <v>14291</v>
      </c>
      <c r="D4895" s="30" t="s">
        <v>74</v>
      </c>
      <c r="E4895" s="30" t="s">
        <v>9891</v>
      </c>
      <c r="F4895" s="30"/>
      <c r="G4895" s="38">
        <v>60</v>
      </c>
      <c r="H4895" s="31">
        <v>0</v>
      </c>
      <c r="I4895" s="30" t="s">
        <v>622</v>
      </c>
      <c r="J4895" s="30" t="s">
        <v>623</v>
      </c>
      <c r="K4895" s="30" t="s">
        <v>495</v>
      </c>
      <c r="L4895" s="30" t="s">
        <v>612</v>
      </c>
      <c r="M4895" s="30" t="s">
        <v>997</v>
      </c>
      <c r="N4895" s="30"/>
      <c r="O4895" s="30" t="s">
        <v>9872</v>
      </c>
      <c r="P4895" s="30" t="s">
        <v>9868</v>
      </c>
      <c r="Q4895" s="30" t="s">
        <v>4174</v>
      </c>
    </row>
    <row r="4896" spans="1:17">
      <c r="A4896" s="30" t="s">
        <v>14292</v>
      </c>
      <c r="B4896" s="30" t="s">
        <v>10109</v>
      </c>
      <c r="C4896" s="30" t="s">
        <v>14293</v>
      </c>
      <c r="D4896" s="30" t="s">
        <v>74</v>
      </c>
      <c r="E4896" s="30" t="s">
        <v>9891</v>
      </c>
      <c r="F4896" s="30"/>
      <c r="G4896" s="38">
        <v>60</v>
      </c>
      <c r="H4896" s="31">
        <v>0</v>
      </c>
      <c r="I4896" s="30" t="s">
        <v>5036</v>
      </c>
      <c r="J4896" s="30" t="s">
        <v>5037</v>
      </c>
      <c r="K4896" s="30" t="s">
        <v>495</v>
      </c>
      <c r="L4896" s="30" t="s">
        <v>612</v>
      </c>
      <c r="M4896" s="30" t="s">
        <v>4781</v>
      </c>
      <c r="N4896" s="30"/>
      <c r="O4896" s="30" t="s">
        <v>9872</v>
      </c>
      <c r="P4896" s="30" t="s">
        <v>9868</v>
      </c>
      <c r="Q4896" s="30" t="s">
        <v>4174</v>
      </c>
    </row>
    <row r="4897" spans="1:17">
      <c r="A4897" s="30" t="s">
        <v>14294</v>
      </c>
      <c r="B4897" s="30" t="s">
        <v>14295</v>
      </c>
      <c r="C4897" s="30" t="s">
        <v>14296</v>
      </c>
      <c r="D4897" s="30"/>
      <c r="E4897" s="30" t="s">
        <v>10101</v>
      </c>
      <c r="F4897" s="30"/>
      <c r="G4897" s="38">
        <v>60</v>
      </c>
      <c r="H4897" s="31">
        <v>0</v>
      </c>
      <c r="I4897" s="30" t="s">
        <v>546</v>
      </c>
      <c r="J4897" s="30" t="s">
        <v>547</v>
      </c>
      <c r="K4897" s="30" t="s">
        <v>495</v>
      </c>
      <c r="L4897" s="30" t="s">
        <v>572</v>
      </c>
      <c r="M4897" s="30" t="s">
        <v>573</v>
      </c>
      <c r="N4897" s="30"/>
      <c r="O4897" s="30" t="s">
        <v>9872</v>
      </c>
      <c r="P4897" s="30" t="s">
        <v>9868</v>
      </c>
      <c r="Q4897" s="30" t="s">
        <v>499</v>
      </c>
    </row>
    <row r="4898" spans="1:17">
      <c r="A4898" s="30" t="s">
        <v>14297</v>
      </c>
      <c r="B4898" s="30" t="s">
        <v>10106</v>
      </c>
      <c r="C4898" s="30" t="s">
        <v>14298</v>
      </c>
      <c r="D4898" s="30" t="s">
        <v>74</v>
      </c>
      <c r="E4898" s="30" t="s">
        <v>9891</v>
      </c>
      <c r="F4898" s="30"/>
      <c r="G4898" s="38">
        <v>60</v>
      </c>
      <c r="H4898" s="31">
        <v>0</v>
      </c>
      <c r="I4898" s="30" t="s">
        <v>5036</v>
      </c>
      <c r="J4898" s="30" t="s">
        <v>5037</v>
      </c>
      <c r="K4898" s="30" t="s">
        <v>495</v>
      </c>
      <c r="L4898" s="30" t="s">
        <v>612</v>
      </c>
      <c r="M4898" s="30" t="s">
        <v>1828</v>
      </c>
      <c r="N4898" s="30"/>
      <c r="O4898" s="30" t="s">
        <v>9872</v>
      </c>
      <c r="P4898" s="30" t="s">
        <v>9868</v>
      </c>
      <c r="Q4898" s="30" t="s">
        <v>4174</v>
      </c>
    </row>
    <row r="4899" spans="1:17">
      <c r="A4899" s="30" t="s">
        <v>14299</v>
      </c>
      <c r="B4899" s="30" t="s">
        <v>10103</v>
      </c>
      <c r="C4899" s="30" t="s">
        <v>14300</v>
      </c>
      <c r="D4899" s="30"/>
      <c r="E4899" s="30" t="s">
        <v>9870</v>
      </c>
      <c r="F4899" s="30" t="s">
        <v>74</v>
      </c>
      <c r="G4899" s="38">
        <v>60</v>
      </c>
      <c r="H4899" s="31">
        <v>0</v>
      </c>
      <c r="I4899" s="30" t="s">
        <v>504</v>
      </c>
      <c r="J4899" s="30" t="s">
        <v>505</v>
      </c>
      <c r="K4899" s="30" t="s">
        <v>495</v>
      </c>
      <c r="L4899" s="30" t="s">
        <v>496</v>
      </c>
      <c r="M4899" s="30" t="s">
        <v>558</v>
      </c>
      <c r="N4899" s="30" t="s">
        <v>5255</v>
      </c>
      <c r="O4899" s="30" t="s">
        <v>9872</v>
      </c>
      <c r="P4899" s="30" t="s">
        <v>9868</v>
      </c>
      <c r="Q4899" s="30" t="s">
        <v>499</v>
      </c>
    </row>
    <row r="4900" spans="1:17">
      <c r="A4900" s="30" t="s">
        <v>14301</v>
      </c>
      <c r="B4900" s="30" t="s">
        <v>10103</v>
      </c>
      <c r="C4900" s="30" t="s">
        <v>14302</v>
      </c>
      <c r="D4900" s="30"/>
      <c r="E4900" s="30" t="s">
        <v>9870</v>
      </c>
      <c r="F4900" s="30" t="s">
        <v>74</v>
      </c>
      <c r="G4900" s="38">
        <v>60</v>
      </c>
      <c r="H4900" s="31">
        <v>0</v>
      </c>
      <c r="I4900" s="30" t="s">
        <v>552</v>
      </c>
      <c r="J4900" s="30" t="s">
        <v>553</v>
      </c>
      <c r="K4900" s="30" t="s">
        <v>495</v>
      </c>
      <c r="L4900" s="30" t="s">
        <v>496</v>
      </c>
      <c r="M4900" s="30" t="s">
        <v>654</v>
      </c>
      <c r="N4900" s="30" t="s">
        <v>682</v>
      </c>
      <c r="O4900" s="30" t="s">
        <v>9872</v>
      </c>
      <c r="P4900" s="30" t="s">
        <v>9868</v>
      </c>
      <c r="Q4900" s="30" t="s">
        <v>499</v>
      </c>
    </row>
    <row r="4901" spans="1:17">
      <c r="A4901" s="30" t="s">
        <v>14303</v>
      </c>
      <c r="B4901" s="30" t="s">
        <v>10663</v>
      </c>
      <c r="C4901" s="30" t="s">
        <v>14304</v>
      </c>
      <c r="D4901" s="30"/>
      <c r="E4901" s="30" t="s">
        <v>9870</v>
      </c>
      <c r="F4901" s="30" t="s">
        <v>74</v>
      </c>
      <c r="G4901" s="38">
        <v>60</v>
      </c>
      <c r="H4901" s="31">
        <v>0</v>
      </c>
      <c r="I4901" s="30" t="s">
        <v>586</v>
      </c>
      <c r="J4901" s="30" t="s">
        <v>587</v>
      </c>
      <c r="K4901" s="30" t="s">
        <v>495</v>
      </c>
      <c r="L4901" s="30" t="s">
        <v>496</v>
      </c>
      <c r="M4901" s="30" t="s">
        <v>2374</v>
      </c>
      <c r="N4901" s="30"/>
      <c r="O4901" s="30" t="s">
        <v>9872</v>
      </c>
      <c r="P4901" s="30" t="s">
        <v>9868</v>
      </c>
      <c r="Q4901" s="30" t="s">
        <v>499</v>
      </c>
    </row>
    <row r="4902" spans="1:17">
      <c r="A4902" s="30" t="s">
        <v>14305</v>
      </c>
      <c r="B4902" s="30" t="s">
        <v>14306</v>
      </c>
      <c r="C4902" s="30" t="s">
        <v>14307</v>
      </c>
      <c r="D4902" s="30" t="s">
        <v>74</v>
      </c>
      <c r="E4902" s="30" t="s">
        <v>9891</v>
      </c>
      <c r="F4902" s="30"/>
      <c r="G4902" s="38">
        <v>60</v>
      </c>
      <c r="H4902" s="31">
        <v>0</v>
      </c>
      <c r="I4902" s="30" t="s">
        <v>5036</v>
      </c>
      <c r="J4902" s="30" t="s">
        <v>5037</v>
      </c>
      <c r="K4902" s="30" t="s">
        <v>495</v>
      </c>
      <c r="L4902" s="30" t="s">
        <v>612</v>
      </c>
      <c r="M4902" s="30" t="s">
        <v>961</v>
      </c>
      <c r="N4902" s="30"/>
      <c r="O4902" s="30" t="s">
        <v>9872</v>
      </c>
      <c r="P4902" s="30" t="s">
        <v>9868</v>
      </c>
      <c r="Q4902" s="30" t="s">
        <v>4174</v>
      </c>
    </row>
    <row r="4903" spans="1:17">
      <c r="A4903" s="30" t="s">
        <v>14308</v>
      </c>
      <c r="B4903" s="30" t="s">
        <v>14309</v>
      </c>
      <c r="C4903" s="30" t="s">
        <v>14310</v>
      </c>
      <c r="D4903" s="30"/>
      <c r="E4903" s="30" t="s">
        <v>9870</v>
      </c>
      <c r="F4903" s="30" t="s">
        <v>74</v>
      </c>
      <c r="G4903" s="38">
        <v>60</v>
      </c>
      <c r="H4903" s="31">
        <v>0</v>
      </c>
      <c r="I4903" s="30" t="s">
        <v>552</v>
      </c>
      <c r="J4903" s="30" t="s">
        <v>553</v>
      </c>
      <c r="K4903" s="30" t="s">
        <v>495</v>
      </c>
      <c r="L4903" s="30" t="s">
        <v>496</v>
      </c>
      <c r="M4903" s="30" t="s">
        <v>654</v>
      </c>
      <c r="N4903" s="30"/>
      <c r="O4903" s="30" t="s">
        <v>9872</v>
      </c>
      <c r="P4903" s="30" t="s">
        <v>9868</v>
      </c>
      <c r="Q4903" s="30" t="s">
        <v>499</v>
      </c>
    </row>
    <row r="4904" spans="1:17">
      <c r="A4904" s="30" t="s">
        <v>14311</v>
      </c>
      <c r="B4904" s="30" t="s">
        <v>10663</v>
      </c>
      <c r="C4904" s="30" t="s">
        <v>14312</v>
      </c>
      <c r="D4904" s="30"/>
      <c r="E4904" s="30" t="s">
        <v>9870</v>
      </c>
      <c r="F4904" s="30" t="s">
        <v>74</v>
      </c>
      <c r="G4904" s="38">
        <v>60</v>
      </c>
      <c r="H4904" s="31">
        <v>0</v>
      </c>
      <c r="I4904" s="30" t="s">
        <v>586</v>
      </c>
      <c r="J4904" s="30" t="s">
        <v>587</v>
      </c>
      <c r="K4904" s="30" t="s">
        <v>495</v>
      </c>
      <c r="L4904" s="30" t="s">
        <v>496</v>
      </c>
      <c r="M4904" s="30" t="s">
        <v>588</v>
      </c>
      <c r="N4904" s="30"/>
      <c r="O4904" s="30" t="s">
        <v>9872</v>
      </c>
      <c r="P4904" s="30" t="s">
        <v>9868</v>
      </c>
      <c r="Q4904" s="30" t="s">
        <v>499</v>
      </c>
    </row>
    <row r="4905" spans="1:17">
      <c r="A4905" s="30" t="s">
        <v>14313</v>
      </c>
      <c r="B4905" s="30" t="s">
        <v>10106</v>
      </c>
      <c r="C4905" s="30" t="s">
        <v>14314</v>
      </c>
      <c r="D4905" s="30" t="s">
        <v>74</v>
      </c>
      <c r="E4905" s="30" t="s">
        <v>9891</v>
      </c>
      <c r="F4905" s="30"/>
      <c r="G4905" s="38">
        <v>60</v>
      </c>
      <c r="H4905" s="31">
        <v>0</v>
      </c>
      <c r="I4905" s="30" t="s">
        <v>622</v>
      </c>
      <c r="J4905" s="30" t="s">
        <v>623</v>
      </c>
      <c r="K4905" s="30" t="s">
        <v>495</v>
      </c>
      <c r="L4905" s="30" t="s">
        <v>612</v>
      </c>
      <c r="M4905" s="30" t="s">
        <v>1088</v>
      </c>
      <c r="N4905" s="30"/>
      <c r="O4905" s="30" t="s">
        <v>9872</v>
      </c>
      <c r="P4905" s="30" t="s">
        <v>9868</v>
      </c>
      <c r="Q4905" s="30" t="s">
        <v>4174</v>
      </c>
    </row>
    <row r="4906" spans="1:17">
      <c r="A4906" s="30" t="s">
        <v>14315</v>
      </c>
      <c r="B4906" s="30" t="s">
        <v>14316</v>
      </c>
      <c r="C4906" s="30" t="s">
        <v>14317</v>
      </c>
      <c r="D4906" s="30"/>
      <c r="E4906" s="30" t="s">
        <v>9870</v>
      </c>
      <c r="F4906" s="30" t="s">
        <v>74</v>
      </c>
      <c r="G4906" s="38">
        <v>60</v>
      </c>
      <c r="H4906" s="31">
        <v>0</v>
      </c>
      <c r="I4906" s="30" t="s">
        <v>552</v>
      </c>
      <c r="J4906" s="30" t="s">
        <v>553</v>
      </c>
      <c r="K4906" s="30" t="s">
        <v>495</v>
      </c>
      <c r="L4906" s="30" t="s">
        <v>496</v>
      </c>
      <c r="M4906" s="30" t="s">
        <v>554</v>
      </c>
      <c r="N4906" s="30"/>
      <c r="O4906" s="30" t="s">
        <v>9872</v>
      </c>
      <c r="P4906" s="30" t="s">
        <v>9868</v>
      </c>
      <c r="Q4906" s="30" t="s">
        <v>499</v>
      </c>
    </row>
    <row r="4907" spans="1:17">
      <c r="A4907" s="30" t="s">
        <v>14318</v>
      </c>
      <c r="B4907" s="30" t="s">
        <v>14319</v>
      </c>
      <c r="C4907" s="30" t="s">
        <v>14320</v>
      </c>
      <c r="D4907" s="30"/>
      <c r="E4907" s="30" t="s">
        <v>10883</v>
      </c>
      <c r="F4907" s="30" t="s">
        <v>74</v>
      </c>
      <c r="G4907" s="38">
        <v>60</v>
      </c>
      <c r="H4907" s="31">
        <v>0</v>
      </c>
      <c r="I4907" s="30" t="s">
        <v>5036</v>
      </c>
      <c r="J4907" s="30" t="s">
        <v>5037</v>
      </c>
      <c r="K4907" s="30" t="s">
        <v>495</v>
      </c>
      <c r="L4907" s="30" t="s">
        <v>612</v>
      </c>
      <c r="M4907" s="30" t="s">
        <v>1828</v>
      </c>
      <c r="N4907" s="30" t="s">
        <v>2033</v>
      </c>
      <c r="O4907" s="30" t="s">
        <v>9872</v>
      </c>
      <c r="P4907" s="30" t="s">
        <v>9868</v>
      </c>
      <c r="Q4907" s="30" t="s">
        <v>499</v>
      </c>
    </row>
    <row r="4908" spans="1:17">
      <c r="A4908" s="30" t="s">
        <v>14321</v>
      </c>
      <c r="B4908" s="30" t="s">
        <v>14322</v>
      </c>
      <c r="C4908" s="30" t="s">
        <v>14323</v>
      </c>
      <c r="D4908" s="30" t="s">
        <v>74</v>
      </c>
      <c r="E4908" s="30" t="s">
        <v>9891</v>
      </c>
      <c r="F4908" s="30"/>
      <c r="G4908" s="38">
        <v>60</v>
      </c>
      <c r="H4908" s="31">
        <v>0</v>
      </c>
      <c r="I4908" s="30" t="s">
        <v>610</v>
      </c>
      <c r="J4908" s="30" t="s">
        <v>611</v>
      </c>
      <c r="K4908" s="30" t="s">
        <v>495</v>
      </c>
      <c r="L4908" s="30" t="s">
        <v>612</v>
      </c>
      <c r="M4908" s="30" t="s">
        <v>6616</v>
      </c>
      <c r="N4908" s="30"/>
      <c r="O4908" s="30" t="s">
        <v>9872</v>
      </c>
      <c r="P4908" s="30" t="s">
        <v>9868</v>
      </c>
      <c r="Q4908" s="30" t="s">
        <v>4174</v>
      </c>
    </row>
    <row r="4909" spans="1:17">
      <c r="A4909" s="30" t="s">
        <v>14324</v>
      </c>
      <c r="B4909" s="30" t="s">
        <v>14325</v>
      </c>
      <c r="C4909" s="30" t="s">
        <v>14326</v>
      </c>
      <c r="D4909" s="30"/>
      <c r="E4909" s="30" t="s">
        <v>9870</v>
      </c>
      <c r="F4909" s="30" t="s">
        <v>74</v>
      </c>
      <c r="G4909" s="38">
        <v>60</v>
      </c>
      <c r="H4909" s="31">
        <v>0</v>
      </c>
      <c r="I4909" s="30" t="s">
        <v>504</v>
      </c>
      <c r="J4909" s="30" t="s">
        <v>505</v>
      </c>
      <c r="K4909" s="30" t="s">
        <v>495</v>
      </c>
      <c r="L4909" s="30" t="s">
        <v>496</v>
      </c>
      <c r="M4909" s="30" t="s">
        <v>506</v>
      </c>
      <c r="N4909" s="30" t="s">
        <v>7467</v>
      </c>
      <c r="O4909" s="30" t="s">
        <v>9872</v>
      </c>
      <c r="P4909" s="30" t="s">
        <v>9868</v>
      </c>
      <c r="Q4909" s="30" t="s">
        <v>499</v>
      </c>
    </row>
    <row r="4910" spans="1:17">
      <c r="A4910" s="30" t="s">
        <v>14327</v>
      </c>
      <c r="B4910" s="30" t="s">
        <v>14328</v>
      </c>
      <c r="C4910" s="30" t="s">
        <v>14329</v>
      </c>
      <c r="D4910" s="30"/>
      <c r="E4910" s="30" t="s">
        <v>9870</v>
      </c>
      <c r="F4910" s="30" t="s">
        <v>74</v>
      </c>
      <c r="G4910" s="38">
        <v>60</v>
      </c>
      <c r="H4910" s="31">
        <v>0</v>
      </c>
      <c r="I4910" s="30" t="s">
        <v>586</v>
      </c>
      <c r="J4910" s="30" t="s">
        <v>587</v>
      </c>
      <c r="K4910" s="30" t="s">
        <v>495</v>
      </c>
      <c r="L4910" s="30" t="s">
        <v>496</v>
      </c>
      <c r="M4910" s="30" t="s">
        <v>903</v>
      </c>
      <c r="N4910" s="30" t="s">
        <v>3067</v>
      </c>
      <c r="O4910" s="30" t="s">
        <v>9872</v>
      </c>
      <c r="P4910" s="30" t="s">
        <v>9868</v>
      </c>
      <c r="Q4910" s="30" t="s">
        <v>499</v>
      </c>
    </row>
    <row r="4911" spans="1:17">
      <c r="A4911" s="30" t="s">
        <v>14330</v>
      </c>
      <c r="B4911" s="30" t="s">
        <v>14331</v>
      </c>
      <c r="C4911" s="30" t="s">
        <v>14332</v>
      </c>
      <c r="D4911" s="30"/>
      <c r="E4911" s="30" t="s">
        <v>9870</v>
      </c>
      <c r="F4911" s="30" t="s">
        <v>74</v>
      </c>
      <c r="G4911" s="38">
        <v>60</v>
      </c>
      <c r="H4911" s="31">
        <v>0</v>
      </c>
      <c r="I4911" s="30" t="s">
        <v>512</v>
      </c>
      <c r="J4911" s="30" t="s">
        <v>513</v>
      </c>
      <c r="K4911" s="30" t="s">
        <v>495</v>
      </c>
      <c r="L4911" s="30" t="s">
        <v>496</v>
      </c>
      <c r="M4911" s="30" t="s">
        <v>695</v>
      </c>
      <c r="N4911" s="30" t="s">
        <v>5297</v>
      </c>
      <c r="O4911" s="30" t="s">
        <v>9872</v>
      </c>
      <c r="P4911" s="30" t="s">
        <v>9868</v>
      </c>
      <c r="Q4911" s="30" t="s">
        <v>499</v>
      </c>
    </row>
    <row r="4912" spans="1:17">
      <c r="A4912" s="30" t="s">
        <v>14333</v>
      </c>
      <c r="B4912" s="30" t="s">
        <v>14334</v>
      </c>
      <c r="C4912" s="30" t="s">
        <v>14335</v>
      </c>
      <c r="D4912" s="30"/>
      <c r="E4912" s="30" t="s">
        <v>9870</v>
      </c>
      <c r="F4912" s="30" t="s">
        <v>74</v>
      </c>
      <c r="G4912" s="38">
        <v>60</v>
      </c>
      <c r="H4912" s="31">
        <v>0</v>
      </c>
      <c r="I4912" s="30" t="s">
        <v>552</v>
      </c>
      <c r="J4912" s="30" t="s">
        <v>553</v>
      </c>
      <c r="K4912" s="30" t="s">
        <v>495</v>
      </c>
      <c r="L4912" s="30" t="s">
        <v>496</v>
      </c>
      <c r="M4912" s="30" t="s">
        <v>654</v>
      </c>
      <c r="N4912" s="30" t="s">
        <v>10990</v>
      </c>
      <c r="O4912" s="30" t="s">
        <v>9872</v>
      </c>
      <c r="P4912" s="30" t="s">
        <v>9868</v>
      </c>
      <c r="Q4912" s="30" t="s">
        <v>499</v>
      </c>
    </row>
    <row r="4913" spans="1:17">
      <c r="A4913" s="30" t="s">
        <v>14336</v>
      </c>
      <c r="B4913" s="30" t="s">
        <v>14337</v>
      </c>
      <c r="C4913" s="30" t="s">
        <v>14338</v>
      </c>
      <c r="D4913" s="30"/>
      <c r="E4913" s="30" t="s">
        <v>9870</v>
      </c>
      <c r="F4913" s="30" t="s">
        <v>14339</v>
      </c>
      <c r="G4913" s="38">
        <v>60</v>
      </c>
      <c r="H4913" s="31">
        <v>0</v>
      </c>
      <c r="I4913" s="30" t="s">
        <v>546</v>
      </c>
      <c r="J4913" s="30" t="s">
        <v>547</v>
      </c>
      <c r="K4913" s="30" t="s">
        <v>495</v>
      </c>
      <c r="L4913" s="30" t="s">
        <v>869</v>
      </c>
      <c r="M4913" s="30" t="s">
        <v>573</v>
      </c>
      <c r="N4913" s="30"/>
      <c r="O4913" s="30" t="s">
        <v>9872</v>
      </c>
      <c r="P4913" s="30" t="s">
        <v>9868</v>
      </c>
      <c r="Q4913" s="30" t="s">
        <v>499</v>
      </c>
    </row>
    <row r="4914" spans="1:17">
      <c r="A4914" s="30" t="s">
        <v>14340</v>
      </c>
      <c r="B4914" s="30" t="s">
        <v>14341</v>
      </c>
      <c r="C4914" s="30" t="s">
        <v>14342</v>
      </c>
      <c r="D4914" s="30"/>
      <c r="E4914" s="30" t="s">
        <v>9870</v>
      </c>
      <c r="F4914" s="30" t="s">
        <v>14343</v>
      </c>
      <c r="G4914" s="38">
        <v>60</v>
      </c>
      <c r="H4914" s="31">
        <v>0</v>
      </c>
      <c r="I4914" s="30" t="s">
        <v>546</v>
      </c>
      <c r="J4914" s="30" t="s">
        <v>547</v>
      </c>
      <c r="K4914" s="30" t="s">
        <v>495</v>
      </c>
      <c r="L4914" s="30" t="s">
        <v>832</v>
      </c>
      <c r="M4914" s="30" t="s">
        <v>573</v>
      </c>
      <c r="N4914" s="30"/>
      <c r="O4914" s="30" t="s">
        <v>9872</v>
      </c>
      <c r="P4914" s="30" t="s">
        <v>9868</v>
      </c>
      <c r="Q4914" s="30" t="s">
        <v>499</v>
      </c>
    </row>
    <row r="4915" spans="1:17">
      <c r="A4915" s="30" t="s">
        <v>14344</v>
      </c>
      <c r="B4915" s="30" t="s">
        <v>14345</v>
      </c>
      <c r="C4915" s="30" t="s">
        <v>14346</v>
      </c>
      <c r="D4915" s="30"/>
      <c r="E4915" s="30" t="s">
        <v>9870</v>
      </c>
      <c r="F4915" s="30" t="s">
        <v>14347</v>
      </c>
      <c r="G4915" s="38">
        <v>60</v>
      </c>
      <c r="H4915" s="31">
        <v>0</v>
      </c>
      <c r="I4915" s="30" t="s">
        <v>546</v>
      </c>
      <c r="J4915" s="30" t="s">
        <v>547</v>
      </c>
      <c r="K4915" s="30" t="s">
        <v>495</v>
      </c>
      <c r="L4915" s="30" t="s">
        <v>3608</v>
      </c>
      <c r="M4915" s="30" t="s">
        <v>573</v>
      </c>
      <c r="N4915" s="30"/>
      <c r="O4915" s="30" t="s">
        <v>9872</v>
      </c>
      <c r="P4915" s="30" t="s">
        <v>9868</v>
      </c>
      <c r="Q4915" s="30" t="s">
        <v>499</v>
      </c>
    </row>
    <row r="4916" spans="1:17">
      <c r="A4916" s="30" t="s">
        <v>14348</v>
      </c>
      <c r="B4916" s="30" t="s">
        <v>14349</v>
      </c>
      <c r="C4916" s="30" t="s">
        <v>14350</v>
      </c>
      <c r="D4916" s="30"/>
      <c r="E4916" s="30" t="s">
        <v>9870</v>
      </c>
      <c r="F4916" s="30" t="s">
        <v>14351</v>
      </c>
      <c r="G4916" s="38">
        <v>60</v>
      </c>
      <c r="H4916" s="31">
        <v>0</v>
      </c>
      <c r="I4916" s="30" t="s">
        <v>546</v>
      </c>
      <c r="J4916" s="30" t="s">
        <v>547</v>
      </c>
      <c r="K4916" s="30" t="s">
        <v>495</v>
      </c>
      <c r="L4916" s="30" t="s">
        <v>806</v>
      </c>
      <c r="M4916" s="30" t="s">
        <v>573</v>
      </c>
      <c r="N4916" s="30"/>
      <c r="O4916" s="30" t="s">
        <v>9872</v>
      </c>
      <c r="P4916" s="30" t="s">
        <v>9868</v>
      </c>
      <c r="Q4916" s="30" t="s">
        <v>499</v>
      </c>
    </row>
    <row r="4917" spans="1:17">
      <c r="A4917" s="30" t="s">
        <v>14352</v>
      </c>
      <c r="B4917" s="30" t="s">
        <v>10103</v>
      </c>
      <c r="C4917" s="30" t="s">
        <v>14353</v>
      </c>
      <c r="D4917" s="30"/>
      <c r="E4917" s="30" t="s">
        <v>9870</v>
      </c>
      <c r="F4917" s="30" t="s">
        <v>74</v>
      </c>
      <c r="G4917" s="38">
        <v>60</v>
      </c>
      <c r="H4917" s="31">
        <v>0</v>
      </c>
      <c r="I4917" s="30" t="s">
        <v>600</v>
      </c>
      <c r="J4917" s="30" t="s">
        <v>601</v>
      </c>
      <c r="K4917" s="30" t="s">
        <v>495</v>
      </c>
      <c r="L4917" s="30" t="s">
        <v>496</v>
      </c>
      <c r="M4917" s="30" t="s">
        <v>596</v>
      </c>
      <c r="N4917" s="30"/>
      <c r="O4917" s="30" t="s">
        <v>9872</v>
      </c>
      <c r="P4917" s="30" t="s">
        <v>9868</v>
      </c>
      <c r="Q4917" s="30" t="s">
        <v>499</v>
      </c>
    </row>
    <row r="4918" spans="1:17">
      <c r="A4918" s="30" t="s">
        <v>14354</v>
      </c>
      <c r="B4918" s="30" t="s">
        <v>10219</v>
      </c>
      <c r="C4918" s="30" t="s">
        <v>14355</v>
      </c>
      <c r="D4918" s="30" t="s">
        <v>74</v>
      </c>
      <c r="E4918" s="30" t="s">
        <v>9891</v>
      </c>
      <c r="F4918" s="30"/>
      <c r="G4918" s="38">
        <v>60</v>
      </c>
      <c r="H4918" s="31">
        <v>0</v>
      </c>
      <c r="I4918" s="30" t="s">
        <v>5036</v>
      </c>
      <c r="J4918" s="30" t="s">
        <v>5037</v>
      </c>
      <c r="K4918" s="30" t="s">
        <v>495</v>
      </c>
      <c r="L4918" s="30" t="s">
        <v>612</v>
      </c>
      <c r="M4918" s="30" t="s">
        <v>1828</v>
      </c>
      <c r="N4918" s="30"/>
      <c r="O4918" s="30" t="s">
        <v>9872</v>
      </c>
      <c r="P4918" s="30" t="s">
        <v>9868</v>
      </c>
      <c r="Q4918" s="30" t="s">
        <v>4174</v>
      </c>
    </row>
    <row r="4919" spans="1:17">
      <c r="A4919" s="30" t="s">
        <v>14356</v>
      </c>
      <c r="B4919" s="30" t="s">
        <v>10219</v>
      </c>
      <c r="C4919" s="30" t="s">
        <v>14357</v>
      </c>
      <c r="D4919" s="30" t="s">
        <v>74</v>
      </c>
      <c r="E4919" s="30" t="s">
        <v>9891</v>
      </c>
      <c r="F4919" s="30"/>
      <c r="G4919" s="38">
        <v>60</v>
      </c>
      <c r="H4919" s="31">
        <v>0</v>
      </c>
      <c r="I4919" s="30" t="s">
        <v>610</v>
      </c>
      <c r="J4919" s="30" t="s">
        <v>611</v>
      </c>
      <c r="K4919" s="30" t="s">
        <v>495</v>
      </c>
      <c r="L4919" s="30" t="s">
        <v>612</v>
      </c>
      <c r="M4919" s="30" t="s">
        <v>950</v>
      </c>
      <c r="N4919" s="30"/>
      <c r="O4919" s="30" t="s">
        <v>9872</v>
      </c>
      <c r="P4919" s="30" t="s">
        <v>9868</v>
      </c>
      <c r="Q4919" s="30" t="s">
        <v>4174</v>
      </c>
    </row>
    <row r="4920" spans="1:17">
      <c r="A4920" s="30" t="s">
        <v>14358</v>
      </c>
      <c r="B4920" s="30" t="s">
        <v>14359</v>
      </c>
      <c r="C4920" s="30" t="s">
        <v>14360</v>
      </c>
      <c r="D4920" s="30"/>
      <c r="E4920" s="30" t="s">
        <v>10101</v>
      </c>
      <c r="F4920" s="30"/>
      <c r="G4920" s="38"/>
      <c r="H4920" s="31">
        <v>0</v>
      </c>
      <c r="I4920" s="30" t="s">
        <v>552</v>
      </c>
      <c r="J4920" s="30" t="s">
        <v>553</v>
      </c>
      <c r="K4920" s="30" t="s">
        <v>495</v>
      </c>
      <c r="L4920" s="30" t="s">
        <v>4462</v>
      </c>
      <c r="M4920" s="30" t="s">
        <v>14361</v>
      </c>
      <c r="N4920" s="30" t="s">
        <v>2872</v>
      </c>
      <c r="O4920" s="30" t="s">
        <v>9872</v>
      </c>
      <c r="P4920" s="30" t="s">
        <v>9868</v>
      </c>
      <c r="Q4920" s="30" t="s">
        <v>499</v>
      </c>
    </row>
    <row r="4921" spans="1:17">
      <c r="A4921" s="30" t="s">
        <v>14362</v>
      </c>
      <c r="B4921" s="30" t="s">
        <v>14363</v>
      </c>
      <c r="C4921" s="30" t="s">
        <v>14364</v>
      </c>
      <c r="D4921" s="30"/>
      <c r="E4921" s="30"/>
      <c r="F4921" s="30" t="s">
        <v>9871</v>
      </c>
      <c r="G4921" s="38">
        <v>60</v>
      </c>
      <c r="H4921" s="31">
        <v>0</v>
      </c>
      <c r="I4921" s="30"/>
      <c r="J4921" s="30"/>
      <c r="K4921" s="30" t="s">
        <v>495</v>
      </c>
      <c r="L4921" s="30" t="s">
        <v>496</v>
      </c>
      <c r="M4921" s="30" t="s">
        <v>588</v>
      </c>
      <c r="N4921" s="30"/>
      <c r="O4921" s="30" t="s">
        <v>9872</v>
      </c>
      <c r="P4921" s="30" t="s">
        <v>9868</v>
      </c>
      <c r="Q4921" s="30" t="s">
        <v>4458</v>
      </c>
    </row>
    <row r="4922" spans="1:17">
      <c r="A4922" s="30" t="s">
        <v>14365</v>
      </c>
      <c r="B4922" s="30" t="s">
        <v>14366</v>
      </c>
      <c r="C4922" s="30" t="s">
        <v>14367</v>
      </c>
      <c r="D4922" s="30"/>
      <c r="E4922" s="30"/>
      <c r="F4922" s="30" t="s">
        <v>9871</v>
      </c>
      <c r="G4922" s="38">
        <v>60</v>
      </c>
      <c r="H4922" s="31">
        <v>0</v>
      </c>
      <c r="I4922" s="30" t="s">
        <v>586</v>
      </c>
      <c r="J4922" s="30" t="s">
        <v>587</v>
      </c>
      <c r="K4922" s="30" t="s">
        <v>495</v>
      </c>
      <c r="L4922" s="30" t="s">
        <v>496</v>
      </c>
      <c r="M4922" s="30" t="s">
        <v>588</v>
      </c>
      <c r="N4922" s="30"/>
      <c r="O4922" s="30" t="s">
        <v>9872</v>
      </c>
      <c r="P4922" s="30" t="s">
        <v>9868</v>
      </c>
      <c r="Q4922" s="30" t="s">
        <v>4458</v>
      </c>
    </row>
    <row r="4923" spans="1:17">
      <c r="A4923" s="30" t="s">
        <v>14368</v>
      </c>
      <c r="B4923" s="30" t="s">
        <v>14369</v>
      </c>
      <c r="C4923" s="30" t="s">
        <v>14370</v>
      </c>
      <c r="D4923" s="30"/>
      <c r="E4923" s="30" t="s">
        <v>10101</v>
      </c>
      <c r="F4923" s="30"/>
      <c r="G4923" s="38"/>
      <c r="H4923" s="31">
        <v>0</v>
      </c>
      <c r="I4923" s="30" t="s">
        <v>586</v>
      </c>
      <c r="J4923" s="30" t="s">
        <v>587</v>
      </c>
      <c r="K4923" s="30" t="s">
        <v>495</v>
      </c>
      <c r="L4923" s="30" t="s">
        <v>4462</v>
      </c>
      <c r="M4923" s="30" t="s">
        <v>497</v>
      </c>
      <c r="N4923" s="30" t="s">
        <v>14371</v>
      </c>
      <c r="O4923" s="30" t="s">
        <v>9872</v>
      </c>
      <c r="P4923" s="30" t="s">
        <v>9868</v>
      </c>
      <c r="Q4923" s="30" t="s">
        <v>499</v>
      </c>
    </row>
    <row r="4924" spans="1:17">
      <c r="A4924" s="30" t="s">
        <v>14372</v>
      </c>
      <c r="B4924" s="30" t="s">
        <v>14373</v>
      </c>
      <c r="C4924" s="30" t="s">
        <v>14374</v>
      </c>
      <c r="D4924" s="30"/>
      <c r="E4924" s="30" t="s">
        <v>9891</v>
      </c>
      <c r="F4924" s="30" t="s">
        <v>14375</v>
      </c>
      <c r="G4924" s="38">
        <v>60</v>
      </c>
      <c r="H4924" s="31">
        <v>0</v>
      </c>
      <c r="I4924" s="30" t="s">
        <v>628</v>
      </c>
      <c r="J4924" s="30" t="s">
        <v>629</v>
      </c>
      <c r="K4924" s="30" t="s">
        <v>495</v>
      </c>
      <c r="L4924" s="30" t="s">
        <v>965</v>
      </c>
      <c r="M4924" s="30" t="s">
        <v>631</v>
      </c>
      <c r="N4924" s="30"/>
      <c r="O4924" s="30" t="s">
        <v>9872</v>
      </c>
      <c r="P4924" s="30" t="s">
        <v>9868</v>
      </c>
      <c r="Q4924" s="30" t="s">
        <v>499</v>
      </c>
    </row>
    <row r="4925" spans="1:17">
      <c r="A4925" s="30" t="s">
        <v>14376</v>
      </c>
      <c r="B4925" s="30" t="s">
        <v>13426</v>
      </c>
      <c r="C4925" s="30" t="s">
        <v>14377</v>
      </c>
      <c r="D4925" s="30"/>
      <c r="E4925" s="30" t="s">
        <v>9891</v>
      </c>
      <c r="F4925" s="30" t="s">
        <v>14378</v>
      </c>
      <c r="G4925" s="38">
        <v>60</v>
      </c>
      <c r="H4925" s="31">
        <v>0</v>
      </c>
      <c r="I4925" s="30" t="s">
        <v>610</v>
      </c>
      <c r="J4925" s="30" t="s">
        <v>611</v>
      </c>
      <c r="K4925" s="30" t="s">
        <v>495</v>
      </c>
      <c r="L4925" s="30" t="s">
        <v>612</v>
      </c>
      <c r="M4925" s="30" t="s">
        <v>613</v>
      </c>
      <c r="N4925" s="30"/>
      <c r="O4925" s="30" t="s">
        <v>9872</v>
      </c>
      <c r="P4925" s="30" t="s">
        <v>9868</v>
      </c>
      <c r="Q4925" s="30" t="s">
        <v>499</v>
      </c>
    </row>
    <row r="4926" spans="1:17">
      <c r="A4926" s="30" t="s">
        <v>14379</v>
      </c>
      <c r="B4926" s="30" t="s">
        <v>14380</v>
      </c>
      <c r="C4926" s="30" t="s">
        <v>14381</v>
      </c>
      <c r="D4926" s="30" t="s">
        <v>74</v>
      </c>
      <c r="E4926" s="30" t="s">
        <v>9891</v>
      </c>
      <c r="F4926" s="30"/>
      <c r="G4926" s="38">
        <v>60</v>
      </c>
      <c r="H4926" s="31">
        <v>0</v>
      </c>
      <c r="I4926" s="30" t="s">
        <v>622</v>
      </c>
      <c r="J4926" s="30" t="s">
        <v>623</v>
      </c>
      <c r="K4926" s="30" t="s">
        <v>495</v>
      </c>
      <c r="L4926" s="30" t="s">
        <v>612</v>
      </c>
      <c r="M4926" s="30" t="s">
        <v>624</v>
      </c>
      <c r="N4926" s="30"/>
      <c r="O4926" s="30" t="s">
        <v>9872</v>
      </c>
      <c r="P4926" s="30" t="s">
        <v>9868</v>
      </c>
      <c r="Q4926" s="30" t="s">
        <v>4174</v>
      </c>
    </row>
    <row r="4927" spans="1:17">
      <c r="A4927" s="30" t="s">
        <v>14382</v>
      </c>
      <c r="B4927" s="30" t="s">
        <v>14383</v>
      </c>
      <c r="C4927" s="30" t="s">
        <v>14384</v>
      </c>
      <c r="D4927" s="30"/>
      <c r="E4927" s="30" t="s">
        <v>10883</v>
      </c>
      <c r="F4927" s="30"/>
      <c r="G4927" s="38">
        <v>60</v>
      </c>
      <c r="H4927" s="31">
        <v>0</v>
      </c>
      <c r="I4927" s="30" t="s">
        <v>622</v>
      </c>
      <c r="J4927" s="30" t="s">
        <v>623</v>
      </c>
      <c r="K4927" s="30" t="s">
        <v>495</v>
      </c>
      <c r="L4927" s="30" t="s">
        <v>612</v>
      </c>
      <c r="M4927" s="30" t="s">
        <v>11230</v>
      </c>
      <c r="N4927" s="30"/>
      <c r="O4927" s="30" t="s">
        <v>9872</v>
      </c>
      <c r="P4927" s="30" t="s">
        <v>9868</v>
      </c>
      <c r="Q4927" s="30" t="s">
        <v>499</v>
      </c>
    </row>
    <row r="4928" spans="1:17">
      <c r="A4928" s="30" t="s">
        <v>14385</v>
      </c>
      <c r="B4928" s="30" t="s">
        <v>14386</v>
      </c>
      <c r="C4928" s="30" t="s">
        <v>14387</v>
      </c>
      <c r="D4928" s="30"/>
      <c r="E4928" s="30"/>
      <c r="F4928" s="30"/>
      <c r="G4928" s="38">
        <v>60</v>
      </c>
      <c r="H4928" s="31">
        <v>0</v>
      </c>
      <c r="I4928" s="30" t="s">
        <v>610</v>
      </c>
      <c r="J4928" s="30" t="s">
        <v>611</v>
      </c>
      <c r="K4928" s="30" t="s">
        <v>495</v>
      </c>
      <c r="L4928" s="30" t="s">
        <v>612</v>
      </c>
      <c r="M4928" s="30" t="s">
        <v>1108</v>
      </c>
      <c r="N4928" s="30"/>
      <c r="O4928" s="30" t="s">
        <v>9872</v>
      </c>
      <c r="P4928" s="30" t="s">
        <v>9868</v>
      </c>
      <c r="Q4928" s="30" t="s">
        <v>499</v>
      </c>
    </row>
    <row r="4929" spans="1:17">
      <c r="A4929" s="30" t="s">
        <v>14388</v>
      </c>
      <c r="B4929" s="30" t="s">
        <v>14389</v>
      </c>
      <c r="C4929" s="30" t="s">
        <v>14390</v>
      </c>
      <c r="D4929" s="30"/>
      <c r="E4929" s="30"/>
      <c r="F4929" s="30"/>
      <c r="G4929" s="38">
        <v>60</v>
      </c>
      <c r="H4929" s="31">
        <v>0</v>
      </c>
      <c r="I4929" s="30" t="s">
        <v>610</v>
      </c>
      <c r="J4929" s="30" t="s">
        <v>611</v>
      </c>
      <c r="K4929" s="30" t="s">
        <v>495</v>
      </c>
      <c r="L4929" s="30" t="s">
        <v>612</v>
      </c>
      <c r="M4929" s="30" t="s">
        <v>6616</v>
      </c>
      <c r="N4929" s="30"/>
      <c r="O4929" s="30" t="s">
        <v>9872</v>
      </c>
      <c r="P4929" s="30" t="s">
        <v>9868</v>
      </c>
      <c r="Q4929" s="30" t="s">
        <v>499</v>
      </c>
    </row>
    <row r="4930" spans="1:17">
      <c r="A4930" s="30" t="s">
        <v>14391</v>
      </c>
      <c r="B4930" s="30" t="s">
        <v>14392</v>
      </c>
      <c r="C4930" s="30" t="s">
        <v>14393</v>
      </c>
      <c r="D4930" s="30"/>
      <c r="E4930" s="30"/>
      <c r="F4930" s="30"/>
      <c r="G4930" s="38">
        <v>60</v>
      </c>
      <c r="H4930" s="31">
        <v>0</v>
      </c>
      <c r="I4930" s="30" t="s">
        <v>610</v>
      </c>
      <c r="J4930" s="30" t="s">
        <v>611</v>
      </c>
      <c r="K4930" s="30" t="s">
        <v>495</v>
      </c>
      <c r="L4930" s="30" t="s">
        <v>612</v>
      </c>
      <c r="M4930" s="30" t="s">
        <v>1108</v>
      </c>
      <c r="N4930" s="30"/>
      <c r="O4930" s="30" t="s">
        <v>9872</v>
      </c>
      <c r="P4930" s="30" t="s">
        <v>9868</v>
      </c>
      <c r="Q4930" s="30" t="s">
        <v>499</v>
      </c>
    </row>
    <row r="4931" spans="1:17">
      <c r="A4931" s="30" t="s">
        <v>14394</v>
      </c>
      <c r="B4931" s="30" t="s">
        <v>14395</v>
      </c>
      <c r="C4931" s="30" t="s">
        <v>14396</v>
      </c>
      <c r="D4931" s="30" t="s">
        <v>74</v>
      </c>
      <c r="E4931" s="30" t="s">
        <v>9891</v>
      </c>
      <c r="F4931" s="30"/>
      <c r="G4931" s="38">
        <v>60</v>
      </c>
      <c r="H4931" s="31">
        <v>0</v>
      </c>
      <c r="I4931" s="30" t="s">
        <v>610</v>
      </c>
      <c r="J4931" s="30" t="s">
        <v>611</v>
      </c>
      <c r="K4931" s="30" t="s">
        <v>495</v>
      </c>
      <c r="L4931" s="30" t="s">
        <v>612</v>
      </c>
      <c r="M4931" s="30" t="s">
        <v>6616</v>
      </c>
      <c r="N4931" s="30"/>
      <c r="O4931" s="30" t="s">
        <v>9872</v>
      </c>
      <c r="P4931" s="30" t="s">
        <v>9868</v>
      </c>
      <c r="Q4931" s="30" t="s">
        <v>4174</v>
      </c>
    </row>
    <row r="4932" spans="1:17">
      <c r="A4932" s="30" t="s">
        <v>14397</v>
      </c>
      <c r="B4932" s="30" t="s">
        <v>14398</v>
      </c>
      <c r="C4932" s="30" t="s">
        <v>14399</v>
      </c>
      <c r="D4932" s="30"/>
      <c r="E4932" s="30"/>
      <c r="F4932" s="30"/>
      <c r="G4932" s="38">
        <v>60</v>
      </c>
      <c r="H4932" s="31">
        <v>0</v>
      </c>
      <c r="I4932" s="30" t="s">
        <v>622</v>
      </c>
      <c r="J4932" s="30" t="s">
        <v>623</v>
      </c>
      <c r="K4932" s="30" t="s">
        <v>495</v>
      </c>
      <c r="L4932" s="30" t="s">
        <v>612</v>
      </c>
      <c r="M4932" s="30" t="s">
        <v>11230</v>
      </c>
      <c r="N4932" s="30"/>
      <c r="O4932" s="30" t="s">
        <v>9872</v>
      </c>
      <c r="P4932" s="30" t="s">
        <v>9868</v>
      </c>
      <c r="Q4932" s="30" t="s">
        <v>499</v>
      </c>
    </row>
    <row r="4933" spans="1:17">
      <c r="A4933" s="30" t="s">
        <v>14400</v>
      </c>
      <c r="B4933" s="30" t="s">
        <v>14401</v>
      </c>
      <c r="C4933" s="30" t="s">
        <v>14402</v>
      </c>
      <c r="D4933" s="30"/>
      <c r="E4933" s="30" t="s">
        <v>10883</v>
      </c>
      <c r="F4933" s="30"/>
      <c r="G4933" s="38">
        <v>60</v>
      </c>
      <c r="H4933" s="31">
        <v>0</v>
      </c>
      <c r="I4933" s="30" t="s">
        <v>610</v>
      </c>
      <c r="J4933" s="30" t="s">
        <v>611</v>
      </c>
      <c r="K4933" s="30" t="s">
        <v>495</v>
      </c>
      <c r="L4933" s="30" t="s">
        <v>612</v>
      </c>
      <c r="M4933" s="30" t="s">
        <v>6055</v>
      </c>
      <c r="N4933" s="30"/>
      <c r="O4933" s="30" t="s">
        <v>9872</v>
      </c>
      <c r="P4933" s="30" t="s">
        <v>9868</v>
      </c>
      <c r="Q4933" s="30" t="s">
        <v>499</v>
      </c>
    </row>
    <row r="4934" spans="1:17">
      <c r="A4934" s="30" t="s">
        <v>14403</v>
      </c>
      <c r="B4934" s="30" t="s">
        <v>14404</v>
      </c>
      <c r="C4934" s="30" t="s">
        <v>14405</v>
      </c>
      <c r="D4934" s="30"/>
      <c r="E4934" s="30" t="s">
        <v>10883</v>
      </c>
      <c r="F4934" s="30"/>
      <c r="G4934" s="38"/>
      <c r="H4934" s="31">
        <v>0</v>
      </c>
      <c r="I4934" s="30" t="s">
        <v>622</v>
      </c>
      <c r="J4934" s="30" t="s">
        <v>623</v>
      </c>
      <c r="K4934" s="30" t="s">
        <v>495</v>
      </c>
      <c r="L4934" s="30" t="s">
        <v>6232</v>
      </c>
      <c r="M4934" s="30" t="s">
        <v>14406</v>
      </c>
      <c r="N4934" s="30" t="s">
        <v>14406</v>
      </c>
      <c r="O4934" s="30" t="s">
        <v>9872</v>
      </c>
      <c r="P4934" s="30" t="s">
        <v>9868</v>
      </c>
      <c r="Q4934" s="30" t="s">
        <v>499</v>
      </c>
    </row>
    <row r="4935" spans="1:17">
      <c r="A4935" s="30" t="s">
        <v>14407</v>
      </c>
      <c r="B4935" s="30" t="s">
        <v>14408</v>
      </c>
      <c r="C4935" s="30" t="s">
        <v>14409</v>
      </c>
      <c r="D4935" s="30"/>
      <c r="E4935" s="30"/>
      <c r="F4935" s="30" t="s">
        <v>14378</v>
      </c>
      <c r="G4935" s="38">
        <v>60</v>
      </c>
      <c r="H4935" s="31">
        <v>0</v>
      </c>
      <c r="I4935" s="30"/>
      <c r="J4935" s="30"/>
      <c r="K4935" s="30" t="s">
        <v>495</v>
      </c>
      <c r="L4935" s="30" t="s">
        <v>612</v>
      </c>
      <c r="M4935" s="30"/>
      <c r="N4935" s="30"/>
      <c r="O4935" s="30" t="s">
        <v>9872</v>
      </c>
      <c r="P4935" s="30" t="s">
        <v>9868</v>
      </c>
      <c r="Q4935" s="30" t="s">
        <v>4458</v>
      </c>
    </row>
    <row r="4936" spans="1:17">
      <c r="A4936" s="30" t="s">
        <v>14410</v>
      </c>
      <c r="B4936" s="30" t="s">
        <v>14411</v>
      </c>
      <c r="C4936" s="30" t="s">
        <v>14412</v>
      </c>
      <c r="D4936" s="30"/>
      <c r="E4936" s="30"/>
      <c r="F4936" s="30" t="s">
        <v>14378</v>
      </c>
      <c r="G4936" s="38">
        <v>60</v>
      </c>
      <c r="H4936" s="31">
        <v>0</v>
      </c>
      <c r="I4936" s="30"/>
      <c r="J4936" s="30"/>
      <c r="K4936" s="30" t="s">
        <v>495</v>
      </c>
      <c r="L4936" s="30" t="s">
        <v>612</v>
      </c>
      <c r="M4936" s="30" t="s">
        <v>1828</v>
      </c>
      <c r="N4936" s="30"/>
      <c r="O4936" s="30" t="s">
        <v>9872</v>
      </c>
      <c r="P4936" s="30" t="s">
        <v>9868</v>
      </c>
      <c r="Q4936" s="30" t="s">
        <v>4458</v>
      </c>
    </row>
    <row r="4937" spans="1:17">
      <c r="A4937" s="30" t="s">
        <v>14413</v>
      </c>
      <c r="B4937" s="30" t="s">
        <v>14414</v>
      </c>
      <c r="C4937" s="30" t="s">
        <v>14415</v>
      </c>
      <c r="D4937" s="30" t="s">
        <v>74</v>
      </c>
      <c r="E4937" s="30" t="s">
        <v>9891</v>
      </c>
      <c r="F4937" s="30"/>
      <c r="G4937" s="38">
        <v>60</v>
      </c>
      <c r="H4937" s="31">
        <v>0</v>
      </c>
      <c r="I4937" s="30" t="s">
        <v>622</v>
      </c>
      <c r="J4937" s="30" t="s">
        <v>623</v>
      </c>
      <c r="K4937" s="30" t="s">
        <v>495</v>
      </c>
      <c r="L4937" s="30" t="s">
        <v>612</v>
      </c>
      <c r="M4937" s="30" t="s">
        <v>6893</v>
      </c>
      <c r="N4937" s="30"/>
      <c r="O4937" s="30" t="s">
        <v>9872</v>
      </c>
      <c r="P4937" s="30" t="s">
        <v>9868</v>
      </c>
      <c r="Q4937" s="30" t="s">
        <v>4174</v>
      </c>
    </row>
    <row r="4938" spans="1:17">
      <c r="A4938" s="30" t="s">
        <v>14416</v>
      </c>
      <c r="B4938" s="30" t="s">
        <v>14417</v>
      </c>
      <c r="C4938" s="30" t="s">
        <v>14418</v>
      </c>
      <c r="D4938" s="30"/>
      <c r="E4938" s="30" t="s">
        <v>753</v>
      </c>
      <c r="F4938" s="30" t="s">
        <v>74</v>
      </c>
      <c r="G4938" s="38">
        <v>60</v>
      </c>
      <c r="H4938" s="31">
        <v>0</v>
      </c>
      <c r="I4938" s="30" t="s">
        <v>622</v>
      </c>
      <c r="J4938" s="30" t="s">
        <v>623</v>
      </c>
      <c r="K4938" s="30" t="s">
        <v>495</v>
      </c>
      <c r="L4938" s="30" t="s">
        <v>612</v>
      </c>
      <c r="M4938" s="30" t="s">
        <v>997</v>
      </c>
      <c r="N4938" s="30"/>
      <c r="O4938" s="30" t="s">
        <v>9872</v>
      </c>
      <c r="P4938" s="30" t="s">
        <v>9868</v>
      </c>
      <c r="Q4938" s="30" t="s">
        <v>499</v>
      </c>
    </row>
    <row r="4939" spans="1:17">
      <c r="A4939" s="30" t="s">
        <v>14419</v>
      </c>
      <c r="B4939" s="30" t="s">
        <v>14420</v>
      </c>
      <c r="C4939" s="30" t="s">
        <v>14421</v>
      </c>
      <c r="D4939" s="30"/>
      <c r="E4939" s="30" t="s">
        <v>10883</v>
      </c>
      <c r="F4939" s="30"/>
      <c r="G4939" s="38"/>
      <c r="H4939" s="31">
        <v>0</v>
      </c>
      <c r="I4939" s="30" t="s">
        <v>622</v>
      </c>
      <c r="J4939" s="30" t="s">
        <v>623</v>
      </c>
      <c r="K4939" s="30" t="s">
        <v>495</v>
      </c>
      <c r="L4939" s="30" t="s">
        <v>6232</v>
      </c>
      <c r="M4939" s="30" t="s">
        <v>997</v>
      </c>
      <c r="N4939" s="30" t="s">
        <v>14422</v>
      </c>
      <c r="O4939" s="30" t="s">
        <v>9872</v>
      </c>
      <c r="P4939" s="30" t="s">
        <v>9868</v>
      </c>
      <c r="Q4939" s="30" t="s">
        <v>499</v>
      </c>
    </row>
    <row r="4940" spans="1:17">
      <c r="A4940" s="30" t="s">
        <v>14423</v>
      </c>
      <c r="B4940" s="30" t="s">
        <v>14424</v>
      </c>
      <c r="C4940" s="30" t="s">
        <v>14425</v>
      </c>
      <c r="D4940" s="30" t="s">
        <v>74</v>
      </c>
      <c r="E4940" s="30" t="s">
        <v>9891</v>
      </c>
      <c r="F4940" s="30"/>
      <c r="G4940" s="38">
        <v>60</v>
      </c>
      <c r="H4940" s="31">
        <v>0</v>
      </c>
      <c r="I4940" s="30" t="s">
        <v>610</v>
      </c>
      <c r="J4940" s="30" t="s">
        <v>611</v>
      </c>
      <c r="K4940" s="30" t="s">
        <v>495</v>
      </c>
      <c r="L4940" s="30" t="s">
        <v>612</v>
      </c>
      <c r="M4940" s="30" t="s">
        <v>688</v>
      </c>
      <c r="N4940" s="30"/>
      <c r="O4940" s="30" t="s">
        <v>9872</v>
      </c>
      <c r="P4940" s="30" t="s">
        <v>9868</v>
      </c>
      <c r="Q4940" s="30" t="s">
        <v>4174</v>
      </c>
    </row>
    <row r="4941" spans="1:17">
      <c r="A4941" s="30" t="s">
        <v>14426</v>
      </c>
      <c r="B4941" s="30" t="s">
        <v>14427</v>
      </c>
      <c r="C4941" s="30" t="s">
        <v>14428</v>
      </c>
      <c r="D4941" s="30"/>
      <c r="E4941" s="30" t="s">
        <v>10883</v>
      </c>
      <c r="F4941" s="30"/>
      <c r="G4941" s="38"/>
      <c r="H4941" s="31">
        <v>0</v>
      </c>
      <c r="I4941" s="30" t="s">
        <v>5036</v>
      </c>
      <c r="J4941" s="30" t="s">
        <v>5037</v>
      </c>
      <c r="K4941" s="30" t="s">
        <v>495</v>
      </c>
      <c r="L4941" s="30" t="s">
        <v>6232</v>
      </c>
      <c r="M4941" s="30" t="s">
        <v>14429</v>
      </c>
      <c r="N4941" s="30" t="s">
        <v>14430</v>
      </c>
      <c r="O4941" s="30" t="s">
        <v>9872</v>
      </c>
      <c r="P4941" s="30" t="s">
        <v>9868</v>
      </c>
      <c r="Q4941" s="30" t="s">
        <v>499</v>
      </c>
    </row>
    <row r="4942" spans="1:17">
      <c r="A4942" s="30" t="s">
        <v>14431</v>
      </c>
      <c r="B4942" s="30" t="s">
        <v>14432</v>
      </c>
      <c r="C4942" s="30" t="s">
        <v>14433</v>
      </c>
      <c r="D4942" s="30"/>
      <c r="E4942" s="30" t="s">
        <v>10883</v>
      </c>
      <c r="F4942" s="30"/>
      <c r="G4942" s="38"/>
      <c r="H4942" s="31">
        <v>0</v>
      </c>
      <c r="I4942" s="30" t="s">
        <v>622</v>
      </c>
      <c r="J4942" s="30" t="s">
        <v>623</v>
      </c>
      <c r="K4942" s="30" t="s">
        <v>495</v>
      </c>
      <c r="L4942" s="30" t="s">
        <v>6232</v>
      </c>
      <c r="M4942" s="30" t="s">
        <v>1007</v>
      </c>
      <c r="N4942" s="30" t="s">
        <v>1944</v>
      </c>
      <c r="O4942" s="30" t="s">
        <v>9872</v>
      </c>
      <c r="P4942" s="30" t="s">
        <v>9868</v>
      </c>
      <c r="Q4942" s="30" t="s">
        <v>499</v>
      </c>
    </row>
    <row r="4943" spans="1:17">
      <c r="A4943" s="30" t="s">
        <v>14434</v>
      </c>
      <c r="B4943" s="30" t="s">
        <v>14435</v>
      </c>
      <c r="C4943" s="30" t="s">
        <v>14436</v>
      </c>
      <c r="D4943" s="30"/>
      <c r="E4943" s="30"/>
      <c r="F4943" s="30" t="s">
        <v>14378</v>
      </c>
      <c r="G4943" s="38">
        <v>60</v>
      </c>
      <c r="H4943" s="31">
        <v>0</v>
      </c>
      <c r="I4943" s="30"/>
      <c r="J4943" s="30"/>
      <c r="K4943" s="30" t="s">
        <v>495</v>
      </c>
      <c r="L4943" s="30" t="s">
        <v>612</v>
      </c>
      <c r="M4943" s="30" t="s">
        <v>9443</v>
      </c>
      <c r="N4943" s="30"/>
      <c r="O4943" s="30" t="s">
        <v>9872</v>
      </c>
      <c r="P4943" s="30" t="s">
        <v>9868</v>
      </c>
      <c r="Q4943" s="30" t="s">
        <v>4458</v>
      </c>
    </row>
    <row r="4944" spans="1:17">
      <c r="A4944" s="30" t="s">
        <v>14437</v>
      </c>
      <c r="B4944" s="30" t="s">
        <v>14438</v>
      </c>
      <c r="C4944" s="30" t="s">
        <v>14439</v>
      </c>
      <c r="D4944" s="30"/>
      <c r="E4944" s="30" t="s">
        <v>10883</v>
      </c>
      <c r="F4944" s="30"/>
      <c r="G4944" s="38"/>
      <c r="H4944" s="31">
        <v>0</v>
      </c>
      <c r="I4944" s="30" t="s">
        <v>622</v>
      </c>
      <c r="J4944" s="30" t="s">
        <v>623</v>
      </c>
      <c r="K4944" s="30" t="s">
        <v>495</v>
      </c>
      <c r="L4944" s="30" t="s">
        <v>6232</v>
      </c>
      <c r="M4944" s="30" t="s">
        <v>14440</v>
      </c>
      <c r="N4944" s="30" t="s">
        <v>14441</v>
      </c>
      <c r="O4944" s="30" t="s">
        <v>9872</v>
      </c>
      <c r="P4944" s="30" t="s">
        <v>9868</v>
      </c>
      <c r="Q4944" s="30" t="s">
        <v>499</v>
      </c>
    </row>
    <row r="4945" spans="1:17">
      <c r="A4945" s="30" t="s">
        <v>14442</v>
      </c>
      <c r="B4945" s="30" t="s">
        <v>14443</v>
      </c>
      <c r="C4945" s="30" t="s">
        <v>14444</v>
      </c>
      <c r="D4945" s="30"/>
      <c r="E4945" s="30"/>
      <c r="F4945" s="30"/>
      <c r="G4945" s="38">
        <v>60</v>
      </c>
      <c r="H4945" s="31">
        <v>0</v>
      </c>
      <c r="I4945" s="30" t="s">
        <v>610</v>
      </c>
      <c r="J4945" s="30" t="s">
        <v>611</v>
      </c>
      <c r="K4945" s="30" t="s">
        <v>495</v>
      </c>
      <c r="L4945" s="30" t="s">
        <v>612</v>
      </c>
      <c r="M4945" s="30" t="s">
        <v>6616</v>
      </c>
      <c r="N4945" s="30"/>
      <c r="O4945" s="30" t="s">
        <v>9872</v>
      </c>
      <c r="P4945" s="30" t="s">
        <v>9868</v>
      </c>
      <c r="Q4945" s="30" t="s">
        <v>499</v>
      </c>
    </row>
    <row r="4946" spans="1:17">
      <c r="A4946" s="30" t="s">
        <v>14445</v>
      </c>
      <c r="B4946" s="30" t="s">
        <v>14446</v>
      </c>
      <c r="C4946" s="30" t="s">
        <v>14447</v>
      </c>
      <c r="D4946" s="30"/>
      <c r="E4946" s="30" t="s">
        <v>10883</v>
      </c>
      <c r="F4946" s="30"/>
      <c r="G4946" s="38">
        <v>60</v>
      </c>
      <c r="H4946" s="31">
        <v>0</v>
      </c>
      <c r="I4946" s="30" t="s">
        <v>610</v>
      </c>
      <c r="J4946" s="30" t="s">
        <v>611</v>
      </c>
      <c r="K4946" s="30" t="s">
        <v>495</v>
      </c>
      <c r="L4946" s="30" t="s">
        <v>612</v>
      </c>
      <c r="M4946" s="30" t="s">
        <v>14448</v>
      </c>
      <c r="N4946" s="30"/>
      <c r="O4946" s="30" t="s">
        <v>9872</v>
      </c>
      <c r="P4946" s="30" t="s">
        <v>9868</v>
      </c>
      <c r="Q4946" s="30" t="s">
        <v>499</v>
      </c>
    </row>
    <row r="4947" spans="1:17">
      <c r="A4947" s="30" t="s">
        <v>14449</v>
      </c>
      <c r="B4947" s="30" t="s">
        <v>14450</v>
      </c>
      <c r="C4947" s="30" t="s">
        <v>14451</v>
      </c>
      <c r="D4947" s="30"/>
      <c r="E4947" s="30" t="s">
        <v>10883</v>
      </c>
      <c r="F4947" s="30"/>
      <c r="G4947" s="38"/>
      <c r="H4947" s="31">
        <v>0</v>
      </c>
      <c r="I4947" s="30" t="s">
        <v>755</v>
      </c>
      <c r="J4947" s="30" t="s">
        <v>756</v>
      </c>
      <c r="K4947" s="30" t="s">
        <v>495</v>
      </c>
      <c r="L4947" s="30" t="s">
        <v>6232</v>
      </c>
      <c r="M4947" s="30" t="s">
        <v>14448</v>
      </c>
      <c r="N4947" s="30" t="s">
        <v>14452</v>
      </c>
      <c r="O4947" s="30" t="s">
        <v>9872</v>
      </c>
      <c r="P4947" s="30" t="s">
        <v>9868</v>
      </c>
      <c r="Q4947" s="30" t="s">
        <v>499</v>
      </c>
    </row>
    <row r="4948" spans="1:17">
      <c r="A4948" s="30" t="s">
        <v>14453</v>
      </c>
      <c r="B4948" s="30" t="s">
        <v>14454</v>
      </c>
      <c r="C4948" s="30" t="s">
        <v>14455</v>
      </c>
      <c r="D4948" s="30"/>
      <c r="E4948" s="30"/>
      <c r="F4948" s="30" t="s">
        <v>14378</v>
      </c>
      <c r="G4948" s="38">
        <v>60</v>
      </c>
      <c r="H4948" s="31">
        <v>0</v>
      </c>
      <c r="I4948" s="30" t="s">
        <v>5036</v>
      </c>
      <c r="J4948" s="30" t="s">
        <v>5037</v>
      </c>
      <c r="K4948" s="30" t="s">
        <v>495</v>
      </c>
      <c r="L4948" s="30" t="s">
        <v>612</v>
      </c>
      <c r="M4948" s="30" t="s">
        <v>780</v>
      </c>
      <c r="N4948" s="30"/>
      <c r="O4948" s="30" t="s">
        <v>9872</v>
      </c>
      <c r="P4948" s="30" t="s">
        <v>9868</v>
      </c>
      <c r="Q4948" s="30" t="s">
        <v>4458</v>
      </c>
    </row>
    <row r="4949" spans="1:17">
      <c r="A4949" s="30" t="s">
        <v>14456</v>
      </c>
      <c r="B4949" s="30" t="s">
        <v>14457</v>
      </c>
      <c r="C4949" s="30" t="s">
        <v>14458</v>
      </c>
      <c r="D4949" s="30" t="s">
        <v>74</v>
      </c>
      <c r="E4949" s="30" t="s">
        <v>9891</v>
      </c>
      <c r="F4949" s="30"/>
      <c r="G4949" s="38">
        <v>60</v>
      </c>
      <c r="H4949" s="31">
        <v>0</v>
      </c>
      <c r="I4949" s="30" t="s">
        <v>5036</v>
      </c>
      <c r="J4949" s="30" t="s">
        <v>5037</v>
      </c>
      <c r="K4949" s="30" t="s">
        <v>495</v>
      </c>
      <c r="L4949" s="30" t="s">
        <v>612</v>
      </c>
      <c r="M4949" s="30" t="s">
        <v>4226</v>
      </c>
      <c r="N4949" s="30"/>
      <c r="O4949" s="30" t="s">
        <v>9872</v>
      </c>
      <c r="P4949" s="30" t="s">
        <v>9868</v>
      </c>
      <c r="Q4949" s="30" t="s">
        <v>4174</v>
      </c>
    </row>
    <row r="4950" spans="1:17">
      <c r="A4950" s="30" t="s">
        <v>14459</v>
      </c>
      <c r="B4950" s="30" t="s">
        <v>14460</v>
      </c>
      <c r="C4950" s="30" t="s">
        <v>14461</v>
      </c>
      <c r="D4950" s="30"/>
      <c r="E4950" s="30" t="s">
        <v>10883</v>
      </c>
      <c r="F4950" s="30"/>
      <c r="G4950" s="38"/>
      <c r="H4950" s="31">
        <v>0</v>
      </c>
      <c r="I4950" s="30" t="s">
        <v>5036</v>
      </c>
      <c r="J4950" s="30" t="s">
        <v>5037</v>
      </c>
      <c r="K4950" s="30" t="s">
        <v>495</v>
      </c>
      <c r="L4950" s="30" t="s">
        <v>6232</v>
      </c>
      <c r="M4950" s="30" t="s">
        <v>14462</v>
      </c>
      <c r="N4950" s="30" t="s">
        <v>14462</v>
      </c>
      <c r="O4950" s="30" t="s">
        <v>9872</v>
      </c>
      <c r="P4950" s="30" t="s">
        <v>9868</v>
      </c>
      <c r="Q4950" s="30" t="s">
        <v>499</v>
      </c>
    </row>
    <row r="4951" spans="1:17">
      <c r="A4951" s="30" t="s">
        <v>14463</v>
      </c>
      <c r="B4951" s="30" t="s">
        <v>14464</v>
      </c>
      <c r="C4951" s="30" t="s">
        <v>14465</v>
      </c>
      <c r="D4951" s="30" t="s">
        <v>74</v>
      </c>
      <c r="E4951" s="30" t="s">
        <v>9891</v>
      </c>
      <c r="F4951" s="30"/>
      <c r="G4951" s="38">
        <v>60</v>
      </c>
      <c r="H4951" s="31">
        <v>0</v>
      </c>
      <c r="I4951" s="30" t="s">
        <v>5036</v>
      </c>
      <c r="J4951" s="30" t="s">
        <v>5037</v>
      </c>
      <c r="K4951" s="30" t="s">
        <v>495</v>
      </c>
      <c r="L4951" s="30" t="s">
        <v>612</v>
      </c>
      <c r="M4951" s="30" t="s">
        <v>4226</v>
      </c>
      <c r="N4951" s="30"/>
      <c r="O4951" s="30" t="s">
        <v>9872</v>
      </c>
      <c r="P4951" s="30" t="s">
        <v>9868</v>
      </c>
      <c r="Q4951" s="30" t="s">
        <v>4174</v>
      </c>
    </row>
    <row r="4952" spans="1:17">
      <c r="A4952" s="30" t="s">
        <v>14466</v>
      </c>
      <c r="B4952" s="30" t="s">
        <v>14467</v>
      </c>
      <c r="C4952" s="30" t="s">
        <v>14468</v>
      </c>
      <c r="D4952" s="30"/>
      <c r="E4952" s="30"/>
      <c r="F4952" s="30"/>
      <c r="G4952" s="38">
        <v>60</v>
      </c>
      <c r="H4952" s="31">
        <v>0</v>
      </c>
      <c r="I4952" s="30" t="s">
        <v>5036</v>
      </c>
      <c r="J4952" s="30" t="s">
        <v>5037</v>
      </c>
      <c r="K4952" s="30" t="s">
        <v>495</v>
      </c>
      <c r="L4952" s="30" t="s">
        <v>612</v>
      </c>
      <c r="M4952" s="30" t="s">
        <v>9437</v>
      </c>
      <c r="N4952" s="30"/>
      <c r="O4952" s="30" t="s">
        <v>9872</v>
      </c>
      <c r="P4952" s="30" t="s">
        <v>9868</v>
      </c>
      <c r="Q4952" s="30" t="s">
        <v>499</v>
      </c>
    </row>
    <row r="4953" spans="1:17">
      <c r="A4953" s="30" t="s">
        <v>14469</v>
      </c>
      <c r="B4953" s="30" t="s">
        <v>14470</v>
      </c>
      <c r="C4953" s="30" t="s">
        <v>14471</v>
      </c>
      <c r="D4953" s="30"/>
      <c r="E4953" s="30" t="s">
        <v>10883</v>
      </c>
      <c r="F4953" s="30"/>
      <c r="G4953" s="38">
        <v>60</v>
      </c>
      <c r="H4953" s="31">
        <v>0</v>
      </c>
      <c r="I4953" s="30" t="s">
        <v>5036</v>
      </c>
      <c r="J4953" s="30" t="s">
        <v>5037</v>
      </c>
      <c r="K4953" s="30" t="s">
        <v>495</v>
      </c>
      <c r="L4953" s="30" t="s">
        <v>612</v>
      </c>
      <c r="M4953" s="30" t="s">
        <v>11187</v>
      </c>
      <c r="N4953" s="30"/>
      <c r="O4953" s="30" t="s">
        <v>9872</v>
      </c>
      <c r="P4953" s="30" t="s">
        <v>9868</v>
      </c>
      <c r="Q4953" s="30" t="s">
        <v>499</v>
      </c>
    </row>
    <row r="4954" spans="1:17">
      <c r="A4954" s="30" t="s">
        <v>14472</v>
      </c>
      <c r="B4954" s="30" t="s">
        <v>14473</v>
      </c>
      <c r="C4954" s="30" t="s">
        <v>14474</v>
      </c>
      <c r="D4954" s="30"/>
      <c r="E4954" s="30"/>
      <c r="F4954" s="30"/>
      <c r="G4954" s="38">
        <v>60</v>
      </c>
      <c r="H4954" s="31">
        <v>0</v>
      </c>
      <c r="I4954" s="30" t="s">
        <v>5036</v>
      </c>
      <c r="J4954" s="30" t="s">
        <v>5037</v>
      </c>
      <c r="K4954" s="30" t="s">
        <v>495</v>
      </c>
      <c r="L4954" s="30" t="s">
        <v>612</v>
      </c>
      <c r="M4954" s="30" t="s">
        <v>9437</v>
      </c>
      <c r="N4954" s="30"/>
      <c r="O4954" s="30" t="s">
        <v>9872</v>
      </c>
      <c r="P4954" s="30" t="s">
        <v>9868</v>
      </c>
      <c r="Q4954" s="30" t="s">
        <v>499</v>
      </c>
    </row>
    <row r="4955" spans="1:17">
      <c r="A4955" s="30" t="s">
        <v>14475</v>
      </c>
      <c r="B4955" s="30" t="s">
        <v>14476</v>
      </c>
      <c r="C4955" s="30" t="s">
        <v>14477</v>
      </c>
      <c r="D4955" s="30"/>
      <c r="E4955" s="30"/>
      <c r="F4955" s="30"/>
      <c r="G4955" s="38">
        <v>60</v>
      </c>
      <c r="H4955" s="31">
        <v>0</v>
      </c>
      <c r="I4955" s="30" t="s">
        <v>5036</v>
      </c>
      <c r="J4955" s="30" t="s">
        <v>5037</v>
      </c>
      <c r="K4955" s="30" t="s">
        <v>495</v>
      </c>
      <c r="L4955" s="30" t="s">
        <v>612</v>
      </c>
      <c r="M4955" s="30" t="s">
        <v>1128</v>
      </c>
      <c r="N4955" s="30"/>
      <c r="O4955" s="30" t="s">
        <v>9872</v>
      </c>
      <c r="P4955" s="30" t="s">
        <v>9868</v>
      </c>
      <c r="Q4955" s="30" t="s">
        <v>499</v>
      </c>
    </row>
    <row r="4956" spans="1:17">
      <c r="A4956" s="30" t="s">
        <v>14478</v>
      </c>
      <c r="B4956" s="30" t="s">
        <v>14479</v>
      </c>
      <c r="C4956" s="30" t="s">
        <v>14480</v>
      </c>
      <c r="D4956" s="30"/>
      <c r="E4956" s="30"/>
      <c r="F4956" s="30"/>
      <c r="G4956" s="38">
        <v>60</v>
      </c>
      <c r="H4956" s="31">
        <v>0</v>
      </c>
      <c r="I4956" s="30" t="s">
        <v>5036</v>
      </c>
      <c r="J4956" s="30" t="s">
        <v>5037</v>
      </c>
      <c r="K4956" s="30" t="s">
        <v>495</v>
      </c>
      <c r="L4956" s="30" t="s">
        <v>612</v>
      </c>
      <c r="M4956" s="30" t="s">
        <v>9437</v>
      </c>
      <c r="N4956" s="30"/>
      <c r="O4956" s="30" t="s">
        <v>9872</v>
      </c>
      <c r="P4956" s="30" t="s">
        <v>9868</v>
      </c>
      <c r="Q4956" s="30" t="s">
        <v>499</v>
      </c>
    </row>
    <row r="4957" spans="1:17">
      <c r="A4957" s="30" t="s">
        <v>14481</v>
      </c>
      <c r="B4957" s="30" t="s">
        <v>14482</v>
      </c>
      <c r="C4957" s="30" t="s">
        <v>14483</v>
      </c>
      <c r="D4957" s="30" t="s">
        <v>74</v>
      </c>
      <c r="E4957" s="30" t="s">
        <v>9891</v>
      </c>
      <c r="F4957" s="30"/>
      <c r="G4957" s="38">
        <v>60</v>
      </c>
      <c r="H4957" s="31">
        <v>0</v>
      </c>
      <c r="I4957" s="30" t="s">
        <v>5036</v>
      </c>
      <c r="J4957" s="30" t="s">
        <v>5037</v>
      </c>
      <c r="K4957" s="30" t="s">
        <v>495</v>
      </c>
      <c r="L4957" s="30" t="s">
        <v>612</v>
      </c>
      <c r="M4957" s="30" t="s">
        <v>997</v>
      </c>
      <c r="N4957" s="30"/>
      <c r="O4957" s="30" t="s">
        <v>9872</v>
      </c>
      <c r="P4957" s="30" t="s">
        <v>9868</v>
      </c>
      <c r="Q4957" s="30" t="s">
        <v>4174</v>
      </c>
    </row>
    <row r="4958" spans="1:17">
      <c r="A4958" s="30" t="s">
        <v>14484</v>
      </c>
      <c r="B4958" s="30" t="s">
        <v>14485</v>
      </c>
      <c r="C4958" s="30" t="s">
        <v>14486</v>
      </c>
      <c r="D4958" s="30"/>
      <c r="E4958" s="30" t="s">
        <v>10883</v>
      </c>
      <c r="F4958" s="30"/>
      <c r="G4958" s="38"/>
      <c r="H4958" s="31">
        <v>0</v>
      </c>
      <c r="I4958" s="30" t="s">
        <v>5036</v>
      </c>
      <c r="J4958" s="30" t="s">
        <v>5037</v>
      </c>
      <c r="K4958" s="30" t="s">
        <v>495</v>
      </c>
      <c r="L4958" s="30" t="s">
        <v>6232</v>
      </c>
      <c r="M4958" s="30" t="s">
        <v>14487</v>
      </c>
      <c r="N4958" s="30" t="s">
        <v>14488</v>
      </c>
      <c r="O4958" s="30" t="s">
        <v>9872</v>
      </c>
      <c r="P4958" s="30" t="s">
        <v>9868</v>
      </c>
      <c r="Q4958" s="30" t="s">
        <v>499</v>
      </c>
    </row>
    <row r="4959" spans="1:17">
      <c r="A4959" s="30" t="s">
        <v>14489</v>
      </c>
      <c r="B4959" s="30" t="s">
        <v>14490</v>
      </c>
      <c r="C4959" s="30" t="s">
        <v>14491</v>
      </c>
      <c r="D4959" s="30" t="s">
        <v>74</v>
      </c>
      <c r="E4959" s="30" t="s">
        <v>9891</v>
      </c>
      <c r="F4959" s="30"/>
      <c r="G4959" s="38">
        <v>60</v>
      </c>
      <c r="H4959" s="31">
        <v>0</v>
      </c>
      <c r="I4959" s="30" t="s">
        <v>5036</v>
      </c>
      <c r="J4959" s="30" t="s">
        <v>5037</v>
      </c>
      <c r="K4959" s="30" t="s">
        <v>495</v>
      </c>
      <c r="L4959" s="30" t="s">
        <v>612</v>
      </c>
      <c r="M4959" s="30" t="s">
        <v>9437</v>
      </c>
      <c r="N4959" s="30"/>
      <c r="O4959" s="30" t="s">
        <v>9872</v>
      </c>
      <c r="P4959" s="30" t="s">
        <v>9868</v>
      </c>
      <c r="Q4959" s="30" t="s">
        <v>4174</v>
      </c>
    </row>
    <row r="4960" spans="1:17">
      <c r="A4960" s="30" t="s">
        <v>14492</v>
      </c>
      <c r="B4960" s="30" t="s">
        <v>14493</v>
      </c>
      <c r="C4960" s="30" t="s">
        <v>14494</v>
      </c>
      <c r="D4960" s="30"/>
      <c r="E4960" s="30"/>
      <c r="F4960" s="30"/>
      <c r="G4960" s="38">
        <v>60</v>
      </c>
      <c r="H4960" s="31">
        <v>0</v>
      </c>
      <c r="I4960" s="30" t="s">
        <v>5036</v>
      </c>
      <c r="J4960" s="30" t="s">
        <v>5037</v>
      </c>
      <c r="K4960" s="30" t="s">
        <v>495</v>
      </c>
      <c r="L4960" s="30" t="s">
        <v>612</v>
      </c>
      <c r="M4960" s="30" t="s">
        <v>6055</v>
      </c>
      <c r="N4960" s="30"/>
      <c r="O4960" s="30" t="s">
        <v>9872</v>
      </c>
      <c r="P4960" s="30" t="s">
        <v>9868</v>
      </c>
      <c r="Q4960" s="30" t="s">
        <v>499</v>
      </c>
    </row>
    <row r="4961" spans="1:17">
      <c r="A4961" s="30" t="s">
        <v>14495</v>
      </c>
      <c r="B4961" s="30" t="s">
        <v>14496</v>
      </c>
      <c r="C4961" s="30" t="s">
        <v>14497</v>
      </c>
      <c r="D4961" s="30"/>
      <c r="E4961" s="30" t="s">
        <v>10883</v>
      </c>
      <c r="F4961" s="30"/>
      <c r="G4961" s="38"/>
      <c r="H4961" s="31">
        <v>0</v>
      </c>
      <c r="I4961" s="30" t="s">
        <v>5036</v>
      </c>
      <c r="J4961" s="30" t="s">
        <v>5037</v>
      </c>
      <c r="K4961" s="30" t="s">
        <v>495</v>
      </c>
      <c r="L4961" s="30" t="s">
        <v>6232</v>
      </c>
      <c r="M4961" s="30" t="s">
        <v>14498</v>
      </c>
      <c r="N4961" s="30" t="s">
        <v>14499</v>
      </c>
      <c r="O4961" s="30" t="s">
        <v>9872</v>
      </c>
      <c r="P4961" s="30" t="s">
        <v>9868</v>
      </c>
      <c r="Q4961" s="30" t="s">
        <v>499</v>
      </c>
    </row>
    <row r="4962" spans="1:17">
      <c r="A4962" s="30" t="s">
        <v>14500</v>
      </c>
      <c r="B4962" s="30" t="s">
        <v>14501</v>
      </c>
      <c r="C4962" s="30" t="s">
        <v>14502</v>
      </c>
      <c r="D4962" s="30"/>
      <c r="E4962" s="30" t="s">
        <v>9891</v>
      </c>
      <c r="F4962" s="30" t="s">
        <v>14503</v>
      </c>
      <c r="G4962" s="38">
        <v>60</v>
      </c>
      <c r="H4962" s="31">
        <v>0</v>
      </c>
      <c r="I4962" s="30" t="s">
        <v>628</v>
      </c>
      <c r="J4962" s="30" t="s">
        <v>629</v>
      </c>
      <c r="K4962" s="30" t="s">
        <v>495</v>
      </c>
      <c r="L4962" s="30" t="s">
        <v>3708</v>
      </c>
      <c r="M4962" s="30" t="s">
        <v>631</v>
      </c>
      <c r="N4962" s="30"/>
      <c r="O4962" s="30" t="s">
        <v>9872</v>
      </c>
      <c r="P4962" s="30" t="s">
        <v>9868</v>
      </c>
      <c r="Q4962" s="30" t="s">
        <v>499</v>
      </c>
    </row>
    <row r="4963" spans="1:17">
      <c r="A4963" s="30" t="s">
        <v>14504</v>
      </c>
      <c r="B4963" s="30" t="s">
        <v>14505</v>
      </c>
      <c r="C4963" s="30" t="s">
        <v>14506</v>
      </c>
      <c r="D4963" s="30"/>
      <c r="E4963" s="30" t="s">
        <v>9870</v>
      </c>
      <c r="F4963" s="30" t="s">
        <v>14507</v>
      </c>
      <c r="G4963" s="38">
        <v>60</v>
      </c>
      <c r="H4963" s="31">
        <v>0</v>
      </c>
      <c r="I4963" s="30" t="s">
        <v>546</v>
      </c>
      <c r="J4963" s="30" t="s">
        <v>547</v>
      </c>
      <c r="K4963" s="30" t="s">
        <v>495</v>
      </c>
      <c r="L4963" s="30" t="s">
        <v>14508</v>
      </c>
      <c r="M4963" s="30" t="s">
        <v>573</v>
      </c>
      <c r="N4963" s="30"/>
      <c r="O4963" s="30" t="s">
        <v>9872</v>
      </c>
      <c r="P4963" s="30" t="s">
        <v>9868</v>
      </c>
      <c r="Q4963" s="30" t="s">
        <v>499</v>
      </c>
    </row>
    <row r="4964" spans="1:17">
      <c r="A4964" s="30" t="s">
        <v>14509</v>
      </c>
      <c r="B4964" s="30" t="s">
        <v>14510</v>
      </c>
      <c r="C4964" s="30" t="s">
        <v>14511</v>
      </c>
      <c r="D4964" s="30"/>
      <c r="E4964" s="30" t="s">
        <v>9870</v>
      </c>
      <c r="F4964" s="30" t="s">
        <v>14512</v>
      </c>
      <c r="G4964" s="38">
        <v>60</v>
      </c>
      <c r="H4964" s="31">
        <v>0</v>
      </c>
      <c r="I4964" s="30" t="s">
        <v>546</v>
      </c>
      <c r="J4964" s="30" t="s">
        <v>547</v>
      </c>
      <c r="K4964" s="30" t="s">
        <v>495</v>
      </c>
      <c r="L4964" s="30" t="s">
        <v>907</v>
      </c>
      <c r="M4964" s="30" t="s">
        <v>573</v>
      </c>
      <c r="N4964" s="30" t="s">
        <v>14513</v>
      </c>
      <c r="O4964" s="30" t="s">
        <v>9872</v>
      </c>
      <c r="P4964" s="30" t="s">
        <v>9868</v>
      </c>
      <c r="Q4964" s="30" t="s">
        <v>499</v>
      </c>
    </row>
    <row r="4965" spans="1:17">
      <c r="A4965" s="30" t="s">
        <v>14514</v>
      </c>
      <c r="B4965" s="30" t="s">
        <v>14515</v>
      </c>
      <c r="C4965" s="30" t="s">
        <v>14516</v>
      </c>
      <c r="D4965" s="30"/>
      <c r="E4965" s="30" t="s">
        <v>14517</v>
      </c>
      <c r="F4965" s="30" t="s">
        <v>14518</v>
      </c>
      <c r="G4965" s="38">
        <v>60</v>
      </c>
      <c r="H4965" s="31">
        <v>0</v>
      </c>
      <c r="I4965" s="30" t="s">
        <v>600</v>
      </c>
      <c r="J4965" s="30" t="s">
        <v>601</v>
      </c>
      <c r="K4965" s="30" t="s">
        <v>495</v>
      </c>
      <c r="L4965" s="30" t="s">
        <v>496</v>
      </c>
      <c r="M4965" s="30" t="s">
        <v>695</v>
      </c>
      <c r="N4965" s="30" t="s">
        <v>3085</v>
      </c>
      <c r="O4965" s="30" t="s">
        <v>9872</v>
      </c>
      <c r="P4965" s="30" t="s">
        <v>9868</v>
      </c>
      <c r="Q4965" s="30" t="s">
        <v>499</v>
      </c>
    </row>
    <row r="4966" spans="1:17">
      <c r="A4966" s="30" t="s">
        <v>14519</v>
      </c>
      <c r="B4966" s="30" t="s">
        <v>14520</v>
      </c>
      <c r="C4966" s="30" t="s">
        <v>14521</v>
      </c>
      <c r="D4966" s="30"/>
      <c r="E4966" s="30" t="s">
        <v>14517</v>
      </c>
      <c r="F4966" s="30" t="s">
        <v>74</v>
      </c>
      <c r="G4966" s="38">
        <v>60</v>
      </c>
      <c r="H4966" s="31">
        <v>0</v>
      </c>
      <c r="I4966" s="30" t="s">
        <v>600</v>
      </c>
      <c r="J4966" s="30" t="s">
        <v>601</v>
      </c>
      <c r="K4966" s="30" t="s">
        <v>495</v>
      </c>
      <c r="L4966" s="30" t="s">
        <v>496</v>
      </c>
      <c r="M4966" s="30" t="s">
        <v>596</v>
      </c>
      <c r="N4966" s="30"/>
      <c r="O4966" s="30" t="s">
        <v>9872</v>
      </c>
      <c r="P4966" s="30" t="s">
        <v>9868</v>
      </c>
      <c r="Q4966" s="30" t="s">
        <v>499</v>
      </c>
    </row>
    <row r="4967" spans="1:17">
      <c r="A4967" s="30" t="s">
        <v>14522</v>
      </c>
      <c r="B4967" s="30" t="s">
        <v>14523</v>
      </c>
      <c r="C4967" s="30" t="s">
        <v>14524</v>
      </c>
      <c r="D4967" s="30"/>
      <c r="E4967" s="30" t="s">
        <v>9891</v>
      </c>
      <c r="F4967" s="30" t="s">
        <v>14525</v>
      </c>
      <c r="G4967" s="38">
        <v>60</v>
      </c>
      <c r="H4967" s="31">
        <v>0</v>
      </c>
      <c r="I4967" s="30" t="s">
        <v>628</v>
      </c>
      <c r="J4967" s="30" t="s">
        <v>629</v>
      </c>
      <c r="K4967" s="30" t="s">
        <v>495</v>
      </c>
      <c r="L4967" s="30" t="s">
        <v>4928</v>
      </c>
      <c r="M4967" s="30" t="s">
        <v>631</v>
      </c>
      <c r="N4967" s="30"/>
      <c r="O4967" s="30" t="s">
        <v>9872</v>
      </c>
      <c r="P4967" s="30" t="s">
        <v>9868</v>
      </c>
      <c r="Q4967" s="30" t="s">
        <v>499</v>
      </c>
    </row>
    <row r="4968" spans="1:17">
      <c r="A4968" s="30" t="s">
        <v>14526</v>
      </c>
      <c r="B4968" s="30" t="s">
        <v>14527</v>
      </c>
      <c r="C4968" s="30" t="s">
        <v>14528</v>
      </c>
      <c r="D4968" s="30"/>
      <c r="E4968" s="30" t="s">
        <v>9891</v>
      </c>
      <c r="F4968" s="30" t="s">
        <v>14529</v>
      </c>
      <c r="G4968" s="38">
        <v>60</v>
      </c>
      <c r="H4968" s="31">
        <v>0</v>
      </c>
      <c r="I4968" s="30" t="s">
        <v>628</v>
      </c>
      <c r="J4968" s="30" t="s">
        <v>629</v>
      </c>
      <c r="K4968" s="30" t="s">
        <v>495</v>
      </c>
      <c r="L4968" s="30" t="s">
        <v>3588</v>
      </c>
      <c r="M4968" s="30" t="s">
        <v>631</v>
      </c>
      <c r="N4968" s="30"/>
      <c r="O4968" s="30" t="s">
        <v>9872</v>
      </c>
      <c r="P4968" s="30" t="s">
        <v>9868</v>
      </c>
      <c r="Q4968" s="30" t="s">
        <v>499</v>
      </c>
    </row>
    <row r="4969" spans="1:17">
      <c r="A4969" s="30" t="s">
        <v>14530</v>
      </c>
      <c r="B4969" s="30" t="s">
        <v>14531</v>
      </c>
      <c r="C4969" s="30" t="s">
        <v>14532</v>
      </c>
      <c r="D4969" s="30"/>
      <c r="E4969" s="30" t="s">
        <v>9891</v>
      </c>
      <c r="F4969" s="30" t="s">
        <v>14533</v>
      </c>
      <c r="G4969" s="38">
        <v>60</v>
      </c>
      <c r="H4969" s="31">
        <v>0</v>
      </c>
      <c r="I4969" s="30" t="s">
        <v>628</v>
      </c>
      <c r="J4969" s="30" t="s">
        <v>629</v>
      </c>
      <c r="K4969" s="30" t="s">
        <v>495</v>
      </c>
      <c r="L4969" s="30" t="s">
        <v>1132</v>
      </c>
      <c r="M4969" s="30" t="s">
        <v>631</v>
      </c>
      <c r="N4969" s="30"/>
      <c r="O4969" s="30" t="s">
        <v>9872</v>
      </c>
      <c r="P4969" s="30" t="s">
        <v>9868</v>
      </c>
      <c r="Q4969" s="30" t="s">
        <v>499</v>
      </c>
    </row>
    <row r="4970" spans="1:17">
      <c r="A4970" s="30" t="s">
        <v>14534</v>
      </c>
      <c r="B4970" s="30" t="s">
        <v>14535</v>
      </c>
      <c r="C4970" s="30" t="s">
        <v>14536</v>
      </c>
      <c r="D4970" s="30"/>
      <c r="E4970" s="30"/>
      <c r="F4970" s="30" t="s">
        <v>10055</v>
      </c>
      <c r="G4970" s="38"/>
      <c r="H4970" s="31">
        <v>0</v>
      </c>
      <c r="I4970" s="30" t="s">
        <v>628</v>
      </c>
      <c r="J4970" s="30" t="s">
        <v>629</v>
      </c>
      <c r="K4970" s="30" t="s">
        <v>495</v>
      </c>
      <c r="L4970" s="30" t="s">
        <v>3293</v>
      </c>
      <c r="M4970" s="30" t="s">
        <v>631</v>
      </c>
      <c r="N4970" s="30"/>
      <c r="O4970" s="30" t="s">
        <v>9872</v>
      </c>
      <c r="P4970" s="30" t="s">
        <v>9868</v>
      </c>
      <c r="Q4970" s="30" t="s">
        <v>499</v>
      </c>
    </row>
    <row r="4971" spans="1:17">
      <c r="A4971" s="30" t="s">
        <v>14537</v>
      </c>
      <c r="B4971" s="30" t="s">
        <v>14538</v>
      </c>
      <c r="C4971" s="30" t="s">
        <v>14539</v>
      </c>
      <c r="D4971" s="30"/>
      <c r="E4971" s="30" t="s">
        <v>503</v>
      </c>
      <c r="F4971" s="30" t="s">
        <v>14540</v>
      </c>
      <c r="G4971" s="38"/>
      <c r="H4971" s="31">
        <v>0</v>
      </c>
      <c r="I4971" s="30" t="s">
        <v>718</v>
      </c>
      <c r="J4971" s="30" t="s">
        <v>719</v>
      </c>
      <c r="K4971" s="30" t="s">
        <v>495</v>
      </c>
      <c r="L4971" s="30" t="s">
        <v>496</v>
      </c>
      <c r="M4971" s="30" t="s">
        <v>588</v>
      </c>
      <c r="N4971" s="30"/>
      <c r="O4971" s="30" t="s">
        <v>14537</v>
      </c>
      <c r="P4971" s="30" t="s">
        <v>14538</v>
      </c>
      <c r="Q4971" s="30" t="s">
        <v>499</v>
      </c>
    </row>
    <row r="4972" spans="1:17">
      <c r="A4972" s="30" t="s">
        <v>14541</v>
      </c>
      <c r="B4972" s="30" t="s">
        <v>7822</v>
      </c>
      <c r="O4972" t="s">
        <v>7820</v>
      </c>
      <c r="P4972" t="s">
        <v>7819</v>
      </c>
    </row>
    <row r="4973" spans="1:17">
      <c r="A4973" s="30" t="s">
        <v>14542</v>
      </c>
      <c r="B4973" s="30" t="s">
        <v>7822</v>
      </c>
      <c r="O4973" t="s">
        <v>7820</v>
      </c>
      <c r="P4973" t="s">
        <v>7819</v>
      </c>
    </row>
    <row r="4974" spans="1:17">
      <c r="A4974" s="30" t="s">
        <v>14543</v>
      </c>
      <c r="B4974" s="30" t="s">
        <v>7822</v>
      </c>
      <c r="O4974" t="s">
        <v>7820</v>
      </c>
      <c r="P4974" t="s">
        <v>7819</v>
      </c>
    </row>
    <row r="4975" spans="1:17">
      <c r="A4975" s="30" t="s">
        <v>14543</v>
      </c>
      <c r="B4975" s="30" t="s">
        <v>7822</v>
      </c>
      <c r="O4975" t="s">
        <v>7820</v>
      </c>
      <c r="P4975" t="s">
        <v>7819</v>
      </c>
    </row>
    <row r="4976" spans="1:17">
      <c r="A4976" s="30" t="s">
        <v>14544</v>
      </c>
      <c r="B4976" s="30" t="s">
        <v>7822</v>
      </c>
      <c r="O4976" t="s">
        <v>7820</v>
      </c>
      <c r="P4976" t="s">
        <v>7819</v>
      </c>
    </row>
    <row r="4977" spans="1:16">
      <c r="A4977" s="30" t="s">
        <v>14545</v>
      </c>
      <c r="B4977" s="30" t="s">
        <v>7822</v>
      </c>
      <c r="O4977" t="s">
        <v>7820</v>
      </c>
      <c r="P4977" t="s">
        <v>7819</v>
      </c>
    </row>
    <row r="4978" spans="1:16">
      <c r="A4978" s="30" t="s">
        <v>14542</v>
      </c>
      <c r="B4978" s="30" t="s">
        <v>7822</v>
      </c>
      <c r="O4978" t="s">
        <v>7820</v>
      </c>
      <c r="P4978" t="s">
        <v>7819</v>
      </c>
    </row>
    <row r="4979" spans="1:16">
      <c r="A4979" s="30" t="s">
        <v>14544</v>
      </c>
      <c r="B4979" s="30" t="s">
        <v>7822</v>
      </c>
      <c r="O4979" t="s">
        <v>7820</v>
      </c>
      <c r="P4979" t="s">
        <v>7819</v>
      </c>
    </row>
    <row r="4980" spans="1:16">
      <c r="A4980" s="30" t="s">
        <v>14541</v>
      </c>
      <c r="B4980" s="30" t="s">
        <v>7822</v>
      </c>
      <c r="O4980" t="s">
        <v>7820</v>
      </c>
      <c r="P4980" t="s">
        <v>7819</v>
      </c>
    </row>
    <row r="4981" spans="1:16">
      <c r="A4981" s="62" t="s">
        <v>14981</v>
      </c>
      <c r="B4981" s="62" t="s">
        <v>509</v>
      </c>
      <c r="O4981" t="s">
        <v>451</v>
      </c>
      <c r="P4981" s="62" t="s">
        <v>452</v>
      </c>
    </row>
    <row r="4982" spans="1:16">
      <c r="A4982" s="62" t="s">
        <v>14982</v>
      </c>
      <c r="B4982" s="62" t="s">
        <v>501</v>
      </c>
      <c r="O4982" t="s">
        <v>451</v>
      </c>
      <c r="P4982" s="62" t="s">
        <v>452</v>
      </c>
    </row>
    <row r="4983" spans="1:16">
      <c r="A4983" s="62" t="s">
        <v>14983</v>
      </c>
      <c r="B4983" s="62" t="s">
        <v>517</v>
      </c>
      <c r="O4983" t="s">
        <v>451</v>
      </c>
      <c r="P4983" s="62" t="s">
        <v>452</v>
      </c>
    </row>
    <row r="4984" spans="1:16">
      <c r="A4984" s="62" t="s">
        <v>14984</v>
      </c>
      <c r="B4984" s="62" t="s">
        <v>452</v>
      </c>
      <c r="O4984" t="s">
        <v>451</v>
      </c>
      <c r="P4984" s="62" t="s">
        <v>452</v>
      </c>
    </row>
    <row r="4985" spans="1:16">
      <c r="A4985" s="62" t="s">
        <v>14985</v>
      </c>
      <c r="B4985" s="62" t="s">
        <v>57</v>
      </c>
      <c r="O4985" t="s">
        <v>16809</v>
      </c>
      <c r="P4985" s="62" t="s">
        <v>43</v>
      </c>
    </row>
    <row r="4986" spans="1:16">
      <c r="A4986" s="62" t="s">
        <v>14986</v>
      </c>
      <c r="B4986" s="62" t="s">
        <v>47</v>
      </c>
      <c r="O4986" t="s">
        <v>16809</v>
      </c>
      <c r="P4986" s="62" t="s">
        <v>43</v>
      </c>
    </row>
    <row r="4987" spans="1:16">
      <c r="A4987" s="62" t="s">
        <v>14987</v>
      </c>
      <c r="B4987" s="62" t="s">
        <v>1351</v>
      </c>
      <c r="O4987" t="s">
        <v>16809</v>
      </c>
      <c r="P4987" s="62" t="s">
        <v>43</v>
      </c>
    </row>
    <row r="4988" spans="1:16">
      <c r="A4988" s="62" t="s">
        <v>14988</v>
      </c>
      <c r="B4988" s="62" t="s">
        <v>1354</v>
      </c>
      <c r="O4988" t="s">
        <v>16809</v>
      </c>
      <c r="P4988" s="62" t="s">
        <v>43</v>
      </c>
    </row>
    <row r="4989" spans="1:16">
      <c r="A4989" s="62" t="s">
        <v>14989</v>
      </c>
      <c r="B4989" s="62" t="s">
        <v>1357</v>
      </c>
      <c r="O4989" t="s">
        <v>16809</v>
      </c>
      <c r="P4989" s="62" t="s">
        <v>43</v>
      </c>
    </row>
    <row r="4990" spans="1:16">
      <c r="A4990" s="62" t="s">
        <v>14990</v>
      </c>
      <c r="B4990" s="62" t="s">
        <v>53</v>
      </c>
      <c r="O4990" t="s">
        <v>16809</v>
      </c>
      <c r="P4990" s="62" t="s">
        <v>43</v>
      </c>
    </row>
    <row r="4991" spans="1:16">
      <c r="A4991" s="62" t="s">
        <v>14991</v>
      </c>
      <c r="B4991" s="62" t="s">
        <v>1276</v>
      </c>
      <c r="O4991" t="s">
        <v>16809</v>
      </c>
      <c r="P4991" s="62" t="s">
        <v>43</v>
      </c>
    </row>
    <row r="4992" spans="1:16">
      <c r="A4992" s="62" t="s">
        <v>14992</v>
      </c>
      <c r="B4992" s="62" t="s">
        <v>1279</v>
      </c>
      <c r="O4992" t="s">
        <v>16809</v>
      </c>
      <c r="P4992" s="62" t="s">
        <v>43</v>
      </c>
    </row>
    <row r="4993" spans="1:16">
      <c r="A4993" s="62" t="s">
        <v>14993</v>
      </c>
      <c r="B4993" s="62" t="s">
        <v>1285</v>
      </c>
      <c r="O4993" t="s">
        <v>16809</v>
      </c>
      <c r="P4993" s="62" t="s">
        <v>43</v>
      </c>
    </row>
    <row r="4994" spans="1:16">
      <c r="A4994" s="62" t="s">
        <v>14994</v>
      </c>
      <c r="B4994" s="62" t="s">
        <v>1288</v>
      </c>
      <c r="O4994" t="s">
        <v>16809</v>
      </c>
      <c r="P4994" s="62" t="s">
        <v>43</v>
      </c>
    </row>
    <row r="4995" spans="1:16">
      <c r="A4995" s="62" t="s">
        <v>14995</v>
      </c>
      <c r="B4995" s="62" t="s">
        <v>1300</v>
      </c>
      <c r="O4995" t="s">
        <v>16809</v>
      </c>
      <c r="P4995" s="62" t="s">
        <v>43</v>
      </c>
    </row>
    <row r="4996" spans="1:16">
      <c r="A4996" s="62" t="s">
        <v>14996</v>
      </c>
      <c r="B4996" s="62" t="s">
        <v>1303</v>
      </c>
      <c r="O4996" t="s">
        <v>16809</v>
      </c>
      <c r="P4996" s="62" t="s">
        <v>43</v>
      </c>
    </row>
    <row r="4997" spans="1:16">
      <c r="A4997" s="62" t="s">
        <v>14997</v>
      </c>
      <c r="B4997" s="62" t="s">
        <v>1314</v>
      </c>
      <c r="O4997" t="s">
        <v>16809</v>
      </c>
      <c r="P4997" s="62" t="s">
        <v>43</v>
      </c>
    </row>
    <row r="4998" spans="1:16">
      <c r="A4998" s="62" t="s">
        <v>14998</v>
      </c>
      <c r="B4998" s="62" t="s">
        <v>2398</v>
      </c>
      <c r="O4998" t="s">
        <v>16809</v>
      </c>
      <c r="P4998" s="62" t="s">
        <v>43</v>
      </c>
    </row>
    <row r="4999" spans="1:16">
      <c r="A4999" s="62" t="s">
        <v>14999</v>
      </c>
      <c r="B4999" s="62" t="s">
        <v>69</v>
      </c>
      <c r="O4999" t="s">
        <v>16810</v>
      </c>
      <c r="P4999" s="62" t="s">
        <v>67</v>
      </c>
    </row>
    <row r="5000" spans="1:16">
      <c r="A5000" s="62" t="s">
        <v>15000</v>
      </c>
      <c r="B5000" s="62" t="s">
        <v>1953</v>
      </c>
      <c r="O5000" t="s">
        <v>16810</v>
      </c>
      <c r="P5000" s="62" t="s">
        <v>67</v>
      </c>
    </row>
    <row r="5001" spans="1:16">
      <c r="A5001" s="62" t="s">
        <v>15001</v>
      </c>
      <c r="B5001" s="62" t="s">
        <v>1976</v>
      </c>
      <c r="O5001" t="s">
        <v>16810</v>
      </c>
      <c r="P5001" s="62" t="s">
        <v>67</v>
      </c>
    </row>
    <row r="5002" spans="1:16">
      <c r="A5002" s="62" t="s">
        <v>15002</v>
      </c>
      <c r="B5002" s="62" t="s">
        <v>2009</v>
      </c>
      <c r="O5002" t="s">
        <v>16810</v>
      </c>
      <c r="P5002" s="62" t="s">
        <v>67</v>
      </c>
    </row>
    <row r="5003" spans="1:16">
      <c r="A5003" s="62" t="s">
        <v>15003</v>
      </c>
      <c r="B5003" s="62" t="s">
        <v>2068</v>
      </c>
      <c r="O5003" t="s">
        <v>16810</v>
      </c>
      <c r="P5003" s="62" t="s">
        <v>67</v>
      </c>
    </row>
    <row r="5004" spans="1:16">
      <c r="A5004" s="62" t="s">
        <v>15004</v>
      </c>
      <c r="B5004" s="62" t="s">
        <v>45</v>
      </c>
      <c r="O5004" t="s">
        <v>16809</v>
      </c>
      <c r="P5004" s="62" t="s">
        <v>43</v>
      </c>
    </row>
    <row r="5005" spans="1:16">
      <c r="A5005" s="62" t="s">
        <v>15005</v>
      </c>
      <c r="B5005" s="62" t="s">
        <v>1324</v>
      </c>
      <c r="O5005" t="s">
        <v>16809</v>
      </c>
      <c r="P5005" s="62" t="s">
        <v>43</v>
      </c>
    </row>
    <row r="5006" spans="1:16">
      <c r="A5006" s="62" t="s">
        <v>15006</v>
      </c>
      <c r="B5006" s="62" t="s">
        <v>1327</v>
      </c>
      <c r="O5006" t="s">
        <v>16809</v>
      </c>
      <c r="P5006" s="62" t="s">
        <v>43</v>
      </c>
    </row>
    <row r="5007" spans="1:16">
      <c r="A5007" s="62" t="s">
        <v>15007</v>
      </c>
      <c r="B5007" s="62" t="s">
        <v>1330</v>
      </c>
      <c r="O5007" t="s">
        <v>16809</v>
      </c>
      <c r="P5007" s="62" t="s">
        <v>43</v>
      </c>
    </row>
    <row r="5008" spans="1:16">
      <c r="A5008" s="62" t="s">
        <v>15008</v>
      </c>
      <c r="B5008" s="62" t="s">
        <v>1333</v>
      </c>
      <c r="O5008" t="s">
        <v>16809</v>
      </c>
      <c r="P5008" s="62" t="s">
        <v>43</v>
      </c>
    </row>
    <row r="5009" spans="1:16">
      <c r="A5009" s="62" t="s">
        <v>15009</v>
      </c>
      <c r="B5009" s="62" t="s">
        <v>1336</v>
      </c>
      <c r="O5009" t="s">
        <v>16809</v>
      </c>
      <c r="P5009" s="62" t="s">
        <v>43</v>
      </c>
    </row>
    <row r="5010" spans="1:16">
      <c r="A5010" s="62" t="s">
        <v>15010</v>
      </c>
      <c r="B5010" s="62" t="s">
        <v>1339</v>
      </c>
      <c r="O5010" t="s">
        <v>16809</v>
      </c>
      <c r="P5010" s="62" t="s">
        <v>43</v>
      </c>
    </row>
    <row r="5011" spans="1:16">
      <c r="A5011" s="62" t="s">
        <v>15011</v>
      </c>
      <c r="B5011" s="62" t="s">
        <v>1342</v>
      </c>
      <c r="O5011" t="s">
        <v>16809</v>
      </c>
      <c r="P5011" s="62" t="s">
        <v>43</v>
      </c>
    </row>
    <row r="5012" spans="1:16">
      <c r="A5012" s="62" t="s">
        <v>15012</v>
      </c>
      <c r="B5012" s="62" t="s">
        <v>1345</v>
      </c>
      <c r="O5012" t="s">
        <v>16809</v>
      </c>
      <c r="P5012" s="62" t="s">
        <v>43</v>
      </c>
    </row>
    <row r="5013" spans="1:16">
      <c r="A5013" s="62" t="s">
        <v>15013</v>
      </c>
      <c r="B5013" s="62" t="s">
        <v>1348</v>
      </c>
      <c r="O5013" t="s">
        <v>16809</v>
      </c>
      <c r="P5013" s="62" t="s">
        <v>43</v>
      </c>
    </row>
    <row r="5014" spans="1:16">
      <c r="A5014" s="62" t="s">
        <v>15014</v>
      </c>
      <c r="B5014" s="62" t="s">
        <v>1360</v>
      </c>
      <c r="O5014" t="s">
        <v>16809</v>
      </c>
      <c r="P5014" s="62" t="s">
        <v>43</v>
      </c>
    </row>
    <row r="5015" spans="1:16">
      <c r="A5015" s="62" t="s">
        <v>15015</v>
      </c>
      <c r="B5015" s="62" t="s">
        <v>1363</v>
      </c>
      <c r="O5015" t="s">
        <v>16809</v>
      </c>
      <c r="P5015" s="62" t="s">
        <v>43</v>
      </c>
    </row>
    <row r="5016" spans="1:16">
      <c r="A5016" s="62" t="s">
        <v>15016</v>
      </c>
      <c r="B5016" s="62" t="s">
        <v>1366</v>
      </c>
      <c r="O5016" t="s">
        <v>16809</v>
      </c>
      <c r="P5016" s="62" t="s">
        <v>43</v>
      </c>
    </row>
    <row r="5017" spans="1:16">
      <c r="A5017" s="62" t="s">
        <v>15017</v>
      </c>
      <c r="B5017" s="62" t="s">
        <v>1369</v>
      </c>
      <c r="O5017" t="s">
        <v>16809</v>
      </c>
      <c r="P5017" s="62" t="s">
        <v>43</v>
      </c>
    </row>
    <row r="5018" spans="1:16">
      <c r="A5018" s="62" t="s">
        <v>15018</v>
      </c>
      <c r="B5018" s="62" t="s">
        <v>1372</v>
      </c>
      <c r="O5018" t="s">
        <v>16809</v>
      </c>
      <c r="P5018" s="62" t="s">
        <v>43</v>
      </c>
    </row>
    <row r="5019" spans="1:16">
      <c r="A5019" s="62" t="s">
        <v>15019</v>
      </c>
      <c r="B5019" s="62" t="s">
        <v>1375</v>
      </c>
      <c r="O5019" t="s">
        <v>16809</v>
      </c>
      <c r="P5019" s="62" t="s">
        <v>43</v>
      </c>
    </row>
    <row r="5020" spans="1:16">
      <c r="A5020" s="62" t="s">
        <v>15020</v>
      </c>
      <c r="B5020" s="62" t="s">
        <v>1378</v>
      </c>
      <c r="O5020" t="s">
        <v>16809</v>
      </c>
      <c r="P5020" s="62" t="s">
        <v>43</v>
      </c>
    </row>
    <row r="5021" spans="1:16">
      <c r="A5021" s="62" t="s">
        <v>15021</v>
      </c>
      <c r="B5021" s="62" t="s">
        <v>59</v>
      </c>
      <c r="O5021" t="s">
        <v>16809</v>
      </c>
      <c r="P5021" s="62" t="s">
        <v>43</v>
      </c>
    </row>
    <row r="5022" spans="1:16">
      <c r="A5022" s="62" t="s">
        <v>15022</v>
      </c>
      <c r="B5022" s="62" t="s">
        <v>1282</v>
      </c>
      <c r="O5022" t="s">
        <v>16809</v>
      </c>
      <c r="P5022" s="62" t="s">
        <v>43</v>
      </c>
    </row>
    <row r="5023" spans="1:16">
      <c r="A5023" s="62" t="s">
        <v>15023</v>
      </c>
      <c r="B5023" s="62" t="s">
        <v>1291</v>
      </c>
      <c r="O5023" t="s">
        <v>16809</v>
      </c>
      <c r="P5023" s="62" t="s">
        <v>43</v>
      </c>
    </row>
    <row r="5024" spans="1:16">
      <c r="A5024" s="62" t="s">
        <v>15024</v>
      </c>
      <c r="B5024" s="62" t="s">
        <v>1294</v>
      </c>
      <c r="O5024" t="s">
        <v>16809</v>
      </c>
      <c r="P5024" s="62" t="s">
        <v>43</v>
      </c>
    </row>
    <row r="5025" spans="1:16">
      <c r="A5025" s="62" t="s">
        <v>15025</v>
      </c>
      <c r="B5025" s="62" t="s">
        <v>1297</v>
      </c>
      <c r="O5025" t="s">
        <v>16809</v>
      </c>
      <c r="P5025" s="62" t="s">
        <v>43</v>
      </c>
    </row>
    <row r="5026" spans="1:16">
      <c r="A5026" s="62" t="s">
        <v>15026</v>
      </c>
      <c r="B5026" s="62" t="s">
        <v>1307</v>
      </c>
      <c r="O5026" t="s">
        <v>16809</v>
      </c>
      <c r="P5026" s="62" t="s">
        <v>43</v>
      </c>
    </row>
    <row r="5027" spans="1:16">
      <c r="A5027" s="62" t="s">
        <v>15027</v>
      </c>
      <c r="B5027" s="62" t="s">
        <v>1310</v>
      </c>
      <c r="O5027" t="s">
        <v>16809</v>
      </c>
      <c r="P5027" s="62" t="s">
        <v>43</v>
      </c>
    </row>
    <row r="5028" spans="1:16">
      <c r="A5028" s="62" t="s">
        <v>15028</v>
      </c>
      <c r="B5028" s="62" t="s">
        <v>1318</v>
      </c>
      <c r="O5028" t="s">
        <v>16809</v>
      </c>
      <c r="P5028" s="62" t="s">
        <v>43</v>
      </c>
    </row>
    <row r="5029" spans="1:16">
      <c r="A5029" s="62" t="s">
        <v>15029</v>
      </c>
      <c r="B5029" s="62" t="s">
        <v>1321</v>
      </c>
      <c r="O5029" t="s">
        <v>16809</v>
      </c>
      <c r="P5029" s="62" t="s">
        <v>43</v>
      </c>
    </row>
    <row r="5030" spans="1:16">
      <c r="A5030" s="62" t="s">
        <v>15030</v>
      </c>
      <c r="B5030" s="62" t="s">
        <v>55</v>
      </c>
      <c r="O5030" t="s">
        <v>16809</v>
      </c>
      <c r="P5030" s="62" t="s">
        <v>43</v>
      </c>
    </row>
    <row r="5031" spans="1:16">
      <c r="A5031" s="62" t="s">
        <v>15031</v>
      </c>
      <c r="B5031" s="62" t="s">
        <v>2247</v>
      </c>
      <c r="O5031" t="s">
        <v>16809</v>
      </c>
      <c r="P5031" s="62" t="s">
        <v>43</v>
      </c>
    </row>
    <row r="5032" spans="1:16">
      <c r="A5032" s="62" t="s">
        <v>15032</v>
      </c>
      <c r="B5032" s="62" t="s">
        <v>2251</v>
      </c>
      <c r="O5032" t="s">
        <v>16809</v>
      </c>
      <c r="P5032" s="62" t="s">
        <v>43</v>
      </c>
    </row>
    <row r="5033" spans="1:16">
      <c r="A5033" s="62" t="s">
        <v>15033</v>
      </c>
      <c r="B5033" s="62" t="s">
        <v>2285</v>
      </c>
      <c r="O5033" t="s">
        <v>16809</v>
      </c>
      <c r="P5033" s="62" t="s">
        <v>43</v>
      </c>
    </row>
    <row r="5034" spans="1:16">
      <c r="A5034" s="62" t="s">
        <v>15034</v>
      </c>
      <c r="B5034" s="62" t="s">
        <v>2321</v>
      </c>
      <c r="O5034" t="s">
        <v>16809</v>
      </c>
      <c r="P5034" s="62" t="s">
        <v>43</v>
      </c>
    </row>
    <row r="5035" spans="1:16">
      <c r="A5035" s="62" t="s">
        <v>15035</v>
      </c>
      <c r="B5035" s="62" t="s">
        <v>2324</v>
      </c>
      <c r="O5035" t="s">
        <v>16809</v>
      </c>
      <c r="P5035" s="62" t="s">
        <v>43</v>
      </c>
    </row>
    <row r="5036" spans="1:16">
      <c r="A5036" s="62" t="s">
        <v>15036</v>
      </c>
      <c r="B5036" s="62" t="s">
        <v>2382</v>
      </c>
      <c r="O5036" t="s">
        <v>16809</v>
      </c>
      <c r="P5036" s="62" t="s">
        <v>43</v>
      </c>
    </row>
    <row r="5037" spans="1:16">
      <c r="A5037" s="62" t="s">
        <v>15037</v>
      </c>
      <c r="B5037" s="62" t="s">
        <v>2434</v>
      </c>
      <c r="O5037" t="s">
        <v>16809</v>
      </c>
      <c r="P5037" s="62" t="s">
        <v>43</v>
      </c>
    </row>
    <row r="5038" spans="1:16">
      <c r="A5038" s="62" t="s">
        <v>15038</v>
      </c>
      <c r="B5038" s="62" t="s">
        <v>2528</v>
      </c>
      <c r="O5038" t="s">
        <v>16809</v>
      </c>
      <c r="P5038" s="62" t="s">
        <v>43</v>
      </c>
    </row>
    <row r="5039" spans="1:16">
      <c r="A5039" s="62" t="s">
        <v>15039</v>
      </c>
      <c r="B5039" s="62" t="s">
        <v>2540</v>
      </c>
      <c r="O5039" t="s">
        <v>16809</v>
      </c>
      <c r="P5039" s="62" t="s">
        <v>43</v>
      </c>
    </row>
    <row r="5040" spans="1:16">
      <c r="A5040" s="62" t="s">
        <v>15040</v>
      </c>
      <c r="B5040" s="62" t="s">
        <v>2549</v>
      </c>
      <c r="O5040" t="s">
        <v>16809</v>
      </c>
      <c r="P5040" s="62" t="s">
        <v>43</v>
      </c>
    </row>
    <row r="5041" spans="1:16">
      <c r="A5041" s="62" t="s">
        <v>15041</v>
      </c>
      <c r="B5041" s="62" t="s">
        <v>2570</v>
      </c>
      <c r="O5041" t="s">
        <v>16809</v>
      </c>
      <c r="P5041" s="62" t="s">
        <v>43</v>
      </c>
    </row>
    <row r="5042" spans="1:16">
      <c r="A5042" s="62" t="s">
        <v>15042</v>
      </c>
      <c r="B5042" s="62" t="s">
        <v>2573</v>
      </c>
      <c r="O5042" t="s">
        <v>16809</v>
      </c>
      <c r="P5042" s="62" t="s">
        <v>43</v>
      </c>
    </row>
    <row r="5043" spans="1:16">
      <c r="A5043" s="62" t="s">
        <v>15043</v>
      </c>
      <c r="B5043" s="62" t="s">
        <v>2600</v>
      </c>
      <c r="O5043" t="s">
        <v>16809</v>
      </c>
      <c r="P5043" s="62" t="s">
        <v>43</v>
      </c>
    </row>
    <row r="5044" spans="1:16">
      <c r="A5044" s="62" t="s">
        <v>15044</v>
      </c>
      <c r="B5044" s="62" t="s">
        <v>2618</v>
      </c>
      <c r="O5044" t="s">
        <v>16809</v>
      </c>
      <c r="P5044" s="62" t="s">
        <v>43</v>
      </c>
    </row>
    <row r="5045" spans="1:16">
      <c r="A5045" s="62" t="s">
        <v>15045</v>
      </c>
      <c r="B5045" s="62" t="s">
        <v>2678</v>
      </c>
      <c r="O5045" t="s">
        <v>16809</v>
      </c>
      <c r="P5045" s="62" t="s">
        <v>43</v>
      </c>
    </row>
    <row r="5046" spans="1:16">
      <c r="A5046" s="62" t="s">
        <v>15046</v>
      </c>
      <c r="B5046" s="62" t="s">
        <v>2747</v>
      </c>
      <c r="O5046" t="s">
        <v>16809</v>
      </c>
      <c r="P5046" s="62" t="s">
        <v>43</v>
      </c>
    </row>
    <row r="5047" spans="1:16">
      <c r="A5047" s="62" t="s">
        <v>15047</v>
      </c>
      <c r="B5047" s="62" t="s">
        <v>2804</v>
      </c>
      <c r="O5047" t="s">
        <v>16809</v>
      </c>
      <c r="P5047" s="62" t="s">
        <v>43</v>
      </c>
    </row>
    <row r="5048" spans="1:16">
      <c r="A5048" s="62" t="s">
        <v>15048</v>
      </c>
      <c r="B5048" s="62" t="s">
        <v>2913</v>
      </c>
      <c r="O5048" t="s">
        <v>16809</v>
      </c>
      <c r="P5048" s="62" t="s">
        <v>43</v>
      </c>
    </row>
    <row r="5049" spans="1:16">
      <c r="A5049" s="62" t="s">
        <v>15049</v>
      </c>
      <c r="B5049" s="62" t="s">
        <v>2369</v>
      </c>
      <c r="O5049" t="s">
        <v>16809</v>
      </c>
      <c r="P5049" s="62" t="s">
        <v>43</v>
      </c>
    </row>
    <row r="5050" spans="1:16">
      <c r="A5050" s="62" t="s">
        <v>15050</v>
      </c>
      <c r="B5050" s="62" t="s">
        <v>2395</v>
      </c>
      <c r="O5050" t="s">
        <v>16809</v>
      </c>
      <c r="P5050" s="62" t="s">
        <v>43</v>
      </c>
    </row>
    <row r="5051" spans="1:16">
      <c r="A5051" s="62" t="s">
        <v>15051</v>
      </c>
      <c r="B5051" s="62" t="s">
        <v>2555</v>
      </c>
      <c r="O5051" t="s">
        <v>16809</v>
      </c>
      <c r="P5051" s="62" t="s">
        <v>43</v>
      </c>
    </row>
    <row r="5052" spans="1:16">
      <c r="A5052" s="62" t="s">
        <v>15052</v>
      </c>
      <c r="B5052" s="62" t="s">
        <v>2588</v>
      </c>
      <c r="O5052" t="s">
        <v>16809</v>
      </c>
      <c r="P5052" s="62" t="s">
        <v>43</v>
      </c>
    </row>
    <row r="5053" spans="1:16">
      <c r="A5053" s="62" t="s">
        <v>15053</v>
      </c>
      <c r="B5053" s="62" t="s">
        <v>2687</v>
      </c>
      <c r="O5053" t="s">
        <v>16809</v>
      </c>
      <c r="P5053" s="62" t="s">
        <v>43</v>
      </c>
    </row>
    <row r="5054" spans="1:16">
      <c r="A5054" s="62" t="s">
        <v>15054</v>
      </c>
      <c r="B5054" s="62" t="s">
        <v>2729</v>
      </c>
      <c r="O5054" t="s">
        <v>16809</v>
      </c>
      <c r="P5054" s="62" t="s">
        <v>43</v>
      </c>
    </row>
    <row r="5055" spans="1:16">
      <c r="A5055" s="62" t="s">
        <v>15055</v>
      </c>
      <c r="B5055" s="62" t="s">
        <v>2883</v>
      </c>
      <c r="O5055" t="s">
        <v>16809</v>
      </c>
      <c r="P5055" s="62" t="s">
        <v>43</v>
      </c>
    </row>
    <row r="5056" spans="1:16">
      <c r="A5056" s="62" t="s">
        <v>15056</v>
      </c>
      <c r="B5056" s="62" t="s">
        <v>2330</v>
      </c>
      <c r="O5056" t="s">
        <v>16809</v>
      </c>
      <c r="P5056" s="62" t="s">
        <v>43</v>
      </c>
    </row>
    <row r="5057" spans="1:16">
      <c r="A5057" s="62" t="s">
        <v>15057</v>
      </c>
      <c r="B5057" s="62" t="s">
        <v>2354</v>
      </c>
      <c r="O5057" t="s">
        <v>16809</v>
      </c>
      <c r="P5057" s="62" t="s">
        <v>43</v>
      </c>
    </row>
    <row r="5058" spans="1:16">
      <c r="A5058" s="62" t="s">
        <v>15058</v>
      </c>
      <c r="B5058" s="62" t="s">
        <v>2376</v>
      </c>
      <c r="O5058" t="s">
        <v>16809</v>
      </c>
      <c r="P5058" s="62" t="s">
        <v>43</v>
      </c>
    </row>
    <row r="5059" spans="1:16">
      <c r="A5059" s="62" t="s">
        <v>15059</v>
      </c>
      <c r="B5059" s="62" t="s">
        <v>2401</v>
      </c>
      <c r="O5059" t="s">
        <v>16809</v>
      </c>
      <c r="P5059" s="62" t="s">
        <v>43</v>
      </c>
    </row>
    <row r="5060" spans="1:16">
      <c r="A5060" s="62" t="s">
        <v>15060</v>
      </c>
      <c r="B5060" s="62" t="s">
        <v>2473</v>
      </c>
      <c r="O5060" t="s">
        <v>16809</v>
      </c>
      <c r="P5060" s="62" t="s">
        <v>43</v>
      </c>
    </row>
    <row r="5061" spans="1:16">
      <c r="A5061" s="62" t="s">
        <v>15061</v>
      </c>
      <c r="B5061" s="62" t="s">
        <v>2534</v>
      </c>
      <c r="O5061" t="s">
        <v>16809</v>
      </c>
      <c r="P5061" s="62" t="s">
        <v>43</v>
      </c>
    </row>
    <row r="5062" spans="1:16">
      <c r="A5062" s="62" t="s">
        <v>15062</v>
      </c>
      <c r="B5062" s="62" t="s">
        <v>2633</v>
      </c>
      <c r="O5062" t="s">
        <v>16809</v>
      </c>
      <c r="P5062" s="62" t="s">
        <v>43</v>
      </c>
    </row>
    <row r="5063" spans="1:16">
      <c r="A5063" s="62" t="s">
        <v>15063</v>
      </c>
      <c r="B5063" s="62" t="s">
        <v>15064</v>
      </c>
      <c r="O5063" t="s">
        <v>16809</v>
      </c>
      <c r="P5063" s="62" t="s">
        <v>43</v>
      </c>
    </row>
    <row r="5064" spans="1:16">
      <c r="A5064" s="62" t="s">
        <v>15065</v>
      </c>
      <c r="B5064" s="62" t="s">
        <v>2735</v>
      </c>
      <c r="O5064" t="s">
        <v>16809</v>
      </c>
      <c r="P5064" s="62" t="s">
        <v>43</v>
      </c>
    </row>
    <row r="5065" spans="1:16">
      <c r="A5065" s="62" t="s">
        <v>15066</v>
      </c>
      <c r="B5065" s="62" t="s">
        <v>2765</v>
      </c>
      <c r="O5065" t="s">
        <v>16809</v>
      </c>
      <c r="P5065" s="62" t="s">
        <v>43</v>
      </c>
    </row>
    <row r="5066" spans="1:16">
      <c r="A5066" s="62" t="s">
        <v>15067</v>
      </c>
      <c r="B5066" s="62" t="s">
        <v>2774</v>
      </c>
      <c r="O5066" t="s">
        <v>16809</v>
      </c>
      <c r="P5066" s="62" t="s">
        <v>43</v>
      </c>
    </row>
    <row r="5067" spans="1:16">
      <c r="A5067" s="62" t="s">
        <v>15068</v>
      </c>
      <c r="B5067" s="62" t="s">
        <v>2786</v>
      </c>
      <c r="O5067" t="s">
        <v>16809</v>
      </c>
      <c r="P5067" s="62" t="s">
        <v>43</v>
      </c>
    </row>
    <row r="5068" spans="1:16">
      <c r="A5068" s="62" t="s">
        <v>15069</v>
      </c>
      <c r="B5068" s="62" t="s">
        <v>2789</v>
      </c>
      <c r="O5068" t="s">
        <v>16809</v>
      </c>
      <c r="P5068" s="62" t="s">
        <v>43</v>
      </c>
    </row>
    <row r="5069" spans="1:16">
      <c r="A5069" s="62" t="s">
        <v>15070</v>
      </c>
      <c r="B5069" s="62" t="s">
        <v>2807</v>
      </c>
      <c r="O5069" t="s">
        <v>16809</v>
      </c>
      <c r="P5069" s="62" t="s">
        <v>43</v>
      </c>
    </row>
    <row r="5070" spans="1:16">
      <c r="A5070" s="62" t="s">
        <v>15071</v>
      </c>
      <c r="B5070" s="62" t="s">
        <v>2820</v>
      </c>
      <c r="O5070" t="s">
        <v>16809</v>
      </c>
      <c r="P5070" s="62" t="s">
        <v>43</v>
      </c>
    </row>
    <row r="5071" spans="1:16">
      <c r="A5071" s="62" t="s">
        <v>15072</v>
      </c>
      <c r="B5071" s="62" t="s">
        <v>2834</v>
      </c>
      <c r="O5071" t="s">
        <v>16809</v>
      </c>
      <c r="P5071" s="62" t="s">
        <v>43</v>
      </c>
    </row>
    <row r="5072" spans="1:16">
      <c r="A5072" s="62" t="s">
        <v>15073</v>
      </c>
      <c r="B5072" s="62" t="s">
        <v>2849</v>
      </c>
      <c r="O5072" t="s">
        <v>16809</v>
      </c>
      <c r="P5072" s="62" t="s">
        <v>43</v>
      </c>
    </row>
    <row r="5073" spans="1:16">
      <c r="A5073" s="62" t="s">
        <v>15074</v>
      </c>
      <c r="B5073" s="62" t="s">
        <v>2654</v>
      </c>
      <c r="O5073" t="s">
        <v>16809</v>
      </c>
      <c r="P5073" s="62" t="s">
        <v>43</v>
      </c>
    </row>
    <row r="5074" spans="1:16">
      <c r="A5074" s="62" t="s">
        <v>15075</v>
      </c>
      <c r="B5074" s="62" t="s">
        <v>2702</v>
      </c>
      <c r="O5074" t="s">
        <v>16809</v>
      </c>
      <c r="P5074" s="62" t="s">
        <v>43</v>
      </c>
    </row>
    <row r="5075" spans="1:16">
      <c r="A5075" s="62" t="s">
        <v>15076</v>
      </c>
      <c r="B5075" s="62" t="s">
        <v>2870</v>
      </c>
      <c r="O5075" t="s">
        <v>16809</v>
      </c>
      <c r="P5075" s="62" t="s">
        <v>43</v>
      </c>
    </row>
    <row r="5076" spans="1:16">
      <c r="A5076" s="62" t="s">
        <v>15077</v>
      </c>
      <c r="B5076" s="62" t="s">
        <v>2916</v>
      </c>
      <c r="O5076" t="s">
        <v>16809</v>
      </c>
      <c r="P5076" s="62" t="s">
        <v>43</v>
      </c>
    </row>
    <row r="5077" spans="1:16">
      <c r="A5077" s="62" t="s">
        <v>15078</v>
      </c>
      <c r="B5077" s="62" t="s">
        <v>2759</v>
      </c>
      <c r="O5077" t="s">
        <v>16809</v>
      </c>
      <c r="P5077" s="62" t="s">
        <v>43</v>
      </c>
    </row>
    <row r="5078" spans="1:16">
      <c r="A5078" s="62" t="s">
        <v>15079</v>
      </c>
      <c r="B5078" s="62" t="s">
        <v>2892</v>
      </c>
      <c r="O5078" t="s">
        <v>16809</v>
      </c>
      <c r="P5078" s="62" t="s">
        <v>43</v>
      </c>
    </row>
    <row r="5079" spans="1:16">
      <c r="A5079" s="62" t="s">
        <v>15080</v>
      </c>
      <c r="B5079" s="62" t="s">
        <v>2272</v>
      </c>
      <c r="O5079" t="s">
        <v>16809</v>
      </c>
      <c r="P5079" s="62" t="s">
        <v>43</v>
      </c>
    </row>
    <row r="5080" spans="1:16">
      <c r="A5080" s="62" t="s">
        <v>15081</v>
      </c>
      <c r="B5080" s="62" t="s">
        <v>2309</v>
      </c>
      <c r="O5080" t="s">
        <v>16809</v>
      </c>
      <c r="P5080" s="62" t="s">
        <v>43</v>
      </c>
    </row>
    <row r="5081" spans="1:16">
      <c r="A5081" s="62" t="s">
        <v>15082</v>
      </c>
      <c r="B5081" s="62" t="s">
        <v>2501</v>
      </c>
      <c r="O5081" t="s">
        <v>16809</v>
      </c>
      <c r="P5081" s="62" t="s">
        <v>43</v>
      </c>
    </row>
    <row r="5082" spans="1:16">
      <c r="A5082" s="62" t="s">
        <v>15083</v>
      </c>
      <c r="B5082" s="62" t="s">
        <v>2567</v>
      </c>
      <c r="O5082" t="s">
        <v>16809</v>
      </c>
      <c r="P5082" s="62" t="s">
        <v>43</v>
      </c>
    </row>
    <row r="5083" spans="1:16">
      <c r="A5083" s="62" t="s">
        <v>15084</v>
      </c>
      <c r="B5083" s="62" t="s">
        <v>2657</v>
      </c>
      <c r="O5083" t="s">
        <v>16809</v>
      </c>
      <c r="P5083" s="62" t="s">
        <v>43</v>
      </c>
    </row>
    <row r="5084" spans="1:16">
      <c r="A5084" s="62" t="s">
        <v>15085</v>
      </c>
      <c r="B5084" s="62" t="s">
        <v>2720</v>
      </c>
      <c r="O5084" t="s">
        <v>16809</v>
      </c>
      <c r="P5084" s="62" t="s">
        <v>43</v>
      </c>
    </row>
    <row r="5085" spans="1:16">
      <c r="A5085" s="62" t="s">
        <v>15086</v>
      </c>
      <c r="B5085" s="62" t="s">
        <v>2771</v>
      </c>
      <c r="O5085" t="s">
        <v>16809</v>
      </c>
      <c r="P5085" s="62" t="s">
        <v>43</v>
      </c>
    </row>
    <row r="5086" spans="1:16">
      <c r="A5086" s="62" t="s">
        <v>15087</v>
      </c>
      <c r="B5086" s="62" t="s">
        <v>2780</v>
      </c>
      <c r="O5086" t="s">
        <v>16809</v>
      </c>
      <c r="P5086" s="62" t="s">
        <v>43</v>
      </c>
    </row>
    <row r="5087" spans="1:16">
      <c r="A5087" s="62" t="s">
        <v>15088</v>
      </c>
      <c r="B5087" s="62" t="s">
        <v>2910</v>
      </c>
      <c r="O5087" t="s">
        <v>16809</v>
      </c>
      <c r="P5087" s="62" t="s">
        <v>43</v>
      </c>
    </row>
    <row r="5088" spans="1:16">
      <c r="A5088" s="62" t="s">
        <v>15089</v>
      </c>
      <c r="B5088" s="62" t="s">
        <v>43</v>
      </c>
      <c r="O5088" t="s">
        <v>16809</v>
      </c>
      <c r="P5088" s="62" t="s">
        <v>43</v>
      </c>
    </row>
    <row r="5089" spans="1:16">
      <c r="A5089" s="62" t="s">
        <v>15090</v>
      </c>
      <c r="B5089" s="62" t="s">
        <v>2204</v>
      </c>
      <c r="O5089" t="s">
        <v>16809</v>
      </c>
      <c r="P5089" s="62" t="s">
        <v>43</v>
      </c>
    </row>
    <row r="5090" spans="1:16">
      <c r="A5090" s="62" t="s">
        <v>15091</v>
      </c>
      <c r="B5090" s="62" t="s">
        <v>2226</v>
      </c>
      <c r="O5090" t="s">
        <v>16809</v>
      </c>
      <c r="P5090" s="62" t="s">
        <v>43</v>
      </c>
    </row>
    <row r="5091" spans="1:16">
      <c r="A5091" s="62" t="s">
        <v>15092</v>
      </c>
      <c r="B5091" s="62" t="s">
        <v>2229</v>
      </c>
      <c r="O5091" t="s">
        <v>16809</v>
      </c>
      <c r="P5091" s="62" t="s">
        <v>43</v>
      </c>
    </row>
    <row r="5092" spans="1:16">
      <c r="A5092" s="62" t="s">
        <v>15093</v>
      </c>
      <c r="B5092" s="62" t="s">
        <v>2278</v>
      </c>
      <c r="O5092" t="s">
        <v>16809</v>
      </c>
      <c r="P5092" s="62" t="s">
        <v>43</v>
      </c>
    </row>
    <row r="5093" spans="1:16">
      <c r="A5093" s="62" t="s">
        <v>15094</v>
      </c>
      <c r="B5093" s="62" t="s">
        <v>2342</v>
      </c>
      <c r="O5093" t="s">
        <v>16809</v>
      </c>
      <c r="P5093" s="62" t="s">
        <v>43</v>
      </c>
    </row>
    <row r="5094" spans="1:16">
      <c r="A5094" s="62" t="s">
        <v>15095</v>
      </c>
      <c r="B5094" s="62" t="s">
        <v>2461</v>
      </c>
      <c r="O5094" t="s">
        <v>16809</v>
      </c>
      <c r="P5094" s="62" t="s">
        <v>43</v>
      </c>
    </row>
    <row r="5095" spans="1:16">
      <c r="A5095" s="62" t="s">
        <v>15096</v>
      </c>
      <c r="B5095" s="62" t="s">
        <v>2510</v>
      </c>
      <c r="O5095" t="s">
        <v>16809</v>
      </c>
      <c r="P5095" s="62" t="s">
        <v>43</v>
      </c>
    </row>
    <row r="5096" spans="1:16">
      <c r="A5096" s="62" t="s">
        <v>15097</v>
      </c>
      <c r="B5096" s="62" t="s">
        <v>2561</v>
      </c>
      <c r="O5096" t="s">
        <v>16809</v>
      </c>
      <c r="P5096" s="62" t="s">
        <v>43</v>
      </c>
    </row>
    <row r="5097" spans="1:16">
      <c r="A5097" s="62" t="s">
        <v>15098</v>
      </c>
      <c r="B5097" s="62" t="s">
        <v>2582</v>
      </c>
      <c r="O5097" t="s">
        <v>16809</v>
      </c>
      <c r="P5097" s="62" t="s">
        <v>43</v>
      </c>
    </row>
    <row r="5098" spans="1:16">
      <c r="A5098" s="62" t="s">
        <v>15099</v>
      </c>
      <c r="B5098" s="62" t="s">
        <v>2660</v>
      </c>
      <c r="O5098" t="s">
        <v>16809</v>
      </c>
      <c r="P5098" s="62" t="s">
        <v>43</v>
      </c>
    </row>
    <row r="5099" spans="1:16">
      <c r="A5099" s="62" t="s">
        <v>15100</v>
      </c>
      <c r="B5099" s="62" t="s">
        <v>2666</v>
      </c>
      <c r="O5099" t="s">
        <v>16809</v>
      </c>
      <c r="P5099" s="62" t="s">
        <v>43</v>
      </c>
    </row>
    <row r="5100" spans="1:16">
      <c r="A5100" s="62" t="s">
        <v>15101</v>
      </c>
      <c r="B5100" s="62" t="s">
        <v>2699</v>
      </c>
      <c r="O5100" t="s">
        <v>16809</v>
      </c>
      <c r="P5100" s="62" t="s">
        <v>43</v>
      </c>
    </row>
    <row r="5101" spans="1:16">
      <c r="A5101" s="62" t="s">
        <v>15102</v>
      </c>
      <c r="B5101" s="62" t="s">
        <v>2708</v>
      </c>
      <c r="O5101" t="s">
        <v>16809</v>
      </c>
      <c r="P5101" s="62" t="s">
        <v>43</v>
      </c>
    </row>
    <row r="5102" spans="1:16">
      <c r="A5102" s="62" t="s">
        <v>15103</v>
      </c>
      <c r="B5102" s="62" t="s">
        <v>2762</v>
      </c>
      <c r="O5102" t="s">
        <v>16809</v>
      </c>
      <c r="P5102" s="62" t="s">
        <v>43</v>
      </c>
    </row>
    <row r="5103" spans="1:16">
      <c r="A5103" s="62" t="s">
        <v>15104</v>
      </c>
      <c r="B5103" s="62" t="s">
        <v>2357</v>
      </c>
      <c r="O5103" t="s">
        <v>16809</v>
      </c>
      <c r="P5103" s="62" t="s">
        <v>43</v>
      </c>
    </row>
    <row r="5104" spans="1:16">
      <c r="A5104" s="62" t="s">
        <v>15105</v>
      </c>
      <c r="B5104" s="62" t="s">
        <v>2479</v>
      </c>
      <c r="O5104" t="s">
        <v>16809</v>
      </c>
      <c r="P5104" s="62" t="s">
        <v>43</v>
      </c>
    </row>
    <row r="5105" spans="1:16">
      <c r="A5105" s="62" t="s">
        <v>15106</v>
      </c>
      <c r="B5105" s="62" t="s">
        <v>2723</v>
      </c>
      <c r="O5105" t="s">
        <v>16809</v>
      </c>
      <c r="P5105" s="62" t="s">
        <v>43</v>
      </c>
    </row>
    <row r="5106" spans="1:16">
      <c r="A5106" s="62" t="s">
        <v>15107</v>
      </c>
      <c r="B5106" s="62" t="s">
        <v>2741</v>
      </c>
      <c r="O5106" t="s">
        <v>16809</v>
      </c>
      <c r="P5106" s="62" t="s">
        <v>43</v>
      </c>
    </row>
    <row r="5107" spans="1:16">
      <c r="A5107" s="62" t="s">
        <v>15108</v>
      </c>
      <c r="B5107" s="62" t="s">
        <v>2783</v>
      </c>
      <c r="O5107" t="s">
        <v>16809</v>
      </c>
      <c r="P5107" s="62" t="s">
        <v>43</v>
      </c>
    </row>
    <row r="5108" spans="1:16">
      <c r="A5108" s="62" t="s">
        <v>15109</v>
      </c>
      <c r="B5108" s="62" t="s">
        <v>2838</v>
      </c>
      <c r="O5108" t="s">
        <v>16809</v>
      </c>
      <c r="P5108" s="62" t="s">
        <v>43</v>
      </c>
    </row>
    <row r="5109" spans="1:16">
      <c r="A5109" s="62" t="s">
        <v>15110</v>
      </c>
      <c r="B5109" s="62" t="s">
        <v>2753</v>
      </c>
      <c r="O5109" t="s">
        <v>16809</v>
      </c>
      <c r="P5109" s="62" t="s">
        <v>43</v>
      </c>
    </row>
    <row r="5110" spans="1:16">
      <c r="A5110" s="62" t="s">
        <v>15111</v>
      </c>
      <c r="B5110" s="62" t="s">
        <v>2824</v>
      </c>
      <c r="O5110" t="s">
        <v>16809</v>
      </c>
      <c r="P5110" s="62" t="s">
        <v>43</v>
      </c>
    </row>
    <row r="5111" spans="1:16">
      <c r="A5111" s="62" t="s">
        <v>15112</v>
      </c>
      <c r="B5111" s="62" t="s">
        <v>2200</v>
      </c>
      <c r="O5111" t="s">
        <v>16809</v>
      </c>
      <c r="P5111" s="62" t="s">
        <v>43</v>
      </c>
    </row>
    <row r="5112" spans="1:16">
      <c r="A5112" s="62" t="s">
        <v>15113</v>
      </c>
      <c r="B5112" s="62" t="s">
        <v>2211</v>
      </c>
      <c r="O5112" t="s">
        <v>16809</v>
      </c>
      <c r="P5112" s="62" t="s">
        <v>43</v>
      </c>
    </row>
    <row r="5113" spans="1:16">
      <c r="A5113" s="62" t="s">
        <v>15114</v>
      </c>
      <c r="B5113" s="62" t="s">
        <v>2217</v>
      </c>
      <c r="O5113" t="s">
        <v>16809</v>
      </c>
      <c r="P5113" s="62" t="s">
        <v>43</v>
      </c>
    </row>
    <row r="5114" spans="1:16">
      <c r="A5114" s="62" t="s">
        <v>15115</v>
      </c>
      <c r="B5114" s="62" t="s">
        <v>2235</v>
      </c>
      <c r="O5114" t="s">
        <v>16809</v>
      </c>
      <c r="P5114" s="62" t="s">
        <v>43</v>
      </c>
    </row>
    <row r="5115" spans="1:16">
      <c r="A5115" s="62" t="s">
        <v>15116</v>
      </c>
      <c r="B5115" s="62" t="s">
        <v>2244</v>
      </c>
      <c r="O5115" t="s">
        <v>16809</v>
      </c>
      <c r="P5115" s="62" t="s">
        <v>43</v>
      </c>
    </row>
    <row r="5116" spans="1:16">
      <c r="A5116" s="62" t="s">
        <v>15117</v>
      </c>
      <c r="B5116" s="62" t="s">
        <v>2260</v>
      </c>
      <c r="O5116" t="s">
        <v>16809</v>
      </c>
      <c r="P5116" s="62" t="s">
        <v>43</v>
      </c>
    </row>
    <row r="5117" spans="1:16">
      <c r="A5117" s="62" t="s">
        <v>15118</v>
      </c>
      <c r="B5117" s="62" t="s">
        <v>2269</v>
      </c>
      <c r="O5117" t="s">
        <v>16809</v>
      </c>
      <c r="P5117" s="62" t="s">
        <v>43</v>
      </c>
    </row>
    <row r="5118" spans="1:16">
      <c r="A5118" s="62" t="s">
        <v>15119</v>
      </c>
      <c r="B5118" s="62" t="s">
        <v>2282</v>
      </c>
      <c r="O5118" t="s">
        <v>16809</v>
      </c>
      <c r="P5118" s="62" t="s">
        <v>43</v>
      </c>
    </row>
    <row r="5119" spans="1:16">
      <c r="A5119" s="62" t="s">
        <v>15120</v>
      </c>
      <c r="B5119" s="62" t="s">
        <v>2291</v>
      </c>
      <c r="O5119" t="s">
        <v>16809</v>
      </c>
      <c r="P5119" s="62" t="s">
        <v>43</v>
      </c>
    </row>
    <row r="5120" spans="1:16">
      <c r="A5120" s="62" t="s">
        <v>15121</v>
      </c>
      <c r="B5120" s="62" t="s">
        <v>2294</v>
      </c>
      <c r="O5120" t="s">
        <v>16809</v>
      </c>
      <c r="P5120" s="62" t="s">
        <v>43</v>
      </c>
    </row>
    <row r="5121" spans="1:16">
      <c r="A5121" s="62" t="s">
        <v>15122</v>
      </c>
      <c r="B5121" s="62" t="s">
        <v>2306</v>
      </c>
      <c r="O5121" t="s">
        <v>16809</v>
      </c>
      <c r="P5121" s="62" t="s">
        <v>43</v>
      </c>
    </row>
    <row r="5122" spans="1:16">
      <c r="A5122" s="62" t="s">
        <v>15123</v>
      </c>
      <c r="B5122" s="62" t="s">
        <v>2315</v>
      </c>
      <c r="O5122" t="s">
        <v>16809</v>
      </c>
      <c r="P5122" s="62" t="s">
        <v>43</v>
      </c>
    </row>
    <row r="5123" spans="1:16">
      <c r="A5123" s="62" t="s">
        <v>15124</v>
      </c>
      <c r="B5123" s="62" t="s">
        <v>2327</v>
      </c>
      <c r="O5123" t="s">
        <v>16809</v>
      </c>
      <c r="P5123" s="62" t="s">
        <v>43</v>
      </c>
    </row>
    <row r="5124" spans="1:16">
      <c r="A5124" s="62" t="s">
        <v>15125</v>
      </c>
      <c r="B5124" s="62" t="s">
        <v>2333</v>
      </c>
      <c r="O5124" t="s">
        <v>16809</v>
      </c>
      <c r="P5124" s="62" t="s">
        <v>43</v>
      </c>
    </row>
    <row r="5125" spans="1:16">
      <c r="A5125" s="62" t="s">
        <v>15126</v>
      </c>
      <c r="B5125" s="62" t="s">
        <v>2351</v>
      </c>
      <c r="O5125" t="s">
        <v>16809</v>
      </c>
      <c r="P5125" s="62" t="s">
        <v>43</v>
      </c>
    </row>
    <row r="5126" spans="1:16">
      <c r="A5126" s="62" t="s">
        <v>15127</v>
      </c>
      <c r="B5126" s="62" t="s">
        <v>2410</v>
      </c>
      <c r="O5126" t="s">
        <v>16809</v>
      </c>
      <c r="P5126" s="62" t="s">
        <v>43</v>
      </c>
    </row>
    <row r="5127" spans="1:16">
      <c r="A5127" s="62" t="s">
        <v>15128</v>
      </c>
      <c r="B5127" s="62" t="s">
        <v>2464</v>
      </c>
      <c r="O5127" t="s">
        <v>16809</v>
      </c>
      <c r="P5127" s="62" t="s">
        <v>43</v>
      </c>
    </row>
    <row r="5128" spans="1:16">
      <c r="A5128" s="62" t="s">
        <v>15129</v>
      </c>
      <c r="B5128" s="62" t="s">
        <v>2504</v>
      </c>
      <c r="O5128" t="s">
        <v>16809</v>
      </c>
      <c r="P5128" s="62" t="s">
        <v>43</v>
      </c>
    </row>
    <row r="5129" spans="1:16">
      <c r="A5129" s="62" t="s">
        <v>15130</v>
      </c>
      <c r="B5129" s="62" t="s">
        <v>2525</v>
      </c>
      <c r="O5129" t="s">
        <v>16809</v>
      </c>
      <c r="P5129" s="62" t="s">
        <v>43</v>
      </c>
    </row>
    <row r="5130" spans="1:16">
      <c r="A5130" s="62" t="s">
        <v>15131</v>
      </c>
      <c r="B5130" s="62" t="s">
        <v>2546</v>
      </c>
      <c r="O5130" t="s">
        <v>16809</v>
      </c>
      <c r="P5130" s="62" t="s">
        <v>43</v>
      </c>
    </row>
    <row r="5131" spans="1:16">
      <c r="A5131" s="62" t="s">
        <v>15132</v>
      </c>
      <c r="B5131" s="62" t="s">
        <v>2552</v>
      </c>
      <c r="O5131" t="s">
        <v>16809</v>
      </c>
      <c r="P5131" s="62" t="s">
        <v>43</v>
      </c>
    </row>
    <row r="5132" spans="1:16">
      <c r="A5132" s="62" t="s">
        <v>15133</v>
      </c>
      <c r="B5132" s="62" t="s">
        <v>2576</v>
      </c>
      <c r="O5132" t="s">
        <v>16809</v>
      </c>
      <c r="P5132" s="62" t="s">
        <v>43</v>
      </c>
    </row>
    <row r="5133" spans="1:16">
      <c r="A5133" s="62" t="s">
        <v>15134</v>
      </c>
      <c r="B5133" s="62" t="s">
        <v>2579</v>
      </c>
      <c r="O5133" t="s">
        <v>16809</v>
      </c>
      <c r="P5133" s="62" t="s">
        <v>43</v>
      </c>
    </row>
    <row r="5134" spans="1:16">
      <c r="A5134" s="62" t="s">
        <v>15135</v>
      </c>
      <c r="B5134" s="62" t="s">
        <v>2585</v>
      </c>
      <c r="O5134" t="s">
        <v>16809</v>
      </c>
      <c r="P5134" s="62" t="s">
        <v>43</v>
      </c>
    </row>
    <row r="5135" spans="1:16">
      <c r="A5135" s="62" t="s">
        <v>15136</v>
      </c>
      <c r="B5135" s="62" t="s">
        <v>2594</v>
      </c>
      <c r="O5135" t="s">
        <v>16809</v>
      </c>
      <c r="P5135" s="62" t="s">
        <v>43</v>
      </c>
    </row>
    <row r="5136" spans="1:16">
      <c r="A5136" s="62" t="s">
        <v>15137</v>
      </c>
      <c r="B5136" s="62" t="s">
        <v>2606</v>
      </c>
      <c r="O5136" t="s">
        <v>16809</v>
      </c>
      <c r="P5136" s="62" t="s">
        <v>43</v>
      </c>
    </row>
    <row r="5137" spans="1:16">
      <c r="A5137" s="62" t="s">
        <v>15138</v>
      </c>
      <c r="B5137" s="62" t="s">
        <v>2624</v>
      </c>
      <c r="O5137" t="s">
        <v>16809</v>
      </c>
      <c r="P5137" s="62" t="s">
        <v>43</v>
      </c>
    </row>
    <row r="5138" spans="1:16">
      <c r="A5138" s="62" t="s">
        <v>15139</v>
      </c>
      <c r="B5138" s="62" t="s">
        <v>2642</v>
      </c>
      <c r="O5138" t="s">
        <v>16809</v>
      </c>
      <c r="P5138" s="62" t="s">
        <v>43</v>
      </c>
    </row>
    <row r="5139" spans="1:16">
      <c r="A5139" s="62" t="s">
        <v>15140</v>
      </c>
      <c r="B5139" s="62" t="s">
        <v>2648</v>
      </c>
      <c r="O5139" t="s">
        <v>16809</v>
      </c>
      <c r="P5139" s="62" t="s">
        <v>43</v>
      </c>
    </row>
    <row r="5140" spans="1:16">
      <c r="A5140" s="62" t="s">
        <v>15141</v>
      </c>
      <c r="B5140" s="62" t="s">
        <v>2684</v>
      </c>
      <c r="O5140" t="s">
        <v>16809</v>
      </c>
      <c r="P5140" s="62" t="s">
        <v>43</v>
      </c>
    </row>
    <row r="5141" spans="1:16">
      <c r="A5141" s="62" t="s">
        <v>15142</v>
      </c>
      <c r="B5141" s="62" t="s">
        <v>2810</v>
      </c>
      <c r="O5141" t="s">
        <v>16809</v>
      </c>
      <c r="P5141" s="62" t="s">
        <v>43</v>
      </c>
    </row>
    <row r="5142" spans="1:16">
      <c r="A5142" s="62" t="s">
        <v>15143</v>
      </c>
      <c r="B5142" s="62" t="s">
        <v>2845</v>
      </c>
      <c r="O5142" t="s">
        <v>16809</v>
      </c>
      <c r="P5142" s="62" t="s">
        <v>43</v>
      </c>
    </row>
    <row r="5143" spans="1:16">
      <c r="A5143" s="62" t="s">
        <v>15144</v>
      </c>
      <c r="B5143" s="62" t="s">
        <v>2863</v>
      </c>
      <c r="O5143" t="s">
        <v>16809</v>
      </c>
      <c r="P5143" s="62" t="s">
        <v>43</v>
      </c>
    </row>
    <row r="5144" spans="1:16">
      <c r="A5144" s="62" t="s">
        <v>15145</v>
      </c>
      <c r="B5144" s="62" t="s">
        <v>2877</v>
      </c>
      <c r="O5144" t="s">
        <v>16809</v>
      </c>
      <c r="P5144" s="62" t="s">
        <v>43</v>
      </c>
    </row>
    <row r="5145" spans="1:16">
      <c r="A5145" s="62" t="s">
        <v>15146</v>
      </c>
      <c r="B5145" s="62" t="s">
        <v>2895</v>
      </c>
      <c r="O5145" t="s">
        <v>16809</v>
      </c>
      <c r="P5145" s="62" t="s">
        <v>43</v>
      </c>
    </row>
    <row r="5146" spans="1:16">
      <c r="A5146" s="62" t="s">
        <v>15147</v>
      </c>
      <c r="B5146" s="62" t="s">
        <v>2901</v>
      </c>
      <c r="O5146" t="s">
        <v>16809</v>
      </c>
      <c r="P5146" s="62" t="s">
        <v>43</v>
      </c>
    </row>
    <row r="5147" spans="1:16">
      <c r="A5147" s="62" t="s">
        <v>15148</v>
      </c>
      <c r="B5147" s="62" t="s">
        <v>2208</v>
      </c>
      <c r="O5147" t="s">
        <v>16809</v>
      </c>
      <c r="P5147" s="62" t="s">
        <v>43</v>
      </c>
    </row>
    <row r="5148" spans="1:16">
      <c r="A5148" s="62" t="s">
        <v>15149</v>
      </c>
      <c r="B5148" s="62" t="s">
        <v>2531</v>
      </c>
      <c r="O5148" t="s">
        <v>16809</v>
      </c>
      <c r="P5148" s="62" t="s">
        <v>43</v>
      </c>
    </row>
    <row r="5149" spans="1:16">
      <c r="A5149" s="62" t="s">
        <v>15150</v>
      </c>
      <c r="B5149" s="62" t="s">
        <v>2630</v>
      </c>
      <c r="O5149" t="s">
        <v>16809</v>
      </c>
      <c r="P5149" s="62" t="s">
        <v>43</v>
      </c>
    </row>
    <row r="5150" spans="1:16">
      <c r="A5150" s="62" t="s">
        <v>15151</v>
      </c>
      <c r="B5150" s="62" t="s">
        <v>2651</v>
      </c>
      <c r="O5150" t="s">
        <v>16809</v>
      </c>
      <c r="P5150" s="62" t="s">
        <v>43</v>
      </c>
    </row>
    <row r="5151" spans="1:16">
      <c r="A5151" s="62" t="s">
        <v>15152</v>
      </c>
      <c r="B5151" s="62" t="s">
        <v>2738</v>
      </c>
      <c r="O5151" t="s">
        <v>16809</v>
      </c>
      <c r="P5151" s="62" t="s">
        <v>43</v>
      </c>
    </row>
    <row r="5152" spans="1:16">
      <c r="A5152" s="62" t="s">
        <v>15153</v>
      </c>
      <c r="B5152" s="62" t="s">
        <v>2857</v>
      </c>
      <c r="O5152" t="s">
        <v>16809</v>
      </c>
      <c r="P5152" s="62" t="s">
        <v>43</v>
      </c>
    </row>
    <row r="5153" spans="1:16">
      <c r="A5153" s="62" t="s">
        <v>15154</v>
      </c>
      <c r="B5153" s="62" t="s">
        <v>2874</v>
      </c>
      <c r="O5153" t="s">
        <v>16809</v>
      </c>
      <c r="P5153" s="62" t="s">
        <v>43</v>
      </c>
    </row>
    <row r="5154" spans="1:16">
      <c r="A5154" s="62" t="s">
        <v>15155</v>
      </c>
      <c r="B5154" s="62" t="s">
        <v>2898</v>
      </c>
      <c r="O5154" t="s">
        <v>16809</v>
      </c>
      <c r="P5154" s="62" t="s">
        <v>43</v>
      </c>
    </row>
    <row r="5155" spans="1:16">
      <c r="A5155" s="62" t="s">
        <v>15156</v>
      </c>
      <c r="B5155" s="62" t="s">
        <v>2232</v>
      </c>
      <c r="O5155" t="s">
        <v>16809</v>
      </c>
      <c r="P5155" s="62" t="s">
        <v>43</v>
      </c>
    </row>
    <row r="5156" spans="1:16">
      <c r="A5156" s="62" t="s">
        <v>15157</v>
      </c>
      <c r="B5156" s="62" t="s">
        <v>2266</v>
      </c>
      <c r="O5156" t="s">
        <v>16809</v>
      </c>
      <c r="P5156" s="62" t="s">
        <v>43</v>
      </c>
    </row>
    <row r="5157" spans="1:16">
      <c r="A5157" s="62" t="s">
        <v>15158</v>
      </c>
      <c r="B5157" s="62" t="s">
        <v>2339</v>
      </c>
      <c r="O5157" t="s">
        <v>16809</v>
      </c>
      <c r="P5157" s="62" t="s">
        <v>43</v>
      </c>
    </row>
    <row r="5158" spans="1:16">
      <c r="A5158" s="62" t="s">
        <v>15159</v>
      </c>
      <c r="B5158" s="62" t="s">
        <v>2443</v>
      </c>
      <c r="O5158" t="s">
        <v>16809</v>
      </c>
      <c r="P5158" s="62" t="s">
        <v>43</v>
      </c>
    </row>
    <row r="5159" spans="1:16">
      <c r="A5159" s="62" t="s">
        <v>15160</v>
      </c>
      <c r="B5159" s="62" t="s">
        <v>2522</v>
      </c>
      <c r="O5159" t="s">
        <v>16809</v>
      </c>
      <c r="P5159" s="62" t="s">
        <v>43</v>
      </c>
    </row>
    <row r="5160" spans="1:16">
      <c r="A5160" s="62" t="s">
        <v>15161</v>
      </c>
      <c r="B5160" s="62" t="s">
        <v>2537</v>
      </c>
      <c r="O5160" t="s">
        <v>16809</v>
      </c>
      <c r="P5160" s="62" t="s">
        <v>43</v>
      </c>
    </row>
    <row r="5161" spans="1:16">
      <c r="A5161" s="62" t="s">
        <v>15162</v>
      </c>
      <c r="B5161" s="62" t="s">
        <v>2543</v>
      </c>
      <c r="O5161" t="s">
        <v>16809</v>
      </c>
      <c r="P5161" s="62" t="s">
        <v>43</v>
      </c>
    </row>
    <row r="5162" spans="1:16">
      <c r="A5162" s="62" t="s">
        <v>15163</v>
      </c>
      <c r="B5162" s="62" t="s">
        <v>2612</v>
      </c>
      <c r="O5162" t="s">
        <v>16809</v>
      </c>
      <c r="P5162" s="62" t="s">
        <v>43</v>
      </c>
    </row>
    <row r="5163" spans="1:16">
      <c r="A5163" s="62" t="s">
        <v>15164</v>
      </c>
      <c r="B5163" s="62" t="s">
        <v>2627</v>
      </c>
      <c r="O5163" t="s">
        <v>16809</v>
      </c>
      <c r="P5163" s="62" t="s">
        <v>43</v>
      </c>
    </row>
    <row r="5164" spans="1:16">
      <c r="A5164" s="62" t="s">
        <v>15165</v>
      </c>
      <c r="B5164" s="62" t="s">
        <v>2889</v>
      </c>
      <c r="O5164" t="s">
        <v>16809</v>
      </c>
      <c r="P5164" s="62" t="s">
        <v>43</v>
      </c>
    </row>
    <row r="5165" spans="1:16">
      <c r="A5165" s="62" t="s">
        <v>15166</v>
      </c>
      <c r="B5165" s="62" t="s">
        <v>2220</v>
      </c>
      <c r="O5165" t="s">
        <v>16809</v>
      </c>
      <c r="P5165" s="62" t="s">
        <v>43</v>
      </c>
    </row>
    <row r="5166" spans="1:16">
      <c r="A5166" s="62" t="s">
        <v>15167</v>
      </c>
      <c r="B5166" s="62" t="s">
        <v>2238</v>
      </c>
      <c r="O5166" t="s">
        <v>16809</v>
      </c>
      <c r="P5166" s="62" t="s">
        <v>43</v>
      </c>
    </row>
    <row r="5167" spans="1:16">
      <c r="A5167" s="62" t="s">
        <v>15168</v>
      </c>
      <c r="B5167" s="62" t="s">
        <v>2318</v>
      </c>
      <c r="O5167" t="s">
        <v>16809</v>
      </c>
      <c r="P5167" s="62" t="s">
        <v>43</v>
      </c>
    </row>
    <row r="5168" spans="1:16">
      <c r="A5168" s="62" t="s">
        <v>15169</v>
      </c>
      <c r="B5168" s="62" t="s">
        <v>2413</v>
      </c>
      <c r="O5168" t="s">
        <v>16809</v>
      </c>
      <c r="P5168" s="62" t="s">
        <v>43</v>
      </c>
    </row>
    <row r="5169" spans="1:16">
      <c r="A5169" s="62" t="s">
        <v>15170</v>
      </c>
      <c r="B5169" s="62" t="s">
        <v>2853</v>
      </c>
      <c r="O5169" t="s">
        <v>16809</v>
      </c>
      <c r="P5169" s="62" t="s">
        <v>43</v>
      </c>
    </row>
    <row r="5170" spans="1:16">
      <c r="A5170" s="62" t="s">
        <v>15171</v>
      </c>
      <c r="B5170" s="62" t="s">
        <v>2907</v>
      </c>
      <c r="O5170" t="s">
        <v>16809</v>
      </c>
      <c r="P5170" s="62" t="s">
        <v>43</v>
      </c>
    </row>
    <row r="5171" spans="1:16">
      <c r="A5171" s="62" t="s">
        <v>15172</v>
      </c>
      <c r="B5171" s="62" t="s">
        <v>2254</v>
      </c>
      <c r="O5171" t="s">
        <v>16809</v>
      </c>
      <c r="P5171" s="62" t="s">
        <v>43</v>
      </c>
    </row>
    <row r="5172" spans="1:16">
      <c r="A5172" s="62" t="s">
        <v>15173</v>
      </c>
      <c r="B5172" s="62" t="s">
        <v>2297</v>
      </c>
      <c r="O5172" t="s">
        <v>16809</v>
      </c>
      <c r="P5172" s="62" t="s">
        <v>43</v>
      </c>
    </row>
    <row r="5173" spans="1:16">
      <c r="A5173" s="62" t="s">
        <v>15174</v>
      </c>
      <c r="B5173" s="62" t="s">
        <v>2363</v>
      </c>
      <c r="O5173" t="s">
        <v>16809</v>
      </c>
      <c r="P5173" s="62" t="s">
        <v>43</v>
      </c>
    </row>
    <row r="5174" spans="1:16">
      <c r="A5174" s="62" t="s">
        <v>15175</v>
      </c>
      <c r="B5174" s="62" t="s">
        <v>2597</v>
      </c>
      <c r="O5174" t="s">
        <v>16809</v>
      </c>
      <c r="P5174" s="62" t="s">
        <v>43</v>
      </c>
    </row>
    <row r="5175" spans="1:16">
      <c r="A5175" s="62" t="s">
        <v>15176</v>
      </c>
      <c r="B5175" s="62" t="s">
        <v>2645</v>
      </c>
      <c r="O5175" t="s">
        <v>16809</v>
      </c>
      <c r="P5175" s="62" t="s">
        <v>43</v>
      </c>
    </row>
    <row r="5176" spans="1:16">
      <c r="A5176" s="62" t="s">
        <v>15177</v>
      </c>
      <c r="B5176" s="62" t="s">
        <v>2690</v>
      </c>
      <c r="O5176" t="s">
        <v>16809</v>
      </c>
      <c r="P5176" s="62" t="s">
        <v>43</v>
      </c>
    </row>
    <row r="5177" spans="1:16">
      <c r="A5177" s="62" t="s">
        <v>15178</v>
      </c>
      <c r="B5177" s="62" t="s">
        <v>2366</v>
      </c>
      <c r="O5177" t="s">
        <v>16809</v>
      </c>
      <c r="P5177" s="62" t="s">
        <v>43</v>
      </c>
    </row>
    <row r="5178" spans="1:16">
      <c r="A5178" s="62" t="s">
        <v>15179</v>
      </c>
      <c r="B5178" s="62" t="s">
        <v>2416</v>
      </c>
      <c r="O5178" t="s">
        <v>16809</v>
      </c>
      <c r="P5178" s="62" t="s">
        <v>43</v>
      </c>
    </row>
    <row r="5179" spans="1:16">
      <c r="A5179" s="62" t="s">
        <v>15180</v>
      </c>
      <c r="B5179" s="62" t="s">
        <v>2419</v>
      </c>
      <c r="O5179" t="s">
        <v>16809</v>
      </c>
      <c r="P5179" s="62" t="s">
        <v>43</v>
      </c>
    </row>
    <row r="5180" spans="1:16">
      <c r="A5180" s="62" t="s">
        <v>15181</v>
      </c>
      <c r="B5180" s="62" t="s">
        <v>2513</v>
      </c>
      <c r="O5180" t="s">
        <v>16809</v>
      </c>
      <c r="P5180" s="62" t="s">
        <v>43</v>
      </c>
    </row>
    <row r="5181" spans="1:16">
      <c r="A5181" s="62" t="s">
        <v>15182</v>
      </c>
      <c r="B5181" s="62" t="s">
        <v>2732</v>
      </c>
      <c r="O5181" t="s">
        <v>16809</v>
      </c>
      <c r="P5181" s="62" t="s">
        <v>43</v>
      </c>
    </row>
    <row r="5182" spans="1:16">
      <c r="A5182" s="62" t="s">
        <v>15183</v>
      </c>
      <c r="B5182" s="62" t="s">
        <v>2214</v>
      </c>
      <c r="O5182" t="s">
        <v>16809</v>
      </c>
      <c r="P5182" s="62" t="s">
        <v>43</v>
      </c>
    </row>
    <row r="5183" spans="1:16">
      <c r="A5183" s="62" t="s">
        <v>15184</v>
      </c>
      <c r="B5183" s="62" t="s">
        <v>2257</v>
      </c>
      <c r="O5183" t="s">
        <v>16809</v>
      </c>
      <c r="P5183" s="62" t="s">
        <v>43</v>
      </c>
    </row>
    <row r="5184" spans="1:16">
      <c r="A5184" s="62" t="s">
        <v>15185</v>
      </c>
      <c r="B5184" s="62" t="s">
        <v>2263</v>
      </c>
      <c r="O5184" t="s">
        <v>16809</v>
      </c>
      <c r="P5184" s="62" t="s">
        <v>43</v>
      </c>
    </row>
    <row r="5185" spans="1:16">
      <c r="A5185" s="62" t="s">
        <v>15186</v>
      </c>
      <c r="B5185" s="62" t="s">
        <v>2275</v>
      </c>
      <c r="O5185" t="s">
        <v>16809</v>
      </c>
      <c r="P5185" s="62" t="s">
        <v>43</v>
      </c>
    </row>
    <row r="5186" spans="1:16">
      <c r="A5186" s="62" t="s">
        <v>15187</v>
      </c>
      <c r="B5186" s="62" t="s">
        <v>2288</v>
      </c>
      <c r="O5186" t="s">
        <v>16809</v>
      </c>
      <c r="P5186" s="62" t="s">
        <v>43</v>
      </c>
    </row>
    <row r="5187" spans="1:16">
      <c r="A5187" s="62" t="s">
        <v>15188</v>
      </c>
      <c r="B5187" s="62" t="s">
        <v>2345</v>
      </c>
      <c r="O5187" t="s">
        <v>16809</v>
      </c>
      <c r="P5187" s="62" t="s">
        <v>43</v>
      </c>
    </row>
    <row r="5188" spans="1:16">
      <c r="A5188" s="62" t="s">
        <v>15189</v>
      </c>
      <c r="B5188" s="62" t="s">
        <v>2348</v>
      </c>
      <c r="O5188" t="s">
        <v>16809</v>
      </c>
      <c r="P5188" s="62" t="s">
        <v>43</v>
      </c>
    </row>
    <row r="5189" spans="1:16">
      <c r="A5189" s="62" t="s">
        <v>15190</v>
      </c>
      <c r="B5189" s="62" t="s">
        <v>2360</v>
      </c>
      <c r="O5189" t="s">
        <v>16809</v>
      </c>
      <c r="P5189" s="62" t="s">
        <v>43</v>
      </c>
    </row>
    <row r="5190" spans="1:16">
      <c r="A5190" s="62" t="s">
        <v>15191</v>
      </c>
      <c r="B5190" s="62" t="s">
        <v>2385</v>
      </c>
      <c r="O5190" t="s">
        <v>16809</v>
      </c>
      <c r="P5190" s="62" t="s">
        <v>43</v>
      </c>
    </row>
    <row r="5191" spans="1:16">
      <c r="A5191" s="62" t="s">
        <v>15192</v>
      </c>
      <c r="B5191" s="62" t="s">
        <v>2389</v>
      </c>
      <c r="O5191" t="s">
        <v>16809</v>
      </c>
      <c r="P5191" s="62" t="s">
        <v>43</v>
      </c>
    </row>
    <row r="5192" spans="1:16">
      <c r="A5192" s="62" t="s">
        <v>15193</v>
      </c>
      <c r="B5192" s="62" t="s">
        <v>2407</v>
      </c>
      <c r="O5192" t="s">
        <v>16809</v>
      </c>
      <c r="P5192" s="62" t="s">
        <v>43</v>
      </c>
    </row>
    <row r="5193" spans="1:16">
      <c r="A5193" s="62" t="s">
        <v>15194</v>
      </c>
      <c r="B5193" s="62" t="s">
        <v>2422</v>
      </c>
      <c r="O5193" t="s">
        <v>16809</v>
      </c>
      <c r="P5193" s="62" t="s">
        <v>43</v>
      </c>
    </row>
    <row r="5194" spans="1:16">
      <c r="A5194" s="62" t="s">
        <v>15195</v>
      </c>
      <c r="B5194" s="62" t="s">
        <v>2440</v>
      </c>
      <c r="O5194" t="s">
        <v>16809</v>
      </c>
      <c r="P5194" s="62" t="s">
        <v>43</v>
      </c>
    </row>
    <row r="5195" spans="1:16">
      <c r="A5195" s="62" t="s">
        <v>15196</v>
      </c>
      <c r="B5195" s="62" t="s">
        <v>2458</v>
      </c>
      <c r="O5195" t="s">
        <v>16809</v>
      </c>
      <c r="P5195" s="62" t="s">
        <v>43</v>
      </c>
    </row>
    <row r="5196" spans="1:16">
      <c r="A5196" s="62" t="s">
        <v>15197</v>
      </c>
      <c r="B5196" s="62" t="s">
        <v>2476</v>
      </c>
      <c r="O5196" t="s">
        <v>16809</v>
      </c>
      <c r="P5196" s="62" t="s">
        <v>43</v>
      </c>
    </row>
    <row r="5197" spans="1:16">
      <c r="A5197" s="62" t="s">
        <v>15198</v>
      </c>
      <c r="B5197" s="62" t="s">
        <v>2483</v>
      </c>
      <c r="O5197" t="s">
        <v>16809</v>
      </c>
      <c r="P5197" s="62" t="s">
        <v>43</v>
      </c>
    </row>
    <row r="5198" spans="1:16">
      <c r="A5198" s="62" t="s">
        <v>15199</v>
      </c>
      <c r="B5198" s="62" t="s">
        <v>2486</v>
      </c>
      <c r="O5198" t="s">
        <v>16809</v>
      </c>
      <c r="P5198" s="62" t="s">
        <v>43</v>
      </c>
    </row>
    <row r="5199" spans="1:16">
      <c r="A5199" s="62" t="s">
        <v>15200</v>
      </c>
      <c r="B5199" s="62" t="s">
        <v>2489</v>
      </c>
      <c r="O5199" t="s">
        <v>16809</v>
      </c>
      <c r="P5199" s="62" t="s">
        <v>43</v>
      </c>
    </row>
    <row r="5200" spans="1:16">
      <c r="A5200" s="62" t="s">
        <v>15201</v>
      </c>
      <c r="B5200" s="62" t="s">
        <v>2495</v>
      </c>
      <c r="O5200" t="s">
        <v>16809</v>
      </c>
      <c r="P5200" s="62" t="s">
        <v>43</v>
      </c>
    </row>
    <row r="5201" spans="1:16">
      <c r="A5201" s="62" t="s">
        <v>15202</v>
      </c>
      <c r="B5201" s="62" t="s">
        <v>2519</v>
      </c>
      <c r="O5201" t="s">
        <v>16809</v>
      </c>
      <c r="P5201" s="62" t="s">
        <v>43</v>
      </c>
    </row>
    <row r="5202" spans="1:16">
      <c r="A5202" s="62" t="s">
        <v>15203</v>
      </c>
      <c r="B5202" s="62" t="s">
        <v>2639</v>
      </c>
      <c r="O5202" t="s">
        <v>16809</v>
      </c>
      <c r="P5202" s="62" t="s">
        <v>43</v>
      </c>
    </row>
    <row r="5203" spans="1:16">
      <c r="A5203" s="62" t="s">
        <v>15204</v>
      </c>
      <c r="B5203" s="62" t="s">
        <v>2663</v>
      </c>
      <c r="O5203" t="s">
        <v>16809</v>
      </c>
      <c r="P5203" s="62" t="s">
        <v>43</v>
      </c>
    </row>
    <row r="5204" spans="1:16">
      <c r="A5204" s="62" t="s">
        <v>15205</v>
      </c>
      <c r="B5204" s="62" t="s">
        <v>2672</v>
      </c>
      <c r="O5204" t="s">
        <v>16809</v>
      </c>
      <c r="P5204" s="62" t="s">
        <v>43</v>
      </c>
    </row>
    <row r="5205" spans="1:16">
      <c r="A5205" s="62" t="s">
        <v>15206</v>
      </c>
      <c r="B5205" s="62" t="s">
        <v>2675</v>
      </c>
      <c r="O5205" t="s">
        <v>16809</v>
      </c>
      <c r="P5205" s="62" t="s">
        <v>43</v>
      </c>
    </row>
    <row r="5206" spans="1:16">
      <c r="A5206" s="62" t="s">
        <v>15207</v>
      </c>
      <c r="B5206" s="62" t="s">
        <v>2693</v>
      </c>
      <c r="O5206" t="s">
        <v>16809</v>
      </c>
      <c r="P5206" s="62" t="s">
        <v>43</v>
      </c>
    </row>
    <row r="5207" spans="1:16">
      <c r="A5207" s="62" t="s">
        <v>15208</v>
      </c>
      <c r="B5207" s="62" t="s">
        <v>2705</v>
      </c>
      <c r="O5207" t="s">
        <v>16809</v>
      </c>
      <c r="P5207" s="62" t="s">
        <v>43</v>
      </c>
    </row>
    <row r="5208" spans="1:16">
      <c r="A5208" s="62" t="s">
        <v>15209</v>
      </c>
      <c r="B5208" s="62" t="s">
        <v>2714</v>
      </c>
      <c r="O5208" t="s">
        <v>16809</v>
      </c>
      <c r="P5208" s="62" t="s">
        <v>43</v>
      </c>
    </row>
    <row r="5209" spans="1:16">
      <c r="A5209" s="62" t="s">
        <v>15210</v>
      </c>
      <c r="B5209" s="62" t="s">
        <v>2726</v>
      </c>
      <c r="O5209" t="s">
        <v>16809</v>
      </c>
      <c r="P5209" s="62" t="s">
        <v>43</v>
      </c>
    </row>
    <row r="5210" spans="1:16">
      <c r="A5210" s="62" t="s">
        <v>15211</v>
      </c>
      <c r="B5210" s="62" t="s">
        <v>2798</v>
      </c>
      <c r="O5210" t="s">
        <v>16809</v>
      </c>
      <c r="P5210" s="62" t="s">
        <v>43</v>
      </c>
    </row>
    <row r="5211" spans="1:16">
      <c r="A5211" s="62" t="s">
        <v>15212</v>
      </c>
      <c r="B5211" s="62" t="s">
        <v>2372</v>
      </c>
      <c r="O5211" t="s">
        <v>16809</v>
      </c>
      <c r="P5211" s="62" t="s">
        <v>43</v>
      </c>
    </row>
    <row r="5212" spans="1:16">
      <c r="A5212" s="62" t="s">
        <v>15213</v>
      </c>
      <c r="B5212" s="62" t="s">
        <v>2379</v>
      </c>
      <c r="O5212" t="s">
        <v>16809</v>
      </c>
      <c r="P5212" s="62" t="s">
        <v>43</v>
      </c>
    </row>
    <row r="5213" spans="1:16">
      <c r="A5213" s="62" t="s">
        <v>15214</v>
      </c>
      <c r="B5213" s="62" t="s">
        <v>2498</v>
      </c>
      <c r="O5213" t="s">
        <v>16809</v>
      </c>
      <c r="P5213" s="62" t="s">
        <v>43</v>
      </c>
    </row>
    <row r="5214" spans="1:16">
      <c r="A5214" s="62" t="s">
        <v>15215</v>
      </c>
      <c r="B5214" s="62" t="s">
        <v>2591</v>
      </c>
      <c r="O5214" t="s">
        <v>16809</v>
      </c>
      <c r="P5214" s="62" t="s">
        <v>43</v>
      </c>
    </row>
    <row r="5215" spans="1:16">
      <c r="A5215" s="62" t="s">
        <v>15216</v>
      </c>
      <c r="B5215" s="62" t="s">
        <v>2636</v>
      </c>
      <c r="O5215" t="s">
        <v>16809</v>
      </c>
      <c r="P5215" s="62" t="s">
        <v>43</v>
      </c>
    </row>
    <row r="5216" spans="1:16">
      <c r="A5216" s="62" t="s">
        <v>15217</v>
      </c>
      <c r="B5216" s="62" t="s">
        <v>2792</v>
      </c>
      <c r="O5216" t="s">
        <v>16809</v>
      </c>
      <c r="P5216" s="62" t="s">
        <v>43</v>
      </c>
    </row>
    <row r="5217" spans="1:16">
      <c r="A5217" s="62" t="s">
        <v>15218</v>
      </c>
      <c r="B5217" s="62" t="s">
        <v>2801</v>
      </c>
      <c r="O5217" t="s">
        <v>16809</v>
      </c>
      <c r="P5217" s="62" t="s">
        <v>43</v>
      </c>
    </row>
    <row r="5218" spans="1:16">
      <c r="A5218" s="62" t="s">
        <v>15219</v>
      </c>
      <c r="B5218" s="62" t="s">
        <v>2886</v>
      </c>
      <c r="O5218" t="s">
        <v>16809</v>
      </c>
      <c r="P5218" s="62" t="s">
        <v>43</v>
      </c>
    </row>
    <row r="5219" spans="1:16">
      <c r="A5219" s="62" t="s">
        <v>15220</v>
      </c>
      <c r="B5219" s="62" t="s">
        <v>2431</v>
      </c>
      <c r="O5219" t="s">
        <v>16809</v>
      </c>
      <c r="P5219" s="62" t="s">
        <v>43</v>
      </c>
    </row>
    <row r="5220" spans="1:16">
      <c r="A5220" s="62" t="s">
        <v>15221</v>
      </c>
      <c r="B5220" s="62" t="s">
        <v>2455</v>
      </c>
      <c r="O5220" t="s">
        <v>16809</v>
      </c>
      <c r="P5220" s="62" t="s">
        <v>43</v>
      </c>
    </row>
    <row r="5221" spans="1:16">
      <c r="A5221" s="62" t="s">
        <v>15222</v>
      </c>
      <c r="B5221" s="62" t="s">
        <v>2507</v>
      </c>
      <c r="O5221" t="s">
        <v>16809</v>
      </c>
      <c r="P5221" s="62" t="s">
        <v>43</v>
      </c>
    </row>
    <row r="5222" spans="1:16">
      <c r="A5222" s="62" t="s">
        <v>15223</v>
      </c>
      <c r="B5222" s="62" t="s">
        <v>2516</v>
      </c>
      <c r="O5222" t="s">
        <v>16809</v>
      </c>
      <c r="P5222" s="62" t="s">
        <v>43</v>
      </c>
    </row>
    <row r="5223" spans="1:16">
      <c r="A5223" s="62" t="s">
        <v>15224</v>
      </c>
      <c r="B5223" s="62" t="s">
        <v>2696</v>
      </c>
      <c r="O5223" t="s">
        <v>16809</v>
      </c>
      <c r="P5223" s="62" t="s">
        <v>43</v>
      </c>
    </row>
    <row r="5224" spans="1:16">
      <c r="A5224" s="62" t="s">
        <v>15225</v>
      </c>
      <c r="B5224" s="62" t="s">
        <v>2795</v>
      </c>
      <c r="O5224" t="s">
        <v>16809</v>
      </c>
      <c r="P5224" s="62" t="s">
        <v>43</v>
      </c>
    </row>
    <row r="5225" spans="1:16">
      <c r="A5225" s="62" t="s">
        <v>15226</v>
      </c>
      <c r="B5225" s="62" t="s">
        <v>2813</v>
      </c>
      <c r="O5225" t="s">
        <v>16809</v>
      </c>
      <c r="P5225" s="62" t="s">
        <v>43</v>
      </c>
    </row>
    <row r="5226" spans="1:16">
      <c r="A5226" s="62" t="s">
        <v>15227</v>
      </c>
      <c r="B5226" s="62" t="s">
        <v>2816</v>
      </c>
      <c r="O5226" t="s">
        <v>16809</v>
      </c>
      <c r="P5226" s="62" t="s">
        <v>43</v>
      </c>
    </row>
    <row r="5227" spans="1:16">
      <c r="A5227" s="62" t="s">
        <v>15228</v>
      </c>
      <c r="B5227" s="62" t="s">
        <v>2827</v>
      </c>
      <c r="O5227" t="s">
        <v>16809</v>
      </c>
      <c r="P5227" s="62" t="s">
        <v>43</v>
      </c>
    </row>
    <row r="5228" spans="1:16">
      <c r="A5228" s="62" t="s">
        <v>15229</v>
      </c>
      <c r="B5228" s="62" t="s">
        <v>2860</v>
      </c>
      <c r="O5228" t="s">
        <v>16809</v>
      </c>
      <c r="P5228" s="62" t="s">
        <v>43</v>
      </c>
    </row>
    <row r="5229" spans="1:16">
      <c r="A5229" s="62" t="s">
        <v>15230</v>
      </c>
      <c r="B5229" s="62" t="s">
        <v>2867</v>
      </c>
      <c r="O5229" t="s">
        <v>16809</v>
      </c>
      <c r="P5229" s="62" t="s">
        <v>43</v>
      </c>
    </row>
    <row r="5230" spans="1:16">
      <c r="A5230" s="62" t="s">
        <v>15231</v>
      </c>
      <c r="B5230" s="62" t="s">
        <v>2904</v>
      </c>
      <c r="O5230" t="s">
        <v>16809</v>
      </c>
      <c r="P5230" s="62" t="s">
        <v>43</v>
      </c>
    </row>
    <row r="5231" spans="1:16">
      <c r="A5231" s="62" t="s">
        <v>15232</v>
      </c>
      <c r="B5231" s="62" t="s">
        <v>2300</v>
      </c>
      <c r="O5231" t="s">
        <v>16809</v>
      </c>
      <c r="P5231" s="62" t="s">
        <v>43</v>
      </c>
    </row>
    <row r="5232" spans="1:16">
      <c r="A5232" s="62" t="s">
        <v>15233</v>
      </c>
      <c r="B5232" s="62" t="s">
        <v>2303</v>
      </c>
      <c r="O5232" t="s">
        <v>16809</v>
      </c>
      <c r="P5232" s="62" t="s">
        <v>43</v>
      </c>
    </row>
    <row r="5233" spans="1:16">
      <c r="A5233" s="62" t="s">
        <v>15234</v>
      </c>
      <c r="B5233" s="62" t="s">
        <v>2312</v>
      </c>
      <c r="O5233" t="s">
        <v>16809</v>
      </c>
      <c r="P5233" s="62" t="s">
        <v>43</v>
      </c>
    </row>
    <row r="5234" spans="1:16">
      <c r="A5234" s="62" t="s">
        <v>15235</v>
      </c>
      <c r="B5234" s="62" t="s">
        <v>2336</v>
      </c>
      <c r="O5234" t="s">
        <v>16809</v>
      </c>
      <c r="P5234" s="62" t="s">
        <v>43</v>
      </c>
    </row>
    <row r="5235" spans="1:16">
      <c r="A5235" s="62" t="s">
        <v>15236</v>
      </c>
      <c r="B5235" s="62" t="s">
        <v>2437</v>
      </c>
      <c r="O5235" t="s">
        <v>16809</v>
      </c>
      <c r="P5235" s="62" t="s">
        <v>43</v>
      </c>
    </row>
    <row r="5236" spans="1:16">
      <c r="A5236" s="62" t="s">
        <v>15237</v>
      </c>
      <c r="B5236" s="62" t="s">
        <v>2449</v>
      </c>
      <c r="O5236" t="s">
        <v>16809</v>
      </c>
      <c r="P5236" s="62" t="s">
        <v>43</v>
      </c>
    </row>
    <row r="5237" spans="1:16">
      <c r="A5237" s="62" t="s">
        <v>15238</v>
      </c>
      <c r="B5237" s="62" t="s">
        <v>2452</v>
      </c>
      <c r="O5237" t="s">
        <v>16809</v>
      </c>
      <c r="P5237" s="62" t="s">
        <v>43</v>
      </c>
    </row>
    <row r="5238" spans="1:16">
      <c r="A5238" s="62" t="s">
        <v>15239</v>
      </c>
      <c r="B5238" s="62" t="s">
        <v>2558</v>
      </c>
      <c r="O5238" t="s">
        <v>16809</v>
      </c>
      <c r="P5238" s="62" t="s">
        <v>43</v>
      </c>
    </row>
    <row r="5239" spans="1:16">
      <c r="A5239" s="62" t="s">
        <v>15240</v>
      </c>
      <c r="B5239" s="62" t="s">
        <v>2564</v>
      </c>
      <c r="O5239" t="s">
        <v>16809</v>
      </c>
      <c r="P5239" s="62" t="s">
        <v>43</v>
      </c>
    </row>
    <row r="5240" spans="1:16">
      <c r="A5240" s="62" t="s">
        <v>15241</v>
      </c>
      <c r="B5240" s="62" t="s">
        <v>2609</v>
      </c>
      <c r="O5240" t="s">
        <v>16809</v>
      </c>
      <c r="P5240" s="62" t="s">
        <v>43</v>
      </c>
    </row>
    <row r="5241" spans="1:16">
      <c r="A5241" s="62" t="s">
        <v>15242</v>
      </c>
      <c r="B5241" s="62" t="s">
        <v>2615</v>
      </c>
      <c r="O5241" t="s">
        <v>16809</v>
      </c>
      <c r="P5241" s="62" t="s">
        <v>43</v>
      </c>
    </row>
    <row r="5242" spans="1:16">
      <c r="A5242" s="62" t="s">
        <v>15243</v>
      </c>
      <c r="B5242" s="62" t="s">
        <v>2621</v>
      </c>
      <c r="O5242" t="s">
        <v>16809</v>
      </c>
      <c r="P5242" s="62" t="s">
        <v>43</v>
      </c>
    </row>
    <row r="5243" spans="1:16">
      <c r="A5243" s="62" t="s">
        <v>15244</v>
      </c>
      <c r="B5243" s="62" t="s">
        <v>2681</v>
      </c>
      <c r="O5243" t="s">
        <v>16809</v>
      </c>
      <c r="P5243" s="62" t="s">
        <v>43</v>
      </c>
    </row>
    <row r="5244" spans="1:16">
      <c r="A5244" s="62" t="s">
        <v>15245</v>
      </c>
      <c r="B5244" s="62" t="s">
        <v>2744</v>
      </c>
      <c r="O5244" t="s">
        <v>16809</v>
      </c>
      <c r="P5244" s="62" t="s">
        <v>43</v>
      </c>
    </row>
    <row r="5245" spans="1:16">
      <c r="A5245" s="62" t="s">
        <v>15246</v>
      </c>
      <c r="B5245" s="62" t="s">
        <v>2777</v>
      </c>
      <c r="O5245" t="s">
        <v>16809</v>
      </c>
      <c r="P5245" s="62" t="s">
        <v>43</v>
      </c>
    </row>
    <row r="5246" spans="1:16">
      <c r="A5246" s="62" t="s">
        <v>15247</v>
      </c>
      <c r="B5246" s="62" t="s">
        <v>2880</v>
      </c>
      <c r="O5246" t="s">
        <v>16809</v>
      </c>
      <c r="P5246" s="62" t="s">
        <v>43</v>
      </c>
    </row>
    <row r="5247" spans="1:16">
      <c r="A5247" s="62" t="s">
        <v>15248</v>
      </c>
      <c r="B5247" s="62" t="s">
        <v>2223</v>
      </c>
      <c r="O5247" t="s">
        <v>16809</v>
      </c>
      <c r="P5247" s="62" t="s">
        <v>43</v>
      </c>
    </row>
    <row r="5248" spans="1:16">
      <c r="A5248" s="62" t="s">
        <v>15249</v>
      </c>
      <c r="B5248" s="62" t="s">
        <v>2425</v>
      </c>
      <c r="O5248" t="s">
        <v>16809</v>
      </c>
      <c r="P5248" s="62" t="s">
        <v>43</v>
      </c>
    </row>
    <row r="5249" spans="1:16">
      <c r="A5249" s="62" t="s">
        <v>15250</v>
      </c>
      <c r="B5249" s="62" t="s">
        <v>2470</v>
      </c>
      <c r="O5249" t="s">
        <v>16809</v>
      </c>
      <c r="P5249" s="62" t="s">
        <v>43</v>
      </c>
    </row>
    <row r="5250" spans="1:16">
      <c r="A5250" s="62" t="s">
        <v>15251</v>
      </c>
      <c r="B5250" s="62" t="s">
        <v>2711</v>
      </c>
      <c r="O5250" t="s">
        <v>16809</v>
      </c>
      <c r="P5250" s="62" t="s">
        <v>43</v>
      </c>
    </row>
    <row r="5251" spans="1:16">
      <c r="A5251" s="62" t="s">
        <v>15252</v>
      </c>
      <c r="B5251" s="62" t="s">
        <v>2830</v>
      </c>
      <c r="O5251" t="s">
        <v>16809</v>
      </c>
      <c r="P5251" s="62" t="s">
        <v>43</v>
      </c>
    </row>
    <row r="5252" spans="1:16">
      <c r="A5252" s="62" t="s">
        <v>15253</v>
      </c>
      <c r="B5252" s="62" t="s">
        <v>2841</v>
      </c>
      <c r="O5252" t="s">
        <v>16809</v>
      </c>
      <c r="P5252" s="62" t="s">
        <v>43</v>
      </c>
    </row>
    <row r="5253" spans="1:16">
      <c r="A5253" s="62" t="s">
        <v>15254</v>
      </c>
      <c r="B5253" s="62" t="s">
        <v>2241</v>
      </c>
      <c r="O5253" t="s">
        <v>16809</v>
      </c>
      <c r="P5253" s="62" t="s">
        <v>43</v>
      </c>
    </row>
    <row r="5254" spans="1:16">
      <c r="A5254" s="62" t="s">
        <v>15255</v>
      </c>
      <c r="B5254" s="62" t="s">
        <v>2392</v>
      </c>
      <c r="O5254" t="s">
        <v>16809</v>
      </c>
      <c r="P5254" s="62" t="s">
        <v>43</v>
      </c>
    </row>
    <row r="5255" spans="1:16">
      <c r="A5255" s="62" t="s">
        <v>15256</v>
      </c>
      <c r="B5255" s="62" t="s">
        <v>2404</v>
      </c>
      <c r="O5255" t="s">
        <v>16809</v>
      </c>
      <c r="P5255" s="62" t="s">
        <v>43</v>
      </c>
    </row>
    <row r="5256" spans="1:16">
      <c r="A5256" s="62" t="s">
        <v>15257</v>
      </c>
      <c r="B5256" s="62" t="s">
        <v>2428</v>
      </c>
      <c r="O5256" t="s">
        <v>16809</v>
      </c>
      <c r="P5256" s="62" t="s">
        <v>43</v>
      </c>
    </row>
    <row r="5257" spans="1:16">
      <c r="A5257" s="62" t="s">
        <v>15258</v>
      </c>
      <c r="B5257" s="62" t="s">
        <v>2446</v>
      </c>
      <c r="O5257" t="s">
        <v>16809</v>
      </c>
      <c r="P5257" s="62" t="s">
        <v>43</v>
      </c>
    </row>
    <row r="5258" spans="1:16">
      <c r="A5258" s="62" t="s">
        <v>15259</v>
      </c>
      <c r="B5258" s="62" t="s">
        <v>2467</v>
      </c>
      <c r="O5258" t="s">
        <v>16809</v>
      </c>
      <c r="P5258" s="62" t="s">
        <v>43</v>
      </c>
    </row>
    <row r="5259" spans="1:16">
      <c r="A5259" s="62" t="s">
        <v>15260</v>
      </c>
      <c r="B5259" s="62" t="s">
        <v>2492</v>
      </c>
      <c r="O5259" t="s">
        <v>16809</v>
      </c>
      <c r="P5259" s="62" t="s">
        <v>43</v>
      </c>
    </row>
    <row r="5260" spans="1:16">
      <c r="A5260" s="62" t="s">
        <v>15261</v>
      </c>
      <c r="B5260" s="62" t="s">
        <v>2603</v>
      </c>
      <c r="O5260" t="s">
        <v>16809</v>
      </c>
      <c r="P5260" s="62" t="s">
        <v>43</v>
      </c>
    </row>
    <row r="5261" spans="1:16">
      <c r="A5261" s="62" t="s">
        <v>15262</v>
      </c>
      <c r="B5261" s="62" t="s">
        <v>2717</v>
      </c>
      <c r="O5261" t="s">
        <v>16809</v>
      </c>
      <c r="P5261" s="62" t="s">
        <v>43</v>
      </c>
    </row>
    <row r="5262" spans="1:16">
      <c r="A5262" s="62" t="s">
        <v>15263</v>
      </c>
      <c r="B5262" s="62" t="s">
        <v>2750</v>
      </c>
      <c r="O5262" t="s">
        <v>16809</v>
      </c>
      <c r="P5262" s="62" t="s">
        <v>43</v>
      </c>
    </row>
    <row r="5263" spans="1:16">
      <c r="A5263" s="62" t="s">
        <v>15264</v>
      </c>
      <c r="B5263" s="62" t="s">
        <v>2756</v>
      </c>
      <c r="O5263" t="s">
        <v>16809</v>
      </c>
      <c r="P5263" s="62" t="s">
        <v>43</v>
      </c>
    </row>
    <row r="5264" spans="1:16">
      <c r="A5264" s="62" t="s">
        <v>15265</v>
      </c>
      <c r="B5264" s="62" t="s">
        <v>2768</v>
      </c>
      <c r="O5264" t="s">
        <v>16809</v>
      </c>
      <c r="P5264" s="62" t="s">
        <v>43</v>
      </c>
    </row>
    <row r="5265" spans="1:16">
      <c r="A5265" s="62" t="s">
        <v>15266</v>
      </c>
      <c r="B5265" s="62" t="s">
        <v>1430</v>
      </c>
      <c r="O5265" t="s">
        <v>16811</v>
      </c>
      <c r="P5265" s="62" t="s">
        <v>67</v>
      </c>
    </row>
    <row r="5266" spans="1:16">
      <c r="A5266" s="62" t="s">
        <v>15267</v>
      </c>
      <c r="B5266" s="62" t="s">
        <v>1505</v>
      </c>
      <c r="O5266" t="s">
        <v>16811</v>
      </c>
      <c r="P5266" s="62" t="s">
        <v>67</v>
      </c>
    </row>
    <row r="5267" spans="1:16">
      <c r="A5267" s="62" t="s">
        <v>15268</v>
      </c>
      <c r="B5267" s="62" t="s">
        <v>1508</v>
      </c>
      <c r="O5267" t="s">
        <v>16811</v>
      </c>
      <c r="P5267" s="62" t="s">
        <v>67</v>
      </c>
    </row>
    <row r="5268" spans="1:16">
      <c r="A5268" s="62" t="s">
        <v>15269</v>
      </c>
      <c r="B5268" s="62" t="s">
        <v>1526</v>
      </c>
      <c r="O5268" t="s">
        <v>16811</v>
      </c>
      <c r="P5268" s="62" t="s">
        <v>67</v>
      </c>
    </row>
    <row r="5269" spans="1:16">
      <c r="A5269" s="62" t="s">
        <v>15270</v>
      </c>
      <c r="B5269" s="62" t="s">
        <v>1565</v>
      </c>
      <c r="O5269" t="s">
        <v>16811</v>
      </c>
      <c r="P5269" s="62" t="s">
        <v>67</v>
      </c>
    </row>
    <row r="5270" spans="1:16">
      <c r="A5270" s="62" t="s">
        <v>15271</v>
      </c>
      <c r="B5270" s="62" t="s">
        <v>1568</v>
      </c>
      <c r="O5270" t="s">
        <v>16811</v>
      </c>
      <c r="P5270" s="62" t="s">
        <v>67</v>
      </c>
    </row>
    <row r="5271" spans="1:16">
      <c r="A5271" s="62" t="s">
        <v>15272</v>
      </c>
      <c r="B5271" s="62" t="s">
        <v>1616</v>
      </c>
      <c r="O5271" t="s">
        <v>16811</v>
      </c>
      <c r="P5271" s="62" t="s">
        <v>67</v>
      </c>
    </row>
    <row r="5272" spans="1:16">
      <c r="A5272" s="62" t="s">
        <v>15273</v>
      </c>
      <c r="B5272" s="62" t="s">
        <v>1664</v>
      </c>
      <c r="O5272" t="s">
        <v>16811</v>
      </c>
      <c r="P5272" s="62" t="s">
        <v>67</v>
      </c>
    </row>
    <row r="5273" spans="1:16">
      <c r="A5273" s="62" t="s">
        <v>15274</v>
      </c>
      <c r="B5273" s="62" t="s">
        <v>1679</v>
      </c>
      <c r="O5273" t="s">
        <v>16811</v>
      </c>
      <c r="P5273" s="62" t="s">
        <v>67</v>
      </c>
    </row>
    <row r="5274" spans="1:16">
      <c r="A5274" s="62" t="s">
        <v>15275</v>
      </c>
      <c r="B5274" s="62" t="s">
        <v>1682</v>
      </c>
      <c r="O5274" t="s">
        <v>16811</v>
      </c>
      <c r="P5274" s="62" t="s">
        <v>67</v>
      </c>
    </row>
    <row r="5275" spans="1:16">
      <c r="A5275" s="62" t="s">
        <v>15276</v>
      </c>
      <c r="B5275" s="62" t="s">
        <v>1694</v>
      </c>
      <c r="O5275" t="s">
        <v>16811</v>
      </c>
      <c r="P5275" s="62" t="s">
        <v>67</v>
      </c>
    </row>
    <row r="5276" spans="1:16">
      <c r="A5276" s="62" t="s">
        <v>15277</v>
      </c>
      <c r="B5276" s="62" t="s">
        <v>1697</v>
      </c>
      <c r="O5276" t="s">
        <v>16811</v>
      </c>
      <c r="P5276" s="62" t="s">
        <v>67</v>
      </c>
    </row>
    <row r="5277" spans="1:16">
      <c r="A5277" s="62" t="s">
        <v>15278</v>
      </c>
      <c r="B5277" s="62" t="s">
        <v>1715</v>
      </c>
      <c r="O5277" t="s">
        <v>16811</v>
      </c>
      <c r="P5277" s="62" t="s">
        <v>67</v>
      </c>
    </row>
    <row r="5278" spans="1:16">
      <c r="A5278" s="62" t="s">
        <v>15279</v>
      </c>
      <c r="B5278" s="62" t="s">
        <v>1769</v>
      </c>
      <c r="O5278" t="s">
        <v>16811</v>
      </c>
      <c r="P5278" s="62" t="s">
        <v>67</v>
      </c>
    </row>
    <row r="5279" spans="1:16">
      <c r="A5279" s="62" t="s">
        <v>15280</v>
      </c>
      <c r="B5279" s="62" t="s">
        <v>2084</v>
      </c>
      <c r="O5279" t="s">
        <v>16811</v>
      </c>
      <c r="P5279" s="62" t="s">
        <v>67</v>
      </c>
    </row>
    <row r="5280" spans="1:16">
      <c r="A5280" s="62" t="s">
        <v>15281</v>
      </c>
      <c r="B5280" s="62" t="s">
        <v>1517</v>
      </c>
      <c r="O5280" t="s">
        <v>16811</v>
      </c>
      <c r="P5280" s="62" t="s">
        <v>67</v>
      </c>
    </row>
    <row r="5281" spans="1:16">
      <c r="A5281" s="62" t="s">
        <v>15282</v>
      </c>
      <c r="B5281" s="62" t="s">
        <v>1520</v>
      </c>
      <c r="O5281" t="s">
        <v>16811</v>
      </c>
      <c r="P5281" s="62" t="s">
        <v>67</v>
      </c>
    </row>
    <row r="5282" spans="1:16">
      <c r="A5282" s="62" t="s">
        <v>15283</v>
      </c>
      <c r="B5282" s="62" t="s">
        <v>1523</v>
      </c>
      <c r="O5282" t="s">
        <v>16811</v>
      </c>
      <c r="P5282" s="62" t="s">
        <v>67</v>
      </c>
    </row>
    <row r="5283" spans="1:16">
      <c r="A5283" s="62" t="s">
        <v>15284</v>
      </c>
      <c r="B5283" s="62" t="s">
        <v>1583</v>
      </c>
      <c r="O5283" t="s">
        <v>16811</v>
      </c>
      <c r="P5283" s="62" t="s">
        <v>67</v>
      </c>
    </row>
    <row r="5284" spans="1:16">
      <c r="A5284" s="62" t="s">
        <v>15285</v>
      </c>
      <c r="B5284" s="62" t="s">
        <v>1885</v>
      </c>
      <c r="O5284" t="s">
        <v>16811</v>
      </c>
      <c r="P5284" s="62" t="s">
        <v>67</v>
      </c>
    </row>
    <row r="5285" spans="1:16">
      <c r="A5285" s="62" t="s">
        <v>15286</v>
      </c>
      <c r="B5285" s="62" t="s">
        <v>1959</v>
      </c>
      <c r="O5285" t="s">
        <v>16811</v>
      </c>
      <c r="P5285" s="62" t="s">
        <v>67</v>
      </c>
    </row>
    <row r="5286" spans="1:16">
      <c r="A5286" s="62" t="s">
        <v>15287</v>
      </c>
      <c r="B5286" s="62" t="s">
        <v>2056</v>
      </c>
      <c r="O5286" t="s">
        <v>16811</v>
      </c>
      <c r="P5286" s="62" t="s">
        <v>67</v>
      </c>
    </row>
    <row r="5287" spans="1:16">
      <c r="A5287" s="62" t="s">
        <v>15288</v>
      </c>
      <c r="B5287" s="62" t="s">
        <v>1418</v>
      </c>
      <c r="O5287" t="s">
        <v>16811</v>
      </c>
      <c r="P5287" s="62" t="s">
        <v>67</v>
      </c>
    </row>
    <row r="5288" spans="1:16">
      <c r="A5288" s="62" t="s">
        <v>15289</v>
      </c>
      <c r="B5288" s="62" t="s">
        <v>1427</v>
      </c>
      <c r="O5288" t="s">
        <v>16811</v>
      </c>
      <c r="P5288" s="62" t="s">
        <v>67</v>
      </c>
    </row>
    <row r="5289" spans="1:16">
      <c r="A5289" s="62" t="s">
        <v>15290</v>
      </c>
      <c r="B5289" s="62" t="s">
        <v>1439</v>
      </c>
      <c r="O5289" t="s">
        <v>16811</v>
      </c>
      <c r="P5289" s="62" t="s">
        <v>67</v>
      </c>
    </row>
    <row r="5290" spans="1:16">
      <c r="A5290" s="62" t="s">
        <v>15291</v>
      </c>
      <c r="B5290" s="62" t="s">
        <v>1442</v>
      </c>
      <c r="O5290" t="s">
        <v>16811</v>
      </c>
      <c r="P5290" s="62" t="s">
        <v>67</v>
      </c>
    </row>
    <row r="5291" spans="1:16">
      <c r="A5291" s="62" t="s">
        <v>15292</v>
      </c>
      <c r="B5291" s="62" t="s">
        <v>1445</v>
      </c>
      <c r="O5291" t="s">
        <v>16811</v>
      </c>
      <c r="P5291" s="62" t="s">
        <v>67</v>
      </c>
    </row>
    <row r="5292" spans="1:16">
      <c r="A5292" s="62" t="s">
        <v>15293</v>
      </c>
      <c r="B5292" s="62" t="s">
        <v>1451</v>
      </c>
      <c r="O5292" t="s">
        <v>16811</v>
      </c>
      <c r="P5292" s="62" t="s">
        <v>67</v>
      </c>
    </row>
    <row r="5293" spans="1:16">
      <c r="A5293" s="62" t="s">
        <v>15294</v>
      </c>
      <c r="B5293" s="62" t="s">
        <v>1454</v>
      </c>
      <c r="O5293" t="s">
        <v>16811</v>
      </c>
      <c r="P5293" s="62" t="s">
        <v>67</v>
      </c>
    </row>
    <row r="5294" spans="1:16">
      <c r="A5294" s="62" t="s">
        <v>15295</v>
      </c>
      <c r="B5294" s="62" t="s">
        <v>1469</v>
      </c>
      <c r="O5294" t="s">
        <v>16811</v>
      </c>
      <c r="P5294" s="62" t="s">
        <v>67</v>
      </c>
    </row>
    <row r="5295" spans="1:16">
      <c r="A5295" s="62" t="s">
        <v>15296</v>
      </c>
      <c r="B5295" s="62" t="s">
        <v>1478</v>
      </c>
      <c r="O5295" t="s">
        <v>16811</v>
      </c>
      <c r="P5295" s="62" t="s">
        <v>67</v>
      </c>
    </row>
    <row r="5296" spans="1:16">
      <c r="A5296" s="62" t="s">
        <v>15297</v>
      </c>
      <c r="B5296" s="62" t="s">
        <v>1484</v>
      </c>
      <c r="O5296" t="s">
        <v>16811</v>
      </c>
      <c r="P5296" s="62" t="s">
        <v>67</v>
      </c>
    </row>
    <row r="5297" spans="1:16">
      <c r="A5297" s="62" t="s">
        <v>15298</v>
      </c>
      <c r="B5297" s="62" t="s">
        <v>1511</v>
      </c>
      <c r="O5297" t="s">
        <v>16811</v>
      </c>
      <c r="P5297" s="62" t="s">
        <v>67</v>
      </c>
    </row>
    <row r="5298" spans="1:16">
      <c r="A5298" s="62" t="s">
        <v>15299</v>
      </c>
      <c r="B5298" s="62" t="s">
        <v>1514</v>
      </c>
      <c r="O5298" t="s">
        <v>16811</v>
      </c>
      <c r="P5298" s="62" t="s">
        <v>67</v>
      </c>
    </row>
    <row r="5299" spans="1:16">
      <c r="A5299" s="62" t="s">
        <v>15300</v>
      </c>
      <c r="B5299" s="62" t="s">
        <v>1532</v>
      </c>
      <c r="O5299" t="s">
        <v>16811</v>
      </c>
      <c r="P5299" s="62" t="s">
        <v>67</v>
      </c>
    </row>
    <row r="5300" spans="1:16">
      <c r="A5300" s="62" t="s">
        <v>15301</v>
      </c>
      <c r="B5300" s="62" t="s">
        <v>1598</v>
      </c>
      <c r="O5300" t="s">
        <v>16811</v>
      </c>
      <c r="P5300" s="62" t="s">
        <v>67</v>
      </c>
    </row>
    <row r="5301" spans="1:16">
      <c r="A5301" s="62" t="s">
        <v>15302</v>
      </c>
      <c r="B5301" s="62" t="s">
        <v>1601</v>
      </c>
      <c r="O5301" t="s">
        <v>16811</v>
      </c>
      <c r="P5301" s="62" t="s">
        <v>67</v>
      </c>
    </row>
    <row r="5302" spans="1:16">
      <c r="A5302" s="62" t="s">
        <v>15303</v>
      </c>
      <c r="B5302" s="62" t="s">
        <v>1607</v>
      </c>
      <c r="O5302" t="s">
        <v>16811</v>
      </c>
      <c r="P5302" s="62" t="s">
        <v>67</v>
      </c>
    </row>
    <row r="5303" spans="1:16">
      <c r="A5303" s="62" t="s">
        <v>15304</v>
      </c>
      <c r="B5303" s="62" t="s">
        <v>1610</v>
      </c>
      <c r="O5303" t="s">
        <v>16811</v>
      </c>
      <c r="P5303" s="62" t="s">
        <v>67</v>
      </c>
    </row>
    <row r="5304" spans="1:16">
      <c r="A5304" s="62" t="s">
        <v>15305</v>
      </c>
      <c r="B5304" s="62" t="s">
        <v>1619</v>
      </c>
      <c r="O5304" t="s">
        <v>16811</v>
      </c>
      <c r="P5304" s="62" t="s">
        <v>67</v>
      </c>
    </row>
    <row r="5305" spans="1:16">
      <c r="A5305" s="62" t="s">
        <v>15306</v>
      </c>
      <c r="B5305" s="62" t="s">
        <v>1637</v>
      </c>
      <c r="O5305" t="s">
        <v>16811</v>
      </c>
      <c r="P5305" s="62" t="s">
        <v>67</v>
      </c>
    </row>
    <row r="5306" spans="1:16">
      <c r="A5306" s="62" t="s">
        <v>15307</v>
      </c>
      <c r="B5306" s="62" t="s">
        <v>1646</v>
      </c>
      <c r="O5306" t="s">
        <v>16811</v>
      </c>
      <c r="P5306" s="62" t="s">
        <v>67</v>
      </c>
    </row>
    <row r="5307" spans="1:16">
      <c r="A5307" s="62" t="s">
        <v>15308</v>
      </c>
      <c r="B5307" s="62" t="s">
        <v>1652</v>
      </c>
      <c r="O5307" t="s">
        <v>16811</v>
      </c>
      <c r="P5307" s="62" t="s">
        <v>67</v>
      </c>
    </row>
    <row r="5308" spans="1:16">
      <c r="A5308" s="62" t="s">
        <v>15309</v>
      </c>
      <c r="B5308" s="62" t="s">
        <v>1739</v>
      </c>
      <c r="O5308" t="s">
        <v>16811</v>
      </c>
      <c r="P5308" s="62" t="s">
        <v>67</v>
      </c>
    </row>
    <row r="5309" spans="1:16">
      <c r="A5309" s="62" t="s">
        <v>15310</v>
      </c>
      <c r="B5309" s="62" t="s">
        <v>1820</v>
      </c>
      <c r="O5309" t="s">
        <v>16811</v>
      </c>
      <c r="P5309" s="62" t="s">
        <v>67</v>
      </c>
    </row>
    <row r="5310" spans="1:16">
      <c r="A5310" s="62" t="s">
        <v>15311</v>
      </c>
      <c r="B5310" s="62" t="s">
        <v>1935</v>
      </c>
      <c r="O5310" t="s">
        <v>16811</v>
      </c>
      <c r="P5310" s="62" t="s">
        <v>67</v>
      </c>
    </row>
    <row r="5311" spans="1:16">
      <c r="A5311" s="62" t="s">
        <v>15312</v>
      </c>
      <c r="B5311" s="62" t="s">
        <v>1995</v>
      </c>
      <c r="O5311" t="s">
        <v>16811</v>
      </c>
      <c r="P5311" s="62" t="s">
        <v>67</v>
      </c>
    </row>
    <row r="5312" spans="1:16">
      <c r="A5312" s="62" t="s">
        <v>15313</v>
      </c>
      <c r="B5312" s="62" t="s">
        <v>1998</v>
      </c>
      <c r="O5312" t="s">
        <v>16811</v>
      </c>
      <c r="P5312" s="62" t="s">
        <v>67</v>
      </c>
    </row>
    <row r="5313" spans="1:16">
      <c r="A5313" s="62" t="s">
        <v>15314</v>
      </c>
      <c r="B5313" s="62" t="s">
        <v>2025</v>
      </c>
      <c r="O5313" t="s">
        <v>16811</v>
      </c>
      <c r="P5313" s="62" t="s">
        <v>67</v>
      </c>
    </row>
    <row r="5314" spans="1:16">
      <c r="A5314" s="62" t="s">
        <v>15315</v>
      </c>
      <c r="B5314" s="62" t="s">
        <v>2038</v>
      </c>
      <c r="O5314" t="s">
        <v>16811</v>
      </c>
      <c r="P5314" s="62" t="s">
        <v>67</v>
      </c>
    </row>
    <row r="5315" spans="1:16">
      <c r="A5315" s="62" t="s">
        <v>15316</v>
      </c>
      <c r="B5315" s="62" t="s">
        <v>2062</v>
      </c>
      <c r="O5315" t="s">
        <v>16811</v>
      </c>
      <c r="P5315" s="62" t="s">
        <v>67</v>
      </c>
    </row>
    <row r="5316" spans="1:16">
      <c r="A5316" s="62" t="s">
        <v>15317</v>
      </c>
      <c r="B5316" s="62" t="s">
        <v>2075</v>
      </c>
      <c r="O5316" t="s">
        <v>16811</v>
      </c>
      <c r="P5316" s="62" t="s">
        <v>67</v>
      </c>
    </row>
    <row r="5317" spans="1:16">
      <c r="A5317" s="62" t="s">
        <v>15318</v>
      </c>
      <c r="B5317" s="62" t="s">
        <v>2096</v>
      </c>
      <c r="O5317" t="s">
        <v>16811</v>
      </c>
      <c r="P5317" s="62" t="s">
        <v>67</v>
      </c>
    </row>
    <row r="5318" spans="1:16">
      <c r="A5318" s="62" t="s">
        <v>15319</v>
      </c>
      <c r="B5318" s="62" t="s">
        <v>2102</v>
      </c>
      <c r="O5318" t="s">
        <v>16811</v>
      </c>
      <c r="P5318" s="62" t="s">
        <v>67</v>
      </c>
    </row>
    <row r="5319" spans="1:16">
      <c r="A5319" s="62" t="s">
        <v>15320</v>
      </c>
      <c r="B5319" s="62" t="s">
        <v>1421</v>
      </c>
      <c r="O5319" t="s">
        <v>16811</v>
      </c>
      <c r="P5319" s="62" t="s">
        <v>67</v>
      </c>
    </row>
    <row r="5320" spans="1:16">
      <c r="A5320" s="62" t="s">
        <v>15321</v>
      </c>
      <c r="B5320" s="62" t="s">
        <v>1436</v>
      </c>
      <c r="O5320" t="s">
        <v>16811</v>
      </c>
      <c r="P5320" s="62" t="s">
        <v>67</v>
      </c>
    </row>
    <row r="5321" spans="1:16">
      <c r="A5321" s="62" t="s">
        <v>15322</v>
      </c>
      <c r="B5321" s="62" t="s">
        <v>1448</v>
      </c>
      <c r="O5321" t="s">
        <v>16811</v>
      </c>
      <c r="P5321" s="62" t="s">
        <v>67</v>
      </c>
    </row>
    <row r="5322" spans="1:16">
      <c r="A5322" s="62" t="s">
        <v>15323</v>
      </c>
      <c r="B5322" s="62" t="s">
        <v>1466</v>
      </c>
      <c r="O5322" t="s">
        <v>16811</v>
      </c>
      <c r="P5322" s="62" t="s">
        <v>67</v>
      </c>
    </row>
    <row r="5323" spans="1:16">
      <c r="A5323" s="62" t="s">
        <v>15324</v>
      </c>
      <c r="B5323" s="62" t="s">
        <v>1475</v>
      </c>
      <c r="O5323" t="s">
        <v>16811</v>
      </c>
      <c r="P5323" s="62" t="s">
        <v>67</v>
      </c>
    </row>
    <row r="5324" spans="1:16">
      <c r="A5324" s="62" t="s">
        <v>15325</v>
      </c>
      <c r="B5324" s="62" t="s">
        <v>1535</v>
      </c>
      <c r="O5324" t="s">
        <v>16811</v>
      </c>
      <c r="P5324" s="62" t="s">
        <v>67</v>
      </c>
    </row>
    <row r="5325" spans="1:16">
      <c r="A5325" s="62" t="s">
        <v>15326</v>
      </c>
      <c r="B5325" s="62" t="s">
        <v>1589</v>
      </c>
      <c r="O5325" t="s">
        <v>16811</v>
      </c>
      <c r="P5325" s="62" t="s">
        <v>67</v>
      </c>
    </row>
    <row r="5326" spans="1:16">
      <c r="A5326" s="62" t="s">
        <v>15327</v>
      </c>
      <c r="B5326" s="62" t="s">
        <v>1613</v>
      </c>
      <c r="O5326" t="s">
        <v>16811</v>
      </c>
      <c r="P5326" s="62" t="s">
        <v>67</v>
      </c>
    </row>
    <row r="5327" spans="1:16">
      <c r="A5327" s="62" t="s">
        <v>15328</v>
      </c>
      <c r="B5327" s="62" t="s">
        <v>1625</v>
      </c>
      <c r="O5327" t="s">
        <v>16811</v>
      </c>
      <c r="P5327" s="62" t="s">
        <v>67</v>
      </c>
    </row>
    <row r="5328" spans="1:16">
      <c r="A5328" s="62" t="s">
        <v>15329</v>
      </c>
      <c r="B5328" s="62" t="s">
        <v>1634</v>
      </c>
      <c r="O5328" t="s">
        <v>16811</v>
      </c>
      <c r="P5328" s="62" t="s">
        <v>67</v>
      </c>
    </row>
    <row r="5329" spans="1:16">
      <c r="A5329" s="62" t="s">
        <v>15330</v>
      </c>
      <c r="B5329" s="62" t="s">
        <v>1655</v>
      </c>
      <c r="O5329" t="s">
        <v>16811</v>
      </c>
      <c r="P5329" s="62" t="s">
        <v>67</v>
      </c>
    </row>
    <row r="5330" spans="1:16">
      <c r="A5330" s="62" t="s">
        <v>15331</v>
      </c>
      <c r="B5330" s="62" t="s">
        <v>1676</v>
      </c>
      <c r="O5330" t="s">
        <v>16811</v>
      </c>
      <c r="P5330" s="62" t="s">
        <v>67</v>
      </c>
    </row>
    <row r="5331" spans="1:16">
      <c r="A5331" s="62" t="s">
        <v>15332</v>
      </c>
      <c r="B5331" s="62" t="s">
        <v>1691</v>
      </c>
      <c r="O5331" t="s">
        <v>16811</v>
      </c>
      <c r="P5331" s="62" t="s">
        <v>67</v>
      </c>
    </row>
    <row r="5332" spans="1:16">
      <c r="A5332" s="62" t="s">
        <v>15333</v>
      </c>
      <c r="B5332" s="62" t="s">
        <v>1727</v>
      </c>
      <c r="O5332" t="s">
        <v>16811</v>
      </c>
      <c r="P5332" s="62" t="s">
        <v>67</v>
      </c>
    </row>
    <row r="5333" spans="1:16">
      <c r="A5333" s="62" t="s">
        <v>15334</v>
      </c>
      <c r="B5333" s="62" t="s">
        <v>1736</v>
      </c>
      <c r="O5333" t="s">
        <v>16811</v>
      </c>
      <c r="P5333" s="62" t="s">
        <v>67</v>
      </c>
    </row>
    <row r="5334" spans="1:16">
      <c r="A5334" s="62" t="s">
        <v>15335</v>
      </c>
      <c r="B5334" s="62" t="s">
        <v>1745</v>
      </c>
      <c r="O5334" t="s">
        <v>16811</v>
      </c>
      <c r="P5334" s="62" t="s">
        <v>67</v>
      </c>
    </row>
    <row r="5335" spans="1:16">
      <c r="A5335" s="62" t="s">
        <v>15336</v>
      </c>
      <c r="B5335" s="62" t="s">
        <v>1849</v>
      </c>
      <c r="O5335" t="s">
        <v>16811</v>
      </c>
      <c r="P5335" s="62" t="s">
        <v>67</v>
      </c>
    </row>
    <row r="5336" spans="1:16">
      <c r="A5336" s="62" t="s">
        <v>15337</v>
      </c>
      <c r="B5336" s="62" t="s">
        <v>1879</v>
      </c>
      <c r="O5336" t="s">
        <v>16811</v>
      </c>
      <c r="P5336" s="62" t="s">
        <v>67</v>
      </c>
    </row>
    <row r="5337" spans="1:16">
      <c r="A5337" s="62" t="s">
        <v>15338</v>
      </c>
      <c r="B5337" s="62" t="s">
        <v>1904</v>
      </c>
      <c r="O5337" t="s">
        <v>16811</v>
      </c>
      <c r="P5337" s="62" t="s">
        <v>67</v>
      </c>
    </row>
    <row r="5338" spans="1:16">
      <c r="A5338" s="62" t="s">
        <v>15339</v>
      </c>
      <c r="B5338" s="62" t="s">
        <v>1919</v>
      </c>
      <c r="O5338" t="s">
        <v>16811</v>
      </c>
      <c r="P5338" s="62" t="s">
        <v>67</v>
      </c>
    </row>
    <row r="5339" spans="1:16">
      <c r="A5339" s="62" t="s">
        <v>15340</v>
      </c>
      <c r="B5339" s="62" t="s">
        <v>1972</v>
      </c>
      <c r="O5339" t="s">
        <v>16811</v>
      </c>
      <c r="P5339" s="62" t="s">
        <v>67</v>
      </c>
    </row>
    <row r="5340" spans="1:16">
      <c r="A5340" s="62" t="s">
        <v>15341</v>
      </c>
      <c r="B5340" s="62" t="s">
        <v>2015</v>
      </c>
      <c r="O5340" t="s">
        <v>16811</v>
      </c>
      <c r="P5340" s="62" t="s">
        <v>67</v>
      </c>
    </row>
    <row r="5341" spans="1:16">
      <c r="A5341" s="62" t="s">
        <v>15342</v>
      </c>
      <c r="B5341" s="62" t="s">
        <v>2081</v>
      </c>
      <c r="O5341" t="s">
        <v>16811</v>
      </c>
      <c r="P5341" s="62" t="s">
        <v>67</v>
      </c>
    </row>
    <row r="5342" spans="1:16">
      <c r="A5342" s="62" t="s">
        <v>15343</v>
      </c>
      <c r="B5342" s="62" t="s">
        <v>1826</v>
      </c>
      <c r="O5342" t="s">
        <v>16811</v>
      </c>
      <c r="P5342" s="62" t="s">
        <v>67</v>
      </c>
    </row>
    <row r="5343" spans="1:16">
      <c r="A5343" s="62" t="s">
        <v>15344</v>
      </c>
      <c r="B5343" s="62" t="s">
        <v>1843</v>
      </c>
      <c r="O5343" t="s">
        <v>16811</v>
      </c>
      <c r="P5343" s="62" t="s">
        <v>67</v>
      </c>
    </row>
    <row r="5344" spans="1:16">
      <c r="A5344" s="62" t="s">
        <v>15345</v>
      </c>
      <c r="B5344" s="62" t="s">
        <v>1846</v>
      </c>
      <c r="O5344" t="s">
        <v>16811</v>
      </c>
      <c r="P5344" s="62" t="s">
        <v>67</v>
      </c>
    </row>
    <row r="5345" spans="1:16">
      <c r="A5345" s="62" t="s">
        <v>15346</v>
      </c>
      <c r="B5345" s="62" t="s">
        <v>1852</v>
      </c>
      <c r="O5345" t="s">
        <v>16811</v>
      </c>
      <c r="P5345" s="62" t="s">
        <v>67</v>
      </c>
    </row>
    <row r="5346" spans="1:16">
      <c r="A5346" s="62" t="s">
        <v>15347</v>
      </c>
      <c r="B5346" s="62" t="s">
        <v>1858</v>
      </c>
      <c r="O5346" t="s">
        <v>16811</v>
      </c>
      <c r="P5346" s="62" t="s">
        <v>67</v>
      </c>
    </row>
    <row r="5347" spans="1:16">
      <c r="A5347" s="62" t="s">
        <v>15348</v>
      </c>
      <c r="B5347" s="62" t="s">
        <v>1956</v>
      </c>
      <c r="O5347" t="s">
        <v>16811</v>
      </c>
      <c r="P5347" s="62" t="s">
        <v>67</v>
      </c>
    </row>
    <row r="5348" spans="1:16">
      <c r="A5348" s="62" t="s">
        <v>15349</v>
      </c>
      <c r="B5348" s="62" t="s">
        <v>1965</v>
      </c>
      <c r="O5348" t="s">
        <v>16811</v>
      </c>
      <c r="P5348" s="62" t="s">
        <v>67</v>
      </c>
    </row>
    <row r="5349" spans="1:16">
      <c r="A5349" s="62" t="s">
        <v>15350</v>
      </c>
      <c r="B5349" s="62" t="s">
        <v>1989</v>
      </c>
      <c r="O5349" t="s">
        <v>16811</v>
      </c>
      <c r="P5349" s="62" t="s">
        <v>67</v>
      </c>
    </row>
    <row r="5350" spans="1:16">
      <c r="A5350" s="62" t="s">
        <v>15351</v>
      </c>
      <c r="B5350" s="62" t="s">
        <v>2031</v>
      </c>
      <c r="O5350" t="s">
        <v>16811</v>
      </c>
      <c r="P5350" s="62" t="s">
        <v>67</v>
      </c>
    </row>
    <row r="5351" spans="1:16">
      <c r="A5351" s="62" t="s">
        <v>15352</v>
      </c>
      <c r="B5351" s="62" t="s">
        <v>2035</v>
      </c>
      <c r="O5351" t="s">
        <v>16811</v>
      </c>
      <c r="P5351" s="62" t="s">
        <v>67</v>
      </c>
    </row>
    <row r="5352" spans="1:16">
      <c r="A5352" s="62" t="s">
        <v>15353</v>
      </c>
      <c r="B5352" s="62" t="s">
        <v>2047</v>
      </c>
      <c r="O5352" t="s">
        <v>16811</v>
      </c>
      <c r="P5352" s="62" t="s">
        <v>67</v>
      </c>
    </row>
    <row r="5353" spans="1:16">
      <c r="A5353" s="62" t="s">
        <v>15354</v>
      </c>
      <c r="B5353" s="62" t="s">
        <v>1529</v>
      </c>
      <c r="O5353" t="s">
        <v>16811</v>
      </c>
      <c r="P5353" s="62" t="s">
        <v>67</v>
      </c>
    </row>
    <row r="5354" spans="1:16">
      <c r="A5354" s="62" t="s">
        <v>15355</v>
      </c>
      <c r="B5354" s="62" t="s">
        <v>1550</v>
      </c>
      <c r="O5354" t="s">
        <v>16811</v>
      </c>
      <c r="P5354" s="62" t="s">
        <v>67</v>
      </c>
    </row>
    <row r="5355" spans="1:16">
      <c r="A5355" s="62" t="s">
        <v>15356</v>
      </c>
      <c r="B5355" s="62" t="s">
        <v>1571</v>
      </c>
      <c r="O5355" t="s">
        <v>16811</v>
      </c>
      <c r="P5355" s="62" t="s">
        <v>67</v>
      </c>
    </row>
    <row r="5356" spans="1:16">
      <c r="A5356" s="62" t="s">
        <v>15357</v>
      </c>
      <c r="B5356" s="62" t="s">
        <v>1574</v>
      </c>
      <c r="O5356" t="s">
        <v>16811</v>
      </c>
      <c r="P5356" s="62" t="s">
        <v>67</v>
      </c>
    </row>
    <row r="5357" spans="1:16">
      <c r="A5357" s="62" t="s">
        <v>15358</v>
      </c>
      <c r="B5357" s="62" t="s">
        <v>1661</v>
      </c>
      <c r="O5357" t="s">
        <v>16811</v>
      </c>
      <c r="P5357" s="62" t="s">
        <v>67</v>
      </c>
    </row>
    <row r="5358" spans="1:16">
      <c r="A5358" s="62" t="s">
        <v>15359</v>
      </c>
      <c r="B5358" s="62" t="s">
        <v>1673</v>
      </c>
      <c r="O5358" t="s">
        <v>16811</v>
      </c>
      <c r="P5358" s="62" t="s">
        <v>67</v>
      </c>
    </row>
    <row r="5359" spans="1:16">
      <c r="A5359" s="62" t="s">
        <v>15360</v>
      </c>
      <c r="B5359" s="62" t="s">
        <v>1688</v>
      </c>
      <c r="O5359" t="s">
        <v>16811</v>
      </c>
      <c r="P5359" s="62" t="s">
        <v>67</v>
      </c>
    </row>
    <row r="5360" spans="1:16">
      <c r="A5360" s="62" t="s">
        <v>15361</v>
      </c>
      <c r="B5360" s="62" t="s">
        <v>1706</v>
      </c>
      <c r="O5360" t="s">
        <v>16811</v>
      </c>
      <c r="P5360" s="62" t="s">
        <v>67</v>
      </c>
    </row>
    <row r="5361" spans="1:16">
      <c r="A5361" s="62" t="s">
        <v>15362</v>
      </c>
      <c r="B5361" s="62" t="s">
        <v>1712</v>
      </c>
      <c r="O5361" t="s">
        <v>16811</v>
      </c>
      <c r="P5361" s="62" t="s">
        <v>67</v>
      </c>
    </row>
    <row r="5362" spans="1:16">
      <c r="A5362" s="62" t="s">
        <v>15363</v>
      </c>
      <c r="B5362" s="62" t="s">
        <v>1754</v>
      </c>
      <c r="O5362" t="s">
        <v>16811</v>
      </c>
      <c r="P5362" s="62" t="s">
        <v>67</v>
      </c>
    </row>
    <row r="5363" spans="1:16">
      <c r="A5363" s="62" t="s">
        <v>15364</v>
      </c>
      <c r="B5363" s="62" t="s">
        <v>1757</v>
      </c>
      <c r="O5363" t="s">
        <v>16811</v>
      </c>
      <c r="P5363" s="62" t="s">
        <v>67</v>
      </c>
    </row>
    <row r="5364" spans="1:16">
      <c r="A5364" s="62" t="s">
        <v>15365</v>
      </c>
      <c r="B5364" s="62" t="s">
        <v>1760</v>
      </c>
      <c r="O5364" t="s">
        <v>16811</v>
      </c>
      <c r="P5364" s="62" t="s">
        <v>67</v>
      </c>
    </row>
    <row r="5365" spans="1:16">
      <c r="A5365" s="62" t="s">
        <v>15366</v>
      </c>
      <c r="B5365" s="62" t="s">
        <v>1790</v>
      </c>
      <c r="O5365" t="s">
        <v>16811</v>
      </c>
      <c r="P5365" s="62" t="s">
        <v>67</v>
      </c>
    </row>
    <row r="5366" spans="1:16">
      <c r="A5366" s="62" t="s">
        <v>15367</v>
      </c>
      <c r="B5366" s="62" t="s">
        <v>1802</v>
      </c>
      <c r="O5366" t="s">
        <v>16811</v>
      </c>
      <c r="P5366" s="62" t="s">
        <v>67</v>
      </c>
    </row>
    <row r="5367" spans="1:16">
      <c r="A5367" s="62" t="s">
        <v>15368</v>
      </c>
      <c r="B5367" s="62" t="s">
        <v>1805</v>
      </c>
      <c r="O5367" t="s">
        <v>16811</v>
      </c>
      <c r="P5367" s="62" t="s">
        <v>67</v>
      </c>
    </row>
    <row r="5368" spans="1:16">
      <c r="A5368" s="62" t="s">
        <v>15369</v>
      </c>
      <c r="B5368" s="62" t="s">
        <v>1830</v>
      </c>
      <c r="O5368" t="s">
        <v>16811</v>
      </c>
      <c r="P5368" s="62" t="s">
        <v>67</v>
      </c>
    </row>
    <row r="5369" spans="1:16">
      <c r="A5369" s="62" t="s">
        <v>15370</v>
      </c>
      <c r="B5369" s="62" t="s">
        <v>1840</v>
      </c>
      <c r="O5369" t="s">
        <v>16811</v>
      </c>
      <c r="P5369" s="62" t="s">
        <v>67</v>
      </c>
    </row>
    <row r="5370" spans="1:16">
      <c r="A5370" s="62" t="s">
        <v>15371</v>
      </c>
      <c r="B5370" s="62" t="s">
        <v>1864</v>
      </c>
      <c r="O5370" t="s">
        <v>16811</v>
      </c>
      <c r="P5370" s="62" t="s">
        <v>67</v>
      </c>
    </row>
    <row r="5371" spans="1:16">
      <c r="A5371" s="62" t="s">
        <v>15372</v>
      </c>
      <c r="B5371" s="62" t="s">
        <v>1867</v>
      </c>
      <c r="O5371" t="s">
        <v>16811</v>
      </c>
      <c r="P5371" s="62" t="s">
        <v>67</v>
      </c>
    </row>
    <row r="5372" spans="1:16">
      <c r="A5372" s="62" t="s">
        <v>15373</v>
      </c>
      <c r="B5372" s="62" t="s">
        <v>1895</v>
      </c>
      <c r="O5372" t="s">
        <v>16811</v>
      </c>
      <c r="P5372" s="62" t="s">
        <v>67</v>
      </c>
    </row>
    <row r="5373" spans="1:16">
      <c r="A5373" s="62" t="s">
        <v>15374</v>
      </c>
      <c r="B5373" s="62" t="s">
        <v>1912</v>
      </c>
      <c r="O5373" t="s">
        <v>16811</v>
      </c>
      <c r="P5373" s="62" t="s">
        <v>67</v>
      </c>
    </row>
    <row r="5374" spans="1:16">
      <c r="A5374" s="62" t="s">
        <v>15375</v>
      </c>
      <c r="B5374" s="62" t="s">
        <v>1962</v>
      </c>
      <c r="O5374" t="s">
        <v>16811</v>
      </c>
      <c r="P5374" s="62" t="s">
        <v>67</v>
      </c>
    </row>
    <row r="5375" spans="1:16">
      <c r="A5375" s="62" t="s">
        <v>15376</v>
      </c>
      <c r="B5375" s="62" t="s">
        <v>2018</v>
      </c>
      <c r="O5375" t="s">
        <v>16811</v>
      </c>
      <c r="P5375" s="62" t="s">
        <v>67</v>
      </c>
    </row>
    <row r="5376" spans="1:16">
      <c r="A5376" s="62" t="s">
        <v>15377</v>
      </c>
      <c r="B5376" s="62" t="s">
        <v>2087</v>
      </c>
      <c r="O5376" t="s">
        <v>16811</v>
      </c>
      <c r="P5376" s="62" t="s">
        <v>67</v>
      </c>
    </row>
    <row r="5377" spans="1:16">
      <c r="A5377" s="62" t="s">
        <v>15378</v>
      </c>
      <c r="B5377" s="62" t="s">
        <v>1538</v>
      </c>
      <c r="O5377" t="s">
        <v>16811</v>
      </c>
      <c r="P5377" s="62" t="s">
        <v>67</v>
      </c>
    </row>
    <row r="5378" spans="1:16">
      <c r="A5378" s="62" t="s">
        <v>15379</v>
      </c>
      <c r="B5378" s="62" t="s">
        <v>1541</v>
      </c>
      <c r="O5378" t="s">
        <v>16811</v>
      </c>
      <c r="P5378" s="62" t="s">
        <v>67</v>
      </c>
    </row>
    <row r="5379" spans="1:16">
      <c r="A5379" s="62" t="s">
        <v>15380</v>
      </c>
      <c r="B5379" s="62" t="s">
        <v>1544</v>
      </c>
      <c r="O5379" t="s">
        <v>16811</v>
      </c>
      <c r="P5379" s="62" t="s">
        <v>67</v>
      </c>
    </row>
    <row r="5380" spans="1:16">
      <c r="A5380" s="62" t="s">
        <v>15381</v>
      </c>
      <c r="B5380" s="62" t="s">
        <v>1547</v>
      </c>
      <c r="O5380" t="s">
        <v>16811</v>
      </c>
      <c r="P5380" s="62" t="s">
        <v>67</v>
      </c>
    </row>
    <row r="5381" spans="1:16">
      <c r="A5381" s="62" t="s">
        <v>15382</v>
      </c>
      <c r="B5381" s="62" t="s">
        <v>1556</v>
      </c>
      <c r="O5381" t="s">
        <v>16811</v>
      </c>
      <c r="P5381" s="62" t="s">
        <v>67</v>
      </c>
    </row>
    <row r="5382" spans="1:16">
      <c r="A5382" s="62" t="s">
        <v>15383</v>
      </c>
      <c r="B5382" s="62" t="s">
        <v>1700</v>
      </c>
      <c r="O5382" t="s">
        <v>16811</v>
      </c>
      <c r="P5382" s="62" t="s">
        <v>67</v>
      </c>
    </row>
    <row r="5383" spans="1:16">
      <c r="A5383" s="62" t="s">
        <v>15384</v>
      </c>
      <c r="B5383" s="62" t="s">
        <v>1718</v>
      </c>
      <c r="O5383" t="s">
        <v>16811</v>
      </c>
      <c r="P5383" s="62" t="s">
        <v>67</v>
      </c>
    </row>
    <row r="5384" spans="1:16">
      <c r="A5384" s="62" t="s">
        <v>15385</v>
      </c>
      <c r="B5384" s="62" t="s">
        <v>1751</v>
      </c>
      <c r="O5384" t="s">
        <v>16811</v>
      </c>
      <c r="P5384" s="62" t="s">
        <v>67</v>
      </c>
    </row>
    <row r="5385" spans="1:16">
      <c r="A5385" s="62" t="s">
        <v>15386</v>
      </c>
      <c r="B5385" s="62" t="s">
        <v>1763</v>
      </c>
      <c r="O5385" t="s">
        <v>16811</v>
      </c>
      <c r="P5385" s="62" t="s">
        <v>67</v>
      </c>
    </row>
    <row r="5386" spans="1:16">
      <c r="A5386" s="62" t="s">
        <v>15387</v>
      </c>
      <c r="B5386" s="62" t="s">
        <v>1781</v>
      </c>
      <c r="O5386" t="s">
        <v>16811</v>
      </c>
      <c r="P5386" s="62" t="s">
        <v>67</v>
      </c>
    </row>
    <row r="5387" spans="1:16">
      <c r="A5387" s="62" t="s">
        <v>15388</v>
      </c>
      <c r="B5387" s="62" t="s">
        <v>1787</v>
      </c>
      <c r="O5387" t="s">
        <v>16811</v>
      </c>
      <c r="P5387" s="62" t="s">
        <v>67</v>
      </c>
    </row>
    <row r="5388" spans="1:16">
      <c r="A5388" s="62" t="s">
        <v>15389</v>
      </c>
      <c r="B5388" s="62" t="s">
        <v>1796</v>
      </c>
      <c r="O5388" t="s">
        <v>16811</v>
      </c>
      <c r="P5388" s="62" t="s">
        <v>67</v>
      </c>
    </row>
    <row r="5389" spans="1:16">
      <c r="A5389" s="62" t="s">
        <v>15390</v>
      </c>
      <c r="B5389" s="62" t="s">
        <v>1823</v>
      </c>
      <c r="O5389" t="s">
        <v>16811</v>
      </c>
      <c r="P5389" s="62" t="s">
        <v>67</v>
      </c>
    </row>
    <row r="5390" spans="1:16">
      <c r="A5390" s="62" t="s">
        <v>15391</v>
      </c>
      <c r="B5390" s="62" t="s">
        <v>1873</v>
      </c>
      <c r="O5390" t="s">
        <v>16811</v>
      </c>
      <c r="P5390" s="62" t="s">
        <v>67</v>
      </c>
    </row>
    <row r="5391" spans="1:16">
      <c r="A5391" s="62" t="s">
        <v>15392</v>
      </c>
      <c r="B5391" s="62" t="s">
        <v>1901</v>
      </c>
      <c r="O5391" t="s">
        <v>16811</v>
      </c>
      <c r="P5391" s="62" t="s">
        <v>67</v>
      </c>
    </row>
    <row r="5392" spans="1:16">
      <c r="A5392" s="62" t="s">
        <v>15393</v>
      </c>
      <c r="B5392" s="62" t="s">
        <v>1923</v>
      </c>
      <c r="O5392" t="s">
        <v>16811</v>
      </c>
      <c r="P5392" s="62" t="s">
        <v>67</v>
      </c>
    </row>
    <row r="5393" spans="1:16">
      <c r="A5393" s="62" t="s">
        <v>15394</v>
      </c>
      <c r="B5393" s="62" t="s">
        <v>1931</v>
      </c>
      <c r="O5393" t="s">
        <v>16811</v>
      </c>
      <c r="P5393" s="62" t="s">
        <v>67</v>
      </c>
    </row>
    <row r="5394" spans="1:16">
      <c r="A5394" s="62" t="s">
        <v>15395</v>
      </c>
      <c r="B5394" s="62" t="s">
        <v>1938</v>
      </c>
      <c r="O5394" t="s">
        <v>16811</v>
      </c>
      <c r="P5394" s="62" t="s">
        <v>67</v>
      </c>
    </row>
    <row r="5395" spans="1:16">
      <c r="A5395" s="62" t="s">
        <v>15396</v>
      </c>
      <c r="B5395" s="62" t="s">
        <v>2012</v>
      </c>
      <c r="O5395" t="s">
        <v>16811</v>
      </c>
      <c r="P5395" s="62" t="s">
        <v>67</v>
      </c>
    </row>
    <row r="5396" spans="1:16">
      <c r="A5396" s="62" t="s">
        <v>15397</v>
      </c>
      <c r="B5396" s="62" t="s">
        <v>2065</v>
      </c>
      <c r="O5396" t="s">
        <v>16811</v>
      </c>
      <c r="P5396" s="62" t="s">
        <v>67</v>
      </c>
    </row>
    <row r="5397" spans="1:16">
      <c r="A5397" s="62" t="s">
        <v>15398</v>
      </c>
      <c r="B5397" s="62" t="s">
        <v>1424</v>
      </c>
      <c r="O5397" t="s">
        <v>16811</v>
      </c>
      <c r="P5397" s="62" t="s">
        <v>67</v>
      </c>
    </row>
    <row r="5398" spans="1:16">
      <c r="A5398" s="62" t="s">
        <v>15399</v>
      </c>
      <c r="B5398" s="62" t="s">
        <v>1433</v>
      </c>
      <c r="O5398" t="s">
        <v>16811</v>
      </c>
      <c r="P5398" s="62" t="s">
        <v>67</v>
      </c>
    </row>
    <row r="5399" spans="1:16">
      <c r="A5399" s="62" t="s">
        <v>15400</v>
      </c>
      <c r="B5399" s="62" t="s">
        <v>1490</v>
      </c>
      <c r="O5399" t="s">
        <v>16811</v>
      </c>
      <c r="P5399" s="62" t="s">
        <v>67</v>
      </c>
    </row>
    <row r="5400" spans="1:16">
      <c r="A5400" s="62" t="s">
        <v>15401</v>
      </c>
      <c r="B5400" s="62" t="s">
        <v>1502</v>
      </c>
      <c r="O5400" t="s">
        <v>16811</v>
      </c>
      <c r="P5400" s="62" t="s">
        <v>67</v>
      </c>
    </row>
    <row r="5401" spans="1:16">
      <c r="A5401" s="62" t="s">
        <v>15402</v>
      </c>
      <c r="B5401" s="62" t="s">
        <v>1595</v>
      </c>
      <c r="O5401" t="s">
        <v>16811</v>
      </c>
      <c r="P5401" s="62" t="s">
        <v>67</v>
      </c>
    </row>
    <row r="5402" spans="1:16">
      <c r="A5402" s="62" t="s">
        <v>15403</v>
      </c>
      <c r="B5402" s="62" t="s">
        <v>1604</v>
      </c>
      <c r="O5402" t="s">
        <v>16811</v>
      </c>
      <c r="P5402" s="62" t="s">
        <v>67</v>
      </c>
    </row>
    <row r="5403" spans="1:16">
      <c r="A5403" s="62" t="s">
        <v>15404</v>
      </c>
      <c r="B5403" s="62" t="s">
        <v>1622</v>
      </c>
      <c r="O5403" t="s">
        <v>16811</v>
      </c>
      <c r="P5403" s="62" t="s">
        <v>67</v>
      </c>
    </row>
    <row r="5404" spans="1:16">
      <c r="A5404" s="62" t="s">
        <v>15405</v>
      </c>
      <c r="B5404" s="62" t="s">
        <v>1643</v>
      </c>
      <c r="O5404" t="s">
        <v>16811</v>
      </c>
      <c r="P5404" s="62" t="s">
        <v>67</v>
      </c>
    </row>
    <row r="5405" spans="1:16">
      <c r="A5405" s="62" t="s">
        <v>15406</v>
      </c>
      <c r="B5405" s="62" t="s">
        <v>1667</v>
      </c>
      <c r="O5405" t="s">
        <v>16811</v>
      </c>
      <c r="P5405" s="62" t="s">
        <v>67</v>
      </c>
    </row>
    <row r="5406" spans="1:16">
      <c r="A5406" s="62" t="s">
        <v>15407</v>
      </c>
      <c r="B5406" s="62" t="s">
        <v>1876</v>
      </c>
      <c r="O5406" t="s">
        <v>16811</v>
      </c>
      <c r="P5406" s="62" t="s">
        <v>67</v>
      </c>
    </row>
    <row r="5407" spans="1:16">
      <c r="A5407" s="62" t="s">
        <v>15408</v>
      </c>
      <c r="B5407" s="62" t="s">
        <v>1882</v>
      </c>
      <c r="O5407" t="s">
        <v>16811</v>
      </c>
      <c r="P5407" s="62" t="s">
        <v>67</v>
      </c>
    </row>
    <row r="5408" spans="1:16">
      <c r="A5408" s="62" t="s">
        <v>15409</v>
      </c>
      <c r="B5408" s="62" t="s">
        <v>1889</v>
      </c>
      <c r="O5408" t="s">
        <v>16811</v>
      </c>
      <c r="P5408" s="62" t="s">
        <v>67</v>
      </c>
    </row>
    <row r="5409" spans="1:16">
      <c r="A5409" s="62" t="s">
        <v>15410</v>
      </c>
      <c r="B5409" s="62" t="s">
        <v>1892</v>
      </c>
      <c r="O5409" t="s">
        <v>16811</v>
      </c>
      <c r="P5409" s="62" t="s">
        <v>67</v>
      </c>
    </row>
    <row r="5410" spans="1:16">
      <c r="A5410" s="62" t="s">
        <v>15411</v>
      </c>
      <c r="B5410" s="62" t="s">
        <v>1915</v>
      </c>
      <c r="O5410" t="s">
        <v>16811</v>
      </c>
      <c r="P5410" s="62" t="s">
        <v>67</v>
      </c>
    </row>
    <row r="5411" spans="1:16">
      <c r="A5411" s="62" t="s">
        <v>15412</v>
      </c>
      <c r="B5411" s="62" t="s">
        <v>1968</v>
      </c>
      <c r="O5411" t="s">
        <v>16811</v>
      </c>
      <c r="P5411" s="62" t="s">
        <v>67</v>
      </c>
    </row>
    <row r="5412" spans="1:16">
      <c r="A5412" s="62" t="s">
        <v>15413</v>
      </c>
      <c r="B5412" s="62" t="s">
        <v>2022</v>
      </c>
      <c r="O5412" t="s">
        <v>16811</v>
      </c>
      <c r="P5412" s="62" t="s">
        <v>67</v>
      </c>
    </row>
    <row r="5413" spans="1:16">
      <c r="A5413" s="62" t="s">
        <v>15414</v>
      </c>
      <c r="B5413" s="62" t="s">
        <v>2053</v>
      </c>
      <c r="O5413" t="s">
        <v>16811</v>
      </c>
      <c r="P5413" s="62" t="s">
        <v>67</v>
      </c>
    </row>
    <row r="5414" spans="1:16">
      <c r="A5414" s="62" t="s">
        <v>15415</v>
      </c>
      <c r="B5414" s="62" t="s">
        <v>2059</v>
      </c>
      <c r="O5414" t="s">
        <v>16811</v>
      </c>
      <c r="P5414" s="62" t="s">
        <v>67</v>
      </c>
    </row>
    <row r="5415" spans="1:16">
      <c r="A5415" s="62" t="s">
        <v>15416</v>
      </c>
      <c r="B5415" s="62" t="s">
        <v>2090</v>
      </c>
      <c r="O5415" t="s">
        <v>16811</v>
      </c>
      <c r="P5415" s="62" t="s">
        <v>67</v>
      </c>
    </row>
    <row r="5416" spans="1:16">
      <c r="A5416" s="62" t="s">
        <v>15417</v>
      </c>
      <c r="B5416" s="62" t="s">
        <v>2093</v>
      </c>
      <c r="O5416" t="s">
        <v>16811</v>
      </c>
      <c r="P5416" s="62" t="s">
        <v>67</v>
      </c>
    </row>
    <row r="5417" spans="1:16">
      <c r="A5417" s="62" t="s">
        <v>15418</v>
      </c>
      <c r="B5417" s="62" t="s">
        <v>2099</v>
      </c>
      <c r="O5417" t="s">
        <v>16811</v>
      </c>
      <c r="P5417" s="62" t="s">
        <v>67</v>
      </c>
    </row>
    <row r="5418" spans="1:16">
      <c r="A5418" s="62" t="s">
        <v>15419</v>
      </c>
      <c r="B5418" s="62" t="s">
        <v>2105</v>
      </c>
      <c r="O5418" t="s">
        <v>16811</v>
      </c>
      <c r="P5418" s="62" t="s">
        <v>67</v>
      </c>
    </row>
    <row r="5419" spans="1:16">
      <c r="A5419" s="62" t="s">
        <v>15420</v>
      </c>
      <c r="B5419" s="62" t="s">
        <v>1463</v>
      </c>
      <c r="O5419" t="s">
        <v>16811</v>
      </c>
      <c r="P5419" s="62" t="s">
        <v>67</v>
      </c>
    </row>
    <row r="5420" spans="1:16">
      <c r="A5420" s="62" t="s">
        <v>15421</v>
      </c>
      <c r="B5420" s="62" t="s">
        <v>1481</v>
      </c>
      <c r="O5420" t="s">
        <v>16811</v>
      </c>
      <c r="P5420" s="62" t="s">
        <v>67</v>
      </c>
    </row>
    <row r="5421" spans="1:16">
      <c r="A5421" s="62" t="s">
        <v>15422</v>
      </c>
      <c r="B5421" s="62" t="s">
        <v>1553</v>
      </c>
      <c r="O5421" t="s">
        <v>16811</v>
      </c>
      <c r="P5421" s="62" t="s">
        <v>67</v>
      </c>
    </row>
    <row r="5422" spans="1:16">
      <c r="A5422" s="62" t="s">
        <v>15423</v>
      </c>
      <c r="B5422" s="62" t="s">
        <v>1685</v>
      </c>
      <c r="O5422" t="s">
        <v>16811</v>
      </c>
      <c r="P5422" s="62" t="s">
        <v>67</v>
      </c>
    </row>
    <row r="5423" spans="1:16">
      <c r="A5423" s="62" t="s">
        <v>15424</v>
      </c>
      <c r="B5423" s="62" t="s">
        <v>1703</v>
      </c>
      <c r="O5423" t="s">
        <v>16811</v>
      </c>
      <c r="P5423" s="62" t="s">
        <v>67</v>
      </c>
    </row>
    <row r="5424" spans="1:16">
      <c r="A5424" s="62" t="s">
        <v>15425</v>
      </c>
      <c r="B5424" s="62" t="s">
        <v>1775</v>
      </c>
      <c r="O5424" t="s">
        <v>16811</v>
      </c>
      <c r="P5424" s="62" t="s">
        <v>67</v>
      </c>
    </row>
    <row r="5425" spans="1:16">
      <c r="A5425" s="62" t="s">
        <v>15426</v>
      </c>
      <c r="B5425" s="62" t="s">
        <v>1784</v>
      </c>
      <c r="O5425" t="s">
        <v>16811</v>
      </c>
      <c r="P5425" s="62" t="s">
        <v>67</v>
      </c>
    </row>
    <row r="5426" spans="1:16">
      <c r="A5426" s="62" t="s">
        <v>15427</v>
      </c>
      <c r="B5426" s="62" t="s">
        <v>1811</v>
      </c>
      <c r="O5426" t="s">
        <v>16811</v>
      </c>
      <c r="P5426" s="62" t="s">
        <v>67</v>
      </c>
    </row>
    <row r="5427" spans="1:16">
      <c r="A5427" s="62" t="s">
        <v>15428</v>
      </c>
      <c r="B5427" s="62" t="s">
        <v>1870</v>
      </c>
      <c r="O5427" t="s">
        <v>16811</v>
      </c>
      <c r="P5427" s="62" t="s">
        <v>67</v>
      </c>
    </row>
    <row r="5428" spans="1:16">
      <c r="A5428" s="62" t="s">
        <v>15429</v>
      </c>
      <c r="B5428" s="62" t="s">
        <v>2002</v>
      </c>
      <c r="O5428" t="s">
        <v>16811</v>
      </c>
      <c r="P5428" s="62" t="s">
        <v>67</v>
      </c>
    </row>
    <row r="5429" spans="1:16">
      <c r="A5429" s="62" t="s">
        <v>15430</v>
      </c>
      <c r="B5429" s="62" t="s">
        <v>2006</v>
      </c>
      <c r="O5429" t="s">
        <v>16811</v>
      </c>
      <c r="P5429" s="62" t="s">
        <v>67</v>
      </c>
    </row>
    <row r="5430" spans="1:16">
      <c r="A5430" s="62" t="s">
        <v>15431</v>
      </c>
      <c r="B5430" s="62" t="s">
        <v>2028</v>
      </c>
      <c r="O5430" t="s">
        <v>16811</v>
      </c>
      <c r="P5430" s="62" t="s">
        <v>67</v>
      </c>
    </row>
    <row r="5431" spans="1:16">
      <c r="A5431" s="62" t="s">
        <v>15432</v>
      </c>
      <c r="B5431" s="62" t="s">
        <v>2041</v>
      </c>
      <c r="O5431" t="s">
        <v>16811</v>
      </c>
      <c r="P5431" s="62" t="s">
        <v>67</v>
      </c>
    </row>
    <row r="5432" spans="1:16">
      <c r="A5432" s="62" t="s">
        <v>15433</v>
      </c>
      <c r="B5432" s="62" t="s">
        <v>2044</v>
      </c>
      <c r="O5432" t="s">
        <v>16811</v>
      </c>
      <c r="P5432" s="62" t="s">
        <v>67</v>
      </c>
    </row>
    <row r="5433" spans="1:16">
      <c r="A5433" s="62" t="s">
        <v>15434</v>
      </c>
      <c r="B5433" s="62" t="s">
        <v>1772</v>
      </c>
      <c r="O5433" t="s">
        <v>16811</v>
      </c>
      <c r="P5433" s="62" t="s">
        <v>67</v>
      </c>
    </row>
    <row r="5434" spans="1:16">
      <c r="A5434" s="62" t="s">
        <v>15435</v>
      </c>
      <c r="B5434" s="62" t="s">
        <v>1793</v>
      </c>
      <c r="O5434" t="s">
        <v>16811</v>
      </c>
      <c r="P5434" s="62" t="s">
        <v>67</v>
      </c>
    </row>
    <row r="5435" spans="1:16">
      <c r="A5435" s="62" t="s">
        <v>15436</v>
      </c>
      <c r="B5435" s="62" t="s">
        <v>1799</v>
      </c>
      <c r="O5435" t="s">
        <v>16811</v>
      </c>
      <c r="P5435" s="62" t="s">
        <v>67</v>
      </c>
    </row>
    <row r="5436" spans="1:16">
      <c r="A5436" s="62" t="s">
        <v>15437</v>
      </c>
      <c r="B5436" s="62" t="s">
        <v>1808</v>
      </c>
      <c r="O5436" t="s">
        <v>16811</v>
      </c>
      <c r="P5436" s="62" t="s">
        <v>67</v>
      </c>
    </row>
    <row r="5437" spans="1:16">
      <c r="A5437" s="62" t="s">
        <v>15438</v>
      </c>
      <c r="B5437" s="62" t="s">
        <v>1814</v>
      </c>
      <c r="O5437" t="s">
        <v>16811</v>
      </c>
      <c r="P5437" s="62" t="s">
        <v>67</v>
      </c>
    </row>
    <row r="5438" spans="1:16">
      <c r="A5438" s="62" t="s">
        <v>15439</v>
      </c>
      <c r="B5438" s="62" t="s">
        <v>1861</v>
      </c>
      <c r="O5438" t="s">
        <v>16811</v>
      </c>
      <c r="P5438" s="62" t="s">
        <v>67</v>
      </c>
    </row>
    <row r="5439" spans="1:16">
      <c r="A5439" s="62" t="s">
        <v>15440</v>
      </c>
      <c r="B5439" s="62" t="s">
        <v>1986</v>
      </c>
      <c r="O5439" t="s">
        <v>16811</v>
      </c>
      <c r="P5439" s="62" t="s">
        <v>67</v>
      </c>
    </row>
    <row r="5440" spans="1:16">
      <c r="A5440" s="62" t="s">
        <v>15441</v>
      </c>
      <c r="B5440" s="62" t="s">
        <v>1487</v>
      </c>
      <c r="O5440" t="s">
        <v>16811</v>
      </c>
      <c r="P5440" s="62" t="s">
        <v>67</v>
      </c>
    </row>
    <row r="5441" spans="1:16">
      <c r="A5441" s="62" t="s">
        <v>15442</v>
      </c>
      <c r="B5441" s="62" t="s">
        <v>1577</v>
      </c>
      <c r="O5441" t="s">
        <v>16811</v>
      </c>
      <c r="P5441" s="62" t="s">
        <v>67</v>
      </c>
    </row>
    <row r="5442" spans="1:16">
      <c r="A5442" s="62" t="s">
        <v>15443</v>
      </c>
      <c r="B5442" s="62" t="s">
        <v>1592</v>
      </c>
      <c r="O5442" t="s">
        <v>16811</v>
      </c>
      <c r="P5442" s="62" t="s">
        <v>67</v>
      </c>
    </row>
    <row r="5443" spans="1:16">
      <c r="A5443" s="62" t="s">
        <v>15444</v>
      </c>
      <c r="B5443" s="62" t="s">
        <v>1709</v>
      </c>
      <c r="O5443" t="s">
        <v>16811</v>
      </c>
      <c r="P5443" s="62" t="s">
        <v>67</v>
      </c>
    </row>
    <row r="5444" spans="1:16">
      <c r="A5444" s="62" t="s">
        <v>15445</v>
      </c>
      <c r="B5444" s="62" t="s">
        <v>1748</v>
      </c>
      <c r="O5444" t="s">
        <v>16811</v>
      </c>
      <c r="P5444" s="62" t="s">
        <v>67</v>
      </c>
    </row>
    <row r="5445" spans="1:16">
      <c r="A5445" s="62" t="s">
        <v>15446</v>
      </c>
      <c r="B5445" s="62" t="s">
        <v>1766</v>
      </c>
      <c r="O5445" t="s">
        <v>16811</v>
      </c>
      <c r="P5445" s="62" t="s">
        <v>67</v>
      </c>
    </row>
    <row r="5446" spans="1:16">
      <c r="A5446" s="62" t="s">
        <v>15447</v>
      </c>
      <c r="B5446" s="62" t="s">
        <v>1837</v>
      </c>
      <c r="O5446" t="s">
        <v>16811</v>
      </c>
      <c r="P5446" s="62" t="s">
        <v>67</v>
      </c>
    </row>
    <row r="5447" spans="1:16">
      <c r="A5447" s="62" t="s">
        <v>15448</v>
      </c>
      <c r="B5447" s="62" t="s">
        <v>1855</v>
      </c>
      <c r="O5447" t="s">
        <v>16811</v>
      </c>
      <c r="P5447" s="62" t="s">
        <v>67</v>
      </c>
    </row>
    <row r="5448" spans="1:16">
      <c r="A5448" s="62" t="s">
        <v>15449</v>
      </c>
      <c r="B5448" s="62" t="s">
        <v>1927</v>
      </c>
      <c r="O5448" t="s">
        <v>16811</v>
      </c>
      <c r="P5448" s="62" t="s">
        <v>67</v>
      </c>
    </row>
    <row r="5449" spans="1:16">
      <c r="A5449" s="62" t="s">
        <v>15450</v>
      </c>
      <c r="B5449" s="62" t="s">
        <v>1942</v>
      </c>
      <c r="O5449" t="s">
        <v>16811</v>
      </c>
      <c r="P5449" s="62" t="s">
        <v>67</v>
      </c>
    </row>
    <row r="5450" spans="1:16">
      <c r="A5450" s="62" t="s">
        <v>15451</v>
      </c>
      <c r="B5450" s="62" t="s">
        <v>1980</v>
      </c>
      <c r="O5450" t="s">
        <v>16811</v>
      </c>
      <c r="P5450" s="62" t="s">
        <v>67</v>
      </c>
    </row>
    <row r="5451" spans="1:16">
      <c r="A5451" s="62" t="s">
        <v>15452</v>
      </c>
      <c r="B5451" s="62" t="s">
        <v>1992</v>
      </c>
      <c r="O5451" t="s">
        <v>16811</v>
      </c>
      <c r="P5451" s="62" t="s">
        <v>67</v>
      </c>
    </row>
    <row r="5452" spans="1:16">
      <c r="A5452" s="62" t="s">
        <v>15453</v>
      </c>
      <c r="B5452" s="62" t="s">
        <v>2078</v>
      </c>
      <c r="O5452" t="s">
        <v>16811</v>
      </c>
      <c r="P5452" s="62" t="s">
        <v>67</v>
      </c>
    </row>
    <row r="5453" spans="1:16">
      <c r="A5453" s="62" t="s">
        <v>15454</v>
      </c>
      <c r="B5453" s="62" t="s">
        <v>67</v>
      </c>
      <c r="O5453" t="s">
        <v>16811</v>
      </c>
      <c r="P5453" s="62" t="s">
        <v>67</v>
      </c>
    </row>
    <row r="5454" spans="1:16">
      <c r="A5454" s="62" t="s">
        <v>15455</v>
      </c>
      <c r="B5454" s="62" t="s">
        <v>1562</v>
      </c>
      <c r="O5454" t="s">
        <v>16811</v>
      </c>
      <c r="P5454" s="62" t="s">
        <v>67</v>
      </c>
    </row>
    <row r="5455" spans="1:16">
      <c r="A5455" s="62" t="s">
        <v>15456</v>
      </c>
      <c r="B5455" s="62" t="s">
        <v>1580</v>
      </c>
      <c r="O5455" t="s">
        <v>16811</v>
      </c>
      <c r="P5455" s="62" t="s">
        <v>67</v>
      </c>
    </row>
    <row r="5456" spans="1:16">
      <c r="A5456" s="62" t="s">
        <v>15457</v>
      </c>
      <c r="B5456" s="62" t="s">
        <v>1631</v>
      </c>
      <c r="O5456" t="s">
        <v>16811</v>
      </c>
      <c r="P5456" s="62" t="s">
        <v>67</v>
      </c>
    </row>
    <row r="5457" spans="1:16">
      <c r="A5457" s="62" t="s">
        <v>15458</v>
      </c>
      <c r="B5457" s="62" t="s">
        <v>1649</v>
      </c>
      <c r="O5457" t="s">
        <v>16811</v>
      </c>
      <c r="P5457" s="62" t="s">
        <v>67</v>
      </c>
    </row>
    <row r="5458" spans="1:16">
      <c r="A5458" s="62" t="s">
        <v>15459</v>
      </c>
      <c r="B5458" s="62" t="s">
        <v>1658</v>
      </c>
      <c r="O5458" t="s">
        <v>16811</v>
      </c>
      <c r="P5458" s="62" t="s">
        <v>67</v>
      </c>
    </row>
    <row r="5459" spans="1:16">
      <c r="A5459" s="62" t="s">
        <v>15460</v>
      </c>
      <c r="B5459" s="62" t="s">
        <v>1742</v>
      </c>
      <c r="O5459" t="s">
        <v>16811</v>
      </c>
      <c r="P5459" s="62" t="s">
        <v>67</v>
      </c>
    </row>
    <row r="5460" spans="1:16">
      <c r="A5460" s="62" t="s">
        <v>15461</v>
      </c>
      <c r="B5460" s="62" t="s">
        <v>1817</v>
      </c>
      <c r="O5460" t="s">
        <v>16811</v>
      </c>
      <c r="P5460" s="62" t="s">
        <v>67</v>
      </c>
    </row>
    <row r="5461" spans="1:16">
      <c r="A5461" s="62" t="s">
        <v>15462</v>
      </c>
      <c r="B5461" s="62" t="s">
        <v>2050</v>
      </c>
      <c r="O5461" t="s">
        <v>16811</v>
      </c>
      <c r="P5461" s="62" t="s">
        <v>67</v>
      </c>
    </row>
    <row r="5462" spans="1:16">
      <c r="A5462" s="62" t="s">
        <v>15463</v>
      </c>
      <c r="B5462" s="62" t="s">
        <v>1472</v>
      </c>
      <c r="O5462" t="s">
        <v>16811</v>
      </c>
      <c r="P5462" s="62" t="s">
        <v>67</v>
      </c>
    </row>
    <row r="5463" spans="1:16">
      <c r="A5463" s="62" t="s">
        <v>15464</v>
      </c>
      <c r="B5463" s="62" t="s">
        <v>1946</v>
      </c>
      <c r="O5463" t="s">
        <v>16811</v>
      </c>
      <c r="P5463" s="62" t="s">
        <v>67</v>
      </c>
    </row>
    <row r="5464" spans="1:16">
      <c r="A5464" s="62" t="s">
        <v>15465</v>
      </c>
      <c r="B5464" s="62" t="s">
        <v>2071</v>
      </c>
      <c r="O5464" t="s">
        <v>16811</v>
      </c>
      <c r="P5464" s="62" t="s">
        <v>67</v>
      </c>
    </row>
    <row r="5465" spans="1:16">
      <c r="A5465" s="62" t="s">
        <v>15466</v>
      </c>
      <c r="B5465" s="62" t="s">
        <v>1457</v>
      </c>
      <c r="O5465" t="s">
        <v>16811</v>
      </c>
      <c r="P5465" s="62" t="s">
        <v>67</v>
      </c>
    </row>
    <row r="5466" spans="1:16">
      <c r="A5466" s="62" t="s">
        <v>15467</v>
      </c>
      <c r="B5466" s="62" t="s">
        <v>1460</v>
      </c>
      <c r="O5466" t="s">
        <v>16811</v>
      </c>
      <c r="P5466" s="62" t="s">
        <v>67</v>
      </c>
    </row>
    <row r="5467" spans="1:16">
      <c r="A5467" s="62" t="s">
        <v>15468</v>
      </c>
      <c r="B5467" s="62" t="s">
        <v>1493</v>
      </c>
      <c r="O5467" t="s">
        <v>16811</v>
      </c>
      <c r="P5467" s="62" t="s">
        <v>67</v>
      </c>
    </row>
    <row r="5468" spans="1:16">
      <c r="A5468" s="62" t="s">
        <v>15469</v>
      </c>
      <c r="B5468" s="62" t="s">
        <v>1496</v>
      </c>
      <c r="O5468" t="s">
        <v>16811</v>
      </c>
      <c r="P5468" s="62" t="s">
        <v>67</v>
      </c>
    </row>
    <row r="5469" spans="1:16">
      <c r="A5469" s="62" t="s">
        <v>15470</v>
      </c>
      <c r="B5469" s="62" t="s">
        <v>1499</v>
      </c>
      <c r="O5469" t="s">
        <v>16811</v>
      </c>
      <c r="P5469" s="62" t="s">
        <v>67</v>
      </c>
    </row>
    <row r="5470" spans="1:16">
      <c r="A5470" s="62" t="s">
        <v>15471</v>
      </c>
      <c r="B5470" s="62" t="s">
        <v>1559</v>
      </c>
      <c r="O5470" t="s">
        <v>16811</v>
      </c>
      <c r="P5470" s="62" t="s">
        <v>67</v>
      </c>
    </row>
    <row r="5471" spans="1:16">
      <c r="A5471" s="62" t="s">
        <v>15472</v>
      </c>
      <c r="B5471" s="62" t="s">
        <v>1586</v>
      </c>
      <c r="O5471" t="s">
        <v>16811</v>
      </c>
      <c r="P5471" s="62" t="s">
        <v>67</v>
      </c>
    </row>
    <row r="5472" spans="1:16">
      <c r="A5472" s="62" t="s">
        <v>15473</v>
      </c>
      <c r="B5472" s="62" t="s">
        <v>1628</v>
      </c>
      <c r="O5472" t="s">
        <v>16811</v>
      </c>
      <c r="P5472" s="62" t="s">
        <v>67</v>
      </c>
    </row>
    <row r="5473" spans="1:16">
      <c r="A5473" s="62" t="s">
        <v>15474</v>
      </c>
      <c r="B5473" s="62" t="s">
        <v>1640</v>
      </c>
      <c r="O5473" t="s">
        <v>16811</v>
      </c>
      <c r="P5473" s="62" t="s">
        <v>67</v>
      </c>
    </row>
    <row r="5474" spans="1:16">
      <c r="A5474" s="62" t="s">
        <v>15475</v>
      </c>
      <c r="B5474" s="62" t="s">
        <v>1670</v>
      </c>
      <c r="O5474" t="s">
        <v>16811</v>
      </c>
      <c r="P5474" s="62" t="s">
        <v>67</v>
      </c>
    </row>
    <row r="5475" spans="1:16">
      <c r="A5475" s="62" t="s">
        <v>15476</v>
      </c>
      <c r="B5475" s="62" t="s">
        <v>1721</v>
      </c>
      <c r="O5475" t="s">
        <v>16811</v>
      </c>
      <c r="P5475" s="62" t="s">
        <v>67</v>
      </c>
    </row>
    <row r="5476" spans="1:16">
      <c r="A5476" s="62" t="s">
        <v>15477</v>
      </c>
      <c r="B5476" s="62" t="s">
        <v>1724</v>
      </c>
      <c r="O5476" t="s">
        <v>16811</v>
      </c>
      <c r="P5476" s="62" t="s">
        <v>67</v>
      </c>
    </row>
    <row r="5477" spans="1:16">
      <c r="A5477" s="62" t="s">
        <v>15478</v>
      </c>
      <c r="B5477" s="62" t="s">
        <v>1730</v>
      </c>
      <c r="O5477" t="s">
        <v>16811</v>
      </c>
      <c r="P5477" s="62" t="s">
        <v>67</v>
      </c>
    </row>
    <row r="5478" spans="1:16">
      <c r="A5478" s="62" t="s">
        <v>15479</v>
      </c>
      <c r="B5478" s="62" t="s">
        <v>1733</v>
      </c>
      <c r="O5478" t="s">
        <v>16811</v>
      </c>
      <c r="P5478" s="62" t="s">
        <v>67</v>
      </c>
    </row>
    <row r="5479" spans="1:16">
      <c r="A5479" s="62" t="s">
        <v>15480</v>
      </c>
      <c r="B5479" s="62" t="s">
        <v>1778</v>
      </c>
      <c r="O5479" t="s">
        <v>16811</v>
      </c>
      <c r="P5479" s="62" t="s">
        <v>67</v>
      </c>
    </row>
    <row r="5480" spans="1:16">
      <c r="A5480" s="62" t="s">
        <v>15481</v>
      </c>
      <c r="B5480" s="62" t="s">
        <v>1833</v>
      </c>
      <c r="O5480" t="s">
        <v>16811</v>
      </c>
      <c r="P5480" s="62" t="s">
        <v>67</v>
      </c>
    </row>
    <row r="5481" spans="1:16">
      <c r="A5481" s="62" t="s">
        <v>15482</v>
      </c>
      <c r="B5481" s="62" t="s">
        <v>1898</v>
      </c>
      <c r="O5481" t="s">
        <v>16811</v>
      </c>
      <c r="P5481" s="62" t="s">
        <v>67</v>
      </c>
    </row>
    <row r="5482" spans="1:16">
      <c r="A5482" s="62" t="s">
        <v>15483</v>
      </c>
      <c r="B5482" s="62" t="s">
        <v>1908</v>
      </c>
      <c r="O5482" t="s">
        <v>16811</v>
      </c>
      <c r="P5482" s="62" t="s">
        <v>67</v>
      </c>
    </row>
    <row r="5483" spans="1:16">
      <c r="A5483" s="62" t="s">
        <v>15484</v>
      </c>
      <c r="B5483" s="62" t="s">
        <v>1950</v>
      </c>
      <c r="O5483" t="s">
        <v>16811</v>
      </c>
      <c r="P5483" s="62" t="s">
        <v>67</v>
      </c>
    </row>
    <row r="5484" spans="1:16">
      <c r="A5484" s="62" t="s">
        <v>15485</v>
      </c>
      <c r="B5484" s="62" t="s">
        <v>1983</v>
      </c>
      <c r="O5484" t="s">
        <v>16811</v>
      </c>
      <c r="P5484" s="62" t="s">
        <v>67</v>
      </c>
    </row>
    <row r="5485" spans="1:16">
      <c r="A5485" s="62" t="s">
        <v>15486</v>
      </c>
      <c r="B5485" s="62" t="s">
        <v>63</v>
      </c>
      <c r="O5485" t="s">
        <v>16810</v>
      </c>
      <c r="P5485" s="62" t="s">
        <v>67</v>
      </c>
    </row>
    <row r="5486" spans="1:16">
      <c r="A5486" s="62" t="s">
        <v>15487</v>
      </c>
      <c r="B5486" s="62" t="s">
        <v>2108</v>
      </c>
      <c r="O5486" t="s">
        <v>16810</v>
      </c>
      <c r="P5486" s="62" t="s">
        <v>67</v>
      </c>
    </row>
    <row r="5487" spans="1:16">
      <c r="A5487" s="62" t="s">
        <v>15488</v>
      </c>
      <c r="B5487" s="62" t="s">
        <v>2111</v>
      </c>
      <c r="O5487" t="s">
        <v>16810</v>
      </c>
      <c r="P5487" s="62" t="s">
        <v>67</v>
      </c>
    </row>
    <row r="5488" spans="1:16">
      <c r="A5488" s="62" t="s">
        <v>15489</v>
      </c>
      <c r="B5488" s="62" t="s">
        <v>2114</v>
      </c>
      <c r="O5488" t="s">
        <v>16810</v>
      </c>
      <c r="P5488" s="62" t="s">
        <v>67</v>
      </c>
    </row>
    <row r="5489" spans="1:16">
      <c r="A5489" s="62" t="s">
        <v>15490</v>
      </c>
      <c r="B5489" s="62" t="s">
        <v>2117</v>
      </c>
      <c r="O5489" t="s">
        <v>16810</v>
      </c>
      <c r="P5489" s="62" t="s">
        <v>67</v>
      </c>
    </row>
    <row r="5490" spans="1:16">
      <c r="A5490" s="62" t="s">
        <v>15491</v>
      </c>
      <c r="B5490" s="62" t="s">
        <v>2120</v>
      </c>
      <c r="O5490" t="s">
        <v>16810</v>
      </c>
      <c r="P5490" s="62" t="s">
        <v>67</v>
      </c>
    </row>
    <row r="5491" spans="1:16">
      <c r="A5491" s="62" t="s">
        <v>15492</v>
      </c>
      <c r="B5491" s="62" t="s">
        <v>2123</v>
      </c>
      <c r="O5491" t="s">
        <v>16810</v>
      </c>
      <c r="P5491" s="62" t="s">
        <v>67</v>
      </c>
    </row>
    <row r="5492" spans="1:16">
      <c r="A5492" s="62" t="s">
        <v>15493</v>
      </c>
      <c r="B5492" s="62" t="s">
        <v>2126</v>
      </c>
      <c r="O5492" t="s">
        <v>16810</v>
      </c>
      <c r="P5492" s="62" t="s">
        <v>67</v>
      </c>
    </row>
    <row r="5493" spans="1:16">
      <c r="A5493" s="62" t="s">
        <v>15494</v>
      </c>
      <c r="B5493" s="62" t="s">
        <v>2129</v>
      </c>
      <c r="O5493" t="s">
        <v>16810</v>
      </c>
      <c r="P5493" s="62" t="s">
        <v>67</v>
      </c>
    </row>
    <row r="5494" spans="1:16">
      <c r="A5494" s="62" t="s">
        <v>15495</v>
      </c>
      <c r="B5494" s="62" t="s">
        <v>2132</v>
      </c>
      <c r="O5494" t="s">
        <v>16810</v>
      </c>
      <c r="P5494" s="62" t="s">
        <v>67</v>
      </c>
    </row>
    <row r="5495" spans="1:16">
      <c r="A5495" s="62" t="s">
        <v>15496</v>
      </c>
      <c r="B5495" s="62" t="s">
        <v>2135</v>
      </c>
      <c r="O5495" t="s">
        <v>16810</v>
      </c>
      <c r="P5495" s="62" t="s">
        <v>67</v>
      </c>
    </row>
    <row r="5496" spans="1:16">
      <c r="A5496" s="62" t="s">
        <v>15497</v>
      </c>
      <c r="B5496" s="62" t="s">
        <v>2138</v>
      </c>
      <c r="O5496" t="s">
        <v>16810</v>
      </c>
      <c r="P5496" s="62" t="s">
        <v>67</v>
      </c>
    </row>
    <row r="5497" spans="1:16">
      <c r="A5497" s="62" t="s">
        <v>15498</v>
      </c>
      <c r="B5497" s="62" t="s">
        <v>2141</v>
      </c>
      <c r="O5497" t="s">
        <v>16810</v>
      </c>
      <c r="P5497" s="62" t="s">
        <v>67</v>
      </c>
    </row>
    <row r="5498" spans="1:16">
      <c r="A5498" s="62" t="s">
        <v>15499</v>
      </c>
      <c r="B5498" s="62" t="s">
        <v>2144</v>
      </c>
      <c r="O5498" t="s">
        <v>16810</v>
      </c>
      <c r="P5498" s="62" t="s">
        <v>67</v>
      </c>
    </row>
    <row r="5499" spans="1:16">
      <c r="A5499" s="62" t="s">
        <v>15500</v>
      </c>
      <c r="B5499" s="62" t="s">
        <v>2147</v>
      </c>
      <c r="O5499" t="s">
        <v>16810</v>
      </c>
      <c r="P5499" s="62" t="s">
        <v>67</v>
      </c>
    </row>
    <row r="5500" spans="1:16">
      <c r="A5500" s="62" t="s">
        <v>15501</v>
      </c>
      <c r="B5500" s="62" t="s">
        <v>2150</v>
      </c>
      <c r="O5500" t="s">
        <v>16810</v>
      </c>
      <c r="P5500" s="62" t="s">
        <v>67</v>
      </c>
    </row>
    <row r="5501" spans="1:16">
      <c r="A5501" s="62" t="s">
        <v>15502</v>
      </c>
      <c r="B5501" s="62" t="s">
        <v>2153</v>
      </c>
      <c r="O5501" t="s">
        <v>16810</v>
      </c>
      <c r="P5501" s="62" t="s">
        <v>67</v>
      </c>
    </row>
    <row r="5502" spans="1:16">
      <c r="A5502" s="62" t="s">
        <v>15503</v>
      </c>
      <c r="B5502" s="62" t="s">
        <v>2156</v>
      </c>
      <c r="O5502" t="s">
        <v>16810</v>
      </c>
      <c r="P5502" s="62" t="s">
        <v>67</v>
      </c>
    </row>
    <row r="5503" spans="1:16">
      <c r="A5503" s="62" t="s">
        <v>15504</v>
      </c>
      <c r="B5503" s="62" t="s">
        <v>65</v>
      </c>
      <c r="O5503" t="s">
        <v>16810</v>
      </c>
      <c r="P5503" s="62" t="s">
        <v>67</v>
      </c>
    </row>
    <row r="5504" spans="1:16">
      <c r="A5504" s="62" t="s">
        <v>15505</v>
      </c>
      <c r="B5504" s="62" t="s">
        <v>2159</v>
      </c>
      <c r="O5504" t="s">
        <v>16810</v>
      </c>
      <c r="P5504" s="62" t="s">
        <v>67</v>
      </c>
    </row>
    <row r="5505" spans="1:16">
      <c r="A5505" s="62" t="s">
        <v>15506</v>
      </c>
      <c r="B5505" s="62" t="s">
        <v>2162</v>
      </c>
      <c r="O5505" t="s">
        <v>16810</v>
      </c>
      <c r="P5505" s="62" t="s">
        <v>67</v>
      </c>
    </row>
    <row r="5506" spans="1:16">
      <c r="A5506" s="62" t="s">
        <v>15507</v>
      </c>
      <c r="B5506" s="62" t="s">
        <v>2165</v>
      </c>
      <c r="O5506" t="s">
        <v>16810</v>
      </c>
      <c r="P5506" s="62" t="s">
        <v>67</v>
      </c>
    </row>
    <row r="5507" spans="1:16">
      <c r="A5507" s="62" t="s">
        <v>15508</v>
      </c>
      <c r="B5507" s="62" t="s">
        <v>1388</v>
      </c>
      <c r="O5507" t="s">
        <v>16809</v>
      </c>
      <c r="P5507" s="62" t="s">
        <v>43</v>
      </c>
    </row>
    <row r="5508" spans="1:16">
      <c r="A5508" s="62" t="s">
        <v>15509</v>
      </c>
      <c r="B5508" s="62" t="s">
        <v>1391</v>
      </c>
      <c r="O5508" t="s">
        <v>16809</v>
      </c>
      <c r="P5508" s="62" t="s">
        <v>43</v>
      </c>
    </row>
    <row r="5509" spans="1:16">
      <c r="A5509" s="62" t="s">
        <v>15510</v>
      </c>
      <c r="B5509" s="62" t="s">
        <v>1394</v>
      </c>
      <c r="O5509" t="s">
        <v>16809</v>
      </c>
      <c r="P5509" s="62" t="s">
        <v>43</v>
      </c>
    </row>
    <row r="5510" spans="1:16">
      <c r="A5510" s="62" t="s">
        <v>15511</v>
      </c>
      <c r="B5510" s="62" t="s">
        <v>49</v>
      </c>
      <c r="O5510" t="s">
        <v>16809</v>
      </c>
      <c r="P5510" s="62" t="s">
        <v>43</v>
      </c>
    </row>
    <row r="5511" spans="1:16">
      <c r="A5511" s="62" t="s">
        <v>15512</v>
      </c>
      <c r="B5511" s="62" t="s">
        <v>2168</v>
      </c>
      <c r="O5511" t="s">
        <v>16809</v>
      </c>
      <c r="P5511" s="62" t="s">
        <v>43</v>
      </c>
    </row>
    <row r="5512" spans="1:16">
      <c r="A5512" s="62" t="s">
        <v>15513</v>
      </c>
      <c r="B5512" s="62" t="s">
        <v>2173</v>
      </c>
      <c r="O5512" t="s">
        <v>16809</v>
      </c>
      <c r="P5512" s="62" t="s">
        <v>43</v>
      </c>
    </row>
    <row r="5513" spans="1:16">
      <c r="A5513" s="62" t="s">
        <v>15514</v>
      </c>
      <c r="B5513" s="62" t="s">
        <v>2177</v>
      </c>
      <c r="O5513" t="s">
        <v>16809</v>
      </c>
      <c r="P5513" s="62" t="s">
        <v>43</v>
      </c>
    </row>
    <row r="5514" spans="1:16">
      <c r="A5514" s="62" t="s">
        <v>15515</v>
      </c>
      <c r="B5514" s="62" t="s">
        <v>2181</v>
      </c>
      <c r="O5514" t="s">
        <v>16809</v>
      </c>
      <c r="P5514" s="62" t="s">
        <v>43</v>
      </c>
    </row>
    <row r="5515" spans="1:16">
      <c r="A5515" s="62" t="s">
        <v>15516</v>
      </c>
      <c r="B5515" s="62" t="s">
        <v>2184</v>
      </c>
      <c r="O5515" t="s">
        <v>16809</v>
      </c>
      <c r="P5515" s="62" t="s">
        <v>43</v>
      </c>
    </row>
    <row r="5516" spans="1:16">
      <c r="A5516" s="62" t="s">
        <v>15517</v>
      </c>
      <c r="B5516" s="62" t="s">
        <v>2187</v>
      </c>
      <c r="O5516" t="s">
        <v>16809</v>
      </c>
      <c r="P5516" s="62" t="s">
        <v>43</v>
      </c>
    </row>
    <row r="5517" spans="1:16">
      <c r="A5517" s="62" t="s">
        <v>15518</v>
      </c>
      <c r="B5517" s="62" t="s">
        <v>2190</v>
      </c>
      <c r="O5517" t="s">
        <v>16809</v>
      </c>
      <c r="P5517" s="62" t="s">
        <v>43</v>
      </c>
    </row>
    <row r="5518" spans="1:16">
      <c r="A5518" s="62" t="s">
        <v>15519</v>
      </c>
      <c r="B5518" s="62" t="s">
        <v>2193</v>
      </c>
      <c r="O5518" t="s">
        <v>16809</v>
      </c>
      <c r="P5518" s="62" t="s">
        <v>43</v>
      </c>
    </row>
    <row r="5519" spans="1:16">
      <c r="A5519" s="62" t="s">
        <v>15520</v>
      </c>
      <c r="B5519" s="62" t="s">
        <v>61</v>
      </c>
      <c r="O5519" t="s">
        <v>16810</v>
      </c>
      <c r="P5519" s="62" t="s">
        <v>67</v>
      </c>
    </row>
    <row r="5520" spans="1:16">
      <c r="A5520" s="62" t="s">
        <v>15521</v>
      </c>
      <c r="B5520" s="62" t="s">
        <v>1401</v>
      </c>
      <c r="O5520" t="s">
        <v>16810</v>
      </c>
      <c r="P5520" s="62" t="s">
        <v>67</v>
      </c>
    </row>
    <row r="5521" spans="1:16">
      <c r="A5521" s="62" t="s">
        <v>15522</v>
      </c>
      <c r="B5521" s="62" t="s">
        <v>1404</v>
      </c>
      <c r="O5521" t="s">
        <v>16810</v>
      </c>
      <c r="P5521" s="62" t="s">
        <v>67</v>
      </c>
    </row>
    <row r="5522" spans="1:16">
      <c r="A5522" s="62" t="s">
        <v>15523</v>
      </c>
      <c r="B5522" s="62" t="s">
        <v>1407</v>
      </c>
      <c r="O5522" t="s">
        <v>16810</v>
      </c>
      <c r="P5522" s="62" t="s">
        <v>67</v>
      </c>
    </row>
    <row r="5523" spans="1:16">
      <c r="A5523" s="62" t="s">
        <v>15524</v>
      </c>
      <c r="B5523" s="62" t="s">
        <v>1411</v>
      </c>
      <c r="O5523" t="s">
        <v>16810</v>
      </c>
      <c r="P5523" s="62" t="s">
        <v>67</v>
      </c>
    </row>
    <row r="5524" spans="1:16">
      <c r="A5524" s="62" t="s">
        <v>15525</v>
      </c>
      <c r="B5524" s="62" t="s">
        <v>1415</v>
      </c>
      <c r="O5524" t="s">
        <v>16810</v>
      </c>
      <c r="P5524" s="62" t="s">
        <v>67</v>
      </c>
    </row>
    <row r="5525" spans="1:16">
      <c r="A5525" s="62" t="s">
        <v>2195</v>
      </c>
      <c r="B5525" s="62" t="s">
        <v>2196</v>
      </c>
      <c r="O5525" t="s">
        <v>16810</v>
      </c>
      <c r="P5525" s="62" t="s">
        <v>67</v>
      </c>
    </row>
    <row r="5526" spans="1:16">
      <c r="A5526" s="62" t="s">
        <v>15526</v>
      </c>
      <c r="B5526" s="62" t="s">
        <v>1381</v>
      </c>
      <c r="O5526" t="s">
        <v>16809</v>
      </c>
      <c r="P5526" s="62" t="s">
        <v>43</v>
      </c>
    </row>
    <row r="5527" spans="1:16">
      <c r="A5527" s="62" t="s">
        <v>15527</v>
      </c>
      <c r="B5527" s="62" t="s">
        <v>1385</v>
      </c>
      <c r="O5527" t="s">
        <v>16809</v>
      </c>
      <c r="P5527" s="62" t="s">
        <v>43</v>
      </c>
    </row>
    <row r="5528" spans="1:16">
      <c r="A5528" s="62" t="s">
        <v>15528</v>
      </c>
      <c r="B5528" s="62" t="s">
        <v>1398</v>
      </c>
      <c r="O5528" t="s">
        <v>16809</v>
      </c>
      <c r="P5528" s="62" t="s">
        <v>43</v>
      </c>
    </row>
    <row r="5529" spans="1:16">
      <c r="A5529" s="62" t="s">
        <v>15529</v>
      </c>
      <c r="B5529" s="62" t="s">
        <v>71</v>
      </c>
      <c r="O5529" t="s">
        <v>16810</v>
      </c>
      <c r="P5529" s="62" t="s">
        <v>67</v>
      </c>
    </row>
    <row r="5530" spans="1:16">
      <c r="A5530" s="62" t="s">
        <v>15530</v>
      </c>
      <c r="B5530" s="62" t="s">
        <v>2919</v>
      </c>
      <c r="O5530" t="s">
        <v>16810</v>
      </c>
      <c r="P5530" s="62" t="s">
        <v>67</v>
      </c>
    </row>
    <row r="5531" spans="1:16">
      <c r="A5531" s="62" t="s">
        <v>15531</v>
      </c>
      <c r="B5531" s="62" t="s">
        <v>2922</v>
      </c>
      <c r="O5531" t="s">
        <v>16810</v>
      </c>
      <c r="P5531" s="62" t="s">
        <v>67</v>
      </c>
    </row>
    <row r="5532" spans="1:16">
      <c r="A5532" s="62" t="s">
        <v>15532</v>
      </c>
      <c r="B5532" s="62" t="s">
        <v>2925</v>
      </c>
      <c r="O5532" t="s">
        <v>16810</v>
      </c>
      <c r="P5532" s="62" t="s">
        <v>67</v>
      </c>
    </row>
    <row r="5533" spans="1:16">
      <c r="A5533" s="62" t="s">
        <v>15533</v>
      </c>
      <c r="B5533" s="62" t="s">
        <v>2928</v>
      </c>
      <c r="O5533" t="s">
        <v>16810</v>
      </c>
      <c r="P5533" s="62" t="s">
        <v>67</v>
      </c>
    </row>
    <row r="5534" spans="1:16">
      <c r="A5534" s="62" t="s">
        <v>15534</v>
      </c>
      <c r="B5534" s="62" t="s">
        <v>51</v>
      </c>
      <c r="O5534" t="s">
        <v>16809</v>
      </c>
      <c r="P5534" s="62" t="s">
        <v>43</v>
      </c>
    </row>
    <row r="5535" spans="1:16">
      <c r="A5535" s="62" t="s">
        <v>15535</v>
      </c>
      <c r="B5535" s="62" t="s">
        <v>2931</v>
      </c>
      <c r="O5535" t="s">
        <v>16809</v>
      </c>
      <c r="P5535" s="62" t="s">
        <v>43</v>
      </c>
    </row>
    <row r="5536" spans="1:16">
      <c r="A5536" s="62" t="s">
        <v>15536</v>
      </c>
      <c r="B5536" s="62" t="s">
        <v>2935</v>
      </c>
      <c r="O5536" t="s">
        <v>16809</v>
      </c>
      <c r="P5536" s="62" t="s">
        <v>43</v>
      </c>
    </row>
    <row r="5537" spans="1:16">
      <c r="A5537" s="62" t="s">
        <v>15537</v>
      </c>
      <c r="B5537" s="62" t="s">
        <v>2938</v>
      </c>
      <c r="O5537" t="s">
        <v>16809</v>
      </c>
      <c r="P5537" s="62" t="s">
        <v>43</v>
      </c>
    </row>
    <row r="5538" spans="1:16">
      <c r="A5538" s="62" t="s">
        <v>15538</v>
      </c>
      <c r="B5538" s="62" t="s">
        <v>2941</v>
      </c>
      <c r="O5538" t="s">
        <v>16809</v>
      </c>
      <c r="P5538" s="62" t="s">
        <v>43</v>
      </c>
    </row>
    <row r="5539" spans="1:16">
      <c r="A5539" s="62" t="s">
        <v>15539</v>
      </c>
      <c r="B5539" s="62" t="s">
        <v>2944</v>
      </c>
      <c r="O5539" t="s">
        <v>16809</v>
      </c>
      <c r="P5539" s="62" t="s">
        <v>43</v>
      </c>
    </row>
    <row r="5540" spans="1:16">
      <c r="A5540" s="62" t="s">
        <v>15540</v>
      </c>
      <c r="B5540" s="62" t="s">
        <v>2947</v>
      </c>
      <c r="O5540" t="s">
        <v>16809</v>
      </c>
      <c r="P5540" s="62" t="s">
        <v>43</v>
      </c>
    </row>
    <row r="5541" spans="1:16">
      <c r="A5541" s="62" t="s">
        <v>15541</v>
      </c>
      <c r="B5541" s="62" t="s">
        <v>2950</v>
      </c>
      <c r="O5541" t="s">
        <v>16809</v>
      </c>
      <c r="P5541" s="62" t="s">
        <v>43</v>
      </c>
    </row>
    <row r="5542" spans="1:16">
      <c r="A5542" s="62" t="s">
        <v>15542</v>
      </c>
      <c r="B5542" s="62" t="s">
        <v>2953</v>
      </c>
      <c r="O5542" t="s">
        <v>16809</v>
      </c>
      <c r="P5542" s="62" t="s">
        <v>43</v>
      </c>
    </row>
    <row r="5543" spans="1:16">
      <c r="A5543" s="62" t="s">
        <v>15543</v>
      </c>
      <c r="B5543" s="62" t="s">
        <v>2956</v>
      </c>
      <c r="O5543" t="s">
        <v>16809</v>
      </c>
      <c r="P5543" s="62" t="s">
        <v>43</v>
      </c>
    </row>
    <row r="5544" spans="1:16">
      <c r="A5544" s="62" t="s">
        <v>15544</v>
      </c>
      <c r="B5544" s="62" t="s">
        <v>2959</v>
      </c>
      <c r="O5544" t="s">
        <v>16809</v>
      </c>
      <c r="P5544" s="62" t="s">
        <v>43</v>
      </c>
    </row>
    <row r="5545" spans="1:16">
      <c r="A5545" s="62" t="s">
        <v>15545</v>
      </c>
      <c r="B5545" s="62" t="s">
        <v>2962</v>
      </c>
      <c r="O5545" t="s">
        <v>16809</v>
      </c>
      <c r="P5545" s="62" t="s">
        <v>43</v>
      </c>
    </row>
    <row r="5546" spans="1:16">
      <c r="A5546" s="62" t="s">
        <v>15546</v>
      </c>
      <c r="B5546" s="62" t="s">
        <v>2965</v>
      </c>
      <c r="O5546" t="s">
        <v>16809</v>
      </c>
      <c r="P5546" s="62" t="s">
        <v>43</v>
      </c>
    </row>
    <row r="5547" spans="1:16">
      <c r="A5547" s="62" t="s">
        <v>15547</v>
      </c>
      <c r="B5547" s="62" t="s">
        <v>2968</v>
      </c>
      <c r="O5547" t="s">
        <v>16809</v>
      </c>
      <c r="P5547" s="62" t="s">
        <v>43</v>
      </c>
    </row>
    <row r="5548" spans="1:16">
      <c r="A5548" s="62" t="s">
        <v>15548</v>
      </c>
      <c r="B5548" s="62" t="s">
        <v>2971</v>
      </c>
      <c r="O5548" t="s">
        <v>16809</v>
      </c>
      <c r="P5548" s="62" t="s">
        <v>43</v>
      </c>
    </row>
    <row r="5549" spans="1:16">
      <c r="A5549" s="62" t="s">
        <v>15549</v>
      </c>
      <c r="B5549" s="62" t="s">
        <v>2974</v>
      </c>
      <c r="O5549" t="s">
        <v>16809</v>
      </c>
      <c r="P5549" s="62" t="s">
        <v>43</v>
      </c>
    </row>
    <row r="5550" spans="1:16">
      <c r="A5550" s="62" t="s">
        <v>15550</v>
      </c>
      <c r="B5550" s="62" t="s">
        <v>2977</v>
      </c>
      <c r="O5550" t="s">
        <v>16809</v>
      </c>
      <c r="P5550" s="62" t="s">
        <v>43</v>
      </c>
    </row>
    <row r="5551" spans="1:16">
      <c r="A5551" s="62" t="s">
        <v>15551</v>
      </c>
      <c r="B5551" s="62" t="s">
        <v>2980</v>
      </c>
      <c r="O5551" t="s">
        <v>16809</v>
      </c>
      <c r="P5551" s="62" t="s">
        <v>43</v>
      </c>
    </row>
    <row r="5552" spans="1:16">
      <c r="A5552" s="62" t="s">
        <v>15552</v>
      </c>
      <c r="B5552" s="62" t="s">
        <v>210</v>
      </c>
      <c r="O5552" t="s">
        <v>145</v>
      </c>
      <c r="P5552" t="s">
        <v>463</v>
      </c>
    </row>
    <row r="5553" spans="1:16">
      <c r="A5553" s="62" t="s">
        <v>15553</v>
      </c>
      <c r="B5553" s="62" t="s">
        <v>358</v>
      </c>
      <c r="O5553" t="s">
        <v>145</v>
      </c>
      <c r="P5553" t="s">
        <v>463</v>
      </c>
    </row>
    <row r="5554" spans="1:16">
      <c r="A5554" s="62" t="s">
        <v>15554</v>
      </c>
      <c r="B5554" s="62" t="s">
        <v>222</v>
      </c>
      <c r="O5554" t="s">
        <v>145</v>
      </c>
      <c r="P5554" t="s">
        <v>463</v>
      </c>
    </row>
    <row r="5555" spans="1:16">
      <c r="A5555" s="62" t="s">
        <v>15555</v>
      </c>
      <c r="B5555" s="62" t="s">
        <v>378</v>
      </c>
      <c r="O5555" t="s">
        <v>145</v>
      </c>
      <c r="P5555" t="s">
        <v>463</v>
      </c>
    </row>
    <row r="5556" spans="1:16">
      <c r="A5556" s="62" t="s">
        <v>15556</v>
      </c>
      <c r="B5556" s="62" t="s">
        <v>435</v>
      </c>
      <c r="O5556" t="s">
        <v>145</v>
      </c>
      <c r="P5556" t="s">
        <v>463</v>
      </c>
    </row>
    <row r="5557" spans="1:16">
      <c r="A5557" s="62" t="s">
        <v>15557</v>
      </c>
      <c r="B5557" s="62" t="s">
        <v>114</v>
      </c>
      <c r="O5557" t="s">
        <v>145</v>
      </c>
      <c r="P5557" t="s">
        <v>463</v>
      </c>
    </row>
    <row r="5558" spans="1:16">
      <c r="A5558" s="62" t="s">
        <v>15558</v>
      </c>
      <c r="B5558" s="62" t="s">
        <v>132</v>
      </c>
      <c r="O5558" t="s">
        <v>145</v>
      </c>
      <c r="P5558" t="s">
        <v>463</v>
      </c>
    </row>
    <row r="5559" spans="1:16">
      <c r="A5559" s="62" t="s">
        <v>15559</v>
      </c>
      <c r="B5559" s="62" t="s">
        <v>372</v>
      </c>
      <c r="O5559" t="s">
        <v>145</v>
      </c>
      <c r="P5559" t="s">
        <v>463</v>
      </c>
    </row>
    <row r="5560" spans="1:16">
      <c r="A5560" s="62" t="s">
        <v>15560</v>
      </c>
      <c r="B5560" s="62" t="s">
        <v>243</v>
      </c>
      <c r="O5560" t="s">
        <v>145</v>
      </c>
      <c r="P5560" t="s">
        <v>463</v>
      </c>
    </row>
    <row r="5561" spans="1:16">
      <c r="A5561" s="62" t="s">
        <v>15561</v>
      </c>
      <c r="B5561" s="62" t="s">
        <v>3289</v>
      </c>
      <c r="O5561" t="s">
        <v>145</v>
      </c>
      <c r="P5561" t="s">
        <v>463</v>
      </c>
    </row>
    <row r="5562" spans="1:16">
      <c r="A5562" s="62" t="s">
        <v>15562</v>
      </c>
      <c r="B5562" s="62" t="s">
        <v>430</v>
      </c>
      <c r="O5562" t="s">
        <v>145</v>
      </c>
      <c r="P5562" t="s">
        <v>463</v>
      </c>
    </row>
    <row r="5563" spans="1:16">
      <c r="A5563" s="62" t="s">
        <v>15563</v>
      </c>
      <c r="B5563" s="62" t="s">
        <v>4297</v>
      </c>
      <c r="O5563" t="s">
        <v>145</v>
      </c>
      <c r="P5563" t="s">
        <v>463</v>
      </c>
    </row>
    <row r="5564" spans="1:16">
      <c r="A5564" s="62" t="s">
        <v>15564</v>
      </c>
      <c r="B5564" s="62" t="s">
        <v>3241</v>
      </c>
      <c r="O5564" t="s">
        <v>145</v>
      </c>
      <c r="P5564" t="s">
        <v>463</v>
      </c>
    </row>
    <row r="5565" spans="1:16">
      <c r="A5565" s="62" t="s">
        <v>15565</v>
      </c>
      <c r="B5565" s="62" t="s">
        <v>76</v>
      </c>
      <c r="O5565" t="s">
        <v>145</v>
      </c>
      <c r="P5565" t="s">
        <v>463</v>
      </c>
    </row>
    <row r="5566" spans="1:16">
      <c r="A5566" s="62" t="s">
        <v>15566</v>
      </c>
      <c r="B5566" s="62" t="s">
        <v>120</v>
      </c>
      <c r="O5566" t="s">
        <v>145</v>
      </c>
      <c r="P5566" t="s">
        <v>463</v>
      </c>
    </row>
    <row r="5567" spans="1:16">
      <c r="A5567" s="62" t="s">
        <v>15567</v>
      </c>
      <c r="B5567" s="62" t="s">
        <v>228</v>
      </c>
      <c r="O5567" t="s">
        <v>145</v>
      </c>
      <c r="P5567" t="s">
        <v>463</v>
      </c>
    </row>
    <row r="5568" spans="1:16">
      <c r="A5568" s="62" t="s">
        <v>15568</v>
      </c>
      <c r="B5568" s="62" t="s">
        <v>457</v>
      </c>
      <c r="O5568" t="s">
        <v>145</v>
      </c>
      <c r="P5568" t="s">
        <v>463</v>
      </c>
    </row>
    <row r="5569" spans="1:16">
      <c r="A5569" s="62" t="s">
        <v>15569</v>
      </c>
      <c r="B5569" s="62" t="s">
        <v>226</v>
      </c>
      <c r="O5569" t="s">
        <v>145</v>
      </c>
      <c r="P5569" t="s">
        <v>463</v>
      </c>
    </row>
    <row r="5570" spans="1:16">
      <c r="A5570" s="62" t="s">
        <v>15570</v>
      </c>
      <c r="B5570" s="62" t="s">
        <v>338</v>
      </c>
      <c r="O5570" t="s">
        <v>145</v>
      </c>
      <c r="P5570" t="s">
        <v>463</v>
      </c>
    </row>
    <row r="5571" spans="1:16">
      <c r="A5571" s="62" t="s">
        <v>15571</v>
      </c>
      <c r="B5571" s="62" t="s">
        <v>224</v>
      </c>
      <c r="O5571" t="s">
        <v>145</v>
      </c>
      <c r="P5571" t="s">
        <v>463</v>
      </c>
    </row>
    <row r="5572" spans="1:16">
      <c r="A5572" s="62" t="s">
        <v>15572</v>
      </c>
      <c r="B5572" s="62" t="s">
        <v>332</v>
      </c>
      <c r="O5572" t="s">
        <v>145</v>
      </c>
      <c r="P5572" t="s">
        <v>463</v>
      </c>
    </row>
    <row r="5573" spans="1:16">
      <c r="A5573" s="62" t="s">
        <v>15573</v>
      </c>
      <c r="B5573" s="62" t="s">
        <v>108</v>
      </c>
      <c r="O5573" t="s">
        <v>145</v>
      </c>
      <c r="P5573" t="s">
        <v>463</v>
      </c>
    </row>
    <row r="5574" spans="1:16">
      <c r="A5574" s="62" t="s">
        <v>15574</v>
      </c>
      <c r="B5574" s="62" t="s">
        <v>374</v>
      </c>
      <c r="O5574" t="s">
        <v>145</v>
      </c>
      <c r="P5574" t="s">
        <v>463</v>
      </c>
    </row>
    <row r="5575" spans="1:16">
      <c r="A5575" s="62" t="s">
        <v>15575</v>
      </c>
      <c r="B5575" s="62" t="s">
        <v>356</v>
      </c>
      <c r="O5575" t="s">
        <v>145</v>
      </c>
      <c r="P5575" t="s">
        <v>463</v>
      </c>
    </row>
    <row r="5576" spans="1:16">
      <c r="A5576" s="62" t="s">
        <v>15576</v>
      </c>
      <c r="B5576" s="62" t="s">
        <v>354</v>
      </c>
      <c r="O5576" t="s">
        <v>145</v>
      </c>
      <c r="P5576" t="s">
        <v>463</v>
      </c>
    </row>
    <row r="5577" spans="1:16">
      <c r="A5577" s="62" t="s">
        <v>15577</v>
      </c>
      <c r="B5577" s="62" t="s">
        <v>263</v>
      </c>
      <c r="O5577" t="s">
        <v>145</v>
      </c>
      <c r="P5577" t="s">
        <v>463</v>
      </c>
    </row>
    <row r="5578" spans="1:16">
      <c r="A5578" s="62" t="s">
        <v>15578</v>
      </c>
      <c r="B5578" s="62" t="s">
        <v>362</v>
      </c>
      <c r="O5578" t="s">
        <v>145</v>
      </c>
      <c r="P5578" t="s">
        <v>463</v>
      </c>
    </row>
    <row r="5579" spans="1:16">
      <c r="A5579" s="62" t="s">
        <v>15579</v>
      </c>
      <c r="B5579" s="62" t="s">
        <v>408</v>
      </c>
      <c r="O5579" t="s">
        <v>145</v>
      </c>
      <c r="P5579" t="s">
        <v>463</v>
      </c>
    </row>
    <row r="5580" spans="1:16">
      <c r="A5580" s="62" t="s">
        <v>15580</v>
      </c>
      <c r="B5580" s="62" t="s">
        <v>368</v>
      </c>
      <c r="O5580" t="s">
        <v>145</v>
      </c>
      <c r="P5580" t="s">
        <v>463</v>
      </c>
    </row>
    <row r="5581" spans="1:16">
      <c r="A5581" s="62" t="s">
        <v>15581</v>
      </c>
      <c r="B5581" s="62" t="s">
        <v>364</v>
      </c>
      <c r="O5581" t="s">
        <v>145</v>
      </c>
      <c r="P5581" t="s">
        <v>463</v>
      </c>
    </row>
    <row r="5582" spans="1:16">
      <c r="A5582" s="62" t="s">
        <v>15582</v>
      </c>
      <c r="B5582" s="62" t="s">
        <v>110</v>
      </c>
      <c r="O5582" t="s">
        <v>145</v>
      </c>
      <c r="P5582" t="s">
        <v>463</v>
      </c>
    </row>
    <row r="5583" spans="1:16">
      <c r="A5583" s="62" t="s">
        <v>15583</v>
      </c>
      <c r="B5583" s="62" t="s">
        <v>277</v>
      </c>
      <c r="O5583" t="s">
        <v>145</v>
      </c>
      <c r="P5583" t="s">
        <v>463</v>
      </c>
    </row>
    <row r="5584" spans="1:16">
      <c r="A5584" s="62" t="s">
        <v>15584</v>
      </c>
      <c r="B5584" s="62" t="s">
        <v>136</v>
      </c>
      <c r="O5584" t="s">
        <v>145</v>
      </c>
      <c r="P5584" t="s">
        <v>463</v>
      </c>
    </row>
    <row r="5585" spans="1:16">
      <c r="A5585" s="62" t="s">
        <v>15585</v>
      </c>
      <c r="B5585" s="62" t="s">
        <v>212</v>
      </c>
      <c r="O5585" t="s">
        <v>145</v>
      </c>
      <c r="P5585" t="s">
        <v>463</v>
      </c>
    </row>
    <row r="5586" spans="1:16">
      <c r="A5586" s="62" t="s">
        <v>15586</v>
      </c>
      <c r="B5586" s="62" t="s">
        <v>336</v>
      </c>
      <c r="O5586" t="s">
        <v>145</v>
      </c>
      <c r="P5586" t="s">
        <v>463</v>
      </c>
    </row>
    <row r="5587" spans="1:16">
      <c r="A5587" s="62" t="s">
        <v>15587</v>
      </c>
      <c r="B5587" s="62" t="s">
        <v>360</v>
      </c>
      <c r="O5587" t="s">
        <v>145</v>
      </c>
      <c r="P5587" t="s">
        <v>463</v>
      </c>
    </row>
    <row r="5588" spans="1:16">
      <c r="A5588" s="62" t="s">
        <v>15588</v>
      </c>
      <c r="B5588" s="62" t="s">
        <v>128</v>
      </c>
      <c r="O5588" t="s">
        <v>145</v>
      </c>
      <c r="P5588" t="s">
        <v>463</v>
      </c>
    </row>
    <row r="5589" spans="1:16">
      <c r="A5589" s="62" t="s">
        <v>15589</v>
      </c>
      <c r="B5589" s="62" t="s">
        <v>402</v>
      </c>
      <c r="O5589" t="s">
        <v>145</v>
      </c>
      <c r="P5589" t="s">
        <v>463</v>
      </c>
    </row>
    <row r="5590" spans="1:16">
      <c r="A5590" s="62" t="s">
        <v>15590</v>
      </c>
      <c r="B5590" s="62" t="s">
        <v>423</v>
      </c>
      <c r="O5590" t="s">
        <v>145</v>
      </c>
      <c r="P5590" t="s">
        <v>463</v>
      </c>
    </row>
    <row r="5591" spans="1:16">
      <c r="A5591" s="62" t="s">
        <v>15591</v>
      </c>
      <c r="B5591" s="62" t="s">
        <v>124</v>
      </c>
      <c r="O5591" t="s">
        <v>145</v>
      </c>
      <c r="P5591" t="s">
        <v>463</v>
      </c>
    </row>
    <row r="5592" spans="1:16">
      <c r="A5592" s="62" t="s">
        <v>15592</v>
      </c>
      <c r="B5592" s="62" t="s">
        <v>370</v>
      </c>
      <c r="O5592" t="s">
        <v>145</v>
      </c>
      <c r="P5592" t="s">
        <v>463</v>
      </c>
    </row>
    <row r="5593" spans="1:16">
      <c r="A5593" s="62" t="s">
        <v>15593</v>
      </c>
      <c r="B5593" s="62" t="s">
        <v>4366</v>
      </c>
      <c r="O5593" t="s">
        <v>145</v>
      </c>
      <c r="P5593" t="s">
        <v>463</v>
      </c>
    </row>
    <row r="5594" spans="1:16">
      <c r="A5594" s="62" t="s">
        <v>15594</v>
      </c>
      <c r="B5594" s="62" t="s">
        <v>150</v>
      </c>
      <c r="O5594" t="s">
        <v>145</v>
      </c>
      <c r="P5594" t="s">
        <v>463</v>
      </c>
    </row>
    <row r="5595" spans="1:16">
      <c r="A5595" s="62" t="s">
        <v>15595</v>
      </c>
      <c r="B5595" s="62" t="s">
        <v>4360</v>
      </c>
      <c r="O5595" t="s">
        <v>145</v>
      </c>
      <c r="P5595" t="s">
        <v>463</v>
      </c>
    </row>
    <row r="5596" spans="1:16">
      <c r="A5596" s="62" t="s">
        <v>15596</v>
      </c>
      <c r="B5596" s="62" t="s">
        <v>4372</v>
      </c>
      <c r="O5596" t="s">
        <v>145</v>
      </c>
      <c r="P5596" t="s">
        <v>463</v>
      </c>
    </row>
    <row r="5597" spans="1:16">
      <c r="A5597" s="62" t="s">
        <v>15597</v>
      </c>
      <c r="B5597" s="62" t="s">
        <v>4369</v>
      </c>
      <c r="O5597" t="s">
        <v>145</v>
      </c>
      <c r="P5597" t="s">
        <v>463</v>
      </c>
    </row>
    <row r="5598" spans="1:16">
      <c r="A5598" s="62" t="s">
        <v>15598</v>
      </c>
      <c r="B5598" s="62" t="s">
        <v>4357</v>
      </c>
      <c r="O5598" t="s">
        <v>145</v>
      </c>
      <c r="P5598" t="s">
        <v>463</v>
      </c>
    </row>
    <row r="5599" spans="1:16">
      <c r="A5599" s="62" t="s">
        <v>15599</v>
      </c>
      <c r="B5599" s="62" t="s">
        <v>4363</v>
      </c>
      <c r="O5599" t="s">
        <v>145</v>
      </c>
      <c r="P5599" t="s">
        <v>463</v>
      </c>
    </row>
    <row r="5600" spans="1:16">
      <c r="A5600" s="62" t="s">
        <v>15600</v>
      </c>
      <c r="B5600" s="62" t="s">
        <v>4380</v>
      </c>
      <c r="O5600" t="s">
        <v>145</v>
      </c>
      <c r="P5600" t="s">
        <v>463</v>
      </c>
    </row>
    <row r="5601" spans="1:16">
      <c r="A5601" s="62" t="s">
        <v>15601</v>
      </c>
      <c r="B5601" s="62" t="s">
        <v>175</v>
      </c>
      <c r="O5601" t="s">
        <v>145</v>
      </c>
      <c r="P5601" t="s">
        <v>463</v>
      </c>
    </row>
    <row r="5602" spans="1:16">
      <c r="A5602" s="62" t="s">
        <v>15602</v>
      </c>
      <c r="B5602" s="62" t="s">
        <v>4386</v>
      </c>
      <c r="O5602" t="s">
        <v>145</v>
      </c>
      <c r="P5602" t="s">
        <v>463</v>
      </c>
    </row>
    <row r="5603" spans="1:16">
      <c r="A5603" s="62" t="s">
        <v>15603</v>
      </c>
      <c r="B5603" s="62" t="s">
        <v>4389</v>
      </c>
      <c r="O5603" t="s">
        <v>145</v>
      </c>
      <c r="P5603" t="s">
        <v>463</v>
      </c>
    </row>
    <row r="5604" spans="1:16">
      <c r="A5604" s="62" t="s">
        <v>15604</v>
      </c>
      <c r="B5604" s="62" t="s">
        <v>4377</v>
      </c>
      <c r="O5604" t="s">
        <v>145</v>
      </c>
      <c r="P5604" t="s">
        <v>463</v>
      </c>
    </row>
    <row r="5605" spans="1:16">
      <c r="A5605" s="62" t="s">
        <v>15605</v>
      </c>
      <c r="B5605" s="62" t="s">
        <v>4383</v>
      </c>
      <c r="O5605" t="s">
        <v>145</v>
      </c>
      <c r="P5605" t="s">
        <v>463</v>
      </c>
    </row>
    <row r="5606" spans="1:16">
      <c r="A5606" s="62" t="s">
        <v>15606</v>
      </c>
      <c r="B5606" s="62" t="s">
        <v>348</v>
      </c>
      <c r="O5606" t="s">
        <v>145</v>
      </c>
      <c r="P5606" t="s">
        <v>463</v>
      </c>
    </row>
    <row r="5607" spans="1:16">
      <c r="A5607" s="62" t="s">
        <v>15607</v>
      </c>
      <c r="B5607" s="62" t="s">
        <v>4414</v>
      </c>
      <c r="O5607" t="s">
        <v>145</v>
      </c>
      <c r="P5607" t="s">
        <v>463</v>
      </c>
    </row>
    <row r="5608" spans="1:16">
      <c r="A5608" s="62" t="s">
        <v>15608</v>
      </c>
      <c r="B5608" s="62" t="s">
        <v>4417</v>
      </c>
      <c r="O5608" t="s">
        <v>145</v>
      </c>
      <c r="P5608" t="s">
        <v>463</v>
      </c>
    </row>
    <row r="5609" spans="1:16">
      <c r="A5609" s="62" t="s">
        <v>15609</v>
      </c>
      <c r="B5609" s="62" t="s">
        <v>4424</v>
      </c>
      <c r="O5609" t="s">
        <v>145</v>
      </c>
      <c r="P5609" t="s">
        <v>463</v>
      </c>
    </row>
    <row r="5610" spans="1:16">
      <c r="A5610" s="62" t="s">
        <v>15610</v>
      </c>
      <c r="B5610" s="62" t="s">
        <v>321</v>
      </c>
      <c r="O5610" t="s">
        <v>145</v>
      </c>
      <c r="P5610" t="s">
        <v>463</v>
      </c>
    </row>
    <row r="5611" spans="1:16">
      <c r="A5611" s="62" t="s">
        <v>15611</v>
      </c>
      <c r="B5611" s="62" t="s">
        <v>4427</v>
      </c>
      <c r="O5611" t="s">
        <v>145</v>
      </c>
      <c r="P5611" t="s">
        <v>463</v>
      </c>
    </row>
    <row r="5612" spans="1:16">
      <c r="A5612" s="62" t="s">
        <v>15612</v>
      </c>
      <c r="B5612" s="62" t="s">
        <v>350</v>
      </c>
      <c r="O5612" t="s">
        <v>145</v>
      </c>
      <c r="P5612" t="s">
        <v>463</v>
      </c>
    </row>
    <row r="5613" spans="1:16">
      <c r="A5613" s="62" t="s">
        <v>15613</v>
      </c>
      <c r="B5613" s="62" t="s">
        <v>4421</v>
      </c>
      <c r="O5613" t="s">
        <v>145</v>
      </c>
      <c r="P5613" t="s">
        <v>463</v>
      </c>
    </row>
    <row r="5614" spans="1:16">
      <c r="A5614" s="62" t="s">
        <v>15614</v>
      </c>
      <c r="B5614" s="62" t="s">
        <v>4411</v>
      </c>
      <c r="O5614" t="s">
        <v>145</v>
      </c>
      <c r="P5614" t="s">
        <v>463</v>
      </c>
    </row>
    <row r="5615" spans="1:16">
      <c r="A5615" s="62" t="s">
        <v>15615</v>
      </c>
      <c r="B5615" s="62" t="s">
        <v>4408</v>
      </c>
      <c r="O5615" t="s">
        <v>145</v>
      </c>
      <c r="P5615" t="s">
        <v>463</v>
      </c>
    </row>
    <row r="5616" spans="1:16">
      <c r="A5616" s="62" t="s">
        <v>15616</v>
      </c>
      <c r="B5616" s="62" t="s">
        <v>4404</v>
      </c>
      <c r="O5616" t="s">
        <v>145</v>
      </c>
      <c r="P5616" t="s">
        <v>463</v>
      </c>
    </row>
    <row r="5617" spans="1:16">
      <c r="A5617" s="62" t="s">
        <v>15617</v>
      </c>
      <c r="B5617" s="62" t="s">
        <v>100</v>
      </c>
      <c r="O5617" t="s">
        <v>145</v>
      </c>
      <c r="P5617" t="s">
        <v>463</v>
      </c>
    </row>
    <row r="5618" spans="1:16">
      <c r="A5618" s="62" t="s">
        <v>15618</v>
      </c>
      <c r="B5618" s="62" t="s">
        <v>4401</v>
      </c>
      <c r="O5618" t="s">
        <v>145</v>
      </c>
      <c r="P5618" t="s">
        <v>463</v>
      </c>
    </row>
    <row r="5619" spans="1:16">
      <c r="A5619" s="62" t="s">
        <v>15619</v>
      </c>
      <c r="B5619" s="62" t="s">
        <v>4430</v>
      </c>
      <c r="O5619" t="s">
        <v>145</v>
      </c>
      <c r="P5619" t="s">
        <v>463</v>
      </c>
    </row>
    <row r="5620" spans="1:16">
      <c r="A5620" s="62" t="s">
        <v>15620</v>
      </c>
      <c r="B5620" s="62" t="s">
        <v>4433</v>
      </c>
      <c r="O5620" t="s">
        <v>145</v>
      </c>
      <c r="P5620" t="s">
        <v>463</v>
      </c>
    </row>
    <row r="5621" spans="1:16">
      <c r="A5621" s="62" t="s">
        <v>15621</v>
      </c>
      <c r="B5621" s="62" t="s">
        <v>4320</v>
      </c>
      <c r="O5621" t="s">
        <v>145</v>
      </c>
      <c r="P5621" t="s">
        <v>463</v>
      </c>
    </row>
    <row r="5622" spans="1:16">
      <c r="A5622" s="62" t="s">
        <v>15622</v>
      </c>
      <c r="B5622" s="62" t="s">
        <v>366</v>
      </c>
      <c r="O5622" t="s">
        <v>145</v>
      </c>
      <c r="P5622" t="s">
        <v>463</v>
      </c>
    </row>
    <row r="5623" spans="1:16">
      <c r="A5623" s="62" t="s">
        <v>15623</v>
      </c>
      <c r="B5623" s="62" t="s">
        <v>376</v>
      </c>
      <c r="O5623" t="s">
        <v>145</v>
      </c>
      <c r="P5623" t="s">
        <v>463</v>
      </c>
    </row>
    <row r="5624" spans="1:16">
      <c r="A5624" s="62" t="s">
        <v>15624</v>
      </c>
      <c r="B5624" s="62" t="s">
        <v>271</v>
      </c>
      <c r="O5624" t="s">
        <v>145</v>
      </c>
      <c r="P5624" t="s">
        <v>463</v>
      </c>
    </row>
    <row r="5625" spans="1:16">
      <c r="A5625" s="62" t="s">
        <v>236</v>
      </c>
      <c r="B5625" s="62" t="s">
        <v>237</v>
      </c>
      <c r="O5625" t="s">
        <v>145</v>
      </c>
      <c r="P5625" t="s">
        <v>463</v>
      </c>
    </row>
    <row r="5626" spans="1:16">
      <c r="A5626" s="62" t="s">
        <v>15625</v>
      </c>
      <c r="B5626" s="62" t="s">
        <v>4525</v>
      </c>
      <c r="O5626" t="s">
        <v>145</v>
      </c>
      <c r="P5626" t="s">
        <v>463</v>
      </c>
    </row>
    <row r="5627" spans="1:16">
      <c r="A5627" s="62" t="s">
        <v>15626</v>
      </c>
      <c r="B5627" s="62" t="s">
        <v>4543</v>
      </c>
      <c r="O5627" t="s">
        <v>145</v>
      </c>
      <c r="P5627" t="s">
        <v>463</v>
      </c>
    </row>
    <row r="5628" spans="1:16">
      <c r="A5628" s="62" t="s">
        <v>15627</v>
      </c>
      <c r="B5628" s="62" t="s">
        <v>3159</v>
      </c>
      <c r="O5628" t="s">
        <v>145</v>
      </c>
      <c r="P5628" t="s">
        <v>463</v>
      </c>
    </row>
    <row r="5629" spans="1:16">
      <c r="A5629" s="62" t="s">
        <v>15628</v>
      </c>
      <c r="B5629" s="62" t="s">
        <v>3175</v>
      </c>
      <c r="O5629" t="s">
        <v>145</v>
      </c>
      <c r="P5629" t="s">
        <v>463</v>
      </c>
    </row>
    <row r="5630" spans="1:16">
      <c r="A5630" s="62" t="s">
        <v>15629</v>
      </c>
      <c r="B5630" s="62" t="s">
        <v>3222</v>
      </c>
      <c r="O5630" t="s">
        <v>145</v>
      </c>
      <c r="P5630" t="s">
        <v>463</v>
      </c>
    </row>
    <row r="5631" spans="1:16">
      <c r="A5631" s="62" t="s">
        <v>15630</v>
      </c>
      <c r="B5631" s="62" t="s">
        <v>3274</v>
      </c>
      <c r="O5631" t="s">
        <v>145</v>
      </c>
      <c r="P5631" t="s">
        <v>463</v>
      </c>
    </row>
    <row r="5632" spans="1:16">
      <c r="A5632" s="62" t="s">
        <v>15631</v>
      </c>
      <c r="B5632" s="62" t="s">
        <v>171</v>
      </c>
      <c r="O5632" t="s">
        <v>145</v>
      </c>
      <c r="P5632" t="s">
        <v>463</v>
      </c>
    </row>
    <row r="5633" spans="1:16">
      <c r="A5633" s="62" t="s">
        <v>15632</v>
      </c>
      <c r="B5633" s="62" t="s">
        <v>3474</v>
      </c>
      <c r="O5633" t="s">
        <v>145</v>
      </c>
      <c r="P5633" t="s">
        <v>463</v>
      </c>
    </row>
    <row r="5634" spans="1:16">
      <c r="A5634" s="62" t="s">
        <v>15633</v>
      </c>
      <c r="B5634" s="62" t="s">
        <v>3521</v>
      </c>
      <c r="O5634" t="s">
        <v>145</v>
      </c>
      <c r="P5634" t="s">
        <v>463</v>
      </c>
    </row>
    <row r="5635" spans="1:16">
      <c r="A5635" s="62" t="s">
        <v>15634</v>
      </c>
      <c r="B5635" s="62" t="s">
        <v>169</v>
      </c>
      <c r="O5635" t="s">
        <v>145</v>
      </c>
      <c r="P5635" t="s">
        <v>463</v>
      </c>
    </row>
    <row r="5636" spans="1:16">
      <c r="A5636" s="62" t="s">
        <v>15635</v>
      </c>
      <c r="B5636" s="62" t="s">
        <v>3647</v>
      </c>
      <c r="O5636" t="s">
        <v>145</v>
      </c>
      <c r="P5636" t="s">
        <v>463</v>
      </c>
    </row>
    <row r="5637" spans="1:16">
      <c r="A5637" s="62" t="s">
        <v>15636</v>
      </c>
      <c r="B5637" s="62" t="s">
        <v>3672</v>
      </c>
      <c r="O5637" t="s">
        <v>145</v>
      </c>
      <c r="P5637" t="s">
        <v>463</v>
      </c>
    </row>
    <row r="5638" spans="1:16">
      <c r="A5638" s="62" t="s">
        <v>15637</v>
      </c>
      <c r="B5638" s="62" t="s">
        <v>3783</v>
      </c>
      <c r="O5638" t="s">
        <v>145</v>
      </c>
      <c r="P5638" t="s">
        <v>463</v>
      </c>
    </row>
    <row r="5639" spans="1:16">
      <c r="A5639" s="62" t="s">
        <v>15638</v>
      </c>
      <c r="B5639" s="62" t="s">
        <v>433</v>
      </c>
      <c r="O5639" t="s">
        <v>145</v>
      </c>
      <c r="P5639" t="s">
        <v>463</v>
      </c>
    </row>
    <row r="5640" spans="1:16">
      <c r="A5640" s="62" t="s">
        <v>15639</v>
      </c>
      <c r="B5640" s="62" t="s">
        <v>3824</v>
      </c>
      <c r="O5640" t="s">
        <v>145</v>
      </c>
      <c r="P5640" t="s">
        <v>463</v>
      </c>
    </row>
    <row r="5641" spans="1:16">
      <c r="A5641" s="62" t="s">
        <v>15640</v>
      </c>
      <c r="B5641" s="62" t="s">
        <v>3905</v>
      </c>
      <c r="O5641" t="s">
        <v>145</v>
      </c>
      <c r="P5641" t="s">
        <v>463</v>
      </c>
    </row>
    <row r="5642" spans="1:16">
      <c r="A5642" s="62" t="s">
        <v>15641</v>
      </c>
      <c r="B5642" s="62" t="s">
        <v>3946</v>
      </c>
      <c r="O5642" t="s">
        <v>145</v>
      </c>
      <c r="P5642" t="s">
        <v>463</v>
      </c>
    </row>
    <row r="5643" spans="1:16">
      <c r="A5643" s="62" t="s">
        <v>15642</v>
      </c>
      <c r="B5643" s="62" t="s">
        <v>3970</v>
      </c>
      <c r="O5643" t="s">
        <v>145</v>
      </c>
      <c r="P5643" t="s">
        <v>463</v>
      </c>
    </row>
    <row r="5644" spans="1:16">
      <c r="A5644" s="62" t="s">
        <v>15643</v>
      </c>
      <c r="B5644" s="62" t="s">
        <v>3388</v>
      </c>
      <c r="O5644" t="s">
        <v>145</v>
      </c>
      <c r="P5644" t="s">
        <v>463</v>
      </c>
    </row>
    <row r="5645" spans="1:16">
      <c r="A5645" s="62" t="s">
        <v>15644</v>
      </c>
      <c r="B5645" s="62" t="s">
        <v>4070</v>
      </c>
      <c r="O5645" t="s">
        <v>145</v>
      </c>
      <c r="P5645" t="s">
        <v>463</v>
      </c>
    </row>
    <row r="5646" spans="1:16">
      <c r="A5646" s="62" t="s">
        <v>15645</v>
      </c>
      <c r="B5646" s="62" t="s">
        <v>4300</v>
      </c>
      <c r="O5646" t="s">
        <v>145</v>
      </c>
      <c r="P5646" t="s">
        <v>463</v>
      </c>
    </row>
    <row r="5647" spans="1:16">
      <c r="A5647" s="62" t="s">
        <v>15646</v>
      </c>
      <c r="B5647" s="62" t="s">
        <v>4303</v>
      </c>
      <c r="O5647" t="s">
        <v>145</v>
      </c>
      <c r="P5647" t="s">
        <v>463</v>
      </c>
    </row>
    <row r="5648" spans="1:16">
      <c r="A5648" s="62" t="s">
        <v>15647</v>
      </c>
      <c r="B5648" s="62" t="s">
        <v>4566</v>
      </c>
      <c r="O5648" t="s">
        <v>145</v>
      </c>
      <c r="P5648" t="s">
        <v>463</v>
      </c>
    </row>
    <row r="5649" spans="1:16">
      <c r="A5649" s="62" t="s">
        <v>15648</v>
      </c>
      <c r="B5649" s="62" t="s">
        <v>4546</v>
      </c>
      <c r="O5649" t="s">
        <v>145</v>
      </c>
      <c r="P5649" t="s">
        <v>463</v>
      </c>
    </row>
    <row r="5650" spans="1:16">
      <c r="A5650" s="62" t="s">
        <v>15649</v>
      </c>
      <c r="B5650" s="62" t="s">
        <v>3113</v>
      </c>
      <c r="O5650" t="s">
        <v>145</v>
      </c>
      <c r="P5650" t="s">
        <v>463</v>
      </c>
    </row>
    <row r="5651" spans="1:16">
      <c r="A5651" s="62" t="s">
        <v>15650</v>
      </c>
      <c r="B5651" s="62" t="s">
        <v>3119</v>
      </c>
      <c r="O5651" t="s">
        <v>145</v>
      </c>
      <c r="P5651" t="s">
        <v>463</v>
      </c>
    </row>
    <row r="5652" spans="1:16">
      <c r="A5652" s="62" t="s">
        <v>15651</v>
      </c>
      <c r="B5652" s="62" t="s">
        <v>3178</v>
      </c>
      <c r="O5652" t="s">
        <v>145</v>
      </c>
      <c r="P5652" t="s">
        <v>463</v>
      </c>
    </row>
    <row r="5653" spans="1:16">
      <c r="A5653" s="62" t="s">
        <v>15652</v>
      </c>
      <c r="B5653" s="62" t="s">
        <v>343</v>
      </c>
      <c r="O5653" t="s">
        <v>145</v>
      </c>
      <c r="P5653" t="s">
        <v>463</v>
      </c>
    </row>
    <row r="5654" spans="1:16">
      <c r="A5654" s="62" t="s">
        <v>15653</v>
      </c>
      <c r="B5654" s="62" t="s">
        <v>3194</v>
      </c>
      <c r="O5654" t="s">
        <v>145</v>
      </c>
      <c r="P5654" t="s">
        <v>463</v>
      </c>
    </row>
    <row r="5655" spans="1:16">
      <c r="A5655" s="62" t="s">
        <v>15654</v>
      </c>
      <c r="B5655" s="62" t="s">
        <v>3205</v>
      </c>
      <c r="O5655" t="s">
        <v>145</v>
      </c>
      <c r="P5655" t="s">
        <v>463</v>
      </c>
    </row>
    <row r="5656" spans="1:16">
      <c r="A5656" s="62" t="s">
        <v>15655</v>
      </c>
      <c r="B5656" s="62" t="s">
        <v>3449</v>
      </c>
      <c r="O5656" t="s">
        <v>145</v>
      </c>
      <c r="P5656" t="s">
        <v>463</v>
      </c>
    </row>
    <row r="5657" spans="1:16">
      <c r="A5657" s="62" t="s">
        <v>15656</v>
      </c>
      <c r="B5657" s="62" t="s">
        <v>3463</v>
      </c>
      <c r="O5657" t="s">
        <v>145</v>
      </c>
      <c r="P5657" t="s">
        <v>463</v>
      </c>
    </row>
    <row r="5658" spans="1:16">
      <c r="A5658" s="62" t="s">
        <v>15657</v>
      </c>
      <c r="B5658" s="62" t="s">
        <v>3495</v>
      </c>
      <c r="O5658" t="s">
        <v>145</v>
      </c>
      <c r="P5658" t="s">
        <v>463</v>
      </c>
    </row>
    <row r="5659" spans="1:16">
      <c r="A5659" s="62" t="s">
        <v>15658</v>
      </c>
      <c r="B5659" s="62" t="s">
        <v>3566</v>
      </c>
      <c r="O5659" t="s">
        <v>145</v>
      </c>
      <c r="P5659" t="s">
        <v>463</v>
      </c>
    </row>
    <row r="5660" spans="1:16">
      <c r="A5660" s="62" t="s">
        <v>15659</v>
      </c>
      <c r="B5660" s="62" t="s">
        <v>3575</v>
      </c>
      <c r="O5660" t="s">
        <v>145</v>
      </c>
      <c r="P5660" t="s">
        <v>463</v>
      </c>
    </row>
    <row r="5661" spans="1:16">
      <c r="A5661" s="62" t="s">
        <v>15660</v>
      </c>
      <c r="B5661" s="62" t="s">
        <v>257</v>
      </c>
      <c r="O5661" t="s">
        <v>145</v>
      </c>
      <c r="P5661" t="s">
        <v>463</v>
      </c>
    </row>
    <row r="5662" spans="1:16">
      <c r="A5662" s="62" t="s">
        <v>15661</v>
      </c>
      <c r="B5662" s="62" t="s">
        <v>3661</v>
      </c>
      <c r="O5662" t="s">
        <v>145</v>
      </c>
      <c r="P5662" t="s">
        <v>463</v>
      </c>
    </row>
    <row r="5663" spans="1:16">
      <c r="A5663" s="62" t="s">
        <v>15662</v>
      </c>
      <c r="B5663" s="62" t="s">
        <v>3690</v>
      </c>
      <c r="O5663" t="s">
        <v>145</v>
      </c>
      <c r="P5663" t="s">
        <v>463</v>
      </c>
    </row>
    <row r="5664" spans="1:16">
      <c r="A5664" s="62" t="s">
        <v>15663</v>
      </c>
      <c r="B5664" s="62" t="s">
        <v>3726</v>
      </c>
      <c r="O5664" t="s">
        <v>145</v>
      </c>
      <c r="P5664" t="s">
        <v>463</v>
      </c>
    </row>
    <row r="5665" spans="1:16">
      <c r="A5665" s="62" t="s">
        <v>15664</v>
      </c>
      <c r="B5665" s="62" t="s">
        <v>398</v>
      </c>
      <c r="O5665" t="s">
        <v>145</v>
      </c>
      <c r="P5665" t="s">
        <v>463</v>
      </c>
    </row>
    <row r="5666" spans="1:16">
      <c r="A5666" s="62" t="s">
        <v>15665</v>
      </c>
      <c r="B5666" s="62" t="s">
        <v>3827</v>
      </c>
      <c r="O5666" t="s">
        <v>145</v>
      </c>
      <c r="P5666" t="s">
        <v>463</v>
      </c>
    </row>
    <row r="5667" spans="1:16">
      <c r="A5667" s="62" t="s">
        <v>15666</v>
      </c>
      <c r="B5667" s="62" t="s">
        <v>3830</v>
      </c>
      <c r="O5667" t="s">
        <v>145</v>
      </c>
      <c r="P5667" t="s">
        <v>463</v>
      </c>
    </row>
    <row r="5668" spans="1:16">
      <c r="A5668" s="62" t="s">
        <v>15667</v>
      </c>
      <c r="B5668" s="62" t="s">
        <v>3863</v>
      </c>
      <c r="O5668" t="s">
        <v>145</v>
      </c>
      <c r="P5668" t="s">
        <v>463</v>
      </c>
    </row>
    <row r="5669" spans="1:16">
      <c r="A5669" s="62" t="s">
        <v>15668</v>
      </c>
      <c r="B5669" s="62" t="s">
        <v>3881</v>
      </c>
      <c r="O5669" t="s">
        <v>145</v>
      </c>
      <c r="P5669" t="s">
        <v>463</v>
      </c>
    </row>
    <row r="5670" spans="1:16">
      <c r="A5670" s="62" t="s">
        <v>15669</v>
      </c>
      <c r="B5670" s="62" t="s">
        <v>3967</v>
      </c>
      <c r="O5670" t="s">
        <v>145</v>
      </c>
      <c r="P5670" t="s">
        <v>463</v>
      </c>
    </row>
    <row r="5671" spans="1:16">
      <c r="A5671" s="62" t="s">
        <v>15670</v>
      </c>
      <c r="B5671" s="62" t="s">
        <v>3360</v>
      </c>
      <c r="O5671" t="s">
        <v>145</v>
      </c>
      <c r="P5671" t="s">
        <v>463</v>
      </c>
    </row>
    <row r="5672" spans="1:16">
      <c r="A5672" s="62" t="s">
        <v>15671</v>
      </c>
      <c r="B5672" s="62" t="s">
        <v>3369</v>
      </c>
      <c r="O5672" t="s">
        <v>145</v>
      </c>
      <c r="P5672" t="s">
        <v>463</v>
      </c>
    </row>
    <row r="5673" spans="1:16">
      <c r="A5673" s="62" t="s">
        <v>15672</v>
      </c>
      <c r="B5673" s="62" t="s">
        <v>4101</v>
      </c>
      <c r="O5673" t="s">
        <v>145</v>
      </c>
      <c r="P5673" t="s">
        <v>463</v>
      </c>
    </row>
    <row r="5674" spans="1:16">
      <c r="A5674" s="62" t="s">
        <v>15673</v>
      </c>
      <c r="B5674" s="62" t="s">
        <v>182</v>
      </c>
      <c r="O5674" t="s">
        <v>145</v>
      </c>
      <c r="P5674" t="s">
        <v>463</v>
      </c>
    </row>
    <row r="5675" spans="1:16">
      <c r="A5675" s="62" t="s">
        <v>15674</v>
      </c>
      <c r="B5675" s="62" t="s">
        <v>265</v>
      </c>
      <c r="O5675" t="s">
        <v>145</v>
      </c>
      <c r="P5675" t="s">
        <v>463</v>
      </c>
    </row>
    <row r="5676" spans="1:16">
      <c r="A5676" s="62" t="s">
        <v>15675</v>
      </c>
      <c r="B5676" s="62" t="s">
        <v>15676</v>
      </c>
      <c r="O5676" t="s">
        <v>145</v>
      </c>
      <c r="P5676" t="s">
        <v>463</v>
      </c>
    </row>
    <row r="5677" spans="1:16">
      <c r="A5677" s="62" t="s">
        <v>15677</v>
      </c>
      <c r="B5677" s="62" t="s">
        <v>412</v>
      </c>
      <c r="O5677" t="s">
        <v>145</v>
      </c>
      <c r="P5677" t="s">
        <v>463</v>
      </c>
    </row>
    <row r="5678" spans="1:16">
      <c r="A5678" s="62" t="s">
        <v>15678</v>
      </c>
      <c r="B5678" s="62" t="s">
        <v>3675</v>
      </c>
      <c r="O5678" t="s">
        <v>145</v>
      </c>
      <c r="P5678" t="s">
        <v>463</v>
      </c>
    </row>
    <row r="5679" spans="1:16">
      <c r="A5679" s="62" t="s">
        <v>15679</v>
      </c>
      <c r="B5679" s="62" t="s">
        <v>3678</v>
      </c>
      <c r="O5679" t="s">
        <v>145</v>
      </c>
      <c r="P5679" t="s">
        <v>463</v>
      </c>
    </row>
    <row r="5680" spans="1:16">
      <c r="A5680" s="62" t="s">
        <v>15680</v>
      </c>
      <c r="B5680" s="62" t="s">
        <v>380</v>
      </c>
      <c r="O5680" t="s">
        <v>145</v>
      </c>
      <c r="P5680" t="s">
        <v>463</v>
      </c>
    </row>
    <row r="5681" spans="1:16">
      <c r="A5681" s="62" t="s">
        <v>15681</v>
      </c>
      <c r="B5681" s="62" t="s">
        <v>3758</v>
      </c>
      <c r="O5681" t="s">
        <v>145</v>
      </c>
      <c r="P5681" t="s">
        <v>463</v>
      </c>
    </row>
    <row r="5682" spans="1:16">
      <c r="A5682" s="62" t="s">
        <v>15682</v>
      </c>
      <c r="B5682" s="62" t="s">
        <v>3814</v>
      </c>
      <c r="O5682" t="s">
        <v>145</v>
      </c>
      <c r="P5682" t="s">
        <v>463</v>
      </c>
    </row>
    <row r="5683" spans="1:16">
      <c r="A5683" s="62" t="s">
        <v>15683</v>
      </c>
      <c r="B5683" s="62" t="s">
        <v>3890</v>
      </c>
      <c r="O5683" t="s">
        <v>145</v>
      </c>
      <c r="P5683" t="s">
        <v>463</v>
      </c>
    </row>
    <row r="5684" spans="1:16">
      <c r="A5684" s="62" t="s">
        <v>15684</v>
      </c>
      <c r="B5684" s="62" t="s">
        <v>3372</v>
      </c>
      <c r="O5684" t="s">
        <v>145</v>
      </c>
      <c r="P5684" t="s">
        <v>463</v>
      </c>
    </row>
    <row r="5685" spans="1:16">
      <c r="A5685" s="62" t="s">
        <v>15685</v>
      </c>
      <c r="B5685" s="62" t="s">
        <v>241</v>
      </c>
      <c r="O5685" t="s">
        <v>145</v>
      </c>
      <c r="P5685" t="s">
        <v>463</v>
      </c>
    </row>
    <row r="5686" spans="1:16">
      <c r="A5686" s="62" t="s">
        <v>15686</v>
      </c>
      <c r="B5686" s="62" t="s">
        <v>3403</v>
      </c>
      <c r="O5686" t="s">
        <v>145</v>
      </c>
      <c r="P5686" t="s">
        <v>463</v>
      </c>
    </row>
    <row r="5687" spans="1:16">
      <c r="A5687" s="62" t="s">
        <v>15687</v>
      </c>
      <c r="B5687" s="62" t="s">
        <v>3408</v>
      </c>
      <c r="O5687" t="s">
        <v>145</v>
      </c>
      <c r="P5687" t="s">
        <v>463</v>
      </c>
    </row>
    <row r="5688" spans="1:16">
      <c r="A5688" s="62" t="s">
        <v>15688</v>
      </c>
      <c r="B5688" s="62" t="s">
        <v>3428</v>
      </c>
      <c r="O5688" t="s">
        <v>145</v>
      </c>
      <c r="P5688" t="s">
        <v>463</v>
      </c>
    </row>
    <row r="5689" spans="1:16">
      <c r="A5689" s="62" t="s">
        <v>15689</v>
      </c>
      <c r="B5689" s="62" t="s">
        <v>3349</v>
      </c>
      <c r="O5689" t="s">
        <v>145</v>
      </c>
      <c r="P5689" t="s">
        <v>463</v>
      </c>
    </row>
    <row r="5690" spans="1:16">
      <c r="A5690" s="62" t="s">
        <v>15690</v>
      </c>
      <c r="B5690" s="62" t="s">
        <v>442</v>
      </c>
      <c r="O5690" t="s">
        <v>145</v>
      </c>
      <c r="P5690" t="s">
        <v>463</v>
      </c>
    </row>
    <row r="5691" spans="1:16">
      <c r="A5691" s="62" t="s">
        <v>15691</v>
      </c>
      <c r="B5691" s="62" t="s">
        <v>3481</v>
      </c>
      <c r="O5691" t="s">
        <v>145</v>
      </c>
      <c r="P5691" t="s">
        <v>463</v>
      </c>
    </row>
    <row r="5692" spans="1:16">
      <c r="A5692" s="62" t="s">
        <v>15692</v>
      </c>
      <c r="B5692" s="62" t="s">
        <v>3512</v>
      </c>
      <c r="O5692" t="s">
        <v>145</v>
      </c>
      <c r="P5692" t="s">
        <v>463</v>
      </c>
    </row>
    <row r="5693" spans="1:16">
      <c r="A5693" s="62" t="s">
        <v>15693</v>
      </c>
      <c r="B5693" s="62" t="s">
        <v>3515</v>
      </c>
      <c r="O5693" t="s">
        <v>145</v>
      </c>
      <c r="P5693" t="s">
        <v>463</v>
      </c>
    </row>
    <row r="5694" spans="1:16">
      <c r="A5694" s="62" t="s">
        <v>15694</v>
      </c>
      <c r="B5694" s="62" t="s">
        <v>3551</v>
      </c>
      <c r="O5694" t="s">
        <v>145</v>
      </c>
      <c r="P5694" t="s">
        <v>463</v>
      </c>
    </row>
    <row r="5695" spans="1:16">
      <c r="A5695" s="62" t="s">
        <v>15695</v>
      </c>
      <c r="B5695" s="62" t="s">
        <v>3557</v>
      </c>
      <c r="O5695" t="s">
        <v>145</v>
      </c>
      <c r="P5695" t="s">
        <v>463</v>
      </c>
    </row>
    <row r="5696" spans="1:16">
      <c r="A5696" s="62" t="s">
        <v>15696</v>
      </c>
      <c r="B5696" s="62" t="s">
        <v>3633</v>
      </c>
      <c r="O5696" t="s">
        <v>145</v>
      </c>
      <c r="P5696" t="s">
        <v>463</v>
      </c>
    </row>
    <row r="5697" spans="1:16">
      <c r="A5697" s="62" t="s">
        <v>15697</v>
      </c>
      <c r="B5697" s="62" t="s">
        <v>3845</v>
      </c>
      <c r="O5697" t="s">
        <v>145</v>
      </c>
      <c r="P5697" t="s">
        <v>463</v>
      </c>
    </row>
    <row r="5698" spans="1:16">
      <c r="A5698" s="62" t="s">
        <v>15698</v>
      </c>
      <c r="B5698" s="62" t="s">
        <v>3848</v>
      </c>
      <c r="O5698" t="s">
        <v>145</v>
      </c>
      <c r="P5698" t="s">
        <v>463</v>
      </c>
    </row>
    <row r="5699" spans="1:16">
      <c r="A5699" s="62" t="s">
        <v>15699</v>
      </c>
      <c r="B5699" s="62" t="s">
        <v>3887</v>
      </c>
      <c r="O5699" t="s">
        <v>145</v>
      </c>
      <c r="P5699" t="s">
        <v>463</v>
      </c>
    </row>
    <row r="5700" spans="1:16">
      <c r="A5700" s="62" t="s">
        <v>15700</v>
      </c>
      <c r="B5700" s="62" t="s">
        <v>3295</v>
      </c>
      <c r="O5700" t="s">
        <v>145</v>
      </c>
      <c r="P5700" t="s">
        <v>463</v>
      </c>
    </row>
    <row r="5701" spans="1:16">
      <c r="A5701" s="62" t="s">
        <v>15701</v>
      </c>
      <c r="B5701" s="62" t="s">
        <v>3902</v>
      </c>
      <c r="O5701" t="s">
        <v>145</v>
      </c>
      <c r="P5701" t="s">
        <v>463</v>
      </c>
    </row>
    <row r="5702" spans="1:16">
      <c r="A5702" s="62" t="s">
        <v>15702</v>
      </c>
      <c r="B5702" s="62" t="s">
        <v>3937</v>
      </c>
      <c r="O5702" t="s">
        <v>145</v>
      </c>
      <c r="P5702" t="s">
        <v>463</v>
      </c>
    </row>
    <row r="5703" spans="1:16">
      <c r="A5703" s="62" t="s">
        <v>15703</v>
      </c>
      <c r="B5703" s="62" t="s">
        <v>3982</v>
      </c>
      <c r="O5703" t="s">
        <v>145</v>
      </c>
      <c r="P5703" t="s">
        <v>463</v>
      </c>
    </row>
    <row r="5704" spans="1:16">
      <c r="A5704" s="62" t="s">
        <v>15704</v>
      </c>
      <c r="B5704" s="62" t="s">
        <v>443</v>
      </c>
      <c r="O5704" t="s">
        <v>145</v>
      </c>
      <c r="P5704" t="s">
        <v>463</v>
      </c>
    </row>
    <row r="5705" spans="1:16">
      <c r="A5705" s="62" t="s">
        <v>15705</v>
      </c>
      <c r="B5705" s="62" t="s">
        <v>4015</v>
      </c>
      <c r="O5705" t="s">
        <v>145</v>
      </c>
      <c r="P5705" t="s">
        <v>463</v>
      </c>
    </row>
    <row r="5706" spans="1:16">
      <c r="A5706" s="62" t="s">
        <v>15706</v>
      </c>
      <c r="B5706" s="62" t="s">
        <v>4019</v>
      </c>
      <c r="O5706" t="s">
        <v>145</v>
      </c>
      <c r="P5706" t="s">
        <v>463</v>
      </c>
    </row>
    <row r="5707" spans="1:16">
      <c r="A5707" s="62" t="s">
        <v>15707</v>
      </c>
      <c r="B5707" s="62" t="s">
        <v>3349</v>
      </c>
      <c r="O5707" t="s">
        <v>145</v>
      </c>
      <c r="P5707" t="s">
        <v>463</v>
      </c>
    </row>
    <row r="5708" spans="1:16">
      <c r="A5708" s="62" t="s">
        <v>15708</v>
      </c>
      <c r="B5708" s="62" t="s">
        <v>235</v>
      </c>
      <c r="O5708" t="s">
        <v>145</v>
      </c>
      <c r="P5708" t="s">
        <v>463</v>
      </c>
    </row>
    <row r="5709" spans="1:16">
      <c r="A5709" s="62" t="s">
        <v>15709</v>
      </c>
      <c r="B5709" s="62" t="s">
        <v>237</v>
      </c>
      <c r="O5709" t="s">
        <v>145</v>
      </c>
      <c r="P5709" t="s">
        <v>463</v>
      </c>
    </row>
    <row r="5710" spans="1:16">
      <c r="A5710" s="62" t="s">
        <v>15710</v>
      </c>
      <c r="B5710" s="62" t="s">
        <v>4531</v>
      </c>
      <c r="O5710" t="s">
        <v>145</v>
      </c>
      <c r="P5710" t="s">
        <v>463</v>
      </c>
    </row>
    <row r="5711" spans="1:16">
      <c r="A5711" s="62" t="s">
        <v>15711</v>
      </c>
      <c r="B5711" s="62" t="s">
        <v>3184</v>
      </c>
      <c r="O5711" t="s">
        <v>145</v>
      </c>
      <c r="P5711" t="s">
        <v>463</v>
      </c>
    </row>
    <row r="5712" spans="1:16">
      <c r="A5712" s="62" t="s">
        <v>15712</v>
      </c>
      <c r="B5712" s="62" t="s">
        <v>3199</v>
      </c>
      <c r="O5712" t="s">
        <v>145</v>
      </c>
      <c r="P5712" t="s">
        <v>463</v>
      </c>
    </row>
    <row r="5713" spans="1:16">
      <c r="A5713" s="62" t="s">
        <v>15713</v>
      </c>
      <c r="B5713" s="62" t="s">
        <v>323</v>
      </c>
      <c r="O5713" t="s">
        <v>145</v>
      </c>
      <c r="P5713" t="s">
        <v>463</v>
      </c>
    </row>
    <row r="5714" spans="1:16">
      <c r="A5714" s="62" t="s">
        <v>15714</v>
      </c>
      <c r="B5714" s="62" t="s">
        <v>3489</v>
      </c>
      <c r="O5714" t="s">
        <v>145</v>
      </c>
      <c r="P5714" t="s">
        <v>463</v>
      </c>
    </row>
    <row r="5715" spans="1:16">
      <c r="A5715" s="62" t="s">
        <v>15715</v>
      </c>
      <c r="B5715" s="62" t="s">
        <v>325</v>
      </c>
      <c r="O5715" t="s">
        <v>145</v>
      </c>
      <c r="P5715" t="s">
        <v>463</v>
      </c>
    </row>
    <row r="5716" spans="1:16">
      <c r="A5716" s="62" t="s">
        <v>15716</v>
      </c>
      <c r="B5716" s="62" t="s">
        <v>416</v>
      </c>
      <c r="O5716" t="s">
        <v>145</v>
      </c>
      <c r="P5716" t="s">
        <v>463</v>
      </c>
    </row>
    <row r="5717" spans="1:16">
      <c r="A5717" s="62" t="s">
        <v>15717</v>
      </c>
      <c r="B5717" s="62" t="s">
        <v>3684</v>
      </c>
      <c r="O5717" t="s">
        <v>145</v>
      </c>
      <c r="P5717" t="s">
        <v>463</v>
      </c>
    </row>
    <row r="5718" spans="1:16">
      <c r="A5718" s="62" t="s">
        <v>15718</v>
      </c>
      <c r="B5718" s="62" t="s">
        <v>3732</v>
      </c>
      <c r="O5718" t="s">
        <v>145</v>
      </c>
      <c r="P5718" t="s">
        <v>463</v>
      </c>
    </row>
    <row r="5719" spans="1:16">
      <c r="A5719" s="62" t="s">
        <v>15719</v>
      </c>
      <c r="B5719" s="62" t="s">
        <v>3893</v>
      </c>
      <c r="O5719" t="s">
        <v>145</v>
      </c>
      <c r="P5719" t="s">
        <v>463</v>
      </c>
    </row>
    <row r="5720" spans="1:16">
      <c r="A5720" s="62" t="s">
        <v>15720</v>
      </c>
      <c r="B5720" s="62" t="s">
        <v>3949</v>
      </c>
      <c r="O5720" t="s">
        <v>145</v>
      </c>
      <c r="P5720" t="s">
        <v>463</v>
      </c>
    </row>
    <row r="5721" spans="1:16">
      <c r="A5721" s="62" t="s">
        <v>15721</v>
      </c>
      <c r="B5721" s="62" t="s">
        <v>3976</v>
      </c>
      <c r="O5721" t="s">
        <v>145</v>
      </c>
      <c r="P5721" t="s">
        <v>463</v>
      </c>
    </row>
    <row r="5722" spans="1:16">
      <c r="A5722" s="62" t="s">
        <v>15722</v>
      </c>
      <c r="B5722" s="62" t="s">
        <v>432</v>
      </c>
      <c r="O5722" t="s">
        <v>145</v>
      </c>
      <c r="P5722" t="s">
        <v>463</v>
      </c>
    </row>
    <row r="5723" spans="1:16">
      <c r="A5723" s="62" t="s">
        <v>15723</v>
      </c>
      <c r="B5723" s="62" t="s">
        <v>477</v>
      </c>
      <c r="O5723" t="s">
        <v>145</v>
      </c>
      <c r="P5723" t="s">
        <v>463</v>
      </c>
    </row>
    <row r="5724" spans="1:16">
      <c r="A5724" s="62" t="s">
        <v>15724</v>
      </c>
      <c r="B5724" s="62" t="s">
        <v>3343</v>
      </c>
      <c r="O5724" t="s">
        <v>145</v>
      </c>
      <c r="P5724" t="s">
        <v>463</v>
      </c>
    </row>
    <row r="5725" spans="1:16">
      <c r="A5725" s="62" t="s">
        <v>15725</v>
      </c>
      <c r="B5725" s="62" t="s">
        <v>3354</v>
      </c>
      <c r="O5725" t="s">
        <v>145</v>
      </c>
      <c r="P5725" t="s">
        <v>463</v>
      </c>
    </row>
    <row r="5726" spans="1:16">
      <c r="A5726" s="62" t="s">
        <v>15726</v>
      </c>
      <c r="B5726" s="62" t="s">
        <v>4147</v>
      </c>
      <c r="O5726" t="s">
        <v>145</v>
      </c>
      <c r="P5726" t="s">
        <v>463</v>
      </c>
    </row>
    <row r="5727" spans="1:16">
      <c r="A5727" s="62" t="s">
        <v>15727</v>
      </c>
      <c r="B5727" s="62" t="s">
        <v>4306</v>
      </c>
      <c r="O5727" t="s">
        <v>145</v>
      </c>
      <c r="P5727" t="s">
        <v>463</v>
      </c>
    </row>
    <row r="5728" spans="1:16">
      <c r="A5728" s="62" t="s">
        <v>15728</v>
      </c>
      <c r="B5728" s="62" t="s">
        <v>4534</v>
      </c>
      <c r="O5728" t="s">
        <v>145</v>
      </c>
      <c r="P5728" t="s">
        <v>463</v>
      </c>
    </row>
    <row r="5729" spans="1:16">
      <c r="A5729" s="62" t="s">
        <v>15729</v>
      </c>
      <c r="B5729" s="62" t="s">
        <v>3301</v>
      </c>
      <c r="O5729" t="s">
        <v>145</v>
      </c>
      <c r="P5729" t="s">
        <v>463</v>
      </c>
    </row>
    <row r="5730" spans="1:16">
      <c r="A5730" s="62" t="s">
        <v>15730</v>
      </c>
      <c r="B5730" s="62" t="s">
        <v>3501</v>
      </c>
      <c r="O5730" t="s">
        <v>145</v>
      </c>
      <c r="P5730" t="s">
        <v>463</v>
      </c>
    </row>
    <row r="5731" spans="1:16">
      <c r="A5731" s="62" t="s">
        <v>15731</v>
      </c>
      <c r="B5731" s="62" t="s">
        <v>239</v>
      </c>
      <c r="O5731" t="s">
        <v>145</v>
      </c>
      <c r="P5731" t="s">
        <v>463</v>
      </c>
    </row>
    <row r="5732" spans="1:16">
      <c r="A5732" s="62" t="s">
        <v>15732</v>
      </c>
      <c r="B5732" s="62" t="s">
        <v>3696</v>
      </c>
      <c r="O5732" t="s">
        <v>145</v>
      </c>
      <c r="P5732" t="s">
        <v>463</v>
      </c>
    </row>
    <row r="5733" spans="1:16">
      <c r="A5733" s="62" t="s">
        <v>15733</v>
      </c>
      <c r="B5733" s="62" t="s">
        <v>3723</v>
      </c>
      <c r="O5733" t="s">
        <v>145</v>
      </c>
      <c r="P5733" t="s">
        <v>463</v>
      </c>
    </row>
    <row r="5734" spans="1:16">
      <c r="A5734" s="62" t="s">
        <v>15734</v>
      </c>
      <c r="B5734" s="62" t="s">
        <v>3755</v>
      </c>
      <c r="O5734" t="s">
        <v>145</v>
      </c>
      <c r="P5734" t="s">
        <v>463</v>
      </c>
    </row>
    <row r="5735" spans="1:16">
      <c r="A5735" s="62" t="s">
        <v>15735</v>
      </c>
      <c r="B5735" s="62" t="s">
        <v>3764</v>
      </c>
      <c r="O5735" t="s">
        <v>145</v>
      </c>
      <c r="P5735" t="s">
        <v>463</v>
      </c>
    </row>
    <row r="5736" spans="1:16">
      <c r="A5736" s="62" t="s">
        <v>15736</v>
      </c>
      <c r="B5736" s="62" t="s">
        <v>420</v>
      </c>
      <c r="O5736" t="s">
        <v>145</v>
      </c>
      <c r="P5736" t="s">
        <v>463</v>
      </c>
    </row>
    <row r="5737" spans="1:16">
      <c r="A5737" s="62" t="s">
        <v>15737</v>
      </c>
      <c r="B5737" s="62" t="s">
        <v>379</v>
      </c>
      <c r="O5737" t="s">
        <v>145</v>
      </c>
      <c r="P5737" t="s">
        <v>463</v>
      </c>
    </row>
    <row r="5738" spans="1:16">
      <c r="A5738" s="62" t="s">
        <v>15738</v>
      </c>
      <c r="B5738" s="62" t="s">
        <v>3842</v>
      </c>
      <c r="O5738" t="s">
        <v>145</v>
      </c>
      <c r="P5738" t="s">
        <v>463</v>
      </c>
    </row>
    <row r="5739" spans="1:16">
      <c r="A5739" s="62" t="s">
        <v>15739</v>
      </c>
      <c r="B5739" s="62" t="s">
        <v>3964</v>
      </c>
      <c r="O5739" t="s">
        <v>145</v>
      </c>
      <c r="P5739" t="s">
        <v>463</v>
      </c>
    </row>
    <row r="5740" spans="1:16">
      <c r="A5740" s="62" t="s">
        <v>15740</v>
      </c>
      <c r="B5740" s="62" t="s">
        <v>4124</v>
      </c>
      <c r="O5740" t="s">
        <v>145</v>
      </c>
      <c r="P5740" t="s">
        <v>463</v>
      </c>
    </row>
    <row r="5741" spans="1:16">
      <c r="A5741" s="62" t="s">
        <v>15741</v>
      </c>
      <c r="B5741" s="62" t="s">
        <v>247</v>
      </c>
      <c r="O5741" t="s">
        <v>145</v>
      </c>
      <c r="P5741" t="s">
        <v>463</v>
      </c>
    </row>
    <row r="5742" spans="1:16">
      <c r="A5742" s="62" t="s">
        <v>15742</v>
      </c>
      <c r="B5742" s="62" t="s">
        <v>3056</v>
      </c>
      <c r="O5742" t="s">
        <v>145</v>
      </c>
      <c r="P5742" t="s">
        <v>463</v>
      </c>
    </row>
    <row r="5743" spans="1:16">
      <c r="A5743" s="62" t="s">
        <v>15743</v>
      </c>
      <c r="B5743" s="62" t="s">
        <v>4528</v>
      </c>
      <c r="O5743" t="s">
        <v>145</v>
      </c>
      <c r="P5743" t="s">
        <v>463</v>
      </c>
    </row>
    <row r="5744" spans="1:16">
      <c r="A5744" s="62" t="s">
        <v>15744</v>
      </c>
      <c r="B5744" s="62" t="s">
        <v>3100</v>
      </c>
      <c r="O5744" t="s">
        <v>145</v>
      </c>
      <c r="P5744" t="s">
        <v>463</v>
      </c>
    </row>
    <row r="5745" spans="1:16">
      <c r="A5745" s="62" t="s">
        <v>15745</v>
      </c>
      <c r="B5745" s="62" t="s">
        <v>3211</v>
      </c>
      <c r="O5745" t="s">
        <v>145</v>
      </c>
      <c r="P5745" t="s">
        <v>463</v>
      </c>
    </row>
    <row r="5746" spans="1:16">
      <c r="A5746" s="62" t="s">
        <v>15746</v>
      </c>
      <c r="B5746" s="62" t="s">
        <v>3249</v>
      </c>
      <c r="O5746" t="s">
        <v>145</v>
      </c>
      <c r="P5746" t="s">
        <v>463</v>
      </c>
    </row>
    <row r="5747" spans="1:16">
      <c r="A5747" s="62" t="s">
        <v>15747</v>
      </c>
      <c r="B5747" s="62" t="s">
        <v>177</v>
      </c>
      <c r="O5747" t="s">
        <v>145</v>
      </c>
      <c r="P5747" t="s">
        <v>463</v>
      </c>
    </row>
    <row r="5748" spans="1:16">
      <c r="A5748" s="62" t="s">
        <v>15748</v>
      </c>
      <c r="B5748" s="62" t="s">
        <v>178</v>
      </c>
      <c r="O5748" t="s">
        <v>145</v>
      </c>
      <c r="P5748" t="s">
        <v>463</v>
      </c>
    </row>
    <row r="5749" spans="1:16">
      <c r="A5749" s="62" t="s">
        <v>15749</v>
      </c>
      <c r="B5749" s="62" t="s">
        <v>431</v>
      </c>
      <c r="O5749" t="s">
        <v>145</v>
      </c>
      <c r="P5749" t="s">
        <v>463</v>
      </c>
    </row>
    <row r="5750" spans="1:16">
      <c r="A5750" s="62" t="s">
        <v>15750</v>
      </c>
      <c r="B5750" s="62" t="s">
        <v>3914</v>
      </c>
      <c r="O5750" t="s">
        <v>145</v>
      </c>
      <c r="P5750" t="s">
        <v>463</v>
      </c>
    </row>
    <row r="5751" spans="1:16">
      <c r="A5751" s="62" t="s">
        <v>15751</v>
      </c>
      <c r="B5751" s="62" t="s">
        <v>413</v>
      </c>
      <c r="O5751" t="s">
        <v>145</v>
      </c>
      <c r="P5751" t="s">
        <v>463</v>
      </c>
    </row>
    <row r="5752" spans="1:16">
      <c r="A5752" s="62" t="s">
        <v>15752</v>
      </c>
      <c r="B5752" s="62" t="s">
        <v>3934</v>
      </c>
      <c r="O5752" t="s">
        <v>145</v>
      </c>
      <c r="P5752" t="s">
        <v>463</v>
      </c>
    </row>
    <row r="5753" spans="1:16">
      <c r="A5753" s="62" t="s">
        <v>15753</v>
      </c>
      <c r="B5753" s="62" t="s">
        <v>3985</v>
      </c>
      <c r="O5753" t="s">
        <v>145</v>
      </c>
      <c r="P5753" t="s">
        <v>463</v>
      </c>
    </row>
    <row r="5754" spans="1:16">
      <c r="A5754" s="62" t="s">
        <v>15754</v>
      </c>
      <c r="B5754" s="62" t="s">
        <v>3988</v>
      </c>
      <c r="O5754" t="s">
        <v>145</v>
      </c>
      <c r="P5754" t="s">
        <v>463</v>
      </c>
    </row>
    <row r="5755" spans="1:16">
      <c r="A5755" s="62" t="s">
        <v>15755</v>
      </c>
      <c r="B5755" s="62" t="s">
        <v>3385</v>
      </c>
      <c r="O5755" t="s">
        <v>145</v>
      </c>
      <c r="P5755" t="s">
        <v>463</v>
      </c>
    </row>
    <row r="5756" spans="1:16">
      <c r="A5756" s="62" t="s">
        <v>15756</v>
      </c>
      <c r="B5756" s="62" t="s">
        <v>4090</v>
      </c>
      <c r="O5756" t="s">
        <v>145</v>
      </c>
      <c r="P5756" t="s">
        <v>463</v>
      </c>
    </row>
    <row r="5757" spans="1:16">
      <c r="A5757" s="62" t="s">
        <v>15757</v>
      </c>
      <c r="B5757" s="62" t="s">
        <v>3116</v>
      </c>
      <c r="O5757" t="s">
        <v>145</v>
      </c>
      <c r="P5757" t="s">
        <v>463</v>
      </c>
    </row>
    <row r="5758" spans="1:16">
      <c r="A5758" s="62" t="s">
        <v>15758</v>
      </c>
      <c r="B5758" s="62" t="s">
        <v>3798</v>
      </c>
      <c r="O5758" t="s">
        <v>145</v>
      </c>
      <c r="P5758" t="s">
        <v>463</v>
      </c>
    </row>
    <row r="5759" spans="1:16">
      <c r="A5759" s="62" t="s">
        <v>15759</v>
      </c>
      <c r="B5759" s="62" t="s">
        <v>3931</v>
      </c>
      <c r="O5759" t="s">
        <v>145</v>
      </c>
      <c r="P5759" t="s">
        <v>463</v>
      </c>
    </row>
    <row r="5760" spans="1:16">
      <c r="A5760" s="62" t="s">
        <v>15760</v>
      </c>
      <c r="B5760" s="62" t="s">
        <v>3961</v>
      </c>
      <c r="O5760" t="s">
        <v>145</v>
      </c>
      <c r="P5760" t="s">
        <v>463</v>
      </c>
    </row>
    <row r="5761" spans="1:16">
      <c r="A5761" s="62" t="s">
        <v>15761</v>
      </c>
      <c r="B5761" s="62" t="s">
        <v>3307</v>
      </c>
      <c r="O5761" t="s">
        <v>145</v>
      </c>
      <c r="P5761" t="s">
        <v>463</v>
      </c>
    </row>
    <row r="5762" spans="1:16">
      <c r="A5762" s="62" t="s">
        <v>15762</v>
      </c>
      <c r="B5762" s="62" t="s">
        <v>4156</v>
      </c>
      <c r="O5762" t="s">
        <v>145</v>
      </c>
      <c r="P5762" t="s">
        <v>463</v>
      </c>
    </row>
    <row r="5763" spans="1:16">
      <c r="A5763" s="62" t="s">
        <v>15763</v>
      </c>
      <c r="B5763" s="62" t="s">
        <v>154</v>
      </c>
      <c r="O5763" t="s">
        <v>145</v>
      </c>
      <c r="P5763" t="s">
        <v>463</v>
      </c>
    </row>
    <row r="5764" spans="1:16">
      <c r="A5764" s="62" t="s">
        <v>15764</v>
      </c>
      <c r="B5764" s="62" t="s">
        <v>167</v>
      </c>
      <c r="O5764" t="s">
        <v>145</v>
      </c>
      <c r="P5764" t="s">
        <v>463</v>
      </c>
    </row>
    <row r="5765" spans="1:16">
      <c r="A5765" s="62" t="s">
        <v>15765</v>
      </c>
      <c r="B5765" s="62" t="s">
        <v>465</v>
      </c>
      <c r="O5765" t="s">
        <v>145</v>
      </c>
      <c r="P5765" t="s">
        <v>463</v>
      </c>
    </row>
    <row r="5766" spans="1:16">
      <c r="A5766" s="62" t="s">
        <v>15766</v>
      </c>
      <c r="B5766" s="62" t="s">
        <v>463</v>
      </c>
      <c r="O5766" t="s">
        <v>145</v>
      </c>
      <c r="P5766" t="s">
        <v>463</v>
      </c>
    </row>
    <row r="5767" spans="1:16">
      <c r="A5767" s="62" t="s">
        <v>15767</v>
      </c>
      <c r="B5767" s="62" t="s">
        <v>3439</v>
      </c>
      <c r="O5767" t="s">
        <v>145</v>
      </c>
      <c r="P5767" t="s">
        <v>463</v>
      </c>
    </row>
    <row r="5768" spans="1:16">
      <c r="A5768" s="62" t="s">
        <v>15768</v>
      </c>
      <c r="B5768" s="62" t="s">
        <v>3486</v>
      </c>
      <c r="O5768" t="s">
        <v>145</v>
      </c>
      <c r="P5768" t="s">
        <v>463</v>
      </c>
    </row>
    <row r="5769" spans="1:16">
      <c r="A5769" s="62" t="s">
        <v>15769</v>
      </c>
      <c r="B5769" s="62" t="s">
        <v>3920</v>
      </c>
      <c r="O5769" t="s">
        <v>145</v>
      </c>
      <c r="P5769" t="s">
        <v>463</v>
      </c>
    </row>
    <row r="5770" spans="1:16">
      <c r="A5770" s="62" t="s">
        <v>15770</v>
      </c>
      <c r="B5770" s="62" t="s">
        <v>4064</v>
      </c>
      <c r="O5770" t="s">
        <v>145</v>
      </c>
      <c r="P5770" t="s">
        <v>463</v>
      </c>
    </row>
    <row r="5771" spans="1:16">
      <c r="A5771" s="62" t="s">
        <v>15771</v>
      </c>
      <c r="B5771" s="62" t="s">
        <v>3419</v>
      </c>
      <c r="O5771" t="s">
        <v>145</v>
      </c>
      <c r="P5771" t="s">
        <v>463</v>
      </c>
    </row>
    <row r="5772" spans="1:16">
      <c r="A5772" s="62" t="s">
        <v>15772</v>
      </c>
      <c r="B5772" s="62" t="s">
        <v>4466</v>
      </c>
      <c r="O5772" t="s">
        <v>145</v>
      </c>
      <c r="P5772" t="s">
        <v>463</v>
      </c>
    </row>
    <row r="5773" spans="1:16">
      <c r="A5773" s="62" t="s">
        <v>15773</v>
      </c>
      <c r="B5773" s="62" t="s">
        <v>156</v>
      </c>
      <c r="O5773" t="s">
        <v>145</v>
      </c>
      <c r="P5773" t="s">
        <v>463</v>
      </c>
    </row>
    <row r="5774" spans="1:16">
      <c r="A5774" s="62" t="s">
        <v>15774</v>
      </c>
      <c r="B5774" s="62" t="s">
        <v>3225</v>
      </c>
      <c r="O5774" t="s">
        <v>145</v>
      </c>
      <c r="P5774" t="s">
        <v>463</v>
      </c>
    </row>
    <row r="5775" spans="1:16">
      <c r="A5775" s="62" t="s">
        <v>15775</v>
      </c>
      <c r="B5775" s="62" t="s">
        <v>3997</v>
      </c>
      <c r="O5775" t="s">
        <v>145</v>
      </c>
      <c r="P5775" t="s">
        <v>463</v>
      </c>
    </row>
    <row r="5776" spans="1:16">
      <c r="A5776" s="62" t="s">
        <v>15776</v>
      </c>
      <c r="B5776" s="62" t="s">
        <v>4007</v>
      </c>
      <c r="O5776" t="s">
        <v>145</v>
      </c>
      <c r="P5776" t="s">
        <v>463</v>
      </c>
    </row>
    <row r="5777" spans="1:16">
      <c r="A5777" s="62" t="s">
        <v>15777</v>
      </c>
      <c r="B5777" s="62" t="s">
        <v>184</v>
      </c>
      <c r="O5777" t="s">
        <v>145</v>
      </c>
      <c r="P5777" t="s">
        <v>463</v>
      </c>
    </row>
    <row r="5778" spans="1:16">
      <c r="A5778" s="62" t="s">
        <v>15778</v>
      </c>
      <c r="B5778" s="62" t="s">
        <v>3065</v>
      </c>
      <c r="O5778" t="s">
        <v>145</v>
      </c>
      <c r="P5778" t="s">
        <v>463</v>
      </c>
    </row>
    <row r="5779" spans="1:16">
      <c r="A5779" s="62" t="s">
        <v>15779</v>
      </c>
      <c r="B5779" s="62" t="s">
        <v>4537</v>
      </c>
      <c r="O5779" t="s">
        <v>145</v>
      </c>
      <c r="P5779" t="s">
        <v>463</v>
      </c>
    </row>
    <row r="5780" spans="1:16">
      <c r="A5780" s="62" t="s">
        <v>15780</v>
      </c>
      <c r="B5780" s="62" t="s">
        <v>4549</v>
      </c>
      <c r="O5780" t="s">
        <v>145</v>
      </c>
      <c r="P5780" t="s">
        <v>463</v>
      </c>
    </row>
    <row r="5781" spans="1:16">
      <c r="A5781" s="62" t="s">
        <v>15781</v>
      </c>
      <c r="B5781" s="62" t="s">
        <v>3246</v>
      </c>
      <c r="O5781" t="s">
        <v>145</v>
      </c>
      <c r="P5781" t="s">
        <v>463</v>
      </c>
    </row>
    <row r="5782" spans="1:16">
      <c r="A5782" s="62" t="s">
        <v>15782</v>
      </c>
      <c r="B5782" s="62" t="s">
        <v>15783</v>
      </c>
      <c r="O5782" t="s">
        <v>145</v>
      </c>
      <c r="P5782" t="s">
        <v>463</v>
      </c>
    </row>
    <row r="5783" spans="1:16">
      <c r="A5783" s="62" t="s">
        <v>15784</v>
      </c>
      <c r="B5783" s="62" t="s">
        <v>3394</v>
      </c>
      <c r="O5783" t="s">
        <v>145</v>
      </c>
      <c r="P5783" t="s">
        <v>463</v>
      </c>
    </row>
    <row r="5784" spans="1:16">
      <c r="A5784" s="62" t="s">
        <v>15785</v>
      </c>
      <c r="B5784" s="62" t="s">
        <v>3422</v>
      </c>
      <c r="O5784" t="s">
        <v>145</v>
      </c>
      <c r="P5784" t="s">
        <v>463</v>
      </c>
    </row>
    <row r="5785" spans="1:16">
      <c r="A5785" s="62" t="s">
        <v>15786</v>
      </c>
      <c r="B5785" s="62" t="s">
        <v>3425</v>
      </c>
      <c r="O5785" t="s">
        <v>145</v>
      </c>
      <c r="P5785" t="s">
        <v>463</v>
      </c>
    </row>
    <row r="5786" spans="1:16">
      <c r="A5786" s="62" t="s">
        <v>15787</v>
      </c>
      <c r="B5786" s="62" t="s">
        <v>3506</v>
      </c>
      <c r="O5786" t="s">
        <v>145</v>
      </c>
      <c r="P5786" t="s">
        <v>463</v>
      </c>
    </row>
    <row r="5787" spans="1:16">
      <c r="A5787" s="62" t="s">
        <v>15788</v>
      </c>
      <c r="B5787" s="62" t="s">
        <v>280</v>
      </c>
      <c r="O5787" t="s">
        <v>145</v>
      </c>
      <c r="P5787" t="s">
        <v>463</v>
      </c>
    </row>
    <row r="5788" spans="1:16">
      <c r="A5788" s="62" t="s">
        <v>15789</v>
      </c>
      <c r="B5788" s="62" t="s">
        <v>382</v>
      </c>
      <c r="O5788" t="s">
        <v>145</v>
      </c>
      <c r="P5788" t="s">
        <v>463</v>
      </c>
    </row>
    <row r="5789" spans="1:16">
      <c r="A5789" s="62" t="s">
        <v>15790</v>
      </c>
      <c r="B5789" s="62" t="s">
        <v>3681</v>
      </c>
      <c r="O5789" t="s">
        <v>145</v>
      </c>
      <c r="P5789" t="s">
        <v>463</v>
      </c>
    </row>
    <row r="5790" spans="1:16">
      <c r="A5790" s="62" t="s">
        <v>15791</v>
      </c>
      <c r="B5790" s="62" t="s">
        <v>3908</v>
      </c>
      <c r="O5790" t="s">
        <v>145</v>
      </c>
      <c r="P5790" t="s">
        <v>463</v>
      </c>
    </row>
    <row r="5791" spans="1:16">
      <c r="A5791" s="62" t="s">
        <v>15792</v>
      </c>
      <c r="B5791" s="62" t="s">
        <v>3940</v>
      </c>
      <c r="O5791" t="s">
        <v>145</v>
      </c>
      <c r="P5791" t="s">
        <v>463</v>
      </c>
    </row>
    <row r="5792" spans="1:16">
      <c r="A5792" s="62" t="s">
        <v>15793</v>
      </c>
      <c r="B5792" s="62" t="s">
        <v>3749</v>
      </c>
      <c r="O5792" t="s">
        <v>145</v>
      </c>
      <c r="P5792" t="s">
        <v>463</v>
      </c>
    </row>
    <row r="5793" spans="1:16">
      <c r="A5793" s="62" t="s">
        <v>15794</v>
      </c>
      <c r="B5793" s="62" t="s">
        <v>3780</v>
      </c>
      <c r="O5793" t="s">
        <v>145</v>
      </c>
      <c r="P5793" t="s">
        <v>463</v>
      </c>
    </row>
    <row r="5794" spans="1:16">
      <c r="A5794" s="62" t="s">
        <v>15795</v>
      </c>
      <c r="B5794" s="62" t="s">
        <v>3786</v>
      </c>
      <c r="O5794" t="s">
        <v>145</v>
      </c>
      <c r="P5794" t="s">
        <v>463</v>
      </c>
    </row>
    <row r="5795" spans="1:16">
      <c r="A5795" s="62" t="s">
        <v>15796</v>
      </c>
      <c r="B5795" s="62" t="s">
        <v>3792</v>
      </c>
      <c r="O5795" t="s">
        <v>145</v>
      </c>
      <c r="P5795" t="s">
        <v>463</v>
      </c>
    </row>
    <row r="5796" spans="1:16">
      <c r="A5796" s="62" t="s">
        <v>15797</v>
      </c>
      <c r="B5796" s="62" t="s">
        <v>3802</v>
      </c>
      <c r="O5796" t="s">
        <v>145</v>
      </c>
      <c r="P5796" t="s">
        <v>463</v>
      </c>
    </row>
    <row r="5797" spans="1:16">
      <c r="A5797" s="62" t="s">
        <v>15798</v>
      </c>
      <c r="B5797" s="62" t="s">
        <v>3808</v>
      </c>
      <c r="O5797" t="s">
        <v>145</v>
      </c>
      <c r="P5797" t="s">
        <v>463</v>
      </c>
    </row>
    <row r="5798" spans="1:16">
      <c r="A5798" s="62" t="s">
        <v>15799</v>
      </c>
      <c r="B5798" s="62" t="s">
        <v>3833</v>
      </c>
      <c r="O5798" t="s">
        <v>145</v>
      </c>
      <c r="P5798" t="s">
        <v>463</v>
      </c>
    </row>
    <row r="5799" spans="1:16">
      <c r="A5799" s="62" t="s">
        <v>15800</v>
      </c>
      <c r="B5799" s="62" t="s">
        <v>3851</v>
      </c>
      <c r="O5799" t="s">
        <v>145</v>
      </c>
      <c r="P5799" t="s">
        <v>463</v>
      </c>
    </row>
    <row r="5800" spans="1:16">
      <c r="A5800" s="62" t="s">
        <v>15801</v>
      </c>
      <c r="B5800" s="62" t="s">
        <v>3857</v>
      </c>
      <c r="O5800" t="s">
        <v>145</v>
      </c>
      <c r="P5800" t="s">
        <v>463</v>
      </c>
    </row>
    <row r="5801" spans="1:16">
      <c r="A5801" s="62" t="s">
        <v>15802</v>
      </c>
      <c r="B5801" s="62" t="s">
        <v>3860</v>
      </c>
      <c r="O5801" t="s">
        <v>145</v>
      </c>
      <c r="P5801" t="s">
        <v>463</v>
      </c>
    </row>
    <row r="5802" spans="1:16">
      <c r="A5802" s="62" t="s">
        <v>15803</v>
      </c>
      <c r="B5802" s="62" t="s">
        <v>3884</v>
      </c>
      <c r="O5802" t="s">
        <v>145</v>
      </c>
      <c r="P5802" t="s">
        <v>463</v>
      </c>
    </row>
    <row r="5803" spans="1:16">
      <c r="A5803" s="62" t="s">
        <v>15804</v>
      </c>
      <c r="B5803" s="62" t="s">
        <v>3899</v>
      </c>
      <c r="O5803" t="s">
        <v>145</v>
      </c>
      <c r="P5803" t="s">
        <v>463</v>
      </c>
    </row>
    <row r="5804" spans="1:16">
      <c r="A5804" s="62" t="s">
        <v>15805</v>
      </c>
      <c r="B5804" s="62" t="s">
        <v>3316</v>
      </c>
      <c r="O5804" t="s">
        <v>145</v>
      </c>
      <c r="P5804" t="s">
        <v>463</v>
      </c>
    </row>
    <row r="5805" spans="1:16">
      <c r="A5805" s="62" t="s">
        <v>15806</v>
      </c>
      <c r="B5805" s="62" t="s">
        <v>3357</v>
      </c>
      <c r="O5805" t="s">
        <v>145</v>
      </c>
      <c r="P5805" t="s">
        <v>463</v>
      </c>
    </row>
    <row r="5806" spans="1:16">
      <c r="A5806" s="62" t="s">
        <v>15807</v>
      </c>
      <c r="B5806" s="62" t="s">
        <v>3366</v>
      </c>
      <c r="O5806" t="s">
        <v>145</v>
      </c>
      <c r="P5806" t="s">
        <v>463</v>
      </c>
    </row>
    <row r="5807" spans="1:16">
      <c r="A5807" s="62" t="s">
        <v>15808</v>
      </c>
      <c r="B5807" s="62" t="s">
        <v>3376</v>
      </c>
      <c r="O5807" t="s">
        <v>145</v>
      </c>
      <c r="P5807" t="s">
        <v>463</v>
      </c>
    </row>
    <row r="5808" spans="1:16">
      <c r="A5808" s="62" t="s">
        <v>4445</v>
      </c>
      <c r="B5808" s="62" t="s">
        <v>4446</v>
      </c>
      <c r="O5808" t="s">
        <v>145</v>
      </c>
      <c r="P5808" t="s">
        <v>463</v>
      </c>
    </row>
    <row r="5809" spans="1:16">
      <c r="A5809" s="62" t="s">
        <v>15809</v>
      </c>
      <c r="B5809" s="62" t="s">
        <v>282</v>
      </c>
      <c r="O5809" t="s">
        <v>145</v>
      </c>
      <c r="P5809" t="s">
        <v>463</v>
      </c>
    </row>
    <row r="5810" spans="1:16">
      <c r="A5810" s="62" t="s">
        <v>15810</v>
      </c>
      <c r="B5810" s="62" t="s">
        <v>4136</v>
      </c>
      <c r="O5810" t="s">
        <v>145</v>
      </c>
      <c r="P5810" t="s">
        <v>463</v>
      </c>
    </row>
    <row r="5811" spans="1:16">
      <c r="A5811" s="62" t="s">
        <v>15811</v>
      </c>
      <c r="B5811" s="62" t="s">
        <v>152</v>
      </c>
      <c r="O5811" t="s">
        <v>145</v>
      </c>
      <c r="P5811" t="s">
        <v>463</v>
      </c>
    </row>
    <row r="5812" spans="1:16">
      <c r="A5812" s="62" t="s">
        <v>15812</v>
      </c>
      <c r="B5812" s="62" t="s">
        <v>284</v>
      </c>
      <c r="O5812" t="s">
        <v>145</v>
      </c>
      <c r="P5812" t="s">
        <v>463</v>
      </c>
    </row>
    <row r="5813" spans="1:16">
      <c r="A5813" s="62" t="s">
        <v>15813</v>
      </c>
      <c r="B5813" s="62" t="s">
        <v>4309</v>
      </c>
      <c r="O5813" t="s">
        <v>145</v>
      </c>
      <c r="P5813" t="s">
        <v>463</v>
      </c>
    </row>
    <row r="5814" spans="1:16">
      <c r="A5814" s="62" t="s">
        <v>15814</v>
      </c>
      <c r="B5814" s="62" t="s">
        <v>4479</v>
      </c>
      <c r="O5814" t="s">
        <v>145</v>
      </c>
      <c r="P5814" t="s">
        <v>463</v>
      </c>
    </row>
    <row r="5815" spans="1:16">
      <c r="A5815" s="62" t="s">
        <v>15815</v>
      </c>
      <c r="B5815" s="62" t="s">
        <v>4644</v>
      </c>
      <c r="O5815" t="s">
        <v>145</v>
      </c>
      <c r="P5815" t="s">
        <v>463</v>
      </c>
    </row>
    <row r="5816" spans="1:16">
      <c r="A5816" s="62" t="s">
        <v>15816</v>
      </c>
      <c r="B5816" s="62" t="s">
        <v>4540</v>
      </c>
      <c r="O5816" t="s">
        <v>145</v>
      </c>
      <c r="P5816" t="s">
        <v>463</v>
      </c>
    </row>
    <row r="5817" spans="1:16">
      <c r="A5817" s="62" t="s">
        <v>15817</v>
      </c>
      <c r="B5817" s="62" t="s">
        <v>3150</v>
      </c>
      <c r="O5817" t="s">
        <v>145</v>
      </c>
      <c r="P5817" t="s">
        <v>463</v>
      </c>
    </row>
    <row r="5818" spans="1:16">
      <c r="A5818" s="62" t="s">
        <v>15818</v>
      </c>
      <c r="B5818" s="62" t="s">
        <v>421</v>
      </c>
      <c r="O5818" t="s">
        <v>145</v>
      </c>
      <c r="P5818" t="s">
        <v>463</v>
      </c>
    </row>
    <row r="5819" spans="1:16">
      <c r="A5819" s="62" t="s">
        <v>15819</v>
      </c>
      <c r="B5819" s="62" t="s">
        <v>3277</v>
      </c>
      <c r="O5819" t="s">
        <v>145</v>
      </c>
      <c r="P5819" t="s">
        <v>463</v>
      </c>
    </row>
    <row r="5820" spans="1:16">
      <c r="A5820" s="62" t="s">
        <v>15820</v>
      </c>
      <c r="B5820" s="62" t="s">
        <v>3397</v>
      </c>
      <c r="O5820" t="s">
        <v>145</v>
      </c>
      <c r="P5820" t="s">
        <v>463</v>
      </c>
    </row>
    <row r="5821" spans="1:16">
      <c r="A5821" s="62" t="s">
        <v>15821</v>
      </c>
      <c r="B5821" s="62" t="s">
        <v>3411</v>
      </c>
      <c r="O5821" t="s">
        <v>145</v>
      </c>
      <c r="P5821" t="s">
        <v>463</v>
      </c>
    </row>
    <row r="5822" spans="1:16">
      <c r="A5822" s="62" t="s">
        <v>15822</v>
      </c>
      <c r="B5822" s="62" t="s">
        <v>3518</v>
      </c>
      <c r="O5822" t="s">
        <v>145</v>
      </c>
      <c r="P5822" t="s">
        <v>463</v>
      </c>
    </row>
    <row r="5823" spans="1:16">
      <c r="A5823" s="62" t="s">
        <v>15823</v>
      </c>
      <c r="B5823" s="62" t="s">
        <v>245</v>
      </c>
      <c r="O5823" t="s">
        <v>145</v>
      </c>
      <c r="P5823" t="s">
        <v>463</v>
      </c>
    </row>
    <row r="5824" spans="1:16">
      <c r="A5824" s="62" t="s">
        <v>15824</v>
      </c>
      <c r="B5824" s="62" t="s">
        <v>3580</v>
      </c>
      <c r="O5824" t="s">
        <v>145</v>
      </c>
      <c r="P5824" t="s">
        <v>463</v>
      </c>
    </row>
    <row r="5825" spans="1:16">
      <c r="A5825" s="62" t="s">
        <v>4448</v>
      </c>
      <c r="B5825" s="62" t="s">
        <v>4449</v>
      </c>
      <c r="O5825" t="s">
        <v>145</v>
      </c>
      <c r="P5825" t="s">
        <v>463</v>
      </c>
    </row>
    <row r="5826" spans="1:16">
      <c r="A5826" s="62" t="s">
        <v>15825</v>
      </c>
      <c r="B5826" s="62" t="s">
        <v>475</v>
      </c>
      <c r="O5826" t="s">
        <v>145</v>
      </c>
      <c r="P5826" t="s">
        <v>463</v>
      </c>
    </row>
    <row r="5827" spans="1:16">
      <c r="A5827" s="62" t="s">
        <v>15826</v>
      </c>
      <c r="B5827" s="62" t="s">
        <v>3658</v>
      </c>
      <c r="O5827" t="s">
        <v>145</v>
      </c>
      <c r="P5827" t="s">
        <v>463</v>
      </c>
    </row>
    <row r="5828" spans="1:16">
      <c r="A5828" s="62" t="s">
        <v>15827</v>
      </c>
      <c r="B5828" s="62" t="s">
        <v>3795</v>
      </c>
      <c r="O5828" t="s">
        <v>145</v>
      </c>
      <c r="P5828" t="s">
        <v>463</v>
      </c>
    </row>
    <row r="5829" spans="1:16">
      <c r="A5829" s="62" t="s">
        <v>15828</v>
      </c>
      <c r="B5829" s="62" t="s">
        <v>3310</v>
      </c>
      <c r="O5829" t="s">
        <v>145</v>
      </c>
      <c r="P5829" t="s">
        <v>463</v>
      </c>
    </row>
    <row r="5830" spans="1:16">
      <c r="A5830" s="62" t="s">
        <v>15829</v>
      </c>
      <c r="B5830" s="62" t="s">
        <v>3322</v>
      </c>
      <c r="O5830" t="s">
        <v>145</v>
      </c>
      <c r="P5830" t="s">
        <v>463</v>
      </c>
    </row>
    <row r="5831" spans="1:16">
      <c r="A5831" s="62" t="s">
        <v>15830</v>
      </c>
      <c r="B5831" s="62" t="s">
        <v>474</v>
      </c>
      <c r="O5831" t="s">
        <v>145</v>
      </c>
      <c r="P5831" t="s">
        <v>463</v>
      </c>
    </row>
    <row r="5832" spans="1:16">
      <c r="A5832" s="62" t="s">
        <v>15831</v>
      </c>
      <c r="B5832" s="62" t="s">
        <v>4073</v>
      </c>
      <c r="O5832" t="s">
        <v>145</v>
      </c>
      <c r="P5832" t="s">
        <v>463</v>
      </c>
    </row>
    <row r="5833" spans="1:16">
      <c r="A5833" s="62" t="s">
        <v>15832</v>
      </c>
      <c r="B5833" s="62" t="s">
        <v>4107</v>
      </c>
      <c r="O5833" t="s">
        <v>145</v>
      </c>
      <c r="P5833" t="s">
        <v>463</v>
      </c>
    </row>
    <row r="5834" spans="1:16">
      <c r="A5834" s="62" t="s">
        <v>4452</v>
      </c>
      <c r="B5834" s="62" t="s">
        <v>4453</v>
      </c>
      <c r="O5834" t="s">
        <v>145</v>
      </c>
      <c r="P5834" t="s">
        <v>463</v>
      </c>
    </row>
    <row r="5835" spans="1:16">
      <c r="A5835" s="62" t="s">
        <v>15833</v>
      </c>
      <c r="B5835" s="62" t="s">
        <v>4150</v>
      </c>
      <c r="O5835" t="s">
        <v>145</v>
      </c>
      <c r="P5835" t="s">
        <v>463</v>
      </c>
    </row>
    <row r="5836" spans="1:16">
      <c r="A5836" s="62" t="s">
        <v>15834</v>
      </c>
      <c r="B5836" s="62" t="s">
        <v>4159</v>
      </c>
      <c r="O5836" t="s">
        <v>145</v>
      </c>
      <c r="P5836" t="s">
        <v>463</v>
      </c>
    </row>
    <row r="5837" spans="1:16">
      <c r="A5837" s="62" t="s">
        <v>15835</v>
      </c>
      <c r="B5837" s="62" t="s">
        <v>3153</v>
      </c>
      <c r="O5837" t="s">
        <v>145</v>
      </c>
      <c r="P5837" t="s">
        <v>463</v>
      </c>
    </row>
    <row r="5838" spans="1:16">
      <c r="A5838" s="62" t="s">
        <v>15836</v>
      </c>
      <c r="B5838" s="62" t="s">
        <v>3911</v>
      </c>
      <c r="O5838" t="s">
        <v>145</v>
      </c>
      <c r="P5838" t="s">
        <v>463</v>
      </c>
    </row>
    <row r="5839" spans="1:16">
      <c r="A5839" s="62" t="s">
        <v>15837</v>
      </c>
      <c r="B5839" s="62" t="s">
        <v>3952</v>
      </c>
      <c r="O5839" t="s">
        <v>145</v>
      </c>
      <c r="P5839" t="s">
        <v>463</v>
      </c>
    </row>
    <row r="5840" spans="1:16">
      <c r="A5840" s="62" t="s">
        <v>15838</v>
      </c>
      <c r="B5840" s="62" t="s">
        <v>4004</v>
      </c>
      <c r="O5840" t="s">
        <v>145</v>
      </c>
      <c r="P5840" t="s">
        <v>463</v>
      </c>
    </row>
    <row r="5841" spans="1:16">
      <c r="A5841" s="62" t="s">
        <v>15839</v>
      </c>
      <c r="B5841" s="62" t="s">
        <v>4055</v>
      </c>
      <c r="O5841" t="s">
        <v>145</v>
      </c>
      <c r="P5841" t="s">
        <v>463</v>
      </c>
    </row>
    <row r="5842" spans="1:16">
      <c r="A5842" s="62" t="s">
        <v>15840</v>
      </c>
      <c r="B5842" s="62" t="s">
        <v>142</v>
      </c>
      <c r="O5842" t="s">
        <v>145</v>
      </c>
      <c r="P5842" t="s">
        <v>463</v>
      </c>
    </row>
    <row r="5843" spans="1:16">
      <c r="A5843" s="62" t="s">
        <v>15841</v>
      </c>
      <c r="B5843" s="62" t="s">
        <v>144</v>
      </c>
      <c r="O5843" t="s">
        <v>145</v>
      </c>
      <c r="P5843" t="s">
        <v>463</v>
      </c>
    </row>
    <row r="5844" spans="1:16">
      <c r="A5844" s="62" t="s">
        <v>15842</v>
      </c>
      <c r="B5844" s="62" t="s">
        <v>3769</v>
      </c>
      <c r="O5844" t="s">
        <v>145</v>
      </c>
      <c r="P5844" t="s">
        <v>463</v>
      </c>
    </row>
    <row r="5845" spans="1:16">
      <c r="A5845" s="62" t="s">
        <v>15843</v>
      </c>
      <c r="B5845" s="62" t="s">
        <v>3319</v>
      </c>
      <c r="O5845" t="s">
        <v>145</v>
      </c>
      <c r="P5845" t="s">
        <v>463</v>
      </c>
    </row>
    <row r="5846" spans="1:16">
      <c r="A5846" s="62" t="s">
        <v>15844</v>
      </c>
      <c r="B5846" s="62" t="s">
        <v>4084</v>
      </c>
      <c r="O5846" t="s">
        <v>145</v>
      </c>
      <c r="P5846" t="s">
        <v>463</v>
      </c>
    </row>
    <row r="5847" spans="1:16">
      <c r="A5847" s="62" t="s">
        <v>15845</v>
      </c>
      <c r="B5847" s="62" t="s">
        <v>424</v>
      </c>
      <c r="O5847" t="s">
        <v>145</v>
      </c>
      <c r="P5847" t="s">
        <v>463</v>
      </c>
    </row>
    <row r="5848" spans="1:16">
      <c r="A5848" s="62" t="s">
        <v>15846</v>
      </c>
      <c r="B5848" s="62" t="s">
        <v>4153</v>
      </c>
      <c r="O5848" t="s">
        <v>145</v>
      </c>
      <c r="P5848" t="s">
        <v>463</v>
      </c>
    </row>
    <row r="5849" spans="1:16">
      <c r="A5849" s="62" t="s">
        <v>15847</v>
      </c>
      <c r="B5849" s="62" t="s">
        <v>3132</v>
      </c>
      <c r="O5849" t="s">
        <v>145</v>
      </c>
      <c r="P5849" t="s">
        <v>463</v>
      </c>
    </row>
    <row r="5850" spans="1:16">
      <c r="A5850" s="62" t="s">
        <v>15848</v>
      </c>
      <c r="B5850" s="62" t="s">
        <v>3138</v>
      </c>
      <c r="O5850" t="s">
        <v>145</v>
      </c>
      <c r="P5850" t="s">
        <v>463</v>
      </c>
    </row>
    <row r="5851" spans="1:16">
      <c r="A5851" s="62" t="s">
        <v>15849</v>
      </c>
      <c r="B5851" s="62" t="s">
        <v>3298</v>
      </c>
      <c r="O5851" t="s">
        <v>145</v>
      </c>
      <c r="P5851" t="s">
        <v>463</v>
      </c>
    </row>
    <row r="5852" spans="1:16">
      <c r="A5852" s="62" t="s">
        <v>15850</v>
      </c>
      <c r="B5852" s="62" t="s">
        <v>3925</v>
      </c>
      <c r="O5852" t="s">
        <v>145</v>
      </c>
      <c r="P5852" t="s">
        <v>463</v>
      </c>
    </row>
    <row r="5853" spans="1:16">
      <c r="A5853" s="62" t="s">
        <v>15851</v>
      </c>
      <c r="B5853" s="62" t="s">
        <v>160</v>
      </c>
      <c r="O5853" t="s">
        <v>145</v>
      </c>
      <c r="P5853" t="s">
        <v>463</v>
      </c>
    </row>
    <row r="5854" spans="1:16">
      <c r="A5854" s="62" t="s">
        <v>15852</v>
      </c>
      <c r="B5854" s="62" t="s">
        <v>3181</v>
      </c>
      <c r="O5854" t="s">
        <v>145</v>
      </c>
      <c r="P5854" t="s">
        <v>463</v>
      </c>
    </row>
    <row r="5855" spans="1:16">
      <c r="A5855" s="62" t="s">
        <v>15853</v>
      </c>
      <c r="B5855" s="62" t="s">
        <v>3304</v>
      </c>
      <c r="O5855" t="s">
        <v>145</v>
      </c>
      <c r="P5855" t="s">
        <v>463</v>
      </c>
    </row>
    <row r="5856" spans="1:16">
      <c r="A5856" s="62" t="s">
        <v>15854</v>
      </c>
      <c r="B5856" s="62" t="s">
        <v>3442</v>
      </c>
      <c r="O5856" t="s">
        <v>145</v>
      </c>
      <c r="P5856" t="s">
        <v>463</v>
      </c>
    </row>
    <row r="5857" spans="1:16">
      <c r="A5857" s="62" t="s">
        <v>15855</v>
      </c>
      <c r="B5857" s="62" t="s">
        <v>3498</v>
      </c>
      <c r="O5857" t="s">
        <v>145</v>
      </c>
      <c r="P5857" t="s">
        <v>463</v>
      </c>
    </row>
    <row r="5858" spans="1:16">
      <c r="A5858" s="62" t="s">
        <v>15856</v>
      </c>
      <c r="B5858" s="62" t="s">
        <v>3624</v>
      </c>
      <c r="O5858" t="s">
        <v>145</v>
      </c>
      <c r="P5858" t="s">
        <v>463</v>
      </c>
    </row>
    <row r="5859" spans="1:16">
      <c r="A5859" s="62" t="s">
        <v>15857</v>
      </c>
      <c r="B5859" s="62" t="s">
        <v>3664</v>
      </c>
      <c r="O5859" t="s">
        <v>145</v>
      </c>
      <c r="P5859" t="s">
        <v>463</v>
      </c>
    </row>
    <row r="5860" spans="1:16">
      <c r="A5860" s="62" t="s">
        <v>15858</v>
      </c>
      <c r="B5860" s="62" t="s">
        <v>3720</v>
      </c>
      <c r="O5860" t="s">
        <v>145</v>
      </c>
      <c r="P5860" t="s">
        <v>463</v>
      </c>
    </row>
    <row r="5861" spans="1:16">
      <c r="A5861" s="62" t="s">
        <v>15859</v>
      </c>
      <c r="B5861" s="62" t="s">
        <v>3991</v>
      </c>
      <c r="O5861" t="s">
        <v>145</v>
      </c>
      <c r="P5861" t="s">
        <v>463</v>
      </c>
    </row>
    <row r="5862" spans="1:16">
      <c r="A5862" s="62" t="s">
        <v>15860</v>
      </c>
      <c r="B5862" s="62" t="s">
        <v>4052</v>
      </c>
      <c r="O5862" t="s">
        <v>145</v>
      </c>
      <c r="P5862" t="s">
        <v>463</v>
      </c>
    </row>
    <row r="5863" spans="1:16">
      <c r="A5863" s="62" t="s">
        <v>15861</v>
      </c>
      <c r="B5863" s="62" t="s">
        <v>158</v>
      </c>
      <c r="O5863" t="s">
        <v>145</v>
      </c>
      <c r="P5863" t="s">
        <v>463</v>
      </c>
    </row>
    <row r="5864" spans="1:16">
      <c r="A5864" s="62" t="s">
        <v>15862</v>
      </c>
      <c r="B5864" s="62" t="s">
        <v>186</v>
      </c>
      <c r="O5864" t="s">
        <v>145</v>
      </c>
      <c r="P5864" t="s">
        <v>463</v>
      </c>
    </row>
    <row r="5865" spans="1:16">
      <c r="A5865" s="62" t="s">
        <v>15863</v>
      </c>
      <c r="B5865" s="62" t="s">
        <v>4315</v>
      </c>
      <c r="O5865" t="s">
        <v>145</v>
      </c>
      <c r="P5865" t="s">
        <v>463</v>
      </c>
    </row>
    <row r="5866" spans="1:16">
      <c r="A5866" s="62" t="s">
        <v>15864</v>
      </c>
      <c r="B5866" s="62" t="s">
        <v>3075</v>
      </c>
      <c r="O5866" t="s">
        <v>145</v>
      </c>
      <c r="P5866" t="s">
        <v>463</v>
      </c>
    </row>
    <row r="5867" spans="1:16">
      <c r="A5867" s="62" t="s">
        <v>15865</v>
      </c>
      <c r="B5867" s="62" t="s">
        <v>3078</v>
      </c>
      <c r="O5867" t="s">
        <v>145</v>
      </c>
      <c r="P5867" t="s">
        <v>463</v>
      </c>
    </row>
    <row r="5868" spans="1:16">
      <c r="A5868" s="62" t="s">
        <v>15866</v>
      </c>
      <c r="B5868" s="62" t="s">
        <v>444</v>
      </c>
      <c r="O5868" t="s">
        <v>145</v>
      </c>
      <c r="P5868" t="s">
        <v>463</v>
      </c>
    </row>
    <row r="5869" spans="1:16">
      <c r="A5869" s="62" t="s">
        <v>15867</v>
      </c>
      <c r="B5869" s="62" t="s">
        <v>425</v>
      </c>
      <c r="O5869" t="s">
        <v>145</v>
      </c>
      <c r="P5869" t="s">
        <v>463</v>
      </c>
    </row>
    <row r="5870" spans="1:16">
      <c r="A5870" s="62" t="s">
        <v>15868</v>
      </c>
      <c r="B5870" s="62" t="s">
        <v>3091</v>
      </c>
      <c r="O5870" t="s">
        <v>145</v>
      </c>
      <c r="P5870" t="s">
        <v>463</v>
      </c>
    </row>
    <row r="5871" spans="1:16">
      <c r="A5871" s="62" t="s">
        <v>15869</v>
      </c>
      <c r="B5871" s="62" t="s">
        <v>3202</v>
      </c>
      <c r="O5871" t="s">
        <v>145</v>
      </c>
      <c r="P5871" t="s">
        <v>463</v>
      </c>
    </row>
    <row r="5872" spans="1:16">
      <c r="A5872" s="62" t="s">
        <v>15870</v>
      </c>
      <c r="B5872" s="62" t="s">
        <v>322</v>
      </c>
      <c r="O5872" t="s">
        <v>145</v>
      </c>
      <c r="P5872" t="s">
        <v>463</v>
      </c>
    </row>
    <row r="5873" spans="1:16">
      <c r="A5873" s="62" t="s">
        <v>15871</v>
      </c>
      <c r="B5873" s="62" t="s">
        <v>473</v>
      </c>
      <c r="O5873" t="s">
        <v>145</v>
      </c>
      <c r="P5873" t="s">
        <v>463</v>
      </c>
    </row>
    <row r="5874" spans="1:16">
      <c r="A5874" s="62" t="s">
        <v>15872</v>
      </c>
      <c r="B5874" s="62" t="s">
        <v>426</v>
      </c>
      <c r="O5874" t="s">
        <v>145</v>
      </c>
      <c r="P5874" t="s">
        <v>463</v>
      </c>
    </row>
    <row r="5875" spans="1:16">
      <c r="A5875" s="62" t="s">
        <v>15873</v>
      </c>
      <c r="B5875" s="62" t="s">
        <v>3572</v>
      </c>
      <c r="O5875" t="s">
        <v>145</v>
      </c>
      <c r="P5875" t="s">
        <v>463</v>
      </c>
    </row>
    <row r="5876" spans="1:16">
      <c r="A5876" s="62" t="s">
        <v>15874</v>
      </c>
      <c r="B5876" s="62" t="s">
        <v>3687</v>
      </c>
      <c r="O5876" t="s">
        <v>145</v>
      </c>
      <c r="P5876" t="s">
        <v>463</v>
      </c>
    </row>
    <row r="5877" spans="1:16">
      <c r="A5877" s="62" t="s">
        <v>15875</v>
      </c>
      <c r="B5877" s="62" t="s">
        <v>3741</v>
      </c>
      <c r="O5877" t="s">
        <v>145</v>
      </c>
      <c r="P5877" t="s">
        <v>463</v>
      </c>
    </row>
    <row r="5878" spans="1:16">
      <c r="A5878" s="62" t="s">
        <v>15876</v>
      </c>
      <c r="B5878" s="62" t="s">
        <v>3313</v>
      </c>
      <c r="O5878" t="s">
        <v>145</v>
      </c>
      <c r="P5878" t="s">
        <v>463</v>
      </c>
    </row>
    <row r="5879" spans="1:16">
      <c r="A5879" s="62" t="s">
        <v>15877</v>
      </c>
      <c r="B5879" s="62" t="s">
        <v>3334</v>
      </c>
      <c r="O5879" t="s">
        <v>145</v>
      </c>
      <c r="P5879" t="s">
        <v>463</v>
      </c>
    </row>
    <row r="5880" spans="1:16">
      <c r="A5880" s="62" t="s">
        <v>15878</v>
      </c>
      <c r="B5880" s="62" t="s">
        <v>3340</v>
      </c>
      <c r="O5880" t="s">
        <v>145</v>
      </c>
      <c r="P5880" t="s">
        <v>463</v>
      </c>
    </row>
    <row r="5881" spans="1:16">
      <c r="A5881" s="62" t="s">
        <v>15879</v>
      </c>
      <c r="B5881" s="62" t="s">
        <v>3346</v>
      </c>
      <c r="O5881" t="s">
        <v>145</v>
      </c>
      <c r="P5881" t="s">
        <v>463</v>
      </c>
    </row>
    <row r="5882" spans="1:16">
      <c r="A5882" s="62" t="s">
        <v>15880</v>
      </c>
      <c r="B5882" s="62" t="s">
        <v>403</v>
      </c>
      <c r="O5882" t="s">
        <v>145</v>
      </c>
      <c r="P5882" t="s">
        <v>463</v>
      </c>
    </row>
    <row r="5883" spans="1:16">
      <c r="A5883" s="62" t="s">
        <v>15881</v>
      </c>
      <c r="B5883" s="62" t="s">
        <v>4130</v>
      </c>
      <c r="O5883" t="s">
        <v>145</v>
      </c>
      <c r="P5883" t="s">
        <v>463</v>
      </c>
    </row>
    <row r="5884" spans="1:16">
      <c r="A5884" s="62" t="s">
        <v>15882</v>
      </c>
      <c r="B5884" s="62" t="s">
        <v>140</v>
      </c>
      <c r="O5884" t="s">
        <v>145</v>
      </c>
      <c r="P5884" t="s">
        <v>463</v>
      </c>
    </row>
    <row r="5885" spans="1:16">
      <c r="A5885" s="62" t="s">
        <v>15883</v>
      </c>
      <c r="B5885" s="62" t="s">
        <v>3135</v>
      </c>
      <c r="O5885" t="s">
        <v>145</v>
      </c>
      <c r="P5885" t="s">
        <v>463</v>
      </c>
    </row>
    <row r="5886" spans="1:16">
      <c r="A5886" s="62" t="s">
        <v>15884</v>
      </c>
      <c r="B5886" s="62" t="s">
        <v>450</v>
      </c>
      <c r="O5886" t="s">
        <v>145</v>
      </c>
      <c r="P5886" t="s">
        <v>463</v>
      </c>
    </row>
    <row r="5887" spans="1:16">
      <c r="A5887" s="62" t="s">
        <v>15885</v>
      </c>
      <c r="B5887" s="62" t="s">
        <v>3147</v>
      </c>
      <c r="O5887" t="s">
        <v>145</v>
      </c>
      <c r="P5887" t="s">
        <v>463</v>
      </c>
    </row>
    <row r="5888" spans="1:16">
      <c r="A5888" s="62" t="s">
        <v>15886</v>
      </c>
      <c r="B5888" s="62" t="s">
        <v>3187</v>
      </c>
      <c r="O5888" t="s">
        <v>145</v>
      </c>
      <c r="P5888" t="s">
        <v>463</v>
      </c>
    </row>
    <row r="5889" spans="1:16">
      <c r="A5889" s="62" t="s">
        <v>15887</v>
      </c>
      <c r="B5889" s="62" t="s">
        <v>3208</v>
      </c>
      <c r="O5889" t="s">
        <v>145</v>
      </c>
      <c r="P5889" t="s">
        <v>463</v>
      </c>
    </row>
    <row r="5890" spans="1:16">
      <c r="A5890" s="62" t="s">
        <v>15888</v>
      </c>
      <c r="B5890" s="62" t="s">
        <v>3258</v>
      </c>
      <c r="O5890" t="s">
        <v>145</v>
      </c>
      <c r="P5890" t="s">
        <v>463</v>
      </c>
    </row>
    <row r="5891" spans="1:16">
      <c r="A5891" s="62" t="s">
        <v>15889</v>
      </c>
      <c r="B5891" s="62" t="s">
        <v>3267</v>
      </c>
      <c r="O5891" t="s">
        <v>145</v>
      </c>
      <c r="P5891" t="s">
        <v>463</v>
      </c>
    </row>
    <row r="5892" spans="1:16">
      <c r="A5892" s="62" t="s">
        <v>15890</v>
      </c>
      <c r="B5892" s="62" t="s">
        <v>404</v>
      </c>
      <c r="O5892" t="s">
        <v>145</v>
      </c>
      <c r="P5892" t="s">
        <v>463</v>
      </c>
    </row>
    <row r="5893" spans="1:16">
      <c r="A5893" s="62" t="s">
        <v>4455</v>
      </c>
      <c r="B5893" s="62" t="s">
        <v>4456</v>
      </c>
      <c r="O5893" t="s">
        <v>145</v>
      </c>
      <c r="P5893" t="s">
        <v>463</v>
      </c>
    </row>
    <row r="5894" spans="1:16">
      <c r="A5894" s="62" t="s">
        <v>15891</v>
      </c>
      <c r="B5894" s="62" t="s">
        <v>3391</v>
      </c>
      <c r="O5894" t="s">
        <v>145</v>
      </c>
      <c r="P5894" t="s">
        <v>463</v>
      </c>
    </row>
    <row r="5895" spans="1:16">
      <c r="A5895" s="62" t="s">
        <v>15892</v>
      </c>
      <c r="B5895" s="62" t="s">
        <v>3563</v>
      </c>
      <c r="O5895" t="s">
        <v>145</v>
      </c>
      <c r="P5895" t="s">
        <v>463</v>
      </c>
    </row>
    <row r="5896" spans="1:16">
      <c r="A5896" s="62" t="s">
        <v>15893</v>
      </c>
      <c r="B5896" s="62" t="s">
        <v>3703</v>
      </c>
      <c r="O5896" t="s">
        <v>145</v>
      </c>
      <c r="P5896" t="s">
        <v>463</v>
      </c>
    </row>
    <row r="5897" spans="1:16">
      <c r="A5897" s="62" t="s">
        <v>15894</v>
      </c>
      <c r="B5897" s="62" t="s">
        <v>3955</v>
      </c>
      <c r="O5897" t="s">
        <v>145</v>
      </c>
      <c r="P5897" t="s">
        <v>463</v>
      </c>
    </row>
    <row r="5898" spans="1:16">
      <c r="A5898" s="62" t="s">
        <v>15895</v>
      </c>
      <c r="B5898" s="62" t="s">
        <v>4076</v>
      </c>
      <c r="O5898" t="s">
        <v>145</v>
      </c>
      <c r="P5898" t="s">
        <v>463</v>
      </c>
    </row>
    <row r="5899" spans="1:16">
      <c r="A5899" s="62" t="s">
        <v>15896</v>
      </c>
      <c r="B5899" s="62" t="s">
        <v>4087</v>
      </c>
      <c r="O5899" t="s">
        <v>145</v>
      </c>
      <c r="P5899" t="s">
        <v>463</v>
      </c>
    </row>
    <row r="5900" spans="1:16">
      <c r="A5900" s="62" t="s">
        <v>15897</v>
      </c>
      <c r="B5900" s="62" t="s">
        <v>286</v>
      </c>
      <c r="O5900" t="s">
        <v>145</v>
      </c>
      <c r="P5900" t="s">
        <v>463</v>
      </c>
    </row>
    <row r="5901" spans="1:16">
      <c r="A5901" s="62" t="s">
        <v>15898</v>
      </c>
      <c r="B5901" s="62" t="s">
        <v>4576</v>
      </c>
      <c r="O5901" t="s">
        <v>145</v>
      </c>
      <c r="P5901" t="s">
        <v>463</v>
      </c>
    </row>
    <row r="5902" spans="1:16">
      <c r="A5902" s="62" t="s">
        <v>15899</v>
      </c>
      <c r="B5902" s="62" t="s">
        <v>3052</v>
      </c>
      <c r="O5902" t="s">
        <v>145</v>
      </c>
      <c r="P5902" t="s">
        <v>463</v>
      </c>
    </row>
    <row r="5903" spans="1:16">
      <c r="A5903" s="62" t="s">
        <v>15900</v>
      </c>
      <c r="B5903" s="62" t="s">
        <v>3059</v>
      </c>
      <c r="O5903" t="s">
        <v>145</v>
      </c>
      <c r="P5903" t="s">
        <v>463</v>
      </c>
    </row>
    <row r="5904" spans="1:16">
      <c r="A5904" s="62" t="s">
        <v>15901</v>
      </c>
      <c r="B5904" s="62" t="s">
        <v>3069</v>
      </c>
      <c r="O5904" t="s">
        <v>145</v>
      </c>
      <c r="P5904" t="s">
        <v>463</v>
      </c>
    </row>
    <row r="5905" spans="1:16">
      <c r="A5905" s="62" t="s">
        <v>15902</v>
      </c>
      <c r="B5905" s="62" t="s">
        <v>3103</v>
      </c>
      <c r="O5905" t="s">
        <v>145</v>
      </c>
      <c r="P5905" t="s">
        <v>463</v>
      </c>
    </row>
    <row r="5906" spans="1:16">
      <c r="A5906" s="62" t="s">
        <v>15903</v>
      </c>
      <c r="B5906" s="62" t="s">
        <v>3106</v>
      </c>
      <c r="O5906" t="s">
        <v>145</v>
      </c>
      <c r="P5906" t="s">
        <v>463</v>
      </c>
    </row>
    <row r="5907" spans="1:16">
      <c r="A5907" s="62" t="s">
        <v>15904</v>
      </c>
      <c r="B5907" s="62" t="s">
        <v>3109</v>
      </c>
      <c r="O5907" t="s">
        <v>145</v>
      </c>
      <c r="P5907" t="s">
        <v>463</v>
      </c>
    </row>
    <row r="5908" spans="1:16">
      <c r="A5908" s="62" t="s">
        <v>15905</v>
      </c>
      <c r="B5908" s="62" t="s">
        <v>445</v>
      </c>
      <c r="O5908" t="s">
        <v>145</v>
      </c>
      <c r="P5908" t="s">
        <v>463</v>
      </c>
    </row>
    <row r="5909" spans="1:16">
      <c r="A5909" s="62" t="s">
        <v>15906</v>
      </c>
      <c r="B5909" s="62" t="s">
        <v>3124</v>
      </c>
      <c r="O5909" t="s">
        <v>145</v>
      </c>
      <c r="P5909" t="s">
        <v>463</v>
      </c>
    </row>
    <row r="5910" spans="1:16">
      <c r="A5910" s="62" t="s">
        <v>15907</v>
      </c>
      <c r="B5910" s="62" t="s">
        <v>344</v>
      </c>
      <c r="O5910" t="s">
        <v>145</v>
      </c>
      <c r="P5910" t="s">
        <v>463</v>
      </c>
    </row>
    <row r="5911" spans="1:16">
      <c r="A5911" s="62" t="s">
        <v>15908</v>
      </c>
      <c r="B5911" s="62" t="s">
        <v>3129</v>
      </c>
      <c r="O5911" t="s">
        <v>145</v>
      </c>
      <c r="P5911" t="s">
        <v>463</v>
      </c>
    </row>
    <row r="5912" spans="1:16">
      <c r="A5912" s="62" t="s">
        <v>15909</v>
      </c>
      <c r="B5912" s="62" t="s">
        <v>3162</v>
      </c>
      <c r="O5912" t="s">
        <v>145</v>
      </c>
      <c r="P5912" t="s">
        <v>463</v>
      </c>
    </row>
    <row r="5913" spans="1:16">
      <c r="A5913" s="62" t="s">
        <v>15910</v>
      </c>
      <c r="B5913" s="62" t="s">
        <v>3166</v>
      </c>
      <c r="O5913" t="s">
        <v>145</v>
      </c>
      <c r="P5913" t="s">
        <v>463</v>
      </c>
    </row>
    <row r="5914" spans="1:16">
      <c r="A5914" s="62" t="s">
        <v>15911</v>
      </c>
      <c r="B5914" s="62" t="s">
        <v>3169</v>
      </c>
      <c r="O5914" t="s">
        <v>145</v>
      </c>
      <c r="P5914" t="s">
        <v>463</v>
      </c>
    </row>
    <row r="5915" spans="1:16">
      <c r="A5915" s="62" t="s">
        <v>15912</v>
      </c>
      <c r="B5915" s="62" t="s">
        <v>3172</v>
      </c>
      <c r="O5915" t="s">
        <v>145</v>
      </c>
      <c r="P5915" t="s">
        <v>463</v>
      </c>
    </row>
    <row r="5916" spans="1:16">
      <c r="A5916" s="62" t="s">
        <v>15913</v>
      </c>
      <c r="B5916" s="62" t="s">
        <v>3216</v>
      </c>
      <c r="O5916" t="s">
        <v>145</v>
      </c>
      <c r="P5916" t="s">
        <v>463</v>
      </c>
    </row>
    <row r="5917" spans="1:16">
      <c r="A5917" s="62" t="s">
        <v>15914</v>
      </c>
      <c r="B5917" s="62" t="s">
        <v>3252</v>
      </c>
      <c r="O5917" t="s">
        <v>145</v>
      </c>
      <c r="P5917" t="s">
        <v>463</v>
      </c>
    </row>
    <row r="5918" spans="1:16">
      <c r="A5918" s="62" t="s">
        <v>15915</v>
      </c>
      <c r="B5918" s="62" t="s">
        <v>3261</v>
      </c>
      <c r="O5918" t="s">
        <v>145</v>
      </c>
      <c r="P5918" t="s">
        <v>463</v>
      </c>
    </row>
    <row r="5919" spans="1:16">
      <c r="A5919" s="62" t="s">
        <v>4459</v>
      </c>
      <c r="B5919" s="62" t="s">
        <v>4460</v>
      </c>
      <c r="O5919" t="s">
        <v>145</v>
      </c>
      <c r="P5919" t="s">
        <v>463</v>
      </c>
    </row>
    <row r="5920" spans="1:16">
      <c r="A5920" s="62" t="s">
        <v>15916</v>
      </c>
      <c r="B5920" s="62" t="s">
        <v>3470</v>
      </c>
      <c r="O5920" t="s">
        <v>145</v>
      </c>
      <c r="P5920" t="s">
        <v>463</v>
      </c>
    </row>
    <row r="5921" spans="1:16">
      <c r="A5921" s="62" t="s">
        <v>15917</v>
      </c>
      <c r="B5921" s="62" t="s">
        <v>3629</v>
      </c>
      <c r="O5921" t="s">
        <v>145</v>
      </c>
      <c r="P5921" t="s">
        <v>463</v>
      </c>
    </row>
    <row r="5922" spans="1:16">
      <c r="A5922" s="62" t="s">
        <v>15918</v>
      </c>
      <c r="B5922" s="62" t="s">
        <v>3667</v>
      </c>
      <c r="O5922" t="s">
        <v>145</v>
      </c>
      <c r="P5922" t="s">
        <v>463</v>
      </c>
    </row>
    <row r="5923" spans="1:16">
      <c r="A5923" s="62" t="s">
        <v>15919</v>
      </c>
      <c r="B5923" s="62" t="s">
        <v>3729</v>
      </c>
      <c r="O5923" t="s">
        <v>145</v>
      </c>
      <c r="P5923" t="s">
        <v>463</v>
      </c>
    </row>
    <row r="5924" spans="1:16">
      <c r="A5924" s="62" t="s">
        <v>15920</v>
      </c>
      <c r="B5924" s="62" t="s">
        <v>3875</v>
      </c>
      <c r="O5924" t="s">
        <v>145</v>
      </c>
      <c r="P5924" t="s">
        <v>463</v>
      </c>
    </row>
    <row r="5925" spans="1:16">
      <c r="A5925" s="62" t="s">
        <v>15921</v>
      </c>
      <c r="B5925" s="62" t="s">
        <v>3896</v>
      </c>
      <c r="O5925" t="s">
        <v>145</v>
      </c>
      <c r="P5925" t="s">
        <v>463</v>
      </c>
    </row>
    <row r="5926" spans="1:16">
      <c r="A5926" s="62" t="s">
        <v>15922</v>
      </c>
      <c r="B5926" s="62" t="s">
        <v>411</v>
      </c>
      <c r="O5926" t="s">
        <v>145</v>
      </c>
      <c r="P5926" t="s">
        <v>463</v>
      </c>
    </row>
    <row r="5927" spans="1:16">
      <c r="A5927" s="62" t="s">
        <v>15923</v>
      </c>
      <c r="B5927" s="62" t="s">
        <v>4029</v>
      </c>
      <c r="O5927" t="s">
        <v>145</v>
      </c>
      <c r="P5927" t="s">
        <v>463</v>
      </c>
    </row>
    <row r="5928" spans="1:16">
      <c r="A5928" s="62" t="s">
        <v>15924</v>
      </c>
      <c r="B5928" s="62" t="s">
        <v>4032</v>
      </c>
      <c r="O5928" t="s">
        <v>145</v>
      </c>
      <c r="P5928" t="s">
        <v>463</v>
      </c>
    </row>
    <row r="5929" spans="1:16">
      <c r="A5929" s="62" t="s">
        <v>15925</v>
      </c>
      <c r="B5929" s="62" t="s">
        <v>4035</v>
      </c>
      <c r="O5929" t="s">
        <v>145</v>
      </c>
      <c r="P5929" t="s">
        <v>463</v>
      </c>
    </row>
    <row r="5930" spans="1:16">
      <c r="A5930" s="62" t="s">
        <v>15926</v>
      </c>
      <c r="B5930" s="62" t="s">
        <v>4038</v>
      </c>
      <c r="O5930" t="s">
        <v>145</v>
      </c>
      <c r="P5930" t="s">
        <v>463</v>
      </c>
    </row>
    <row r="5931" spans="1:16">
      <c r="A5931" s="62" t="s">
        <v>15927</v>
      </c>
      <c r="B5931" s="62" t="s">
        <v>4041</v>
      </c>
      <c r="O5931" t="s">
        <v>145</v>
      </c>
      <c r="P5931" t="s">
        <v>463</v>
      </c>
    </row>
    <row r="5932" spans="1:16">
      <c r="A5932" s="62" t="s">
        <v>15928</v>
      </c>
      <c r="B5932" s="62" t="s">
        <v>3337</v>
      </c>
      <c r="O5932" t="s">
        <v>145</v>
      </c>
      <c r="P5932" t="s">
        <v>463</v>
      </c>
    </row>
    <row r="5933" spans="1:16">
      <c r="A5933" s="62" t="s">
        <v>15929</v>
      </c>
      <c r="B5933" s="62" t="s">
        <v>476</v>
      </c>
      <c r="O5933" t="s">
        <v>145</v>
      </c>
      <c r="P5933" t="s">
        <v>463</v>
      </c>
    </row>
    <row r="5934" spans="1:16">
      <c r="A5934" s="62" t="s">
        <v>15930</v>
      </c>
      <c r="B5934" s="62" t="s">
        <v>4104</v>
      </c>
      <c r="O5934" t="s">
        <v>145</v>
      </c>
      <c r="P5934" t="s">
        <v>463</v>
      </c>
    </row>
    <row r="5935" spans="1:16">
      <c r="A5935" s="62" t="s">
        <v>15931</v>
      </c>
      <c r="B5935" s="62" t="s">
        <v>4121</v>
      </c>
      <c r="O5935" t="s">
        <v>145</v>
      </c>
      <c r="P5935" t="s">
        <v>463</v>
      </c>
    </row>
    <row r="5936" spans="1:16">
      <c r="A5936" s="62" t="s">
        <v>15932</v>
      </c>
      <c r="B5936" s="62" t="s">
        <v>4127</v>
      </c>
      <c r="O5936" t="s">
        <v>145</v>
      </c>
      <c r="P5936" t="s">
        <v>463</v>
      </c>
    </row>
    <row r="5937" spans="1:16">
      <c r="A5937" s="62" t="s">
        <v>15933</v>
      </c>
      <c r="B5937" s="62" t="s">
        <v>4142</v>
      </c>
      <c r="O5937" t="s">
        <v>145</v>
      </c>
      <c r="P5937" t="s">
        <v>463</v>
      </c>
    </row>
    <row r="5938" spans="1:16">
      <c r="A5938" s="62" t="s">
        <v>15934</v>
      </c>
      <c r="B5938" s="62" t="s">
        <v>148</v>
      </c>
      <c r="O5938" t="s">
        <v>145</v>
      </c>
      <c r="P5938" t="s">
        <v>463</v>
      </c>
    </row>
    <row r="5939" spans="1:16">
      <c r="A5939" s="62" t="s">
        <v>15935</v>
      </c>
      <c r="B5939" s="62" t="s">
        <v>3255</v>
      </c>
      <c r="O5939" t="s">
        <v>145</v>
      </c>
      <c r="P5939" t="s">
        <v>463</v>
      </c>
    </row>
    <row r="5940" spans="1:16">
      <c r="A5940" s="62" t="s">
        <v>15936</v>
      </c>
      <c r="B5940" s="62" t="s">
        <v>3434</v>
      </c>
      <c r="O5940" t="s">
        <v>145</v>
      </c>
      <c r="P5940" t="s">
        <v>463</v>
      </c>
    </row>
    <row r="5941" spans="1:16">
      <c r="A5941" s="62" t="s">
        <v>15937</v>
      </c>
      <c r="B5941" s="62" t="s">
        <v>3509</v>
      </c>
      <c r="O5941" t="s">
        <v>145</v>
      </c>
      <c r="P5941" t="s">
        <v>463</v>
      </c>
    </row>
    <row r="5942" spans="1:16">
      <c r="A5942" s="62" t="s">
        <v>15938</v>
      </c>
      <c r="B5942" s="62" t="s">
        <v>3554</v>
      </c>
      <c r="O5942" t="s">
        <v>145</v>
      </c>
      <c r="P5942" t="s">
        <v>463</v>
      </c>
    </row>
    <row r="5943" spans="1:16">
      <c r="A5943" s="62" t="s">
        <v>15939</v>
      </c>
      <c r="B5943" s="62" t="s">
        <v>3560</v>
      </c>
      <c r="O5943" t="s">
        <v>145</v>
      </c>
      <c r="P5943" t="s">
        <v>463</v>
      </c>
    </row>
    <row r="5944" spans="1:16">
      <c r="A5944" s="62" t="s">
        <v>15940</v>
      </c>
      <c r="B5944" s="62" t="s">
        <v>3655</v>
      </c>
      <c r="O5944" t="s">
        <v>145</v>
      </c>
      <c r="P5944" t="s">
        <v>463</v>
      </c>
    </row>
    <row r="5945" spans="1:16">
      <c r="A5945" s="62" t="s">
        <v>15941</v>
      </c>
      <c r="B5945" s="62" t="s">
        <v>3693</v>
      </c>
      <c r="O5945" t="s">
        <v>145</v>
      </c>
      <c r="P5945" t="s">
        <v>463</v>
      </c>
    </row>
    <row r="5946" spans="1:16">
      <c r="A5946" s="62" t="s">
        <v>15942</v>
      </c>
      <c r="B5946" s="62" t="s">
        <v>3774</v>
      </c>
      <c r="O5946" t="s">
        <v>145</v>
      </c>
      <c r="P5946" t="s">
        <v>463</v>
      </c>
    </row>
    <row r="5947" spans="1:16">
      <c r="A5947" s="62" t="s">
        <v>15943</v>
      </c>
      <c r="B5947" s="62" t="s">
        <v>3811</v>
      </c>
      <c r="O5947" t="s">
        <v>145</v>
      </c>
      <c r="P5947" t="s">
        <v>463</v>
      </c>
    </row>
    <row r="5948" spans="1:16">
      <c r="A5948" s="62" t="s">
        <v>15944</v>
      </c>
      <c r="B5948" s="62" t="s">
        <v>3836</v>
      </c>
      <c r="O5948" t="s">
        <v>145</v>
      </c>
      <c r="P5948" t="s">
        <v>463</v>
      </c>
    </row>
    <row r="5949" spans="1:16">
      <c r="A5949" s="62" t="s">
        <v>15945</v>
      </c>
      <c r="B5949" s="62" t="s">
        <v>3878</v>
      </c>
      <c r="O5949" t="s">
        <v>145</v>
      </c>
      <c r="P5949" t="s">
        <v>463</v>
      </c>
    </row>
    <row r="5950" spans="1:16">
      <c r="A5950" s="62" t="s">
        <v>15946</v>
      </c>
      <c r="B5950" s="62" t="s">
        <v>3958</v>
      </c>
      <c r="O5950" t="s">
        <v>145</v>
      </c>
      <c r="P5950" t="s">
        <v>463</v>
      </c>
    </row>
    <row r="5951" spans="1:16">
      <c r="A5951" s="62" t="s">
        <v>15947</v>
      </c>
      <c r="B5951" s="62" t="s">
        <v>4058</v>
      </c>
      <c r="O5951" t="s">
        <v>145</v>
      </c>
      <c r="P5951" t="s">
        <v>463</v>
      </c>
    </row>
    <row r="5952" spans="1:16">
      <c r="A5952" s="62" t="s">
        <v>15948</v>
      </c>
      <c r="B5952" s="62" t="s">
        <v>3379</v>
      </c>
      <c r="O5952" t="s">
        <v>145</v>
      </c>
      <c r="P5952" t="s">
        <v>463</v>
      </c>
    </row>
    <row r="5953" spans="1:16">
      <c r="A5953" s="62" t="s">
        <v>15949</v>
      </c>
      <c r="B5953" s="62" t="s">
        <v>4096</v>
      </c>
      <c r="O5953" t="s">
        <v>145</v>
      </c>
      <c r="P5953" t="s">
        <v>463</v>
      </c>
    </row>
    <row r="5954" spans="1:16">
      <c r="A5954" s="62" t="s">
        <v>15950</v>
      </c>
      <c r="B5954" s="62" t="s">
        <v>4552</v>
      </c>
      <c r="O5954" t="s">
        <v>145</v>
      </c>
      <c r="P5954" t="s">
        <v>463</v>
      </c>
    </row>
    <row r="5955" spans="1:16">
      <c r="A5955" s="62" t="s">
        <v>15951</v>
      </c>
      <c r="B5955" s="62" t="s">
        <v>3072</v>
      </c>
      <c r="O5955" t="s">
        <v>145</v>
      </c>
      <c r="P5955" t="s">
        <v>463</v>
      </c>
    </row>
    <row r="5956" spans="1:16">
      <c r="A5956" s="62" t="s">
        <v>15952</v>
      </c>
      <c r="B5956" s="62" t="s">
        <v>3083</v>
      </c>
      <c r="O5956" t="s">
        <v>145</v>
      </c>
      <c r="P5956" t="s">
        <v>463</v>
      </c>
    </row>
    <row r="5957" spans="1:16">
      <c r="A5957" s="62" t="s">
        <v>15953</v>
      </c>
      <c r="B5957" s="62" t="s">
        <v>3083</v>
      </c>
      <c r="O5957" t="s">
        <v>145</v>
      </c>
      <c r="P5957" t="s">
        <v>463</v>
      </c>
    </row>
    <row r="5958" spans="1:16">
      <c r="A5958" s="62" t="s">
        <v>15954</v>
      </c>
      <c r="B5958" s="62" t="s">
        <v>3094</v>
      </c>
      <c r="O5958" t="s">
        <v>145</v>
      </c>
      <c r="P5958" t="s">
        <v>463</v>
      </c>
    </row>
    <row r="5959" spans="1:16">
      <c r="A5959" s="62" t="s">
        <v>15955</v>
      </c>
      <c r="B5959" s="62" t="s">
        <v>3097</v>
      </c>
      <c r="O5959" t="s">
        <v>145</v>
      </c>
      <c r="P5959" t="s">
        <v>463</v>
      </c>
    </row>
    <row r="5960" spans="1:16">
      <c r="A5960" s="62" t="s">
        <v>15956</v>
      </c>
      <c r="B5960" s="62" t="s">
        <v>3156</v>
      </c>
      <c r="O5960" t="s">
        <v>145</v>
      </c>
      <c r="P5960" t="s">
        <v>463</v>
      </c>
    </row>
    <row r="5961" spans="1:16">
      <c r="A5961" s="62" t="s">
        <v>15957</v>
      </c>
      <c r="B5961" s="62" t="s">
        <v>3228</v>
      </c>
      <c r="O5961" t="s">
        <v>145</v>
      </c>
      <c r="P5961" t="s">
        <v>463</v>
      </c>
    </row>
    <row r="5962" spans="1:16">
      <c r="A5962" s="62" t="s">
        <v>15958</v>
      </c>
      <c r="B5962" s="62" t="s">
        <v>3233</v>
      </c>
      <c r="O5962" t="s">
        <v>145</v>
      </c>
      <c r="P5962" t="s">
        <v>463</v>
      </c>
    </row>
    <row r="5963" spans="1:16">
      <c r="A5963" s="62" t="s">
        <v>15959</v>
      </c>
      <c r="B5963" s="62" t="s">
        <v>3236</v>
      </c>
      <c r="O5963" t="s">
        <v>145</v>
      </c>
      <c r="P5963" t="s">
        <v>463</v>
      </c>
    </row>
    <row r="5964" spans="1:16">
      <c r="A5964" s="62" t="s">
        <v>15960</v>
      </c>
      <c r="B5964" s="62" t="s">
        <v>233</v>
      </c>
      <c r="O5964" t="s">
        <v>145</v>
      </c>
      <c r="P5964" t="s">
        <v>463</v>
      </c>
    </row>
    <row r="5965" spans="1:16">
      <c r="A5965" s="62" t="s">
        <v>15961</v>
      </c>
      <c r="B5965" s="62" t="s">
        <v>3363</v>
      </c>
      <c r="O5965" t="s">
        <v>145</v>
      </c>
      <c r="P5965" t="s">
        <v>463</v>
      </c>
    </row>
    <row r="5966" spans="1:16">
      <c r="A5966" s="62" t="s">
        <v>15962</v>
      </c>
      <c r="B5966" s="62" t="s">
        <v>3414</v>
      </c>
      <c r="O5966" t="s">
        <v>145</v>
      </c>
      <c r="P5966" t="s">
        <v>463</v>
      </c>
    </row>
    <row r="5967" spans="1:16">
      <c r="A5967" s="62" t="s">
        <v>15963</v>
      </c>
      <c r="B5967" s="62" t="s">
        <v>3466</v>
      </c>
      <c r="O5967" t="s">
        <v>145</v>
      </c>
      <c r="P5967" t="s">
        <v>463</v>
      </c>
    </row>
    <row r="5968" spans="1:16">
      <c r="A5968" s="62" t="s">
        <v>15964</v>
      </c>
      <c r="B5968" s="62" t="s">
        <v>3638</v>
      </c>
      <c r="O5968" t="s">
        <v>145</v>
      </c>
      <c r="P5968" t="s">
        <v>463</v>
      </c>
    </row>
    <row r="5969" spans="1:16">
      <c r="A5969" s="62" t="s">
        <v>15965</v>
      </c>
      <c r="B5969" s="62" t="s">
        <v>419</v>
      </c>
      <c r="O5969" t="s">
        <v>145</v>
      </c>
      <c r="P5969" t="s">
        <v>463</v>
      </c>
    </row>
    <row r="5970" spans="1:16">
      <c r="A5970" s="62" t="s">
        <v>15966</v>
      </c>
      <c r="B5970" s="62" t="s">
        <v>3652</v>
      </c>
      <c r="O5970" t="s">
        <v>145</v>
      </c>
      <c r="P5970" t="s">
        <v>463</v>
      </c>
    </row>
    <row r="5971" spans="1:16">
      <c r="A5971" s="62" t="s">
        <v>15967</v>
      </c>
      <c r="B5971" s="62" t="s">
        <v>3735</v>
      </c>
      <c r="O5971" t="s">
        <v>145</v>
      </c>
      <c r="P5971" t="s">
        <v>463</v>
      </c>
    </row>
    <row r="5972" spans="1:16">
      <c r="A5972" s="62" t="s">
        <v>15968</v>
      </c>
      <c r="B5972" s="62" t="s">
        <v>3761</v>
      </c>
      <c r="O5972" t="s">
        <v>145</v>
      </c>
      <c r="P5972" t="s">
        <v>463</v>
      </c>
    </row>
    <row r="5973" spans="1:16">
      <c r="A5973" s="62" t="s">
        <v>15969</v>
      </c>
      <c r="B5973" s="62" t="s">
        <v>3789</v>
      </c>
      <c r="O5973" t="s">
        <v>145</v>
      </c>
      <c r="P5973" t="s">
        <v>463</v>
      </c>
    </row>
    <row r="5974" spans="1:16">
      <c r="A5974" s="62" t="s">
        <v>15970</v>
      </c>
      <c r="B5974" s="62" t="s">
        <v>3819</v>
      </c>
      <c r="O5974" t="s">
        <v>145</v>
      </c>
      <c r="P5974" t="s">
        <v>463</v>
      </c>
    </row>
    <row r="5975" spans="1:16">
      <c r="A5975" s="62" t="s">
        <v>15971</v>
      </c>
      <c r="B5975" s="62" t="s">
        <v>3839</v>
      </c>
      <c r="O5975" t="s">
        <v>145</v>
      </c>
      <c r="P5975" t="s">
        <v>463</v>
      </c>
    </row>
    <row r="5976" spans="1:16">
      <c r="A5976" s="62" t="s">
        <v>15972</v>
      </c>
      <c r="B5976" s="62" t="s">
        <v>3866</v>
      </c>
      <c r="O5976" t="s">
        <v>145</v>
      </c>
      <c r="P5976" t="s">
        <v>463</v>
      </c>
    </row>
    <row r="5977" spans="1:16">
      <c r="A5977" s="62" t="s">
        <v>15973</v>
      </c>
      <c r="B5977" s="62" t="s">
        <v>3869</v>
      </c>
      <c r="O5977" t="s">
        <v>145</v>
      </c>
      <c r="P5977" t="s">
        <v>463</v>
      </c>
    </row>
    <row r="5978" spans="1:16">
      <c r="A5978" s="62" t="s">
        <v>15974</v>
      </c>
      <c r="B5978" s="62" t="s">
        <v>3943</v>
      </c>
      <c r="O5978" t="s">
        <v>145</v>
      </c>
      <c r="P5978" t="s">
        <v>463</v>
      </c>
    </row>
    <row r="5979" spans="1:16">
      <c r="A5979" s="62" t="s">
        <v>15975</v>
      </c>
      <c r="B5979" s="62" t="s">
        <v>3979</v>
      </c>
      <c r="O5979" t="s">
        <v>145</v>
      </c>
      <c r="P5979" t="s">
        <v>463</v>
      </c>
    </row>
    <row r="5980" spans="1:16">
      <c r="A5980" s="62" t="s">
        <v>15976</v>
      </c>
      <c r="B5980" s="62" t="s">
        <v>3994</v>
      </c>
      <c r="O5980" t="s">
        <v>145</v>
      </c>
      <c r="P5980" t="s">
        <v>463</v>
      </c>
    </row>
    <row r="5981" spans="1:16">
      <c r="A5981" s="62" t="s">
        <v>15977</v>
      </c>
      <c r="B5981" s="62" t="s">
        <v>4000</v>
      </c>
      <c r="O5981" t="s">
        <v>145</v>
      </c>
      <c r="P5981" t="s">
        <v>463</v>
      </c>
    </row>
    <row r="5982" spans="1:16">
      <c r="A5982" s="62" t="s">
        <v>15978</v>
      </c>
      <c r="B5982" s="62" t="s">
        <v>4012</v>
      </c>
      <c r="O5982" t="s">
        <v>145</v>
      </c>
      <c r="P5982" t="s">
        <v>463</v>
      </c>
    </row>
    <row r="5983" spans="1:16">
      <c r="A5983" s="62" t="s">
        <v>15979</v>
      </c>
      <c r="B5983" s="62" t="s">
        <v>146</v>
      </c>
      <c r="O5983" t="s">
        <v>145</v>
      </c>
      <c r="P5983" t="s">
        <v>463</v>
      </c>
    </row>
    <row r="5984" spans="1:16">
      <c r="A5984" s="62" t="s">
        <v>15980</v>
      </c>
      <c r="B5984" s="62" t="s">
        <v>4046</v>
      </c>
      <c r="O5984" t="s">
        <v>145</v>
      </c>
      <c r="P5984" t="s">
        <v>463</v>
      </c>
    </row>
    <row r="5985" spans="1:16">
      <c r="A5985" s="62" t="s">
        <v>15981</v>
      </c>
      <c r="B5985" s="62" t="s">
        <v>4049</v>
      </c>
      <c r="O5985" t="s">
        <v>145</v>
      </c>
      <c r="P5985" t="s">
        <v>463</v>
      </c>
    </row>
    <row r="5986" spans="1:16">
      <c r="A5986" s="62" t="s">
        <v>15982</v>
      </c>
      <c r="B5986" s="62" t="s">
        <v>3329</v>
      </c>
      <c r="O5986" t="s">
        <v>145</v>
      </c>
      <c r="P5986" t="s">
        <v>463</v>
      </c>
    </row>
    <row r="5987" spans="1:16">
      <c r="A5987" s="62" t="s">
        <v>15983</v>
      </c>
      <c r="B5987" s="62" t="s">
        <v>3382</v>
      </c>
      <c r="O5987" t="s">
        <v>145</v>
      </c>
      <c r="P5987" t="s">
        <v>463</v>
      </c>
    </row>
    <row r="5988" spans="1:16">
      <c r="A5988" s="62" t="s">
        <v>15984</v>
      </c>
      <c r="B5988" s="62" t="s">
        <v>4067</v>
      </c>
      <c r="O5988" t="s">
        <v>145</v>
      </c>
      <c r="P5988" t="s">
        <v>463</v>
      </c>
    </row>
    <row r="5989" spans="1:16">
      <c r="A5989" s="62" t="s">
        <v>15985</v>
      </c>
      <c r="B5989" s="62" t="s">
        <v>4081</v>
      </c>
      <c r="O5989" t="s">
        <v>145</v>
      </c>
      <c r="P5989" t="s">
        <v>463</v>
      </c>
    </row>
    <row r="5990" spans="1:16">
      <c r="A5990" s="62" t="s">
        <v>15986</v>
      </c>
      <c r="B5990" s="62" t="s">
        <v>4093</v>
      </c>
      <c r="O5990" t="s">
        <v>145</v>
      </c>
      <c r="P5990" t="s">
        <v>463</v>
      </c>
    </row>
    <row r="5991" spans="1:16">
      <c r="A5991" s="62" t="s">
        <v>15987</v>
      </c>
      <c r="B5991" s="62" t="s">
        <v>163</v>
      </c>
      <c r="O5991" t="s">
        <v>145</v>
      </c>
      <c r="P5991" t="s">
        <v>463</v>
      </c>
    </row>
    <row r="5992" spans="1:16">
      <c r="A5992" s="62" t="s">
        <v>15988</v>
      </c>
      <c r="B5992" s="62" t="s">
        <v>4139</v>
      </c>
      <c r="O5992" t="s">
        <v>145</v>
      </c>
      <c r="P5992" t="s">
        <v>463</v>
      </c>
    </row>
    <row r="5993" spans="1:16">
      <c r="A5993" s="62" t="s">
        <v>15989</v>
      </c>
      <c r="B5993" s="62" t="s">
        <v>278</v>
      </c>
      <c r="O5993" t="s">
        <v>145</v>
      </c>
      <c r="P5993" t="s">
        <v>463</v>
      </c>
    </row>
    <row r="5994" spans="1:16">
      <c r="A5994" s="62" t="s">
        <v>15990</v>
      </c>
      <c r="B5994" s="62" t="s">
        <v>417</v>
      </c>
      <c r="O5994" t="s">
        <v>145</v>
      </c>
      <c r="P5994" t="s">
        <v>463</v>
      </c>
    </row>
    <row r="5995" spans="1:16">
      <c r="A5995" s="62" t="s">
        <v>15991</v>
      </c>
      <c r="B5995" s="62" t="s">
        <v>165</v>
      </c>
      <c r="O5995" t="s">
        <v>145</v>
      </c>
      <c r="P5995" t="s">
        <v>463</v>
      </c>
    </row>
    <row r="5996" spans="1:16">
      <c r="A5996" s="62" t="s">
        <v>15992</v>
      </c>
      <c r="B5996" s="62" t="s">
        <v>15993</v>
      </c>
      <c r="O5996" t="s">
        <v>145</v>
      </c>
      <c r="P5996" t="s">
        <v>463</v>
      </c>
    </row>
    <row r="5997" spans="1:16">
      <c r="A5997" s="62" t="s">
        <v>15994</v>
      </c>
      <c r="B5997" s="62" t="s">
        <v>15995</v>
      </c>
      <c r="O5997" t="s">
        <v>145</v>
      </c>
      <c r="P5997" t="s">
        <v>463</v>
      </c>
    </row>
    <row r="5998" spans="1:16">
      <c r="A5998" s="62" t="s">
        <v>15996</v>
      </c>
      <c r="B5998" s="62" t="s">
        <v>3400</v>
      </c>
      <c r="O5998" t="s">
        <v>145</v>
      </c>
      <c r="P5998" t="s">
        <v>463</v>
      </c>
    </row>
    <row r="5999" spans="1:16">
      <c r="A5999" s="62" t="s">
        <v>15997</v>
      </c>
      <c r="B5999" s="62" t="s">
        <v>3431</v>
      </c>
      <c r="O5999" t="s">
        <v>145</v>
      </c>
      <c r="P5999" t="s">
        <v>463</v>
      </c>
    </row>
    <row r="6000" spans="1:16">
      <c r="A6000" s="62" t="s">
        <v>15998</v>
      </c>
      <c r="B6000" s="62" t="s">
        <v>3454</v>
      </c>
      <c r="O6000" t="s">
        <v>145</v>
      </c>
      <c r="P6000" t="s">
        <v>463</v>
      </c>
    </row>
    <row r="6001" spans="1:16">
      <c r="A6001" s="62" t="s">
        <v>15999</v>
      </c>
      <c r="B6001" s="62" t="s">
        <v>3492</v>
      </c>
      <c r="O6001" t="s">
        <v>145</v>
      </c>
      <c r="P6001" t="s">
        <v>463</v>
      </c>
    </row>
    <row r="6002" spans="1:16">
      <c r="A6002" s="62" t="s">
        <v>16000</v>
      </c>
      <c r="B6002" s="62" t="s">
        <v>3569</v>
      </c>
      <c r="O6002" t="s">
        <v>145</v>
      </c>
      <c r="P6002" t="s">
        <v>463</v>
      </c>
    </row>
    <row r="6003" spans="1:16">
      <c r="A6003" s="62" t="s">
        <v>16001</v>
      </c>
      <c r="B6003" s="62" t="s">
        <v>3644</v>
      </c>
      <c r="O6003" t="s">
        <v>145</v>
      </c>
      <c r="P6003" t="s">
        <v>463</v>
      </c>
    </row>
    <row r="6004" spans="1:16">
      <c r="A6004" s="62" t="s">
        <v>16002</v>
      </c>
      <c r="B6004" s="62" t="s">
        <v>3738</v>
      </c>
      <c r="O6004" t="s">
        <v>145</v>
      </c>
      <c r="P6004" t="s">
        <v>463</v>
      </c>
    </row>
    <row r="6005" spans="1:16">
      <c r="A6005" s="62" t="s">
        <v>16003</v>
      </c>
      <c r="B6005" s="62" t="s">
        <v>3744</v>
      </c>
      <c r="O6005" t="s">
        <v>145</v>
      </c>
      <c r="P6005" t="s">
        <v>463</v>
      </c>
    </row>
    <row r="6006" spans="1:16">
      <c r="A6006" s="62" t="s">
        <v>16004</v>
      </c>
      <c r="B6006" s="62" t="s">
        <v>3752</v>
      </c>
      <c r="O6006" t="s">
        <v>145</v>
      </c>
      <c r="P6006" t="s">
        <v>463</v>
      </c>
    </row>
    <row r="6007" spans="1:16">
      <c r="A6007" s="62" t="s">
        <v>16005</v>
      </c>
      <c r="B6007" s="62" t="s">
        <v>3777</v>
      </c>
      <c r="O6007" t="s">
        <v>145</v>
      </c>
      <c r="P6007" t="s">
        <v>463</v>
      </c>
    </row>
    <row r="6008" spans="1:16">
      <c r="A6008" s="62" t="s">
        <v>16006</v>
      </c>
      <c r="B6008" s="62" t="s">
        <v>3805</v>
      </c>
      <c r="O6008" t="s">
        <v>145</v>
      </c>
      <c r="P6008" t="s">
        <v>463</v>
      </c>
    </row>
    <row r="6009" spans="1:16">
      <c r="A6009" s="62" t="s">
        <v>16007</v>
      </c>
      <c r="B6009" s="62" t="s">
        <v>3854</v>
      </c>
      <c r="O6009" t="s">
        <v>145</v>
      </c>
      <c r="P6009" t="s">
        <v>463</v>
      </c>
    </row>
    <row r="6010" spans="1:16">
      <c r="A6010" s="62" t="s">
        <v>16008</v>
      </c>
      <c r="B6010" s="62" t="s">
        <v>3872</v>
      </c>
      <c r="O6010" t="s">
        <v>145</v>
      </c>
      <c r="P6010" t="s">
        <v>463</v>
      </c>
    </row>
    <row r="6011" spans="1:16">
      <c r="A6011" s="62" t="s">
        <v>16009</v>
      </c>
      <c r="B6011" s="62" t="s">
        <v>3917</v>
      </c>
      <c r="O6011" t="s">
        <v>145</v>
      </c>
      <c r="P6011" t="s">
        <v>463</v>
      </c>
    </row>
    <row r="6012" spans="1:16">
      <c r="A6012" s="62" t="s">
        <v>16010</v>
      </c>
      <c r="B6012" s="62" t="s">
        <v>3928</v>
      </c>
      <c r="O6012" t="s">
        <v>145</v>
      </c>
      <c r="P6012" t="s">
        <v>463</v>
      </c>
    </row>
    <row r="6013" spans="1:16">
      <c r="A6013" s="62" t="s">
        <v>16011</v>
      </c>
      <c r="B6013" s="62" t="s">
        <v>3973</v>
      </c>
      <c r="O6013" t="s">
        <v>145</v>
      </c>
      <c r="P6013" t="s">
        <v>463</v>
      </c>
    </row>
    <row r="6014" spans="1:16">
      <c r="A6014" s="62" t="s">
        <v>16012</v>
      </c>
      <c r="B6014" s="62" t="s">
        <v>4024</v>
      </c>
      <c r="O6014" t="s">
        <v>145</v>
      </c>
      <c r="P6014" t="s">
        <v>463</v>
      </c>
    </row>
    <row r="6015" spans="1:16">
      <c r="A6015" s="62" t="s">
        <v>16013</v>
      </c>
      <c r="B6015" s="62" t="s">
        <v>4061</v>
      </c>
      <c r="O6015" t="s">
        <v>145</v>
      </c>
      <c r="P6015" t="s">
        <v>463</v>
      </c>
    </row>
    <row r="6016" spans="1:16">
      <c r="A6016" s="62" t="s">
        <v>16014</v>
      </c>
      <c r="B6016" s="62" t="s">
        <v>16015</v>
      </c>
      <c r="O6016" t="s">
        <v>145</v>
      </c>
      <c r="P6016" t="s">
        <v>463</v>
      </c>
    </row>
    <row r="6017" spans="1:16">
      <c r="A6017" s="62" t="s">
        <v>16016</v>
      </c>
      <c r="B6017" s="62" t="s">
        <v>4133</v>
      </c>
      <c r="O6017" t="s">
        <v>145</v>
      </c>
      <c r="P6017" t="s">
        <v>463</v>
      </c>
    </row>
    <row r="6018" spans="1:16">
      <c r="A6018" s="62" t="s">
        <v>16017</v>
      </c>
      <c r="B6018" s="62" t="s">
        <v>4165</v>
      </c>
      <c r="O6018" t="s">
        <v>145</v>
      </c>
      <c r="P6018" t="s">
        <v>463</v>
      </c>
    </row>
    <row r="6019" spans="1:16">
      <c r="A6019" s="62" t="s">
        <v>16018</v>
      </c>
      <c r="B6019" s="62" t="s">
        <v>4168</v>
      </c>
      <c r="O6019" t="s">
        <v>145</v>
      </c>
      <c r="P6019" t="s">
        <v>463</v>
      </c>
    </row>
    <row r="6020" spans="1:16">
      <c r="A6020" s="62" t="s">
        <v>16019</v>
      </c>
      <c r="B6020" s="62" t="s">
        <v>188</v>
      </c>
      <c r="O6020" t="s">
        <v>145</v>
      </c>
      <c r="P6020" t="s">
        <v>463</v>
      </c>
    </row>
    <row r="6021" spans="1:16">
      <c r="A6021" s="62" t="s">
        <v>16020</v>
      </c>
      <c r="B6021" s="62" t="s">
        <v>4200</v>
      </c>
      <c r="O6021" t="s">
        <v>145</v>
      </c>
      <c r="P6021" t="s">
        <v>463</v>
      </c>
    </row>
    <row r="6022" spans="1:16">
      <c r="A6022" s="62" t="s">
        <v>16021</v>
      </c>
      <c r="B6022" s="62" t="s">
        <v>4207</v>
      </c>
      <c r="O6022" t="s">
        <v>145</v>
      </c>
      <c r="P6022" t="s">
        <v>463</v>
      </c>
    </row>
    <row r="6023" spans="1:16">
      <c r="A6023" s="62" t="s">
        <v>16022</v>
      </c>
      <c r="B6023" s="62" t="s">
        <v>4210</v>
      </c>
      <c r="O6023" t="s">
        <v>145</v>
      </c>
      <c r="P6023" t="s">
        <v>463</v>
      </c>
    </row>
    <row r="6024" spans="1:16">
      <c r="A6024" s="62" t="s">
        <v>16023</v>
      </c>
      <c r="B6024" s="62" t="s">
        <v>4231</v>
      </c>
      <c r="O6024" t="s">
        <v>145</v>
      </c>
      <c r="P6024" t="s">
        <v>463</v>
      </c>
    </row>
    <row r="6025" spans="1:16">
      <c r="A6025" s="62" t="s">
        <v>16024</v>
      </c>
      <c r="B6025" s="62" t="s">
        <v>4235</v>
      </c>
      <c r="O6025" t="s">
        <v>145</v>
      </c>
      <c r="P6025" t="s">
        <v>463</v>
      </c>
    </row>
    <row r="6026" spans="1:16">
      <c r="A6026" s="62" t="s">
        <v>16025</v>
      </c>
      <c r="B6026" s="62" t="s">
        <v>4267</v>
      </c>
      <c r="O6026" t="s">
        <v>145</v>
      </c>
      <c r="P6026" t="s">
        <v>463</v>
      </c>
    </row>
    <row r="6027" spans="1:16">
      <c r="A6027" s="62" t="s">
        <v>16026</v>
      </c>
      <c r="B6027" s="62" t="s">
        <v>4274</v>
      </c>
      <c r="O6027" t="s">
        <v>145</v>
      </c>
      <c r="P6027" t="s">
        <v>463</v>
      </c>
    </row>
    <row r="6028" spans="1:16">
      <c r="A6028" s="62" t="s">
        <v>16027</v>
      </c>
      <c r="B6028" s="62" t="s">
        <v>4286</v>
      </c>
      <c r="O6028" t="s">
        <v>145</v>
      </c>
      <c r="P6028" t="s">
        <v>463</v>
      </c>
    </row>
    <row r="6029" spans="1:16">
      <c r="A6029" s="62" t="s">
        <v>16028</v>
      </c>
      <c r="B6029" s="62" t="s">
        <v>4470</v>
      </c>
      <c r="O6029" t="s">
        <v>145</v>
      </c>
      <c r="P6029" t="s">
        <v>463</v>
      </c>
    </row>
    <row r="6030" spans="1:16">
      <c r="A6030" s="62" t="s">
        <v>16029</v>
      </c>
      <c r="B6030" s="62" t="s">
        <v>4193</v>
      </c>
      <c r="O6030" t="s">
        <v>145</v>
      </c>
      <c r="P6030" t="s">
        <v>463</v>
      </c>
    </row>
    <row r="6031" spans="1:16">
      <c r="A6031" s="62" t="s">
        <v>16030</v>
      </c>
      <c r="B6031" s="62" t="s">
        <v>4197</v>
      </c>
      <c r="O6031" t="s">
        <v>145</v>
      </c>
      <c r="P6031" t="s">
        <v>463</v>
      </c>
    </row>
    <row r="6032" spans="1:16">
      <c r="A6032" s="62" t="s">
        <v>16031</v>
      </c>
      <c r="B6032" s="62" t="s">
        <v>4203</v>
      </c>
      <c r="O6032" t="s">
        <v>145</v>
      </c>
      <c r="P6032" t="s">
        <v>463</v>
      </c>
    </row>
    <row r="6033" spans="1:16">
      <c r="A6033" s="62" t="s">
        <v>16032</v>
      </c>
      <c r="B6033" s="62" t="s">
        <v>4217</v>
      </c>
      <c r="O6033" t="s">
        <v>145</v>
      </c>
      <c r="P6033" t="s">
        <v>463</v>
      </c>
    </row>
    <row r="6034" spans="1:16">
      <c r="A6034" s="62" t="s">
        <v>16033</v>
      </c>
      <c r="B6034" s="62" t="s">
        <v>4228</v>
      </c>
      <c r="O6034" t="s">
        <v>145</v>
      </c>
      <c r="P6034" t="s">
        <v>463</v>
      </c>
    </row>
    <row r="6035" spans="1:16">
      <c r="A6035" s="62" t="s">
        <v>16034</v>
      </c>
      <c r="B6035" s="62" t="s">
        <v>4249</v>
      </c>
      <c r="O6035" t="s">
        <v>145</v>
      </c>
      <c r="P6035" t="s">
        <v>463</v>
      </c>
    </row>
    <row r="6036" spans="1:16">
      <c r="A6036" s="62" t="s">
        <v>16035</v>
      </c>
      <c r="B6036" s="62" t="s">
        <v>4260</v>
      </c>
      <c r="O6036" t="s">
        <v>145</v>
      </c>
      <c r="P6036" t="s">
        <v>463</v>
      </c>
    </row>
    <row r="6037" spans="1:16">
      <c r="A6037" s="62" t="s">
        <v>16036</v>
      </c>
      <c r="B6037" s="62" t="s">
        <v>4294</v>
      </c>
      <c r="O6037" t="s">
        <v>145</v>
      </c>
      <c r="P6037" t="s">
        <v>463</v>
      </c>
    </row>
    <row r="6038" spans="1:16">
      <c r="A6038" s="62" t="s">
        <v>16037</v>
      </c>
      <c r="B6038" s="62" t="s">
        <v>16038</v>
      </c>
      <c r="O6038" t="s">
        <v>145</v>
      </c>
      <c r="P6038" t="s">
        <v>463</v>
      </c>
    </row>
    <row r="6039" spans="1:16">
      <c r="A6039" s="62" t="s">
        <v>16039</v>
      </c>
      <c r="B6039" s="62" t="s">
        <v>82</v>
      </c>
      <c r="O6039" t="s">
        <v>145</v>
      </c>
      <c r="P6039" t="s">
        <v>463</v>
      </c>
    </row>
    <row r="6040" spans="1:16">
      <c r="A6040" s="62" t="s">
        <v>16040</v>
      </c>
      <c r="B6040" s="62" t="s">
        <v>82</v>
      </c>
      <c r="O6040" t="s">
        <v>145</v>
      </c>
      <c r="P6040" t="s">
        <v>463</v>
      </c>
    </row>
    <row r="6041" spans="1:16">
      <c r="A6041" s="62" t="s">
        <v>16041</v>
      </c>
      <c r="B6041" s="62" t="s">
        <v>4220</v>
      </c>
      <c r="O6041" t="s">
        <v>145</v>
      </c>
      <c r="P6041" t="s">
        <v>463</v>
      </c>
    </row>
    <row r="6042" spans="1:16">
      <c r="A6042" s="62" t="s">
        <v>16042</v>
      </c>
      <c r="B6042" s="62" t="s">
        <v>4238</v>
      </c>
      <c r="O6042" t="s">
        <v>145</v>
      </c>
      <c r="P6042" t="s">
        <v>463</v>
      </c>
    </row>
    <row r="6043" spans="1:16">
      <c r="A6043" s="62" t="s">
        <v>16043</v>
      </c>
      <c r="B6043" s="62" t="s">
        <v>4242</v>
      </c>
      <c r="O6043" t="s">
        <v>145</v>
      </c>
      <c r="P6043" t="s">
        <v>463</v>
      </c>
    </row>
    <row r="6044" spans="1:16">
      <c r="A6044" s="62" t="s">
        <v>16044</v>
      </c>
      <c r="B6044" s="62" t="s">
        <v>4245</v>
      </c>
      <c r="O6044" t="s">
        <v>145</v>
      </c>
      <c r="P6044" t="s">
        <v>463</v>
      </c>
    </row>
    <row r="6045" spans="1:16">
      <c r="A6045" s="62" t="s">
        <v>16045</v>
      </c>
      <c r="B6045" s="62" t="s">
        <v>4263</v>
      </c>
      <c r="O6045" t="s">
        <v>145</v>
      </c>
      <c r="P6045" t="s">
        <v>463</v>
      </c>
    </row>
    <row r="6046" spans="1:16">
      <c r="A6046" s="62" t="s">
        <v>16046</v>
      </c>
      <c r="B6046" s="62" t="s">
        <v>4277</v>
      </c>
      <c r="O6046" t="s">
        <v>145</v>
      </c>
      <c r="P6046" t="s">
        <v>463</v>
      </c>
    </row>
    <row r="6047" spans="1:16">
      <c r="A6047" s="62" t="s">
        <v>16047</v>
      </c>
      <c r="B6047" s="62" t="s">
        <v>4280</v>
      </c>
      <c r="O6047" t="s">
        <v>145</v>
      </c>
      <c r="P6047" t="s">
        <v>463</v>
      </c>
    </row>
    <row r="6048" spans="1:16">
      <c r="A6048" s="62" t="s">
        <v>16048</v>
      </c>
      <c r="B6048" s="62" t="s">
        <v>4213</v>
      </c>
      <c r="O6048" t="s">
        <v>145</v>
      </c>
      <c r="P6048" t="s">
        <v>463</v>
      </c>
    </row>
    <row r="6049" spans="1:16">
      <c r="A6049" s="62" t="s">
        <v>16049</v>
      </c>
      <c r="B6049" s="62" t="s">
        <v>4176</v>
      </c>
      <c r="O6049" t="s">
        <v>145</v>
      </c>
      <c r="P6049" t="s">
        <v>463</v>
      </c>
    </row>
    <row r="6050" spans="1:16">
      <c r="A6050" s="62" t="s">
        <v>16050</v>
      </c>
      <c r="B6050" s="62" t="s">
        <v>4184</v>
      </c>
      <c r="O6050" t="s">
        <v>145</v>
      </c>
      <c r="P6050" t="s">
        <v>463</v>
      </c>
    </row>
    <row r="6051" spans="1:16">
      <c r="A6051" s="62" t="s">
        <v>16051</v>
      </c>
      <c r="B6051" s="62" t="s">
        <v>4190</v>
      </c>
      <c r="O6051" t="s">
        <v>145</v>
      </c>
      <c r="P6051" t="s">
        <v>463</v>
      </c>
    </row>
    <row r="6052" spans="1:16">
      <c r="A6052" s="62" t="s">
        <v>16052</v>
      </c>
      <c r="B6052" s="62" t="s">
        <v>4256</v>
      </c>
      <c r="O6052" t="s">
        <v>145</v>
      </c>
      <c r="P6052" t="s">
        <v>463</v>
      </c>
    </row>
    <row r="6053" spans="1:16">
      <c r="A6053" s="62" t="s">
        <v>16053</v>
      </c>
      <c r="B6053" s="62" t="s">
        <v>4283</v>
      </c>
      <c r="O6053" t="s">
        <v>145</v>
      </c>
      <c r="P6053" t="s">
        <v>463</v>
      </c>
    </row>
    <row r="6054" spans="1:16">
      <c r="A6054" s="62" t="s">
        <v>16054</v>
      </c>
      <c r="B6054" s="62" t="s">
        <v>4224</v>
      </c>
      <c r="O6054" t="s">
        <v>145</v>
      </c>
      <c r="P6054" t="s">
        <v>463</v>
      </c>
    </row>
    <row r="6055" spans="1:16">
      <c r="A6055" s="62" t="s">
        <v>16055</v>
      </c>
      <c r="B6055" s="62" t="s">
        <v>4253</v>
      </c>
      <c r="O6055" t="s">
        <v>145</v>
      </c>
      <c r="P6055" t="s">
        <v>463</v>
      </c>
    </row>
    <row r="6056" spans="1:16">
      <c r="A6056" s="62" t="s">
        <v>16056</v>
      </c>
      <c r="B6056" s="62" t="s">
        <v>4290</v>
      </c>
      <c r="O6056" t="s">
        <v>145</v>
      </c>
      <c r="P6056" t="s">
        <v>463</v>
      </c>
    </row>
    <row r="6057" spans="1:16">
      <c r="A6057" s="62" t="s">
        <v>16057</v>
      </c>
      <c r="B6057" s="62" t="s">
        <v>4171</v>
      </c>
      <c r="O6057" t="s">
        <v>145</v>
      </c>
      <c r="P6057" t="s">
        <v>463</v>
      </c>
    </row>
    <row r="6058" spans="1:16">
      <c r="A6058" s="62" t="s">
        <v>16058</v>
      </c>
      <c r="B6058" s="62" t="s">
        <v>4180</v>
      </c>
      <c r="O6058" t="s">
        <v>145</v>
      </c>
      <c r="P6058" t="s">
        <v>463</v>
      </c>
    </row>
    <row r="6059" spans="1:16">
      <c r="A6059" s="62" t="s">
        <v>16059</v>
      </c>
      <c r="B6059" s="62" t="s">
        <v>4187</v>
      </c>
      <c r="O6059" t="s">
        <v>145</v>
      </c>
      <c r="P6059" t="s">
        <v>463</v>
      </c>
    </row>
    <row r="6060" spans="1:16">
      <c r="A6060" s="62" t="s">
        <v>16060</v>
      </c>
      <c r="B6060" s="62" t="s">
        <v>4271</v>
      </c>
      <c r="O6060" t="s">
        <v>145</v>
      </c>
      <c r="P6060" t="s">
        <v>463</v>
      </c>
    </row>
    <row r="6061" spans="1:16">
      <c r="A6061" s="62" t="s">
        <v>16061</v>
      </c>
      <c r="B6061" s="62" t="s">
        <v>468</v>
      </c>
      <c r="O6061" t="s">
        <v>145</v>
      </c>
      <c r="P6061" t="s">
        <v>463</v>
      </c>
    </row>
    <row r="6062" spans="1:16">
      <c r="A6062" s="62" t="s">
        <v>16062</v>
      </c>
      <c r="B6062" s="62" t="s">
        <v>80</v>
      </c>
      <c r="O6062" t="s">
        <v>145</v>
      </c>
      <c r="P6062" t="s">
        <v>463</v>
      </c>
    </row>
    <row r="6063" spans="1:16">
      <c r="A6063" s="62" t="s">
        <v>16063</v>
      </c>
      <c r="B6063" s="62" t="s">
        <v>3705</v>
      </c>
      <c r="O6063" t="s">
        <v>145</v>
      </c>
      <c r="P6063" t="s">
        <v>463</v>
      </c>
    </row>
    <row r="6064" spans="1:16">
      <c r="A6064" s="62" t="s">
        <v>16064</v>
      </c>
      <c r="B6064" s="62" t="s">
        <v>3710</v>
      </c>
      <c r="O6064" t="s">
        <v>145</v>
      </c>
      <c r="P6064" t="s">
        <v>463</v>
      </c>
    </row>
    <row r="6065" spans="1:16">
      <c r="A6065" s="62" t="s">
        <v>16065</v>
      </c>
      <c r="B6065" s="62" t="s">
        <v>4110</v>
      </c>
      <c r="O6065" t="s">
        <v>145</v>
      </c>
      <c r="P6065" t="s">
        <v>463</v>
      </c>
    </row>
    <row r="6066" spans="1:16">
      <c r="A6066" s="62" t="s">
        <v>16066</v>
      </c>
      <c r="B6066" s="62" t="s">
        <v>4113</v>
      </c>
      <c r="O6066" t="s">
        <v>145</v>
      </c>
      <c r="P6066" t="s">
        <v>463</v>
      </c>
    </row>
    <row r="6067" spans="1:16">
      <c r="A6067" s="62" t="s">
        <v>16067</v>
      </c>
      <c r="B6067" s="62" t="s">
        <v>4116</v>
      </c>
      <c r="O6067" t="s">
        <v>145</v>
      </c>
      <c r="P6067" t="s">
        <v>463</v>
      </c>
    </row>
    <row r="6068" spans="1:16">
      <c r="A6068" s="62" t="s">
        <v>16068</v>
      </c>
      <c r="B6068" s="62" t="s">
        <v>300</v>
      </c>
      <c r="O6068" t="s">
        <v>145</v>
      </c>
      <c r="P6068" t="s">
        <v>463</v>
      </c>
    </row>
    <row r="6069" spans="1:16">
      <c r="A6069" s="62" t="s">
        <v>16069</v>
      </c>
      <c r="B6069" s="62" t="s">
        <v>4560</v>
      </c>
      <c r="O6069" t="s">
        <v>145</v>
      </c>
      <c r="P6069" t="s">
        <v>463</v>
      </c>
    </row>
    <row r="6070" spans="1:16">
      <c r="A6070" s="62" t="s">
        <v>16070</v>
      </c>
      <c r="B6070" s="62" t="s">
        <v>4617</v>
      </c>
      <c r="O6070" t="s">
        <v>145</v>
      </c>
      <c r="P6070" t="s">
        <v>463</v>
      </c>
    </row>
    <row r="6071" spans="1:16">
      <c r="A6071" s="62" t="s">
        <v>16071</v>
      </c>
      <c r="B6071" s="62" t="s">
        <v>116</v>
      </c>
      <c r="O6071" t="s">
        <v>145</v>
      </c>
      <c r="P6071" t="s">
        <v>463</v>
      </c>
    </row>
    <row r="6072" spans="1:16">
      <c r="A6072" s="62" t="s">
        <v>16072</v>
      </c>
      <c r="B6072" s="62" t="s">
        <v>308</v>
      </c>
      <c r="O6072" t="s">
        <v>145</v>
      </c>
      <c r="P6072" t="s">
        <v>463</v>
      </c>
    </row>
    <row r="6073" spans="1:16">
      <c r="A6073" s="62" t="s">
        <v>16073</v>
      </c>
      <c r="B6073" s="62" t="s">
        <v>315</v>
      </c>
      <c r="O6073" t="s">
        <v>145</v>
      </c>
      <c r="P6073" t="s">
        <v>463</v>
      </c>
    </row>
    <row r="6074" spans="1:16">
      <c r="A6074" s="62" t="s">
        <v>4482</v>
      </c>
      <c r="B6074" s="62" t="s">
        <v>4483</v>
      </c>
      <c r="O6074" t="s">
        <v>145</v>
      </c>
      <c r="P6074" t="s">
        <v>463</v>
      </c>
    </row>
    <row r="6075" spans="1:16">
      <c r="A6075" s="62" t="s">
        <v>16074</v>
      </c>
      <c r="B6075" s="62" t="s">
        <v>415</v>
      </c>
      <c r="O6075" t="s">
        <v>145</v>
      </c>
      <c r="P6075" t="s">
        <v>463</v>
      </c>
    </row>
    <row r="6076" spans="1:16">
      <c r="A6076" s="62" t="s">
        <v>16075</v>
      </c>
      <c r="B6076" s="62" t="s">
        <v>267</v>
      </c>
      <c r="O6076" t="s">
        <v>145</v>
      </c>
      <c r="P6076" t="s">
        <v>463</v>
      </c>
    </row>
    <row r="6077" spans="1:16">
      <c r="A6077" s="62" t="s">
        <v>16076</v>
      </c>
      <c r="B6077" s="62" t="s">
        <v>112</v>
      </c>
      <c r="O6077" t="s">
        <v>145</v>
      </c>
      <c r="P6077" t="s">
        <v>463</v>
      </c>
    </row>
    <row r="6078" spans="1:16">
      <c r="A6078" s="62" t="s">
        <v>16077</v>
      </c>
      <c r="B6078" s="62" t="s">
        <v>317</v>
      </c>
      <c r="O6078" t="s">
        <v>145</v>
      </c>
      <c r="P6078" t="s">
        <v>463</v>
      </c>
    </row>
    <row r="6079" spans="1:16">
      <c r="A6079" s="62" t="s">
        <v>16078</v>
      </c>
      <c r="B6079" s="62" t="s">
        <v>84</v>
      </c>
      <c r="O6079" t="s">
        <v>145</v>
      </c>
      <c r="P6079" t="s">
        <v>463</v>
      </c>
    </row>
    <row r="6080" spans="1:16">
      <c r="A6080" s="62" t="s">
        <v>16079</v>
      </c>
      <c r="B6080" s="62" t="s">
        <v>4507</v>
      </c>
      <c r="O6080" t="s">
        <v>145</v>
      </c>
      <c r="P6080" t="s">
        <v>463</v>
      </c>
    </row>
    <row r="6081" spans="1:16">
      <c r="A6081" s="62" t="s">
        <v>16080</v>
      </c>
      <c r="B6081" s="62" t="s">
        <v>4510</v>
      </c>
      <c r="O6081" t="s">
        <v>145</v>
      </c>
      <c r="P6081" t="s">
        <v>463</v>
      </c>
    </row>
    <row r="6082" spans="1:16">
      <c r="A6082" s="62" t="s">
        <v>16081</v>
      </c>
      <c r="B6082" s="62" t="s">
        <v>4513</v>
      </c>
      <c r="O6082" t="s">
        <v>145</v>
      </c>
      <c r="P6082" t="s">
        <v>463</v>
      </c>
    </row>
    <row r="6083" spans="1:16">
      <c r="A6083" s="62" t="s">
        <v>16082</v>
      </c>
      <c r="B6083" s="62" t="s">
        <v>4503</v>
      </c>
      <c r="O6083" t="s">
        <v>145</v>
      </c>
      <c r="P6083" t="s">
        <v>463</v>
      </c>
    </row>
    <row r="6084" spans="1:16">
      <c r="A6084" s="62" t="s">
        <v>16083</v>
      </c>
      <c r="B6084" s="62" t="s">
        <v>4495</v>
      </c>
      <c r="O6084" t="s">
        <v>145</v>
      </c>
      <c r="P6084" t="s">
        <v>463</v>
      </c>
    </row>
    <row r="6085" spans="1:16">
      <c r="A6085" s="62" t="s">
        <v>16084</v>
      </c>
      <c r="B6085" s="62" t="s">
        <v>4491</v>
      </c>
      <c r="O6085" t="s">
        <v>145</v>
      </c>
      <c r="P6085" t="s">
        <v>463</v>
      </c>
    </row>
    <row r="6086" spans="1:16">
      <c r="A6086" s="62" t="s">
        <v>16085</v>
      </c>
      <c r="B6086" s="62" t="s">
        <v>4498</v>
      </c>
      <c r="O6086" t="s">
        <v>145</v>
      </c>
      <c r="P6086" t="s">
        <v>463</v>
      </c>
    </row>
    <row r="6087" spans="1:16">
      <c r="A6087" s="62" t="s">
        <v>16086</v>
      </c>
      <c r="B6087" s="62" t="s">
        <v>173</v>
      </c>
      <c r="O6087" t="s">
        <v>145</v>
      </c>
      <c r="P6087" t="s">
        <v>463</v>
      </c>
    </row>
    <row r="6088" spans="1:16">
      <c r="A6088" s="62" t="s">
        <v>16087</v>
      </c>
      <c r="B6088" s="62" t="s">
        <v>4521</v>
      </c>
      <c r="O6088" t="s">
        <v>145</v>
      </c>
      <c r="P6088" t="s">
        <v>463</v>
      </c>
    </row>
    <row r="6089" spans="1:16">
      <c r="A6089" s="62" t="s">
        <v>16088</v>
      </c>
      <c r="B6089" s="62" t="s">
        <v>4518</v>
      </c>
      <c r="O6089" t="s">
        <v>145</v>
      </c>
      <c r="P6089" t="s">
        <v>463</v>
      </c>
    </row>
    <row r="6090" spans="1:16">
      <c r="A6090" s="62" t="s">
        <v>16089</v>
      </c>
      <c r="B6090" s="62" t="s">
        <v>3534</v>
      </c>
      <c r="O6090" t="s">
        <v>145</v>
      </c>
      <c r="P6090" t="s">
        <v>463</v>
      </c>
    </row>
    <row r="6091" spans="1:16">
      <c r="A6091" s="62" t="s">
        <v>16090</v>
      </c>
      <c r="B6091" s="62" t="s">
        <v>410</v>
      </c>
      <c r="O6091" t="s">
        <v>145</v>
      </c>
      <c r="P6091" t="s">
        <v>463</v>
      </c>
    </row>
    <row r="6092" spans="1:16">
      <c r="A6092" s="62" t="s">
        <v>16091</v>
      </c>
      <c r="B6092" s="62" t="s">
        <v>406</v>
      </c>
      <c r="O6092" t="s">
        <v>145</v>
      </c>
      <c r="P6092" t="s">
        <v>463</v>
      </c>
    </row>
    <row r="6093" spans="1:16">
      <c r="A6093" s="62" t="s">
        <v>16092</v>
      </c>
      <c r="B6093" s="62" t="s">
        <v>3141</v>
      </c>
      <c r="O6093" t="s">
        <v>145</v>
      </c>
      <c r="P6093" t="s">
        <v>463</v>
      </c>
    </row>
    <row r="6094" spans="1:16">
      <c r="A6094" s="62" t="s">
        <v>16093</v>
      </c>
      <c r="B6094" s="62" t="s">
        <v>16094</v>
      </c>
      <c r="O6094" t="s">
        <v>145</v>
      </c>
      <c r="P6094" t="s">
        <v>463</v>
      </c>
    </row>
    <row r="6095" spans="1:16">
      <c r="A6095" s="62" t="s">
        <v>16095</v>
      </c>
      <c r="B6095" s="62" t="s">
        <v>273</v>
      </c>
      <c r="O6095" t="s">
        <v>145</v>
      </c>
      <c r="P6095" t="s">
        <v>463</v>
      </c>
    </row>
    <row r="6096" spans="1:16">
      <c r="A6096" s="62" t="s">
        <v>16096</v>
      </c>
      <c r="B6096" s="62" t="s">
        <v>269</v>
      </c>
      <c r="O6096" t="s">
        <v>145</v>
      </c>
      <c r="P6096" t="s">
        <v>463</v>
      </c>
    </row>
    <row r="6097" spans="1:16">
      <c r="A6097" s="62" t="s">
        <v>16097</v>
      </c>
      <c r="B6097" s="62" t="s">
        <v>118</v>
      </c>
      <c r="O6097" t="s">
        <v>145</v>
      </c>
      <c r="P6097" t="s">
        <v>463</v>
      </c>
    </row>
    <row r="6098" spans="1:16">
      <c r="A6098" s="62" t="s">
        <v>16098</v>
      </c>
      <c r="B6098" s="62" t="s">
        <v>134</v>
      </c>
      <c r="O6098" t="s">
        <v>145</v>
      </c>
      <c r="P6098" t="s">
        <v>463</v>
      </c>
    </row>
    <row r="6099" spans="1:16">
      <c r="A6099" s="62" t="s">
        <v>371</v>
      </c>
      <c r="B6099" s="62" t="s">
        <v>372</v>
      </c>
      <c r="O6099" t="s">
        <v>145</v>
      </c>
      <c r="P6099" t="s">
        <v>463</v>
      </c>
    </row>
    <row r="6100" spans="1:16">
      <c r="A6100" s="62" t="s">
        <v>227</v>
      </c>
      <c r="B6100" s="62" t="s">
        <v>228</v>
      </c>
      <c r="O6100" t="s">
        <v>145</v>
      </c>
      <c r="P6100" t="s">
        <v>463</v>
      </c>
    </row>
    <row r="6101" spans="1:16">
      <c r="A6101" s="62" t="s">
        <v>361</v>
      </c>
      <c r="B6101" s="62" t="s">
        <v>362</v>
      </c>
      <c r="O6101" t="s">
        <v>145</v>
      </c>
      <c r="P6101" t="s">
        <v>463</v>
      </c>
    </row>
    <row r="6102" spans="1:16">
      <c r="A6102" s="62" t="s">
        <v>135</v>
      </c>
      <c r="B6102" s="62" t="s">
        <v>136</v>
      </c>
      <c r="O6102" t="s">
        <v>145</v>
      </c>
      <c r="P6102" t="s">
        <v>463</v>
      </c>
    </row>
    <row r="6103" spans="1:16">
      <c r="A6103" s="62" t="s">
        <v>353</v>
      </c>
      <c r="B6103" s="62" t="s">
        <v>354</v>
      </c>
      <c r="O6103" t="s">
        <v>145</v>
      </c>
      <c r="P6103" t="s">
        <v>463</v>
      </c>
    </row>
    <row r="6104" spans="1:16">
      <c r="A6104" s="62" t="s">
        <v>115</v>
      </c>
      <c r="B6104" s="62" t="s">
        <v>116</v>
      </c>
      <c r="O6104" t="s">
        <v>145</v>
      </c>
      <c r="P6104" t="s">
        <v>463</v>
      </c>
    </row>
    <row r="6105" spans="1:16">
      <c r="A6105" s="62" t="s">
        <v>375</v>
      </c>
      <c r="B6105" s="62" t="s">
        <v>376</v>
      </c>
      <c r="O6105" t="s">
        <v>145</v>
      </c>
      <c r="P6105" t="s">
        <v>463</v>
      </c>
    </row>
    <row r="6106" spans="1:16">
      <c r="A6106" s="62" t="s">
        <v>133</v>
      </c>
      <c r="B6106" s="62" t="s">
        <v>134</v>
      </c>
      <c r="O6106" t="s">
        <v>145</v>
      </c>
      <c r="P6106" t="s">
        <v>463</v>
      </c>
    </row>
    <row r="6107" spans="1:16">
      <c r="A6107" s="62" t="s">
        <v>270</v>
      </c>
      <c r="B6107" s="62" t="s">
        <v>271</v>
      </c>
      <c r="O6107" t="s">
        <v>145</v>
      </c>
      <c r="P6107" t="s">
        <v>463</v>
      </c>
    </row>
    <row r="6108" spans="1:16">
      <c r="A6108" s="62" t="s">
        <v>299</v>
      </c>
      <c r="B6108" s="62" t="s">
        <v>300</v>
      </c>
      <c r="O6108" t="s">
        <v>145</v>
      </c>
      <c r="P6108" t="s">
        <v>463</v>
      </c>
    </row>
    <row r="6109" spans="1:16">
      <c r="A6109" s="62" t="s">
        <v>331</v>
      </c>
      <c r="B6109" s="62" t="s">
        <v>332</v>
      </c>
      <c r="O6109" t="s">
        <v>145</v>
      </c>
      <c r="P6109" t="s">
        <v>463</v>
      </c>
    </row>
    <row r="6110" spans="1:16">
      <c r="A6110" s="62" t="s">
        <v>113</v>
      </c>
      <c r="B6110" s="62" t="s">
        <v>114</v>
      </c>
      <c r="O6110" t="s">
        <v>145</v>
      </c>
      <c r="P6110" t="s">
        <v>463</v>
      </c>
    </row>
    <row r="6111" spans="1:16">
      <c r="A6111" s="62" t="s">
        <v>314</v>
      </c>
      <c r="B6111" s="62" t="s">
        <v>315</v>
      </c>
      <c r="O6111" t="s">
        <v>145</v>
      </c>
      <c r="P6111" t="s">
        <v>463</v>
      </c>
    </row>
    <row r="6112" spans="1:16">
      <c r="A6112" s="62" t="s">
        <v>316</v>
      </c>
      <c r="B6112" s="62" t="s">
        <v>317</v>
      </c>
      <c r="O6112" t="s">
        <v>145</v>
      </c>
      <c r="P6112" t="s">
        <v>463</v>
      </c>
    </row>
    <row r="6113" spans="1:16">
      <c r="A6113" s="62" t="s">
        <v>262</v>
      </c>
      <c r="B6113" s="62" t="s">
        <v>263</v>
      </c>
      <c r="O6113" t="s">
        <v>145</v>
      </c>
      <c r="P6113" t="s">
        <v>463</v>
      </c>
    </row>
    <row r="6114" spans="1:16">
      <c r="A6114" s="62" t="s">
        <v>268</v>
      </c>
      <c r="B6114" s="62" t="s">
        <v>269</v>
      </c>
      <c r="O6114" t="s">
        <v>145</v>
      </c>
      <c r="P6114" t="s">
        <v>463</v>
      </c>
    </row>
    <row r="6115" spans="1:16">
      <c r="A6115" s="62" t="s">
        <v>4616</v>
      </c>
      <c r="B6115" s="62" t="s">
        <v>4617</v>
      </c>
      <c r="O6115" t="s">
        <v>145</v>
      </c>
      <c r="P6115" t="s">
        <v>463</v>
      </c>
    </row>
    <row r="6116" spans="1:16">
      <c r="A6116" s="62" t="s">
        <v>107</v>
      </c>
      <c r="B6116" s="62" t="s">
        <v>108</v>
      </c>
      <c r="O6116" t="s">
        <v>145</v>
      </c>
      <c r="P6116" t="s">
        <v>463</v>
      </c>
    </row>
    <row r="6117" spans="1:16">
      <c r="A6117" s="62" t="s">
        <v>213</v>
      </c>
      <c r="B6117" s="62" t="s">
        <v>214</v>
      </c>
      <c r="O6117" t="s">
        <v>145</v>
      </c>
      <c r="P6117" t="s">
        <v>463</v>
      </c>
    </row>
    <row r="6118" spans="1:16">
      <c r="A6118" s="62" t="s">
        <v>313</v>
      </c>
      <c r="B6118" s="62" t="s">
        <v>466</v>
      </c>
      <c r="O6118" t="s">
        <v>145</v>
      </c>
      <c r="P6118" t="s">
        <v>463</v>
      </c>
    </row>
    <row r="6119" spans="1:16">
      <c r="A6119" s="62" t="s">
        <v>328</v>
      </c>
      <c r="B6119" s="62" t="s">
        <v>453</v>
      </c>
      <c r="O6119" t="s">
        <v>145</v>
      </c>
      <c r="P6119" t="s">
        <v>463</v>
      </c>
    </row>
    <row r="6120" spans="1:16">
      <c r="A6120" s="62" t="s">
        <v>4634</v>
      </c>
      <c r="B6120" s="62" t="s">
        <v>4635</v>
      </c>
      <c r="O6120" t="s">
        <v>145</v>
      </c>
      <c r="P6120" t="s">
        <v>463</v>
      </c>
    </row>
    <row r="6121" spans="1:16">
      <c r="A6121" s="62" t="s">
        <v>16099</v>
      </c>
      <c r="B6121" s="62" t="s">
        <v>16100</v>
      </c>
      <c r="O6121" t="s">
        <v>145</v>
      </c>
      <c r="P6121" t="s">
        <v>463</v>
      </c>
    </row>
    <row r="6122" spans="1:16">
      <c r="A6122" s="62" t="s">
        <v>16101</v>
      </c>
      <c r="B6122" s="62" t="s">
        <v>16102</v>
      </c>
      <c r="O6122" t="s">
        <v>145</v>
      </c>
      <c r="P6122" t="s">
        <v>463</v>
      </c>
    </row>
    <row r="6123" spans="1:16">
      <c r="A6123" s="62" t="s">
        <v>16103</v>
      </c>
      <c r="B6123" s="62" t="s">
        <v>16104</v>
      </c>
      <c r="O6123" t="s">
        <v>145</v>
      </c>
      <c r="P6123" t="s">
        <v>463</v>
      </c>
    </row>
    <row r="6124" spans="1:16">
      <c r="A6124" s="62" t="s">
        <v>16105</v>
      </c>
      <c r="B6124" s="62" t="s">
        <v>3713</v>
      </c>
      <c r="O6124" t="s">
        <v>145</v>
      </c>
      <c r="P6124" t="s">
        <v>463</v>
      </c>
    </row>
    <row r="6125" spans="1:16">
      <c r="A6125" s="62" t="s">
        <v>16106</v>
      </c>
      <c r="B6125" s="62" t="s">
        <v>78</v>
      </c>
      <c r="O6125" t="s">
        <v>145</v>
      </c>
      <c r="P6125" t="s">
        <v>463</v>
      </c>
    </row>
    <row r="6126" spans="1:16">
      <c r="A6126" s="62" t="s">
        <v>369</v>
      </c>
      <c r="B6126" s="62" t="s">
        <v>370</v>
      </c>
      <c r="O6126" t="s">
        <v>145</v>
      </c>
      <c r="P6126" t="s">
        <v>463</v>
      </c>
    </row>
    <row r="6127" spans="1:16">
      <c r="A6127" s="62" t="s">
        <v>16107</v>
      </c>
      <c r="B6127" s="62" t="s">
        <v>130</v>
      </c>
      <c r="O6127" t="s">
        <v>145</v>
      </c>
      <c r="P6127" t="s">
        <v>463</v>
      </c>
    </row>
    <row r="6128" spans="1:16">
      <c r="A6128" s="62" t="s">
        <v>16108</v>
      </c>
      <c r="B6128" s="62" t="s">
        <v>319</v>
      </c>
      <c r="O6128" t="s">
        <v>145</v>
      </c>
      <c r="P6128" t="s">
        <v>463</v>
      </c>
    </row>
    <row r="6129" spans="1:16">
      <c r="A6129" s="62" t="s">
        <v>16109</v>
      </c>
      <c r="B6129" s="62" t="s">
        <v>220</v>
      </c>
      <c r="O6129" t="s">
        <v>145</v>
      </c>
      <c r="P6129" t="s">
        <v>463</v>
      </c>
    </row>
    <row r="6130" spans="1:16">
      <c r="A6130" s="62" t="s">
        <v>16110</v>
      </c>
      <c r="B6130" s="62" t="s">
        <v>334</v>
      </c>
      <c r="O6130" t="s">
        <v>145</v>
      </c>
      <c r="P6130" t="s">
        <v>463</v>
      </c>
    </row>
    <row r="6131" spans="1:16">
      <c r="A6131" s="62" t="s">
        <v>16111</v>
      </c>
      <c r="B6131" s="62" t="s">
        <v>327</v>
      </c>
      <c r="O6131" t="s">
        <v>145</v>
      </c>
      <c r="P6131" t="s">
        <v>463</v>
      </c>
    </row>
    <row r="6132" spans="1:16">
      <c r="A6132" s="62" t="s">
        <v>16112</v>
      </c>
      <c r="B6132" s="62" t="s">
        <v>126</v>
      </c>
      <c r="O6132" t="s">
        <v>145</v>
      </c>
      <c r="P6132" t="s">
        <v>463</v>
      </c>
    </row>
    <row r="6133" spans="1:16">
      <c r="A6133" s="62" t="s">
        <v>16113</v>
      </c>
      <c r="B6133" s="62" t="s">
        <v>455</v>
      </c>
      <c r="O6133" t="s">
        <v>145</v>
      </c>
      <c r="P6133" t="s">
        <v>463</v>
      </c>
    </row>
    <row r="6134" spans="1:16">
      <c r="A6134" s="62" t="s">
        <v>16114</v>
      </c>
      <c r="B6134" s="62" t="s">
        <v>230</v>
      </c>
      <c r="O6134" t="s">
        <v>145</v>
      </c>
      <c r="P6134" t="s">
        <v>463</v>
      </c>
    </row>
    <row r="6135" spans="1:16">
      <c r="A6135" s="62" t="s">
        <v>16115</v>
      </c>
      <c r="B6135" s="62" t="s">
        <v>400</v>
      </c>
      <c r="O6135" t="s">
        <v>145</v>
      </c>
      <c r="P6135" t="s">
        <v>463</v>
      </c>
    </row>
    <row r="6136" spans="1:16">
      <c r="A6136" s="62" t="s">
        <v>16116</v>
      </c>
      <c r="B6136" s="62" t="s">
        <v>122</v>
      </c>
      <c r="O6136" t="s">
        <v>145</v>
      </c>
      <c r="P6136" t="s">
        <v>463</v>
      </c>
    </row>
    <row r="6137" spans="1:16">
      <c r="A6137" s="62" t="s">
        <v>16117</v>
      </c>
      <c r="B6137" s="62" t="s">
        <v>214</v>
      </c>
      <c r="O6137" t="s">
        <v>145</v>
      </c>
      <c r="P6137" t="s">
        <v>463</v>
      </c>
    </row>
    <row r="6138" spans="1:16">
      <c r="A6138" s="62" t="s">
        <v>16118</v>
      </c>
      <c r="B6138" s="62" t="s">
        <v>330</v>
      </c>
      <c r="O6138" t="s">
        <v>145</v>
      </c>
      <c r="P6138" t="s">
        <v>463</v>
      </c>
    </row>
    <row r="6139" spans="1:16">
      <c r="A6139" s="62" t="s">
        <v>16119</v>
      </c>
      <c r="B6139" s="62" t="s">
        <v>106</v>
      </c>
      <c r="O6139" t="s">
        <v>145</v>
      </c>
      <c r="P6139" t="s">
        <v>463</v>
      </c>
    </row>
    <row r="6140" spans="1:16">
      <c r="A6140" s="62" t="s">
        <v>16120</v>
      </c>
      <c r="B6140" s="62" t="s">
        <v>312</v>
      </c>
      <c r="O6140" t="s">
        <v>145</v>
      </c>
      <c r="P6140" t="s">
        <v>463</v>
      </c>
    </row>
    <row r="6141" spans="1:16">
      <c r="A6141" s="62" t="s">
        <v>16121</v>
      </c>
      <c r="B6141" s="62" t="s">
        <v>310</v>
      </c>
      <c r="O6141" t="s">
        <v>145</v>
      </c>
      <c r="P6141" t="s">
        <v>463</v>
      </c>
    </row>
    <row r="6142" spans="1:16">
      <c r="A6142" s="62" t="s">
        <v>16122</v>
      </c>
      <c r="B6142" s="62" t="s">
        <v>472</v>
      </c>
      <c r="O6142" t="s">
        <v>145</v>
      </c>
      <c r="P6142" t="s">
        <v>463</v>
      </c>
    </row>
    <row r="6143" spans="1:16">
      <c r="A6143" s="62" t="s">
        <v>16123</v>
      </c>
      <c r="B6143" s="62" t="s">
        <v>466</v>
      </c>
      <c r="O6143" t="s">
        <v>145</v>
      </c>
      <c r="P6143" t="s">
        <v>463</v>
      </c>
    </row>
    <row r="6144" spans="1:16">
      <c r="A6144" s="62" t="s">
        <v>16124</v>
      </c>
      <c r="B6144" s="62" t="s">
        <v>453</v>
      </c>
      <c r="O6144" t="s">
        <v>145</v>
      </c>
      <c r="P6144" t="s">
        <v>463</v>
      </c>
    </row>
    <row r="6145" spans="1:16">
      <c r="A6145" s="62" t="s">
        <v>16125</v>
      </c>
      <c r="B6145" s="62" t="s">
        <v>216</v>
      </c>
      <c r="O6145" t="s">
        <v>145</v>
      </c>
      <c r="P6145" t="s">
        <v>463</v>
      </c>
    </row>
    <row r="6146" spans="1:16">
      <c r="A6146" s="62" t="s">
        <v>16126</v>
      </c>
      <c r="B6146" s="62" t="s">
        <v>104</v>
      </c>
      <c r="O6146" t="s">
        <v>145</v>
      </c>
      <c r="P6146" t="s">
        <v>463</v>
      </c>
    </row>
    <row r="6147" spans="1:16">
      <c r="A6147" s="62" t="s">
        <v>16127</v>
      </c>
      <c r="B6147" s="62" t="s">
        <v>218</v>
      </c>
      <c r="O6147" t="s">
        <v>145</v>
      </c>
      <c r="P6147" t="s">
        <v>463</v>
      </c>
    </row>
    <row r="6148" spans="1:16">
      <c r="A6148" s="62" t="s">
        <v>16128</v>
      </c>
      <c r="B6148" s="62" t="s">
        <v>4656</v>
      </c>
      <c r="O6148" t="s">
        <v>145</v>
      </c>
      <c r="P6148" t="s">
        <v>463</v>
      </c>
    </row>
    <row r="6149" spans="1:16">
      <c r="A6149" s="62" t="s">
        <v>16129</v>
      </c>
      <c r="B6149" s="62" t="s">
        <v>4976</v>
      </c>
      <c r="O6149" t="s">
        <v>72</v>
      </c>
      <c r="P6149" s="62" t="s">
        <v>73</v>
      </c>
    </row>
    <row r="6150" spans="1:16">
      <c r="A6150" s="62" t="s">
        <v>16130</v>
      </c>
      <c r="B6150" s="62" t="s">
        <v>5105</v>
      </c>
      <c r="O6150" t="s">
        <v>72</v>
      </c>
      <c r="P6150" s="62" t="s">
        <v>73</v>
      </c>
    </row>
    <row r="6151" spans="1:16">
      <c r="A6151" s="62" t="s">
        <v>16131</v>
      </c>
      <c r="B6151" s="62" t="s">
        <v>5108</v>
      </c>
      <c r="O6151" t="s">
        <v>72</v>
      </c>
      <c r="P6151" s="62" t="s">
        <v>73</v>
      </c>
    </row>
    <row r="6152" spans="1:16">
      <c r="A6152" s="62" t="s">
        <v>16132</v>
      </c>
      <c r="B6152" s="62" t="s">
        <v>5111</v>
      </c>
      <c r="O6152" t="s">
        <v>72</v>
      </c>
      <c r="P6152" s="62" t="s">
        <v>73</v>
      </c>
    </row>
    <row r="6153" spans="1:16">
      <c r="A6153" s="62" t="s">
        <v>16133</v>
      </c>
      <c r="B6153" s="62" t="s">
        <v>5144</v>
      </c>
      <c r="O6153" t="s">
        <v>72</v>
      </c>
      <c r="P6153" s="62" t="s">
        <v>73</v>
      </c>
    </row>
    <row r="6154" spans="1:16">
      <c r="A6154" s="62" t="s">
        <v>16134</v>
      </c>
      <c r="B6154" s="62" t="s">
        <v>4945</v>
      </c>
      <c r="O6154" t="s">
        <v>72</v>
      </c>
      <c r="P6154" s="62" t="s">
        <v>73</v>
      </c>
    </row>
    <row r="6155" spans="1:16">
      <c r="A6155" s="62" t="s">
        <v>16135</v>
      </c>
      <c r="B6155" s="62" t="s">
        <v>5000</v>
      </c>
      <c r="O6155" t="s">
        <v>72</v>
      </c>
      <c r="P6155" s="62" t="s">
        <v>73</v>
      </c>
    </row>
    <row r="6156" spans="1:16">
      <c r="A6156" s="62" t="s">
        <v>16136</v>
      </c>
      <c r="B6156" s="62" t="s">
        <v>5120</v>
      </c>
      <c r="O6156" t="s">
        <v>72</v>
      </c>
      <c r="P6156" s="62" t="s">
        <v>73</v>
      </c>
    </row>
    <row r="6157" spans="1:16">
      <c r="A6157" s="62" t="s">
        <v>16137</v>
      </c>
      <c r="B6157" s="62" t="s">
        <v>5063</v>
      </c>
      <c r="O6157" t="s">
        <v>72</v>
      </c>
      <c r="P6157" s="62" t="s">
        <v>73</v>
      </c>
    </row>
    <row r="6158" spans="1:16">
      <c r="A6158" s="62" t="s">
        <v>16138</v>
      </c>
      <c r="B6158" s="62" t="s">
        <v>4960</v>
      </c>
      <c r="O6158" t="s">
        <v>72</v>
      </c>
      <c r="P6158" s="62" t="s">
        <v>73</v>
      </c>
    </row>
    <row r="6159" spans="1:16">
      <c r="A6159" s="62" t="s">
        <v>16139</v>
      </c>
      <c r="B6159" s="62" t="s">
        <v>4970</v>
      </c>
      <c r="O6159" t="s">
        <v>72</v>
      </c>
      <c r="P6159" s="62" t="s">
        <v>73</v>
      </c>
    </row>
    <row r="6160" spans="1:16">
      <c r="A6160" s="62" t="s">
        <v>16140</v>
      </c>
      <c r="B6160" s="62" t="s">
        <v>5060</v>
      </c>
      <c r="O6160" t="s">
        <v>72</v>
      </c>
      <c r="P6160" s="62" t="s">
        <v>73</v>
      </c>
    </row>
    <row r="6161" spans="1:16">
      <c r="A6161" s="62" t="s">
        <v>16141</v>
      </c>
      <c r="B6161" s="62" t="s">
        <v>4967</v>
      </c>
      <c r="O6161" t="s">
        <v>72</v>
      </c>
      <c r="P6161" s="62" t="s">
        <v>73</v>
      </c>
    </row>
    <row r="6162" spans="1:16">
      <c r="A6162" s="62" t="s">
        <v>16142</v>
      </c>
      <c r="B6162" s="62" t="s">
        <v>4997</v>
      </c>
      <c r="O6162" t="s">
        <v>72</v>
      </c>
      <c r="P6162" s="62" t="s">
        <v>73</v>
      </c>
    </row>
    <row r="6163" spans="1:16">
      <c r="A6163" s="62" t="s">
        <v>16143</v>
      </c>
      <c r="B6163" s="62" t="s">
        <v>5099</v>
      </c>
      <c r="O6163" t="s">
        <v>72</v>
      </c>
      <c r="P6163" s="62" t="s">
        <v>73</v>
      </c>
    </row>
    <row r="6164" spans="1:16">
      <c r="A6164" s="62" t="s">
        <v>16144</v>
      </c>
      <c r="B6164" s="62" t="s">
        <v>5102</v>
      </c>
      <c r="O6164" t="s">
        <v>72</v>
      </c>
      <c r="P6164" s="62" t="s">
        <v>73</v>
      </c>
    </row>
    <row r="6165" spans="1:16">
      <c r="A6165" s="62" t="s">
        <v>16145</v>
      </c>
      <c r="B6165" s="62" t="s">
        <v>4979</v>
      </c>
      <c r="O6165" t="s">
        <v>72</v>
      </c>
      <c r="P6165" s="62" t="s">
        <v>73</v>
      </c>
    </row>
    <row r="6166" spans="1:16">
      <c r="A6166" s="62" t="s">
        <v>16146</v>
      </c>
      <c r="B6166" s="62" t="s">
        <v>4982</v>
      </c>
      <c r="O6166" t="s">
        <v>72</v>
      </c>
      <c r="P6166" s="62" t="s">
        <v>73</v>
      </c>
    </row>
    <row r="6167" spans="1:16">
      <c r="A6167" s="62" t="s">
        <v>16147</v>
      </c>
      <c r="B6167" s="62" t="s">
        <v>4994</v>
      </c>
      <c r="O6167" t="s">
        <v>72</v>
      </c>
      <c r="P6167" s="62" t="s">
        <v>73</v>
      </c>
    </row>
    <row r="6168" spans="1:16">
      <c r="A6168" s="62" t="s">
        <v>5145</v>
      </c>
      <c r="B6168" s="62" t="s">
        <v>5146</v>
      </c>
      <c r="O6168" t="s">
        <v>72</v>
      </c>
      <c r="P6168" s="62" t="s">
        <v>73</v>
      </c>
    </row>
    <row r="6169" spans="1:16">
      <c r="A6169" s="62" t="s">
        <v>16148</v>
      </c>
      <c r="B6169" s="62" t="s">
        <v>5114</v>
      </c>
      <c r="O6169" t="s">
        <v>72</v>
      </c>
      <c r="P6169" s="62" t="s">
        <v>73</v>
      </c>
    </row>
    <row r="6170" spans="1:16">
      <c r="A6170" s="62" t="s">
        <v>16149</v>
      </c>
      <c r="B6170" s="62" t="s">
        <v>4988</v>
      </c>
      <c r="O6170" t="s">
        <v>72</v>
      </c>
      <c r="P6170" s="62" t="s">
        <v>73</v>
      </c>
    </row>
    <row r="6171" spans="1:16">
      <c r="A6171" s="62" t="s">
        <v>16150</v>
      </c>
      <c r="B6171" s="62" t="s">
        <v>5138</v>
      </c>
      <c r="O6171" t="s">
        <v>72</v>
      </c>
      <c r="P6171" s="62" t="s">
        <v>73</v>
      </c>
    </row>
    <row r="6172" spans="1:16">
      <c r="A6172" s="62" t="s">
        <v>16151</v>
      </c>
      <c r="B6172" s="62" t="s">
        <v>5084</v>
      </c>
      <c r="O6172" t="s">
        <v>72</v>
      </c>
      <c r="P6172" s="62" t="s">
        <v>73</v>
      </c>
    </row>
    <row r="6173" spans="1:16">
      <c r="A6173" s="62" t="s">
        <v>16152</v>
      </c>
      <c r="B6173" s="62" t="s">
        <v>5075</v>
      </c>
      <c r="O6173" t="s">
        <v>72</v>
      </c>
      <c r="P6173" s="62" t="s">
        <v>73</v>
      </c>
    </row>
    <row r="6174" spans="1:16">
      <c r="A6174" s="62" t="s">
        <v>16153</v>
      </c>
      <c r="B6174" s="62" t="s">
        <v>73</v>
      </c>
      <c r="O6174" t="s">
        <v>72</v>
      </c>
      <c r="P6174" s="62" t="s">
        <v>73</v>
      </c>
    </row>
    <row r="6175" spans="1:16">
      <c r="A6175" s="62" t="s">
        <v>16154</v>
      </c>
      <c r="B6175" s="62" t="s">
        <v>5081</v>
      </c>
      <c r="O6175" t="s">
        <v>72</v>
      </c>
      <c r="P6175" s="62" t="s">
        <v>73</v>
      </c>
    </row>
    <row r="6176" spans="1:16">
      <c r="A6176" s="62" t="s">
        <v>16155</v>
      </c>
      <c r="B6176" s="62" t="s">
        <v>5069</v>
      </c>
      <c r="O6176" t="s">
        <v>72</v>
      </c>
      <c r="P6176" s="62" t="s">
        <v>73</v>
      </c>
    </row>
    <row r="6177" spans="1:16">
      <c r="A6177" s="62" t="s">
        <v>16156</v>
      </c>
      <c r="B6177" s="62" t="s">
        <v>5093</v>
      </c>
      <c r="O6177" t="s">
        <v>72</v>
      </c>
      <c r="P6177" s="62" t="s">
        <v>73</v>
      </c>
    </row>
    <row r="6178" spans="1:16">
      <c r="A6178" s="62" t="s">
        <v>16157</v>
      </c>
      <c r="B6178" s="62" t="s">
        <v>5087</v>
      </c>
      <c r="O6178" t="s">
        <v>72</v>
      </c>
      <c r="P6178" s="62" t="s">
        <v>73</v>
      </c>
    </row>
    <row r="6179" spans="1:16">
      <c r="A6179" s="62" t="s">
        <v>16158</v>
      </c>
      <c r="B6179" s="62" t="s">
        <v>5096</v>
      </c>
      <c r="O6179" t="s">
        <v>72</v>
      </c>
      <c r="P6179" s="62" t="s">
        <v>73</v>
      </c>
    </row>
    <row r="6180" spans="1:16">
      <c r="A6180" s="62" t="s">
        <v>16159</v>
      </c>
      <c r="B6180" s="62" t="s">
        <v>5072</v>
      </c>
      <c r="O6180" t="s">
        <v>72</v>
      </c>
      <c r="P6180" s="62" t="s">
        <v>73</v>
      </c>
    </row>
    <row r="6181" spans="1:16">
      <c r="A6181" s="62" t="s">
        <v>16160</v>
      </c>
      <c r="B6181" s="62" t="s">
        <v>5078</v>
      </c>
      <c r="O6181" t="s">
        <v>72</v>
      </c>
      <c r="P6181" s="62" t="s">
        <v>73</v>
      </c>
    </row>
    <row r="6182" spans="1:16">
      <c r="A6182" s="62" t="s">
        <v>16161</v>
      </c>
      <c r="B6182" s="62" t="s">
        <v>5090</v>
      </c>
      <c r="O6182" t="s">
        <v>72</v>
      </c>
      <c r="P6182" s="62" t="s">
        <v>73</v>
      </c>
    </row>
    <row r="6183" spans="1:16">
      <c r="A6183" s="62" t="s">
        <v>16162</v>
      </c>
      <c r="B6183" s="62" t="s">
        <v>5054</v>
      </c>
      <c r="O6183" t="s">
        <v>72</v>
      </c>
      <c r="P6183" s="62" t="s">
        <v>73</v>
      </c>
    </row>
    <row r="6184" spans="1:16">
      <c r="A6184" s="62" t="s">
        <v>16163</v>
      </c>
      <c r="B6184" s="62" t="s">
        <v>5026</v>
      </c>
      <c r="O6184" t="s">
        <v>72</v>
      </c>
      <c r="P6184" s="62" t="s">
        <v>73</v>
      </c>
    </row>
    <row r="6185" spans="1:16">
      <c r="A6185" s="62" t="s">
        <v>16164</v>
      </c>
      <c r="B6185" s="62" t="s">
        <v>4908</v>
      </c>
      <c r="O6185" t="s">
        <v>72</v>
      </c>
      <c r="P6185" s="62" t="s">
        <v>73</v>
      </c>
    </row>
    <row r="6186" spans="1:16">
      <c r="A6186" s="62" t="s">
        <v>16165</v>
      </c>
      <c r="B6186" s="62" t="s">
        <v>5043</v>
      </c>
      <c r="O6186" t="s">
        <v>72</v>
      </c>
      <c r="P6186" s="62" t="s">
        <v>73</v>
      </c>
    </row>
    <row r="6187" spans="1:16">
      <c r="A6187" s="62" t="s">
        <v>16166</v>
      </c>
      <c r="B6187" s="62" t="s">
        <v>5046</v>
      </c>
      <c r="O6187" t="s">
        <v>72</v>
      </c>
      <c r="P6187" s="62" t="s">
        <v>73</v>
      </c>
    </row>
    <row r="6188" spans="1:16">
      <c r="A6188" s="62" t="s">
        <v>16167</v>
      </c>
      <c r="B6188" s="62" t="s">
        <v>5049</v>
      </c>
      <c r="O6188" t="s">
        <v>72</v>
      </c>
      <c r="P6188" s="62" t="s">
        <v>73</v>
      </c>
    </row>
    <row r="6189" spans="1:16">
      <c r="A6189" s="62" t="s">
        <v>16168</v>
      </c>
      <c r="B6189" s="62" t="s">
        <v>5031</v>
      </c>
      <c r="O6189" t="s">
        <v>72</v>
      </c>
      <c r="P6189" s="62" t="s">
        <v>73</v>
      </c>
    </row>
    <row r="6190" spans="1:16">
      <c r="A6190" s="62" t="s">
        <v>16169</v>
      </c>
      <c r="B6190" s="62" t="s">
        <v>5034</v>
      </c>
      <c r="O6190" t="s">
        <v>72</v>
      </c>
      <c r="P6190" s="62" t="s">
        <v>73</v>
      </c>
    </row>
    <row r="6191" spans="1:16">
      <c r="A6191" s="62" t="s">
        <v>16170</v>
      </c>
      <c r="B6191" s="62" t="s">
        <v>5039</v>
      </c>
      <c r="O6191" t="s">
        <v>72</v>
      </c>
      <c r="P6191" s="62" t="s">
        <v>73</v>
      </c>
    </row>
    <row r="6192" spans="1:16">
      <c r="A6192" s="62" t="s">
        <v>16171</v>
      </c>
      <c r="B6192" s="62" t="s">
        <v>4913</v>
      </c>
      <c r="O6192" t="s">
        <v>72</v>
      </c>
      <c r="P6192" s="62" t="s">
        <v>73</v>
      </c>
    </row>
    <row r="6193" spans="1:16">
      <c r="A6193" s="62" t="s">
        <v>16172</v>
      </c>
      <c r="B6193" s="62" t="s">
        <v>4916</v>
      </c>
      <c r="O6193" t="s">
        <v>72</v>
      </c>
      <c r="P6193" s="62" t="s">
        <v>73</v>
      </c>
    </row>
    <row r="6194" spans="1:16">
      <c r="A6194" s="62" t="s">
        <v>16173</v>
      </c>
      <c r="B6194" s="62" t="s">
        <v>4930</v>
      </c>
      <c r="O6194" t="s">
        <v>72</v>
      </c>
      <c r="P6194" s="62" t="s">
        <v>73</v>
      </c>
    </row>
    <row r="6195" spans="1:16">
      <c r="A6195" s="62" t="s">
        <v>16174</v>
      </c>
      <c r="B6195" s="62" t="s">
        <v>5013</v>
      </c>
      <c r="O6195" t="s">
        <v>72</v>
      </c>
      <c r="P6195" s="62" t="s">
        <v>73</v>
      </c>
    </row>
    <row r="6196" spans="1:16">
      <c r="A6196" s="62" t="s">
        <v>16175</v>
      </c>
      <c r="B6196" s="62" t="s">
        <v>4953</v>
      </c>
      <c r="O6196" t="s">
        <v>72</v>
      </c>
      <c r="P6196" s="62" t="s">
        <v>73</v>
      </c>
    </row>
    <row r="6197" spans="1:16">
      <c r="A6197" s="62" t="s">
        <v>16176</v>
      </c>
      <c r="B6197" s="62" t="s">
        <v>5006</v>
      </c>
      <c r="O6197" t="s">
        <v>72</v>
      </c>
      <c r="P6197" s="62" t="s">
        <v>73</v>
      </c>
    </row>
    <row r="6198" spans="1:16">
      <c r="A6198" s="62" t="s">
        <v>16177</v>
      </c>
      <c r="B6198" s="62" t="s">
        <v>16178</v>
      </c>
      <c r="O6198" t="s">
        <v>72</v>
      </c>
      <c r="P6198" s="62" t="s">
        <v>73</v>
      </c>
    </row>
    <row r="6199" spans="1:16">
      <c r="A6199" s="62" t="s">
        <v>16179</v>
      </c>
      <c r="B6199" s="62" t="s">
        <v>5003</v>
      </c>
      <c r="O6199" t="s">
        <v>72</v>
      </c>
      <c r="P6199" s="62" t="s">
        <v>73</v>
      </c>
    </row>
    <row r="6200" spans="1:16">
      <c r="A6200" s="62" t="s">
        <v>16180</v>
      </c>
      <c r="B6200" s="62" t="s">
        <v>5141</v>
      </c>
      <c r="O6200" t="s">
        <v>72</v>
      </c>
      <c r="P6200" s="62" t="s">
        <v>73</v>
      </c>
    </row>
    <row r="6201" spans="1:16">
      <c r="A6201" s="62" t="s">
        <v>16181</v>
      </c>
      <c r="B6201" s="62" t="s">
        <v>16182</v>
      </c>
      <c r="O6201" t="s">
        <v>72</v>
      </c>
      <c r="P6201" s="62" t="s">
        <v>73</v>
      </c>
    </row>
    <row r="6202" spans="1:16">
      <c r="A6202" s="62" t="s">
        <v>16183</v>
      </c>
      <c r="B6202" s="62" t="s">
        <v>4956</v>
      </c>
      <c r="O6202" t="s">
        <v>72</v>
      </c>
      <c r="P6202" s="62" t="s">
        <v>73</v>
      </c>
    </row>
    <row r="6203" spans="1:16">
      <c r="A6203" s="62" t="s">
        <v>16184</v>
      </c>
      <c r="B6203" s="62" t="s">
        <v>5009</v>
      </c>
      <c r="O6203" t="s">
        <v>72</v>
      </c>
      <c r="P6203" s="62" t="s">
        <v>73</v>
      </c>
    </row>
    <row r="6204" spans="1:16">
      <c r="A6204" s="62" t="s">
        <v>16185</v>
      </c>
      <c r="B6204" s="62" t="s">
        <v>5024</v>
      </c>
      <c r="O6204" t="s">
        <v>72</v>
      </c>
      <c r="P6204" s="62" t="s">
        <v>73</v>
      </c>
    </row>
    <row r="6205" spans="1:16">
      <c r="A6205" s="62" t="s">
        <v>16186</v>
      </c>
      <c r="B6205" s="62" t="s">
        <v>5066</v>
      </c>
      <c r="O6205" t="s">
        <v>72</v>
      </c>
      <c r="P6205" s="62" t="s">
        <v>73</v>
      </c>
    </row>
    <row r="6206" spans="1:16">
      <c r="A6206" s="62" t="s">
        <v>16187</v>
      </c>
      <c r="B6206" s="62" t="s">
        <v>4919</v>
      </c>
      <c r="O6206" t="s">
        <v>72</v>
      </c>
      <c r="P6206" s="62" t="s">
        <v>73</v>
      </c>
    </row>
    <row r="6207" spans="1:16">
      <c r="A6207" s="62" t="s">
        <v>16188</v>
      </c>
      <c r="B6207" s="62" t="s">
        <v>5058</v>
      </c>
      <c r="O6207" t="s">
        <v>72</v>
      </c>
      <c r="P6207" s="62" t="s">
        <v>73</v>
      </c>
    </row>
    <row r="6208" spans="1:16">
      <c r="A6208" s="62" t="s">
        <v>16189</v>
      </c>
      <c r="B6208" s="62" t="s">
        <v>4926</v>
      </c>
      <c r="O6208" t="s">
        <v>72</v>
      </c>
      <c r="P6208" s="62" t="s">
        <v>73</v>
      </c>
    </row>
    <row r="6209" spans="1:16">
      <c r="A6209" s="62" t="s">
        <v>16190</v>
      </c>
      <c r="B6209" s="62" t="s">
        <v>4939</v>
      </c>
      <c r="O6209" t="s">
        <v>72</v>
      </c>
      <c r="P6209" s="62" t="s">
        <v>73</v>
      </c>
    </row>
    <row r="6210" spans="1:16">
      <c r="A6210" s="62" t="s">
        <v>16191</v>
      </c>
      <c r="B6210" s="62" t="s">
        <v>4985</v>
      </c>
      <c r="O6210" t="s">
        <v>72</v>
      </c>
      <c r="P6210" s="62" t="s">
        <v>73</v>
      </c>
    </row>
    <row r="6211" spans="1:16">
      <c r="A6211" s="62" t="s">
        <v>16192</v>
      </c>
      <c r="B6211" s="62" t="s">
        <v>5056</v>
      </c>
      <c r="O6211" t="s">
        <v>72</v>
      </c>
      <c r="P6211" s="62" t="s">
        <v>73</v>
      </c>
    </row>
    <row r="6212" spans="1:16">
      <c r="A6212" s="62" t="s">
        <v>16193</v>
      </c>
      <c r="B6212" s="62" t="s">
        <v>5017</v>
      </c>
      <c r="O6212" t="s">
        <v>72</v>
      </c>
      <c r="P6212" s="62" t="s">
        <v>73</v>
      </c>
    </row>
    <row r="6213" spans="1:16">
      <c r="A6213" s="62" t="s">
        <v>16194</v>
      </c>
      <c r="B6213" s="62" t="s">
        <v>5149</v>
      </c>
      <c r="O6213" t="s">
        <v>72</v>
      </c>
      <c r="P6213" s="62" t="s">
        <v>73</v>
      </c>
    </row>
    <row r="6214" spans="1:16">
      <c r="A6214" s="62" t="s">
        <v>16195</v>
      </c>
      <c r="B6214" s="62" t="s">
        <v>4923</v>
      </c>
      <c r="O6214" t="s">
        <v>72</v>
      </c>
      <c r="P6214" s="62" t="s">
        <v>73</v>
      </c>
    </row>
    <row r="6215" spans="1:16">
      <c r="A6215" s="62" t="s">
        <v>16196</v>
      </c>
      <c r="B6215" s="62" t="s">
        <v>4936</v>
      </c>
      <c r="O6215" t="s">
        <v>72</v>
      </c>
      <c r="P6215" s="62" t="s">
        <v>73</v>
      </c>
    </row>
    <row r="6216" spans="1:16">
      <c r="A6216" s="62" t="s">
        <v>16197</v>
      </c>
      <c r="B6216" s="62" t="s">
        <v>5019</v>
      </c>
      <c r="O6216" t="s">
        <v>72</v>
      </c>
      <c r="P6216" s="62" t="s">
        <v>73</v>
      </c>
    </row>
    <row r="6217" spans="1:16">
      <c r="A6217" s="62" t="s">
        <v>16198</v>
      </c>
      <c r="B6217" s="62" t="s">
        <v>4942</v>
      </c>
      <c r="O6217" t="s">
        <v>72</v>
      </c>
      <c r="P6217" s="62" t="s">
        <v>73</v>
      </c>
    </row>
    <row r="6218" spans="1:16">
      <c r="A6218" s="62" t="s">
        <v>16199</v>
      </c>
      <c r="B6218" s="62" t="s">
        <v>4948</v>
      </c>
      <c r="O6218" t="s">
        <v>72</v>
      </c>
      <c r="P6218" s="62" t="s">
        <v>73</v>
      </c>
    </row>
    <row r="6219" spans="1:16">
      <c r="A6219" s="62" t="s">
        <v>16200</v>
      </c>
      <c r="B6219" s="62" t="s">
        <v>5135</v>
      </c>
      <c r="O6219" t="s">
        <v>72</v>
      </c>
      <c r="P6219" s="62" t="s">
        <v>73</v>
      </c>
    </row>
    <row r="6220" spans="1:16">
      <c r="A6220" s="62" t="s">
        <v>16201</v>
      </c>
      <c r="B6220" s="62" t="s">
        <v>5015</v>
      </c>
      <c r="O6220" t="s">
        <v>72</v>
      </c>
      <c r="P6220" s="62" t="s">
        <v>73</v>
      </c>
    </row>
    <row r="6221" spans="1:16">
      <c r="A6221" s="62" t="s">
        <v>16202</v>
      </c>
      <c r="B6221" s="62" t="s">
        <v>4933</v>
      </c>
      <c r="O6221" t="s">
        <v>72</v>
      </c>
      <c r="P6221" s="62" t="s">
        <v>73</v>
      </c>
    </row>
    <row r="6222" spans="1:16">
      <c r="A6222" s="62" t="s">
        <v>16203</v>
      </c>
      <c r="B6222" s="62" t="s">
        <v>4964</v>
      </c>
      <c r="O6222" t="s">
        <v>72</v>
      </c>
      <c r="P6222" s="62" t="s">
        <v>73</v>
      </c>
    </row>
    <row r="6223" spans="1:16">
      <c r="A6223" s="62" t="s">
        <v>16204</v>
      </c>
      <c r="B6223" s="62" t="s">
        <v>4973</v>
      </c>
      <c r="O6223" t="s">
        <v>72</v>
      </c>
      <c r="P6223" s="62" t="s">
        <v>73</v>
      </c>
    </row>
    <row r="6224" spans="1:16">
      <c r="A6224" s="62" t="s">
        <v>16205</v>
      </c>
      <c r="B6224" s="62" t="s">
        <v>4950</v>
      </c>
      <c r="O6224" t="s">
        <v>72</v>
      </c>
      <c r="P6224" s="62" t="s">
        <v>73</v>
      </c>
    </row>
    <row r="6225" spans="1:16">
      <c r="A6225" s="62" t="s">
        <v>16206</v>
      </c>
      <c r="B6225" s="62" t="s">
        <v>5022</v>
      </c>
      <c r="O6225" t="s">
        <v>72</v>
      </c>
      <c r="P6225" s="62" t="s">
        <v>73</v>
      </c>
    </row>
    <row r="6226" spans="1:16">
      <c r="A6226" s="62" t="s">
        <v>16207</v>
      </c>
      <c r="B6226" s="62" t="s">
        <v>4991</v>
      </c>
      <c r="O6226" t="s">
        <v>72</v>
      </c>
      <c r="P6226" s="62" t="s">
        <v>73</v>
      </c>
    </row>
    <row r="6227" spans="1:16">
      <c r="A6227" s="62" t="s">
        <v>16208</v>
      </c>
      <c r="B6227" s="62" t="s">
        <v>5132</v>
      </c>
      <c r="O6227" t="s">
        <v>72</v>
      </c>
      <c r="P6227" s="62" t="s">
        <v>73</v>
      </c>
    </row>
    <row r="6228" spans="1:16">
      <c r="A6228" s="62" t="s">
        <v>16209</v>
      </c>
      <c r="B6228" s="62" t="s">
        <v>5117</v>
      </c>
      <c r="O6228" t="s">
        <v>72</v>
      </c>
      <c r="P6228" s="62" t="s">
        <v>73</v>
      </c>
    </row>
    <row r="6229" spans="1:16">
      <c r="A6229" s="62" t="s">
        <v>16210</v>
      </c>
      <c r="B6229" s="62" t="s">
        <v>5123</v>
      </c>
      <c r="O6229" t="s">
        <v>72</v>
      </c>
      <c r="P6229" s="62" t="s">
        <v>73</v>
      </c>
    </row>
    <row r="6230" spans="1:16">
      <c r="A6230" s="62" t="s">
        <v>16211</v>
      </c>
      <c r="B6230" s="62" t="s">
        <v>5126</v>
      </c>
      <c r="O6230" t="s">
        <v>72</v>
      </c>
      <c r="P6230" s="62" t="s">
        <v>73</v>
      </c>
    </row>
    <row r="6231" spans="1:16">
      <c r="A6231" s="62" t="s">
        <v>16212</v>
      </c>
      <c r="B6231" s="62" t="s">
        <v>5129</v>
      </c>
      <c r="O6231" t="s">
        <v>72</v>
      </c>
      <c r="P6231" s="62" t="s">
        <v>73</v>
      </c>
    </row>
    <row r="6232" spans="1:16">
      <c r="A6232" s="62" t="s">
        <v>16213</v>
      </c>
      <c r="B6232" s="62" t="s">
        <v>5233</v>
      </c>
      <c r="O6232" t="s">
        <v>287</v>
      </c>
      <c r="P6232" s="62" t="s">
        <v>288</v>
      </c>
    </row>
    <row r="6233" spans="1:16">
      <c r="A6233" s="62" t="s">
        <v>16214</v>
      </c>
      <c r="B6233" s="62" t="s">
        <v>5239</v>
      </c>
      <c r="O6233" t="s">
        <v>287</v>
      </c>
      <c r="P6233" s="62" t="s">
        <v>288</v>
      </c>
    </row>
    <row r="6234" spans="1:16">
      <c r="A6234" s="62" t="s">
        <v>16215</v>
      </c>
      <c r="B6234" s="62" t="s">
        <v>5242</v>
      </c>
      <c r="O6234" t="s">
        <v>287</v>
      </c>
      <c r="P6234" s="62" t="s">
        <v>288</v>
      </c>
    </row>
    <row r="6235" spans="1:16">
      <c r="A6235" s="62" t="s">
        <v>16216</v>
      </c>
      <c r="B6235" s="62" t="s">
        <v>5227</v>
      </c>
      <c r="O6235" t="s">
        <v>287</v>
      </c>
      <c r="P6235" s="62" t="s">
        <v>288</v>
      </c>
    </row>
    <row r="6236" spans="1:16">
      <c r="A6236" s="62" t="s">
        <v>16217</v>
      </c>
      <c r="B6236" s="62" t="s">
        <v>5236</v>
      </c>
      <c r="O6236" t="s">
        <v>287</v>
      </c>
      <c r="P6236" s="62" t="s">
        <v>288</v>
      </c>
    </row>
    <row r="6237" spans="1:16">
      <c r="A6237" s="62" t="s">
        <v>16218</v>
      </c>
      <c r="B6237" s="62" t="s">
        <v>288</v>
      </c>
      <c r="O6237" t="s">
        <v>287</v>
      </c>
      <c r="P6237" s="62" t="s">
        <v>288</v>
      </c>
    </row>
    <row r="6238" spans="1:16">
      <c r="A6238" s="62" t="s">
        <v>16219</v>
      </c>
      <c r="B6238" s="62" t="s">
        <v>5224</v>
      </c>
      <c r="O6238" t="s">
        <v>287</v>
      </c>
      <c r="P6238" s="62" t="s">
        <v>288</v>
      </c>
    </row>
    <row r="6239" spans="1:16">
      <c r="A6239" s="62" t="s">
        <v>16220</v>
      </c>
      <c r="B6239" s="62" t="s">
        <v>5230</v>
      </c>
      <c r="O6239" t="s">
        <v>287</v>
      </c>
      <c r="P6239" s="62" t="s">
        <v>288</v>
      </c>
    </row>
    <row r="6240" spans="1:16">
      <c r="A6240" s="62" t="s">
        <v>16221</v>
      </c>
      <c r="B6240" s="62" t="s">
        <v>5248</v>
      </c>
      <c r="O6240" t="s">
        <v>287</v>
      </c>
      <c r="P6240" s="62" t="s">
        <v>288</v>
      </c>
    </row>
    <row r="6241" spans="1:16">
      <c r="A6241" s="62" t="s">
        <v>16222</v>
      </c>
      <c r="B6241" s="62" t="s">
        <v>5245</v>
      </c>
      <c r="O6241" t="s">
        <v>287</v>
      </c>
      <c r="P6241" s="62" t="s">
        <v>288</v>
      </c>
    </row>
    <row r="6242" spans="1:16">
      <c r="A6242" s="62" t="s">
        <v>16223</v>
      </c>
      <c r="B6242" s="62" t="s">
        <v>428</v>
      </c>
      <c r="O6242" t="s">
        <v>16812</v>
      </c>
      <c r="P6242" s="62" t="s">
        <v>428</v>
      </c>
    </row>
    <row r="6243" spans="1:16">
      <c r="A6243" s="62" t="s">
        <v>16224</v>
      </c>
      <c r="B6243" s="62" t="s">
        <v>7044</v>
      </c>
      <c r="O6243" t="s">
        <v>87</v>
      </c>
      <c r="P6243" s="62" t="s">
        <v>88</v>
      </c>
    </row>
    <row r="6244" spans="1:16">
      <c r="A6244" s="62" t="s">
        <v>16225</v>
      </c>
      <c r="B6244" s="62" t="s">
        <v>7048</v>
      </c>
      <c r="O6244" t="s">
        <v>87</v>
      </c>
      <c r="P6244" s="62" t="s">
        <v>88</v>
      </c>
    </row>
    <row r="6245" spans="1:16">
      <c r="A6245" s="62" t="s">
        <v>16226</v>
      </c>
      <c r="B6245" s="62" t="s">
        <v>7081</v>
      </c>
      <c r="O6245" t="s">
        <v>87</v>
      </c>
      <c r="P6245" s="62" t="s">
        <v>88</v>
      </c>
    </row>
    <row r="6246" spans="1:16">
      <c r="A6246" s="62" t="s">
        <v>16227</v>
      </c>
      <c r="B6246" s="62" t="s">
        <v>7101</v>
      </c>
      <c r="O6246" t="s">
        <v>87</v>
      </c>
      <c r="P6246" s="62" t="s">
        <v>88</v>
      </c>
    </row>
    <row r="6247" spans="1:16">
      <c r="A6247" s="62" t="s">
        <v>16228</v>
      </c>
      <c r="B6247" s="62" t="s">
        <v>7040</v>
      </c>
      <c r="O6247" t="s">
        <v>87</v>
      </c>
      <c r="P6247" s="62" t="s">
        <v>88</v>
      </c>
    </row>
    <row r="6248" spans="1:16">
      <c r="A6248" s="62" t="s">
        <v>16229</v>
      </c>
      <c r="B6248" s="62" t="s">
        <v>7073</v>
      </c>
      <c r="O6248" t="s">
        <v>87</v>
      </c>
      <c r="P6248" s="62" t="s">
        <v>88</v>
      </c>
    </row>
    <row r="6249" spans="1:16">
      <c r="A6249" s="62" t="s">
        <v>16230</v>
      </c>
      <c r="B6249" s="62" t="s">
        <v>7091</v>
      </c>
      <c r="O6249" t="s">
        <v>87</v>
      </c>
      <c r="P6249" s="62" t="s">
        <v>88</v>
      </c>
    </row>
    <row r="6250" spans="1:16">
      <c r="A6250" s="62" t="s">
        <v>16231</v>
      </c>
      <c r="B6250" s="62" t="s">
        <v>7059</v>
      </c>
      <c r="O6250" t="s">
        <v>87</v>
      </c>
      <c r="P6250" s="62" t="s">
        <v>88</v>
      </c>
    </row>
    <row r="6251" spans="1:16">
      <c r="A6251" s="62" t="s">
        <v>16232</v>
      </c>
      <c r="B6251" s="62" t="s">
        <v>6969</v>
      </c>
      <c r="O6251" t="s">
        <v>87</v>
      </c>
      <c r="P6251" s="62" t="s">
        <v>88</v>
      </c>
    </row>
    <row r="6252" spans="1:16">
      <c r="A6252" s="62" t="s">
        <v>16233</v>
      </c>
      <c r="B6252" s="62" t="s">
        <v>6973</v>
      </c>
      <c r="O6252" t="s">
        <v>87</v>
      </c>
      <c r="P6252" s="62" t="s">
        <v>88</v>
      </c>
    </row>
    <row r="6253" spans="1:16">
      <c r="A6253" s="62" t="s">
        <v>16234</v>
      </c>
      <c r="B6253" s="62" t="s">
        <v>6976</v>
      </c>
      <c r="O6253" t="s">
        <v>87</v>
      </c>
      <c r="P6253" s="62" t="s">
        <v>88</v>
      </c>
    </row>
    <row r="6254" spans="1:16">
      <c r="A6254" s="62" t="s">
        <v>16235</v>
      </c>
      <c r="B6254" s="62" t="s">
        <v>6999</v>
      </c>
      <c r="O6254" t="s">
        <v>87</v>
      </c>
      <c r="P6254" s="62" t="s">
        <v>88</v>
      </c>
    </row>
    <row r="6255" spans="1:16">
      <c r="A6255" s="62" t="s">
        <v>16236</v>
      </c>
      <c r="B6255" s="62" t="s">
        <v>7003</v>
      </c>
      <c r="O6255" t="s">
        <v>87</v>
      </c>
      <c r="P6255" s="62" t="s">
        <v>88</v>
      </c>
    </row>
    <row r="6256" spans="1:16">
      <c r="A6256" s="62" t="s">
        <v>16237</v>
      </c>
      <c r="B6256" s="62" t="s">
        <v>7070</v>
      </c>
      <c r="O6256" t="s">
        <v>87</v>
      </c>
      <c r="P6256" s="62" t="s">
        <v>88</v>
      </c>
    </row>
    <row r="6257" spans="1:16">
      <c r="A6257" s="62" t="s">
        <v>16238</v>
      </c>
      <c r="B6257" s="62" t="s">
        <v>7077</v>
      </c>
      <c r="O6257" t="s">
        <v>87</v>
      </c>
      <c r="P6257" s="62" t="s">
        <v>88</v>
      </c>
    </row>
    <row r="6258" spans="1:16">
      <c r="A6258" s="62" t="s">
        <v>16239</v>
      </c>
      <c r="B6258" s="62" t="s">
        <v>6966</v>
      </c>
      <c r="O6258" t="s">
        <v>87</v>
      </c>
      <c r="P6258" s="62" t="s">
        <v>88</v>
      </c>
    </row>
    <row r="6259" spans="1:16">
      <c r="A6259" s="62" t="s">
        <v>16240</v>
      </c>
      <c r="B6259" s="62" t="s">
        <v>7020</v>
      </c>
      <c r="O6259" t="s">
        <v>87</v>
      </c>
      <c r="P6259" s="62" t="s">
        <v>88</v>
      </c>
    </row>
    <row r="6260" spans="1:16">
      <c r="A6260" s="62" t="s">
        <v>16241</v>
      </c>
      <c r="B6260" s="62" t="s">
        <v>7023</v>
      </c>
      <c r="O6260" t="s">
        <v>87</v>
      </c>
      <c r="P6260" s="62" t="s">
        <v>88</v>
      </c>
    </row>
    <row r="6261" spans="1:16">
      <c r="A6261" s="62" t="s">
        <v>16242</v>
      </c>
      <c r="B6261" s="62" t="s">
        <v>88</v>
      </c>
      <c r="O6261" t="s">
        <v>87</v>
      </c>
      <c r="P6261" s="62" t="s">
        <v>88</v>
      </c>
    </row>
    <row r="6262" spans="1:16">
      <c r="A6262" s="62" t="s">
        <v>16243</v>
      </c>
      <c r="B6262" s="62" t="s">
        <v>6983</v>
      </c>
      <c r="O6262" t="s">
        <v>87</v>
      </c>
      <c r="P6262" s="62" t="s">
        <v>88</v>
      </c>
    </row>
    <row r="6263" spans="1:16">
      <c r="A6263" s="62" t="s">
        <v>16244</v>
      </c>
      <c r="B6263" s="62" t="s">
        <v>6979</v>
      </c>
      <c r="O6263" t="s">
        <v>87</v>
      </c>
      <c r="P6263" s="62" t="s">
        <v>88</v>
      </c>
    </row>
    <row r="6264" spans="1:16">
      <c r="A6264" s="62" t="s">
        <v>16245</v>
      </c>
      <c r="B6264" s="62" t="s">
        <v>6954</v>
      </c>
      <c r="O6264" t="s">
        <v>87</v>
      </c>
      <c r="P6264" s="62" t="s">
        <v>88</v>
      </c>
    </row>
    <row r="6265" spans="1:16">
      <c r="A6265" s="62" t="s">
        <v>16246</v>
      </c>
      <c r="B6265" s="62" t="s">
        <v>6957</v>
      </c>
      <c r="O6265" t="s">
        <v>87</v>
      </c>
      <c r="P6265" s="62" t="s">
        <v>88</v>
      </c>
    </row>
    <row r="6266" spans="1:16">
      <c r="A6266" s="62" t="s">
        <v>16247</v>
      </c>
      <c r="B6266" s="62" t="s">
        <v>6960</v>
      </c>
      <c r="O6266" t="s">
        <v>87</v>
      </c>
      <c r="P6266" s="62" t="s">
        <v>88</v>
      </c>
    </row>
    <row r="6267" spans="1:16">
      <c r="A6267" s="62" t="s">
        <v>16248</v>
      </c>
      <c r="B6267" s="62" t="s">
        <v>6963</v>
      </c>
      <c r="O6267" t="s">
        <v>87</v>
      </c>
      <c r="P6267" s="62" t="s">
        <v>88</v>
      </c>
    </row>
    <row r="6268" spans="1:16">
      <c r="A6268" s="62" t="s">
        <v>16249</v>
      </c>
      <c r="B6268" s="62" t="s">
        <v>6987</v>
      </c>
      <c r="O6268" t="s">
        <v>87</v>
      </c>
      <c r="P6268" s="62" t="s">
        <v>88</v>
      </c>
    </row>
    <row r="6269" spans="1:16">
      <c r="A6269" s="62" t="s">
        <v>16250</v>
      </c>
      <c r="B6269" s="62" t="s">
        <v>7011</v>
      </c>
      <c r="O6269" t="s">
        <v>87</v>
      </c>
      <c r="P6269" s="62" t="s">
        <v>88</v>
      </c>
    </row>
    <row r="6270" spans="1:16">
      <c r="A6270" s="62" t="s">
        <v>16251</v>
      </c>
      <c r="B6270" s="62" t="s">
        <v>7014</v>
      </c>
      <c r="O6270" t="s">
        <v>87</v>
      </c>
      <c r="P6270" s="62" t="s">
        <v>88</v>
      </c>
    </row>
    <row r="6271" spans="1:16">
      <c r="A6271" s="62" t="s">
        <v>16252</v>
      </c>
      <c r="B6271" s="62" t="s">
        <v>7017</v>
      </c>
      <c r="O6271" t="s">
        <v>87</v>
      </c>
      <c r="P6271" s="62" t="s">
        <v>88</v>
      </c>
    </row>
    <row r="6272" spans="1:16">
      <c r="A6272" s="62" t="s">
        <v>16253</v>
      </c>
      <c r="B6272" s="62" t="s">
        <v>7026</v>
      </c>
      <c r="O6272" t="s">
        <v>87</v>
      </c>
      <c r="P6272" s="62" t="s">
        <v>88</v>
      </c>
    </row>
    <row r="6273" spans="1:16">
      <c r="A6273" s="62" t="s">
        <v>16254</v>
      </c>
      <c r="B6273" s="62" t="s">
        <v>7029</v>
      </c>
      <c r="O6273" t="s">
        <v>87</v>
      </c>
      <c r="P6273" s="62" t="s">
        <v>88</v>
      </c>
    </row>
    <row r="6274" spans="1:16">
      <c r="A6274" s="62" t="s">
        <v>16255</v>
      </c>
      <c r="B6274" s="62" t="s">
        <v>7032</v>
      </c>
      <c r="O6274" t="s">
        <v>87</v>
      </c>
      <c r="P6274" s="62" t="s">
        <v>88</v>
      </c>
    </row>
    <row r="6275" spans="1:16">
      <c r="A6275" s="62" t="s">
        <v>16256</v>
      </c>
      <c r="B6275" s="62" t="s">
        <v>7056</v>
      </c>
      <c r="O6275" t="s">
        <v>87</v>
      </c>
      <c r="P6275" s="62" t="s">
        <v>88</v>
      </c>
    </row>
    <row r="6276" spans="1:16">
      <c r="A6276" s="62" t="s">
        <v>16257</v>
      </c>
      <c r="B6276" s="62" t="s">
        <v>7063</v>
      </c>
      <c r="O6276" t="s">
        <v>87</v>
      </c>
      <c r="P6276" s="62" t="s">
        <v>88</v>
      </c>
    </row>
    <row r="6277" spans="1:16">
      <c r="A6277" s="62" t="s">
        <v>16258</v>
      </c>
      <c r="B6277" s="62" t="s">
        <v>7085</v>
      </c>
      <c r="O6277" t="s">
        <v>87</v>
      </c>
      <c r="P6277" s="62" t="s">
        <v>88</v>
      </c>
    </row>
    <row r="6278" spans="1:16">
      <c r="A6278" s="62" t="s">
        <v>16259</v>
      </c>
      <c r="B6278" s="62" t="s">
        <v>7095</v>
      </c>
      <c r="O6278" t="s">
        <v>87</v>
      </c>
      <c r="P6278" s="62" t="s">
        <v>88</v>
      </c>
    </row>
    <row r="6279" spans="1:16">
      <c r="A6279" s="62" t="s">
        <v>16260</v>
      </c>
      <c r="B6279" s="62" t="s">
        <v>7052</v>
      </c>
      <c r="O6279" t="s">
        <v>87</v>
      </c>
      <c r="P6279" s="62" t="s">
        <v>88</v>
      </c>
    </row>
    <row r="6280" spans="1:16">
      <c r="A6280" s="62" t="s">
        <v>16261</v>
      </c>
      <c r="B6280" s="62" t="s">
        <v>7112</v>
      </c>
      <c r="O6280" t="s">
        <v>87</v>
      </c>
      <c r="P6280" s="62" t="s">
        <v>88</v>
      </c>
    </row>
    <row r="6281" spans="1:16">
      <c r="A6281" s="62" t="s">
        <v>16262</v>
      </c>
      <c r="B6281" s="62" t="s">
        <v>7007</v>
      </c>
      <c r="O6281" t="s">
        <v>87</v>
      </c>
      <c r="P6281" s="62" t="s">
        <v>88</v>
      </c>
    </row>
    <row r="6282" spans="1:16">
      <c r="A6282" s="62" t="s">
        <v>16263</v>
      </c>
      <c r="B6282" s="62" t="s">
        <v>7066</v>
      </c>
      <c r="O6282" t="s">
        <v>87</v>
      </c>
      <c r="P6282" s="62" t="s">
        <v>88</v>
      </c>
    </row>
    <row r="6283" spans="1:16">
      <c r="A6283" s="62" t="s">
        <v>16264</v>
      </c>
      <c r="B6283" s="62" t="s">
        <v>7088</v>
      </c>
      <c r="O6283" t="s">
        <v>87</v>
      </c>
      <c r="P6283" s="62" t="s">
        <v>88</v>
      </c>
    </row>
    <row r="6284" spans="1:16">
      <c r="A6284" s="62" t="s">
        <v>16265</v>
      </c>
      <c r="B6284" s="62" t="s">
        <v>6991</v>
      </c>
      <c r="O6284" t="s">
        <v>87</v>
      </c>
      <c r="P6284" s="62" t="s">
        <v>88</v>
      </c>
    </row>
    <row r="6285" spans="1:16">
      <c r="A6285" s="62" t="s">
        <v>16266</v>
      </c>
      <c r="B6285" s="62" t="s">
        <v>6995</v>
      </c>
      <c r="O6285" t="s">
        <v>87</v>
      </c>
      <c r="P6285" s="62" t="s">
        <v>88</v>
      </c>
    </row>
    <row r="6286" spans="1:16">
      <c r="A6286" s="62" t="s">
        <v>16267</v>
      </c>
      <c r="B6286" s="62" t="s">
        <v>7104</v>
      </c>
      <c r="O6286" t="s">
        <v>87</v>
      </c>
      <c r="P6286" s="62" t="s">
        <v>88</v>
      </c>
    </row>
    <row r="6287" spans="1:16">
      <c r="A6287" s="62" t="s">
        <v>16268</v>
      </c>
      <c r="B6287" s="62" t="s">
        <v>7108</v>
      </c>
      <c r="O6287" t="s">
        <v>87</v>
      </c>
      <c r="P6287" s="62" t="s">
        <v>88</v>
      </c>
    </row>
    <row r="6288" spans="1:16">
      <c r="A6288" s="62" t="s">
        <v>16269</v>
      </c>
      <c r="B6288" s="62" t="s">
        <v>7036</v>
      </c>
      <c r="O6288" t="s">
        <v>87</v>
      </c>
      <c r="P6288" s="62" t="s">
        <v>88</v>
      </c>
    </row>
    <row r="6289" spans="1:16">
      <c r="A6289" s="62" t="s">
        <v>16270</v>
      </c>
      <c r="B6289" s="62" t="s">
        <v>7098</v>
      </c>
      <c r="O6289" t="s">
        <v>87</v>
      </c>
      <c r="P6289" s="62" t="s">
        <v>88</v>
      </c>
    </row>
    <row r="6290" spans="1:16">
      <c r="A6290" s="62" t="s">
        <v>16271</v>
      </c>
      <c r="B6290" s="62" t="s">
        <v>346</v>
      </c>
      <c r="O6290" t="s">
        <v>351</v>
      </c>
      <c r="P6290" s="62" t="s">
        <v>352</v>
      </c>
    </row>
    <row r="6291" spans="1:16">
      <c r="A6291" s="62" t="s">
        <v>16272</v>
      </c>
      <c r="B6291" s="62" t="s">
        <v>342</v>
      </c>
      <c r="O6291" t="s">
        <v>351</v>
      </c>
      <c r="P6291" s="62" t="s">
        <v>352</v>
      </c>
    </row>
    <row r="6292" spans="1:16">
      <c r="A6292" s="62" t="s">
        <v>16273</v>
      </c>
      <c r="B6292" s="62" t="s">
        <v>397</v>
      </c>
      <c r="O6292" t="s">
        <v>351</v>
      </c>
      <c r="P6292" s="62" t="s">
        <v>352</v>
      </c>
    </row>
    <row r="6293" spans="1:16">
      <c r="A6293" s="62" t="s">
        <v>16274</v>
      </c>
      <c r="B6293" s="62" t="s">
        <v>439</v>
      </c>
      <c r="O6293" t="s">
        <v>351</v>
      </c>
      <c r="P6293" s="62" t="s">
        <v>352</v>
      </c>
    </row>
    <row r="6294" spans="1:16">
      <c r="A6294" s="62" t="s">
        <v>16275</v>
      </c>
      <c r="B6294" s="62" t="s">
        <v>437</v>
      </c>
      <c r="O6294" t="s">
        <v>351</v>
      </c>
      <c r="P6294" s="62" t="s">
        <v>352</v>
      </c>
    </row>
    <row r="6295" spans="1:16">
      <c r="A6295" s="62" t="s">
        <v>16276</v>
      </c>
      <c r="B6295" s="62" t="s">
        <v>275</v>
      </c>
      <c r="O6295" t="s">
        <v>351</v>
      </c>
      <c r="P6295" s="62" t="s">
        <v>352</v>
      </c>
    </row>
    <row r="6296" spans="1:16">
      <c r="A6296" s="62" t="s">
        <v>16277</v>
      </c>
      <c r="B6296" s="62" t="s">
        <v>448</v>
      </c>
      <c r="O6296" t="s">
        <v>351</v>
      </c>
      <c r="P6296" s="62" t="s">
        <v>352</v>
      </c>
    </row>
    <row r="6297" spans="1:16">
      <c r="A6297" s="62" t="s">
        <v>16278</v>
      </c>
      <c r="B6297" s="62" t="s">
        <v>352</v>
      </c>
      <c r="O6297" t="s">
        <v>351</v>
      </c>
      <c r="P6297" s="62" t="s">
        <v>352</v>
      </c>
    </row>
    <row r="6298" spans="1:16">
      <c r="A6298" s="62" t="s">
        <v>16279</v>
      </c>
      <c r="B6298" s="62" t="s">
        <v>249</v>
      </c>
      <c r="O6298" t="s">
        <v>351</v>
      </c>
      <c r="P6298" s="62" t="s">
        <v>352</v>
      </c>
    </row>
    <row r="6299" spans="1:16">
      <c r="A6299" s="62" t="s">
        <v>16280</v>
      </c>
      <c r="B6299" s="62" t="s">
        <v>306</v>
      </c>
      <c r="O6299" t="s">
        <v>351</v>
      </c>
      <c r="P6299" s="62" t="s">
        <v>352</v>
      </c>
    </row>
    <row r="6300" spans="1:16">
      <c r="A6300" s="62" t="s">
        <v>16281</v>
      </c>
      <c r="B6300" s="62" t="s">
        <v>441</v>
      </c>
      <c r="O6300" t="s">
        <v>351</v>
      </c>
      <c r="P6300" s="62" t="s">
        <v>352</v>
      </c>
    </row>
    <row r="6301" spans="1:16">
      <c r="A6301" s="62" t="s">
        <v>16282</v>
      </c>
      <c r="B6301" s="62" t="s">
        <v>208</v>
      </c>
      <c r="O6301" t="s">
        <v>351</v>
      </c>
      <c r="P6301" s="62" t="s">
        <v>352</v>
      </c>
    </row>
    <row r="6302" spans="1:16">
      <c r="A6302" s="62" t="s">
        <v>16283</v>
      </c>
      <c r="B6302" s="62" t="s">
        <v>7186</v>
      </c>
      <c r="O6302" t="s">
        <v>351</v>
      </c>
      <c r="P6302" s="62" t="s">
        <v>352</v>
      </c>
    </row>
    <row r="6303" spans="1:16">
      <c r="A6303" s="62" t="s">
        <v>16284</v>
      </c>
      <c r="B6303" s="62" t="s">
        <v>138</v>
      </c>
      <c r="O6303" t="s">
        <v>351</v>
      </c>
      <c r="P6303" s="62" t="s">
        <v>352</v>
      </c>
    </row>
    <row r="6304" spans="1:16">
      <c r="A6304" s="62" t="s">
        <v>16285</v>
      </c>
      <c r="B6304" s="62" t="s">
        <v>340</v>
      </c>
      <c r="O6304" t="s">
        <v>351</v>
      </c>
      <c r="P6304" s="62" t="s">
        <v>352</v>
      </c>
    </row>
    <row r="6305" spans="1:16">
      <c r="A6305" s="62" t="s">
        <v>16286</v>
      </c>
      <c r="B6305" s="62" t="s">
        <v>232</v>
      </c>
      <c r="O6305" t="s">
        <v>351</v>
      </c>
      <c r="P6305" s="62" t="s">
        <v>352</v>
      </c>
    </row>
    <row r="6306" spans="1:16">
      <c r="A6306" s="62" t="s">
        <v>16287</v>
      </c>
      <c r="B6306" s="62" t="s">
        <v>253</v>
      </c>
      <c r="O6306" t="s">
        <v>189</v>
      </c>
      <c r="P6306" s="62" t="s">
        <v>190</v>
      </c>
    </row>
    <row r="6307" spans="1:16">
      <c r="A6307" s="62" t="s">
        <v>16288</v>
      </c>
      <c r="B6307" s="62" t="s">
        <v>294</v>
      </c>
      <c r="O6307" t="s">
        <v>189</v>
      </c>
      <c r="P6307" s="62" t="s">
        <v>190</v>
      </c>
    </row>
    <row r="6308" spans="1:16">
      <c r="A6308" s="62" t="s">
        <v>16289</v>
      </c>
      <c r="B6308" s="62" t="s">
        <v>296</v>
      </c>
      <c r="O6308" t="s">
        <v>189</v>
      </c>
      <c r="P6308" s="62" t="s">
        <v>190</v>
      </c>
    </row>
    <row r="6309" spans="1:16">
      <c r="A6309" s="62" t="s">
        <v>16290</v>
      </c>
      <c r="B6309" s="62" t="s">
        <v>192</v>
      </c>
      <c r="O6309" t="s">
        <v>189</v>
      </c>
      <c r="P6309" s="62" t="s">
        <v>190</v>
      </c>
    </row>
    <row r="6310" spans="1:16">
      <c r="A6310" s="62" t="s">
        <v>16291</v>
      </c>
      <c r="B6310" s="62" t="s">
        <v>200</v>
      </c>
      <c r="O6310" t="s">
        <v>189</v>
      </c>
      <c r="P6310" s="62" t="s">
        <v>190</v>
      </c>
    </row>
    <row r="6311" spans="1:16">
      <c r="A6311" s="62" t="s">
        <v>7306</v>
      </c>
      <c r="B6311" s="62" t="s">
        <v>7307</v>
      </c>
      <c r="O6311" t="s">
        <v>189</v>
      </c>
      <c r="P6311" s="62" t="s">
        <v>190</v>
      </c>
    </row>
    <row r="6312" spans="1:16">
      <c r="A6312" s="62" t="s">
        <v>16292</v>
      </c>
      <c r="B6312" s="62" t="s">
        <v>251</v>
      </c>
      <c r="O6312" t="s">
        <v>189</v>
      </c>
      <c r="P6312" s="62" t="s">
        <v>190</v>
      </c>
    </row>
    <row r="6313" spans="1:16">
      <c r="A6313" s="62" t="s">
        <v>16293</v>
      </c>
      <c r="B6313" s="62" t="s">
        <v>386</v>
      </c>
      <c r="O6313" t="s">
        <v>189</v>
      </c>
      <c r="P6313" s="62" t="s">
        <v>190</v>
      </c>
    </row>
    <row r="6314" spans="1:16">
      <c r="A6314" s="62" t="s">
        <v>16294</v>
      </c>
      <c r="B6314" s="62" t="s">
        <v>259</v>
      </c>
      <c r="O6314" t="s">
        <v>189</v>
      </c>
      <c r="P6314" s="62" t="s">
        <v>190</v>
      </c>
    </row>
    <row r="6315" spans="1:16">
      <c r="A6315" s="62" t="s">
        <v>16295</v>
      </c>
      <c r="B6315" s="62" t="s">
        <v>198</v>
      </c>
      <c r="O6315" t="s">
        <v>189</v>
      </c>
      <c r="P6315" s="62" t="s">
        <v>190</v>
      </c>
    </row>
    <row r="6316" spans="1:16">
      <c r="A6316" s="62" t="s">
        <v>16296</v>
      </c>
      <c r="B6316" s="62" t="s">
        <v>7244</v>
      </c>
      <c r="O6316" t="s">
        <v>189</v>
      </c>
      <c r="P6316" s="62" t="s">
        <v>190</v>
      </c>
    </row>
    <row r="6317" spans="1:16">
      <c r="A6317" s="62" t="s">
        <v>16297</v>
      </c>
      <c r="B6317" s="62" t="s">
        <v>7260</v>
      </c>
      <c r="O6317" t="s">
        <v>189</v>
      </c>
      <c r="P6317" s="62" t="s">
        <v>190</v>
      </c>
    </row>
    <row r="6318" spans="1:16">
      <c r="A6318" s="62" t="s">
        <v>16298</v>
      </c>
      <c r="B6318" s="62" t="s">
        <v>7235</v>
      </c>
      <c r="O6318" t="s">
        <v>189</v>
      </c>
      <c r="P6318" s="62" t="s">
        <v>190</v>
      </c>
    </row>
    <row r="6319" spans="1:16">
      <c r="A6319" s="62" t="s">
        <v>16299</v>
      </c>
      <c r="B6319" s="62" t="s">
        <v>190</v>
      </c>
      <c r="O6319" t="s">
        <v>189</v>
      </c>
      <c r="P6319" s="62" t="s">
        <v>190</v>
      </c>
    </row>
    <row r="6320" spans="1:16">
      <c r="A6320" s="62" t="s">
        <v>16300</v>
      </c>
      <c r="B6320" s="62" t="s">
        <v>7238</v>
      </c>
      <c r="O6320" t="s">
        <v>189</v>
      </c>
      <c r="P6320" s="62" t="s">
        <v>190</v>
      </c>
    </row>
    <row r="6321" spans="1:16">
      <c r="A6321" s="62" t="s">
        <v>16301</v>
      </c>
      <c r="B6321" s="62" t="s">
        <v>7241</v>
      </c>
      <c r="O6321" t="s">
        <v>189</v>
      </c>
      <c r="P6321" s="62" t="s">
        <v>190</v>
      </c>
    </row>
    <row r="6322" spans="1:16">
      <c r="A6322" s="62" t="s">
        <v>16302</v>
      </c>
      <c r="B6322" s="62" t="s">
        <v>7251</v>
      </c>
      <c r="O6322" t="s">
        <v>189</v>
      </c>
      <c r="P6322" s="62" t="s">
        <v>190</v>
      </c>
    </row>
    <row r="6323" spans="1:16">
      <c r="A6323" s="62" t="s">
        <v>16303</v>
      </c>
      <c r="B6323" s="62" t="s">
        <v>102</v>
      </c>
      <c r="O6323" t="s">
        <v>189</v>
      </c>
      <c r="P6323" s="62" t="s">
        <v>190</v>
      </c>
    </row>
    <row r="6324" spans="1:16">
      <c r="A6324" s="62" t="s">
        <v>16304</v>
      </c>
      <c r="B6324" s="62" t="s">
        <v>7254</v>
      </c>
      <c r="O6324" t="s">
        <v>189</v>
      </c>
      <c r="P6324" s="62" t="s">
        <v>190</v>
      </c>
    </row>
    <row r="6325" spans="1:16">
      <c r="A6325" s="62" t="s">
        <v>16305</v>
      </c>
      <c r="B6325" s="62" t="s">
        <v>7247</v>
      </c>
      <c r="O6325" t="s">
        <v>189</v>
      </c>
      <c r="P6325" s="62" t="s">
        <v>190</v>
      </c>
    </row>
    <row r="6326" spans="1:16">
      <c r="A6326" s="62" t="s">
        <v>16306</v>
      </c>
      <c r="B6326" s="62" t="s">
        <v>7257</v>
      </c>
      <c r="O6326" t="s">
        <v>189</v>
      </c>
      <c r="P6326" s="62" t="s">
        <v>190</v>
      </c>
    </row>
    <row r="6327" spans="1:16">
      <c r="A6327" s="62" t="s">
        <v>16307</v>
      </c>
      <c r="B6327" s="62" t="s">
        <v>202</v>
      </c>
      <c r="O6327" t="s">
        <v>189</v>
      </c>
      <c r="P6327" s="62" t="s">
        <v>190</v>
      </c>
    </row>
    <row r="6328" spans="1:16">
      <c r="A6328" s="62" t="s">
        <v>16308</v>
      </c>
      <c r="B6328" s="62" t="s">
        <v>194</v>
      </c>
      <c r="O6328" t="s">
        <v>189</v>
      </c>
      <c r="P6328" s="62" t="s">
        <v>190</v>
      </c>
    </row>
    <row r="6329" spans="1:16">
      <c r="A6329" s="62" t="s">
        <v>16309</v>
      </c>
      <c r="B6329" s="62" t="s">
        <v>255</v>
      </c>
      <c r="O6329" t="s">
        <v>189</v>
      </c>
      <c r="P6329" s="62" t="s">
        <v>190</v>
      </c>
    </row>
    <row r="6330" spans="1:16">
      <c r="A6330" s="62" t="s">
        <v>16310</v>
      </c>
      <c r="B6330" s="62" t="s">
        <v>196</v>
      </c>
      <c r="O6330" t="s">
        <v>189</v>
      </c>
      <c r="P6330" s="62" t="s">
        <v>190</v>
      </c>
    </row>
    <row r="6331" spans="1:16">
      <c r="A6331" s="62" t="s">
        <v>16311</v>
      </c>
      <c r="B6331" s="62" t="s">
        <v>204</v>
      </c>
      <c r="O6331" t="s">
        <v>203</v>
      </c>
      <c r="P6331" s="62" t="s">
        <v>204</v>
      </c>
    </row>
    <row r="6332" spans="1:16">
      <c r="A6332" s="62" t="s">
        <v>16312</v>
      </c>
      <c r="B6332" s="62" t="s">
        <v>204</v>
      </c>
      <c r="O6332" t="s">
        <v>203</v>
      </c>
      <c r="P6332" s="62" t="s">
        <v>204</v>
      </c>
    </row>
    <row r="6333" spans="1:16">
      <c r="A6333" s="62" t="s">
        <v>16313</v>
      </c>
      <c r="B6333" s="62" t="s">
        <v>204</v>
      </c>
      <c r="O6333" t="s">
        <v>203</v>
      </c>
      <c r="P6333" s="62" t="s">
        <v>204</v>
      </c>
    </row>
    <row r="6334" spans="1:16">
      <c r="A6334" s="62" t="s">
        <v>16314</v>
      </c>
      <c r="B6334" s="62" t="s">
        <v>204</v>
      </c>
      <c r="O6334" t="s">
        <v>203</v>
      </c>
      <c r="P6334" s="62" t="s">
        <v>204</v>
      </c>
    </row>
    <row r="6335" spans="1:16">
      <c r="A6335" s="62" t="s">
        <v>16315</v>
      </c>
      <c r="B6335" s="62" t="s">
        <v>204</v>
      </c>
      <c r="O6335" t="s">
        <v>203</v>
      </c>
      <c r="P6335" s="62" t="s">
        <v>204</v>
      </c>
    </row>
    <row r="6336" spans="1:16">
      <c r="A6336" s="62" t="s">
        <v>16316</v>
      </c>
      <c r="B6336" s="62" t="s">
        <v>204</v>
      </c>
      <c r="O6336" t="s">
        <v>203</v>
      </c>
      <c r="P6336" s="62" t="s">
        <v>204</v>
      </c>
    </row>
    <row r="6337" spans="1:16">
      <c r="A6337" s="62" t="s">
        <v>16317</v>
      </c>
      <c r="B6337" s="62" t="s">
        <v>7339</v>
      </c>
      <c r="O6337" t="s">
        <v>203</v>
      </c>
      <c r="P6337" s="62" t="s">
        <v>204</v>
      </c>
    </row>
    <row r="6338" spans="1:16">
      <c r="A6338" s="62" t="s">
        <v>16318</v>
      </c>
      <c r="B6338" s="62" t="s">
        <v>7342</v>
      </c>
      <c r="O6338" t="s">
        <v>203</v>
      </c>
      <c r="P6338" s="62" t="s">
        <v>204</v>
      </c>
    </row>
    <row r="6339" spans="1:16">
      <c r="A6339" s="62" t="s">
        <v>16319</v>
      </c>
      <c r="B6339" s="62" t="s">
        <v>204</v>
      </c>
      <c r="O6339" t="s">
        <v>203</v>
      </c>
      <c r="P6339" s="62" t="s">
        <v>204</v>
      </c>
    </row>
    <row r="6340" spans="1:16">
      <c r="A6340" s="62" t="s">
        <v>16320</v>
      </c>
      <c r="B6340" s="62" t="s">
        <v>7456</v>
      </c>
      <c r="O6340" t="s">
        <v>179</v>
      </c>
      <c r="P6340" s="62" t="s">
        <v>180</v>
      </c>
    </row>
    <row r="6341" spans="1:16">
      <c r="A6341" s="62" t="s">
        <v>16321</v>
      </c>
      <c r="B6341" s="62" t="s">
        <v>7462</v>
      </c>
      <c r="O6341" t="s">
        <v>179</v>
      </c>
      <c r="P6341" s="62" t="s">
        <v>180</v>
      </c>
    </row>
    <row r="6342" spans="1:16">
      <c r="A6342" s="62" t="s">
        <v>16322</v>
      </c>
      <c r="B6342" s="62" t="s">
        <v>7469</v>
      </c>
      <c r="O6342" t="s">
        <v>179</v>
      </c>
      <c r="P6342" s="62" t="s">
        <v>180</v>
      </c>
    </row>
    <row r="6343" spans="1:16">
      <c r="A6343" s="62" t="s">
        <v>16323</v>
      </c>
      <c r="B6343" s="62" t="s">
        <v>7478</v>
      </c>
      <c r="O6343" t="s">
        <v>179</v>
      </c>
      <c r="P6343" s="62" t="s">
        <v>180</v>
      </c>
    </row>
    <row r="6344" spans="1:16">
      <c r="A6344" s="62" t="s">
        <v>16324</v>
      </c>
      <c r="B6344" s="62" t="s">
        <v>180</v>
      </c>
      <c r="O6344" t="s">
        <v>179</v>
      </c>
      <c r="P6344" s="62" t="s">
        <v>180</v>
      </c>
    </row>
    <row r="6345" spans="1:16">
      <c r="A6345" s="62" t="s">
        <v>16325</v>
      </c>
      <c r="B6345" s="62" t="s">
        <v>7501</v>
      </c>
      <c r="O6345" t="s">
        <v>179</v>
      </c>
      <c r="P6345" s="62" t="s">
        <v>180</v>
      </c>
    </row>
    <row r="6346" spans="1:16">
      <c r="A6346" s="62" t="s">
        <v>16326</v>
      </c>
      <c r="B6346" s="62" t="s">
        <v>7514</v>
      </c>
      <c r="O6346" t="s">
        <v>179</v>
      </c>
      <c r="P6346" s="62" t="s">
        <v>180</v>
      </c>
    </row>
    <row r="6347" spans="1:16">
      <c r="A6347" s="62" t="s">
        <v>16327</v>
      </c>
      <c r="B6347" s="62" t="s">
        <v>7426</v>
      </c>
      <c r="O6347" t="s">
        <v>179</v>
      </c>
      <c r="P6347" s="62" t="s">
        <v>180</v>
      </c>
    </row>
    <row r="6348" spans="1:16">
      <c r="A6348" s="62" t="s">
        <v>16328</v>
      </c>
      <c r="B6348" s="62" t="s">
        <v>7453</v>
      </c>
      <c r="O6348" t="s">
        <v>179</v>
      </c>
      <c r="P6348" s="62" t="s">
        <v>180</v>
      </c>
    </row>
    <row r="6349" spans="1:16">
      <c r="A6349" s="62" t="s">
        <v>16329</v>
      </c>
      <c r="B6349" s="62" t="s">
        <v>7508</v>
      </c>
      <c r="O6349" t="s">
        <v>179</v>
      </c>
      <c r="P6349" s="62" t="s">
        <v>180</v>
      </c>
    </row>
    <row r="6350" spans="1:16">
      <c r="A6350" s="62" t="s">
        <v>16330</v>
      </c>
      <c r="B6350" s="62" t="s">
        <v>7504</v>
      </c>
      <c r="O6350" t="s">
        <v>179</v>
      </c>
      <c r="P6350" s="62" t="s">
        <v>180</v>
      </c>
    </row>
    <row r="6351" spans="1:16">
      <c r="A6351" s="62" t="s">
        <v>16331</v>
      </c>
      <c r="B6351" s="62" t="s">
        <v>7450</v>
      </c>
      <c r="O6351" t="s">
        <v>179</v>
      </c>
      <c r="P6351" s="62" t="s">
        <v>180</v>
      </c>
    </row>
    <row r="6352" spans="1:16">
      <c r="A6352" s="62" t="s">
        <v>16332</v>
      </c>
      <c r="B6352" s="62" t="s">
        <v>7423</v>
      </c>
      <c r="O6352" t="s">
        <v>179</v>
      </c>
      <c r="P6352" s="62" t="s">
        <v>180</v>
      </c>
    </row>
    <row r="6353" spans="1:16">
      <c r="A6353" s="62" t="s">
        <v>16333</v>
      </c>
      <c r="B6353" s="62" t="s">
        <v>7429</v>
      </c>
      <c r="O6353" t="s">
        <v>179</v>
      </c>
      <c r="P6353" s="62" t="s">
        <v>180</v>
      </c>
    </row>
    <row r="6354" spans="1:16">
      <c r="A6354" s="62" t="s">
        <v>16334</v>
      </c>
      <c r="B6354" s="62" t="s">
        <v>7432</v>
      </c>
      <c r="O6354" t="s">
        <v>179</v>
      </c>
      <c r="P6354" s="62" t="s">
        <v>180</v>
      </c>
    </row>
    <row r="6355" spans="1:16">
      <c r="A6355" s="62" t="s">
        <v>16335</v>
      </c>
      <c r="B6355" s="62" t="s">
        <v>7438</v>
      </c>
      <c r="O6355" t="s">
        <v>179</v>
      </c>
      <c r="P6355" s="62" t="s">
        <v>180</v>
      </c>
    </row>
    <row r="6356" spans="1:16">
      <c r="A6356" s="62" t="s">
        <v>16336</v>
      </c>
      <c r="B6356" s="62" t="s">
        <v>7465</v>
      </c>
      <c r="O6356" t="s">
        <v>179</v>
      </c>
      <c r="P6356" s="62" t="s">
        <v>180</v>
      </c>
    </row>
    <row r="6357" spans="1:16">
      <c r="A6357" s="62" t="s">
        <v>16337</v>
      </c>
      <c r="B6357" s="62" t="s">
        <v>7472</v>
      </c>
      <c r="O6357" t="s">
        <v>179</v>
      </c>
      <c r="P6357" s="62" t="s">
        <v>180</v>
      </c>
    </row>
    <row r="6358" spans="1:16">
      <c r="A6358" s="62" t="s">
        <v>16338</v>
      </c>
      <c r="B6358" s="62" t="s">
        <v>7435</v>
      </c>
      <c r="O6358" t="s">
        <v>179</v>
      </c>
      <c r="P6358" s="62" t="s">
        <v>180</v>
      </c>
    </row>
    <row r="6359" spans="1:16">
      <c r="A6359" s="62" t="s">
        <v>16339</v>
      </c>
      <c r="B6359" s="62" t="s">
        <v>7441</v>
      </c>
      <c r="O6359" t="s">
        <v>179</v>
      </c>
      <c r="P6359" s="62" t="s">
        <v>180</v>
      </c>
    </row>
    <row r="6360" spans="1:16">
      <c r="A6360" s="62" t="s">
        <v>16340</v>
      </c>
      <c r="B6360" s="62" t="s">
        <v>7511</v>
      </c>
      <c r="O6360" t="s">
        <v>179</v>
      </c>
      <c r="P6360" s="62" t="s">
        <v>180</v>
      </c>
    </row>
    <row r="6361" spans="1:16">
      <c r="A6361" s="62" t="s">
        <v>16341</v>
      </c>
      <c r="B6361" s="62" t="s">
        <v>7420</v>
      </c>
      <c r="O6361" t="s">
        <v>179</v>
      </c>
      <c r="P6361" s="62" t="s">
        <v>180</v>
      </c>
    </row>
    <row r="6362" spans="1:16">
      <c r="A6362" s="62" t="s">
        <v>16342</v>
      </c>
      <c r="B6362" s="62" t="s">
        <v>7444</v>
      </c>
      <c r="O6362" t="s">
        <v>179</v>
      </c>
      <c r="P6362" s="62" t="s">
        <v>180</v>
      </c>
    </row>
    <row r="6363" spans="1:16">
      <c r="A6363" s="62" t="s">
        <v>16343</v>
      </c>
      <c r="B6363" s="62" t="s">
        <v>7459</v>
      </c>
      <c r="O6363" t="s">
        <v>179</v>
      </c>
      <c r="P6363" s="62" t="s">
        <v>180</v>
      </c>
    </row>
    <row r="6364" spans="1:16">
      <c r="A6364" s="62" t="s">
        <v>16344</v>
      </c>
      <c r="B6364" s="62" t="s">
        <v>7481</v>
      </c>
      <c r="O6364" t="s">
        <v>179</v>
      </c>
      <c r="P6364" s="62" t="s">
        <v>180</v>
      </c>
    </row>
    <row r="6365" spans="1:16">
      <c r="A6365" s="62" t="s">
        <v>16345</v>
      </c>
      <c r="B6365" s="62" t="s">
        <v>7487</v>
      </c>
      <c r="O6365" t="s">
        <v>179</v>
      </c>
      <c r="P6365" s="62" t="s">
        <v>180</v>
      </c>
    </row>
    <row r="6366" spans="1:16">
      <c r="A6366" s="62" t="s">
        <v>16346</v>
      </c>
      <c r="B6366" s="62" t="s">
        <v>7490</v>
      </c>
      <c r="O6366" t="s">
        <v>179</v>
      </c>
      <c r="P6366" s="62" t="s">
        <v>180</v>
      </c>
    </row>
    <row r="6367" spans="1:16">
      <c r="A6367" s="62" t="s">
        <v>16347</v>
      </c>
      <c r="B6367" s="62" t="s">
        <v>7493</v>
      </c>
      <c r="O6367" t="s">
        <v>179</v>
      </c>
      <c r="P6367" s="62" t="s">
        <v>180</v>
      </c>
    </row>
    <row r="6368" spans="1:16">
      <c r="A6368" s="62" t="s">
        <v>16348</v>
      </c>
      <c r="B6368" s="62" t="s">
        <v>7447</v>
      </c>
      <c r="O6368" t="s">
        <v>179</v>
      </c>
      <c r="P6368" s="62" t="s">
        <v>180</v>
      </c>
    </row>
    <row r="6369" spans="1:16">
      <c r="A6369" s="62" t="s">
        <v>16349</v>
      </c>
      <c r="B6369" s="62" t="s">
        <v>7475</v>
      </c>
      <c r="O6369" t="s">
        <v>179</v>
      </c>
      <c r="P6369" s="62" t="s">
        <v>180</v>
      </c>
    </row>
    <row r="6370" spans="1:16">
      <c r="A6370" s="62" t="s">
        <v>16350</v>
      </c>
      <c r="B6370" s="62" t="s">
        <v>7484</v>
      </c>
      <c r="O6370" t="s">
        <v>179</v>
      </c>
      <c r="P6370" s="62" t="s">
        <v>180</v>
      </c>
    </row>
    <row r="6371" spans="1:16">
      <c r="A6371" s="62" t="s">
        <v>16351</v>
      </c>
      <c r="B6371" s="62" t="s">
        <v>7496</v>
      </c>
      <c r="O6371" t="s">
        <v>179</v>
      </c>
      <c r="P6371" s="62" t="s">
        <v>180</v>
      </c>
    </row>
    <row r="6372" spans="1:16">
      <c r="A6372" s="62" t="s">
        <v>16352</v>
      </c>
      <c r="B6372" s="62" t="s">
        <v>7518</v>
      </c>
      <c r="O6372" t="s">
        <v>179</v>
      </c>
      <c r="P6372" s="62" t="s">
        <v>180</v>
      </c>
    </row>
    <row r="6373" spans="1:16">
      <c r="A6373" s="62" t="s">
        <v>16353</v>
      </c>
      <c r="B6373" s="62" t="s">
        <v>464</v>
      </c>
      <c r="O6373" t="s">
        <v>91</v>
      </c>
      <c r="P6373" s="62" t="s">
        <v>92</v>
      </c>
    </row>
    <row r="6374" spans="1:16">
      <c r="A6374" s="62" t="s">
        <v>16354</v>
      </c>
      <c r="B6374" s="62" t="s">
        <v>7736</v>
      </c>
      <c r="O6374" t="s">
        <v>91</v>
      </c>
      <c r="P6374" s="62" t="s">
        <v>92</v>
      </c>
    </row>
    <row r="6375" spans="1:16">
      <c r="A6375" s="62" t="s">
        <v>16355</v>
      </c>
      <c r="B6375" s="62" t="s">
        <v>7740</v>
      </c>
      <c r="O6375" t="s">
        <v>91</v>
      </c>
      <c r="P6375" s="62" t="s">
        <v>92</v>
      </c>
    </row>
    <row r="6376" spans="1:16">
      <c r="A6376" s="62" t="s">
        <v>16356</v>
      </c>
      <c r="B6376" s="62" t="s">
        <v>95</v>
      </c>
      <c r="O6376" t="s">
        <v>91</v>
      </c>
      <c r="P6376" s="62" t="s">
        <v>92</v>
      </c>
    </row>
    <row r="6377" spans="1:16">
      <c r="A6377" s="62" t="s">
        <v>16357</v>
      </c>
      <c r="B6377" s="62" t="s">
        <v>7664</v>
      </c>
      <c r="O6377" t="s">
        <v>91</v>
      </c>
      <c r="P6377" s="62" t="s">
        <v>92</v>
      </c>
    </row>
    <row r="6378" spans="1:16">
      <c r="A6378" s="62" t="s">
        <v>16358</v>
      </c>
      <c r="B6378" s="62" t="s">
        <v>7719</v>
      </c>
      <c r="O6378" t="s">
        <v>91</v>
      </c>
      <c r="P6378" s="62" t="s">
        <v>92</v>
      </c>
    </row>
    <row r="6379" spans="1:16">
      <c r="A6379" s="62" t="s">
        <v>16359</v>
      </c>
      <c r="B6379" s="62" t="s">
        <v>7722</v>
      </c>
      <c r="O6379" t="s">
        <v>91</v>
      </c>
      <c r="P6379" s="62" t="s">
        <v>92</v>
      </c>
    </row>
    <row r="6380" spans="1:16">
      <c r="A6380" s="62" t="s">
        <v>16360</v>
      </c>
      <c r="B6380" s="62" t="s">
        <v>97</v>
      </c>
      <c r="O6380" t="s">
        <v>91</v>
      </c>
      <c r="P6380" s="62" t="s">
        <v>92</v>
      </c>
    </row>
    <row r="6381" spans="1:16">
      <c r="A6381" s="62" t="s">
        <v>16361</v>
      </c>
      <c r="B6381" s="62" t="s">
        <v>92</v>
      </c>
      <c r="O6381" t="s">
        <v>91</v>
      </c>
      <c r="P6381" s="62" t="s">
        <v>92</v>
      </c>
    </row>
    <row r="6382" spans="1:16">
      <c r="A6382" s="62" t="s">
        <v>16362</v>
      </c>
      <c r="B6382" s="62" t="s">
        <v>7671</v>
      </c>
      <c r="O6382" t="s">
        <v>91</v>
      </c>
      <c r="P6382" s="62" t="s">
        <v>92</v>
      </c>
    </row>
    <row r="6383" spans="1:16">
      <c r="A6383" s="62" t="s">
        <v>16363</v>
      </c>
      <c r="B6383" s="62" t="s">
        <v>303</v>
      </c>
      <c r="O6383" t="s">
        <v>91</v>
      </c>
      <c r="P6383" s="62" t="s">
        <v>92</v>
      </c>
    </row>
    <row r="6384" spans="1:16">
      <c r="A6384" s="62" t="s">
        <v>16364</v>
      </c>
      <c r="B6384" s="62" t="s">
        <v>391</v>
      </c>
      <c r="O6384" t="s">
        <v>91</v>
      </c>
      <c r="P6384" s="62" t="s">
        <v>92</v>
      </c>
    </row>
    <row r="6385" spans="1:16">
      <c r="A6385" s="62" t="s">
        <v>16365</v>
      </c>
      <c r="B6385" s="62" t="s">
        <v>7698</v>
      </c>
      <c r="O6385" t="s">
        <v>91</v>
      </c>
      <c r="P6385" s="62" t="s">
        <v>92</v>
      </c>
    </row>
    <row r="6386" spans="1:16">
      <c r="A6386" s="62" t="s">
        <v>16366</v>
      </c>
      <c r="B6386" s="62" t="s">
        <v>7715</v>
      </c>
      <c r="O6386" t="s">
        <v>91</v>
      </c>
      <c r="P6386" s="62" t="s">
        <v>92</v>
      </c>
    </row>
    <row r="6387" spans="1:16">
      <c r="A6387" s="62" t="s">
        <v>16367</v>
      </c>
      <c r="B6387" s="62" t="s">
        <v>7729</v>
      </c>
      <c r="O6387" t="s">
        <v>91</v>
      </c>
      <c r="P6387" s="62" t="s">
        <v>92</v>
      </c>
    </row>
    <row r="6388" spans="1:16">
      <c r="A6388" s="62" t="s">
        <v>16368</v>
      </c>
      <c r="B6388" s="62" t="s">
        <v>93</v>
      </c>
      <c r="O6388" t="s">
        <v>91</v>
      </c>
      <c r="P6388" s="62" t="s">
        <v>92</v>
      </c>
    </row>
    <row r="6389" spans="1:16">
      <c r="A6389" s="62" t="s">
        <v>16369</v>
      </c>
      <c r="B6389" s="62" t="s">
        <v>7678</v>
      </c>
      <c r="O6389" t="s">
        <v>91</v>
      </c>
      <c r="P6389" s="62" t="s">
        <v>92</v>
      </c>
    </row>
    <row r="6390" spans="1:16">
      <c r="A6390" s="62" t="s">
        <v>16370</v>
      </c>
      <c r="B6390" s="62" t="s">
        <v>7688</v>
      </c>
      <c r="O6390" t="s">
        <v>91</v>
      </c>
      <c r="P6390" s="62" t="s">
        <v>92</v>
      </c>
    </row>
    <row r="6391" spans="1:16">
      <c r="A6391" s="62" t="s">
        <v>16371</v>
      </c>
      <c r="B6391" s="62" t="s">
        <v>7705</v>
      </c>
      <c r="O6391" t="s">
        <v>91</v>
      </c>
      <c r="P6391" s="62" t="s">
        <v>92</v>
      </c>
    </row>
    <row r="6392" spans="1:16">
      <c r="A6392" s="62" t="s">
        <v>16372</v>
      </c>
      <c r="B6392" s="62" t="s">
        <v>7733</v>
      </c>
      <c r="O6392" t="s">
        <v>91</v>
      </c>
      <c r="P6392" s="62" t="s">
        <v>92</v>
      </c>
    </row>
    <row r="6393" spans="1:16">
      <c r="A6393" s="62" t="s">
        <v>16373</v>
      </c>
      <c r="B6393" s="62" t="s">
        <v>389</v>
      </c>
      <c r="O6393" t="s">
        <v>91</v>
      </c>
      <c r="P6393" s="62" t="s">
        <v>92</v>
      </c>
    </row>
    <row r="6394" spans="1:16">
      <c r="A6394" s="62" t="s">
        <v>16374</v>
      </c>
      <c r="B6394" s="62" t="s">
        <v>446</v>
      </c>
      <c r="O6394" t="s">
        <v>91</v>
      </c>
      <c r="P6394" s="62" t="s">
        <v>92</v>
      </c>
    </row>
    <row r="6395" spans="1:16">
      <c r="A6395" s="62" t="s">
        <v>16375</v>
      </c>
      <c r="B6395" s="62" t="s">
        <v>393</v>
      </c>
      <c r="O6395" t="s">
        <v>91</v>
      </c>
      <c r="P6395" s="62" t="s">
        <v>92</v>
      </c>
    </row>
    <row r="6396" spans="1:16">
      <c r="A6396" s="62" t="s">
        <v>16376</v>
      </c>
      <c r="B6396" s="62" t="s">
        <v>7668</v>
      </c>
      <c r="O6396" t="s">
        <v>91</v>
      </c>
      <c r="P6396" s="62" t="s">
        <v>92</v>
      </c>
    </row>
    <row r="6397" spans="1:16">
      <c r="A6397" s="62" t="s">
        <v>16377</v>
      </c>
      <c r="B6397" s="62" t="s">
        <v>7682</v>
      </c>
      <c r="O6397" t="s">
        <v>91</v>
      </c>
      <c r="P6397" s="62" t="s">
        <v>92</v>
      </c>
    </row>
    <row r="6398" spans="1:16">
      <c r="A6398" s="62" t="s">
        <v>16378</v>
      </c>
      <c r="B6398" s="62" t="s">
        <v>7685</v>
      </c>
      <c r="O6398" t="s">
        <v>91</v>
      </c>
      <c r="P6398" s="62" t="s">
        <v>92</v>
      </c>
    </row>
    <row r="6399" spans="1:16">
      <c r="A6399" s="62" t="s">
        <v>16379</v>
      </c>
      <c r="B6399" s="62" t="s">
        <v>387</v>
      </c>
      <c r="O6399" t="s">
        <v>91</v>
      </c>
      <c r="P6399" s="62" t="s">
        <v>92</v>
      </c>
    </row>
    <row r="6400" spans="1:16">
      <c r="A6400" s="62" t="s">
        <v>16380</v>
      </c>
      <c r="B6400" s="62" t="s">
        <v>7711</v>
      </c>
      <c r="O6400" t="s">
        <v>91</v>
      </c>
      <c r="P6400" s="62" t="s">
        <v>92</v>
      </c>
    </row>
    <row r="6401" spans="1:16">
      <c r="A6401" s="62" t="s">
        <v>16381</v>
      </c>
      <c r="B6401" s="62" t="s">
        <v>7693</v>
      </c>
      <c r="O6401" t="s">
        <v>91</v>
      </c>
      <c r="P6401" s="62" t="s">
        <v>92</v>
      </c>
    </row>
    <row r="6402" spans="1:16">
      <c r="A6402" s="62" t="s">
        <v>16382</v>
      </c>
      <c r="B6402" s="62" t="s">
        <v>7674</v>
      </c>
      <c r="O6402" t="s">
        <v>91</v>
      </c>
      <c r="P6402" s="62" t="s">
        <v>92</v>
      </c>
    </row>
    <row r="6403" spans="1:16">
      <c r="A6403" s="62" t="s">
        <v>16383</v>
      </c>
      <c r="B6403" s="62" t="s">
        <v>7701</v>
      </c>
      <c r="O6403" t="s">
        <v>91</v>
      </c>
      <c r="P6403" s="62" t="s">
        <v>92</v>
      </c>
    </row>
    <row r="6404" spans="1:16">
      <c r="A6404" s="62" t="s">
        <v>16384</v>
      </c>
      <c r="B6404" s="62" t="s">
        <v>301</v>
      </c>
      <c r="O6404" t="s">
        <v>91</v>
      </c>
      <c r="P6404" s="62" t="s">
        <v>92</v>
      </c>
    </row>
    <row r="6405" spans="1:16">
      <c r="A6405" s="62" t="s">
        <v>16385</v>
      </c>
      <c r="B6405" s="62" t="s">
        <v>7708</v>
      </c>
      <c r="O6405" t="s">
        <v>91</v>
      </c>
      <c r="P6405" s="62" t="s">
        <v>92</v>
      </c>
    </row>
    <row r="6406" spans="1:16">
      <c r="A6406" s="62" t="s">
        <v>16386</v>
      </c>
      <c r="B6406" s="62" t="s">
        <v>7726</v>
      </c>
      <c r="O6406" t="s">
        <v>91</v>
      </c>
      <c r="P6406" s="62" t="s">
        <v>92</v>
      </c>
    </row>
    <row r="6407" spans="1:16">
      <c r="A6407" s="62" t="s">
        <v>16387</v>
      </c>
      <c r="B6407" s="62" t="s">
        <v>7783</v>
      </c>
      <c r="O6407" t="s">
        <v>205</v>
      </c>
      <c r="P6407" s="62" t="s">
        <v>206</v>
      </c>
    </row>
    <row r="6408" spans="1:16">
      <c r="A6408" s="62" t="s">
        <v>16388</v>
      </c>
      <c r="B6408" s="62" t="s">
        <v>7771</v>
      </c>
      <c r="O6408" t="s">
        <v>205</v>
      </c>
      <c r="P6408" s="62" t="s">
        <v>206</v>
      </c>
    </row>
    <row r="6409" spans="1:16">
      <c r="A6409" s="62" t="s">
        <v>16389</v>
      </c>
      <c r="B6409" s="62" t="s">
        <v>7796</v>
      </c>
      <c r="O6409" t="s">
        <v>205</v>
      </c>
      <c r="P6409" s="62" t="s">
        <v>206</v>
      </c>
    </row>
    <row r="6410" spans="1:16">
      <c r="A6410" s="62" t="s">
        <v>16390</v>
      </c>
      <c r="B6410" s="62" t="s">
        <v>7790</v>
      </c>
      <c r="O6410" t="s">
        <v>205</v>
      </c>
      <c r="P6410" s="62" t="s">
        <v>206</v>
      </c>
    </row>
    <row r="6411" spans="1:16">
      <c r="A6411" s="62" t="s">
        <v>16391</v>
      </c>
      <c r="B6411" s="62" t="s">
        <v>7793</v>
      </c>
      <c r="O6411" t="s">
        <v>205</v>
      </c>
      <c r="P6411" s="62" t="s">
        <v>206</v>
      </c>
    </row>
    <row r="6412" spans="1:16">
      <c r="A6412" s="62" t="s">
        <v>16392</v>
      </c>
      <c r="B6412" s="62" t="s">
        <v>7802</v>
      </c>
      <c r="O6412" t="s">
        <v>205</v>
      </c>
      <c r="P6412" s="62" t="s">
        <v>206</v>
      </c>
    </row>
    <row r="6413" spans="1:16">
      <c r="A6413" s="62" t="s">
        <v>16393</v>
      </c>
      <c r="B6413" s="62" t="s">
        <v>7786</v>
      </c>
      <c r="O6413" t="s">
        <v>205</v>
      </c>
      <c r="P6413" s="62" t="s">
        <v>206</v>
      </c>
    </row>
    <row r="6414" spans="1:16">
      <c r="A6414" s="62" t="s">
        <v>16394</v>
      </c>
      <c r="B6414" s="62" t="s">
        <v>206</v>
      </c>
      <c r="O6414" t="s">
        <v>205</v>
      </c>
      <c r="P6414" s="62" t="s">
        <v>206</v>
      </c>
    </row>
    <row r="6415" spans="1:16">
      <c r="A6415" s="62" t="s">
        <v>16395</v>
      </c>
      <c r="B6415" s="62" t="s">
        <v>7774</v>
      </c>
      <c r="O6415" t="s">
        <v>205</v>
      </c>
      <c r="P6415" s="62" t="s">
        <v>206</v>
      </c>
    </row>
    <row r="6416" spans="1:16">
      <c r="A6416" s="62" t="s">
        <v>16396</v>
      </c>
      <c r="B6416" s="62" t="s">
        <v>7777</v>
      </c>
      <c r="O6416" t="s">
        <v>205</v>
      </c>
      <c r="P6416" s="62" t="s">
        <v>206</v>
      </c>
    </row>
    <row r="6417" spans="1:16">
      <c r="A6417" s="62" t="s">
        <v>16397</v>
      </c>
      <c r="B6417" s="62" t="s">
        <v>7780</v>
      </c>
      <c r="O6417" t="s">
        <v>205</v>
      </c>
      <c r="P6417" s="62" t="s">
        <v>206</v>
      </c>
    </row>
    <row r="6418" spans="1:16">
      <c r="A6418" s="62" t="s">
        <v>16398</v>
      </c>
      <c r="B6418" s="62" t="s">
        <v>7799</v>
      </c>
      <c r="O6418" t="s">
        <v>205</v>
      </c>
      <c r="P6418" s="62" t="s">
        <v>206</v>
      </c>
    </row>
    <row r="6419" spans="1:16">
      <c r="A6419" s="62" t="s">
        <v>161</v>
      </c>
      <c r="B6419" s="62" t="s">
        <v>162</v>
      </c>
      <c r="O6419" t="s">
        <v>161</v>
      </c>
      <c r="P6419" s="62" t="s">
        <v>162</v>
      </c>
    </row>
    <row r="6420" spans="1:16">
      <c r="A6420" s="62" t="s">
        <v>16399</v>
      </c>
      <c r="B6420" s="62" t="s">
        <v>7885</v>
      </c>
      <c r="O6420" t="s">
        <v>161</v>
      </c>
      <c r="P6420" s="62" t="s">
        <v>162</v>
      </c>
    </row>
    <row r="6421" spans="1:16">
      <c r="A6421" s="62" t="s">
        <v>16400</v>
      </c>
      <c r="B6421" s="62" t="s">
        <v>7906</v>
      </c>
      <c r="O6421" t="s">
        <v>161</v>
      </c>
      <c r="P6421" s="62" t="s">
        <v>162</v>
      </c>
    </row>
    <row r="6422" spans="1:16">
      <c r="A6422" s="62" t="s">
        <v>16401</v>
      </c>
      <c r="B6422" s="62" t="s">
        <v>7894</v>
      </c>
      <c r="O6422" t="s">
        <v>161</v>
      </c>
      <c r="P6422" s="62" t="s">
        <v>162</v>
      </c>
    </row>
    <row r="6423" spans="1:16">
      <c r="A6423" s="62" t="s">
        <v>16402</v>
      </c>
      <c r="B6423" s="62" t="s">
        <v>7900</v>
      </c>
      <c r="O6423" t="s">
        <v>161</v>
      </c>
      <c r="P6423" s="62" t="s">
        <v>162</v>
      </c>
    </row>
    <row r="6424" spans="1:16">
      <c r="A6424" s="62" t="s">
        <v>16403</v>
      </c>
      <c r="B6424" s="62" t="s">
        <v>162</v>
      </c>
      <c r="O6424" t="s">
        <v>161</v>
      </c>
      <c r="P6424" s="62" t="s">
        <v>162</v>
      </c>
    </row>
    <row r="6425" spans="1:16">
      <c r="A6425" s="62" t="s">
        <v>16404</v>
      </c>
      <c r="B6425" s="62" t="s">
        <v>162</v>
      </c>
      <c r="O6425" t="s">
        <v>161</v>
      </c>
      <c r="P6425" s="62" t="s">
        <v>162</v>
      </c>
    </row>
    <row r="6426" spans="1:16">
      <c r="A6426" s="62" t="s">
        <v>16405</v>
      </c>
      <c r="B6426" s="62" t="s">
        <v>7924</v>
      </c>
      <c r="O6426" t="s">
        <v>161</v>
      </c>
      <c r="P6426" s="62" t="s">
        <v>162</v>
      </c>
    </row>
    <row r="6427" spans="1:16">
      <c r="A6427" s="62" t="s">
        <v>16406</v>
      </c>
      <c r="B6427" s="62" t="s">
        <v>7921</v>
      </c>
      <c r="O6427" t="s">
        <v>161</v>
      </c>
      <c r="P6427" s="62" t="s">
        <v>162</v>
      </c>
    </row>
    <row r="6428" spans="1:16">
      <c r="A6428" s="62" t="s">
        <v>16407</v>
      </c>
      <c r="B6428" s="62" t="s">
        <v>7888</v>
      </c>
      <c r="O6428" t="s">
        <v>161</v>
      </c>
      <c r="P6428" s="62" t="s">
        <v>162</v>
      </c>
    </row>
    <row r="6429" spans="1:16">
      <c r="A6429" s="62" t="s">
        <v>16408</v>
      </c>
      <c r="B6429" s="62" t="s">
        <v>7891</v>
      </c>
      <c r="O6429" t="s">
        <v>161</v>
      </c>
      <c r="P6429" s="62" t="s">
        <v>162</v>
      </c>
    </row>
    <row r="6430" spans="1:16">
      <c r="A6430" s="62" t="s">
        <v>16409</v>
      </c>
      <c r="B6430" s="62" t="s">
        <v>7903</v>
      </c>
      <c r="O6430" t="s">
        <v>161</v>
      </c>
      <c r="P6430" s="62" t="s">
        <v>162</v>
      </c>
    </row>
    <row r="6431" spans="1:16">
      <c r="A6431" s="62" t="s">
        <v>16410</v>
      </c>
      <c r="B6431" s="62" t="s">
        <v>7914</v>
      </c>
      <c r="O6431" t="s">
        <v>161</v>
      </c>
      <c r="P6431" s="62" t="s">
        <v>162</v>
      </c>
    </row>
    <row r="6432" spans="1:16">
      <c r="A6432" s="62" t="s">
        <v>16411</v>
      </c>
      <c r="B6432" s="62" t="s">
        <v>7917</v>
      </c>
      <c r="O6432" t="s">
        <v>161</v>
      </c>
      <c r="P6432" s="62" t="s">
        <v>162</v>
      </c>
    </row>
    <row r="6433" spans="1:16">
      <c r="A6433" s="62" t="s">
        <v>16412</v>
      </c>
      <c r="B6433" s="62" t="s">
        <v>7897</v>
      </c>
      <c r="O6433" t="s">
        <v>161</v>
      </c>
      <c r="P6433" s="62" t="s">
        <v>162</v>
      </c>
    </row>
    <row r="6434" spans="1:16">
      <c r="A6434" s="62" t="s">
        <v>16413</v>
      </c>
      <c r="B6434" s="62" t="s">
        <v>7910</v>
      </c>
      <c r="O6434" t="s">
        <v>161</v>
      </c>
      <c r="P6434" s="62" t="s">
        <v>162</v>
      </c>
    </row>
    <row r="6435" spans="1:16">
      <c r="A6435" s="62" t="s">
        <v>16414</v>
      </c>
      <c r="B6435" s="62" t="s">
        <v>7885</v>
      </c>
      <c r="O6435" t="s">
        <v>161</v>
      </c>
      <c r="P6435" s="62" t="s">
        <v>162</v>
      </c>
    </row>
    <row r="6436" spans="1:16">
      <c r="A6436" s="62" t="s">
        <v>16415</v>
      </c>
      <c r="B6436" s="62" t="s">
        <v>7906</v>
      </c>
      <c r="O6436" t="s">
        <v>161</v>
      </c>
      <c r="P6436" s="62" t="s">
        <v>162</v>
      </c>
    </row>
    <row r="6437" spans="1:16">
      <c r="A6437" s="62" t="s">
        <v>16416</v>
      </c>
      <c r="B6437" s="62" t="s">
        <v>7894</v>
      </c>
      <c r="O6437" t="s">
        <v>161</v>
      </c>
      <c r="P6437" s="62" t="s">
        <v>162</v>
      </c>
    </row>
    <row r="6438" spans="1:16">
      <c r="A6438" s="62" t="s">
        <v>16417</v>
      </c>
      <c r="B6438" s="62" t="s">
        <v>7900</v>
      </c>
      <c r="O6438" t="s">
        <v>161</v>
      </c>
      <c r="P6438" s="62" t="s">
        <v>162</v>
      </c>
    </row>
    <row r="6439" spans="1:16">
      <c r="A6439" s="62" t="s">
        <v>16418</v>
      </c>
      <c r="B6439" s="62" t="s">
        <v>162</v>
      </c>
      <c r="O6439" t="s">
        <v>161</v>
      </c>
      <c r="P6439" s="62" t="s">
        <v>162</v>
      </c>
    </row>
    <row r="6440" spans="1:16">
      <c r="A6440" s="62" t="s">
        <v>16419</v>
      </c>
      <c r="B6440" s="62" t="s">
        <v>7924</v>
      </c>
      <c r="O6440" t="s">
        <v>161</v>
      </c>
      <c r="P6440" s="62" t="s">
        <v>162</v>
      </c>
    </row>
    <row r="6441" spans="1:16">
      <c r="A6441" s="62" t="s">
        <v>16420</v>
      </c>
      <c r="B6441" s="62" t="s">
        <v>7921</v>
      </c>
      <c r="O6441" t="s">
        <v>161</v>
      </c>
      <c r="P6441" s="62" t="s">
        <v>162</v>
      </c>
    </row>
    <row r="6442" spans="1:16">
      <c r="A6442" s="62" t="s">
        <v>16421</v>
      </c>
      <c r="B6442" s="62" t="s">
        <v>7888</v>
      </c>
      <c r="O6442" t="s">
        <v>161</v>
      </c>
      <c r="P6442" s="62" t="s">
        <v>162</v>
      </c>
    </row>
    <row r="6443" spans="1:16">
      <c r="A6443" s="62" t="s">
        <v>16422</v>
      </c>
      <c r="B6443" s="62" t="s">
        <v>7891</v>
      </c>
      <c r="O6443" t="s">
        <v>161</v>
      </c>
      <c r="P6443" s="62" t="s">
        <v>162</v>
      </c>
    </row>
    <row r="6444" spans="1:16">
      <c r="A6444" s="62" t="s">
        <v>16423</v>
      </c>
      <c r="B6444" s="62" t="s">
        <v>7903</v>
      </c>
      <c r="O6444" t="s">
        <v>161</v>
      </c>
      <c r="P6444" s="62" t="s">
        <v>162</v>
      </c>
    </row>
    <row r="6445" spans="1:16">
      <c r="A6445" s="62" t="s">
        <v>16424</v>
      </c>
      <c r="B6445" s="62" t="s">
        <v>7914</v>
      </c>
      <c r="O6445" t="s">
        <v>161</v>
      </c>
      <c r="P6445" s="62" t="s">
        <v>162</v>
      </c>
    </row>
    <row r="6446" spans="1:16">
      <c r="A6446" s="62" t="s">
        <v>16425</v>
      </c>
      <c r="B6446" s="62" t="s">
        <v>7917</v>
      </c>
      <c r="O6446" t="s">
        <v>161</v>
      </c>
      <c r="P6446" s="62" t="s">
        <v>162</v>
      </c>
    </row>
    <row r="6447" spans="1:16">
      <c r="A6447" s="62" t="s">
        <v>16426</v>
      </c>
      <c r="B6447" s="62" t="s">
        <v>7897</v>
      </c>
      <c r="O6447" t="s">
        <v>161</v>
      </c>
      <c r="P6447" s="62" t="s">
        <v>162</v>
      </c>
    </row>
    <row r="6448" spans="1:16">
      <c r="A6448" s="62" t="s">
        <v>16427</v>
      </c>
      <c r="B6448" s="62" t="s">
        <v>7910</v>
      </c>
      <c r="O6448" t="s">
        <v>161</v>
      </c>
      <c r="P6448" s="62" t="s">
        <v>162</v>
      </c>
    </row>
    <row r="6449" spans="1:16">
      <c r="A6449" s="62" t="s">
        <v>16428</v>
      </c>
      <c r="B6449" s="62" t="s">
        <v>8691</v>
      </c>
      <c r="O6449" t="s">
        <v>16813</v>
      </c>
      <c r="P6449" s="62" t="s">
        <v>32</v>
      </c>
    </row>
    <row r="6450" spans="1:16">
      <c r="A6450" s="62" t="s">
        <v>16429</v>
      </c>
      <c r="B6450" s="62" t="s">
        <v>8356</v>
      </c>
      <c r="O6450" t="s">
        <v>16813</v>
      </c>
      <c r="P6450" s="62" t="s">
        <v>32</v>
      </c>
    </row>
    <row r="6451" spans="1:16">
      <c r="A6451" s="62" t="s">
        <v>16430</v>
      </c>
      <c r="B6451" s="62" t="s">
        <v>8359</v>
      </c>
      <c r="O6451" t="s">
        <v>16813</v>
      </c>
      <c r="P6451" s="62" t="s">
        <v>32</v>
      </c>
    </row>
    <row r="6452" spans="1:16">
      <c r="A6452" s="62" t="s">
        <v>16431</v>
      </c>
      <c r="B6452" s="62" t="s">
        <v>8362</v>
      </c>
      <c r="O6452" t="s">
        <v>16813</v>
      </c>
      <c r="P6452" s="62" t="s">
        <v>32</v>
      </c>
    </row>
    <row r="6453" spans="1:16">
      <c r="A6453" s="62" t="s">
        <v>16432</v>
      </c>
      <c r="B6453" s="62" t="s">
        <v>8365</v>
      </c>
      <c r="O6453" t="s">
        <v>16813</v>
      </c>
      <c r="P6453" s="62" t="s">
        <v>32</v>
      </c>
    </row>
    <row r="6454" spans="1:16">
      <c r="A6454" s="62" t="s">
        <v>16433</v>
      </c>
      <c r="B6454" s="62" t="s">
        <v>8368</v>
      </c>
      <c r="O6454" t="s">
        <v>16813</v>
      </c>
      <c r="P6454" s="62" t="s">
        <v>32</v>
      </c>
    </row>
    <row r="6455" spans="1:16">
      <c r="A6455" s="62" t="s">
        <v>16434</v>
      </c>
      <c r="B6455" s="62" t="s">
        <v>8371</v>
      </c>
      <c r="O6455" t="s">
        <v>16813</v>
      </c>
      <c r="P6455" s="62" t="s">
        <v>32</v>
      </c>
    </row>
    <row r="6456" spans="1:16">
      <c r="A6456" s="62" t="s">
        <v>16435</v>
      </c>
      <c r="B6456" s="62" t="s">
        <v>8374</v>
      </c>
      <c r="O6456" t="s">
        <v>16813</v>
      </c>
      <c r="P6456" s="62" t="s">
        <v>32</v>
      </c>
    </row>
    <row r="6457" spans="1:16">
      <c r="A6457" s="62" t="s">
        <v>16436</v>
      </c>
      <c r="B6457" s="62" t="s">
        <v>8377</v>
      </c>
      <c r="O6457" t="s">
        <v>16813</v>
      </c>
      <c r="P6457" s="62" t="s">
        <v>32</v>
      </c>
    </row>
    <row r="6458" spans="1:16">
      <c r="A6458" s="62" t="s">
        <v>16437</v>
      </c>
      <c r="B6458" s="62" t="s">
        <v>8380</v>
      </c>
      <c r="O6458" t="s">
        <v>16813</v>
      </c>
      <c r="P6458" s="62" t="s">
        <v>32</v>
      </c>
    </row>
    <row r="6459" spans="1:16">
      <c r="A6459" s="62" t="s">
        <v>16438</v>
      </c>
      <c r="B6459" s="62" t="s">
        <v>8383</v>
      </c>
      <c r="O6459" t="s">
        <v>16813</v>
      </c>
      <c r="P6459" s="62" t="s">
        <v>32</v>
      </c>
    </row>
    <row r="6460" spans="1:16">
      <c r="A6460" s="62" t="s">
        <v>16439</v>
      </c>
      <c r="B6460" s="62" t="s">
        <v>8386</v>
      </c>
      <c r="O6460" t="s">
        <v>16813</v>
      </c>
      <c r="P6460" s="62" t="s">
        <v>32</v>
      </c>
    </row>
    <row r="6461" spans="1:16">
      <c r="A6461" s="62" t="s">
        <v>16440</v>
      </c>
      <c r="B6461" s="62" t="s">
        <v>8389</v>
      </c>
      <c r="O6461" t="s">
        <v>16813</v>
      </c>
      <c r="P6461" s="62" t="s">
        <v>32</v>
      </c>
    </row>
    <row r="6462" spans="1:16">
      <c r="A6462" s="62" t="s">
        <v>16441</v>
      </c>
      <c r="B6462" s="62" t="s">
        <v>8392</v>
      </c>
      <c r="O6462" t="s">
        <v>16813</v>
      </c>
      <c r="P6462" s="62" t="s">
        <v>32</v>
      </c>
    </row>
    <row r="6463" spans="1:16">
      <c r="A6463" s="62" t="s">
        <v>16442</v>
      </c>
      <c r="B6463" s="62" t="s">
        <v>8650</v>
      </c>
      <c r="O6463" t="s">
        <v>16813</v>
      </c>
      <c r="P6463" s="62" t="s">
        <v>32</v>
      </c>
    </row>
    <row r="6464" spans="1:16">
      <c r="A6464" s="62" t="s">
        <v>16443</v>
      </c>
      <c r="B6464" s="62" t="s">
        <v>8673</v>
      </c>
      <c r="O6464" t="s">
        <v>16813</v>
      </c>
      <c r="P6464" s="62" t="s">
        <v>32</v>
      </c>
    </row>
    <row r="6465" spans="1:16">
      <c r="A6465" s="62" t="s">
        <v>16444</v>
      </c>
      <c r="B6465" s="62" t="s">
        <v>8676</v>
      </c>
      <c r="O6465" t="s">
        <v>16813</v>
      </c>
      <c r="P6465" s="62" t="s">
        <v>32</v>
      </c>
    </row>
    <row r="6466" spans="1:16">
      <c r="A6466" s="62" t="s">
        <v>16445</v>
      </c>
      <c r="B6466" s="62" t="s">
        <v>8314</v>
      </c>
      <c r="O6466" t="s">
        <v>16813</v>
      </c>
      <c r="P6466" s="62" t="s">
        <v>32</v>
      </c>
    </row>
    <row r="6467" spans="1:16">
      <c r="A6467" s="62" t="s">
        <v>16446</v>
      </c>
      <c r="B6467" s="62" t="s">
        <v>8317</v>
      </c>
      <c r="O6467" t="s">
        <v>16813</v>
      </c>
      <c r="P6467" s="62" t="s">
        <v>32</v>
      </c>
    </row>
    <row r="6468" spans="1:16">
      <c r="A6468" s="62" t="s">
        <v>16447</v>
      </c>
      <c r="B6468" s="62" t="s">
        <v>8320</v>
      </c>
      <c r="O6468" t="s">
        <v>16813</v>
      </c>
      <c r="P6468" s="62" t="s">
        <v>32</v>
      </c>
    </row>
    <row r="6469" spans="1:16">
      <c r="A6469" s="62" t="s">
        <v>16448</v>
      </c>
      <c r="B6469" s="62" t="s">
        <v>8323</v>
      </c>
      <c r="O6469" t="s">
        <v>16813</v>
      </c>
      <c r="P6469" s="62" t="s">
        <v>32</v>
      </c>
    </row>
    <row r="6470" spans="1:16">
      <c r="A6470" s="62" t="s">
        <v>16449</v>
      </c>
      <c r="B6470" s="62" t="s">
        <v>8326</v>
      </c>
      <c r="O6470" t="s">
        <v>16813</v>
      </c>
      <c r="P6470" s="62" t="s">
        <v>32</v>
      </c>
    </row>
    <row r="6471" spans="1:16">
      <c r="A6471" s="62" t="s">
        <v>16450</v>
      </c>
      <c r="B6471" s="62" t="s">
        <v>8329</v>
      </c>
      <c r="O6471" t="s">
        <v>16813</v>
      </c>
      <c r="P6471" s="62" t="s">
        <v>32</v>
      </c>
    </row>
    <row r="6472" spans="1:16">
      <c r="A6472" s="62" t="s">
        <v>16451</v>
      </c>
      <c r="B6472" s="62" t="s">
        <v>8332</v>
      </c>
      <c r="O6472" t="s">
        <v>16813</v>
      </c>
      <c r="P6472" s="62" t="s">
        <v>32</v>
      </c>
    </row>
    <row r="6473" spans="1:16">
      <c r="A6473" s="62" t="s">
        <v>16452</v>
      </c>
      <c r="B6473" s="62" t="s">
        <v>8335</v>
      </c>
      <c r="O6473" t="s">
        <v>16813</v>
      </c>
      <c r="P6473" s="62" t="s">
        <v>32</v>
      </c>
    </row>
    <row r="6474" spans="1:16">
      <c r="A6474" s="62" t="s">
        <v>16453</v>
      </c>
      <c r="B6474" s="62" t="s">
        <v>8338</v>
      </c>
      <c r="O6474" t="s">
        <v>16813</v>
      </c>
      <c r="P6474" s="62" t="s">
        <v>32</v>
      </c>
    </row>
    <row r="6475" spans="1:16">
      <c r="A6475" s="62" t="s">
        <v>16454</v>
      </c>
      <c r="B6475" s="62" t="s">
        <v>8341</v>
      </c>
      <c r="O6475" t="s">
        <v>16813</v>
      </c>
      <c r="P6475" s="62" t="s">
        <v>32</v>
      </c>
    </row>
    <row r="6476" spans="1:16">
      <c r="A6476" s="62" t="s">
        <v>16455</v>
      </c>
      <c r="B6476" s="62" t="s">
        <v>8344</v>
      </c>
      <c r="O6476" t="s">
        <v>16813</v>
      </c>
      <c r="P6476" s="62" t="s">
        <v>32</v>
      </c>
    </row>
    <row r="6477" spans="1:16">
      <c r="A6477" s="62" t="s">
        <v>16456</v>
      </c>
      <c r="B6477" s="62" t="s">
        <v>8347</v>
      </c>
      <c r="O6477" t="s">
        <v>16813</v>
      </c>
      <c r="P6477" s="62" t="s">
        <v>32</v>
      </c>
    </row>
    <row r="6478" spans="1:16">
      <c r="A6478" s="62" t="s">
        <v>16457</v>
      </c>
      <c r="B6478" s="62" t="s">
        <v>8350</v>
      </c>
      <c r="O6478" t="s">
        <v>16813</v>
      </c>
      <c r="P6478" s="62" t="s">
        <v>32</v>
      </c>
    </row>
    <row r="6479" spans="1:16">
      <c r="A6479" s="62" t="s">
        <v>16458</v>
      </c>
      <c r="B6479" s="62" t="s">
        <v>8353</v>
      </c>
      <c r="O6479" t="s">
        <v>16813</v>
      </c>
      <c r="P6479" s="62" t="s">
        <v>32</v>
      </c>
    </row>
    <row r="6480" spans="1:16">
      <c r="A6480" s="62" t="s">
        <v>16459</v>
      </c>
      <c r="B6480" s="62" t="s">
        <v>8395</v>
      </c>
      <c r="O6480" t="s">
        <v>16813</v>
      </c>
      <c r="P6480" s="62" t="s">
        <v>32</v>
      </c>
    </row>
    <row r="6481" spans="1:16">
      <c r="A6481" s="62" t="s">
        <v>16460</v>
      </c>
      <c r="B6481" s="62" t="s">
        <v>8398</v>
      </c>
      <c r="O6481" t="s">
        <v>16813</v>
      </c>
      <c r="P6481" s="62" t="s">
        <v>32</v>
      </c>
    </row>
    <row r="6482" spans="1:16">
      <c r="A6482" s="62" t="s">
        <v>16461</v>
      </c>
      <c r="B6482" s="62" t="s">
        <v>8401</v>
      </c>
      <c r="O6482" t="s">
        <v>16813</v>
      </c>
      <c r="P6482" s="62" t="s">
        <v>32</v>
      </c>
    </row>
    <row r="6483" spans="1:16">
      <c r="A6483" s="62" t="s">
        <v>16462</v>
      </c>
      <c r="B6483" s="62" t="s">
        <v>8404</v>
      </c>
      <c r="O6483" t="s">
        <v>16813</v>
      </c>
      <c r="P6483" s="62" t="s">
        <v>32</v>
      </c>
    </row>
    <row r="6484" spans="1:16">
      <c r="A6484" s="62" t="s">
        <v>16463</v>
      </c>
      <c r="B6484" s="62" t="s">
        <v>8407</v>
      </c>
      <c r="O6484" t="s">
        <v>16813</v>
      </c>
      <c r="P6484" s="62" t="s">
        <v>32</v>
      </c>
    </row>
    <row r="6485" spans="1:16">
      <c r="A6485" s="62" t="s">
        <v>16464</v>
      </c>
      <c r="B6485" s="62" t="s">
        <v>8410</v>
      </c>
      <c r="O6485" t="s">
        <v>16813</v>
      </c>
      <c r="P6485" s="62" t="s">
        <v>32</v>
      </c>
    </row>
    <row r="6486" spans="1:16">
      <c r="A6486" s="62" t="s">
        <v>16465</v>
      </c>
      <c r="B6486" s="62" t="s">
        <v>8416</v>
      </c>
      <c r="O6486" t="s">
        <v>16813</v>
      </c>
      <c r="P6486" s="62" t="s">
        <v>32</v>
      </c>
    </row>
    <row r="6487" spans="1:16">
      <c r="A6487" s="62" t="s">
        <v>16466</v>
      </c>
      <c r="B6487" s="62" t="s">
        <v>8419</v>
      </c>
      <c r="O6487" t="s">
        <v>16813</v>
      </c>
      <c r="P6487" s="62" t="s">
        <v>32</v>
      </c>
    </row>
    <row r="6488" spans="1:16">
      <c r="A6488" s="62" t="s">
        <v>16467</v>
      </c>
      <c r="B6488" s="62" t="s">
        <v>8422</v>
      </c>
      <c r="O6488" t="s">
        <v>16813</v>
      </c>
      <c r="P6488" s="62" t="s">
        <v>32</v>
      </c>
    </row>
    <row r="6489" spans="1:16">
      <c r="A6489" s="62" t="s">
        <v>16468</v>
      </c>
      <c r="B6489" s="62" t="s">
        <v>8425</v>
      </c>
      <c r="O6489" t="s">
        <v>16813</v>
      </c>
      <c r="P6489" s="62" t="s">
        <v>32</v>
      </c>
    </row>
    <row r="6490" spans="1:16">
      <c r="A6490" s="62" t="s">
        <v>16469</v>
      </c>
      <c r="B6490" s="62" t="s">
        <v>8428</v>
      </c>
      <c r="O6490" t="s">
        <v>16813</v>
      </c>
      <c r="P6490" s="62" t="s">
        <v>32</v>
      </c>
    </row>
    <row r="6491" spans="1:16">
      <c r="A6491" s="62" t="s">
        <v>16470</v>
      </c>
      <c r="B6491" s="62" t="s">
        <v>8431</v>
      </c>
      <c r="O6491" t="s">
        <v>16813</v>
      </c>
      <c r="P6491" s="62" t="s">
        <v>32</v>
      </c>
    </row>
    <row r="6492" spans="1:16">
      <c r="A6492" s="62" t="s">
        <v>16471</v>
      </c>
      <c r="B6492" s="62" t="s">
        <v>34</v>
      </c>
      <c r="O6492" t="s">
        <v>16814</v>
      </c>
      <c r="P6492" s="62" t="s">
        <v>34</v>
      </c>
    </row>
    <row r="6493" spans="1:16">
      <c r="A6493" s="62" t="s">
        <v>16472</v>
      </c>
      <c r="B6493" s="62" t="s">
        <v>8679</v>
      </c>
      <c r="O6493" t="s">
        <v>16813</v>
      </c>
      <c r="P6493" s="62" t="s">
        <v>32</v>
      </c>
    </row>
    <row r="6494" spans="1:16">
      <c r="A6494" s="62" t="s">
        <v>16473</v>
      </c>
      <c r="B6494" s="62" t="s">
        <v>8688</v>
      </c>
      <c r="O6494" t="s">
        <v>16813</v>
      </c>
      <c r="P6494" s="62" t="s">
        <v>32</v>
      </c>
    </row>
    <row r="6495" spans="1:16">
      <c r="A6495" s="62" t="s">
        <v>16474</v>
      </c>
      <c r="B6495" s="62" t="s">
        <v>8434</v>
      </c>
      <c r="O6495" t="s">
        <v>16813</v>
      </c>
      <c r="P6495" s="62" t="s">
        <v>32</v>
      </c>
    </row>
    <row r="6496" spans="1:16">
      <c r="A6496" s="62" t="s">
        <v>16475</v>
      </c>
      <c r="B6496" s="62" t="s">
        <v>8437</v>
      </c>
      <c r="O6496" t="s">
        <v>16813</v>
      </c>
      <c r="P6496" s="62" t="s">
        <v>32</v>
      </c>
    </row>
    <row r="6497" spans="1:16">
      <c r="A6497" s="62" t="s">
        <v>16476</v>
      </c>
      <c r="B6497" s="62" t="s">
        <v>8440</v>
      </c>
      <c r="O6497" t="s">
        <v>16813</v>
      </c>
      <c r="P6497" s="62" t="s">
        <v>32</v>
      </c>
    </row>
    <row r="6498" spans="1:16">
      <c r="A6498" s="62" t="s">
        <v>16477</v>
      </c>
      <c r="B6498" s="62" t="s">
        <v>8443</v>
      </c>
      <c r="O6498" t="s">
        <v>16813</v>
      </c>
      <c r="P6498" s="62" t="s">
        <v>32</v>
      </c>
    </row>
    <row r="6499" spans="1:16">
      <c r="A6499" s="62" t="s">
        <v>16478</v>
      </c>
      <c r="B6499" s="62" t="s">
        <v>8446</v>
      </c>
      <c r="O6499" t="s">
        <v>16813</v>
      </c>
      <c r="P6499" s="62" t="s">
        <v>32</v>
      </c>
    </row>
    <row r="6500" spans="1:16">
      <c r="A6500" s="62" t="s">
        <v>16479</v>
      </c>
      <c r="B6500" s="62" t="s">
        <v>8449</v>
      </c>
      <c r="O6500" t="s">
        <v>16813</v>
      </c>
      <c r="P6500" s="62" t="s">
        <v>32</v>
      </c>
    </row>
    <row r="6501" spans="1:16">
      <c r="A6501" s="62" t="s">
        <v>16480</v>
      </c>
      <c r="B6501" s="62" t="s">
        <v>8452</v>
      </c>
      <c r="O6501" t="s">
        <v>16813</v>
      </c>
      <c r="P6501" s="62" t="s">
        <v>32</v>
      </c>
    </row>
    <row r="6502" spans="1:16">
      <c r="A6502" s="62" t="s">
        <v>16481</v>
      </c>
      <c r="B6502" s="62" t="s">
        <v>8455</v>
      </c>
      <c r="O6502" t="s">
        <v>16813</v>
      </c>
      <c r="P6502" s="62" t="s">
        <v>32</v>
      </c>
    </row>
    <row r="6503" spans="1:16">
      <c r="A6503" s="62" t="s">
        <v>16482</v>
      </c>
      <c r="B6503" s="62" t="s">
        <v>8458</v>
      </c>
      <c r="O6503" t="s">
        <v>16813</v>
      </c>
      <c r="P6503" s="62" t="s">
        <v>32</v>
      </c>
    </row>
    <row r="6504" spans="1:16">
      <c r="A6504" s="62" t="s">
        <v>16483</v>
      </c>
      <c r="B6504" s="62" t="s">
        <v>8461</v>
      </c>
      <c r="O6504" t="s">
        <v>16813</v>
      </c>
      <c r="P6504" s="62" t="s">
        <v>32</v>
      </c>
    </row>
    <row r="6505" spans="1:16">
      <c r="A6505" s="62" t="s">
        <v>16484</v>
      </c>
      <c r="B6505" s="62" t="s">
        <v>8464</v>
      </c>
      <c r="O6505" t="s">
        <v>16813</v>
      </c>
      <c r="P6505" s="62" t="s">
        <v>32</v>
      </c>
    </row>
    <row r="6506" spans="1:16">
      <c r="A6506" s="62" t="s">
        <v>16485</v>
      </c>
      <c r="B6506" s="62" t="s">
        <v>8467</v>
      </c>
      <c r="O6506" t="s">
        <v>16813</v>
      </c>
      <c r="P6506" s="62" t="s">
        <v>32</v>
      </c>
    </row>
    <row r="6507" spans="1:16">
      <c r="A6507" s="62" t="s">
        <v>16486</v>
      </c>
      <c r="B6507" s="62" t="s">
        <v>8470</v>
      </c>
      <c r="O6507" t="s">
        <v>16813</v>
      </c>
      <c r="P6507" s="62" t="s">
        <v>32</v>
      </c>
    </row>
    <row r="6508" spans="1:16">
      <c r="A6508" s="62" t="s">
        <v>16487</v>
      </c>
      <c r="B6508" s="62" t="s">
        <v>8473</v>
      </c>
      <c r="O6508" t="s">
        <v>16813</v>
      </c>
      <c r="P6508" s="62" t="s">
        <v>32</v>
      </c>
    </row>
    <row r="6509" spans="1:16">
      <c r="A6509" s="62" t="s">
        <v>16488</v>
      </c>
      <c r="B6509" s="62" t="s">
        <v>8669</v>
      </c>
      <c r="O6509" t="s">
        <v>16813</v>
      </c>
      <c r="P6509" s="62" t="s">
        <v>32</v>
      </c>
    </row>
    <row r="6510" spans="1:16">
      <c r="A6510" s="62" t="s">
        <v>16489</v>
      </c>
      <c r="B6510" s="62" t="s">
        <v>8282</v>
      </c>
      <c r="O6510" t="s">
        <v>16813</v>
      </c>
      <c r="P6510" s="62" t="s">
        <v>32</v>
      </c>
    </row>
    <row r="6511" spans="1:16">
      <c r="A6511" s="62" t="s">
        <v>16490</v>
      </c>
      <c r="B6511" s="62" t="s">
        <v>8285</v>
      </c>
      <c r="O6511" t="s">
        <v>16813</v>
      </c>
      <c r="P6511" s="62" t="s">
        <v>32</v>
      </c>
    </row>
    <row r="6512" spans="1:16">
      <c r="A6512" s="62" t="s">
        <v>16491</v>
      </c>
      <c r="B6512" s="62" t="s">
        <v>8288</v>
      </c>
      <c r="O6512" t="s">
        <v>16813</v>
      </c>
      <c r="P6512" s="62" t="s">
        <v>32</v>
      </c>
    </row>
    <row r="6513" spans="1:16">
      <c r="A6513" s="62" t="s">
        <v>16492</v>
      </c>
      <c r="B6513" s="62" t="s">
        <v>8291</v>
      </c>
      <c r="O6513" t="s">
        <v>16813</v>
      </c>
      <c r="P6513" s="62" t="s">
        <v>32</v>
      </c>
    </row>
    <row r="6514" spans="1:16">
      <c r="A6514" s="62" t="s">
        <v>16493</v>
      </c>
      <c r="B6514" s="62" t="s">
        <v>8294</v>
      </c>
      <c r="O6514" t="s">
        <v>16813</v>
      </c>
      <c r="P6514" s="62" t="s">
        <v>32</v>
      </c>
    </row>
    <row r="6515" spans="1:16">
      <c r="A6515" s="62" t="s">
        <v>16494</v>
      </c>
      <c r="B6515" s="62" t="s">
        <v>8299</v>
      </c>
      <c r="O6515" t="s">
        <v>16813</v>
      </c>
      <c r="P6515" s="62" t="s">
        <v>32</v>
      </c>
    </row>
    <row r="6516" spans="1:16">
      <c r="A6516" s="62" t="s">
        <v>16495</v>
      </c>
      <c r="B6516" s="62" t="s">
        <v>8302</v>
      </c>
      <c r="O6516" t="s">
        <v>16813</v>
      </c>
      <c r="P6516" s="62" t="s">
        <v>32</v>
      </c>
    </row>
    <row r="6517" spans="1:16">
      <c r="A6517" s="62" t="s">
        <v>16496</v>
      </c>
      <c r="B6517" s="62" t="s">
        <v>8305</v>
      </c>
      <c r="O6517" t="s">
        <v>16813</v>
      </c>
      <c r="P6517" s="62" t="s">
        <v>32</v>
      </c>
    </row>
    <row r="6518" spans="1:16">
      <c r="A6518" s="62" t="s">
        <v>16497</v>
      </c>
      <c r="B6518" s="62" t="s">
        <v>8308</v>
      </c>
      <c r="O6518" t="s">
        <v>16813</v>
      </c>
      <c r="P6518" s="62" t="s">
        <v>32</v>
      </c>
    </row>
    <row r="6519" spans="1:16">
      <c r="A6519" s="62" t="s">
        <v>16498</v>
      </c>
      <c r="B6519" s="62" t="s">
        <v>8311</v>
      </c>
      <c r="O6519" t="s">
        <v>16813</v>
      </c>
      <c r="P6519" s="62" t="s">
        <v>32</v>
      </c>
    </row>
    <row r="6520" spans="1:16">
      <c r="A6520" s="62" t="s">
        <v>16499</v>
      </c>
      <c r="B6520" s="62" t="s">
        <v>8413</v>
      </c>
      <c r="O6520" t="s">
        <v>16813</v>
      </c>
      <c r="P6520" s="62" t="s">
        <v>32</v>
      </c>
    </row>
    <row r="6521" spans="1:16">
      <c r="A6521" s="62" t="s">
        <v>16500</v>
      </c>
      <c r="B6521" s="62" t="s">
        <v>36</v>
      </c>
      <c r="O6521" t="s">
        <v>16815</v>
      </c>
      <c r="P6521" s="62" t="s">
        <v>36</v>
      </c>
    </row>
    <row r="6522" spans="1:16">
      <c r="A6522" s="62" t="s">
        <v>16501</v>
      </c>
      <c r="B6522" s="62" t="s">
        <v>8682</v>
      </c>
      <c r="O6522" t="s">
        <v>16813</v>
      </c>
      <c r="P6522" s="62" t="s">
        <v>32</v>
      </c>
    </row>
    <row r="6523" spans="1:16">
      <c r="A6523" s="62" t="s">
        <v>16502</v>
      </c>
      <c r="B6523" s="62" t="s">
        <v>8476</v>
      </c>
      <c r="O6523" t="s">
        <v>16813</v>
      </c>
      <c r="P6523" s="62" t="s">
        <v>32</v>
      </c>
    </row>
    <row r="6524" spans="1:16">
      <c r="A6524" s="62" t="s">
        <v>16503</v>
      </c>
      <c r="B6524" s="62" t="s">
        <v>8479</v>
      </c>
      <c r="O6524" t="s">
        <v>16813</v>
      </c>
      <c r="P6524" s="62" t="s">
        <v>32</v>
      </c>
    </row>
    <row r="6525" spans="1:16">
      <c r="A6525" s="62" t="s">
        <v>16504</v>
      </c>
      <c r="B6525" s="62" t="s">
        <v>8485</v>
      </c>
      <c r="O6525" t="s">
        <v>16813</v>
      </c>
      <c r="P6525" s="62" t="s">
        <v>32</v>
      </c>
    </row>
    <row r="6526" spans="1:16">
      <c r="A6526" s="62" t="s">
        <v>16505</v>
      </c>
      <c r="B6526" s="62" t="s">
        <v>8488</v>
      </c>
      <c r="O6526" t="s">
        <v>16813</v>
      </c>
      <c r="P6526" s="62" t="s">
        <v>32</v>
      </c>
    </row>
    <row r="6527" spans="1:16">
      <c r="A6527" s="62" t="s">
        <v>16506</v>
      </c>
      <c r="B6527" s="62" t="s">
        <v>8491</v>
      </c>
      <c r="O6527" t="s">
        <v>16813</v>
      </c>
      <c r="P6527" s="62" t="s">
        <v>32</v>
      </c>
    </row>
    <row r="6528" spans="1:16">
      <c r="A6528" s="62" t="s">
        <v>16507</v>
      </c>
      <c r="B6528" s="62" t="s">
        <v>8494</v>
      </c>
      <c r="O6528" t="s">
        <v>16813</v>
      </c>
      <c r="P6528" s="62" t="s">
        <v>32</v>
      </c>
    </row>
    <row r="6529" spans="1:16">
      <c r="A6529" s="62" t="s">
        <v>16508</v>
      </c>
      <c r="B6529" s="62" t="s">
        <v>8497</v>
      </c>
      <c r="O6529" t="s">
        <v>16813</v>
      </c>
      <c r="P6529" s="62" t="s">
        <v>32</v>
      </c>
    </row>
    <row r="6530" spans="1:16">
      <c r="A6530" s="62" t="s">
        <v>16509</v>
      </c>
      <c r="B6530" s="62" t="s">
        <v>8500</v>
      </c>
      <c r="O6530" t="s">
        <v>16813</v>
      </c>
      <c r="P6530" s="62" t="s">
        <v>32</v>
      </c>
    </row>
    <row r="6531" spans="1:16">
      <c r="A6531" s="62" t="s">
        <v>16510</v>
      </c>
      <c r="B6531" s="62" t="s">
        <v>8503</v>
      </c>
      <c r="O6531" t="s">
        <v>16813</v>
      </c>
      <c r="P6531" s="62" t="s">
        <v>32</v>
      </c>
    </row>
    <row r="6532" spans="1:16">
      <c r="A6532" s="62" t="s">
        <v>16511</v>
      </c>
      <c r="B6532" s="62" t="s">
        <v>8506</v>
      </c>
      <c r="O6532" t="s">
        <v>16813</v>
      </c>
      <c r="P6532" s="62" t="s">
        <v>32</v>
      </c>
    </row>
    <row r="6533" spans="1:16">
      <c r="A6533" s="62" t="s">
        <v>16512</v>
      </c>
      <c r="B6533" s="62" t="s">
        <v>8509</v>
      </c>
      <c r="O6533" t="s">
        <v>16813</v>
      </c>
      <c r="P6533" s="62" t="s">
        <v>32</v>
      </c>
    </row>
    <row r="6534" spans="1:16">
      <c r="A6534" s="62" t="s">
        <v>16513</v>
      </c>
      <c r="B6534" s="62" t="s">
        <v>8512</v>
      </c>
      <c r="O6534" t="s">
        <v>16813</v>
      </c>
      <c r="P6534" s="62" t="s">
        <v>32</v>
      </c>
    </row>
    <row r="6535" spans="1:16">
      <c r="A6535" s="62" t="s">
        <v>16514</v>
      </c>
      <c r="B6535" s="62" t="s">
        <v>8515</v>
      </c>
      <c r="O6535" t="s">
        <v>16813</v>
      </c>
      <c r="P6535" s="62" t="s">
        <v>32</v>
      </c>
    </row>
    <row r="6536" spans="1:16">
      <c r="A6536" s="62" t="s">
        <v>16515</v>
      </c>
      <c r="B6536" s="62" t="s">
        <v>8518</v>
      </c>
      <c r="O6536" t="s">
        <v>16813</v>
      </c>
      <c r="P6536" s="62" t="s">
        <v>32</v>
      </c>
    </row>
    <row r="6537" spans="1:16">
      <c r="A6537" s="62" t="s">
        <v>16516</v>
      </c>
      <c r="B6537" s="62" t="s">
        <v>8521</v>
      </c>
      <c r="O6537" t="s">
        <v>16813</v>
      </c>
      <c r="P6537" s="62" t="s">
        <v>32</v>
      </c>
    </row>
    <row r="6538" spans="1:16">
      <c r="A6538" s="62" t="s">
        <v>16517</v>
      </c>
      <c r="B6538" s="62" t="s">
        <v>8524</v>
      </c>
      <c r="O6538" t="s">
        <v>16813</v>
      </c>
      <c r="P6538" s="62" t="s">
        <v>32</v>
      </c>
    </row>
    <row r="6539" spans="1:16">
      <c r="A6539" s="62" t="s">
        <v>16518</v>
      </c>
      <c r="B6539" s="62" t="s">
        <v>8527</v>
      </c>
      <c r="O6539" t="s">
        <v>16813</v>
      </c>
      <c r="P6539" s="62" t="s">
        <v>32</v>
      </c>
    </row>
    <row r="6540" spans="1:16">
      <c r="A6540" s="62" t="s">
        <v>16519</v>
      </c>
      <c r="B6540" s="62" t="s">
        <v>8530</v>
      </c>
      <c r="O6540" t="s">
        <v>16813</v>
      </c>
      <c r="P6540" s="62" t="s">
        <v>32</v>
      </c>
    </row>
    <row r="6541" spans="1:16">
      <c r="A6541" s="62" t="s">
        <v>16520</v>
      </c>
      <c r="B6541" s="62" t="s">
        <v>8533</v>
      </c>
      <c r="O6541" t="s">
        <v>16813</v>
      </c>
      <c r="P6541" s="62" t="s">
        <v>32</v>
      </c>
    </row>
    <row r="6542" spans="1:16">
      <c r="A6542" s="62" t="s">
        <v>16521</v>
      </c>
      <c r="B6542" s="62" t="s">
        <v>8536</v>
      </c>
      <c r="O6542" t="s">
        <v>16813</v>
      </c>
      <c r="P6542" s="62" t="s">
        <v>32</v>
      </c>
    </row>
    <row r="6543" spans="1:16">
      <c r="A6543" s="62" t="s">
        <v>16522</v>
      </c>
      <c r="B6543" s="62" t="s">
        <v>7997</v>
      </c>
      <c r="O6543" t="s">
        <v>16813</v>
      </c>
      <c r="P6543" s="62" t="s">
        <v>32</v>
      </c>
    </row>
    <row r="6544" spans="1:16">
      <c r="A6544" s="62" t="s">
        <v>16523</v>
      </c>
      <c r="B6544" s="62" t="s">
        <v>8001</v>
      </c>
      <c r="O6544" t="s">
        <v>16813</v>
      </c>
      <c r="P6544" s="62" t="s">
        <v>32</v>
      </c>
    </row>
    <row r="6545" spans="1:16">
      <c r="A6545" s="62" t="s">
        <v>16524</v>
      </c>
      <c r="B6545" s="62" t="s">
        <v>8004</v>
      </c>
      <c r="O6545" t="s">
        <v>16813</v>
      </c>
      <c r="P6545" s="62" t="s">
        <v>32</v>
      </c>
    </row>
    <row r="6546" spans="1:16">
      <c r="A6546" s="62" t="s">
        <v>16525</v>
      </c>
      <c r="B6546" s="62" t="s">
        <v>7993</v>
      </c>
      <c r="O6546" t="s">
        <v>16813</v>
      </c>
      <c r="P6546" s="62" t="s">
        <v>32</v>
      </c>
    </row>
    <row r="6547" spans="1:16">
      <c r="A6547" s="62" t="s">
        <v>16526</v>
      </c>
      <c r="B6547" s="62" t="s">
        <v>8007</v>
      </c>
      <c r="O6547" t="s">
        <v>16813</v>
      </c>
      <c r="P6547" s="62" t="s">
        <v>32</v>
      </c>
    </row>
    <row r="6548" spans="1:16">
      <c r="A6548" s="62" t="s">
        <v>16527</v>
      </c>
      <c r="B6548" s="62" t="s">
        <v>40</v>
      </c>
      <c r="O6548" t="s">
        <v>16816</v>
      </c>
      <c r="P6548" s="62" t="s">
        <v>40</v>
      </c>
    </row>
    <row r="6549" spans="1:16">
      <c r="A6549" s="62" t="s">
        <v>16528</v>
      </c>
      <c r="B6549" s="62" t="s">
        <v>8010</v>
      </c>
      <c r="O6549" t="s">
        <v>16813</v>
      </c>
      <c r="P6549" s="62" t="s">
        <v>32</v>
      </c>
    </row>
    <row r="6550" spans="1:16">
      <c r="A6550" s="62" t="s">
        <v>16529</v>
      </c>
      <c r="B6550" s="62" t="s">
        <v>8013</v>
      </c>
      <c r="O6550" t="s">
        <v>16813</v>
      </c>
      <c r="P6550" s="62" t="s">
        <v>32</v>
      </c>
    </row>
    <row r="6551" spans="1:16">
      <c r="A6551" s="62" t="s">
        <v>16530</v>
      </c>
      <c r="B6551" s="62" t="s">
        <v>8016</v>
      </c>
      <c r="O6551" t="s">
        <v>16813</v>
      </c>
      <c r="P6551" s="62" t="s">
        <v>32</v>
      </c>
    </row>
    <row r="6552" spans="1:16">
      <c r="A6552" s="62" t="s">
        <v>16531</v>
      </c>
      <c r="B6552" s="62" t="s">
        <v>8207</v>
      </c>
      <c r="O6552" t="s">
        <v>16813</v>
      </c>
      <c r="P6552" s="62" t="s">
        <v>32</v>
      </c>
    </row>
    <row r="6553" spans="1:16">
      <c r="A6553" s="62" t="s">
        <v>16532</v>
      </c>
      <c r="B6553" s="62" t="s">
        <v>8210</v>
      </c>
      <c r="O6553" t="s">
        <v>16813</v>
      </c>
      <c r="P6553" s="62" t="s">
        <v>32</v>
      </c>
    </row>
    <row r="6554" spans="1:16">
      <c r="A6554" s="62" t="s">
        <v>16533</v>
      </c>
      <c r="B6554" s="62" t="s">
        <v>8019</v>
      </c>
      <c r="O6554" t="s">
        <v>16813</v>
      </c>
      <c r="P6554" s="62" t="s">
        <v>32</v>
      </c>
    </row>
    <row r="6555" spans="1:16">
      <c r="A6555" s="62" t="s">
        <v>16534</v>
      </c>
      <c r="B6555" s="62" t="s">
        <v>8022</v>
      </c>
      <c r="O6555" t="s">
        <v>16813</v>
      </c>
      <c r="P6555" s="62" t="s">
        <v>32</v>
      </c>
    </row>
    <row r="6556" spans="1:16">
      <c r="A6556" s="62" t="s">
        <v>16535</v>
      </c>
      <c r="B6556" s="62" t="s">
        <v>8656</v>
      </c>
      <c r="O6556" t="s">
        <v>16817</v>
      </c>
      <c r="P6556" s="62" t="s">
        <v>8656</v>
      </c>
    </row>
    <row r="6557" spans="1:16">
      <c r="A6557" s="62" t="s">
        <v>16536</v>
      </c>
      <c r="B6557" s="62" t="s">
        <v>8213</v>
      </c>
      <c r="O6557" t="s">
        <v>16813</v>
      </c>
      <c r="P6557" s="62" t="s">
        <v>32</v>
      </c>
    </row>
    <row r="6558" spans="1:16">
      <c r="A6558" s="62" t="s">
        <v>16537</v>
      </c>
      <c r="B6558" s="62" t="s">
        <v>8216</v>
      </c>
      <c r="O6558" t="s">
        <v>16813</v>
      </c>
      <c r="P6558" s="62" t="s">
        <v>32</v>
      </c>
    </row>
    <row r="6559" spans="1:16">
      <c r="A6559" s="62" t="s">
        <v>16538</v>
      </c>
      <c r="B6559" s="62" t="s">
        <v>8219</v>
      </c>
      <c r="O6559" t="s">
        <v>16813</v>
      </c>
      <c r="P6559" s="62" t="s">
        <v>32</v>
      </c>
    </row>
    <row r="6560" spans="1:16">
      <c r="A6560" s="62" t="s">
        <v>16539</v>
      </c>
      <c r="B6560" s="62" t="s">
        <v>8222</v>
      </c>
      <c r="O6560" t="s">
        <v>16813</v>
      </c>
      <c r="P6560" s="62" t="s">
        <v>32</v>
      </c>
    </row>
    <row r="6561" spans="1:16">
      <c r="A6561" s="62" t="s">
        <v>16540</v>
      </c>
      <c r="B6561" s="62" t="s">
        <v>8225</v>
      </c>
      <c r="O6561" t="s">
        <v>16813</v>
      </c>
      <c r="P6561" s="62" t="s">
        <v>32</v>
      </c>
    </row>
    <row r="6562" spans="1:16">
      <c r="A6562" s="62" t="s">
        <v>16541</v>
      </c>
      <c r="B6562" s="62" t="s">
        <v>8228</v>
      </c>
      <c r="O6562" t="s">
        <v>16813</v>
      </c>
      <c r="P6562" s="62" t="s">
        <v>32</v>
      </c>
    </row>
    <row r="6563" spans="1:16">
      <c r="A6563" s="62" t="s">
        <v>16542</v>
      </c>
      <c r="B6563" s="62" t="s">
        <v>8231</v>
      </c>
      <c r="O6563" t="s">
        <v>16813</v>
      </c>
      <c r="P6563" s="62" t="s">
        <v>32</v>
      </c>
    </row>
    <row r="6564" spans="1:16">
      <c r="A6564" s="62" t="s">
        <v>16543</v>
      </c>
      <c r="B6564" s="62" t="s">
        <v>8234</v>
      </c>
      <c r="O6564" t="s">
        <v>16813</v>
      </c>
      <c r="P6564" s="62" t="s">
        <v>32</v>
      </c>
    </row>
    <row r="6565" spans="1:16">
      <c r="A6565" s="62" t="s">
        <v>16544</v>
      </c>
      <c r="B6565" s="62" t="s">
        <v>8237</v>
      </c>
      <c r="O6565" t="s">
        <v>16813</v>
      </c>
      <c r="P6565" s="62" t="s">
        <v>32</v>
      </c>
    </row>
    <row r="6566" spans="1:16">
      <c r="A6566" s="62" t="s">
        <v>16545</v>
      </c>
      <c r="B6566" s="62" t="s">
        <v>8240</v>
      </c>
      <c r="O6566" t="s">
        <v>16813</v>
      </c>
      <c r="P6566" s="62" t="s">
        <v>32</v>
      </c>
    </row>
    <row r="6567" spans="1:16">
      <c r="A6567" s="62" t="s">
        <v>16546</v>
      </c>
      <c r="B6567" s="62" t="s">
        <v>8243</v>
      </c>
      <c r="O6567" t="s">
        <v>16813</v>
      </c>
      <c r="P6567" s="62" t="s">
        <v>32</v>
      </c>
    </row>
    <row r="6568" spans="1:16">
      <c r="A6568" s="62" t="s">
        <v>16547</v>
      </c>
      <c r="B6568" s="62" t="s">
        <v>8246</v>
      </c>
      <c r="O6568" t="s">
        <v>16813</v>
      </c>
      <c r="P6568" s="62" t="s">
        <v>32</v>
      </c>
    </row>
    <row r="6569" spans="1:16">
      <c r="A6569" s="62" t="s">
        <v>16548</v>
      </c>
      <c r="B6569" s="62" t="s">
        <v>8249</v>
      </c>
      <c r="O6569" t="s">
        <v>16813</v>
      </c>
      <c r="P6569" s="62" t="s">
        <v>32</v>
      </c>
    </row>
    <row r="6570" spans="1:16">
      <c r="A6570" s="62" t="s">
        <v>16549</v>
      </c>
      <c r="B6570" s="62" t="s">
        <v>8252</v>
      </c>
      <c r="O6570" t="s">
        <v>16813</v>
      </c>
      <c r="P6570" s="62" t="s">
        <v>32</v>
      </c>
    </row>
    <row r="6571" spans="1:16">
      <c r="A6571" s="62" t="s">
        <v>16550</v>
      </c>
      <c r="B6571" s="62" t="s">
        <v>8255</v>
      </c>
      <c r="O6571" t="s">
        <v>16813</v>
      </c>
      <c r="P6571" s="62" t="s">
        <v>32</v>
      </c>
    </row>
    <row r="6572" spans="1:16">
      <c r="A6572" s="62" t="s">
        <v>16551</v>
      </c>
      <c r="B6572" s="62" t="s">
        <v>8258</v>
      </c>
      <c r="O6572" t="s">
        <v>16813</v>
      </c>
      <c r="P6572" s="62" t="s">
        <v>32</v>
      </c>
    </row>
    <row r="6573" spans="1:16">
      <c r="A6573" s="62" t="s">
        <v>16552</v>
      </c>
      <c r="B6573" s="62" t="s">
        <v>8261</v>
      </c>
      <c r="O6573" t="s">
        <v>16813</v>
      </c>
      <c r="P6573" s="62" t="s">
        <v>32</v>
      </c>
    </row>
    <row r="6574" spans="1:16">
      <c r="A6574" s="62" t="s">
        <v>16553</v>
      </c>
      <c r="B6574" s="62" t="s">
        <v>8264</v>
      </c>
      <c r="O6574" t="s">
        <v>16813</v>
      </c>
      <c r="P6574" s="62" t="s">
        <v>32</v>
      </c>
    </row>
    <row r="6575" spans="1:16">
      <c r="A6575" s="62" t="s">
        <v>16554</v>
      </c>
      <c r="B6575" s="62" t="s">
        <v>8267</v>
      </c>
      <c r="O6575" t="s">
        <v>16813</v>
      </c>
      <c r="P6575" s="62" t="s">
        <v>32</v>
      </c>
    </row>
    <row r="6576" spans="1:16">
      <c r="A6576" s="62" t="s">
        <v>16555</v>
      </c>
      <c r="B6576" s="62" t="s">
        <v>8270</v>
      </c>
      <c r="O6576" t="s">
        <v>16813</v>
      </c>
      <c r="P6576" s="62" t="s">
        <v>32</v>
      </c>
    </row>
    <row r="6577" spans="1:16">
      <c r="A6577" s="62" t="s">
        <v>16556</v>
      </c>
      <c r="B6577" s="62" t="s">
        <v>8273</v>
      </c>
      <c r="O6577" t="s">
        <v>16813</v>
      </c>
      <c r="P6577" s="62" t="s">
        <v>32</v>
      </c>
    </row>
    <row r="6578" spans="1:16">
      <c r="A6578" s="62" t="s">
        <v>16557</v>
      </c>
      <c r="B6578" s="62" t="s">
        <v>8276</v>
      </c>
      <c r="O6578" t="s">
        <v>16813</v>
      </c>
      <c r="P6578" s="62" t="s">
        <v>32</v>
      </c>
    </row>
    <row r="6579" spans="1:16">
      <c r="A6579" s="62" t="s">
        <v>16558</v>
      </c>
      <c r="B6579" s="62" t="s">
        <v>8279</v>
      </c>
      <c r="O6579" t="s">
        <v>16813</v>
      </c>
      <c r="P6579" s="62" t="s">
        <v>32</v>
      </c>
    </row>
    <row r="6580" spans="1:16">
      <c r="A6580" s="62" t="s">
        <v>16559</v>
      </c>
      <c r="B6580" s="62" t="s">
        <v>8482</v>
      </c>
      <c r="O6580" t="s">
        <v>16813</v>
      </c>
      <c r="P6580" s="62" t="s">
        <v>32</v>
      </c>
    </row>
    <row r="6581" spans="1:16">
      <c r="A6581" s="62" t="s">
        <v>16560</v>
      </c>
      <c r="B6581" s="62" t="s">
        <v>8276</v>
      </c>
      <c r="O6581" t="s">
        <v>16813</v>
      </c>
      <c r="P6581" s="62" t="s">
        <v>32</v>
      </c>
    </row>
    <row r="6582" spans="1:16">
      <c r="A6582" s="62" t="s">
        <v>16561</v>
      </c>
      <c r="B6582" s="62" t="s">
        <v>8025</v>
      </c>
      <c r="O6582" t="s">
        <v>16813</v>
      </c>
      <c r="P6582" s="62" t="s">
        <v>32</v>
      </c>
    </row>
    <row r="6583" spans="1:16">
      <c r="A6583" s="62" t="s">
        <v>16562</v>
      </c>
      <c r="B6583" s="62" t="s">
        <v>8029</v>
      </c>
      <c r="O6583" t="s">
        <v>16813</v>
      </c>
      <c r="P6583" s="62" t="s">
        <v>32</v>
      </c>
    </row>
    <row r="6584" spans="1:16">
      <c r="A6584" s="62" t="s">
        <v>16563</v>
      </c>
      <c r="B6584" s="62" t="s">
        <v>8032</v>
      </c>
      <c r="O6584" t="s">
        <v>16813</v>
      </c>
      <c r="P6584" s="62" t="s">
        <v>32</v>
      </c>
    </row>
    <row r="6585" spans="1:16">
      <c r="A6585" s="62" t="s">
        <v>16564</v>
      </c>
      <c r="B6585" s="62" t="s">
        <v>8035</v>
      </c>
      <c r="O6585" t="s">
        <v>16813</v>
      </c>
      <c r="P6585" s="62" t="s">
        <v>32</v>
      </c>
    </row>
    <row r="6586" spans="1:16">
      <c r="A6586" s="62" t="s">
        <v>16565</v>
      </c>
      <c r="B6586" s="62" t="s">
        <v>8646</v>
      </c>
      <c r="O6586" t="s">
        <v>16813</v>
      </c>
      <c r="P6586" s="62" t="s">
        <v>32</v>
      </c>
    </row>
    <row r="6587" spans="1:16">
      <c r="A6587" s="62" t="s">
        <v>16566</v>
      </c>
      <c r="B6587" s="62" t="s">
        <v>8038</v>
      </c>
      <c r="O6587" t="s">
        <v>16813</v>
      </c>
      <c r="P6587" s="62" t="s">
        <v>32</v>
      </c>
    </row>
    <row r="6588" spans="1:16">
      <c r="A6588" s="62" t="s">
        <v>16567</v>
      </c>
      <c r="B6588" s="62" t="s">
        <v>8041</v>
      </c>
      <c r="O6588" t="s">
        <v>16813</v>
      </c>
      <c r="P6588" s="62" t="s">
        <v>32</v>
      </c>
    </row>
    <row r="6589" spans="1:16">
      <c r="A6589" s="62" t="s">
        <v>16568</v>
      </c>
      <c r="B6589" s="62" t="s">
        <v>32</v>
      </c>
      <c r="O6589" t="s">
        <v>16813</v>
      </c>
      <c r="P6589" s="62" t="s">
        <v>32</v>
      </c>
    </row>
    <row r="6590" spans="1:16">
      <c r="A6590" s="62" t="s">
        <v>16569</v>
      </c>
      <c r="B6590" s="62" t="s">
        <v>8044</v>
      </c>
      <c r="O6590" t="s">
        <v>16813</v>
      </c>
      <c r="P6590" s="62" t="s">
        <v>32</v>
      </c>
    </row>
    <row r="6591" spans="1:16">
      <c r="A6591" s="62" t="s">
        <v>16570</v>
      </c>
      <c r="B6591" s="62" t="s">
        <v>8047</v>
      </c>
      <c r="O6591" t="s">
        <v>16813</v>
      </c>
      <c r="P6591" s="62" t="s">
        <v>32</v>
      </c>
    </row>
    <row r="6592" spans="1:16">
      <c r="A6592" s="62" t="s">
        <v>16571</v>
      </c>
      <c r="B6592" s="62" t="s">
        <v>8050</v>
      </c>
      <c r="O6592" t="s">
        <v>16813</v>
      </c>
      <c r="P6592" s="62" t="s">
        <v>32</v>
      </c>
    </row>
    <row r="6593" spans="1:16">
      <c r="A6593" s="62" t="s">
        <v>16572</v>
      </c>
      <c r="B6593" s="62" t="s">
        <v>8053</v>
      </c>
      <c r="O6593" t="s">
        <v>16813</v>
      </c>
      <c r="P6593" s="62" t="s">
        <v>32</v>
      </c>
    </row>
    <row r="6594" spans="1:16">
      <c r="A6594" s="62" t="s">
        <v>16573</v>
      </c>
      <c r="B6594" s="62" t="s">
        <v>8057</v>
      </c>
      <c r="O6594" t="s">
        <v>16813</v>
      </c>
      <c r="P6594" s="62" t="s">
        <v>32</v>
      </c>
    </row>
    <row r="6595" spans="1:16">
      <c r="A6595" s="62" t="s">
        <v>16574</v>
      </c>
      <c r="B6595" s="62" t="s">
        <v>8060</v>
      </c>
      <c r="O6595" t="s">
        <v>16813</v>
      </c>
      <c r="P6595" s="62" t="s">
        <v>32</v>
      </c>
    </row>
    <row r="6596" spans="1:16">
      <c r="A6596" s="62" t="s">
        <v>16575</v>
      </c>
      <c r="B6596" s="62" t="s">
        <v>8063</v>
      </c>
      <c r="O6596" t="s">
        <v>16813</v>
      </c>
      <c r="P6596" s="62" t="s">
        <v>32</v>
      </c>
    </row>
    <row r="6597" spans="1:16">
      <c r="A6597" s="62" t="s">
        <v>16576</v>
      </c>
      <c r="B6597" s="62" t="s">
        <v>8066</v>
      </c>
      <c r="O6597" t="s">
        <v>16813</v>
      </c>
      <c r="P6597" s="62" t="s">
        <v>32</v>
      </c>
    </row>
    <row r="6598" spans="1:16">
      <c r="A6598" s="62" t="s">
        <v>16577</v>
      </c>
      <c r="B6598" s="62" t="s">
        <v>8069</v>
      </c>
      <c r="O6598" t="s">
        <v>16813</v>
      </c>
      <c r="P6598" s="62" t="s">
        <v>32</v>
      </c>
    </row>
    <row r="6599" spans="1:16">
      <c r="A6599" s="62" t="s">
        <v>16578</v>
      </c>
      <c r="B6599" s="62" t="s">
        <v>8072</v>
      </c>
      <c r="O6599" t="s">
        <v>16813</v>
      </c>
      <c r="P6599" s="62" t="s">
        <v>32</v>
      </c>
    </row>
    <row r="6600" spans="1:16">
      <c r="A6600" s="62" t="s">
        <v>16579</v>
      </c>
      <c r="B6600" s="62" t="s">
        <v>8075</v>
      </c>
      <c r="O6600" t="s">
        <v>16813</v>
      </c>
      <c r="P6600" s="62" t="s">
        <v>32</v>
      </c>
    </row>
    <row r="6601" spans="1:16">
      <c r="A6601" s="62" t="s">
        <v>16580</v>
      </c>
      <c r="B6601" s="62" t="s">
        <v>8078</v>
      </c>
      <c r="O6601" t="s">
        <v>16813</v>
      </c>
      <c r="P6601" s="62" t="s">
        <v>32</v>
      </c>
    </row>
    <row r="6602" spans="1:16">
      <c r="A6602" s="62" t="s">
        <v>16581</v>
      </c>
      <c r="B6602" s="62" t="s">
        <v>8081</v>
      </c>
      <c r="O6602" t="s">
        <v>16813</v>
      </c>
      <c r="P6602" s="62" t="s">
        <v>32</v>
      </c>
    </row>
    <row r="6603" spans="1:16">
      <c r="A6603" s="62" t="s">
        <v>16582</v>
      </c>
      <c r="B6603" s="62" t="s">
        <v>8084</v>
      </c>
      <c r="O6603" t="s">
        <v>16813</v>
      </c>
      <c r="P6603" s="62" t="s">
        <v>32</v>
      </c>
    </row>
    <row r="6604" spans="1:16">
      <c r="A6604" s="62" t="s">
        <v>16583</v>
      </c>
      <c r="B6604" s="62" t="s">
        <v>8087</v>
      </c>
      <c r="O6604" t="s">
        <v>16813</v>
      </c>
      <c r="P6604" s="62" t="s">
        <v>32</v>
      </c>
    </row>
    <row r="6605" spans="1:16">
      <c r="A6605" s="62" t="s">
        <v>16584</v>
      </c>
      <c r="B6605" s="62" t="s">
        <v>8090</v>
      </c>
      <c r="O6605" t="s">
        <v>16813</v>
      </c>
      <c r="P6605" s="62" t="s">
        <v>32</v>
      </c>
    </row>
    <row r="6606" spans="1:16">
      <c r="A6606" s="62" t="s">
        <v>16585</v>
      </c>
      <c r="B6606" s="62" t="s">
        <v>8093</v>
      </c>
      <c r="O6606" t="s">
        <v>16813</v>
      </c>
      <c r="P6606" s="62" t="s">
        <v>32</v>
      </c>
    </row>
    <row r="6607" spans="1:16">
      <c r="A6607" s="62" t="s">
        <v>16586</v>
      </c>
      <c r="B6607" s="62" t="s">
        <v>8096</v>
      </c>
      <c r="O6607" t="s">
        <v>16813</v>
      </c>
      <c r="P6607" s="62" t="s">
        <v>32</v>
      </c>
    </row>
    <row r="6608" spans="1:16">
      <c r="A6608" s="62" t="s">
        <v>16587</v>
      </c>
      <c r="B6608" s="62" t="s">
        <v>38</v>
      </c>
      <c r="O6608" t="s">
        <v>16818</v>
      </c>
      <c r="P6608" s="62" t="s">
        <v>38</v>
      </c>
    </row>
    <row r="6609" spans="1:16">
      <c r="A6609" s="62" t="s">
        <v>16588</v>
      </c>
      <c r="B6609" s="62" t="s">
        <v>8099</v>
      </c>
      <c r="O6609" t="s">
        <v>16813</v>
      </c>
      <c r="P6609" s="62" t="s">
        <v>32</v>
      </c>
    </row>
    <row r="6610" spans="1:16">
      <c r="A6610" s="62" t="s">
        <v>16589</v>
      </c>
      <c r="B6610" s="62" t="s">
        <v>8102</v>
      </c>
      <c r="O6610" t="s">
        <v>16813</v>
      </c>
      <c r="P6610" s="62" t="s">
        <v>32</v>
      </c>
    </row>
    <row r="6611" spans="1:16">
      <c r="A6611" s="62" t="s">
        <v>16590</v>
      </c>
      <c r="B6611" s="62" t="s">
        <v>8105</v>
      </c>
      <c r="O6611" t="s">
        <v>16813</v>
      </c>
      <c r="P6611" s="62" t="s">
        <v>32</v>
      </c>
    </row>
    <row r="6612" spans="1:16">
      <c r="A6612" s="62" t="s">
        <v>16591</v>
      </c>
      <c r="B6612" s="62" t="s">
        <v>8108</v>
      </c>
      <c r="O6612" t="s">
        <v>16813</v>
      </c>
      <c r="P6612" s="62" t="s">
        <v>32</v>
      </c>
    </row>
    <row r="6613" spans="1:16">
      <c r="A6613" s="62" t="s">
        <v>16592</v>
      </c>
      <c r="B6613" s="62" t="s">
        <v>8111</v>
      </c>
      <c r="O6613" t="s">
        <v>16813</v>
      </c>
      <c r="P6613" s="62" t="s">
        <v>32</v>
      </c>
    </row>
    <row r="6614" spans="1:16">
      <c r="A6614" s="62" t="s">
        <v>16593</v>
      </c>
      <c r="B6614" s="62" t="s">
        <v>8117</v>
      </c>
      <c r="O6614" t="s">
        <v>16813</v>
      </c>
      <c r="P6614" s="62" t="s">
        <v>32</v>
      </c>
    </row>
    <row r="6615" spans="1:16">
      <c r="A6615" s="62" t="s">
        <v>16594</v>
      </c>
      <c r="B6615" s="62" t="s">
        <v>8120</v>
      </c>
      <c r="O6615" t="s">
        <v>16813</v>
      </c>
      <c r="P6615" s="62" t="s">
        <v>32</v>
      </c>
    </row>
    <row r="6616" spans="1:16">
      <c r="A6616" s="62" t="s">
        <v>16595</v>
      </c>
      <c r="B6616" s="62" t="s">
        <v>8123</v>
      </c>
      <c r="O6616" t="s">
        <v>16813</v>
      </c>
      <c r="P6616" s="62" t="s">
        <v>32</v>
      </c>
    </row>
    <row r="6617" spans="1:16">
      <c r="A6617" s="62" t="s">
        <v>16596</v>
      </c>
      <c r="B6617" s="62" t="s">
        <v>8685</v>
      </c>
      <c r="O6617" t="s">
        <v>16813</v>
      </c>
      <c r="P6617" s="62" t="s">
        <v>32</v>
      </c>
    </row>
    <row r="6618" spans="1:16">
      <c r="A6618" s="62" t="s">
        <v>16597</v>
      </c>
      <c r="B6618" s="62" t="s">
        <v>8126</v>
      </c>
      <c r="O6618" t="s">
        <v>16813</v>
      </c>
      <c r="P6618" s="62" t="s">
        <v>32</v>
      </c>
    </row>
    <row r="6619" spans="1:16">
      <c r="A6619" s="62" t="s">
        <v>16598</v>
      </c>
      <c r="B6619" s="62" t="s">
        <v>8129</v>
      </c>
      <c r="O6619" t="s">
        <v>16813</v>
      </c>
      <c r="P6619" s="62" t="s">
        <v>32</v>
      </c>
    </row>
    <row r="6620" spans="1:16">
      <c r="A6620" s="62" t="s">
        <v>16599</v>
      </c>
      <c r="B6620" s="62" t="s">
        <v>8132</v>
      </c>
      <c r="O6620" t="s">
        <v>16813</v>
      </c>
      <c r="P6620" s="62" t="s">
        <v>32</v>
      </c>
    </row>
    <row r="6621" spans="1:16">
      <c r="A6621" s="62" t="s">
        <v>16600</v>
      </c>
      <c r="B6621" s="62" t="s">
        <v>8135</v>
      </c>
      <c r="O6621" t="s">
        <v>16813</v>
      </c>
      <c r="P6621" s="62" t="s">
        <v>32</v>
      </c>
    </row>
    <row r="6622" spans="1:16">
      <c r="A6622" s="62" t="s">
        <v>16601</v>
      </c>
      <c r="B6622" s="62" t="s">
        <v>8138</v>
      </c>
      <c r="O6622" t="s">
        <v>16813</v>
      </c>
      <c r="P6622" s="62" t="s">
        <v>32</v>
      </c>
    </row>
    <row r="6623" spans="1:16">
      <c r="A6623" s="62" t="s">
        <v>16602</v>
      </c>
      <c r="B6623" s="62" t="s">
        <v>8141</v>
      </c>
      <c r="O6623" t="s">
        <v>16813</v>
      </c>
      <c r="P6623" s="62" t="s">
        <v>32</v>
      </c>
    </row>
    <row r="6624" spans="1:16">
      <c r="A6624" s="62" t="s">
        <v>16603</v>
      </c>
      <c r="B6624" s="62" t="s">
        <v>8144</v>
      </c>
      <c r="O6624" t="s">
        <v>16813</v>
      </c>
      <c r="P6624" s="62" t="s">
        <v>32</v>
      </c>
    </row>
    <row r="6625" spans="1:16">
      <c r="A6625" s="62" t="s">
        <v>16604</v>
      </c>
      <c r="B6625" s="62" t="s">
        <v>8147</v>
      </c>
      <c r="O6625" t="s">
        <v>16813</v>
      </c>
      <c r="P6625" s="62" t="s">
        <v>32</v>
      </c>
    </row>
    <row r="6626" spans="1:16">
      <c r="A6626" s="62" t="s">
        <v>16605</v>
      </c>
      <c r="B6626" s="62" t="s">
        <v>8150</v>
      </c>
      <c r="O6626" t="s">
        <v>16813</v>
      </c>
      <c r="P6626" s="62" t="s">
        <v>32</v>
      </c>
    </row>
    <row r="6627" spans="1:16">
      <c r="A6627" s="62" t="s">
        <v>16606</v>
      </c>
      <c r="B6627" s="62" t="s">
        <v>8153</v>
      </c>
      <c r="O6627" t="s">
        <v>16813</v>
      </c>
      <c r="P6627" s="62" t="s">
        <v>32</v>
      </c>
    </row>
    <row r="6628" spans="1:16">
      <c r="A6628" s="62" t="s">
        <v>16607</v>
      </c>
      <c r="B6628" s="62" t="s">
        <v>8156</v>
      </c>
      <c r="O6628" t="s">
        <v>16813</v>
      </c>
      <c r="P6628" s="62" t="s">
        <v>32</v>
      </c>
    </row>
    <row r="6629" spans="1:16">
      <c r="A6629" s="62" t="s">
        <v>16608</v>
      </c>
      <c r="B6629" s="62" t="s">
        <v>8159</v>
      </c>
      <c r="O6629" t="s">
        <v>16813</v>
      </c>
      <c r="P6629" s="62" t="s">
        <v>32</v>
      </c>
    </row>
    <row r="6630" spans="1:16">
      <c r="A6630" s="62" t="s">
        <v>16609</v>
      </c>
      <c r="B6630" s="62" t="s">
        <v>8162</v>
      </c>
      <c r="O6630" t="s">
        <v>16813</v>
      </c>
      <c r="P6630" s="62" t="s">
        <v>32</v>
      </c>
    </row>
    <row r="6631" spans="1:16">
      <c r="A6631" s="62" t="s">
        <v>16610</v>
      </c>
      <c r="B6631" s="62" t="s">
        <v>8165</v>
      </c>
      <c r="O6631" t="s">
        <v>16813</v>
      </c>
      <c r="P6631" s="62" t="s">
        <v>32</v>
      </c>
    </row>
    <row r="6632" spans="1:16">
      <c r="A6632" s="62" t="s">
        <v>16611</v>
      </c>
      <c r="B6632" s="62" t="s">
        <v>8168</v>
      </c>
      <c r="O6632" t="s">
        <v>16813</v>
      </c>
      <c r="P6632" s="62" t="s">
        <v>32</v>
      </c>
    </row>
    <row r="6633" spans="1:16">
      <c r="A6633" s="62" t="s">
        <v>16612</v>
      </c>
      <c r="B6633" s="62" t="s">
        <v>8171</v>
      </c>
      <c r="O6633" t="s">
        <v>16813</v>
      </c>
      <c r="P6633" s="62" t="s">
        <v>32</v>
      </c>
    </row>
    <row r="6634" spans="1:16">
      <c r="A6634" s="62" t="s">
        <v>16613</v>
      </c>
      <c r="B6634" s="62" t="s">
        <v>8174</v>
      </c>
      <c r="O6634" t="s">
        <v>16813</v>
      </c>
      <c r="P6634" s="62" t="s">
        <v>32</v>
      </c>
    </row>
    <row r="6635" spans="1:16">
      <c r="A6635" s="62" t="s">
        <v>16614</v>
      </c>
      <c r="B6635" s="62" t="s">
        <v>8177</v>
      </c>
      <c r="O6635" t="s">
        <v>16813</v>
      </c>
      <c r="P6635" s="62" t="s">
        <v>32</v>
      </c>
    </row>
    <row r="6636" spans="1:16">
      <c r="A6636" s="62" t="s">
        <v>16615</v>
      </c>
      <c r="B6636" s="62" t="s">
        <v>8180</v>
      </c>
      <c r="O6636" t="s">
        <v>16813</v>
      </c>
      <c r="P6636" s="62" t="s">
        <v>32</v>
      </c>
    </row>
    <row r="6637" spans="1:16">
      <c r="A6637" s="62" t="s">
        <v>16616</v>
      </c>
      <c r="B6637" s="62" t="s">
        <v>8183</v>
      </c>
      <c r="O6637" t="s">
        <v>16813</v>
      </c>
      <c r="P6637" s="62" t="s">
        <v>32</v>
      </c>
    </row>
    <row r="6638" spans="1:16">
      <c r="A6638" s="62" t="s">
        <v>16617</v>
      </c>
      <c r="B6638" s="62" t="s">
        <v>8186</v>
      </c>
      <c r="O6638" t="s">
        <v>16813</v>
      </c>
      <c r="P6638" s="62" t="s">
        <v>32</v>
      </c>
    </row>
    <row r="6639" spans="1:16">
      <c r="A6639" s="62" t="s">
        <v>16618</v>
      </c>
      <c r="B6639" s="62" t="s">
        <v>8189</v>
      </c>
      <c r="O6639" t="s">
        <v>16813</v>
      </c>
      <c r="P6639" s="62" t="s">
        <v>32</v>
      </c>
    </row>
    <row r="6640" spans="1:16">
      <c r="A6640" s="62" t="s">
        <v>16619</v>
      </c>
      <c r="B6640" s="62" t="s">
        <v>8192</v>
      </c>
      <c r="O6640" t="s">
        <v>16813</v>
      </c>
      <c r="P6640" s="62" t="s">
        <v>32</v>
      </c>
    </row>
    <row r="6641" spans="1:16">
      <c r="A6641" s="62" t="s">
        <v>16620</v>
      </c>
      <c r="B6641" s="62" t="s">
        <v>8195</v>
      </c>
      <c r="O6641" t="s">
        <v>16813</v>
      </c>
      <c r="P6641" s="62" t="s">
        <v>32</v>
      </c>
    </row>
    <row r="6642" spans="1:16">
      <c r="A6642" s="62" t="s">
        <v>16621</v>
      </c>
      <c r="B6642" s="62" t="s">
        <v>8198</v>
      </c>
      <c r="O6642" t="s">
        <v>16813</v>
      </c>
      <c r="P6642" s="62" t="s">
        <v>32</v>
      </c>
    </row>
    <row r="6643" spans="1:16">
      <c r="A6643" s="62" t="s">
        <v>16622</v>
      </c>
      <c r="B6643" s="62" t="s">
        <v>8201</v>
      </c>
      <c r="O6643" t="s">
        <v>16813</v>
      </c>
      <c r="P6643" s="62" t="s">
        <v>32</v>
      </c>
    </row>
    <row r="6644" spans="1:16">
      <c r="A6644" s="62" t="s">
        <v>16623</v>
      </c>
      <c r="B6644" s="62" t="s">
        <v>8204</v>
      </c>
      <c r="O6644" t="s">
        <v>16813</v>
      </c>
      <c r="P6644" s="62" t="s">
        <v>32</v>
      </c>
    </row>
    <row r="6645" spans="1:16">
      <c r="A6645" s="62" t="s">
        <v>16624</v>
      </c>
      <c r="B6645" s="62" t="s">
        <v>8297</v>
      </c>
      <c r="O6645" t="s">
        <v>16813</v>
      </c>
      <c r="P6645" s="62" t="s">
        <v>32</v>
      </c>
    </row>
    <row r="6646" spans="1:16">
      <c r="A6646" s="62" t="s">
        <v>16625</v>
      </c>
      <c r="B6646" s="62" t="s">
        <v>8539</v>
      </c>
      <c r="O6646" t="s">
        <v>16813</v>
      </c>
      <c r="P6646" s="62" t="s">
        <v>32</v>
      </c>
    </row>
    <row r="6647" spans="1:16">
      <c r="A6647" s="62" t="s">
        <v>16626</v>
      </c>
      <c r="B6647" s="62" t="s">
        <v>8542</v>
      </c>
      <c r="O6647" t="s">
        <v>16813</v>
      </c>
      <c r="P6647" s="62" t="s">
        <v>32</v>
      </c>
    </row>
    <row r="6648" spans="1:16">
      <c r="A6648" s="62" t="s">
        <v>16627</v>
      </c>
      <c r="B6648" s="62" t="s">
        <v>8545</v>
      </c>
      <c r="O6648" t="s">
        <v>16813</v>
      </c>
      <c r="P6648" s="62" t="s">
        <v>32</v>
      </c>
    </row>
    <row r="6649" spans="1:16">
      <c r="A6649" s="62" t="s">
        <v>16628</v>
      </c>
      <c r="B6649" s="62" t="s">
        <v>8548</v>
      </c>
      <c r="O6649" t="s">
        <v>16813</v>
      </c>
      <c r="P6649" s="62" t="s">
        <v>32</v>
      </c>
    </row>
    <row r="6650" spans="1:16">
      <c r="A6650" s="62" t="s">
        <v>16629</v>
      </c>
      <c r="B6650" s="62" t="s">
        <v>8551</v>
      </c>
      <c r="O6650" t="s">
        <v>16813</v>
      </c>
      <c r="P6650" s="62" t="s">
        <v>32</v>
      </c>
    </row>
    <row r="6651" spans="1:16">
      <c r="A6651" s="62" t="s">
        <v>16630</v>
      </c>
      <c r="B6651" s="62" t="s">
        <v>8554</v>
      </c>
      <c r="O6651" t="s">
        <v>16813</v>
      </c>
      <c r="P6651" s="62" t="s">
        <v>32</v>
      </c>
    </row>
    <row r="6652" spans="1:16">
      <c r="A6652" s="62" t="s">
        <v>16631</v>
      </c>
      <c r="B6652" s="62" t="s">
        <v>8557</v>
      </c>
      <c r="O6652" t="s">
        <v>16813</v>
      </c>
      <c r="P6652" s="62" t="s">
        <v>32</v>
      </c>
    </row>
    <row r="6653" spans="1:16">
      <c r="A6653" s="62" t="s">
        <v>16632</v>
      </c>
      <c r="B6653" s="62" t="s">
        <v>8560</v>
      </c>
      <c r="O6653" t="s">
        <v>16813</v>
      </c>
      <c r="P6653" s="62" t="s">
        <v>32</v>
      </c>
    </row>
    <row r="6654" spans="1:16">
      <c r="A6654" s="62" t="s">
        <v>16633</v>
      </c>
      <c r="B6654" s="62" t="s">
        <v>8563</v>
      </c>
      <c r="O6654" t="s">
        <v>16813</v>
      </c>
      <c r="P6654" s="62" t="s">
        <v>32</v>
      </c>
    </row>
    <row r="6655" spans="1:16">
      <c r="A6655" s="62" t="s">
        <v>16634</v>
      </c>
      <c r="B6655" s="62" t="s">
        <v>8593</v>
      </c>
      <c r="O6655" t="s">
        <v>16813</v>
      </c>
      <c r="P6655" s="62" t="s">
        <v>32</v>
      </c>
    </row>
    <row r="6656" spans="1:16">
      <c r="A6656" s="62" t="s">
        <v>16635</v>
      </c>
      <c r="B6656" s="62" t="s">
        <v>8598</v>
      </c>
      <c r="O6656" t="s">
        <v>16813</v>
      </c>
      <c r="P6656" s="62" t="s">
        <v>32</v>
      </c>
    </row>
    <row r="6657" spans="1:16">
      <c r="A6657" s="62" t="s">
        <v>16636</v>
      </c>
      <c r="B6657" s="62" t="s">
        <v>8601</v>
      </c>
      <c r="O6657" t="s">
        <v>16813</v>
      </c>
      <c r="P6657" s="62" t="s">
        <v>32</v>
      </c>
    </row>
    <row r="6658" spans="1:16">
      <c r="A6658" s="62" t="s">
        <v>16637</v>
      </c>
      <c r="B6658" s="62" t="s">
        <v>8604</v>
      </c>
      <c r="O6658" t="s">
        <v>16813</v>
      </c>
      <c r="P6658" s="62" t="s">
        <v>32</v>
      </c>
    </row>
    <row r="6659" spans="1:16">
      <c r="A6659" s="62" t="s">
        <v>16638</v>
      </c>
      <c r="B6659" s="62" t="s">
        <v>8610</v>
      </c>
      <c r="O6659" t="s">
        <v>16813</v>
      </c>
      <c r="P6659" s="62" t="s">
        <v>32</v>
      </c>
    </row>
    <row r="6660" spans="1:16">
      <c r="A6660" s="62" t="s">
        <v>16639</v>
      </c>
      <c r="B6660" s="62" t="s">
        <v>8613</v>
      </c>
      <c r="O6660" t="s">
        <v>16813</v>
      </c>
      <c r="P6660" s="62" t="s">
        <v>32</v>
      </c>
    </row>
    <row r="6661" spans="1:16">
      <c r="A6661" s="62" t="s">
        <v>16640</v>
      </c>
      <c r="B6661" s="62" t="s">
        <v>8616</v>
      </c>
      <c r="O6661" t="s">
        <v>16813</v>
      </c>
      <c r="P6661" s="62" t="s">
        <v>32</v>
      </c>
    </row>
    <row r="6662" spans="1:16">
      <c r="A6662" s="62" t="s">
        <v>16641</v>
      </c>
      <c r="B6662" s="62" t="s">
        <v>8619</v>
      </c>
      <c r="O6662" t="s">
        <v>16813</v>
      </c>
      <c r="P6662" s="62" t="s">
        <v>32</v>
      </c>
    </row>
    <row r="6663" spans="1:16">
      <c r="A6663" s="62" t="s">
        <v>16642</v>
      </c>
      <c r="B6663" s="62" t="s">
        <v>8622</v>
      </c>
      <c r="O6663" t="s">
        <v>16813</v>
      </c>
      <c r="P6663" s="62" t="s">
        <v>32</v>
      </c>
    </row>
    <row r="6664" spans="1:16">
      <c r="A6664" s="62" t="s">
        <v>16643</v>
      </c>
      <c r="B6664" s="62" t="s">
        <v>8625</v>
      </c>
      <c r="O6664" t="s">
        <v>16813</v>
      </c>
      <c r="P6664" s="62" t="s">
        <v>32</v>
      </c>
    </row>
    <row r="6665" spans="1:16">
      <c r="A6665" s="62" t="s">
        <v>16644</v>
      </c>
      <c r="B6665" s="62" t="s">
        <v>8628</v>
      </c>
      <c r="O6665" t="s">
        <v>16813</v>
      </c>
      <c r="P6665" s="62" t="s">
        <v>32</v>
      </c>
    </row>
    <row r="6666" spans="1:16">
      <c r="A6666" s="62" t="s">
        <v>16645</v>
      </c>
      <c r="B6666" s="62" t="s">
        <v>8631</v>
      </c>
      <c r="O6666" t="s">
        <v>16813</v>
      </c>
      <c r="P6666" s="62" t="s">
        <v>32</v>
      </c>
    </row>
    <row r="6667" spans="1:16">
      <c r="A6667" s="62" t="s">
        <v>16646</v>
      </c>
      <c r="B6667" s="62" t="s">
        <v>8634</v>
      </c>
      <c r="O6667" t="s">
        <v>16813</v>
      </c>
      <c r="P6667" s="62" t="s">
        <v>32</v>
      </c>
    </row>
    <row r="6668" spans="1:16">
      <c r="A6668" s="62" t="s">
        <v>16647</v>
      </c>
      <c r="B6668" s="62" t="s">
        <v>8637</v>
      </c>
      <c r="O6668" t="s">
        <v>16813</v>
      </c>
      <c r="P6668" s="62" t="s">
        <v>32</v>
      </c>
    </row>
    <row r="6669" spans="1:16">
      <c r="A6669" s="62" t="s">
        <v>16648</v>
      </c>
      <c r="B6669" s="62" t="s">
        <v>8640</v>
      </c>
      <c r="O6669" t="s">
        <v>16813</v>
      </c>
      <c r="P6669" s="62" t="s">
        <v>32</v>
      </c>
    </row>
    <row r="6670" spans="1:16">
      <c r="A6670" s="62" t="s">
        <v>16649</v>
      </c>
      <c r="B6670" s="62" t="s">
        <v>8643</v>
      </c>
      <c r="O6670" t="s">
        <v>16813</v>
      </c>
      <c r="P6670" s="62" t="s">
        <v>32</v>
      </c>
    </row>
    <row r="6671" spans="1:16">
      <c r="A6671" s="62" t="s">
        <v>16650</v>
      </c>
      <c r="B6671" s="62" t="s">
        <v>8607</v>
      </c>
      <c r="O6671" t="s">
        <v>16813</v>
      </c>
      <c r="P6671" s="62" t="s">
        <v>32</v>
      </c>
    </row>
    <row r="6672" spans="1:16">
      <c r="A6672" s="62" t="s">
        <v>16651</v>
      </c>
      <c r="B6672" s="62" t="s">
        <v>8566</v>
      </c>
      <c r="O6672" t="s">
        <v>16813</v>
      </c>
      <c r="P6672" s="62" t="s">
        <v>32</v>
      </c>
    </row>
    <row r="6673" spans="1:16">
      <c r="A6673" s="62" t="s">
        <v>16652</v>
      </c>
      <c r="B6673" s="62" t="s">
        <v>8569</v>
      </c>
      <c r="O6673" t="s">
        <v>16813</v>
      </c>
      <c r="P6673" s="62" t="s">
        <v>32</v>
      </c>
    </row>
    <row r="6674" spans="1:16">
      <c r="A6674" s="62" t="s">
        <v>16653</v>
      </c>
      <c r="B6674" s="62" t="s">
        <v>8572</v>
      </c>
      <c r="O6674" t="s">
        <v>16813</v>
      </c>
      <c r="P6674" s="62" t="s">
        <v>32</v>
      </c>
    </row>
    <row r="6675" spans="1:16">
      <c r="A6675" s="62" t="s">
        <v>16654</v>
      </c>
      <c r="B6675" s="62" t="s">
        <v>8575</v>
      </c>
      <c r="O6675" t="s">
        <v>16813</v>
      </c>
      <c r="P6675" s="62" t="s">
        <v>32</v>
      </c>
    </row>
    <row r="6676" spans="1:16">
      <c r="A6676" s="62" t="s">
        <v>16655</v>
      </c>
      <c r="B6676" s="62" t="s">
        <v>8578</v>
      </c>
      <c r="O6676" t="s">
        <v>16813</v>
      </c>
      <c r="P6676" s="62" t="s">
        <v>32</v>
      </c>
    </row>
    <row r="6677" spans="1:16">
      <c r="A6677" s="62" t="s">
        <v>16656</v>
      </c>
      <c r="B6677" s="62" t="s">
        <v>8581</v>
      </c>
      <c r="O6677" t="s">
        <v>16813</v>
      </c>
      <c r="P6677" s="62" t="s">
        <v>32</v>
      </c>
    </row>
    <row r="6678" spans="1:16">
      <c r="A6678" s="62" t="s">
        <v>16657</v>
      </c>
      <c r="B6678" s="62" t="s">
        <v>8584</v>
      </c>
      <c r="O6678" t="s">
        <v>16813</v>
      </c>
      <c r="P6678" s="62" t="s">
        <v>32</v>
      </c>
    </row>
    <row r="6679" spans="1:16">
      <c r="A6679" s="62" t="s">
        <v>16658</v>
      </c>
      <c r="B6679" s="62" t="s">
        <v>8587</v>
      </c>
      <c r="O6679" t="s">
        <v>16813</v>
      </c>
      <c r="P6679" s="62" t="s">
        <v>32</v>
      </c>
    </row>
    <row r="6680" spans="1:16">
      <c r="A6680" s="62" t="s">
        <v>16659</v>
      </c>
      <c r="B6680" s="62" t="s">
        <v>8590</v>
      </c>
      <c r="O6680" t="s">
        <v>16813</v>
      </c>
      <c r="P6680" s="62" t="s">
        <v>32</v>
      </c>
    </row>
    <row r="6681" spans="1:16">
      <c r="A6681" s="62" t="s">
        <v>16660</v>
      </c>
      <c r="B6681" s="62" t="s">
        <v>8653</v>
      </c>
      <c r="O6681" t="s">
        <v>16813</v>
      </c>
      <c r="P6681" s="62" t="s">
        <v>32</v>
      </c>
    </row>
    <row r="6682" spans="1:16">
      <c r="A6682" s="62" t="s">
        <v>8693</v>
      </c>
      <c r="B6682" s="62" t="s">
        <v>298</v>
      </c>
      <c r="O6682" t="s">
        <v>297</v>
      </c>
      <c r="P6682" s="62" t="s">
        <v>298</v>
      </c>
    </row>
    <row r="6683" spans="1:16">
      <c r="A6683" s="62" t="s">
        <v>16661</v>
      </c>
      <c r="B6683" s="62" t="s">
        <v>292</v>
      </c>
      <c r="O6683" t="s">
        <v>289</v>
      </c>
      <c r="P6683" s="62" t="s">
        <v>290</v>
      </c>
    </row>
    <row r="6684" spans="1:16">
      <c r="A6684" s="62" t="s">
        <v>16662</v>
      </c>
      <c r="B6684" s="62" t="s">
        <v>290</v>
      </c>
      <c r="O6684" t="s">
        <v>289</v>
      </c>
      <c r="P6684" s="62" t="s">
        <v>290</v>
      </c>
    </row>
    <row r="6685" spans="1:16">
      <c r="A6685" s="62" t="s">
        <v>16663</v>
      </c>
      <c r="B6685" s="62" t="s">
        <v>459</v>
      </c>
      <c r="O6685" t="s">
        <v>289</v>
      </c>
      <c r="P6685" s="62" t="s">
        <v>290</v>
      </c>
    </row>
    <row r="6686" spans="1:16">
      <c r="A6686" s="62" t="s">
        <v>16664</v>
      </c>
      <c r="B6686" s="62" t="s">
        <v>16665</v>
      </c>
      <c r="O6686" t="s">
        <v>289</v>
      </c>
      <c r="P6686" s="62" t="s">
        <v>290</v>
      </c>
    </row>
    <row r="6687" spans="1:16">
      <c r="A6687" s="62" t="s">
        <v>16666</v>
      </c>
      <c r="B6687" s="62" t="s">
        <v>16667</v>
      </c>
      <c r="O6687" t="s">
        <v>289</v>
      </c>
      <c r="P6687" s="62" t="s">
        <v>290</v>
      </c>
    </row>
    <row r="6688" spans="1:16">
      <c r="A6688" s="62" t="s">
        <v>16668</v>
      </c>
      <c r="B6688" s="62" t="s">
        <v>16669</v>
      </c>
      <c r="O6688" t="s">
        <v>289</v>
      </c>
      <c r="P6688" s="62" t="s">
        <v>290</v>
      </c>
    </row>
    <row r="6689" spans="1:16">
      <c r="A6689" s="62" t="s">
        <v>16670</v>
      </c>
      <c r="B6689" s="62" t="s">
        <v>16671</v>
      </c>
      <c r="O6689" t="s">
        <v>289</v>
      </c>
      <c r="P6689" s="62" t="s">
        <v>290</v>
      </c>
    </row>
    <row r="6690" spans="1:16">
      <c r="A6690" s="62" t="s">
        <v>16672</v>
      </c>
      <c r="B6690" s="62" t="s">
        <v>8706</v>
      </c>
      <c r="O6690" t="s">
        <v>289</v>
      </c>
      <c r="P6690" s="62" t="s">
        <v>290</v>
      </c>
    </row>
    <row r="6691" spans="1:16">
      <c r="A6691" s="62" t="s">
        <v>16673</v>
      </c>
      <c r="B6691" s="62" t="s">
        <v>8752</v>
      </c>
      <c r="O6691" t="s">
        <v>297</v>
      </c>
      <c r="P6691" s="62" t="s">
        <v>298</v>
      </c>
    </row>
    <row r="6692" spans="1:16">
      <c r="A6692" s="62" t="s">
        <v>16674</v>
      </c>
      <c r="B6692" s="62" t="s">
        <v>8755</v>
      </c>
      <c r="O6692" t="s">
        <v>297</v>
      </c>
      <c r="P6692" s="62" t="s">
        <v>298</v>
      </c>
    </row>
    <row r="6693" spans="1:16">
      <c r="A6693" s="62" t="s">
        <v>16675</v>
      </c>
      <c r="B6693" s="62" t="s">
        <v>8770</v>
      </c>
      <c r="O6693" t="s">
        <v>297</v>
      </c>
      <c r="P6693" s="62" t="s">
        <v>298</v>
      </c>
    </row>
    <row r="6694" spans="1:16">
      <c r="A6694" s="62" t="s">
        <v>16676</v>
      </c>
      <c r="B6694" s="62" t="s">
        <v>8746</v>
      </c>
      <c r="O6694" t="s">
        <v>297</v>
      </c>
      <c r="P6694" s="62" t="s">
        <v>298</v>
      </c>
    </row>
    <row r="6695" spans="1:16">
      <c r="A6695" s="62" t="s">
        <v>16677</v>
      </c>
      <c r="B6695" s="62" t="s">
        <v>8764</v>
      </c>
      <c r="O6695" t="s">
        <v>297</v>
      </c>
      <c r="P6695" s="62" t="s">
        <v>298</v>
      </c>
    </row>
    <row r="6696" spans="1:16">
      <c r="A6696" s="62" t="s">
        <v>16678</v>
      </c>
      <c r="B6696" s="62" t="s">
        <v>8743</v>
      </c>
      <c r="O6696" t="s">
        <v>297</v>
      </c>
      <c r="P6696" s="62" t="s">
        <v>298</v>
      </c>
    </row>
    <row r="6697" spans="1:16">
      <c r="A6697" s="62" t="s">
        <v>16679</v>
      </c>
      <c r="B6697" s="62" t="s">
        <v>8740</v>
      </c>
      <c r="O6697" t="s">
        <v>297</v>
      </c>
      <c r="P6697" s="62" t="s">
        <v>298</v>
      </c>
    </row>
    <row r="6698" spans="1:16">
      <c r="A6698" s="62" t="s">
        <v>16680</v>
      </c>
      <c r="B6698" s="62" t="s">
        <v>8749</v>
      </c>
      <c r="O6698" t="s">
        <v>297</v>
      </c>
      <c r="P6698" s="62" t="s">
        <v>298</v>
      </c>
    </row>
    <row r="6699" spans="1:16">
      <c r="A6699" s="62" t="s">
        <v>16681</v>
      </c>
      <c r="B6699" s="62" t="s">
        <v>8758</v>
      </c>
      <c r="O6699" t="s">
        <v>297</v>
      </c>
      <c r="P6699" s="62" t="s">
        <v>298</v>
      </c>
    </row>
    <row r="6700" spans="1:16">
      <c r="A6700" s="62" t="s">
        <v>16682</v>
      </c>
      <c r="B6700" s="62" t="s">
        <v>8779</v>
      </c>
      <c r="O6700" t="s">
        <v>297</v>
      </c>
      <c r="P6700" s="62" t="s">
        <v>298</v>
      </c>
    </row>
    <row r="6701" spans="1:16">
      <c r="A6701" s="62" t="s">
        <v>16683</v>
      </c>
      <c r="B6701" s="62" t="s">
        <v>8785</v>
      </c>
      <c r="O6701" t="s">
        <v>297</v>
      </c>
      <c r="P6701" s="62" t="s">
        <v>298</v>
      </c>
    </row>
    <row r="6702" spans="1:16">
      <c r="A6702" s="62" t="s">
        <v>16684</v>
      </c>
      <c r="B6702" s="62" t="s">
        <v>8788</v>
      </c>
      <c r="O6702" t="s">
        <v>297</v>
      </c>
      <c r="P6702" s="62" t="s">
        <v>298</v>
      </c>
    </row>
    <row r="6703" spans="1:16">
      <c r="A6703" s="62" t="s">
        <v>16685</v>
      </c>
      <c r="B6703" s="62" t="s">
        <v>8773</v>
      </c>
      <c r="O6703" t="s">
        <v>297</v>
      </c>
      <c r="P6703" s="62" t="s">
        <v>298</v>
      </c>
    </row>
    <row r="6704" spans="1:16">
      <c r="A6704" s="62" t="s">
        <v>16686</v>
      </c>
      <c r="B6704" s="62" t="s">
        <v>8761</v>
      </c>
      <c r="O6704" t="s">
        <v>297</v>
      </c>
      <c r="P6704" s="62" t="s">
        <v>298</v>
      </c>
    </row>
    <row r="6705" spans="1:16">
      <c r="A6705" s="62" t="s">
        <v>16687</v>
      </c>
      <c r="B6705" s="62" t="s">
        <v>8736</v>
      </c>
      <c r="O6705" t="s">
        <v>297</v>
      </c>
      <c r="P6705" s="62" t="s">
        <v>298</v>
      </c>
    </row>
    <row r="6706" spans="1:16">
      <c r="A6706" s="62" t="s">
        <v>16688</v>
      </c>
      <c r="B6706" s="62" t="s">
        <v>298</v>
      </c>
      <c r="O6706" t="s">
        <v>297</v>
      </c>
      <c r="P6706" s="62" t="s">
        <v>298</v>
      </c>
    </row>
    <row r="6707" spans="1:16">
      <c r="A6707" s="62" t="s">
        <v>16689</v>
      </c>
      <c r="B6707" s="62" t="s">
        <v>8767</v>
      </c>
      <c r="O6707" t="s">
        <v>297</v>
      </c>
      <c r="P6707" s="62" t="s">
        <v>298</v>
      </c>
    </row>
    <row r="6708" spans="1:16">
      <c r="A6708" s="62" t="s">
        <v>16690</v>
      </c>
      <c r="B6708" s="62" t="s">
        <v>8776</v>
      </c>
      <c r="O6708" t="s">
        <v>297</v>
      </c>
      <c r="P6708" s="62" t="s">
        <v>298</v>
      </c>
    </row>
    <row r="6709" spans="1:16">
      <c r="A6709" s="62" t="s">
        <v>16691</v>
      </c>
      <c r="B6709" s="62" t="s">
        <v>8782</v>
      </c>
      <c r="O6709" t="s">
        <v>297</v>
      </c>
      <c r="P6709" s="62" t="s">
        <v>298</v>
      </c>
    </row>
    <row r="6710" spans="1:16">
      <c r="A6710" s="62" t="s">
        <v>16692</v>
      </c>
      <c r="B6710" s="62" t="s">
        <v>8830</v>
      </c>
      <c r="O6710" t="s">
        <v>89</v>
      </c>
      <c r="P6710" s="62" t="s">
        <v>90</v>
      </c>
    </row>
    <row r="6711" spans="1:16">
      <c r="A6711" s="62" t="s">
        <v>16693</v>
      </c>
      <c r="B6711" s="62" t="s">
        <v>8833</v>
      </c>
      <c r="O6711" t="s">
        <v>89</v>
      </c>
      <c r="P6711" s="62" t="s">
        <v>90</v>
      </c>
    </row>
    <row r="6712" spans="1:16">
      <c r="A6712" s="62" t="s">
        <v>16694</v>
      </c>
      <c r="B6712" s="62" t="s">
        <v>8818</v>
      </c>
      <c r="O6712" t="s">
        <v>89</v>
      </c>
      <c r="P6712" s="62" t="s">
        <v>90</v>
      </c>
    </row>
    <row r="6713" spans="1:16">
      <c r="A6713" s="62" t="s">
        <v>16695</v>
      </c>
      <c r="B6713" s="62" t="s">
        <v>8824</v>
      </c>
      <c r="O6713" t="s">
        <v>89</v>
      </c>
      <c r="P6713" s="62" t="s">
        <v>90</v>
      </c>
    </row>
    <row r="6714" spans="1:16">
      <c r="A6714" s="62" t="s">
        <v>16696</v>
      </c>
      <c r="B6714" s="62" t="s">
        <v>8827</v>
      </c>
      <c r="O6714" t="s">
        <v>89</v>
      </c>
      <c r="P6714" s="62" t="s">
        <v>90</v>
      </c>
    </row>
    <row r="6715" spans="1:16">
      <c r="A6715" s="62" t="s">
        <v>16697</v>
      </c>
      <c r="B6715" s="62" t="s">
        <v>8821</v>
      </c>
      <c r="O6715" t="s">
        <v>89</v>
      </c>
      <c r="P6715" s="62" t="s">
        <v>90</v>
      </c>
    </row>
    <row r="6716" spans="1:16">
      <c r="A6716" s="62" t="s">
        <v>16698</v>
      </c>
      <c r="B6716" s="62" t="s">
        <v>90</v>
      </c>
      <c r="O6716" t="s">
        <v>89</v>
      </c>
      <c r="P6716" s="62" t="s">
        <v>90</v>
      </c>
    </row>
    <row r="6717" spans="1:16">
      <c r="A6717" s="62" t="s">
        <v>16699</v>
      </c>
      <c r="B6717" s="62" t="s">
        <v>8815</v>
      </c>
      <c r="O6717" t="s">
        <v>89</v>
      </c>
      <c r="P6717" s="62" t="s">
        <v>90</v>
      </c>
    </row>
    <row r="6718" spans="1:16">
      <c r="A6718" s="62" t="s">
        <v>16700</v>
      </c>
      <c r="B6718" s="62" t="s">
        <v>9397</v>
      </c>
      <c r="O6718" t="s">
        <v>85</v>
      </c>
      <c r="P6718" s="62" t="s">
        <v>86</v>
      </c>
    </row>
    <row r="6719" spans="1:16">
      <c r="A6719" s="62" t="s">
        <v>16701</v>
      </c>
      <c r="B6719" s="62" t="s">
        <v>9284</v>
      </c>
      <c r="O6719" t="s">
        <v>85</v>
      </c>
      <c r="P6719" s="62" t="s">
        <v>86</v>
      </c>
    </row>
    <row r="6720" spans="1:16">
      <c r="A6720" s="62" t="s">
        <v>16702</v>
      </c>
      <c r="B6720" s="62" t="s">
        <v>9281</v>
      </c>
      <c r="O6720" t="s">
        <v>85</v>
      </c>
      <c r="P6720" s="62" t="s">
        <v>86</v>
      </c>
    </row>
    <row r="6721" spans="1:16">
      <c r="A6721" s="62" t="s">
        <v>16703</v>
      </c>
      <c r="B6721" s="62" t="s">
        <v>9278</v>
      </c>
      <c r="O6721" t="s">
        <v>85</v>
      </c>
      <c r="P6721" s="62" t="s">
        <v>86</v>
      </c>
    </row>
    <row r="6722" spans="1:16">
      <c r="A6722" s="62" t="s">
        <v>16704</v>
      </c>
      <c r="B6722" s="62" t="s">
        <v>9287</v>
      </c>
      <c r="O6722" t="s">
        <v>85</v>
      </c>
      <c r="P6722" s="62" t="s">
        <v>86</v>
      </c>
    </row>
    <row r="6723" spans="1:16">
      <c r="A6723" s="62" t="s">
        <v>16705</v>
      </c>
      <c r="B6723" s="62" t="s">
        <v>9290</v>
      </c>
      <c r="O6723" t="s">
        <v>85</v>
      </c>
      <c r="P6723" s="62" t="s">
        <v>86</v>
      </c>
    </row>
    <row r="6724" spans="1:16">
      <c r="A6724" s="62" t="s">
        <v>16706</v>
      </c>
      <c r="B6724" s="62" t="s">
        <v>9293</v>
      </c>
      <c r="O6724" t="s">
        <v>85</v>
      </c>
      <c r="P6724" s="62" t="s">
        <v>86</v>
      </c>
    </row>
    <row r="6725" spans="1:16">
      <c r="A6725" s="62" t="s">
        <v>16707</v>
      </c>
      <c r="B6725" s="62" t="s">
        <v>9296</v>
      </c>
      <c r="O6725" t="s">
        <v>85</v>
      </c>
      <c r="P6725" s="62" t="s">
        <v>86</v>
      </c>
    </row>
    <row r="6726" spans="1:16">
      <c r="A6726" s="62" t="s">
        <v>16708</v>
      </c>
      <c r="B6726" s="62" t="s">
        <v>9190</v>
      </c>
      <c r="O6726" t="s">
        <v>85</v>
      </c>
      <c r="P6726" s="62" t="s">
        <v>86</v>
      </c>
    </row>
    <row r="6727" spans="1:16">
      <c r="A6727" s="62" t="s">
        <v>16709</v>
      </c>
      <c r="B6727" s="62" t="s">
        <v>9217</v>
      </c>
      <c r="O6727" t="s">
        <v>85</v>
      </c>
      <c r="P6727" s="62" t="s">
        <v>86</v>
      </c>
    </row>
    <row r="6728" spans="1:16">
      <c r="A6728" s="62" t="s">
        <v>16710</v>
      </c>
      <c r="B6728" s="62" t="s">
        <v>9238</v>
      </c>
      <c r="O6728" t="s">
        <v>85</v>
      </c>
      <c r="P6728" s="62" t="s">
        <v>86</v>
      </c>
    </row>
    <row r="6729" spans="1:16">
      <c r="A6729" s="62" t="s">
        <v>16711</v>
      </c>
      <c r="B6729" s="62" t="s">
        <v>9241</v>
      </c>
      <c r="O6729" t="s">
        <v>85</v>
      </c>
      <c r="P6729" s="62" t="s">
        <v>86</v>
      </c>
    </row>
    <row r="6730" spans="1:16">
      <c r="A6730" s="62" t="s">
        <v>16712</v>
      </c>
      <c r="B6730" s="62" t="s">
        <v>9257</v>
      </c>
      <c r="O6730" t="s">
        <v>85</v>
      </c>
      <c r="P6730" s="62" t="s">
        <v>86</v>
      </c>
    </row>
    <row r="6731" spans="1:16">
      <c r="A6731" s="62" t="s">
        <v>16713</v>
      </c>
      <c r="B6731" s="62" t="s">
        <v>9263</v>
      </c>
      <c r="O6731" t="s">
        <v>85</v>
      </c>
      <c r="P6731" s="62" t="s">
        <v>86</v>
      </c>
    </row>
    <row r="6732" spans="1:16">
      <c r="A6732" s="62" t="s">
        <v>16714</v>
      </c>
      <c r="B6732" s="62" t="s">
        <v>9305</v>
      </c>
      <c r="O6732" t="s">
        <v>85</v>
      </c>
      <c r="P6732" s="62" t="s">
        <v>86</v>
      </c>
    </row>
    <row r="6733" spans="1:16">
      <c r="A6733" s="62" t="s">
        <v>16715</v>
      </c>
      <c r="B6733" s="62" t="s">
        <v>9314</v>
      </c>
      <c r="O6733" t="s">
        <v>85</v>
      </c>
      <c r="P6733" s="62" t="s">
        <v>86</v>
      </c>
    </row>
    <row r="6734" spans="1:16">
      <c r="A6734" s="62" t="s">
        <v>16716</v>
      </c>
      <c r="B6734" s="62" t="s">
        <v>9329</v>
      </c>
      <c r="O6734" t="s">
        <v>85</v>
      </c>
      <c r="P6734" s="62" t="s">
        <v>86</v>
      </c>
    </row>
    <row r="6735" spans="1:16">
      <c r="A6735" s="62" t="s">
        <v>16717</v>
      </c>
      <c r="B6735" s="62" t="s">
        <v>9338</v>
      </c>
      <c r="O6735" t="s">
        <v>85</v>
      </c>
      <c r="P6735" s="62" t="s">
        <v>86</v>
      </c>
    </row>
    <row r="6736" spans="1:16">
      <c r="A6736" s="62" t="s">
        <v>16718</v>
      </c>
      <c r="B6736" s="62" t="s">
        <v>9350</v>
      </c>
      <c r="O6736" t="s">
        <v>85</v>
      </c>
      <c r="P6736" s="62" t="s">
        <v>86</v>
      </c>
    </row>
    <row r="6737" spans="1:16">
      <c r="A6737" s="62" t="s">
        <v>16719</v>
      </c>
      <c r="B6737" s="62" t="s">
        <v>9356</v>
      </c>
      <c r="O6737" t="s">
        <v>85</v>
      </c>
      <c r="P6737" s="62" t="s">
        <v>86</v>
      </c>
    </row>
    <row r="6738" spans="1:16">
      <c r="A6738" s="62" t="s">
        <v>16720</v>
      </c>
      <c r="B6738" s="62" t="s">
        <v>9364</v>
      </c>
      <c r="O6738" t="s">
        <v>85</v>
      </c>
      <c r="P6738" s="62" t="s">
        <v>86</v>
      </c>
    </row>
    <row r="6739" spans="1:16">
      <c r="A6739" s="62" t="s">
        <v>16721</v>
      </c>
      <c r="B6739" s="62" t="s">
        <v>9379</v>
      </c>
      <c r="O6739" t="s">
        <v>85</v>
      </c>
      <c r="P6739" s="62" t="s">
        <v>86</v>
      </c>
    </row>
    <row r="6740" spans="1:16">
      <c r="A6740" s="62" t="s">
        <v>16722</v>
      </c>
      <c r="B6740" s="62" t="s">
        <v>9418</v>
      </c>
      <c r="O6740" t="s">
        <v>85</v>
      </c>
      <c r="P6740" s="62" t="s">
        <v>86</v>
      </c>
    </row>
    <row r="6741" spans="1:16">
      <c r="A6741" s="62" t="s">
        <v>16723</v>
      </c>
      <c r="B6741" s="62" t="s">
        <v>9433</v>
      </c>
      <c r="O6741" t="s">
        <v>85</v>
      </c>
      <c r="P6741" s="62" t="s">
        <v>86</v>
      </c>
    </row>
    <row r="6742" spans="1:16">
      <c r="A6742" s="62" t="s">
        <v>16724</v>
      </c>
      <c r="B6742" s="62" t="s">
        <v>9454</v>
      </c>
      <c r="O6742" t="s">
        <v>85</v>
      </c>
      <c r="P6742" s="62" t="s">
        <v>86</v>
      </c>
    </row>
    <row r="6743" spans="1:16">
      <c r="A6743" s="62" t="s">
        <v>16725</v>
      </c>
      <c r="B6743" s="62" t="s">
        <v>9463</v>
      </c>
      <c r="O6743" t="s">
        <v>16812</v>
      </c>
      <c r="P6743" t="s">
        <v>428</v>
      </c>
    </row>
    <row r="6744" spans="1:16">
      <c r="A6744" s="62" t="s">
        <v>16726</v>
      </c>
      <c r="B6744" s="62" t="s">
        <v>9171</v>
      </c>
      <c r="O6744" t="s">
        <v>85</v>
      </c>
      <c r="P6744" s="62" t="s">
        <v>86</v>
      </c>
    </row>
    <row r="6745" spans="1:16">
      <c r="A6745" s="62" t="s">
        <v>16727</v>
      </c>
      <c r="B6745" s="62" t="s">
        <v>9335</v>
      </c>
      <c r="O6745" t="s">
        <v>85</v>
      </c>
      <c r="P6745" s="62" t="s">
        <v>86</v>
      </c>
    </row>
    <row r="6746" spans="1:16">
      <c r="A6746" s="62" t="s">
        <v>16728</v>
      </c>
      <c r="B6746" s="62" t="s">
        <v>9391</v>
      </c>
      <c r="O6746" t="s">
        <v>85</v>
      </c>
      <c r="P6746" s="62" t="s">
        <v>86</v>
      </c>
    </row>
    <row r="6747" spans="1:16">
      <c r="A6747" s="62" t="s">
        <v>16729</v>
      </c>
      <c r="B6747" s="62" t="s">
        <v>9193</v>
      </c>
      <c r="O6747" t="s">
        <v>85</v>
      </c>
      <c r="P6747" s="62" t="s">
        <v>86</v>
      </c>
    </row>
    <row r="6748" spans="1:16">
      <c r="A6748" s="62" t="s">
        <v>16730</v>
      </c>
      <c r="B6748" s="62" t="s">
        <v>9347</v>
      </c>
      <c r="O6748" t="s">
        <v>85</v>
      </c>
      <c r="P6748" s="62" t="s">
        <v>86</v>
      </c>
    </row>
    <row r="6749" spans="1:16">
      <c r="A6749" s="62" t="s">
        <v>16731</v>
      </c>
      <c r="B6749" s="62" t="s">
        <v>9385</v>
      </c>
      <c r="O6749" t="s">
        <v>85</v>
      </c>
      <c r="P6749" s="62" t="s">
        <v>86</v>
      </c>
    </row>
    <row r="6750" spans="1:16">
      <c r="A6750" s="62" t="s">
        <v>16732</v>
      </c>
      <c r="B6750" s="62" t="s">
        <v>9388</v>
      </c>
      <c r="O6750" t="s">
        <v>85</v>
      </c>
      <c r="P6750" s="62" t="s">
        <v>86</v>
      </c>
    </row>
    <row r="6751" spans="1:16">
      <c r="A6751" s="62" t="s">
        <v>16733</v>
      </c>
      <c r="B6751" s="62" t="s">
        <v>9202</v>
      </c>
      <c r="O6751" t="s">
        <v>85</v>
      </c>
      <c r="P6751" s="62" t="s">
        <v>86</v>
      </c>
    </row>
    <row r="6752" spans="1:16">
      <c r="A6752" s="62" t="s">
        <v>16734</v>
      </c>
      <c r="B6752" s="62" t="s">
        <v>9223</v>
      </c>
      <c r="O6752" t="s">
        <v>85</v>
      </c>
      <c r="P6752" s="62" t="s">
        <v>86</v>
      </c>
    </row>
    <row r="6753" spans="1:16">
      <c r="A6753" s="62" t="s">
        <v>16735</v>
      </c>
      <c r="B6753" s="62" t="s">
        <v>9269</v>
      </c>
      <c r="O6753" t="s">
        <v>85</v>
      </c>
      <c r="P6753" s="62" t="s">
        <v>86</v>
      </c>
    </row>
    <row r="6754" spans="1:16">
      <c r="A6754" s="62" t="s">
        <v>16736</v>
      </c>
      <c r="B6754" s="62" t="s">
        <v>9299</v>
      </c>
      <c r="O6754" t="s">
        <v>85</v>
      </c>
      <c r="P6754" s="62" t="s">
        <v>86</v>
      </c>
    </row>
    <row r="6755" spans="1:16">
      <c r="A6755" s="62" t="s">
        <v>16737</v>
      </c>
      <c r="B6755" s="62" t="s">
        <v>9184</v>
      </c>
      <c r="O6755" t="s">
        <v>85</v>
      </c>
      <c r="P6755" s="62" t="s">
        <v>86</v>
      </c>
    </row>
    <row r="6756" spans="1:16">
      <c r="A6756" s="62" t="s">
        <v>16738</v>
      </c>
      <c r="B6756" s="62" t="s">
        <v>9196</v>
      </c>
      <c r="O6756" t="s">
        <v>85</v>
      </c>
      <c r="P6756" s="62" t="s">
        <v>86</v>
      </c>
    </row>
    <row r="6757" spans="1:16">
      <c r="A6757" s="62" t="s">
        <v>16739</v>
      </c>
      <c r="B6757" s="62" t="s">
        <v>9199</v>
      </c>
      <c r="O6757" t="s">
        <v>85</v>
      </c>
      <c r="P6757" s="62" t="s">
        <v>86</v>
      </c>
    </row>
    <row r="6758" spans="1:16">
      <c r="A6758" s="62" t="s">
        <v>16740</v>
      </c>
      <c r="B6758" s="62" t="s">
        <v>9205</v>
      </c>
      <c r="O6758" t="s">
        <v>85</v>
      </c>
      <c r="P6758" s="62" t="s">
        <v>86</v>
      </c>
    </row>
    <row r="6759" spans="1:16">
      <c r="A6759" s="62" t="s">
        <v>16741</v>
      </c>
      <c r="B6759" s="62" t="s">
        <v>9214</v>
      </c>
      <c r="O6759" t="s">
        <v>85</v>
      </c>
      <c r="P6759" s="62" t="s">
        <v>86</v>
      </c>
    </row>
    <row r="6760" spans="1:16">
      <c r="A6760" s="62" t="s">
        <v>16742</v>
      </c>
      <c r="B6760" s="62" t="s">
        <v>9220</v>
      </c>
      <c r="O6760" t="s">
        <v>85</v>
      </c>
      <c r="P6760" s="62" t="s">
        <v>86</v>
      </c>
    </row>
    <row r="6761" spans="1:16">
      <c r="A6761" s="62" t="s">
        <v>16743</v>
      </c>
      <c r="B6761" s="62" t="s">
        <v>9226</v>
      </c>
      <c r="O6761" t="s">
        <v>85</v>
      </c>
      <c r="P6761" s="62" t="s">
        <v>86</v>
      </c>
    </row>
    <row r="6762" spans="1:16">
      <c r="A6762" s="62" t="s">
        <v>16744</v>
      </c>
      <c r="B6762" s="62" t="s">
        <v>9232</v>
      </c>
      <c r="O6762" t="s">
        <v>85</v>
      </c>
      <c r="P6762" s="62" t="s">
        <v>86</v>
      </c>
    </row>
    <row r="6763" spans="1:16">
      <c r="A6763" s="62" t="s">
        <v>16745</v>
      </c>
      <c r="B6763" s="62" t="s">
        <v>9244</v>
      </c>
      <c r="O6763" t="s">
        <v>85</v>
      </c>
      <c r="P6763" s="62" t="s">
        <v>86</v>
      </c>
    </row>
    <row r="6764" spans="1:16">
      <c r="A6764" s="62" t="s">
        <v>16746</v>
      </c>
      <c r="B6764" s="62" t="s">
        <v>9247</v>
      </c>
      <c r="O6764" t="s">
        <v>85</v>
      </c>
      <c r="P6764" s="62" t="s">
        <v>86</v>
      </c>
    </row>
    <row r="6765" spans="1:16">
      <c r="A6765" s="62" t="s">
        <v>16747</v>
      </c>
      <c r="B6765" s="62" t="s">
        <v>9332</v>
      </c>
      <c r="O6765" t="s">
        <v>85</v>
      </c>
      <c r="P6765" s="62" t="s">
        <v>86</v>
      </c>
    </row>
    <row r="6766" spans="1:16">
      <c r="A6766" s="62" t="s">
        <v>16748</v>
      </c>
      <c r="B6766" s="62" t="s">
        <v>9376</v>
      </c>
      <c r="O6766" t="s">
        <v>85</v>
      </c>
      <c r="P6766" s="62" t="s">
        <v>86</v>
      </c>
    </row>
    <row r="6767" spans="1:16">
      <c r="A6767" s="62" t="s">
        <v>16749</v>
      </c>
      <c r="B6767" s="62" t="s">
        <v>9406</v>
      </c>
      <c r="O6767" t="s">
        <v>85</v>
      </c>
      <c r="P6767" s="62" t="s">
        <v>86</v>
      </c>
    </row>
    <row r="6768" spans="1:16">
      <c r="A6768" s="62" t="s">
        <v>16750</v>
      </c>
      <c r="B6768" s="62" t="s">
        <v>9421</v>
      </c>
      <c r="O6768" t="s">
        <v>85</v>
      </c>
      <c r="P6768" s="62" t="s">
        <v>86</v>
      </c>
    </row>
    <row r="6769" spans="1:16">
      <c r="A6769" s="62" t="s">
        <v>16751</v>
      </c>
      <c r="B6769" s="62" t="s">
        <v>9445</v>
      </c>
      <c r="O6769" t="s">
        <v>85</v>
      </c>
      <c r="P6769" s="62" t="s">
        <v>86</v>
      </c>
    </row>
    <row r="6770" spans="1:16">
      <c r="A6770" s="62" t="s">
        <v>16752</v>
      </c>
      <c r="B6770" s="62" t="s">
        <v>9161</v>
      </c>
      <c r="O6770" t="s">
        <v>85</v>
      </c>
      <c r="P6770" s="62" t="s">
        <v>86</v>
      </c>
    </row>
    <row r="6771" spans="1:16">
      <c r="A6771" s="62" t="s">
        <v>16753</v>
      </c>
      <c r="B6771" s="62" t="s">
        <v>9178</v>
      </c>
      <c r="O6771" t="s">
        <v>85</v>
      </c>
      <c r="P6771" s="62" t="s">
        <v>86</v>
      </c>
    </row>
    <row r="6772" spans="1:16">
      <c r="A6772" s="62" t="s">
        <v>16754</v>
      </c>
      <c r="B6772" s="62" t="s">
        <v>9181</v>
      </c>
      <c r="O6772" t="s">
        <v>85</v>
      </c>
      <c r="P6772" s="62" t="s">
        <v>86</v>
      </c>
    </row>
    <row r="6773" spans="1:16">
      <c r="A6773" s="62" t="s">
        <v>16755</v>
      </c>
      <c r="B6773" s="62" t="s">
        <v>9187</v>
      </c>
      <c r="O6773" t="s">
        <v>85</v>
      </c>
      <c r="P6773" s="62" t="s">
        <v>86</v>
      </c>
    </row>
    <row r="6774" spans="1:16">
      <c r="A6774" s="62" t="s">
        <v>16756</v>
      </c>
      <c r="B6774" s="62" t="s">
        <v>9251</v>
      </c>
      <c r="O6774" t="s">
        <v>85</v>
      </c>
      <c r="P6774" s="62" t="s">
        <v>86</v>
      </c>
    </row>
    <row r="6775" spans="1:16">
      <c r="A6775" s="62" t="s">
        <v>16757</v>
      </c>
      <c r="B6775" s="62" t="s">
        <v>9260</v>
      </c>
      <c r="O6775" t="s">
        <v>85</v>
      </c>
      <c r="P6775" s="62" t="s">
        <v>86</v>
      </c>
    </row>
    <row r="6776" spans="1:16">
      <c r="A6776" s="62" t="s">
        <v>16758</v>
      </c>
      <c r="B6776" s="62" t="s">
        <v>9266</v>
      </c>
      <c r="O6776" t="s">
        <v>85</v>
      </c>
      <c r="P6776" s="62" t="s">
        <v>86</v>
      </c>
    </row>
    <row r="6777" spans="1:16">
      <c r="A6777" s="62" t="s">
        <v>16759</v>
      </c>
      <c r="B6777" s="62" t="s">
        <v>9311</v>
      </c>
      <c r="O6777" t="s">
        <v>85</v>
      </c>
      <c r="P6777" s="62" t="s">
        <v>86</v>
      </c>
    </row>
    <row r="6778" spans="1:16">
      <c r="A6778" s="62" t="s">
        <v>16760</v>
      </c>
      <c r="B6778" s="62" t="s">
        <v>9320</v>
      </c>
      <c r="O6778" t="s">
        <v>85</v>
      </c>
      <c r="P6778" s="62" t="s">
        <v>86</v>
      </c>
    </row>
    <row r="6779" spans="1:16">
      <c r="A6779" s="62" t="s">
        <v>16761</v>
      </c>
      <c r="B6779" s="62" t="s">
        <v>9326</v>
      </c>
      <c r="O6779" t="s">
        <v>85</v>
      </c>
      <c r="P6779" s="62" t="s">
        <v>86</v>
      </c>
    </row>
    <row r="6780" spans="1:16">
      <c r="A6780" s="62" t="s">
        <v>16762</v>
      </c>
      <c r="B6780" s="62" t="s">
        <v>9341</v>
      </c>
      <c r="O6780" t="s">
        <v>85</v>
      </c>
      <c r="P6780" s="62" t="s">
        <v>86</v>
      </c>
    </row>
    <row r="6781" spans="1:16">
      <c r="A6781" s="62" t="s">
        <v>16763</v>
      </c>
      <c r="B6781" s="62" t="s">
        <v>9362</v>
      </c>
      <c r="O6781" t="s">
        <v>85</v>
      </c>
      <c r="P6781" s="62" t="s">
        <v>86</v>
      </c>
    </row>
    <row r="6782" spans="1:16">
      <c r="A6782" s="62" t="s">
        <v>16764</v>
      </c>
      <c r="B6782" s="62" t="s">
        <v>9373</v>
      </c>
      <c r="O6782" t="s">
        <v>85</v>
      </c>
      <c r="P6782" s="62" t="s">
        <v>86</v>
      </c>
    </row>
    <row r="6783" spans="1:16">
      <c r="A6783" s="62" t="s">
        <v>16765</v>
      </c>
      <c r="B6783" s="62" t="s">
        <v>9424</v>
      </c>
      <c r="O6783" t="s">
        <v>85</v>
      </c>
      <c r="P6783" s="62" t="s">
        <v>86</v>
      </c>
    </row>
    <row r="6784" spans="1:16">
      <c r="A6784" s="62" t="s">
        <v>16766</v>
      </c>
      <c r="B6784" s="62" t="s">
        <v>9430</v>
      </c>
      <c r="O6784" t="s">
        <v>85</v>
      </c>
      <c r="P6784" s="62" t="s">
        <v>86</v>
      </c>
    </row>
    <row r="6785" spans="1:16">
      <c r="A6785" s="62" t="s">
        <v>16767</v>
      </c>
      <c r="B6785" s="62" t="s">
        <v>9439</v>
      </c>
      <c r="O6785" t="s">
        <v>85</v>
      </c>
      <c r="P6785" s="62" t="s">
        <v>86</v>
      </c>
    </row>
    <row r="6786" spans="1:16">
      <c r="A6786" s="62" t="s">
        <v>16768</v>
      </c>
      <c r="B6786" s="62" t="s">
        <v>86</v>
      </c>
      <c r="O6786" t="s">
        <v>85</v>
      </c>
      <c r="P6786" s="62" t="s">
        <v>86</v>
      </c>
    </row>
    <row r="6787" spans="1:16">
      <c r="A6787" s="62" t="s">
        <v>16769</v>
      </c>
      <c r="B6787" s="62" t="s">
        <v>9466</v>
      </c>
      <c r="O6787" t="s">
        <v>16812</v>
      </c>
      <c r="P6787" t="s">
        <v>428</v>
      </c>
    </row>
    <row r="6788" spans="1:16">
      <c r="A6788" s="62" t="s">
        <v>16770</v>
      </c>
      <c r="B6788" s="62" t="s">
        <v>9367</v>
      </c>
      <c r="O6788" t="s">
        <v>85</v>
      </c>
      <c r="P6788" s="62" t="s">
        <v>86</v>
      </c>
    </row>
    <row r="6789" spans="1:16">
      <c r="A6789" s="62" t="s">
        <v>16771</v>
      </c>
      <c r="B6789" s="62" t="s">
        <v>9451</v>
      </c>
      <c r="O6789" t="s">
        <v>85</v>
      </c>
      <c r="P6789" s="62" t="s">
        <v>86</v>
      </c>
    </row>
    <row r="6790" spans="1:16">
      <c r="A6790" s="62" t="s">
        <v>16772</v>
      </c>
      <c r="B6790" s="62" t="s">
        <v>9165</v>
      </c>
      <c r="O6790" t="s">
        <v>85</v>
      </c>
      <c r="P6790" s="62" t="s">
        <v>86</v>
      </c>
    </row>
    <row r="6791" spans="1:16">
      <c r="A6791" s="62" t="s">
        <v>16773</v>
      </c>
      <c r="B6791" s="62" t="s">
        <v>9235</v>
      </c>
      <c r="O6791" t="s">
        <v>85</v>
      </c>
      <c r="P6791" s="62" t="s">
        <v>86</v>
      </c>
    </row>
    <row r="6792" spans="1:16">
      <c r="A6792" s="62" t="s">
        <v>16774</v>
      </c>
      <c r="B6792" s="62" t="s">
        <v>9302</v>
      </c>
      <c r="O6792" t="s">
        <v>85</v>
      </c>
      <c r="P6792" s="62" t="s">
        <v>86</v>
      </c>
    </row>
    <row r="6793" spans="1:16">
      <c r="A6793" s="62" t="s">
        <v>16775</v>
      </c>
      <c r="B6793" s="62" t="s">
        <v>9344</v>
      </c>
      <c r="O6793" t="s">
        <v>85</v>
      </c>
      <c r="P6793" s="62" t="s">
        <v>86</v>
      </c>
    </row>
    <row r="6794" spans="1:16">
      <c r="A6794" s="62" t="s">
        <v>16776</v>
      </c>
      <c r="B6794" s="62" t="s">
        <v>9394</v>
      </c>
      <c r="O6794" t="s">
        <v>85</v>
      </c>
      <c r="P6794" s="62" t="s">
        <v>86</v>
      </c>
    </row>
    <row r="6795" spans="1:16">
      <c r="A6795" s="62" t="s">
        <v>16777</v>
      </c>
      <c r="B6795" s="62" t="s">
        <v>9457</v>
      </c>
      <c r="O6795" t="s">
        <v>16812</v>
      </c>
      <c r="P6795" t="s">
        <v>428</v>
      </c>
    </row>
    <row r="6796" spans="1:16">
      <c r="A6796" s="62" t="s">
        <v>16778</v>
      </c>
      <c r="B6796" s="62" t="s">
        <v>9442</v>
      </c>
      <c r="O6796" t="s">
        <v>85</v>
      </c>
      <c r="P6796" s="62" t="s">
        <v>86</v>
      </c>
    </row>
    <row r="6797" spans="1:16">
      <c r="A6797" s="62" t="s">
        <v>16779</v>
      </c>
      <c r="B6797" s="62" t="s">
        <v>9175</v>
      </c>
      <c r="O6797" t="s">
        <v>85</v>
      </c>
      <c r="P6797" s="62" t="s">
        <v>86</v>
      </c>
    </row>
    <row r="6798" spans="1:16">
      <c r="A6798" s="62" t="s">
        <v>16780</v>
      </c>
      <c r="B6798" s="62" t="s">
        <v>9427</v>
      </c>
      <c r="O6798" t="s">
        <v>85</v>
      </c>
      <c r="P6798" s="62" t="s">
        <v>86</v>
      </c>
    </row>
    <row r="6799" spans="1:16">
      <c r="A6799" s="62" t="s">
        <v>16781</v>
      </c>
      <c r="B6799" s="62" t="s">
        <v>9448</v>
      </c>
      <c r="O6799" t="s">
        <v>85</v>
      </c>
      <c r="P6799" s="62" t="s">
        <v>86</v>
      </c>
    </row>
    <row r="6800" spans="1:16">
      <c r="A6800" s="62" t="s">
        <v>16782</v>
      </c>
      <c r="B6800" s="62" t="s">
        <v>9229</v>
      </c>
      <c r="O6800" t="s">
        <v>85</v>
      </c>
      <c r="P6800" s="62" t="s">
        <v>86</v>
      </c>
    </row>
    <row r="6801" spans="1:16">
      <c r="A6801" s="62" t="s">
        <v>16783</v>
      </c>
      <c r="B6801" s="62" t="s">
        <v>9272</v>
      </c>
      <c r="O6801" t="s">
        <v>85</v>
      </c>
      <c r="P6801" s="62" t="s">
        <v>86</v>
      </c>
    </row>
    <row r="6802" spans="1:16">
      <c r="A6802" s="62" t="s">
        <v>16784</v>
      </c>
      <c r="B6802" s="62" t="s">
        <v>9208</v>
      </c>
      <c r="O6802" t="s">
        <v>85</v>
      </c>
      <c r="P6802" s="62" t="s">
        <v>86</v>
      </c>
    </row>
    <row r="6803" spans="1:16">
      <c r="A6803" s="62" t="s">
        <v>16785</v>
      </c>
      <c r="B6803" s="62" t="s">
        <v>9254</v>
      </c>
      <c r="O6803" t="s">
        <v>85</v>
      </c>
      <c r="P6803" s="62" t="s">
        <v>86</v>
      </c>
    </row>
    <row r="6804" spans="1:16">
      <c r="A6804" s="62" t="s">
        <v>16786</v>
      </c>
      <c r="B6804" s="62" t="s">
        <v>9308</v>
      </c>
      <c r="O6804" t="s">
        <v>85</v>
      </c>
      <c r="P6804" s="62" t="s">
        <v>86</v>
      </c>
    </row>
    <row r="6805" spans="1:16">
      <c r="A6805" s="62" t="s">
        <v>16787</v>
      </c>
      <c r="B6805" s="62" t="s">
        <v>9317</v>
      </c>
      <c r="O6805" t="s">
        <v>85</v>
      </c>
      <c r="P6805" s="62" t="s">
        <v>86</v>
      </c>
    </row>
    <row r="6806" spans="1:16">
      <c r="A6806" s="62" t="s">
        <v>16788</v>
      </c>
      <c r="B6806" s="62" t="s">
        <v>9353</v>
      </c>
      <c r="O6806" t="s">
        <v>85</v>
      </c>
      <c r="P6806" s="62" t="s">
        <v>86</v>
      </c>
    </row>
    <row r="6807" spans="1:16">
      <c r="A6807" s="62" t="s">
        <v>16789</v>
      </c>
      <c r="B6807" s="62" t="s">
        <v>9403</v>
      </c>
      <c r="O6807" t="s">
        <v>85</v>
      </c>
      <c r="P6807" s="62" t="s">
        <v>86</v>
      </c>
    </row>
    <row r="6808" spans="1:16">
      <c r="A6808" s="62" t="s">
        <v>16790</v>
      </c>
      <c r="B6808" s="62" t="s">
        <v>9409</v>
      </c>
      <c r="O6808" t="s">
        <v>85</v>
      </c>
      <c r="P6808" s="62" t="s">
        <v>86</v>
      </c>
    </row>
    <row r="6809" spans="1:16">
      <c r="A6809" s="62" t="s">
        <v>16791</v>
      </c>
      <c r="B6809" s="62" t="s">
        <v>9411</v>
      </c>
      <c r="O6809" t="s">
        <v>85</v>
      </c>
      <c r="P6809" s="62" t="s">
        <v>86</v>
      </c>
    </row>
    <row r="6810" spans="1:16">
      <c r="A6810" s="62" t="s">
        <v>16792</v>
      </c>
      <c r="B6810" s="62" t="s">
        <v>9436</v>
      </c>
      <c r="O6810" t="s">
        <v>85</v>
      </c>
      <c r="P6810" s="62" t="s">
        <v>86</v>
      </c>
    </row>
    <row r="6811" spans="1:16">
      <c r="A6811" s="62" t="s">
        <v>16793</v>
      </c>
      <c r="B6811" s="62" t="s">
        <v>16794</v>
      </c>
      <c r="O6811" t="s">
        <v>85</v>
      </c>
      <c r="P6811" s="62" t="s">
        <v>86</v>
      </c>
    </row>
    <row r="6812" spans="1:16">
      <c r="A6812" s="62" t="s">
        <v>16795</v>
      </c>
      <c r="B6812" s="62" t="s">
        <v>9168</v>
      </c>
      <c r="O6812" t="s">
        <v>85</v>
      </c>
      <c r="P6812" s="62" t="s">
        <v>86</v>
      </c>
    </row>
    <row r="6813" spans="1:16">
      <c r="A6813" s="62" t="s">
        <v>16796</v>
      </c>
      <c r="B6813" s="62" t="s">
        <v>9211</v>
      </c>
      <c r="O6813" t="s">
        <v>85</v>
      </c>
      <c r="P6813" s="62" t="s">
        <v>86</v>
      </c>
    </row>
    <row r="6814" spans="1:16">
      <c r="A6814" s="62" t="s">
        <v>16797</v>
      </c>
      <c r="B6814" s="62" t="s">
        <v>9323</v>
      </c>
      <c r="O6814" t="s">
        <v>85</v>
      </c>
      <c r="P6814" s="62" t="s">
        <v>86</v>
      </c>
    </row>
    <row r="6815" spans="1:16">
      <c r="A6815" s="62" t="s">
        <v>16798</v>
      </c>
      <c r="B6815" s="62" t="s">
        <v>9359</v>
      </c>
      <c r="O6815" t="s">
        <v>85</v>
      </c>
      <c r="P6815" s="62" t="s">
        <v>86</v>
      </c>
    </row>
    <row r="6816" spans="1:16">
      <c r="A6816" s="62" t="s">
        <v>16799</v>
      </c>
      <c r="B6816" s="62" t="s">
        <v>9370</v>
      </c>
      <c r="O6816" t="s">
        <v>85</v>
      </c>
      <c r="P6816" s="62" t="s">
        <v>86</v>
      </c>
    </row>
    <row r="6817" spans="1:16">
      <c r="A6817" s="62" t="s">
        <v>16800</v>
      </c>
      <c r="B6817" s="62" t="s">
        <v>9382</v>
      </c>
      <c r="O6817" t="s">
        <v>85</v>
      </c>
      <c r="P6817" s="62" t="s">
        <v>86</v>
      </c>
    </row>
    <row r="6818" spans="1:16">
      <c r="A6818" s="62" t="s">
        <v>16801</v>
      </c>
      <c r="B6818" s="62" t="s">
        <v>9415</v>
      </c>
      <c r="O6818" t="s">
        <v>85</v>
      </c>
      <c r="P6818" s="62" t="s">
        <v>86</v>
      </c>
    </row>
    <row r="6819" spans="1:16">
      <c r="A6819" s="62" t="s">
        <v>16802</v>
      </c>
      <c r="B6819" s="62" t="s">
        <v>9460</v>
      </c>
      <c r="O6819" t="s">
        <v>16812</v>
      </c>
      <c r="P6819" t="s">
        <v>428</v>
      </c>
    </row>
    <row r="6820" spans="1:16">
      <c r="A6820" s="62" t="s">
        <v>16803</v>
      </c>
      <c r="B6820" s="62" t="s">
        <v>9275</v>
      </c>
      <c r="O6820" t="s">
        <v>85</v>
      </c>
      <c r="P6820" s="62" t="s">
        <v>86</v>
      </c>
    </row>
    <row r="6821" spans="1:16">
      <c r="A6821" s="62" t="s">
        <v>16804</v>
      </c>
      <c r="B6821" s="62" t="s">
        <v>9400</v>
      </c>
      <c r="O6821" t="s">
        <v>85</v>
      </c>
      <c r="P6821" s="62" t="s">
        <v>86</v>
      </c>
    </row>
    <row r="6822" spans="1:16">
      <c r="A6822" s="62" t="s">
        <v>16805</v>
      </c>
      <c r="B6822" s="62" t="s">
        <v>9804</v>
      </c>
      <c r="O6822" t="s">
        <v>460</v>
      </c>
      <c r="P6822" s="62" t="s">
        <v>461</v>
      </c>
    </row>
    <row r="6823" spans="1:16">
      <c r="A6823" s="62" t="s">
        <v>16806</v>
      </c>
      <c r="B6823" s="62" t="s">
        <v>9798</v>
      </c>
      <c r="O6823" t="s">
        <v>460</v>
      </c>
      <c r="P6823" s="62" t="s">
        <v>461</v>
      </c>
    </row>
    <row r="6824" spans="1:16">
      <c r="A6824" s="62" t="s">
        <v>9806</v>
      </c>
      <c r="B6824" s="62" t="s">
        <v>9807</v>
      </c>
      <c r="O6824" t="s">
        <v>460</v>
      </c>
      <c r="P6824" s="62" t="s">
        <v>461</v>
      </c>
    </row>
    <row r="6825" spans="1:16">
      <c r="A6825" s="62" t="s">
        <v>9809</v>
      </c>
      <c r="B6825" s="62" t="s">
        <v>9810</v>
      </c>
      <c r="O6825" t="s">
        <v>460</v>
      </c>
      <c r="P6825" s="62" t="s">
        <v>461</v>
      </c>
    </row>
    <row r="6826" spans="1:16">
      <c r="A6826" s="62" t="s">
        <v>16807</v>
      </c>
      <c r="B6826" s="62" t="s">
        <v>9801</v>
      </c>
      <c r="O6826" t="s">
        <v>460</v>
      </c>
      <c r="P6826" s="62" t="s">
        <v>461</v>
      </c>
    </row>
    <row r="6827" spans="1:16">
      <c r="A6827" s="62" t="s">
        <v>9812</v>
      </c>
      <c r="B6827" s="62" t="s">
        <v>9813</v>
      </c>
      <c r="O6827" t="s">
        <v>460</v>
      </c>
      <c r="P6827" s="62" t="s">
        <v>461</v>
      </c>
    </row>
    <row r="6828" spans="1:16">
      <c r="A6828" s="62" t="s">
        <v>9815</v>
      </c>
      <c r="B6828" s="62" t="s">
        <v>9816</v>
      </c>
      <c r="O6828" t="s">
        <v>460</v>
      </c>
      <c r="P6828" s="62" t="s">
        <v>461</v>
      </c>
    </row>
    <row r="6829" spans="1:16">
      <c r="A6829" s="62" t="s">
        <v>9818</v>
      </c>
      <c r="B6829" s="62" t="s">
        <v>9819</v>
      </c>
      <c r="O6829" t="s">
        <v>460</v>
      </c>
      <c r="P6829" s="62" t="s">
        <v>461</v>
      </c>
    </row>
    <row r="6830" spans="1:16">
      <c r="A6830" s="62" t="s">
        <v>9821</v>
      </c>
      <c r="B6830" s="62" t="s">
        <v>9822</v>
      </c>
      <c r="O6830" t="s">
        <v>460</v>
      </c>
      <c r="P6830" s="62" t="s">
        <v>461</v>
      </c>
    </row>
    <row r="6831" spans="1:16">
      <c r="A6831" s="62" t="s">
        <v>9824</v>
      </c>
      <c r="B6831" s="62" t="s">
        <v>9825</v>
      </c>
      <c r="O6831" t="s">
        <v>460</v>
      </c>
      <c r="P6831" s="62" t="s">
        <v>461</v>
      </c>
    </row>
    <row r="6832" spans="1:16">
      <c r="A6832" s="62" t="s">
        <v>9827</v>
      </c>
      <c r="B6832" s="62" t="s">
        <v>9828</v>
      </c>
      <c r="O6832" t="s">
        <v>460</v>
      </c>
      <c r="P6832" s="62" t="s">
        <v>461</v>
      </c>
    </row>
    <row r="6833" spans="1:16">
      <c r="A6833" s="62" t="s">
        <v>9830</v>
      </c>
      <c r="B6833" s="62" t="s">
        <v>9831</v>
      </c>
      <c r="O6833" t="s">
        <v>460</v>
      </c>
      <c r="P6833" s="62" t="s">
        <v>461</v>
      </c>
    </row>
    <row r="6834" spans="1:16">
      <c r="A6834" s="62" t="s">
        <v>9833</v>
      </c>
      <c r="B6834" s="62" t="s">
        <v>9834</v>
      </c>
      <c r="O6834" t="s">
        <v>460</v>
      </c>
      <c r="P6834" s="62" t="s">
        <v>461</v>
      </c>
    </row>
    <row r="6835" spans="1:16">
      <c r="A6835" s="62" t="s">
        <v>16808</v>
      </c>
      <c r="B6835" s="62" t="s">
        <v>461</v>
      </c>
      <c r="O6835" t="s">
        <v>460</v>
      </c>
      <c r="P6835" s="62" t="s">
        <v>461</v>
      </c>
    </row>
    <row r="6836" spans="1:16">
      <c r="A6836" s="62" t="s">
        <v>9836</v>
      </c>
      <c r="B6836" s="62" t="s">
        <v>9837</v>
      </c>
      <c r="O6836" t="s">
        <v>460</v>
      </c>
      <c r="P6836" s="62" t="s">
        <v>461</v>
      </c>
    </row>
    <row r="6837" spans="1:16">
      <c r="A6837" s="62" t="s">
        <v>9839</v>
      </c>
      <c r="B6837" s="62" t="s">
        <v>9840</v>
      </c>
      <c r="O6837" t="s">
        <v>460</v>
      </c>
      <c r="P6837" s="62" t="s">
        <v>461</v>
      </c>
    </row>
    <row r="6838" spans="1:16">
      <c r="A6838" s="62" t="s">
        <v>9842</v>
      </c>
      <c r="B6838" s="62" t="s">
        <v>9843</v>
      </c>
      <c r="O6838" t="s">
        <v>460</v>
      </c>
      <c r="P6838" s="62" t="s">
        <v>461</v>
      </c>
    </row>
    <row r="6839" spans="1:16">
      <c r="A6839" s="62" t="s">
        <v>9845</v>
      </c>
      <c r="B6839" s="62" t="s">
        <v>9846</v>
      </c>
      <c r="O6839" t="s">
        <v>460</v>
      </c>
      <c r="P6839" s="62" t="s">
        <v>461</v>
      </c>
    </row>
    <row r="6840" spans="1:16">
      <c r="A6840" s="62" t="s">
        <v>9848</v>
      </c>
      <c r="B6840" s="62" t="s">
        <v>9849</v>
      </c>
      <c r="O6840" t="s">
        <v>460</v>
      </c>
      <c r="P6840" s="62" t="s">
        <v>461</v>
      </c>
    </row>
    <row r="6841" spans="1:16">
      <c r="A6841" s="62" t="s">
        <v>9852</v>
      </c>
      <c r="B6841" s="62" t="s">
        <v>9853</v>
      </c>
      <c r="O6841" t="s">
        <v>460</v>
      </c>
      <c r="P6841" s="62" t="s">
        <v>461</v>
      </c>
    </row>
  </sheetData>
  <autoFilter ref="A2:Q6841" xr:uid="{685F41D5-73A2-4FC3-B6C3-4859D7BB2A4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70E1-524A-4676-8E48-B9CE73C506D1}">
  <sheetPr filterMode="1"/>
  <dimension ref="A1:O1057"/>
  <sheetViews>
    <sheetView workbookViewId="0">
      <pane xSplit="5" ySplit="2" topLeftCell="F850" activePane="bottomRight" state="frozen"/>
      <selection pane="topRight" activeCell="F1" sqref="F1"/>
      <selection pane="bottomLeft" activeCell="A3" sqref="A3"/>
      <selection pane="bottomRight" activeCell="J850" sqref="J850"/>
    </sheetView>
  </sheetViews>
  <sheetFormatPr defaultRowHeight="15"/>
  <cols>
    <col min="1" max="1" width="11.7109375" customWidth="1"/>
    <col min="2" max="2" width="13.42578125" customWidth="1"/>
    <col min="3" max="3" width="40" customWidth="1"/>
    <col min="4" max="4" width="52.28515625" customWidth="1"/>
    <col min="5" max="5" width="23.7109375" bestFit="1" customWidth="1"/>
    <col min="6" max="6" width="15.28515625" bestFit="1" customWidth="1"/>
    <col min="7" max="7" width="12.28515625" bestFit="1" customWidth="1"/>
    <col min="8" max="8" width="8.140625" customWidth="1"/>
    <col min="9" max="9" width="9.140625" customWidth="1"/>
    <col min="10" max="10" width="13.7109375" bestFit="1" customWidth="1"/>
    <col min="11" max="11" width="20.5703125" customWidth="1"/>
    <col min="12" max="12" width="10.7109375" bestFit="1" customWidth="1"/>
    <col min="13" max="13" width="16.85546875" bestFit="1" customWidth="1"/>
    <col min="14" max="14" width="26" bestFit="1" customWidth="1"/>
    <col min="257" max="257" width="11.7109375" customWidth="1"/>
    <col min="258" max="258" width="13.42578125" customWidth="1"/>
    <col min="259" max="259" width="40" customWidth="1"/>
    <col min="260" max="260" width="41" customWidth="1"/>
    <col min="261" max="261" width="23.7109375" bestFit="1" customWidth="1"/>
    <col min="262" max="262" width="16.42578125" customWidth="1"/>
    <col min="263" max="266" width="0" hidden="1" customWidth="1"/>
    <col min="267" max="267" width="23.7109375" bestFit="1" customWidth="1"/>
    <col min="513" max="513" width="11.7109375" customWidth="1"/>
    <col min="514" max="514" width="13.42578125" customWidth="1"/>
    <col min="515" max="515" width="40" customWidth="1"/>
    <col min="516" max="516" width="41" customWidth="1"/>
    <col min="517" max="517" width="23.7109375" bestFit="1" customWidth="1"/>
    <col min="518" max="518" width="16.42578125" customWidth="1"/>
    <col min="519" max="522" width="0" hidden="1" customWidth="1"/>
    <col min="523" max="523" width="23.7109375" bestFit="1" customWidth="1"/>
    <col min="769" max="769" width="11.7109375" customWidth="1"/>
    <col min="770" max="770" width="13.42578125" customWidth="1"/>
    <col min="771" max="771" width="40" customWidth="1"/>
    <col min="772" max="772" width="41" customWidth="1"/>
    <col min="773" max="773" width="23.7109375" bestFit="1" customWidth="1"/>
    <col min="774" max="774" width="16.42578125" customWidth="1"/>
    <col min="775" max="778" width="0" hidden="1" customWidth="1"/>
    <col min="779" max="779" width="23.7109375" bestFit="1" customWidth="1"/>
    <col min="1025" max="1025" width="11.7109375" customWidth="1"/>
    <col min="1026" max="1026" width="13.42578125" customWidth="1"/>
    <col min="1027" max="1027" width="40" customWidth="1"/>
    <col min="1028" max="1028" width="41" customWidth="1"/>
    <col min="1029" max="1029" width="23.7109375" bestFit="1" customWidth="1"/>
    <col min="1030" max="1030" width="16.42578125" customWidth="1"/>
    <col min="1031" max="1034" width="0" hidden="1" customWidth="1"/>
    <col min="1035" max="1035" width="23.7109375" bestFit="1" customWidth="1"/>
    <col min="1281" max="1281" width="11.7109375" customWidth="1"/>
    <col min="1282" max="1282" width="13.42578125" customWidth="1"/>
    <col min="1283" max="1283" width="40" customWidth="1"/>
    <col min="1284" max="1284" width="41" customWidth="1"/>
    <col min="1285" max="1285" width="23.7109375" bestFit="1" customWidth="1"/>
    <col min="1286" max="1286" width="16.42578125" customWidth="1"/>
    <col min="1287" max="1290" width="0" hidden="1" customWidth="1"/>
    <col min="1291" max="1291" width="23.7109375" bestFit="1" customWidth="1"/>
    <col min="1537" max="1537" width="11.7109375" customWidth="1"/>
    <col min="1538" max="1538" width="13.42578125" customWidth="1"/>
    <col min="1539" max="1539" width="40" customWidth="1"/>
    <col min="1540" max="1540" width="41" customWidth="1"/>
    <col min="1541" max="1541" width="23.7109375" bestFit="1" customWidth="1"/>
    <col min="1542" max="1542" width="16.42578125" customWidth="1"/>
    <col min="1543" max="1546" width="0" hidden="1" customWidth="1"/>
    <col min="1547" max="1547" width="23.7109375" bestFit="1" customWidth="1"/>
    <col min="1793" max="1793" width="11.7109375" customWidth="1"/>
    <col min="1794" max="1794" width="13.42578125" customWidth="1"/>
    <col min="1795" max="1795" width="40" customWidth="1"/>
    <col min="1796" max="1796" width="41" customWidth="1"/>
    <col min="1797" max="1797" width="23.7109375" bestFit="1" customWidth="1"/>
    <col min="1798" max="1798" width="16.42578125" customWidth="1"/>
    <col min="1799" max="1802" width="0" hidden="1" customWidth="1"/>
    <col min="1803" max="1803" width="23.7109375" bestFit="1" customWidth="1"/>
    <col min="2049" max="2049" width="11.7109375" customWidth="1"/>
    <col min="2050" max="2050" width="13.42578125" customWidth="1"/>
    <col min="2051" max="2051" width="40" customWidth="1"/>
    <col min="2052" max="2052" width="41" customWidth="1"/>
    <col min="2053" max="2053" width="23.7109375" bestFit="1" customWidth="1"/>
    <col min="2054" max="2054" width="16.42578125" customWidth="1"/>
    <col min="2055" max="2058" width="0" hidden="1" customWidth="1"/>
    <col min="2059" max="2059" width="23.7109375" bestFit="1" customWidth="1"/>
    <col min="2305" max="2305" width="11.7109375" customWidth="1"/>
    <col min="2306" max="2306" width="13.42578125" customWidth="1"/>
    <col min="2307" max="2307" width="40" customWidth="1"/>
    <col min="2308" max="2308" width="41" customWidth="1"/>
    <col min="2309" max="2309" width="23.7109375" bestFit="1" customWidth="1"/>
    <col min="2310" max="2310" width="16.42578125" customWidth="1"/>
    <col min="2311" max="2314" width="0" hidden="1" customWidth="1"/>
    <col min="2315" max="2315" width="23.7109375" bestFit="1" customWidth="1"/>
    <col min="2561" max="2561" width="11.7109375" customWidth="1"/>
    <col min="2562" max="2562" width="13.42578125" customWidth="1"/>
    <col min="2563" max="2563" width="40" customWidth="1"/>
    <col min="2564" max="2564" width="41" customWidth="1"/>
    <col min="2565" max="2565" width="23.7109375" bestFit="1" customWidth="1"/>
    <col min="2566" max="2566" width="16.42578125" customWidth="1"/>
    <col min="2567" max="2570" width="0" hidden="1" customWidth="1"/>
    <col min="2571" max="2571" width="23.7109375" bestFit="1" customWidth="1"/>
    <col min="2817" max="2817" width="11.7109375" customWidth="1"/>
    <col min="2818" max="2818" width="13.42578125" customWidth="1"/>
    <col min="2819" max="2819" width="40" customWidth="1"/>
    <col min="2820" max="2820" width="41" customWidth="1"/>
    <col min="2821" max="2821" width="23.7109375" bestFit="1" customWidth="1"/>
    <col min="2822" max="2822" width="16.42578125" customWidth="1"/>
    <col min="2823" max="2826" width="0" hidden="1" customWidth="1"/>
    <col min="2827" max="2827" width="23.7109375" bestFit="1" customWidth="1"/>
    <col min="3073" max="3073" width="11.7109375" customWidth="1"/>
    <col min="3074" max="3074" width="13.42578125" customWidth="1"/>
    <col min="3075" max="3075" width="40" customWidth="1"/>
    <col min="3076" max="3076" width="41" customWidth="1"/>
    <col min="3077" max="3077" width="23.7109375" bestFit="1" customWidth="1"/>
    <col min="3078" max="3078" width="16.42578125" customWidth="1"/>
    <col min="3079" max="3082" width="0" hidden="1" customWidth="1"/>
    <col min="3083" max="3083" width="23.7109375" bestFit="1" customWidth="1"/>
    <col min="3329" max="3329" width="11.7109375" customWidth="1"/>
    <col min="3330" max="3330" width="13.42578125" customWidth="1"/>
    <col min="3331" max="3331" width="40" customWidth="1"/>
    <col min="3332" max="3332" width="41" customWidth="1"/>
    <col min="3333" max="3333" width="23.7109375" bestFit="1" customWidth="1"/>
    <col min="3334" max="3334" width="16.42578125" customWidth="1"/>
    <col min="3335" max="3338" width="0" hidden="1" customWidth="1"/>
    <col min="3339" max="3339" width="23.7109375" bestFit="1" customWidth="1"/>
    <col min="3585" max="3585" width="11.7109375" customWidth="1"/>
    <col min="3586" max="3586" width="13.42578125" customWidth="1"/>
    <col min="3587" max="3587" width="40" customWidth="1"/>
    <col min="3588" max="3588" width="41" customWidth="1"/>
    <col min="3589" max="3589" width="23.7109375" bestFit="1" customWidth="1"/>
    <col min="3590" max="3590" width="16.42578125" customWidth="1"/>
    <col min="3591" max="3594" width="0" hidden="1" customWidth="1"/>
    <col min="3595" max="3595" width="23.7109375" bestFit="1" customWidth="1"/>
    <col min="3841" max="3841" width="11.7109375" customWidth="1"/>
    <col min="3842" max="3842" width="13.42578125" customWidth="1"/>
    <col min="3843" max="3843" width="40" customWidth="1"/>
    <col min="3844" max="3844" width="41" customWidth="1"/>
    <col min="3845" max="3845" width="23.7109375" bestFit="1" customWidth="1"/>
    <col min="3846" max="3846" width="16.42578125" customWidth="1"/>
    <col min="3847" max="3850" width="0" hidden="1" customWidth="1"/>
    <col min="3851" max="3851" width="23.7109375" bestFit="1" customWidth="1"/>
    <col min="4097" max="4097" width="11.7109375" customWidth="1"/>
    <col min="4098" max="4098" width="13.42578125" customWidth="1"/>
    <col min="4099" max="4099" width="40" customWidth="1"/>
    <col min="4100" max="4100" width="41" customWidth="1"/>
    <col min="4101" max="4101" width="23.7109375" bestFit="1" customWidth="1"/>
    <col min="4102" max="4102" width="16.42578125" customWidth="1"/>
    <col min="4103" max="4106" width="0" hidden="1" customWidth="1"/>
    <col min="4107" max="4107" width="23.7109375" bestFit="1" customWidth="1"/>
    <col min="4353" max="4353" width="11.7109375" customWidth="1"/>
    <col min="4354" max="4354" width="13.42578125" customWidth="1"/>
    <col min="4355" max="4355" width="40" customWidth="1"/>
    <col min="4356" max="4356" width="41" customWidth="1"/>
    <col min="4357" max="4357" width="23.7109375" bestFit="1" customWidth="1"/>
    <col min="4358" max="4358" width="16.42578125" customWidth="1"/>
    <col min="4359" max="4362" width="0" hidden="1" customWidth="1"/>
    <col min="4363" max="4363" width="23.7109375" bestFit="1" customWidth="1"/>
    <col min="4609" max="4609" width="11.7109375" customWidth="1"/>
    <col min="4610" max="4610" width="13.42578125" customWidth="1"/>
    <col min="4611" max="4611" width="40" customWidth="1"/>
    <col min="4612" max="4612" width="41" customWidth="1"/>
    <col min="4613" max="4613" width="23.7109375" bestFit="1" customWidth="1"/>
    <col min="4614" max="4614" width="16.42578125" customWidth="1"/>
    <col min="4615" max="4618" width="0" hidden="1" customWidth="1"/>
    <col min="4619" max="4619" width="23.7109375" bestFit="1" customWidth="1"/>
    <col min="4865" max="4865" width="11.7109375" customWidth="1"/>
    <col min="4866" max="4866" width="13.42578125" customWidth="1"/>
    <col min="4867" max="4867" width="40" customWidth="1"/>
    <col min="4868" max="4868" width="41" customWidth="1"/>
    <col min="4869" max="4869" width="23.7109375" bestFit="1" customWidth="1"/>
    <col min="4870" max="4870" width="16.42578125" customWidth="1"/>
    <col min="4871" max="4874" width="0" hidden="1" customWidth="1"/>
    <col min="4875" max="4875" width="23.7109375" bestFit="1" customWidth="1"/>
    <col min="5121" max="5121" width="11.7109375" customWidth="1"/>
    <col min="5122" max="5122" width="13.42578125" customWidth="1"/>
    <col min="5123" max="5123" width="40" customWidth="1"/>
    <col min="5124" max="5124" width="41" customWidth="1"/>
    <col min="5125" max="5125" width="23.7109375" bestFit="1" customWidth="1"/>
    <col min="5126" max="5126" width="16.42578125" customWidth="1"/>
    <col min="5127" max="5130" width="0" hidden="1" customWidth="1"/>
    <col min="5131" max="5131" width="23.7109375" bestFit="1" customWidth="1"/>
    <col min="5377" max="5377" width="11.7109375" customWidth="1"/>
    <col min="5378" max="5378" width="13.42578125" customWidth="1"/>
    <col min="5379" max="5379" width="40" customWidth="1"/>
    <col min="5380" max="5380" width="41" customWidth="1"/>
    <col min="5381" max="5381" width="23.7109375" bestFit="1" customWidth="1"/>
    <col min="5382" max="5382" width="16.42578125" customWidth="1"/>
    <col min="5383" max="5386" width="0" hidden="1" customWidth="1"/>
    <col min="5387" max="5387" width="23.7109375" bestFit="1" customWidth="1"/>
    <col min="5633" max="5633" width="11.7109375" customWidth="1"/>
    <col min="5634" max="5634" width="13.42578125" customWidth="1"/>
    <col min="5635" max="5635" width="40" customWidth="1"/>
    <col min="5636" max="5636" width="41" customWidth="1"/>
    <col min="5637" max="5637" width="23.7109375" bestFit="1" customWidth="1"/>
    <col min="5638" max="5638" width="16.42578125" customWidth="1"/>
    <col min="5639" max="5642" width="0" hidden="1" customWidth="1"/>
    <col min="5643" max="5643" width="23.7109375" bestFit="1" customWidth="1"/>
    <col min="5889" max="5889" width="11.7109375" customWidth="1"/>
    <col min="5890" max="5890" width="13.42578125" customWidth="1"/>
    <col min="5891" max="5891" width="40" customWidth="1"/>
    <col min="5892" max="5892" width="41" customWidth="1"/>
    <col min="5893" max="5893" width="23.7109375" bestFit="1" customWidth="1"/>
    <col min="5894" max="5894" width="16.42578125" customWidth="1"/>
    <col min="5895" max="5898" width="0" hidden="1" customWidth="1"/>
    <col min="5899" max="5899" width="23.7109375" bestFit="1" customWidth="1"/>
    <col min="6145" max="6145" width="11.7109375" customWidth="1"/>
    <col min="6146" max="6146" width="13.42578125" customWidth="1"/>
    <col min="6147" max="6147" width="40" customWidth="1"/>
    <col min="6148" max="6148" width="41" customWidth="1"/>
    <col min="6149" max="6149" width="23.7109375" bestFit="1" customWidth="1"/>
    <col min="6150" max="6150" width="16.42578125" customWidth="1"/>
    <col min="6151" max="6154" width="0" hidden="1" customWidth="1"/>
    <col min="6155" max="6155" width="23.7109375" bestFit="1" customWidth="1"/>
    <col min="6401" max="6401" width="11.7109375" customWidth="1"/>
    <col min="6402" max="6402" width="13.42578125" customWidth="1"/>
    <col min="6403" max="6403" width="40" customWidth="1"/>
    <col min="6404" max="6404" width="41" customWidth="1"/>
    <col min="6405" max="6405" width="23.7109375" bestFit="1" customWidth="1"/>
    <col min="6406" max="6406" width="16.42578125" customWidth="1"/>
    <col min="6407" max="6410" width="0" hidden="1" customWidth="1"/>
    <col min="6411" max="6411" width="23.7109375" bestFit="1" customWidth="1"/>
    <col min="6657" max="6657" width="11.7109375" customWidth="1"/>
    <col min="6658" max="6658" width="13.42578125" customWidth="1"/>
    <col min="6659" max="6659" width="40" customWidth="1"/>
    <col min="6660" max="6660" width="41" customWidth="1"/>
    <col min="6661" max="6661" width="23.7109375" bestFit="1" customWidth="1"/>
    <col min="6662" max="6662" width="16.42578125" customWidth="1"/>
    <col min="6663" max="6666" width="0" hidden="1" customWidth="1"/>
    <col min="6667" max="6667" width="23.7109375" bestFit="1" customWidth="1"/>
    <col min="6913" max="6913" width="11.7109375" customWidth="1"/>
    <col min="6914" max="6914" width="13.42578125" customWidth="1"/>
    <col min="6915" max="6915" width="40" customWidth="1"/>
    <col min="6916" max="6916" width="41" customWidth="1"/>
    <col min="6917" max="6917" width="23.7109375" bestFit="1" customWidth="1"/>
    <col min="6918" max="6918" width="16.42578125" customWidth="1"/>
    <col min="6919" max="6922" width="0" hidden="1" customWidth="1"/>
    <col min="6923" max="6923" width="23.7109375" bestFit="1" customWidth="1"/>
    <col min="7169" max="7169" width="11.7109375" customWidth="1"/>
    <col min="7170" max="7170" width="13.42578125" customWidth="1"/>
    <col min="7171" max="7171" width="40" customWidth="1"/>
    <col min="7172" max="7172" width="41" customWidth="1"/>
    <col min="7173" max="7173" width="23.7109375" bestFit="1" customWidth="1"/>
    <col min="7174" max="7174" width="16.42578125" customWidth="1"/>
    <col min="7175" max="7178" width="0" hidden="1" customWidth="1"/>
    <col min="7179" max="7179" width="23.7109375" bestFit="1" customWidth="1"/>
    <col min="7425" max="7425" width="11.7109375" customWidth="1"/>
    <col min="7426" max="7426" width="13.42578125" customWidth="1"/>
    <col min="7427" max="7427" width="40" customWidth="1"/>
    <col min="7428" max="7428" width="41" customWidth="1"/>
    <col min="7429" max="7429" width="23.7109375" bestFit="1" customWidth="1"/>
    <col min="7430" max="7430" width="16.42578125" customWidth="1"/>
    <col min="7431" max="7434" width="0" hidden="1" customWidth="1"/>
    <col min="7435" max="7435" width="23.7109375" bestFit="1" customWidth="1"/>
    <col min="7681" max="7681" width="11.7109375" customWidth="1"/>
    <col min="7682" max="7682" width="13.42578125" customWidth="1"/>
    <col min="7683" max="7683" width="40" customWidth="1"/>
    <col min="7684" max="7684" width="41" customWidth="1"/>
    <col min="7685" max="7685" width="23.7109375" bestFit="1" customWidth="1"/>
    <col min="7686" max="7686" width="16.42578125" customWidth="1"/>
    <col min="7687" max="7690" width="0" hidden="1" customWidth="1"/>
    <col min="7691" max="7691" width="23.7109375" bestFit="1" customWidth="1"/>
    <col min="7937" max="7937" width="11.7109375" customWidth="1"/>
    <col min="7938" max="7938" width="13.42578125" customWidth="1"/>
    <col min="7939" max="7939" width="40" customWidth="1"/>
    <col min="7940" max="7940" width="41" customWidth="1"/>
    <col min="7941" max="7941" width="23.7109375" bestFit="1" customWidth="1"/>
    <col min="7942" max="7942" width="16.42578125" customWidth="1"/>
    <col min="7943" max="7946" width="0" hidden="1" customWidth="1"/>
    <col min="7947" max="7947" width="23.7109375" bestFit="1" customWidth="1"/>
    <col min="8193" max="8193" width="11.7109375" customWidth="1"/>
    <col min="8194" max="8194" width="13.42578125" customWidth="1"/>
    <col min="8195" max="8195" width="40" customWidth="1"/>
    <col min="8196" max="8196" width="41" customWidth="1"/>
    <col min="8197" max="8197" width="23.7109375" bestFit="1" customWidth="1"/>
    <col min="8198" max="8198" width="16.42578125" customWidth="1"/>
    <col min="8199" max="8202" width="0" hidden="1" customWidth="1"/>
    <col min="8203" max="8203" width="23.7109375" bestFit="1" customWidth="1"/>
    <col min="8449" max="8449" width="11.7109375" customWidth="1"/>
    <col min="8450" max="8450" width="13.42578125" customWidth="1"/>
    <col min="8451" max="8451" width="40" customWidth="1"/>
    <col min="8452" max="8452" width="41" customWidth="1"/>
    <col min="8453" max="8453" width="23.7109375" bestFit="1" customWidth="1"/>
    <col min="8454" max="8454" width="16.42578125" customWidth="1"/>
    <col min="8455" max="8458" width="0" hidden="1" customWidth="1"/>
    <col min="8459" max="8459" width="23.7109375" bestFit="1" customWidth="1"/>
    <col min="8705" max="8705" width="11.7109375" customWidth="1"/>
    <col min="8706" max="8706" width="13.42578125" customWidth="1"/>
    <col min="8707" max="8707" width="40" customWidth="1"/>
    <col min="8708" max="8708" width="41" customWidth="1"/>
    <col min="8709" max="8709" width="23.7109375" bestFit="1" customWidth="1"/>
    <col min="8710" max="8710" width="16.42578125" customWidth="1"/>
    <col min="8711" max="8714" width="0" hidden="1" customWidth="1"/>
    <col min="8715" max="8715" width="23.7109375" bestFit="1" customWidth="1"/>
    <col min="8961" max="8961" width="11.7109375" customWidth="1"/>
    <col min="8962" max="8962" width="13.42578125" customWidth="1"/>
    <col min="8963" max="8963" width="40" customWidth="1"/>
    <col min="8964" max="8964" width="41" customWidth="1"/>
    <col min="8965" max="8965" width="23.7109375" bestFit="1" customWidth="1"/>
    <col min="8966" max="8966" width="16.42578125" customWidth="1"/>
    <col min="8967" max="8970" width="0" hidden="1" customWidth="1"/>
    <col min="8971" max="8971" width="23.7109375" bestFit="1" customWidth="1"/>
    <col min="9217" max="9217" width="11.7109375" customWidth="1"/>
    <col min="9218" max="9218" width="13.42578125" customWidth="1"/>
    <col min="9219" max="9219" width="40" customWidth="1"/>
    <col min="9220" max="9220" width="41" customWidth="1"/>
    <col min="9221" max="9221" width="23.7109375" bestFit="1" customWidth="1"/>
    <col min="9222" max="9222" width="16.42578125" customWidth="1"/>
    <col min="9223" max="9226" width="0" hidden="1" customWidth="1"/>
    <col min="9227" max="9227" width="23.7109375" bestFit="1" customWidth="1"/>
    <col min="9473" max="9473" width="11.7109375" customWidth="1"/>
    <col min="9474" max="9474" width="13.42578125" customWidth="1"/>
    <col min="9475" max="9475" width="40" customWidth="1"/>
    <col min="9476" max="9476" width="41" customWidth="1"/>
    <col min="9477" max="9477" width="23.7109375" bestFit="1" customWidth="1"/>
    <col min="9478" max="9478" width="16.42578125" customWidth="1"/>
    <col min="9479" max="9482" width="0" hidden="1" customWidth="1"/>
    <col min="9483" max="9483" width="23.7109375" bestFit="1" customWidth="1"/>
    <col min="9729" max="9729" width="11.7109375" customWidth="1"/>
    <col min="9730" max="9730" width="13.42578125" customWidth="1"/>
    <col min="9731" max="9731" width="40" customWidth="1"/>
    <col min="9732" max="9732" width="41" customWidth="1"/>
    <col min="9733" max="9733" width="23.7109375" bestFit="1" customWidth="1"/>
    <col min="9734" max="9734" width="16.42578125" customWidth="1"/>
    <col min="9735" max="9738" width="0" hidden="1" customWidth="1"/>
    <col min="9739" max="9739" width="23.7109375" bestFit="1" customWidth="1"/>
    <col min="9985" max="9985" width="11.7109375" customWidth="1"/>
    <col min="9986" max="9986" width="13.42578125" customWidth="1"/>
    <col min="9987" max="9987" width="40" customWidth="1"/>
    <col min="9988" max="9988" width="41" customWidth="1"/>
    <col min="9989" max="9989" width="23.7109375" bestFit="1" customWidth="1"/>
    <col min="9990" max="9990" width="16.42578125" customWidth="1"/>
    <col min="9991" max="9994" width="0" hidden="1" customWidth="1"/>
    <col min="9995" max="9995" width="23.7109375" bestFit="1" customWidth="1"/>
    <col min="10241" max="10241" width="11.7109375" customWidth="1"/>
    <col min="10242" max="10242" width="13.42578125" customWidth="1"/>
    <col min="10243" max="10243" width="40" customWidth="1"/>
    <col min="10244" max="10244" width="41" customWidth="1"/>
    <col min="10245" max="10245" width="23.7109375" bestFit="1" customWidth="1"/>
    <col min="10246" max="10246" width="16.42578125" customWidth="1"/>
    <col min="10247" max="10250" width="0" hidden="1" customWidth="1"/>
    <col min="10251" max="10251" width="23.7109375" bestFit="1" customWidth="1"/>
    <col min="10497" max="10497" width="11.7109375" customWidth="1"/>
    <col min="10498" max="10498" width="13.42578125" customWidth="1"/>
    <col min="10499" max="10499" width="40" customWidth="1"/>
    <col min="10500" max="10500" width="41" customWidth="1"/>
    <col min="10501" max="10501" width="23.7109375" bestFit="1" customWidth="1"/>
    <col min="10502" max="10502" width="16.42578125" customWidth="1"/>
    <col min="10503" max="10506" width="0" hidden="1" customWidth="1"/>
    <col min="10507" max="10507" width="23.7109375" bestFit="1" customWidth="1"/>
    <col min="10753" max="10753" width="11.7109375" customWidth="1"/>
    <col min="10754" max="10754" width="13.42578125" customWidth="1"/>
    <col min="10755" max="10755" width="40" customWidth="1"/>
    <col min="10756" max="10756" width="41" customWidth="1"/>
    <col min="10757" max="10757" width="23.7109375" bestFit="1" customWidth="1"/>
    <col min="10758" max="10758" width="16.42578125" customWidth="1"/>
    <col min="10759" max="10762" width="0" hidden="1" customWidth="1"/>
    <col min="10763" max="10763" width="23.7109375" bestFit="1" customWidth="1"/>
    <col min="11009" max="11009" width="11.7109375" customWidth="1"/>
    <col min="11010" max="11010" width="13.42578125" customWidth="1"/>
    <col min="11011" max="11011" width="40" customWidth="1"/>
    <col min="11012" max="11012" width="41" customWidth="1"/>
    <col min="11013" max="11013" width="23.7109375" bestFit="1" customWidth="1"/>
    <col min="11014" max="11014" width="16.42578125" customWidth="1"/>
    <col min="11015" max="11018" width="0" hidden="1" customWidth="1"/>
    <col min="11019" max="11019" width="23.7109375" bestFit="1" customWidth="1"/>
    <col min="11265" max="11265" width="11.7109375" customWidth="1"/>
    <col min="11266" max="11266" width="13.42578125" customWidth="1"/>
    <col min="11267" max="11267" width="40" customWidth="1"/>
    <col min="11268" max="11268" width="41" customWidth="1"/>
    <col min="11269" max="11269" width="23.7109375" bestFit="1" customWidth="1"/>
    <col min="11270" max="11270" width="16.42578125" customWidth="1"/>
    <col min="11271" max="11274" width="0" hidden="1" customWidth="1"/>
    <col min="11275" max="11275" width="23.7109375" bestFit="1" customWidth="1"/>
    <col min="11521" max="11521" width="11.7109375" customWidth="1"/>
    <col min="11522" max="11522" width="13.42578125" customWidth="1"/>
    <col min="11523" max="11523" width="40" customWidth="1"/>
    <col min="11524" max="11524" width="41" customWidth="1"/>
    <col min="11525" max="11525" width="23.7109375" bestFit="1" customWidth="1"/>
    <col min="11526" max="11526" width="16.42578125" customWidth="1"/>
    <col min="11527" max="11530" width="0" hidden="1" customWidth="1"/>
    <col min="11531" max="11531" width="23.7109375" bestFit="1" customWidth="1"/>
    <col min="11777" max="11777" width="11.7109375" customWidth="1"/>
    <col min="11778" max="11778" width="13.42578125" customWidth="1"/>
    <col min="11779" max="11779" width="40" customWidth="1"/>
    <col min="11780" max="11780" width="41" customWidth="1"/>
    <col min="11781" max="11781" width="23.7109375" bestFit="1" customWidth="1"/>
    <col min="11782" max="11782" width="16.42578125" customWidth="1"/>
    <col min="11783" max="11786" width="0" hidden="1" customWidth="1"/>
    <col min="11787" max="11787" width="23.7109375" bestFit="1" customWidth="1"/>
    <col min="12033" max="12033" width="11.7109375" customWidth="1"/>
    <col min="12034" max="12034" width="13.42578125" customWidth="1"/>
    <col min="12035" max="12035" width="40" customWidth="1"/>
    <col min="12036" max="12036" width="41" customWidth="1"/>
    <col min="12037" max="12037" width="23.7109375" bestFit="1" customWidth="1"/>
    <col min="12038" max="12038" width="16.42578125" customWidth="1"/>
    <col min="12039" max="12042" width="0" hidden="1" customWidth="1"/>
    <col min="12043" max="12043" width="23.7109375" bestFit="1" customWidth="1"/>
    <col min="12289" max="12289" width="11.7109375" customWidth="1"/>
    <col min="12290" max="12290" width="13.42578125" customWidth="1"/>
    <col min="12291" max="12291" width="40" customWidth="1"/>
    <col min="12292" max="12292" width="41" customWidth="1"/>
    <col min="12293" max="12293" width="23.7109375" bestFit="1" customWidth="1"/>
    <col min="12294" max="12294" width="16.42578125" customWidth="1"/>
    <col min="12295" max="12298" width="0" hidden="1" customWidth="1"/>
    <col min="12299" max="12299" width="23.7109375" bestFit="1" customWidth="1"/>
    <col min="12545" max="12545" width="11.7109375" customWidth="1"/>
    <col min="12546" max="12546" width="13.42578125" customWidth="1"/>
    <col min="12547" max="12547" width="40" customWidth="1"/>
    <col min="12548" max="12548" width="41" customWidth="1"/>
    <col min="12549" max="12549" width="23.7109375" bestFit="1" customWidth="1"/>
    <col min="12550" max="12550" width="16.42578125" customWidth="1"/>
    <col min="12551" max="12554" width="0" hidden="1" customWidth="1"/>
    <col min="12555" max="12555" width="23.7109375" bestFit="1" customWidth="1"/>
    <col min="12801" max="12801" width="11.7109375" customWidth="1"/>
    <col min="12802" max="12802" width="13.42578125" customWidth="1"/>
    <col min="12803" max="12803" width="40" customWidth="1"/>
    <col min="12804" max="12804" width="41" customWidth="1"/>
    <col min="12805" max="12805" width="23.7109375" bestFit="1" customWidth="1"/>
    <col min="12806" max="12806" width="16.42578125" customWidth="1"/>
    <col min="12807" max="12810" width="0" hidden="1" customWidth="1"/>
    <col min="12811" max="12811" width="23.7109375" bestFit="1" customWidth="1"/>
    <col min="13057" max="13057" width="11.7109375" customWidth="1"/>
    <col min="13058" max="13058" width="13.42578125" customWidth="1"/>
    <col min="13059" max="13059" width="40" customWidth="1"/>
    <col min="13060" max="13060" width="41" customWidth="1"/>
    <col min="13061" max="13061" width="23.7109375" bestFit="1" customWidth="1"/>
    <col min="13062" max="13062" width="16.42578125" customWidth="1"/>
    <col min="13063" max="13066" width="0" hidden="1" customWidth="1"/>
    <col min="13067" max="13067" width="23.7109375" bestFit="1" customWidth="1"/>
    <col min="13313" max="13313" width="11.7109375" customWidth="1"/>
    <col min="13314" max="13314" width="13.42578125" customWidth="1"/>
    <col min="13315" max="13315" width="40" customWidth="1"/>
    <col min="13316" max="13316" width="41" customWidth="1"/>
    <col min="13317" max="13317" width="23.7109375" bestFit="1" customWidth="1"/>
    <col min="13318" max="13318" width="16.42578125" customWidth="1"/>
    <col min="13319" max="13322" width="0" hidden="1" customWidth="1"/>
    <col min="13323" max="13323" width="23.7109375" bestFit="1" customWidth="1"/>
    <col min="13569" max="13569" width="11.7109375" customWidth="1"/>
    <col min="13570" max="13570" width="13.42578125" customWidth="1"/>
    <col min="13571" max="13571" width="40" customWidth="1"/>
    <col min="13572" max="13572" width="41" customWidth="1"/>
    <col min="13573" max="13573" width="23.7109375" bestFit="1" customWidth="1"/>
    <col min="13574" max="13574" width="16.42578125" customWidth="1"/>
    <col min="13575" max="13578" width="0" hidden="1" customWidth="1"/>
    <col min="13579" max="13579" width="23.7109375" bestFit="1" customWidth="1"/>
    <col min="13825" max="13825" width="11.7109375" customWidth="1"/>
    <col min="13826" max="13826" width="13.42578125" customWidth="1"/>
    <col min="13827" max="13827" width="40" customWidth="1"/>
    <col min="13828" max="13828" width="41" customWidth="1"/>
    <col min="13829" max="13829" width="23.7109375" bestFit="1" customWidth="1"/>
    <col min="13830" max="13830" width="16.42578125" customWidth="1"/>
    <col min="13831" max="13834" width="0" hidden="1" customWidth="1"/>
    <col min="13835" max="13835" width="23.7109375" bestFit="1" customWidth="1"/>
    <col min="14081" max="14081" width="11.7109375" customWidth="1"/>
    <col min="14082" max="14082" width="13.42578125" customWidth="1"/>
    <col min="14083" max="14083" width="40" customWidth="1"/>
    <col min="14084" max="14084" width="41" customWidth="1"/>
    <col min="14085" max="14085" width="23.7109375" bestFit="1" customWidth="1"/>
    <col min="14086" max="14086" width="16.42578125" customWidth="1"/>
    <col min="14087" max="14090" width="0" hidden="1" customWidth="1"/>
    <col min="14091" max="14091" width="23.7109375" bestFit="1" customWidth="1"/>
    <col min="14337" max="14337" width="11.7109375" customWidth="1"/>
    <col min="14338" max="14338" width="13.42578125" customWidth="1"/>
    <col min="14339" max="14339" width="40" customWidth="1"/>
    <col min="14340" max="14340" width="41" customWidth="1"/>
    <col min="14341" max="14341" width="23.7109375" bestFit="1" customWidth="1"/>
    <col min="14342" max="14342" width="16.42578125" customWidth="1"/>
    <col min="14343" max="14346" width="0" hidden="1" customWidth="1"/>
    <col min="14347" max="14347" width="23.7109375" bestFit="1" customWidth="1"/>
    <col min="14593" max="14593" width="11.7109375" customWidth="1"/>
    <col min="14594" max="14594" width="13.42578125" customWidth="1"/>
    <col min="14595" max="14595" width="40" customWidth="1"/>
    <col min="14596" max="14596" width="41" customWidth="1"/>
    <col min="14597" max="14597" width="23.7109375" bestFit="1" customWidth="1"/>
    <col min="14598" max="14598" width="16.42578125" customWidth="1"/>
    <col min="14599" max="14602" width="0" hidden="1" customWidth="1"/>
    <col min="14603" max="14603" width="23.7109375" bestFit="1" customWidth="1"/>
    <col min="14849" max="14849" width="11.7109375" customWidth="1"/>
    <col min="14850" max="14850" width="13.42578125" customWidth="1"/>
    <col min="14851" max="14851" width="40" customWidth="1"/>
    <col min="14852" max="14852" width="41" customWidth="1"/>
    <col min="14853" max="14853" width="23.7109375" bestFit="1" customWidth="1"/>
    <col min="14854" max="14854" width="16.42578125" customWidth="1"/>
    <col min="14855" max="14858" width="0" hidden="1" customWidth="1"/>
    <col min="14859" max="14859" width="23.7109375" bestFit="1" customWidth="1"/>
    <col min="15105" max="15105" width="11.7109375" customWidth="1"/>
    <col min="15106" max="15106" width="13.42578125" customWidth="1"/>
    <col min="15107" max="15107" width="40" customWidth="1"/>
    <col min="15108" max="15108" width="41" customWidth="1"/>
    <col min="15109" max="15109" width="23.7109375" bestFit="1" customWidth="1"/>
    <col min="15110" max="15110" width="16.42578125" customWidth="1"/>
    <col min="15111" max="15114" width="0" hidden="1" customWidth="1"/>
    <col min="15115" max="15115" width="23.7109375" bestFit="1" customWidth="1"/>
    <col min="15361" max="15361" width="11.7109375" customWidth="1"/>
    <col min="15362" max="15362" width="13.42578125" customWidth="1"/>
    <col min="15363" max="15363" width="40" customWidth="1"/>
    <col min="15364" max="15364" width="41" customWidth="1"/>
    <col min="15365" max="15365" width="23.7109375" bestFit="1" customWidth="1"/>
    <col min="15366" max="15366" width="16.42578125" customWidth="1"/>
    <col min="15367" max="15370" width="0" hidden="1" customWidth="1"/>
    <col min="15371" max="15371" width="23.7109375" bestFit="1" customWidth="1"/>
    <col min="15617" max="15617" width="11.7109375" customWidth="1"/>
    <col min="15618" max="15618" width="13.42578125" customWidth="1"/>
    <col min="15619" max="15619" width="40" customWidth="1"/>
    <col min="15620" max="15620" width="41" customWidth="1"/>
    <col min="15621" max="15621" width="23.7109375" bestFit="1" customWidth="1"/>
    <col min="15622" max="15622" width="16.42578125" customWidth="1"/>
    <col min="15623" max="15626" width="0" hidden="1" customWidth="1"/>
    <col min="15627" max="15627" width="23.7109375" bestFit="1" customWidth="1"/>
    <col min="15873" max="15873" width="11.7109375" customWidth="1"/>
    <col min="15874" max="15874" width="13.42578125" customWidth="1"/>
    <col min="15875" max="15875" width="40" customWidth="1"/>
    <col min="15876" max="15876" width="41" customWidth="1"/>
    <col min="15877" max="15877" width="23.7109375" bestFit="1" customWidth="1"/>
    <col min="15878" max="15878" width="16.42578125" customWidth="1"/>
    <col min="15879" max="15882" width="0" hidden="1" customWidth="1"/>
    <col min="15883" max="15883" width="23.7109375" bestFit="1" customWidth="1"/>
    <col min="16129" max="16129" width="11.7109375" customWidth="1"/>
    <col min="16130" max="16130" width="13.42578125" customWidth="1"/>
    <col min="16131" max="16131" width="40" customWidth="1"/>
    <col min="16132" max="16132" width="41" customWidth="1"/>
    <col min="16133" max="16133" width="23.7109375" bestFit="1" customWidth="1"/>
    <col min="16134" max="16134" width="16.42578125" customWidth="1"/>
    <col min="16135" max="16138" width="0" hidden="1" customWidth="1"/>
    <col min="16139" max="16139" width="23.7109375" bestFit="1" customWidth="1"/>
  </cols>
  <sheetData>
    <row r="1" spans="1:15">
      <c r="F1" s="85">
        <f>SUBTOTAL(109,F3:F10000)</f>
        <v>-347344</v>
      </c>
    </row>
    <row r="2" spans="1:15" hidden="1">
      <c r="A2" s="73" t="s">
        <v>18508</v>
      </c>
      <c r="B2" s="73" t="s">
        <v>18509</v>
      </c>
      <c r="C2" s="73" t="s">
        <v>18510</v>
      </c>
      <c r="D2" s="73" t="s">
        <v>18511</v>
      </c>
      <c r="E2" s="74" t="s">
        <v>18512</v>
      </c>
      <c r="F2" s="75" t="s">
        <v>18513</v>
      </c>
      <c r="G2" s="76" t="s">
        <v>18514</v>
      </c>
      <c r="H2" s="77" t="s">
        <v>18515</v>
      </c>
      <c r="I2" s="78" t="s">
        <v>18516</v>
      </c>
      <c r="J2" s="76" t="s">
        <v>18517</v>
      </c>
      <c r="K2" s="74" t="s">
        <v>19540</v>
      </c>
      <c r="L2" s="86" t="s">
        <v>19541</v>
      </c>
    </row>
    <row r="3" spans="1:15" hidden="1">
      <c r="A3">
        <v>510021</v>
      </c>
      <c r="B3" t="s">
        <v>18518</v>
      </c>
      <c r="C3" t="s">
        <v>18519</v>
      </c>
      <c r="D3" t="s">
        <v>19542</v>
      </c>
      <c r="E3" t="s">
        <v>19543</v>
      </c>
      <c r="F3" s="87">
        <v>-1228500</v>
      </c>
      <c r="G3" s="88">
        <v>46015</v>
      </c>
      <c r="H3" s="88"/>
      <c r="I3" s="88"/>
      <c r="J3" s="88">
        <v>46034</v>
      </c>
      <c r="K3" t="s">
        <v>19134</v>
      </c>
      <c r="L3" s="88">
        <v>46034</v>
      </c>
      <c r="M3">
        <f>IFERROR(VALUE(K3),K3)</f>
        <v>2</v>
      </c>
      <c r="N3" t="str">
        <f>M3&amp;F3</f>
        <v>2-1228500</v>
      </c>
      <c r="O3" t="e">
        <f>IFERROR(_xlfn.XLOOKUP(M3&amp;(F3),'Báo cáo'!#REF!,'Báo cáo'!#REF!),IFERROR(_xlfn.XLOOKUP(M3&amp;(F3-3),'Báo cáo'!#REF!,'Báo cáo'!#REF!),IFERROR(_xlfn.XLOOKUP(M3&amp;(F3-5),'Báo cáo'!#REF!,'Báo cáo'!#REF!),IFERROR(_xlfn.XLOOKUP(M3&amp;(F3+5),'Báo cáo'!#REF!,'Báo cáo'!#REF!),IFERROR(_xlfn.XLOOKUP(M3&amp;(F3+2),'Báo cáo'!#REF!,'Báo cáo'!#REF!),IFERROR(_xlfn.XLOOKUP(M3&amp;(F3-6),'Báo cáo'!#REF!,'Báo cáo'!#REF!),IFERROR(_xlfn.XLOOKUP(M3&amp;(F3-1),'Báo cáo'!#REF!,'Báo cáo'!#REF!),IFERROR(_xlfn.XLOOKUP(M3&amp;(F3+3),'Báo cáo'!#REF!,'Báo cáo'!#REF!),IFERROR(_xlfn.XLOOKUP(M3&amp;(F3+1),'Báo cáo'!#REF!,'Báo cáo'!#REF!),IFERROR(_xlfn.XLOOKUP(M3&amp;(F3-4),'Báo cáo'!#REF!,'Báo cáo'!#REF!),IFERROR(_xlfn.XLOOKUP(M3&amp;(F3+6),'Báo cáo'!#REF!,'Báo cáo'!#REF!),IFERROR(_xlfn.XLOOKUP(M3&amp;(F3-2),'Báo cáo'!#REF!,'Báo cáo'!#REF!),IFERROR(_xlfn.XLOOKUP(M3&amp;(F3+4),'Báo cáo'!#REF!,'Báo cáo'!#REF!),_xlfn.XLOOKUP(M3&amp;(F3+13),'Báo cáo'!#REF!,'Báo cáo'!#REF!))))))))))))))</f>
        <v>#REF!</v>
      </c>
    </row>
    <row r="4" spans="1:15" hidden="1">
      <c r="A4">
        <v>510023</v>
      </c>
      <c r="B4" t="s">
        <v>18518</v>
      </c>
      <c r="C4" t="s">
        <v>18519</v>
      </c>
      <c r="D4" t="s">
        <v>19544</v>
      </c>
      <c r="E4" t="s">
        <v>19545</v>
      </c>
      <c r="F4" s="87">
        <v>-1348193</v>
      </c>
      <c r="G4" s="88">
        <v>46024</v>
      </c>
      <c r="H4" s="88"/>
      <c r="I4" s="88"/>
      <c r="J4" s="88">
        <v>46034</v>
      </c>
      <c r="K4" t="s">
        <v>19134</v>
      </c>
      <c r="L4" s="88">
        <v>46034</v>
      </c>
      <c r="M4">
        <f t="shared" ref="M4:M67" si="0">IFERROR(VALUE(K4),K4)</f>
        <v>2</v>
      </c>
      <c r="N4" t="str">
        <f t="shared" ref="N4:N67" si="1">M4&amp;F4</f>
        <v>2-1348193</v>
      </c>
      <c r="O4" t="e">
        <f>IFERROR(_xlfn.XLOOKUP(M4&amp;(F4),'Báo cáo'!#REF!,'Báo cáo'!#REF!),IFERROR(_xlfn.XLOOKUP(M4&amp;(F4-3),'Báo cáo'!#REF!,'Báo cáo'!#REF!),IFERROR(_xlfn.XLOOKUP(M4&amp;(F4-5),'Báo cáo'!#REF!,'Báo cáo'!#REF!),IFERROR(_xlfn.XLOOKUP(M4&amp;(F4+5),'Báo cáo'!#REF!,'Báo cáo'!#REF!),IFERROR(_xlfn.XLOOKUP(M4&amp;(F4+2),'Báo cáo'!#REF!,'Báo cáo'!#REF!),IFERROR(_xlfn.XLOOKUP(M4&amp;(F4-6),'Báo cáo'!#REF!,'Báo cáo'!#REF!),IFERROR(_xlfn.XLOOKUP(M4&amp;(F4-1),'Báo cáo'!#REF!,'Báo cáo'!#REF!),IFERROR(_xlfn.XLOOKUP(M4&amp;(F4+3),'Báo cáo'!#REF!,'Báo cáo'!#REF!),IFERROR(_xlfn.XLOOKUP(M4&amp;(F4+1),'Báo cáo'!#REF!,'Báo cáo'!#REF!),IFERROR(_xlfn.XLOOKUP(M4&amp;(F4-4),'Báo cáo'!#REF!,'Báo cáo'!#REF!),IFERROR(_xlfn.XLOOKUP(M4&amp;(F4+6),'Báo cáo'!#REF!,'Báo cáo'!#REF!),IFERROR(_xlfn.XLOOKUP(M4&amp;(F4-2),'Báo cáo'!#REF!,'Báo cáo'!#REF!),IFERROR(_xlfn.XLOOKUP(M4&amp;(F4+4),'Báo cáo'!#REF!,'Báo cáo'!#REF!),_xlfn.XLOOKUP(M4&amp;(F4+13),'Báo cáo'!#REF!,'Báo cáo'!#REF!))))))))))))))</f>
        <v>#REF!</v>
      </c>
    </row>
    <row r="5" spans="1:15" hidden="1">
      <c r="A5">
        <v>510019</v>
      </c>
      <c r="B5" t="s">
        <v>18518</v>
      </c>
      <c r="C5" t="s">
        <v>18519</v>
      </c>
      <c r="D5" t="s">
        <v>19546</v>
      </c>
      <c r="E5" s="79" t="s">
        <v>19547</v>
      </c>
      <c r="F5" s="89">
        <v>-385711</v>
      </c>
      <c r="G5" s="88">
        <v>46022</v>
      </c>
      <c r="H5" s="88"/>
      <c r="I5" s="88"/>
      <c r="J5" s="88">
        <v>46034</v>
      </c>
      <c r="K5" s="79" t="s">
        <v>19116</v>
      </c>
      <c r="L5" s="88">
        <v>46034</v>
      </c>
      <c r="M5">
        <f t="shared" si="0"/>
        <v>3</v>
      </c>
      <c r="N5" t="str">
        <f t="shared" si="1"/>
        <v>3-385711</v>
      </c>
      <c r="O5" t="e">
        <f>IFERROR(_xlfn.XLOOKUP(M5&amp;(F5),'Báo cáo'!#REF!,'Báo cáo'!#REF!),IFERROR(_xlfn.XLOOKUP(M5&amp;(F5-3),'Báo cáo'!#REF!,'Báo cáo'!#REF!),IFERROR(_xlfn.XLOOKUP(M5&amp;(F5-5),'Báo cáo'!#REF!,'Báo cáo'!#REF!),IFERROR(_xlfn.XLOOKUP(M5&amp;(F5+5),'Báo cáo'!#REF!,'Báo cáo'!#REF!),IFERROR(_xlfn.XLOOKUP(M5&amp;(F5+2),'Báo cáo'!#REF!,'Báo cáo'!#REF!),IFERROR(_xlfn.XLOOKUP(M5&amp;(F5-6),'Báo cáo'!#REF!,'Báo cáo'!#REF!),IFERROR(_xlfn.XLOOKUP(M5&amp;(F5-1),'Báo cáo'!#REF!,'Báo cáo'!#REF!),IFERROR(_xlfn.XLOOKUP(M5&amp;(F5+3),'Báo cáo'!#REF!,'Báo cáo'!#REF!),IFERROR(_xlfn.XLOOKUP(M5&amp;(F5+1),'Báo cáo'!#REF!,'Báo cáo'!#REF!),IFERROR(_xlfn.XLOOKUP(M5&amp;(F5-4),'Báo cáo'!#REF!,'Báo cáo'!#REF!),IFERROR(_xlfn.XLOOKUP(M5&amp;(F5+6),'Báo cáo'!#REF!,'Báo cáo'!#REF!),IFERROR(_xlfn.XLOOKUP(M5&amp;(F5-2),'Báo cáo'!#REF!,'Báo cáo'!#REF!),IFERROR(_xlfn.XLOOKUP(M5&amp;(F5+4),'Báo cáo'!#REF!,'Báo cáo'!#REF!),_xlfn.XLOOKUP(M5&amp;(F5+13),'Báo cáo'!#REF!,'Báo cáo'!#REF!))))))))))))))</f>
        <v>#REF!</v>
      </c>
    </row>
    <row r="6" spans="1:15" hidden="1">
      <c r="A6">
        <v>510019</v>
      </c>
      <c r="B6" t="s">
        <v>18518</v>
      </c>
      <c r="C6" t="s">
        <v>18519</v>
      </c>
      <c r="D6" t="s">
        <v>19548</v>
      </c>
      <c r="E6" t="s">
        <v>19549</v>
      </c>
      <c r="F6" s="87">
        <v>-1633033</v>
      </c>
      <c r="G6" s="88">
        <v>46022</v>
      </c>
      <c r="H6" s="88"/>
      <c r="I6" s="88"/>
      <c r="J6" s="88">
        <v>46034</v>
      </c>
      <c r="K6" t="s">
        <v>19117</v>
      </c>
      <c r="L6" s="88">
        <v>46034</v>
      </c>
      <c r="M6">
        <f t="shared" si="0"/>
        <v>5</v>
      </c>
      <c r="N6" t="str">
        <f t="shared" si="1"/>
        <v>5-1633033</v>
      </c>
      <c r="O6" t="e">
        <f>IFERROR(_xlfn.XLOOKUP(M6&amp;(F6),'Báo cáo'!#REF!,'Báo cáo'!#REF!),IFERROR(_xlfn.XLOOKUP(M6&amp;(F6-3),'Báo cáo'!#REF!,'Báo cáo'!#REF!),IFERROR(_xlfn.XLOOKUP(M6&amp;(F6-5),'Báo cáo'!#REF!,'Báo cáo'!#REF!),IFERROR(_xlfn.XLOOKUP(M6&amp;(F6+5),'Báo cáo'!#REF!,'Báo cáo'!#REF!),IFERROR(_xlfn.XLOOKUP(M6&amp;(F6+2),'Báo cáo'!#REF!,'Báo cáo'!#REF!),IFERROR(_xlfn.XLOOKUP(M6&amp;(F6-6),'Báo cáo'!#REF!,'Báo cáo'!#REF!),IFERROR(_xlfn.XLOOKUP(M6&amp;(F6-1),'Báo cáo'!#REF!,'Báo cáo'!#REF!),IFERROR(_xlfn.XLOOKUP(M6&amp;(F6+3),'Báo cáo'!#REF!,'Báo cáo'!#REF!),IFERROR(_xlfn.XLOOKUP(M6&amp;(F6+1),'Báo cáo'!#REF!,'Báo cáo'!#REF!),IFERROR(_xlfn.XLOOKUP(M6&amp;(F6-4),'Báo cáo'!#REF!,'Báo cáo'!#REF!),IFERROR(_xlfn.XLOOKUP(M6&amp;(F6+6),'Báo cáo'!#REF!,'Báo cáo'!#REF!),IFERROR(_xlfn.XLOOKUP(M6&amp;(F6-2),'Báo cáo'!#REF!,'Báo cáo'!#REF!),IFERROR(_xlfn.XLOOKUP(M6&amp;(F6+4),'Báo cáo'!#REF!,'Báo cáo'!#REF!),_xlfn.XLOOKUP(M6&amp;(F6+13),'Báo cáo'!#REF!,'Báo cáo'!#REF!))))))))))))))</f>
        <v>#REF!</v>
      </c>
    </row>
    <row r="7" spans="1:15" hidden="1">
      <c r="A7">
        <v>510025</v>
      </c>
      <c r="B7" t="s">
        <v>18518</v>
      </c>
      <c r="C7" t="s">
        <v>18519</v>
      </c>
      <c r="D7" t="s">
        <v>19550</v>
      </c>
      <c r="E7" t="s">
        <v>19551</v>
      </c>
      <c r="F7" s="87">
        <v>-8916252</v>
      </c>
      <c r="G7" s="88">
        <v>46028</v>
      </c>
      <c r="H7" s="88"/>
      <c r="I7" s="88"/>
      <c r="J7" s="88">
        <v>46034</v>
      </c>
      <c r="K7" t="s">
        <v>19117</v>
      </c>
      <c r="L7" s="88">
        <v>46034</v>
      </c>
      <c r="M7">
        <f t="shared" si="0"/>
        <v>5</v>
      </c>
      <c r="N7" t="str">
        <f t="shared" si="1"/>
        <v>5-8916252</v>
      </c>
      <c r="O7" t="e">
        <f>IFERROR(_xlfn.XLOOKUP(M7&amp;(F7),'Báo cáo'!#REF!,'Báo cáo'!#REF!),IFERROR(_xlfn.XLOOKUP(M7&amp;(F7-3),'Báo cáo'!#REF!,'Báo cáo'!#REF!),IFERROR(_xlfn.XLOOKUP(M7&amp;(F7-5),'Báo cáo'!#REF!,'Báo cáo'!#REF!),IFERROR(_xlfn.XLOOKUP(M7&amp;(F7+5),'Báo cáo'!#REF!,'Báo cáo'!#REF!),IFERROR(_xlfn.XLOOKUP(M7&amp;(F7+2),'Báo cáo'!#REF!,'Báo cáo'!#REF!),IFERROR(_xlfn.XLOOKUP(M7&amp;(F7-6),'Báo cáo'!#REF!,'Báo cáo'!#REF!),IFERROR(_xlfn.XLOOKUP(M7&amp;(F7-1),'Báo cáo'!#REF!,'Báo cáo'!#REF!),IFERROR(_xlfn.XLOOKUP(M7&amp;(F7+3),'Báo cáo'!#REF!,'Báo cáo'!#REF!),IFERROR(_xlfn.XLOOKUP(M7&amp;(F7+1),'Báo cáo'!#REF!,'Báo cáo'!#REF!),IFERROR(_xlfn.XLOOKUP(M7&amp;(F7-4),'Báo cáo'!#REF!,'Báo cáo'!#REF!),IFERROR(_xlfn.XLOOKUP(M7&amp;(F7+6),'Báo cáo'!#REF!,'Báo cáo'!#REF!),IFERROR(_xlfn.XLOOKUP(M7&amp;(F7-2),'Báo cáo'!#REF!,'Báo cáo'!#REF!),IFERROR(_xlfn.XLOOKUP(M7&amp;(F7+4),'Báo cáo'!#REF!,'Báo cáo'!#REF!),_xlfn.XLOOKUP(M7&amp;(F7+13),'Báo cáo'!#REF!,'Báo cáo'!#REF!))))))))))))))</f>
        <v>#REF!</v>
      </c>
    </row>
    <row r="8" spans="1:15" hidden="1">
      <c r="A8">
        <v>510015</v>
      </c>
      <c r="B8" t="s">
        <v>18518</v>
      </c>
      <c r="C8" t="s">
        <v>18519</v>
      </c>
      <c r="D8" t="s">
        <v>19552</v>
      </c>
      <c r="E8" s="79" t="s">
        <v>19553</v>
      </c>
      <c r="F8" s="87">
        <v>-704700</v>
      </c>
      <c r="G8" s="88">
        <v>46019</v>
      </c>
      <c r="H8" s="88"/>
      <c r="I8" s="88"/>
      <c r="J8" s="88">
        <v>46034</v>
      </c>
      <c r="K8" s="79" t="s">
        <v>19118</v>
      </c>
      <c r="L8" s="88">
        <v>46034</v>
      </c>
      <c r="M8">
        <f t="shared" si="0"/>
        <v>13</v>
      </c>
      <c r="N8" t="str">
        <f t="shared" si="1"/>
        <v>13-704700</v>
      </c>
      <c r="O8" t="e">
        <f>IFERROR(_xlfn.XLOOKUP(M8&amp;(F8),'Báo cáo'!#REF!,'Báo cáo'!#REF!),IFERROR(_xlfn.XLOOKUP(M8&amp;(F8-3),'Báo cáo'!#REF!,'Báo cáo'!#REF!),IFERROR(_xlfn.XLOOKUP(M8&amp;(F8-5),'Báo cáo'!#REF!,'Báo cáo'!#REF!),IFERROR(_xlfn.XLOOKUP(M8&amp;(F8+5),'Báo cáo'!#REF!,'Báo cáo'!#REF!),IFERROR(_xlfn.XLOOKUP(M8&amp;(F8+2),'Báo cáo'!#REF!,'Báo cáo'!#REF!),IFERROR(_xlfn.XLOOKUP(M8&amp;(F8-6),'Báo cáo'!#REF!,'Báo cáo'!#REF!),IFERROR(_xlfn.XLOOKUP(M8&amp;(F8-1),'Báo cáo'!#REF!,'Báo cáo'!#REF!),IFERROR(_xlfn.XLOOKUP(M8&amp;(F8+3),'Báo cáo'!#REF!,'Báo cáo'!#REF!),IFERROR(_xlfn.XLOOKUP(M8&amp;(F8+1),'Báo cáo'!#REF!,'Báo cáo'!#REF!),IFERROR(_xlfn.XLOOKUP(M8&amp;(F8-4),'Báo cáo'!#REF!,'Báo cáo'!#REF!),IFERROR(_xlfn.XLOOKUP(M8&amp;(F8+6),'Báo cáo'!#REF!,'Báo cáo'!#REF!),IFERROR(_xlfn.XLOOKUP(M8&amp;(F8-2),'Báo cáo'!#REF!,'Báo cáo'!#REF!),IFERROR(_xlfn.XLOOKUP(M8&amp;(F8+4),'Báo cáo'!#REF!,'Báo cáo'!#REF!),_xlfn.XLOOKUP(M8&amp;(F8+13),'Báo cáo'!#REF!,'Báo cáo'!#REF!))))))))))))))</f>
        <v>#REF!</v>
      </c>
    </row>
    <row r="9" spans="1:15" hidden="1">
      <c r="A9">
        <v>510029</v>
      </c>
      <c r="B9" t="s">
        <v>18518</v>
      </c>
      <c r="C9" t="s">
        <v>18519</v>
      </c>
      <c r="D9" t="s">
        <v>19554</v>
      </c>
      <c r="E9" s="79" t="s">
        <v>19555</v>
      </c>
      <c r="F9" s="80">
        <v>-428194</v>
      </c>
      <c r="G9" s="88">
        <v>46015</v>
      </c>
      <c r="H9" s="88"/>
      <c r="I9" s="88"/>
      <c r="J9" s="88">
        <v>46034</v>
      </c>
      <c r="K9" s="79" t="s">
        <v>19110</v>
      </c>
      <c r="L9" s="88">
        <v>46034</v>
      </c>
      <c r="M9">
        <f t="shared" si="0"/>
        <v>91</v>
      </c>
      <c r="N9" t="str">
        <f t="shared" si="1"/>
        <v>91-428194</v>
      </c>
      <c r="O9" t="e">
        <f>IFERROR(_xlfn.XLOOKUP(M9&amp;(F9),'Báo cáo'!#REF!,'Báo cáo'!#REF!),IFERROR(_xlfn.XLOOKUP(M9&amp;(F9-3),'Báo cáo'!#REF!,'Báo cáo'!#REF!),IFERROR(_xlfn.XLOOKUP(M9&amp;(F9-5),'Báo cáo'!#REF!,'Báo cáo'!#REF!),IFERROR(_xlfn.XLOOKUP(M9&amp;(F9+5),'Báo cáo'!#REF!,'Báo cáo'!#REF!),IFERROR(_xlfn.XLOOKUP(M9&amp;(F9+2),'Báo cáo'!#REF!,'Báo cáo'!#REF!),IFERROR(_xlfn.XLOOKUP(M9&amp;(F9-6),'Báo cáo'!#REF!,'Báo cáo'!#REF!),IFERROR(_xlfn.XLOOKUP(M9&amp;(F9-1),'Báo cáo'!#REF!,'Báo cáo'!#REF!),IFERROR(_xlfn.XLOOKUP(M9&amp;(F9+3),'Báo cáo'!#REF!,'Báo cáo'!#REF!),IFERROR(_xlfn.XLOOKUP(M9&amp;(F9+1),'Báo cáo'!#REF!,'Báo cáo'!#REF!),IFERROR(_xlfn.XLOOKUP(M9&amp;(F9-4),'Báo cáo'!#REF!,'Báo cáo'!#REF!),IFERROR(_xlfn.XLOOKUP(M9&amp;(F9+6),'Báo cáo'!#REF!,'Báo cáo'!#REF!),IFERROR(_xlfn.XLOOKUP(M9&amp;(F9-2),'Báo cáo'!#REF!,'Báo cáo'!#REF!),IFERROR(_xlfn.XLOOKUP(M9&amp;(F9+4),'Báo cáo'!#REF!,'Báo cáo'!#REF!),_xlfn.XLOOKUP(M9&amp;(F9+13),'Báo cáo'!#REF!,'Báo cáo'!#REF!))))))))))))))</f>
        <v>#REF!</v>
      </c>
    </row>
    <row r="10" spans="1:15" hidden="1">
      <c r="A10">
        <v>510022</v>
      </c>
      <c r="B10" t="s">
        <v>18518</v>
      </c>
      <c r="C10" t="s">
        <v>18519</v>
      </c>
      <c r="D10" t="s">
        <v>19556</v>
      </c>
      <c r="E10" t="s">
        <v>19557</v>
      </c>
      <c r="F10" s="87">
        <v>-3009249</v>
      </c>
      <c r="G10" s="88">
        <v>46009</v>
      </c>
      <c r="H10" s="88"/>
      <c r="I10" s="88"/>
      <c r="J10" s="88">
        <v>46034</v>
      </c>
      <c r="K10" t="s">
        <v>19107</v>
      </c>
      <c r="L10" s="88">
        <v>46034</v>
      </c>
      <c r="M10">
        <f t="shared" si="0"/>
        <v>236</v>
      </c>
      <c r="N10" t="str">
        <f t="shared" si="1"/>
        <v>236-3009249</v>
      </c>
      <c r="O10" t="e">
        <f>IFERROR(_xlfn.XLOOKUP(M10&amp;(F10),'Báo cáo'!#REF!,'Báo cáo'!#REF!),IFERROR(_xlfn.XLOOKUP(M10&amp;(F10-3),'Báo cáo'!#REF!,'Báo cáo'!#REF!),IFERROR(_xlfn.XLOOKUP(M10&amp;(F10-5),'Báo cáo'!#REF!,'Báo cáo'!#REF!),IFERROR(_xlfn.XLOOKUP(M10&amp;(F10+5),'Báo cáo'!#REF!,'Báo cáo'!#REF!),IFERROR(_xlfn.XLOOKUP(M10&amp;(F10+2),'Báo cáo'!#REF!,'Báo cáo'!#REF!),IFERROR(_xlfn.XLOOKUP(M10&amp;(F10-6),'Báo cáo'!#REF!,'Báo cáo'!#REF!),IFERROR(_xlfn.XLOOKUP(M10&amp;(F10-1),'Báo cáo'!#REF!,'Báo cáo'!#REF!),IFERROR(_xlfn.XLOOKUP(M10&amp;(F10+3),'Báo cáo'!#REF!,'Báo cáo'!#REF!),IFERROR(_xlfn.XLOOKUP(M10&amp;(F10+1),'Báo cáo'!#REF!,'Báo cáo'!#REF!),IFERROR(_xlfn.XLOOKUP(M10&amp;(F10-4),'Báo cáo'!#REF!,'Báo cáo'!#REF!),IFERROR(_xlfn.XLOOKUP(M10&amp;(F10+6),'Báo cáo'!#REF!,'Báo cáo'!#REF!),IFERROR(_xlfn.XLOOKUP(M10&amp;(F10-2),'Báo cáo'!#REF!,'Báo cáo'!#REF!),IFERROR(_xlfn.XLOOKUP(M10&amp;(F10+4),'Báo cáo'!#REF!,'Báo cáo'!#REF!),_xlfn.XLOOKUP(M10&amp;(F10+13),'Báo cáo'!#REF!,'Báo cáo'!#REF!))))))))))))))</f>
        <v>#REF!</v>
      </c>
    </row>
    <row r="11" spans="1:15" hidden="1">
      <c r="A11">
        <v>510020</v>
      </c>
      <c r="B11" t="s">
        <v>18518</v>
      </c>
      <c r="C11" t="s">
        <v>18519</v>
      </c>
      <c r="D11" t="s">
        <v>19558</v>
      </c>
      <c r="E11" t="s">
        <v>19559</v>
      </c>
      <c r="F11" s="87">
        <v>-1824117</v>
      </c>
      <c r="G11" s="88">
        <v>46011</v>
      </c>
      <c r="H11" s="88"/>
      <c r="I11" s="88"/>
      <c r="J11" s="88">
        <v>46034</v>
      </c>
      <c r="K11" t="s">
        <v>19108</v>
      </c>
      <c r="L11" s="88">
        <v>46034</v>
      </c>
      <c r="M11">
        <f t="shared" si="0"/>
        <v>262</v>
      </c>
      <c r="N11" t="str">
        <f t="shared" si="1"/>
        <v>262-1824117</v>
      </c>
      <c r="O11" t="e">
        <f>IFERROR(_xlfn.XLOOKUP(M11&amp;(F11),'Báo cáo'!#REF!,'Báo cáo'!#REF!),IFERROR(_xlfn.XLOOKUP(M11&amp;(F11-3),'Báo cáo'!#REF!,'Báo cáo'!#REF!),IFERROR(_xlfn.XLOOKUP(M11&amp;(F11-5),'Báo cáo'!#REF!,'Báo cáo'!#REF!),IFERROR(_xlfn.XLOOKUP(M11&amp;(F11+5),'Báo cáo'!#REF!,'Báo cáo'!#REF!),IFERROR(_xlfn.XLOOKUP(M11&amp;(F11+2),'Báo cáo'!#REF!,'Báo cáo'!#REF!),IFERROR(_xlfn.XLOOKUP(M11&amp;(F11-6),'Báo cáo'!#REF!,'Báo cáo'!#REF!),IFERROR(_xlfn.XLOOKUP(M11&amp;(F11-1),'Báo cáo'!#REF!,'Báo cáo'!#REF!),IFERROR(_xlfn.XLOOKUP(M11&amp;(F11+3),'Báo cáo'!#REF!,'Báo cáo'!#REF!),IFERROR(_xlfn.XLOOKUP(M11&amp;(F11+1),'Báo cáo'!#REF!,'Báo cáo'!#REF!),IFERROR(_xlfn.XLOOKUP(M11&amp;(F11-4),'Báo cáo'!#REF!,'Báo cáo'!#REF!),IFERROR(_xlfn.XLOOKUP(M11&amp;(F11+6),'Báo cáo'!#REF!,'Báo cáo'!#REF!),IFERROR(_xlfn.XLOOKUP(M11&amp;(F11-2),'Báo cáo'!#REF!,'Báo cáo'!#REF!),IFERROR(_xlfn.XLOOKUP(M11&amp;(F11+4),'Báo cáo'!#REF!,'Báo cáo'!#REF!),_xlfn.XLOOKUP(M11&amp;(F11+13),'Báo cáo'!#REF!,'Báo cáo'!#REF!))))))))))))))</f>
        <v>#REF!</v>
      </c>
    </row>
    <row r="12" spans="1:15" hidden="1">
      <c r="A12">
        <v>510019</v>
      </c>
      <c r="B12" t="s">
        <v>18518</v>
      </c>
      <c r="C12" t="s">
        <v>18519</v>
      </c>
      <c r="D12" t="s">
        <v>19560</v>
      </c>
      <c r="E12" t="s">
        <v>19561</v>
      </c>
      <c r="F12" s="87">
        <v>-582647</v>
      </c>
      <c r="G12" s="88">
        <v>46011</v>
      </c>
      <c r="H12" s="88"/>
      <c r="I12" s="88"/>
      <c r="J12" s="88">
        <v>46034</v>
      </c>
      <c r="K12" t="s">
        <v>19106</v>
      </c>
      <c r="L12" s="88">
        <v>46034</v>
      </c>
      <c r="M12">
        <f t="shared" si="0"/>
        <v>308</v>
      </c>
      <c r="N12" t="str">
        <f t="shared" si="1"/>
        <v>308-582647</v>
      </c>
      <c r="O12" t="e">
        <f>IFERROR(_xlfn.XLOOKUP(M12&amp;(F12),'Báo cáo'!#REF!,'Báo cáo'!#REF!),IFERROR(_xlfn.XLOOKUP(M12&amp;(F12-3),'Báo cáo'!#REF!,'Báo cáo'!#REF!),IFERROR(_xlfn.XLOOKUP(M12&amp;(F12-5),'Báo cáo'!#REF!,'Báo cáo'!#REF!),IFERROR(_xlfn.XLOOKUP(M12&amp;(F12+5),'Báo cáo'!#REF!,'Báo cáo'!#REF!),IFERROR(_xlfn.XLOOKUP(M12&amp;(F12+2),'Báo cáo'!#REF!,'Báo cáo'!#REF!),IFERROR(_xlfn.XLOOKUP(M12&amp;(F12-6),'Báo cáo'!#REF!,'Báo cáo'!#REF!),IFERROR(_xlfn.XLOOKUP(M12&amp;(F12-1),'Báo cáo'!#REF!,'Báo cáo'!#REF!),IFERROR(_xlfn.XLOOKUP(M12&amp;(F12+3),'Báo cáo'!#REF!,'Báo cáo'!#REF!),IFERROR(_xlfn.XLOOKUP(M12&amp;(F12+1),'Báo cáo'!#REF!,'Báo cáo'!#REF!),IFERROR(_xlfn.XLOOKUP(M12&amp;(F12-4),'Báo cáo'!#REF!,'Báo cáo'!#REF!),IFERROR(_xlfn.XLOOKUP(M12&amp;(F12+6),'Báo cáo'!#REF!,'Báo cáo'!#REF!),IFERROR(_xlfn.XLOOKUP(M12&amp;(F12-2),'Báo cáo'!#REF!,'Báo cáo'!#REF!),IFERROR(_xlfn.XLOOKUP(M12&amp;(F12+4),'Báo cáo'!#REF!,'Báo cáo'!#REF!),_xlfn.XLOOKUP(M12&amp;(F12+13),'Báo cáo'!#REF!,'Báo cáo'!#REF!))))))))))))))</f>
        <v>#REF!</v>
      </c>
    </row>
    <row r="13" spans="1:15" hidden="1">
      <c r="A13" s="124">
        <v>510012</v>
      </c>
      <c r="B13" s="125" t="s">
        <v>18518</v>
      </c>
      <c r="C13" s="125" t="s">
        <v>18519</v>
      </c>
      <c r="D13" s="125" t="s">
        <v>19562</v>
      </c>
      <c r="E13" s="126" t="s">
        <v>19563</v>
      </c>
      <c r="F13" s="127">
        <v>-1128295</v>
      </c>
      <c r="G13" s="128">
        <v>46013</v>
      </c>
      <c r="H13" s="128"/>
      <c r="I13" s="128"/>
      <c r="J13" s="128">
        <v>46034</v>
      </c>
      <c r="K13" s="126" t="s">
        <v>19105</v>
      </c>
      <c r="L13" s="128">
        <v>46034</v>
      </c>
      <c r="M13" s="125">
        <f t="shared" si="0"/>
        <v>398</v>
      </c>
      <c r="N13" s="125" t="str">
        <f t="shared" si="1"/>
        <v>398-1128295</v>
      </c>
      <c r="O13" t="e">
        <f>IFERROR(_xlfn.XLOOKUP(M13&amp;(F13),'Báo cáo'!#REF!,'Báo cáo'!#REF!),IFERROR(_xlfn.XLOOKUP(M13&amp;(F13-3),'Báo cáo'!#REF!,'Báo cáo'!#REF!),IFERROR(_xlfn.XLOOKUP(M13&amp;(F13-5),'Báo cáo'!#REF!,'Báo cáo'!#REF!),IFERROR(_xlfn.XLOOKUP(M13&amp;(F13+5),'Báo cáo'!#REF!,'Báo cáo'!#REF!),IFERROR(_xlfn.XLOOKUP(M13&amp;(F13+2),'Báo cáo'!#REF!,'Báo cáo'!#REF!),IFERROR(_xlfn.XLOOKUP(M13&amp;(F13-6),'Báo cáo'!#REF!,'Báo cáo'!#REF!),IFERROR(_xlfn.XLOOKUP(M13&amp;(F13-1),'Báo cáo'!#REF!,'Báo cáo'!#REF!),IFERROR(_xlfn.XLOOKUP(M13&amp;(F13+3),'Báo cáo'!#REF!,'Báo cáo'!#REF!),IFERROR(_xlfn.XLOOKUP(M13&amp;(F13+1),'Báo cáo'!#REF!,'Báo cáo'!#REF!),IFERROR(_xlfn.XLOOKUP(M13&amp;(F13-4),'Báo cáo'!#REF!,'Báo cáo'!#REF!),IFERROR(_xlfn.XLOOKUP(M13&amp;(F13+6),'Báo cáo'!#REF!,'Báo cáo'!#REF!),IFERROR(_xlfn.XLOOKUP(M13&amp;(F13-2),'Báo cáo'!#REF!,'Báo cáo'!#REF!),IFERROR(_xlfn.XLOOKUP(M13&amp;(F13+4),'Báo cáo'!#REF!,'Báo cáo'!#REF!),_xlfn.XLOOKUP(M13&amp;(F13+13),'Báo cáo'!#REF!,'Báo cáo'!#REF!))))))))))))))</f>
        <v>#REF!</v>
      </c>
    </row>
    <row r="14" spans="1:15" hidden="1">
      <c r="A14">
        <v>510012</v>
      </c>
      <c r="B14" t="s">
        <v>18518</v>
      </c>
      <c r="C14" t="s">
        <v>18519</v>
      </c>
      <c r="D14" t="s">
        <v>19564</v>
      </c>
      <c r="E14" s="79" t="s">
        <v>19565</v>
      </c>
      <c r="F14" s="89">
        <v>-1319760</v>
      </c>
      <c r="G14" s="88">
        <v>46020</v>
      </c>
      <c r="H14" s="88"/>
      <c r="I14" s="88"/>
      <c r="J14" s="88">
        <v>46034</v>
      </c>
      <c r="K14" s="79" t="s">
        <v>19109</v>
      </c>
      <c r="L14" s="88">
        <v>46034</v>
      </c>
      <c r="M14">
        <f t="shared" si="0"/>
        <v>429</v>
      </c>
      <c r="N14" t="str">
        <f t="shared" si="1"/>
        <v>429-1319760</v>
      </c>
      <c r="O14" t="e">
        <f>IFERROR(_xlfn.XLOOKUP(M14&amp;(F14),'Báo cáo'!#REF!,'Báo cáo'!#REF!),IFERROR(_xlfn.XLOOKUP(M14&amp;(F14-3),'Báo cáo'!#REF!,'Báo cáo'!#REF!),IFERROR(_xlfn.XLOOKUP(M14&amp;(F14-5),'Báo cáo'!#REF!,'Báo cáo'!#REF!),IFERROR(_xlfn.XLOOKUP(M14&amp;(F14+5),'Báo cáo'!#REF!,'Báo cáo'!#REF!),IFERROR(_xlfn.XLOOKUP(M14&amp;(F14+2),'Báo cáo'!#REF!,'Báo cáo'!#REF!),IFERROR(_xlfn.XLOOKUP(M14&amp;(F14-6),'Báo cáo'!#REF!,'Báo cáo'!#REF!),IFERROR(_xlfn.XLOOKUP(M14&amp;(F14-1),'Báo cáo'!#REF!,'Báo cáo'!#REF!),IFERROR(_xlfn.XLOOKUP(M14&amp;(F14+3),'Báo cáo'!#REF!,'Báo cáo'!#REF!),IFERROR(_xlfn.XLOOKUP(M14&amp;(F14+1),'Báo cáo'!#REF!,'Báo cáo'!#REF!),IFERROR(_xlfn.XLOOKUP(M14&amp;(F14-4),'Báo cáo'!#REF!,'Báo cáo'!#REF!),IFERROR(_xlfn.XLOOKUP(M14&amp;(F14+6),'Báo cáo'!#REF!,'Báo cáo'!#REF!),IFERROR(_xlfn.XLOOKUP(M14&amp;(F14-2),'Báo cáo'!#REF!,'Báo cáo'!#REF!),IFERROR(_xlfn.XLOOKUP(M14&amp;(F14+4),'Báo cáo'!#REF!,'Báo cáo'!#REF!),_xlfn.XLOOKUP(M14&amp;(F14+13),'Báo cáo'!#REF!,'Báo cáo'!#REF!))))))))))))))</f>
        <v>#REF!</v>
      </c>
    </row>
    <row r="15" spans="1:15" hidden="1">
      <c r="A15">
        <v>510027</v>
      </c>
      <c r="B15" t="s">
        <v>18518</v>
      </c>
      <c r="C15" t="s">
        <v>18519</v>
      </c>
      <c r="D15" t="s">
        <v>19566</v>
      </c>
      <c r="E15" t="s">
        <v>19567</v>
      </c>
      <c r="F15" s="87">
        <v>460688</v>
      </c>
      <c r="G15" s="88">
        <v>45965</v>
      </c>
      <c r="H15" s="88"/>
      <c r="I15" s="88"/>
      <c r="J15" s="88">
        <v>46034</v>
      </c>
      <c r="K15" t="s">
        <v>18900</v>
      </c>
      <c r="L15" s="88">
        <v>46034</v>
      </c>
      <c r="M15">
        <f t="shared" si="0"/>
        <v>74333</v>
      </c>
      <c r="N15" t="str">
        <f t="shared" si="1"/>
        <v>74333460688</v>
      </c>
      <c r="O15" t="e">
        <f>IFERROR(_xlfn.XLOOKUP(M15&amp;(F15),'Báo cáo'!#REF!,'Báo cáo'!#REF!),IFERROR(_xlfn.XLOOKUP(M15&amp;(F15-3),'Báo cáo'!#REF!,'Báo cáo'!#REF!),IFERROR(_xlfn.XLOOKUP(M15&amp;(F15-5),'Báo cáo'!#REF!,'Báo cáo'!#REF!),IFERROR(_xlfn.XLOOKUP(M15&amp;(F15+5),'Báo cáo'!#REF!,'Báo cáo'!#REF!),IFERROR(_xlfn.XLOOKUP(M15&amp;(F15+2),'Báo cáo'!#REF!,'Báo cáo'!#REF!),IFERROR(_xlfn.XLOOKUP(M15&amp;(F15-6),'Báo cáo'!#REF!,'Báo cáo'!#REF!),IFERROR(_xlfn.XLOOKUP(M15&amp;(F15-1),'Báo cáo'!#REF!,'Báo cáo'!#REF!),IFERROR(_xlfn.XLOOKUP(M15&amp;(F15+3),'Báo cáo'!#REF!,'Báo cáo'!#REF!),IFERROR(_xlfn.XLOOKUP(M15&amp;(F15+1),'Báo cáo'!#REF!,'Báo cáo'!#REF!),IFERROR(_xlfn.XLOOKUP(M15&amp;(F15-4),'Báo cáo'!#REF!,'Báo cáo'!#REF!),IFERROR(_xlfn.XLOOKUP(M15&amp;(F15+6),'Báo cáo'!#REF!,'Báo cáo'!#REF!),IFERROR(_xlfn.XLOOKUP(M15&amp;(F15-2),'Báo cáo'!#REF!,'Báo cáo'!#REF!),IFERROR(_xlfn.XLOOKUP(M15&amp;(F15+4),'Báo cáo'!#REF!,'Báo cáo'!#REF!),_xlfn.XLOOKUP(M15&amp;(F15+13),'Báo cáo'!#REF!,'Báo cáo'!#REF!))))))))))))))</f>
        <v>#REF!</v>
      </c>
    </row>
    <row r="16" spans="1:15" hidden="1">
      <c r="A16">
        <v>510025</v>
      </c>
      <c r="B16" t="s">
        <v>18518</v>
      </c>
      <c r="C16" t="s">
        <v>18519</v>
      </c>
      <c r="D16" t="s">
        <v>19568</v>
      </c>
      <c r="E16" s="79" t="s">
        <v>19569</v>
      </c>
      <c r="F16" s="89">
        <v>2971215</v>
      </c>
      <c r="G16" s="88">
        <v>45975</v>
      </c>
      <c r="H16" s="88"/>
      <c r="I16" s="88"/>
      <c r="J16" s="88">
        <v>46034</v>
      </c>
      <c r="K16" s="79" t="s">
        <v>18902</v>
      </c>
      <c r="L16" s="88">
        <v>46034</v>
      </c>
      <c r="M16">
        <f t="shared" si="0"/>
        <v>76892</v>
      </c>
      <c r="N16" t="str">
        <f t="shared" si="1"/>
        <v>768922971215</v>
      </c>
      <c r="O16" t="e">
        <f>IFERROR(_xlfn.XLOOKUP(M16&amp;(F16),'Báo cáo'!#REF!,'Báo cáo'!#REF!),IFERROR(_xlfn.XLOOKUP(M16&amp;(F16-3),'Báo cáo'!#REF!,'Báo cáo'!#REF!),IFERROR(_xlfn.XLOOKUP(M16&amp;(F16-5),'Báo cáo'!#REF!,'Báo cáo'!#REF!),IFERROR(_xlfn.XLOOKUP(M16&amp;(F16+5),'Báo cáo'!#REF!,'Báo cáo'!#REF!),IFERROR(_xlfn.XLOOKUP(M16&amp;(F16+2),'Báo cáo'!#REF!,'Báo cáo'!#REF!),IFERROR(_xlfn.XLOOKUP(M16&amp;(F16-6),'Báo cáo'!#REF!,'Báo cáo'!#REF!),IFERROR(_xlfn.XLOOKUP(M16&amp;(F16-1),'Báo cáo'!#REF!,'Báo cáo'!#REF!),IFERROR(_xlfn.XLOOKUP(M16&amp;(F16+3),'Báo cáo'!#REF!,'Báo cáo'!#REF!),IFERROR(_xlfn.XLOOKUP(M16&amp;(F16+1),'Báo cáo'!#REF!,'Báo cáo'!#REF!),IFERROR(_xlfn.XLOOKUP(M16&amp;(F16-4),'Báo cáo'!#REF!,'Báo cáo'!#REF!),IFERROR(_xlfn.XLOOKUP(M16&amp;(F16+6),'Báo cáo'!#REF!,'Báo cáo'!#REF!),IFERROR(_xlfn.XLOOKUP(M16&amp;(F16-2),'Báo cáo'!#REF!,'Báo cáo'!#REF!),IFERROR(_xlfn.XLOOKUP(M16&amp;(F16+4),'Báo cáo'!#REF!,'Báo cáo'!#REF!),_xlfn.XLOOKUP(M16&amp;(F16+13),'Báo cáo'!#REF!,'Báo cáo'!#REF!))))))))))))))</f>
        <v>#REF!</v>
      </c>
    </row>
    <row r="17" spans="1:15" hidden="1">
      <c r="A17">
        <v>510016</v>
      </c>
      <c r="B17" t="s">
        <v>18518</v>
      </c>
      <c r="C17" t="s">
        <v>18519</v>
      </c>
      <c r="D17" t="s">
        <v>19570</v>
      </c>
      <c r="E17" t="s">
        <v>19571</v>
      </c>
      <c r="F17" s="87">
        <v>2140965</v>
      </c>
      <c r="G17" s="88">
        <v>45982</v>
      </c>
      <c r="H17" s="88"/>
      <c r="I17" s="88"/>
      <c r="J17" s="88">
        <v>46034</v>
      </c>
      <c r="K17" t="s">
        <v>18908</v>
      </c>
      <c r="L17" s="88">
        <v>46034</v>
      </c>
      <c r="M17">
        <f t="shared" si="0"/>
        <v>77872</v>
      </c>
      <c r="N17" t="str">
        <f t="shared" si="1"/>
        <v>778722140965</v>
      </c>
      <c r="O17" t="e">
        <f>IFERROR(_xlfn.XLOOKUP(M17&amp;(F17),'Báo cáo'!#REF!,'Báo cáo'!#REF!),IFERROR(_xlfn.XLOOKUP(M17&amp;(F17-3),'Báo cáo'!#REF!,'Báo cáo'!#REF!),IFERROR(_xlfn.XLOOKUP(M17&amp;(F17-5),'Báo cáo'!#REF!,'Báo cáo'!#REF!),IFERROR(_xlfn.XLOOKUP(M17&amp;(F17+5),'Báo cáo'!#REF!,'Báo cáo'!#REF!),IFERROR(_xlfn.XLOOKUP(M17&amp;(F17+2),'Báo cáo'!#REF!,'Báo cáo'!#REF!),IFERROR(_xlfn.XLOOKUP(M17&amp;(F17-6),'Báo cáo'!#REF!,'Báo cáo'!#REF!),IFERROR(_xlfn.XLOOKUP(M17&amp;(F17-1),'Báo cáo'!#REF!,'Báo cáo'!#REF!),IFERROR(_xlfn.XLOOKUP(M17&amp;(F17+3),'Báo cáo'!#REF!,'Báo cáo'!#REF!),IFERROR(_xlfn.XLOOKUP(M17&amp;(F17+1),'Báo cáo'!#REF!,'Báo cáo'!#REF!),IFERROR(_xlfn.XLOOKUP(M17&amp;(F17-4),'Báo cáo'!#REF!,'Báo cáo'!#REF!),IFERROR(_xlfn.XLOOKUP(M17&amp;(F17+6),'Báo cáo'!#REF!,'Báo cáo'!#REF!),IFERROR(_xlfn.XLOOKUP(M17&amp;(F17-2),'Báo cáo'!#REF!,'Báo cáo'!#REF!),IFERROR(_xlfn.XLOOKUP(M17&amp;(F17+4),'Báo cáo'!#REF!,'Báo cáo'!#REF!),_xlfn.XLOOKUP(M17&amp;(F17+13),'Báo cáo'!#REF!,'Báo cáo'!#REF!))))))))))))))</f>
        <v>#REF!</v>
      </c>
    </row>
    <row r="18" spans="1:15" hidden="1">
      <c r="A18" s="90">
        <v>510029</v>
      </c>
      <c r="B18" t="s">
        <v>18518</v>
      </c>
      <c r="C18" t="s">
        <v>18519</v>
      </c>
      <c r="D18" t="s">
        <v>19572</v>
      </c>
      <c r="E18" s="79" t="s">
        <v>19573</v>
      </c>
      <c r="F18" s="89">
        <v>975686</v>
      </c>
      <c r="G18" s="88">
        <v>45981</v>
      </c>
      <c r="H18" s="88"/>
      <c r="I18" s="88"/>
      <c r="J18" s="88">
        <v>46034</v>
      </c>
      <c r="K18" s="79" t="s">
        <v>18909</v>
      </c>
      <c r="L18" s="88">
        <v>46034</v>
      </c>
      <c r="M18">
        <f t="shared" si="0"/>
        <v>78418</v>
      </c>
      <c r="N18" t="str">
        <f t="shared" si="1"/>
        <v>78418975686</v>
      </c>
      <c r="O18" t="e">
        <f>IFERROR(_xlfn.XLOOKUP(M18&amp;(F18),'Báo cáo'!#REF!,'Báo cáo'!#REF!),IFERROR(_xlfn.XLOOKUP(M18&amp;(F18-3),'Báo cáo'!#REF!,'Báo cáo'!#REF!),IFERROR(_xlfn.XLOOKUP(M18&amp;(F18-5),'Báo cáo'!#REF!,'Báo cáo'!#REF!),IFERROR(_xlfn.XLOOKUP(M18&amp;(F18+5),'Báo cáo'!#REF!,'Báo cáo'!#REF!),IFERROR(_xlfn.XLOOKUP(M18&amp;(F18+2),'Báo cáo'!#REF!,'Báo cáo'!#REF!),IFERROR(_xlfn.XLOOKUP(M18&amp;(F18-6),'Báo cáo'!#REF!,'Báo cáo'!#REF!),IFERROR(_xlfn.XLOOKUP(M18&amp;(F18-1),'Báo cáo'!#REF!,'Báo cáo'!#REF!),IFERROR(_xlfn.XLOOKUP(M18&amp;(F18+3),'Báo cáo'!#REF!,'Báo cáo'!#REF!),IFERROR(_xlfn.XLOOKUP(M18&amp;(F18+1),'Báo cáo'!#REF!,'Báo cáo'!#REF!),IFERROR(_xlfn.XLOOKUP(M18&amp;(F18-4),'Báo cáo'!#REF!,'Báo cáo'!#REF!),IFERROR(_xlfn.XLOOKUP(M18&amp;(F18+6),'Báo cáo'!#REF!,'Báo cáo'!#REF!),IFERROR(_xlfn.XLOOKUP(M18&amp;(F18-2),'Báo cáo'!#REF!,'Báo cáo'!#REF!),IFERROR(_xlfn.XLOOKUP(M18&amp;(F18+4),'Báo cáo'!#REF!,'Báo cáo'!#REF!),_xlfn.XLOOKUP(M18&amp;(F18+13),'Báo cáo'!#REF!,'Báo cáo'!#REF!))))))))))))))</f>
        <v>#REF!</v>
      </c>
    </row>
    <row r="19" spans="1:15" hidden="1">
      <c r="A19" s="90">
        <v>510012</v>
      </c>
      <c r="B19" t="s">
        <v>18518</v>
      </c>
      <c r="C19" t="s">
        <v>18519</v>
      </c>
      <c r="D19" t="s">
        <v>19574</v>
      </c>
      <c r="E19" s="79" t="s">
        <v>19575</v>
      </c>
      <c r="F19" s="89">
        <v>2077556</v>
      </c>
      <c r="G19" s="88">
        <v>45981</v>
      </c>
      <c r="H19" s="88"/>
      <c r="I19" s="88"/>
      <c r="J19" s="88">
        <v>46034</v>
      </c>
      <c r="K19" s="79" t="s">
        <v>18910</v>
      </c>
      <c r="L19" s="88">
        <v>46034</v>
      </c>
      <c r="M19">
        <f t="shared" si="0"/>
        <v>78419</v>
      </c>
      <c r="N19" t="str">
        <f t="shared" si="1"/>
        <v>784192077556</v>
      </c>
      <c r="O19" t="e">
        <f>IFERROR(_xlfn.XLOOKUP(M19&amp;(F19),'Báo cáo'!#REF!,'Báo cáo'!#REF!),IFERROR(_xlfn.XLOOKUP(M19&amp;(F19-3),'Báo cáo'!#REF!,'Báo cáo'!#REF!),IFERROR(_xlfn.XLOOKUP(M19&amp;(F19-5),'Báo cáo'!#REF!,'Báo cáo'!#REF!),IFERROR(_xlfn.XLOOKUP(M19&amp;(F19+5),'Báo cáo'!#REF!,'Báo cáo'!#REF!),IFERROR(_xlfn.XLOOKUP(M19&amp;(F19+2),'Báo cáo'!#REF!,'Báo cáo'!#REF!),IFERROR(_xlfn.XLOOKUP(M19&amp;(F19-6),'Báo cáo'!#REF!,'Báo cáo'!#REF!),IFERROR(_xlfn.XLOOKUP(M19&amp;(F19-1),'Báo cáo'!#REF!,'Báo cáo'!#REF!),IFERROR(_xlfn.XLOOKUP(M19&amp;(F19+3),'Báo cáo'!#REF!,'Báo cáo'!#REF!),IFERROR(_xlfn.XLOOKUP(M19&amp;(F19+1),'Báo cáo'!#REF!,'Báo cáo'!#REF!),IFERROR(_xlfn.XLOOKUP(M19&amp;(F19-4),'Báo cáo'!#REF!,'Báo cáo'!#REF!),IFERROR(_xlfn.XLOOKUP(M19&amp;(F19+6),'Báo cáo'!#REF!,'Báo cáo'!#REF!),IFERROR(_xlfn.XLOOKUP(M19&amp;(F19-2),'Báo cáo'!#REF!,'Báo cáo'!#REF!),IFERROR(_xlfn.XLOOKUP(M19&amp;(F19+4),'Báo cáo'!#REF!,'Báo cáo'!#REF!),_xlfn.XLOOKUP(M19&amp;(F19+13),'Báo cáo'!#REF!,'Báo cáo'!#REF!))))))))))))))</f>
        <v>#REF!</v>
      </c>
    </row>
    <row r="20" spans="1:15" hidden="1">
      <c r="A20">
        <v>510010</v>
      </c>
      <c r="B20" t="s">
        <v>18518</v>
      </c>
      <c r="C20" t="s">
        <v>18519</v>
      </c>
      <c r="D20" t="s">
        <v>19576</v>
      </c>
      <c r="E20" s="79" t="s">
        <v>19577</v>
      </c>
      <c r="F20" s="89">
        <v>1987200</v>
      </c>
      <c r="G20" s="88">
        <v>45982</v>
      </c>
      <c r="H20" s="88"/>
      <c r="I20" s="88"/>
      <c r="J20" s="88">
        <v>46034</v>
      </c>
      <c r="K20" s="79" t="s">
        <v>18918</v>
      </c>
      <c r="L20" s="88">
        <v>46034</v>
      </c>
      <c r="M20">
        <f t="shared" si="0"/>
        <v>78546</v>
      </c>
      <c r="N20" t="str">
        <f t="shared" si="1"/>
        <v>785461987200</v>
      </c>
      <c r="O20" t="e">
        <f>IFERROR(_xlfn.XLOOKUP(M20&amp;(F20),'Báo cáo'!#REF!,'Báo cáo'!#REF!),IFERROR(_xlfn.XLOOKUP(M20&amp;(F20-3),'Báo cáo'!#REF!,'Báo cáo'!#REF!),IFERROR(_xlfn.XLOOKUP(M20&amp;(F20-5),'Báo cáo'!#REF!,'Báo cáo'!#REF!),IFERROR(_xlfn.XLOOKUP(M20&amp;(F20+5),'Báo cáo'!#REF!,'Báo cáo'!#REF!),IFERROR(_xlfn.XLOOKUP(M20&amp;(F20+2),'Báo cáo'!#REF!,'Báo cáo'!#REF!),IFERROR(_xlfn.XLOOKUP(M20&amp;(F20-6),'Báo cáo'!#REF!,'Báo cáo'!#REF!),IFERROR(_xlfn.XLOOKUP(M20&amp;(F20-1),'Báo cáo'!#REF!,'Báo cáo'!#REF!),IFERROR(_xlfn.XLOOKUP(M20&amp;(F20+3),'Báo cáo'!#REF!,'Báo cáo'!#REF!),IFERROR(_xlfn.XLOOKUP(M20&amp;(F20+1),'Báo cáo'!#REF!,'Báo cáo'!#REF!),IFERROR(_xlfn.XLOOKUP(M20&amp;(F20-4),'Báo cáo'!#REF!,'Báo cáo'!#REF!),IFERROR(_xlfn.XLOOKUP(M20&amp;(F20+6),'Báo cáo'!#REF!,'Báo cáo'!#REF!),IFERROR(_xlfn.XLOOKUP(M20&amp;(F20-2),'Báo cáo'!#REF!,'Báo cáo'!#REF!),IFERROR(_xlfn.XLOOKUP(M20&amp;(F20+4),'Báo cáo'!#REF!,'Báo cáo'!#REF!),_xlfn.XLOOKUP(M20&amp;(F20+13),'Báo cáo'!#REF!,'Báo cáo'!#REF!))))))))))))))</f>
        <v>#REF!</v>
      </c>
    </row>
    <row r="21" spans="1:15" hidden="1">
      <c r="A21">
        <v>510010</v>
      </c>
      <c r="B21" t="s">
        <v>18518</v>
      </c>
      <c r="C21" t="s">
        <v>18519</v>
      </c>
      <c r="D21" t="s">
        <v>19578</v>
      </c>
      <c r="E21" t="s">
        <v>19579</v>
      </c>
      <c r="F21" s="87">
        <v>14637011</v>
      </c>
      <c r="G21" s="88">
        <v>45982</v>
      </c>
      <c r="H21" s="88"/>
      <c r="I21" s="88"/>
      <c r="J21" s="88">
        <v>46034</v>
      </c>
      <c r="K21" t="s">
        <v>18919</v>
      </c>
      <c r="L21" s="88">
        <v>46034</v>
      </c>
      <c r="M21">
        <f t="shared" si="0"/>
        <v>78548</v>
      </c>
      <c r="N21" t="str">
        <f t="shared" si="1"/>
        <v>7854814637011</v>
      </c>
      <c r="O21" t="e">
        <f>IFERROR(_xlfn.XLOOKUP(M21&amp;(F21),'Báo cáo'!#REF!,'Báo cáo'!#REF!),IFERROR(_xlfn.XLOOKUP(M21&amp;(F21-3),'Báo cáo'!#REF!,'Báo cáo'!#REF!),IFERROR(_xlfn.XLOOKUP(M21&amp;(F21-5),'Báo cáo'!#REF!,'Báo cáo'!#REF!),IFERROR(_xlfn.XLOOKUP(M21&amp;(F21+5),'Báo cáo'!#REF!,'Báo cáo'!#REF!),IFERROR(_xlfn.XLOOKUP(M21&amp;(F21+2),'Báo cáo'!#REF!,'Báo cáo'!#REF!),IFERROR(_xlfn.XLOOKUP(M21&amp;(F21-6),'Báo cáo'!#REF!,'Báo cáo'!#REF!),IFERROR(_xlfn.XLOOKUP(M21&amp;(F21-1),'Báo cáo'!#REF!,'Báo cáo'!#REF!),IFERROR(_xlfn.XLOOKUP(M21&amp;(F21+3),'Báo cáo'!#REF!,'Báo cáo'!#REF!),IFERROR(_xlfn.XLOOKUP(M21&amp;(F21+1),'Báo cáo'!#REF!,'Báo cáo'!#REF!),IFERROR(_xlfn.XLOOKUP(M21&amp;(F21-4),'Báo cáo'!#REF!,'Báo cáo'!#REF!),IFERROR(_xlfn.XLOOKUP(M21&amp;(F21+6),'Báo cáo'!#REF!,'Báo cáo'!#REF!),IFERROR(_xlfn.XLOOKUP(M21&amp;(F21-2),'Báo cáo'!#REF!,'Báo cáo'!#REF!),IFERROR(_xlfn.XLOOKUP(M21&amp;(F21+4),'Báo cáo'!#REF!,'Báo cáo'!#REF!),_xlfn.XLOOKUP(M21&amp;(F21+13),'Báo cáo'!#REF!,'Báo cáo'!#REF!))))))))))))))</f>
        <v>#REF!</v>
      </c>
    </row>
    <row r="22" spans="1:15" hidden="1">
      <c r="A22">
        <v>510010</v>
      </c>
      <c r="B22" t="s">
        <v>18518</v>
      </c>
      <c r="C22" t="s">
        <v>18519</v>
      </c>
      <c r="D22" t="s">
        <v>19580</v>
      </c>
      <c r="E22" s="79" t="s">
        <v>19581</v>
      </c>
      <c r="F22" s="89">
        <v>1385100</v>
      </c>
      <c r="G22" s="88">
        <v>45982</v>
      </c>
      <c r="H22" s="88"/>
      <c r="I22" s="88"/>
      <c r="J22" s="88">
        <v>46034</v>
      </c>
      <c r="K22" s="79" t="s">
        <v>18920</v>
      </c>
      <c r="L22" s="88">
        <v>46034</v>
      </c>
      <c r="M22">
        <f t="shared" si="0"/>
        <v>78549</v>
      </c>
      <c r="N22" t="str">
        <f t="shared" si="1"/>
        <v>785491385100</v>
      </c>
      <c r="O22" t="e">
        <f>IFERROR(_xlfn.XLOOKUP(M22&amp;(F22),'Báo cáo'!#REF!,'Báo cáo'!#REF!),IFERROR(_xlfn.XLOOKUP(M22&amp;(F22-3),'Báo cáo'!#REF!,'Báo cáo'!#REF!),IFERROR(_xlfn.XLOOKUP(M22&amp;(F22-5),'Báo cáo'!#REF!,'Báo cáo'!#REF!),IFERROR(_xlfn.XLOOKUP(M22&amp;(F22+5),'Báo cáo'!#REF!,'Báo cáo'!#REF!),IFERROR(_xlfn.XLOOKUP(M22&amp;(F22+2),'Báo cáo'!#REF!,'Báo cáo'!#REF!),IFERROR(_xlfn.XLOOKUP(M22&amp;(F22-6),'Báo cáo'!#REF!,'Báo cáo'!#REF!),IFERROR(_xlfn.XLOOKUP(M22&amp;(F22-1),'Báo cáo'!#REF!,'Báo cáo'!#REF!),IFERROR(_xlfn.XLOOKUP(M22&amp;(F22+3),'Báo cáo'!#REF!,'Báo cáo'!#REF!),IFERROR(_xlfn.XLOOKUP(M22&amp;(F22+1),'Báo cáo'!#REF!,'Báo cáo'!#REF!),IFERROR(_xlfn.XLOOKUP(M22&amp;(F22-4),'Báo cáo'!#REF!,'Báo cáo'!#REF!),IFERROR(_xlfn.XLOOKUP(M22&amp;(F22+6),'Báo cáo'!#REF!,'Báo cáo'!#REF!),IFERROR(_xlfn.XLOOKUP(M22&amp;(F22-2),'Báo cáo'!#REF!,'Báo cáo'!#REF!),IFERROR(_xlfn.XLOOKUP(M22&amp;(F22+4),'Báo cáo'!#REF!,'Báo cáo'!#REF!),_xlfn.XLOOKUP(M22&amp;(F22+13),'Báo cáo'!#REF!,'Báo cáo'!#REF!))))))))))))))</f>
        <v>#REF!</v>
      </c>
    </row>
    <row r="23" spans="1:15" hidden="1">
      <c r="A23">
        <v>510015</v>
      </c>
      <c r="B23" t="s">
        <v>18518</v>
      </c>
      <c r="C23" t="s">
        <v>18519</v>
      </c>
      <c r="D23" t="s">
        <v>19582</v>
      </c>
      <c r="E23" t="s">
        <v>19583</v>
      </c>
      <c r="F23" s="87">
        <v>4699917</v>
      </c>
      <c r="G23" s="88">
        <v>45982</v>
      </c>
      <c r="H23" s="88"/>
      <c r="I23" s="88"/>
      <c r="J23" s="88">
        <v>46034</v>
      </c>
      <c r="K23" t="s">
        <v>18911</v>
      </c>
      <c r="L23" s="88">
        <v>46034</v>
      </c>
      <c r="M23">
        <f t="shared" si="0"/>
        <v>78550</v>
      </c>
      <c r="N23" t="str">
        <f t="shared" si="1"/>
        <v>785504699917</v>
      </c>
      <c r="O23" t="e">
        <f>IFERROR(_xlfn.XLOOKUP(M23&amp;(F23),'Báo cáo'!#REF!,'Báo cáo'!#REF!),IFERROR(_xlfn.XLOOKUP(M23&amp;(F23-3),'Báo cáo'!#REF!,'Báo cáo'!#REF!),IFERROR(_xlfn.XLOOKUP(M23&amp;(F23-5),'Báo cáo'!#REF!,'Báo cáo'!#REF!),IFERROR(_xlfn.XLOOKUP(M23&amp;(F23+5),'Báo cáo'!#REF!,'Báo cáo'!#REF!),IFERROR(_xlfn.XLOOKUP(M23&amp;(F23+2),'Báo cáo'!#REF!,'Báo cáo'!#REF!),IFERROR(_xlfn.XLOOKUP(M23&amp;(F23-6),'Báo cáo'!#REF!,'Báo cáo'!#REF!),IFERROR(_xlfn.XLOOKUP(M23&amp;(F23-1),'Báo cáo'!#REF!,'Báo cáo'!#REF!),IFERROR(_xlfn.XLOOKUP(M23&amp;(F23+3),'Báo cáo'!#REF!,'Báo cáo'!#REF!),IFERROR(_xlfn.XLOOKUP(M23&amp;(F23+1),'Báo cáo'!#REF!,'Báo cáo'!#REF!),IFERROR(_xlfn.XLOOKUP(M23&amp;(F23-4),'Báo cáo'!#REF!,'Báo cáo'!#REF!),IFERROR(_xlfn.XLOOKUP(M23&amp;(F23+6),'Báo cáo'!#REF!,'Báo cáo'!#REF!),IFERROR(_xlfn.XLOOKUP(M23&amp;(F23-2),'Báo cáo'!#REF!,'Báo cáo'!#REF!),IFERROR(_xlfn.XLOOKUP(M23&amp;(F23+4),'Báo cáo'!#REF!,'Báo cáo'!#REF!),_xlfn.XLOOKUP(M23&amp;(F23+13),'Báo cáo'!#REF!,'Báo cáo'!#REF!))))))))))))))</f>
        <v>#REF!</v>
      </c>
    </row>
    <row r="24" spans="1:15" hidden="1">
      <c r="A24">
        <v>510023</v>
      </c>
      <c r="B24" t="s">
        <v>18518</v>
      </c>
      <c r="C24" t="s">
        <v>18519</v>
      </c>
      <c r="D24" t="s">
        <v>19584</v>
      </c>
      <c r="E24" t="s">
        <v>19585</v>
      </c>
      <c r="F24" s="87">
        <v>1385100</v>
      </c>
      <c r="G24" s="88">
        <v>45986</v>
      </c>
      <c r="H24" s="88"/>
      <c r="I24" s="88"/>
      <c r="J24" s="88">
        <v>46034</v>
      </c>
      <c r="K24" t="s">
        <v>18912</v>
      </c>
      <c r="L24" s="88">
        <v>46034</v>
      </c>
      <c r="M24">
        <f t="shared" si="0"/>
        <v>78551</v>
      </c>
      <c r="N24" t="str">
        <f t="shared" si="1"/>
        <v>785511385100</v>
      </c>
      <c r="O24" t="e">
        <f>IFERROR(_xlfn.XLOOKUP(M24&amp;(F24),'Báo cáo'!#REF!,'Báo cáo'!#REF!),IFERROR(_xlfn.XLOOKUP(M24&amp;(F24-3),'Báo cáo'!#REF!,'Báo cáo'!#REF!),IFERROR(_xlfn.XLOOKUP(M24&amp;(F24-5),'Báo cáo'!#REF!,'Báo cáo'!#REF!),IFERROR(_xlfn.XLOOKUP(M24&amp;(F24+5),'Báo cáo'!#REF!,'Báo cáo'!#REF!),IFERROR(_xlfn.XLOOKUP(M24&amp;(F24+2),'Báo cáo'!#REF!,'Báo cáo'!#REF!),IFERROR(_xlfn.XLOOKUP(M24&amp;(F24-6),'Báo cáo'!#REF!,'Báo cáo'!#REF!),IFERROR(_xlfn.XLOOKUP(M24&amp;(F24-1),'Báo cáo'!#REF!,'Báo cáo'!#REF!),IFERROR(_xlfn.XLOOKUP(M24&amp;(F24+3),'Báo cáo'!#REF!,'Báo cáo'!#REF!),IFERROR(_xlfn.XLOOKUP(M24&amp;(F24+1),'Báo cáo'!#REF!,'Báo cáo'!#REF!),IFERROR(_xlfn.XLOOKUP(M24&amp;(F24-4),'Báo cáo'!#REF!,'Báo cáo'!#REF!),IFERROR(_xlfn.XLOOKUP(M24&amp;(F24+6),'Báo cáo'!#REF!,'Báo cáo'!#REF!),IFERROR(_xlfn.XLOOKUP(M24&amp;(F24-2),'Báo cáo'!#REF!,'Báo cáo'!#REF!),IFERROR(_xlfn.XLOOKUP(M24&amp;(F24+4),'Báo cáo'!#REF!,'Báo cáo'!#REF!),_xlfn.XLOOKUP(M24&amp;(F24+13),'Báo cáo'!#REF!,'Báo cáo'!#REF!))))))))))))))</f>
        <v>#REF!</v>
      </c>
    </row>
    <row r="25" spans="1:15" hidden="1">
      <c r="A25">
        <v>510017</v>
      </c>
      <c r="B25" t="s">
        <v>18518</v>
      </c>
      <c r="C25" t="s">
        <v>18519</v>
      </c>
      <c r="D25" t="s">
        <v>19586</v>
      </c>
      <c r="E25" s="79" t="s">
        <v>19587</v>
      </c>
      <c r="F25" s="89">
        <v>3897248</v>
      </c>
      <c r="G25" s="88">
        <v>45985</v>
      </c>
      <c r="H25" s="88"/>
      <c r="I25" s="88"/>
      <c r="J25" s="88">
        <v>46034</v>
      </c>
      <c r="K25" s="79" t="s">
        <v>18913</v>
      </c>
      <c r="L25" s="88">
        <v>46034</v>
      </c>
      <c r="M25">
        <f t="shared" si="0"/>
        <v>78552</v>
      </c>
      <c r="N25" t="str">
        <f t="shared" si="1"/>
        <v>785523897248</v>
      </c>
      <c r="O25" t="e">
        <f>IFERROR(_xlfn.XLOOKUP(M25&amp;(F25),'Báo cáo'!#REF!,'Báo cáo'!#REF!),IFERROR(_xlfn.XLOOKUP(M25&amp;(F25-3),'Báo cáo'!#REF!,'Báo cáo'!#REF!),IFERROR(_xlfn.XLOOKUP(M25&amp;(F25-5),'Báo cáo'!#REF!,'Báo cáo'!#REF!),IFERROR(_xlfn.XLOOKUP(M25&amp;(F25+5),'Báo cáo'!#REF!,'Báo cáo'!#REF!),IFERROR(_xlfn.XLOOKUP(M25&amp;(F25+2),'Báo cáo'!#REF!,'Báo cáo'!#REF!),IFERROR(_xlfn.XLOOKUP(M25&amp;(F25-6),'Báo cáo'!#REF!,'Báo cáo'!#REF!),IFERROR(_xlfn.XLOOKUP(M25&amp;(F25-1),'Báo cáo'!#REF!,'Báo cáo'!#REF!),IFERROR(_xlfn.XLOOKUP(M25&amp;(F25+3),'Báo cáo'!#REF!,'Báo cáo'!#REF!),IFERROR(_xlfn.XLOOKUP(M25&amp;(F25+1),'Báo cáo'!#REF!,'Báo cáo'!#REF!),IFERROR(_xlfn.XLOOKUP(M25&amp;(F25-4),'Báo cáo'!#REF!,'Báo cáo'!#REF!),IFERROR(_xlfn.XLOOKUP(M25&amp;(F25+6),'Báo cáo'!#REF!,'Báo cáo'!#REF!),IFERROR(_xlfn.XLOOKUP(M25&amp;(F25-2),'Báo cáo'!#REF!,'Báo cáo'!#REF!),IFERROR(_xlfn.XLOOKUP(M25&amp;(F25+4),'Báo cáo'!#REF!,'Báo cáo'!#REF!),_xlfn.XLOOKUP(M25&amp;(F25+13),'Báo cáo'!#REF!,'Báo cáo'!#REF!))))))))))))))</f>
        <v>#REF!</v>
      </c>
    </row>
    <row r="26" spans="1:15" hidden="1">
      <c r="A26">
        <v>510017</v>
      </c>
      <c r="B26" t="s">
        <v>18518</v>
      </c>
      <c r="C26" t="s">
        <v>18519</v>
      </c>
      <c r="D26" t="s">
        <v>19588</v>
      </c>
      <c r="E26" t="s">
        <v>19589</v>
      </c>
      <c r="F26" s="87">
        <v>541971</v>
      </c>
      <c r="G26" s="88">
        <v>45988</v>
      </c>
      <c r="H26" s="88"/>
      <c r="I26" s="88"/>
      <c r="J26" s="88">
        <v>46034</v>
      </c>
      <c r="K26" t="s">
        <v>18914</v>
      </c>
      <c r="L26" s="88">
        <v>46034</v>
      </c>
      <c r="M26">
        <f t="shared" si="0"/>
        <v>78553</v>
      </c>
      <c r="N26" t="str">
        <f t="shared" si="1"/>
        <v>78553541971</v>
      </c>
      <c r="O26" t="e">
        <f>IFERROR(_xlfn.XLOOKUP(M26&amp;(F26),'Báo cáo'!#REF!,'Báo cáo'!#REF!),IFERROR(_xlfn.XLOOKUP(M26&amp;(F26-3),'Báo cáo'!#REF!,'Báo cáo'!#REF!),IFERROR(_xlfn.XLOOKUP(M26&amp;(F26-5),'Báo cáo'!#REF!,'Báo cáo'!#REF!),IFERROR(_xlfn.XLOOKUP(M26&amp;(F26+5),'Báo cáo'!#REF!,'Báo cáo'!#REF!),IFERROR(_xlfn.XLOOKUP(M26&amp;(F26+2),'Báo cáo'!#REF!,'Báo cáo'!#REF!),IFERROR(_xlfn.XLOOKUP(M26&amp;(F26-6),'Báo cáo'!#REF!,'Báo cáo'!#REF!),IFERROR(_xlfn.XLOOKUP(M26&amp;(F26-1),'Báo cáo'!#REF!,'Báo cáo'!#REF!),IFERROR(_xlfn.XLOOKUP(M26&amp;(F26+3),'Báo cáo'!#REF!,'Báo cáo'!#REF!),IFERROR(_xlfn.XLOOKUP(M26&amp;(F26+1),'Báo cáo'!#REF!,'Báo cáo'!#REF!),IFERROR(_xlfn.XLOOKUP(M26&amp;(F26-4),'Báo cáo'!#REF!,'Báo cáo'!#REF!),IFERROR(_xlfn.XLOOKUP(M26&amp;(F26+6),'Báo cáo'!#REF!,'Báo cáo'!#REF!),IFERROR(_xlfn.XLOOKUP(M26&amp;(F26-2),'Báo cáo'!#REF!,'Báo cáo'!#REF!),IFERROR(_xlfn.XLOOKUP(M26&amp;(F26+4),'Báo cáo'!#REF!,'Báo cáo'!#REF!),_xlfn.XLOOKUP(M26&amp;(F26+13),'Báo cáo'!#REF!,'Báo cáo'!#REF!))))))))))))))</f>
        <v>#REF!</v>
      </c>
    </row>
    <row r="27" spans="1:15" hidden="1">
      <c r="A27">
        <v>510017</v>
      </c>
      <c r="B27" t="s">
        <v>18518</v>
      </c>
      <c r="C27" t="s">
        <v>18519</v>
      </c>
      <c r="D27" t="s">
        <v>19590</v>
      </c>
      <c r="E27" s="79" t="s">
        <v>19591</v>
      </c>
      <c r="F27" s="89">
        <v>4157933</v>
      </c>
      <c r="G27" s="88">
        <v>45985</v>
      </c>
      <c r="H27" s="88"/>
      <c r="I27" s="88"/>
      <c r="J27" s="88">
        <v>46034</v>
      </c>
      <c r="K27" s="79" t="s">
        <v>18915</v>
      </c>
      <c r="L27" s="88">
        <v>46034</v>
      </c>
      <c r="M27">
        <f t="shared" si="0"/>
        <v>78554</v>
      </c>
      <c r="N27" t="str">
        <f t="shared" si="1"/>
        <v>785544157933</v>
      </c>
      <c r="O27" t="e">
        <f>IFERROR(_xlfn.XLOOKUP(M27&amp;(F27),'Báo cáo'!#REF!,'Báo cáo'!#REF!),IFERROR(_xlfn.XLOOKUP(M27&amp;(F27-3),'Báo cáo'!#REF!,'Báo cáo'!#REF!),IFERROR(_xlfn.XLOOKUP(M27&amp;(F27-5),'Báo cáo'!#REF!,'Báo cáo'!#REF!),IFERROR(_xlfn.XLOOKUP(M27&amp;(F27+5),'Báo cáo'!#REF!,'Báo cáo'!#REF!),IFERROR(_xlfn.XLOOKUP(M27&amp;(F27+2),'Báo cáo'!#REF!,'Báo cáo'!#REF!),IFERROR(_xlfn.XLOOKUP(M27&amp;(F27-6),'Báo cáo'!#REF!,'Báo cáo'!#REF!),IFERROR(_xlfn.XLOOKUP(M27&amp;(F27-1),'Báo cáo'!#REF!,'Báo cáo'!#REF!),IFERROR(_xlfn.XLOOKUP(M27&amp;(F27+3),'Báo cáo'!#REF!,'Báo cáo'!#REF!),IFERROR(_xlfn.XLOOKUP(M27&amp;(F27+1),'Báo cáo'!#REF!,'Báo cáo'!#REF!),IFERROR(_xlfn.XLOOKUP(M27&amp;(F27-4),'Báo cáo'!#REF!,'Báo cáo'!#REF!),IFERROR(_xlfn.XLOOKUP(M27&amp;(F27+6),'Báo cáo'!#REF!,'Báo cáo'!#REF!),IFERROR(_xlfn.XLOOKUP(M27&amp;(F27-2),'Báo cáo'!#REF!,'Báo cáo'!#REF!),IFERROR(_xlfn.XLOOKUP(M27&amp;(F27+4),'Báo cáo'!#REF!,'Báo cáo'!#REF!),_xlfn.XLOOKUP(M27&amp;(F27+13),'Báo cáo'!#REF!,'Báo cáo'!#REF!))))))))))))))</f>
        <v>#REF!</v>
      </c>
    </row>
    <row r="28" spans="1:15" hidden="1">
      <c r="A28">
        <v>570010</v>
      </c>
      <c r="B28" t="s">
        <v>18518</v>
      </c>
      <c r="C28" t="s">
        <v>18519</v>
      </c>
      <c r="D28" t="s">
        <v>19592</v>
      </c>
      <c r="E28" s="79" t="s">
        <v>19593</v>
      </c>
      <c r="F28" s="89">
        <v>975564</v>
      </c>
      <c r="G28" s="88">
        <v>45987</v>
      </c>
      <c r="H28" s="88"/>
      <c r="I28" s="88"/>
      <c r="J28" s="88">
        <v>46034</v>
      </c>
      <c r="K28" s="79" t="s">
        <v>18916</v>
      </c>
      <c r="L28" s="88">
        <v>46034</v>
      </c>
      <c r="M28">
        <f t="shared" si="0"/>
        <v>78555</v>
      </c>
      <c r="N28" t="str">
        <f t="shared" si="1"/>
        <v>78555975564</v>
      </c>
      <c r="O28" t="e">
        <f>IFERROR(_xlfn.XLOOKUP(M28&amp;(F28),'Báo cáo'!#REF!,'Báo cáo'!#REF!),IFERROR(_xlfn.XLOOKUP(M28&amp;(F28-3),'Báo cáo'!#REF!,'Báo cáo'!#REF!),IFERROR(_xlfn.XLOOKUP(M28&amp;(F28-5),'Báo cáo'!#REF!,'Báo cáo'!#REF!),IFERROR(_xlfn.XLOOKUP(M28&amp;(F28+5),'Báo cáo'!#REF!,'Báo cáo'!#REF!),IFERROR(_xlfn.XLOOKUP(M28&amp;(F28+2),'Báo cáo'!#REF!,'Báo cáo'!#REF!),IFERROR(_xlfn.XLOOKUP(M28&amp;(F28-6),'Báo cáo'!#REF!,'Báo cáo'!#REF!),IFERROR(_xlfn.XLOOKUP(M28&amp;(F28-1),'Báo cáo'!#REF!,'Báo cáo'!#REF!),IFERROR(_xlfn.XLOOKUP(M28&amp;(F28+3),'Báo cáo'!#REF!,'Báo cáo'!#REF!),IFERROR(_xlfn.XLOOKUP(M28&amp;(F28+1),'Báo cáo'!#REF!,'Báo cáo'!#REF!),IFERROR(_xlfn.XLOOKUP(M28&amp;(F28-4),'Báo cáo'!#REF!,'Báo cáo'!#REF!),IFERROR(_xlfn.XLOOKUP(M28&amp;(F28+6),'Báo cáo'!#REF!,'Báo cáo'!#REF!),IFERROR(_xlfn.XLOOKUP(M28&amp;(F28-2),'Báo cáo'!#REF!,'Báo cáo'!#REF!),IFERROR(_xlfn.XLOOKUP(M28&amp;(F28+4),'Báo cáo'!#REF!,'Báo cáo'!#REF!),_xlfn.XLOOKUP(M28&amp;(F28+13),'Báo cáo'!#REF!,'Báo cáo'!#REF!))))))))))))))</f>
        <v>#REF!</v>
      </c>
    </row>
    <row r="29" spans="1:15" hidden="1">
      <c r="A29" s="90">
        <v>570010</v>
      </c>
      <c r="B29" t="s">
        <v>18518</v>
      </c>
      <c r="C29" t="s">
        <v>18519</v>
      </c>
      <c r="D29" t="s">
        <v>19594</v>
      </c>
      <c r="E29" s="79" t="s">
        <v>19595</v>
      </c>
      <c r="F29" s="89">
        <v>3600032</v>
      </c>
      <c r="G29" s="88">
        <v>45987</v>
      </c>
      <c r="H29" s="88"/>
      <c r="I29" s="88"/>
      <c r="J29" s="88">
        <v>46034</v>
      </c>
      <c r="K29" s="79" t="s">
        <v>18917</v>
      </c>
      <c r="L29" s="88">
        <v>46034</v>
      </c>
      <c r="M29">
        <f t="shared" si="0"/>
        <v>78556</v>
      </c>
      <c r="N29" t="str">
        <f t="shared" si="1"/>
        <v>785563600032</v>
      </c>
      <c r="O29" t="e">
        <f>IFERROR(_xlfn.XLOOKUP(M29&amp;(F29),'Báo cáo'!#REF!,'Báo cáo'!#REF!),IFERROR(_xlfn.XLOOKUP(M29&amp;(F29-3),'Báo cáo'!#REF!,'Báo cáo'!#REF!),IFERROR(_xlfn.XLOOKUP(M29&amp;(F29-5),'Báo cáo'!#REF!,'Báo cáo'!#REF!),IFERROR(_xlfn.XLOOKUP(M29&amp;(F29+5),'Báo cáo'!#REF!,'Báo cáo'!#REF!),IFERROR(_xlfn.XLOOKUP(M29&amp;(F29+2),'Báo cáo'!#REF!,'Báo cáo'!#REF!),IFERROR(_xlfn.XLOOKUP(M29&amp;(F29-6),'Báo cáo'!#REF!,'Báo cáo'!#REF!),IFERROR(_xlfn.XLOOKUP(M29&amp;(F29-1),'Báo cáo'!#REF!,'Báo cáo'!#REF!),IFERROR(_xlfn.XLOOKUP(M29&amp;(F29+3),'Báo cáo'!#REF!,'Báo cáo'!#REF!),IFERROR(_xlfn.XLOOKUP(M29&amp;(F29+1),'Báo cáo'!#REF!,'Báo cáo'!#REF!),IFERROR(_xlfn.XLOOKUP(M29&amp;(F29-4),'Báo cáo'!#REF!,'Báo cáo'!#REF!),IFERROR(_xlfn.XLOOKUP(M29&amp;(F29+6),'Báo cáo'!#REF!,'Báo cáo'!#REF!),IFERROR(_xlfn.XLOOKUP(M29&amp;(F29-2),'Báo cáo'!#REF!,'Báo cáo'!#REF!),IFERROR(_xlfn.XLOOKUP(M29&amp;(F29+4),'Báo cáo'!#REF!,'Báo cáo'!#REF!),_xlfn.XLOOKUP(M29&amp;(F29+13),'Báo cáo'!#REF!,'Báo cáo'!#REF!))))))))))))))</f>
        <v>#REF!</v>
      </c>
    </row>
    <row r="30" spans="1:15" hidden="1">
      <c r="A30">
        <v>570010</v>
      </c>
      <c r="B30" t="s">
        <v>18518</v>
      </c>
      <c r="C30" t="s">
        <v>18519</v>
      </c>
      <c r="D30" t="s">
        <v>19596</v>
      </c>
      <c r="E30" t="s">
        <v>19597</v>
      </c>
      <c r="F30" s="87">
        <v>540392</v>
      </c>
      <c r="G30" s="88">
        <v>45989</v>
      </c>
      <c r="H30" s="88"/>
      <c r="I30" s="88"/>
      <c r="J30" s="88">
        <v>46034</v>
      </c>
      <c r="K30" t="s">
        <v>18925</v>
      </c>
      <c r="L30" s="88">
        <v>46034</v>
      </c>
      <c r="M30">
        <f t="shared" si="0"/>
        <v>79362</v>
      </c>
      <c r="N30" t="str">
        <f t="shared" si="1"/>
        <v>79362540392</v>
      </c>
      <c r="O30" t="e">
        <f>IFERROR(_xlfn.XLOOKUP(M30&amp;(F30),'Báo cáo'!#REF!,'Báo cáo'!#REF!),IFERROR(_xlfn.XLOOKUP(M30&amp;(F30-3),'Báo cáo'!#REF!,'Báo cáo'!#REF!),IFERROR(_xlfn.XLOOKUP(M30&amp;(F30-5),'Báo cáo'!#REF!,'Báo cáo'!#REF!),IFERROR(_xlfn.XLOOKUP(M30&amp;(F30+5),'Báo cáo'!#REF!,'Báo cáo'!#REF!),IFERROR(_xlfn.XLOOKUP(M30&amp;(F30+2),'Báo cáo'!#REF!,'Báo cáo'!#REF!),IFERROR(_xlfn.XLOOKUP(M30&amp;(F30-6),'Báo cáo'!#REF!,'Báo cáo'!#REF!),IFERROR(_xlfn.XLOOKUP(M30&amp;(F30-1),'Báo cáo'!#REF!,'Báo cáo'!#REF!),IFERROR(_xlfn.XLOOKUP(M30&amp;(F30+3),'Báo cáo'!#REF!,'Báo cáo'!#REF!),IFERROR(_xlfn.XLOOKUP(M30&amp;(F30+1),'Báo cáo'!#REF!,'Báo cáo'!#REF!),IFERROR(_xlfn.XLOOKUP(M30&amp;(F30-4),'Báo cáo'!#REF!,'Báo cáo'!#REF!),IFERROR(_xlfn.XLOOKUP(M30&amp;(F30+6),'Báo cáo'!#REF!,'Báo cáo'!#REF!),IFERROR(_xlfn.XLOOKUP(M30&amp;(F30-2),'Báo cáo'!#REF!,'Báo cáo'!#REF!),IFERROR(_xlfn.XLOOKUP(M30&amp;(F30+4),'Báo cáo'!#REF!,'Báo cáo'!#REF!),_xlfn.XLOOKUP(M30&amp;(F30+13),'Báo cáo'!#REF!,'Báo cáo'!#REF!))))))))))))))</f>
        <v>#REF!</v>
      </c>
    </row>
    <row r="31" spans="1:15" hidden="1">
      <c r="A31" s="91">
        <v>570010</v>
      </c>
      <c r="B31" s="92" t="s">
        <v>18518</v>
      </c>
      <c r="C31" s="92" t="s">
        <v>18519</v>
      </c>
      <c r="D31" s="92" t="s">
        <v>19598</v>
      </c>
      <c r="E31" s="93" t="s">
        <v>19599</v>
      </c>
      <c r="F31" s="89">
        <v>2314629</v>
      </c>
      <c r="G31" s="88">
        <v>45989</v>
      </c>
      <c r="H31" s="88"/>
      <c r="I31" s="88"/>
      <c r="J31" s="88">
        <v>46034</v>
      </c>
      <c r="K31" s="93" t="s">
        <v>18926</v>
      </c>
      <c r="L31" s="88">
        <v>46034</v>
      </c>
      <c r="M31">
        <f t="shared" si="0"/>
        <v>79363</v>
      </c>
      <c r="N31" t="str">
        <f t="shared" si="1"/>
        <v>793632314629</v>
      </c>
      <c r="O31" t="e">
        <f>IFERROR(_xlfn.XLOOKUP(M31&amp;(F31),'Báo cáo'!#REF!,'Báo cáo'!#REF!),IFERROR(_xlfn.XLOOKUP(M31&amp;(F31-3),'Báo cáo'!#REF!,'Báo cáo'!#REF!),IFERROR(_xlfn.XLOOKUP(M31&amp;(F31-5),'Báo cáo'!#REF!,'Báo cáo'!#REF!),IFERROR(_xlfn.XLOOKUP(M31&amp;(F31+5),'Báo cáo'!#REF!,'Báo cáo'!#REF!),IFERROR(_xlfn.XLOOKUP(M31&amp;(F31+2),'Báo cáo'!#REF!,'Báo cáo'!#REF!),IFERROR(_xlfn.XLOOKUP(M31&amp;(F31-6),'Báo cáo'!#REF!,'Báo cáo'!#REF!),IFERROR(_xlfn.XLOOKUP(M31&amp;(F31-1),'Báo cáo'!#REF!,'Báo cáo'!#REF!),IFERROR(_xlfn.XLOOKUP(M31&amp;(F31+3),'Báo cáo'!#REF!,'Báo cáo'!#REF!),IFERROR(_xlfn.XLOOKUP(M31&amp;(F31+1),'Báo cáo'!#REF!,'Báo cáo'!#REF!),IFERROR(_xlfn.XLOOKUP(M31&amp;(F31-4),'Báo cáo'!#REF!,'Báo cáo'!#REF!),IFERROR(_xlfn.XLOOKUP(M31&amp;(F31+6),'Báo cáo'!#REF!,'Báo cáo'!#REF!),IFERROR(_xlfn.XLOOKUP(M31&amp;(F31-2),'Báo cáo'!#REF!,'Báo cáo'!#REF!),IFERROR(_xlfn.XLOOKUP(M31&amp;(F31+4),'Báo cáo'!#REF!,'Báo cáo'!#REF!),_xlfn.XLOOKUP(M31&amp;(F31+13),'Báo cáo'!#REF!,'Báo cáo'!#REF!))))))))))))))</f>
        <v>#REF!</v>
      </c>
    </row>
    <row r="32" spans="1:15" hidden="1">
      <c r="A32" s="90">
        <v>510027</v>
      </c>
      <c r="B32" t="s">
        <v>18518</v>
      </c>
      <c r="C32" t="s">
        <v>18519</v>
      </c>
      <c r="D32" t="s">
        <v>19600</v>
      </c>
      <c r="E32" s="79" t="s">
        <v>19601</v>
      </c>
      <c r="F32" s="89">
        <v>2571831</v>
      </c>
      <c r="G32" s="88">
        <v>45987</v>
      </c>
      <c r="H32" s="88"/>
      <c r="I32" s="88"/>
      <c r="J32" s="88">
        <v>46034</v>
      </c>
      <c r="K32" s="79" t="s">
        <v>18927</v>
      </c>
      <c r="L32" s="88">
        <v>46034</v>
      </c>
      <c r="M32">
        <f t="shared" si="0"/>
        <v>79364</v>
      </c>
      <c r="N32" t="str">
        <f t="shared" si="1"/>
        <v>793642571831</v>
      </c>
      <c r="O32" t="e">
        <f>IFERROR(_xlfn.XLOOKUP(M32&amp;(F32),'Báo cáo'!#REF!,'Báo cáo'!#REF!),IFERROR(_xlfn.XLOOKUP(M32&amp;(F32-3),'Báo cáo'!#REF!,'Báo cáo'!#REF!),IFERROR(_xlfn.XLOOKUP(M32&amp;(F32-5),'Báo cáo'!#REF!,'Báo cáo'!#REF!),IFERROR(_xlfn.XLOOKUP(M32&amp;(F32+5),'Báo cáo'!#REF!,'Báo cáo'!#REF!),IFERROR(_xlfn.XLOOKUP(M32&amp;(F32+2),'Báo cáo'!#REF!,'Báo cáo'!#REF!),IFERROR(_xlfn.XLOOKUP(M32&amp;(F32-6),'Báo cáo'!#REF!,'Báo cáo'!#REF!),IFERROR(_xlfn.XLOOKUP(M32&amp;(F32-1),'Báo cáo'!#REF!,'Báo cáo'!#REF!),IFERROR(_xlfn.XLOOKUP(M32&amp;(F32+3),'Báo cáo'!#REF!,'Báo cáo'!#REF!),IFERROR(_xlfn.XLOOKUP(M32&amp;(F32+1),'Báo cáo'!#REF!,'Báo cáo'!#REF!),IFERROR(_xlfn.XLOOKUP(M32&amp;(F32-4),'Báo cáo'!#REF!,'Báo cáo'!#REF!),IFERROR(_xlfn.XLOOKUP(M32&amp;(F32+6),'Báo cáo'!#REF!,'Báo cáo'!#REF!),IFERROR(_xlfn.XLOOKUP(M32&amp;(F32-2),'Báo cáo'!#REF!,'Báo cáo'!#REF!),IFERROR(_xlfn.XLOOKUP(M32&amp;(F32+4),'Báo cáo'!#REF!,'Báo cáo'!#REF!),_xlfn.XLOOKUP(M32&amp;(F32+13),'Báo cáo'!#REF!,'Báo cáo'!#REF!))))))))))))))</f>
        <v>#REF!</v>
      </c>
    </row>
    <row r="33" spans="1:15" hidden="1">
      <c r="A33">
        <v>510024</v>
      </c>
      <c r="B33" t="s">
        <v>18518</v>
      </c>
      <c r="C33" t="s">
        <v>18519</v>
      </c>
      <c r="D33" t="s">
        <v>19602</v>
      </c>
      <c r="E33" t="s">
        <v>19603</v>
      </c>
      <c r="F33" s="87">
        <v>1641452</v>
      </c>
      <c r="G33" s="88">
        <v>45990</v>
      </c>
      <c r="H33" s="88"/>
      <c r="I33" s="88"/>
      <c r="J33" s="88">
        <v>46034</v>
      </c>
      <c r="K33" t="s">
        <v>18928</v>
      </c>
      <c r="L33" s="88">
        <v>46034</v>
      </c>
      <c r="M33">
        <f t="shared" si="0"/>
        <v>79365</v>
      </c>
      <c r="N33" t="str">
        <f t="shared" si="1"/>
        <v>793651641452</v>
      </c>
      <c r="O33" t="e">
        <f>IFERROR(_xlfn.XLOOKUP(M33&amp;(F33),'Báo cáo'!#REF!,'Báo cáo'!#REF!),IFERROR(_xlfn.XLOOKUP(M33&amp;(F33-3),'Báo cáo'!#REF!,'Báo cáo'!#REF!),IFERROR(_xlfn.XLOOKUP(M33&amp;(F33-5),'Báo cáo'!#REF!,'Báo cáo'!#REF!),IFERROR(_xlfn.XLOOKUP(M33&amp;(F33+5),'Báo cáo'!#REF!,'Báo cáo'!#REF!),IFERROR(_xlfn.XLOOKUP(M33&amp;(F33+2),'Báo cáo'!#REF!,'Báo cáo'!#REF!),IFERROR(_xlfn.XLOOKUP(M33&amp;(F33-6),'Báo cáo'!#REF!,'Báo cáo'!#REF!),IFERROR(_xlfn.XLOOKUP(M33&amp;(F33-1),'Báo cáo'!#REF!,'Báo cáo'!#REF!),IFERROR(_xlfn.XLOOKUP(M33&amp;(F33+3),'Báo cáo'!#REF!,'Báo cáo'!#REF!),IFERROR(_xlfn.XLOOKUP(M33&amp;(F33+1),'Báo cáo'!#REF!,'Báo cáo'!#REF!),IFERROR(_xlfn.XLOOKUP(M33&amp;(F33-4),'Báo cáo'!#REF!,'Báo cáo'!#REF!),IFERROR(_xlfn.XLOOKUP(M33&amp;(F33+6),'Báo cáo'!#REF!,'Báo cáo'!#REF!),IFERROR(_xlfn.XLOOKUP(M33&amp;(F33-2),'Báo cáo'!#REF!,'Báo cáo'!#REF!),IFERROR(_xlfn.XLOOKUP(M33&amp;(F33+4),'Báo cáo'!#REF!,'Báo cáo'!#REF!),_xlfn.XLOOKUP(M33&amp;(F33+13),'Báo cáo'!#REF!,'Báo cáo'!#REF!))))))))))))))</f>
        <v>#REF!</v>
      </c>
    </row>
    <row r="34" spans="1:15" hidden="1">
      <c r="A34" s="94">
        <v>510024</v>
      </c>
      <c r="B34" t="s">
        <v>18518</v>
      </c>
      <c r="C34" t="s">
        <v>18519</v>
      </c>
      <c r="D34" s="81" t="s">
        <v>19604</v>
      </c>
      <c r="E34" s="79" t="s">
        <v>19605</v>
      </c>
      <c r="F34" s="89">
        <v>794880</v>
      </c>
      <c r="G34" s="88">
        <v>45990</v>
      </c>
      <c r="H34" s="88"/>
      <c r="I34" s="88"/>
      <c r="J34" s="88">
        <v>46034</v>
      </c>
      <c r="K34" s="79" t="s">
        <v>18929</v>
      </c>
      <c r="L34" s="88">
        <v>46034</v>
      </c>
      <c r="M34">
        <f t="shared" si="0"/>
        <v>79366</v>
      </c>
      <c r="N34" t="str">
        <f t="shared" si="1"/>
        <v>79366794880</v>
      </c>
      <c r="O34" t="e">
        <f>IFERROR(_xlfn.XLOOKUP(M34&amp;(F34),'Báo cáo'!#REF!,'Báo cáo'!#REF!),IFERROR(_xlfn.XLOOKUP(M34&amp;(F34-3),'Báo cáo'!#REF!,'Báo cáo'!#REF!),IFERROR(_xlfn.XLOOKUP(M34&amp;(F34-5),'Báo cáo'!#REF!,'Báo cáo'!#REF!),IFERROR(_xlfn.XLOOKUP(M34&amp;(F34+5),'Báo cáo'!#REF!,'Báo cáo'!#REF!),IFERROR(_xlfn.XLOOKUP(M34&amp;(F34+2),'Báo cáo'!#REF!,'Báo cáo'!#REF!),IFERROR(_xlfn.XLOOKUP(M34&amp;(F34-6),'Báo cáo'!#REF!,'Báo cáo'!#REF!),IFERROR(_xlfn.XLOOKUP(M34&amp;(F34-1),'Báo cáo'!#REF!,'Báo cáo'!#REF!),IFERROR(_xlfn.XLOOKUP(M34&amp;(F34+3),'Báo cáo'!#REF!,'Báo cáo'!#REF!),IFERROR(_xlfn.XLOOKUP(M34&amp;(F34+1),'Báo cáo'!#REF!,'Báo cáo'!#REF!),IFERROR(_xlfn.XLOOKUP(M34&amp;(F34-4),'Báo cáo'!#REF!,'Báo cáo'!#REF!),IFERROR(_xlfn.XLOOKUP(M34&amp;(F34+6),'Báo cáo'!#REF!,'Báo cáo'!#REF!),IFERROR(_xlfn.XLOOKUP(M34&amp;(F34-2),'Báo cáo'!#REF!,'Báo cáo'!#REF!),IFERROR(_xlfn.XLOOKUP(M34&amp;(F34+4),'Báo cáo'!#REF!,'Báo cáo'!#REF!),_xlfn.XLOOKUP(M34&amp;(F34+13),'Báo cáo'!#REF!,'Báo cáo'!#REF!))))))))))))))</f>
        <v>#REF!</v>
      </c>
    </row>
    <row r="35" spans="1:15" hidden="1">
      <c r="A35">
        <v>510022</v>
      </c>
      <c r="B35" t="s">
        <v>18518</v>
      </c>
      <c r="C35" t="s">
        <v>18519</v>
      </c>
      <c r="D35" t="s">
        <v>19606</v>
      </c>
      <c r="E35" t="s">
        <v>19607</v>
      </c>
      <c r="F35" s="87">
        <v>1586115</v>
      </c>
      <c r="G35" s="88">
        <v>45987</v>
      </c>
      <c r="H35" s="88"/>
      <c r="I35" s="88"/>
      <c r="J35" s="88">
        <v>46034</v>
      </c>
      <c r="K35" t="s">
        <v>18930</v>
      </c>
      <c r="L35" s="88">
        <v>46034</v>
      </c>
      <c r="M35">
        <f t="shared" si="0"/>
        <v>79367</v>
      </c>
      <c r="N35" t="str">
        <f t="shared" si="1"/>
        <v>793671586115</v>
      </c>
      <c r="O35" t="e">
        <f>IFERROR(_xlfn.XLOOKUP(M35&amp;(F35),'Báo cáo'!#REF!,'Báo cáo'!#REF!),IFERROR(_xlfn.XLOOKUP(M35&amp;(F35-3),'Báo cáo'!#REF!,'Báo cáo'!#REF!),IFERROR(_xlfn.XLOOKUP(M35&amp;(F35-5),'Báo cáo'!#REF!,'Báo cáo'!#REF!),IFERROR(_xlfn.XLOOKUP(M35&amp;(F35+5),'Báo cáo'!#REF!,'Báo cáo'!#REF!),IFERROR(_xlfn.XLOOKUP(M35&amp;(F35+2),'Báo cáo'!#REF!,'Báo cáo'!#REF!),IFERROR(_xlfn.XLOOKUP(M35&amp;(F35-6),'Báo cáo'!#REF!,'Báo cáo'!#REF!),IFERROR(_xlfn.XLOOKUP(M35&amp;(F35-1),'Báo cáo'!#REF!,'Báo cáo'!#REF!),IFERROR(_xlfn.XLOOKUP(M35&amp;(F35+3),'Báo cáo'!#REF!,'Báo cáo'!#REF!),IFERROR(_xlfn.XLOOKUP(M35&amp;(F35+1),'Báo cáo'!#REF!,'Báo cáo'!#REF!),IFERROR(_xlfn.XLOOKUP(M35&amp;(F35-4),'Báo cáo'!#REF!,'Báo cáo'!#REF!),IFERROR(_xlfn.XLOOKUP(M35&amp;(F35+6),'Báo cáo'!#REF!,'Báo cáo'!#REF!),IFERROR(_xlfn.XLOOKUP(M35&amp;(F35-2),'Báo cáo'!#REF!,'Báo cáo'!#REF!),IFERROR(_xlfn.XLOOKUP(M35&amp;(F35+4),'Báo cáo'!#REF!,'Báo cáo'!#REF!),_xlfn.XLOOKUP(M35&amp;(F35+13),'Báo cáo'!#REF!,'Báo cáo'!#REF!))))))))))))))</f>
        <v>#REF!</v>
      </c>
    </row>
    <row r="36" spans="1:15" hidden="1">
      <c r="A36">
        <v>510020</v>
      </c>
      <c r="B36" t="s">
        <v>18518</v>
      </c>
      <c r="C36" t="s">
        <v>18519</v>
      </c>
      <c r="D36" t="s">
        <v>19608</v>
      </c>
      <c r="E36" t="s">
        <v>19609</v>
      </c>
      <c r="F36" s="87">
        <v>2624886</v>
      </c>
      <c r="G36" s="88">
        <v>45986</v>
      </c>
      <c r="H36" s="88"/>
      <c r="I36" s="88"/>
      <c r="J36" s="88">
        <v>46034</v>
      </c>
      <c r="K36" t="s">
        <v>18931</v>
      </c>
      <c r="L36" s="88">
        <v>46034</v>
      </c>
      <c r="M36">
        <f t="shared" si="0"/>
        <v>79368</v>
      </c>
      <c r="N36" t="str">
        <f t="shared" si="1"/>
        <v>793682624886</v>
      </c>
      <c r="O36" t="e">
        <f>IFERROR(_xlfn.XLOOKUP(M36&amp;(F36),'Báo cáo'!#REF!,'Báo cáo'!#REF!),IFERROR(_xlfn.XLOOKUP(M36&amp;(F36-3),'Báo cáo'!#REF!,'Báo cáo'!#REF!),IFERROR(_xlfn.XLOOKUP(M36&amp;(F36-5),'Báo cáo'!#REF!,'Báo cáo'!#REF!),IFERROR(_xlfn.XLOOKUP(M36&amp;(F36+5),'Báo cáo'!#REF!,'Báo cáo'!#REF!),IFERROR(_xlfn.XLOOKUP(M36&amp;(F36+2),'Báo cáo'!#REF!,'Báo cáo'!#REF!),IFERROR(_xlfn.XLOOKUP(M36&amp;(F36-6),'Báo cáo'!#REF!,'Báo cáo'!#REF!),IFERROR(_xlfn.XLOOKUP(M36&amp;(F36-1),'Báo cáo'!#REF!,'Báo cáo'!#REF!),IFERROR(_xlfn.XLOOKUP(M36&amp;(F36+3),'Báo cáo'!#REF!,'Báo cáo'!#REF!),IFERROR(_xlfn.XLOOKUP(M36&amp;(F36+1),'Báo cáo'!#REF!,'Báo cáo'!#REF!),IFERROR(_xlfn.XLOOKUP(M36&amp;(F36-4),'Báo cáo'!#REF!,'Báo cáo'!#REF!),IFERROR(_xlfn.XLOOKUP(M36&amp;(F36+6),'Báo cáo'!#REF!,'Báo cáo'!#REF!),IFERROR(_xlfn.XLOOKUP(M36&amp;(F36-2),'Báo cáo'!#REF!,'Báo cáo'!#REF!),IFERROR(_xlfn.XLOOKUP(M36&amp;(F36+4),'Báo cáo'!#REF!,'Báo cáo'!#REF!),_xlfn.XLOOKUP(M36&amp;(F36+13),'Báo cáo'!#REF!,'Báo cáo'!#REF!))))))))))))))</f>
        <v>#REF!</v>
      </c>
    </row>
    <row r="37" spans="1:15" hidden="1">
      <c r="A37">
        <v>510020</v>
      </c>
      <c r="B37" t="s">
        <v>18518</v>
      </c>
      <c r="C37" t="s">
        <v>18519</v>
      </c>
      <c r="D37" t="s">
        <v>19610</v>
      </c>
      <c r="E37" t="s">
        <v>19611</v>
      </c>
      <c r="F37" s="87">
        <v>496800</v>
      </c>
      <c r="G37" s="88">
        <v>45986</v>
      </c>
      <c r="H37" s="88"/>
      <c r="I37" s="88"/>
      <c r="J37" s="88">
        <v>46034</v>
      </c>
      <c r="K37" t="s">
        <v>18932</v>
      </c>
      <c r="L37" s="88">
        <v>46034</v>
      </c>
      <c r="M37">
        <f t="shared" si="0"/>
        <v>79369</v>
      </c>
      <c r="N37" t="str">
        <f t="shared" si="1"/>
        <v>79369496800</v>
      </c>
      <c r="O37" t="e">
        <f>IFERROR(_xlfn.XLOOKUP(M37&amp;(F37),'Báo cáo'!#REF!,'Báo cáo'!#REF!),IFERROR(_xlfn.XLOOKUP(M37&amp;(F37-3),'Báo cáo'!#REF!,'Báo cáo'!#REF!),IFERROR(_xlfn.XLOOKUP(M37&amp;(F37-5),'Báo cáo'!#REF!,'Báo cáo'!#REF!),IFERROR(_xlfn.XLOOKUP(M37&amp;(F37+5),'Báo cáo'!#REF!,'Báo cáo'!#REF!),IFERROR(_xlfn.XLOOKUP(M37&amp;(F37+2),'Báo cáo'!#REF!,'Báo cáo'!#REF!),IFERROR(_xlfn.XLOOKUP(M37&amp;(F37-6),'Báo cáo'!#REF!,'Báo cáo'!#REF!),IFERROR(_xlfn.XLOOKUP(M37&amp;(F37-1),'Báo cáo'!#REF!,'Báo cáo'!#REF!),IFERROR(_xlfn.XLOOKUP(M37&amp;(F37+3),'Báo cáo'!#REF!,'Báo cáo'!#REF!),IFERROR(_xlfn.XLOOKUP(M37&amp;(F37+1),'Báo cáo'!#REF!,'Báo cáo'!#REF!),IFERROR(_xlfn.XLOOKUP(M37&amp;(F37-4),'Báo cáo'!#REF!,'Báo cáo'!#REF!),IFERROR(_xlfn.XLOOKUP(M37&amp;(F37+6),'Báo cáo'!#REF!,'Báo cáo'!#REF!),IFERROR(_xlfn.XLOOKUP(M37&amp;(F37-2),'Báo cáo'!#REF!,'Báo cáo'!#REF!),IFERROR(_xlfn.XLOOKUP(M37&amp;(F37+4),'Báo cáo'!#REF!,'Báo cáo'!#REF!),_xlfn.XLOOKUP(M37&amp;(F37+13),'Báo cáo'!#REF!,'Báo cáo'!#REF!))))))))))))))</f>
        <v>#REF!</v>
      </c>
    </row>
    <row r="38" spans="1:15" hidden="1">
      <c r="A38">
        <v>510016</v>
      </c>
      <c r="B38" t="s">
        <v>18518</v>
      </c>
      <c r="C38" t="s">
        <v>18519</v>
      </c>
      <c r="D38" t="s">
        <v>19612</v>
      </c>
      <c r="E38" t="s">
        <v>19613</v>
      </c>
      <c r="F38" s="87">
        <v>704700</v>
      </c>
      <c r="G38" s="88">
        <v>45989</v>
      </c>
      <c r="H38" s="88"/>
      <c r="I38" s="88"/>
      <c r="J38" s="88">
        <v>46034</v>
      </c>
      <c r="K38" t="s">
        <v>18933</v>
      </c>
      <c r="L38" s="88">
        <v>46034</v>
      </c>
      <c r="M38">
        <f t="shared" si="0"/>
        <v>79370</v>
      </c>
      <c r="N38" t="str">
        <f t="shared" si="1"/>
        <v>79370704700</v>
      </c>
      <c r="O38" t="e">
        <f>IFERROR(_xlfn.XLOOKUP(M38&amp;(F38),'Báo cáo'!#REF!,'Báo cáo'!#REF!),IFERROR(_xlfn.XLOOKUP(M38&amp;(F38-3),'Báo cáo'!#REF!,'Báo cáo'!#REF!),IFERROR(_xlfn.XLOOKUP(M38&amp;(F38-5),'Báo cáo'!#REF!,'Báo cáo'!#REF!),IFERROR(_xlfn.XLOOKUP(M38&amp;(F38+5),'Báo cáo'!#REF!,'Báo cáo'!#REF!),IFERROR(_xlfn.XLOOKUP(M38&amp;(F38+2),'Báo cáo'!#REF!,'Báo cáo'!#REF!),IFERROR(_xlfn.XLOOKUP(M38&amp;(F38-6),'Báo cáo'!#REF!,'Báo cáo'!#REF!),IFERROR(_xlfn.XLOOKUP(M38&amp;(F38-1),'Báo cáo'!#REF!,'Báo cáo'!#REF!),IFERROR(_xlfn.XLOOKUP(M38&amp;(F38+3),'Báo cáo'!#REF!,'Báo cáo'!#REF!),IFERROR(_xlfn.XLOOKUP(M38&amp;(F38+1),'Báo cáo'!#REF!,'Báo cáo'!#REF!),IFERROR(_xlfn.XLOOKUP(M38&amp;(F38-4),'Báo cáo'!#REF!,'Báo cáo'!#REF!),IFERROR(_xlfn.XLOOKUP(M38&amp;(F38+6),'Báo cáo'!#REF!,'Báo cáo'!#REF!),IFERROR(_xlfn.XLOOKUP(M38&amp;(F38-2),'Báo cáo'!#REF!,'Báo cáo'!#REF!),IFERROR(_xlfn.XLOOKUP(M38&amp;(F38+4),'Báo cáo'!#REF!,'Báo cáo'!#REF!),_xlfn.XLOOKUP(M38&amp;(F38+13),'Báo cáo'!#REF!,'Báo cáo'!#REF!))))))))))))))</f>
        <v>#REF!</v>
      </c>
    </row>
    <row r="39" spans="1:15" hidden="1">
      <c r="A39">
        <v>510016</v>
      </c>
      <c r="B39" t="s">
        <v>18518</v>
      </c>
      <c r="C39" t="s">
        <v>18519</v>
      </c>
      <c r="D39" t="s">
        <v>19614</v>
      </c>
      <c r="E39" t="s">
        <v>19615</v>
      </c>
      <c r="F39" s="87">
        <v>873666</v>
      </c>
      <c r="G39" s="88">
        <v>45989</v>
      </c>
      <c r="H39" s="88"/>
      <c r="I39" s="88"/>
      <c r="J39" s="88">
        <v>46034</v>
      </c>
      <c r="K39" t="s">
        <v>18934</v>
      </c>
      <c r="L39" s="88">
        <v>46034</v>
      </c>
      <c r="M39">
        <f t="shared" si="0"/>
        <v>79371</v>
      </c>
      <c r="N39" t="str">
        <f t="shared" si="1"/>
        <v>79371873666</v>
      </c>
      <c r="O39" t="e">
        <f>IFERROR(_xlfn.XLOOKUP(M39&amp;(F39),'Báo cáo'!#REF!,'Báo cáo'!#REF!),IFERROR(_xlfn.XLOOKUP(M39&amp;(F39-3),'Báo cáo'!#REF!,'Báo cáo'!#REF!),IFERROR(_xlfn.XLOOKUP(M39&amp;(F39-5),'Báo cáo'!#REF!,'Báo cáo'!#REF!),IFERROR(_xlfn.XLOOKUP(M39&amp;(F39+5),'Báo cáo'!#REF!,'Báo cáo'!#REF!),IFERROR(_xlfn.XLOOKUP(M39&amp;(F39+2),'Báo cáo'!#REF!,'Báo cáo'!#REF!),IFERROR(_xlfn.XLOOKUP(M39&amp;(F39-6),'Báo cáo'!#REF!,'Báo cáo'!#REF!),IFERROR(_xlfn.XLOOKUP(M39&amp;(F39-1),'Báo cáo'!#REF!,'Báo cáo'!#REF!),IFERROR(_xlfn.XLOOKUP(M39&amp;(F39+3),'Báo cáo'!#REF!,'Báo cáo'!#REF!),IFERROR(_xlfn.XLOOKUP(M39&amp;(F39+1),'Báo cáo'!#REF!,'Báo cáo'!#REF!),IFERROR(_xlfn.XLOOKUP(M39&amp;(F39-4),'Báo cáo'!#REF!,'Báo cáo'!#REF!),IFERROR(_xlfn.XLOOKUP(M39&amp;(F39+6),'Báo cáo'!#REF!,'Báo cáo'!#REF!),IFERROR(_xlfn.XLOOKUP(M39&amp;(F39-2),'Báo cáo'!#REF!,'Báo cáo'!#REF!),IFERROR(_xlfn.XLOOKUP(M39&amp;(F39+4),'Báo cáo'!#REF!,'Báo cáo'!#REF!),_xlfn.XLOOKUP(M39&amp;(F39+13),'Báo cáo'!#REF!,'Báo cáo'!#REF!))))))))))))))</f>
        <v>#REF!</v>
      </c>
    </row>
    <row r="40" spans="1:15" hidden="1">
      <c r="A40">
        <v>510019</v>
      </c>
      <c r="B40" t="s">
        <v>18518</v>
      </c>
      <c r="C40" t="s">
        <v>18519</v>
      </c>
      <c r="D40" t="s">
        <v>19616</v>
      </c>
      <c r="E40" t="s">
        <v>19617</v>
      </c>
      <c r="F40" s="87">
        <v>3866927</v>
      </c>
      <c r="G40" s="88">
        <v>45988</v>
      </c>
      <c r="H40" s="88"/>
      <c r="I40" s="88"/>
      <c r="J40" s="88">
        <v>46034</v>
      </c>
      <c r="K40" t="s">
        <v>18941</v>
      </c>
      <c r="L40" s="88">
        <v>46034</v>
      </c>
      <c r="M40">
        <f t="shared" si="0"/>
        <v>80037</v>
      </c>
      <c r="N40" t="str">
        <f t="shared" si="1"/>
        <v>800373866927</v>
      </c>
      <c r="O40" t="e">
        <f>IFERROR(_xlfn.XLOOKUP(M40&amp;(F40),'Báo cáo'!#REF!,'Báo cáo'!#REF!),IFERROR(_xlfn.XLOOKUP(M40&amp;(F40-3),'Báo cáo'!#REF!,'Báo cáo'!#REF!),IFERROR(_xlfn.XLOOKUP(M40&amp;(F40-5),'Báo cáo'!#REF!,'Báo cáo'!#REF!),IFERROR(_xlfn.XLOOKUP(M40&amp;(F40+5),'Báo cáo'!#REF!,'Báo cáo'!#REF!),IFERROR(_xlfn.XLOOKUP(M40&amp;(F40+2),'Báo cáo'!#REF!,'Báo cáo'!#REF!),IFERROR(_xlfn.XLOOKUP(M40&amp;(F40-6),'Báo cáo'!#REF!,'Báo cáo'!#REF!),IFERROR(_xlfn.XLOOKUP(M40&amp;(F40-1),'Báo cáo'!#REF!,'Báo cáo'!#REF!),IFERROR(_xlfn.XLOOKUP(M40&amp;(F40+3),'Báo cáo'!#REF!,'Báo cáo'!#REF!),IFERROR(_xlfn.XLOOKUP(M40&amp;(F40+1),'Báo cáo'!#REF!,'Báo cáo'!#REF!),IFERROR(_xlfn.XLOOKUP(M40&amp;(F40-4),'Báo cáo'!#REF!,'Báo cáo'!#REF!),IFERROR(_xlfn.XLOOKUP(M40&amp;(F40+6),'Báo cáo'!#REF!,'Báo cáo'!#REF!),IFERROR(_xlfn.XLOOKUP(M40&amp;(F40-2),'Báo cáo'!#REF!,'Báo cáo'!#REF!),IFERROR(_xlfn.XLOOKUP(M40&amp;(F40+4),'Báo cáo'!#REF!,'Báo cáo'!#REF!),_xlfn.XLOOKUP(M40&amp;(F40+13),'Báo cáo'!#REF!,'Báo cáo'!#REF!))))))))))))))</f>
        <v>#REF!</v>
      </c>
    </row>
    <row r="41" spans="1:15" hidden="1">
      <c r="A41" s="90">
        <v>510019</v>
      </c>
      <c r="B41" t="s">
        <v>18518</v>
      </c>
      <c r="C41" t="s">
        <v>18519</v>
      </c>
      <c r="D41" t="s">
        <v>19618</v>
      </c>
      <c r="E41" s="79" t="s">
        <v>19619</v>
      </c>
      <c r="F41" s="89">
        <v>5466906</v>
      </c>
      <c r="G41" s="88">
        <v>45988</v>
      </c>
      <c r="H41" s="88"/>
      <c r="I41" s="88"/>
      <c r="J41" s="88">
        <v>46034</v>
      </c>
      <c r="K41" s="79" t="s">
        <v>18942</v>
      </c>
      <c r="L41" s="88">
        <v>46034</v>
      </c>
      <c r="M41">
        <f t="shared" si="0"/>
        <v>80038</v>
      </c>
      <c r="N41" t="str">
        <f t="shared" si="1"/>
        <v>800385466906</v>
      </c>
      <c r="O41" t="e">
        <f>IFERROR(_xlfn.XLOOKUP(M41&amp;(F41),'Báo cáo'!#REF!,'Báo cáo'!#REF!),IFERROR(_xlfn.XLOOKUP(M41&amp;(F41-3),'Báo cáo'!#REF!,'Báo cáo'!#REF!),IFERROR(_xlfn.XLOOKUP(M41&amp;(F41-5),'Báo cáo'!#REF!,'Báo cáo'!#REF!),IFERROR(_xlfn.XLOOKUP(M41&amp;(F41+5),'Báo cáo'!#REF!,'Báo cáo'!#REF!),IFERROR(_xlfn.XLOOKUP(M41&amp;(F41+2),'Báo cáo'!#REF!,'Báo cáo'!#REF!),IFERROR(_xlfn.XLOOKUP(M41&amp;(F41-6),'Báo cáo'!#REF!,'Báo cáo'!#REF!),IFERROR(_xlfn.XLOOKUP(M41&amp;(F41-1),'Báo cáo'!#REF!,'Báo cáo'!#REF!),IFERROR(_xlfn.XLOOKUP(M41&amp;(F41+3),'Báo cáo'!#REF!,'Báo cáo'!#REF!),IFERROR(_xlfn.XLOOKUP(M41&amp;(F41+1),'Báo cáo'!#REF!,'Báo cáo'!#REF!),IFERROR(_xlfn.XLOOKUP(M41&amp;(F41-4),'Báo cáo'!#REF!,'Báo cáo'!#REF!),IFERROR(_xlfn.XLOOKUP(M41&amp;(F41+6),'Báo cáo'!#REF!,'Báo cáo'!#REF!),IFERROR(_xlfn.XLOOKUP(M41&amp;(F41-2),'Báo cáo'!#REF!,'Báo cáo'!#REF!),IFERROR(_xlfn.XLOOKUP(M41&amp;(F41+4),'Báo cáo'!#REF!,'Báo cáo'!#REF!),_xlfn.XLOOKUP(M41&amp;(F41+13),'Báo cáo'!#REF!,'Báo cáo'!#REF!))))))))))))))</f>
        <v>#REF!</v>
      </c>
    </row>
    <row r="42" spans="1:15" hidden="1">
      <c r="A42">
        <v>510018</v>
      </c>
      <c r="B42" t="s">
        <v>18518</v>
      </c>
      <c r="C42" t="s">
        <v>18519</v>
      </c>
      <c r="D42" t="s">
        <v>19620</v>
      </c>
      <c r="E42" t="s">
        <v>19621</v>
      </c>
      <c r="F42" s="87">
        <v>541971</v>
      </c>
      <c r="G42" s="88">
        <v>45988</v>
      </c>
      <c r="H42" s="88"/>
      <c r="I42" s="88"/>
      <c r="J42" s="88">
        <v>46034</v>
      </c>
      <c r="K42" t="s">
        <v>18943</v>
      </c>
      <c r="L42" s="88">
        <v>46034</v>
      </c>
      <c r="M42">
        <f t="shared" si="0"/>
        <v>80039</v>
      </c>
      <c r="N42" t="str">
        <f t="shared" si="1"/>
        <v>80039541971</v>
      </c>
      <c r="O42" t="e">
        <f>IFERROR(_xlfn.XLOOKUP(M42&amp;(F42),'Báo cáo'!#REF!,'Báo cáo'!#REF!),IFERROR(_xlfn.XLOOKUP(M42&amp;(F42-3),'Báo cáo'!#REF!,'Báo cáo'!#REF!),IFERROR(_xlfn.XLOOKUP(M42&amp;(F42-5),'Báo cáo'!#REF!,'Báo cáo'!#REF!),IFERROR(_xlfn.XLOOKUP(M42&amp;(F42+5),'Báo cáo'!#REF!,'Báo cáo'!#REF!),IFERROR(_xlfn.XLOOKUP(M42&amp;(F42+2),'Báo cáo'!#REF!,'Báo cáo'!#REF!),IFERROR(_xlfn.XLOOKUP(M42&amp;(F42-6),'Báo cáo'!#REF!,'Báo cáo'!#REF!),IFERROR(_xlfn.XLOOKUP(M42&amp;(F42-1),'Báo cáo'!#REF!,'Báo cáo'!#REF!),IFERROR(_xlfn.XLOOKUP(M42&amp;(F42+3),'Báo cáo'!#REF!,'Báo cáo'!#REF!),IFERROR(_xlfn.XLOOKUP(M42&amp;(F42+1),'Báo cáo'!#REF!,'Báo cáo'!#REF!),IFERROR(_xlfn.XLOOKUP(M42&amp;(F42-4),'Báo cáo'!#REF!,'Báo cáo'!#REF!),IFERROR(_xlfn.XLOOKUP(M42&amp;(F42+6),'Báo cáo'!#REF!,'Báo cáo'!#REF!),IFERROR(_xlfn.XLOOKUP(M42&amp;(F42-2),'Báo cáo'!#REF!,'Báo cáo'!#REF!),IFERROR(_xlfn.XLOOKUP(M42&amp;(F42+4),'Báo cáo'!#REF!,'Báo cáo'!#REF!),_xlfn.XLOOKUP(M42&amp;(F42+13),'Báo cáo'!#REF!,'Báo cáo'!#REF!))))))))))))))</f>
        <v>#REF!</v>
      </c>
    </row>
    <row r="43" spans="1:15" hidden="1">
      <c r="A43">
        <v>510018</v>
      </c>
      <c r="B43" t="s">
        <v>18518</v>
      </c>
      <c r="C43" t="s">
        <v>18519</v>
      </c>
      <c r="D43" t="s">
        <v>19622</v>
      </c>
      <c r="E43" t="s">
        <v>19623</v>
      </c>
      <c r="F43" s="87">
        <v>1070483</v>
      </c>
      <c r="G43" s="88">
        <v>45988</v>
      </c>
      <c r="H43" s="88"/>
      <c r="I43" s="88"/>
      <c r="J43" s="88">
        <v>46034</v>
      </c>
      <c r="K43" t="s">
        <v>18944</v>
      </c>
      <c r="L43" s="88">
        <v>46034</v>
      </c>
      <c r="M43">
        <f t="shared" si="0"/>
        <v>80040</v>
      </c>
      <c r="N43" t="str">
        <f t="shared" si="1"/>
        <v>800401070483</v>
      </c>
      <c r="O43" t="e">
        <f>IFERROR(_xlfn.XLOOKUP(M43&amp;(F43),'Báo cáo'!#REF!,'Báo cáo'!#REF!),IFERROR(_xlfn.XLOOKUP(M43&amp;(F43-3),'Báo cáo'!#REF!,'Báo cáo'!#REF!),IFERROR(_xlfn.XLOOKUP(M43&amp;(F43-5),'Báo cáo'!#REF!,'Báo cáo'!#REF!),IFERROR(_xlfn.XLOOKUP(M43&amp;(F43+5),'Báo cáo'!#REF!,'Báo cáo'!#REF!),IFERROR(_xlfn.XLOOKUP(M43&amp;(F43+2),'Báo cáo'!#REF!,'Báo cáo'!#REF!),IFERROR(_xlfn.XLOOKUP(M43&amp;(F43-6),'Báo cáo'!#REF!,'Báo cáo'!#REF!),IFERROR(_xlfn.XLOOKUP(M43&amp;(F43-1),'Báo cáo'!#REF!,'Báo cáo'!#REF!),IFERROR(_xlfn.XLOOKUP(M43&amp;(F43+3),'Báo cáo'!#REF!,'Báo cáo'!#REF!),IFERROR(_xlfn.XLOOKUP(M43&amp;(F43+1),'Báo cáo'!#REF!,'Báo cáo'!#REF!),IFERROR(_xlfn.XLOOKUP(M43&amp;(F43-4),'Báo cáo'!#REF!,'Báo cáo'!#REF!),IFERROR(_xlfn.XLOOKUP(M43&amp;(F43+6),'Báo cáo'!#REF!,'Báo cáo'!#REF!),IFERROR(_xlfn.XLOOKUP(M43&amp;(F43-2),'Báo cáo'!#REF!,'Báo cáo'!#REF!),IFERROR(_xlfn.XLOOKUP(M43&amp;(F43+4),'Báo cáo'!#REF!,'Báo cáo'!#REF!),_xlfn.XLOOKUP(M43&amp;(F43+13),'Báo cáo'!#REF!,'Báo cáo'!#REF!))))))))))))))</f>
        <v>#REF!</v>
      </c>
    </row>
    <row r="44" spans="1:15" hidden="1">
      <c r="A44">
        <v>570010</v>
      </c>
      <c r="B44" t="s">
        <v>18518</v>
      </c>
      <c r="C44" t="s">
        <v>18519</v>
      </c>
      <c r="D44" t="s">
        <v>19624</v>
      </c>
      <c r="E44" s="79" t="s">
        <v>19625</v>
      </c>
      <c r="F44" s="89">
        <v>10980347</v>
      </c>
      <c r="G44" s="88">
        <v>45990</v>
      </c>
      <c r="H44" s="88"/>
      <c r="I44" s="88"/>
      <c r="J44" s="88">
        <v>46034</v>
      </c>
      <c r="K44" s="79" t="s">
        <v>18945</v>
      </c>
      <c r="L44" s="88">
        <v>46034</v>
      </c>
      <c r="M44">
        <f t="shared" si="0"/>
        <v>80041</v>
      </c>
      <c r="N44" t="str">
        <f t="shared" si="1"/>
        <v>8004110980347</v>
      </c>
      <c r="O44" t="e">
        <f>IFERROR(_xlfn.XLOOKUP(M44&amp;(F44),'Báo cáo'!#REF!,'Báo cáo'!#REF!),IFERROR(_xlfn.XLOOKUP(M44&amp;(F44-3),'Báo cáo'!#REF!,'Báo cáo'!#REF!),IFERROR(_xlfn.XLOOKUP(M44&amp;(F44-5),'Báo cáo'!#REF!,'Báo cáo'!#REF!),IFERROR(_xlfn.XLOOKUP(M44&amp;(F44+5),'Báo cáo'!#REF!,'Báo cáo'!#REF!),IFERROR(_xlfn.XLOOKUP(M44&amp;(F44+2),'Báo cáo'!#REF!,'Báo cáo'!#REF!),IFERROR(_xlfn.XLOOKUP(M44&amp;(F44-6),'Báo cáo'!#REF!,'Báo cáo'!#REF!),IFERROR(_xlfn.XLOOKUP(M44&amp;(F44-1),'Báo cáo'!#REF!,'Báo cáo'!#REF!),IFERROR(_xlfn.XLOOKUP(M44&amp;(F44+3),'Báo cáo'!#REF!,'Báo cáo'!#REF!),IFERROR(_xlfn.XLOOKUP(M44&amp;(F44+1),'Báo cáo'!#REF!,'Báo cáo'!#REF!),IFERROR(_xlfn.XLOOKUP(M44&amp;(F44-4),'Báo cáo'!#REF!,'Báo cáo'!#REF!),IFERROR(_xlfn.XLOOKUP(M44&amp;(F44+6),'Báo cáo'!#REF!,'Báo cáo'!#REF!),IFERROR(_xlfn.XLOOKUP(M44&amp;(F44-2),'Báo cáo'!#REF!,'Báo cáo'!#REF!),IFERROR(_xlfn.XLOOKUP(M44&amp;(F44+4),'Báo cáo'!#REF!,'Báo cáo'!#REF!),_xlfn.XLOOKUP(M44&amp;(F44+13),'Báo cáo'!#REF!,'Báo cáo'!#REF!))))))))))))))</f>
        <v>#REF!</v>
      </c>
    </row>
    <row r="45" spans="1:15" hidden="1">
      <c r="A45">
        <v>510027</v>
      </c>
      <c r="B45" t="s">
        <v>18518</v>
      </c>
      <c r="C45" t="s">
        <v>18519</v>
      </c>
      <c r="D45" t="s">
        <v>19626</v>
      </c>
      <c r="E45" t="s">
        <v>19627</v>
      </c>
      <c r="F45" s="87">
        <v>2571831</v>
      </c>
      <c r="G45" s="88">
        <v>45990</v>
      </c>
      <c r="H45" s="88"/>
      <c r="I45" s="88"/>
      <c r="J45" s="88">
        <v>46034</v>
      </c>
      <c r="K45" t="s">
        <v>18946</v>
      </c>
      <c r="L45" s="88">
        <v>46034</v>
      </c>
      <c r="M45">
        <f t="shared" si="0"/>
        <v>80042</v>
      </c>
      <c r="N45" t="str">
        <f t="shared" si="1"/>
        <v>800422571831</v>
      </c>
      <c r="O45" t="e">
        <f>IFERROR(_xlfn.XLOOKUP(M45&amp;(F45),'Báo cáo'!#REF!,'Báo cáo'!#REF!),IFERROR(_xlfn.XLOOKUP(M45&amp;(F45-3),'Báo cáo'!#REF!,'Báo cáo'!#REF!),IFERROR(_xlfn.XLOOKUP(M45&amp;(F45-5),'Báo cáo'!#REF!,'Báo cáo'!#REF!),IFERROR(_xlfn.XLOOKUP(M45&amp;(F45+5),'Báo cáo'!#REF!,'Báo cáo'!#REF!),IFERROR(_xlfn.XLOOKUP(M45&amp;(F45+2),'Báo cáo'!#REF!,'Báo cáo'!#REF!),IFERROR(_xlfn.XLOOKUP(M45&amp;(F45-6),'Báo cáo'!#REF!,'Báo cáo'!#REF!),IFERROR(_xlfn.XLOOKUP(M45&amp;(F45-1),'Báo cáo'!#REF!,'Báo cáo'!#REF!),IFERROR(_xlfn.XLOOKUP(M45&amp;(F45+3),'Báo cáo'!#REF!,'Báo cáo'!#REF!),IFERROR(_xlfn.XLOOKUP(M45&amp;(F45+1),'Báo cáo'!#REF!,'Báo cáo'!#REF!),IFERROR(_xlfn.XLOOKUP(M45&amp;(F45-4),'Báo cáo'!#REF!,'Báo cáo'!#REF!),IFERROR(_xlfn.XLOOKUP(M45&amp;(F45+6),'Báo cáo'!#REF!,'Báo cáo'!#REF!),IFERROR(_xlfn.XLOOKUP(M45&amp;(F45-2),'Báo cáo'!#REF!,'Báo cáo'!#REF!),IFERROR(_xlfn.XLOOKUP(M45&amp;(F45+4),'Báo cáo'!#REF!,'Báo cáo'!#REF!),_xlfn.XLOOKUP(M45&amp;(F45+13),'Báo cáo'!#REF!,'Báo cáo'!#REF!))))))))))))))</f>
        <v>#REF!</v>
      </c>
    </row>
    <row r="46" spans="1:15" hidden="1">
      <c r="A46" s="90">
        <v>510027</v>
      </c>
      <c r="B46" t="s">
        <v>18518</v>
      </c>
      <c r="C46" t="s">
        <v>18519</v>
      </c>
      <c r="D46" t="s">
        <v>19628</v>
      </c>
      <c r="E46" s="79" t="s">
        <v>19629</v>
      </c>
      <c r="F46" s="89">
        <v>1246671</v>
      </c>
      <c r="G46" s="88">
        <v>45990</v>
      </c>
      <c r="H46" s="88"/>
      <c r="I46" s="88"/>
      <c r="J46" s="88">
        <v>46034</v>
      </c>
      <c r="K46" s="79" t="s">
        <v>18947</v>
      </c>
      <c r="L46" s="88">
        <v>46034</v>
      </c>
      <c r="M46">
        <f t="shared" si="0"/>
        <v>80043</v>
      </c>
      <c r="N46" t="str">
        <f t="shared" si="1"/>
        <v>800431246671</v>
      </c>
      <c r="O46" t="e">
        <f>IFERROR(_xlfn.XLOOKUP(M46&amp;(F46),'Báo cáo'!#REF!,'Báo cáo'!#REF!),IFERROR(_xlfn.XLOOKUP(M46&amp;(F46-3),'Báo cáo'!#REF!,'Báo cáo'!#REF!),IFERROR(_xlfn.XLOOKUP(M46&amp;(F46-5),'Báo cáo'!#REF!,'Báo cáo'!#REF!),IFERROR(_xlfn.XLOOKUP(M46&amp;(F46+5),'Báo cáo'!#REF!,'Báo cáo'!#REF!),IFERROR(_xlfn.XLOOKUP(M46&amp;(F46+2),'Báo cáo'!#REF!,'Báo cáo'!#REF!),IFERROR(_xlfn.XLOOKUP(M46&amp;(F46-6),'Báo cáo'!#REF!,'Báo cáo'!#REF!),IFERROR(_xlfn.XLOOKUP(M46&amp;(F46-1),'Báo cáo'!#REF!,'Báo cáo'!#REF!),IFERROR(_xlfn.XLOOKUP(M46&amp;(F46+3),'Báo cáo'!#REF!,'Báo cáo'!#REF!),IFERROR(_xlfn.XLOOKUP(M46&amp;(F46+1),'Báo cáo'!#REF!,'Báo cáo'!#REF!),IFERROR(_xlfn.XLOOKUP(M46&amp;(F46-4),'Báo cáo'!#REF!,'Báo cáo'!#REF!),IFERROR(_xlfn.XLOOKUP(M46&amp;(F46+6),'Báo cáo'!#REF!,'Báo cáo'!#REF!),IFERROR(_xlfn.XLOOKUP(M46&amp;(F46-2),'Báo cáo'!#REF!,'Báo cáo'!#REF!),IFERROR(_xlfn.XLOOKUP(M46&amp;(F46+4),'Báo cáo'!#REF!,'Báo cáo'!#REF!),_xlfn.XLOOKUP(M46&amp;(F46+13),'Báo cáo'!#REF!,'Báo cáo'!#REF!))))))))))))))</f>
        <v>#REF!</v>
      </c>
    </row>
    <row r="47" spans="1:15" hidden="1">
      <c r="A47">
        <v>510021</v>
      </c>
      <c r="B47" t="s">
        <v>18518</v>
      </c>
      <c r="C47" t="s">
        <v>18519</v>
      </c>
      <c r="D47" t="s">
        <v>19630</v>
      </c>
      <c r="E47" t="s">
        <v>19631</v>
      </c>
      <c r="F47" s="87">
        <v>1586115</v>
      </c>
      <c r="G47" s="88">
        <v>45990</v>
      </c>
      <c r="H47" s="88"/>
      <c r="I47" s="88"/>
      <c r="J47" s="88">
        <v>46034</v>
      </c>
      <c r="K47" t="s">
        <v>18948</v>
      </c>
      <c r="L47" s="88">
        <v>46034</v>
      </c>
      <c r="M47">
        <f t="shared" si="0"/>
        <v>80044</v>
      </c>
      <c r="N47" t="str">
        <f t="shared" si="1"/>
        <v>800441586115</v>
      </c>
      <c r="O47" t="e">
        <f>IFERROR(_xlfn.XLOOKUP(M47&amp;(F47),'Báo cáo'!#REF!,'Báo cáo'!#REF!),IFERROR(_xlfn.XLOOKUP(M47&amp;(F47-3),'Báo cáo'!#REF!,'Báo cáo'!#REF!),IFERROR(_xlfn.XLOOKUP(M47&amp;(F47-5),'Báo cáo'!#REF!,'Báo cáo'!#REF!),IFERROR(_xlfn.XLOOKUP(M47&amp;(F47+5),'Báo cáo'!#REF!,'Báo cáo'!#REF!),IFERROR(_xlfn.XLOOKUP(M47&amp;(F47+2),'Báo cáo'!#REF!,'Báo cáo'!#REF!),IFERROR(_xlfn.XLOOKUP(M47&amp;(F47-6),'Báo cáo'!#REF!,'Báo cáo'!#REF!),IFERROR(_xlfn.XLOOKUP(M47&amp;(F47-1),'Báo cáo'!#REF!,'Báo cáo'!#REF!),IFERROR(_xlfn.XLOOKUP(M47&amp;(F47+3),'Báo cáo'!#REF!,'Báo cáo'!#REF!),IFERROR(_xlfn.XLOOKUP(M47&amp;(F47+1),'Báo cáo'!#REF!,'Báo cáo'!#REF!),IFERROR(_xlfn.XLOOKUP(M47&amp;(F47-4),'Báo cáo'!#REF!,'Báo cáo'!#REF!),IFERROR(_xlfn.XLOOKUP(M47&amp;(F47+6),'Báo cáo'!#REF!,'Báo cáo'!#REF!),IFERROR(_xlfn.XLOOKUP(M47&amp;(F47-2),'Báo cáo'!#REF!,'Báo cáo'!#REF!),IFERROR(_xlfn.XLOOKUP(M47&amp;(F47+4),'Báo cáo'!#REF!,'Báo cáo'!#REF!),_xlfn.XLOOKUP(M47&amp;(F47+13),'Báo cáo'!#REF!,'Báo cáo'!#REF!))))))))))))))</f>
        <v>#REF!</v>
      </c>
    </row>
    <row r="48" spans="1:15" hidden="1">
      <c r="A48">
        <v>510017</v>
      </c>
      <c r="B48" t="s">
        <v>18518</v>
      </c>
      <c r="C48" t="s">
        <v>18519</v>
      </c>
      <c r="D48" t="s">
        <v>19632</v>
      </c>
      <c r="E48" s="79" t="s">
        <v>19633</v>
      </c>
      <c r="F48" s="89">
        <v>680400</v>
      </c>
      <c r="G48" s="88">
        <v>45990</v>
      </c>
      <c r="H48" s="88"/>
      <c r="I48" s="88"/>
      <c r="J48" s="88">
        <v>46034</v>
      </c>
      <c r="K48" s="79" t="s">
        <v>18949</v>
      </c>
      <c r="L48" s="88">
        <v>46034</v>
      </c>
      <c r="M48">
        <f t="shared" si="0"/>
        <v>80045</v>
      </c>
      <c r="N48" t="str">
        <f t="shared" si="1"/>
        <v>80045680400</v>
      </c>
      <c r="O48" t="e">
        <f>IFERROR(_xlfn.XLOOKUP(M48&amp;(F48),'Báo cáo'!#REF!,'Báo cáo'!#REF!),IFERROR(_xlfn.XLOOKUP(M48&amp;(F48-3),'Báo cáo'!#REF!,'Báo cáo'!#REF!),IFERROR(_xlfn.XLOOKUP(M48&amp;(F48-5),'Báo cáo'!#REF!,'Báo cáo'!#REF!),IFERROR(_xlfn.XLOOKUP(M48&amp;(F48+5),'Báo cáo'!#REF!,'Báo cáo'!#REF!),IFERROR(_xlfn.XLOOKUP(M48&amp;(F48+2),'Báo cáo'!#REF!,'Báo cáo'!#REF!),IFERROR(_xlfn.XLOOKUP(M48&amp;(F48-6),'Báo cáo'!#REF!,'Báo cáo'!#REF!),IFERROR(_xlfn.XLOOKUP(M48&amp;(F48-1),'Báo cáo'!#REF!,'Báo cáo'!#REF!),IFERROR(_xlfn.XLOOKUP(M48&amp;(F48+3),'Báo cáo'!#REF!,'Báo cáo'!#REF!),IFERROR(_xlfn.XLOOKUP(M48&amp;(F48+1),'Báo cáo'!#REF!,'Báo cáo'!#REF!),IFERROR(_xlfn.XLOOKUP(M48&amp;(F48-4),'Báo cáo'!#REF!,'Báo cáo'!#REF!),IFERROR(_xlfn.XLOOKUP(M48&amp;(F48+6),'Báo cáo'!#REF!,'Báo cáo'!#REF!),IFERROR(_xlfn.XLOOKUP(M48&amp;(F48-2),'Báo cáo'!#REF!,'Báo cáo'!#REF!),IFERROR(_xlfn.XLOOKUP(M48&amp;(F48+4),'Báo cáo'!#REF!,'Báo cáo'!#REF!),_xlfn.XLOOKUP(M48&amp;(F48+13),'Báo cáo'!#REF!,'Báo cáo'!#REF!))))))))))))))</f>
        <v>#REF!</v>
      </c>
    </row>
    <row r="49" spans="1:15" hidden="1">
      <c r="A49">
        <v>510016</v>
      </c>
      <c r="B49" t="s">
        <v>18518</v>
      </c>
      <c r="C49" t="s">
        <v>18519</v>
      </c>
      <c r="D49" t="s">
        <v>19634</v>
      </c>
      <c r="E49" t="s">
        <v>19635</v>
      </c>
      <c r="F49" s="87">
        <v>2469339</v>
      </c>
      <c r="G49" s="88">
        <v>45992</v>
      </c>
      <c r="H49" s="88"/>
      <c r="I49" s="88"/>
      <c r="J49" s="88">
        <v>46034</v>
      </c>
      <c r="K49" t="s">
        <v>18950</v>
      </c>
      <c r="L49" s="88">
        <v>46034</v>
      </c>
      <c r="M49">
        <f t="shared" si="0"/>
        <v>80046</v>
      </c>
      <c r="N49" t="str">
        <f t="shared" si="1"/>
        <v>800462469339</v>
      </c>
      <c r="O49" t="e">
        <f>IFERROR(_xlfn.XLOOKUP(M49&amp;(F49),'Báo cáo'!#REF!,'Báo cáo'!#REF!),IFERROR(_xlfn.XLOOKUP(M49&amp;(F49-3),'Báo cáo'!#REF!,'Báo cáo'!#REF!),IFERROR(_xlfn.XLOOKUP(M49&amp;(F49-5),'Báo cáo'!#REF!,'Báo cáo'!#REF!),IFERROR(_xlfn.XLOOKUP(M49&amp;(F49+5),'Báo cáo'!#REF!,'Báo cáo'!#REF!),IFERROR(_xlfn.XLOOKUP(M49&amp;(F49+2),'Báo cáo'!#REF!,'Báo cáo'!#REF!),IFERROR(_xlfn.XLOOKUP(M49&amp;(F49-6),'Báo cáo'!#REF!,'Báo cáo'!#REF!),IFERROR(_xlfn.XLOOKUP(M49&amp;(F49-1),'Báo cáo'!#REF!,'Báo cáo'!#REF!),IFERROR(_xlfn.XLOOKUP(M49&amp;(F49+3),'Báo cáo'!#REF!,'Báo cáo'!#REF!),IFERROR(_xlfn.XLOOKUP(M49&amp;(F49+1),'Báo cáo'!#REF!,'Báo cáo'!#REF!),IFERROR(_xlfn.XLOOKUP(M49&amp;(F49-4),'Báo cáo'!#REF!,'Báo cáo'!#REF!),IFERROR(_xlfn.XLOOKUP(M49&amp;(F49+6),'Báo cáo'!#REF!,'Báo cáo'!#REF!),IFERROR(_xlfn.XLOOKUP(M49&amp;(F49-2),'Báo cáo'!#REF!,'Báo cáo'!#REF!),IFERROR(_xlfn.XLOOKUP(M49&amp;(F49+4),'Báo cáo'!#REF!,'Báo cáo'!#REF!),_xlfn.XLOOKUP(M49&amp;(F49+13),'Báo cáo'!#REF!,'Báo cáo'!#REF!))))))))))))))</f>
        <v>#REF!</v>
      </c>
    </row>
    <row r="50" spans="1:15" hidden="1">
      <c r="A50">
        <v>510015</v>
      </c>
      <c r="B50" t="s">
        <v>18518</v>
      </c>
      <c r="C50" t="s">
        <v>18519</v>
      </c>
      <c r="D50" t="s">
        <v>19636</v>
      </c>
      <c r="E50" t="s">
        <v>19637</v>
      </c>
      <c r="F50" s="87">
        <v>2571831</v>
      </c>
      <c r="G50" s="88">
        <v>45989</v>
      </c>
      <c r="H50" s="88"/>
      <c r="I50" s="88"/>
      <c r="J50" s="88">
        <v>46034</v>
      </c>
      <c r="K50" t="s">
        <v>18951</v>
      </c>
      <c r="L50" s="88">
        <v>46034</v>
      </c>
      <c r="M50">
        <f t="shared" si="0"/>
        <v>80047</v>
      </c>
      <c r="N50" t="str">
        <f t="shared" si="1"/>
        <v>800472571831</v>
      </c>
      <c r="O50" t="e">
        <f>IFERROR(_xlfn.XLOOKUP(M50&amp;(F50),'Báo cáo'!#REF!,'Báo cáo'!#REF!),IFERROR(_xlfn.XLOOKUP(M50&amp;(F50-3),'Báo cáo'!#REF!,'Báo cáo'!#REF!),IFERROR(_xlfn.XLOOKUP(M50&amp;(F50-5),'Báo cáo'!#REF!,'Báo cáo'!#REF!),IFERROR(_xlfn.XLOOKUP(M50&amp;(F50+5),'Báo cáo'!#REF!,'Báo cáo'!#REF!),IFERROR(_xlfn.XLOOKUP(M50&amp;(F50+2),'Báo cáo'!#REF!,'Báo cáo'!#REF!),IFERROR(_xlfn.XLOOKUP(M50&amp;(F50-6),'Báo cáo'!#REF!,'Báo cáo'!#REF!),IFERROR(_xlfn.XLOOKUP(M50&amp;(F50-1),'Báo cáo'!#REF!,'Báo cáo'!#REF!),IFERROR(_xlfn.XLOOKUP(M50&amp;(F50+3),'Báo cáo'!#REF!,'Báo cáo'!#REF!),IFERROR(_xlfn.XLOOKUP(M50&amp;(F50+1),'Báo cáo'!#REF!,'Báo cáo'!#REF!),IFERROR(_xlfn.XLOOKUP(M50&amp;(F50-4),'Báo cáo'!#REF!,'Báo cáo'!#REF!),IFERROR(_xlfn.XLOOKUP(M50&amp;(F50+6),'Báo cáo'!#REF!,'Báo cáo'!#REF!),IFERROR(_xlfn.XLOOKUP(M50&amp;(F50-2),'Báo cáo'!#REF!,'Báo cáo'!#REF!),IFERROR(_xlfn.XLOOKUP(M50&amp;(F50+4),'Báo cáo'!#REF!,'Báo cáo'!#REF!),_xlfn.XLOOKUP(M50&amp;(F50+13),'Báo cáo'!#REF!,'Báo cáo'!#REF!))))))))))))))</f>
        <v>#REF!</v>
      </c>
    </row>
    <row r="51" spans="1:15" hidden="1">
      <c r="A51" s="95">
        <v>510011</v>
      </c>
      <c r="B51" s="96" t="s">
        <v>18518</v>
      </c>
      <c r="C51" s="96" t="s">
        <v>18519</v>
      </c>
      <c r="D51" s="97" t="s">
        <v>19638</v>
      </c>
      <c r="E51" s="98" t="s">
        <v>19639</v>
      </c>
      <c r="F51" s="89">
        <v>8389926</v>
      </c>
      <c r="G51" s="99">
        <v>45989</v>
      </c>
      <c r="H51" s="99"/>
      <c r="I51" s="99"/>
      <c r="J51" s="99">
        <v>46034</v>
      </c>
      <c r="K51" s="98" t="s">
        <v>18953</v>
      </c>
      <c r="L51" s="88">
        <v>46034</v>
      </c>
      <c r="M51">
        <f t="shared" si="0"/>
        <v>80048</v>
      </c>
      <c r="N51" t="str">
        <f t="shared" si="1"/>
        <v>800488389926</v>
      </c>
      <c r="O51" t="e">
        <f>IFERROR(_xlfn.XLOOKUP(M51&amp;(F51),'Báo cáo'!#REF!,'Báo cáo'!#REF!),IFERROR(_xlfn.XLOOKUP(M51&amp;(F51-3),'Báo cáo'!#REF!,'Báo cáo'!#REF!),IFERROR(_xlfn.XLOOKUP(M51&amp;(F51-5),'Báo cáo'!#REF!,'Báo cáo'!#REF!),IFERROR(_xlfn.XLOOKUP(M51&amp;(F51+5),'Báo cáo'!#REF!,'Báo cáo'!#REF!),IFERROR(_xlfn.XLOOKUP(M51&amp;(F51+2),'Báo cáo'!#REF!,'Báo cáo'!#REF!),IFERROR(_xlfn.XLOOKUP(M51&amp;(F51-6),'Báo cáo'!#REF!,'Báo cáo'!#REF!),IFERROR(_xlfn.XLOOKUP(M51&amp;(F51-1),'Báo cáo'!#REF!,'Báo cáo'!#REF!),IFERROR(_xlfn.XLOOKUP(M51&amp;(F51+3),'Báo cáo'!#REF!,'Báo cáo'!#REF!),IFERROR(_xlfn.XLOOKUP(M51&amp;(F51+1),'Báo cáo'!#REF!,'Báo cáo'!#REF!),IFERROR(_xlfn.XLOOKUP(M51&amp;(F51-4),'Báo cáo'!#REF!,'Báo cáo'!#REF!),IFERROR(_xlfn.XLOOKUP(M51&amp;(F51+6),'Báo cáo'!#REF!,'Báo cáo'!#REF!),IFERROR(_xlfn.XLOOKUP(M51&amp;(F51-2),'Báo cáo'!#REF!,'Báo cáo'!#REF!),IFERROR(_xlfn.XLOOKUP(M51&amp;(F51+4),'Báo cáo'!#REF!,'Báo cáo'!#REF!),_xlfn.XLOOKUP(M51&amp;(F51+13),'Báo cáo'!#REF!,'Báo cáo'!#REF!))))))))))))))</f>
        <v>#REF!</v>
      </c>
    </row>
    <row r="52" spans="1:15" hidden="1">
      <c r="A52">
        <v>510011</v>
      </c>
      <c r="B52" t="s">
        <v>18518</v>
      </c>
      <c r="C52" t="s">
        <v>18519</v>
      </c>
      <c r="D52" t="s">
        <v>19640</v>
      </c>
      <c r="E52" t="s">
        <v>19641</v>
      </c>
      <c r="F52" s="87">
        <v>1070483</v>
      </c>
      <c r="G52" s="88">
        <v>45989</v>
      </c>
      <c r="H52" s="88"/>
      <c r="I52" s="88"/>
      <c r="J52" s="88">
        <v>46034</v>
      </c>
      <c r="K52" t="s">
        <v>18954</v>
      </c>
      <c r="L52" s="88">
        <v>46034</v>
      </c>
      <c r="M52">
        <f t="shared" si="0"/>
        <v>80049</v>
      </c>
      <c r="N52" t="str">
        <f t="shared" si="1"/>
        <v>800491070483</v>
      </c>
      <c r="O52" t="e">
        <f>IFERROR(_xlfn.XLOOKUP(M52&amp;(F52),'Báo cáo'!#REF!,'Báo cáo'!#REF!),IFERROR(_xlfn.XLOOKUP(M52&amp;(F52-3),'Báo cáo'!#REF!,'Báo cáo'!#REF!),IFERROR(_xlfn.XLOOKUP(M52&amp;(F52-5),'Báo cáo'!#REF!,'Báo cáo'!#REF!),IFERROR(_xlfn.XLOOKUP(M52&amp;(F52+5),'Báo cáo'!#REF!,'Báo cáo'!#REF!),IFERROR(_xlfn.XLOOKUP(M52&amp;(F52+2),'Báo cáo'!#REF!,'Báo cáo'!#REF!),IFERROR(_xlfn.XLOOKUP(M52&amp;(F52-6),'Báo cáo'!#REF!,'Báo cáo'!#REF!),IFERROR(_xlfn.XLOOKUP(M52&amp;(F52-1),'Báo cáo'!#REF!,'Báo cáo'!#REF!),IFERROR(_xlfn.XLOOKUP(M52&amp;(F52+3),'Báo cáo'!#REF!,'Báo cáo'!#REF!),IFERROR(_xlfn.XLOOKUP(M52&amp;(F52+1),'Báo cáo'!#REF!,'Báo cáo'!#REF!),IFERROR(_xlfn.XLOOKUP(M52&amp;(F52-4),'Báo cáo'!#REF!,'Báo cáo'!#REF!),IFERROR(_xlfn.XLOOKUP(M52&amp;(F52+6),'Báo cáo'!#REF!,'Báo cáo'!#REF!),IFERROR(_xlfn.XLOOKUP(M52&amp;(F52-2),'Báo cáo'!#REF!,'Báo cáo'!#REF!),IFERROR(_xlfn.XLOOKUP(M52&amp;(F52+4),'Báo cáo'!#REF!,'Báo cáo'!#REF!),_xlfn.XLOOKUP(M52&amp;(F52+13),'Báo cáo'!#REF!,'Báo cáo'!#REF!))))))))))))))</f>
        <v>#REF!</v>
      </c>
    </row>
    <row r="53" spans="1:15" hidden="1">
      <c r="A53">
        <v>510011</v>
      </c>
      <c r="B53" t="s">
        <v>18518</v>
      </c>
      <c r="C53" t="s">
        <v>18519</v>
      </c>
      <c r="D53" t="s">
        <v>19642</v>
      </c>
      <c r="E53" t="s">
        <v>19643</v>
      </c>
      <c r="F53" s="87">
        <v>8214804</v>
      </c>
      <c r="G53" s="88">
        <v>45990</v>
      </c>
      <c r="H53" s="88"/>
      <c r="I53" s="88"/>
      <c r="J53" s="88">
        <v>46034</v>
      </c>
      <c r="K53" t="s">
        <v>18955</v>
      </c>
      <c r="L53" s="88">
        <v>46034</v>
      </c>
      <c r="M53">
        <f t="shared" si="0"/>
        <v>80050</v>
      </c>
      <c r="N53" t="str">
        <f t="shared" si="1"/>
        <v>800508214804</v>
      </c>
      <c r="O53" t="e">
        <f>IFERROR(_xlfn.XLOOKUP(M53&amp;(F53),'Báo cáo'!#REF!,'Báo cáo'!#REF!),IFERROR(_xlfn.XLOOKUP(M53&amp;(F53-3),'Báo cáo'!#REF!,'Báo cáo'!#REF!),IFERROR(_xlfn.XLOOKUP(M53&amp;(F53-5),'Báo cáo'!#REF!,'Báo cáo'!#REF!),IFERROR(_xlfn.XLOOKUP(M53&amp;(F53+5),'Báo cáo'!#REF!,'Báo cáo'!#REF!),IFERROR(_xlfn.XLOOKUP(M53&amp;(F53+2),'Báo cáo'!#REF!,'Báo cáo'!#REF!),IFERROR(_xlfn.XLOOKUP(M53&amp;(F53-6),'Báo cáo'!#REF!,'Báo cáo'!#REF!),IFERROR(_xlfn.XLOOKUP(M53&amp;(F53-1),'Báo cáo'!#REF!,'Báo cáo'!#REF!),IFERROR(_xlfn.XLOOKUP(M53&amp;(F53+3),'Báo cáo'!#REF!,'Báo cáo'!#REF!),IFERROR(_xlfn.XLOOKUP(M53&amp;(F53+1),'Báo cáo'!#REF!,'Báo cáo'!#REF!),IFERROR(_xlfn.XLOOKUP(M53&amp;(F53-4),'Báo cáo'!#REF!,'Báo cáo'!#REF!),IFERROR(_xlfn.XLOOKUP(M53&amp;(F53+6),'Báo cáo'!#REF!,'Báo cáo'!#REF!),IFERROR(_xlfn.XLOOKUP(M53&amp;(F53-2),'Báo cáo'!#REF!,'Báo cáo'!#REF!),IFERROR(_xlfn.XLOOKUP(M53&amp;(F53+4),'Báo cáo'!#REF!,'Báo cáo'!#REF!),_xlfn.XLOOKUP(M53&amp;(F53+13),'Báo cáo'!#REF!,'Báo cáo'!#REF!))))))))))))))</f>
        <v>#REF!</v>
      </c>
    </row>
    <row r="54" spans="1:15" hidden="1">
      <c r="A54">
        <v>510010</v>
      </c>
      <c r="B54" t="s">
        <v>18518</v>
      </c>
      <c r="C54" t="s">
        <v>18519</v>
      </c>
      <c r="D54" t="s">
        <v>19644</v>
      </c>
      <c r="E54" t="s">
        <v>19645</v>
      </c>
      <c r="F54" s="87">
        <v>1385100</v>
      </c>
      <c r="G54" s="88">
        <v>45990</v>
      </c>
      <c r="H54" s="88"/>
      <c r="I54" s="88"/>
      <c r="J54" s="88">
        <v>46034</v>
      </c>
      <c r="K54" t="s">
        <v>18956</v>
      </c>
      <c r="L54" s="88">
        <v>46034</v>
      </c>
      <c r="M54">
        <f t="shared" si="0"/>
        <v>80051</v>
      </c>
      <c r="N54" t="str">
        <f t="shared" si="1"/>
        <v>800511385100</v>
      </c>
      <c r="O54" t="e">
        <f>IFERROR(_xlfn.XLOOKUP(M54&amp;(F54),'Báo cáo'!#REF!,'Báo cáo'!#REF!),IFERROR(_xlfn.XLOOKUP(M54&amp;(F54-3),'Báo cáo'!#REF!,'Báo cáo'!#REF!),IFERROR(_xlfn.XLOOKUP(M54&amp;(F54-5),'Báo cáo'!#REF!,'Báo cáo'!#REF!),IFERROR(_xlfn.XLOOKUP(M54&amp;(F54+5),'Báo cáo'!#REF!,'Báo cáo'!#REF!),IFERROR(_xlfn.XLOOKUP(M54&amp;(F54+2),'Báo cáo'!#REF!,'Báo cáo'!#REF!),IFERROR(_xlfn.XLOOKUP(M54&amp;(F54-6),'Báo cáo'!#REF!,'Báo cáo'!#REF!),IFERROR(_xlfn.XLOOKUP(M54&amp;(F54-1),'Báo cáo'!#REF!,'Báo cáo'!#REF!),IFERROR(_xlfn.XLOOKUP(M54&amp;(F54+3),'Báo cáo'!#REF!,'Báo cáo'!#REF!),IFERROR(_xlfn.XLOOKUP(M54&amp;(F54+1),'Báo cáo'!#REF!,'Báo cáo'!#REF!),IFERROR(_xlfn.XLOOKUP(M54&amp;(F54-4),'Báo cáo'!#REF!,'Báo cáo'!#REF!),IFERROR(_xlfn.XLOOKUP(M54&amp;(F54+6),'Báo cáo'!#REF!,'Báo cáo'!#REF!),IFERROR(_xlfn.XLOOKUP(M54&amp;(F54-2),'Báo cáo'!#REF!,'Báo cáo'!#REF!),IFERROR(_xlfn.XLOOKUP(M54&amp;(F54+4),'Báo cáo'!#REF!,'Báo cáo'!#REF!),_xlfn.XLOOKUP(M54&amp;(F54+13),'Báo cáo'!#REF!,'Báo cáo'!#REF!))))))))))))))</f>
        <v>#REF!</v>
      </c>
    </row>
    <row r="55" spans="1:15" hidden="1">
      <c r="A55">
        <v>510010</v>
      </c>
      <c r="B55" t="s">
        <v>18518</v>
      </c>
      <c r="C55" t="s">
        <v>18519</v>
      </c>
      <c r="D55" t="s">
        <v>19646</v>
      </c>
      <c r="E55" s="79" t="s">
        <v>19647</v>
      </c>
      <c r="F55" s="80">
        <v>11614158</v>
      </c>
      <c r="G55" s="88">
        <v>45990</v>
      </c>
      <c r="H55" s="88"/>
      <c r="I55" s="88"/>
      <c r="J55" s="88">
        <v>46034</v>
      </c>
      <c r="K55" s="79" t="s">
        <v>18957</v>
      </c>
      <c r="L55" s="88">
        <v>46034</v>
      </c>
      <c r="M55">
        <f t="shared" si="0"/>
        <v>80052</v>
      </c>
      <c r="N55" t="str">
        <f t="shared" si="1"/>
        <v>8005211614158</v>
      </c>
      <c r="O55" t="e">
        <f>IFERROR(_xlfn.XLOOKUP(M55&amp;(F55),'Báo cáo'!#REF!,'Báo cáo'!#REF!),IFERROR(_xlfn.XLOOKUP(M55&amp;(F55-3),'Báo cáo'!#REF!,'Báo cáo'!#REF!),IFERROR(_xlfn.XLOOKUP(M55&amp;(F55-5),'Báo cáo'!#REF!,'Báo cáo'!#REF!),IFERROR(_xlfn.XLOOKUP(M55&amp;(F55+5),'Báo cáo'!#REF!,'Báo cáo'!#REF!),IFERROR(_xlfn.XLOOKUP(M55&amp;(F55+2),'Báo cáo'!#REF!,'Báo cáo'!#REF!),IFERROR(_xlfn.XLOOKUP(M55&amp;(F55-6),'Báo cáo'!#REF!,'Báo cáo'!#REF!),IFERROR(_xlfn.XLOOKUP(M55&amp;(F55-1),'Báo cáo'!#REF!,'Báo cáo'!#REF!),IFERROR(_xlfn.XLOOKUP(M55&amp;(F55+3),'Báo cáo'!#REF!,'Báo cáo'!#REF!),IFERROR(_xlfn.XLOOKUP(M55&amp;(F55+1),'Báo cáo'!#REF!,'Báo cáo'!#REF!),IFERROR(_xlfn.XLOOKUP(M55&amp;(F55-4),'Báo cáo'!#REF!,'Báo cáo'!#REF!),IFERROR(_xlfn.XLOOKUP(M55&amp;(F55+6),'Báo cáo'!#REF!,'Báo cáo'!#REF!),IFERROR(_xlfn.XLOOKUP(M55&amp;(F55-2),'Báo cáo'!#REF!,'Báo cáo'!#REF!),IFERROR(_xlfn.XLOOKUP(M55&amp;(F55+4),'Báo cáo'!#REF!,'Báo cáo'!#REF!),_xlfn.XLOOKUP(M55&amp;(F55+13),'Báo cáo'!#REF!,'Báo cáo'!#REF!))))))))))))))</f>
        <v>#REF!</v>
      </c>
    </row>
    <row r="56" spans="1:15" hidden="1">
      <c r="A56">
        <v>510010</v>
      </c>
      <c r="B56" t="s">
        <v>18518</v>
      </c>
      <c r="C56" t="s">
        <v>18519</v>
      </c>
      <c r="D56" t="s">
        <v>19648</v>
      </c>
      <c r="E56" s="79" t="s">
        <v>19649</v>
      </c>
      <c r="F56" s="89">
        <v>6422909</v>
      </c>
      <c r="G56" s="88">
        <v>45990</v>
      </c>
      <c r="H56" s="88"/>
      <c r="I56" s="88"/>
      <c r="J56" s="88">
        <v>46034</v>
      </c>
      <c r="K56" s="79" t="s">
        <v>18958</v>
      </c>
      <c r="L56" s="88">
        <v>46034</v>
      </c>
      <c r="M56">
        <f t="shared" si="0"/>
        <v>80053</v>
      </c>
      <c r="N56" t="str">
        <f t="shared" si="1"/>
        <v>800536422909</v>
      </c>
      <c r="O56" t="e">
        <f>IFERROR(_xlfn.XLOOKUP(M56&amp;(F56),'Báo cáo'!#REF!,'Báo cáo'!#REF!),IFERROR(_xlfn.XLOOKUP(M56&amp;(F56-3),'Báo cáo'!#REF!,'Báo cáo'!#REF!),IFERROR(_xlfn.XLOOKUP(M56&amp;(F56-5),'Báo cáo'!#REF!,'Báo cáo'!#REF!),IFERROR(_xlfn.XLOOKUP(M56&amp;(F56+5),'Báo cáo'!#REF!,'Báo cáo'!#REF!),IFERROR(_xlfn.XLOOKUP(M56&amp;(F56+2),'Báo cáo'!#REF!,'Báo cáo'!#REF!),IFERROR(_xlfn.XLOOKUP(M56&amp;(F56-6),'Báo cáo'!#REF!,'Báo cáo'!#REF!),IFERROR(_xlfn.XLOOKUP(M56&amp;(F56-1),'Báo cáo'!#REF!,'Báo cáo'!#REF!),IFERROR(_xlfn.XLOOKUP(M56&amp;(F56+3),'Báo cáo'!#REF!,'Báo cáo'!#REF!),IFERROR(_xlfn.XLOOKUP(M56&amp;(F56+1),'Báo cáo'!#REF!,'Báo cáo'!#REF!),IFERROR(_xlfn.XLOOKUP(M56&amp;(F56-4),'Báo cáo'!#REF!,'Báo cáo'!#REF!),IFERROR(_xlfn.XLOOKUP(M56&amp;(F56+6),'Báo cáo'!#REF!,'Báo cáo'!#REF!),IFERROR(_xlfn.XLOOKUP(M56&amp;(F56-2),'Báo cáo'!#REF!,'Báo cáo'!#REF!),IFERROR(_xlfn.XLOOKUP(M56&amp;(F56+4),'Báo cáo'!#REF!,'Báo cáo'!#REF!),_xlfn.XLOOKUP(M56&amp;(F56+13),'Báo cáo'!#REF!,'Báo cáo'!#REF!))))))))))))))</f>
        <v>#REF!</v>
      </c>
    </row>
    <row r="57" spans="1:15" hidden="1">
      <c r="A57" s="90">
        <v>510012</v>
      </c>
      <c r="B57" t="s">
        <v>18518</v>
      </c>
      <c r="C57" t="s">
        <v>18519</v>
      </c>
      <c r="D57" t="s">
        <v>19650</v>
      </c>
      <c r="E57" s="79" t="s">
        <v>19651</v>
      </c>
      <c r="F57" s="89">
        <v>8571339</v>
      </c>
      <c r="G57" s="88">
        <v>45990</v>
      </c>
      <c r="H57" s="88"/>
      <c r="I57" s="88"/>
      <c r="J57" s="88">
        <v>46034</v>
      </c>
      <c r="K57" s="79" t="s">
        <v>18959</v>
      </c>
      <c r="L57" s="88">
        <v>46034</v>
      </c>
      <c r="M57">
        <f t="shared" si="0"/>
        <v>80054</v>
      </c>
      <c r="N57" t="str">
        <f t="shared" si="1"/>
        <v>800548571339</v>
      </c>
      <c r="O57" t="e">
        <f>IFERROR(_xlfn.XLOOKUP(M57&amp;(F57),'Báo cáo'!#REF!,'Báo cáo'!#REF!),IFERROR(_xlfn.XLOOKUP(M57&amp;(F57-3),'Báo cáo'!#REF!,'Báo cáo'!#REF!),IFERROR(_xlfn.XLOOKUP(M57&amp;(F57-5),'Báo cáo'!#REF!,'Báo cáo'!#REF!),IFERROR(_xlfn.XLOOKUP(M57&amp;(F57+5),'Báo cáo'!#REF!,'Báo cáo'!#REF!),IFERROR(_xlfn.XLOOKUP(M57&amp;(F57+2),'Báo cáo'!#REF!,'Báo cáo'!#REF!),IFERROR(_xlfn.XLOOKUP(M57&amp;(F57-6),'Báo cáo'!#REF!,'Báo cáo'!#REF!),IFERROR(_xlfn.XLOOKUP(M57&amp;(F57-1),'Báo cáo'!#REF!,'Báo cáo'!#REF!),IFERROR(_xlfn.XLOOKUP(M57&amp;(F57+3),'Báo cáo'!#REF!,'Báo cáo'!#REF!),IFERROR(_xlfn.XLOOKUP(M57&amp;(F57+1),'Báo cáo'!#REF!,'Báo cáo'!#REF!),IFERROR(_xlfn.XLOOKUP(M57&amp;(F57-4),'Báo cáo'!#REF!,'Báo cáo'!#REF!),IFERROR(_xlfn.XLOOKUP(M57&amp;(F57+6),'Báo cáo'!#REF!,'Báo cáo'!#REF!),IFERROR(_xlfn.XLOOKUP(M57&amp;(F57-2),'Báo cáo'!#REF!,'Báo cáo'!#REF!),IFERROR(_xlfn.XLOOKUP(M57&amp;(F57+4),'Báo cáo'!#REF!,'Báo cáo'!#REF!),_xlfn.XLOOKUP(M57&amp;(F57+13),'Báo cáo'!#REF!,'Báo cáo'!#REF!))))))))))))))</f>
        <v>#REF!</v>
      </c>
    </row>
    <row r="58" spans="1:15" hidden="1">
      <c r="A58">
        <v>510012</v>
      </c>
      <c r="B58" t="s">
        <v>18518</v>
      </c>
      <c r="C58" t="s">
        <v>18519</v>
      </c>
      <c r="D58" t="s">
        <v>19652</v>
      </c>
      <c r="E58" t="s">
        <v>19653</v>
      </c>
      <c r="F58" s="87">
        <v>1586115</v>
      </c>
      <c r="G58" s="88">
        <v>45990</v>
      </c>
      <c r="H58" s="88"/>
      <c r="I58" s="88"/>
      <c r="J58" s="88">
        <v>46034</v>
      </c>
      <c r="K58" t="s">
        <v>18960</v>
      </c>
      <c r="L58" s="88">
        <v>46034</v>
      </c>
      <c r="M58">
        <f t="shared" si="0"/>
        <v>80055</v>
      </c>
      <c r="N58" t="str">
        <f t="shared" si="1"/>
        <v>800551586115</v>
      </c>
      <c r="O58" t="e">
        <f>IFERROR(_xlfn.XLOOKUP(M58&amp;(F58),'Báo cáo'!#REF!,'Báo cáo'!#REF!),IFERROR(_xlfn.XLOOKUP(M58&amp;(F58-3),'Báo cáo'!#REF!,'Báo cáo'!#REF!),IFERROR(_xlfn.XLOOKUP(M58&amp;(F58-5),'Báo cáo'!#REF!,'Báo cáo'!#REF!),IFERROR(_xlfn.XLOOKUP(M58&amp;(F58+5),'Báo cáo'!#REF!,'Báo cáo'!#REF!),IFERROR(_xlfn.XLOOKUP(M58&amp;(F58+2),'Báo cáo'!#REF!,'Báo cáo'!#REF!),IFERROR(_xlfn.XLOOKUP(M58&amp;(F58-6),'Báo cáo'!#REF!,'Báo cáo'!#REF!),IFERROR(_xlfn.XLOOKUP(M58&amp;(F58-1),'Báo cáo'!#REF!,'Báo cáo'!#REF!),IFERROR(_xlfn.XLOOKUP(M58&amp;(F58+3),'Báo cáo'!#REF!,'Báo cáo'!#REF!),IFERROR(_xlfn.XLOOKUP(M58&amp;(F58+1),'Báo cáo'!#REF!,'Báo cáo'!#REF!),IFERROR(_xlfn.XLOOKUP(M58&amp;(F58-4),'Báo cáo'!#REF!,'Báo cáo'!#REF!),IFERROR(_xlfn.XLOOKUP(M58&amp;(F58+6),'Báo cáo'!#REF!,'Báo cáo'!#REF!),IFERROR(_xlfn.XLOOKUP(M58&amp;(F58-2),'Báo cáo'!#REF!,'Báo cáo'!#REF!),IFERROR(_xlfn.XLOOKUP(M58&amp;(F58+4),'Báo cáo'!#REF!,'Báo cáo'!#REF!),_xlfn.XLOOKUP(M58&amp;(F58+13),'Báo cáo'!#REF!,'Báo cáo'!#REF!))))))))))))))</f>
        <v>#REF!</v>
      </c>
    </row>
    <row r="59" spans="1:15" hidden="1">
      <c r="A59">
        <v>510015</v>
      </c>
      <c r="B59" t="s">
        <v>18518</v>
      </c>
      <c r="C59" t="s">
        <v>18519</v>
      </c>
      <c r="D59" t="s">
        <v>19654</v>
      </c>
      <c r="E59" s="79" t="s">
        <v>19655</v>
      </c>
      <c r="F59" s="89">
        <v>1070483</v>
      </c>
      <c r="G59" s="88">
        <v>45982</v>
      </c>
      <c r="H59" s="88"/>
      <c r="I59" s="88"/>
      <c r="J59" s="88">
        <v>46034</v>
      </c>
      <c r="K59" s="79" t="s">
        <v>18972</v>
      </c>
      <c r="L59" s="88">
        <v>46034</v>
      </c>
      <c r="M59">
        <f t="shared" si="0"/>
        <v>80203</v>
      </c>
      <c r="N59" t="str">
        <f t="shared" si="1"/>
        <v>802031070483</v>
      </c>
      <c r="O59" t="e">
        <f>IFERROR(_xlfn.XLOOKUP(M59&amp;(F59),'Báo cáo'!#REF!,'Báo cáo'!#REF!),IFERROR(_xlfn.XLOOKUP(M59&amp;(F59-3),'Báo cáo'!#REF!,'Báo cáo'!#REF!),IFERROR(_xlfn.XLOOKUP(M59&amp;(F59-5),'Báo cáo'!#REF!,'Báo cáo'!#REF!),IFERROR(_xlfn.XLOOKUP(M59&amp;(F59+5),'Báo cáo'!#REF!,'Báo cáo'!#REF!),IFERROR(_xlfn.XLOOKUP(M59&amp;(F59+2),'Báo cáo'!#REF!,'Báo cáo'!#REF!),IFERROR(_xlfn.XLOOKUP(M59&amp;(F59-6),'Báo cáo'!#REF!,'Báo cáo'!#REF!),IFERROR(_xlfn.XLOOKUP(M59&amp;(F59-1),'Báo cáo'!#REF!,'Báo cáo'!#REF!),IFERROR(_xlfn.XLOOKUP(M59&amp;(F59+3),'Báo cáo'!#REF!,'Báo cáo'!#REF!),IFERROR(_xlfn.XLOOKUP(M59&amp;(F59+1),'Báo cáo'!#REF!,'Báo cáo'!#REF!),IFERROR(_xlfn.XLOOKUP(M59&amp;(F59-4),'Báo cáo'!#REF!,'Báo cáo'!#REF!),IFERROR(_xlfn.XLOOKUP(M59&amp;(F59+6),'Báo cáo'!#REF!,'Báo cáo'!#REF!),IFERROR(_xlfn.XLOOKUP(M59&amp;(F59-2),'Báo cáo'!#REF!,'Báo cáo'!#REF!),IFERROR(_xlfn.XLOOKUP(M59&amp;(F59+4),'Báo cáo'!#REF!,'Báo cáo'!#REF!),_xlfn.XLOOKUP(M59&amp;(F59+13),'Báo cáo'!#REF!,'Báo cáo'!#REF!))))))))))))))</f>
        <v>#REF!</v>
      </c>
    </row>
    <row r="60" spans="1:15" hidden="1">
      <c r="A60">
        <v>510026</v>
      </c>
      <c r="B60" t="s">
        <v>18518</v>
      </c>
      <c r="C60" t="s">
        <v>18519</v>
      </c>
      <c r="D60" t="s">
        <v>19656</v>
      </c>
      <c r="E60" s="79" t="s">
        <v>19657</v>
      </c>
      <c r="F60" s="89">
        <v>3346313</v>
      </c>
      <c r="G60" s="88">
        <v>45983</v>
      </c>
      <c r="H60" s="88"/>
      <c r="I60" s="88"/>
      <c r="J60" s="88">
        <v>46034</v>
      </c>
      <c r="K60" s="79" t="s">
        <v>18921</v>
      </c>
      <c r="L60" s="88">
        <v>46034</v>
      </c>
      <c r="M60">
        <f t="shared" si="0"/>
        <v>80321</v>
      </c>
      <c r="N60" t="str">
        <f t="shared" si="1"/>
        <v>803213346313</v>
      </c>
      <c r="O60" t="e">
        <f>IFERROR(_xlfn.XLOOKUP(M60&amp;(F60),'Báo cáo'!#REF!,'Báo cáo'!#REF!),IFERROR(_xlfn.XLOOKUP(M60&amp;(F60-3),'Báo cáo'!#REF!,'Báo cáo'!#REF!),IFERROR(_xlfn.XLOOKUP(M60&amp;(F60-5),'Báo cáo'!#REF!,'Báo cáo'!#REF!),IFERROR(_xlfn.XLOOKUP(M60&amp;(F60+5),'Báo cáo'!#REF!,'Báo cáo'!#REF!),IFERROR(_xlfn.XLOOKUP(M60&amp;(F60+2),'Báo cáo'!#REF!,'Báo cáo'!#REF!),IFERROR(_xlfn.XLOOKUP(M60&amp;(F60-6),'Báo cáo'!#REF!,'Báo cáo'!#REF!),IFERROR(_xlfn.XLOOKUP(M60&amp;(F60-1),'Báo cáo'!#REF!,'Báo cáo'!#REF!),IFERROR(_xlfn.XLOOKUP(M60&amp;(F60+3),'Báo cáo'!#REF!,'Báo cáo'!#REF!),IFERROR(_xlfn.XLOOKUP(M60&amp;(F60+1),'Báo cáo'!#REF!,'Báo cáo'!#REF!),IFERROR(_xlfn.XLOOKUP(M60&amp;(F60-4),'Báo cáo'!#REF!,'Báo cáo'!#REF!),IFERROR(_xlfn.XLOOKUP(M60&amp;(F60+6),'Báo cáo'!#REF!,'Báo cáo'!#REF!),IFERROR(_xlfn.XLOOKUP(M60&amp;(F60-2),'Báo cáo'!#REF!,'Báo cáo'!#REF!),IFERROR(_xlfn.XLOOKUP(M60&amp;(F60+4),'Báo cáo'!#REF!,'Báo cáo'!#REF!),_xlfn.XLOOKUP(M60&amp;(F60+13),'Báo cáo'!#REF!,'Báo cáo'!#REF!))))))))))))))</f>
        <v>#REF!</v>
      </c>
    </row>
    <row r="61" spans="1:15" hidden="1">
      <c r="A61">
        <v>510014</v>
      </c>
      <c r="B61" t="s">
        <v>18518</v>
      </c>
      <c r="C61" t="s">
        <v>18519</v>
      </c>
      <c r="D61" t="s">
        <v>19658</v>
      </c>
      <c r="E61" t="s">
        <v>19659</v>
      </c>
      <c r="F61" s="87">
        <v>602667</v>
      </c>
      <c r="G61" s="88">
        <v>45983</v>
      </c>
      <c r="H61" s="88"/>
      <c r="I61" s="88"/>
      <c r="J61" s="88">
        <v>46034</v>
      </c>
      <c r="K61" t="s">
        <v>18922</v>
      </c>
      <c r="L61" s="88">
        <v>46034</v>
      </c>
      <c r="M61">
        <f t="shared" si="0"/>
        <v>80322</v>
      </c>
      <c r="N61" t="str">
        <f t="shared" si="1"/>
        <v>80322602667</v>
      </c>
      <c r="O61" t="e">
        <f>IFERROR(_xlfn.XLOOKUP(M61&amp;(F61),'Báo cáo'!#REF!,'Báo cáo'!#REF!),IFERROR(_xlfn.XLOOKUP(M61&amp;(F61-3),'Báo cáo'!#REF!,'Báo cáo'!#REF!),IFERROR(_xlfn.XLOOKUP(M61&amp;(F61-5),'Báo cáo'!#REF!,'Báo cáo'!#REF!),IFERROR(_xlfn.XLOOKUP(M61&amp;(F61+5),'Báo cáo'!#REF!,'Báo cáo'!#REF!),IFERROR(_xlfn.XLOOKUP(M61&amp;(F61+2),'Báo cáo'!#REF!,'Báo cáo'!#REF!),IFERROR(_xlfn.XLOOKUP(M61&amp;(F61-6),'Báo cáo'!#REF!,'Báo cáo'!#REF!),IFERROR(_xlfn.XLOOKUP(M61&amp;(F61-1),'Báo cáo'!#REF!,'Báo cáo'!#REF!),IFERROR(_xlfn.XLOOKUP(M61&amp;(F61+3),'Báo cáo'!#REF!,'Báo cáo'!#REF!),IFERROR(_xlfn.XLOOKUP(M61&amp;(F61+1),'Báo cáo'!#REF!,'Báo cáo'!#REF!),IFERROR(_xlfn.XLOOKUP(M61&amp;(F61-4),'Báo cáo'!#REF!,'Báo cáo'!#REF!),IFERROR(_xlfn.XLOOKUP(M61&amp;(F61+6),'Báo cáo'!#REF!,'Báo cáo'!#REF!),IFERROR(_xlfn.XLOOKUP(M61&amp;(F61-2),'Báo cáo'!#REF!,'Báo cáo'!#REF!),IFERROR(_xlfn.XLOOKUP(M61&amp;(F61+4),'Báo cáo'!#REF!,'Báo cáo'!#REF!),_xlfn.XLOOKUP(M61&amp;(F61+13),'Báo cáo'!#REF!,'Báo cáo'!#REF!))))))))))))))</f>
        <v>#REF!</v>
      </c>
    </row>
    <row r="62" spans="1:15" hidden="1">
      <c r="A62">
        <v>510014</v>
      </c>
      <c r="B62" t="s">
        <v>18518</v>
      </c>
      <c r="C62" t="s">
        <v>18519</v>
      </c>
      <c r="D62" t="s">
        <v>19660</v>
      </c>
      <c r="E62" t="s">
        <v>19661</v>
      </c>
      <c r="F62" s="87">
        <v>10704852</v>
      </c>
      <c r="G62" s="88">
        <v>45983</v>
      </c>
      <c r="H62" s="88"/>
      <c r="I62" s="88"/>
      <c r="J62" s="88">
        <v>46034</v>
      </c>
      <c r="K62" t="s">
        <v>18923</v>
      </c>
      <c r="L62" s="88">
        <v>46034</v>
      </c>
      <c r="M62">
        <f t="shared" si="0"/>
        <v>80323</v>
      </c>
      <c r="N62" t="str">
        <f t="shared" si="1"/>
        <v>8032310704852</v>
      </c>
      <c r="O62" t="e">
        <f>IFERROR(_xlfn.XLOOKUP(M62&amp;(F62),'Báo cáo'!#REF!,'Báo cáo'!#REF!),IFERROR(_xlfn.XLOOKUP(M62&amp;(F62-3),'Báo cáo'!#REF!,'Báo cáo'!#REF!),IFERROR(_xlfn.XLOOKUP(M62&amp;(F62-5),'Báo cáo'!#REF!,'Báo cáo'!#REF!),IFERROR(_xlfn.XLOOKUP(M62&amp;(F62+5),'Báo cáo'!#REF!,'Báo cáo'!#REF!),IFERROR(_xlfn.XLOOKUP(M62&amp;(F62+2),'Báo cáo'!#REF!,'Báo cáo'!#REF!),IFERROR(_xlfn.XLOOKUP(M62&amp;(F62-6),'Báo cáo'!#REF!,'Báo cáo'!#REF!),IFERROR(_xlfn.XLOOKUP(M62&amp;(F62-1),'Báo cáo'!#REF!,'Báo cáo'!#REF!),IFERROR(_xlfn.XLOOKUP(M62&amp;(F62+3),'Báo cáo'!#REF!,'Báo cáo'!#REF!),IFERROR(_xlfn.XLOOKUP(M62&amp;(F62+1),'Báo cáo'!#REF!,'Báo cáo'!#REF!),IFERROR(_xlfn.XLOOKUP(M62&amp;(F62-4),'Báo cáo'!#REF!,'Báo cáo'!#REF!),IFERROR(_xlfn.XLOOKUP(M62&amp;(F62+6),'Báo cáo'!#REF!,'Báo cáo'!#REF!),IFERROR(_xlfn.XLOOKUP(M62&amp;(F62-2),'Báo cáo'!#REF!,'Báo cáo'!#REF!),IFERROR(_xlfn.XLOOKUP(M62&amp;(F62+4),'Báo cáo'!#REF!,'Báo cáo'!#REF!),_xlfn.XLOOKUP(M62&amp;(F62+13),'Báo cáo'!#REF!,'Báo cáo'!#REF!))))))))))))))</f>
        <v>#REF!</v>
      </c>
    </row>
    <row r="63" spans="1:15" hidden="1">
      <c r="A63">
        <v>510013</v>
      </c>
      <c r="B63" t="s">
        <v>18518</v>
      </c>
      <c r="C63" t="s">
        <v>18519</v>
      </c>
      <c r="D63" t="s">
        <v>19662</v>
      </c>
      <c r="E63" t="s">
        <v>19663</v>
      </c>
      <c r="F63" s="87">
        <v>4244981</v>
      </c>
      <c r="G63" s="88">
        <v>45986</v>
      </c>
      <c r="H63" s="88"/>
      <c r="I63" s="88"/>
      <c r="J63" s="88">
        <v>46034</v>
      </c>
      <c r="K63" t="s">
        <v>18935</v>
      </c>
      <c r="L63" s="88">
        <v>46034</v>
      </c>
      <c r="M63">
        <f t="shared" si="0"/>
        <v>80325</v>
      </c>
      <c r="N63" t="str">
        <f t="shared" si="1"/>
        <v>803254244981</v>
      </c>
      <c r="O63" t="e">
        <f>IFERROR(_xlfn.XLOOKUP(M63&amp;(F63),'Báo cáo'!#REF!,'Báo cáo'!#REF!),IFERROR(_xlfn.XLOOKUP(M63&amp;(F63-3),'Báo cáo'!#REF!,'Báo cáo'!#REF!),IFERROR(_xlfn.XLOOKUP(M63&amp;(F63-5),'Báo cáo'!#REF!,'Báo cáo'!#REF!),IFERROR(_xlfn.XLOOKUP(M63&amp;(F63+5),'Báo cáo'!#REF!,'Báo cáo'!#REF!),IFERROR(_xlfn.XLOOKUP(M63&amp;(F63+2),'Báo cáo'!#REF!,'Báo cáo'!#REF!),IFERROR(_xlfn.XLOOKUP(M63&amp;(F63-6),'Báo cáo'!#REF!,'Báo cáo'!#REF!),IFERROR(_xlfn.XLOOKUP(M63&amp;(F63-1),'Báo cáo'!#REF!,'Báo cáo'!#REF!),IFERROR(_xlfn.XLOOKUP(M63&amp;(F63+3),'Báo cáo'!#REF!,'Báo cáo'!#REF!),IFERROR(_xlfn.XLOOKUP(M63&amp;(F63+1),'Báo cáo'!#REF!,'Báo cáo'!#REF!),IFERROR(_xlfn.XLOOKUP(M63&amp;(F63-4),'Báo cáo'!#REF!,'Báo cáo'!#REF!),IFERROR(_xlfn.XLOOKUP(M63&amp;(F63+6),'Báo cáo'!#REF!,'Báo cáo'!#REF!),IFERROR(_xlfn.XLOOKUP(M63&amp;(F63-2),'Báo cáo'!#REF!,'Báo cáo'!#REF!),IFERROR(_xlfn.XLOOKUP(M63&amp;(F63+4),'Báo cáo'!#REF!,'Báo cáo'!#REF!),_xlfn.XLOOKUP(M63&amp;(F63+13),'Báo cáo'!#REF!,'Báo cáo'!#REF!))))))))))))))</f>
        <v>#REF!</v>
      </c>
    </row>
    <row r="64" spans="1:15" hidden="1">
      <c r="A64">
        <v>510014</v>
      </c>
      <c r="B64" t="s">
        <v>18518</v>
      </c>
      <c r="C64" t="s">
        <v>18519</v>
      </c>
      <c r="D64" t="s">
        <v>19664</v>
      </c>
      <c r="E64" t="s">
        <v>19665</v>
      </c>
      <c r="F64" s="87">
        <v>1205348</v>
      </c>
      <c r="G64" s="88">
        <v>45987</v>
      </c>
      <c r="H64" s="88"/>
      <c r="I64" s="88"/>
      <c r="J64" s="88">
        <v>46034</v>
      </c>
      <c r="K64" t="s">
        <v>18937</v>
      </c>
      <c r="L64" s="88">
        <v>46034</v>
      </c>
      <c r="M64">
        <f t="shared" si="0"/>
        <v>80326</v>
      </c>
      <c r="N64" t="str">
        <f t="shared" si="1"/>
        <v>803261205348</v>
      </c>
      <c r="O64" t="e">
        <f>IFERROR(_xlfn.XLOOKUP(M64&amp;(F64),'Báo cáo'!#REF!,'Báo cáo'!#REF!),IFERROR(_xlfn.XLOOKUP(M64&amp;(F64-3),'Báo cáo'!#REF!,'Báo cáo'!#REF!),IFERROR(_xlfn.XLOOKUP(M64&amp;(F64-5),'Báo cáo'!#REF!,'Báo cáo'!#REF!),IFERROR(_xlfn.XLOOKUP(M64&amp;(F64+5),'Báo cáo'!#REF!,'Báo cáo'!#REF!),IFERROR(_xlfn.XLOOKUP(M64&amp;(F64+2),'Báo cáo'!#REF!,'Báo cáo'!#REF!),IFERROR(_xlfn.XLOOKUP(M64&amp;(F64-6),'Báo cáo'!#REF!,'Báo cáo'!#REF!),IFERROR(_xlfn.XLOOKUP(M64&amp;(F64-1),'Báo cáo'!#REF!,'Báo cáo'!#REF!),IFERROR(_xlfn.XLOOKUP(M64&amp;(F64+3),'Báo cáo'!#REF!,'Báo cáo'!#REF!),IFERROR(_xlfn.XLOOKUP(M64&amp;(F64+1),'Báo cáo'!#REF!,'Báo cáo'!#REF!),IFERROR(_xlfn.XLOOKUP(M64&amp;(F64-4),'Báo cáo'!#REF!,'Báo cáo'!#REF!),IFERROR(_xlfn.XLOOKUP(M64&amp;(F64+6),'Báo cáo'!#REF!,'Báo cáo'!#REF!),IFERROR(_xlfn.XLOOKUP(M64&amp;(F64-2),'Báo cáo'!#REF!,'Báo cáo'!#REF!),IFERROR(_xlfn.XLOOKUP(M64&amp;(F64+4),'Báo cáo'!#REF!,'Báo cáo'!#REF!),_xlfn.XLOOKUP(M64&amp;(F64+13),'Báo cáo'!#REF!,'Báo cáo'!#REF!))))))))))))))</f>
        <v>#REF!</v>
      </c>
    </row>
    <row r="65" spans="1:15" hidden="1">
      <c r="A65">
        <v>510014</v>
      </c>
      <c r="B65" t="s">
        <v>18518</v>
      </c>
      <c r="C65" t="s">
        <v>18519</v>
      </c>
      <c r="D65" t="s">
        <v>19666</v>
      </c>
      <c r="E65" t="s">
        <v>19667</v>
      </c>
      <c r="F65" s="87">
        <v>496800</v>
      </c>
      <c r="G65" s="88">
        <v>45987</v>
      </c>
      <c r="H65" s="88"/>
      <c r="I65" s="88"/>
      <c r="J65" s="88">
        <v>46034</v>
      </c>
      <c r="K65" t="s">
        <v>18938</v>
      </c>
      <c r="L65" s="88">
        <v>46034</v>
      </c>
      <c r="M65">
        <f t="shared" si="0"/>
        <v>80327</v>
      </c>
      <c r="N65" t="str">
        <f t="shared" si="1"/>
        <v>80327496800</v>
      </c>
      <c r="O65" t="e">
        <f>IFERROR(_xlfn.XLOOKUP(M65&amp;(F65),'Báo cáo'!#REF!,'Báo cáo'!#REF!),IFERROR(_xlfn.XLOOKUP(M65&amp;(F65-3),'Báo cáo'!#REF!,'Báo cáo'!#REF!),IFERROR(_xlfn.XLOOKUP(M65&amp;(F65-5),'Báo cáo'!#REF!,'Báo cáo'!#REF!),IFERROR(_xlfn.XLOOKUP(M65&amp;(F65+5),'Báo cáo'!#REF!,'Báo cáo'!#REF!),IFERROR(_xlfn.XLOOKUP(M65&amp;(F65+2),'Báo cáo'!#REF!,'Báo cáo'!#REF!),IFERROR(_xlfn.XLOOKUP(M65&amp;(F65-6),'Báo cáo'!#REF!,'Báo cáo'!#REF!),IFERROR(_xlfn.XLOOKUP(M65&amp;(F65-1),'Báo cáo'!#REF!,'Báo cáo'!#REF!),IFERROR(_xlfn.XLOOKUP(M65&amp;(F65+3),'Báo cáo'!#REF!,'Báo cáo'!#REF!),IFERROR(_xlfn.XLOOKUP(M65&amp;(F65+1),'Báo cáo'!#REF!,'Báo cáo'!#REF!),IFERROR(_xlfn.XLOOKUP(M65&amp;(F65-4),'Báo cáo'!#REF!,'Báo cáo'!#REF!),IFERROR(_xlfn.XLOOKUP(M65&amp;(F65+6),'Báo cáo'!#REF!,'Báo cáo'!#REF!),IFERROR(_xlfn.XLOOKUP(M65&amp;(F65-2),'Báo cáo'!#REF!,'Báo cáo'!#REF!),IFERROR(_xlfn.XLOOKUP(M65&amp;(F65+4),'Báo cáo'!#REF!,'Báo cáo'!#REF!),_xlfn.XLOOKUP(M65&amp;(F65+13),'Báo cáo'!#REF!,'Báo cáo'!#REF!))))))))))))))</f>
        <v>#REF!</v>
      </c>
    </row>
    <row r="66" spans="1:15" hidden="1">
      <c r="A66">
        <v>510014</v>
      </c>
      <c r="B66" t="s">
        <v>18518</v>
      </c>
      <c r="C66" t="s">
        <v>18519</v>
      </c>
      <c r="D66" t="s">
        <v>19668</v>
      </c>
      <c r="E66" t="s">
        <v>19669</v>
      </c>
      <c r="F66" s="87">
        <v>2971215</v>
      </c>
      <c r="G66" s="88">
        <v>45987</v>
      </c>
      <c r="H66" s="88"/>
      <c r="I66" s="88"/>
      <c r="J66" s="88">
        <v>46034</v>
      </c>
      <c r="K66" t="s">
        <v>18939</v>
      </c>
      <c r="L66" s="88">
        <v>46034</v>
      </c>
      <c r="M66">
        <f t="shared" si="0"/>
        <v>80328</v>
      </c>
      <c r="N66" t="str">
        <f t="shared" si="1"/>
        <v>803282971215</v>
      </c>
      <c r="O66" t="e">
        <f>IFERROR(_xlfn.XLOOKUP(M66&amp;(F66),'Báo cáo'!#REF!,'Báo cáo'!#REF!),IFERROR(_xlfn.XLOOKUP(M66&amp;(F66-3),'Báo cáo'!#REF!,'Báo cáo'!#REF!),IFERROR(_xlfn.XLOOKUP(M66&amp;(F66-5),'Báo cáo'!#REF!,'Báo cáo'!#REF!),IFERROR(_xlfn.XLOOKUP(M66&amp;(F66+5),'Báo cáo'!#REF!,'Báo cáo'!#REF!),IFERROR(_xlfn.XLOOKUP(M66&amp;(F66+2),'Báo cáo'!#REF!,'Báo cáo'!#REF!),IFERROR(_xlfn.XLOOKUP(M66&amp;(F66-6),'Báo cáo'!#REF!,'Báo cáo'!#REF!),IFERROR(_xlfn.XLOOKUP(M66&amp;(F66-1),'Báo cáo'!#REF!,'Báo cáo'!#REF!),IFERROR(_xlfn.XLOOKUP(M66&amp;(F66+3),'Báo cáo'!#REF!,'Báo cáo'!#REF!),IFERROR(_xlfn.XLOOKUP(M66&amp;(F66+1),'Báo cáo'!#REF!,'Báo cáo'!#REF!),IFERROR(_xlfn.XLOOKUP(M66&amp;(F66-4),'Báo cáo'!#REF!,'Báo cáo'!#REF!),IFERROR(_xlfn.XLOOKUP(M66&amp;(F66+6),'Báo cáo'!#REF!,'Báo cáo'!#REF!),IFERROR(_xlfn.XLOOKUP(M66&amp;(F66-2),'Báo cáo'!#REF!,'Báo cáo'!#REF!),IFERROR(_xlfn.XLOOKUP(M66&amp;(F66+4),'Báo cáo'!#REF!,'Báo cáo'!#REF!),_xlfn.XLOOKUP(M66&amp;(F66+13),'Báo cáo'!#REF!,'Báo cáo'!#REF!))))))))))))))</f>
        <v>#REF!</v>
      </c>
    </row>
    <row r="67" spans="1:15" hidden="1">
      <c r="A67">
        <v>510026</v>
      </c>
      <c r="B67" t="s">
        <v>18518</v>
      </c>
      <c r="C67" t="s">
        <v>18519</v>
      </c>
      <c r="D67" t="s">
        <v>19670</v>
      </c>
      <c r="E67" t="s">
        <v>19671</v>
      </c>
      <c r="F67" s="87">
        <v>2453261</v>
      </c>
      <c r="G67" s="88">
        <v>45986</v>
      </c>
      <c r="H67" s="88"/>
      <c r="I67" s="88"/>
      <c r="J67" s="88">
        <v>46034</v>
      </c>
      <c r="K67" t="s">
        <v>18936</v>
      </c>
      <c r="L67" s="88">
        <v>46034</v>
      </c>
      <c r="M67">
        <f t="shared" si="0"/>
        <v>80329</v>
      </c>
      <c r="N67" t="str">
        <f t="shared" si="1"/>
        <v>803292453261</v>
      </c>
      <c r="O67" t="e">
        <f>IFERROR(_xlfn.XLOOKUP(M67&amp;(F67),'Báo cáo'!#REF!,'Báo cáo'!#REF!),IFERROR(_xlfn.XLOOKUP(M67&amp;(F67-3),'Báo cáo'!#REF!,'Báo cáo'!#REF!),IFERROR(_xlfn.XLOOKUP(M67&amp;(F67-5),'Báo cáo'!#REF!,'Báo cáo'!#REF!),IFERROR(_xlfn.XLOOKUP(M67&amp;(F67+5),'Báo cáo'!#REF!,'Báo cáo'!#REF!),IFERROR(_xlfn.XLOOKUP(M67&amp;(F67+2),'Báo cáo'!#REF!,'Báo cáo'!#REF!),IFERROR(_xlfn.XLOOKUP(M67&amp;(F67-6),'Báo cáo'!#REF!,'Báo cáo'!#REF!),IFERROR(_xlfn.XLOOKUP(M67&amp;(F67-1),'Báo cáo'!#REF!,'Báo cáo'!#REF!),IFERROR(_xlfn.XLOOKUP(M67&amp;(F67+3),'Báo cáo'!#REF!,'Báo cáo'!#REF!),IFERROR(_xlfn.XLOOKUP(M67&amp;(F67+1),'Báo cáo'!#REF!,'Báo cáo'!#REF!),IFERROR(_xlfn.XLOOKUP(M67&amp;(F67-4),'Báo cáo'!#REF!,'Báo cáo'!#REF!),IFERROR(_xlfn.XLOOKUP(M67&amp;(F67+6),'Báo cáo'!#REF!,'Báo cáo'!#REF!),IFERROR(_xlfn.XLOOKUP(M67&amp;(F67-2),'Báo cáo'!#REF!,'Báo cáo'!#REF!),IFERROR(_xlfn.XLOOKUP(M67&amp;(F67+4),'Báo cáo'!#REF!,'Báo cáo'!#REF!),_xlfn.XLOOKUP(M67&amp;(F67+13),'Báo cáo'!#REF!,'Báo cáo'!#REF!))))))))))))))</f>
        <v>#REF!</v>
      </c>
    </row>
    <row r="68" spans="1:15" hidden="1">
      <c r="A68">
        <v>510026</v>
      </c>
      <c r="B68" t="s">
        <v>18518</v>
      </c>
      <c r="C68" t="s">
        <v>18519</v>
      </c>
      <c r="D68" t="s">
        <v>19672</v>
      </c>
      <c r="E68" t="s">
        <v>19673</v>
      </c>
      <c r="F68" s="87">
        <v>2791449</v>
      </c>
      <c r="G68" s="88">
        <v>45987</v>
      </c>
      <c r="H68" s="88"/>
      <c r="I68" s="88"/>
      <c r="J68" s="88">
        <v>46034</v>
      </c>
      <c r="K68" t="s">
        <v>18940</v>
      </c>
      <c r="L68" s="88">
        <v>46034</v>
      </c>
      <c r="M68">
        <f t="shared" ref="M68:M131" si="2">IFERROR(VALUE(K68),K68)</f>
        <v>80330</v>
      </c>
      <c r="N68" t="str">
        <f t="shared" ref="N68:N131" si="3">M68&amp;F68</f>
        <v>803302791449</v>
      </c>
      <c r="O68" t="e">
        <f>IFERROR(_xlfn.XLOOKUP(M68&amp;(F68),'Báo cáo'!#REF!,'Báo cáo'!#REF!),IFERROR(_xlfn.XLOOKUP(M68&amp;(F68-3),'Báo cáo'!#REF!,'Báo cáo'!#REF!),IFERROR(_xlfn.XLOOKUP(M68&amp;(F68-5),'Báo cáo'!#REF!,'Báo cáo'!#REF!),IFERROR(_xlfn.XLOOKUP(M68&amp;(F68+5),'Báo cáo'!#REF!,'Báo cáo'!#REF!),IFERROR(_xlfn.XLOOKUP(M68&amp;(F68+2),'Báo cáo'!#REF!,'Báo cáo'!#REF!),IFERROR(_xlfn.XLOOKUP(M68&amp;(F68-6),'Báo cáo'!#REF!,'Báo cáo'!#REF!),IFERROR(_xlfn.XLOOKUP(M68&amp;(F68-1),'Báo cáo'!#REF!,'Báo cáo'!#REF!),IFERROR(_xlfn.XLOOKUP(M68&amp;(F68+3),'Báo cáo'!#REF!,'Báo cáo'!#REF!),IFERROR(_xlfn.XLOOKUP(M68&amp;(F68+1),'Báo cáo'!#REF!,'Báo cáo'!#REF!),IFERROR(_xlfn.XLOOKUP(M68&amp;(F68-4),'Báo cáo'!#REF!,'Báo cáo'!#REF!),IFERROR(_xlfn.XLOOKUP(M68&amp;(F68+6),'Báo cáo'!#REF!,'Báo cáo'!#REF!),IFERROR(_xlfn.XLOOKUP(M68&amp;(F68-2),'Báo cáo'!#REF!,'Báo cáo'!#REF!),IFERROR(_xlfn.XLOOKUP(M68&amp;(F68+4),'Báo cáo'!#REF!,'Báo cáo'!#REF!),_xlfn.XLOOKUP(M68&amp;(F68+13),'Báo cáo'!#REF!,'Báo cáo'!#REF!))))))))))))))</f>
        <v>#REF!</v>
      </c>
    </row>
    <row r="69" spans="1:15" hidden="1">
      <c r="A69">
        <v>510014</v>
      </c>
      <c r="B69" t="s">
        <v>18518</v>
      </c>
      <c r="C69" t="s">
        <v>18519</v>
      </c>
      <c r="D69" t="s">
        <v>19674</v>
      </c>
      <c r="E69" t="s">
        <v>19675</v>
      </c>
      <c r="F69" s="87">
        <v>4157933</v>
      </c>
      <c r="G69" s="88">
        <v>45983</v>
      </c>
      <c r="H69" s="88"/>
      <c r="I69" s="88"/>
      <c r="J69" s="88">
        <v>46034</v>
      </c>
      <c r="K69" t="s">
        <v>18924</v>
      </c>
      <c r="L69" s="88">
        <v>46034</v>
      </c>
      <c r="M69">
        <f t="shared" si="2"/>
        <v>80334</v>
      </c>
      <c r="N69" t="str">
        <f t="shared" si="3"/>
        <v>803344157933</v>
      </c>
      <c r="O69" t="e">
        <f>IFERROR(_xlfn.XLOOKUP(M69&amp;(F69),'Báo cáo'!#REF!,'Báo cáo'!#REF!),IFERROR(_xlfn.XLOOKUP(M69&amp;(F69-3),'Báo cáo'!#REF!,'Báo cáo'!#REF!),IFERROR(_xlfn.XLOOKUP(M69&amp;(F69-5),'Báo cáo'!#REF!,'Báo cáo'!#REF!),IFERROR(_xlfn.XLOOKUP(M69&amp;(F69+5),'Báo cáo'!#REF!,'Báo cáo'!#REF!),IFERROR(_xlfn.XLOOKUP(M69&amp;(F69+2),'Báo cáo'!#REF!,'Báo cáo'!#REF!),IFERROR(_xlfn.XLOOKUP(M69&amp;(F69-6),'Báo cáo'!#REF!,'Báo cáo'!#REF!),IFERROR(_xlfn.XLOOKUP(M69&amp;(F69-1),'Báo cáo'!#REF!,'Báo cáo'!#REF!),IFERROR(_xlfn.XLOOKUP(M69&amp;(F69+3),'Báo cáo'!#REF!,'Báo cáo'!#REF!),IFERROR(_xlfn.XLOOKUP(M69&amp;(F69+1),'Báo cáo'!#REF!,'Báo cáo'!#REF!),IFERROR(_xlfn.XLOOKUP(M69&amp;(F69-4),'Báo cáo'!#REF!,'Báo cáo'!#REF!),IFERROR(_xlfn.XLOOKUP(M69&amp;(F69+6),'Báo cáo'!#REF!,'Báo cáo'!#REF!),IFERROR(_xlfn.XLOOKUP(M69&amp;(F69-2),'Báo cáo'!#REF!,'Báo cáo'!#REF!),IFERROR(_xlfn.XLOOKUP(M69&amp;(F69+4),'Báo cáo'!#REF!,'Báo cáo'!#REF!),_xlfn.XLOOKUP(M69&amp;(F69+13),'Báo cáo'!#REF!,'Báo cáo'!#REF!))))))))))))))</f>
        <v>#REF!</v>
      </c>
    </row>
    <row r="70" spans="1:15" hidden="1">
      <c r="A70">
        <v>510024</v>
      </c>
      <c r="B70" t="s">
        <v>18518</v>
      </c>
      <c r="C70" t="s">
        <v>18519</v>
      </c>
      <c r="D70" t="s">
        <v>19676</v>
      </c>
      <c r="E70" s="79" t="s">
        <v>19677</v>
      </c>
      <c r="F70" s="87">
        <v>482139</v>
      </c>
      <c r="G70" s="88">
        <v>45997</v>
      </c>
      <c r="H70" s="88"/>
      <c r="I70" s="88"/>
      <c r="J70" s="88">
        <v>46034</v>
      </c>
      <c r="K70" s="79" t="s">
        <v>18967</v>
      </c>
      <c r="L70" s="88">
        <v>46034</v>
      </c>
      <c r="M70">
        <f t="shared" si="2"/>
        <v>81294</v>
      </c>
      <c r="N70" t="str">
        <f t="shared" si="3"/>
        <v>81294482139</v>
      </c>
      <c r="O70" t="e">
        <f>IFERROR(_xlfn.XLOOKUP(M70&amp;(F70),'Báo cáo'!#REF!,'Báo cáo'!#REF!),IFERROR(_xlfn.XLOOKUP(M70&amp;(F70-3),'Báo cáo'!#REF!,'Báo cáo'!#REF!),IFERROR(_xlfn.XLOOKUP(M70&amp;(F70-5),'Báo cáo'!#REF!,'Báo cáo'!#REF!),IFERROR(_xlfn.XLOOKUP(M70&amp;(F70+5),'Báo cáo'!#REF!,'Báo cáo'!#REF!),IFERROR(_xlfn.XLOOKUP(M70&amp;(F70+2),'Báo cáo'!#REF!,'Báo cáo'!#REF!),IFERROR(_xlfn.XLOOKUP(M70&amp;(F70-6),'Báo cáo'!#REF!,'Báo cáo'!#REF!),IFERROR(_xlfn.XLOOKUP(M70&amp;(F70-1),'Báo cáo'!#REF!,'Báo cáo'!#REF!),IFERROR(_xlfn.XLOOKUP(M70&amp;(F70+3),'Báo cáo'!#REF!,'Báo cáo'!#REF!),IFERROR(_xlfn.XLOOKUP(M70&amp;(F70+1),'Báo cáo'!#REF!,'Báo cáo'!#REF!),IFERROR(_xlfn.XLOOKUP(M70&amp;(F70-4),'Báo cáo'!#REF!,'Báo cáo'!#REF!),IFERROR(_xlfn.XLOOKUP(M70&amp;(F70+6),'Báo cáo'!#REF!,'Báo cáo'!#REF!),IFERROR(_xlfn.XLOOKUP(M70&amp;(F70-2),'Báo cáo'!#REF!,'Báo cáo'!#REF!),IFERROR(_xlfn.XLOOKUP(M70&amp;(F70+4),'Báo cáo'!#REF!,'Báo cáo'!#REF!),_xlfn.XLOOKUP(M70&amp;(F70+13),'Báo cáo'!#REF!,'Báo cáo'!#REF!))))))))))))))</f>
        <v>#REF!</v>
      </c>
    </row>
    <row r="71" spans="1:15" hidden="1">
      <c r="A71">
        <v>510027</v>
      </c>
      <c r="B71" t="s">
        <v>18518</v>
      </c>
      <c r="C71" t="s">
        <v>18519</v>
      </c>
      <c r="D71" t="s">
        <v>19678</v>
      </c>
      <c r="E71" t="s">
        <v>19679</v>
      </c>
      <c r="F71" s="87">
        <v>975564</v>
      </c>
      <c r="G71" s="88">
        <v>45994</v>
      </c>
      <c r="H71" s="88"/>
      <c r="I71" s="88"/>
      <c r="J71" s="88">
        <v>46034</v>
      </c>
      <c r="K71" t="s">
        <v>18968</v>
      </c>
      <c r="L71" s="88">
        <v>46034</v>
      </c>
      <c r="M71">
        <f t="shared" si="2"/>
        <v>81295</v>
      </c>
      <c r="N71" t="str">
        <f t="shared" si="3"/>
        <v>81295975564</v>
      </c>
      <c r="O71" t="e">
        <f>IFERROR(_xlfn.XLOOKUP(M71&amp;(F71),'Báo cáo'!#REF!,'Báo cáo'!#REF!),IFERROR(_xlfn.XLOOKUP(M71&amp;(F71-3),'Báo cáo'!#REF!,'Báo cáo'!#REF!),IFERROR(_xlfn.XLOOKUP(M71&amp;(F71-5),'Báo cáo'!#REF!,'Báo cáo'!#REF!),IFERROR(_xlfn.XLOOKUP(M71&amp;(F71+5),'Báo cáo'!#REF!,'Báo cáo'!#REF!),IFERROR(_xlfn.XLOOKUP(M71&amp;(F71+2),'Báo cáo'!#REF!,'Báo cáo'!#REF!),IFERROR(_xlfn.XLOOKUP(M71&amp;(F71-6),'Báo cáo'!#REF!,'Báo cáo'!#REF!),IFERROR(_xlfn.XLOOKUP(M71&amp;(F71-1),'Báo cáo'!#REF!,'Báo cáo'!#REF!),IFERROR(_xlfn.XLOOKUP(M71&amp;(F71+3),'Báo cáo'!#REF!,'Báo cáo'!#REF!),IFERROR(_xlfn.XLOOKUP(M71&amp;(F71+1),'Báo cáo'!#REF!,'Báo cáo'!#REF!),IFERROR(_xlfn.XLOOKUP(M71&amp;(F71-4),'Báo cáo'!#REF!,'Báo cáo'!#REF!),IFERROR(_xlfn.XLOOKUP(M71&amp;(F71+6),'Báo cáo'!#REF!,'Báo cáo'!#REF!),IFERROR(_xlfn.XLOOKUP(M71&amp;(F71-2),'Báo cáo'!#REF!,'Báo cáo'!#REF!),IFERROR(_xlfn.XLOOKUP(M71&amp;(F71+4),'Báo cáo'!#REF!,'Báo cáo'!#REF!),_xlfn.XLOOKUP(M71&amp;(F71+13),'Báo cáo'!#REF!,'Báo cáo'!#REF!))))))))))))))</f>
        <v>#REF!</v>
      </c>
    </row>
    <row r="72" spans="1:15" hidden="1">
      <c r="A72">
        <v>510017</v>
      </c>
      <c r="B72" t="s">
        <v>18518</v>
      </c>
      <c r="C72" t="s">
        <v>18519</v>
      </c>
      <c r="D72" t="s">
        <v>19680</v>
      </c>
      <c r="E72" t="s">
        <v>19681</v>
      </c>
      <c r="F72" s="87">
        <v>3642314</v>
      </c>
      <c r="G72" s="88">
        <v>45994</v>
      </c>
      <c r="H72" s="88"/>
      <c r="I72" s="88"/>
      <c r="J72" s="88">
        <v>46034</v>
      </c>
      <c r="K72" t="s">
        <v>18969</v>
      </c>
      <c r="L72" s="88">
        <v>46034</v>
      </c>
      <c r="M72">
        <f t="shared" si="2"/>
        <v>81296</v>
      </c>
      <c r="N72" t="str">
        <f t="shared" si="3"/>
        <v>812963642314</v>
      </c>
      <c r="O72" t="e">
        <f>IFERROR(_xlfn.XLOOKUP(M72&amp;(F72),'Báo cáo'!#REF!,'Báo cáo'!#REF!),IFERROR(_xlfn.XLOOKUP(M72&amp;(F72-3),'Báo cáo'!#REF!,'Báo cáo'!#REF!),IFERROR(_xlfn.XLOOKUP(M72&amp;(F72-5),'Báo cáo'!#REF!,'Báo cáo'!#REF!),IFERROR(_xlfn.XLOOKUP(M72&amp;(F72+5),'Báo cáo'!#REF!,'Báo cáo'!#REF!),IFERROR(_xlfn.XLOOKUP(M72&amp;(F72+2),'Báo cáo'!#REF!,'Báo cáo'!#REF!),IFERROR(_xlfn.XLOOKUP(M72&amp;(F72-6),'Báo cáo'!#REF!,'Báo cáo'!#REF!),IFERROR(_xlfn.XLOOKUP(M72&amp;(F72-1),'Báo cáo'!#REF!,'Báo cáo'!#REF!),IFERROR(_xlfn.XLOOKUP(M72&amp;(F72+3),'Báo cáo'!#REF!,'Báo cáo'!#REF!),IFERROR(_xlfn.XLOOKUP(M72&amp;(F72+1),'Báo cáo'!#REF!,'Báo cáo'!#REF!),IFERROR(_xlfn.XLOOKUP(M72&amp;(F72-4),'Báo cáo'!#REF!,'Báo cáo'!#REF!),IFERROR(_xlfn.XLOOKUP(M72&amp;(F72+6),'Báo cáo'!#REF!,'Báo cáo'!#REF!),IFERROR(_xlfn.XLOOKUP(M72&amp;(F72-2),'Báo cáo'!#REF!,'Báo cáo'!#REF!),IFERROR(_xlfn.XLOOKUP(M72&amp;(F72+4),'Báo cáo'!#REF!,'Báo cáo'!#REF!),_xlfn.XLOOKUP(M72&amp;(F72+13),'Báo cáo'!#REF!,'Báo cáo'!#REF!))))))))))))))</f>
        <v>#REF!</v>
      </c>
    </row>
    <row r="73" spans="1:15" hidden="1">
      <c r="A73">
        <v>510020</v>
      </c>
      <c r="B73" t="s">
        <v>18518</v>
      </c>
      <c r="C73" t="s">
        <v>18519</v>
      </c>
      <c r="D73" t="s">
        <v>19682</v>
      </c>
      <c r="E73" t="s">
        <v>19683</v>
      </c>
      <c r="F73" s="87">
        <v>482139</v>
      </c>
      <c r="G73" s="88">
        <v>45993</v>
      </c>
      <c r="H73" s="88"/>
      <c r="I73" s="88"/>
      <c r="J73" s="88">
        <v>46034</v>
      </c>
      <c r="K73" t="s">
        <v>18970</v>
      </c>
      <c r="L73" s="88">
        <v>46034</v>
      </c>
      <c r="M73">
        <f t="shared" si="2"/>
        <v>81297</v>
      </c>
      <c r="N73" t="str">
        <f t="shared" si="3"/>
        <v>81297482139</v>
      </c>
      <c r="O73" t="e">
        <f>IFERROR(_xlfn.XLOOKUP(M73&amp;(F73),'Báo cáo'!#REF!,'Báo cáo'!#REF!),IFERROR(_xlfn.XLOOKUP(M73&amp;(F73-3),'Báo cáo'!#REF!,'Báo cáo'!#REF!),IFERROR(_xlfn.XLOOKUP(M73&amp;(F73-5),'Báo cáo'!#REF!,'Báo cáo'!#REF!),IFERROR(_xlfn.XLOOKUP(M73&amp;(F73+5),'Báo cáo'!#REF!,'Báo cáo'!#REF!),IFERROR(_xlfn.XLOOKUP(M73&amp;(F73+2),'Báo cáo'!#REF!,'Báo cáo'!#REF!),IFERROR(_xlfn.XLOOKUP(M73&amp;(F73-6),'Báo cáo'!#REF!,'Báo cáo'!#REF!),IFERROR(_xlfn.XLOOKUP(M73&amp;(F73-1),'Báo cáo'!#REF!,'Báo cáo'!#REF!),IFERROR(_xlfn.XLOOKUP(M73&amp;(F73+3),'Báo cáo'!#REF!,'Báo cáo'!#REF!),IFERROR(_xlfn.XLOOKUP(M73&amp;(F73+1),'Báo cáo'!#REF!,'Báo cáo'!#REF!),IFERROR(_xlfn.XLOOKUP(M73&amp;(F73-4),'Báo cáo'!#REF!,'Báo cáo'!#REF!),IFERROR(_xlfn.XLOOKUP(M73&amp;(F73+6),'Báo cáo'!#REF!,'Báo cáo'!#REF!),IFERROR(_xlfn.XLOOKUP(M73&amp;(F73-2),'Báo cáo'!#REF!,'Báo cáo'!#REF!),IFERROR(_xlfn.XLOOKUP(M73&amp;(F73+4),'Báo cáo'!#REF!,'Báo cáo'!#REF!),_xlfn.XLOOKUP(M73&amp;(F73+13),'Báo cáo'!#REF!,'Báo cáo'!#REF!))))))))))))))</f>
        <v>#REF!</v>
      </c>
    </row>
    <row r="74" spans="1:15" hidden="1">
      <c r="A74">
        <v>510012</v>
      </c>
      <c r="B74" t="s">
        <v>18518</v>
      </c>
      <c r="C74" t="s">
        <v>18519</v>
      </c>
      <c r="D74" t="s">
        <v>19684</v>
      </c>
      <c r="E74" t="s">
        <v>19685</v>
      </c>
      <c r="F74" s="87">
        <v>1409400</v>
      </c>
      <c r="G74" s="88">
        <v>45994</v>
      </c>
      <c r="H74" s="88"/>
      <c r="I74" s="88"/>
      <c r="J74" s="88">
        <v>46034</v>
      </c>
      <c r="K74" t="s">
        <v>18973</v>
      </c>
      <c r="L74" s="88">
        <v>46034</v>
      </c>
      <c r="M74">
        <f t="shared" si="2"/>
        <v>82166</v>
      </c>
      <c r="N74" t="str">
        <f t="shared" si="3"/>
        <v>821661409400</v>
      </c>
      <c r="O74" t="e">
        <f>IFERROR(_xlfn.XLOOKUP(M74&amp;(F74),'Báo cáo'!#REF!,'Báo cáo'!#REF!),IFERROR(_xlfn.XLOOKUP(M74&amp;(F74-3),'Báo cáo'!#REF!,'Báo cáo'!#REF!),IFERROR(_xlfn.XLOOKUP(M74&amp;(F74-5),'Báo cáo'!#REF!,'Báo cáo'!#REF!),IFERROR(_xlfn.XLOOKUP(M74&amp;(F74+5),'Báo cáo'!#REF!,'Báo cáo'!#REF!),IFERROR(_xlfn.XLOOKUP(M74&amp;(F74+2),'Báo cáo'!#REF!,'Báo cáo'!#REF!),IFERROR(_xlfn.XLOOKUP(M74&amp;(F74-6),'Báo cáo'!#REF!,'Báo cáo'!#REF!),IFERROR(_xlfn.XLOOKUP(M74&amp;(F74-1),'Báo cáo'!#REF!,'Báo cáo'!#REF!),IFERROR(_xlfn.XLOOKUP(M74&amp;(F74+3),'Báo cáo'!#REF!,'Báo cáo'!#REF!),IFERROR(_xlfn.XLOOKUP(M74&amp;(F74+1),'Báo cáo'!#REF!,'Báo cáo'!#REF!),IFERROR(_xlfn.XLOOKUP(M74&amp;(F74-4),'Báo cáo'!#REF!,'Báo cáo'!#REF!),IFERROR(_xlfn.XLOOKUP(M74&amp;(F74+6),'Báo cáo'!#REF!,'Báo cáo'!#REF!),IFERROR(_xlfn.XLOOKUP(M74&amp;(F74-2),'Báo cáo'!#REF!,'Báo cáo'!#REF!),IFERROR(_xlfn.XLOOKUP(M74&amp;(F74+4),'Báo cáo'!#REF!,'Báo cáo'!#REF!),_xlfn.XLOOKUP(M74&amp;(F74+13),'Báo cáo'!#REF!,'Báo cáo'!#REF!))))))))))))))</f>
        <v>#REF!</v>
      </c>
    </row>
    <row r="75" spans="1:15" hidden="1">
      <c r="A75">
        <v>510012</v>
      </c>
      <c r="B75" t="s">
        <v>18518</v>
      </c>
      <c r="C75" t="s">
        <v>18519</v>
      </c>
      <c r="D75" t="s">
        <v>19686</v>
      </c>
      <c r="E75" t="s">
        <v>19687</v>
      </c>
      <c r="F75" s="87">
        <v>4157933</v>
      </c>
      <c r="G75" s="88">
        <v>45994</v>
      </c>
      <c r="H75" s="88"/>
      <c r="I75" s="88"/>
      <c r="J75" s="88">
        <v>46034</v>
      </c>
      <c r="K75" t="s">
        <v>18974</v>
      </c>
      <c r="L75" s="88">
        <v>46034</v>
      </c>
      <c r="M75">
        <f t="shared" si="2"/>
        <v>82167</v>
      </c>
      <c r="N75" t="str">
        <f t="shared" si="3"/>
        <v>821674157933</v>
      </c>
      <c r="O75" t="e">
        <f>IFERROR(_xlfn.XLOOKUP(M75&amp;(F75),'Báo cáo'!#REF!,'Báo cáo'!#REF!),IFERROR(_xlfn.XLOOKUP(M75&amp;(F75-3),'Báo cáo'!#REF!,'Báo cáo'!#REF!),IFERROR(_xlfn.XLOOKUP(M75&amp;(F75-5),'Báo cáo'!#REF!,'Báo cáo'!#REF!),IFERROR(_xlfn.XLOOKUP(M75&amp;(F75+5),'Báo cáo'!#REF!,'Báo cáo'!#REF!),IFERROR(_xlfn.XLOOKUP(M75&amp;(F75+2),'Báo cáo'!#REF!,'Báo cáo'!#REF!),IFERROR(_xlfn.XLOOKUP(M75&amp;(F75-6),'Báo cáo'!#REF!,'Báo cáo'!#REF!),IFERROR(_xlfn.XLOOKUP(M75&amp;(F75-1),'Báo cáo'!#REF!,'Báo cáo'!#REF!),IFERROR(_xlfn.XLOOKUP(M75&amp;(F75+3),'Báo cáo'!#REF!,'Báo cáo'!#REF!),IFERROR(_xlfn.XLOOKUP(M75&amp;(F75+1),'Báo cáo'!#REF!,'Báo cáo'!#REF!),IFERROR(_xlfn.XLOOKUP(M75&amp;(F75-4),'Báo cáo'!#REF!,'Báo cáo'!#REF!),IFERROR(_xlfn.XLOOKUP(M75&amp;(F75+6),'Báo cáo'!#REF!,'Báo cáo'!#REF!),IFERROR(_xlfn.XLOOKUP(M75&amp;(F75-2),'Báo cáo'!#REF!,'Báo cáo'!#REF!),IFERROR(_xlfn.XLOOKUP(M75&amp;(F75+4),'Báo cáo'!#REF!,'Báo cáo'!#REF!),_xlfn.XLOOKUP(M75&amp;(F75+13),'Báo cáo'!#REF!,'Báo cáo'!#REF!))))))))))))))</f>
        <v>#REF!</v>
      </c>
    </row>
    <row r="76" spans="1:15" hidden="1">
      <c r="A76" s="94">
        <v>510012</v>
      </c>
      <c r="B76" t="s">
        <v>18518</v>
      </c>
      <c r="C76" t="s">
        <v>18519</v>
      </c>
      <c r="D76" t="s">
        <v>19688</v>
      </c>
      <c r="E76" s="79" t="s">
        <v>19689</v>
      </c>
      <c r="F76" s="89">
        <v>482139</v>
      </c>
      <c r="G76" s="88">
        <v>45994</v>
      </c>
      <c r="H76" s="88"/>
      <c r="I76" s="88"/>
      <c r="J76" s="88">
        <v>46034</v>
      </c>
      <c r="K76" s="79" t="s">
        <v>18975</v>
      </c>
      <c r="L76" s="88">
        <v>46034</v>
      </c>
      <c r="M76">
        <f t="shared" si="2"/>
        <v>82168</v>
      </c>
      <c r="N76" t="str">
        <f t="shared" si="3"/>
        <v>82168482139</v>
      </c>
      <c r="O76" t="e">
        <f>IFERROR(_xlfn.XLOOKUP(M76&amp;(F76),'Báo cáo'!#REF!,'Báo cáo'!#REF!),IFERROR(_xlfn.XLOOKUP(M76&amp;(F76-3),'Báo cáo'!#REF!,'Báo cáo'!#REF!),IFERROR(_xlfn.XLOOKUP(M76&amp;(F76-5),'Báo cáo'!#REF!,'Báo cáo'!#REF!),IFERROR(_xlfn.XLOOKUP(M76&amp;(F76+5),'Báo cáo'!#REF!,'Báo cáo'!#REF!),IFERROR(_xlfn.XLOOKUP(M76&amp;(F76+2),'Báo cáo'!#REF!,'Báo cáo'!#REF!),IFERROR(_xlfn.XLOOKUP(M76&amp;(F76-6),'Báo cáo'!#REF!,'Báo cáo'!#REF!),IFERROR(_xlfn.XLOOKUP(M76&amp;(F76-1),'Báo cáo'!#REF!,'Báo cáo'!#REF!),IFERROR(_xlfn.XLOOKUP(M76&amp;(F76+3),'Báo cáo'!#REF!,'Báo cáo'!#REF!),IFERROR(_xlfn.XLOOKUP(M76&amp;(F76+1),'Báo cáo'!#REF!,'Báo cáo'!#REF!),IFERROR(_xlfn.XLOOKUP(M76&amp;(F76-4),'Báo cáo'!#REF!,'Báo cáo'!#REF!),IFERROR(_xlfn.XLOOKUP(M76&amp;(F76+6),'Báo cáo'!#REF!,'Báo cáo'!#REF!),IFERROR(_xlfn.XLOOKUP(M76&amp;(F76-2),'Báo cáo'!#REF!,'Báo cáo'!#REF!),IFERROR(_xlfn.XLOOKUP(M76&amp;(F76+4),'Báo cáo'!#REF!,'Báo cáo'!#REF!),_xlfn.XLOOKUP(M76&amp;(F76+13),'Báo cáo'!#REF!,'Báo cáo'!#REF!))))))))))))))</f>
        <v>#REF!</v>
      </c>
    </row>
    <row r="77" spans="1:15" hidden="1">
      <c r="A77" s="90">
        <v>510012</v>
      </c>
      <c r="B77" t="s">
        <v>18518</v>
      </c>
      <c r="C77" t="s">
        <v>18519</v>
      </c>
      <c r="D77" t="s">
        <v>19690</v>
      </c>
      <c r="E77" s="79" t="s">
        <v>19691</v>
      </c>
      <c r="F77" s="89">
        <v>482139</v>
      </c>
      <c r="G77" s="88">
        <v>45994</v>
      </c>
      <c r="H77" s="88"/>
      <c r="I77" s="88"/>
      <c r="J77" s="88">
        <v>46034</v>
      </c>
      <c r="K77" s="79" t="s">
        <v>18976</v>
      </c>
      <c r="L77" s="88">
        <v>46034</v>
      </c>
      <c r="M77">
        <f t="shared" si="2"/>
        <v>82169</v>
      </c>
      <c r="N77" t="str">
        <f t="shared" si="3"/>
        <v>82169482139</v>
      </c>
      <c r="O77" t="e">
        <f>IFERROR(_xlfn.XLOOKUP(M77&amp;(F77),'Báo cáo'!#REF!,'Báo cáo'!#REF!),IFERROR(_xlfn.XLOOKUP(M77&amp;(F77-3),'Báo cáo'!#REF!,'Báo cáo'!#REF!),IFERROR(_xlfn.XLOOKUP(M77&amp;(F77-5),'Báo cáo'!#REF!,'Báo cáo'!#REF!),IFERROR(_xlfn.XLOOKUP(M77&amp;(F77+5),'Báo cáo'!#REF!,'Báo cáo'!#REF!),IFERROR(_xlfn.XLOOKUP(M77&amp;(F77+2),'Báo cáo'!#REF!,'Báo cáo'!#REF!),IFERROR(_xlfn.XLOOKUP(M77&amp;(F77-6),'Báo cáo'!#REF!,'Báo cáo'!#REF!),IFERROR(_xlfn.XLOOKUP(M77&amp;(F77-1),'Báo cáo'!#REF!,'Báo cáo'!#REF!),IFERROR(_xlfn.XLOOKUP(M77&amp;(F77+3),'Báo cáo'!#REF!,'Báo cáo'!#REF!),IFERROR(_xlfn.XLOOKUP(M77&amp;(F77+1),'Báo cáo'!#REF!,'Báo cáo'!#REF!),IFERROR(_xlfn.XLOOKUP(M77&amp;(F77-4),'Báo cáo'!#REF!,'Báo cáo'!#REF!),IFERROR(_xlfn.XLOOKUP(M77&amp;(F77+6),'Báo cáo'!#REF!,'Báo cáo'!#REF!),IFERROR(_xlfn.XLOOKUP(M77&amp;(F77-2),'Báo cáo'!#REF!,'Báo cáo'!#REF!),IFERROR(_xlfn.XLOOKUP(M77&amp;(F77+4),'Báo cáo'!#REF!,'Báo cáo'!#REF!),_xlfn.XLOOKUP(M77&amp;(F77+13),'Báo cáo'!#REF!,'Báo cáo'!#REF!))))))))))))))</f>
        <v>#REF!</v>
      </c>
    </row>
    <row r="78" spans="1:15" hidden="1">
      <c r="A78">
        <v>510011</v>
      </c>
      <c r="B78" t="s">
        <v>18518</v>
      </c>
      <c r="C78" t="s">
        <v>18519</v>
      </c>
      <c r="D78" t="s">
        <v>19692</v>
      </c>
      <c r="E78" t="s">
        <v>19693</v>
      </c>
      <c r="F78" s="87">
        <v>6399702</v>
      </c>
      <c r="G78" s="88">
        <v>45994</v>
      </c>
      <c r="H78" s="88"/>
      <c r="I78" s="88"/>
      <c r="J78" s="88">
        <v>46034</v>
      </c>
      <c r="K78" t="s">
        <v>18977</v>
      </c>
      <c r="L78" s="88">
        <v>46034</v>
      </c>
      <c r="M78">
        <f t="shared" si="2"/>
        <v>82170</v>
      </c>
      <c r="N78" t="str">
        <f t="shared" si="3"/>
        <v>821706399702</v>
      </c>
      <c r="O78" t="e">
        <f>IFERROR(_xlfn.XLOOKUP(M78&amp;(F78),'Báo cáo'!#REF!,'Báo cáo'!#REF!),IFERROR(_xlfn.XLOOKUP(M78&amp;(F78-3),'Báo cáo'!#REF!,'Báo cáo'!#REF!),IFERROR(_xlfn.XLOOKUP(M78&amp;(F78-5),'Báo cáo'!#REF!,'Báo cáo'!#REF!),IFERROR(_xlfn.XLOOKUP(M78&amp;(F78+5),'Báo cáo'!#REF!,'Báo cáo'!#REF!),IFERROR(_xlfn.XLOOKUP(M78&amp;(F78+2),'Báo cáo'!#REF!,'Báo cáo'!#REF!),IFERROR(_xlfn.XLOOKUP(M78&amp;(F78-6),'Báo cáo'!#REF!,'Báo cáo'!#REF!),IFERROR(_xlfn.XLOOKUP(M78&amp;(F78-1),'Báo cáo'!#REF!,'Báo cáo'!#REF!),IFERROR(_xlfn.XLOOKUP(M78&amp;(F78+3),'Báo cáo'!#REF!,'Báo cáo'!#REF!),IFERROR(_xlfn.XLOOKUP(M78&amp;(F78+1),'Báo cáo'!#REF!,'Báo cáo'!#REF!),IFERROR(_xlfn.XLOOKUP(M78&amp;(F78-4),'Báo cáo'!#REF!,'Báo cáo'!#REF!),IFERROR(_xlfn.XLOOKUP(M78&amp;(F78+6),'Báo cáo'!#REF!,'Báo cáo'!#REF!),IFERROR(_xlfn.XLOOKUP(M78&amp;(F78-2),'Báo cáo'!#REF!,'Báo cáo'!#REF!),IFERROR(_xlfn.XLOOKUP(M78&amp;(F78+4),'Báo cáo'!#REF!,'Báo cáo'!#REF!),_xlfn.XLOOKUP(M78&amp;(F78+13),'Báo cáo'!#REF!,'Báo cáo'!#REF!))))))))))))))</f>
        <v>#REF!</v>
      </c>
    </row>
    <row r="79" spans="1:15" hidden="1">
      <c r="A79">
        <v>510018</v>
      </c>
      <c r="B79" t="s">
        <v>18518</v>
      </c>
      <c r="C79" t="s">
        <v>18519</v>
      </c>
      <c r="D79" t="s">
        <v>19694</v>
      </c>
      <c r="E79" t="s">
        <v>19695</v>
      </c>
      <c r="F79" s="87">
        <v>482139</v>
      </c>
      <c r="G79" s="88">
        <v>45994</v>
      </c>
      <c r="H79" s="88"/>
      <c r="I79" s="88"/>
      <c r="J79" s="88">
        <v>46034</v>
      </c>
      <c r="K79" t="s">
        <v>18978</v>
      </c>
      <c r="L79" s="88">
        <v>46034</v>
      </c>
      <c r="M79">
        <f t="shared" si="2"/>
        <v>82171</v>
      </c>
      <c r="N79" t="str">
        <f t="shared" si="3"/>
        <v>82171482139</v>
      </c>
      <c r="O79" t="e">
        <f>IFERROR(_xlfn.XLOOKUP(M79&amp;(F79),'Báo cáo'!#REF!,'Báo cáo'!#REF!),IFERROR(_xlfn.XLOOKUP(M79&amp;(F79-3),'Báo cáo'!#REF!,'Báo cáo'!#REF!),IFERROR(_xlfn.XLOOKUP(M79&amp;(F79-5),'Báo cáo'!#REF!,'Báo cáo'!#REF!),IFERROR(_xlfn.XLOOKUP(M79&amp;(F79+5),'Báo cáo'!#REF!,'Báo cáo'!#REF!),IFERROR(_xlfn.XLOOKUP(M79&amp;(F79+2),'Báo cáo'!#REF!,'Báo cáo'!#REF!),IFERROR(_xlfn.XLOOKUP(M79&amp;(F79-6),'Báo cáo'!#REF!,'Báo cáo'!#REF!),IFERROR(_xlfn.XLOOKUP(M79&amp;(F79-1),'Báo cáo'!#REF!,'Báo cáo'!#REF!),IFERROR(_xlfn.XLOOKUP(M79&amp;(F79+3),'Báo cáo'!#REF!,'Báo cáo'!#REF!),IFERROR(_xlfn.XLOOKUP(M79&amp;(F79+1),'Báo cáo'!#REF!,'Báo cáo'!#REF!),IFERROR(_xlfn.XLOOKUP(M79&amp;(F79-4),'Báo cáo'!#REF!,'Báo cáo'!#REF!),IFERROR(_xlfn.XLOOKUP(M79&amp;(F79+6),'Báo cáo'!#REF!,'Báo cáo'!#REF!),IFERROR(_xlfn.XLOOKUP(M79&amp;(F79-2),'Báo cáo'!#REF!,'Báo cáo'!#REF!),IFERROR(_xlfn.XLOOKUP(M79&amp;(F79+4),'Báo cáo'!#REF!,'Báo cáo'!#REF!),_xlfn.XLOOKUP(M79&amp;(F79+13),'Báo cáo'!#REF!,'Báo cáo'!#REF!))))))))))))))</f>
        <v>#REF!</v>
      </c>
    </row>
    <row r="80" spans="1:15" hidden="1">
      <c r="A80">
        <v>510018</v>
      </c>
      <c r="B80" t="s">
        <v>18518</v>
      </c>
      <c r="C80" t="s">
        <v>18519</v>
      </c>
      <c r="D80" t="s">
        <v>19696</v>
      </c>
      <c r="E80" t="s">
        <v>19697</v>
      </c>
      <c r="F80" s="87">
        <v>2857599</v>
      </c>
      <c r="G80" s="88">
        <v>45994</v>
      </c>
      <c r="H80" s="88"/>
      <c r="I80" s="88"/>
      <c r="J80" s="88">
        <v>46034</v>
      </c>
      <c r="K80" t="s">
        <v>18979</v>
      </c>
      <c r="L80" s="88">
        <v>46034</v>
      </c>
      <c r="M80">
        <f t="shared" si="2"/>
        <v>82172</v>
      </c>
      <c r="N80" t="str">
        <f t="shared" si="3"/>
        <v>821722857599</v>
      </c>
      <c r="O80" t="e">
        <f>IFERROR(_xlfn.XLOOKUP(M80&amp;(F80),'Báo cáo'!#REF!,'Báo cáo'!#REF!),IFERROR(_xlfn.XLOOKUP(M80&amp;(F80-3),'Báo cáo'!#REF!,'Báo cáo'!#REF!),IFERROR(_xlfn.XLOOKUP(M80&amp;(F80-5),'Báo cáo'!#REF!,'Báo cáo'!#REF!),IFERROR(_xlfn.XLOOKUP(M80&amp;(F80+5),'Báo cáo'!#REF!,'Báo cáo'!#REF!),IFERROR(_xlfn.XLOOKUP(M80&amp;(F80+2),'Báo cáo'!#REF!,'Báo cáo'!#REF!),IFERROR(_xlfn.XLOOKUP(M80&amp;(F80-6),'Báo cáo'!#REF!,'Báo cáo'!#REF!),IFERROR(_xlfn.XLOOKUP(M80&amp;(F80-1),'Báo cáo'!#REF!,'Báo cáo'!#REF!),IFERROR(_xlfn.XLOOKUP(M80&amp;(F80+3),'Báo cáo'!#REF!,'Báo cáo'!#REF!),IFERROR(_xlfn.XLOOKUP(M80&amp;(F80+1),'Báo cáo'!#REF!,'Báo cáo'!#REF!),IFERROR(_xlfn.XLOOKUP(M80&amp;(F80-4),'Báo cáo'!#REF!,'Báo cáo'!#REF!),IFERROR(_xlfn.XLOOKUP(M80&amp;(F80+6),'Báo cáo'!#REF!,'Báo cáo'!#REF!),IFERROR(_xlfn.XLOOKUP(M80&amp;(F80-2),'Báo cáo'!#REF!,'Báo cáo'!#REF!),IFERROR(_xlfn.XLOOKUP(M80&amp;(F80+4),'Báo cáo'!#REF!,'Báo cáo'!#REF!),_xlfn.XLOOKUP(M80&amp;(F80+13),'Báo cáo'!#REF!,'Báo cáo'!#REF!))))))))))))))</f>
        <v>#REF!</v>
      </c>
    </row>
    <row r="81" spans="1:15" hidden="1">
      <c r="A81">
        <v>510018</v>
      </c>
      <c r="B81" t="s">
        <v>18518</v>
      </c>
      <c r="C81" t="s">
        <v>18519</v>
      </c>
      <c r="D81" t="s">
        <v>19698</v>
      </c>
      <c r="E81" t="s">
        <v>19699</v>
      </c>
      <c r="F81" s="87">
        <v>758768</v>
      </c>
      <c r="G81" s="88">
        <v>45994</v>
      </c>
      <c r="H81" s="88"/>
      <c r="I81" s="88"/>
      <c r="J81" s="88">
        <v>46034</v>
      </c>
      <c r="K81" t="s">
        <v>18980</v>
      </c>
      <c r="L81" s="88">
        <v>46034</v>
      </c>
      <c r="M81">
        <f t="shared" si="2"/>
        <v>82173</v>
      </c>
      <c r="N81" t="str">
        <f t="shared" si="3"/>
        <v>82173758768</v>
      </c>
      <c r="O81" t="e">
        <f>IFERROR(_xlfn.XLOOKUP(M81&amp;(F81),'Báo cáo'!#REF!,'Báo cáo'!#REF!),IFERROR(_xlfn.XLOOKUP(M81&amp;(F81-3),'Báo cáo'!#REF!,'Báo cáo'!#REF!),IFERROR(_xlfn.XLOOKUP(M81&amp;(F81-5),'Báo cáo'!#REF!,'Báo cáo'!#REF!),IFERROR(_xlfn.XLOOKUP(M81&amp;(F81+5),'Báo cáo'!#REF!,'Báo cáo'!#REF!),IFERROR(_xlfn.XLOOKUP(M81&amp;(F81+2),'Báo cáo'!#REF!,'Báo cáo'!#REF!),IFERROR(_xlfn.XLOOKUP(M81&amp;(F81-6),'Báo cáo'!#REF!,'Báo cáo'!#REF!),IFERROR(_xlfn.XLOOKUP(M81&amp;(F81-1),'Báo cáo'!#REF!,'Báo cáo'!#REF!),IFERROR(_xlfn.XLOOKUP(M81&amp;(F81+3),'Báo cáo'!#REF!,'Báo cáo'!#REF!),IFERROR(_xlfn.XLOOKUP(M81&amp;(F81+1),'Báo cáo'!#REF!,'Báo cáo'!#REF!),IFERROR(_xlfn.XLOOKUP(M81&amp;(F81-4),'Báo cáo'!#REF!,'Báo cáo'!#REF!),IFERROR(_xlfn.XLOOKUP(M81&amp;(F81+6),'Báo cáo'!#REF!,'Báo cáo'!#REF!),IFERROR(_xlfn.XLOOKUP(M81&amp;(F81-2),'Báo cáo'!#REF!,'Báo cáo'!#REF!),IFERROR(_xlfn.XLOOKUP(M81&amp;(F81+4),'Báo cáo'!#REF!,'Báo cáo'!#REF!),_xlfn.XLOOKUP(M81&amp;(F81+13),'Báo cáo'!#REF!,'Báo cáo'!#REF!))))))))))))))</f>
        <v>#REF!</v>
      </c>
    </row>
    <row r="82" spans="1:15" hidden="1">
      <c r="A82">
        <v>510018</v>
      </c>
      <c r="B82" t="s">
        <v>18518</v>
      </c>
      <c r="C82" t="s">
        <v>18519</v>
      </c>
      <c r="D82" t="s">
        <v>19700</v>
      </c>
      <c r="E82" t="s">
        <v>19701</v>
      </c>
      <c r="F82" s="87">
        <v>1385100</v>
      </c>
      <c r="G82" s="88">
        <v>45994</v>
      </c>
      <c r="H82" s="88"/>
      <c r="I82" s="88"/>
      <c r="J82" s="88">
        <v>46034</v>
      </c>
      <c r="K82" t="s">
        <v>18981</v>
      </c>
      <c r="L82" s="88">
        <v>46034</v>
      </c>
      <c r="M82">
        <f t="shared" si="2"/>
        <v>82174</v>
      </c>
      <c r="N82" t="str">
        <f t="shared" si="3"/>
        <v>821741385100</v>
      </c>
      <c r="O82" t="e">
        <f>IFERROR(_xlfn.XLOOKUP(M82&amp;(F82),'Báo cáo'!#REF!,'Báo cáo'!#REF!),IFERROR(_xlfn.XLOOKUP(M82&amp;(F82-3),'Báo cáo'!#REF!,'Báo cáo'!#REF!),IFERROR(_xlfn.XLOOKUP(M82&amp;(F82-5),'Báo cáo'!#REF!,'Báo cáo'!#REF!),IFERROR(_xlfn.XLOOKUP(M82&amp;(F82+5),'Báo cáo'!#REF!,'Báo cáo'!#REF!),IFERROR(_xlfn.XLOOKUP(M82&amp;(F82+2),'Báo cáo'!#REF!,'Báo cáo'!#REF!),IFERROR(_xlfn.XLOOKUP(M82&amp;(F82-6),'Báo cáo'!#REF!,'Báo cáo'!#REF!),IFERROR(_xlfn.XLOOKUP(M82&amp;(F82-1),'Báo cáo'!#REF!,'Báo cáo'!#REF!),IFERROR(_xlfn.XLOOKUP(M82&amp;(F82+3),'Báo cáo'!#REF!,'Báo cáo'!#REF!),IFERROR(_xlfn.XLOOKUP(M82&amp;(F82+1),'Báo cáo'!#REF!,'Báo cáo'!#REF!),IFERROR(_xlfn.XLOOKUP(M82&amp;(F82-4),'Báo cáo'!#REF!,'Báo cáo'!#REF!),IFERROR(_xlfn.XLOOKUP(M82&amp;(F82+6),'Báo cáo'!#REF!,'Báo cáo'!#REF!),IFERROR(_xlfn.XLOOKUP(M82&amp;(F82-2),'Báo cáo'!#REF!,'Báo cáo'!#REF!),IFERROR(_xlfn.XLOOKUP(M82&amp;(F82+4),'Báo cáo'!#REF!,'Báo cáo'!#REF!),_xlfn.XLOOKUP(M82&amp;(F82+13),'Báo cáo'!#REF!,'Báo cáo'!#REF!))))))))))))))</f>
        <v>#REF!</v>
      </c>
    </row>
    <row r="83" spans="1:15" hidden="1">
      <c r="A83">
        <v>510019</v>
      </c>
      <c r="B83" t="s">
        <v>18518</v>
      </c>
      <c r="C83" t="s">
        <v>18519</v>
      </c>
      <c r="D83" t="s">
        <v>19702</v>
      </c>
      <c r="E83" t="s">
        <v>19703</v>
      </c>
      <c r="F83" s="87">
        <v>704700</v>
      </c>
      <c r="G83" s="88">
        <v>45995</v>
      </c>
      <c r="H83" s="88"/>
      <c r="I83" s="88"/>
      <c r="J83" s="88">
        <v>46034</v>
      </c>
      <c r="K83" t="s">
        <v>18982</v>
      </c>
      <c r="L83" s="88">
        <v>46034</v>
      </c>
      <c r="M83">
        <f t="shared" si="2"/>
        <v>82175</v>
      </c>
      <c r="N83" t="str">
        <f t="shared" si="3"/>
        <v>82175704700</v>
      </c>
      <c r="O83" t="e">
        <f>IFERROR(_xlfn.XLOOKUP(M83&amp;(F83),'Báo cáo'!#REF!,'Báo cáo'!#REF!),IFERROR(_xlfn.XLOOKUP(M83&amp;(F83-3),'Báo cáo'!#REF!,'Báo cáo'!#REF!),IFERROR(_xlfn.XLOOKUP(M83&amp;(F83-5),'Báo cáo'!#REF!,'Báo cáo'!#REF!),IFERROR(_xlfn.XLOOKUP(M83&amp;(F83+5),'Báo cáo'!#REF!,'Báo cáo'!#REF!),IFERROR(_xlfn.XLOOKUP(M83&amp;(F83+2),'Báo cáo'!#REF!,'Báo cáo'!#REF!),IFERROR(_xlfn.XLOOKUP(M83&amp;(F83-6),'Báo cáo'!#REF!,'Báo cáo'!#REF!),IFERROR(_xlfn.XLOOKUP(M83&amp;(F83-1),'Báo cáo'!#REF!,'Báo cáo'!#REF!),IFERROR(_xlfn.XLOOKUP(M83&amp;(F83+3),'Báo cáo'!#REF!,'Báo cáo'!#REF!),IFERROR(_xlfn.XLOOKUP(M83&amp;(F83+1),'Báo cáo'!#REF!,'Báo cáo'!#REF!),IFERROR(_xlfn.XLOOKUP(M83&amp;(F83-4),'Báo cáo'!#REF!,'Báo cáo'!#REF!),IFERROR(_xlfn.XLOOKUP(M83&amp;(F83+6),'Báo cáo'!#REF!,'Báo cáo'!#REF!),IFERROR(_xlfn.XLOOKUP(M83&amp;(F83-2),'Báo cáo'!#REF!,'Báo cáo'!#REF!),IFERROR(_xlfn.XLOOKUP(M83&amp;(F83+4),'Báo cáo'!#REF!,'Báo cáo'!#REF!),_xlfn.XLOOKUP(M83&amp;(F83+13),'Báo cáo'!#REF!,'Báo cáo'!#REF!))))))))))))))</f>
        <v>#REF!</v>
      </c>
    </row>
    <row r="84" spans="1:15" hidden="1">
      <c r="A84">
        <v>510027</v>
      </c>
      <c r="B84" t="s">
        <v>18518</v>
      </c>
      <c r="C84" t="s">
        <v>18519</v>
      </c>
      <c r="D84" t="s">
        <v>19704</v>
      </c>
      <c r="E84" t="s">
        <v>19705</v>
      </c>
      <c r="F84" s="87">
        <v>680400</v>
      </c>
      <c r="G84" s="88">
        <v>45997</v>
      </c>
      <c r="H84" s="88"/>
      <c r="I84" s="88"/>
      <c r="J84" s="88">
        <v>46034</v>
      </c>
      <c r="K84" t="s">
        <v>18986</v>
      </c>
      <c r="L84" s="88">
        <v>46034</v>
      </c>
      <c r="M84">
        <f t="shared" si="2"/>
        <v>82179</v>
      </c>
      <c r="N84" t="str">
        <f t="shared" si="3"/>
        <v>82179680400</v>
      </c>
      <c r="O84" t="e">
        <f>IFERROR(_xlfn.XLOOKUP(M84&amp;(F84),'Báo cáo'!#REF!,'Báo cáo'!#REF!),IFERROR(_xlfn.XLOOKUP(M84&amp;(F84-3),'Báo cáo'!#REF!,'Báo cáo'!#REF!),IFERROR(_xlfn.XLOOKUP(M84&amp;(F84-5),'Báo cáo'!#REF!,'Báo cáo'!#REF!),IFERROR(_xlfn.XLOOKUP(M84&amp;(F84+5),'Báo cáo'!#REF!,'Báo cáo'!#REF!),IFERROR(_xlfn.XLOOKUP(M84&amp;(F84+2),'Báo cáo'!#REF!,'Báo cáo'!#REF!),IFERROR(_xlfn.XLOOKUP(M84&amp;(F84-6),'Báo cáo'!#REF!,'Báo cáo'!#REF!),IFERROR(_xlfn.XLOOKUP(M84&amp;(F84-1),'Báo cáo'!#REF!,'Báo cáo'!#REF!),IFERROR(_xlfn.XLOOKUP(M84&amp;(F84+3),'Báo cáo'!#REF!,'Báo cáo'!#REF!),IFERROR(_xlfn.XLOOKUP(M84&amp;(F84+1),'Báo cáo'!#REF!,'Báo cáo'!#REF!),IFERROR(_xlfn.XLOOKUP(M84&amp;(F84-4),'Báo cáo'!#REF!,'Báo cáo'!#REF!),IFERROR(_xlfn.XLOOKUP(M84&amp;(F84+6),'Báo cáo'!#REF!,'Báo cáo'!#REF!),IFERROR(_xlfn.XLOOKUP(M84&amp;(F84-2),'Báo cáo'!#REF!,'Báo cáo'!#REF!),IFERROR(_xlfn.XLOOKUP(M84&amp;(F84+4),'Báo cáo'!#REF!,'Báo cáo'!#REF!),_xlfn.XLOOKUP(M84&amp;(F84+13),'Báo cáo'!#REF!,'Báo cáo'!#REF!))))))))))))))</f>
        <v>#REF!</v>
      </c>
    </row>
    <row r="85" spans="1:15" hidden="1">
      <c r="A85">
        <v>510027</v>
      </c>
      <c r="B85" t="s">
        <v>18518</v>
      </c>
      <c r="C85" t="s">
        <v>18519</v>
      </c>
      <c r="D85" t="s">
        <v>19706</v>
      </c>
      <c r="E85" t="s">
        <v>19707</v>
      </c>
      <c r="F85" s="87">
        <v>1987200</v>
      </c>
      <c r="G85" s="88">
        <v>45997</v>
      </c>
      <c r="H85" s="88"/>
      <c r="I85" s="88"/>
      <c r="J85" s="88">
        <v>46034</v>
      </c>
      <c r="K85" t="s">
        <v>18987</v>
      </c>
      <c r="L85" s="88">
        <v>46034</v>
      </c>
      <c r="M85">
        <f t="shared" si="2"/>
        <v>82180</v>
      </c>
      <c r="N85" t="str">
        <f t="shared" si="3"/>
        <v>821801987200</v>
      </c>
      <c r="O85" t="e">
        <f>IFERROR(_xlfn.XLOOKUP(M85&amp;(F85),'Báo cáo'!#REF!,'Báo cáo'!#REF!),IFERROR(_xlfn.XLOOKUP(M85&amp;(F85-3),'Báo cáo'!#REF!,'Báo cáo'!#REF!),IFERROR(_xlfn.XLOOKUP(M85&amp;(F85-5),'Báo cáo'!#REF!,'Báo cáo'!#REF!),IFERROR(_xlfn.XLOOKUP(M85&amp;(F85+5),'Báo cáo'!#REF!,'Báo cáo'!#REF!),IFERROR(_xlfn.XLOOKUP(M85&amp;(F85+2),'Báo cáo'!#REF!,'Báo cáo'!#REF!),IFERROR(_xlfn.XLOOKUP(M85&amp;(F85-6),'Báo cáo'!#REF!,'Báo cáo'!#REF!),IFERROR(_xlfn.XLOOKUP(M85&amp;(F85-1),'Báo cáo'!#REF!,'Báo cáo'!#REF!),IFERROR(_xlfn.XLOOKUP(M85&amp;(F85+3),'Báo cáo'!#REF!,'Báo cáo'!#REF!),IFERROR(_xlfn.XLOOKUP(M85&amp;(F85+1),'Báo cáo'!#REF!,'Báo cáo'!#REF!),IFERROR(_xlfn.XLOOKUP(M85&amp;(F85-4),'Báo cáo'!#REF!,'Báo cáo'!#REF!),IFERROR(_xlfn.XLOOKUP(M85&amp;(F85+6),'Báo cáo'!#REF!,'Báo cáo'!#REF!),IFERROR(_xlfn.XLOOKUP(M85&amp;(F85-2),'Báo cáo'!#REF!,'Báo cáo'!#REF!),IFERROR(_xlfn.XLOOKUP(M85&amp;(F85+4),'Báo cáo'!#REF!,'Báo cáo'!#REF!),_xlfn.XLOOKUP(M85&amp;(F85+13),'Báo cáo'!#REF!,'Báo cáo'!#REF!))))))))))))))</f>
        <v>#REF!</v>
      </c>
    </row>
    <row r="86" spans="1:15" hidden="1">
      <c r="A86">
        <v>510022</v>
      </c>
      <c r="B86" t="s">
        <v>18518</v>
      </c>
      <c r="C86" t="s">
        <v>18519</v>
      </c>
      <c r="D86" t="s">
        <v>19708</v>
      </c>
      <c r="E86" t="s">
        <v>19709</v>
      </c>
      <c r="F86" s="87">
        <v>5143649</v>
      </c>
      <c r="G86" s="88">
        <v>45997</v>
      </c>
      <c r="H86" s="88"/>
      <c r="I86" s="88"/>
      <c r="J86" s="88">
        <v>46034</v>
      </c>
      <c r="K86" t="s">
        <v>18990</v>
      </c>
      <c r="L86" s="88">
        <v>46034</v>
      </c>
      <c r="M86">
        <f t="shared" si="2"/>
        <v>82183</v>
      </c>
      <c r="N86" t="str">
        <f t="shared" si="3"/>
        <v>821835143649</v>
      </c>
      <c r="O86" t="e">
        <f>IFERROR(_xlfn.XLOOKUP(M86&amp;(F86),'Báo cáo'!#REF!,'Báo cáo'!#REF!),IFERROR(_xlfn.XLOOKUP(M86&amp;(F86-3),'Báo cáo'!#REF!,'Báo cáo'!#REF!),IFERROR(_xlfn.XLOOKUP(M86&amp;(F86-5),'Báo cáo'!#REF!,'Báo cáo'!#REF!),IFERROR(_xlfn.XLOOKUP(M86&amp;(F86+5),'Báo cáo'!#REF!,'Báo cáo'!#REF!),IFERROR(_xlfn.XLOOKUP(M86&amp;(F86+2),'Báo cáo'!#REF!,'Báo cáo'!#REF!),IFERROR(_xlfn.XLOOKUP(M86&amp;(F86-6),'Báo cáo'!#REF!,'Báo cáo'!#REF!),IFERROR(_xlfn.XLOOKUP(M86&amp;(F86-1),'Báo cáo'!#REF!,'Báo cáo'!#REF!),IFERROR(_xlfn.XLOOKUP(M86&amp;(F86+3),'Báo cáo'!#REF!,'Báo cáo'!#REF!),IFERROR(_xlfn.XLOOKUP(M86&amp;(F86+1),'Báo cáo'!#REF!,'Báo cáo'!#REF!),IFERROR(_xlfn.XLOOKUP(M86&amp;(F86-4),'Báo cáo'!#REF!,'Báo cáo'!#REF!),IFERROR(_xlfn.XLOOKUP(M86&amp;(F86+6),'Báo cáo'!#REF!,'Báo cáo'!#REF!),IFERROR(_xlfn.XLOOKUP(M86&amp;(F86-2),'Báo cáo'!#REF!,'Báo cáo'!#REF!),IFERROR(_xlfn.XLOOKUP(M86&amp;(F86+4),'Báo cáo'!#REF!,'Báo cáo'!#REF!),_xlfn.XLOOKUP(M86&amp;(F86+13),'Báo cáo'!#REF!,'Báo cáo'!#REF!))))))))))))))</f>
        <v>#REF!</v>
      </c>
    </row>
    <row r="87" spans="1:15" hidden="1">
      <c r="A87">
        <v>510022</v>
      </c>
      <c r="B87" t="s">
        <v>18518</v>
      </c>
      <c r="C87" t="s">
        <v>18519</v>
      </c>
      <c r="D87" t="s">
        <v>19710</v>
      </c>
      <c r="E87" t="s">
        <v>19711</v>
      </c>
      <c r="F87" s="87">
        <v>1246671</v>
      </c>
      <c r="G87" s="88">
        <v>45997</v>
      </c>
      <c r="H87" s="88"/>
      <c r="I87" s="88"/>
      <c r="J87" s="88">
        <v>46034</v>
      </c>
      <c r="K87" t="s">
        <v>18991</v>
      </c>
      <c r="L87" s="88">
        <v>46034</v>
      </c>
      <c r="M87">
        <f t="shared" si="2"/>
        <v>82184</v>
      </c>
      <c r="N87" t="str">
        <f t="shared" si="3"/>
        <v>821841246671</v>
      </c>
      <c r="O87" t="e">
        <f>IFERROR(_xlfn.XLOOKUP(M87&amp;(F87),'Báo cáo'!#REF!,'Báo cáo'!#REF!),IFERROR(_xlfn.XLOOKUP(M87&amp;(F87-3),'Báo cáo'!#REF!,'Báo cáo'!#REF!),IFERROR(_xlfn.XLOOKUP(M87&amp;(F87-5),'Báo cáo'!#REF!,'Báo cáo'!#REF!),IFERROR(_xlfn.XLOOKUP(M87&amp;(F87+5),'Báo cáo'!#REF!,'Báo cáo'!#REF!),IFERROR(_xlfn.XLOOKUP(M87&amp;(F87+2),'Báo cáo'!#REF!,'Báo cáo'!#REF!),IFERROR(_xlfn.XLOOKUP(M87&amp;(F87-6),'Báo cáo'!#REF!,'Báo cáo'!#REF!),IFERROR(_xlfn.XLOOKUP(M87&amp;(F87-1),'Báo cáo'!#REF!,'Báo cáo'!#REF!),IFERROR(_xlfn.XLOOKUP(M87&amp;(F87+3),'Báo cáo'!#REF!,'Báo cáo'!#REF!),IFERROR(_xlfn.XLOOKUP(M87&amp;(F87+1),'Báo cáo'!#REF!,'Báo cáo'!#REF!),IFERROR(_xlfn.XLOOKUP(M87&amp;(F87-4),'Báo cáo'!#REF!,'Báo cáo'!#REF!),IFERROR(_xlfn.XLOOKUP(M87&amp;(F87+6),'Báo cáo'!#REF!,'Báo cáo'!#REF!),IFERROR(_xlfn.XLOOKUP(M87&amp;(F87-2),'Báo cáo'!#REF!,'Báo cáo'!#REF!),IFERROR(_xlfn.XLOOKUP(M87&amp;(F87+4),'Báo cáo'!#REF!,'Báo cáo'!#REF!),_xlfn.XLOOKUP(M87&amp;(F87+13),'Báo cáo'!#REF!,'Báo cáo'!#REF!))))))))))))))</f>
        <v>#REF!</v>
      </c>
    </row>
    <row r="88" spans="1:15" hidden="1">
      <c r="A88">
        <v>510022</v>
      </c>
      <c r="B88" t="s">
        <v>18518</v>
      </c>
      <c r="C88" t="s">
        <v>18519</v>
      </c>
      <c r="D88" t="s">
        <v>19712</v>
      </c>
      <c r="E88" t="s">
        <v>19713</v>
      </c>
      <c r="F88" s="87">
        <v>3252231</v>
      </c>
      <c r="G88" s="88">
        <v>45997</v>
      </c>
      <c r="H88" s="88"/>
      <c r="I88" s="88"/>
      <c r="J88" s="88">
        <v>46034</v>
      </c>
      <c r="K88" t="s">
        <v>18992</v>
      </c>
      <c r="L88" s="88">
        <v>46034</v>
      </c>
      <c r="M88">
        <f t="shared" si="2"/>
        <v>82185</v>
      </c>
      <c r="N88" t="str">
        <f t="shared" si="3"/>
        <v>821853252231</v>
      </c>
      <c r="O88" t="e">
        <f>IFERROR(_xlfn.XLOOKUP(M88&amp;(F88),'Báo cáo'!#REF!,'Báo cáo'!#REF!),IFERROR(_xlfn.XLOOKUP(M88&amp;(F88-3),'Báo cáo'!#REF!,'Báo cáo'!#REF!),IFERROR(_xlfn.XLOOKUP(M88&amp;(F88-5),'Báo cáo'!#REF!,'Báo cáo'!#REF!),IFERROR(_xlfn.XLOOKUP(M88&amp;(F88+5),'Báo cáo'!#REF!,'Báo cáo'!#REF!),IFERROR(_xlfn.XLOOKUP(M88&amp;(F88+2),'Báo cáo'!#REF!,'Báo cáo'!#REF!),IFERROR(_xlfn.XLOOKUP(M88&amp;(F88-6),'Báo cáo'!#REF!,'Báo cáo'!#REF!),IFERROR(_xlfn.XLOOKUP(M88&amp;(F88-1),'Báo cáo'!#REF!,'Báo cáo'!#REF!),IFERROR(_xlfn.XLOOKUP(M88&amp;(F88+3),'Báo cáo'!#REF!,'Báo cáo'!#REF!),IFERROR(_xlfn.XLOOKUP(M88&amp;(F88+1),'Báo cáo'!#REF!,'Báo cáo'!#REF!),IFERROR(_xlfn.XLOOKUP(M88&amp;(F88-4),'Báo cáo'!#REF!,'Báo cáo'!#REF!),IFERROR(_xlfn.XLOOKUP(M88&amp;(F88+6),'Báo cáo'!#REF!,'Báo cáo'!#REF!),IFERROR(_xlfn.XLOOKUP(M88&amp;(F88-2),'Báo cáo'!#REF!,'Báo cáo'!#REF!),IFERROR(_xlfn.XLOOKUP(M88&amp;(F88+4),'Báo cáo'!#REF!,'Báo cáo'!#REF!),_xlfn.XLOOKUP(M88&amp;(F88+13),'Báo cáo'!#REF!,'Báo cáo'!#REF!))))))))))))))</f>
        <v>#REF!</v>
      </c>
    </row>
    <row r="89" spans="1:15" hidden="1">
      <c r="A89">
        <v>510020</v>
      </c>
      <c r="B89" t="s">
        <v>18518</v>
      </c>
      <c r="C89" t="s">
        <v>18519</v>
      </c>
      <c r="D89" t="s">
        <v>19714</v>
      </c>
      <c r="E89" t="s">
        <v>19715</v>
      </c>
      <c r="F89" s="87">
        <v>2315628</v>
      </c>
      <c r="G89" s="88">
        <v>45997</v>
      </c>
      <c r="H89" s="88"/>
      <c r="I89" s="88"/>
      <c r="J89" s="88">
        <v>46034</v>
      </c>
      <c r="K89" t="s">
        <v>18993</v>
      </c>
      <c r="L89" s="88">
        <v>46034</v>
      </c>
      <c r="M89">
        <f t="shared" si="2"/>
        <v>82186</v>
      </c>
      <c r="N89" t="str">
        <f t="shared" si="3"/>
        <v>821862315628</v>
      </c>
      <c r="O89" t="e">
        <f>IFERROR(_xlfn.XLOOKUP(M89&amp;(F89),'Báo cáo'!#REF!,'Báo cáo'!#REF!),IFERROR(_xlfn.XLOOKUP(M89&amp;(F89-3),'Báo cáo'!#REF!,'Báo cáo'!#REF!),IFERROR(_xlfn.XLOOKUP(M89&amp;(F89-5),'Báo cáo'!#REF!,'Báo cáo'!#REF!),IFERROR(_xlfn.XLOOKUP(M89&amp;(F89+5),'Báo cáo'!#REF!,'Báo cáo'!#REF!),IFERROR(_xlfn.XLOOKUP(M89&amp;(F89+2),'Báo cáo'!#REF!,'Báo cáo'!#REF!),IFERROR(_xlfn.XLOOKUP(M89&amp;(F89-6),'Báo cáo'!#REF!,'Báo cáo'!#REF!),IFERROR(_xlfn.XLOOKUP(M89&amp;(F89-1),'Báo cáo'!#REF!,'Báo cáo'!#REF!),IFERROR(_xlfn.XLOOKUP(M89&amp;(F89+3),'Báo cáo'!#REF!,'Báo cáo'!#REF!),IFERROR(_xlfn.XLOOKUP(M89&amp;(F89+1),'Báo cáo'!#REF!,'Báo cáo'!#REF!),IFERROR(_xlfn.XLOOKUP(M89&amp;(F89-4),'Báo cáo'!#REF!,'Báo cáo'!#REF!),IFERROR(_xlfn.XLOOKUP(M89&amp;(F89+6),'Báo cáo'!#REF!,'Báo cáo'!#REF!),IFERROR(_xlfn.XLOOKUP(M89&amp;(F89-2),'Báo cáo'!#REF!,'Báo cáo'!#REF!),IFERROR(_xlfn.XLOOKUP(M89&amp;(F89+4),'Báo cáo'!#REF!,'Báo cáo'!#REF!),_xlfn.XLOOKUP(M89&amp;(F89+13),'Báo cáo'!#REF!,'Báo cáo'!#REF!))))))))))))))</f>
        <v>#REF!</v>
      </c>
    </row>
    <row r="90" spans="1:15" hidden="1">
      <c r="A90">
        <v>510017</v>
      </c>
      <c r="B90" t="s">
        <v>18518</v>
      </c>
      <c r="C90" t="s">
        <v>18519</v>
      </c>
      <c r="D90" t="s">
        <v>19716</v>
      </c>
      <c r="E90" t="s">
        <v>19717</v>
      </c>
      <c r="F90" s="87">
        <v>1928556</v>
      </c>
      <c r="G90" s="88">
        <v>45997</v>
      </c>
      <c r="H90" s="88"/>
      <c r="I90" s="88"/>
      <c r="J90" s="88">
        <v>46034</v>
      </c>
      <c r="K90" t="s">
        <v>18994</v>
      </c>
      <c r="L90" s="88">
        <v>46034</v>
      </c>
      <c r="M90">
        <f t="shared" si="2"/>
        <v>82187</v>
      </c>
      <c r="N90" t="str">
        <f t="shared" si="3"/>
        <v>821871928556</v>
      </c>
      <c r="O90" t="e">
        <f>IFERROR(_xlfn.XLOOKUP(M90&amp;(F90),'Báo cáo'!#REF!,'Báo cáo'!#REF!),IFERROR(_xlfn.XLOOKUP(M90&amp;(F90-3),'Báo cáo'!#REF!,'Báo cáo'!#REF!),IFERROR(_xlfn.XLOOKUP(M90&amp;(F90-5),'Báo cáo'!#REF!,'Báo cáo'!#REF!),IFERROR(_xlfn.XLOOKUP(M90&amp;(F90+5),'Báo cáo'!#REF!,'Báo cáo'!#REF!),IFERROR(_xlfn.XLOOKUP(M90&amp;(F90+2),'Báo cáo'!#REF!,'Báo cáo'!#REF!),IFERROR(_xlfn.XLOOKUP(M90&amp;(F90-6),'Báo cáo'!#REF!,'Báo cáo'!#REF!),IFERROR(_xlfn.XLOOKUP(M90&amp;(F90-1),'Báo cáo'!#REF!,'Báo cáo'!#REF!),IFERROR(_xlfn.XLOOKUP(M90&amp;(F90+3),'Báo cáo'!#REF!,'Báo cáo'!#REF!),IFERROR(_xlfn.XLOOKUP(M90&amp;(F90+1),'Báo cáo'!#REF!,'Báo cáo'!#REF!),IFERROR(_xlfn.XLOOKUP(M90&amp;(F90-4),'Báo cáo'!#REF!,'Báo cáo'!#REF!),IFERROR(_xlfn.XLOOKUP(M90&amp;(F90+6),'Báo cáo'!#REF!,'Báo cáo'!#REF!),IFERROR(_xlfn.XLOOKUP(M90&amp;(F90-2),'Báo cáo'!#REF!,'Báo cáo'!#REF!),IFERROR(_xlfn.XLOOKUP(M90&amp;(F90+4),'Báo cáo'!#REF!,'Báo cáo'!#REF!),_xlfn.XLOOKUP(M90&amp;(F90+13),'Báo cáo'!#REF!,'Báo cáo'!#REF!))))))))))))))</f>
        <v>#REF!</v>
      </c>
    </row>
    <row r="91" spans="1:15" hidden="1">
      <c r="A91">
        <v>510017</v>
      </c>
      <c r="B91" t="s">
        <v>18518</v>
      </c>
      <c r="C91" t="s">
        <v>18519</v>
      </c>
      <c r="D91" t="s">
        <v>19718</v>
      </c>
      <c r="E91" t="s">
        <v>19719</v>
      </c>
      <c r="F91" s="87">
        <v>482139</v>
      </c>
      <c r="G91" s="88">
        <v>45997</v>
      </c>
      <c r="H91" s="88"/>
      <c r="I91" s="88"/>
      <c r="J91" s="88">
        <v>46034</v>
      </c>
      <c r="K91" t="s">
        <v>18995</v>
      </c>
      <c r="L91" s="88">
        <v>46034</v>
      </c>
      <c r="M91">
        <f t="shared" si="2"/>
        <v>82188</v>
      </c>
      <c r="N91" t="str">
        <f t="shared" si="3"/>
        <v>82188482139</v>
      </c>
      <c r="O91" t="e">
        <f>IFERROR(_xlfn.XLOOKUP(M91&amp;(F91),'Báo cáo'!#REF!,'Báo cáo'!#REF!),IFERROR(_xlfn.XLOOKUP(M91&amp;(F91-3),'Báo cáo'!#REF!,'Báo cáo'!#REF!),IFERROR(_xlfn.XLOOKUP(M91&amp;(F91-5),'Báo cáo'!#REF!,'Báo cáo'!#REF!),IFERROR(_xlfn.XLOOKUP(M91&amp;(F91+5),'Báo cáo'!#REF!,'Báo cáo'!#REF!),IFERROR(_xlfn.XLOOKUP(M91&amp;(F91+2),'Báo cáo'!#REF!,'Báo cáo'!#REF!),IFERROR(_xlfn.XLOOKUP(M91&amp;(F91-6),'Báo cáo'!#REF!,'Báo cáo'!#REF!),IFERROR(_xlfn.XLOOKUP(M91&amp;(F91-1),'Báo cáo'!#REF!,'Báo cáo'!#REF!),IFERROR(_xlfn.XLOOKUP(M91&amp;(F91+3),'Báo cáo'!#REF!,'Báo cáo'!#REF!),IFERROR(_xlfn.XLOOKUP(M91&amp;(F91+1),'Báo cáo'!#REF!,'Báo cáo'!#REF!),IFERROR(_xlfn.XLOOKUP(M91&amp;(F91-4),'Báo cáo'!#REF!,'Báo cáo'!#REF!),IFERROR(_xlfn.XLOOKUP(M91&amp;(F91+6),'Báo cáo'!#REF!,'Báo cáo'!#REF!),IFERROR(_xlfn.XLOOKUP(M91&amp;(F91-2),'Báo cáo'!#REF!,'Báo cáo'!#REF!),IFERROR(_xlfn.XLOOKUP(M91&amp;(F91+4),'Báo cáo'!#REF!,'Báo cáo'!#REF!),_xlfn.XLOOKUP(M91&amp;(F91+13),'Báo cáo'!#REF!,'Báo cáo'!#REF!))))))))))))))</f>
        <v>#REF!</v>
      </c>
    </row>
    <row r="92" spans="1:15" hidden="1">
      <c r="A92">
        <v>510015</v>
      </c>
      <c r="B92" t="s">
        <v>18518</v>
      </c>
      <c r="C92" t="s">
        <v>18519</v>
      </c>
      <c r="D92" t="s">
        <v>19720</v>
      </c>
      <c r="E92" t="s">
        <v>19721</v>
      </c>
      <c r="F92" s="87">
        <v>2128086</v>
      </c>
      <c r="G92" s="88">
        <v>45996</v>
      </c>
      <c r="H92" s="88"/>
      <c r="I92" s="88"/>
      <c r="J92" s="88">
        <v>46034</v>
      </c>
      <c r="K92" t="s">
        <v>18998</v>
      </c>
      <c r="L92" s="88">
        <v>46034</v>
      </c>
      <c r="M92">
        <f t="shared" si="2"/>
        <v>82191</v>
      </c>
      <c r="N92" t="str">
        <f t="shared" si="3"/>
        <v>821912128086</v>
      </c>
      <c r="O92" t="e">
        <f>IFERROR(_xlfn.XLOOKUP(M92&amp;(F92),'Báo cáo'!#REF!,'Báo cáo'!#REF!),IFERROR(_xlfn.XLOOKUP(M92&amp;(F92-3),'Báo cáo'!#REF!,'Báo cáo'!#REF!),IFERROR(_xlfn.XLOOKUP(M92&amp;(F92-5),'Báo cáo'!#REF!,'Báo cáo'!#REF!),IFERROR(_xlfn.XLOOKUP(M92&amp;(F92+5),'Báo cáo'!#REF!,'Báo cáo'!#REF!),IFERROR(_xlfn.XLOOKUP(M92&amp;(F92+2),'Báo cáo'!#REF!,'Báo cáo'!#REF!),IFERROR(_xlfn.XLOOKUP(M92&amp;(F92-6),'Báo cáo'!#REF!,'Báo cáo'!#REF!),IFERROR(_xlfn.XLOOKUP(M92&amp;(F92-1),'Báo cáo'!#REF!,'Báo cáo'!#REF!),IFERROR(_xlfn.XLOOKUP(M92&amp;(F92+3),'Báo cáo'!#REF!,'Báo cáo'!#REF!),IFERROR(_xlfn.XLOOKUP(M92&amp;(F92+1),'Báo cáo'!#REF!,'Báo cáo'!#REF!),IFERROR(_xlfn.XLOOKUP(M92&amp;(F92-4),'Báo cáo'!#REF!,'Báo cáo'!#REF!),IFERROR(_xlfn.XLOOKUP(M92&amp;(F92+6),'Báo cáo'!#REF!,'Báo cáo'!#REF!),IFERROR(_xlfn.XLOOKUP(M92&amp;(F92-2),'Báo cáo'!#REF!,'Báo cáo'!#REF!),IFERROR(_xlfn.XLOOKUP(M92&amp;(F92+4),'Báo cáo'!#REF!,'Báo cáo'!#REF!),_xlfn.XLOOKUP(M92&amp;(F92+13),'Báo cáo'!#REF!,'Báo cáo'!#REF!))))))))))))))</f>
        <v>#REF!</v>
      </c>
    </row>
    <row r="93" spans="1:15" hidden="1">
      <c r="A93">
        <v>510015</v>
      </c>
      <c r="B93" t="s">
        <v>18518</v>
      </c>
      <c r="C93" t="s">
        <v>18519</v>
      </c>
      <c r="D93" t="s">
        <v>19722</v>
      </c>
      <c r="E93" t="s">
        <v>19723</v>
      </c>
      <c r="F93" s="87">
        <v>482139</v>
      </c>
      <c r="G93" s="88">
        <v>45996</v>
      </c>
      <c r="H93" s="88"/>
      <c r="I93" s="88"/>
      <c r="J93" s="88">
        <v>46034</v>
      </c>
      <c r="K93" t="s">
        <v>19010</v>
      </c>
      <c r="L93" s="88">
        <v>46034</v>
      </c>
      <c r="M93">
        <f t="shared" si="2"/>
        <v>82192</v>
      </c>
      <c r="N93" t="str">
        <f t="shared" si="3"/>
        <v>82192482139</v>
      </c>
      <c r="O93" t="e">
        <f>IFERROR(_xlfn.XLOOKUP(M93&amp;(F93),'Báo cáo'!#REF!,'Báo cáo'!#REF!),IFERROR(_xlfn.XLOOKUP(M93&amp;(F93-3),'Báo cáo'!#REF!,'Báo cáo'!#REF!),IFERROR(_xlfn.XLOOKUP(M93&amp;(F93-5),'Báo cáo'!#REF!,'Báo cáo'!#REF!),IFERROR(_xlfn.XLOOKUP(M93&amp;(F93+5),'Báo cáo'!#REF!,'Báo cáo'!#REF!),IFERROR(_xlfn.XLOOKUP(M93&amp;(F93+2),'Báo cáo'!#REF!,'Báo cáo'!#REF!),IFERROR(_xlfn.XLOOKUP(M93&amp;(F93-6),'Báo cáo'!#REF!,'Báo cáo'!#REF!),IFERROR(_xlfn.XLOOKUP(M93&amp;(F93-1),'Báo cáo'!#REF!,'Báo cáo'!#REF!),IFERROR(_xlfn.XLOOKUP(M93&amp;(F93+3),'Báo cáo'!#REF!,'Báo cáo'!#REF!),IFERROR(_xlfn.XLOOKUP(M93&amp;(F93+1),'Báo cáo'!#REF!,'Báo cáo'!#REF!),IFERROR(_xlfn.XLOOKUP(M93&amp;(F93-4),'Báo cáo'!#REF!,'Báo cáo'!#REF!),IFERROR(_xlfn.XLOOKUP(M93&amp;(F93+6),'Báo cáo'!#REF!,'Báo cáo'!#REF!),IFERROR(_xlfn.XLOOKUP(M93&amp;(F93-2),'Báo cáo'!#REF!,'Báo cáo'!#REF!),IFERROR(_xlfn.XLOOKUP(M93&amp;(F93+4),'Báo cáo'!#REF!,'Báo cáo'!#REF!),_xlfn.XLOOKUP(M93&amp;(F93+13),'Báo cáo'!#REF!,'Báo cáo'!#REF!))))))))))))))</f>
        <v>#REF!</v>
      </c>
    </row>
    <row r="94" spans="1:15" hidden="1">
      <c r="A94">
        <v>510015</v>
      </c>
      <c r="B94" t="s">
        <v>18518</v>
      </c>
      <c r="C94" t="s">
        <v>18519</v>
      </c>
      <c r="D94" t="s">
        <v>19724</v>
      </c>
      <c r="E94" t="s">
        <v>19725</v>
      </c>
      <c r="F94" s="87">
        <v>704700</v>
      </c>
      <c r="G94" s="88">
        <v>45996</v>
      </c>
      <c r="H94" s="88"/>
      <c r="I94" s="88"/>
      <c r="J94" s="88">
        <v>46034</v>
      </c>
      <c r="K94" t="s">
        <v>19011</v>
      </c>
      <c r="L94" s="88">
        <v>46034</v>
      </c>
      <c r="M94">
        <f t="shared" si="2"/>
        <v>82193</v>
      </c>
      <c r="N94" t="str">
        <f t="shared" si="3"/>
        <v>82193704700</v>
      </c>
      <c r="O94" t="e">
        <f>IFERROR(_xlfn.XLOOKUP(M94&amp;(F94),'Báo cáo'!#REF!,'Báo cáo'!#REF!),IFERROR(_xlfn.XLOOKUP(M94&amp;(F94-3),'Báo cáo'!#REF!,'Báo cáo'!#REF!),IFERROR(_xlfn.XLOOKUP(M94&amp;(F94-5),'Báo cáo'!#REF!,'Báo cáo'!#REF!),IFERROR(_xlfn.XLOOKUP(M94&amp;(F94+5),'Báo cáo'!#REF!,'Báo cáo'!#REF!),IFERROR(_xlfn.XLOOKUP(M94&amp;(F94+2),'Báo cáo'!#REF!,'Báo cáo'!#REF!),IFERROR(_xlfn.XLOOKUP(M94&amp;(F94-6),'Báo cáo'!#REF!,'Báo cáo'!#REF!),IFERROR(_xlfn.XLOOKUP(M94&amp;(F94-1),'Báo cáo'!#REF!,'Báo cáo'!#REF!),IFERROR(_xlfn.XLOOKUP(M94&amp;(F94+3),'Báo cáo'!#REF!,'Báo cáo'!#REF!),IFERROR(_xlfn.XLOOKUP(M94&amp;(F94+1),'Báo cáo'!#REF!,'Báo cáo'!#REF!),IFERROR(_xlfn.XLOOKUP(M94&amp;(F94-4),'Báo cáo'!#REF!,'Báo cáo'!#REF!),IFERROR(_xlfn.XLOOKUP(M94&amp;(F94+6),'Báo cáo'!#REF!,'Báo cáo'!#REF!),IFERROR(_xlfn.XLOOKUP(M94&amp;(F94-2),'Báo cáo'!#REF!,'Báo cáo'!#REF!),IFERROR(_xlfn.XLOOKUP(M94&amp;(F94+4),'Báo cáo'!#REF!,'Báo cáo'!#REF!),_xlfn.XLOOKUP(M94&amp;(F94+13),'Báo cáo'!#REF!,'Báo cáo'!#REF!))))))))))))))</f>
        <v>#REF!</v>
      </c>
    </row>
    <row r="95" spans="1:15" hidden="1">
      <c r="A95">
        <v>510013</v>
      </c>
      <c r="B95" t="s">
        <v>18518</v>
      </c>
      <c r="C95" t="s">
        <v>18519</v>
      </c>
      <c r="D95" t="s">
        <v>19726</v>
      </c>
      <c r="E95" t="s">
        <v>19727</v>
      </c>
      <c r="F95" s="87">
        <v>1157814</v>
      </c>
      <c r="G95" s="88">
        <v>45992</v>
      </c>
      <c r="H95" s="88"/>
      <c r="I95" s="88"/>
      <c r="J95" s="88">
        <v>46034</v>
      </c>
      <c r="K95" t="s">
        <v>18963</v>
      </c>
      <c r="L95" s="88">
        <v>46034</v>
      </c>
      <c r="M95">
        <f t="shared" si="2"/>
        <v>82374</v>
      </c>
      <c r="N95" t="str">
        <f t="shared" si="3"/>
        <v>823741157814</v>
      </c>
      <c r="O95" t="e">
        <f>IFERROR(_xlfn.XLOOKUP(M95&amp;(F95),'Báo cáo'!#REF!,'Báo cáo'!#REF!),IFERROR(_xlfn.XLOOKUP(M95&amp;(F95-3),'Báo cáo'!#REF!,'Báo cáo'!#REF!),IFERROR(_xlfn.XLOOKUP(M95&amp;(F95-5),'Báo cáo'!#REF!,'Báo cáo'!#REF!),IFERROR(_xlfn.XLOOKUP(M95&amp;(F95+5),'Báo cáo'!#REF!,'Báo cáo'!#REF!),IFERROR(_xlfn.XLOOKUP(M95&amp;(F95+2),'Báo cáo'!#REF!,'Báo cáo'!#REF!),IFERROR(_xlfn.XLOOKUP(M95&amp;(F95-6),'Báo cáo'!#REF!,'Báo cáo'!#REF!),IFERROR(_xlfn.XLOOKUP(M95&amp;(F95-1),'Báo cáo'!#REF!,'Báo cáo'!#REF!),IFERROR(_xlfn.XLOOKUP(M95&amp;(F95+3),'Báo cáo'!#REF!,'Báo cáo'!#REF!),IFERROR(_xlfn.XLOOKUP(M95&amp;(F95+1),'Báo cáo'!#REF!,'Báo cáo'!#REF!),IFERROR(_xlfn.XLOOKUP(M95&amp;(F95-4),'Báo cáo'!#REF!,'Báo cáo'!#REF!),IFERROR(_xlfn.XLOOKUP(M95&amp;(F95+6),'Báo cáo'!#REF!,'Báo cáo'!#REF!),IFERROR(_xlfn.XLOOKUP(M95&amp;(F95-2),'Báo cáo'!#REF!,'Báo cáo'!#REF!),IFERROR(_xlfn.XLOOKUP(M95&amp;(F95+4),'Báo cáo'!#REF!,'Báo cáo'!#REF!),_xlfn.XLOOKUP(M95&amp;(F95+13),'Báo cáo'!#REF!,'Báo cáo'!#REF!))))))))))))))</f>
        <v>#REF!</v>
      </c>
    </row>
    <row r="96" spans="1:15" hidden="1">
      <c r="A96">
        <v>510013</v>
      </c>
      <c r="B96" t="s">
        <v>18518</v>
      </c>
      <c r="C96" t="s">
        <v>18519</v>
      </c>
      <c r="D96" t="s">
        <v>19728</v>
      </c>
      <c r="E96" s="79" t="s">
        <v>19729</v>
      </c>
      <c r="F96" s="87">
        <v>482139</v>
      </c>
      <c r="G96" s="88">
        <v>45992</v>
      </c>
      <c r="H96" s="88"/>
      <c r="I96" s="88"/>
      <c r="J96" s="88">
        <v>46034</v>
      </c>
      <c r="K96" s="79" t="s">
        <v>18961</v>
      </c>
      <c r="L96" s="88">
        <v>46034</v>
      </c>
      <c r="M96">
        <f t="shared" si="2"/>
        <v>82377</v>
      </c>
      <c r="N96" t="str">
        <f t="shared" si="3"/>
        <v>82377482139</v>
      </c>
      <c r="O96" t="e">
        <f>IFERROR(_xlfn.XLOOKUP(M96&amp;(F96),'Báo cáo'!#REF!,'Báo cáo'!#REF!),IFERROR(_xlfn.XLOOKUP(M96&amp;(F96-3),'Báo cáo'!#REF!,'Báo cáo'!#REF!),IFERROR(_xlfn.XLOOKUP(M96&amp;(F96-5),'Báo cáo'!#REF!,'Báo cáo'!#REF!),IFERROR(_xlfn.XLOOKUP(M96&amp;(F96+5),'Báo cáo'!#REF!,'Báo cáo'!#REF!),IFERROR(_xlfn.XLOOKUP(M96&amp;(F96+2),'Báo cáo'!#REF!,'Báo cáo'!#REF!),IFERROR(_xlfn.XLOOKUP(M96&amp;(F96-6),'Báo cáo'!#REF!,'Báo cáo'!#REF!),IFERROR(_xlfn.XLOOKUP(M96&amp;(F96-1),'Báo cáo'!#REF!,'Báo cáo'!#REF!),IFERROR(_xlfn.XLOOKUP(M96&amp;(F96+3),'Báo cáo'!#REF!,'Báo cáo'!#REF!),IFERROR(_xlfn.XLOOKUP(M96&amp;(F96+1),'Báo cáo'!#REF!,'Báo cáo'!#REF!),IFERROR(_xlfn.XLOOKUP(M96&amp;(F96-4),'Báo cáo'!#REF!,'Báo cáo'!#REF!),IFERROR(_xlfn.XLOOKUP(M96&amp;(F96+6),'Báo cáo'!#REF!,'Báo cáo'!#REF!),IFERROR(_xlfn.XLOOKUP(M96&amp;(F96-2),'Báo cáo'!#REF!,'Báo cáo'!#REF!),IFERROR(_xlfn.XLOOKUP(M96&amp;(F96+4),'Báo cáo'!#REF!,'Báo cáo'!#REF!),_xlfn.XLOOKUP(M96&amp;(F96+13),'Báo cáo'!#REF!,'Báo cáo'!#REF!))))))))))))))</f>
        <v>#REF!</v>
      </c>
    </row>
    <row r="97" spans="1:15" hidden="1">
      <c r="A97">
        <v>510013</v>
      </c>
      <c r="B97" t="s">
        <v>18518</v>
      </c>
      <c r="C97" t="s">
        <v>18519</v>
      </c>
      <c r="D97" t="s">
        <v>19730</v>
      </c>
      <c r="E97" t="s">
        <v>19731</v>
      </c>
      <c r="F97" s="87">
        <v>1234521</v>
      </c>
      <c r="G97" s="88">
        <v>45992</v>
      </c>
      <c r="H97" s="88"/>
      <c r="I97" s="88"/>
      <c r="J97" s="88">
        <v>46034</v>
      </c>
      <c r="K97" t="s">
        <v>18962</v>
      </c>
      <c r="L97" s="88">
        <v>46034</v>
      </c>
      <c r="M97">
        <f t="shared" si="2"/>
        <v>82378</v>
      </c>
      <c r="N97" t="str">
        <f t="shared" si="3"/>
        <v>823781234521</v>
      </c>
      <c r="O97" t="e">
        <f>IFERROR(_xlfn.XLOOKUP(M97&amp;(F97),'Báo cáo'!#REF!,'Báo cáo'!#REF!),IFERROR(_xlfn.XLOOKUP(M97&amp;(F97-3),'Báo cáo'!#REF!,'Báo cáo'!#REF!),IFERROR(_xlfn.XLOOKUP(M97&amp;(F97-5),'Báo cáo'!#REF!,'Báo cáo'!#REF!),IFERROR(_xlfn.XLOOKUP(M97&amp;(F97+5),'Báo cáo'!#REF!,'Báo cáo'!#REF!),IFERROR(_xlfn.XLOOKUP(M97&amp;(F97+2),'Báo cáo'!#REF!,'Báo cáo'!#REF!),IFERROR(_xlfn.XLOOKUP(M97&amp;(F97-6),'Báo cáo'!#REF!,'Báo cáo'!#REF!),IFERROR(_xlfn.XLOOKUP(M97&amp;(F97-1),'Báo cáo'!#REF!,'Báo cáo'!#REF!),IFERROR(_xlfn.XLOOKUP(M97&amp;(F97+3),'Báo cáo'!#REF!,'Báo cáo'!#REF!),IFERROR(_xlfn.XLOOKUP(M97&amp;(F97+1),'Báo cáo'!#REF!,'Báo cáo'!#REF!),IFERROR(_xlfn.XLOOKUP(M97&amp;(F97-4),'Báo cáo'!#REF!,'Báo cáo'!#REF!),IFERROR(_xlfn.XLOOKUP(M97&amp;(F97+6),'Báo cáo'!#REF!,'Báo cáo'!#REF!),IFERROR(_xlfn.XLOOKUP(M97&amp;(F97-2),'Báo cáo'!#REF!,'Báo cáo'!#REF!),IFERROR(_xlfn.XLOOKUP(M97&amp;(F97+4),'Báo cáo'!#REF!,'Báo cáo'!#REF!),_xlfn.XLOOKUP(M97&amp;(F97+13),'Báo cáo'!#REF!,'Báo cáo'!#REF!))))))))))))))</f>
        <v>#REF!</v>
      </c>
    </row>
    <row r="98" spans="1:15" hidden="1">
      <c r="A98">
        <v>510013</v>
      </c>
      <c r="B98" t="s">
        <v>18518</v>
      </c>
      <c r="C98" t="s">
        <v>18519</v>
      </c>
      <c r="D98" t="s">
        <v>19732</v>
      </c>
      <c r="E98" t="s">
        <v>19733</v>
      </c>
      <c r="F98" s="87">
        <v>3153398</v>
      </c>
      <c r="G98" s="88">
        <v>45996</v>
      </c>
      <c r="H98" s="88"/>
      <c r="I98" s="88"/>
      <c r="J98" s="88">
        <v>46034</v>
      </c>
      <c r="K98" t="s">
        <v>18999</v>
      </c>
      <c r="L98" s="88">
        <v>46034</v>
      </c>
      <c r="M98">
        <f t="shared" si="2"/>
        <v>82379</v>
      </c>
      <c r="N98" t="str">
        <f t="shared" si="3"/>
        <v>823793153398</v>
      </c>
      <c r="O98" t="e">
        <f>IFERROR(_xlfn.XLOOKUP(M98&amp;(F98),'Báo cáo'!#REF!,'Báo cáo'!#REF!),IFERROR(_xlfn.XLOOKUP(M98&amp;(F98-3),'Báo cáo'!#REF!,'Báo cáo'!#REF!),IFERROR(_xlfn.XLOOKUP(M98&amp;(F98-5),'Báo cáo'!#REF!,'Báo cáo'!#REF!),IFERROR(_xlfn.XLOOKUP(M98&amp;(F98+5),'Báo cáo'!#REF!,'Báo cáo'!#REF!),IFERROR(_xlfn.XLOOKUP(M98&amp;(F98+2),'Báo cáo'!#REF!,'Báo cáo'!#REF!),IFERROR(_xlfn.XLOOKUP(M98&amp;(F98-6),'Báo cáo'!#REF!,'Báo cáo'!#REF!),IFERROR(_xlfn.XLOOKUP(M98&amp;(F98-1),'Báo cáo'!#REF!,'Báo cáo'!#REF!),IFERROR(_xlfn.XLOOKUP(M98&amp;(F98+3),'Báo cáo'!#REF!,'Báo cáo'!#REF!),IFERROR(_xlfn.XLOOKUP(M98&amp;(F98+1),'Báo cáo'!#REF!,'Báo cáo'!#REF!),IFERROR(_xlfn.XLOOKUP(M98&amp;(F98-4),'Báo cáo'!#REF!,'Báo cáo'!#REF!),IFERROR(_xlfn.XLOOKUP(M98&amp;(F98+6),'Báo cáo'!#REF!,'Báo cáo'!#REF!),IFERROR(_xlfn.XLOOKUP(M98&amp;(F98-2),'Báo cáo'!#REF!,'Báo cáo'!#REF!),IFERROR(_xlfn.XLOOKUP(M98&amp;(F98+4),'Báo cáo'!#REF!,'Báo cáo'!#REF!),_xlfn.XLOOKUP(M98&amp;(F98+13),'Báo cáo'!#REF!,'Báo cáo'!#REF!))))))))))))))</f>
        <v>#REF!</v>
      </c>
    </row>
    <row r="99" spans="1:15" hidden="1">
      <c r="A99" s="94">
        <v>510026</v>
      </c>
      <c r="B99" t="s">
        <v>18518</v>
      </c>
      <c r="C99" t="s">
        <v>18519</v>
      </c>
      <c r="D99" t="s">
        <v>19734</v>
      </c>
      <c r="E99" s="79" t="s">
        <v>19735</v>
      </c>
      <c r="F99" s="89">
        <v>964278</v>
      </c>
      <c r="G99" s="88">
        <v>45993</v>
      </c>
      <c r="H99" s="88"/>
      <c r="I99" s="88"/>
      <c r="J99" s="88">
        <v>46034</v>
      </c>
      <c r="K99" s="79" t="s">
        <v>18971</v>
      </c>
      <c r="L99" s="88">
        <v>46034</v>
      </c>
      <c r="M99">
        <f t="shared" si="2"/>
        <v>82380</v>
      </c>
      <c r="N99" t="str">
        <f t="shared" si="3"/>
        <v>82380964278</v>
      </c>
      <c r="O99" t="e">
        <f>IFERROR(_xlfn.XLOOKUP(M99&amp;(F99),'Báo cáo'!#REF!,'Báo cáo'!#REF!),IFERROR(_xlfn.XLOOKUP(M99&amp;(F99-3),'Báo cáo'!#REF!,'Báo cáo'!#REF!),IFERROR(_xlfn.XLOOKUP(M99&amp;(F99-5),'Báo cáo'!#REF!,'Báo cáo'!#REF!),IFERROR(_xlfn.XLOOKUP(M99&amp;(F99+5),'Báo cáo'!#REF!,'Báo cáo'!#REF!),IFERROR(_xlfn.XLOOKUP(M99&amp;(F99+2),'Báo cáo'!#REF!,'Báo cáo'!#REF!),IFERROR(_xlfn.XLOOKUP(M99&amp;(F99-6),'Báo cáo'!#REF!,'Báo cáo'!#REF!),IFERROR(_xlfn.XLOOKUP(M99&amp;(F99-1),'Báo cáo'!#REF!,'Báo cáo'!#REF!),IFERROR(_xlfn.XLOOKUP(M99&amp;(F99+3),'Báo cáo'!#REF!,'Báo cáo'!#REF!),IFERROR(_xlfn.XLOOKUP(M99&amp;(F99+1),'Báo cáo'!#REF!,'Báo cáo'!#REF!),IFERROR(_xlfn.XLOOKUP(M99&amp;(F99-4),'Báo cáo'!#REF!,'Báo cáo'!#REF!),IFERROR(_xlfn.XLOOKUP(M99&amp;(F99+6),'Báo cáo'!#REF!,'Báo cáo'!#REF!),IFERROR(_xlfn.XLOOKUP(M99&amp;(F99-2),'Báo cáo'!#REF!,'Báo cáo'!#REF!),IFERROR(_xlfn.XLOOKUP(M99&amp;(F99+4),'Báo cáo'!#REF!,'Báo cáo'!#REF!),_xlfn.XLOOKUP(M99&amp;(F99+13),'Báo cáo'!#REF!,'Báo cáo'!#REF!))))))))))))))</f>
        <v>#REF!</v>
      </c>
    </row>
    <row r="100" spans="1:15" hidden="1">
      <c r="A100">
        <v>510014</v>
      </c>
      <c r="B100" t="s">
        <v>18518</v>
      </c>
      <c r="C100" t="s">
        <v>18519</v>
      </c>
      <c r="D100" t="s">
        <v>19736</v>
      </c>
      <c r="E100" s="79" t="s">
        <v>19737</v>
      </c>
      <c r="F100" s="89">
        <v>7393221</v>
      </c>
      <c r="G100" s="88">
        <v>45989</v>
      </c>
      <c r="H100" s="88"/>
      <c r="I100" s="88"/>
      <c r="J100" s="88">
        <v>46034</v>
      </c>
      <c r="K100" s="79" t="s">
        <v>18952</v>
      </c>
      <c r="L100" s="88">
        <v>46034</v>
      </c>
      <c r="M100">
        <f t="shared" si="2"/>
        <v>82381</v>
      </c>
      <c r="N100" t="str">
        <f t="shared" si="3"/>
        <v>823817393221</v>
      </c>
      <c r="O100" t="e">
        <f>IFERROR(_xlfn.XLOOKUP(M100&amp;(F100),'Báo cáo'!#REF!,'Báo cáo'!#REF!),IFERROR(_xlfn.XLOOKUP(M100&amp;(F100-3),'Báo cáo'!#REF!,'Báo cáo'!#REF!),IFERROR(_xlfn.XLOOKUP(M100&amp;(F100-5),'Báo cáo'!#REF!,'Báo cáo'!#REF!),IFERROR(_xlfn.XLOOKUP(M100&amp;(F100+5),'Báo cáo'!#REF!,'Báo cáo'!#REF!),IFERROR(_xlfn.XLOOKUP(M100&amp;(F100+2),'Báo cáo'!#REF!,'Báo cáo'!#REF!),IFERROR(_xlfn.XLOOKUP(M100&amp;(F100-6),'Báo cáo'!#REF!,'Báo cáo'!#REF!),IFERROR(_xlfn.XLOOKUP(M100&amp;(F100-1),'Báo cáo'!#REF!,'Báo cáo'!#REF!),IFERROR(_xlfn.XLOOKUP(M100&amp;(F100+3),'Báo cáo'!#REF!,'Báo cáo'!#REF!),IFERROR(_xlfn.XLOOKUP(M100&amp;(F100+1),'Báo cáo'!#REF!,'Báo cáo'!#REF!),IFERROR(_xlfn.XLOOKUP(M100&amp;(F100-4),'Báo cáo'!#REF!,'Báo cáo'!#REF!),IFERROR(_xlfn.XLOOKUP(M100&amp;(F100+6),'Báo cáo'!#REF!,'Báo cáo'!#REF!),IFERROR(_xlfn.XLOOKUP(M100&amp;(F100-2),'Báo cáo'!#REF!,'Báo cáo'!#REF!),IFERROR(_xlfn.XLOOKUP(M100&amp;(F100+4),'Báo cáo'!#REF!,'Báo cáo'!#REF!),_xlfn.XLOOKUP(M100&amp;(F100+13),'Báo cáo'!#REF!,'Báo cáo'!#REF!))))))))))))))</f>
        <v>#REF!</v>
      </c>
    </row>
    <row r="101" spans="1:15" hidden="1">
      <c r="A101">
        <v>510026</v>
      </c>
      <c r="B101" t="s">
        <v>18518</v>
      </c>
      <c r="C101" t="s">
        <v>18519</v>
      </c>
      <c r="D101" t="s">
        <v>19738</v>
      </c>
      <c r="E101" t="s">
        <v>19739</v>
      </c>
      <c r="F101" s="87">
        <v>1070483</v>
      </c>
      <c r="G101" s="88">
        <v>45992</v>
      </c>
      <c r="H101" s="88"/>
      <c r="I101" s="88"/>
      <c r="J101" s="88">
        <v>46034</v>
      </c>
      <c r="K101" t="s">
        <v>18965</v>
      </c>
      <c r="L101" s="88">
        <v>46034</v>
      </c>
      <c r="M101">
        <f t="shared" si="2"/>
        <v>82383</v>
      </c>
      <c r="N101" t="str">
        <f t="shared" si="3"/>
        <v>823831070483</v>
      </c>
      <c r="O101" t="e">
        <f>IFERROR(_xlfn.XLOOKUP(M101&amp;(F101),'Báo cáo'!#REF!,'Báo cáo'!#REF!),IFERROR(_xlfn.XLOOKUP(M101&amp;(F101-3),'Báo cáo'!#REF!,'Báo cáo'!#REF!),IFERROR(_xlfn.XLOOKUP(M101&amp;(F101-5),'Báo cáo'!#REF!,'Báo cáo'!#REF!),IFERROR(_xlfn.XLOOKUP(M101&amp;(F101+5),'Báo cáo'!#REF!,'Báo cáo'!#REF!),IFERROR(_xlfn.XLOOKUP(M101&amp;(F101+2),'Báo cáo'!#REF!,'Báo cáo'!#REF!),IFERROR(_xlfn.XLOOKUP(M101&amp;(F101-6),'Báo cáo'!#REF!,'Báo cáo'!#REF!),IFERROR(_xlfn.XLOOKUP(M101&amp;(F101-1),'Báo cáo'!#REF!,'Báo cáo'!#REF!),IFERROR(_xlfn.XLOOKUP(M101&amp;(F101+3),'Báo cáo'!#REF!,'Báo cáo'!#REF!),IFERROR(_xlfn.XLOOKUP(M101&amp;(F101+1),'Báo cáo'!#REF!,'Báo cáo'!#REF!),IFERROR(_xlfn.XLOOKUP(M101&amp;(F101-4),'Báo cáo'!#REF!,'Báo cáo'!#REF!),IFERROR(_xlfn.XLOOKUP(M101&amp;(F101+6),'Báo cáo'!#REF!,'Báo cáo'!#REF!),IFERROR(_xlfn.XLOOKUP(M101&amp;(F101-2),'Báo cáo'!#REF!,'Báo cáo'!#REF!),IFERROR(_xlfn.XLOOKUP(M101&amp;(F101+4),'Báo cáo'!#REF!,'Báo cáo'!#REF!),_xlfn.XLOOKUP(M101&amp;(F101+13),'Báo cáo'!#REF!,'Báo cáo'!#REF!))))))))))))))</f>
        <v>#REF!</v>
      </c>
    </row>
    <row r="102" spans="1:15" hidden="1">
      <c r="A102">
        <v>510026</v>
      </c>
      <c r="B102" t="s">
        <v>18518</v>
      </c>
      <c r="C102" t="s">
        <v>18519</v>
      </c>
      <c r="D102" t="s">
        <v>19740</v>
      </c>
      <c r="E102" s="79" t="s">
        <v>19741</v>
      </c>
      <c r="F102" s="80">
        <v>352350</v>
      </c>
      <c r="G102" s="88">
        <v>45992</v>
      </c>
      <c r="H102" s="88"/>
      <c r="I102" s="88"/>
      <c r="J102" s="88">
        <v>46034</v>
      </c>
      <c r="K102" s="79" t="s">
        <v>18964</v>
      </c>
      <c r="L102" s="88">
        <v>46034</v>
      </c>
      <c r="M102">
        <f t="shared" si="2"/>
        <v>82384</v>
      </c>
      <c r="N102" t="str">
        <f t="shared" si="3"/>
        <v>82384352350</v>
      </c>
      <c r="O102" t="e">
        <f>IFERROR(_xlfn.XLOOKUP(M102&amp;(F102),'Báo cáo'!#REF!,'Báo cáo'!#REF!),IFERROR(_xlfn.XLOOKUP(M102&amp;(F102-3),'Báo cáo'!#REF!,'Báo cáo'!#REF!),IFERROR(_xlfn.XLOOKUP(M102&amp;(F102-5),'Báo cáo'!#REF!,'Báo cáo'!#REF!),IFERROR(_xlfn.XLOOKUP(M102&amp;(F102+5),'Báo cáo'!#REF!,'Báo cáo'!#REF!),IFERROR(_xlfn.XLOOKUP(M102&amp;(F102+2),'Báo cáo'!#REF!,'Báo cáo'!#REF!),IFERROR(_xlfn.XLOOKUP(M102&amp;(F102-6),'Báo cáo'!#REF!,'Báo cáo'!#REF!),IFERROR(_xlfn.XLOOKUP(M102&amp;(F102-1),'Báo cáo'!#REF!,'Báo cáo'!#REF!),IFERROR(_xlfn.XLOOKUP(M102&amp;(F102+3),'Báo cáo'!#REF!,'Báo cáo'!#REF!),IFERROR(_xlfn.XLOOKUP(M102&amp;(F102+1),'Báo cáo'!#REF!,'Báo cáo'!#REF!),IFERROR(_xlfn.XLOOKUP(M102&amp;(F102-4),'Báo cáo'!#REF!,'Báo cáo'!#REF!),IFERROR(_xlfn.XLOOKUP(M102&amp;(F102+6),'Báo cáo'!#REF!,'Báo cáo'!#REF!),IFERROR(_xlfn.XLOOKUP(M102&amp;(F102-2),'Báo cáo'!#REF!,'Báo cáo'!#REF!),IFERROR(_xlfn.XLOOKUP(M102&amp;(F102+4),'Báo cáo'!#REF!,'Báo cáo'!#REF!),_xlfn.XLOOKUP(M102&amp;(F102+13),'Báo cáo'!#REF!,'Báo cáo'!#REF!))))))))))))))</f>
        <v>#REF!</v>
      </c>
    </row>
    <row r="103" spans="1:15" hidden="1">
      <c r="A103">
        <v>510026</v>
      </c>
      <c r="B103" t="s">
        <v>18518</v>
      </c>
      <c r="C103" t="s">
        <v>18519</v>
      </c>
      <c r="D103" t="s">
        <v>19742</v>
      </c>
      <c r="E103" t="s">
        <v>19743</v>
      </c>
      <c r="F103" s="87">
        <v>541971</v>
      </c>
      <c r="G103" s="88">
        <v>45992</v>
      </c>
      <c r="H103" s="88"/>
      <c r="I103" s="88"/>
      <c r="J103" s="88">
        <v>46034</v>
      </c>
      <c r="K103" t="s">
        <v>18966</v>
      </c>
      <c r="L103" s="88">
        <v>46034</v>
      </c>
      <c r="M103">
        <f t="shared" si="2"/>
        <v>82385</v>
      </c>
      <c r="N103" t="str">
        <f t="shared" si="3"/>
        <v>82385541971</v>
      </c>
      <c r="O103" t="e">
        <f>IFERROR(_xlfn.XLOOKUP(M103&amp;(F103),'Báo cáo'!#REF!,'Báo cáo'!#REF!),IFERROR(_xlfn.XLOOKUP(M103&amp;(F103-3),'Báo cáo'!#REF!,'Báo cáo'!#REF!),IFERROR(_xlfn.XLOOKUP(M103&amp;(F103-5),'Báo cáo'!#REF!,'Báo cáo'!#REF!),IFERROR(_xlfn.XLOOKUP(M103&amp;(F103+5),'Báo cáo'!#REF!,'Báo cáo'!#REF!),IFERROR(_xlfn.XLOOKUP(M103&amp;(F103+2),'Báo cáo'!#REF!,'Báo cáo'!#REF!),IFERROR(_xlfn.XLOOKUP(M103&amp;(F103-6),'Báo cáo'!#REF!,'Báo cáo'!#REF!),IFERROR(_xlfn.XLOOKUP(M103&amp;(F103-1),'Báo cáo'!#REF!,'Báo cáo'!#REF!),IFERROR(_xlfn.XLOOKUP(M103&amp;(F103+3),'Báo cáo'!#REF!,'Báo cáo'!#REF!),IFERROR(_xlfn.XLOOKUP(M103&amp;(F103+1),'Báo cáo'!#REF!,'Báo cáo'!#REF!),IFERROR(_xlfn.XLOOKUP(M103&amp;(F103-4),'Báo cáo'!#REF!,'Báo cáo'!#REF!),IFERROR(_xlfn.XLOOKUP(M103&amp;(F103+6),'Báo cáo'!#REF!,'Báo cáo'!#REF!),IFERROR(_xlfn.XLOOKUP(M103&amp;(F103-2),'Báo cáo'!#REF!,'Báo cáo'!#REF!),IFERROR(_xlfn.XLOOKUP(M103&amp;(F103+4),'Báo cáo'!#REF!,'Báo cáo'!#REF!),_xlfn.XLOOKUP(M103&amp;(F103+13),'Báo cáo'!#REF!,'Báo cáo'!#REF!))))))))))))))</f>
        <v>#REF!</v>
      </c>
    </row>
    <row r="104" spans="1:15" hidden="1">
      <c r="A104">
        <v>510010</v>
      </c>
      <c r="B104" t="s">
        <v>18518</v>
      </c>
      <c r="C104" t="s">
        <v>18519</v>
      </c>
      <c r="D104" t="s">
        <v>19744</v>
      </c>
      <c r="E104" s="79" t="s">
        <v>19745</v>
      </c>
      <c r="F104" s="80">
        <v>9573971</v>
      </c>
      <c r="G104" s="88">
        <v>45997</v>
      </c>
      <c r="H104" s="88"/>
      <c r="I104" s="88"/>
      <c r="J104" s="88">
        <v>46034</v>
      </c>
      <c r="K104" s="79" t="s">
        <v>19001</v>
      </c>
      <c r="L104" s="88">
        <v>46034</v>
      </c>
      <c r="M104">
        <f t="shared" si="2"/>
        <v>82417</v>
      </c>
      <c r="N104" t="str">
        <f t="shared" si="3"/>
        <v>824179573971</v>
      </c>
      <c r="O104" t="e">
        <f>IFERROR(_xlfn.XLOOKUP(M104&amp;(F104),'Báo cáo'!#REF!,'Báo cáo'!#REF!),IFERROR(_xlfn.XLOOKUP(M104&amp;(F104-3),'Báo cáo'!#REF!,'Báo cáo'!#REF!),IFERROR(_xlfn.XLOOKUP(M104&amp;(F104-5),'Báo cáo'!#REF!,'Báo cáo'!#REF!),IFERROR(_xlfn.XLOOKUP(M104&amp;(F104+5),'Báo cáo'!#REF!,'Báo cáo'!#REF!),IFERROR(_xlfn.XLOOKUP(M104&amp;(F104+2),'Báo cáo'!#REF!,'Báo cáo'!#REF!),IFERROR(_xlfn.XLOOKUP(M104&amp;(F104-6),'Báo cáo'!#REF!,'Báo cáo'!#REF!),IFERROR(_xlfn.XLOOKUP(M104&amp;(F104-1),'Báo cáo'!#REF!,'Báo cáo'!#REF!),IFERROR(_xlfn.XLOOKUP(M104&amp;(F104+3),'Báo cáo'!#REF!,'Báo cáo'!#REF!),IFERROR(_xlfn.XLOOKUP(M104&amp;(F104+1),'Báo cáo'!#REF!,'Báo cáo'!#REF!),IFERROR(_xlfn.XLOOKUP(M104&amp;(F104-4),'Báo cáo'!#REF!,'Báo cáo'!#REF!),IFERROR(_xlfn.XLOOKUP(M104&amp;(F104+6),'Báo cáo'!#REF!,'Báo cáo'!#REF!),IFERROR(_xlfn.XLOOKUP(M104&amp;(F104-2),'Báo cáo'!#REF!,'Báo cáo'!#REF!),IFERROR(_xlfn.XLOOKUP(M104&amp;(F104+4),'Báo cáo'!#REF!,'Báo cáo'!#REF!),_xlfn.XLOOKUP(M104&amp;(F104+13),'Báo cáo'!#REF!,'Báo cáo'!#REF!))))))))))))))</f>
        <v>#REF!</v>
      </c>
    </row>
    <row r="105" spans="1:15" hidden="1">
      <c r="A105">
        <v>510010</v>
      </c>
      <c r="B105" t="s">
        <v>18518</v>
      </c>
      <c r="C105" t="s">
        <v>18519</v>
      </c>
      <c r="D105" t="s">
        <v>19746</v>
      </c>
      <c r="E105" t="s">
        <v>19747</v>
      </c>
      <c r="F105" s="87">
        <v>3211461</v>
      </c>
      <c r="G105" s="88">
        <v>45997</v>
      </c>
      <c r="H105" s="88"/>
      <c r="I105" s="88"/>
      <c r="J105" s="88">
        <v>46034</v>
      </c>
      <c r="K105" t="s">
        <v>19002</v>
      </c>
      <c r="L105" s="88">
        <v>46034</v>
      </c>
      <c r="M105">
        <f t="shared" si="2"/>
        <v>82418</v>
      </c>
      <c r="N105" t="str">
        <f t="shared" si="3"/>
        <v>824183211461</v>
      </c>
      <c r="O105" t="e">
        <f>IFERROR(_xlfn.XLOOKUP(M105&amp;(F105),'Báo cáo'!#REF!,'Báo cáo'!#REF!),IFERROR(_xlfn.XLOOKUP(M105&amp;(F105-3),'Báo cáo'!#REF!,'Báo cáo'!#REF!),IFERROR(_xlfn.XLOOKUP(M105&amp;(F105-5),'Báo cáo'!#REF!,'Báo cáo'!#REF!),IFERROR(_xlfn.XLOOKUP(M105&amp;(F105+5),'Báo cáo'!#REF!,'Báo cáo'!#REF!),IFERROR(_xlfn.XLOOKUP(M105&amp;(F105+2),'Báo cáo'!#REF!,'Báo cáo'!#REF!),IFERROR(_xlfn.XLOOKUP(M105&amp;(F105-6),'Báo cáo'!#REF!,'Báo cáo'!#REF!),IFERROR(_xlfn.XLOOKUP(M105&amp;(F105-1),'Báo cáo'!#REF!,'Báo cáo'!#REF!),IFERROR(_xlfn.XLOOKUP(M105&amp;(F105+3),'Báo cáo'!#REF!,'Báo cáo'!#REF!),IFERROR(_xlfn.XLOOKUP(M105&amp;(F105+1),'Báo cáo'!#REF!,'Báo cáo'!#REF!),IFERROR(_xlfn.XLOOKUP(M105&amp;(F105-4),'Báo cáo'!#REF!,'Báo cáo'!#REF!),IFERROR(_xlfn.XLOOKUP(M105&amp;(F105+6),'Báo cáo'!#REF!,'Báo cáo'!#REF!),IFERROR(_xlfn.XLOOKUP(M105&amp;(F105-2),'Báo cáo'!#REF!,'Báo cáo'!#REF!),IFERROR(_xlfn.XLOOKUP(M105&amp;(F105+4),'Báo cáo'!#REF!,'Báo cáo'!#REF!),_xlfn.XLOOKUP(M105&amp;(F105+13),'Báo cáo'!#REF!,'Báo cáo'!#REF!))))))))))))))</f>
        <v>#REF!</v>
      </c>
    </row>
    <row r="106" spans="1:15" hidden="1">
      <c r="A106">
        <v>510026</v>
      </c>
      <c r="B106" t="s">
        <v>18518</v>
      </c>
      <c r="C106" t="s">
        <v>18519</v>
      </c>
      <c r="D106" t="s">
        <v>19748</v>
      </c>
      <c r="E106" t="s">
        <v>19749</v>
      </c>
      <c r="F106" s="87">
        <v>340200</v>
      </c>
      <c r="G106" s="88">
        <v>45997</v>
      </c>
      <c r="H106" s="88"/>
      <c r="I106" s="88"/>
      <c r="J106" s="88">
        <v>46034</v>
      </c>
      <c r="K106" t="s">
        <v>19000</v>
      </c>
      <c r="L106" s="88">
        <v>46034</v>
      </c>
      <c r="M106">
        <f t="shared" si="2"/>
        <v>84259</v>
      </c>
      <c r="N106" t="str">
        <f t="shared" si="3"/>
        <v>84259340200</v>
      </c>
      <c r="O106" t="e">
        <f>IFERROR(_xlfn.XLOOKUP(M106&amp;(F106),'Báo cáo'!#REF!,'Báo cáo'!#REF!),IFERROR(_xlfn.XLOOKUP(M106&amp;(F106-3),'Báo cáo'!#REF!,'Báo cáo'!#REF!),IFERROR(_xlfn.XLOOKUP(M106&amp;(F106-5),'Báo cáo'!#REF!,'Báo cáo'!#REF!),IFERROR(_xlfn.XLOOKUP(M106&amp;(F106+5),'Báo cáo'!#REF!,'Báo cáo'!#REF!),IFERROR(_xlfn.XLOOKUP(M106&amp;(F106+2),'Báo cáo'!#REF!,'Báo cáo'!#REF!),IFERROR(_xlfn.XLOOKUP(M106&amp;(F106-6),'Báo cáo'!#REF!,'Báo cáo'!#REF!),IFERROR(_xlfn.XLOOKUP(M106&amp;(F106-1),'Báo cáo'!#REF!,'Báo cáo'!#REF!),IFERROR(_xlfn.XLOOKUP(M106&amp;(F106+3),'Báo cáo'!#REF!,'Báo cáo'!#REF!),IFERROR(_xlfn.XLOOKUP(M106&amp;(F106+1),'Báo cáo'!#REF!,'Báo cáo'!#REF!),IFERROR(_xlfn.XLOOKUP(M106&amp;(F106-4),'Báo cáo'!#REF!,'Báo cáo'!#REF!),IFERROR(_xlfn.XLOOKUP(M106&amp;(F106+6),'Báo cáo'!#REF!,'Báo cáo'!#REF!),IFERROR(_xlfn.XLOOKUP(M106&amp;(F106-2),'Báo cáo'!#REF!,'Báo cáo'!#REF!),IFERROR(_xlfn.XLOOKUP(M106&amp;(F106+4),'Báo cáo'!#REF!,'Báo cáo'!#REF!),_xlfn.XLOOKUP(M106&amp;(F106+13),'Báo cáo'!#REF!,'Báo cáo'!#REF!))))))))))))))</f>
        <v>#REF!</v>
      </c>
    </row>
    <row r="107" spans="1:15" hidden="1">
      <c r="A107">
        <v>510022</v>
      </c>
      <c r="B107" t="s">
        <v>18518</v>
      </c>
      <c r="C107" t="s">
        <v>18519</v>
      </c>
      <c r="D107" t="s">
        <v>19750</v>
      </c>
      <c r="E107" s="79" t="s">
        <v>19751</v>
      </c>
      <c r="F107" s="80">
        <v>-590533</v>
      </c>
      <c r="G107" s="81">
        <v>46032</v>
      </c>
      <c r="H107" s="81"/>
      <c r="I107" s="81"/>
      <c r="J107" s="81">
        <v>46048</v>
      </c>
      <c r="K107" s="79" t="s">
        <v>19193</v>
      </c>
      <c r="L107" s="21">
        <v>46048</v>
      </c>
      <c r="M107">
        <f t="shared" si="2"/>
        <v>9</v>
      </c>
      <c r="N107" t="str">
        <f t="shared" si="3"/>
        <v>9-590533</v>
      </c>
      <c r="O107" t="e">
        <f>IFERROR(_xlfn.XLOOKUP(M107&amp;(F107),'Báo cáo'!#REF!,'Báo cáo'!#REF!),IFERROR(_xlfn.XLOOKUP(M107&amp;(F107-3),'Báo cáo'!#REF!,'Báo cáo'!#REF!),IFERROR(_xlfn.XLOOKUP(M107&amp;(F107-5),'Báo cáo'!#REF!,'Báo cáo'!#REF!),IFERROR(_xlfn.XLOOKUP(M107&amp;(F107+5),'Báo cáo'!#REF!,'Báo cáo'!#REF!),IFERROR(_xlfn.XLOOKUP(M107&amp;(F107+2),'Báo cáo'!#REF!,'Báo cáo'!#REF!),IFERROR(_xlfn.XLOOKUP(M107&amp;(F107-6),'Báo cáo'!#REF!,'Báo cáo'!#REF!),IFERROR(_xlfn.XLOOKUP(M107&amp;(F107-1),'Báo cáo'!#REF!,'Báo cáo'!#REF!),IFERROR(_xlfn.XLOOKUP(M107&amp;(F107+3),'Báo cáo'!#REF!,'Báo cáo'!#REF!),IFERROR(_xlfn.XLOOKUP(M107&amp;(F107+1),'Báo cáo'!#REF!,'Báo cáo'!#REF!),IFERROR(_xlfn.XLOOKUP(M107&amp;(F107-4),'Báo cáo'!#REF!,'Báo cáo'!#REF!),IFERROR(_xlfn.XLOOKUP(M107&amp;(F107+6),'Báo cáo'!#REF!,'Báo cáo'!#REF!),IFERROR(_xlfn.XLOOKUP(M107&amp;(F107-2),'Báo cáo'!#REF!,'Báo cáo'!#REF!),IFERROR(_xlfn.XLOOKUP(M107&amp;(F107+4),'Báo cáo'!#REF!,'Báo cáo'!#REF!),_xlfn.XLOOKUP(M107&amp;(F107+13),'Báo cáo'!#REF!,'Báo cáo'!#REF!))))))))))))))</f>
        <v>#REF!</v>
      </c>
    </row>
    <row r="108" spans="1:15" hidden="1">
      <c r="A108">
        <v>510022</v>
      </c>
      <c r="B108" t="s">
        <v>18518</v>
      </c>
      <c r="C108" t="s">
        <v>18519</v>
      </c>
      <c r="D108" t="s">
        <v>19752</v>
      </c>
      <c r="E108" s="79" t="s">
        <v>19753</v>
      </c>
      <c r="F108" s="80">
        <v>-718140</v>
      </c>
      <c r="G108" s="81">
        <v>46032</v>
      </c>
      <c r="H108" s="81"/>
      <c r="I108" s="81"/>
      <c r="J108" s="81">
        <v>46048</v>
      </c>
      <c r="K108" s="79" t="s">
        <v>19194</v>
      </c>
      <c r="L108" s="21">
        <v>46048</v>
      </c>
      <c r="M108">
        <f t="shared" si="2"/>
        <v>15</v>
      </c>
      <c r="N108" t="str">
        <f t="shared" si="3"/>
        <v>15-718140</v>
      </c>
      <c r="O108" t="e">
        <f>IFERROR(_xlfn.XLOOKUP(M108&amp;(F108),'Báo cáo'!#REF!,'Báo cáo'!#REF!),IFERROR(_xlfn.XLOOKUP(M108&amp;(F108-3),'Báo cáo'!#REF!,'Báo cáo'!#REF!),IFERROR(_xlfn.XLOOKUP(M108&amp;(F108-5),'Báo cáo'!#REF!,'Báo cáo'!#REF!),IFERROR(_xlfn.XLOOKUP(M108&amp;(F108+5),'Báo cáo'!#REF!,'Báo cáo'!#REF!),IFERROR(_xlfn.XLOOKUP(M108&amp;(F108+2),'Báo cáo'!#REF!,'Báo cáo'!#REF!),IFERROR(_xlfn.XLOOKUP(M108&amp;(F108-6),'Báo cáo'!#REF!,'Báo cáo'!#REF!),IFERROR(_xlfn.XLOOKUP(M108&amp;(F108-1),'Báo cáo'!#REF!,'Báo cáo'!#REF!),IFERROR(_xlfn.XLOOKUP(M108&amp;(F108+3),'Báo cáo'!#REF!,'Báo cáo'!#REF!),IFERROR(_xlfn.XLOOKUP(M108&amp;(F108+1),'Báo cáo'!#REF!,'Báo cáo'!#REF!),IFERROR(_xlfn.XLOOKUP(M108&amp;(F108-4),'Báo cáo'!#REF!,'Báo cáo'!#REF!),IFERROR(_xlfn.XLOOKUP(M108&amp;(F108+6),'Báo cáo'!#REF!,'Báo cáo'!#REF!),IFERROR(_xlfn.XLOOKUP(M108&amp;(F108-2),'Báo cáo'!#REF!,'Báo cáo'!#REF!),IFERROR(_xlfn.XLOOKUP(M108&amp;(F108+4),'Báo cáo'!#REF!,'Báo cáo'!#REF!),_xlfn.XLOOKUP(M108&amp;(F108+13),'Báo cáo'!#REF!,'Báo cáo'!#REF!))))))))))))))</f>
        <v>#REF!</v>
      </c>
    </row>
    <row r="109" spans="1:15" hidden="1">
      <c r="A109">
        <v>510013</v>
      </c>
      <c r="B109" t="s">
        <v>18518</v>
      </c>
      <c r="C109" t="s">
        <v>18519</v>
      </c>
      <c r="D109" t="s">
        <v>19754</v>
      </c>
      <c r="E109" s="79" t="s">
        <v>19755</v>
      </c>
      <c r="F109" s="80">
        <v>-481992</v>
      </c>
      <c r="G109" s="81">
        <v>46031</v>
      </c>
      <c r="H109" s="81"/>
      <c r="I109" s="81"/>
      <c r="J109" s="81">
        <v>46048</v>
      </c>
      <c r="K109" s="79" t="s">
        <v>19192</v>
      </c>
      <c r="L109" s="21">
        <v>46048</v>
      </c>
      <c r="M109">
        <f t="shared" si="2"/>
        <v>25</v>
      </c>
      <c r="N109" t="str">
        <f t="shared" si="3"/>
        <v>25-481992</v>
      </c>
      <c r="O109" t="e">
        <f>IFERROR(_xlfn.XLOOKUP(M109&amp;(F109),'Báo cáo'!#REF!,'Báo cáo'!#REF!),IFERROR(_xlfn.XLOOKUP(M109&amp;(F109-3),'Báo cáo'!#REF!,'Báo cáo'!#REF!),IFERROR(_xlfn.XLOOKUP(M109&amp;(F109-5),'Báo cáo'!#REF!,'Báo cáo'!#REF!),IFERROR(_xlfn.XLOOKUP(M109&amp;(F109+5),'Báo cáo'!#REF!,'Báo cáo'!#REF!),IFERROR(_xlfn.XLOOKUP(M109&amp;(F109+2),'Báo cáo'!#REF!,'Báo cáo'!#REF!),IFERROR(_xlfn.XLOOKUP(M109&amp;(F109-6),'Báo cáo'!#REF!,'Báo cáo'!#REF!),IFERROR(_xlfn.XLOOKUP(M109&amp;(F109-1),'Báo cáo'!#REF!,'Báo cáo'!#REF!),IFERROR(_xlfn.XLOOKUP(M109&amp;(F109+3),'Báo cáo'!#REF!,'Báo cáo'!#REF!),IFERROR(_xlfn.XLOOKUP(M109&amp;(F109+1),'Báo cáo'!#REF!,'Báo cáo'!#REF!),IFERROR(_xlfn.XLOOKUP(M109&amp;(F109-4),'Báo cáo'!#REF!,'Báo cáo'!#REF!),IFERROR(_xlfn.XLOOKUP(M109&amp;(F109+6),'Báo cáo'!#REF!,'Báo cáo'!#REF!),IFERROR(_xlfn.XLOOKUP(M109&amp;(F109-2),'Báo cáo'!#REF!,'Báo cáo'!#REF!),IFERROR(_xlfn.XLOOKUP(M109&amp;(F109+4),'Báo cáo'!#REF!,'Báo cáo'!#REF!),_xlfn.XLOOKUP(M109&amp;(F109+13),'Báo cáo'!#REF!,'Báo cáo'!#REF!))))))))))))))</f>
        <v>#REF!</v>
      </c>
    </row>
    <row r="110" spans="1:15" hidden="1">
      <c r="A110">
        <v>510015</v>
      </c>
      <c r="B110" t="s">
        <v>18518</v>
      </c>
      <c r="C110" t="s">
        <v>18519</v>
      </c>
      <c r="D110" t="s">
        <v>19756</v>
      </c>
      <c r="E110" s="79" t="s">
        <v>19757</v>
      </c>
      <c r="F110" s="80">
        <v>-2595717</v>
      </c>
      <c r="G110" s="81">
        <v>46031</v>
      </c>
      <c r="H110" s="81"/>
      <c r="I110" s="81"/>
      <c r="J110" s="81">
        <v>46048</v>
      </c>
      <c r="K110" s="79" t="s">
        <v>19195</v>
      </c>
      <c r="L110" s="21">
        <v>46048</v>
      </c>
      <c r="M110">
        <f t="shared" si="2"/>
        <v>27</v>
      </c>
      <c r="N110" t="str">
        <f t="shared" si="3"/>
        <v>27-2595717</v>
      </c>
      <c r="O110" t="e">
        <f>IFERROR(_xlfn.XLOOKUP(M110&amp;(F110),'Báo cáo'!#REF!,'Báo cáo'!#REF!),IFERROR(_xlfn.XLOOKUP(M110&amp;(F110-3),'Báo cáo'!#REF!,'Báo cáo'!#REF!),IFERROR(_xlfn.XLOOKUP(M110&amp;(F110-5),'Báo cáo'!#REF!,'Báo cáo'!#REF!),IFERROR(_xlfn.XLOOKUP(M110&amp;(F110+5),'Báo cáo'!#REF!,'Báo cáo'!#REF!),IFERROR(_xlfn.XLOOKUP(M110&amp;(F110+2),'Báo cáo'!#REF!,'Báo cáo'!#REF!),IFERROR(_xlfn.XLOOKUP(M110&amp;(F110-6),'Báo cáo'!#REF!,'Báo cáo'!#REF!),IFERROR(_xlfn.XLOOKUP(M110&amp;(F110-1),'Báo cáo'!#REF!,'Báo cáo'!#REF!),IFERROR(_xlfn.XLOOKUP(M110&amp;(F110+3),'Báo cáo'!#REF!,'Báo cáo'!#REF!),IFERROR(_xlfn.XLOOKUP(M110&amp;(F110+1),'Báo cáo'!#REF!,'Báo cáo'!#REF!),IFERROR(_xlfn.XLOOKUP(M110&amp;(F110-4),'Báo cáo'!#REF!,'Báo cáo'!#REF!),IFERROR(_xlfn.XLOOKUP(M110&amp;(F110+6),'Báo cáo'!#REF!,'Báo cáo'!#REF!),IFERROR(_xlfn.XLOOKUP(M110&amp;(F110-2),'Báo cáo'!#REF!,'Báo cáo'!#REF!),IFERROR(_xlfn.XLOOKUP(M110&amp;(F110+4),'Báo cáo'!#REF!,'Báo cáo'!#REF!),_xlfn.XLOOKUP(M110&amp;(F110+13),'Báo cáo'!#REF!,'Báo cáo'!#REF!))))))))))))))</f>
        <v>#REF!</v>
      </c>
    </row>
    <row r="111" spans="1:15" hidden="1">
      <c r="A111">
        <v>510010</v>
      </c>
      <c r="B111" t="s">
        <v>18518</v>
      </c>
      <c r="C111" t="s">
        <v>18519</v>
      </c>
      <c r="D111" t="s">
        <v>19758</v>
      </c>
      <c r="E111" s="79" t="s">
        <v>19759</v>
      </c>
      <c r="F111" s="80">
        <v>-5477189</v>
      </c>
      <c r="G111" s="81">
        <v>46042</v>
      </c>
      <c r="H111" s="81"/>
      <c r="I111" s="81"/>
      <c r="J111" s="81">
        <v>46048</v>
      </c>
      <c r="K111" s="79" t="s">
        <v>19235</v>
      </c>
      <c r="L111" s="21">
        <v>46048</v>
      </c>
      <c r="M111">
        <f t="shared" si="2"/>
        <v>228</v>
      </c>
      <c r="N111" t="str">
        <f t="shared" si="3"/>
        <v>228-5477189</v>
      </c>
      <c r="O111" t="e">
        <f>IFERROR(_xlfn.XLOOKUP(M111&amp;(F111),'Báo cáo'!#REF!,'Báo cáo'!#REF!),IFERROR(_xlfn.XLOOKUP(M111&amp;(F111-3),'Báo cáo'!#REF!,'Báo cáo'!#REF!),IFERROR(_xlfn.XLOOKUP(M111&amp;(F111-5),'Báo cáo'!#REF!,'Báo cáo'!#REF!),IFERROR(_xlfn.XLOOKUP(M111&amp;(F111+5),'Báo cáo'!#REF!,'Báo cáo'!#REF!),IFERROR(_xlfn.XLOOKUP(M111&amp;(F111+2),'Báo cáo'!#REF!,'Báo cáo'!#REF!),IFERROR(_xlfn.XLOOKUP(M111&amp;(F111-6),'Báo cáo'!#REF!,'Báo cáo'!#REF!),IFERROR(_xlfn.XLOOKUP(M111&amp;(F111-1),'Báo cáo'!#REF!,'Báo cáo'!#REF!),IFERROR(_xlfn.XLOOKUP(M111&amp;(F111+3),'Báo cáo'!#REF!,'Báo cáo'!#REF!),IFERROR(_xlfn.XLOOKUP(M111&amp;(F111+1),'Báo cáo'!#REF!,'Báo cáo'!#REF!),IFERROR(_xlfn.XLOOKUP(M111&amp;(F111-4),'Báo cáo'!#REF!,'Báo cáo'!#REF!),IFERROR(_xlfn.XLOOKUP(M111&amp;(F111+6),'Báo cáo'!#REF!,'Báo cáo'!#REF!),IFERROR(_xlfn.XLOOKUP(M111&amp;(F111-2),'Báo cáo'!#REF!,'Báo cáo'!#REF!),IFERROR(_xlfn.XLOOKUP(M111&amp;(F111+4),'Báo cáo'!#REF!,'Báo cáo'!#REF!),_xlfn.XLOOKUP(M111&amp;(F111+13),'Báo cáo'!#REF!,'Báo cáo'!#REF!))))))))))))))</f>
        <v>#REF!</v>
      </c>
    </row>
    <row r="112" spans="1:15" hidden="1">
      <c r="A112">
        <v>510010</v>
      </c>
      <c r="B112" t="s">
        <v>18518</v>
      </c>
      <c r="C112" t="s">
        <v>18519</v>
      </c>
      <c r="D112" t="s">
        <v>19760</v>
      </c>
      <c r="E112" s="79" t="s">
        <v>19761</v>
      </c>
      <c r="F112" s="80">
        <v>-5384696</v>
      </c>
      <c r="G112" s="81">
        <v>46030</v>
      </c>
      <c r="H112" s="81"/>
      <c r="I112" s="81"/>
      <c r="J112" s="81">
        <v>46048</v>
      </c>
      <c r="K112" s="82" t="s">
        <v>19154</v>
      </c>
      <c r="L112" s="21">
        <v>46048</v>
      </c>
      <c r="M112">
        <f t="shared" si="2"/>
        <v>2408</v>
      </c>
      <c r="N112" t="str">
        <f t="shared" si="3"/>
        <v>2408-5384696</v>
      </c>
      <c r="O112" t="e">
        <f>IFERROR(_xlfn.XLOOKUP(M112&amp;(F112),'Báo cáo'!#REF!,'Báo cáo'!#REF!),IFERROR(_xlfn.XLOOKUP(M112&amp;(F112-3),'Báo cáo'!#REF!,'Báo cáo'!#REF!),IFERROR(_xlfn.XLOOKUP(M112&amp;(F112-5),'Báo cáo'!#REF!,'Báo cáo'!#REF!),IFERROR(_xlfn.XLOOKUP(M112&amp;(F112+5),'Báo cáo'!#REF!,'Báo cáo'!#REF!),IFERROR(_xlfn.XLOOKUP(M112&amp;(F112+2),'Báo cáo'!#REF!,'Báo cáo'!#REF!),IFERROR(_xlfn.XLOOKUP(M112&amp;(F112-6),'Báo cáo'!#REF!,'Báo cáo'!#REF!),IFERROR(_xlfn.XLOOKUP(M112&amp;(F112-1),'Báo cáo'!#REF!,'Báo cáo'!#REF!),IFERROR(_xlfn.XLOOKUP(M112&amp;(F112+3),'Báo cáo'!#REF!,'Báo cáo'!#REF!),IFERROR(_xlfn.XLOOKUP(M112&amp;(F112+1),'Báo cáo'!#REF!,'Báo cáo'!#REF!),IFERROR(_xlfn.XLOOKUP(M112&amp;(F112-4),'Báo cáo'!#REF!,'Báo cáo'!#REF!),IFERROR(_xlfn.XLOOKUP(M112&amp;(F112+6),'Báo cáo'!#REF!,'Báo cáo'!#REF!),IFERROR(_xlfn.XLOOKUP(M112&amp;(F112-2),'Báo cáo'!#REF!,'Báo cáo'!#REF!),IFERROR(_xlfn.XLOOKUP(M112&amp;(F112+4),'Báo cáo'!#REF!,'Báo cáo'!#REF!),_xlfn.XLOOKUP(M112&amp;(F112+13),'Báo cáo'!#REF!,'Báo cáo'!#REF!))))))))))))))</f>
        <v>#REF!</v>
      </c>
    </row>
    <row r="113" spans="1:15" hidden="1">
      <c r="A113">
        <v>510010</v>
      </c>
      <c r="B113" t="s">
        <v>18518</v>
      </c>
      <c r="C113" t="s">
        <v>18519</v>
      </c>
      <c r="D113" t="s">
        <v>19762</v>
      </c>
      <c r="E113" s="79" t="s">
        <v>19763</v>
      </c>
      <c r="F113" s="80">
        <v>-12115567</v>
      </c>
      <c r="G113" s="81">
        <v>46030</v>
      </c>
      <c r="H113" s="81"/>
      <c r="I113" s="81"/>
      <c r="J113" s="81">
        <v>46048</v>
      </c>
      <c r="K113" s="82" t="s">
        <v>19155</v>
      </c>
      <c r="L113" s="21">
        <v>46048</v>
      </c>
      <c r="M113">
        <f t="shared" si="2"/>
        <v>3051</v>
      </c>
      <c r="N113" t="str">
        <f t="shared" si="3"/>
        <v>3051-12115567</v>
      </c>
      <c r="O113" t="e">
        <f>IFERROR(_xlfn.XLOOKUP(M113&amp;(F113),'Báo cáo'!#REF!,'Báo cáo'!#REF!),IFERROR(_xlfn.XLOOKUP(M113&amp;(F113-3),'Báo cáo'!#REF!,'Báo cáo'!#REF!),IFERROR(_xlfn.XLOOKUP(M113&amp;(F113-5),'Báo cáo'!#REF!,'Báo cáo'!#REF!),IFERROR(_xlfn.XLOOKUP(M113&amp;(F113+5),'Báo cáo'!#REF!,'Báo cáo'!#REF!),IFERROR(_xlfn.XLOOKUP(M113&amp;(F113+2),'Báo cáo'!#REF!,'Báo cáo'!#REF!),IFERROR(_xlfn.XLOOKUP(M113&amp;(F113-6),'Báo cáo'!#REF!,'Báo cáo'!#REF!),IFERROR(_xlfn.XLOOKUP(M113&amp;(F113-1),'Báo cáo'!#REF!,'Báo cáo'!#REF!),IFERROR(_xlfn.XLOOKUP(M113&amp;(F113+3),'Báo cáo'!#REF!,'Báo cáo'!#REF!),IFERROR(_xlfn.XLOOKUP(M113&amp;(F113+1),'Báo cáo'!#REF!,'Báo cáo'!#REF!),IFERROR(_xlfn.XLOOKUP(M113&amp;(F113-4),'Báo cáo'!#REF!,'Báo cáo'!#REF!),IFERROR(_xlfn.XLOOKUP(M113&amp;(F113+6),'Báo cáo'!#REF!,'Báo cáo'!#REF!),IFERROR(_xlfn.XLOOKUP(M113&amp;(F113-2),'Báo cáo'!#REF!,'Báo cáo'!#REF!),IFERROR(_xlfn.XLOOKUP(M113&amp;(F113+4),'Báo cáo'!#REF!,'Báo cáo'!#REF!),_xlfn.XLOOKUP(M113&amp;(F113+13),'Báo cáo'!#REF!,'Báo cáo'!#REF!))))))))))))))</f>
        <v>#REF!</v>
      </c>
    </row>
    <row r="114" spans="1:15" hidden="1">
      <c r="A114">
        <v>510010</v>
      </c>
      <c r="B114" t="s">
        <v>18518</v>
      </c>
      <c r="C114" t="s">
        <v>18519</v>
      </c>
      <c r="D114" t="s">
        <v>19764</v>
      </c>
      <c r="E114" s="79" t="s">
        <v>19765</v>
      </c>
      <c r="F114" s="80">
        <v>-2692348</v>
      </c>
      <c r="G114" s="81">
        <v>46030</v>
      </c>
      <c r="H114" s="81"/>
      <c r="I114" s="81"/>
      <c r="J114" s="81">
        <v>46048</v>
      </c>
      <c r="K114" s="82" t="s">
        <v>19156</v>
      </c>
      <c r="L114" s="21">
        <v>46048</v>
      </c>
      <c r="M114">
        <f t="shared" si="2"/>
        <v>3123</v>
      </c>
      <c r="N114" t="str">
        <f t="shared" si="3"/>
        <v>3123-2692348</v>
      </c>
      <c r="O114" t="e">
        <f>IFERROR(_xlfn.XLOOKUP(M114&amp;(F114),'Báo cáo'!#REF!,'Báo cáo'!#REF!),IFERROR(_xlfn.XLOOKUP(M114&amp;(F114-3),'Báo cáo'!#REF!,'Báo cáo'!#REF!),IFERROR(_xlfn.XLOOKUP(M114&amp;(F114-5),'Báo cáo'!#REF!,'Báo cáo'!#REF!),IFERROR(_xlfn.XLOOKUP(M114&amp;(F114+5),'Báo cáo'!#REF!,'Báo cáo'!#REF!),IFERROR(_xlfn.XLOOKUP(M114&amp;(F114+2),'Báo cáo'!#REF!,'Báo cáo'!#REF!),IFERROR(_xlfn.XLOOKUP(M114&amp;(F114-6),'Báo cáo'!#REF!,'Báo cáo'!#REF!),IFERROR(_xlfn.XLOOKUP(M114&amp;(F114-1),'Báo cáo'!#REF!,'Báo cáo'!#REF!),IFERROR(_xlfn.XLOOKUP(M114&amp;(F114+3),'Báo cáo'!#REF!,'Báo cáo'!#REF!),IFERROR(_xlfn.XLOOKUP(M114&amp;(F114+1),'Báo cáo'!#REF!,'Báo cáo'!#REF!),IFERROR(_xlfn.XLOOKUP(M114&amp;(F114-4),'Báo cáo'!#REF!,'Báo cáo'!#REF!),IFERROR(_xlfn.XLOOKUP(M114&amp;(F114+6),'Báo cáo'!#REF!,'Báo cáo'!#REF!),IFERROR(_xlfn.XLOOKUP(M114&amp;(F114-2),'Báo cáo'!#REF!,'Báo cáo'!#REF!),IFERROR(_xlfn.XLOOKUP(M114&amp;(F114+4),'Báo cáo'!#REF!,'Báo cáo'!#REF!),_xlfn.XLOOKUP(M114&amp;(F114+13),'Báo cáo'!#REF!,'Báo cáo'!#REF!))))))))))))))</f>
        <v>#REF!</v>
      </c>
    </row>
    <row r="115" spans="1:15" hidden="1">
      <c r="A115">
        <v>510010</v>
      </c>
      <c r="B115" t="s">
        <v>18518</v>
      </c>
      <c r="C115" t="s">
        <v>18519</v>
      </c>
      <c r="D115" t="s">
        <v>19766</v>
      </c>
      <c r="E115" s="79" t="s">
        <v>19767</v>
      </c>
      <c r="F115" s="80">
        <v>-12384803</v>
      </c>
      <c r="G115" s="81">
        <v>46030</v>
      </c>
      <c r="H115" s="81"/>
      <c r="I115" s="81"/>
      <c r="J115" s="81">
        <v>46048</v>
      </c>
      <c r="K115" s="82" t="s">
        <v>19157</v>
      </c>
      <c r="L115" s="21">
        <v>46048</v>
      </c>
      <c r="M115">
        <f t="shared" si="2"/>
        <v>3149</v>
      </c>
      <c r="N115" t="str">
        <f t="shared" si="3"/>
        <v>3149-12384803</v>
      </c>
      <c r="O115" t="e">
        <f>IFERROR(_xlfn.XLOOKUP(M115&amp;(F115),'Báo cáo'!#REF!,'Báo cáo'!#REF!),IFERROR(_xlfn.XLOOKUP(M115&amp;(F115-3),'Báo cáo'!#REF!,'Báo cáo'!#REF!),IFERROR(_xlfn.XLOOKUP(M115&amp;(F115-5),'Báo cáo'!#REF!,'Báo cáo'!#REF!),IFERROR(_xlfn.XLOOKUP(M115&amp;(F115+5),'Báo cáo'!#REF!,'Báo cáo'!#REF!),IFERROR(_xlfn.XLOOKUP(M115&amp;(F115+2),'Báo cáo'!#REF!,'Báo cáo'!#REF!),IFERROR(_xlfn.XLOOKUP(M115&amp;(F115-6),'Báo cáo'!#REF!,'Báo cáo'!#REF!),IFERROR(_xlfn.XLOOKUP(M115&amp;(F115-1),'Báo cáo'!#REF!,'Báo cáo'!#REF!),IFERROR(_xlfn.XLOOKUP(M115&amp;(F115+3),'Báo cáo'!#REF!,'Báo cáo'!#REF!),IFERROR(_xlfn.XLOOKUP(M115&amp;(F115+1),'Báo cáo'!#REF!,'Báo cáo'!#REF!),IFERROR(_xlfn.XLOOKUP(M115&amp;(F115-4),'Báo cáo'!#REF!,'Báo cáo'!#REF!),IFERROR(_xlfn.XLOOKUP(M115&amp;(F115+6),'Báo cáo'!#REF!,'Báo cáo'!#REF!),IFERROR(_xlfn.XLOOKUP(M115&amp;(F115-2),'Báo cáo'!#REF!,'Báo cáo'!#REF!),IFERROR(_xlfn.XLOOKUP(M115&amp;(F115+4),'Báo cáo'!#REF!,'Báo cáo'!#REF!),_xlfn.XLOOKUP(M115&amp;(F115+13),'Báo cáo'!#REF!,'Báo cáo'!#REF!))))))))))))))</f>
        <v>#REF!</v>
      </c>
    </row>
    <row r="116" spans="1:15" hidden="1">
      <c r="A116">
        <v>510010</v>
      </c>
      <c r="B116" t="s">
        <v>18518</v>
      </c>
      <c r="C116" t="s">
        <v>18519</v>
      </c>
      <c r="D116" t="s">
        <v>19768</v>
      </c>
      <c r="E116" s="79" t="s">
        <v>19769</v>
      </c>
      <c r="F116" s="80">
        <v>-21538787</v>
      </c>
      <c r="G116" s="81">
        <v>46030</v>
      </c>
      <c r="H116" s="81"/>
      <c r="I116" s="81"/>
      <c r="J116" s="81">
        <v>46048</v>
      </c>
      <c r="K116" s="82" t="s">
        <v>19158</v>
      </c>
      <c r="L116" s="21">
        <v>46048</v>
      </c>
      <c r="M116">
        <f t="shared" si="2"/>
        <v>3166</v>
      </c>
      <c r="N116" t="str">
        <f t="shared" si="3"/>
        <v>3166-21538787</v>
      </c>
      <c r="O116" t="e">
        <f>IFERROR(_xlfn.XLOOKUP(M116&amp;(F116),'Báo cáo'!#REF!,'Báo cáo'!#REF!),IFERROR(_xlfn.XLOOKUP(M116&amp;(F116-3),'Báo cáo'!#REF!,'Báo cáo'!#REF!),IFERROR(_xlfn.XLOOKUP(M116&amp;(F116-5),'Báo cáo'!#REF!,'Báo cáo'!#REF!),IFERROR(_xlfn.XLOOKUP(M116&amp;(F116+5),'Báo cáo'!#REF!,'Báo cáo'!#REF!),IFERROR(_xlfn.XLOOKUP(M116&amp;(F116+2),'Báo cáo'!#REF!,'Báo cáo'!#REF!),IFERROR(_xlfn.XLOOKUP(M116&amp;(F116-6),'Báo cáo'!#REF!,'Báo cáo'!#REF!),IFERROR(_xlfn.XLOOKUP(M116&amp;(F116-1),'Báo cáo'!#REF!,'Báo cáo'!#REF!),IFERROR(_xlfn.XLOOKUP(M116&amp;(F116+3),'Báo cáo'!#REF!,'Báo cáo'!#REF!),IFERROR(_xlfn.XLOOKUP(M116&amp;(F116+1),'Báo cáo'!#REF!,'Báo cáo'!#REF!),IFERROR(_xlfn.XLOOKUP(M116&amp;(F116-4),'Báo cáo'!#REF!,'Báo cáo'!#REF!),IFERROR(_xlfn.XLOOKUP(M116&amp;(F116+6),'Báo cáo'!#REF!,'Báo cáo'!#REF!),IFERROR(_xlfn.XLOOKUP(M116&amp;(F116-2),'Báo cáo'!#REF!,'Báo cáo'!#REF!),IFERROR(_xlfn.XLOOKUP(M116&amp;(F116+4),'Báo cáo'!#REF!,'Báo cáo'!#REF!),_xlfn.XLOOKUP(M116&amp;(F116+13),'Báo cáo'!#REF!,'Báo cáo'!#REF!))))))))))))))</f>
        <v>#REF!</v>
      </c>
    </row>
    <row r="117" spans="1:15" hidden="1">
      <c r="A117">
        <v>510010</v>
      </c>
      <c r="B117" t="s">
        <v>18518</v>
      </c>
      <c r="C117" t="s">
        <v>18519</v>
      </c>
      <c r="D117" t="s">
        <v>19770</v>
      </c>
      <c r="E117" s="79" t="s">
        <v>19771</v>
      </c>
      <c r="F117" s="80">
        <v>-10769394</v>
      </c>
      <c r="G117" s="81">
        <v>46030</v>
      </c>
      <c r="H117" s="81"/>
      <c r="I117" s="81"/>
      <c r="J117" s="81">
        <v>46048</v>
      </c>
      <c r="K117" s="82" t="s">
        <v>19159</v>
      </c>
      <c r="L117" s="21">
        <v>46048</v>
      </c>
      <c r="M117">
        <f t="shared" si="2"/>
        <v>3273</v>
      </c>
      <c r="N117" t="str">
        <f t="shared" si="3"/>
        <v>3273-10769394</v>
      </c>
      <c r="O117" t="e">
        <f>IFERROR(_xlfn.XLOOKUP(M117&amp;(F117),'Báo cáo'!#REF!,'Báo cáo'!#REF!),IFERROR(_xlfn.XLOOKUP(M117&amp;(F117-3),'Báo cáo'!#REF!,'Báo cáo'!#REF!),IFERROR(_xlfn.XLOOKUP(M117&amp;(F117-5),'Báo cáo'!#REF!,'Báo cáo'!#REF!),IFERROR(_xlfn.XLOOKUP(M117&amp;(F117+5),'Báo cáo'!#REF!,'Báo cáo'!#REF!),IFERROR(_xlfn.XLOOKUP(M117&amp;(F117+2),'Báo cáo'!#REF!,'Báo cáo'!#REF!),IFERROR(_xlfn.XLOOKUP(M117&amp;(F117-6),'Báo cáo'!#REF!,'Báo cáo'!#REF!),IFERROR(_xlfn.XLOOKUP(M117&amp;(F117-1),'Báo cáo'!#REF!,'Báo cáo'!#REF!),IFERROR(_xlfn.XLOOKUP(M117&amp;(F117+3),'Báo cáo'!#REF!,'Báo cáo'!#REF!),IFERROR(_xlfn.XLOOKUP(M117&amp;(F117+1),'Báo cáo'!#REF!,'Báo cáo'!#REF!),IFERROR(_xlfn.XLOOKUP(M117&amp;(F117-4),'Báo cáo'!#REF!,'Báo cáo'!#REF!),IFERROR(_xlfn.XLOOKUP(M117&amp;(F117+6),'Báo cáo'!#REF!,'Báo cáo'!#REF!),IFERROR(_xlfn.XLOOKUP(M117&amp;(F117-2),'Báo cáo'!#REF!,'Báo cáo'!#REF!),IFERROR(_xlfn.XLOOKUP(M117&amp;(F117+4),'Báo cáo'!#REF!,'Báo cáo'!#REF!),_xlfn.XLOOKUP(M117&amp;(F117+13),'Báo cáo'!#REF!,'Báo cáo'!#REF!))))))))))))))</f>
        <v>#REF!</v>
      </c>
    </row>
    <row r="118" spans="1:15" hidden="1">
      <c r="A118">
        <v>510027</v>
      </c>
      <c r="B118" t="s">
        <v>18518</v>
      </c>
      <c r="C118" t="s">
        <v>18519</v>
      </c>
      <c r="D118" t="s">
        <v>19772</v>
      </c>
      <c r="E118" s="79" t="s">
        <v>19773</v>
      </c>
      <c r="F118" s="80">
        <v>4669191</v>
      </c>
      <c r="G118" s="81">
        <v>45976</v>
      </c>
      <c r="H118" s="81"/>
      <c r="I118" s="81"/>
      <c r="J118" s="81">
        <v>46048</v>
      </c>
      <c r="K118" s="79" t="s">
        <v>18901</v>
      </c>
      <c r="L118" s="21">
        <v>46048</v>
      </c>
      <c r="M118">
        <f t="shared" si="2"/>
        <v>76891</v>
      </c>
      <c r="N118" t="str">
        <f t="shared" si="3"/>
        <v>768914669191</v>
      </c>
      <c r="O118" t="e">
        <f>IFERROR(_xlfn.XLOOKUP(M118&amp;(F118),'Báo cáo'!#REF!,'Báo cáo'!#REF!),IFERROR(_xlfn.XLOOKUP(M118&amp;(F118-3),'Báo cáo'!#REF!,'Báo cáo'!#REF!),IFERROR(_xlfn.XLOOKUP(M118&amp;(F118-5),'Báo cáo'!#REF!,'Báo cáo'!#REF!),IFERROR(_xlfn.XLOOKUP(M118&amp;(F118+5),'Báo cáo'!#REF!,'Báo cáo'!#REF!),IFERROR(_xlfn.XLOOKUP(M118&amp;(F118+2),'Báo cáo'!#REF!,'Báo cáo'!#REF!),IFERROR(_xlfn.XLOOKUP(M118&amp;(F118-6),'Báo cáo'!#REF!,'Báo cáo'!#REF!),IFERROR(_xlfn.XLOOKUP(M118&amp;(F118-1),'Báo cáo'!#REF!,'Báo cáo'!#REF!),IFERROR(_xlfn.XLOOKUP(M118&amp;(F118+3),'Báo cáo'!#REF!,'Báo cáo'!#REF!),IFERROR(_xlfn.XLOOKUP(M118&amp;(F118+1),'Báo cáo'!#REF!,'Báo cáo'!#REF!),IFERROR(_xlfn.XLOOKUP(M118&amp;(F118-4),'Báo cáo'!#REF!,'Báo cáo'!#REF!),IFERROR(_xlfn.XLOOKUP(M118&amp;(F118+6),'Báo cáo'!#REF!,'Báo cáo'!#REF!),IFERROR(_xlfn.XLOOKUP(M118&amp;(F118-2),'Báo cáo'!#REF!,'Báo cáo'!#REF!),IFERROR(_xlfn.XLOOKUP(M118&amp;(F118+4),'Báo cáo'!#REF!,'Báo cáo'!#REF!),_xlfn.XLOOKUP(M118&amp;(F118+13),'Báo cáo'!#REF!,'Báo cáo'!#REF!))))))))))))))</f>
        <v>#REF!</v>
      </c>
    </row>
    <row r="119" spans="1:15" hidden="1">
      <c r="A119">
        <v>510022</v>
      </c>
      <c r="B119" t="s">
        <v>18518</v>
      </c>
      <c r="C119" t="s">
        <v>18519</v>
      </c>
      <c r="D119" t="s">
        <v>19774</v>
      </c>
      <c r="E119" s="79" t="s">
        <v>19775</v>
      </c>
      <c r="F119" s="80">
        <v>1485608</v>
      </c>
      <c r="G119" s="81">
        <v>45976</v>
      </c>
      <c r="H119" s="81"/>
      <c r="I119" s="81"/>
      <c r="J119" s="81">
        <v>46048</v>
      </c>
      <c r="K119" s="79" t="s">
        <v>18903</v>
      </c>
      <c r="L119" s="21">
        <v>46048</v>
      </c>
      <c r="M119">
        <f t="shared" si="2"/>
        <v>76894</v>
      </c>
      <c r="N119" t="str">
        <f t="shared" si="3"/>
        <v>768941485608</v>
      </c>
      <c r="O119" t="e">
        <f>IFERROR(_xlfn.XLOOKUP(M119&amp;(F119),'Báo cáo'!#REF!,'Báo cáo'!#REF!),IFERROR(_xlfn.XLOOKUP(M119&amp;(F119-3),'Báo cáo'!#REF!,'Báo cáo'!#REF!),IFERROR(_xlfn.XLOOKUP(M119&amp;(F119-5),'Báo cáo'!#REF!,'Báo cáo'!#REF!),IFERROR(_xlfn.XLOOKUP(M119&amp;(F119+5),'Báo cáo'!#REF!,'Báo cáo'!#REF!),IFERROR(_xlfn.XLOOKUP(M119&amp;(F119+2),'Báo cáo'!#REF!,'Báo cáo'!#REF!),IFERROR(_xlfn.XLOOKUP(M119&amp;(F119-6),'Báo cáo'!#REF!,'Báo cáo'!#REF!),IFERROR(_xlfn.XLOOKUP(M119&amp;(F119-1),'Báo cáo'!#REF!,'Báo cáo'!#REF!),IFERROR(_xlfn.XLOOKUP(M119&amp;(F119+3),'Báo cáo'!#REF!,'Báo cáo'!#REF!),IFERROR(_xlfn.XLOOKUP(M119&amp;(F119+1),'Báo cáo'!#REF!,'Báo cáo'!#REF!),IFERROR(_xlfn.XLOOKUP(M119&amp;(F119-4),'Báo cáo'!#REF!,'Báo cáo'!#REF!),IFERROR(_xlfn.XLOOKUP(M119&amp;(F119+6),'Báo cáo'!#REF!,'Báo cáo'!#REF!),IFERROR(_xlfn.XLOOKUP(M119&amp;(F119-2),'Báo cáo'!#REF!,'Báo cáo'!#REF!),IFERROR(_xlfn.XLOOKUP(M119&amp;(F119+4),'Báo cáo'!#REF!,'Báo cáo'!#REF!),_xlfn.XLOOKUP(M119&amp;(F119+13),'Báo cáo'!#REF!,'Báo cáo'!#REF!))))))))))))))</f>
        <v>#REF!</v>
      </c>
    </row>
    <row r="120" spans="1:15" hidden="1">
      <c r="A120">
        <v>510017</v>
      </c>
      <c r="B120" t="s">
        <v>18518</v>
      </c>
      <c r="C120" t="s">
        <v>18519</v>
      </c>
      <c r="D120" t="s">
        <v>19776</v>
      </c>
      <c r="E120" s="79" t="s">
        <v>19777</v>
      </c>
      <c r="F120" s="80">
        <v>2140965</v>
      </c>
      <c r="G120" s="81">
        <v>45976</v>
      </c>
      <c r="H120" s="81"/>
      <c r="I120" s="81"/>
      <c r="J120" s="81">
        <v>46048</v>
      </c>
      <c r="K120" s="79" t="s">
        <v>18904</v>
      </c>
      <c r="L120" s="21">
        <v>46048</v>
      </c>
      <c r="M120">
        <f t="shared" si="2"/>
        <v>76895</v>
      </c>
      <c r="N120" t="str">
        <f t="shared" si="3"/>
        <v>768952140965</v>
      </c>
      <c r="O120" t="e">
        <f>IFERROR(_xlfn.XLOOKUP(M120&amp;(F120),'Báo cáo'!#REF!,'Báo cáo'!#REF!),IFERROR(_xlfn.XLOOKUP(M120&amp;(F120-3),'Báo cáo'!#REF!,'Báo cáo'!#REF!),IFERROR(_xlfn.XLOOKUP(M120&amp;(F120-5),'Báo cáo'!#REF!,'Báo cáo'!#REF!),IFERROR(_xlfn.XLOOKUP(M120&amp;(F120+5),'Báo cáo'!#REF!,'Báo cáo'!#REF!),IFERROR(_xlfn.XLOOKUP(M120&amp;(F120+2),'Báo cáo'!#REF!,'Báo cáo'!#REF!),IFERROR(_xlfn.XLOOKUP(M120&amp;(F120-6),'Báo cáo'!#REF!,'Báo cáo'!#REF!),IFERROR(_xlfn.XLOOKUP(M120&amp;(F120-1),'Báo cáo'!#REF!,'Báo cáo'!#REF!),IFERROR(_xlfn.XLOOKUP(M120&amp;(F120+3),'Báo cáo'!#REF!,'Báo cáo'!#REF!),IFERROR(_xlfn.XLOOKUP(M120&amp;(F120+1),'Báo cáo'!#REF!,'Báo cáo'!#REF!),IFERROR(_xlfn.XLOOKUP(M120&amp;(F120-4),'Báo cáo'!#REF!,'Báo cáo'!#REF!),IFERROR(_xlfn.XLOOKUP(M120&amp;(F120+6),'Báo cáo'!#REF!,'Báo cáo'!#REF!),IFERROR(_xlfn.XLOOKUP(M120&amp;(F120-2),'Báo cáo'!#REF!,'Báo cáo'!#REF!),IFERROR(_xlfn.XLOOKUP(M120&amp;(F120+4),'Báo cáo'!#REF!,'Báo cáo'!#REF!),_xlfn.XLOOKUP(M120&amp;(F120+13),'Báo cáo'!#REF!,'Báo cáo'!#REF!))))))))))))))</f>
        <v>#REF!</v>
      </c>
    </row>
    <row r="121" spans="1:15" hidden="1">
      <c r="A121">
        <v>510015</v>
      </c>
      <c r="B121" t="s">
        <v>18518</v>
      </c>
      <c r="C121" t="s">
        <v>18519</v>
      </c>
      <c r="D121" t="s">
        <v>19778</v>
      </c>
      <c r="E121" s="79" t="s">
        <v>19779</v>
      </c>
      <c r="F121" s="80">
        <v>680400</v>
      </c>
      <c r="G121" s="81">
        <v>45975</v>
      </c>
      <c r="H121" s="81"/>
      <c r="I121" s="81"/>
      <c r="J121" s="81">
        <v>46048</v>
      </c>
      <c r="K121" s="79" t="s">
        <v>18905</v>
      </c>
      <c r="L121" s="21">
        <v>46048</v>
      </c>
      <c r="M121">
        <f t="shared" si="2"/>
        <v>76898</v>
      </c>
      <c r="N121" t="str">
        <f t="shared" si="3"/>
        <v>76898680400</v>
      </c>
      <c r="O121" t="e">
        <f>IFERROR(_xlfn.XLOOKUP(M121&amp;(F121),'Báo cáo'!#REF!,'Báo cáo'!#REF!),IFERROR(_xlfn.XLOOKUP(M121&amp;(F121-3),'Báo cáo'!#REF!,'Báo cáo'!#REF!),IFERROR(_xlfn.XLOOKUP(M121&amp;(F121-5),'Báo cáo'!#REF!,'Báo cáo'!#REF!),IFERROR(_xlfn.XLOOKUP(M121&amp;(F121+5),'Báo cáo'!#REF!,'Báo cáo'!#REF!),IFERROR(_xlfn.XLOOKUP(M121&amp;(F121+2),'Báo cáo'!#REF!,'Báo cáo'!#REF!),IFERROR(_xlfn.XLOOKUP(M121&amp;(F121-6),'Báo cáo'!#REF!,'Báo cáo'!#REF!),IFERROR(_xlfn.XLOOKUP(M121&amp;(F121-1),'Báo cáo'!#REF!,'Báo cáo'!#REF!),IFERROR(_xlfn.XLOOKUP(M121&amp;(F121+3),'Báo cáo'!#REF!,'Báo cáo'!#REF!),IFERROR(_xlfn.XLOOKUP(M121&amp;(F121+1),'Báo cáo'!#REF!,'Báo cáo'!#REF!),IFERROR(_xlfn.XLOOKUP(M121&amp;(F121-4),'Báo cáo'!#REF!,'Báo cáo'!#REF!),IFERROR(_xlfn.XLOOKUP(M121&amp;(F121+6),'Báo cáo'!#REF!,'Báo cáo'!#REF!),IFERROR(_xlfn.XLOOKUP(M121&amp;(F121-2),'Báo cáo'!#REF!,'Báo cáo'!#REF!),IFERROR(_xlfn.XLOOKUP(M121&amp;(F121+4),'Báo cáo'!#REF!,'Báo cáo'!#REF!),_xlfn.XLOOKUP(M121&amp;(F121+13),'Báo cáo'!#REF!,'Báo cáo'!#REF!))))))))))))))</f>
        <v>#REF!</v>
      </c>
    </row>
    <row r="122" spans="1:15" hidden="1">
      <c r="A122">
        <v>510010</v>
      </c>
      <c r="B122" t="s">
        <v>18518</v>
      </c>
      <c r="C122" t="s">
        <v>18519</v>
      </c>
      <c r="D122" t="s">
        <v>19780</v>
      </c>
      <c r="E122" s="79" t="s">
        <v>19781</v>
      </c>
      <c r="F122" s="80">
        <v>9720648</v>
      </c>
      <c r="G122" s="81">
        <v>45975</v>
      </c>
      <c r="H122" s="81"/>
      <c r="I122" s="81"/>
      <c r="J122" s="81">
        <v>46048</v>
      </c>
      <c r="K122" s="79" t="s">
        <v>18906</v>
      </c>
      <c r="L122" s="21">
        <v>46048</v>
      </c>
      <c r="M122">
        <f t="shared" si="2"/>
        <v>76900</v>
      </c>
      <c r="N122" t="str">
        <f t="shared" si="3"/>
        <v>769009720648</v>
      </c>
      <c r="O122" t="e">
        <f>IFERROR(_xlfn.XLOOKUP(M122&amp;(F122),'Báo cáo'!#REF!,'Báo cáo'!#REF!),IFERROR(_xlfn.XLOOKUP(M122&amp;(F122-3),'Báo cáo'!#REF!,'Báo cáo'!#REF!),IFERROR(_xlfn.XLOOKUP(M122&amp;(F122-5),'Báo cáo'!#REF!,'Báo cáo'!#REF!),IFERROR(_xlfn.XLOOKUP(M122&amp;(F122+5),'Báo cáo'!#REF!,'Báo cáo'!#REF!),IFERROR(_xlfn.XLOOKUP(M122&amp;(F122+2),'Báo cáo'!#REF!,'Báo cáo'!#REF!),IFERROR(_xlfn.XLOOKUP(M122&amp;(F122-6),'Báo cáo'!#REF!,'Báo cáo'!#REF!),IFERROR(_xlfn.XLOOKUP(M122&amp;(F122-1),'Báo cáo'!#REF!,'Báo cáo'!#REF!),IFERROR(_xlfn.XLOOKUP(M122&amp;(F122+3),'Báo cáo'!#REF!,'Báo cáo'!#REF!),IFERROR(_xlfn.XLOOKUP(M122&amp;(F122+1),'Báo cáo'!#REF!,'Báo cáo'!#REF!),IFERROR(_xlfn.XLOOKUP(M122&amp;(F122-4),'Báo cáo'!#REF!,'Báo cáo'!#REF!),IFERROR(_xlfn.XLOOKUP(M122&amp;(F122+6),'Báo cáo'!#REF!,'Báo cáo'!#REF!),IFERROR(_xlfn.XLOOKUP(M122&amp;(F122-2),'Báo cáo'!#REF!,'Báo cáo'!#REF!),IFERROR(_xlfn.XLOOKUP(M122&amp;(F122+4),'Báo cáo'!#REF!,'Báo cáo'!#REF!),_xlfn.XLOOKUP(M122&amp;(F122+13),'Báo cáo'!#REF!,'Báo cáo'!#REF!))))))))))))))</f>
        <v>#REF!</v>
      </c>
    </row>
    <row r="123" spans="1:15" hidden="1">
      <c r="A123">
        <v>510012</v>
      </c>
      <c r="B123" t="s">
        <v>18518</v>
      </c>
      <c r="C123" t="s">
        <v>18519</v>
      </c>
      <c r="D123" t="s">
        <v>19782</v>
      </c>
      <c r="E123" s="79" t="s">
        <v>19783</v>
      </c>
      <c r="F123" s="80">
        <v>8244680</v>
      </c>
      <c r="G123" s="81">
        <v>45976</v>
      </c>
      <c r="H123" s="81"/>
      <c r="I123" s="81"/>
      <c r="J123" s="81">
        <v>46048</v>
      </c>
      <c r="K123" s="79" t="s">
        <v>18907</v>
      </c>
      <c r="L123" s="21">
        <v>46048</v>
      </c>
      <c r="M123">
        <f t="shared" si="2"/>
        <v>77005</v>
      </c>
      <c r="N123" t="str">
        <f t="shared" si="3"/>
        <v>770058244680</v>
      </c>
      <c r="O123" t="e">
        <f>IFERROR(_xlfn.XLOOKUP(M123&amp;(F123),'Báo cáo'!#REF!,'Báo cáo'!#REF!),IFERROR(_xlfn.XLOOKUP(M123&amp;(F123-3),'Báo cáo'!#REF!,'Báo cáo'!#REF!),IFERROR(_xlfn.XLOOKUP(M123&amp;(F123-5),'Báo cáo'!#REF!,'Báo cáo'!#REF!),IFERROR(_xlfn.XLOOKUP(M123&amp;(F123+5),'Báo cáo'!#REF!,'Báo cáo'!#REF!),IFERROR(_xlfn.XLOOKUP(M123&amp;(F123+2),'Báo cáo'!#REF!,'Báo cáo'!#REF!),IFERROR(_xlfn.XLOOKUP(M123&amp;(F123-6),'Báo cáo'!#REF!,'Báo cáo'!#REF!),IFERROR(_xlfn.XLOOKUP(M123&amp;(F123-1),'Báo cáo'!#REF!,'Báo cáo'!#REF!),IFERROR(_xlfn.XLOOKUP(M123&amp;(F123+3),'Báo cáo'!#REF!,'Báo cáo'!#REF!),IFERROR(_xlfn.XLOOKUP(M123&amp;(F123+1),'Báo cáo'!#REF!,'Báo cáo'!#REF!),IFERROR(_xlfn.XLOOKUP(M123&amp;(F123-4),'Báo cáo'!#REF!,'Báo cáo'!#REF!),IFERROR(_xlfn.XLOOKUP(M123&amp;(F123+6),'Báo cáo'!#REF!,'Báo cáo'!#REF!),IFERROR(_xlfn.XLOOKUP(M123&amp;(F123-2),'Báo cáo'!#REF!,'Báo cáo'!#REF!),IFERROR(_xlfn.XLOOKUP(M123&amp;(F123+4),'Báo cáo'!#REF!,'Báo cáo'!#REF!),_xlfn.XLOOKUP(M123&amp;(F123+13),'Báo cáo'!#REF!,'Báo cáo'!#REF!))))))))))))))</f>
        <v>#REF!</v>
      </c>
    </row>
    <row r="124" spans="1:15" hidden="1">
      <c r="A124">
        <v>570010</v>
      </c>
      <c r="B124" t="s">
        <v>18518</v>
      </c>
      <c r="C124" t="s">
        <v>18519</v>
      </c>
      <c r="D124" t="s">
        <v>19784</v>
      </c>
      <c r="E124" s="79" t="s">
        <v>19785</v>
      </c>
      <c r="F124" s="80">
        <v>7935881</v>
      </c>
      <c r="G124" s="81">
        <v>45998</v>
      </c>
      <c r="H124" s="81"/>
      <c r="I124" s="81"/>
      <c r="J124" s="81">
        <v>46048</v>
      </c>
      <c r="K124" s="79" t="s">
        <v>18983</v>
      </c>
      <c r="L124" s="21">
        <v>46048</v>
      </c>
      <c r="M124">
        <f t="shared" si="2"/>
        <v>82176</v>
      </c>
      <c r="N124" t="str">
        <f t="shared" si="3"/>
        <v>821767935881</v>
      </c>
      <c r="O124" t="e">
        <f>IFERROR(_xlfn.XLOOKUP(M124&amp;(F124),'Báo cáo'!#REF!,'Báo cáo'!#REF!),IFERROR(_xlfn.XLOOKUP(M124&amp;(F124-3),'Báo cáo'!#REF!,'Báo cáo'!#REF!),IFERROR(_xlfn.XLOOKUP(M124&amp;(F124-5),'Báo cáo'!#REF!,'Báo cáo'!#REF!),IFERROR(_xlfn.XLOOKUP(M124&amp;(F124+5),'Báo cáo'!#REF!,'Báo cáo'!#REF!),IFERROR(_xlfn.XLOOKUP(M124&amp;(F124+2),'Báo cáo'!#REF!,'Báo cáo'!#REF!),IFERROR(_xlfn.XLOOKUP(M124&amp;(F124-6),'Báo cáo'!#REF!,'Báo cáo'!#REF!),IFERROR(_xlfn.XLOOKUP(M124&amp;(F124-1),'Báo cáo'!#REF!,'Báo cáo'!#REF!),IFERROR(_xlfn.XLOOKUP(M124&amp;(F124+3),'Báo cáo'!#REF!,'Báo cáo'!#REF!),IFERROR(_xlfn.XLOOKUP(M124&amp;(F124+1),'Báo cáo'!#REF!,'Báo cáo'!#REF!),IFERROR(_xlfn.XLOOKUP(M124&amp;(F124-4),'Báo cáo'!#REF!,'Báo cáo'!#REF!),IFERROR(_xlfn.XLOOKUP(M124&amp;(F124+6),'Báo cáo'!#REF!,'Báo cáo'!#REF!),IFERROR(_xlfn.XLOOKUP(M124&amp;(F124-2),'Báo cáo'!#REF!,'Báo cáo'!#REF!),IFERROR(_xlfn.XLOOKUP(M124&amp;(F124+4),'Báo cáo'!#REF!,'Báo cáo'!#REF!),_xlfn.XLOOKUP(M124&amp;(F124+13),'Báo cáo'!#REF!,'Báo cáo'!#REF!))))))))))))))</f>
        <v>#REF!</v>
      </c>
    </row>
    <row r="125" spans="1:15" hidden="1">
      <c r="A125">
        <v>510028</v>
      </c>
      <c r="B125" t="s">
        <v>18518</v>
      </c>
      <c r="C125" t="s">
        <v>18519</v>
      </c>
      <c r="D125" t="s">
        <v>19786</v>
      </c>
      <c r="E125" s="79" t="s">
        <v>19787</v>
      </c>
      <c r="F125" s="80">
        <v>1987200</v>
      </c>
      <c r="G125" s="81">
        <v>45998</v>
      </c>
      <c r="H125" s="81"/>
      <c r="I125" s="81"/>
      <c r="J125" s="81">
        <v>46048</v>
      </c>
      <c r="K125" s="79" t="s">
        <v>18984</v>
      </c>
      <c r="L125" s="21">
        <v>46048</v>
      </c>
      <c r="M125">
        <f t="shared" si="2"/>
        <v>82177</v>
      </c>
      <c r="N125" t="str">
        <f t="shared" si="3"/>
        <v>821771987200</v>
      </c>
      <c r="O125" t="e">
        <f>IFERROR(_xlfn.XLOOKUP(M125&amp;(F125),'Báo cáo'!#REF!,'Báo cáo'!#REF!),IFERROR(_xlfn.XLOOKUP(M125&amp;(F125-3),'Báo cáo'!#REF!,'Báo cáo'!#REF!),IFERROR(_xlfn.XLOOKUP(M125&amp;(F125-5),'Báo cáo'!#REF!,'Báo cáo'!#REF!),IFERROR(_xlfn.XLOOKUP(M125&amp;(F125+5),'Báo cáo'!#REF!,'Báo cáo'!#REF!),IFERROR(_xlfn.XLOOKUP(M125&amp;(F125+2),'Báo cáo'!#REF!,'Báo cáo'!#REF!),IFERROR(_xlfn.XLOOKUP(M125&amp;(F125-6),'Báo cáo'!#REF!,'Báo cáo'!#REF!),IFERROR(_xlfn.XLOOKUP(M125&amp;(F125-1),'Báo cáo'!#REF!,'Báo cáo'!#REF!),IFERROR(_xlfn.XLOOKUP(M125&amp;(F125+3),'Báo cáo'!#REF!,'Báo cáo'!#REF!),IFERROR(_xlfn.XLOOKUP(M125&amp;(F125+1),'Báo cáo'!#REF!,'Báo cáo'!#REF!),IFERROR(_xlfn.XLOOKUP(M125&amp;(F125-4),'Báo cáo'!#REF!,'Báo cáo'!#REF!),IFERROR(_xlfn.XLOOKUP(M125&amp;(F125+6),'Báo cáo'!#REF!,'Báo cáo'!#REF!),IFERROR(_xlfn.XLOOKUP(M125&amp;(F125-2),'Báo cáo'!#REF!,'Báo cáo'!#REF!),IFERROR(_xlfn.XLOOKUP(M125&amp;(F125+4),'Báo cáo'!#REF!,'Báo cáo'!#REF!),_xlfn.XLOOKUP(M125&amp;(F125+13),'Báo cáo'!#REF!,'Báo cáo'!#REF!))))))))))))))</f>
        <v>#REF!</v>
      </c>
    </row>
    <row r="126" spans="1:15" hidden="1">
      <c r="A126">
        <v>510028</v>
      </c>
      <c r="B126" t="s">
        <v>18518</v>
      </c>
      <c r="C126" t="s">
        <v>18519</v>
      </c>
      <c r="D126" t="s">
        <v>19788</v>
      </c>
      <c r="E126" s="79" t="s">
        <v>19789</v>
      </c>
      <c r="F126" s="80">
        <v>2971215</v>
      </c>
      <c r="G126" s="81">
        <v>45998</v>
      </c>
      <c r="H126" s="81"/>
      <c r="I126" s="81"/>
      <c r="J126" s="81">
        <v>46048</v>
      </c>
      <c r="K126" s="79" t="s">
        <v>18985</v>
      </c>
      <c r="L126" s="21">
        <v>46048</v>
      </c>
      <c r="M126">
        <f t="shared" si="2"/>
        <v>82178</v>
      </c>
      <c r="N126" t="str">
        <f t="shared" si="3"/>
        <v>821782971215</v>
      </c>
      <c r="O126" t="e">
        <f>IFERROR(_xlfn.XLOOKUP(M126&amp;(F126),'Báo cáo'!#REF!,'Báo cáo'!#REF!),IFERROR(_xlfn.XLOOKUP(M126&amp;(F126-3),'Báo cáo'!#REF!,'Báo cáo'!#REF!),IFERROR(_xlfn.XLOOKUP(M126&amp;(F126-5),'Báo cáo'!#REF!,'Báo cáo'!#REF!),IFERROR(_xlfn.XLOOKUP(M126&amp;(F126+5),'Báo cáo'!#REF!,'Báo cáo'!#REF!),IFERROR(_xlfn.XLOOKUP(M126&amp;(F126+2),'Báo cáo'!#REF!,'Báo cáo'!#REF!),IFERROR(_xlfn.XLOOKUP(M126&amp;(F126-6),'Báo cáo'!#REF!,'Báo cáo'!#REF!),IFERROR(_xlfn.XLOOKUP(M126&amp;(F126-1),'Báo cáo'!#REF!,'Báo cáo'!#REF!),IFERROR(_xlfn.XLOOKUP(M126&amp;(F126+3),'Báo cáo'!#REF!,'Báo cáo'!#REF!),IFERROR(_xlfn.XLOOKUP(M126&amp;(F126+1),'Báo cáo'!#REF!,'Báo cáo'!#REF!),IFERROR(_xlfn.XLOOKUP(M126&amp;(F126-4),'Báo cáo'!#REF!,'Báo cáo'!#REF!),IFERROR(_xlfn.XLOOKUP(M126&amp;(F126+6),'Báo cáo'!#REF!,'Báo cáo'!#REF!),IFERROR(_xlfn.XLOOKUP(M126&amp;(F126-2),'Báo cáo'!#REF!,'Báo cáo'!#REF!),IFERROR(_xlfn.XLOOKUP(M126&amp;(F126+4),'Báo cáo'!#REF!,'Báo cáo'!#REF!),_xlfn.XLOOKUP(M126&amp;(F126+13),'Báo cáo'!#REF!,'Báo cáo'!#REF!))))))))))))))</f>
        <v>#REF!</v>
      </c>
    </row>
    <row r="127" spans="1:15" hidden="1">
      <c r="A127">
        <v>510024</v>
      </c>
      <c r="B127" t="s">
        <v>18518</v>
      </c>
      <c r="C127" t="s">
        <v>18519</v>
      </c>
      <c r="D127" t="s">
        <v>19790</v>
      </c>
      <c r="E127" s="79" t="s">
        <v>19791</v>
      </c>
      <c r="F127" s="80">
        <v>5543033</v>
      </c>
      <c r="G127" s="81">
        <v>46000</v>
      </c>
      <c r="H127" s="81"/>
      <c r="I127" s="81"/>
      <c r="J127" s="81">
        <v>46048</v>
      </c>
      <c r="K127" s="79" t="s">
        <v>18988</v>
      </c>
      <c r="L127" s="21">
        <v>46048</v>
      </c>
      <c r="M127">
        <f t="shared" si="2"/>
        <v>82181</v>
      </c>
      <c r="N127" t="str">
        <f t="shared" si="3"/>
        <v>821815543033</v>
      </c>
      <c r="O127" t="e">
        <f>IFERROR(_xlfn.XLOOKUP(M127&amp;(F127),'Báo cáo'!#REF!,'Báo cáo'!#REF!),IFERROR(_xlfn.XLOOKUP(M127&amp;(F127-3),'Báo cáo'!#REF!,'Báo cáo'!#REF!),IFERROR(_xlfn.XLOOKUP(M127&amp;(F127-5),'Báo cáo'!#REF!,'Báo cáo'!#REF!),IFERROR(_xlfn.XLOOKUP(M127&amp;(F127+5),'Báo cáo'!#REF!,'Báo cáo'!#REF!),IFERROR(_xlfn.XLOOKUP(M127&amp;(F127+2),'Báo cáo'!#REF!,'Báo cáo'!#REF!),IFERROR(_xlfn.XLOOKUP(M127&amp;(F127-6),'Báo cáo'!#REF!,'Báo cáo'!#REF!),IFERROR(_xlfn.XLOOKUP(M127&amp;(F127-1),'Báo cáo'!#REF!,'Báo cáo'!#REF!),IFERROR(_xlfn.XLOOKUP(M127&amp;(F127+3),'Báo cáo'!#REF!,'Báo cáo'!#REF!),IFERROR(_xlfn.XLOOKUP(M127&amp;(F127+1),'Báo cáo'!#REF!,'Báo cáo'!#REF!),IFERROR(_xlfn.XLOOKUP(M127&amp;(F127-4),'Báo cáo'!#REF!,'Báo cáo'!#REF!),IFERROR(_xlfn.XLOOKUP(M127&amp;(F127+6),'Báo cáo'!#REF!,'Báo cáo'!#REF!),IFERROR(_xlfn.XLOOKUP(M127&amp;(F127-2),'Báo cáo'!#REF!,'Báo cáo'!#REF!),IFERROR(_xlfn.XLOOKUP(M127&amp;(F127+4),'Báo cáo'!#REF!,'Báo cáo'!#REF!),_xlfn.XLOOKUP(M127&amp;(F127+13),'Báo cáo'!#REF!,'Báo cáo'!#REF!))))))))))))))</f>
        <v>#REF!</v>
      </c>
    </row>
    <row r="128" spans="1:15" hidden="1">
      <c r="A128">
        <v>510024</v>
      </c>
      <c r="B128" t="s">
        <v>18518</v>
      </c>
      <c r="C128" t="s">
        <v>18519</v>
      </c>
      <c r="D128" t="s">
        <v>19792</v>
      </c>
      <c r="E128" s="79" t="s">
        <v>19793</v>
      </c>
      <c r="F128" s="80">
        <v>1385100</v>
      </c>
      <c r="G128" s="81">
        <v>46000</v>
      </c>
      <c r="H128" s="81"/>
      <c r="I128" s="81"/>
      <c r="J128" s="81">
        <v>46048</v>
      </c>
      <c r="K128" s="79" t="s">
        <v>18989</v>
      </c>
      <c r="L128" s="21">
        <v>46048</v>
      </c>
      <c r="M128">
        <f t="shared" si="2"/>
        <v>82182</v>
      </c>
      <c r="N128" t="str">
        <f t="shared" si="3"/>
        <v>821821385100</v>
      </c>
      <c r="O128" t="e">
        <f>IFERROR(_xlfn.XLOOKUP(M128&amp;(F128),'Báo cáo'!#REF!,'Báo cáo'!#REF!),IFERROR(_xlfn.XLOOKUP(M128&amp;(F128-3),'Báo cáo'!#REF!,'Báo cáo'!#REF!),IFERROR(_xlfn.XLOOKUP(M128&amp;(F128-5),'Báo cáo'!#REF!,'Báo cáo'!#REF!),IFERROR(_xlfn.XLOOKUP(M128&amp;(F128+5),'Báo cáo'!#REF!,'Báo cáo'!#REF!),IFERROR(_xlfn.XLOOKUP(M128&amp;(F128+2),'Báo cáo'!#REF!,'Báo cáo'!#REF!),IFERROR(_xlfn.XLOOKUP(M128&amp;(F128-6),'Báo cáo'!#REF!,'Báo cáo'!#REF!),IFERROR(_xlfn.XLOOKUP(M128&amp;(F128-1),'Báo cáo'!#REF!,'Báo cáo'!#REF!),IFERROR(_xlfn.XLOOKUP(M128&amp;(F128+3),'Báo cáo'!#REF!,'Báo cáo'!#REF!),IFERROR(_xlfn.XLOOKUP(M128&amp;(F128+1),'Báo cáo'!#REF!,'Báo cáo'!#REF!),IFERROR(_xlfn.XLOOKUP(M128&amp;(F128-4),'Báo cáo'!#REF!,'Báo cáo'!#REF!),IFERROR(_xlfn.XLOOKUP(M128&amp;(F128+6),'Báo cáo'!#REF!,'Báo cáo'!#REF!),IFERROR(_xlfn.XLOOKUP(M128&amp;(F128-2),'Báo cáo'!#REF!,'Báo cáo'!#REF!),IFERROR(_xlfn.XLOOKUP(M128&amp;(F128+4),'Báo cáo'!#REF!,'Báo cáo'!#REF!),_xlfn.XLOOKUP(M128&amp;(F128+13),'Báo cáo'!#REF!,'Báo cáo'!#REF!))))))))))))))</f>
        <v>#REF!</v>
      </c>
    </row>
    <row r="129" spans="1:15" hidden="1">
      <c r="A129">
        <v>510016</v>
      </c>
      <c r="B129" t="s">
        <v>18518</v>
      </c>
      <c r="C129" t="s">
        <v>18519</v>
      </c>
      <c r="D129" t="s">
        <v>19794</v>
      </c>
      <c r="E129" s="79" t="s">
        <v>19795</v>
      </c>
      <c r="F129" s="80">
        <v>482139</v>
      </c>
      <c r="G129" s="81">
        <v>45999</v>
      </c>
      <c r="H129" s="81"/>
      <c r="I129" s="81"/>
      <c r="J129" s="81">
        <v>46048</v>
      </c>
      <c r="K129" s="79" t="s">
        <v>18996</v>
      </c>
      <c r="L129" s="21">
        <v>46048</v>
      </c>
      <c r="M129">
        <f t="shared" si="2"/>
        <v>82189</v>
      </c>
      <c r="N129" t="str">
        <f t="shared" si="3"/>
        <v>82189482139</v>
      </c>
      <c r="O129" t="e">
        <f>IFERROR(_xlfn.XLOOKUP(M129&amp;(F129),'Báo cáo'!#REF!,'Báo cáo'!#REF!),IFERROR(_xlfn.XLOOKUP(M129&amp;(F129-3),'Báo cáo'!#REF!,'Báo cáo'!#REF!),IFERROR(_xlfn.XLOOKUP(M129&amp;(F129-5),'Báo cáo'!#REF!,'Báo cáo'!#REF!),IFERROR(_xlfn.XLOOKUP(M129&amp;(F129+5),'Báo cáo'!#REF!,'Báo cáo'!#REF!),IFERROR(_xlfn.XLOOKUP(M129&amp;(F129+2),'Báo cáo'!#REF!,'Báo cáo'!#REF!),IFERROR(_xlfn.XLOOKUP(M129&amp;(F129-6),'Báo cáo'!#REF!,'Báo cáo'!#REF!),IFERROR(_xlfn.XLOOKUP(M129&amp;(F129-1),'Báo cáo'!#REF!,'Báo cáo'!#REF!),IFERROR(_xlfn.XLOOKUP(M129&amp;(F129+3),'Báo cáo'!#REF!,'Báo cáo'!#REF!),IFERROR(_xlfn.XLOOKUP(M129&amp;(F129+1),'Báo cáo'!#REF!,'Báo cáo'!#REF!),IFERROR(_xlfn.XLOOKUP(M129&amp;(F129-4),'Báo cáo'!#REF!,'Báo cáo'!#REF!),IFERROR(_xlfn.XLOOKUP(M129&amp;(F129+6),'Báo cáo'!#REF!,'Báo cáo'!#REF!),IFERROR(_xlfn.XLOOKUP(M129&amp;(F129-2),'Báo cáo'!#REF!,'Báo cáo'!#REF!),IFERROR(_xlfn.XLOOKUP(M129&amp;(F129+4),'Báo cáo'!#REF!,'Báo cáo'!#REF!),_xlfn.XLOOKUP(M129&amp;(F129+13),'Báo cáo'!#REF!,'Báo cáo'!#REF!))))))))))))))</f>
        <v>#REF!</v>
      </c>
    </row>
    <row r="130" spans="1:15" hidden="1">
      <c r="A130">
        <v>510016</v>
      </c>
      <c r="B130" t="s">
        <v>18518</v>
      </c>
      <c r="C130" t="s">
        <v>18519</v>
      </c>
      <c r="D130" t="s">
        <v>19796</v>
      </c>
      <c r="E130" s="79" t="s">
        <v>19797</v>
      </c>
      <c r="F130" s="80">
        <v>6473561</v>
      </c>
      <c r="G130" s="81">
        <v>45999</v>
      </c>
      <c r="H130" s="81"/>
      <c r="I130" s="81"/>
      <c r="J130" s="81">
        <v>46048</v>
      </c>
      <c r="K130" s="79" t="s">
        <v>18997</v>
      </c>
      <c r="L130" s="21">
        <v>46048</v>
      </c>
      <c r="M130">
        <f t="shared" si="2"/>
        <v>82190</v>
      </c>
      <c r="N130" t="str">
        <f t="shared" si="3"/>
        <v>821906473561</v>
      </c>
      <c r="O130" t="e">
        <f>IFERROR(_xlfn.XLOOKUP(M130&amp;(F130),'Báo cáo'!#REF!,'Báo cáo'!#REF!),IFERROR(_xlfn.XLOOKUP(M130&amp;(F130-3),'Báo cáo'!#REF!,'Báo cáo'!#REF!),IFERROR(_xlfn.XLOOKUP(M130&amp;(F130-5),'Báo cáo'!#REF!,'Báo cáo'!#REF!),IFERROR(_xlfn.XLOOKUP(M130&amp;(F130+5),'Báo cáo'!#REF!,'Báo cáo'!#REF!),IFERROR(_xlfn.XLOOKUP(M130&amp;(F130+2),'Báo cáo'!#REF!,'Báo cáo'!#REF!),IFERROR(_xlfn.XLOOKUP(M130&amp;(F130-6),'Báo cáo'!#REF!,'Báo cáo'!#REF!),IFERROR(_xlfn.XLOOKUP(M130&amp;(F130-1),'Báo cáo'!#REF!,'Báo cáo'!#REF!),IFERROR(_xlfn.XLOOKUP(M130&amp;(F130+3),'Báo cáo'!#REF!,'Báo cáo'!#REF!),IFERROR(_xlfn.XLOOKUP(M130&amp;(F130+1),'Báo cáo'!#REF!,'Báo cáo'!#REF!),IFERROR(_xlfn.XLOOKUP(M130&amp;(F130-4),'Báo cáo'!#REF!,'Báo cáo'!#REF!),IFERROR(_xlfn.XLOOKUP(M130&amp;(F130+6),'Báo cáo'!#REF!,'Báo cáo'!#REF!),IFERROR(_xlfn.XLOOKUP(M130&amp;(F130-2),'Báo cáo'!#REF!,'Báo cáo'!#REF!),IFERROR(_xlfn.XLOOKUP(M130&amp;(F130+4),'Báo cáo'!#REF!,'Báo cáo'!#REF!),_xlfn.XLOOKUP(M130&amp;(F130+13),'Báo cáo'!#REF!,'Báo cáo'!#REF!))))))))))))))</f>
        <v>#REF!</v>
      </c>
    </row>
    <row r="131" spans="1:15" hidden="1">
      <c r="A131">
        <v>510025</v>
      </c>
      <c r="B131" t="s">
        <v>18518</v>
      </c>
      <c r="C131" t="s">
        <v>18519</v>
      </c>
      <c r="D131" t="s">
        <v>19798</v>
      </c>
      <c r="E131" s="79" t="s">
        <v>19799</v>
      </c>
      <c r="F131" s="80">
        <v>9667485</v>
      </c>
      <c r="G131" s="81">
        <v>46001</v>
      </c>
      <c r="H131" s="81"/>
      <c r="I131" s="81"/>
      <c r="J131" s="81">
        <v>46048</v>
      </c>
      <c r="K131" s="79" t="s">
        <v>19005</v>
      </c>
      <c r="L131" s="21">
        <v>46048</v>
      </c>
      <c r="M131">
        <f t="shared" si="2"/>
        <v>83344</v>
      </c>
      <c r="N131" t="str">
        <f t="shared" si="3"/>
        <v>833449667485</v>
      </c>
      <c r="O131" t="e">
        <f>IFERROR(_xlfn.XLOOKUP(M131&amp;(F131),'Báo cáo'!#REF!,'Báo cáo'!#REF!),IFERROR(_xlfn.XLOOKUP(M131&amp;(F131-3),'Báo cáo'!#REF!,'Báo cáo'!#REF!),IFERROR(_xlfn.XLOOKUP(M131&amp;(F131-5),'Báo cáo'!#REF!,'Báo cáo'!#REF!),IFERROR(_xlfn.XLOOKUP(M131&amp;(F131+5),'Báo cáo'!#REF!,'Báo cáo'!#REF!),IFERROR(_xlfn.XLOOKUP(M131&amp;(F131+2),'Báo cáo'!#REF!,'Báo cáo'!#REF!),IFERROR(_xlfn.XLOOKUP(M131&amp;(F131-6),'Báo cáo'!#REF!,'Báo cáo'!#REF!),IFERROR(_xlfn.XLOOKUP(M131&amp;(F131-1),'Báo cáo'!#REF!,'Báo cáo'!#REF!),IFERROR(_xlfn.XLOOKUP(M131&amp;(F131+3),'Báo cáo'!#REF!,'Báo cáo'!#REF!),IFERROR(_xlfn.XLOOKUP(M131&amp;(F131+1),'Báo cáo'!#REF!,'Báo cáo'!#REF!),IFERROR(_xlfn.XLOOKUP(M131&amp;(F131-4),'Báo cáo'!#REF!,'Báo cáo'!#REF!),IFERROR(_xlfn.XLOOKUP(M131&amp;(F131+6),'Báo cáo'!#REF!,'Báo cáo'!#REF!),IFERROR(_xlfn.XLOOKUP(M131&amp;(F131-2),'Báo cáo'!#REF!,'Báo cáo'!#REF!),IFERROR(_xlfn.XLOOKUP(M131&amp;(F131+4),'Báo cáo'!#REF!,'Báo cáo'!#REF!),_xlfn.XLOOKUP(M131&amp;(F131+13),'Báo cáo'!#REF!,'Báo cáo'!#REF!))))))))))))))</f>
        <v>#REF!</v>
      </c>
    </row>
    <row r="132" spans="1:15" hidden="1">
      <c r="A132">
        <v>510017</v>
      </c>
      <c r="B132" t="s">
        <v>18518</v>
      </c>
      <c r="C132" t="s">
        <v>18519</v>
      </c>
      <c r="D132" t="s">
        <v>19800</v>
      </c>
      <c r="E132" s="79" t="s">
        <v>19801</v>
      </c>
      <c r="F132" s="80">
        <v>704700</v>
      </c>
      <c r="G132" s="81">
        <v>46001</v>
      </c>
      <c r="H132" s="81"/>
      <c r="I132" s="81"/>
      <c r="J132" s="81">
        <v>46048</v>
      </c>
      <c r="K132" s="79" t="s">
        <v>19006</v>
      </c>
      <c r="L132" s="21">
        <v>46048</v>
      </c>
      <c r="M132">
        <f t="shared" ref="M132:M195" si="4">IFERROR(VALUE(K132),K132)</f>
        <v>83345</v>
      </c>
      <c r="N132" t="str">
        <f t="shared" ref="N132:N195" si="5">M132&amp;F132</f>
        <v>83345704700</v>
      </c>
      <c r="O132" t="e">
        <f>IFERROR(_xlfn.XLOOKUP(M132&amp;(F132),'Báo cáo'!#REF!,'Báo cáo'!#REF!),IFERROR(_xlfn.XLOOKUP(M132&amp;(F132-3),'Báo cáo'!#REF!,'Báo cáo'!#REF!),IFERROR(_xlfn.XLOOKUP(M132&amp;(F132-5),'Báo cáo'!#REF!,'Báo cáo'!#REF!),IFERROR(_xlfn.XLOOKUP(M132&amp;(F132+5),'Báo cáo'!#REF!,'Báo cáo'!#REF!),IFERROR(_xlfn.XLOOKUP(M132&amp;(F132+2),'Báo cáo'!#REF!,'Báo cáo'!#REF!),IFERROR(_xlfn.XLOOKUP(M132&amp;(F132-6),'Báo cáo'!#REF!,'Báo cáo'!#REF!),IFERROR(_xlfn.XLOOKUP(M132&amp;(F132-1),'Báo cáo'!#REF!,'Báo cáo'!#REF!),IFERROR(_xlfn.XLOOKUP(M132&amp;(F132+3),'Báo cáo'!#REF!,'Báo cáo'!#REF!),IFERROR(_xlfn.XLOOKUP(M132&amp;(F132+1),'Báo cáo'!#REF!,'Báo cáo'!#REF!),IFERROR(_xlfn.XLOOKUP(M132&amp;(F132-4),'Báo cáo'!#REF!,'Báo cáo'!#REF!),IFERROR(_xlfn.XLOOKUP(M132&amp;(F132+6),'Báo cáo'!#REF!,'Báo cáo'!#REF!),IFERROR(_xlfn.XLOOKUP(M132&amp;(F132-2),'Báo cáo'!#REF!,'Báo cáo'!#REF!),IFERROR(_xlfn.XLOOKUP(M132&amp;(F132+4),'Báo cáo'!#REF!,'Báo cáo'!#REF!),_xlfn.XLOOKUP(M132&amp;(F132+13),'Báo cáo'!#REF!,'Báo cáo'!#REF!))))))))))))))</f>
        <v>#REF!</v>
      </c>
    </row>
    <row r="133" spans="1:15" hidden="1">
      <c r="A133">
        <v>510016</v>
      </c>
      <c r="B133" t="s">
        <v>18518</v>
      </c>
      <c r="C133" t="s">
        <v>18519</v>
      </c>
      <c r="D133" t="s">
        <v>19802</v>
      </c>
      <c r="E133" s="79" t="s">
        <v>19803</v>
      </c>
      <c r="F133" s="80">
        <v>680400</v>
      </c>
      <c r="G133" s="81">
        <v>46003</v>
      </c>
      <c r="H133" s="81"/>
      <c r="I133" s="81"/>
      <c r="J133" s="81">
        <v>46048</v>
      </c>
      <c r="K133" s="79" t="s">
        <v>19007</v>
      </c>
      <c r="L133" s="21">
        <v>46048</v>
      </c>
      <c r="M133">
        <f t="shared" si="4"/>
        <v>83346</v>
      </c>
      <c r="N133" t="str">
        <f t="shared" si="5"/>
        <v>83346680400</v>
      </c>
      <c r="O133" t="e">
        <f>IFERROR(_xlfn.XLOOKUP(M133&amp;(F133),'Báo cáo'!#REF!,'Báo cáo'!#REF!),IFERROR(_xlfn.XLOOKUP(M133&amp;(F133-3),'Báo cáo'!#REF!,'Báo cáo'!#REF!),IFERROR(_xlfn.XLOOKUP(M133&amp;(F133-5),'Báo cáo'!#REF!,'Báo cáo'!#REF!),IFERROR(_xlfn.XLOOKUP(M133&amp;(F133+5),'Báo cáo'!#REF!,'Báo cáo'!#REF!),IFERROR(_xlfn.XLOOKUP(M133&amp;(F133+2),'Báo cáo'!#REF!,'Báo cáo'!#REF!),IFERROR(_xlfn.XLOOKUP(M133&amp;(F133-6),'Báo cáo'!#REF!,'Báo cáo'!#REF!),IFERROR(_xlfn.XLOOKUP(M133&amp;(F133-1),'Báo cáo'!#REF!,'Báo cáo'!#REF!),IFERROR(_xlfn.XLOOKUP(M133&amp;(F133+3),'Báo cáo'!#REF!,'Báo cáo'!#REF!),IFERROR(_xlfn.XLOOKUP(M133&amp;(F133+1),'Báo cáo'!#REF!,'Báo cáo'!#REF!),IFERROR(_xlfn.XLOOKUP(M133&amp;(F133-4),'Báo cáo'!#REF!,'Báo cáo'!#REF!),IFERROR(_xlfn.XLOOKUP(M133&amp;(F133+6),'Báo cáo'!#REF!,'Báo cáo'!#REF!),IFERROR(_xlfn.XLOOKUP(M133&amp;(F133-2),'Báo cáo'!#REF!,'Báo cáo'!#REF!),IFERROR(_xlfn.XLOOKUP(M133&amp;(F133+4),'Báo cáo'!#REF!,'Báo cáo'!#REF!),_xlfn.XLOOKUP(M133&amp;(F133+13),'Báo cáo'!#REF!,'Báo cáo'!#REF!))))))))))))))</f>
        <v>#REF!</v>
      </c>
    </row>
    <row r="134" spans="1:15" hidden="1">
      <c r="A134">
        <v>510010</v>
      </c>
      <c r="B134" t="s">
        <v>18518</v>
      </c>
      <c r="C134" t="s">
        <v>18519</v>
      </c>
      <c r="D134" t="s">
        <v>19804</v>
      </c>
      <c r="E134" s="79" t="s">
        <v>19805</v>
      </c>
      <c r="F134" s="80">
        <v>1446417</v>
      </c>
      <c r="G134" s="81">
        <v>45999</v>
      </c>
      <c r="H134" s="81"/>
      <c r="I134" s="81"/>
      <c r="J134" s="81">
        <v>46048</v>
      </c>
      <c r="K134" s="79" t="s">
        <v>19008</v>
      </c>
      <c r="L134" s="21">
        <v>46048</v>
      </c>
      <c r="M134">
        <f t="shared" si="4"/>
        <v>83347</v>
      </c>
      <c r="N134" t="str">
        <f t="shared" si="5"/>
        <v>833471446417</v>
      </c>
      <c r="O134" t="e">
        <f>IFERROR(_xlfn.XLOOKUP(M134&amp;(F134),'Báo cáo'!#REF!,'Báo cáo'!#REF!),IFERROR(_xlfn.XLOOKUP(M134&amp;(F134-3),'Báo cáo'!#REF!,'Báo cáo'!#REF!),IFERROR(_xlfn.XLOOKUP(M134&amp;(F134-5),'Báo cáo'!#REF!,'Báo cáo'!#REF!),IFERROR(_xlfn.XLOOKUP(M134&amp;(F134+5),'Báo cáo'!#REF!,'Báo cáo'!#REF!),IFERROR(_xlfn.XLOOKUP(M134&amp;(F134+2),'Báo cáo'!#REF!,'Báo cáo'!#REF!),IFERROR(_xlfn.XLOOKUP(M134&amp;(F134-6),'Báo cáo'!#REF!,'Báo cáo'!#REF!),IFERROR(_xlfn.XLOOKUP(M134&amp;(F134-1),'Báo cáo'!#REF!,'Báo cáo'!#REF!),IFERROR(_xlfn.XLOOKUP(M134&amp;(F134+3),'Báo cáo'!#REF!,'Báo cáo'!#REF!),IFERROR(_xlfn.XLOOKUP(M134&amp;(F134+1),'Báo cáo'!#REF!,'Báo cáo'!#REF!),IFERROR(_xlfn.XLOOKUP(M134&amp;(F134-4),'Báo cáo'!#REF!,'Báo cáo'!#REF!),IFERROR(_xlfn.XLOOKUP(M134&amp;(F134+6),'Báo cáo'!#REF!,'Báo cáo'!#REF!),IFERROR(_xlfn.XLOOKUP(M134&amp;(F134-2),'Báo cáo'!#REF!,'Báo cáo'!#REF!),IFERROR(_xlfn.XLOOKUP(M134&amp;(F134+4),'Báo cáo'!#REF!,'Báo cáo'!#REF!),_xlfn.XLOOKUP(M134&amp;(F134+13),'Báo cáo'!#REF!,'Báo cáo'!#REF!))))))))))))))</f>
        <v>#REF!</v>
      </c>
    </row>
    <row r="135" spans="1:15" hidden="1">
      <c r="A135">
        <v>510018</v>
      </c>
      <c r="B135" t="s">
        <v>18518</v>
      </c>
      <c r="C135" t="s">
        <v>18519</v>
      </c>
      <c r="D135" t="s">
        <v>19806</v>
      </c>
      <c r="E135" s="79" t="s">
        <v>19807</v>
      </c>
      <c r="F135" s="80">
        <v>1586115</v>
      </c>
      <c r="G135" s="81">
        <v>45999</v>
      </c>
      <c r="H135" s="81"/>
      <c r="I135" s="81"/>
      <c r="J135" s="81">
        <v>46048</v>
      </c>
      <c r="K135" s="79" t="s">
        <v>19009</v>
      </c>
      <c r="L135" s="21">
        <v>46048</v>
      </c>
      <c r="M135">
        <f t="shared" si="4"/>
        <v>83348</v>
      </c>
      <c r="N135" t="str">
        <f t="shared" si="5"/>
        <v>833481586115</v>
      </c>
      <c r="O135" t="e">
        <f>IFERROR(_xlfn.XLOOKUP(M135&amp;(F135),'Báo cáo'!#REF!,'Báo cáo'!#REF!),IFERROR(_xlfn.XLOOKUP(M135&amp;(F135-3),'Báo cáo'!#REF!,'Báo cáo'!#REF!),IFERROR(_xlfn.XLOOKUP(M135&amp;(F135-5),'Báo cáo'!#REF!,'Báo cáo'!#REF!),IFERROR(_xlfn.XLOOKUP(M135&amp;(F135+5),'Báo cáo'!#REF!,'Báo cáo'!#REF!),IFERROR(_xlfn.XLOOKUP(M135&amp;(F135+2),'Báo cáo'!#REF!,'Báo cáo'!#REF!),IFERROR(_xlfn.XLOOKUP(M135&amp;(F135-6),'Báo cáo'!#REF!,'Báo cáo'!#REF!),IFERROR(_xlfn.XLOOKUP(M135&amp;(F135-1),'Báo cáo'!#REF!,'Báo cáo'!#REF!),IFERROR(_xlfn.XLOOKUP(M135&amp;(F135+3),'Báo cáo'!#REF!,'Báo cáo'!#REF!),IFERROR(_xlfn.XLOOKUP(M135&amp;(F135+1),'Báo cáo'!#REF!,'Báo cáo'!#REF!),IFERROR(_xlfn.XLOOKUP(M135&amp;(F135-4),'Báo cáo'!#REF!,'Báo cáo'!#REF!),IFERROR(_xlfn.XLOOKUP(M135&amp;(F135+6),'Báo cáo'!#REF!,'Báo cáo'!#REF!),IFERROR(_xlfn.XLOOKUP(M135&amp;(F135-2),'Báo cáo'!#REF!,'Báo cáo'!#REF!),IFERROR(_xlfn.XLOOKUP(M135&amp;(F135+4),'Báo cáo'!#REF!,'Báo cáo'!#REF!),_xlfn.XLOOKUP(M135&amp;(F135+13),'Báo cáo'!#REF!,'Báo cáo'!#REF!))))))))))))))</f>
        <v>#REF!</v>
      </c>
    </row>
    <row r="136" spans="1:15" hidden="1">
      <c r="A136">
        <v>510019</v>
      </c>
      <c r="B136" t="s">
        <v>18518</v>
      </c>
      <c r="C136" t="s">
        <v>18519</v>
      </c>
      <c r="D136" t="s">
        <v>19808</v>
      </c>
      <c r="E136" s="79" t="s">
        <v>19809</v>
      </c>
      <c r="F136" s="80">
        <v>2571831</v>
      </c>
      <c r="G136" s="81">
        <v>46001</v>
      </c>
      <c r="H136" s="81"/>
      <c r="I136" s="81"/>
      <c r="J136" s="81">
        <v>46048</v>
      </c>
      <c r="K136" s="79" t="s">
        <v>19012</v>
      </c>
      <c r="L136" s="21">
        <v>46048</v>
      </c>
      <c r="M136">
        <f t="shared" si="4"/>
        <v>83349</v>
      </c>
      <c r="N136" t="str">
        <f t="shared" si="5"/>
        <v>833492571831</v>
      </c>
      <c r="O136" t="e">
        <f>IFERROR(_xlfn.XLOOKUP(M136&amp;(F136),'Báo cáo'!#REF!,'Báo cáo'!#REF!),IFERROR(_xlfn.XLOOKUP(M136&amp;(F136-3),'Báo cáo'!#REF!,'Báo cáo'!#REF!),IFERROR(_xlfn.XLOOKUP(M136&amp;(F136-5),'Báo cáo'!#REF!,'Báo cáo'!#REF!),IFERROR(_xlfn.XLOOKUP(M136&amp;(F136+5),'Báo cáo'!#REF!,'Báo cáo'!#REF!),IFERROR(_xlfn.XLOOKUP(M136&amp;(F136+2),'Báo cáo'!#REF!,'Báo cáo'!#REF!),IFERROR(_xlfn.XLOOKUP(M136&amp;(F136-6),'Báo cáo'!#REF!,'Báo cáo'!#REF!),IFERROR(_xlfn.XLOOKUP(M136&amp;(F136-1),'Báo cáo'!#REF!,'Báo cáo'!#REF!),IFERROR(_xlfn.XLOOKUP(M136&amp;(F136+3),'Báo cáo'!#REF!,'Báo cáo'!#REF!),IFERROR(_xlfn.XLOOKUP(M136&amp;(F136+1),'Báo cáo'!#REF!,'Báo cáo'!#REF!),IFERROR(_xlfn.XLOOKUP(M136&amp;(F136-4),'Báo cáo'!#REF!,'Báo cáo'!#REF!),IFERROR(_xlfn.XLOOKUP(M136&amp;(F136+6),'Báo cáo'!#REF!,'Báo cáo'!#REF!),IFERROR(_xlfn.XLOOKUP(M136&amp;(F136-2),'Báo cáo'!#REF!,'Báo cáo'!#REF!),IFERROR(_xlfn.XLOOKUP(M136&amp;(F136+4),'Báo cáo'!#REF!,'Báo cáo'!#REF!),_xlfn.XLOOKUP(M136&amp;(F136+13),'Báo cáo'!#REF!,'Báo cáo'!#REF!))))))))))))))</f>
        <v>#REF!</v>
      </c>
    </row>
    <row r="137" spans="1:15" hidden="1">
      <c r="A137">
        <v>510012</v>
      </c>
      <c r="B137" t="s">
        <v>18518</v>
      </c>
      <c r="C137" t="s">
        <v>18519</v>
      </c>
      <c r="D137" t="s">
        <v>19810</v>
      </c>
      <c r="E137" s="79" t="s">
        <v>19811</v>
      </c>
      <c r="F137" s="80">
        <v>1083956</v>
      </c>
      <c r="G137" s="81">
        <v>46002</v>
      </c>
      <c r="H137" s="81"/>
      <c r="I137" s="81"/>
      <c r="J137" s="81">
        <v>46048</v>
      </c>
      <c r="K137" s="79" t="s">
        <v>19013</v>
      </c>
      <c r="L137" s="21">
        <v>46048</v>
      </c>
      <c r="M137">
        <f t="shared" si="4"/>
        <v>83930</v>
      </c>
      <c r="N137" t="str">
        <f t="shared" si="5"/>
        <v>839301083956</v>
      </c>
      <c r="O137" t="e">
        <f>IFERROR(_xlfn.XLOOKUP(M137&amp;(F137),'Báo cáo'!#REF!,'Báo cáo'!#REF!),IFERROR(_xlfn.XLOOKUP(M137&amp;(F137-3),'Báo cáo'!#REF!,'Báo cáo'!#REF!),IFERROR(_xlfn.XLOOKUP(M137&amp;(F137-5),'Báo cáo'!#REF!,'Báo cáo'!#REF!),IFERROR(_xlfn.XLOOKUP(M137&amp;(F137+5),'Báo cáo'!#REF!,'Báo cáo'!#REF!),IFERROR(_xlfn.XLOOKUP(M137&amp;(F137+2),'Báo cáo'!#REF!,'Báo cáo'!#REF!),IFERROR(_xlfn.XLOOKUP(M137&amp;(F137-6),'Báo cáo'!#REF!,'Báo cáo'!#REF!),IFERROR(_xlfn.XLOOKUP(M137&amp;(F137-1),'Báo cáo'!#REF!,'Báo cáo'!#REF!),IFERROR(_xlfn.XLOOKUP(M137&amp;(F137+3),'Báo cáo'!#REF!,'Báo cáo'!#REF!),IFERROR(_xlfn.XLOOKUP(M137&amp;(F137+1),'Báo cáo'!#REF!,'Báo cáo'!#REF!),IFERROR(_xlfn.XLOOKUP(M137&amp;(F137-4),'Báo cáo'!#REF!,'Báo cáo'!#REF!),IFERROR(_xlfn.XLOOKUP(M137&amp;(F137+6),'Báo cáo'!#REF!,'Báo cáo'!#REF!),IFERROR(_xlfn.XLOOKUP(M137&amp;(F137-2),'Báo cáo'!#REF!,'Báo cáo'!#REF!),IFERROR(_xlfn.XLOOKUP(M137&amp;(F137+4),'Báo cáo'!#REF!,'Báo cáo'!#REF!),_xlfn.XLOOKUP(M137&amp;(F137+13),'Báo cáo'!#REF!,'Báo cáo'!#REF!))))))))))))))</f>
        <v>#REF!</v>
      </c>
    </row>
    <row r="138" spans="1:15" hidden="1">
      <c r="A138">
        <v>510012</v>
      </c>
      <c r="B138" t="s">
        <v>18518</v>
      </c>
      <c r="C138" t="s">
        <v>18519</v>
      </c>
      <c r="D138" t="s">
        <v>19812</v>
      </c>
      <c r="E138" s="79" t="s">
        <v>19813</v>
      </c>
      <c r="F138" s="80">
        <v>6087785</v>
      </c>
      <c r="G138" s="81">
        <v>46002</v>
      </c>
      <c r="H138" s="81"/>
      <c r="I138" s="81"/>
      <c r="J138" s="81">
        <v>46048</v>
      </c>
      <c r="K138" s="79" t="s">
        <v>19014</v>
      </c>
      <c r="L138" s="21">
        <v>46048</v>
      </c>
      <c r="M138">
        <f t="shared" si="4"/>
        <v>83931</v>
      </c>
      <c r="N138" t="str">
        <f t="shared" si="5"/>
        <v>839316087785</v>
      </c>
      <c r="O138" t="e">
        <f>IFERROR(_xlfn.XLOOKUP(M138&amp;(F138),'Báo cáo'!#REF!,'Báo cáo'!#REF!),IFERROR(_xlfn.XLOOKUP(M138&amp;(F138-3),'Báo cáo'!#REF!,'Báo cáo'!#REF!),IFERROR(_xlfn.XLOOKUP(M138&amp;(F138-5),'Báo cáo'!#REF!,'Báo cáo'!#REF!),IFERROR(_xlfn.XLOOKUP(M138&amp;(F138+5),'Báo cáo'!#REF!,'Báo cáo'!#REF!),IFERROR(_xlfn.XLOOKUP(M138&amp;(F138+2),'Báo cáo'!#REF!,'Báo cáo'!#REF!),IFERROR(_xlfn.XLOOKUP(M138&amp;(F138-6),'Báo cáo'!#REF!,'Báo cáo'!#REF!),IFERROR(_xlfn.XLOOKUP(M138&amp;(F138-1),'Báo cáo'!#REF!,'Báo cáo'!#REF!),IFERROR(_xlfn.XLOOKUP(M138&amp;(F138+3),'Báo cáo'!#REF!,'Báo cáo'!#REF!),IFERROR(_xlfn.XLOOKUP(M138&amp;(F138+1),'Báo cáo'!#REF!,'Báo cáo'!#REF!),IFERROR(_xlfn.XLOOKUP(M138&amp;(F138-4),'Báo cáo'!#REF!,'Báo cáo'!#REF!),IFERROR(_xlfn.XLOOKUP(M138&amp;(F138+6),'Báo cáo'!#REF!,'Báo cáo'!#REF!),IFERROR(_xlfn.XLOOKUP(M138&amp;(F138-2),'Báo cáo'!#REF!,'Báo cáo'!#REF!),IFERROR(_xlfn.XLOOKUP(M138&amp;(F138+4),'Báo cáo'!#REF!,'Báo cáo'!#REF!),_xlfn.XLOOKUP(M138&amp;(F138+13),'Báo cáo'!#REF!,'Báo cáo'!#REF!))))))))))))))</f>
        <v>#REF!</v>
      </c>
    </row>
    <row r="139" spans="1:15" hidden="1">
      <c r="A139">
        <v>510029</v>
      </c>
      <c r="B139" t="s">
        <v>18518</v>
      </c>
      <c r="C139" t="s">
        <v>18519</v>
      </c>
      <c r="D139" t="s">
        <v>19814</v>
      </c>
      <c r="E139" s="79" t="s">
        <v>19815</v>
      </c>
      <c r="F139" s="80">
        <v>7743870</v>
      </c>
      <c r="G139" s="81">
        <v>46002</v>
      </c>
      <c r="H139" s="81"/>
      <c r="I139" s="81"/>
      <c r="J139" s="81">
        <v>46048</v>
      </c>
      <c r="K139" s="79" t="s">
        <v>19015</v>
      </c>
      <c r="L139" s="21">
        <v>46048</v>
      </c>
      <c r="M139">
        <f t="shared" si="4"/>
        <v>83932</v>
      </c>
      <c r="N139" t="str">
        <f t="shared" si="5"/>
        <v>839327743870</v>
      </c>
      <c r="O139" t="e">
        <f>IFERROR(_xlfn.XLOOKUP(M139&amp;(F139),'Báo cáo'!#REF!,'Báo cáo'!#REF!),IFERROR(_xlfn.XLOOKUP(M139&amp;(F139-3),'Báo cáo'!#REF!,'Báo cáo'!#REF!),IFERROR(_xlfn.XLOOKUP(M139&amp;(F139-5),'Báo cáo'!#REF!,'Báo cáo'!#REF!),IFERROR(_xlfn.XLOOKUP(M139&amp;(F139+5),'Báo cáo'!#REF!,'Báo cáo'!#REF!),IFERROR(_xlfn.XLOOKUP(M139&amp;(F139+2),'Báo cáo'!#REF!,'Báo cáo'!#REF!),IFERROR(_xlfn.XLOOKUP(M139&amp;(F139-6),'Báo cáo'!#REF!,'Báo cáo'!#REF!),IFERROR(_xlfn.XLOOKUP(M139&amp;(F139-1),'Báo cáo'!#REF!,'Báo cáo'!#REF!),IFERROR(_xlfn.XLOOKUP(M139&amp;(F139+3),'Báo cáo'!#REF!,'Báo cáo'!#REF!),IFERROR(_xlfn.XLOOKUP(M139&amp;(F139+1),'Báo cáo'!#REF!,'Báo cáo'!#REF!),IFERROR(_xlfn.XLOOKUP(M139&amp;(F139-4),'Báo cáo'!#REF!,'Báo cáo'!#REF!),IFERROR(_xlfn.XLOOKUP(M139&amp;(F139+6),'Báo cáo'!#REF!,'Báo cáo'!#REF!),IFERROR(_xlfn.XLOOKUP(M139&amp;(F139-2),'Báo cáo'!#REF!,'Báo cáo'!#REF!),IFERROR(_xlfn.XLOOKUP(M139&amp;(F139+4),'Báo cáo'!#REF!,'Báo cáo'!#REF!),_xlfn.XLOOKUP(M139&amp;(F139+13),'Báo cáo'!#REF!,'Báo cáo'!#REF!))))))))))))))</f>
        <v>#REF!</v>
      </c>
    </row>
    <row r="140" spans="1:15" hidden="1">
      <c r="A140">
        <v>510029</v>
      </c>
      <c r="B140" t="s">
        <v>18518</v>
      </c>
      <c r="C140" t="s">
        <v>18519</v>
      </c>
      <c r="D140" t="s">
        <v>19816</v>
      </c>
      <c r="E140" s="79" t="s">
        <v>19817</v>
      </c>
      <c r="F140" s="80">
        <v>1070483</v>
      </c>
      <c r="G140" s="81">
        <v>46002</v>
      </c>
      <c r="H140" s="81"/>
      <c r="I140" s="81"/>
      <c r="J140" s="81">
        <v>46048</v>
      </c>
      <c r="K140" s="79" t="s">
        <v>19016</v>
      </c>
      <c r="L140" s="21">
        <v>46048</v>
      </c>
      <c r="M140">
        <f t="shared" si="4"/>
        <v>83933</v>
      </c>
      <c r="N140" t="str">
        <f t="shared" si="5"/>
        <v>839331070483</v>
      </c>
      <c r="O140" t="e">
        <f>IFERROR(_xlfn.XLOOKUP(M140&amp;(F140),'Báo cáo'!#REF!,'Báo cáo'!#REF!),IFERROR(_xlfn.XLOOKUP(M140&amp;(F140-3),'Báo cáo'!#REF!,'Báo cáo'!#REF!),IFERROR(_xlfn.XLOOKUP(M140&amp;(F140-5),'Báo cáo'!#REF!,'Báo cáo'!#REF!),IFERROR(_xlfn.XLOOKUP(M140&amp;(F140+5),'Báo cáo'!#REF!,'Báo cáo'!#REF!),IFERROR(_xlfn.XLOOKUP(M140&amp;(F140+2),'Báo cáo'!#REF!,'Báo cáo'!#REF!),IFERROR(_xlfn.XLOOKUP(M140&amp;(F140-6),'Báo cáo'!#REF!,'Báo cáo'!#REF!),IFERROR(_xlfn.XLOOKUP(M140&amp;(F140-1),'Báo cáo'!#REF!,'Báo cáo'!#REF!),IFERROR(_xlfn.XLOOKUP(M140&amp;(F140+3),'Báo cáo'!#REF!,'Báo cáo'!#REF!),IFERROR(_xlfn.XLOOKUP(M140&amp;(F140+1),'Báo cáo'!#REF!,'Báo cáo'!#REF!),IFERROR(_xlfn.XLOOKUP(M140&amp;(F140-4),'Báo cáo'!#REF!,'Báo cáo'!#REF!),IFERROR(_xlfn.XLOOKUP(M140&amp;(F140+6),'Báo cáo'!#REF!,'Báo cáo'!#REF!),IFERROR(_xlfn.XLOOKUP(M140&amp;(F140-2),'Báo cáo'!#REF!,'Báo cáo'!#REF!),IFERROR(_xlfn.XLOOKUP(M140&amp;(F140+4),'Báo cáo'!#REF!,'Báo cáo'!#REF!),_xlfn.XLOOKUP(M140&amp;(F140+13),'Báo cáo'!#REF!,'Báo cáo'!#REF!))))))))))))))</f>
        <v>#REF!</v>
      </c>
    </row>
    <row r="141" spans="1:15" hidden="1">
      <c r="A141">
        <v>510029</v>
      </c>
      <c r="B141" t="s">
        <v>18518</v>
      </c>
      <c r="C141" t="s">
        <v>18519</v>
      </c>
      <c r="D141" t="s">
        <v>19818</v>
      </c>
      <c r="E141" s="79" t="s">
        <v>19819</v>
      </c>
      <c r="F141" s="80">
        <v>54203</v>
      </c>
      <c r="G141" s="81">
        <v>46002</v>
      </c>
      <c r="H141" s="81"/>
      <c r="I141" s="81"/>
      <c r="J141" s="81">
        <v>46048</v>
      </c>
      <c r="K141" s="79" t="s">
        <v>19017</v>
      </c>
      <c r="L141" s="21">
        <v>46048</v>
      </c>
      <c r="M141">
        <f t="shared" si="4"/>
        <v>83934</v>
      </c>
      <c r="N141" t="str">
        <f t="shared" si="5"/>
        <v>8393454203</v>
      </c>
      <c r="O141" t="e">
        <f>IFERROR(_xlfn.XLOOKUP(M141&amp;(F141),'Báo cáo'!#REF!,'Báo cáo'!#REF!),IFERROR(_xlfn.XLOOKUP(M141&amp;(F141-3),'Báo cáo'!#REF!,'Báo cáo'!#REF!),IFERROR(_xlfn.XLOOKUP(M141&amp;(F141-5),'Báo cáo'!#REF!,'Báo cáo'!#REF!),IFERROR(_xlfn.XLOOKUP(M141&amp;(F141+5),'Báo cáo'!#REF!,'Báo cáo'!#REF!),IFERROR(_xlfn.XLOOKUP(M141&amp;(F141+2),'Báo cáo'!#REF!,'Báo cáo'!#REF!),IFERROR(_xlfn.XLOOKUP(M141&amp;(F141-6),'Báo cáo'!#REF!,'Báo cáo'!#REF!),IFERROR(_xlfn.XLOOKUP(M141&amp;(F141-1),'Báo cáo'!#REF!,'Báo cáo'!#REF!),IFERROR(_xlfn.XLOOKUP(M141&amp;(F141+3),'Báo cáo'!#REF!,'Báo cáo'!#REF!),IFERROR(_xlfn.XLOOKUP(M141&amp;(F141+1),'Báo cáo'!#REF!,'Báo cáo'!#REF!),IFERROR(_xlfn.XLOOKUP(M141&amp;(F141-4),'Báo cáo'!#REF!,'Báo cáo'!#REF!),IFERROR(_xlfn.XLOOKUP(M141&amp;(F141+6),'Báo cáo'!#REF!,'Báo cáo'!#REF!),IFERROR(_xlfn.XLOOKUP(M141&amp;(F141-2),'Báo cáo'!#REF!,'Báo cáo'!#REF!),IFERROR(_xlfn.XLOOKUP(M141&amp;(F141+4),'Báo cáo'!#REF!,'Báo cáo'!#REF!),_xlfn.XLOOKUP(M141&amp;(F141+13),'Báo cáo'!#REF!,'Báo cáo'!#REF!))))))))))))))</f>
        <v>#REF!</v>
      </c>
    </row>
    <row r="142" spans="1:15" hidden="1">
      <c r="A142">
        <v>510015</v>
      </c>
      <c r="B142" t="s">
        <v>18518</v>
      </c>
      <c r="C142" t="s">
        <v>18519</v>
      </c>
      <c r="D142" t="s">
        <v>19820</v>
      </c>
      <c r="E142" s="79" t="s">
        <v>19821</v>
      </c>
      <c r="F142" s="80">
        <v>680400</v>
      </c>
      <c r="G142" s="81">
        <v>46003</v>
      </c>
      <c r="H142" s="81"/>
      <c r="I142" s="81"/>
      <c r="J142" s="81">
        <v>46048</v>
      </c>
      <c r="K142" s="79" t="s">
        <v>19018</v>
      </c>
      <c r="L142" s="21">
        <v>46048</v>
      </c>
      <c r="M142">
        <f t="shared" si="4"/>
        <v>83935</v>
      </c>
      <c r="N142" t="str">
        <f t="shared" si="5"/>
        <v>83935680400</v>
      </c>
      <c r="O142" t="e">
        <f>IFERROR(_xlfn.XLOOKUP(M142&amp;(F142),'Báo cáo'!#REF!,'Báo cáo'!#REF!),IFERROR(_xlfn.XLOOKUP(M142&amp;(F142-3),'Báo cáo'!#REF!,'Báo cáo'!#REF!),IFERROR(_xlfn.XLOOKUP(M142&amp;(F142-5),'Báo cáo'!#REF!,'Báo cáo'!#REF!),IFERROR(_xlfn.XLOOKUP(M142&amp;(F142+5),'Báo cáo'!#REF!,'Báo cáo'!#REF!),IFERROR(_xlfn.XLOOKUP(M142&amp;(F142+2),'Báo cáo'!#REF!,'Báo cáo'!#REF!),IFERROR(_xlfn.XLOOKUP(M142&amp;(F142-6),'Báo cáo'!#REF!,'Báo cáo'!#REF!),IFERROR(_xlfn.XLOOKUP(M142&amp;(F142-1),'Báo cáo'!#REF!,'Báo cáo'!#REF!),IFERROR(_xlfn.XLOOKUP(M142&amp;(F142+3),'Báo cáo'!#REF!,'Báo cáo'!#REF!),IFERROR(_xlfn.XLOOKUP(M142&amp;(F142+1),'Báo cáo'!#REF!,'Báo cáo'!#REF!),IFERROR(_xlfn.XLOOKUP(M142&amp;(F142-4),'Báo cáo'!#REF!,'Báo cáo'!#REF!),IFERROR(_xlfn.XLOOKUP(M142&amp;(F142+6),'Báo cáo'!#REF!,'Báo cáo'!#REF!),IFERROR(_xlfn.XLOOKUP(M142&amp;(F142-2),'Báo cáo'!#REF!,'Báo cáo'!#REF!),IFERROR(_xlfn.XLOOKUP(M142&amp;(F142+4),'Báo cáo'!#REF!,'Báo cáo'!#REF!),_xlfn.XLOOKUP(M142&amp;(F142+13),'Báo cáo'!#REF!,'Báo cáo'!#REF!))))))))))))))</f>
        <v>#REF!</v>
      </c>
    </row>
    <row r="143" spans="1:15" hidden="1">
      <c r="A143">
        <v>510015</v>
      </c>
      <c r="B143" t="s">
        <v>18518</v>
      </c>
      <c r="C143" t="s">
        <v>18519</v>
      </c>
      <c r="D143" t="s">
        <v>19822</v>
      </c>
      <c r="E143" s="79" t="s">
        <v>19823</v>
      </c>
      <c r="F143" s="80">
        <v>4173255</v>
      </c>
      <c r="G143" s="81">
        <v>46003</v>
      </c>
      <c r="H143" s="81"/>
      <c r="I143" s="81"/>
      <c r="J143" s="81">
        <v>46048</v>
      </c>
      <c r="K143" s="79" t="s">
        <v>19019</v>
      </c>
      <c r="L143" s="21">
        <v>46048</v>
      </c>
      <c r="M143">
        <f t="shared" si="4"/>
        <v>83936</v>
      </c>
      <c r="N143" t="str">
        <f t="shared" si="5"/>
        <v>839364173255</v>
      </c>
      <c r="O143" t="e">
        <f>IFERROR(_xlfn.XLOOKUP(M143&amp;(F143),'Báo cáo'!#REF!,'Báo cáo'!#REF!),IFERROR(_xlfn.XLOOKUP(M143&amp;(F143-3),'Báo cáo'!#REF!,'Báo cáo'!#REF!),IFERROR(_xlfn.XLOOKUP(M143&amp;(F143-5),'Báo cáo'!#REF!,'Báo cáo'!#REF!),IFERROR(_xlfn.XLOOKUP(M143&amp;(F143+5),'Báo cáo'!#REF!,'Báo cáo'!#REF!),IFERROR(_xlfn.XLOOKUP(M143&amp;(F143+2),'Báo cáo'!#REF!,'Báo cáo'!#REF!),IFERROR(_xlfn.XLOOKUP(M143&amp;(F143-6),'Báo cáo'!#REF!,'Báo cáo'!#REF!),IFERROR(_xlfn.XLOOKUP(M143&amp;(F143-1),'Báo cáo'!#REF!,'Báo cáo'!#REF!),IFERROR(_xlfn.XLOOKUP(M143&amp;(F143+3),'Báo cáo'!#REF!,'Báo cáo'!#REF!),IFERROR(_xlfn.XLOOKUP(M143&amp;(F143+1),'Báo cáo'!#REF!,'Báo cáo'!#REF!),IFERROR(_xlfn.XLOOKUP(M143&amp;(F143-4),'Báo cáo'!#REF!,'Báo cáo'!#REF!),IFERROR(_xlfn.XLOOKUP(M143&amp;(F143+6),'Báo cáo'!#REF!,'Báo cáo'!#REF!),IFERROR(_xlfn.XLOOKUP(M143&amp;(F143-2),'Báo cáo'!#REF!,'Báo cáo'!#REF!),IFERROR(_xlfn.XLOOKUP(M143&amp;(F143+4),'Báo cáo'!#REF!,'Báo cáo'!#REF!),_xlfn.XLOOKUP(M143&amp;(F143+13),'Báo cáo'!#REF!,'Báo cáo'!#REF!))))))))))))))</f>
        <v>#REF!</v>
      </c>
    </row>
    <row r="144" spans="1:15" hidden="1">
      <c r="A144">
        <v>510017</v>
      </c>
      <c r="B144" t="s">
        <v>18518</v>
      </c>
      <c r="C144" t="s">
        <v>18519</v>
      </c>
      <c r="D144" t="s">
        <v>19824</v>
      </c>
      <c r="E144" s="79" t="s">
        <v>19825</v>
      </c>
      <c r="F144" s="80">
        <v>5843151</v>
      </c>
      <c r="G144" s="81">
        <v>46004</v>
      </c>
      <c r="H144" s="81"/>
      <c r="I144" s="81"/>
      <c r="J144" s="81">
        <v>46048</v>
      </c>
      <c r="K144" s="79" t="s">
        <v>19020</v>
      </c>
      <c r="L144" s="21">
        <v>46048</v>
      </c>
      <c r="M144">
        <f t="shared" si="4"/>
        <v>83937</v>
      </c>
      <c r="N144" t="str">
        <f t="shared" si="5"/>
        <v>839375843151</v>
      </c>
      <c r="O144" t="e">
        <f>IFERROR(_xlfn.XLOOKUP(M144&amp;(F144),'Báo cáo'!#REF!,'Báo cáo'!#REF!),IFERROR(_xlfn.XLOOKUP(M144&amp;(F144-3),'Báo cáo'!#REF!,'Báo cáo'!#REF!),IFERROR(_xlfn.XLOOKUP(M144&amp;(F144-5),'Báo cáo'!#REF!,'Báo cáo'!#REF!),IFERROR(_xlfn.XLOOKUP(M144&amp;(F144+5),'Báo cáo'!#REF!,'Báo cáo'!#REF!),IFERROR(_xlfn.XLOOKUP(M144&amp;(F144+2),'Báo cáo'!#REF!,'Báo cáo'!#REF!),IFERROR(_xlfn.XLOOKUP(M144&amp;(F144-6),'Báo cáo'!#REF!,'Báo cáo'!#REF!),IFERROR(_xlfn.XLOOKUP(M144&amp;(F144-1),'Báo cáo'!#REF!,'Báo cáo'!#REF!),IFERROR(_xlfn.XLOOKUP(M144&amp;(F144+3),'Báo cáo'!#REF!,'Báo cáo'!#REF!),IFERROR(_xlfn.XLOOKUP(M144&amp;(F144+1),'Báo cáo'!#REF!,'Báo cáo'!#REF!),IFERROR(_xlfn.XLOOKUP(M144&amp;(F144-4),'Báo cáo'!#REF!,'Báo cáo'!#REF!),IFERROR(_xlfn.XLOOKUP(M144&amp;(F144+6),'Báo cáo'!#REF!,'Báo cáo'!#REF!),IFERROR(_xlfn.XLOOKUP(M144&amp;(F144-2),'Báo cáo'!#REF!,'Báo cáo'!#REF!),IFERROR(_xlfn.XLOOKUP(M144&amp;(F144+4),'Báo cáo'!#REF!,'Báo cáo'!#REF!),_xlfn.XLOOKUP(M144&amp;(F144+13),'Báo cáo'!#REF!,'Báo cáo'!#REF!))))))))))))))</f>
        <v>#REF!</v>
      </c>
    </row>
    <row r="145" spans="1:15" hidden="1">
      <c r="A145">
        <v>510020</v>
      </c>
      <c r="B145" t="s">
        <v>18518</v>
      </c>
      <c r="C145" t="s">
        <v>18519</v>
      </c>
      <c r="D145" t="s">
        <v>19826</v>
      </c>
      <c r="E145" s="79" t="s">
        <v>19827</v>
      </c>
      <c r="F145" s="80">
        <v>964278</v>
      </c>
      <c r="G145" s="81">
        <v>46004</v>
      </c>
      <c r="H145" s="81"/>
      <c r="I145" s="81"/>
      <c r="J145" s="81">
        <v>46048</v>
      </c>
      <c r="K145" s="79" t="s">
        <v>19021</v>
      </c>
      <c r="L145" s="21">
        <v>46048</v>
      </c>
      <c r="M145">
        <f t="shared" si="4"/>
        <v>83938</v>
      </c>
      <c r="N145" t="str">
        <f t="shared" si="5"/>
        <v>83938964278</v>
      </c>
      <c r="O145" t="e">
        <f>IFERROR(_xlfn.XLOOKUP(M145&amp;(F145),'Báo cáo'!#REF!,'Báo cáo'!#REF!),IFERROR(_xlfn.XLOOKUP(M145&amp;(F145-3),'Báo cáo'!#REF!,'Báo cáo'!#REF!),IFERROR(_xlfn.XLOOKUP(M145&amp;(F145-5),'Báo cáo'!#REF!,'Báo cáo'!#REF!),IFERROR(_xlfn.XLOOKUP(M145&amp;(F145+5),'Báo cáo'!#REF!,'Báo cáo'!#REF!),IFERROR(_xlfn.XLOOKUP(M145&amp;(F145+2),'Báo cáo'!#REF!,'Báo cáo'!#REF!),IFERROR(_xlfn.XLOOKUP(M145&amp;(F145-6),'Báo cáo'!#REF!,'Báo cáo'!#REF!),IFERROR(_xlfn.XLOOKUP(M145&amp;(F145-1),'Báo cáo'!#REF!,'Báo cáo'!#REF!),IFERROR(_xlfn.XLOOKUP(M145&amp;(F145+3),'Báo cáo'!#REF!,'Báo cáo'!#REF!),IFERROR(_xlfn.XLOOKUP(M145&amp;(F145+1),'Báo cáo'!#REF!,'Báo cáo'!#REF!),IFERROR(_xlfn.XLOOKUP(M145&amp;(F145-4),'Báo cáo'!#REF!,'Báo cáo'!#REF!),IFERROR(_xlfn.XLOOKUP(M145&amp;(F145+6),'Báo cáo'!#REF!,'Báo cáo'!#REF!),IFERROR(_xlfn.XLOOKUP(M145&amp;(F145-2),'Báo cáo'!#REF!,'Báo cáo'!#REF!),IFERROR(_xlfn.XLOOKUP(M145&amp;(F145+4),'Báo cáo'!#REF!,'Báo cáo'!#REF!),_xlfn.XLOOKUP(M145&amp;(F145+13),'Báo cáo'!#REF!,'Báo cáo'!#REF!))))))))))))))</f>
        <v>#REF!</v>
      </c>
    </row>
    <row r="146" spans="1:15" hidden="1">
      <c r="A146">
        <v>510020</v>
      </c>
      <c r="B146" t="s">
        <v>18518</v>
      </c>
      <c r="C146" t="s">
        <v>18519</v>
      </c>
      <c r="D146" t="s">
        <v>19828</v>
      </c>
      <c r="E146" s="79" t="s">
        <v>19829</v>
      </c>
      <c r="F146" s="80">
        <v>482139</v>
      </c>
      <c r="G146" s="81">
        <v>46004</v>
      </c>
      <c r="H146" s="81"/>
      <c r="I146" s="81"/>
      <c r="J146" s="81">
        <v>46048</v>
      </c>
      <c r="K146" s="79" t="s">
        <v>19022</v>
      </c>
      <c r="L146" s="21">
        <v>46048</v>
      </c>
      <c r="M146">
        <f t="shared" si="4"/>
        <v>83939</v>
      </c>
      <c r="N146" t="str">
        <f t="shared" si="5"/>
        <v>83939482139</v>
      </c>
      <c r="O146" t="e">
        <f>IFERROR(_xlfn.XLOOKUP(M146&amp;(F146),'Báo cáo'!#REF!,'Báo cáo'!#REF!),IFERROR(_xlfn.XLOOKUP(M146&amp;(F146-3),'Báo cáo'!#REF!,'Báo cáo'!#REF!),IFERROR(_xlfn.XLOOKUP(M146&amp;(F146-5),'Báo cáo'!#REF!,'Báo cáo'!#REF!),IFERROR(_xlfn.XLOOKUP(M146&amp;(F146+5),'Báo cáo'!#REF!,'Báo cáo'!#REF!),IFERROR(_xlfn.XLOOKUP(M146&amp;(F146+2),'Báo cáo'!#REF!,'Báo cáo'!#REF!),IFERROR(_xlfn.XLOOKUP(M146&amp;(F146-6),'Báo cáo'!#REF!,'Báo cáo'!#REF!),IFERROR(_xlfn.XLOOKUP(M146&amp;(F146-1),'Báo cáo'!#REF!,'Báo cáo'!#REF!),IFERROR(_xlfn.XLOOKUP(M146&amp;(F146+3),'Báo cáo'!#REF!,'Báo cáo'!#REF!),IFERROR(_xlfn.XLOOKUP(M146&amp;(F146+1),'Báo cáo'!#REF!,'Báo cáo'!#REF!),IFERROR(_xlfn.XLOOKUP(M146&amp;(F146-4),'Báo cáo'!#REF!,'Báo cáo'!#REF!),IFERROR(_xlfn.XLOOKUP(M146&amp;(F146+6),'Báo cáo'!#REF!,'Báo cáo'!#REF!),IFERROR(_xlfn.XLOOKUP(M146&amp;(F146-2),'Báo cáo'!#REF!,'Báo cáo'!#REF!),IFERROR(_xlfn.XLOOKUP(M146&amp;(F146+4),'Báo cáo'!#REF!,'Báo cáo'!#REF!),_xlfn.XLOOKUP(M146&amp;(F146+13),'Báo cáo'!#REF!,'Báo cáo'!#REF!))))))))))))))</f>
        <v>#REF!</v>
      </c>
    </row>
    <row r="147" spans="1:15" hidden="1">
      <c r="A147">
        <v>510022</v>
      </c>
      <c r="B147" t="s">
        <v>18518</v>
      </c>
      <c r="C147" t="s">
        <v>18519</v>
      </c>
      <c r="D147" t="s">
        <v>19830</v>
      </c>
      <c r="E147" s="79" t="s">
        <v>19831</v>
      </c>
      <c r="F147" s="80">
        <v>2186055</v>
      </c>
      <c r="G147" s="81">
        <v>46004</v>
      </c>
      <c r="H147" s="81"/>
      <c r="I147" s="81"/>
      <c r="J147" s="81">
        <v>46048</v>
      </c>
      <c r="K147" s="79" t="s">
        <v>19023</v>
      </c>
      <c r="L147" s="21">
        <v>46048</v>
      </c>
      <c r="M147">
        <f t="shared" si="4"/>
        <v>83940</v>
      </c>
      <c r="N147" t="str">
        <f t="shared" si="5"/>
        <v>839402186055</v>
      </c>
      <c r="O147" t="e">
        <f>IFERROR(_xlfn.XLOOKUP(M147&amp;(F147),'Báo cáo'!#REF!,'Báo cáo'!#REF!),IFERROR(_xlfn.XLOOKUP(M147&amp;(F147-3),'Báo cáo'!#REF!,'Báo cáo'!#REF!),IFERROR(_xlfn.XLOOKUP(M147&amp;(F147-5),'Báo cáo'!#REF!,'Báo cáo'!#REF!),IFERROR(_xlfn.XLOOKUP(M147&amp;(F147+5),'Báo cáo'!#REF!,'Báo cáo'!#REF!),IFERROR(_xlfn.XLOOKUP(M147&amp;(F147+2),'Báo cáo'!#REF!,'Báo cáo'!#REF!),IFERROR(_xlfn.XLOOKUP(M147&amp;(F147-6),'Báo cáo'!#REF!,'Báo cáo'!#REF!),IFERROR(_xlfn.XLOOKUP(M147&amp;(F147-1),'Báo cáo'!#REF!,'Báo cáo'!#REF!),IFERROR(_xlfn.XLOOKUP(M147&amp;(F147+3),'Báo cáo'!#REF!,'Báo cáo'!#REF!),IFERROR(_xlfn.XLOOKUP(M147&amp;(F147+1),'Báo cáo'!#REF!,'Báo cáo'!#REF!),IFERROR(_xlfn.XLOOKUP(M147&amp;(F147-4),'Báo cáo'!#REF!,'Báo cáo'!#REF!),IFERROR(_xlfn.XLOOKUP(M147&amp;(F147+6),'Báo cáo'!#REF!,'Báo cáo'!#REF!),IFERROR(_xlfn.XLOOKUP(M147&amp;(F147-2),'Báo cáo'!#REF!,'Báo cáo'!#REF!),IFERROR(_xlfn.XLOOKUP(M147&amp;(F147+4),'Báo cáo'!#REF!,'Báo cáo'!#REF!),_xlfn.XLOOKUP(M147&amp;(F147+13),'Báo cáo'!#REF!,'Báo cáo'!#REF!))))))))))))))</f>
        <v>#REF!</v>
      </c>
    </row>
    <row r="148" spans="1:15" hidden="1">
      <c r="A148">
        <v>510027</v>
      </c>
      <c r="B148" t="s">
        <v>18518</v>
      </c>
      <c r="C148" t="s">
        <v>18519</v>
      </c>
      <c r="D148" t="s">
        <v>19832</v>
      </c>
      <c r="E148" s="79" t="s">
        <v>19833</v>
      </c>
      <c r="F148" s="80">
        <v>482139</v>
      </c>
      <c r="G148" s="81">
        <v>46004</v>
      </c>
      <c r="H148" s="81"/>
      <c r="I148" s="81"/>
      <c r="J148" s="81">
        <v>46048</v>
      </c>
      <c r="K148" s="79" t="s">
        <v>19024</v>
      </c>
      <c r="L148" s="21">
        <v>46048</v>
      </c>
      <c r="M148">
        <f t="shared" si="4"/>
        <v>83941</v>
      </c>
      <c r="N148" t="str">
        <f t="shared" si="5"/>
        <v>83941482139</v>
      </c>
      <c r="O148" t="e">
        <f>IFERROR(_xlfn.XLOOKUP(M148&amp;(F148),'Báo cáo'!#REF!,'Báo cáo'!#REF!),IFERROR(_xlfn.XLOOKUP(M148&amp;(F148-3),'Báo cáo'!#REF!,'Báo cáo'!#REF!),IFERROR(_xlfn.XLOOKUP(M148&amp;(F148-5),'Báo cáo'!#REF!,'Báo cáo'!#REF!),IFERROR(_xlfn.XLOOKUP(M148&amp;(F148+5),'Báo cáo'!#REF!,'Báo cáo'!#REF!),IFERROR(_xlfn.XLOOKUP(M148&amp;(F148+2),'Báo cáo'!#REF!,'Báo cáo'!#REF!),IFERROR(_xlfn.XLOOKUP(M148&amp;(F148-6),'Báo cáo'!#REF!,'Báo cáo'!#REF!),IFERROR(_xlfn.XLOOKUP(M148&amp;(F148-1),'Báo cáo'!#REF!,'Báo cáo'!#REF!),IFERROR(_xlfn.XLOOKUP(M148&amp;(F148+3),'Báo cáo'!#REF!,'Báo cáo'!#REF!),IFERROR(_xlfn.XLOOKUP(M148&amp;(F148+1),'Báo cáo'!#REF!,'Báo cáo'!#REF!),IFERROR(_xlfn.XLOOKUP(M148&amp;(F148-4),'Báo cáo'!#REF!,'Báo cáo'!#REF!),IFERROR(_xlfn.XLOOKUP(M148&amp;(F148+6),'Báo cáo'!#REF!,'Báo cáo'!#REF!),IFERROR(_xlfn.XLOOKUP(M148&amp;(F148-2),'Báo cáo'!#REF!,'Báo cáo'!#REF!),IFERROR(_xlfn.XLOOKUP(M148&amp;(F148+4),'Báo cáo'!#REF!,'Báo cáo'!#REF!),_xlfn.XLOOKUP(M148&amp;(F148+13),'Báo cáo'!#REF!,'Báo cáo'!#REF!))))))))))))))</f>
        <v>#REF!</v>
      </c>
    </row>
    <row r="149" spans="1:15" hidden="1">
      <c r="A149">
        <v>510018</v>
      </c>
      <c r="B149" t="s">
        <v>18518</v>
      </c>
      <c r="C149" t="s">
        <v>18519</v>
      </c>
      <c r="D149" t="s">
        <v>19834</v>
      </c>
      <c r="E149" s="79" t="s">
        <v>19835</v>
      </c>
      <c r="F149" s="80">
        <v>704700</v>
      </c>
      <c r="G149" s="81">
        <v>46003</v>
      </c>
      <c r="H149" s="81"/>
      <c r="I149" s="81"/>
      <c r="J149" s="81">
        <v>46048</v>
      </c>
      <c r="K149" s="79" t="s">
        <v>19027</v>
      </c>
      <c r="L149" s="21">
        <v>46048</v>
      </c>
      <c r="M149">
        <f t="shared" si="4"/>
        <v>84126</v>
      </c>
      <c r="N149" t="str">
        <f t="shared" si="5"/>
        <v>84126704700</v>
      </c>
      <c r="O149" t="e">
        <f>IFERROR(_xlfn.XLOOKUP(M149&amp;(F149),'Báo cáo'!#REF!,'Báo cáo'!#REF!),IFERROR(_xlfn.XLOOKUP(M149&amp;(F149-3),'Báo cáo'!#REF!,'Báo cáo'!#REF!),IFERROR(_xlfn.XLOOKUP(M149&amp;(F149-5),'Báo cáo'!#REF!,'Báo cáo'!#REF!),IFERROR(_xlfn.XLOOKUP(M149&amp;(F149+5),'Báo cáo'!#REF!,'Báo cáo'!#REF!),IFERROR(_xlfn.XLOOKUP(M149&amp;(F149+2),'Báo cáo'!#REF!,'Báo cáo'!#REF!),IFERROR(_xlfn.XLOOKUP(M149&amp;(F149-6),'Báo cáo'!#REF!,'Báo cáo'!#REF!),IFERROR(_xlfn.XLOOKUP(M149&amp;(F149-1),'Báo cáo'!#REF!,'Báo cáo'!#REF!),IFERROR(_xlfn.XLOOKUP(M149&amp;(F149+3),'Báo cáo'!#REF!,'Báo cáo'!#REF!),IFERROR(_xlfn.XLOOKUP(M149&amp;(F149+1),'Báo cáo'!#REF!,'Báo cáo'!#REF!),IFERROR(_xlfn.XLOOKUP(M149&amp;(F149-4),'Báo cáo'!#REF!,'Báo cáo'!#REF!),IFERROR(_xlfn.XLOOKUP(M149&amp;(F149+6),'Báo cáo'!#REF!,'Báo cáo'!#REF!),IFERROR(_xlfn.XLOOKUP(M149&amp;(F149-2),'Báo cáo'!#REF!,'Báo cáo'!#REF!),IFERROR(_xlfn.XLOOKUP(M149&amp;(F149+4),'Báo cáo'!#REF!,'Báo cáo'!#REF!),_xlfn.XLOOKUP(M149&amp;(F149+13),'Báo cáo'!#REF!,'Báo cáo'!#REF!))))))))))))))</f>
        <v>#REF!</v>
      </c>
    </row>
    <row r="150" spans="1:15" hidden="1">
      <c r="A150">
        <v>510010</v>
      </c>
      <c r="B150" t="s">
        <v>18518</v>
      </c>
      <c r="C150" t="s">
        <v>18519</v>
      </c>
      <c r="D150" t="s">
        <v>19836</v>
      </c>
      <c r="E150" s="79" t="s">
        <v>19837</v>
      </c>
      <c r="F150" s="80">
        <v>8815811</v>
      </c>
      <c r="G150" s="81">
        <v>46004</v>
      </c>
      <c r="H150" s="81"/>
      <c r="I150" s="81"/>
      <c r="J150" s="81">
        <v>46048</v>
      </c>
      <c r="K150" s="79" t="s">
        <v>19029</v>
      </c>
      <c r="L150" s="21">
        <v>46048</v>
      </c>
      <c r="M150">
        <f t="shared" si="4"/>
        <v>84127</v>
      </c>
      <c r="N150" t="str">
        <f t="shared" si="5"/>
        <v>841278815811</v>
      </c>
      <c r="O150" t="e">
        <f>IFERROR(_xlfn.XLOOKUP(M150&amp;(F150),'Báo cáo'!#REF!,'Báo cáo'!#REF!),IFERROR(_xlfn.XLOOKUP(M150&amp;(F150-3),'Báo cáo'!#REF!,'Báo cáo'!#REF!),IFERROR(_xlfn.XLOOKUP(M150&amp;(F150-5),'Báo cáo'!#REF!,'Báo cáo'!#REF!),IFERROR(_xlfn.XLOOKUP(M150&amp;(F150+5),'Báo cáo'!#REF!,'Báo cáo'!#REF!),IFERROR(_xlfn.XLOOKUP(M150&amp;(F150+2),'Báo cáo'!#REF!,'Báo cáo'!#REF!),IFERROR(_xlfn.XLOOKUP(M150&amp;(F150-6),'Báo cáo'!#REF!,'Báo cáo'!#REF!),IFERROR(_xlfn.XLOOKUP(M150&amp;(F150-1),'Báo cáo'!#REF!,'Báo cáo'!#REF!),IFERROR(_xlfn.XLOOKUP(M150&amp;(F150+3),'Báo cáo'!#REF!,'Báo cáo'!#REF!),IFERROR(_xlfn.XLOOKUP(M150&amp;(F150+1),'Báo cáo'!#REF!,'Báo cáo'!#REF!),IFERROR(_xlfn.XLOOKUP(M150&amp;(F150-4),'Báo cáo'!#REF!,'Báo cáo'!#REF!),IFERROR(_xlfn.XLOOKUP(M150&amp;(F150+6),'Báo cáo'!#REF!,'Báo cáo'!#REF!),IFERROR(_xlfn.XLOOKUP(M150&amp;(F150-2),'Báo cáo'!#REF!,'Báo cáo'!#REF!),IFERROR(_xlfn.XLOOKUP(M150&amp;(F150+4),'Báo cáo'!#REF!,'Báo cáo'!#REF!),_xlfn.XLOOKUP(M150&amp;(F150+13),'Báo cáo'!#REF!,'Báo cáo'!#REF!))))))))))))))</f>
        <v>#REF!</v>
      </c>
    </row>
    <row r="151" spans="1:15" hidden="1">
      <c r="A151">
        <v>510010</v>
      </c>
      <c r="B151" t="s">
        <v>18518</v>
      </c>
      <c r="C151" t="s">
        <v>18519</v>
      </c>
      <c r="D151" t="s">
        <v>19838</v>
      </c>
      <c r="E151" s="79" t="s">
        <v>19839</v>
      </c>
      <c r="F151" s="80">
        <v>2892834</v>
      </c>
      <c r="G151" s="81">
        <v>46004</v>
      </c>
      <c r="H151" s="81"/>
      <c r="I151" s="81"/>
      <c r="J151" s="81">
        <v>46048</v>
      </c>
      <c r="K151" s="79" t="s">
        <v>19030</v>
      </c>
      <c r="L151" s="21">
        <v>46048</v>
      </c>
      <c r="M151">
        <f t="shared" si="4"/>
        <v>84128</v>
      </c>
      <c r="N151" t="str">
        <f t="shared" si="5"/>
        <v>841282892834</v>
      </c>
      <c r="O151" t="e">
        <f>IFERROR(_xlfn.XLOOKUP(M151&amp;(F151),'Báo cáo'!#REF!,'Báo cáo'!#REF!),IFERROR(_xlfn.XLOOKUP(M151&amp;(F151-3),'Báo cáo'!#REF!,'Báo cáo'!#REF!),IFERROR(_xlfn.XLOOKUP(M151&amp;(F151-5),'Báo cáo'!#REF!,'Báo cáo'!#REF!),IFERROR(_xlfn.XLOOKUP(M151&amp;(F151+5),'Báo cáo'!#REF!,'Báo cáo'!#REF!),IFERROR(_xlfn.XLOOKUP(M151&amp;(F151+2),'Báo cáo'!#REF!,'Báo cáo'!#REF!),IFERROR(_xlfn.XLOOKUP(M151&amp;(F151-6),'Báo cáo'!#REF!,'Báo cáo'!#REF!),IFERROR(_xlfn.XLOOKUP(M151&amp;(F151-1),'Báo cáo'!#REF!,'Báo cáo'!#REF!),IFERROR(_xlfn.XLOOKUP(M151&amp;(F151+3),'Báo cáo'!#REF!,'Báo cáo'!#REF!),IFERROR(_xlfn.XLOOKUP(M151&amp;(F151+1),'Báo cáo'!#REF!,'Báo cáo'!#REF!),IFERROR(_xlfn.XLOOKUP(M151&amp;(F151-4),'Báo cáo'!#REF!,'Báo cáo'!#REF!),IFERROR(_xlfn.XLOOKUP(M151&amp;(F151+6),'Báo cáo'!#REF!,'Báo cáo'!#REF!),IFERROR(_xlfn.XLOOKUP(M151&amp;(F151-2),'Báo cáo'!#REF!,'Báo cáo'!#REF!),IFERROR(_xlfn.XLOOKUP(M151&amp;(F151+4),'Báo cáo'!#REF!,'Báo cáo'!#REF!),_xlfn.XLOOKUP(M151&amp;(F151+13),'Báo cáo'!#REF!,'Báo cáo'!#REF!))))))))))))))</f>
        <v>#REF!</v>
      </c>
    </row>
    <row r="152" spans="1:15" hidden="1">
      <c r="A152">
        <v>510010</v>
      </c>
      <c r="B152" t="s">
        <v>18518</v>
      </c>
      <c r="C152" t="s">
        <v>18519</v>
      </c>
      <c r="D152" t="s">
        <v>19840</v>
      </c>
      <c r="E152" s="79" t="s">
        <v>19841</v>
      </c>
      <c r="F152" s="80">
        <v>4281944</v>
      </c>
      <c r="G152" s="81">
        <v>46004</v>
      </c>
      <c r="H152" s="81"/>
      <c r="I152" s="81"/>
      <c r="J152" s="81">
        <v>46048</v>
      </c>
      <c r="K152" s="79" t="s">
        <v>19031</v>
      </c>
      <c r="L152" s="21">
        <v>46048</v>
      </c>
      <c r="M152">
        <f t="shared" si="4"/>
        <v>84129</v>
      </c>
      <c r="N152" t="str">
        <f t="shared" si="5"/>
        <v>841294281944</v>
      </c>
      <c r="O152" t="e">
        <f>IFERROR(_xlfn.XLOOKUP(M152&amp;(F152),'Báo cáo'!#REF!,'Báo cáo'!#REF!),IFERROR(_xlfn.XLOOKUP(M152&amp;(F152-3),'Báo cáo'!#REF!,'Báo cáo'!#REF!),IFERROR(_xlfn.XLOOKUP(M152&amp;(F152-5),'Báo cáo'!#REF!,'Báo cáo'!#REF!),IFERROR(_xlfn.XLOOKUP(M152&amp;(F152+5),'Báo cáo'!#REF!,'Báo cáo'!#REF!),IFERROR(_xlfn.XLOOKUP(M152&amp;(F152+2),'Báo cáo'!#REF!,'Báo cáo'!#REF!),IFERROR(_xlfn.XLOOKUP(M152&amp;(F152-6),'Báo cáo'!#REF!,'Báo cáo'!#REF!),IFERROR(_xlfn.XLOOKUP(M152&amp;(F152-1),'Báo cáo'!#REF!,'Báo cáo'!#REF!),IFERROR(_xlfn.XLOOKUP(M152&amp;(F152+3),'Báo cáo'!#REF!,'Báo cáo'!#REF!),IFERROR(_xlfn.XLOOKUP(M152&amp;(F152+1),'Báo cáo'!#REF!,'Báo cáo'!#REF!),IFERROR(_xlfn.XLOOKUP(M152&amp;(F152-4),'Báo cáo'!#REF!,'Báo cáo'!#REF!),IFERROR(_xlfn.XLOOKUP(M152&amp;(F152+6),'Báo cáo'!#REF!,'Báo cáo'!#REF!),IFERROR(_xlfn.XLOOKUP(M152&amp;(F152-2),'Báo cáo'!#REF!,'Báo cáo'!#REF!),IFERROR(_xlfn.XLOOKUP(M152&amp;(F152+4),'Báo cáo'!#REF!,'Báo cáo'!#REF!),_xlfn.XLOOKUP(M152&amp;(F152+13),'Báo cáo'!#REF!,'Báo cáo'!#REF!))))))))))))))</f>
        <v>#REF!</v>
      </c>
    </row>
    <row r="153" spans="1:15" hidden="1">
      <c r="A153">
        <v>510010</v>
      </c>
      <c r="B153" t="s">
        <v>18518</v>
      </c>
      <c r="C153" t="s">
        <v>18519</v>
      </c>
      <c r="D153" t="s">
        <v>19842</v>
      </c>
      <c r="E153" s="79" t="s">
        <v>19843</v>
      </c>
      <c r="F153" s="80">
        <v>680400</v>
      </c>
      <c r="G153" s="81">
        <v>46004</v>
      </c>
      <c r="H153" s="81"/>
      <c r="I153" s="81"/>
      <c r="J153" s="81">
        <v>46048</v>
      </c>
      <c r="K153" s="79" t="s">
        <v>19032</v>
      </c>
      <c r="L153" s="21">
        <v>46048</v>
      </c>
      <c r="M153">
        <f t="shared" si="4"/>
        <v>84130</v>
      </c>
      <c r="N153" t="str">
        <f t="shared" si="5"/>
        <v>84130680400</v>
      </c>
      <c r="O153" t="e">
        <f>IFERROR(_xlfn.XLOOKUP(M153&amp;(F153),'Báo cáo'!#REF!,'Báo cáo'!#REF!),IFERROR(_xlfn.XLOOKUP(M153&amp;(F153-3),'Báo cáo'!#REF!,'Báo cáo'!#REF!),IFERROR(_xlfn.XLOOKUP(M153&amp;(F153-5),'Báo cáo'!#REF!,'Báo cáo'!#REF!),IFERROR(_xlfn.XLOOKUP(M153&amp;(F153+5),'Báo cáo'!#REF!,'Báo cáo'!#REF!),IFERROR(_xlfn.XLOOKUP(M153&amp;(F153+2),'Báo cáo'!#REF!,'Báo cáo'!#REF!),IFERROR(_xlfn.XLOOKUP(M153&amp;(F153-6),'Báo cáo'!#REF!,'Báo cáo'!#REF!),IFERROR(_xlfn.XLOOKUP(M153&amp;(F153-1),'Báo cáo'!#REF!,'Báo cáo'!#REF!),IFERROR(_xlfn.XLOOKUP(M153&amp;(F153+3),'Báo cáo'!#REF!,'Báo cáo'!#REF!),IFERROR(_xlfn.XLOOKUP(M153&amp;(F153+1),'Báo cáo'!#REF!,'Báo cáo'!#REF!),IFERROR(_xlfn.XLOOKUP(M153&amp;(F153-4),'Báo cáo'!#REF!,'Báo cáo'!#REF!),IFERROR(_xlfn.XLOOKUP(M153&amp;(F153+6),'Báo cáo'!#REF!,'Báo cáo'!#REF!),IFERROR(_xlfn.XLOOKUP(M153&amp;(F153-2),'Báo cáo'!#REF!,'Báo cáo'!#REF!),IFERROR(_xlfn.XLOOKUP(M153&amp;(F153+4),'Báo cáo'!#REF!,'Báo cáo'!#REF!),_xlfn.XLOOKUP(M153&amp;(F153+13),'Báo cáo'!#REF!,'Báo cáo'!#REF!))))))))))))))</f>
        <v>#REF!</v>
      </c>
    </row>
    <row r="154" spans="1:15" hidden="1">
      <c r="A154">
        <v>510012</v>
      </c>
      <c r="B154" t="s">
        <v>18518</v>
      </c>
      <c r="C154" t="s">
        <v>18519</v>
      </c>
      <c r="D154" t="s">
        <v>19844</v>
      </c>
      <c r="E154" s="79" t="s">
        <v>19845</v>
      </c>
      <c r="F154" s="80">
        <v>9443817</v>
      </c>
      <c r="G154" s="81">
        <v>46004</v>
      </c>
      <c r="H154" s="81"/>
      <c r="I154" s="81"/>
      <c r="J154" s="81">
        <v>46048</v>
      </c>
      <c r="K154" s="79" t="s">
        <v>19033</v>
      </c>
      <c r="L154" s="21">
        <v>46048</v>
      </c>
      <c r="M154">
        <f t="shared" si="4"/>
        <v>84131</v>
      </c>
      <c r="N154" t="str">
        <f t="shared" si="5"/>
        <v>841319443817</v>
      </c>
      <c r="O154" t="e">
        <f>IFERROR(_xlfn.XLOOKUP(M154&amp;(F154),'Báo cáo'!#REF!,'Báo cáo'!#REF!),IFERROR(_xlfn.XLOOKUP(M154&amp;(F154-3),'Báo cáo'!#REF!,'Báo cáo'!#REF!),IFERROR(_xlfn.XLOOKUP(M154&amp;(F154-5),'Báo cáo'!#REF!,'Báo cáo'!#REF!),IFERROR(_xlfn.XLOOKUP(M154&amp;(F154+5),'Báo cáo'!#REF!,'Báo cáo'!#REF!),IFERROR(_xlfn.XLOOKUP(M154&amp;(F154+2),'Báo cáo'!#REF!,'Báo cáo'!#REF!),IFERROR(_xlfn.XLOOKUP(M154&amp;(F154-6),'Báo cáo'!#REF!,'Báo cáo'!#REF!),IFERROR(_xlfn.XLOOKUP(M154&amp;(F154-1),'Báo cáo'!#REF!,'Báo cáo'!#REF!),IFERROR(_xlfn.XLOOKUP(M154&amp;(F154+3),'Báo cáo'!#REF!,'Báo cáo'!#REF!),IFERROR(_xlfn.XLOOKUP(M154&amp;(F154+1),'Báo cáo'!#REF!,'Báo cáo'!#REF!),IFERROR(_xlfn.XLOOKUP(M154&amp;(F154-4),'Báo cáo'!#REF!,'Báo cáo'!#REF!),IFERROR(_xlfn.XLOOKUP(M154&amp;(F154+6),'Báo cáo'!#REF!,'Báo cáo'!#REF!),IFERROR(_xlfn.XLOOKUP(M154&amp;(F154-2),'Báo cáo'!#REF!,'Báo cáo'!#REF!),IFERROR(_xlfn.XLOOKUP(M154&amp;(F154+4),'Báo cáo'!#REF!,'Báo cáo'!#REF!),_xlfn.XLOOKUP(M154&amp;(F154+13),'Báo cáo'!#REF!,'Báo cáo'!#REF!))))))))))))))</f>
        <v>#REF!</v>
      </c>
    </row>
    <row r="155" spans="1:15" hidden="1">
      <c r="A155">
        <v>510016</v>
      </c>
      <c r="B155" t="s">
        <v>18518</v>
      </c>
      <c r="C155" t="s">
        <v>18519</v>
      </c>
      <c r="D155" t="s">
        <v>19846</v>
      </c>
      <c r="E155" s="79" t="s">
        <v>19847</v>
      </c>
      <c r="F155" s="80">
        <v>4201092</v>
      </c>
      <c r="G155" s="81">
        <v>46010</v>
      </c>
      <c r="H155" s="81"/>
      <c r="I155" s="81"/>
      <c r="J155" s="81">
        <v>46048</v>
      </c>
      <c r="K155" s="79" t="s">
        <v>19034</v>
      </c>
      <c r="L155" s="21">
        <v>46048</v>
      </c>
      <c r="M155">
        <f t="shared" si="4"/>
        <v>85207</v>
      </c>
      <c r="N155" t="str">
        <f t="shared" si="5"/>
        <v>852074201092</v>
      </c>
      <c r="O155" t="e">
        <f>IFERROR(_xlfn.XLOOKUP(M155&amp;(F155),'Báo cáo'!#REF!,'Báo cáo'!#REF!),IFERROR(_xlfn.XLOOKUP(M155&amp;(F155-3),'Báo cáo'!#REF!,'Báo cáo'!#REF!),IFERROR(_xlfn.XLOOKUP(M155&amp;(F155-5),'Báo cáo'!#REF!,'Báo cáo'!#REF!),IFERROR(_xlfn.XLOOKUP(M155&amp;(F155+5),'Báo cáo'!#REF!,'Báo cáo'!#REF!),IFERROR(_xlfn.XLOOKUP(M155&amp;(F155+2),'Báo cáo'!#REF!,'Báo cáo'!#REF!),IFERROR(_xlfn.XLOOKUP(M155&amp;(F155-6),'Báo cáo'!#REF!,'Báo cáo'!#REF!),IFERROR(_xlfn.XLOOKUP(M155&amp;(F155-1),'Báo cáo'!#REF!,'Báo cáo'!#REF!),IFERROR(_xlfn.XLOOKUP(M155&amp;(F155+3),'Báo cáo'!#REF!,'Báo cáo'!#REF!),IFERROR(_xlfn.XLOOKUP(M155&amp;(F155+1),'Báo cáo'!#REF!,'Báo cáo'!#REF!),IFERROR(_xlfn.XLOOKUP(M155&amp;(F155-4),'Báo cáo'!#REF!,'Báo cáo'!#REF!),IFERROR(_xlfn.XLOOKUP(M155&amp;(F155+6),'Báo cáo'!#REF!,'Báo cáo'!#REF!),IFERROR(_xlfn.XLOOKUP(M155&amp;(F155-2),'Báo cáo'!#REF!,'Báo cáo'!#REF!),IFERROR(_xlfn.XLOOKUP(M155&amp;(F155+4),'Báo cáo'!#REF!,'Báo cáo'!#REF!),_xlfn.XLOOKUP(M155&amp;(F155+13),'Báo cáo'!#REF!,'Báo cáo'!#REF!))))))))))))))</f>
        <v>#REF!</v>
      </c>
    </row>
    <row r="156" spans="1:15" hidden="1">
      <c r="A156">
        <v>510016</v>
      </c>
      <c r="B156" t="s">
        <v>18518</v>
      </c>
      <c r="C156" t="s">
        <v>18519</v>
      </c>
      <c r="D156" t="s">
        <v>19848</v>
      </c>
      <c r="E156" s="79" t="s">
        <v>19849</v>
      </c>
      <c r="F156" s="80">
        <v>2640101</v>
      </c>
      <c r="G156" s="81">
        <v>46010</v>
      </c>
      <c r="H156" s="81"/>
      <c r="I156" s="81"/>
      <c r="J156" s="81">
        <v>46048</v>
      </c>
      <c r="K156" s="79" t="s">
        <v>19035</v>
      </c>
      <c r="L156" s="21">
        <v>46048</v>
      </c>
      <c r="M156">
        <f t="shared" si="4"/>
        <v>85208</v>
      </c>
      <c r="N156" t="str">
        <f t="shared" si="5"/>
        <v>852082640101</v>
      </c>
      <c r="O156" t="e">
        <f>IFERROR(_xlfn.XLOOKUP(M156&amp;(F156),'Báo cáo'!#REF!,'Báo cáo'!#REF!),IFERROR(_xlfn.XLOOKUP(M156&amp;(F156-3),'Báo cáo'!#REF!,'Báo cáo'!#REF!),IFERROR(_xlfn.XLOOKUP(M156&amp;(F156-5),'Báo cáo'!#REF!,'Báo cáo'!#REF!),IFERROR(_xlfn.XLOOKUP(M156&amp;(F156+5),'Báo cáo'!#REF!,'Báo cáo'!#REF!),IFERROR(_xlfn.XLOOKUP(M156&amp;(F156+2),'Báo cáo'!#REF!,'Báo cáo'!#REF!),IFERROR(_xlfn.XLOOKUP(M156&amp;(F156-6),'Báo cáo'!#REF!,'Báo cáo'!#REF!),IFERROR(_xlfn.XLOOKUP(M156&amp;(F156-1),'Báo cáo'!#REF!,'Báo cáo'!#REF!),IFERROR(_xlfn.XLOOKUP(M156&amp;(F156+3),'Báo cáo'!#REF!,'Báo cáo'!#REF!),IFERROR(_xlfn.XLOOKUP(M156&amp;(F156+1),'Báo cáo'!#REF!,'Báo cáo'!#REF!),IFERROR(_xlfn.XLOOKUP(M156&amp;(F156-4),'Báo cáo'!#REF!,'Báo cáo'!#REF!),IFERROR(_xlfn.XLOOKUP(M156&amp;(F156+6),'Báo cáo'!#REF!,'Báo cáo'!#REF!),IFERROR(_xlfn.XLOOKUP(M156&amp;(F156-2),'Báo cáo'!#REF!,'Báo cáo'!#REF!),IFERROR(_xlfn.XLOOKUP(M156&amp;(F156+4),'Báo cáo'!#REF!,'Báo cáo'!#REF!),_xlfn.XLOOKUP(M156&amp;(F156+13),'Báo cáo'!#REF!,'Báo cáo'!#REF!))))))))))))))</f>
        <v>#REF!</v>
      </c>
    </row>
    <row r="157" spans="1:15" hidden="1">
      <c r="A157">
        <v>510022</v>
      </c>
      <c r="B157" t="s">
        <v>18518</v>
      </c>
      <c r="C157" t="s">
        <v>18519</v>
      </c>
      <c r="D157" t="s">
        <v>19850</v>
      </c>
      <c r="E157" s="79" t="s">
        <v>19851</v>
      </c>
      <c r="F157" s="80">
        <v>2593634</v>
      </c>
      <c r="G157" s="81">
        <v>46008</v>
      </c>
      <c r="H157" s="81"/>
      <c r="I157" s="81"/>
      <c r="J157" s="81">
        <v>46048</v>
      </c>
      <c r="K157" s="79" t="s">
        <v>19036</v>
      </c>
      <c r="L157" s="21">
        <v>46048</v>
      </c>
      <c r="M157">
        <f t="shared" si="4"/>
        <v>85209</v>
      </c>
      <c r="N157" t="str">
        <f t="shared" si="5"/>
        <v>852092593634</v>
      </c>
      <c r="O157" t="e">
        <f>IFERROR(_xlfn.XLOOKUP(M157&amp;(F157),'Báo cáo'!#REF!,'Báo cáo'!#REF!),IFERROR(_xlfn.XLOOKUP(M157&amp;(F157-3),'Báo cáo'!#REF!,'Báo cáo'!#REF!),IFERROR(_xlfn.XLOOKUP(M157&amp;(F157-5),'Báo cáo'!#REF!,'Báo cáo'!#REF!),IFERROR(_xlfn.XLOOKUP(M157&amp;(F157+5),'Báo cáo'!#REF!,'Báo cáo'!#REF!),IFERROR(_xlfn.XLOOKUP(M157&amp;(F157+2),'Báo cáo'!#REF!,'Báo cáo'!#REF!),IFERROR(_xlfn.XLOOKUP(M157&amp;(F157-6),'Báo cáo'!#REF!,'Báo cáo'!#REF!),IFERROR(_xlfn.XLOOKUP(M157&amp;(F157-1),'Báo cáo'!#REF!,'Báo cáo'!#REF!),IFERROR(_xlfn.XLOOKUP(M157&amp;(F157+3),'Báo cáo'!#REF!,'Báo cáo'!#REF!),IFERROR(_xlfn.XLOOKUP(M157&amp;(F157+1),'Báo cáo'!#REF!,'Báo cáo'!#REF!),IFERROR(_xlfn.XLOOKUP(M157&amp;(F157-4),'Báo cáo'!#REF!,'Báo cáo'!#REF!),IFERROR(_xlfn.XLOOKUP(M157&amp;(F157+6),'Báo cáo'!#REF!,'Báo cáo'!#REF!),IFERROR(_xlfn.XLOOKUP(M157&amp;(F157-2),'Báo cáo'!#REF!,'Báo cáo'!#REF!),IFERROR(_xlfn.XLOOKUP(M157&amp;(F157+4),'Báo cáo'!#REF!,'Báo cáo'!#REF!),_xlfn.XLOOKUP(M157&amp;(F157+13),'Báo cáo'!#REF!,'Báo cáo'!#REF!))))))))))))))</f>
        <v>#REF!</v>
      </c>
    </row>
    <row r="158" spans="1:15" hidden="1">
      <c r="A158">
        <v>510024</v>
      </c>
      <c r="B158" t="s">
        <v>18518</v>
      </c>
      <c r="C158" t="s">
        <v>18519</v>
      </c>
      <c r="D158" t="s">
        <v>19852</v>
      </c>
      <c r="E158" s="79" t="s">
        <v>19853</v>
      </c>
      <c r="F158" s="80">
        <v>1971797</v>
      </c>
      <c r="G158" s="81">
        <v>46010</v>
      </c>
      <c r="H158" s="81"/>
      <c r="I158" s="81"/>
      <c r="J158" s="81">
        <v>46048</v>
      </c>
      <c r="K158" s="79" t="s">
        <v>19037</v>
      </c>
      <c r="L158" s="21">
        <v>46048</v>
      </c>
      <c r="M158">
        <f t="shared" si="4"/>
        <v>85210</v>
      </c>
      <c r="N158" t="str">
        <f t="shared" si="5"/>
        <v>852101971797</v>
      </c>
      <c r="O158" t="e">
        <f>IFERROR(_xlfn.XLOOKUP(M158&amp;(F158),'Báo cáo'!#REF!,'Báo cáo'!#REF!),IFERROR(_xlfn.XLOOKUP(M158&amp;(F158-3),'Báo cáo'!#REF!,'Báo cáo'!#REF!),IFERROR(_xlfn.XLOOKUP(M158&amp;(F158-5),'Báo cáo'!#REF!,'Báo cáo'!#REF!),IFERROR(_xlfn.XLOOKUP(M158&amp;(F158+5),'Báo cáo'!#REF!,'Báo cáo'!#REF!),IFERROR(_xlfn.XLOOKUP(M158&amp;(F158+2),'Báo cáo'!#REF!,'Báo cáo'!#REF!),IFERROR(_xlfn.XLOOKUP(M158&amp;(F158-6),'Báo cáo'!#REF!,'Báo cáo'!#REF!),IFERROR(_xlfn.XLOOKUP(M158&amp;(F158-1),'Báo cáo'!#REF!,'Báo cáo'!#REF!),IFERROR(_xlfn.XLOOKUP(M158&amp;(F158+3),'Báo cáo'!#REF!,'Báo cáo'!#REF!),IFERROR(_xlfn.XLOOKUP(M158&amp;(F158+1),'Báo cáo'!#REF!,'Báo cáo'!#REF!),IFERROR(_xlfn.XLOOKUP(M158&amp;(F158-4),'Báo cáo'!#REF!,'Báo cáo'!#REF!),IFERROR(_xlfn.XLOOKUP(M158&amp;(F158+6),'Báo cáo'!#REF!,'Báo cáo'!#REF!),IFERROR(_xlfn.XLOOKUP(M158&amp;(F158-2),'Báo cáo'!#REF!,'Báo cáo'!#REF!),IFERROR(_xlfn.XLOOKUP(M158&amp;(F158+4),'Báo cáo'!#REF!,'Báo cáo'!#REF!),_xlfn.XLOOKUP(M158&amp;(F158+13),'Báo cáo'!#REF!,'Báo cáo'!#REF!))))))))))))))</f>
        <v>#REF!</v>
      </c>
    </row>
    <row r="159" spans="1:15" hidden="1">
      <c r="A159">
        <v>570010</v>
      </c>
      <c r="B159" t="s">
        <v>18518</v>
      </c>
      <c r="C159" t="s">
        <v>18519</v>
      </c>
      <c r="D159" t="s">
        <v>19854</v>
      </c>
      <c r="E159" s="79" t="s">
        <v>19855</v>
      </c>
      <c r="F159" s="80">
        <v>2026782</v>
      </c>
      <c r="G159" s="81">
        <v>46008</v>
      </c>
      <c r="H159" s="81"/>
      <c r="I159" s="81"/>
      <c r="J159" s="81">
        <v>46048</v>
      </c>
      <c r="K159" s="79" t="s">
        <v>19038</v>
      </c>
      <c r="L159" s="21">
        <v>46048</v>
      </c>
      <c r="M159">
        <f t="shared" si="4"/>
        <v>85211</v>
      </c>
      <c r="N159" t="str">
        <f t="shared" si="5"/>
        <v>852112026782</v>
      </c>
      <c r="O159" t="e">
        <f>IFERROR(_xlfn.XLOOKUP(M159&amp;(F159),'Báo cáo'!#REF!,'Báo cáo'!#REF!),IFERROR(_xlfn.XLOOKUP(M159&amp;(F159-3),'Báo cáo'!#REF!,'Báo cáo'!#REF!),IFERROR(_xlfn.XLOOKUP(M159&amp;(F159-5),'Báo cáo'!#REF!,'Báo cáo'!#REF!),IFERROR(_xlfn.XLOOKUP(M159&amp;(F159+5),'Báo cáo'!#REF!,'Báo cáo'!#REF!),IFERROR(_xlfn.XLOOKUP(M159&amp;(F159+2),'Báo cáo'!#REF!,'Báo cáo'!#REF!),IFERROR(_xlfn.XLOOKUP(M159&amp;(F159-6),'Báo cáo'!#REF!,'Báo cáo'!#REF!),IFERROR(_xlfn.XLOOKUP(M159&amp;(F159-1),'Báo cáo'!#REF!,'Báo cáo'!#REF!),IFERROR(_xlfn.XLOOKUP(M159&amp;(F159+3),'Báo cáo'!#REF!,'Báo cáo'!#REF!),IFERROR(_xlfn.XLOOKUP(M159&amp;(F159+1),'Báo cáo'!#REF!,'Báo cáo'!#REF!),IFERROR(_xlfn.XLOOKUP(M159&amp;(F159-4),'Báo cáo'!#REF!,'Báo cáo'!#REF!),IFERROR(_xlfn.XLOOKUP(M159&amp;(F159+6),'Báo cáo'!#REF!,'Báo cáo'!#REF!),IFERROR(_xlfn.XLOOKUP(M159&amp;(F159-2),'Báo cáo'!#REF!,'Báo cáo'!#REF!),IFERROR(_xlfn.XLOOKUP(M159&amp;(F159+4),'Báo cáo'!#REF!,'Báo cáo'!#REF!),_xlfn.XLOOKUP(M159&amp;(F159+13),'Báo cáo'!#REF!,'Báo cáo'!#REF!))))))))))))))</f>
        <v>#REF!</v>
      </c>
    </row>
    <row r="160" spans="1:15" hidden="1">
      <c r="A160">
        <v>510018</v>
      </c>
      <c r="B160" t="s">
        <v>18518</v>
      </c>
      <c r="C160" t="s">
        <v>18519</v>
      </c>
      <c r="D160" t="s">
        <v>19856</v>
      </c>
      <c r="E160" s="79" t="s">
        <v>19857</v>
      </c>
      <c r="F160" s="80">
        <v>1852497</v>
      </c>
      <c r="G160" s="81">
        <v>46007</v>
      </c>
      <c r="H160" s="81"/>
      <c r="I160" s="81"/>
      <c r="J160" s="81">
        <v>46048</v>
      </c>
      <c r="K160" s="79" t="s">
        <v>19039</v>
      </c>
      <c r="L160" s="21">
        <v>46048</v>
      </c>
      <c r="M160">
        <f t="shared" si="4"/>
        <v>85212</v>
      </c>
      <c r="N160" t="str">
        <f t="shared" si="5"/>
        <v>852121852497</v>
      </c>
      <c r="O160" t="e">
        <f>IFERROR(_xlfn.XLOOKUP(M160&amp;(F160),'Báo cáo'!#REF!,'Báo cáo'!#REF!),IFERROR(_xlfn.XLOOKUP(M160&amp;(F160-3),'Báo cáo'!#REF!,'Báo cáo'!#REF!),IFERROR(_xlfn.XLOOKUP(M160&amp;(F160-5),'Báo cáo'!#REF!,'Báo cáo'!#REF!),IFERROR(_xlfn.XLOOKUP(M160&amp;(F160+5),'Báo cáo'!#REF!,'Báo cáo'!#REF!),IFERROR(_xlfn.XLOOKUP(M160&amp;(F160+2),'Báo cáo'!#REF!,'Báo cáo'!#REF!),IFERROR(_xlfn.XLOOKUP(M160&amp;(F160-6),'Báo cáo'!#REF!,'Báo cáo'!#REF!),IFERROR(_xlfn.XLOOKUP(M160&amp;(F160-1),'Báo cáo'!#REF!,'Báo cáo'!#REF!),IFERROR(_xlfn.XLOOKUP(M160&amp;(F160+3),'Báo cáo'!#REF!,'Báo cáo'!#REF!),IFERROR(_xlfn.XLOOKUP(M160&amp;(F160+1),'Báo cáo'!#REF!,'Báo cáo'!#REF!),IFERROR(_xlfn.XLOOKUP(M160&amp;(F160-4),'Báo cáo'!#REF!,'Báo cáo'!#REF!),IFERROR(_xlfn.XLOOKUP(M160&amp;(F160+6),'Báo cáo'!#REF!,'Báo cáo'!#REF!),IFERROR(_xlfn.XLOOKUP(M160&amp;(F160-2),'Báo cáo'!#REF!,'Báo cáo'!#REF!),IFERROR(_xlfn.XLOOKUP(M160&amp;(F160+4),'Báo cáo'!#REF!,'Báo cáo'!#REF!),_xlfn.XLOOKUP(M160&amp;(F160+13),'Báo cáo'!#REF!,'Báo cáo'!#REF!))))))))))))))</f>
        <v>#REF!</v>
      </c>
    </row>
    <row r="161" spans="1:15" hidden="1">
      <c r="A161">
        <v>510011</v>
      </c>
      <c r="B161" t="s">
        <v>18518</v>
      </c>
      <c r="C161" t="s">
        <v>18519</v>
      </c>
      <c r="D161" t="s">
        <v>19858</v>
      </c>
      <c r="E161" s="79" t="s">
        <v>19859</v>
      </c>
      <c r="F161" s="80">
        <v>783000</v>
      </c>
      <c r="G161" s="81">
        <v>46009</v>
      </c>
      <c r="H161" s="81"/>
      <c r="I161" s="81"/>
      <c r="J161" s="81">
        <v>46048</v>
      </c>
      <c r="K161" s="79" t="s">
        <v>19043</v>
      </c>
      <c r="L161" s="21">
        <v>46048</v>
      </c>
      <c r="M161">
        <f t="shared" si="4"/>
        <v>85882</v>
      </c>
      <c r="N161" t="str">
        <f t="shared" si="5"/>
        <v>85882783000</v>
      </c>
      <c r="O161" t="e">
        <f>IFERROR(_xlfn.XLOOKUP(M161&amp;(F161),'Báo cáo'!#REF!,'Báo cáo'!#REF!),IFERROR(_xlfn.XLOOKUP(M161&amp;(F161-3),'Báo cáo'!#REF!,'Báo cáo'!#REF!),IFERROR(_xlfn.XLOOKUP(M161&amp;(F161-5),'Báo cáo'!#REF!,'Báo cáo'!#REF!),IFERROR(_xlfn.XLOOKUP(M161&amp;(F161+5),'Báo cáo'!#REF!,'Báo cáo'!#REF!),IFERROR(_xlfn.XLOOKUP(M161&amp;(F161+2),'Báo cáo'!#REF!,'Báo cáo'!#REF!),IFERROR(_xlfn.XLOOKUP(M161&amp;(F161-6),'Báo cáo'!#REF!,'Báo cáo'!#REF!),IFERROR(_xlfn.XLOOKUP(M161&amp;(F161-1),'Báo cáo'!#REF!,'Báo cáo'!#REF!),IFERROR(_xlfn.XLOOKUP(M161&amp;(F161+3),'Báo cáo'!#REF!,'Báo cáo'!#REF!),IFERROR(_xlfn.XLOOKUP(M161&amp;(F161+1),'Báo cáo'!#REF!,'Báo cáo'!#REF!),IFERROR(_xlfn.XLOOKUP(M161&amp;(F161-4),'Báo cáo'!#REF!,'Báo cáo'!#REF!),IFERROR(_xlfn.XLOOKUP(M161&amp;(F161+6),'Báo cáo'!#REF!,'Báo cáo'!#REF!),IFERROR(_xlfn.XLOOKUP(M161&amp;(F161-2),'Báo cáo'!#REF!,'Báo cáo'!#REF!),IFERROR(_xlfn.XLOOKUP(M161&amp;(F161+4),'Báo cáo'!#REF!,'Báo cáo'!#REF!),_xlfn.XLOOKUP(M161&amp;(F161+13),'Báo cáo'!#REF!,'Báo cáo'!#REF!))))))))))))))</f>
        <v>#REF!</v>
      </c>
    </row>
    <row r="162" spans="1:15" hidden="1">
      <c r="A162">
        <v>510011</v>
      </c>
      <c r="B162" t="s">
        <v>18518</v>
      </c>
      <c r="C162" t="s">
        <v>18519</v>
      </c>
      <c r="D162" t="s">
        <v>19860</v>
      </c>
      <c r="E162" s="79" t="s">
        <v>19861</v>
      </c>
      <c r="F162" s="80">
        <v>964278</v>
      </c>
      <c r="G162" s="81">
        <v>46009</v>
      </c>
      <c r="H162" s="81"/>
      <c r="I162" s="81"/>
      <c r="J162" s="81">
        <v>46048</v>
      </c>
      <c r="K162" s="79" t="s">
        <v>19044</v>
      </c>
      <c r="L162" s="21">
        <v>46048</v>
      </c>
      <c r="M162">
        <f t="shared" si="4"/>
        <v>85883</v>
      </c>
      <c r="N162" t="str">
        <f t="shared" si="5"/>
        <v>85883964278</v>
      </c>
      <c r="O162" t="e">
        <f>IFERROR(_xlfn.XLOOKUP(M162&amp;(F162),'Báo cáo'!#REF!,'Báo cáo'!#REF!),IFERROR(_xlfn.XLOOKUP(M162&amp;(F162-3),'Báo cáo'!#REF!,'Báo cáo'!#REF!),IFERROR(_xlfn.XLOOKUP(M162&amp;(F162-5),'Báo cáo'!#REF!,'Báo cáo'!#REF!),IFERROR(_xlfn.XLOOKUP(M162&amp;(F162+5),'Báo cáo'!#REF!,'Báo cáo'!#REF!),IFERROR(_xlfn.XLOOKUP(M162&amp;(F162+2),'Báo cáo'!#REF!,'Báo cáo'!#REF!),IFERROR(_xlfn.XLOOKUP(M162&amp;(F162-6),'Báo cáo'!#REF!,'Báo cáo'!#REF!),IFERROR(_xlfn.XLOOKUP(M162&amp;(F162-1),'Báo cáo'!#REF!,'Báo cáo'!#REF!),IFERROR(_xlfn.XLOOKUP(M162&amp;(F162+3),'Báo cáo'!#REF!,'Báo cáo'!#REF!),IFERROR(_xlfn.XLOOKUP(M162&amp;(F162+1),'Báo cáo'!#REF!,'Báo cáo'!#REF!),IFERROR(_xlfn.XLOOKUP(M162&amp;(F162-4),'Báo cáo'!#REF!,'Báo cáo'!#REF!),IFERROR(_xlfn.XLOOKUP(M162&amp;(F162+6),'Báo cáo'!#REF!,'Báo cáo'!#REF!),IFERROR(_xlfn.XLOOKUP(M162&amp;(F162-2),'Báo cáo'!#REF!,'Báo cáo'!#REF!),IFERROR(_xlfn.XLOOKUP(M162&amp;(F162+4),'Báo cáo'!#REF!,'Báo cáo'!#REF!),_xlfn.XLOOKUP(M162&amp;(F162+13),'Báo cáo'!#REF!,'Báo cáo'!#REF!))))))))))))))</f>
        <v>#REF!</v>
      </c>
    </row>
    <row r="163" spans="1:15" hidden="1">
      <c r="A163">
        <v>510019</v>
      </c>
      <c r="B163" t="s">
        <v>18518</v>
      </c>
      <c r="C163" t="s">
        <v>18519</v>
      </c>
      <c r="D163" t="s">
        <v>19862</v>
      </c>
      <c r="E163" s="79" t="s">
        <v>19863</v>
      </c>
      <c r="F163" s="80">
        <v>2186055</v>
      </c>
      <c r="G163" s="81">
        <v>46009</v>
      </c>
      <c r="H163" s="81"/>
      <c r="I163" s="81"/>
      <c r="J163" s="81">
        <v>46048</v>
      </c>
      <c r="K163" s="79" t="s">
        <v>19045</v>
      </c>
      <c r="L163" s="21">
        <v>46048</v>
      </c>
      <c r="M163">
        <f t="shared" si="4"/>
        <v>85884</v>
      </c>
      <c r="N163" t="str">
        <f t="shared" si="5"/>
        <v>858842186055</v>
      </c>
      <c r="O163" t="e">
        <f>IFERROR(_xlfn.XLOOKUP(M163&amp;(F163),'Báo cáo'!#REF!,'Báo cáo'!#REF!),IFERROR(_xlfn.XLOOKUP(M163&amp;(F163-3),'Báo cáo'!#REF!,'Báo cáo'!#REF!),IFERROR(_xlfn.XLOOKUP(M163&amp;(F163-5),'Báo cáo'!#REF!,'Báo cáo'!#REF!),IFERROR(_xlfn.XLOOKUP(M163&amp;(F163+5),'Báo cáo'!#REF!,'Báo cáo'!#REF!),IFERROR(_xlfn.XLOOKUP(M163&amp;(F163+2),'Báo cáo'!#REF!,'Báo cáo'!#REF!),IFERROR(_xlfn.XLOOKUP(M163&amp;(F163-6),'Báo cáo'!#REF!,'Báo cáo'!#REF!),IFERROR(_xlfn.XLOOKUP(M163&amp;(F163-1),'Báo cáo'!#REF!,'Báo cáo'!#REF!),IFERROR(_xlfn.XLOOKUP(M163&amp;(F163+3),'Báo cáo'!#REF!,'Báo cáo'!#REF!),IFERROR(_xlfn.XLOOKUP(M163&amp;(F163+1),'Báo cáo'!#REF!,'Báo cáo'!#REF!),IFERROR(_xlfn.XLOOKUP(M163&amp;(F163-4),'Báo cáo'!#REF!,'Báo cáo'!#REF!),IFERROR(_xlfn.XLOOKUP(M163&amp;(F163+6),'Báo cáo'!#REF!,'Báo cáo'!#REF!),IFERROR(_xlfn.XLOOKUP(M163&amp;(F163-2),'Báo cáo'!#REF!,'Báo cáo'!#REF!),IFERROR(_xlfn.XLOOKUP(M163&amp;(F163+4),'Báo cáo'!#REF!,'Báo cáo'!#REF!),_xlfn.XLOOKUP(M163&amp;(F163+13),'Báo cáo'!#REF!,'Báo cáo'!#REF!))))))))))))))</f>
        <v>#REF!</v>
      </c>
    </row>
    <row r="164" spans="1:15" hidden="1">
      <c r="A164">
        <v>510019</v>
      </c>
      <c r="B164" t="s">
        <v>18518</v>
      </c>
      <c r="C164" t="s">
        <v>18519</v>
      </c>
      <c r="D164" t="s">
        <v>19864</v>
      </c>
      <c r="E164" s="79" t="s">
        <v>19865</v>
      </c>
      <c r="F164" s="80">
        <v>1586115</v>
      </c>
      <c r="G164" s="81">
        <v>46009</v>
      </c>
      <c r="H164" s="81"/>
      <c r="I164" s="81"/>
      <c r="J164" s="81">
        <v>46048</v>
      </c>
      <c r="K164" s="79" t="s">
        <v>19046</v>
      </c>
      <c r="L164" s="21">
        <v>46048</v>
      </c>
      <c r="M164">
        <f t="shared" si="4"/>
        <v>85885</v>
      </c>
      <c r="N164" t="str">
        <f t="shared" si="5"/>
        <v>858851586115</v>
      </c>
      <c r="O164" t="e">
        <f>IFERROR(_xlfn.XLOOKUP(M164&amp;(F164),'Báo cáo'!#REF!,'Báo cáo'!#REF!),IFERROR(_xlfn.XLOOKUP(M164&amp;(F164-3),'Báo cáo'!#REF!,'Báo cáo'!#REF!),IFERROR(_xlfn.XLOOKUP(M164&amp;(F164-5),'Báo cáo'!#REF!,'Báo cáo'!#REF!),IFERROR(_xlfn.XLOOKUP(M164&amp;(F164+5),'Báo cáo'!#REF!,'Báo cáo'!#REF!),IFERROR(_xlfn.XLOOKUP(M164&amp;(F164+2),'Báo cáo'!#REF!,'Báo cáo'!#REF!),IFERROR(_xlfn.XLOOKUP(M164&amp;(F164-6),'Báo cáo'!#REF!,'Báo cáo'!#REF!),IFERROR(_xlfn.XLOOKUP(M164&amp;(F164-1),'Báo cáo'!#REF!,'Báo cáo'!#REF!),IFERROR(_xlfn.XLOOKUP(M164&amp;(F164+3),'Báo cáo'!#REF!,'Báo cáo'!#REF!),IFERROR(_xlfn.XLOOKUP(M164&amp;(F164+1),'Báo cáo'!#REF!,'Báo cáo'!#REF!),IFERROR(_xlfn.XLOOKUP(M164&amp;(F164-4),'Báo cáo'!#REF!,'Báo cáo'!#REF!),IFERROR(_xlfn.XLOOKUP(M164&amp;(F164+6),'Báo cáo'!#REF!,'Báo cáo'!#REF!),IFERROR(_xlfn.XLOOKUP(M164&amp;(F164-2),'Báo cáo'!#REF!,'Báo cáo'!#REF!),IFERROR(_xlfn.XLOOKUP(M164&amp;(F164+4),'Báo cáo'!#REF!,'Báo cáo'!#REF!),_xlfn.XLOOKUP(M164&amp;(F164+13),'Báo cáo'!#REF!,'Báo cáo'!#REF!))))))))))))))</f>
        <v>#REF!</v>
      </c>
    </row>
    <row r="165" spans="1:15" hidden="1">
      <c r="A165">
        <v>510027</v>
      </c>
      <c r="B165" t="s">
        <v>18518</v>
      </c>
      <c r="C165" t="s">
        <v>18519</v>
      </c>
      <c r="D165" t="s">
        <v>19866</v>
      </c>
      <c r="E165" s="79" t="s">
        <v>19867</v>
      </c>
      <c r="F165" s="80">
        <v>4555157</v>
      </c>
      <c r="G165" s="81">
        <v>46011</v>
      </c>
      <c r="H165" s="81"/>
      <c r="I165" s="81"/>
      <c r="J165" s="81">
        <v>46048</v>
      </c>
      <c r="K165" s="79" t="s">
        <v>19049</v>
      </c>
      <c r="L165" s="21">
        <v>46048</v>
      </c>
      <c r="M165">
        <f t="shared" si="4"/>
        <v>85888</v>
      </c>
      <c r="N165" t="str">
        <f t="shared" si="5"/>
        <v>858884555157</v>
      </c>
      <c r="O165" t="e">
        <f>IFERROR(_xlfn.XLOOKUP(M165&amp;(F165),'Báo cáo'!#REF!,'Báo cáo'!#REF!),IFERROR(_xlfn.XLOOKUP(M165&amp;(F165-3),'Báo cáo'!#REF!,'Báo cáo'!#REF!),IFERROR(_xlfn.XLOOKUP(M165&amp;(F165-5),'Báo cáo'!#REF!,'Báo cáo'!#REF!),IFERROR(_xlfn.XLOOKUP(M165&amp;(F165+5),'Báo cáo'!#REF!,'Báo cáo'!#REF!),IFERROR(_xlfn.XLOOKUP(M165&amp;(F165+2),'Báo cáo'!#REF!,'Báo cáo'!#REF!),IFERROR(_xlfn.XLOOKUP(M165&amp;(F165-6),'Báo cáo'!#REF!,'Báo cáo'!#REF!),IFERROR(_xlfn.XLOOKUP(M165&amp;(F165-1),'Báo cáo'!#REF!,'Báo cáo'!#REF!),IFERROR(_xlfn.XLOOKUP(M165&amp;(F165+3),'Báo cáo'!#REF!,'Báo cáo'!#REF!),IFERROR(_xlfn.XLOOKUP(M165&amp;(F165+1),'Báo cáo'!#REF!,'Báo cáo'!#REF!),IFERROR(_xlfn.XLOOKUP(M165&amp;(F165-4),'Báo cáo'!#REF!,'Báo cáo'!#REF!),IFERROR(_xlfn.XLOOKUP(M165&amp;(F165+6),'Báo cáo'!#REF!,'Báo cáo'!#REF!),IFERROR(_xlfn.XLOOKUP(M165&amp;(F165-2),'Báo cáo'!#REF!,'Báo cáo'!#REF!),IFERROR(_xlfn.XLOOKUP(M165&amp;(F165+4),'Báo cáo'!#REF!,'Báo cáo'!#REF!),_xlfn.XLOOKUP(M165&amp;(F165+13),'Báo cáo'!#REF!,'Báo cáo'!#REF!))))))))))))))</f>
        <v>#REF!</v>
      </c>
    </row>
    <row r="166" spans="1:15" hidden="1">
      <c r="A166">
        <v>510022</v>
      </c>
      <c r="B166" t="s">
        <v>18518</v>
      </c>
      <c r="C166" t="s">
        <v>18519</v>
      </c>
      <c r="D166" t="s">
        <v>19868</v>
      </c>
      <c r="E166" s="79" t="s">
        <v>19869</v>
      </c>
      <c r="F166" s="80">
        <v>2186055</v>
      </c>
      <c r="G166" s="81">
        <v>46011</v>
      </c>
      <c r="H166" s="81"/>
      <c r="I166" s="81"/>
      <c r="J166" s="81">
        <v>46048</v>
      </c>
      <c r="K166" s="79" t="s">
        <v>19051</v>
      </c>
      <c r="L166" s="21">
        <v>46048</v>
      </c>
      <c r="M166">
        <f t="shared" si="4"/>
        <v>85890</v>
      </c>
      <c r="N166" t="str">
        <f t="shared" si="5"/>
        <v>858902186055</v>
      </c>
      <c r="O166" t="e">
        <f>IFERROR(_xlfn.XLOOKUP(M166&amp;(F166),'Báo cáo'!#REF!,'Báo cáo'!#REF!),IFERROR(_xlfn.XLOOKUP(M166&amp;(F166-3),'Báo cáo'!#REF!,'Báo cáo'!#REF!),IFERROR(_xlfn.XLOOKUP(M166&amp;(F166-5),'Báo cáo'!#REF!,'Báo cáo'!#REF!),IFERROR(_xlfn.XLOOKUP(M166&amp;(F166+5),'Báo cáo'!#REF!,'Báo cáo'!#REF!),IFERROR(_xlfn.XLOOKUP(M166&amp;(F166+2),'Báo cáo'!#REF!,'Báo cáo'!#REF!),IFERROR(_xlfn.XLOOKUP(M166&amp;(F166-6),'Báo cáo'!#REF!,'Báo cáo'!#REF!),IFERROR(_xlfn.XLOOKUP(M166&amp;(F166-1),'Báo cáo'!#REF!,'Báo cáo'!#REF!),IFERROR(_xlfn.XLOOKUP(M166&amp;(F166+3),'Báo cáo'!#REF!,'Báo cáo'!#REF!),IFERROR(_xlfn.XLOOKUP(M166&amp;(F166+1),'Báo cáo'!#REF!,'Báo cáo'!#REF!),IFERROR(_xlfn.XLOOKUP(M166&amp;(F166-4),'Báo cáo'!#REF!,'Báo cáo'!#REF!),IFERROR(_xlfn.XLOOKUP(M166&amp;(F166+6),'Báo cáo'!#REF!,'Báo cáo'!#REF!),IFERROR(_xlfn.XLOOKUP(M166&amp;(F166-2),'Báo cáo'!#REF!,'Báo cáo'!#REF!),IFERROR(_xlfn.XLOOKUP(M166&amp;(F166+4),'Báo cáo'!#REF!,'Báo cáo'!#REF!),_xlfn.XLOOKUP(M166&amp;(F166+13),'Báo cáo'!#REF!,'Báo cáo'!#REF!))))))))))))))</f>
        <v>#REF!</v>
      </c>
    </row>
    <row r="167" spans="1:15" hidden="1">
      <c r="A167">
        <v>510020</v>
      </c>
      <c r="B167" t="s">
        <v>18518</v>
      </c>
      <c r="C167" t="s">
        <v>18519</v>
      </c>
      <c r="D167" t="s">
        <v>19870</v>
      </c>
      <c r="E167" s="79" t="s">
        <v>19871</v>
      </c>
      <c r="F167" s="80">
        <v>1539000</v>
      </c>
      <c r="G167" s="81">
        <v>46011</v>
      </c>
      <c r="H167" s="81"/>
      <c r="I167" s="81"/>
      <c r="J167" s="81">
        <v>46048</v>
      </c>
      <c r="K167" s="79" t="s">
        <v>19052</v>
      </c>
      <c r="L167" s="21">
        <v>46048</v>
      </c>
      <c r="M167">
        <f t="shared" si="4"/>
        <v>85891</v>
      </c>
      <c r="N167" t="str">
        <f t="shared" si="5"/>
        <v>858911539000</v>
      </c>
      <c r="O167" t="e">
        <f>IFERROR(_xlfn.XLOOKUP(M167&amp;(F167),'Báo cáo'!#REF!,'Báo cáo'!#REF!),IFERROR(_xlfn.XLOOKUP(M167&amp;(F167-3),'Báo cáo'!#REF!,'Báo cáo'!#REF!),IFERROR(_xlfn.XLOOKUP(M167&amp;(F167-5),'Báo cáo'!#REF!,'Báo cáo'!#REF!),IFERROR(_xlfn.XLOOKUP(M167&amp;(F167+5),'Báo cáo'!#REF!,'Báo cáo'!#REF!),IFERROR(_xlfn.XLOOKUP(M167&amp;(F167+2),'Báo cáo'!#REF!,'Báo cáo'!#REF!),IFERROR(_xlfn.XLOOKUP(M167&amp;(F167-6),'Báo cáo'!#REF!,'Báo cáo'!#REF!),IFERROR(_xlfn.XLOOKUP(M167&amp;(F167-1),'Báo cáo'!#REF!,'Báo cáo'!#REF!),IFERROR(_xlfn.XLOOKUP(M167&amp;(F167+3),'Báo cáo'!#REF!,'Báo cáo'!#REF!),IFERROR(_xlfn.XLOOKUP(M167&amp;(F167+1),'Báo cáo'!#REF!,'Báo cáo'!#REF!),IFERROR(_xlfn.XLOOKUP(M167&amp;(F167-4),'Báo cáo'!#REF!,'Báo cáo'!#REF!),IFERROR(_xlfn.XLOOKUP(M167&amp;(F167+6),'Báo cáo'!#REF!,'Báo cáo'!#REF!),IFERROR(_xlfn.XLOOKUP(M167&amp;(F167-2),'Báo cáo'!#REF!,'Báo cáo'!#REF!),IFERROR(_xlfn.XLOOKUP(M167&amp;(F167+4),'Báo cáo'!#REF!,'Báo cáo'!#REF!),_xlfn.XLOOKUP(M167&amp;(F167+13),'Báo cáo'!#REF!,'Báo cáo'!#REF!))))))))))))))</f>
        <v>#REF!</v>
      </c>
    </row>
    <row r="168" spans="1:15" hidden="1">
      <c r="A168">
        <v>510020</v>
      </c>
      <c r="B168" t="s">
        <v>18518</v>
      </c>
      <c r="C168" t="s">
        <v>18519</v>
      </c>
      <c r="D168" t="s">
        <v>19872</v>
      </c>
      <c r="E168" s="79" t="s">
        <v>19873</v>
      </c>
      <c r="F168" s="80">
        <v>1586115</v>
      </c>
      <c r="G168" s="81">
        <v>46011</v>
      </c>
      <c r="H168" s="81"/>
      <c r="I168" s="81"/>
      <c r="J168" s="81">
        <v>46048</v>
      </c>
      <c r="K168" s="79" t="s">
        <v>19053</v>
      </c>
      <c r="L168" s="21">
        <v>46048</v>
      </c>
      <c r="M168">
        <f t="shared" si="4"/>
        <v>85892</v>
      </c>
      <c r="N168" t="str">
        <f t="shared" si="5"/>
        <v>858921586115</v>
      </c>
      <c r="O168" t="e">
        <f>IFERROR(_xlfn.XLOOKUP(M168&amp;(F168),'Báo cáo'!#REF!,'Báo cáo'!#REF!),IFERROR(_xlfn.XLOOKUP(M168&amp;(F168-3),'Báo cáo'!#REF!,'Báo cáo'!#REF!),IFERROR(_xlfn.XLOOKUP(M168&amp;(F168-5),'Báo cáo'!#REF!,'Báo cáo'!#REF!),IFERROR(_xlfn.XLOOKUP(M168&amp;(F168+5),'Báo cáo'!#REF!,'Báo cáo'!#REF!),IFERROR(_xlfn.XLOOKUP(M168&amp;(F168+2),'Báo cáo'!#REF!,'Báo cáo'!#REF!),IFERROR(_xlfn.XLOOKUP(M168&amp;(F168-6),'Báo cáo'!#REF!,'Báo cáo'!#REF!),IFERROR(_xlfn.XLOOKUP(M168&amp;(F168-1),'Báo cáo'!#REF!,'Báo cáo'!#REF!),IFERROR(_xlfn.XLOOKUP(M168&amp;(F168+3),'Báo cáo'!#REF!,'Báo cáo'!#REF!),IFERROR(_xlfn.XLOOKUP(M168&amp;(F168+1),'Báo cáo'!#REF!,'Báo cáo'!#REF!),IFERROR(_xlfn.XLOOKUP(M168&amp;(F168-4),'Báo cáo'!#REF!,'Báo cáo'!#REF!),IFERROR(_xlfn.XLOOKUP(M168&amp;(F168+6),'Báo cáo'!#REF!,'Báo cáo'!#REF!),IFERROR(_xlfn.XLOOKUP(M168&amp;(F168-2),'Báo cáo'!#REF!,'Báo cáo'!#REF!),IFERROR(_xlfn.XLOOKUP(M168&amp;(F168+4),'Báo cáo'!#REF!,'Báo cáo'!#REF!),_xlfn.XLOOKUP(M168&amp;(F168+13),'Báo cáo'!#REF!,'Báo cáo'!#REF!))))))))))))))</f>
        <v>#REF!</v>
      </c>
    </row>
    <row r="169" spans="1:15" hidden="1">
      <c r="A169">
        <v>510020</v>
      </c>
      <c r="B169" t="s">
        <v>18518</v>
      </c>
      <c r="C169" t="s">
        <v>18519</v>
      </c>
      <c r="D169" t="s">
        <v>19874</v>
      </c>
      <c r="E169" s="79" t="s">
        <v>19875</v>
      </c>
      <c r="F169" s="80">
        <v>3193574</v>
      </c>
      <c r="G169" s="81">
        <v>46011</v>
      </c>
      <c r="H169" s="81"/>
      <c r="I169" s="81"/>
      <c r="J169" s="81">
        <v>46048</v>
      </c>
      <c r="K169" s="79" t="s">
        <v>19054</v>
      </c>
      <c r="L169" s="21">
        <v>46048</v>
      </c>
      <c r="M169">
        <f t="shared" si="4"/>
        <v>85893</v>
      </c>
      <c r="N169" t="str">
        <f t="shared" si="5"/>
        <v>858933193574</v>
      </c>
      <c r="O169" t="e">
        <f>IFERROR(_xlfn.XLOOKUP(M169&amp;(F169),'Báo cáo'!#REF!,'Báo cáo'!#REF!),IFERROR(_xlfn.XLOOKUP(M169&amp;(F169-3),'Báo cáo'!#REF!,'Báo cáo'!#REF!),IFERROR(_xlfn.XLOOKUP(M169&amp;(F169-5),'Báo cáo'!#REF!,'Báo cáo'!#REF!),IFERROR(_xlfn.XLOOKUP(M169&amp;(F169+5),'Báo cáo'!#REF!,'Báo cáo'!#REF!),IFERROR(_xlfn.XLOOKUP(M169&amp;(F169+2),'Báo cáo'!#REF!,'Báo cáo'!#REF!),IFERROR(_xlfn.XLOOKUP(M169&amp;(F169-6),'Báo cáo'!#REF!,'Báo cáo'!#REF!),IFERROR(_xlfn.XLOOKUP(M169&amp;(F169-1),'Báo cáo'!#REF!,'Báo cáo'!#REF!),IFERROR(_xlfn.XLOOKUP(M169&amp;(F169+3),'Báo cáo'!#REF!,'Báo cáo'!#REF!),IFERROR(_xlfn.XLOOKUP(M169&amp;(F169+1),'Báo cáo'!#REF!,'Báo cáo'!#REF!),IFERROR(_xlfn.XLOOKUP(M169&amp;(F169-4),'Báo cáo'!#REF!,'Báo cáo'!#REF!),IFERROR(_xlfn.XLOOKUP(M169&amp;(F169+6),'Báo cáo'!#REF!,'Báo cáo'!#REF!),IFERROR(_xlfn.XLOOKUP(M169&amp;(F169-2),'Báo cáo'!#REF!,'Báo cáo'!#REF!),IFERROR(_xlfn.XLOOKUP(M169&amp;(F169+4),'Báo cáo'!#REF!,'Báo cáo'!#REF!),_xlfn.XLOOKUP(M169&amp;(F169+13),'Báo cáo'!#REF!,'Báo cáo'!#REF!))))))))))))))</f>
        <v>#REF!</v>
      </c>
    </row>
    <row r="170" spans="1:15" hidden="1">
      <c r="A170">
        <v>510010</v>
      </c>
      <c r="B170" t="s">
        <v>18518</v>
      </c>
      <c r="C170" t="s">
        <v>18519</v>
      </c>
      <c r="D170" t="s">
        <v>19876</v>
      </c>
      <c r="E170" s="79" t="s">
        <v>19877</v>
      </c>
      <c r="F170" s="80">
        <v>1940814</v>
      </c>
      <c r="G170" s="81">
        <v>46010</v>
      </c>
      <c r="H170" s="81"/>
      <c r="I170" s="81"/>
      <c r="J170" s="81">
        <v>46048</v>
      </c>
      <c r="K170" s="79" t="s">
        <v>19055</v>
      </c>
      <c r="L170" s="21">
        <v>46048</v>
      </c>
      <c r="M170">
        <f t="shared" si="4"/>
        <v>85943</v>
      </c>
      <c r="N170" t="str">
        <f t="shared" si="5"/>
        <v>859431940814</v>
      </c>
      <c r="O170" t="e">
        <f>IFERROR(_xlfn.XLOOKUP(M170&amp;(F170),'Báo cáo'!#REF!,'Báo cáo'!#REF!),IFERROR(_xlfn.XLOOKUP(M170&amp;(F170-3),'Báo cáo'!#REF!,'Báo cáo'!#REF!),IFERROR(_xlfn.XLOOKUP(M170&amp;(F170-5),'Báo cáo'!#REF!,'Báo cáo'!#REF!),IFERROR(_xlfn.XLOOKUP(M170&amp;(F170+5),'Báo cáo'!#REF!,'Báo cáo'!#REF!),IFERROR(_xlfn.XLOOKUP(M170&amp;(F170+2),'Báo cáo'!#REF!,'Báo cáo'!#REF!),IFERROR(_xlfn.XLOOKUP(M170&amp;(F170-6),'Báo cáo'!#REF!,'Báo cáo'!#REF!),IFERROR(_xlfn.XLOOKUP(M170&amp;(F170-1),'Báo cáo'!#REF!,'Báo cáo'!#REF!),IFERROR(_xlfn.XLOOKUP(M170&amp;(F170+3),'Báo cáo'!#REF!,'Báo cáo'!#REF!),IFERROR(_xlfn.XLOOKUP(M170&amp;(F170+1),'Báo cáo'!#REF!,'Báo cáo'!#REF!),IFERROR(_xlfn.XLOOKUP(M170&amp;(F170-4),'Báo cáo'!#REF!,'Báo cáo'!#REF!),IFERROR(_xlfn.XLOOKUP(M170&amp;(F170+6),'Báo cáo'!#REF!,'Báo cáo'!#REF!),IFERROR(_xlfn.XLOOKUP(M170&amp;(F170-2),'Báo cáo'!#REF!,'Báo cáo'!#REF!),IFERROR(_xlfn.XLOOKUP(M170&amp;(F170+4),'Báo cáo'!#REF!,'Báo cáo'!#REF!),_xlfn.XLOOKUP(M170&amp;(F170+13),'Báo cáo'!#REF!,'Báo cáo'!#REF!))))))))))))))</f>
        <v>#REF!</v>
      </c>
    </row>
    <row r="171" spans="1:15" hidden="1">
      <c r="A171">
        <v>510013</v>
      </c>
      <c r="B171" t="s">
        <v>18518</v>
      </c>
      <c r="C171" t="s">
        <v>18519</v>
      </c>
      <c r="D171" t="s">
        <v>19878</v>
      </c>
      <c r="E171" s="79" t="s">
        <v>19879</v>
      </c>
      <c r="F171" s="80">
        <v>2593634</v>
      </c>
      <c r="G171" s="81">
        <v>46009</v>
      </c>
      <c r="H171" s="81"/>
      <c r="I171" s="81"/>
      <c r="J171" s="81">
        <v>46048</v>
      </c>
      <c r="K171" s="79" t="s">
        <v>19042</v>
      </c>
      <c r="L171" s="21">
        <v>46048</v>
      </c>
      <c r="M171">
        <f t="shared" si="4"/>
        <v>87337</v>
      </c>
      <c r="N171" t="str">
        <f t="shared" si="5"/>
        <v>873372593634</v>
      </c>
      <c r="O171" t="e">
        <f>IFERROR(_xlfn.XLOOKUP(M171&amp;(F171),'Báo cáo'!#REF!,'Báo cáo'!#REF!),IFERROR(_xlfn.XLOOKUP(M171&amp;(F171-3),'Báo cáo'!#REF!,'Báo cáo'!#REF!),IFERROR(_xlfn.XLOOKUP(M171&amp;(F171-5),'Báo cáo'!#REF!,'Báo cáo'!#REF!),IFERROR(_xlfn.XLOOKUP(M171&amp;(F171+5),'Báo cáo'!#REF!,'Báo cáo'!#REF!),IFERROR(_xlfn.XLOOKUP(M171&amp;(F171+2),'Báo cáo'!#REF!,'Báo cáo'!#REF!),IFERROR(_xlfn.XLOOKUP(M171&amp;(F171-6),'Báo cáo'!#REF!,'Báo cáo'!#REF!),IFERROR(_xlfn.XLOOKUP(M171&amp;(F171-1),'Báo cáo'!#REF!,'Báo cáo'!#REF!),IFERROR(_xlfn.XLOOKUP(M171&amp;(F171+3),'Báo cáo'!#REF!,'Báo cáo'!#REF!),IFERROR(_xlfn.XLOOKUP(M171&amp;(F171+1),'Báo cáo'!#REF!,'Báo cáo'!#REF!),IFERROR(_xlfn.XLOOKUP(M171&amp;(F171-4),'Báo cáo'!#REF!,'Báo cáo'!#REF!),IFERROR(_xlfn.XLOOKUP(M171&amp;(F171+6),'Báo cáo'!#REF!,'Báo cáo'!#REF!),IFERROR(_xlfn.XLOOKUP(M171&amp;(F171-2),'Báo cáo'!#REF!,'Báo cáo'!#REF!),IFERROR(_xlfn.XLOOKUP(M171&amp;(F171+4),'Báo cáo'!#REF!,'Báo cáo'!#REF!),_xlfn.XLOOKUP(M171&amp;(F171+13),'Báo cáo'!#REF!,'Báo cáo'!#REF!))))))))))))))</f>
        <v>#REF!</v>
      </c>
    </row>
    <row r="172" spans="1:15" hidden="1">
      <c r="A172">
        <v>510026</v>
      </c>
      <c r="B172" t="s">
        <v>18518</v>
      </c>
      <c r="C172" t="s">
        <v>18519</v>
      </c>
      <c r="D172" t="s">
        <v>19880</v>
      </c>
      <c r="E172" s="79" t="s">
        <v>19881</v>
      </c>
      <c r="F172" s="80">
        <v>1007519</v>
      </c>
      <c r="G172" s="81">
        <v>46008</v>
      </c>
      <c r="H172" s="81"/>
      <c r="I172" s="81"/>
      <c r="J172" s="81">
        <v>46048</v>
      </c>
      <c r="K172" s="79" t="s">
        <v>19041</v>
      </c>
      <c r="L172" s="21">
        <v>46048</v>
      </c>
      <c r="M172">
        <f t="shared" si="4"/>
        <v>87338</v>
      </c>
      <c r="N172" t="str">
        <f t="shared" si="5"/>
        <v>873381007519</v>
      </c>
      <c r="O172" t="e">
        <f>IFERROR(_xlfn.XLOOKUP(M172&amp;(F172),'Báo cáo'!#REF!,'Báo cáo'!#REF!),IFERROR(_xlfn.XLOOKUP(M172&amp;(F172-3),'Báo cáo'!#REF!,'Báo cáo'!#REF!),IFERROR(_xlfn.XLOOKUP(M172&amp;(F172-5),'Báo cáo'!#REF!,'Báo cáo'!#REF!),IFERROR(_xlfn.XLOOKUP(M172&amp;(F172+5),'Báo cáo'!#REF!,'Báo cáo'!#REF!),IFERROR(_xlfn.XLOOKUP(M172&amp;(F172+2),'Báo cáo'!#REF!,'Báo cáo'!#REF!),IFERROR(_xlfn.XLOOKUP(M172&amp;(F172-6),'Báo cáo'!#REF!,'Báo cáo'!#REF!),IFERROR(_xlfn.XLOOKUP(M172&amp;(F172-1),'Báo cáo'!#REF!,'Báo cáo'!#REF!),IFERROR(_xlfn.XLOOKUP(M172&amp;(F172+3),'Báo cáo'!#REF!,'Báo cáo'!#REF!),IFERROR(_xlfn.XLOOKUP(M172&amp;(F172+1),'Báo cáo'!#REF!,'Báo cáo'!#REF!),IFERROR(_xlfn.XLOOKUP(M172&amp;(F172-4),'Báo cáo'!#REF!,'Báo cáo'!#REF!),IFERROR(_xlfn.XLOOKUP(M172&amp;(F172+6),'Báo cáo'!#REF!,'Báo cáo'!#REF!),IFERROR(_xlfn.XLOOKUP(M172&amp;(F172-2),'Báo cáo'!#REF!,'Báo cáo'!#REF!),IFERROR(_xlfn.XLOOKUP(M172&amp;(F172+4),'Báo cáo'!#REF!,'Báo cáo'!#REF!),_xlfn.XLOOKUP(M172&amp;(F172+13),'Báo cáo'!#REF!,'Báo cáo'!#REF!))))))))))))))</f>
        <v>#REF!</v>
      </c>
    </row>
    <row r="173" spans="1:15" hidden="1">
      <c r="A173">
        <v>510013</v>
      </c>
      <c r="B173" t="s">
        <v>18518</v>
      </c>
      <c r="C173" t="s">
        <v>18519</v>
      </c>
      <c r="D173" t="s">
        <v>19882</v>
      </c>
      <c r="E173" s="79" t="s">
        <v>19883</v>
      </c>
      <c r="F173" s="80">
        <v>340200</v>
      </c>
      <c r="G173" s="81">
        <v>46003</v>
      </c>
      <c r="H173" s="81"/>
      <c r="I173" s="81"/>
      <c r="J173" s="81">
        <v>46048</v>
      </c>
      <c r="K173" s="79" t="s">
        <v>19025</v>
      </c>
      <c r="L173" s="21">
        <v>46048</v>
      </c>
      <c r="M173">
        <f t="shared" si="4"/>
        <v>87339</v>
      </c>
      <c r="N173" t="str">
        <f t="shared" si="5"/>
        <v>87339340200</v>
      </c>
      <c r="O173" t="e">
        <f>IFERROR(_xlfn.XLOOKUP(M173&amp;(F173),'Báo cáo'!#REF!,'Báo cáo'!#REF!),IFERROR(_xlfn.XLOOKUP(M173&amp;(F173-3),'Báo cáo'!#REF!,'Báo cáo'!#REF!),IFERROR(_xlfn.XLOOKUP(M173&amp;(F173-5),'Báo cáo'!#REF!,'Báo cáo'!#REF!),IFERROR(_xlfn.XLOOKUP(M173&amp;(F173+5),'Báo cáo'!#REF!,'Báo cáo'!#REF!),IFERROR(_xlfn.XLOOKUP(M173&amp;(F173+2),'Báo cáo'!#REF!,'Báo cáo'!#REF!),IFERROR(_xlfn.XLOOKUP(M173&amp;(F173-6),'Báo cáo'!#REF!,'Báo cáo'!#REF!),IFERROR(_xlfn.XLOOKUP(M173&amp;(F173-1),'Báo cáo'!#REF!,'Báo cáo'!#REF!),IFERROR(_xlfn.XLOOKUP(M173&amp;(F173+3),'Báo cáo'!#REF!,'Báo cáo'!#REF!),IFERROR(_xlfn.XLOOKUP(M173&amp;(F173+1),'Báo cáo'!#REF!,'Báo cáo'!#REF!),IFERROR(_xlfn.XLOOKUP(M173&amp;(F173-4),'Báo cáo'!#REF!,'Báo cáo'!#REF!),IFERROR(_xlfn.XLOOKUP(M173&amp;(F173+6),'Báo cáo'!#REF!,'Báo cáo'!#REF!),IFERROR(_xlfn.XLOOKUP(M173&amp;(F173-2),'Báo cáo'!#REF!,'Báo cáo'!#REF!),IFERROR(_xlfn.XLOOKUP(M173&amp;(F173+4),'Báo cáo'!#REF!,'Báo cáo'!#REF!),_xlfn.XLOOKUP(M173&amp;(F173+13),'Báo cáo'!#REF!,'Báo cáo'!#REF!))))))))))))))</f>
        <v>#REF!</v>
      </c>
    </row>
    <row r="174" spans="1:15" hidden="1">
      <c r="A174">
        <v>510014</v>
      </c>
      <c r="B174" t="s">
        <v>18518</v>
      </c>
      <c r="C174" t="s">
        <v>18519</v>
      </c>
      <c r="D174" t="s">
        <v>19884</v>
      </c>
      <c r="E174" s="79" t="s">
        <v>19885</v>
      </c>
      <c r="F174" s="80">
        <v>216797</v>
      </c>
      <c r="G174" s="81">
        <v>45999</v>
      </c>
      <c r="H174" s="81"/>
      <c r="I174" s="81"/>
      <c r="J174" s="81">
        <v>46048</v>
      </c>
      <c r="K174" s="79" t="s">
        <v>19004</v>
      </c>
      <c r="L174" s="21">
        <v>46048</v>
      </c>
      <c r="M174">
        <f t="shared" si="4"/>
        <v>87340</v>
      </c>
      <c r="N174" t="str">
        <f t="shared" si="5"/>
        <v>87340216797</v>
      </c>
      <c r="O174" t="e">
        <f>IFERROR(_xlfn.XLOOKUP(M174&amp;(F174),'Báo cáo'!#REF!,'Báo cáo'!#REF!),IFERROR(_xlfn.XLOOKUP(M174&amp;(F174-3),'Báo cáo'!#REF!,'Báo cáo'!#REF!),IFERROR(_xlfn.XLOOKUP(M174&amp;(F174-5),'Báo cáo'!#REF!,'Báo cáo'!#REF!),IFERROR(_xlfn.XLOOKUP(M174&amp;(F174+5),'Báo cáo'!#REF!,'Báo cáo'!#REF!),IFERROR(_xlfn.XLOOKUP(M174&amp;(F174+2),'Báo cáo'!#REF!,'Báo cáo'!#REF!),IFERROR(_xlfn.XLOOKUP(M174&amp;(F174-6),'Báo cáo'!#REF!,'Báo cáo'!#REF!),IFERROR(_xlfn.XLOOKUP(M174&amp;(F174-1),'Báo cáo'!#REF!,'Báo cáo'!#REF!),IFERROR(_xlfn.XLOOKUP(M174&amp;(F174+3),'Báo cáo'!#REF!,'Báo cáo'!#REF!),IFERROR(_xlfn.XLOOKUP(M174&amp;(F174+1),'Báo cáo'!#REF!,'Báo cáo'!#REF!),IFERROR(_xlfn.XLOOKUP(M174&amp;(F174-4),'Báo cáo'!#REF!,'Báo cáo'!#REF!),IFERROR(_xlfn.XLOOKUP(M174&amp;(F174+6),'Báo cáo'!#REF!,'Báo cáo'!#REF!),IFERROR(_xlfn.XLOOKUP(M174&amp;(F174-2),'Báo cáo'!#REF!,'Báo cáo'!#REF!),IFERROR(_xlfn.XLOOKUP(M174&amp;(F174+4),'Báo cáo'!#REF!,'Báo cáo'!#REF!),_xlfn.XLOOKUP(M174&amp;(F174+13),'Báo cáo'!#REF!,'Báo cáo'!#REF!))))))))))))))</f>
        <v>#REF!</v>
      </c>
    </row>
    <row r="175" spans="1:15" hidden="1">
      <c r="A175">
        <v>510013</v>
      </c>
      <c r="B175" t="s">
        <v>18518</v>
      </c>
      <c r="C175" t="s">
        <v>18519</v>
      </c>
      <c r="D175" t="s">
        <v>19886</v>
      </c>
      <c r="E175" s="79" t="s">
        <v>19887</v>
      </c>
      <c r="F175" s="80">
        <v>894321</v>
      </c>
      <c r="G175" s="81">
        <v>46003</v>
      </c>
      <c r="H175" s="81"/>
      <c r="I175" s="81"/>
      <c r="J175" s="81">
        <v>46048</v>
      </c>
      <c r="K175" s="79" t="s">
        <v>19026</v>
      </c>
      <c r="L175" s="21">
        <v>46048</v>
      </c>
      <c r="M175">
        <f t="shared" si="4"/>
        <v>87341</v>
      </c>
      <c r="N175" t="str">
        <f t="shared" si="5"/>
        <v>87341894321</v>
      </c>
      <c r="O175" t="e">
        <f>IFERROR(_xlfn.XLOOKUP(M175&amp;(F175),'Báo cáo'!#REF!,'Báo cáo'!#REF!),IFERROR(_xlfn.XLOOKUP(M175&amp;(F175-3),'Báo cáo'!#REF!,'Báo cáo'!#REF!),IFERROR(_xlfn.XLOOKUP(M175&amp;(F175-5),'Báo cáo'!#REF!,'Báo cáo'!#REF!),IFERROR(_xlfn.XLOOKUP(M175&amp;(F175+5),'Báo cáo'!#REF!,'Báo cáo'!#REF!),IFERROR(_xlfn.XLOOKUP(M175&amp;(F175+2),'Báo cáo'!#REF!,'Báo cáo'!#REF!),IFERROR(_xlfn.XLOOKUP(M175&amp;(F175-6),'Báo cáo'!#REF!,'Báo cáo'!#REF!),IFERROR(_xlfn.XLOOKUP(M175&amp;(F175-1),'Báo cáo'!#REF!,'Báo cáo'!#REF!),IFERROR(_xlfn.XLOOKUP(M175&amp;(F175+3),'Báo cáo'!#REF!,'Báo cáo'!#REF!),IFERROR(_xlfn.XLOOKUP(M175&amp;(F175+1),'Báo cáo'!#REF!,'Báo cáo'!#REF!),IFERROR(_xlfn.XLOOKUP(M175&amp;(F175-4),'Báo cáo'!#REF!,'Báo cáo'!#REF!),IFERROR(_xlfn.XLOOKUP(M175&amp;(F175+6),'Báo cáo'!#REF!,'Báo cáo'!#REF!),IFERROR(_xlfn.XLOOKUP(M175&amp;(F175-2),'Báo cáo'!#REF!,'Báo cáo'!#REF!),IFERROR(_xlfn.XLOOKUP(M175&amp;(F175+4),'Báo cáo'!#REF!,'Báo cáo'!#REF!),_xlfn.XLOOKUP(M175&amp;(F175+13),'Báo cáo'!#REF!,'Báo cáo'!#REF!))))))))))))))</f>
        <v>#REF!</v>
      </c>
    </row>
    <row r="176" spans="1:15" hidden="1">
      <c r="A176">
        <v>510014</v>
      </c>
      <c r="B176" t="s">
        <v>18518</v>
      </c>
      <c r="C176" t="s">
        <v>18519</v>
      </c>
      <c r="D176" t="s">
        <v>19888</v>
      </c>
      <c r="E176" s="79" t="s">
        <v>19889</v>
      </c>
      <c r="F176" s="80">
        <v>17755619</v>
      </c>
      <c r="G176" s="81">
        <v>45999</v>
      </c>
      <c r="H176" s="81"/>
      <c r="I176" s="81"/>
      <c r="J176" s="81">
        <v>46048</v>
      </c>
      <c r="K176" s="79" t="s">
        <v>19003</v>
      </c>
      <c r="L176" s="21">
        <v>46048</v>
      </c>
      <c r="M176">
        <f t="shared" si="4"/>
        <v>87342</v>
      </c>
      <c r="N176" t="str">
        <f t="shared" si="5"/>
        <v>8734217755619</v>
      </c>
      <c r="O176" t="e">
        <f>IFERROR(_xlfn.XLOOKUP(M176&amp;(F176),'Báo cáo'!#REF!,'Báo cáo'!#REF!),IFERROR(_xlfn.XLOOKUP(M176&amp;(F176-3),'Báo cáo'!#REF!,'Báo cáo'!#REF!),IFERROR(_xlfn.XLOOKUP(M176&amp;(F176-5),'Báo cáo'!#REF!,'Báo cáo'!#REF!),IFERROR(_xlfn.XLOOKUP(M176&amp;(F176+5),'Báo cáo'!#REF!,'Báo cáo'!#REF!),IFERROR(_xlfn.XLOOKUP(M176&amp;(F176+2),'Báo cáo'!#REF!,'Báo cáo'!#REF!),IFERROR(_xlfn.XLOOKUP(M176&amp;(F176-6),'Báo cáo'!#REF!,'Báo cáo'!#REF!),IFERROR(_xlfn.XLOOKUP(M176&amp;(F176-1),'Báo cáo'!#REF!,'Báo cáo'!#REF!),IFERROR(_xlfn.XLOOKUP(M176&amp;(F176+3),'Báo cáo'!#REF!,'Báo cáo'!#REF!),IFERROR(_xlfn.XLOOKUP(M176&amp;(F176+1),'Báo cáo'!#REF!,'Báo cáo'!#REF!),IFERROR(_xlfn.XLOOKUP(M176&amp;(F176-4),'Báo cáo'!#REF!,'Báo cáo'!#REF!),IFERROR(_xlfn.XLOOKUP(M176&amp;(F176+6),'Báo cáo'!#REF!,'Báo cáo'!#REF!),IFERROR(_xlfn.XLOOKUP(M176&amp;(F176-2),'Báo cáo'!#REF!,'Báo cáo'!#REF!),IFERROR(_xlfn.XLOOKUP(M176&amp;(F176+4),'Báo cáo'!#REF!,'Báo cáo'!#REF!),_xlfn.XLOOKUP(M176&amp;(F176+13),'Báo cáo'!#REF!,'Báo cáo'!#REF!))))))))))))))</f>
        <v>#REF!</v>
      </c>
    </row>
    <row r="177" spans="1:15" hidden="1">
      <c r="A177">
        <v>520090</v>
      </c>
      <c r="B177" t="s">
        <v>18518</v>
      </c>
      <c r="C177" t="s">
        <v>18519</v>
      </c>
      <c r="D177" t="s">
        <v>19890</v>
      </c>
      <c r="E177" s="79" t="s">
        <v>19891</v>
      </c>
      <c r="F177" s="80">
        <v>1763033</v>
      </c>
      <c r="G177" s="81">
        <v>46004</v>
      </c>
      <c r="H177" s="81"/>
      <c r="I177" s="81"/>
      <c r="J177" s="81">
        <v>46048</v>
      </c>
      <c r="K177" s="79" t="s">
        <v>19028</v>
      </c>
      <c r="L177" s="21">
        <v>46048</v>
      </c>
      <c r="M177">
        <f t="shared" si="4"/>
        <v>87343</v>
      </c>
      <c r="N177" t="str">
        <f t="shared" si="5"/>
        <v>873431763033</v>
      </c>
      <c r="O177" t="e">
        <f>IFERROR(_xlfn.XLOOKUP(M177&amp;(F177),'Báo cáo'!#REF!,'Báo cáo'!#REF!),IFERROR(_xlfn.XLOOKUP(M177&amp;(F177-3),'Báo cáo'!#REF!,'Báo cáo'!#REF!),IFERROR(_xlfn.XLOOKUP(M177&amp;(F177-5),'Báo cáo'!#REF!,'Báo cáo'!#REF!),IFERROR(_xlfn.XLOOKUP(M177&amp;(F177+5),'Báo cáo'!#REF!,'Báo cáo'!#REF!),IFERROR(_xlfn.XLOOKUP(M177&amp;(F177+2),'Báo cáo'!#REF!,'Báo cáo'!#REF!),IFERROR(_xlfn.XLOOKUP(M177&amp;(F177-6),'Báo cáo'!#REF!,'Báo cáo'!#REF!),IFERROR(_xlfn.XLOOKUP(M177&amp;(F177-1),'Báo cáo'!#REF!,'Báo cáo'!#REF!),IFERROR(_xlfn.XLOOKUP(M177&amp;(F177+3),'Báo cáo'!#REF!,'Báo cáo'!#REF!),IFERROR(_xlfn.XLOOKUP(M177&amp;(F177+1),'Báo cáo'!#REF!,'Báo cáo'!#REF!),IFERROR(_xlfn.XLOOKUP(M177&amp;(F177-4),'Báo cáo'!#REF!,'Báo cáo'!#REF!),IFERROR(_xlfn.XLOOKUP(M177&amp;(F177+6),'Báo cáo'!#REF!,'Báo cáo'!#REF!),IFERROR(_xlfn.XLOOKUP(M177&amp;(F177-2),'Báo cáo'!#REF!,'Báo cáo'!#REF!),IFERROR(_xlfn.XLOOKUP(M177&amp;(F177+4),'Báo cáo'!#REF!,'Báo cáo'!#REF!),_xlfn.XLOOKUP(M177&amp;(F177+13),'Báo cáo'!#REF!,'Báo cáo'!#REF!))))))))))))))</f>
        <v>#REF!</v>
      </c>
    </row>
    <row r="178" spans="1:15" hidden="1">
      <c r="A178">
        <v>510018</v>
      </c>
      <c r="B178" t="s">
        <v>18518</v>
      </c>
      <c r="C178" t="s">
        <v>18519</v>
      </c>
      <c r="D178" t="s">
        <v>19892</v>
      </c>
      <c r="E178" s="79" t="s">
        <v>19893</v>
      </c>
      <c r="F178" s="80">
        <v>3193574</v>
      </c>
      <c r="G178" s="81">
        <v>46007</v>
      </c>
      <c r="H178" s="81"/>
      <c r="I178" s="81"/>
      <c r="J178" s="81">
        <v>46048</v>
      </c>
      <c r="K178" s="79" t="s">
        <v>19040</v>
      </c>
      <c r="L178" s="21">
        <v>46048</v>
      </c>
      <c r="M178">
        <f t="shared" si="4"/>
        <v>88868</v>
      </c>
      <c r="N178" t="str">
        <f t="shared" si="5"/>
        <v>888683193574</v>
      </c>
      <c r="O178" t="e">
        <f>IFERROR(_xlfn.XLOOKUP(M178&amp;(F178),'Báo cáo'!#REF!,'Báo cáo'!#REF!),IFERROR(_xlfn.XLOOKUP(M178&amp;(F178-3),'Báo cáo'!#REF!,'Báo cáo'!#REF!),IFERROR(_xlfn.XLOOKUP(M178&amp;(F178-5),'Báo cáo'!#REF!,'Báo cáo'!#REF!),IFERROR(_xlfn.XLOOKUP(M178&amp;(F178+5),'Báo cáo'!#REF!,'Báo cáo'!#REF!),IFERROR(_xlfn.XLOOKUP(M178&amp;(F178+2),'Báo cáo'!#REF!,'Báo cáo'!#REF!),IFERROR(_xlfn.XLOOKUP(M178&amp;(F178-6),'Báo cáo'!#REF!,'Báo cáo'!#REF!),IFERROR(_xlfn.XLOOKUP(M178&amp;(F178-1),'Báo cáo'!#REF!,'Báo cáo'!#REF!),IFERROR(_xlfn.XLOOKUP(M178&amp;(F178+3),'Báo cáo'!#REF!,'Báo cáo'!#REF!),IFERROR(_xlfn.XLOOKUP(M178&amp;(F178+1),'Báo cáo'!#REF!,'Báo cáo'!#REF!),IFERROR(_xlfn.XLOOKUP(M178&amp;(F178-4),'Báo cáo'!#REF!,'Báo cáo'!#REF!),IFERROR(_xlfn.XLOOKUP(M178&amp;(F178+6),'Báo cáo'!#REF!,'Báo cáo'!#REF!),IFERROR(_xlfn.XLOOKUP(M178&amp;(F178-2),'Báo cáo'!#REF!,'Báo cáo'!#REF!),IFERROR(_xlfn.XLOOKUP(M178&amp;(F178+4),'Báo cáo'!#REF!,'Báo cáo'!#REF!),_xlfn.XLOOKUP(M178&amp;(F178+13),'Báo cáo'!#REF!,'Báo cáo'!#REF!))))))))))))))</f>
        <v>#REF!</v>
      </c>
    </row>
    <row r="179" spans="1:15" hidden="1">
      <c r="A179">
        <v>510010</v>
      </c>
      <c r="B179" t="s">
        <v>18518</v>
      </c>
      <c r="C179" t="s">
        <v>18519</v>
      </c>
      <c r="D179" t="s">
        <v>19894</v>
      </c>
      <c r="E179" s="79" t="s">
        <v>19895</v>
      </c>
      <c r="F179" s="80">
        <v>-8948563</v>
      </c>
      <c r="G179" s="81">
        <v>46030</v>
      </c>
      <c r="H179" s="81"/>
      <c r="I179" s="81"/>
      <c r="J179" s="81">
        <v>46048</v>
      </c>
      <c r="K179" s="79" t="s">
        <v>19896</v>
      </c>
      <c r="L179" s="21">
        <v>46048</v>
      </c>
      <c r="M179" t="str">
        <f>IFERROR(VALUE(K179),K179)</f>
        <v>DN_12026T901073</v>
      </c>
      <c r="N179" t="str">
        <f t="shared" si="5"/>
        <v>DN_12026T901073-8948563</v>
      </c>
      <c r="O179" t="e">
        <f>IFERROR(_xlfn.XLOOKUP(M179&amp;(F179),'Báo cáo'!#REF!,'Báo cáo'!#REF!),IFERROR(_xlfn.XLOOKUP(M179&amp;(F179-3),'Báo cáo'!#REF!,'Báo cáo'!#REF!),IFERROR(_xlfn.XLOOKUP(M179&amp;(F179-5),'Báo cáo'!#REF!,'Báo cáo'!#REF!),IFERROR(_xlfn.XLOOKUP(M179&amp;(F179+5),'Báo cáo'!#REF!,'Báo cáo'!#REF!),IFERROR(_xlfn.XLOOKUP(M179&amp;(F179+2),'Báo cáo'!#REF!,'Báo cáo'!#REF!),IFERROR(_xlfn.XLOOKUP(M179&amp;(F179-6),'Báo cáo'!#REF!,'Báo cáo'!#REF!),IFERROR(_xlfn.XLOOKUP(M179&amp;(F179-1),'Báo cáo'!#REF!,'Báo cáo'!#REF!),IFERROR(_xlfn.XLOOKUP(M179&amp;(F179+3),'Báo cáo'!#REF!,'Báo cáo'!#REF!),IFERROR(_xlfn.XLOOKUP(M179&amp;(F179+1),'Báo cáo'!#REF!,'Báo cáo'!#REF!),IFERROR(_xlfn.XLOOKUP(M179&amp;(F179-4),'Báo cáo'!#REF!,'Báo cáo'!#REF!),IFERROR(_xlfn.XLOOKUP(M179&amp;(F179+6),'Báo cáo'!#REF!,'Báo cáo'!#REF!),IFERROR(_xlfn.XLOOKUP(M179&amp;(F179-2),'Báo cáo'!#REF!,'Báo cáo'!#REF!),IFERROR(_xlfn.XLOOKUP(M179&amp;(F179+4),'Báo cáo'!#REF!,'Báo cáo'!#REF!),_xlfn.XLOOKUP(M179&amp;(F179+13),'Báo cáo'!#REF!,'Báo cáo'!#REF!))))))))))))))</f>
        <v>#REF!</v>
      </c>
    </row>
    <row r="180" spans="1:15" hidden="1">
      <c r="A180">
        <v>510010</v>
      </c>
      <c r="B180" t="s">
        <v>18518</v>
      </c>
      <c r="C180" t="s">
        <v>18519</v>
      </c>
      <c r="D180" t="s">
        <v>19897</v>
      </c>
      <c r="E180" s="79" t="s">
        <v>19898</v>
      </c>
      <c r="F180" s="80">
        <v>-16453240</v>
      </c>
      <c r="G180" s="81">
        <v>46030</v>
      </c>
      <c r="H180" s="81"/>
      <c r="I180" s="81"/>
      <c r="J180" s="81">
        <v>46048</v>
      </c>
      <c r="K180" s="79" t="s">
        <v>19899</v>
      </c>
      <c r="L180" s="21">
        <v>46048</v>
      </c>
      <c r="M180" t="str">
        <f t="shared" si="4"/>
        <v>DN_12026T901074</v>
      </c>
      <c r="N180" t="str">
        <f t="shared" si="5"/>
        <v>DN_12026T901074-16453240</v>
      </c>
      <c r="O180" t="e">
        <f>IFERROR(_xlfn.XLOOKUP(M180&amp;(F180),'Báo cáo'!#REF!,'Báo cáo'!#REF!),IFERROR(_xlfn.XLOOKUP(M180&amp;(F180-3),'Báo cáo'!#REF!,'Báo cáo'!#REF!),IFERROR(_xlfn.XLOOKUP(M180&amp;(F180-5),'Báo cáo'!#REF!,'Báo cáo'!#REF!),IFERROR(_xlfn.XLOOKUP(M180&amp;(F180+5),'Báo cáo'!#REF!,'Báo cáo'!#REF!),IFERROR(_xlfn.XLOOKUP(M180&amp;(F180+2),'Báo cáo'!#REF!,'Báo cáo'!#REF!),IFERROR(_xlfn.XLOOKUP(M180&amp;(F180-6),'Báo cáo'!#REF!,'Báo cáo'!#REF!),IFERROR(_xlfn.XLOOKUP(M180&amp;(F180-1),'Báo cáo'!#REF!,'Báo cáo'!#REF!),IFERROR(_xlfn.XLOOKUP(M180&amp;(F180+3),'Báo cáo'!#REF!,'Báo cáo'!#REF!),IFERROR(_xlfn.XLOOKUP(M180&amp;(F180+1),'Báo cáo'!#REF!,'Báo cáo'!#REF!),IFERROR(_xlfn.XLOOKUP(M180&amp;(F180-4),'Báo cáo'!#REF!,'Báo cáo'!#REF!),IFERROR(_xlfn.XLOOKUP(M180&amp;(F180+6),'Báo cáo'!#REF!,'Báo cáo'!#REF!),IFERROR(_xlfn.XLOOKUP(M180&amp;(F180-2),'Báo cáo'!#REF!,'Báo cáo'!#REF!),IFERROR(_xlfn.XLOOKUP(M180&amp;(F180+4),'Báo cáo'!#REF!,'Báo cáo'!#REF!),_xlfn.XLOOKUP(M180&amp;(F180+13),'Báo cáo'!#REF!,'Báo cáo'!#REF!))))))))))))))</f>
        <v>#REF!</v>
      </c>
    </row>
    <row r="181" spans="1:15" hidden="1">
      <c r="A181">
        <v>510023</v>
      </c>
      <c r="B181" t="s">
        <v>18518</v>
      </c>
      <c r="C181" t="s">
        <v>18519</v>
      </c>
      <c r="D181" t="s">
        <v>19900</v>
      </c>
      <c r="E181" s="79" t="s">
        <v>19901</v>
      </c>
      <c r="F181" s="80">
        <v>-766800</v>
      </c>
      <c r="G181" s="81">
        <v>46041</v>
      </c>
      <c r="H181" s="81"/>
      <c r="I181" s="81"/>
      <c r="J181" s="81">
        <v>46063</v>
      </c>
      <c r="K181" s="79" t="s">
        <v>19285</v>
      </c>
      <c r="L181" s="21">
        <v>46063</v>
      </c>
      <c r="M181">
        <f t="shared" si="4"/>
        <v>11</v>
      </c>
      <c r="N181" t="str">
        <f t="shared" si="5"/>
        <v>11-766800</v>
      </c>
      <c r="O181" t="e">
        <f>IFERROR(_xlfn.XLOOKUP(M181&amp;(F181),'Báo cáo'!#REF!,'Báo cáo'!#REF!),IFERROR(_xlfn.XLOOKUP(M181&amp;(F181-3),'Báo cáo'!#REF!,'Báo cáo'!#REF!),IFERROR(_xlfn.XLOOKUP(M181&amp;(F181-5),'Báo cáo'!#REF!,'Báo cáo'!#REF!),IFERROR(_xlfn.XLOOKUP(M181&amp;(F181+5),'Báo cáo'!#REF!,'Báo cáo'!#REF!),IFERROR(_xlfn.XLOOKUP(M181&amp;(F181+2),'Báo cáo'!#REF!,'Báo cáo'!#REF!),IFERROR(_xlfn.XLOOKUP(M181&amp;(F181-6),'Báo cáo'!#REF!,'Báo cáo'!#REF!),IFERROR(_xlfn.XLOOKUP(M181&amp;(F181-1),'Báo cáo'!#REF!,'Báo cáo'!#REF!),IFERROR(_xlfn.XLOOKUP(M181&amp;(F181+3),'Báo cáo'!#REF!,'Báo cáo'!#REF!),IFERROR(_xlfn.XLOOKUP(M181&amp;(F181+1),'Báo cáo'!#REF!,'Báo cáo'!#REF!),IFERROR(_xlfn.XLOOKUP(M181&amp;(F181-4),'Báo cáo'!#REF!,'Báo cáo'!#REF!),IFERROR(_xlfn.XLOOKUP(M181&amp;(F181+6),'Báo cáo'!#REF!,'Báo cáo'!#REF!),IFERROR(_xlfn.XLOOKUP(M181&amp;(F181-2),'Báo cáo'!#REF!,'Báo cáo'!#REF!),IFERROR(_xlfn.XLOOKUP(M181&amp;(F181+4),'Báo cáo'!#REF!,'Báo cáo'!#REF!),_xlfn.XLOOKUP(M181&amp;(F181+13),'Báo cáo'!#REF!,'Báo cáo'!#REF!))))))))))))))</f>
        <v>#REF!</v>
      </c>
    </row>
    <row r="182" spans="1:15" hidden="1">
      <c r="A182">
        <v>510029</v>
      </c>
      <c r="B182" t="s">
        <v>18518</v>
      </c>
      <c r="C182" t="s">
        <v>18519</v>
      </c>
      <c r="D182" t="s">
        <v>19902</v>
      </c>
      <c r="E182" s="79" t="s">
        <v>19903</v>
      </c>
      <c r="F182" s="80">
        <v>-1292376</v>
      </c>
      <c r="G182" s="81">
        <v>46035</v>
      </c>
      <c r="H182" s="81"/>
      <c r="I182" s="81"/>
      <c r="J182" s="81">
        <v>46063</v>
      </c>
      <c r="K182" s="79" t="s">
        <v>19306</v>
      </c>
      <c r="L182" s="21">
        <v>46063</v>
      </c>
      <c r="M182">
        <f t="shared" si="4"/>
        <v>12</v>
      </c>
      <c r="N182" t="str">
        <f t="shared" si="5"/>
        <v>12-1292376</v>
      </c>
      <c r="O182" t="e">
        <f>IFERROR(_xlfn.XLOOKUP(M182&amp;(F182),'Báo cáo'!#REF!,'Báo cáo'!#REF!),IFERROR(_xlfn.XLOOKUP(M182&amp;(F182-3),'Báo cáo'!#REF!,'Báo cáo'!#REF!),IFERROR(_xlfn.XLOOKUP(M182&amp;(F182-5),'Báo cáo'!#REF!,'Báo cáo'!#REF!),IFERROR(_xlfn.XLOOKUP(M182&amp;(F182+5),'Báo cáo'!#REF!,'Báo cáo'!#REF!),IFERROR(_xlfn.XLOOKUP(M182&amp;(F182+2),'Báo cáo'!#REF!,'Báo cáo'!#REF!),IFERROR(_xlfn.XLOOKUP(M182&amp;(F182-6),'Báo cáo'!#REF!,'Báo cáo'!#REF!),IFERROR(_xlfn.XLOOKUP(M182&amp;(F182-1),'Báo cáo'!#REF!,'Báo cáo'!#REF!),IFERROR(_xlfn.XLOOKUP(M182&amp;(F182+3),'Báo cáo'!#REF!,'Báo cáo'!#REF!),IFERROR(_xlfn.XLOOKUP(M182&amp;(F182+1),'Báo cáo'!#REF!,'Báo cáo'!#REF!),IFERROR(_xlfn.XLOOKUP(M182&amp;(F182-4),'Báo cáo'!#REF!,'Báo cáo'!#REF!),IFERROR(_xlfn.XLOOKUP(M182&amp;(F182+6),'Báo cáo'!#REF!,'Báo cáo'!#REF!),IFERROR(_xlfn.XLOOKUP(M182&amp;(F182-2),'Báo cáo'!#REF!,'Báo cáo'!#REF!),IFERROR(_xlfn.XLOOKUP(M182&amp;(F182+4),'Báo cáo'!#REF!,'Báo cáo'!#REF!),_xlfn.XLOOKUP(M182&amp;(F182+13),'Báo cáo'!#REF!,'Báo cáo'!#REF!))))))))))))))</f>
        <v>#REF!</v>
      </c>
    </row>
    <row r="183" spans="1:15" hidden="1">
      <c r="A183">
        <v>510027</v>
      </c>
      <c r="B183" t="s">
        <v>18518</v>
      </c>
      <c r="C183" t="s">
        <v>18519</v>
      </c>
      <c r="D183" t="s">
        <v>19904</v>
      </c>
      <c r="E183" s="79" t="s">
        <v>19905</v>
      </c>
      <c r="F183" s="80">
        <v>-489914</v>
      </c>
      <c r="G183" s="81">
        <v>46037</v>
      </c>
      <c r="H183" s="81"/>
      <c r="I183" s="81"/>
      <c r="J183" s="81">
        <v>46063</v>
      </c>
      <c r="K183" s="79" t="s">
        <v>19118</v>
      </c>
      <c r="L183" s="21">
        <v>46063</v>
      </c>
      <c r="M183">
        <f t="shared" si="4"/>
        <v>13</v>
      </c>
      <c r="N183" t="str">
        <f t="shared" si="5"/>
        <v>13-489914</v>
      </c>
      <c r="O183" t="e">
        <f>IFERROR(_xlfn.XLOOKUP(M183&amp;(F183),'Báo cáo'!#REF!,'Báo cáo'!#REF!),IFERROR(_xlfn.XLOOKUP(M183&amp;(F183-3),'Báo cáo'!#REF!,'Báo cáo'!#REF!),IFERROR(_xlfn.XLOOKUP(M183&amp;(F183-5),'Báo cáo'!#REF!,'Báo cáo'!#REF!),IFERROR(_xlfn.XLOOKUP(M183&amp;(F183+5),'Báo cáo'!#REF!,'Báo cáo'!#REF!),IFERROR(_xlfn.XLOOKUP(M183&amp;(F183+2),'Báo cáo'!#REF!,'Báo cáo'!#REF!),IFERROR(_xlfn.XLOOKUP(M183&amp;(F183-6),'Báo cáo'!#REF!,'Báo cáo'!#REF!),IFERROR(_xlfn.XLOOKUP(M183&amp;(F183-1),'Báo cáo'!#REF!,'Báo cáo'!#REF!),IFERROR(_xlfn.XLOOKUP(M183&amp;(F183+3),'Báo cáo'!#REF!,'Báo cáo'!#REF!),IFERROR(_xlfn.XLOOKUP(M183&amp;(F183+1),'Báo cáo'!#REF!,'Báo cáo'!#REF!),IFERROR(_xlfn.XLOOKUP(M183&amp;(F183-4),'Báo cáo'!#REF!,'Báo cáo'!#REF!),IFERROR(_xlfn.XLOOKUP(M183&amp;(F183+6),'Báo cáo'!#REF!,'Báo cáo'!#REF!),IFERROR(_xlfn.XLOOKUP(M183&amp;(F183-2),'Báo cáo'!#REF!,'Báo cáo'!#REF!),IFERROR(_xlfn.XLOOKUP(M183&amp;(F183+4),'Báo cáo'!#REF!,'Báo cáo'!#REF!),_xlfn.XLOOKUP(M183&amp;(F183+13),'Báo cáo'!#REF!,'Báo cáo'!#REF!))))))))))))))</f>
        <v>#REF!</v>
      </c>
    </row>
    <row r="184" spans="1:15" hidden="1">
      <c r="A184">
        <v>510013</v>
      </c>
      <c r="B184" t="s">
        <v>18518</v>
      </c>
      <c r="C184" t="s">
        <v>18519</v>
      </c>
      <c r="D184" t="s">
        <v>19906</v>
      </c>
      <c r="E184" s="79" t="s">
        <v>19907</v>
      </c>
      <c r="F184" s="80">
        <v>1205348</v>
      </c>
      <c r="G184" s="81">
        <v>46023</v>
      </c>
      <c r="H184" s="81"/>
      <c r="I184" s="81"/>
      <c r="J184" s="81">
        <v>46063</v>
      </c>
      <c r="K184" s="79" t="s">
        <v>19111</v>
      </c>
      <c r="L184" s="21">
        <v>46063</v>
      </c>
      <c r="M184">
        <f t="shared" si="4"/>
        <v>17</v>
      </c>
      <c r="N184" t="str">
        <f t="shared" si="5"/>
        <v>171205348</v>
      </c>
      <c r="O184" t="e">
        <f>IFERROR(_xlfn.XLOOKUP(M184&amp;(F184),'Báo cáo'!#REF!,'Báo cáo'!#REF!),IFERROR(_xlfn.XLOOKUP(M184&amp;(F184-3),'Báo cáo'!#REF!,'Báo cáo'!#REF!),IFERROR(_xlfn.XLOOKUP(M184&amp;(F184-5),'Báo cáo'!#REF!,'Báo cáo'!#REF!),IFERROR(_xlfn.XLOOKUP(M184&amp;(F184+5),'Báo cáo'!#REF!,'Báo cáo'!#REF!),IFERROR(_xlfn.XLOOKUP(M184&amp;(F184+2),'Báo cáo'!#REF!,'Báo cáo'!#REF!),IFERROR(_xlfn.XLOOKUP(M184&amp;(F184-6),'Báo cáo'!#REF!,'Báo cáo'!#REF!),IFERROR(_xlfn.XLOOKUP(M184&amp;(F184-1),'Báo cáo'!#REF!,'Báo cáo'!#REF!),IFERROR(_xlfn.XLOOKUP(M184&amp;(F184+3),'Báo cáo'!#REF!,'Báo cáo'!#REF!),IFERROR(_xlfn.XLOOKUP(M184&amp;(F184+1),'Báo cáo'!#REF!,'Báo cáo'!#REF!),IFERROR(_xlfn.XLOOKUP(M184&amp;(F184-4),'Báo cáo'!#REF!,'Báo cáo'!#REF!),IFERROR(_xlfn.XLOOKUP(M184&amp;(F184+6),'Báo cáo'!#REF!,'Báo cáo'!#REF!),IFERROR(_xlfn.XLOOKUP(M184&amp;(F184-2),'Báo cáo'!#REF!,'Báo cáo'!#REF!),IFERROR(_xlfn.XLOOKUP(M184&amp;(F184+4),'Báo cáo'!#REF!,'Báo cáo'!#REF!),_xlfn.XLOOKUP(M184&amp;(F184+13),'Báo cáo'!#REF!,'Báo cáo'!#REF!))))))))))))))</f>
        <v>#REF!</v>
      </c>
    </row>
    <row r="185" spans="1:15" hidden="1">
      <c r="A185">
        <v>510026</v>
      </c>
      <c r="B185" t="s">
        <v>18518</v>
      </c>
      <c r="C185" t="s">
        <v>18519</v>
      </c>
      <c r="D185" t="s">
        <v>19908</v>
      </c>
      <c r="E185" s="79" t="s">
        <v>19909</v>
      </c>
      <c r="F185" s="80">
        <v>-196828</v>
      </c>
      <c r="G185" s="81">
        <v>46039</v>
      </c>
      <c r="H185" s="81"/>
      <c r="I185" s="81"/>
      <c r="J185" s="81">
        <v>46063</v>
      </c>
      <c r="K185" s="79" t="s">
        <v>19279</v>
      </c>
      <c r="L185" s="21">
        <v>46063</v>
      </c>
      <c r="M185">
        <f t="shared" si="4"/>
        <v>18</v>
      </c>
      <c r="N185" t="str">
        <f t="shared" si="5"/>
        <v>18-196828</v>
      </c>
      <c r="O185" t="e">
        <f>IFERROR(_xlfn.XLOOKUP(M185&amp;(F185),'Báo cáo'!#REF!,'Báo cáo'!#REF!),IFERROR(_xlfn.XLOOKUP(M185&amp;(F185-3),'Báo cáo'!#REF!,'Báo cáo'!#REF!),IFERROR(_xlfn.XLOOKUP(M185&amp;(F185-5),'Báo cáo'!#REF!,'Báo cáo'!#REF!),IFERROR(_xlfn.XLOOKUP(M185&amp;(F185+5),'Báo cáo'!#REF!,'Báo cáo'!#REF!),IFERROR(_xlfn.XLOOKUP(M185&amp;(F185+2),'Báo cáo'!#REF!,'Báo cáo'!#REF!),IFERROR(_xlfn.XLOOKUP(M185&amp;(F185-6),'Báo cáo'!#REF!,'Báo cáo'!#REF!),IFERROR(_xlfn.XLOOKUP(M185&amp;(F185-1),'Báo cáo'!#REF!,'Báo cáo'!#REF!),IFERROR(_xlfn.XLOOKUP(M185&amp;(F185+3),'Báo cáo'!#REF!,'Báo cáo'!#REF!),IFERROR(_xlfn.XLOOKUP(M185&amp;(F185+1),'Báo cáo'!#REF!,'Báo cáo'!#REF!),IFERROR(_xlfn.XLOOKUP(M185&amp;(F185-4),'Báo cáo'!#REF!,'Báo cáo'!#REF!),IFERROR(_xlfn.XLOOKUP(M185&amp;(F185+6),'Báo cáo'!#REF!,'Báo cáo'!#REF!),IFERROR(_xlfn.XLOOKUP(M185&amp;(F185-2),'Báo cáo'!#REF!,'Báo cáo'!#REF!),IFERROR(_xlfn.XLOOKUP(M185&amp;(F185+4),'Báo cáo'!#REF!,'Báo cáo'!#REF!),_xlfn.XLOOKUP(M185&amp;(F185+13),'Báo cáo'!#REF!,'Báo cáo'!#REF!))))))))))))))</f>
        <v>#REF!</v>
      </c>
    </row>
    <row r="186" spans="1:15" hidden="1">
      <c r="A186">
        <v>510016</v>
      </c>
      <c r="B186" t="s">
        <v>18518</v>
      </c>
      <c r="C186" t="s">
        <v>18519</v>
      </c>
      <c r="D186" t="s">
        <v>19910</v>
      </c>
      <c r="E186" s="79" t="s">
        <v>19911</v>
      </c>
      <c r="F186" s="80">
        <v>-837000</v>
      </c>
      <c r="G186" s="81">
        <v>46036</v>
      </c>
      <c r="H186" s="81"/>
      <c r="I186" s="81"/>
      <c r="J186" s="81">
        <v>46063</v>
      </c>
      <c r="K186" s="79" t="s">
        <v>19281</v>
      </c>
      <c r="L186" s="21">
        <v>46063</v>
      </c>
      <c r="M186">
        <f t="shared" si="4"/>
        <v>21</v>
      </c>
      <c r="N186" t="str">
        <f t="shared" si="5"/>
        <v>21-837000</v>
      </c>
      <c r="O186" t="e">
        <f>IFERROR(_xlfn.XLOOKUP(M186&amp;(F186),'Báo cáo'!#REF!,'Báo cáo'!#REF!),IFERROR(_xlfn.XLOOKUP(M186&amp;(F186-3),'Báo cáo'!#REF!,'Báo cáo'!#REF!),IFERROR(_xlfn.XLOOKUP(M186&amp;(F186-5),'Báo cáo'!#REF!,'Báo cáo'!#REF!),IFERROR(_xlfn.XLOOKUP(M186&amp;(F186+5),'Báo cáo'!#REF!,'Báo cáo'!#REF!),IFERROR(_xlfn.XLOOKUP(M186&amp;(F186+2),'Báo cáo'!#REF!,'Báo cáo'!#REF!),IFERROR(_xlfn.XLOOKUP(M186&amp;(F186-6),'Báo cáo'!#REF!,'Báo cáo'!#REF!),IFERROR(_xlfn.XLOOKUP(M186&amp;(F186-1),'Báo cáo'!#REF!,'Báo cáo'!#REF!),IFERROR(_xlfn.XLOOKUP(M186&amp;(F186+3),'Báo cáo'!#REF!,'Báo cáo'!#REF!),IFERROR(_xlfn.XLOOKUP(M186&amp;(F186+1),'Báo cáo'!#REF!,'Báo cáo'!#REF!),IFERROR(_xlfn.XLOOKUP(M186&amp;(F186-4),'Báo cáo'!#REF!,'Báo cáo'!#REF!),IFERROR(_xlfn.XLOOKUP(M186&amp;(F186+6),'Báo cáo'!#REF!,'Báo cáo'!#REF!),IFERROR(_xlfn.XLOOKUP(M186&amp;(F186-2),'Báo cáo'!#REF!,'Báo cáo'!#REF!),IFERROR(_xlfn.XLOOKUP(M186&amp;(F186+4),'Báo cáo'!#REF!,'Báo cáo'!#REF!),_xlfn.XLOOKUP(M186&amp;(F186+13),'Báo cáo'!#REF!,'Báo cáo'!#REF!))))))))))))))</f>
        <v>#REF!</v>
      </c>
    </row>
    <row r="187" spans="1:15" hidden="1">
      <c r="A187">
        <v>510016</v>
      </c>
      <c r="B187" t="s">
        <v>18518</v>
      </c>
      <c r="C187" t="s">
        <v>18519</v>
      </c>
      <c r="D187" t="s">
        <v>19912</v>
      </c>
      <c r="E187" s="79" t="s">
        <v>19913</v>
      </c>
      <c r="F187" s="80">
        <v>-750814</v>
      </c>
      <c r="G187" s="81">
        <v>46039</v>
      </c>
      <c r="H187" s="81"/>
      <c r="I187" s="81"/>
      <c r="J187" s="81">
        <v>46063</v>
      </c>
      <c r="K187" s="79" t="s">
        <v>19282</v>
      </c>
      <c r="L187" s="21">
        <v>46063</v>
      </c>
      <c r="M187">
        <f t="shared" si="4"/>
        <v>24</v>
      </c>
      <c r="N187" t="str">
        <f t="shared" si="5"/>
        <v>24-750814</v>
      </c>
      <c r="O187" t="e">
        <f>IFERROR(_xlfn.XLOOKUP(M187&amp;(F187),'Báo cáo'!#REF!,'Báo cáo'!#REF!),IFERROR(_xlfn.XLOOKUP(M187&amp;(F187-3),'Báo cáo'!#REF!,'Báo cáo'!#REF!),IFERROR(_xlfn.XLOOKUP(M187&amp;(F187-5),'Báo cáo'!#REF!,'Báo cáo'!#REF!),IFERROR(_xlfn.XLOOKUP(M187&amp;(F187+5),'Báo cáo'!#REF!,'Báo cáo'!#REF!),IFERROR(_xlfn.XLOOKUP(M187&amp;(F187+2),'Báo cáo'!#REF!,'Báo cáo'!#REF!),IFERROR(_xlfn.XLOOKUP(M187&amp;(F187-6),'Báo cáo'!#REF!,'Báo cáo'!#REF!),IFERROR(_xlfn.XLOOKUP(M187&amp;(F187-1),'Báo cáo'!#REF!,'Báo cáo'!#REF!),IFERROR(_xlfn.XLOOKUP(M187&amp;(F187+3),'Báo cáo'!#REF!,'Báo cáo'!#REF!),IFERROR(_xlfn.XLOOKUP(M187&amp;(F187+1),'Báo cáo'!#REF!,'Báo cáo'!#REF!),IFERROR(_xlfn.XLOOKUP(M187&amp;(F187-4),'Báo cáo'!#REF!,'Báo cáo'!#REF!),IFERROR(_xlfn.XLOOKUP(M187&amp;(F187+6),'Báo cáo'!#REF!,'Báo cáo'!#REF!),IFERROR(_xlfn.XLOOKUP(M187&amp;(F187-2),'Báo cáo'!#REF!,'Báo cáo'!#REF!),IFERROR(_xlfn.XLOOKUP(M187&amp;(F187+4),'Báo cáo'!#REF!,'Báo cáo'!#REF!),_xlfn.XLOOKUP(M187&amp;(F187+13),'Báo cáo'!#REF!,'Báo cáo'!#REF!))))))))))))))</f>
        <v>#REF!</v>
      </c>
    </row>
    <row r="188" spans="1:15" hidden="1">
      <c r="A188">
        <v>510021</v>
      </c>
      <c r="B188" t="s">
        <v>18518</v>
      </c>
      <c r="C188" t="s">
        <v>18519</v>
      </c>
      <c r="D188" t="s">
        <v>19914</v>
      </c>
      <c r="E188" s="79" t="s">
        <v>19915</v>
      </c>
      <c r="F188" s="80">
        <v>-769500</v>
      </c>
      <c r="G188" s="81">
        <v>46035</v>
      </c>
      <c r="H188" s="81"/>
      <c r="I188" s="81"/>
      <c r="J188" s="81">
        <v>46063</v>
      </c>
      <c r="K188" s="79" t="s">
        <v>19192</v>
      </c>
      <c r="L188" s="21">
        <v>46063</v>
      </c>
      <c r="M188">
        <f t="shared" si="4"/>
        <v>25</v>
      </c>
      <c r="N188" t="str">
        <f t="shared" si="5"/>
        <v>25-769500</v>
      </c>
      <c r="O188" t="e">
        <f>IFERROR(_xlfn.XLOOKUP(M188&amp;(F188),'Báo cáo'!#REF!,'Báo cáo'!#REF!),IFERROR(_xlfn.XLOOKUP(M188&amp;(F188-3),'Báo cáo'!#REF!,'Báo cáo'!#REF!),IFERROR(_xlfn.XLOOKUP(M188&amp;(F188-5),'Báo cáo'!#REF!,'Báo cáo'!#REF!),IFERROR(_xlfn.XLOOKUP(M188&amp;(F188+5),'Báo cáo'!#REF!,'Báo cáo'!#REF!),IFERROR(_xlfn.XLOOKUP(M188&amp;(F188+2),'Báo cáo'!#REF!,'Báo cáo'!#REF!),IFERROR(_xlfn.XLOOKUP(M188&amp;(F188-6),'Báo cáo'!#REF!,'Báo cáo'!#REF!),IFERROR(_xlfn.XLOOKUP(M188&amp;(F188-1),'Báo cáo'!#REF!,'Báo cáo'!#REF!),IFERROR(_xlfn.XLOOKUP(M188&amp;(F188+3),'Báo cáo'!#REF!,'Báo cáo'!#REF!),IFERROR(_xlfn.XLOOKUP(M188&amp;(F188+1),'Báo cáo'!#REF!,'Báo cáo'!#REF!),IFERROR(_xlfn.XLOOKUP(M188&amp;(F188-4),'Báo cáo'!#REF!,'Báo cáo'!#REF!),IFERROR(_xlfn.XLOOKUP(M188&amp;(F188+6),'Báo cáo'!#REF!,'Báo cáo'!#REF!),IFERROR(_xlfn.XLOOKUP(M188&amp;(F188-2),'Báo cáo'!#REF!,'Báo cáo'!#REF!),IFERROR(_xlfn.XLOOKUP(M188&amp;(F188+4),'Báo cáo'!#REF!,'Báo cáo'!#REF!),_xlfn.XLOOKUP(M188&amp;(F188+13),'Báo cáo'!#REF!,'Báo cáo'!#REF!))))))))))))))</f>
        <v>#REF!</v>
      </c>
    </row>
    <row r="189" spans="1:15" hidden="1">
      <c r="A189">
        <v>510028</v>
      </c>
      <c r="B189" t="s">
        <v>18518</v>
      </c>
      <c r="C189" t="s">
        <v>18519</v>
      </c>
      <c r="D189" t="s">
        <v>19916</v>
      </c>
      <c r="E189" s="79" t="s">
        <v>19917</v>
      </c>
      <c r="F189" s="80">
        <v>-1205010</v>
      </c>
      <c r="G189" s="81">
        <v>46036</v>
      </c>
      <c r="H189" s="81"/>
      <c r="I189" s="81"/>
      <c r="J189" s="81">
        <v>46063</v>
      </c>
      <c r="K189" s="79" t="s">
        <v>19283</v>
      </c>
      <c r="L189" s="21">
        <v>46063</v>
      </c>
      <c r="M189">
        <f t="shared" si="4"/>
        <v>26</v>
      </c>
      <c r="N189" t="str">
        <f t="shared" si="5"/>
        <v>26-1205010</v>
      </c>
      <c r="O189" t="e">
        <f>IFERROR(_xlfn.XLOOKUP(M189&amp;(F189),'Báo cáo'!#REF!,'Báo cáo'!#REF!),IFERROR(_xlfn.XLOOKUP(M189&amp;(F189-3),'Báo cáo'!#REF!,'Báo cáo'!#REF!),IFERROR(_xlfn.XLOOKUP(M189&amp;(F189-5),'Báo cáo'!#REF!,'Báo cáo'!#REF!),IFERROR(_xlfn.XLOOKUP(M189&amp;(F189+5),'Báo cáo'!#REF!,'Báo cáo'!#REF!),IFERROR(_xlfn.XLOOKUP(M189&amp;(F189+2),'Báo cáo'!#REF!,'Báo cáo'!#REF!),IFERROR(_xlfn.XLOOKUP(M189&amp;(F189-6),'Báo cáo'!#REF!,'Báo cáo'!#REF!),IFERROR(_xlfn.XLOOKUP(M189&amp;(F189-1),'Báo cáo'!#REF!,'Báo cáo'!#REF!),IFERROR(_xlfn.XLOOKUP(M189&amp;(F189+3),'Báo cáo'!#REF!,'Báo cáo'!#REF!),IFERROR(_xlfn.XLOOKUP(M189&amp;(F189+1),'Báo cáo'!#REF!,'Báo cáo'!#REF!),IFERROR(_xlfn.XLOOKUP(M189&amp;(F189-4),'Báo cáo'!#REF!,'Báo cáo'!#REF!),IFERROR(_xlfn.XLOOKUP(M189&amp;(F189+6),'Báo cáo'!#REF!,'Báo cáo'!#REF!),IFERROR(_xlfn.XLOOKUP(M189&amp;(F189-2),'Báo cáo'!#REF!,'Báo cáo'!#REF!),IFERROR(_xlfn.XLOOKUP(M189&amp;(F189+4),'Báo cáo'!#REF!,'Báo cáo'!#REF!),_xlfn.XLOOKUP(M189&amp;(F189+13),'Báo cáo'!#REF!,'Báo cáo'!#REF!))))))))))))))</f>
        <v>#REF!</v>
      </c>
    </row>
    <row r="190" spans="1:15" hidden="1">
      <c r="A190">
        <v>510028</v>
      </c>
      <c r="B190" t="s">
        <v>18518</v>
      </c>
      <c r="C190" t="s">
        <v>18519</v>
      </c>
      <c r="D190" t="s">
        <v>19918</v>
      </c>
      <c r="E190" s="79" t="s">
        <v>19919</v>
      </c>
      <c r="F190" s="80">
        <v>-463126</v>
      </c>
      <c r="G190" s="81">
        <v>46038</v>
      </c>
      <c r="H190" s="81"/>
      <c r="I190" s="81"/>
      <c r="J190" s="81">
        <v>46063</v>
      </c>
      <c r="K190" s="79" t="s">
        <v>19284</v>
      </c>
      <c r="L190" s="21">
        <v>46063</v>
      </c>
      <c r="M190">
        <f t="shared" si="4"/>
        <v>29</v>
      </c>
      <c r="N190" t="str">
        <f t="shared" si="5"/>
        <v>29-463126</v>
      </c>
      <c r="O190" t="e">
        <f>IFERROR(_xlfn.XLOOKUP(M190&amp;(F190),'Báo cáo'!#REF!,'Báo cáo'!#REF!),IFERROR(_xlfn.XLOOKUP(M190&amp;(F190-3),'Báo cáo'!#REF!,'Báo cáo'!#REF!),IFERROR(_xlfn.XLOOKUP(M190&amp;(F190-5),'Báo cáo'!#REF!,'Báo cáo'!#REF!),IFERROR(_xlfn.XLOOKUP(M190&amp;(F190+5),'Báo cáo'!#REF!,'Báo cáo'!#REF!),IFERROR(_xlfn.XLOOKUP(M190&amp;(F190+2),'Báo cáo'!#REF!,'Báo cáo'!#REF!),IFERROR(_xlfn.XLOOKUP(M190&amp;(F190-6),'Báo cáo'!#REF!,'Báo cáo'!#REF!),IFERROR(_xlfn.XLOOKUP(M190&amp;(F190-1),'Báo cáo'!#REF!,'Báo cáo'!#REF!),IFERROR(_xlfn.XLOOKUP(M190&amp;(F190+3),'Báo cáo'!#REF!,'Báo cáo'!#REF!),IFERROR(_xlfn.XLOOKUP(M190&amp;(F190+1),'Báo cáo'!#REF!,'Báo cáo'!#REF!),IFERROR(_xlfn.XLOOKUP(M190&amp;(F190-4),'Báo cáo'!#REF!,'Báo cáo'!#REF!),IFERROR(_xlfn.XLOOKUP(M190&amp;(F190+6),'Báo cáo'!#REF!,'Báo cáo'!#REF!),IFERROR(_xlfn.XLOOKUP(M190&amp;(F190-2),'Báo cáo'!#REF!,'Báo cáo'!#REF!),IFERROR(_xlfn.XLOOKUP(M190&amp;(F190+4),'Báo cáo'!#REF!,'Báo cáo'!#REF!),_xlfn.XLOOKUP(M190&amp;(F190+13),'Báo cáo'!#REF!,'Báo cáo'!#REF!))))))))))))))</f>
        <v>#REF!</v>
      </c>
    </row>
    <row r="191" spans="1:15" hidden="1">
      <c r="A191">
        <v>510013</v>
      </c>
      <c r="B191" t="s">
        <v>18518</v>
      </c>
      <c r="C191" t="s">
        <v>18519</v>
      </c>
      <c r="D191" t="s">
        <v>19920</v>
      </c>
      <c r="E191" s="79" t="s">
        <v>19921</v>
      </c>
      <c r="F191" s="80">
        <v>-221670</v>
      </c>
      <c r="G191" s="81">
        <v>46041</v>
      </c>
      <c r="H191" s="81"/>
      <c r="I191" s="81"/>
      <c r="J191" s="81">
        <v>46063</v>
      </c>
      <c r="K191" s="79" t="s">
        <v>19278</v>
      </c>
      <c r="L191" s="21">
        <v>46063</v>
      </c>
      <c r="M191">
        <f t="shared" si="4"/>
        <v>35</v>
      </c>
      <c r="N191" t="str">
        <f t="shared" si="5"/>
        <v>35-221670</v>
      </c>
      <c r="O191" t="e">
        <f>IFERROR(_xlfn.XLOOKUP(M191&amp;(F191),'Báo cáo'!#REF!,'Báo cáo'!#REF!),IFERROR(_xlfn.XLOOKUP(M191&amp;(F191-3),'Báo cáo'!#REF!,'Báo cáo'!#REF!),IFERROR(_xlfn.XLOOKUP(M191&amp;(F191-5),'Báo cáo'!#REF!,'Báo cáo'!#REF!),IFERROR(_xlfn.XLOOKUP(M191&amp;(F191+5),'Báo cáo'!#REF!,'Báo cáo'!#REF!),IFERROR(_xlfn.XLOOKUP(M191&amp;(F191+2),'Báo cáo'!#REF!,'Báo cáo'!#REF!),IFERROR(_xlfn.XLOOKUP(M191&amp;(F191-6),'Báo cáo'!#REF!,'Báo cáo'!#REF!),IFERROR(_xlfn.XLOOKUP(M191&amp;(F191-1),'Báo cáo'!#REF!,'Báo cáo'!#REF!),IFERROR(_xlfn.XLOOKUP(M191&amp;(F191+3),'Báo cáo'!#REF!,'Báo cáo'!#REF!),IFERROR(_xlfn.XLOOKUP(M191&amp;(F191+1),'Báo cáo'!#REF!,'Báo cáo'!#REF!),IFERROR(_xlfn.XLOOKUP(M191&amp;(F191-4),'Báo cáo'!#REF!,'Báo cáo'!#REF!),IFERROR(_xlfn.XLOOKUP(M191&amp;(F191+6),'Báo cáo'!#REF!,'Báo cáo'!#REF!),IFERROR(_xlfn.XLOOKUP(M191&amp;(F191-2),'Báo cáo'!#REF!,'Báo cáo'!#REF!),IFERROR(_xlfn.XLOOKUP(M191&amp;(F191+4),'Báo cáo'!#REF!,'Báo cáo'!#REF!),_xlfn.XLOOKUP(M191&amp;(F191+13),'Báo cáo'!#REF!,'Báo cáo'!#REF!))))))))))))))</f>
        <v>#REF!</v>
      </c>
    </row>
    <row r="192" spans="1:15" hidden="1">
      <c r="A192">
        <v>510015</v>
      </c>
      <c r="B192" t="s">
        <v>18518</v>
      </c>
      <c r="C192" t="s">
        <v>18519</v>
      </c>
      <c r="D192" t="s">
        <v>19922</v>
      </c>
      <c r="E192" s="79" t="s">
        <v>19923</v>
      </c>
      <c r="F192" s="80">
        <v>-313200</v>
      </c>
      <c r="G192" s="81">
        <v>46039</v>
      </c>
      <c r="H192" s="81"/>
      <c r="I192" s="81"/>
      <c r="J192" s="81">
        <v>46063</v>
      </c>
      <c r="K192" s="79" t="s">
        <v>19280</v>
      </c>
      <c r="L192" s="21">
        <v>46063</v>
      </c>
      <c r="M192">
        <f t="shared" si="4"/>
        <v>40</v>
      </c>
      <c r="N192" t="str">
        <f t="shared" si="5"/>
        <v>40-313200</v>
      </c>
      <c r="O192" t="e">
        <f>IFERROR(_xlfn.XLOOKUP(M192&amp;(F192),'Báo cáo'!#REF!,'Báo cáo'!#REF!),IFERROR(_xlfn.XLOOKUP(M192&amp;(F192-3),'Báo cáo'!#REF!,'Báo cáo'!#REF!),IFERROR(_xlfn.XLOOKUP(M192&amp;(F192-5),'Báo cáo'!#REF!,'Báo cáo'!#REF!),IFERROR(_xlfn.XLOOKUP(M192&amp;(F192+5),'Báo cáo'!#REF!,'Báo cáo'!#REF!),IFERROR(_xlfn.XLOOKUP(M192&amp;(F192+2),'Báo cáo'!#REF!,'Báo cáo'!#REF!),IFERROR(_xlfn.XLOOKUP(M192&amp;(F192-6),'Báo cáo'!#REF!,'Báo cáo'!#REF!),IFERROR(_xlfn.XLOOKUP(M192&amp;(F192-1),'Báo cáo'!#REF!,'Báo cáo'!#REF!),IFERROR(_xlfn.XLOOKUP(M192&amp;(F192+3),'Báo cáo'!#REF!,'Báo cáo'!#REF!),IFERROR(_xlfn.XLOOKUP(M192&amp;(F192+1),'Báo cáo'!#REF!,'Báo cáo'!#REF!),IFERROR(_xlfn.XLOOKUP(M192&amp;(F192-4),'Báo cáo'!#REF!,'Báo cáo'!#REF!),IFERROR(_xlfn.XLOOKUP(M192&amp;(F192+6),'Báo cáo'!#REF!,'Báo cáo'!#REF!),IFERROR(_xlfn.XLOOKUP(M192&amp;(F192-2),'Báo cáo'!#REF!,'Báo cáo'!#REF!),IFERROR(_xlfn.XLOOKUP(M192&amp;(F192+4),'Báo cáo'!#REF!,'Báo cáo'!#REF!),_xlfn.XLOOKUP(M192&amp;(F192+13),'Báo cáo'!#REF!,'Báo cáo'!#REF!))))))))))))))</f>
        <v>#REF!</v>
      </c>
    </row>
    <row r="193" spans="1:15" hidden="1">
      <c r="A193">
        <v>510016</v>
      </c>
      <c r="B193" t="s">
        <v>18518</v>
      </c>
      <c r="C193" t="s">
        <v>18519</v>
      </c>
      <c r="D193" t="s">
        <v>19924</v>
      </c>
      <c r="E193" s="79" t="s">
        <v>19925</v>
      </c>
      <c r="F193" s="80">
        <v>-403008</v>
      </c>
      <c r="G193" s="81">
        <v>46046</v>
      </c>
      <c r="H193" s="81"/>
      <c r="I193" s="81"/>
      <c r="J193" s="81">
        <v>46063</v>
      </c>
      <c r="K193" s="79" t="s">
        <v>19280</v>
      </c>
      <c r="L193" s="21">
        <v>46063</v>
      </c>
      <c r="M193">
        <f t="shared" si="4"/>
        <v>40</v>
      </c>
      <c r="N193" t="str">
        <f t="shared" si="5"/>
        <v>40-403008</v>
      </c>
      <c r="O193" t="e">
        <f>IFERROR(_xlfn.XLOOKUP(M193&amp;(F193),'Báo cáo'!#REF!,'Báo cáo'!#REF!),IFERROR(_xlfn.XLOOKUP(M193&amp;(F193-3),'Báo cáo'!#REF!,'Báo cáo'!#REF!),IFERROR(_xlfn.XLOOKUP(M193&amp;(F193-5),'Báo cáo'!#REF!,'Báo cáo'!#REF!),IFERROR(_xlfn.XLOOKUP(M193&amp;(F193+5),'Báo cáo'!#REF!,'Báo cáo'!#REF!),IFERROR(_xlfn.XLOOKUP(M193&amp;(F193+2),'Báo cáo'!#REF!,'Báo cáo'!#REF!),IFERROR(_xlfn.XLOOKUP(M193&amp;(F193-6),'Báo cáo'!#REF!,'Báo cáo'!#REF!),IFERROR(_xlfn.XLOOKUP(M193&amp;(F193-1),'Báo cáo'!#REF!,'Báo cáo'!#REF!),IFERROR(_xlfn.XLOOKUP(M193&amp;(F193+3),'Báo cáo'!#REF!,'Báo cáo'!#REF!),IFERROR(_xlfn.XLOOKUP(M193&amp;(F193+1),'Báo cáo'!#REF!,'Báo cáo'!#REF!),IFERROR(_xlfn.XLOOKUP(M193&amp;(F193-4),'Báo cáo'!#REF!,'Báo cáo'!#REF!),IFERROR(_xlfn.XLOOKUP(M193&amp;(F193+6),'Báo cáo'!#REF!,'Báo cáo'!#REF!),IFERROR(_xlfn.XLOOKUP(M193&amp;(F193-2),'Báo cáo'!#REF!,'Báo cáo'!#REF!),IFERROR(_xlfn.XLOOKUP(M193&amp;(F193+4),'Báo cáo'!#REF!,'Báo cáo'!#REF!),_xlfn.XLOOKUP(M193&amp;(F193+13),'Báo cáo'!#REF!,'Báo cáo'!#REF!))))))))))))))</f>
        <v>#REF!</v>
      </c>
    </row>
    <row r="194" spans="1:15" hidden="1">
      <c r="A194">
        <v>510014</v>
      </c>
      <c r="B194" t="s">
        <v>18518</v>
      </c>
      <c r="C194" t="s">
        <v>18519</v>
      </c>
      <c r="D194" t="s">
        <v>19926</v>
      </c>
      <c r="E194" s="79" t="s">
        <v>19927</v>
      </c>
      <c r="F194" s="80">
        <v>-252918</v>
      </c>
      <c r="G194" s="81">
        <v>46053</v>
      </c>
      <c r="H194" s="81"/>
      <c r="I194" s="81"/>
      <c r="J194" s="81">
        <v>46063</v>
      </c>
      <c r="K194" s="79" t="s">
        <v>19355</v>
      </c>
      <c r="L194" s="21">
        <v>46063</v>
      </c>
      <c r="M194">
        <f t="shared" si="4"/>
        <v>44</v>
      </c>
      <c r="N194" t="str">
        <f t="shared" si="5"/>
        <v>44-252918</v>
      </c>
      <c r="O194" t="e">
        <f>IFERROR(_xlfn.XLOOKUP(M194&amp;(F194),'Báo cáo'!#REF!,'Báo cáo'!#REF!),IFERROR(_xlfn.XLOOKUP(M194&amp;(F194-3),'Báo cáo'!#REF!,'Báo cáo'!#REF!),IFERROR(_xlfn.XLOOKUP(M194&amp;(F194-5),'Báo cáo'!#REF!,'Báo cáo'!#REF!),IFERROR(_xlfn.XLOOKUP(M194&amp;(F194+5),'Báo cáo'!#REF!,'Báo cáo'!#REF!),IFERROR(_xlfn.XLOOKUP(M194&amp;(F194+2),'Báo cáo'!#REF!,'Báo cáo'!#REF!),IFERROR(_xlfn.XLOOKUP(M194&amp;(F194-6),'Báo cáo'!#REF!,'Báo cáo'!#REF!),IFERROR(_xlfn.XLOOKUP(M194&amp;(F194-1),'Báo cáo'!#REF!,'Báo cáo'!#REF!),IFERROR(_xlfn.XLOOKUP(M194&amp;(F194+3),'Báo cáo'!#REF!,'Báo cáo'!#REF!),IFERROR(_xlfn.XLOOKUP(M194&amp;(F194+1),'Báo cáo'!#REF!,'Báo cáo'!#REF!),IFERROR(_xlfn.XLOOKUP(M194&amp;(F194-4),'Báo cáo'!#REF!,'Báo cáo'!#REF!),IFERROR(_xlfn.XLOOKUP(M194&amp;(F194+6),'Báo cáo'!#REF!,'Báo cáo'!#REF!),IFERROR(_xlfn.XLOOKUP(M194&amp;(F194-2),'Báo cáo'!#REF!,'Báo cáo'!#REF!),IFERROR(_xlfn.XLOOKUP(M194&amp;(F194+4),'Báo cáo'!#REF!,'Báo cáo'!#REF!),_xlfn.XLOOKUP(M194&amp;(F194+13),'Báo cáo'!#REF!,'Báo cáo'!#REF!))))))))))))))</f>
        <v>#REF!</v>
      </c>
    </row>
    <row r="195" spans="1:15" hidden="1">
      <c r="A195">
        <v>510019</v>
      </c>
      <c r="B195" t="s">
        <v>18518</v>
      </c>
      <c r="C195" t="s">
        <v>18519</v>
      </c>
      <c r="D195" t="s">
        <v>19928</v>
      </c>
      <c r="E195" s="79" t="s">
        <v>19929</v>
      </c>
      <c r="F195" s="80">
        <v>-993600</v>
      </c>
      <c r="G195" s="81">
        <v>46045</v>
      </c>
      <c r="H195" s="81"/>
      <c r="I195" s="81"/>
      <c r="J195" s="81">
        <v>46063</v>
      </c>
      <c r="K195" s="79" t="s">
        <v>19330</v>
      </c>
      <c r="L195" s="21">
        <v>46063</v>
      </c>
      <c r="M195">
        <f t="shared" si="4"/>
        <v>52</v>
      </c>
      <c r="N195" t="str">
        <f t="shared" si="5"/>
        <v>52-993600</v>
      </c>
      <c r="O195" t="e">
        <f>IFERROR(_xlfn.XLOOKUP(M195&amp;(F195),'Báo cáo'!#REF!,'Báo cáo'!#REF!),IFERROR(_xlfn.XLOOKUP(M195&amp;(F195-3),'Báo cáo'!#REF!,'Báo cáo'!#REF!),IFERROR(_xlfn.XLOOKUP(M195&amp;(F195-5),'Báo cáo'!#REF!,'Báo cáo'!#REF!),IFERROR(_xlfn.XLOOKUP(M195&amp;(F195+5),'Báo cáo'!#REF!,'Báo cáo'!#REF!),IFERROR(_xlfn.XLOOKUP(M195&amp;(F195+2),'Báo cáo'!#REF!,'Báo cáo'!#REF!),IFERROR(_xlfn.XLOOKUP(M195&amp;(F195-6),'Báo cáo'!#REF!,'Báo cáo'!#REF!),IFERROR(_xlfn.XLOOKUP(M195&amp;(F195-1),'Báo cáo'!#REF!,'Báo cáo'!#REF!),IFERROR(_xlfn.XLOOKUP(M195&amp;(F195+3),'Báo cáo'!#REF!,'Báo cáo'!#REF!),IFERROR(_xlfn.XLOOKUP(M195&amp;(F195+1),'Báo cáo'!#REF!,'Báo cáo'!#REF!),IFERROR(_xlfn.XLOOKUP(M195&amp;(F195-4),'Báo cáo'!#REF!,'Báo cáo'!#REF!),IFERROR(_xlfn.XLOOKUP(M195&amp;(F195+6),'Báo cáo'!#REF!,'Báo cáo'!#REF!),IFERROR(_xlfn.XLOOKUP(M195&amp;(F195-2),'Báo cáo'!#REF!,'Báo cáo'!#REF!),IFERROR(_xlfn.XLOOKUP(M195&amp;(F195+4),'Báo cáo'!#REF!,'Báo cáo'!#REF!),_xlfn.XLOOKUP(M195&amp;(F195+13),'Báo cáo'!#REF!,'Báo cáo'!#REF!))))))))))))))</f>
        <v>#REF!</v>
      </c>
    </row>
    <row r="196" spans="1:15" hidden="1">
      <c r="A196">
        <v>510019</v>
      </c>
      <c r="B196" t="s">
        <v>18518</v>
      </c>
      <c r="C196" t="s">
        <v>18519</v>
      </c>
      <c r="D196" t="s">
        <v>19930</v>
      </c>
      <c r="E196" s="79" t="s">
        <v>19931</v>
      </c>
      <c r="F196" s="80">
        <v>-1664934</v>
      </c>
      <c r="G196" s="81">
        <v>46046</v>
      </c>
      <c r="H196" s="81"/>
      <c r="I196" s="81"/>
      <c r="J196" s="81">
        <v>46063</v>
      </c>
      <c r="K196" s="79" t="s">
        <v>19331</v>
      </c>
      <c r="L196" s="21">
        <v>46063</v>
      </c>
      <c r="M196">
        <f t="shared" ref="M196:M259" si="6">IFERROR(VALUE(K196),K196)</f>
        <v>59</v>
      </c>
      <c r="N196" t="str">
        <f t="shared" ref="N196:N259" si="7">M196&amp;F196</f>
        <v>59-1664934</v>
      </c>
      <c r="O196" t="e">
        <f>IFERROR(_xlfn.XLOOKUP(M196&amp;(F196),'Báo cáo'!#REF!,'Báo cáo'!#REF!),IFERROR(_xlfn.XLOOKUP(M196&amp;(F196-3),'Báo cáo'!#REF!,'Báo cáo'!#REF!),IFERROR(_xlfn.XLOOKUP(M196&amp;(F196-5),'Báo cáo'!#REF!,'Báo cáo'!#REF!),IFERROR(_xlfn.XLOOKUP(M196&amp;(F196+5),'Báo cáo'!#REF!,'Báo cáo'!#REF!),IFERROR(_xlfn.XLOOKUP(M196&amp;(F196+2),'Báo cáo'!#REF!,'Báo cáo'!#REF!),IFERROR(_xlfn.XLOOKUP(M196&amp;(F196-6),'Báo cáo'!#REF!,'Báo cáo'!#REF!),IFERROR(_xlfn.XLOOKUP(M196&amp;(F196-1),'Báo cáo'!#REF!,'Báo cáo'!#REF!),IFERROR(_xlfn.XLOOKUP(M196&amp;(F196+3),'Báo cáo'!#REF!,'Báo cáo'!#REF!),IFERROR(_xlfn.XLOOKUP(M196&amp;(F196+1),'Báo cáo'!#REF!,'Báo cáo'!#REF!),IFERROR(_xlfn.XLOOKUP(M196&amp;(F196-4),'Báo cáo'!#REF!,'Báo cáo'!#REF!),IFERROR(_xlfn.XLOOKUP(M196&amp;(F196+6),'Báo cáo'!#REF!,'Báo cáo'!#REF!),IFERROR(_xlfn.XLOOKUP(M196&amp;(F196-2),'Báo cáo'!#REF!,'Báo cáo'!#REF!),IFERROR(_xlfn.XLOOKUP(M196&amp;(F196+4),'Báo cáo'!#REF!,'Báo cáo'!#REF!),_xlfn.XLOOKUP(M196&amp;(F196+13),'Báo cáo'!#REF!,'Báo cáo'!#REF!))))))))))))))</f>
        <v>#REF!</v>
      </c>
    </row>
    <row r="197" spans="1:15" hidden="1">
      <c r="A197">
        <v>510020</v>
      </c>
      <c r="B197" t="s">
        <v>18518</v>
      </c>
      <c r="C197" t="s">
        <v>18519</v>
      </c>
      <c r="D197" t="s">
        <v>19932</v>
      </c>
      <c r="E197" s="79" t="s">
        <v>19933</v>
      </c>
      <c r="F197" s="80">
        <v>-1616220</v>
      </c>
      <c r="G197" s="81">
        <v>46049</v>
      </c>
      <c r="H197" s="81"/>
      <c r="I197" s="81"/>
      <c r="J197" s="81">
        <v>46063</v>
      </c>
      <c r="K197" s="79" t="s">
        <v>19329</v>
      </c>
      <c r="L197" s="21">
        <v>46063</v>
      </c>
      <c r="M197">
        <f t="shared" si="6"/>
        <v>60</v>
      </c>
      <c r="N197" t="str">
        <f t="shared" si="7"/>
        <v>60-1616220</v>
      </c>
      <c r="O197" t="e">
        <f>IFERROR(_xlfn.XLOOKUP(M197&amp;(F197),'Báo cáo'!#REF!,'Báo cáo'!#REF!),IFERROR(_xlfn.XLOOKUP(M197&amp;(F197-3),'Báo cáo'!#REF!,'Báo cáo'!#REF!),IFERROR(_xlfn.XLOOKUP(M197&amp;(F197-5),'Báo cáo'!#REF!,'Báo cáo'!#REF!),IFERROR(_xlfn.XLOOKUP(M197&amp;(F197+5),'Báo cáo'!#REF!,'Báo cáo'!#REF!),IFERROR(_xlfn.XLOOKUP(M197&amp;(F197+2),'Báo cáo'!#REF!,'Báo cáo'!#REF!),IFERROR(_xlfn.XLOOKUP(M197&amp;(F197-6),'Báo cáo'!#REF!,'Báo cáo'!#REF!),IFERROR(_xlfn.XLOOKUP(M197&amp;(F197-1),'Báo cáo'!#REF!,'Báo cáo'!#REF!),IFERROR(_xlfn.XLOOKUP(M197&amp;(F197+3),'Báo cáo'!#REF!,'Báo cáo'!#REF!),IFERROR(_xlfn.XLOOKUP(M197&amp;(F197+1),'Báo cáo'!#REF!,'Báo cáo'!#REF!),IFERROR(_xlfn.XLOOKUP(M197&amp;(F197-4),'Báo cáo'!#REF!,'Báo cáo'!#REF!),IFERROR(_xlfn.XLOOKUP(M197&amp;(F197+6),'Báo cáo'!#REF!,'Báo cáo'!#REF!),IFERROR(_xlfn.XLOOKUP(M197&amp;(F197-2),'Báo cáo'!#REF!,'Báo cáo'!#REF!),IFERROR(_xlfn.XLOOKUP(M197&amp;(F197+4),'Báo cáo'!#REF!,'Báo cáo'!#REF!),_xlfn.XLOOKUP(M197&amp;(F197+13),'Báo cáo'!#REF!,'Báo cáo'!#REF!))))))))))))))</f>
        <v>#REF!</v>
      </c>
    </row>
    <row r="198" spans="1:15" hidden="1">
      <c r="A198">
        <v>510019</v>
      </c>
      <c r="B198" t="s">
        <v>18518</v>
      </c>
      <c r="C198" t="s">
        <v>18519</v>
      </c>
      <c r="D198" t="s">
        <v>19934</v>
      </c>
      <c r="E198" s="79" t="s">
        <v>19935</v>
      </c>
      <c r="F198" s="80">
        <v>-2942104</v>
      </c>
      <c r="G198" s="81">
        <v>46056</v>
      </c>
      <c r="H198" s="81"/>
      <c r="I198" s="81"/>
      <c r="J198" s="81">
        <v>46063</v>
      </c>
      <c r="K198" s="79" t="s">
        <v>19369</v>
      </c>
      <c r="L198" s="21">
        <v>46063</v>
      </c>
      <c r="M198">
        <f t="shared" si="6"/>
        <v>64</v>
      </c>
      <c r="N198" t="str">
        <f t="shared" si="7"/>
        <v>64-2942104</v>
      </c>
      <c r="O198" t="e">
        <f>IFERROR(_xlfn.XLOOKUP(M198&amp;(F198),'Báo cáo'!#REF!,'Báo cáo'!#REF!),IFERROR(_xlfn.XLOOKUP(M198&amp;(F198-3),'Báo cáo'!#REF!,'Báo cáo'!#REF!),IFERROR(_xlfn.XLOOKUP(M198&amp;(F198-5),'Báo cáo'!#REF!,'Báo cáo'!#REF!),IFERROR(_xlfn.XLOOKUP(M198&amp;(F198+5),'Báo cáo'!#REF!,'Báo cáo'!#REF!),IFERROR(_xlfn.XLOOKUP(M198&amp;(F198+2),'Báo cáo'!#REF!,'Báo cáo'!#REF!),IFERROR(_xlfn.XLOOKUP(M198&amp;(F198-6),'Báo cáo'!#REF!,'Báo cáo'!#REF!),IFERROR(_xlfn.XLOOKUP(M198&amp;(F198-1),'Báo cáo'!#REF!,'Báo cáo'!#REF!),IFERROR(_xlfn.XLOOKUP(M198&amp;(F198+3),'Báo cáo'!#REF!,'Báo cáo'!#REF!),IFERROR(_xlfn.XLOOKUP(M198&amp;(F198+1),'Báo cáo'!#REF!,'Báo cáo'!#REF!),IFERROR(_xlfn.XLOOKUP(M198&amp;(F198-4),'Báo cáo'!#REF!,'Báo cáo'!#REF!),IFERROR(_xlfn.XLOOKUP(M198&amp;(F198+6),'Báo cáo'!#REF!,'Báo cáo'!#REF!),IFERROR(_xlfn.XLOOKUP(M198&amp;(F198-2),'Báo cáo'!#REF!,'Báo cáo'!#REF!),IFERROR(_xlfn.XLOOKUP(M198&amp;(F198+4),'Báo cáo'!#REF!,'Báo cáo'!#REF!),_xlfn.XLOOKUP(M198&amp;(F198+13),'Báo cáo'!#REF!,'Báo cáo'!#REF!))))))))))))))</f>
        <v>#REF!</v>
      </c>
    </row>
    <row r="199" spans="1:15" hidden="1">
      <c r="A199">
        <v>510028</v>
      </c>
      <c r="B199" t="s">
        <v>18518</v>
      </c>
      <c r="C199" t="s">
        <v>18519</v>
      </c>
      <c r="D199" t="s">
        <v>19936</v>
      </c>
      <c r="E199" s="79" t="s">
        <v>19937</v>
      </c>
      <c r="F199" s="80">
        <v>-1291680</v>
      </c>
      <c r="G199" s="81">
        <v>46057</v>
      </c>
      <c r="H199" s="81"/>
      <c r="I199" s="81"/>
      <c r="J199" s="81">
        <v>46063</v>
      </c>
      <c r="K199" s="79" t="s">
        <v>19371</v>
      </c>
      <c r="L199" s="21">
        <v>46063</v>
      </c>
      <c r="M199">
        <f t="shared" si="6"/>
        <v>72</v>
      </c>
      <c r="N199" t="str">
        <f t="shared" si="7"/>
        <v>72-1291680</v>
      </c>
      <c r="O199" t="e">
        <f>IFERROR(_xlfn.XLOOKUP(M199&amp;(F199),'Báo cáo'!#REF!,'Báo cáo'!#REF!),IFERROR(_xlfn.XLOOKUP(M199&amp;(F199-3),'Báo cáo'!#REF!,'Báo cáo'!#REF!),IFERROR(_xlfn.XLOOKUP(M199&amp;(F199-5),'Báo cáo'!#REF!,'Báo cáo'!#REF!),IFERROR(_xlfn.XLOOKUP(M199&amp;(F199+5),'Báo cáo'!#REF!,'Báo cáo'!#REF!),IFERROR(_xlfn.XLOOKUP(M199&amp;(F199+2),'Báo cáo'!#REF!,'Báo cáo'!#REF!),IFERROR(_xlfn.XLOOKUP(M199&amp;(F199-6),'Báo cáo'!#REF!,'Báo cáo'!#REF!),IFERROR(_xlfn.XLOOKUP(M199&amp;(F199-1),'Báo cáo'!#REF!,'Báo cáo'!#REF!),IFERROR(_xlfn.XLOOKUP(M199&amp;(F199+3),'Báo cáo'!#REF!,'Báo cáo'!#REF!),IFERROR(_xlfn.XLOOKUP(M199&amp;(F199+1),'Báo cáo'!#REF!,'Báo cáo'!#REF!),IFERROR(_xlfn.XLOOKUP(M199&amp;(F199-4),'Báo cáo'!#REF!,'Báo cáo'!#REF!),IFERROR(_xlfn.XLOOKUP(M199&amp;(F199+6),'Báo cáo'!#REF!,'Báo cáo'!#REF!),IFERROR(_xlfn.XLOOKUP(M199&amp;(F199-2),'Báo cáo'!#REF!,'Báo cáo'!#REF!),IFERROR(_xlfn.XLOOKUP(M199&amp;(F199+4),'Báo cáo'!#REF!,'Báo cáo'!#REF!),_xlfn.XLOOKUP(M199&amp;(F199+13),'Báo cáo'!#REF!,'Báo cáo'!#REF!))))))))))))))</f>
        <v>#REF!</v>
      </c>
    </row>
    <row r="200" spans="1:15" hidden="1">
      <c r="A200">
        <v>510017</v>
      </c>
      <c r="B200" t="s">
        <v>18518</v>
      </c>
      <c r="C200" t="s">
        <v>18519</v>
      </c>
      <c r="D200" t="s">
        <v>19938</v>
      </c>
      <c r="E200" s="79" t="s">
        <v>19939</v>
      </c>
      <c r="F200" s="80">
        <v>-2346060</v>
      </c>
      <c r="G200" s="81">
        <v>46052</v>
      </c>
      <c r="H200" s="81"/>
      <c r="I200" s="81"/>
      <c r="J200" s="81">
        <v>46063</v>
      </c>
      <c r="K200" s="79" t="s">
        <v>19372</v>
      </c>
      <c r="L200" s="21">
        <v>46063</v>
      </c>
      <c r="M200">
        <f t="shared" si="6"/>
        <v>78</v>
      </c>
      <c r="N200" t="str">
        <f t="shared" si="7"/>
        <v>78-2346060</v>
      </c>
      <c r="O200" t="e">
        <f>IFERROR(_xlfn.XLOOKUP(M200&amp;(F200),'Báo cáo'!#REF!,'Báo cáo'!#REF!),IFERROR(_xlfn.XLOOKUP(M200&amp;(F200-3),'Báo cáo'!#REF!,'Báo cáo'!#REF!),IFERROR(_xlfn.XLOOKUP(M200&amp;(F200-5),'Báo cáo'!#REF!,'Báo cáo'!#REF!),IFERROR(_xlfn.XLOOKUP(M200&amp;(F200+5),'Báo cáo'!#REF!,'Báo cáo'!#REF!),IFERROR(_xlfn.XLOOKUP(M200&amp;(F200+2),'Báo cáo'!#REF!,'Báo cáo'!#REF!),IFERROR(_xlfn.XLOOKUP(M200&amp;(F200-6),'Báo cáo'!#REF!,'Báo cáo'!#REF!),IFERROR(_xlfn.XLOOKUP(M200&amp;(F200-1),'Báo cáo'!#REF!,'Báo cáo'!#REF!),IFERROR(_xlfn.XLOOKUP(M200&amp;(F200+3),'Báo cáo'!#REF!,'Báo cáo'!#REF!),IFERROR(_xlfn.XLOOKUP(M200&amp;(F200+1),'Báo cáo'!#REF!,'Báo cáo'!#REF!),IFERROR(_xlfn.XLOOKUP(M200&amp;(F200-4),'Báo cáo'!#REF!,'Báo cáo'!#REF!),IFERROR(_xlfn.XLOOKUP(M200&amp;(F200+6),'Báo cáo'!#REF!,'Báo cáo'!#REF!),IFERROR(_xlfn.XLOOKUP(M200&amp;(F200-2),'Báo cáo'!#REF!,'Báo cáo'!#REF!),IFERROR(_xlfn.XLOOKUP(M200&amp;(F200+4),'Báo cáo'!#REF!,'Báo cáo'!#REF!),_xlfn.XLOOKUP(M200&amp;(F200+13),'Báo cáo'!#REF!,'Báo cáo'!#REF!))))))))))))))</f>
        <v>#REF!</v>
      </c>
    </row>
    <row r="201" spans="1:15" hidden="1">
      <c r="A201">
        <v>510012</v>
      </c>
      <c r="B201" t="s">
        <v>18518</v>
      </c>
      <c r="C201" t="s">
        <v>18519</v>
      </c>
      <c r="D201" t="s">
        <v>19940</v>
      </c>
      <c r="E201" s="79" t="s">
        <v>19941</v>
      </c>
      <c r="F201" s="80">
        <v>-1573749</v>
      </c>
      <c r="G201" s="81">
        <v>46035</v>
      </c>
      <c r="H201" s="81"/>
      <c r="I201" s="81"/>
      <c r="J201" s="81">
        <v>46063</v>
      </c>
      <c r="K201" s="79" t="s">
        <v>19307</v>
      </c>
      <c r="L201" s="21">
        <v>46063</v>
      </c>
      <c r="M201">
        <f t="shared" si="6"/>
        <v>81</v>
      </c>
      <c r="N201" t="str">
        <f t="shared" si="7"/>
        <v>81-1573749</v>
      </c>
      <c r="O201" t="e">
        <f>IFERROR(_xlfn.XLOOKUP(M201&amp;(F201),'Báo cáo'!#REF!,'Báo cáo'!#REF!),IFERROR(_xlfn.XLOOKUP(M201&amp;(F201-3),'Báo cáo'!#REF!,'Báo cáo'!#REF!),IFERROR(_xlfn.XLOOKUP(M201&amp;(F201-5),'Báo cáo'!#REF!,'Báo cáo'!#REF!),IFERROR(_xlfn.XLOOKUP(M201&amp;(F201+5),'Báo cáo'!#REF!,'Báo cáo'!#REF!),IFERROR(_xlfn.XLOOKUP(M201&amp;(F201+2),'Báo cáo'!#REF!,'Báo cáo'!#REF!),IFERROR(_xlfn.XLOOKUP(M201&amp;(F201-6),'Báo cáo'!#REF!,'Báo cáo'!#REF!),IFERROR(_xlfn.XLOOKUP(M201&amp;(F201-1),'Báo cáo'!#REF!,'Báo cáo'!#REF!),IFERROR(_xlfn.XLOOKUP(M201&amp;(F201+3),'Báo cáo'!#REF!,'Báo cáo'!#REF!),IFERROR(_xlfn.XLOOKUP(M201&amp;(F201+1),'Báo cáo'!#REF!,'Báo cáo'!#REF!),IFERROR(_xlfn.XLOOKUP(M201&amp;(F201-4),'Báo cáo'!#REF!,'Báo cáo'!#REF!),IFERROR(_xlfn.XLOOKUP(M201&amp;(F201+6),'Báo cáo'!#REF!,'Báo cáo'!#REF!),IFERROR(_xlfn.XLOOKUP(M201&amp;(F201-2),'Báo cáo'!#REF!,'Báo cáo'!#REF!),IFERROR(_xlfn.XLOOKUP(M201&amp;(F201+4),'Báo cáo'!#REF!,'Báo cáo'!#REF!),_xlfn.XLOOKUP(M201&amp;(F201+13),'Báo cáo'!#REF!,'Báo cáo'!#REF!))))))))))))))</f>
        <v>#REF!</v>
      </c>
    </row>
    <row r="202" spans="1:15" hidden="1">
      <c r="A202">
        <v>510015</v>
      </c>
      <c r="B202" t="s">
        <v>18518</v>
      </c>
      <c r="C202" t="s">
        <v>18519</v>
      </c>
      <c r="D202" t="s">
        <v>19942</v>
      </c>
      <c r="E202" s="79" t="s">
        <v>19943</v>
      </c>
      <c r="F202" s="80">
        <v>-2685486</v>
      </c>
      <c r="G202" s="81">
        <v>46055</v>
      </c>
      <c r="H202" s="81"/>
      <c r="I202" s="81"/>
      <c r="J202" s="81">
        <v>46063</v>
      </c>
      <c r="K202" s="79" t="s">
        <v>19370</v>
      </c>
      <c r="L202" s="21">
        <v>46063</v>
      </c>
      <c r="M202">
        <f t="shared" si="6"/>
        <v>87</v>
      </c>
      <c r="N202" t="str">
        <f t="shared" si="7"/>
        <v>87-2685486</v>
      </c>
      <c r="O202" t="e">
        <f>IFERROR(_xlfn.XLOOKUP(M202&amp;(F202),'Báo cáo'!#REF!,'Báo cáo'!#REF!),IFERROR(_xlfn.XLOOKUP(M202&amp;(F202-3),'Báo cáo'!#REF!,'Báo cáo'!#REF!),IFERROR(_xlfn.XLOOKUP(M202&amp;(F202-5),'Báo cáo'!#REF!,'Báo cáo'!#REF!),IFERROR(_xlfn.XLOOKUP(M202&amp;(F202+5),'Báo cáo'!#REF!,'Báo cáo'!#REF!),IFERROR(_xlfn.XLOOKUP(M202&amp;(F202+2),'Báo cáo'!#REF!,'Báo cáo'!#REF!),IFERROR(_xlfn.XLOOKUP(M202&amp;(F202-6),'Báo cáo'!#REF!,'Báo cáo'!#REF!),IFERROR(_xlfn.XLOOKUP(M202&amp;(F202-1),'Báo cáo'!#REF!,'Báo cáo'!#REF!),IFERROR(_xlfn.XLOOKUP(M202&amp;(F202+3),'Báo cáo'!#REF!,'Báo cáo'!#REF!),IFERROR(_xlfn.XLOOKUP(M202&amp;(F202+1),'Báo cáo'!#REF!,'Báo cáo'!#REF!),IFERROR(_xlfn.XLOOKUP(M202&amp;(F202-4),'Báo cáo'!#REF!,'Báo cáo'!#REF!),IFERROR(_xlfn.XLOOKUP(M202&amp;(F202+6),'Báo cáo'!#REF!,'Báo cáo'!#REF!),IFERROR(_xlfn.XLOOKUP(M202&amp;(F202-2),'Báo cáo'!#REF!,'Báo cáo'!#REF!),IFERROR(_xlfn.XLOOKUP(M202&amp;(F202+4),'Báo cáo'!#REF!,'Báo cáo'!#REF!),_xlfn.XLOOKUP(M202&amp;(F202+13),'Báo cáo'!#REF!,'Báo cáo'!#REF!))))))))))))))</f>
        <v>#REF!</v>
      </c>
    </row>
    <row r="203" spans="1:15" hidden="1">
      <c r="A203">
        <v>510012</v>
      </c>
      <c r="B203" t="s">
        <v>18518</v>
      </c>
      <c r="C203" t="s">
        <v>18519</v>
      </c>
      <c r="D203" t="s">
        <v>19944</v>
      </c>
      <c r="E203" s="79" t="s">
        <v>19945</v>
      </c>
      <c r="F203" s="80">
        <v>3553200</v>
      </c>
      <c r="G203" s="81">
        <v>46025</v>
      </c>
      <c r="H203" s="81"/>
      <c r="I203" s="81"/>
      <c r="J203" s="81">
        <v>46063</v>
      </c>
      <c r="K203" s="79" t="s">
        <v>19119</v>
      </c>
      <c r="L203" s="21">
        <v>46063</v>
      </c>
      <c r="M203">
        <f t="shared" si="6"/>
        <v>138</v>
      </c>
      <c r="N203" t="str">
        <f t="shared" si="7"/>
        <v>1383553200</v>
      </c>
      <c r="O203" t="e">
        <f>IFERROR(_xlfn.XLOOKUP(M203&amp;(F203),'Báo cáo'!#REF!,'Báo cáo'!#REF!),IFERROR(_xlfn.XLOOKUP(M203&amp;(F203-3),'Báo cáo'!#REF!,'Báo cáo'!#REF!),IFERROR(_xlfn.XLOOKUP(M203&amp;(F203-5),'Báo cáo'!#REF!,'Báo cáo'!#REF!),IFERROR(_xlfn.XLOOKUP(M203&amp;(F203+5),'Báo cáo'!#REF!,'Báo cáo'!#REF!),IFERROR(_xlfn.XLOOKUP(M203&amp;(F203+2),'Báo cáo'!#REF!,'Báo cáo'!#REF!),IFERROR(_xlfn.XLOOKUP(M203&amp;(F203-6),'Báo cáo'!#REF!,'Báo cáo'!#REF!),IFERROR(_xlfn.XLOOKUP(M203&amp;(F203-1),'Báo cáo'!#REF!,'Báo cáo'!#REF!),IFERROR(_xlfn.XLOOKUP(M203&amp;(F203+3),'Báo cáo'!#REF!,'Báo cáo'!#REF!),IFERROR(_xlfn.XLOOKUP(M203&amp;(F203+1),'Báo cáo'!#REF!,'Báo cáo'!#REF!),IFERROR(_xlfn.XLOOKUP(M203&amp;(F203-4),'Báo cáo'!#REF!,'Báo cáo'!#REF!),IFERROR(_xlfn.XLOOKUP(M203&amp;(F203+6),'Báo cáo'!#REF!,'Báo cáo'!#REF!),IFERROR(_xlfn.XLOOKUP(M203&amp;(F203-2),'Báo cáo'!#REF!,'Báo cáo'!#REF!),IFERROR(_xlfn.XLOOKUP(M203&amp;(F203+4),'Báo cáo'!#REF!,'Báo cáo'!#REF!),_xlfn.XLOOKUP(M203&amp;(F203+13),'Báo cáo'!#REF!,'Báo cáo'!#REF!))))))))))))))</f>
        <v>#REF!</v>
      </c>
    </row>
    <row r="204" spans="1:15" hidden="1">
      <c r="A204">
        <v>510019</v>
      </c>
      <c r="B204" t="s">
        <v>18518</v>
      </c>
      <c r="C204" t="s">
        <v>18519</v>
      </c>
      <c r="D204" t="s">
        <v>19946</v>
      </c>
      <c r="E204" s="79" t="s">
        <v>19947</v>
      </c>
      <c r="F204" s="80">
        <v>1385667</v>
      </c>
      <c r="G204" s="81">
        <v>46025</v>
      </c>
      <c r="H204" s="81"/>
      <c r="I204" s="81"/>
      <c r="J204" s="81">
        <v>46063</v>
      </c>
      <c r="K204" s="79" t="s">
        <v>19120</v>
      </c>
      <c r="L204" s="21">
        <v>46063</v>
      </c>
      <c r="M204">
        <f t="shared" si="6"/>
        <v>139</v>
      </c>
      <c r="N204" t="str">
        <f t="shared" si="7"/>
        <v>1391385667</v>
      </c>
      <c r="O204" t="e">
        <f>IFERROR(_xlfn.XLOOKUP(M204&amp;(F204),'Báo cáo'!#REF!,'Báo cáo'!#REF!),IFERROR(_xlfn.XLOOKUP(M204&amp;(F204-3),'Báo cáo'!#REF!,'Báo cáo'!#REF!),IFERROR(_xlfn.XLOOKUP(M204&amp;(F204-5),'Báo cáo'!#REF!,'Báo cáo'!#REF!),IFERROR(_xlfn.XLOOKUP(M204&amp;(F204+5),'Báo cáo'!#REF!,'Báo cáo'!#REF!),IFERROR(_xlfn.XLOOKUP(M204&amp;(F204+2),'Báo cáo'!#REF!,'Báo cáo'!#REF!),IFERROR(_xlfn.XLOOKUP(M204&amp;(F204-6),'Báo cáo'!#REF!,'Báo cáo'!#REF!),IFERROR(_xlfn.XLOOKUP(M204&amp;(F204-1),'Báo cáo'!#REF!,'Báo cáo'!#REF!),IFERROR(_xlfn.XLOOKUP(M204&amp;(F204+3),'Báo cáo'!#REF!,'Báo cáo'!#REF!),IFERROR(_xlfn.XLOOKUP(M204&amp;(F204+1),'Báo cáo'!#REF!,'Báo cáo'!#REF!),IFERROR(_xlfn.XLOOKUP(M204&amp;(F204-4),'Báo cáo'!#REF!,'Báo cáo'!#REF!),IFERROR(_xlfn.XLOOKUP(M204&amp;(F204+6),'Báo cáo'!#REF!,'Báo cáo'!#REF!),IFERROR(_xlfn.XLOOKUP(M204&amp;(F204-2),'Báo cáo'!#REF!,'Báo cáo'!#REF!),IFERROR(_xlfn.XLOOKUP(M204&amp;(F204+4),'Báo cáo'!#REF!,'Báo cáo'!#REF!),_xlfn.XLOOKUP(M204&amp;(F204+13),'Báo cáo'!#REF!,'Báo cáo'!#REF!))))))))))))))</f>
        <v>#REF!</v>
      </c>
    </row>
    <row r="205" spans="1:15" hidden="1">
      <c r="A205">
        <v>510014</v>
      </c>
      <c r="B205" t="s">
        <v>18518</v>
      </c>
      <c r="C205" t="s">
        <v>18519</v>
      </c>
      <c r="D205" t="s">
        <v>19948</v>
      </c>
      <c r="E205" s="79" t="s">
        <v>19949</v>
      </c>
      <c r="F205" s="80">
        <v>8060175</v>
      </c>
      <c r="G205" s="81">
        <v>46022</v>
      </c>
      <c r="H205" s="81"/>
      <c r="I205" s="81"/>
      <c r="J205" s="81">
        <v>46063</v>
      </c>
      <c r="K205" s="79" t="s">
        <v>19112</v>
      </c>
      <c r="L205" s="21">
        <v>46063</v>
      </c>
      <c r="M205">
        <f t="shared" si="6"/>
        <v>1346</v>
      </c>
      <c r="N205" t="str">
        <f t="shared" si="7"/>
        <v>13468060175</v>
      </c>
      <c r="O205" t="e">
        <f>IFERROR(_xlfn.XLOOKUP(M205&amp;(F205),'Báo cáo'!#REF!,'Báo cáo'!#REF!),IFERROR(_xlfn.XLOOKUP(M205&amp;(F205-3),'Báo cáo'!#REF!,'Báo cáo'!#REF!),IFERROR(_xlfn.XLOOKUP(M205&amp;(F205-5),'Báo cáo'!#REF!,'Báo cáo'!#REF!),IFERROR(_xlfn.XLOOKUP(M205&amp;(F205+5),'Báo cáo'!#REF!,'Báo cáo'!#REF!),IFERROR(_xlfn.XLOOKUP(M205&amp;(F205+2),'Báo cáo'!#REF!,'Báo cáo'!#REF!),IFERROR(_xlfn.XLOOKUP(M205&amp;(F205-6),'Báo cáo'!#REF!,'Báo cáo'!#REF!),IFERROR(_xlfn.XLOOKUP(M205&amp;(F205-1),'Báo cáo'!#REF!,'Báo cáo'!#REF!),IFERROR(_xlfn.XLOOKUP(M205&amp;(F205+3),'Báo cáo'!#REF!,'Báo cáo'!#REF!),IFERROR(_xlfn.XLOOKUP(M205&amp;(F205+1),'Báo cáo'!#REF!,'Báo cáo'!#REF!),IFERROR(_xlfn.XLOOKUP(M205&amp;(F205-4),'Báo cáo'!#REF!,'Báo cáo'!#REF!),IFERROR(_xlfn.XLOOKUP(M205&amp;(F205+6),'Báo cáo'!#REF!,'Báo cáo'!#REF!),IFERROR(_xlfn.XLOOKUP(M205&amp;(F205-2),'Báo cáo'!#REF!,'Báo cáo'!#REF!),IFERROR(_xlfn.XLOOKUP(M205&amp;(F205+4),'Báo cáo'!#REF!,'Báo cáo'!#REF!),_xlfn.XLOOKUP(M205&amp;(F205+13),'Báo cáo'!#REF!,'Báo cáo'!#REF!))))))))))))))</f>
        <v>#REF!</v>
      </c>
    </row>
    <row r="206" spans="1:15" hidden="1">
      <c r="A206">
        <v>510014</v>
      </c>
      <c r="B206" t="s">
        <v>18518</v>
      </c>
      <c r="C206" t="s">
        <v>18519</v>
      </c>
      <c r="D206" t="s">
        <v>19950</v>
      </c>
      <c r="E206" s="79" t="s">
        <v>19951</v>
      </c>
      <c r="F206" s="80">
        <v>4203819</v>
      </c>
      <c r="G206" s="81">
        <v>46022</v>
      </c>
      <c r="H206" s="81"/>
      <c r="I206" s="81"/>
      <c r="J206" s="81">
        <v>46063</v>
      </c>
      <c r="K206" s="79" t="s">
        <v>19113</v>
      </c>
      <c r="L206" s="21">
        <v>46063</v>
      </c>
      <c r="M206">
        <f t="shared" si="6"/>
        <v>1347</v>
      </c>
      <c r="N206" t="str">
        <f t="shared" si="7"/>
        <v>13474203819</v>
      </c>
      <c r="O206" t="e">
        <f>IFERROR(_xlfn.XLOOKUP(M206&amp;(F206),'Báo cáo'!#REF!,'Báo cáo'!#REF!),IFERROR(_xlfn.XLOOKUP(M206&amp;(F206-3),'Báo cáo'!#REF!,'Báo cáo'!#REF!),IFERROR(_xlfn.XLOOKUP(M206&amp;(F206-5),'Báo cáo'!#REF!,'Báo cáo'!#REF!),IFERROR(_xlfn.XLOOKUP(M206&amp;(F206+5),'Báo cáo'!#REF!,'Báo cáo'!#REF!),IFERROR(_xlfn.XLOOKUP(M206&amp;(F206+2),'Báo cáo'!#REF!,'Báo cáo'!#REF!),IFERROR(_xlfn.XLOOKUP(M206&amp;(F206-6),'Báo cáo'!#REF!,'Báo cáo'!#REF!),IFERROR(_xlfn.XLOOKUP(M206&amp;(F206-1),'Báo cáo'!#REF!,'Báo cáo'!#REF!),IFERROR(_xlfn.XLOOKUP(M206&amp;(F206+3),'Báo cáo'!#REF!,'Báo cáo'!#REF!),IFERROR(_xlfn.XLOOKUP(M206&amp;(F206+1),'Báo cáo'!#REF!,'Báo cáo'!#REF!),IFERROR(_xlfn.XLOOKUP(M206&amp;(F206-4),'Báo cáo'!#REF!,'Báo cáo'!#REF!),IFERROR(_xlfn.XLOOKUP(M206&amp;(F206+6),'Báo cáo'!#REF!,'Báo cáo'!#REF!),IFERROR(_xlfn.XLOOKUP(M206&amp;(F206-2),'Báo cáo'!#REF!,'Báo cáo'!#REF!),IFERROR(_xlfn.XLOOKUP(M206&amp;(F206+4),'Báo cáo'!#REF!,'Báo cáo'!#REF!),_xlfn.XLOOKUP(M206&amp;(F206+13),'Báo cáo'!#REF!,'Báo cáo'!#REF!))))))))))))))</f>
        <v>#REF!</v>
      </c>
    </row>
    <row r="207" spans="1:15" hidden="1">
      <c r="A207">
        <v>510014</v>
      </c>
      <c r="B207" t="s">
        <v>18518</v>
      </c>
      <c r="C207" t="s">
        <v>18519</v>
      </c>
      <c r="D207" t="s">
        <v>19952</v>
      </c>
      <c r="E207" s="79" t="s">
        <v>19953</v>
      </c>
      <c r="F207" s="80">
        <v>108392</v>
      </c>
      <c r="G207" s="81">
        <v>46022</v>
      </c>
      <c r="H207" s="81"/>
      <c r="I207" s="81"/>
      <c r="J207" s="81">
        <v>46063</v>
      </c>
      <c r="K207" s="79" t="s">
        <v>19114</v>
      </c>
      <c r="L207" s="21">
        <v>46063</v>
      </c>
      <c r="M207">
        <f t="shared" si="6"/>
        <v>1348</v>
      </c>
      <c r="N207" t="str">
        <f t="shared" si="7"/>
        <v>1348108392</v>
      </c>
      <c r="O207" t="e">
        <f>IFERROR(_xlfn.XLOOKUP(M207&amp;(F207),'Báo cáo'!#REF!,'Báo cáo'!#REF!),IFERROR(_xlfn.XLOOKUP(M207&amp;(F207-3),'Báo cáo'!#REF!,'Báo cáo'!#REF!),IFERROR(_xlfn.XLOOKUP(M207&amp;(F207-5),'Báo cáo'!#REF!,'Báo cáo'!#REF!),IFERROR(_xlfn.XLOOKUP(M207&amp;(F207+5),'Báo cáo'!#REF!,'Báo cáo'!#REF!),IFERROR(_xlfn.XLOOKUP(M207&amp;(F207+2),'Báo cáo'!#REF!,'Báo cáo'!#REF!),IFERROR(_xlfn.XLOOKUP(M207&amp;(F207-6),'Báo cáo'!#REF!,'Báo cáo'!#REF!),IFERROR(_xlfn.XLOOKUP(M207&amp;(F207-1),'Báo cáo'!#REF!,'Báo cáo'!#REF!),IFERROR(_xlfn.XLOOKUP(M207&amp;(F207+3),'Báo cáo'!#REF!,'Báo cáo'!#REF!),IFERROR(_xlfn.XLOOKUP(M207&amp;(F207+1),'Báo cáo'!#REF!,'Báo cáo'!#REF!),IFERROR(_xlfn.XLOOKUP(M207&amp;(F207-4),'Báo cáo'!#REF!,'Báo cáo'!#REF!),IFERROR(_xlfn.XLOOKUP(M207&amp;(F207+6),'Báo cáo'!#REF!,'Báo cáo'!#REF!),IFERROR(_xlfn.XLOOKUP(M207&amp;(F207-2),'Báo cáo'!#REF!,'Báo cáo'!#REF!),IFERROR(_xlfn.XLOOKUP(M207&amp;(F207+4),'Báo cáo'!#REF!,'Báo cáo'!#REF!),_xlfn.XLOOKUP(M207&amp;(F207+13),'Báo cáo'!#REF!,'Báo cáo'!#REF!))))))))))))))</f>
        <v>#REF!</v>
      </c>
    </row>
    <row r="208" spans="1:15" hidden="1">
      <c r="A208">
        <v>520090</v>
      </c>
      <c r="B208" t="s">
        <v>18518</v>
      </c>
      <c r="C208" t="s">
        <v>18519</v>
      </c>
      <c r="D208" t="s">
        <v>19954</v>
      </c>
      <c r="E208" s="79" t="s">
        <v>19955</v>
      </c>
      <c r="F208" s="80">
        <v>2186055</v>
      </c>
      <c r="G208" s="81">
        <v>46022</v>
      </c>
      <c r="H208" s="81"/>
      <c r="I208" s="81"/>
      <c r="J208" s="81">
        <v>46063</v>
      </c>
      <c r="K208" s="79" t="s">
        <v>19115</v>
      </c>
      <c r="L208" s="21">
        <v>46063</v>
      </c>
      <c r="M208">
        <f t="shared" si="6"/>
        <v>1349</v>
      </c>
      <c r="N208" t="str">
        <f t="shared" si="7"/>
        <v>13492186055</v>
      </c>
      <c r="O208" t="e">
        <f>IFERROR(_xlfn.XLOOKUP(M208&amp;(F208),'Báo cáo'!#REF!,'Báo cáo'!#REF!),IFERROR(_xlfn.XLOOKUP(M208&amp;(F208-3),'Báo cáo'!#REF!,'Báo cáo'!#REF!),IFERROR(_xlfn.XLOOKUP(M208&amp;(F208-5),'Báo cáo'!#REF!,'Báo cáo'!#REF!),IFERROR(_xlfn.XLOOKUP(M208&amp;(F208+5),'Báo cáo'!#REF!,'Báo cáo'!#REF!),IFERROR(_xlfn.XLOOKUP(M208&amp;(F208+2),'Báo cáo'!#REF!,'Báo cáo'!#REF!),IFERROR(_xlfn.XLOOKUP(M208&amp;(F208-6),'Báo cáo'!#REF!,'Báo cáo'!#REF!),IFERROR(_xlfn.XLOOKUP(M208&amp;(F208-1),'Báo cáo'!#REF!,'Báo cáo'!#REF!),IFERROR(_xlfn.XLOOKUP(M208&amp;(F208+3),'Báo cáo'!#REF!,'Báo cáo'!#REF!),IFERROR(_xlfn.XLOOKUP(M208&amp;(F208+1),'Báo cáo'!#REF!,'Báo cáo'!#REF!),IFERROR(_xlfn.XLOOKUP(M208&amp;(F208-4),'Báo cáo'!#REF!,'Báo cáo'!#REF!),IFERROR(_xlfn.XLOOKUP(M208&amp;(F208+6),'Báo cáo'!#REF!,'Báo cáo'!#REF!),IFERROR(_xlfn.XLOOKUP(M208&amp;(F208-2),'Báo cáo'!#REF!,'Báo cáo'!#REF!),IFERROR(_xlfn.XLOOKUP(M208&amp;(F208+4),'Báo cáo'!#REF!,'Báo cáo'!#REF!),_xlfn.XLOOKUP(M208&amp;(F208+13),'Báo cáo'!#REF!,'Báo cáo'!#REF!))))))))))))))</f>
        <v>#REF!</v>
      </c>
    </row>
    <row r="209" spans="1:15" hidden="1">
      <c r="A209">
        <v>510015</v>
      </c>
      <c r="B209" t="s">
        <v>18518</v>
      </c>
      <c r="C209" t="s">
        <v>18519</v>
      </c>
      <c r="D209" t="s">
        <v>19956</v>
      </c>
      <c r="E209" s="79" t="s">
        <v>19957</v>
      </c>
      <c r="F209" s="80">
        <v>4314141</v>
      </c>
      <c r="G209" s="81">
        <v>46028</v>
      </c>
      <c r="H209" s="81"/>
      <c r="I209" s="81"/>
      <c r="J209" s="81">
        <v>46063</v>
      </c>
      <c r="K209" s="79" t="s">
        <v>19121</v>
      </c>
      <c r="L209" s="21">
        <v>46063</v>
      </c>
      <c r="M209">
        <f t="shared" si="6"/>
        <v>1378</v>
      </c>
      <c r="N209" t="str">
        <f t="shared" si="7"/>
        <v>13784314141</v>
      </c>
      <c r="O209" t="e">
        <f>IFERROR(_xlfn.XLOOKUP(M209&amp;(F209),'Báo cáo'!#REF!,'Báo cáo'!#REF!),IFERROR(_xlfn.XLOOKUP(M209&amp;(F209-3),'Báo cáo'!#REF!,'Báo cáo'!#REF!),IFERROR(_xlfn.XLOOKUP(M209&amp;(F209-5),'Báo cáo'!#REF!,'Báo cáo'!#REF!),IFERROR(_xlfn.XLOOKUP(M209&amp;(F209+5),'Báo cáo'!#REF!,'Báo cáo'!#REF!),IFERROR(_xlfn.XLOOKUP(M209&amp;(F209+2),'Báo cáo'!#REF!,'Báo cáo'!#REF!),IFERROR(_xlfn.XLOOKUP(M209&amp;(F209-6),'Báo cáo'!#REF!,'Báo cáo'!#REF!),IFERROR(_xlfn.XLOOKUP(M209&amp;(F209-1),'Báo cáo'!#REF!,'Báo cáo'!#REF!),IFERROR(_xlfn.XLOOKUP(M209&amp;(F209+3),'Báo cáo'!#REF!,'Báo cáo'!#REF!),IFERROR(_xlfn.XLOOKUP(M209&amp;(F209+1),'Báo cáo'!#REF!,'Báo cáo'!#REF!),IFERROR(_xlfn.XLOOKUP(M209&amp;(F209-4),'Báo cáo'!#REF!,'Báo cáo'!#REF!),IFERROR(_xlfn.XLOOKUP(M209&amp;(F209+6),'Báo cáo'!#REF!,'Báo cáo'!#REF!),IFERROR(_xlfn.XLOOKUP(M209&amp;(F209-2),'Báo cáo'!#REF!,'Báo cáo'!#REF!),IFERROR(_xlfn.XLOOKUP(M209&amp;(F209+4),'Báo cáo'!#REF!,'Báo cáo'!#REF!),_xlfn.XLOOKUP(M209&amp;(F209+13),'Báo cáo'!#REF!,'Báo cáo'!#REF!))))))))))))))</f>
        <v>#REF!</v>
      </c>
    </row>
    <row r="210" spans="1:15" hidden="1">
      <c r="A210">
        <v>510020</v>
      </c>
      <c r="B210" t="s">
        <v>18518</v>
      </c>
      <c r="C210" t="s">
        <v>18519</v>
      </c>
      <c r="D210" t="s">
        <v>19958</v>
      </c>
      <c r="E210" s="79" t="s">
        <v>19959</v>
      </c>
      <c r="F210" s="80">
        <v>541971</v>
      </c>
      <c r="G210" s="81">
        <v>46028</v>
      </c>
      <c r="H210" s="81"/>
      <c r="I210" s="81"/>
      <c r="J210" s="81">
        <v>46063</v>
      </c>
      <c r="K210" s="79" t="s">
        <v>19127</v>
      </c>
      <c r="L210" s="21">
        <v>46063</v>
      </c>
      <c r="M210">
        <f t="shared" si="6"/>
        <v>1384</v>
      </c>
      <c r="N210" t="str">
        <f t="shared" si="7"/>
        <v>1384541971</v>
      </c>
      <c r="O210" t="e">
        <f>IFERROR(_xlfn.XLOOKUP(M210&amp;(F210),'Báo cáo'!#REF!,'Báo cáo'!#REF!),IFERROR(_xlfn.XLOOKUP(M210&amp;(F210-3),'Báo cáo'!#REF!,'Báo cáo'!#REF!),IFERROR(_xlfn.XLOOKUP(M210&amp;(F210-5),'Báo cáo'!#REF!,'Báo cáo'!#REF!),IFERROR(_xlfn.XLOOKUP(M210&amp;(F210+5),'Báo cáo'!#REF!,'Báo cáo'!#REF!),IFERROR(_xlfn.XLOOKUP(M210&amp;(F210+2),'Báo cáo'!#REF!,'Báo cáo'!#REF!),IFERROR(_xlfn.XLOOKUP(M210&amp;(F210-6),'Báo cáo'!#REF!,'Báo cáo'!#REF!),IFERROR(_xlfn.XLOOKUP(M210&amp;(F210-1),'Báo cáo'!#REF!,'Báo cáo'!#REF!),IFERROR(_xlfn.XLOOKUP(M210&amp;(F210+3),'Báo cáo'!#REF!,'Báo cáo'!#REF!),IFERROR(_xlfn.XLOOKUP(M210&amp;(F210+1),'Báo cáo'!#REF!,'Báo cáo'!#REF!),IFERROR(_xlfn.XLOOKUP(M210&amp;(F210-4),'Báo cáo'!#REF!,'Báo cáo'!#REF!),IFERROR(_xlfn.XLOOKUP(M210&amp;(F210+6),'Báo cáo'!#REF!,'Báo cáo'!#REF!),IFERROR(_xlfn.XLOOKUP(M210&amp;(F210-2),'Báo cáo'!#REF!,'Báo cáo'!#REF!),IFERROR(_xlfn.XLOOKUP(M210&amp;(F210+4),'Báo cáo'!#REF!,'Báo cáo'!#REF!),_xlfn.XLOOKUP(M210&amp;(F210+13),'Báo cáo'!#REF!,'Báo cáo'!#REF!))))))))))))))</f>
        <v>#REF!</v>
      </c>
    </row>
    <row r="211" spans="1:15" hidden="1">
      <c r="A211">
        <v>510020</v>
      </c>
      <c r="B211" t="s">
        <v>18518</v>
      </c>
      <c r="C211" t="s">
        <v>18519</v>
      </c>
      <c r="D211" t="s">
        <v>19960</v>
      </c>
      <c r="E211" s="79" t="s">
        <v>19961</v>
      </c>
      <c r="F211" s="80">
        <v>5161847</v>
      </c>
      <c r="G211" s="81">
        <v>46028</v>
      </c>
      <c r="H211" s="81"/>
      <c r="I211" s="81"/>
      <c r="J211" s="81">
        <v>46063</v>
      </c>
      <c r="K211" s="79" t="s">
        <v>19128</v>
      </c>
      <c r="L211" s="21">
        <v>46063</v>
      </c>
      <c r="M211">
        <f t="shared" si="6"/>
        <v>1385</v>
      </c>
      <c r="N211" t="str">
        <f t="shared" si="7"/>
        <v>13855161847</v>
      </c>
      <c r="O211" t="e">
        <f>IFERROR(_xlfn.XLOOKUP(M211&amp;(F211),'Báo cáo'!#REF!,'Báo cáo'!#REF!),IFERROR(_xlfn.XLOOKUP(M211&amp;(F211-3),'Báo cáo'!#REF!,'Báo cáo'!#REF!),IFERROR(_xlfn.XLOOKUP(M211&amp;(F211-5),'Báo cáo'!#REF!,'Báo cáo'!#REF!),IFERROR(_xlfn.XLOOKUP(M211&amp;(F211+5),'Báo cáo'!#REF!,'Báo cáo'!#REF!),IFERROR(_xlfn.XLOOKUP(M211&amp;(F211+2),'Báo cáo'!#REF!,'Báo cáo'!#REF!),IFERROR(_xlfn.XLOOKUP(M211&amp;(F211-6),'Báo cáo'!#REF!,'Báo cáo'!#REF!),IFERROR(_xlfn.XLOOKUP(M211&amp;(F211-1),'Báo cáo'!#REF!,'Báo cáo'!#REF!),IFERROR(_xlfn.XLOOKUP(M211&amp;(F211+3),'Báo cáo'!#REF!,'Báo cáo'!#REF!),IFERROR(_xlfn.XLOOKUP(M211&amp;(F211+1),'Báo cáo'!#REF!,'Báo cáo'!#REF!),IFERROR(_xlfn.XLOOKUP(M211&amp;(F211-4),'Báo cáo'!#REF!,'Báo cáo'!#REF!),IFERROR(_xlfn.XLOOKUP(M211&amp;(F211+6),'Báo cáo'!#REF!,'Báo cáo'!#REF!),IFERROR(_xlfn.XLOOKUP(M211&amp;(F211-2),'Báo cáo'!#REF!,'Báo cáo'!#REF!),IFERROR(_xlfn.XLOOKUP(M211&amp;(F211+4),'Báo cáo'!#REF!,'Báo cáo'!#REF!),_xlfn.XLOOKUP(M211&amp;(F211+13),'Báo cáo'!#REF!,'Báo cáo'!#REF!))))))))))))))</f>
        <v>#REF!</v>
      </c>
    </row>
    <row r="212" spans="1:15" hidden="1">
      <c r="A212">
        <v>510020</v>
      </c>
      <c r="B212" t="s">
        <v>18518</v>
      </c>
      <c r="C212" t="s">
        <v>18519</v>
      </c>
      <c r="D212" t="s">
        <v>19962</v>
      </c>
      <c r="E212" s="79" t="s">
        <v>19963</v>
      </c>
      <c r="F212" s="80">
        <v>3333434</v>
      </c>
      <c r="G212" s="81">
        <v>46028</v>
      </c>
      <c r="H212" s="81"/>
      <c r="I212" s="81"/>
      <c r="J212" s="81">
        <v>46063</v>
      </c>
      <c r="K212" s="79" t="s">
        <v>19129</v>
      </c>
      <c r="L212" s="21">
        <v>46063</v>
      </c>
      <c r="M212">
        <f t="shared" si="6"/>
        <v>1386</v>
      </c>
      <c r="N212" t="str">
        <f t="shared" si="7"/>
        <v>13863333434</v>
      </c>
      <c r="O212" t="e">
        <f>IFERROR(_xlfn.XLOOKUP(M212&amp;(F212),'Báo cáo'!#REF!,'Báo cáo'!#REF!),IFERROR(_xlfn.XLOOKUP(M212&amp;(F212-3),'Báo cáo'!#REF!,'Báo cáo'!#REF!),IFERROR(_xlfn.XLOOKUP(M212&amp;(F212-5),'Báo cáo'!#REF!,'Báo cáo'!#REF!),IFERROR(_xlfn.XLOOKUP(M212&amp;(F212+5),'Báo cáo'!#REF!,'Báo cáo'!#REF!),IFERROR(_xlfn.XLOOKUP(M212&amp;(F212+2),'Báo cáo'!#REF!,'Báo cáo'!#REF!),IFERROR(_xlfn.XLOOKUP(M212&amp;(F212-6),'Báo cáo'!#REF!,'Báo cáo'!#REF!),IFERROR(_xlfn.XLOOKUP(M212&amp;(F212-1),'Báo cáo'!#REF!,'Báo cáo'!#REF!),IFERROR(_xlfn.XLOOKUP(M212&amp;(F212+3),'Báo cáo'!#REF!,'Báo cáo'!#REF!),IFERROR(_xlfn.XLOOKUP(M212&amp;(F212+1),'Báo cáo'!#REF!,'Báo cáo'!#REF!),IFERROR(_xlfn.XLOOKUP(M212&amp;(F212-4),'Báo cáo'!#REF!,'Báo cáo'!#REF!),IFERROR(_xlfn.XLOOKUP(M212&amp;(F212+6),'Báo cáo'!#REF!,'Báo cáo'!#REF!),IFERROR(_xlfn.XLOOKUP(M212&amp;(F212-2),'Báo cáo'!#REF!,'Báo cáo'!#REF!),IFERROR(_xlfn.XLOOKUP(M212&amp;(F212+4),'Báo cáo'!#REF!,'Báo cáo'!#REF!),_xlfn.XLOOKUP(M212&amp;(F212+13),'Báo cáo'!#REF!,'Báo cáo'!#REF!))))))))))))))</f>
        <v>#REF!</v>
      </c>
    </row>
    <row r="213" spans="1:15" hidden="1">
      <c r="A213">
        <v>510012</v>
      </c>
      <c r="B213" t="s">
        <v>18518</v>
      </c>
      <c r="C213" t="s">
        <v>18519</v>
      </c>
      <c r="D213" t="s">
        <v>19964</v>
      </c>
      <c r="E213" s="79" t="s">
        <v>19965</v>
      </c>
      <c r="F213" s="80">
        <v>1586115</v>
      </c>
      <c r="G213" s="81">
        <v>46028</v>
      </c>
      <c r="H213" s="81"/>
      <c r="I213" s="81"/>
      <c r="J213" s="81">
        <v>46063</v>
      </c>
      <c r="K213" s="79" t="s">
        <v>19135</v>
      </c>
      <c r="L213" s="21">
        <v>46063</v>
      </c>
      <c r="M213">
        <f t="shared" si="6"/>
        <v>1391</v>
      </c>
      <c r="N213" t="str">
        <f t="shared" si="7"/>
        <v>13911586115</v>
      </c>
      <c r="O213" t="e">
        <f>IFERROR(_xlfn.XLOOKUP(M213&amp;(F213),'Báo cáo'!#REF!,'Báo cáo'!#REF!),IFERROR(_xlfn.XLOOKUP(M213&amp;(F213-3),'Báo cáo'!#REF!,'Báo cáo'!#REF!),IFERROR(_xlfn.XLOOKUP(M213&amp;(F213-5),'Báo cáo'!#REF!,'Báo cáo'!#REF!),IFERROR(_xlfn.XLOOKUP(M213&amp;(F213+5),'Báo cáo'!#REF!,'Báo cáo'!#REF!),IFERROR(_xlfn.XLOOKUP(M213&amp;(F213+2),'Báo cáo'!#REF!,'Báo cáo'!#REF!),IFERROR(_xlfn.XLOOKUP(M213&amp;(F213-6),'Báo cáo'!#REF!,'Báo cáo'!#REF!),IFERROR(_xlfn.XLOOKUP(M213&amp;(F213-1),'Báo cáo'!#REF!,'Báo cáo'!#REF!),IFERROR(_xlfn.XLOOKUP(M213&amp;(F213+3),'Báo cáo'!#REF!,'Báo cáo'!#REF!),IFERROR(_xlfn.XLOOKUP(M213&amp;(F213+1),'Báo cáo'!#REF!,'Báo cáo'!#REF!),IFERROR(_xlfn.XLOOKUP(M213&amp;(F213-4),'Báo cáo'!#REF!,'Báo cáo'!#REF!),IFERROR(_xlfn.XLOOKUP(M213&amp;(F213+6),'Báo cáo'!#REF!,'Báo cáo'!#REF!),IFERROR(_xlfn.XLOOKUP(M213&amp;(F213-2),'Báo cáo'!#REF!,'Báo cáo'!#REF!),IFERROR(_xlfn.XLOOKUP(M213&amp;(F213+4),'Báo cáo'!#REF!,'Báo cáo'!#REF!),_xlfn.XLOOKUP(M213&amp;(F213+13),'Báo cáo'!#REF!,'Báo cáo'!#REF!))))))))))))))</f>
        <v>#REF!</v>
      </c>
    </row>
    <row r="214" spans="1:15" hidden="1">
      <c r="A214">
        <v>510012</v>
      </c>
      <c r="B214" t="s">
        <v>18518</v>
      </c>
      <c r="C214" t="s">
        <v>18519</v>
      </c>
      <c r="D214" t="s">
        <v>19966</v>
      </c>
      <c r="E214" s="79" t="s">
        <v>19967</v>
      </c>
      <c r="F214" s="80">
        <v>2186055</v>
      </c>
      <c r="G214" s="81">
        <v>46028</v>
      </c>
      <c r="H214" s="81"/>
      <c r="I214" s="81"/>
      <c r="J214" s="81">
        <v>46063</v>
      </c>
      <c r="K214" s="79" t="s">
        <v>19136</v>
      </c>
      <c r="L214" s="21">
        <v>46063</v>
      </c>
      <c r="M214">
        <f t="shared" si="6"/>
        <v>1392</v>
      </c>
      <c r="N214" t="str">
        <f t="shared" si="7"/>
        <v>13922186055</v>
      </c>
      <c r="O214" t="e">
        <f>IFERROR(_xlfn.XLOOKUP(M214&amp;(F214),'Báo cáo'!#REF!,'Báo cáo'!#REF!),IFERROR(_xlfn.XLOOKUP(M214&amp;(F214-3),'Báo cáo'!#REF!,'Báo cáo'!#REF!),IFERROR(_xlfn.XLOOKUP(M214&amp;(F214-5),'Báo cáo'!#REF!,'Báo cáo'!#REF!),IFERROR(_xlfn.XLOOKUP(M214&amp;(F214+5),'Báo cáo'!#REF!,'Báo cáo'!#REF!),IFERROR(_xlfn.XLOOKUP(M214&amp;(F214+2),'Báo cáo'!#REF!,'Báo cáo'!#REF!),IFERROR(_xlfn.XLOOKUP(M214&amp;(F214-6),'Báo cáo'!#REF!,'Báo cáo'!#REF!),IFERROR(_xlfn.XLOOKUP(M214&amp;(F214-1),'Báo cáo'!#REF!,'Báo cáo'!#REF!),IFERROR(_xlfn.XLOOKUP(M214&amp;(F214+3),'Báo cáo'!#REF!,'Báo cáo'!#REF!),IFERROR(_xlfn.XLOOKUP(M214&amp;(F214+1),'Báo cáo'!#REF!,'Báo cáo'!#REF!),IFERROR(_xlfn.XLOOKUP(M214&amp;(F214-4),'Báo cáo'!#REF!,'Báo cáo'!#REF!),IFERROR(_xlfn.XLOOKUP(M214&amp;(F214+6),'Báo cáo'!#REF!,'Báo cáo'!#REF!),IFERROR(_xlfn.XLOOKUP(M214&amp;(F214-2),'Báo cáo'!#REF!,'Báo cáo'!#REF!),IFERROR(_xlfn.XLOOKUP(M214&amp;(F214+4),'Báo cáo'!#REF!,'Báo cáo'!#REF!),_xlfn.XLOOKUP(M214&amp;(F214+13),'Báo cáo'!#REF!,'Báo cáo'!#REF!))))))))))))))</f>
        <v>#REF!</v>
      </c>
    </row>
    <row r="215" spans="1:15" hidden="1">
      <c r="A215">
        <v>510012</v>
      </c>
      <c r="B215" t="s">
        <v>18518</v>
      </c>
      <c r="C215" t="s">
        <v>18519</v>
      </c>
      <c r="D215" t="s">
        <v>19968</v>
      </c>
      <c r="E215" s="79" t="s">
        <v>19969</v>
      </c>
      <c r="F215" s="80">
        <v>2595956</v>
      </c>
      <c r="G215" s="81">
        <v>46028</v>
      </c>
      <c r="H215" s="81"/>
      <c r="I215" s="81"/>
      <c r="J215" s="81">
        <v>46063</v>
      </c>
      <c r="K215" s="79" t="s">
        <v>19137</v>
      </c>
      <c r="L215" s="21">
        <v>46063</v>
      </c>
      <c r="M215">
        <f t="shared" si="6"/>
        <v>1393</v>
      </c>
      <c r="N215" t="str">
        <f t="shared" si="7"/>
        <v>13932595956</v>
      </c>
      <c r="O215" t="e">
        <f>IFERROR(_xlfn.XLOOKUP(M215&amp;(F215),'Báo cáo'!#REF!,'Báo cáo'!#REF!),IFERROR(_xlfn.XLOOKUP(M215&amp;(F215-3),'Báo cáo'!#REF!,'Báo cáo'!#REF!),IFERROR(_xlfn.XLOOKUP(M215&amp;(F215-5),'Báo cáo'!#REF!,'Báo cáo'!#REF!),IFERROR(_xlfn.XLOOKUP(M215&amp;(F215+5),'Báo cáo'!#REF!,'Báo cáo'!#REF!),IFERROR(_xlfn.XLOOKUP(M215&amp;(F215+2),'Báo cáo'!#REF!,'Báo cáo'!#REF!),IFERROR(_xlfn.XLOOKUP(M215&amp;(F215-6),'Báo cáo'!#REF!,'Báo cáo'!#REF!),IFERROR(_xlfn.XLOOKUP(M215&amp;(F215-1),'Báo cáo'!#REF!,'Báo cáo'!#REF!),IFERROR(_xlfn.XLOOKUP(M215&amp;(F215+3),'Báo cáo'!#REF!,'Báo cáo'!#REF!),IFERROR(_xlfn.XLOOKUP(M215&amp;(F215+1),'Báo cáo'!#REF!,'Báo cáo'!#REF!),IFERROR(_xlfn.XLOOKUP(M215&amp;(F215-4),'Báo cáo'!#REF!,'Báo cáo'!#REF!),IFERROR(_xlfn.XLOOKUP(M215&amp;(F215+6),'Báo cáo'!#REF!,'Báo cáo'!#REF!),IFERROR(_xlfn.XLOOKUP(M215&amp;(F215-2),'Báo cáo'!#REF!,'Báo cáo'!#REF!),IFERROR(_xlfn.XLOOKUP(M215&amp;(F215+4),'Báo cáo'!#REF!,'Báo cáo'!#REF!),_xlfn.XLOOKUP(M215&amp;(F215+13),'Báo cáo'!#REF!,'Báo cáo'!#REF!))))))))))))))</f>
        <v>#REF!</v>
      </c>
    </row>
    <row r="216" spans="1:15" hidden="1">
      <c r="A216">
        <v>510011</v>
      </c>
      <c r="B216" t="s">
        <v>18518</v>
      </c>
      <c r="C216" t="s">
        <v>18519</v>
      </c>
      <c r="D216" t="s">
        <v>19970</v>
      </c>
      <c r="E216" s="79" t="s">
        <v>19971</v>
      </c>
      <c r="F216" s="80">
        <v>1968273</v>
      </c>
      <c r="G216" s="81">
        <v>46028</v>
      </c>
      <c r="H216" s="81"/>
      <c r="I216" s="81"/>
      <c r="J216" s="81">
        <v>46063</v>
      </c>
      <c r="K216" s="79" t="s">
        <v>19138</v>
      </c>
      <c r="L216" s="21">
        <v>46063</v>
      </c>
      <c r="M216">
        <f t="shared" si="6"/>
        <v>1394</v>
      </c>
      <c r="N216" t="str">
        <f t="shared" si="7"/>
        <v>13941968273</v>
      </c>
      <c r="O216" t="e">
        <f>IFERROR(_xlfn.XLOOKUP(M216&amp;(F216),'Báo cáo'!#REF!,'Báo cáo'!#REF!),IFERROR(_xlfn.XLOOKUP(M216&amp;(F216-3),'Báo cáo'!#REF!,'Báo cáo'!#REF!),IFERROR(_xlfn.XLOOKUP(M216&amp;(F216-5),'Báo cáo'!#REF!,'Báo cáo'!#REF!),IFERROR(_xlfn.XLOOKUP(M216&amp;(F216+5),'Báo cáo'!#REF!,'Báo cáo'!#REF!),IFERROR(_xlfn.XLOOKUP(M216&amp;(F216+2),'Báo cáo'!#REF!,'Báo cáo'!#REF!),IFERROR(_xlfn.XLOOKUP(M216&amp;(F216-6),'Báo cáo'!#REF!,'Báo cáo'!#REF!),IFERROR(_xlfn.XLOOKUP(M216&amp;(F216-1),'Báo cáo'!#REF!,'Báo cáo'!#REF!),IFERROR(_xlfn.XLOOKUP(M216&amp;(F216+3),'Báo cáo'!#REF!,'Báo cáo'!#REF!),IFERROR(_xlfn.XLOOKUP(M216&amp;(F216+1),'Báo cáo'!#REF!,'Báo cáo'!#REF!),IFERROR(_xlfn.XLOOKUP(M216&amp;(F216-4),'Báo cáo'!#REF!,'Báo cáo'!#REF!),IFERROR(_xlfn.XLOOKUP(M216&amp;(F216+6),'Báo cáo'!#REF!,'Báo cáo'!#REF!),IFERROR(_xlfn.XLOOKUP(M216&amp;(F216-2),'Báo cáo'!#REF!,'Báo cáo'!#REF!),IFERROR(_xlfn.XLOOKUP(M216&amp;(F216+4),'Báo cáo'!#REF!,'Báo cáo'!#REF!),_xlfn.XLOOKUP(M216&amp;(F216+13),'Báo cáo'!#REF!,'Báo cáo'!#REF!))))))))))))))</f>
        <v>#REF!</v>
      </c>
    </row>
    <row r="217" spans="1:15" hidden="1">
      <c r="A217">
        <v>510013</v>
      </c>
      <c r="B217" t="s">
        <v>18518</v>
      </c>
      <c r="C217" t="s">
        <v>18519</v>
      </c>
      <c r="D217" t="s">
        <v>19972</v>
      </c>
      <c r="E217" s="79" t="s">
        <v>19973</v>
      </c>
      <c r="F217" s="80">
        <v>1007519</v>
      </c>
      <c r="G217" s="81">
        <v>46028</v>
      </c>
      <c r="H217" s="81"/>
      <c r="I217" s="81"/>
      <c r="J217" s="81">
        <v>46063</v>
      </c>
      <c r="K217" s="79" t="s">
        <v>19139</v>
      </c>
      <c r="L217" s="21">
        <v>46063</v>
      </c>
      <c r="M217">
        <f t="shared" si="6"/>
        <v>1955</v>
      </c>
      <c r="N217" t="str">
        <f t="shared" si="7"/>
        <v>19551007519</v>
      </c>
      <c r="O217" t="e">
        <f>IFERROR(_xlfn.XLOOKUP(M217&amp;(F217),'Báo cáo'!#REF!,'Báo cáo'!#REF!),IFERROR(_xlfn.XLOOKUP(M217&amp;(F217-3),'Báo cáo'!#REF!,'Báo cáo'!#REF!),IFERROR(_xlfn.XLOOKUP(M217&amp;(F217-5),'Báo cáo'!#REF!,'Báo cáo'!#REF!),IFERROR(_xlfn.XLOOKUP(M217&amp;(F217+5),'Báo cáo'!#REF!,'Báo cáo'!#REF!),IFERROR(_xlfn.XLOOKUP(M217&amp;(F217+2),'Báo cáo'!#REF!,'Báo cáo'!#REF!),IFERROR(_xlfn.XLOOKUP(M217&amp;(F217-6),'Báo cáo'!#REF!,'Báo cáo'!#REF!),IFERROR(_xlfn.XLOOKUP(M217&amp;(F217-1),'Báo cáo'!#REF!,'Báo cáo'!#REF!),IFERROR(_xlfn.XLOOKUP(M217&amp;(F217+3),'Báo cáo'!#REF!,'Báo cáo'!#REF!),IFERROR(_xlfn.XLOOKUP(M217&amp;(F217+1),'Báo cáo'!#REF!,'Báo cáo'!#REF!),IFERROR(_xlfn.XLOOKUP(M217&amp;(F217-4),'Báo cáo'!#REF!,'Báo cáo'!#REF!),IFERROR(_xlfn.XLOOKUP(M217&amp;(F217+6),'Báo cáo'!#REF!,'Báo cáo'!#REF!),IFERROR(_xlfn.XLOOKUP(M217&amp;(F217-2),'Báo cáo'!#REF!,'Báo cáo'!#REF!),IFERROR(_xlfn.XLOOKUP(M217&amp;(F217+4),'Báo cáo'!#REF!,'Báo cáo'!#REF!),_xlfn.XLOOKUP(M217&amp;(F217+13),'Báo cáo'!#REF!,'Báo cáo'!#REF!))))))))))))))</f>
        <v>#REF!</v>
      </c>
    </row>
    <row r="218" spans="1:15" hidden="1">
      <c r="A218">
        <v>510013</v>
      </c>
      <c r="B218" t="s">
        <v>18518</v>
      </c>
      <c r="C218" t="s">
        <v>18519</v>
      </c>
      <c r="D218" t="s">
        <v>19974</v>
      </c>
      <c r="E218" s="79" t="s">
        <v>19975</v>
      </c>
      <c r="F218" s="80">
        <v>1857101</v>
      </c>
      <c r="G218" s="81">
        <v>46028</v>
      </c>
      <c r="H218" s="81"/>
      <c r="I218" s="81"/>
      <c r="J218" s="81">
        <v>46063</v>
      </c>
      <c r="K218" s="79" t="s">
        <v>19140</v>
      </c>
      <c r="L218" s="21">
        <v>46063</v>
      </c>
      <c r="M218">
        <f t="shared" si="6"/>
        <v>1956</v>
      </c>
      <c r="N218" t="str">
        <f t="shared" si="7"/>
        <v>19561857101</v>
      </c>
      <c r="O218" t="e">
        <f>IFERROR(_xlfn.XLOOKUP(M218&amp;(F218),'Báo cáo'!#REF!,'Báo cáo'!#REF!),IFERROR(_xlfn.XLOOKUP(M218&amp;(F218-3),'Báo cáo'!#REF!,'Báo cáo'!#REF!),IFERROR(_xlfn.XLOOKUP(M218&amp;(F218-5),'Báo cáo'!#REF!,'Báo cáo'!#REF!),IFERROR(_xlfn.XLOOKUP(M218&amp;(F218+5),'Báo cáo'!#REF!,'Báo cáo'!#REF!),IFERROR(_xlfn.XLOOKUP(M218&amp;(F218+2),'Báo cáo'!#REF!,'Báo cáo'!#REF!),IFERROR(_xlfn.XLOOKUP(M218&amp;(F218-6),'Báo cáo'!#REF!,'Báo cáo'!#REF!),IFERROR(_xlfn.XLOOKUP(M218&amp;(F218-1),'Báo cáo'!#REF!,'Báo cáo'!#REF!),IFERROR(_xlfn.XLOOKUP(M218&amp;(F218+3),'Báo cáo'!#REF!,'Báo cáo'!#REF!),IFERROR(_xlfn.XLOOKUP(M218&amp;(F218+1),'Báo cáo'!#REF!,'Báo cáo'!#REF!),IFERROR(_xlfn.XLOOKUP(M218&amp;(F218-4),'Báo cáo'!#REF!,'Báo cáo'!#REF!),IFERROR(_xlfn.XLOOKUP(M218&amp;(F218+6),'Báo cáo'!#REF!,'Báo cáo'!#REF!),IFERROR(_xlfn.XLOOKUP(M218&amp;(F218-2),'Báo cáo'!#REF!,'Báo cáo'!#REF!),IFERROR(_xlfn.XLOOKUP(M218&amp;(F218+4),'Báo cáo'!#REF!,'Báo cáo'!#REF!),_xlfn.XLOOKUP(M218&amp;(F218+13),'Báo cáo'!#REF!,'Báo cáo'!#REF!))))))))))))))</f>
        <v>#REF!</v>
      </c>
    </row>
    <row r="219" spans="1:15" hidden="1">
      <c r="A219">
        <v>510013</v>
      </c>
      <c r="B219" t="s">
        <v>18518</v>
      </c>
      <c r="C219" t="s">
        <v>18519</v>
      </c>
      <c r="D219" t="s">
        <v>19976</v>
      </c>
      <c r="E219" s="79" t="s">
        <v>19977</v>
      </c>
      <c r="F219" s="80">
        <v>984137</v>
      </c>
      <c r="G219" s="81">
        <v>46028</v>
      </c>
      <c r="H219" s="81"/>
      <c r="I219" s="81"/>
      <c r="J219" s="81">
        <v>46063</v>
      </c>
      <c r="K219" s="79" t="s">
        <v>19141</v>
      </c>
      <c r="L219" s="21">
        <v>46063</v>
      </c>
      <c r="M219">
        <f t="shared" si="6"/>
        <v>1957</v>
      </c>
      <c r="N219" t="str">
        <f t="shared" si="7"/>
        <v>1957984137</v>
      </c>
      <c r="O219" t="e">
        <f>IFERROR(_xlfn.XLOOKUP(M219&amp;(F219),'Báo cáo'!#REF!,'Báo cáo'!#REF!),IFERROR(_xlfn.XLOOKUP(M219&amp;(F219-3),'Báo cáo'!#REF!,'Báo cáo'!#REF!),IFERROR(_xlfn.XLOOKUP(M219&amp;(F219-5),'Báo cáo'!#REF!,'Báo cáo'!#REF!),IFERROR(_xlfn.XLOOKUP(M219&amp;(F219+5),'Báo cáo'!#REF!,'Báo cáo'!#REF!),IFERROR(_xlfn.XLOOKUP(M219&amp;(F219+2),'Báo cáo'!#REF!,'Báo cáo'!#REF!),IFERROR(_xlfn.XLOOKUP(M219&amp;(F219-6),'Báo cáo'!#REF!,'Báo cáo'!#REF!),IFERROR(_xlfn.XLOOKUP(M219&amp;(F219-1),'Báo cáo'!#REF!,'Báo cáo'!#REF!),IFERROR(_xlfn.XLOOKUP(M219&amp;(F219+3),'Báo cáo'!#REF!,'Báo cáo'!#REF!),IFERROR(_xlfn.XLOOKUP(M219&amp;(F219+1),'Báo cáo'!#REF!,'Báo cáo'!#REF!),IFERROR(_xlfn.XLOOKUP(M219&amp;(F219-4),'Báo cáo'!#REF!,'Báo cáo'!#REF!),IFERROR(_xlfn.XLOOKUP(M219&amp;(F219+6),'Báo cáo'!#REF!,'Báo cáo'!#REF!),IFERROR(_xlfn.XLOOKUP(M219&amp;(F219-2),'Báo cáo'!#REF!,'Báo cáo'!#REF!),IFERROR(_xlfn.XLOOKUP(M219&amp;(F219+4),'Báo cáo'!#REF!,'Báo cáo'!#REF!),_xlfn.XLOOKUP(M219&amp;(F219+13),'Báo cáo'!#REF!,'Báo cáo'!#REF!))))))))))))))</f>
        <v>#REF!</v>
      </c>
    </row>
    <row r="220" spans="1:15" hidden="1">
      <c r="A220">
        <v>510014</v>
      </c>
      <c r="B220" t="s">
        <v>18518</v>
      </c>
      <c r="C220" t="s">
        <v>18519</v>
      </c>
      <c r="D220" t="s">
        <v>19978</v>
      </c>
      <c r="E220" s="79" t="s">
        <v>19979</v>
      </c>
      <c r="F220" s="80">
        <v>541971</v>
      </c>
      <c r="G220" s="81">
        <v>46028</v>
      </c>
      <c r="H220" s="81"/>
      <c r="I220" s="81"/>
      <c r="J220" s="81">
        <v>46063</v>
      </c>
      <c r="K220" s="79" t="s">
        <v>19142</v>
      </c>
      <c r="L220" s="21">
        <v>46063</v>
      </c>
      <c r="M220">
        <f t="shared" si="6"/>
        <v>1958</v>
      </c>
      <c r="N220" t="str">
        <f t="shared" si="7"/>
        <v>1958541971</v>
      </c>
      <c r="O220" t="e">
        <f>IFERROR(_xlfn.XLOOKUP(M220&amp;(F220),'Báo cáo'!#REF!,'Báo cáo'!#REF!),IFERROR(_xlfn.XLOOKUP(M220&amp;(F220-3),'Báo cáo'!#REF!,'Báo cáo'!#REF!),IFERROR(_xlfn.XLOOKUP(M220&amp;(F220-5),'Báo cáo'!#REF!,'Báo cáo'!#REF!),IFERROR(_xlfn.XLOOKUP(M220&amp;(F220+5),'Báo cáo'!#REF!,'Báo cáo'!#REF!),IFERROR(_xlfn.XLOOKUP(M220&amp;(F220+2),'Báo cáo'!#REF!,'Báo cáo'!#REF!),IFERROR(_xlfn.XLOOKUP(M220&amp;(F220-6),'Báo cáo'!#REF!,'Báo cáo'!#REF!),IFERROR(_xlfn.XLOOKUP(M220&amp;(F220-1),'Báo cáo'!#REF!,'Báo cáo'!#REF!),IFERROR(_xlfn.XLOOKUP(M220&amp;(F220+3),'Báo cáo'!#REF!,'Báo cáo'!#REF!),IFERROR(_xlfn.XLOOKUP(M220&amp;(F220+1),'Báo cáo'!#REF!,'Báo cáo'!#REF!),IFERROR(_xlfn.XLOOKUP(M220&amp;(F220-4),'Báo cáo'!#REF!,'Báo cáo'!#REF!),IFERROR(_xlfn.XLOOKUP(M220&amp;(F220+6),'Báo cáo'!#REF!,'Báo cáo'!#REF!),IFERROR(_xlfn.XLOOKUP(M220&amp;(F220-2),'Báo cáo'!#REF!,'Báo cáo'!#REF!),IFERROR(_xlfn.XLOOKUP(M220&amp;(F220+4),'Báo cáo'!#REF!,'Báo cáo'!#REF!),_xlfn.XLOOKUP(M220&amp;(F220+13),'Báo cáo'!#REF!,'Báo cáo'!#REF!))))))))))))))</f>
        <v>#REF!</v>
      </c>
    </row>
    <row r="221" spans="1:15" hidden="1">
      <c r="A221">
        <v>510014</v>
      </c>
      <c r="B221" t="s">
        <v>18518</v>
      </c>
      <c r="C221" t="s">
        <v>18519</v>
      </c>
      <c r="D221" t="s">
        <v>19980</v>
      </c>
      <c r="E221" s="79" t="s">
        <v>19981</v>
      </c>
      <c r="F221" s="80">
        <v>21860496</v>
      </c>
      <c r="G221" s="81">
        <v>46028</v>
      </c>
      <c r="H221" s="81"/>
      <c r="I221" s="81"/>
      <c r="J221" s="81">
        <v>46063</v>
      </c>
      <c r="K221" s="79" t="s">
        <v>19143</v>
      </c>
      <c r="L221" s="21">
        <v>46063</v>
      </c>
      <c r="M221">
        <f t="shared" si="6"/>
        <v>1959</v>
      </c>
      <c r="N221" t="str">
        <f t="shared" si="7"/>
        <v>195921860496</v>
      </c>
      <c r="O221" t="e">
        <f>IFERROR(_xlfn.XLOOKUP(M221&amp;(F221),'Báo cáo'!#REF!,'Báo cáo'!#REF!),IFERROR(_xlfn.XLOOKUP(M221&amp;(F221-3),'Báo cáo'!#REF!,'Báo cáo'!#REF!),IFERROR(_xlfn.XLOOKUP(M221&amp;(F221-5),'Báo cáo'!#REF!,'Báo cáo'!#REF!),IFERROR(_xlfn.XLOOKUP(M221&amp;(F221+5),'Báo cáo'!#REF!,'Báo cáo'!#REF!),IFERROR(_xlfn.XLOOKUP(M221&amp;(F221+2),'Báo cáo'!#REF!,'Báo cáo'!#REF!),IFERROR(_xlfn.XLOOKUP(M221&amp;(F221-6),'Báo cáo'!#REF!,'Báo cáo'!#REF!),IFERROR(_xlfn.XLOOKUP(M221&amp;(F221-1),'Báo cáo'!#REF!,'Báo cáo'!#REF!),IFERROR(_xlfn.XLOOKUP(M221&amp;(F221+3),'Báo cáo'!#REF!,'Báo cáo'!#REF!),IFERROR(_xlfn.XLOOKUP(M221&amp;(F221+1),'Báo cáo'!#REF!,'Báo cáo'!#REF!),IFERROR(_xlfn.XLOOKUP(M221&amp;(F221-4),'Báo cáo'!#REF!,'Báo cáo'!#REF!),IFERROR(_xlfn.XLOOKUP(M221&amp;(F221+6),'Báo cáo'!#REF!,'Báo cáo'!#REF!),IFERROR(_xlfn.XLOOKUP(M221&amp;(F221-2),'Báo cáo'!#REF!,'Báo cáo'!#REF!),IFERROR(_xlfn.XLOOKUP(M221&amp;(F221+4),'Báo cáo'!#REF!,'Báo cáo'!#REF!),_xlfn.XLOOKUP(M221&amp;(F221+13),'Báo cáo'!#REF!,'Báo cáo'!#REF!))))))))))))))</f>
        <v>#REF!</v>
      </c>
    </row>
    <row r="222" spans="1:15" hidden="1">
      <c r="A222">
        <v>510014</v>
      </c>
      <c r="B222" t="s">
        <v>18518</v>
      </c>
      <c r="C222" t="s">
        <v>18519</v>
      </c>
      <c r="D222" t="s">
        <v>19982</v>
      </c>
      <c r="E222" s="79" t="s">
        <v>19983</v>
      </c>
      <c r="F222" s="80">
        <v>1007519</v>
      </c>
      <c r="G222" s="81">
        <v>46028</v>
      </c>
      <c r="H222" s="81"/>
      <c r="I222" s="81"/>
      <c r="J222" s="81">
        <v>46063</v>
      </c>
      <c r="K222" s="79" t="s">
        <v>19144</v>
      </c>
      <c r="L222" s="21">
        <v>46063</v>
      </c>
      <c r="M222">
        <f t="shared" si="6"/>
        <v>1960</v>
      </c>
      <c r="N222" t="str">
        <f t="shared" si="7"/>
        <v>19601007519</v>
      </c>
      <c r="O222" t="e">
        <f>IFERROR(_xlfn.XLOOKUP(M222&amp;(F222),'Báo cáo'!#REF!,'Báo cáo'!#REF!),IFERROR(_xlfn.XLOOKUP(M222&amp;(F222-3),'Báo cáo'!#REF!,'Báo cáo'!#REF!),IFERROR(_xlfn.XLOOKUP(M222&amp;(F222-5),'Báo cáo'!#REF!,'Báo cáo'!#REF!),IFERROR(_xlfn.XLOOKUP(M222&amp;(F222+5),'Báo cáo'!#REF!,'Báo cáo'!#REF!),IFERROR(_xlfn.XLOOKUP(M222&amp;(F222+2),'Báo cáo'!#REF!,'Báo cáo'!#REF!),IFERROR(_xlfn.XLOOKUP(M222&amp;(F222-6),'Báo cáo'!#REF!,'Báo cáo'!#REF!),IFERROR(_xlfn.XLOOKUP(M222&amp;(F222-1),'Báo cáo'!#REF!,'Báo cáo'!#REF!),IFERROR(_xlfn.XLOOKUP(M222&amp;(F222+3),'Báo cáo'!#REF!,'Báo cáo'!#REF!),IFERROR(_xlfn.XLOOKUP(M222&amp;(F222+1),'Báo cáo'!#REF!,'Báo cáo'!#REF!),IFERROR(_xlfn.XLOOKUP(M222&amp;(F222-4),'Báo cáo'!#REF!,'Báo cáo'!#REF!),IFERROR(_xlfn.XLOOKUP(M222&amp;(F222+6),'Báo cáo'!#REF!,'Báo cáo'!#REF!),IFERROR(_xlfn.XLOOKUP(M222&amp;(F222-2),'Báo cáo'!#REF!,'Báo cáo'!#REF!),IFERROR(_xlfn.XLOOKUP(M222&amp;(F222+4),'Báo cáo'!#REF!,'Báo cáo'!#REF!),_xlfn.XLOOKUP(M222&amp;(F222+13),'Báo cáo'!#REF!,'Báo cáo'!#REF!))))))))))))))</f>
        <v>#REF!</v>
      </c>
    </row>
    <row r="223" spans="1:15" hidden="1">
      <c r="A223">
        <v>510013</v>
      </c>
      <c r="B223" t="s">
        <v>18518</v>
      </c>
      <c r="C223" t="s">
        <v>18519</v>
      </c>
      <c r="D223" t="s">
        <v>19984</v>
      </c>
      <c r="E223" s="79" t="s">
        <v>19985</v>
      </c>
      <c r="F223" s="80">
        <v>2696369</v>
      </c>
      <c r="G223" s="81">
        <v>45897</v>
      </c>
      <c r="H223" s="81"/>
      <c r="I223" s="81"/>
      <c r="J223" s="81">
        <v>46063</v>
      </c>
      <c r="K223" s="79" t="s">
        <v>19366</v>
      </c>
      <c r="L223" s="21">
        <v>46063</v>
      </c>
      <c r="M223">
        <f t="shared" si="6"/>
        <v>9453</v>
      </c>
      <c r="N223" t="str">
        <f t="shared" si="7"/>
        <v>94532696369</v>
      </c>
      <c r="O223" t="e">
        <f>IFERROR(_xlfn.XLOOKUP(M223&amp;(F223),'Báo cáo'!#REF!,'Báo cáo'!#REF!),IFERROR(_xlfn.XLOOKUP(M223&amp;(F223-3),'Báo cáo'!#REF!,'Báo cáo'!#REF!),IFERROR(_xlfn.XLOOKUP(M223&amp;(F223-5),'Báo cáo'!#REF!,'Báo cáo'!#REF!),IFERROR(_xlfn.XLOOKUP(M223&amp;(F223+5),'Báo cáo'!#REF!,'Báo cáo'!#REF!),IFERROR(_xlfn.XLOOKUP(M223&amp;(F223+2),'Báo cáo'!#REF!,'Báo cáo'!#REF!),IFERROR(_xlfn.XLOOKUP(M223&amp;(F223-6),'Báo cáo'!#REF!,'Báo cáo'!#REF!),IFERROR(_xlfn.XLOOKUP(M223&amp;(F223-1),'Báo cáo'!#REF!,'Báo cáo'!#REF!),IFERROR(_xlfn.XLOOKUP(M223&amp;(F223+3),'Báo cáo'!#REF!,'Báo cáo'!#REF!),IFERROR(_xlfn.XLOOKUP(M223&amp;(F223+1),'Báo cáo'!#REF!,'Báo cáo'!#REF!),IFERROR(_xlfn.XLOOKUP(M223&amp;(F223-4),'Báo cáo'!#REF!,'Báo cáo'!#REF!),IFERROR(_xlfn.XLOOKUP(M223&amp;(F223+6),'Báo cáo'!#REF!,'Báo cáo'!#REF!),IFERROR(_xlfn.XLOOKUP(M223&amp;(F223-2),'Báo cáo'!#REF!,'Báo cáo'!#REF!),IFERROR(_xlfn.XLOOKUP(M223&amp;(F223+4),'Báo cáo'!#REF!,'Báo cáo'!#REF!),_xlfn.XLOOKUP(M223&amp;(F223+13),'Báo cáo'!#REF!,'Báo cáo'!#REF!))))))))))))))</f>
        <v>#REF!</v>
      </c>
    </row>
    <row r="224" spans="1:15" hidden="1">
      <c r="A224">
        <v>510013</v>
      </c>
      <c r="B224" t="s">
        <v>18518</v>
      </c>
      <c r="C224" t="s">
        <v>18519</v>
      </c>
      <c r="D224" t="s">
        <v>19986</v>
      </c>
      <c r="E224" s="79" t="s">
        <v>19987</v>
      </c>
      <c r="F224" s="80">
        <v>1205348</v>
      </c>
      <c r="G224" s="81">
        <v>45897</v>
      </c>
      <c r="H224" s="81"/>
      <c r="I224" s="81"/>
      <c r="J224" s="81">
        <v>46063</v>
      </c>
      <c r="K224" s="79" t="s">
        <v>19367</v>
      </c>
      <c r="L224" s="21">
        <v>46063</v>
      </c>
      <c r="M224">
        <f t="shared" si="6"/>
        <v>9454</v>
      </c>
      <c r="N224" t="str">
        <f t="shared" si="7"/>
        <v>94541205348</v>
      </c>
      <c r="O224" t="e">
        <f>IFERROR(_xlfn.XLOOKUP(M224&amp;(F224),'Báo cáo'!#REF!,'Báo cáo'!#REF!),IFERROR(_xlfn.XLOOKUP(M224&amp;(F224-3),'Báo cáo'!#REF!,'Báo cáo'!#REF!),IFERROR(_xlfn.XLOOKUP(M224&amp;(F224-5),'Báo cáo'!#REF!,'Báo cáo'!#REF!),IFERROR(_xlfn.XLOOKUP(M224&amp;(F224+5),'Báo cáo'!#REF!,'Báo cáo'!#REF!),IFERROR(_xlfn.XLOOKUP(M224&amp;(F224+2),'Báo cáo'!#REF!,'Báo cáo'!#REF!),IFERROR(_xlfn.XLOOKUP(M224&amp;(F224-6),'Báo cáo'!#REF!,'Báo cáo'!#REF!),IFERROR(_xlfn.XLOOKUP(M224&amp;(F224-1),'Báo cáo'!#REF!,'Báo cáo'!#REF!),IFERROR(_xlfn.XLOOKUP(M224&amp;(F224+3),'Báo cáo'!#REF!,'Báo cáo'!#REF!),IFERROR(_xlfn.XLOOKUP(M224&amp;(F224+1),'Báo cáo'!#REF!,'Báo cáo'!#REF!),IFERROR(_xlfn.XLOOKUP(M224&amp;(F224-4),'Báo cáo'!#REF!,'Báo cáo'!#REF!),IFERROR(_xlfn.XLOOKUP(M224&amp;(F224+6),'Báo cáo'!#REF!,'Báo cáo'!#REF!),IFERROR(_xlfn.XLOOKUP(M224&amp;(F224-2),'Báo cáo'!#REF!,'Báo cáo'!#REF!),IFERROR(_xlfn.XLOOKUP(M224&amp;(F224+4),'Báo cáo'!#REF!,'Báo cáo'!#REF!),_xlfn.XLOOKUP(M224&amp;(F224+13),'Báo cáo'!#REF!,'Báo cáo'!#REF!))))))))))))))</f>
        <v>#REF!</v>
      </c>
    </row>
    <row r="225" spans="1:15" hidden="1">
      <c r="A225">
        <v>570010</v>
      </c>
      <c r="B225" t="s">
        <v>18518</v>
      </c>
      <c r="C225" t="s">
        <v>18519</v>
      </c>
      <c r="D225" t="s">
        <v>19988</v>
      </c>
      <c r="E225" s="79" t="s">
        <v>19989</v>
      </c>
      <c r="F225" s="80">
        <v>20106590</v>
      </c>
      <c r="G225" s="81">
        <v>46012</v>
      </c>
      <c r="H225" s="81"/>
      <c r="I225" s="81"/>
      <c r="J225" s="81">
        <v>46063</v>
      </c>
      <c r="K225" s="79" t="s">
        <v>19047</v>
      </c>
      <c r="L225" s="21">
        <v>46063</v>
      </c>
      <c r="M225">
        <f t="shared" si="6"/>
        <v>85886</v>
      </c>
      <c r="N225" t="str">
        <f t="shared" si="7"/>
        <v>8588620106590</v>
      </c>
      <c r="O225" t="e">
        <f>IFERROR(_xlfn.XLOOKUP(M225&amp;(F225),'Báo cáo'!#REF!,'Báo cáo'!#REF!),IFERROR(_xlfn.XLOOKUP(M225&amp;(F225-3),'Báo cáo'!#REF!,'Báo cáo'!#REF!),IFERROR(_xlfn.XLOOKUP(M225&amp;(F225-5),'Báo cáo'!#REF!,'Báo cáo'!#REF!),IFERROR(_xlfn.XLOOKUP(M225&amp;(F225+5),'Báo cáo'!#REF!,'Báo cáo'!#REF!),IFERROR(_xlfn.XLOOKUP(M225&amp;(F225+2),'Báo cáo'!#REF!,'Báo cáo'!#REF!),IFERROR(_xlfn.XLOOKUP(M225&amp;(F225-6),'Báo cáo'!#REF!,'Báo cáo'!#REF!),IFERROR(_xlfn.XLOOKUP(M225&amp;(F225-1),'Báo cáo'!#REF!,'Báo cáo'!#REF!),IFERROR(_xlfn.XLOOKUP(M225&amp;(F225+3),'Báo cáo'!#REF!,'Báo cáo'!#REF!),IFERROR(_xlfn.XLOOKUP(M225&amp;(F225+1),'Báo cáo'!#REF!,'Báo cáo'!#REF!),IFERROR(_xlfn.XLOOKUP(M225&amp;(F225-4),'Báo cáo'!#REF!,'Báo cáo'!#REF!),IFERROR(_xlfn.XLOOKUP(M225&amp;(F225+6),'Báo cáo'!#REF!,'Báo cáo'!#REF!),IFERROR(_xlfn.XLOOKUP(M225&amp;(F225-2),'Báo cáo'!#REF!,'Báo cáo'!#REF!),IFERROR(_xlfn.XLOOKUP(M225&amp;(F225+4),'Báo cáo'!#REF!,'Báo cáo'!#REF!),_xlfn.XLOOKUP(M225&amp;(F225+13),'Báo cáo'!#REF!,'Báo cáo'!#REF!))))))))))))))</f>
        <v>#REF!</v>
      </c>
    </row>
    <row r="226" spans="1:15" hidden="1">
      <c r="A226">
        <v>570010</v>
      </c>
      <c r="B226" t="s">
        <v>18518</v>
      </c>
      <c r="C226" t="s">
        <v>18519</v>
      </c>
      <c r="D226" t="s">
        <v>19990</v>
      </c>
      <c r="E226" s="79" t="s">
        <v>19991</v>
      </c>
      <c r="F226" s="80">
        <v>1030185</v>
      </c>
      <c r="G226" s="81">
        <v>46012</v>
      </c>
      <c r="H226" s="81"/>
      <c r="I226" s="81"/>
      <c r="J226" s="81">
        <v>46063</v>
      </c>
      <c r="K226" s="79" t="s">
        <v>19048</v>
      </c>
      <c r="L226" s="21">
        <v>46063</v>
      </c>
      <c r="M226">
        <f t="shared" si="6"/>
        <v>85887</v>
      </c>
      <c r="N226" t="str">
        <f t="shared" si="7"/>
        <v>858871030185</v>
      </c>
      <c r="O226" t="e">
        <f>IFERROR(_xlfn.XLOOKUP(M226&amp;(F226),'Báo cáo'!#REF!,'Báo cáo'!#REF!),IFERROR(_xlfn.XLOOKUP(M226&amp;(F226-3),'Báo cáo'!#REF!,'Báo cáo'!#REF!),IFERROR(_xlfn.XLOOKUP(M226&amp;(F226-5),'Báo cáo'!#REF!,'Báo cáo'!#REF!),IFERROR(_xlfn.XLOOKUP(M226&amp;(F226+5),'Báo cáo'!#REF!,'Báo cáo'!#REF!),IFERROR(_xlfn.XLOOKUP(M226&amp;(F226+2),'Báo cáo'!#REF!,'Báo cáo'!#REF!),IFERROR(_xlfn.XLOOKUP(M226&amp;(F226-6),'Báo cáo'!#REF!,'Báo cáo'!#REF!),IFERROR(_xlfn.XLOOKUP(M226&amp;(F226-1),'Báo cáo'!#REF!,'Báo cáo'!#REF!),IFERROR(_xlfn.XLOOKUP(M226&amp;(F226+3),'Báo cáo'!#REF!,'Báo cáo'!#REF!),IFERROR(_xlfn.XLOOKUP(M226&amp;(F226+1),'Báo cáo'!#REF!,'Báo cáo'!#REF!),IFERROR(_xlfn.XLOOKUP(M226&amp;(F226-4),'Báo cáo'!#REF!,'Báo cáo'!#REF!),IFERROR(_xlfn.XLOOKUP(M226&amp;(F226+6),'Báo cáo'!#REF!,'Báo cáo'!#REF!),IFERROR(_xlfn.XLOOKUP(M226&amp;(F226-2),'Báo cáo'!#REF!,'Báo cáo'!#REF!),IFERROR(_xlfn.XLOOKUP(M226&amp;(F226+4),'Báo cáo'!#REF!,'Báo cáo'!#REF!),_xlfn.XLOOKUP(M226&amp;(F226+13),'Báo cáo'!#REF!,'Báo cáo'!#REF!))))))))))))))</f>
        <v>#REF!</v>
      </c>
    </row>
    <row r="227" spans="1:15" hidden="1">
      <c r="A227">
        <v>510024</v>
      </c>
      <c r="B227" t="s">
        <v>18518</v>
      </c>
      <c r="C227" t="s">
        <v>18519</v>
      </c>
      <c r="D227" t="s">
        <v>19992</v>
      </c>
      <c r="E227" s="79" t="s">
        <v>19993</v>
      </c>
      <c r="F227" s="80">
        <v>2186055</v>
      </c>
      <c r="G227" s="81">
        <v>46013</v>
      </c>
      <c r="H227" s="81"/>
      <c r="I227" s="81"/>
      <c r="J227" s="81">
        <v>46063</v>
      </c>
      <c r="K227" s="79" t="s">
        <v>19050</v>
      </c>
      <c r="L227" s="21">
        <v>46063</v>
      </c>
      <c r="M227">
        <f t="shared" si="6"/>
        <v>85889</v>
      </c>
      <c r="N227" t="str">
        <f t="shared" si="7"/>
        <v>858892186055</v>
      </c>
      <c r="O227" t="e">
        <f>IFERROR(_xlfn.XLOOKUP(M227&amp;(F227),'Báo cáo'!#REF!,'Báo cáo'!#REF!),IFERROR(_xlfn.XLOOKUP(M227&amp;(F227-3),'Báo cáo'!#REF!,'Báo cáo'!#REF!),IFERROR(_xlfn.XLOOKUP(M227&amp;(F227-5),'Báo cáo'!#REF!,'Báo cáo'!#REF!),IFERROR(_xlfn.XLOOKUP(M227&amp;(F227+5),'Báo cáo'!#REF!,'Báo cáo'!#REF!),IFERROR(_xlfn.XLOOKUP(M227&amp;(F227+2),'Báo cáo'!#REF!,'Báo cáo'!#REF!),IFERROR(_xlfn.XLOOKUP(M227&amp;(F227-6),'Báo cáo'!#REF!,'Báo cáo'!#REF!),IFERROR(_xlfn.XLOOKUP(M227&amp;(F227-1),'Báo cáo'!#REF!,'Báo cáo'!#REF!),IFERROR(_xlfn.XLOOKUP(M227&amp;(F227+3),'Báo cáo'!#REF!,'Báo cáo'!#REF!),IFERROR(_xlfn.XLOOKUP(M227&amp;(F227+1),'Báo cáo'!#REF!,'Báo cáo'!#REF!),IFERROR(_xlfn.XLOOKUP(M227&amp;(F227-4),'Báo cáo'!#REF!,'Báo cáo'!#REF!),IFERROR(_xlfn.XLOOKUP(M227&amp;(F227+6),'Báo cáo'!#REF!,'Báo cáo'!#REF!),IFERROR(_xlfn.XLOOKUP(M227&amp;(F227-2),'Báo cáo'!#REF!,'Báo cáo'!#REF!),IFERROR(_xlfn.XLOOKUP(M227&amp;(F227+4),'Báo cáo'!#REF!,'Báo cáo'!#REF!),_xlfn.XLOOKUP(M227&amp;(F227+13),'Báo cáo'!#REF!,'Báo cáo'!#REF!))))))))))))))</f>
        <v>#REF!</v>
      </c>
    </row>
    <row r="228" spans="1:15" hidden="1">
      <c r="A228">
        <v>510027</v>
      </c>
      <c r="B228" t="s">
        <v>18518</v>
      </c>
      <c r="C228" t="s">
        <v>18519</v>
      </c>
      <c r="D228" t="s">
        <v>19994</v>
      </c>
      <c r="E228" s="79" t="s">
        <v>19995</v>
      </c>
      <c r="F228" s="80">
        <v>1007519</v>
      </c>
      <c r="G228" s="81">
        <v>46014</v>
      </c>
      <c r="H228" s="81"/>
      <c r="I228" s="81"/>
      <c r="J228" s="81">
        <v>46063</v>
      </c>
      <c r="K228" s="79" t="s">
        <v>19058</v>
      </c>
      <c r="L228" s="21">
        <v>46063</v>
      </c>
      <c r="M228">
        <f t="shared" si="6"/>
        <v>86189</v>
      </c>
      <c r="N228" t="str">
        <f t="shared" si="7"/>
        <v>861891007519</v>
      </c>
      <c r="O228" t="e">
        <f>IFERROR(_xlfn.XLOOKUP(M228&amp;(F228),'Báo cáo'!#REF!,'Báo cáo'!#REF!),IFERROR(_xlfn.XLOOKUP(M228&amp;(F228-3),'Báo cáo'!#REF!,'Báo cáo'!#REF!),IFERROR(_xlfn.XLOOKUP(M228&amp;(F228-5),'Báo cáo'!#REF!,'Báo cáo'!#REF!),IFERROR(_xlfn.XLOOKUP(M228&amp;(F228+5),'Báo cáo'!#REF!,'Báo cáo'!#REF!),IFERROR(_xlfn.XLOOKUP(M228&amp;(F228+2),'Báo cáo'!#REF!,'Báo cáo'!#REF!),IFERROR(_xlfn.XLOOKUP(M228&amp;(F228-6),'Báo cáo'!#REF!,'Báo cáo'!#REF!),IFERROR(_xlfn.XLOOKUP(M228&amp;(F228-1),'Báo cáo'!#REF!,'Báo cáo'!#REF!),IFERROR(_xlfn.XLOOKUP(M228&amp;(F228+3),'Báo cáo'!#REF!,'Báo cáo'!#REF!),IFERROR(_xlfn.XLOOKUP(M228&amp;(F228+1),'Báo cáo'!#REF!,'Báo cáo'!#REF!),IFERROR(_xlfn.XLOOKUP(M228&amp;(F228-4),'Báo cáo'!#REF!,'Báo cáo'!#REF!),IFERROR(_xlfn.XLOOKUP(M228&amp;(F228+6),'Báo cáo'!#REF!,'Báo cáo'!#REF!),IFERROR(_xlfn.XLOOKUP(M228&amp;(F228-2),'Báo cáo'!#REF!,'Báo cáo'!#REF!),IFERROR(_xlfn.XLOOKUP(M228&amp;(F228+4),'Báo cáo'!#REF!,'Báo cáo'!#REF!),_xlfn.XLOOKUP(M228&amp;(F228+13),'Báo cáo'!#REF!,'Báo cáo'!#REF!))))))))))))))</f>
        <v>#REF!</v>
      </c>
    </row>
    <row r="229" spans="1:15" hidden="1">
      <c r="A229">
        <v>510024</v>
      </c>
      <c r="B229" t="s">
        <v>18518</v>
      </c>
      <c r="C229" t="s">
        <v>18519</v>
      </c>
      <c r="D229" t="s">
        <v>19996</v>
      </c>
      <c r="E229" s="79" t="s">
        <v>19997</v>
      </c>
      <c r="F229" s="80">
        <v>1586115</v>
      </c>
      <c r="G229" s="81">
        <v>46018</v>
      </c>
      <c r="H229" s="81"/>
      <c r="I229" s="81"/>
      <c r="J229" s="81">
        <v>46063</v>
      </c>
      <c r="K229" s="79" t="s">
        <v>19059</v>
      </c>
      <c r="L229" s="21">
        <v>46063</v>
      </c>
      <c r="M229">
        <f t="shared" si="6"/>
        <v>86190</v>
      </c>
      <c r="N229" t="str">
        <f t="shared" si="7"/>
        <v>861901586115</v>
      </c>
      <c r="O229" t="e">
        <f>IFERROR(_xlfn.XLOOKUP(M229&amp;(F229),'Báo cáo'!#REF!,'Báo cáo'!#REF!),IFERROR(_xlfn.XLOOKUP(M229&amp;(F229-3),'Báo cáo'!#REF!,'Báo cáo'!#REF!),IFERROR(_xlfn.XLOOKUP(M229&amp;(F229-5),'Báo cáo'!#REF!,'Báo cáo'!#REF!),IFERROR(_xlfn.XLOOKUP(M229&amp;(F229+5),'Báo cáo'!#REF!,'Báo cáo'!#REF!),IFERROR(_xlfn.XLOOKUP(M229&amp;(F229+2),'Báo cáo'!#REF!,'Báo cáo'!#REF!),IFERROR(_xlfn.XLOOKUP(M229&amp;(F229-6),'Báo cáo'!#REF!,'Báo cáo'!#REF!),IFERROR(_xlfn.XLOOKUP(M229&amp;(F229-1),'Báo cáo'!#REF!,'Báo cáo'!#REF!),IFERROR(_xlfn.XLOOKUP(M229&amp;(F229+3),'Báo cáo'!#REF!,'Báo cáo'!#REF!),IFERROR(_xlfn.XLOOKUP(M229&amp;(F229+1),'Báo cáo'!#REF!,'Báo cáo'!#REF!),IFERROR(_xlfn.XLOOKUP(M229&amp;(F229-4),'Báo cáo'!#REF!,'Báo cáo'!#REF!),IFERROR(_xlfn.XLOOKUP(M229&amp;(F229+6),'Báo cáo'!#REF!,'Báo cáo'!#REF!),IFERROR(_xlfn.XLOOKUP(M229&amp;(F229-2),'Báo cáo'!#REF!,'Báo cáo'!#REF!),IFERROR(_xlfn.XLOOKUP(M229&amp;(F229+4),'Báo cáo'!#REF!,'Báo cáo'!#REF!),_xlfn.XLOOKUP(M229&amp;(F229+13),'Báo cáo'!#REF!,'Báo cáo'!#REF!))))))))))))))</f>
        <v>#REF!</v>
      </c>
    </row>
    <row r="230" spans="1:15" hidden="1">
      <c r="A230">
        <v>510023</v>
      </c>
      <c r="B230" t="s">
        <v>18518</v>
      </c>
      <c r="C230" t="s">
        <v>18519</v>
      </c>
      <c r="D230" t="s">
        <v>19998</v>
      </c>
      <c r="E230" s="79" t="s">
        <v>19999</v>
      </c>
      <c r="F230" s="80">
        <v>1539000</v>
      </c>
      <c r="G230" s="81">
        <v>46017</v>
      </c>
      <c r="H230" s="81"/>
      <c r="I230" s="81"/>
      <c r="J230" s="81">
        <v>46063</v>
      </c>
      <c r="K230" s="79" t="s">
        <v>19060</v>
      </c>
      <c r="L230" s="21">
        <v>46063</v>
      </c>
      <c r="M230">
        <f t="shared" si="6"/>
        <v>86191</v>
      </c>
      <c r="N230" t="str">
        <f t="shared" si="7"/>
        <v>861911539000</v>
      </c>
      <c r="O230" t="e">
        <f>IFERROR(_xlfn.XLOOKUP(M230&amp;(F230),'Báo cáo'!#REF!,'Báo cáo'!#REF!),IFERROR(_xlfn.XLOOKUP(M230&amp;(F230-3),'Báo cáo'!#REF!,'Báo cáo'!#REF!),IFERROR(_xlfn.XLOOKUP(M230&amp;(F230-5),'Báo cáo'!#REF!,'Báo cáo'!#REF!),IFERROR(_xlfn.XLOOKUP(M230&amp;(F230+5),'Báo cáo'!#REF!,'Báo cáo'!#REF!),IFERROR(_xlfn.XLOOKUP(M230&amp;(F230+2),'Báo cáo'!#REF!,'Báo cáo'!#REF!),IFERROR(_xlfn.XLOOKUP(M230&amp;(F230-6),'Báo cáo'!#REF!,'Báo cáo'!#REF!),IFERROR(_xlfn.XLOOKUP(M230&amp;(F230-1),'Báo cáo'!#REF!,'Báo cáo'!#REF!),IFERROR(_xlfn.XLOOKUP(M230&amp;(F230+3),'Báo cáo'!#REF!,'Báo cáo'!#REF!),IFERROR(_xlfn.XLOOKUP(M230&amp;(F230+1),'Báo cáo'!#REF!,'Báo cáo'!#REF!),IFERROR(_xlfn.XLOOKUP(M230&amp;(F230-4),'Báo cáo'!#REF!,'Báo cáo'!#REF!),IFERROR(_xlfn.XLOOKUP(M230&amp;(F230+6),'Báo cáo'!#REF!,'Báo cáo'!#REF!),IFERROR(_xlfn.XLOOKUP(M230&amp;(F230-2),'Báo cáo'!#REF!,'Báo cáo'!#REF!),IFERROR(_xlfn.XLOOKUP(M230&amp;(F230+4),'Báo cáo'!#REF!,'Báo cáo'!#REF!),_xlfn.XLOOKUP(M230&amp;(F230+13),'Báo cáo'!#REF!,'Báo cáo'!#REF!))))))))))))))</f>
        <v>#REF!</v>
      </c>
    </row>
    <row r="231" spans="1:15" hidden="1">
      <c r="A231">
        <v>510022</v>
      </c>
      <c r="B231" t="s">
        <v>18518</v>
      </c>
      <c r="C231" t="s">
        <v>18519</v>
      </c>
      <c r="D231" t="s">
        <v>20000</v>
      </c>
      <c r="E231" s="79" t="s">
        <v>20001</v>
      </c>
      <c r="F231" s="80">
        <v>2186055</v>
      </c>
      <c r="G231" s="81">
        <v>46015</v>
      </c>
      <c r="H231" s="81"/>
      <c r="I231" s="81"/>
      <c r="J231" s="81">
        <v>46063</v>
      </c>
      <c r="K231" s="79" t="s">
        <v>19061</v>
      </c>
      <c r="L231" s="21">
        <v>46063</v>
      </c>
      <c r="M231">
        <f t="shared" si="6"/>
        <v>86192</v>
      </c>
      <c r="N231" t="str">
        <f t="shared" si="7"/>
        <v>861922186055</v>
      </c>
      <c r="O231" t="e">
        <f>IFERROR(_xlfn.XLOOKUP(M231&amp;(F231),'Báo cáo'!#REF!,'Báo cáo'!#REF!),IFERROR(_xlfn.XLOOKUP(M231&amp;(F231-3),'Báo cáo'!#REF!,'Báo cáo'!#REF!),IFERROR(_xlfn.XLOOKUP(M231&amp;(F231-5),'Báo cáo'!#REF!,'Báo cáo'!#REF!),IFERROR(_xlfn.XLOOKUP(M231&amp;(F231+5),'Báo cáo'!#REF!,'Báo cáo'!#REF!),IFERROR(_xlfn.XLOOKUP(M231&amp;(F231+2),'Báo cáo'!#REF!,'Báo cáo'!#REF!),IFERROR(_xlfn.XLOOKUP(M231&amp;(F231-6),'Báo cáo'!#REF!,'Báo cáo'!#REF!),IFERROR(_xlfn.XLOOKUP(M231&amp;(F231-1),'Báo cáo'!#REF!,'Báo cáo'!#REF!),IFERROR(_xlfn.XLOOKUP(M231&amp;(F231+3),'Báo cáo'!#REF!,'Báo cáo'!#REF!),IFERROR(_xlfn.XLOOKUP(M231&amp;(F231+1),'Báo cáo'!#REF!,'Báo cáo'!#REF!),IFERROR(_xlfn.XLOOKUP(M231&amp;(F231-4),'Báo cáo'!#REF!,'Báo cáo'!#REF!),IFERROR(_xlfn.XLOOKUP(M231&amp;(F231+6),'Báo cáo'!#REF!,'Báo cáo'!#REF!),IFERROR(_xlfn.XLOOKUP(M231&amp;(F231-2),'Báo cáo'!#REF!,'Báo cáo'!#REF!),IFERROR(_xlfn.XLOOKUP(M231&amp;(F231+4),'Báo cáo'!#REF!,'Báo cáo'!#REF!),_xlfn.XLOOKUP(M231&amp;(F231+13),'Báo cáo'!#REF!,'Báo cáo'!#REF!))))))))))))))</f>
        <v>#REF!</v>
      </c>
    </row>
    <row r="232" spans="1:15" hidden="1">
      <c r="A232">
        <v>510021</v>
      </c>
      <c r="B232" t="s">
        <v>18518</v>
      </c>
      <c r="C232" t="s">
        <v>18519</v>
      </c>
      <c r="D232" t="s">
        <v>20002</v>
      </c>
      <c r="E232" s="79" t="s">
        <v>20003</v>
      </c>
      <c r="F232" s="80">
        <v>3546828</v>
      </c>
      <c r="G232" s="81">
        <v>46016</v>
      </c>
      <c r="H232" s="81"/>
      <c r="I232" s="81"/>
      <c r="J232" s="81">
        <v>46063</v>
      </c>
      <c r="K232" s="79" t="s">
        <v>19062</v>
      </c>
      <c r="L232" s="21">
        <v>46063</v>
      </c>
      <c r="M232">
        <f t="shared" si="6"/>
        <v>86193</v>
      </c>
      <c r="N232" t="str">
        <f t="shared" si="7"/>
        <v>861933546828</v>
      </c>
      <c r="O232" t="e">
        <f>IFERROR(_xlfn.XLOOKUP(M232&amp;(F232),'Báo cáo'!#REF!,'Báo cáo'!#REF!),IFERROR(_xlfn.XLOOKUP(M232&amp;(F232-3),'Báo cáo'!#REF!,'Báo cáo'!#REF!),IFERROR(_xlfn.XLOOKUP(M232&amp;(F232-5),'Báo cáo'!#REF!,'Báo cáo'!#REF!),IFERROR(_xlfn.XLOOKUP(M232&amp;(F232+5),'Báo cáo'!#REF!,'Báo cáo'!#REF!),IFERROR(_xlfn.XLOOKUP(M232&amp;(F232+2),'Báo cáo'!#REF!,'Báo cáo'!#REF!),IFERROR(_xlfn.XLOOKUP(M232&amp;(F232-6),'Báo cáo'!#REF!,'Báo cáo'!#REF!),IFERROR(_xlfn.XLOOKUP(M232&amp;(F232-1),'Báo cáo'!#REF!,'Báo cáo'!#REF!),IFERROR(_xlfn.XLOOKUP(M232&amp;(F232+3),'Báo cáo'!#REF!,'Báo cáo'!#REF!),IFERROR(_xlfn.XLOOKUP(M232&amp;(F232+1),'Báo cáo'!#REF!,'Báo cáo'!#REF!),IFERROR(_xlfn.XLOOKUP(M232&amp;(F232-4),'Báo cáo'!#REF!,'Báo cáo'!#REF!),IFERROR(_xlfn.XLOOKUP(M232&amp;(F232+6),'Báo cáo'!#REF!,'Báo cáo'!#REF!),IFERROR(_xlfn.XLOOKUP(M232&amp;(F232-2),'Báo cáo'!#REF!,'Báo cáo'!#REF!),IFERROR(_xlfn.XLOOKUP(M232&amp;(F232+4),'Báo cáo'!#REF!,'Báo cáo'!#REF!),_xlfn.XLOOKUP(M232&amp;(F232+13),'Báo cáo'!#REF!,'Báo cáo'!#REF!))))))))))))))</f>
        <v>#REF!</v>
      </c>
    </row>
    <row r="233" spans="1:15" hidden="1">
      <c r="A233">
        <v>510017</v>
      </c>
      <c r="B233" t="s">
        <v>18518</v>
      </c>
      <c r="C233" t="s">
        <v>18519</v>
      </c>
      <c r="D233" t="s">
        <v>20004</v>
      </c>
      <c r="E233" s="79" t="s">
        <v>20005</v>
      </c>
      <c r="F233" s="80">
        <v>1857101</v>
      </c>
      <c r="G233" s="81">
        <v>46015</v>
      </c>
      <c r="H233" s="81"/>
      <c r="I233" s="81"/>
      <c r="J233" s="81">
        <v>46063</v>
      </c>
      <c r="K233" s="79" t="s">
        <v>19063</v>
      </c>
      <c r="L233" s="21">
        <v>46063</v>
      </c>
      <c r="M233">
        <f t="shared" si="6"/>
        <v>86194</v>
      </c>
      <c r="N233" t="str">
        <f t="shared" si="7"/>
        <v>861941857101</v>
      </c>
      <c r="O233" t="e">
        <f>IFERROR(_xlfn.XLOOKUP(M233&amp;(F233),'Báo cáo'!#REF!,'Báo cáo'!#REF!),IFERROR(_xlfn.XLOOKUP(M233&amp;(F233-3),'Báo cáo'!#REF!,'Báo cáo'!#REF!),IFERROR(_xlfn.XLOOKUP(M233&amp;(F233-5),'Báo cáo'!#REF!,'Báo cáo'!#REF!),IFERROR(_xlfn.XLOOKUP(M233&amp;(F233+5),'Báo cáo'!#REF!,'Báo cáo'!#REF!),IFERROR(_xlfn.XLOOKUP(M233&amp;(F233+2),'Báo cáo'!#REF!,'Báo cáo'!#REF!),IFERROR(_xlfn.XLOOKUP(M233&amp;(F233-6),'Báo cáo'!#REF!,'Báo cáo'!#REF!),IFERROR(_xlfn.XLOOKUP(M233&amp;(F233-1),'Báo cáo'!#REF!,'Báo cáo'!#REF!),IFERROR(_xlfn.XLOOKUP(M233&amp;(F233+3),'Báo cáo'!#REF!,'Báo cáo'!#REF!),IFERROR(_xlfn.XLOOKUP(M233&amp;(F233+1),'Báo cáo'!#REF!,'Báo cáo'!#REF!),IFERROR(_xlfn.XLOOKUP(M233&amp;(F233-4),'Báo cáo'!#REF!,'Báo cáo'!#REF!),IFERROR(_xlfn.XLOOKUP(M233&amp;(F233+6),'Báo cáo'!#REF!,'Báo cáo'!#REF!),IFERROR(_xlfn.XLOOKUP(M233&amp;(F233-2),'Báo cáo'!#REF!,'Báo cáo'!#REF!),IFERROR(_xlfn.XLOOKUP(M233&amp;(F233+4),'Báo cáo'!#REF!,'Báo cáo'!#REF!),_xlfn.XLOOKUP(M233&amp;(F233+13),'Báo cáo'!#REF!,'Báo cáo'!#REF!))))))))))))))</f>
        <v>#REF!</v>
      </c>
    </row>
    <row r="234" spans="1:15" hidden="1">
      <c r="A234">
        <v>510015</v>
      </c>
      <c r="B234" t="s">
        <v>18518</v>
      </c>
      <c r="C234" t="s">
        <v>18519</v>
      </c>
      <c r="D234" t="s">
        <v>20006</v>
      </c>
      <c r="E234" s="79" t="s">
        <v>20007</v>
      </c>
      <c r="F234" s="80">
        <v>541971</v>
      </c>
      <c r="G234" s="81">
        <v>46014</v>
      </c>
      <c r="H234" s="81"/>
      <c r="I234" s="81"/>
      <c r="J234" s="81">
        <v>46063</v>
      </c>
      <c r="K234" s="79" t="s">
        <v>19064</v>
      </c>
      <c r="L234" s="21">
        <v>46063</v>
      </c>
      <c r="M234">
        <f t="shared" si="6"/>
        <v>86195</v>
      </c>
      <c r="N234" t="str">
        <f t="shared" si="7"/>
        <v>86195541971</v>
      </c>
      <c r="O234" t="e">
        <f>IFERROR(_xlfn.XLOOKUP(M234&amp;(F234),'Báo cáo'!#REF!,'Báo cáo'!#REF!),IFERROR(_xlfn.XLOOKUP(M234&amp;(F234-3),'Báo cáo'!#REF!,'Báo cáo'!#REF!),IFERROR(_xlfn.XLOOKUP(M234&amp;(F234-5),'Báo cáo'!#REF!,'Báo cáo'!#REF!),IFERROR(_xlfn.XLOOKUP(M234&amp;(F234+5),'Báo cáo'!#REF!,'Báo cáo'!#REF!),IFERROR(_xlfn.XLOOKUP(M234&amp;(F234+2),'Báo cáo'!#REF!,'Báo cáo'!#REF!),IFERROR(_xlfn.XLOOKUP(M234&amp;(F234-6),'Báo cáo'!#REF!,'Báo cáo'!#REF!),IFERROR(_xlfn.XLOOKUP(M234&amp;(F234-1),'Báo cáo'!#REF!,'Báo cáo'!#REF!),IFERROR(_xlfn.XLOOKUP(M234&amp;(F234+3),'Báo cáo'!#REF!,'Báo cáo'!#REF!),IFERROR(_xlfn.XLOOKUP(M234&amp;(F234+1),'Báo cáo'!#REF!,'Báo cáo'!#REF!),IFERROR(_xlfn.XLOOKUP(M234&amp;(F234-4),'Báo cáo'!#REF!,'Báo cáo'!#REF!),IFERROR(_xlfn.XLOOKUP(M234&amp;(F234+6),'Báo cáo'!#REF!,'Báo cáo'!#REF!),IFERROR(_xlfn.XLOOKUP(M234&amp;(F234-2),'Báo cáo'!#REF!,'Báo cáo'!#REF!),IFERROR(_xlfn.XLOOKUP(M234&amp;(F234+4),'Báo cáo'!#REF!,'Báo cáo'!#REF!),_xlfn.XLOOKUP(M234&amp;(F234+13),'Báo cáo'!#REF!,'Báo cáo'!#REF!))))))))))))))</f>
        <v>#REF!</v>
      </c>
    </row>
    <row r="235" spans="1:15" hidden="1">
      <c r="A235">
        <v>510018</v>
      </c>
      <c r="B235" t="s">
        <v>18518</v>
      </c>
      <c r="C235" t="s">
        <v>18519</v>
      </c>
      <c r="D235" t="s">
        <v>20008</v>
      </c>
      <c r="E235" s="79" t="s">
        <v>20009</v>
      </c>
      <c r="F235" s="80">
        <v>1238139</v>
      </c>
      <c r="G235" s="81">
        <v>46016</v>
      </c>
      <c r="H235" s="81"/>
      <c r="I235" s="81"/>
      <c r="J235" s="81">
        <v>46063</v>
      </c>
      <c r="K235" s="79" t="s">
        <v>19068</v>
      </c>
      <c r="L235" s="21">
        <v>46063</v>
      </c>
      <c r="M235">
        <f t="shared" si="6"/>
        <v>88869</v>
      </c>
      <c r="N235" t="str">
        <f t="shared" si="7"/>
        <v>888691238139</v>
      </c>
      <c r="O235" t="e">
        <f>IFERROR(_xlfn.XLOOKUP(M235&amp;(F235),'Báo cáo'!#REF!,'Báo cáo'!#REF!),IFERROR(_xlfn.XLOOKUP(M235&amp;(F235-3),'Báo cáo'!#REF!,'Báo cáo'!#REF!),IFERROR(_xlfn.XLOOKUP(M235&amp;(F235-5),'Báo cáo'!#REF!,'Báo cáo'!#REF!),IFERROR(_xlfn.XLOOKUP(M235&amp;(F235+5),'Báo cáo'!#REF!,'Báo cáo'!#REF!),IFERROR(_xlfn.XLOOKUP(M235&amp;(F235+2),'Báo cáo'!#REF!,'Báo cáo'!#REF!),IFERROR(_xlfn.XLOOKUP(M235&amp;(F235-6),'Báo cáo'!#REF!,'Báo cáo'!#REF!),IFERROR(_xlfn.XLOOKUP(M235&amp;(F235-1),'Báo cáo'!#REF!,'Báo cáo'!#REF!),IFERROR(_xlfn.XLOOKUP(M235&amp;(F235+3),'Báo cáo'!#REF!,'Báo cáo'!#REF!),IFERROR(_xlfn.XLOOKUP(M235&amp;(F235+1),'Báo cáo'!#REF!,'Báo cáo'!#REF!),IFERROR(_xlfn.XLOOKUP(M235&amp;(F235-4),'Báo cáo'!#REF!,'Báo cáo'!#REF!),IFERROR(_xlfn.XLOOKUP(M235&amp;(F235+6),'Báo cáo'!#REF!,'Báo cáo'!#REF!),IFERROR(_xlfn.XLOOKUP(M235&amp;(F235-2),'Báo cáo'!#REF!,'Báo cáo'!#REF!),IFERROR(_xlfn.XLOOKUP(M235&amp;(F235+4),'Báo cáo'!#REF!,'Báo cáo'!#REF!),_xlfn.XLOOKUP(M235&amp;(F235+13),'Báo cáo'!#REF!,'Báo cáo'!#REF!))))))))))))))</f>
        <v>#REF!</v>
      </c>
    </row>
    <row r="236" spans="1:15" hidden="1">
      <c r="A236">
        <v>510011</v>
      </c>
      <c r="B236" t="s">
        <v>18518</v>
      </c>
      <c r="C236" t="s">
        <v>18519</v>
      </c>
      <c r="D236" t="s">
        <v>20010</v>
      </c>
      <c r="E236" s="79" t="s">
        <v>20011</v>
      </c>
      <c r="F236" s="80">
        <v>3554388</v>
      </c>
      <c r="G236" s="81">
        <v>46016</v>
      </c>
      <c r="H236" s="81"/>
      <c r="I236" s="81"/>
      <c r="J236" s="81">
        <v>46063</v>
      </c>
      <c r="K236" s="79" t="s">
        <v>19070</v>
      </c>
      <c r="L236" s="21">
        <v>46063</v>
      </c>
      <c r="M236">
        <f t="shared" si="6"/>
        <v>88874</v>
      </c>
      <c r="N236" t="str">
        <f t="shared" si="7"/>
        <v>888743554388</v>
      </c>
      <c r="O236" t="e">
        <f>IFERROR(_xlfn.XLOOKUP(M236&amp;(F236),'Báo cáo'!#REF!,'Báo cáo'!#REF!),IFERROR(_xlfn.XLOOKUP(M236&amp;(F236-3),'Báo cáo'!#REF!,'Báo cáo'!#REF!),IFERROR(_xlfn.XLOOKUP(M236&amp;(F236-5),'Báo cáo'!#REF!,'Báo cáo'!#REF!),IFERROR(_xlfn.XLOOKUP(M236&amp;(F236+5),'Báo cáo'!#REF!,'Báo cáo'!#REF!),IFERROR(_xlfn.XLOOKUP(M236&amp;(F236+2),'Báo cáo'!#REF!,'Báo cáo'!#REF!),IFERROR(_xlfn.XLOOKUP(M236&amp;(F236-6),'Báo cáo'!#REF!,'Báo cáo'!#REF!),IFERROR(_xlfn.XLOOKUP(M236&amp;(F236-1),'Báo cáo'!#REF!,'Báo cáo'!#REF!),IFERROR(_xlfn.XLOOKUP(M236&amp;(F236+3),'Báo cáo'!#REF!,'Báo cáo'!#REF!),IFERROR(_xlfn.XLOOKUP(M236&amp;(F236+1),'Báo cáo'!#REF!,'Báo cáo'!#REF!),IFERROR(_xlfn.XLOOKUP(M236&amp;(F236-4),'Báo cáo'!#REF!,'Báo cáo'!#REF!),IFERROR(_xlfn.XLOOKUP(M236&amp;(F236+6),'Báo cáo'!#REF!,'Báo cáo'!#REF!),IFERROR(_xlfn.XLOOKUP(M236&amp;(F236-2),'Báo cáo'!#REF!,'Báo cáo'!#REF!),IFERROR(_xlfn.XLOOKUP(M236&amp;(F236+4),'Báo cáo'!#REF!,'Báo cáo'!#REF!),_xlfn.XLOOKUP(M236&amp;(F236+13),'Báo cáo'!#REF!,'Báo cáo'!#REF!))))))))))))))</f>
        <v>#REF!</v>
      </c>
    </row>
    <row r="237" spans="1:15" hidden="1">
      <c r="A237">
        <v>510011</v>
      </c>
      <c r="B237" t="s">
        <v>18518</v>
      </c>
      <c r="C237" t="s">
        <v>18519</v>
      </c>
      <c r="D237" t="s">
        <v>20012</v>
      </c>
      <c r="E237" s="79" t="s">
        <v>20013</v>
      </c>
      <c r="F237" s="80">
        <v>503766</v>
      </c>
      <c r="G237" s="81">
        <v>46016</v>
      </c>
      <c r="H237" s="81"/>
      <c r="I237" s="81"/>
      <c r="J237" s="81">
        <v>46063</v>
      </c>
      <c r="K237" s="79" t="s">
        <v>19069</v>
      </c>
      <c r="L237" s="21">
        <v>46063</v>
      </c>
      <c r="M237">
        <f t="shared" si="6"/>
        <v>88880</v>
      </c>
      <c r="N237" t="str">
        <f t="shared" si="7"/>
        <v>88880503766</v>
      </c>
      <c r="O237" t="e">
        <f>IFERROR(_xlfn.XLOOKUP(M237&amp;(F237),'Báo cáo'!#REF!,'Báo cáo'!#REF!),IFERROR(_xlfn.XLOOKUP(M237&amp;(F237-3),'Báo cáo'!#REF!,'Báo cáo'!#REF!),IFERROR(_xlfn.XLOOKUP(M237&amp;(F237-5),'Báo cáo'!#REF!,'Báo cáo'!#REF!),IFERROR(_xlfn.XLOOKUP(M237&amp;(F237+5),'Báo cáo'!#REF!,'Báo cáo'!#REF!),IFERROR(_xlfn.XLOOKUP(M237&amp;(F237+2),'Báo cáo'!#REF!,'Báo cáo'!#REF!),IFERROR(_xlfn.XLOOKUP(M237&amp;(F237-6),'Báo cáo'!#REF!,'Báo cáo'!#REF!),IFERROR(_xlfn.XLOOKUP(M237&amp;(F237-1),'Báo cáo'!#REF!,'Báo cáo'!#REF!),IFERROR(_xlfn.XLOOKUP(M237&amp;(F237+3),'Báo cáo'!#REF!,'Báo cáo'!#REF!),IFERROR(_xlfn.XLOOKUP(M237&amp;(F237+1),'Báo cáo'!#REF!,'Báo cáo'!#REF!),IFERROR(_xlfn.XLOOKUP(M237&amp;(F237-4),'Báo cáo'!#REF!,'Báo cáo'!#REF!),IFERROR(_xlfn.XLOOKUP(M237&amp;(F237+6),'Báo cáo'!#REF!,'Báo cáo'!#REF!),IFERROR(_xlfn.XLOOKUP(M237&amp;(F237-2),'Báo cáo'!#REF!,'Báo cáo'!#REF!),IFERROR(_xlfn.XLOOKUP(M237&amp;(F237+4),'Báo cáo'!#REF!,'Báo cáo'!#REF!),_xlfn.XLOOKUP(M237&amp;(F237+13),'Báo cáo'!#REF!,'Báo cáo'!#REF!))))))))))))))</f>
        <v>#REF!</v>
      </c>
    </row>
    <row r="238" spans="1:15" hidden="1">
      <c r="A238">
        <v>510017</v>
      </c>
      <c r="B238" t="s">
        <v>18518</v>
      </c>
      <c r="C238" t="s">
        <v>18519</v>
      </c>
      <c r="D238" t="s">
        <v>20014</v>
      </c>
      <c r="E238" s="79" t="s">
        <v>20015</v>
      </c>
      <c r="F238" s="80">
        <v>2513781</v>
      </c>
      <c r="G238" s="81">
        <v>46018</v>
      </c>
      <c r="H238" s="81"/>
      <c r="I238" s="81"/>
      <c r="J238" s="81">
        <v>46063</v>
      </c>
      <c r="K238" s="79" t="s">
        <v>19071</v>
      </c>
      <c r="L238" s="21">
        <v>46063</v>
      </c>
      <c r="M238">
        <f t="shared" si="6"/>
        <v>88891</v>
      </c>
      <c r="N238" t="str">
        <f t="shared" si="7"/>
        <v>888912513781</v>
      </c>
      <c r="O238" t="e">
        <f>IFERROR(_xlfn.XLOOKUP(M238&amp;(F238),'Báo cáo'!#REF!,'Báo cáo'!#REF!),IFERROR(_xlfn.XLOOKUP(M238&amp;(F238-3),'Báo cáo'!#REF!,'Báo cáo'!#REF!),IFERROR(_xlfn.XLOOKUP(M238&amp;(F238-5),'Báo cáo'!#REF!,'Báo cáo'!#REF!),IFERROR(_xlfn.XLOOKUP(M238&amp;(F238+5),'Báo cáo'!#REF!,'Báo cáo'!#REF!),IFERROR(_xlfn.XLOOKUP(M238&amp;(F238+2),'Báo cáo'!#REF!,'Báo cáo'!#REF!),IFERROR(_xlfn.XLOOKUP(M238&amp;(F238-6),'Báo cáo'!#REF!,'Báo cáo'!#REF!),IFERROR(_xlfn.XLOOKUP(M238&amp;(F238-1),'Báo cáo'!#REF!,'Báo cáo'!#REF!),IFERROR(_xlfn.XLOOKUP(M238&amp;(F238+3),'Báo cáo'!#REF!,'Báo cáo'!#REF!),IFERROR(_xlfn.XLOOKUP(M238&amp;(F238+1),'Báo cáo'!#REF!,'Báo cáo'!#REF!),IFERROR(_xlfn.XLOOKUP(M238&amp;(F238-4),'Báo cáo'!#REF!,'Báo cáo'!#REF!),IFERROR(_xlfn.XLOOKUP(M238&amp;(F238+6),'Báo cáo'!#REF!,'Báo cáo'!#REF!),IFERROR(_xlfn.XLOOKUP(M238&amp;(F238-2),'Báo cáo'!#REF!,'Báo cáo'!#REF!),IFERROR(_xlfn.XLOOKUP(M238&amp;(F238+4),'Báo cáo'!#REF!,'Báo cáo'!#REF!),_xlfn.XLOOKUP(M238&amp;(F238+13),'Báo cáo'!#REF!,'Báo cáo'!#REF!))))))))))))))</f>
        <v>#REF!</v>
      </c>
    </row>
    <row r="239" spans="1:15" hidden="1">
      <c r="A239">
        <v>510016</v>
      </c>
      <c r="B239" t="s">
        <v>18518</v>
      </c>
      <c r="C239" t="s">
        <v>18519</v>
      </c>
      <c r="D239" t="s">
        <v>20016</v>
      </c>
      <c r="E239" s="79" t="s">
        <v>20017</v>
      </c>
      <c r="F239" s="80">
        <v>3675713</v>
      </c>
      <c r="G239" s="81">
        <v>46020</v>
      </c>
      <c r="H239" s="81"/>
      <c r="I239" s="81"/>
      <c r="J239" s="81">
        <v>46063</v>
      </c>
      <c r="K239" s="79" t="s">
        <v>19072</v>
      </c>
      <c r="L239" s="21">
        <v>46063</v>
      </c>
      <c r="M239">
        <f t="shared" si="6"/>
        <v>88893</v>
      </c>
      <c r="N239" t="str">
        <f t="shared" si="7"/>
        <v>888933675713</v>
      </c>
      <c r="O239" t="e">
        <f>IFERROR(_xlfn.XLOOKUP(M239&amp;(F239),'Báo cáo'!#REF!,'Báo cáo'!#REF!),IFERROR(_xlfn.XLOOKUP(M239&amp;(F239-3),'Báo cáo'!#REF!,'Báo cáo'!#REF!),IFERROR(_xlfn.XLOOKUP(M239&amp;(F239-5),'Báo cáo'!#REF!,'Báo cáo'!#REF!),IFERROR(_xlfn.XLOOKUP(M239&amp;(F239+5),'Báo cáo'!#REF!,'Báo cáo'!#REF!),IFERROR(_xlfn.XLOOKUP(M239&amp;(F239+2),'Báo cáo'!#REF!,'Báo cáo'!#REF!),IFERROR(_xlfn.XLOOKUP(M239&amp;(F239-6),'Báo cáo'!#REF!,'Báo cáo'!#REF!),IFERROR(_xlfn.XLOOKUP(M239&amp;(F239-1),'Báo cáo'!#REF!,'Báo cáo'!#REF!),IFERROR(_xlfn.XLOOKUP(M239&amp;(F239+3),'Báo cáo'!#REF!,'Báo cáo'!#REF!),IFERROR(_xlfn.XLOOKUP(M239&amp;(F239+1),'Báo cáo'!#REF!,'Báo cáo'!#REF!),IFERROR(_xlfn.XLOOKUP(M239&amp;(F239-4),'Báo cáo'!#REF!,'Báo cáo'!#REF!),IFERROR(_xlfn.XLOOKUP(M239&amp;(F239+6),'Báo cáo'!#REF!,'Báo cáo'!#REF!),IFERROR(_xlfn.XLOOKUP(M239&amp;(F239-2),'Báo cáo'!#REF!,'Báo cáo'!#REF!),IFERROR(_xlfn.XLOOKUP(M239&amp;(F239+4),'Báo cáo'!#REF!,'Báo cáo'!#REF!),_xlfn.XLOOKUP(M239&amp;(F239+13),'Báo cáo'!#REF!,'Báo cáo'!#REF!))))))))))))))</f>
        <v>#REF!</v>
      </c>
    </row>
    <row r="240" spans="1:15" hidden="1">
      <c r="A240">
        <v>510016</v>
      </c>
      <c r="B240" t="s">
        <v>18518</v>
      </c>
      <c r="C240" t="s">
        <v>18519</v>
      </c>
      <c r="D240" t="s">
        <v>20018</v>
      </c>
      <c r="E240" s="79" t="s">
        <v>20019</v>
      </c>
      <c r="F240" s="80">
        <v>1857101</v>
      </c>
      <c r="G240" s="81">
        <v>46020</v>
      </c>
      <c r="H240" s="81"/>
      <c r="I240" s="81"/>
      <c r="J240" s="81">
        <v>46063</v>
      </c>
      <c r="K240" s="79" t="s">
        <v>19073</v>
      </c>
      <c r="L240" s="21">
        <v>46063</v>
      </c>
      <c r="M240">
        <f t="shared" si="6"/>
        <v>88894</v>
      </c>
      <c r="N240" t="str">
        <f t="shared" si="7"/>
        <v>888941857101</v>
      </c>
      <c r="O240" t="e">
        <f>IFERROR(_xlfn.XLOOKUP(M240&amp;(F240),'Báo cáo'!#REF!,'Báo cáo'!#REF!),IFERROR(_xlfn.XLOOKUP(M240&amp;(F240-3),'Báo cáo'!#REF!,'Báo cáo'!#REF!),IFERROR(_xlfn.XLOOKUP(M240&amp;(F240-5),'Báo cáo'!#REF!,'Báo cáo'!#REF!),IFERROR(_xlfn.XLOOKUP(M240&amp;(F240+5),'Báo cáo'!#REF!,'Báo cáo'!#REF!),IFERROR(_xlfn.XLOOKUP(M240&amp;(F240+2),'Báo cáo'!#REF!,'Báo cáo'!#REF!),IFERROR(_xlfn.XLOOKUP(M240&amp;(F240-6),'Báo cáo'!#REF!,'Báo cáo'!#REF!),IFERROR(_xlfn.XLOOKUP(M240&amp;(F240-1),'Báo cáo'!#REF!,'Báo cáo'!#REF!),IFERROR(_xlfn.XLOOKUP(M240&amp;(F240+3),'Báo cáo'!#REF!,'Báo cáo'!#REF!),IFERROR(_xlfn.XLOOKUP(M240&amp;(F240+1),'Báo cáo'!#REF!,'Báo cáo'!#REF!),IFERROR(_xlfn.XLOOKUP(M240&amp;(F240-4),'Báo cáo'!#REF!,'Báo cáo'!#REF!),IFERROR(_xlfn.XLOOKUP(M240&amp;(F240+6),'Báo cáo'!#REF!,'Báo cáo'!#REF!),IFERROR(_xlfn.XLOOKUP(M240&amp;(F240-2),'Báo cáo'!#REF!,'Báo cáo'!#REF!),IFERROR(_xlfn.XLOOKUP(M240&amp;(F240+4),'Báo cáo'!#REF!,'Báo cáo'!#REF!),_xlfn.XLOOKUP(M240&amp;(F240+13),'Báo cáo'!#REF!,'Báo cáo'!#REF!))))))))))))))</f>
        <v>#REF!</v>
      </c>
    </row>
    <row r="241" spans="1:15" hidden="1">
      <c r="A241">
        <v>510022</v>
      </c>
      <c r="B241" t="s">
        <v>18518</v>
      </c>
      <c r="C241" t="s">
        <v>18519</v>
      </c>
      <c r="D241" t="s">
        <v>20020</v>
      </c>
      <c r="E241" s="79" t="s">
        <v>20021</v>
      </c>
      <c r="F241" s="80">
        <v>2728026</v>
      </c>
      <c r="G241" s="81">
        <v>46018</v>
      </c>
      <c r="H241" s="81"/>
      <c r="I241" s="81"/>
      <c r="J241" s="81">
        <v>46063</v>
      </c>
      <c r="K241" s="79" t="s">
        <v>19076</v>
      </c>
      <c r="L241" s="21">
        <v>46063</v>
      </c>
      <c r="M241">
        <f t="shared" si="6"/>
        <v>88896</v>
      </c>
      <c r="N241" t="str">
        <f t="shared" si="7"/>
        <v>888962728026</v>
      </c>
      <c r="O241" t="e">
        <f>IFERROR(_xlfn.XLOOKUP(M241&amp;(F241),'Báo cáo'!#REF!,'Báo cáo'!#REF!),IFERROR(_xlfn.XLOOKUP(M241&amp;(F241-3),'Báo cáo'!#REF!,'Báo cáo'!#REF!),IFERROR(_xlfn.XLOOKUP(M241&amp;(F241-5),'Báo cáo'!#REF!,'Báo cáo'!#REF!),IFERROR(_xlfn.XLOOKUP(M241&amp;(F241+5),'Báo cáo'!#REF!,'Báo cáo'!#REF!),IFERROR(_xlfn.XLOOKUP(M241&amp;(F241+2),'Báo cáo'!#REF!,'Báo cáo'!#REF!),IFERROR(_xlfn.XLOOKUP(M241&amp;(F241-6),'Báo cáo'!#REF!,'Báo cáo'!#REF!),IFERROR(_xlfn.XLOOKUP(M241&amp;(F241-1),'Báo cáo'!#REF!,'Báo cáo'!#REF!),IFERROR(_xlfn.XLOOKUP(M241&amp;(F241+3),'Báo cáo'!#REF!,'Báo cáo'!#REF!),IFERROR(_xlfn.XLOOKUP(M241&amp;(F241+1),'Báo cáo'!#REF!,'Báo cáo'!#REF!),IFERROR(_xlfn.XLOOKUP(M241&amp;(F241-4),'Báo cáo'!#REF!,'Báo cáo'!#REF!),IFERROR(_xlfn.XLOOKUP(M241&amp;(F241+6),'Báo cáo'!#REF!,'Báo cáo'!#REF!),IFERROR(_xlfn.XLOOKUP(M241&amp;(F241-2),'Báo cáo'!#REF!,'Báo cáo'!#REF!),IFERROR(_xlfn.XLOOKUP(M241&amp;(F241+4),'Báo cáo'!#REF!,'Báo cáo'!#REF!),_xlfn.XLOOKUP(M241&amp;(F241+13),'Báo cáo'!#REF!,'Báo cáo'!#REF!))))))))))))))</f>
        <v>#REF!</v>
      </c>
    </row>
    <row r="242" spans="1:15" hidden="1">
      <c r="A242">
        <v>510022</v>
      </c>
      <c r="B242" t="s">
        <v>18518</v>
      </c>
      <c r="C242" t="s">
        <v>18519</v>
      </c>
      <c r="D242" t="s">
        <v>20022</v>
      </c>
      <c r="E242" s="79" t="s">
        <v>20023</v>
      </c>
      <c r="F242" s="80">
        <v>2188782</v>
      </c>
      <c r="G242" s="81">
        <v>46018</v>
      </c>
      <c r="H242" s="81"/>
      <c r="I242" s="81"/>
      <c r="J242" s="81">
        <v>46063</v>
      </c>
      <c r="K242" s="79" t="s">
        <v>19075</v>
      </c>
      <c r="L242" s="21">
        <v>46063</v>
      </c>
      <c r="M242">
        <f t="shared" si="6"/>
        <v>88897</v>
      </c>
      <c r="N242" t="str">
        <f t="shared" si="7"/>
        <v>888972188782</v>
      </c>
      <c r="O242" t="e">
        <f>IFERROR(_xlfn.XLOOKUP(M242&amp;(F242),'Báo cáo'!#REF!,'Báo cáo'!#REF!),IFERROR(_xlfn.XLOOKUP(M242&amp;(F242-3),'Báo cáo'!#REF!,'Báo cáo'!#REF!),IFERROR(_xlfn.XLOOKUP(M242&amp;(F242-5),'Báo cáo'!#REF!,'Báo cáo'!#REF!),IFERROR(_xlfn.XLOOKUP(M242&amp;(F242+5),'Báo cáo'!#REF!,'Báo cáo'!#REF!),IFERROR(_xlfn.XLOOKUP(M242&amp;(F242+2),'Báo cáo'!#REF!,'Báo cáo'!#REF!),IFERROR(_xlfn.XLOOKUP(M242&amp;(F242-6),'Báo cáo'!#REF!,'Báo cáo'!#REF!),IFERROR(_xlfn.XLOOKUP(M242&amp;(F242-1),'Báo cáo'!#REF!,'Báo cáo'!#REF!),IFERROR(_xlfn.XLOOKUP(M242&amp;(F242+3),'Báo cáo'!#REF!,'Báo cáo'!#REF!),IFERROR(_xlfn.XLOOKUP(M242&amp;(F242+1),'Báo cáo'!#REF!,'Báo cáo'!#REF!),IFERROR(_xlfn.XLOOKUP(M242&amp;(F242-4),'Báo cáo'!#REF!,'Báo cáo'!#REF!),IFERROR(_xlfn.XLOOKUP(M242&amp;(F242+6),'Báo cáo'!#REF!,'Báo cáo'!#REF!),IFERROR(_xlfn.XLOOKUP(M242&amp;(F242-2),'Báo cáo'!#REF!,'Báo cáo'!#REF!),IFERROR(_xlfn.XLOOKUP(M242&amp;(F242+4),'Báo cáo'!#REF!,'Báo cáo'!#REF!),_xlfn.XLOOKUP(M242&amp;(F242+13),'Báo cáo'!#REF!,'Báo cáo'!#REF!))))))))))))))</f>
        <v>#REF!</v>
      </c>
    </row>
    <row r="243" spans="1:15" hidden="1">
      <c r="A243">
        <v>510025</v>
      </c>
      <c r="B243" t="s">
        <v>18518</v>
      </c>
      <c r="C243" t="s">
        <v>18519</v>
      </c>
      <c r="D243" t="s">
        <v>20024</v>
      </c>
      <c r="E243" s="79" t="s">
        <v>20025</v>
      </c>
      <c r="F243" s="80">
        <v>6560879</v>
      </c>
      <c r="G243" s="81">
        <v>46017</v>
      </c>
      <c r="H243" s="81"/>
      <c r="I243" s="81"/>
      <c r="J243" s="81">
        <v>46063</v>
      </c>
      <c r="K243" s="79" t="s">
        <v>19074</v>
      </c>
      <c r="L243" s="21">
        <v>46063</v>
      </c>
      <c r="M243">
        <f t="shared" si="6"/>
        <v>88898</v>
      </c>
      <c r="N243" t="str">
        <f t="shared" si="7"/>
        <v>888986560879</v>
      </c>
      <c r="O243" t="e">
        <f>IFERROR(_xlfn.XLOOKUP(M243&amp;(F243),'Báo cáo'!#REF!,'Báo cáo'!#REF!),IFERROR(_xlfn.XLOOKUP(M243&amp;(F243-3),'Báo cáo'!#REF!,'Báo cáo'!#REF!),IFERROR(_xlfn.XLOOKUP(M243&amp;(F243-5),'Báo cáo'!#REF!,'Báo cáo'!#REF!),IFERROR(_xlfn.XLOOKUP(M243&amp;(F243+5),'Báo cáo'!#REF!,'Báo cáo'!#REF!),IFERROR(_xlfn.XLOOKUP(M243&amp;(F243+2),'Báo cáo'!#REF!,'Báo cáo'!#REF!),IFERROR(_xlfn.XLOOKUP(M243&amp;(F243-6),'Báo cáo'!#REF!,'Báo cáo'!#REF!),IFERROR(_xlfn.XLOOKUP(M243&amp;(F243-1),'Báo cáo'!#REF!,'Báo cáo'!#REF!),IFERROR(_xlfn.XLOOKUP(M243&amp;(F243+3),'Báo cáo'!#REF!,'Báo cáo'!#REF!),IFERROR(_xlfn.XLOOKUP(M243&amp;(F243+1),'Báo cáo'!#REF!,'Báo cáo'!#REF!),IFERROR(_xlfn.XLOOKUP(M243&amp;(F243-4),'Báo cáo'!#REF!,'Báo cáo'!#REF!),IFERROR(_xlfn.XLOOKUP(M243&amp;(F243+6),'Báo cáo'!#REF!,'Báo cáo'!#REF!),IFERROR(_xlfn.XLOOKUP(M243&amp;(F243-2),'Báo cáo'!#REF!,'Báo cáo'!#REF!),IFERROR(_xlfn.XLOOKUP(M243&amp;(F243+4),'Báo cáo'!#REF!,'Báo cáo'!#REF!),_xlfn.XLOOKUP(M243&amp;(F243+13),'Báo cáo'!#REF!,'Báo cáo'!#REF!))))))))))))))</f>
        <v>#REF!</v>
      </c>
    </row>
    <row r="244" spans="1:15" hidden="1">
      <c r="A244">
        <v>510010</v>
      </c>
      <c r="B244" t="s">
        <v>18518</v>
      </c>
      <c r="C244" t="s">
        <v>18519</v>
      </c>
      <c r="D244" t="s">
        <v>20026</v>
      </c>
      <c r="E244" s="79" t="s">
        <v>20027</v>
      </c>
      <c r="F244" s="80">
        <v>1007519</v>
      </c>
      <c r="G244" s="81">
        <v>46018</v>
      </c>
      <c r="H244" s="81"/>
      <c r="I244" s="81"/>
      <c r="J244" s="81">
        <v>46063</v>
      </c>
      <c r="K244" s="79" t="s">
        <v>19077</v>
      </c>
      <c r="L244" s="21">
        <v>46063</v>
      </c>
      <c r="M244">
        <f t="shared" si="6"/>
        <v>88968</v>
      </c>
      <c r="N244" t="str">
        <f t="shared" si="7"/>
        <v>889681007519</v>
      </c>
      <c r="O244" t="e">
        <f>IFERROR(_xlfn.XLOOKUP(M244&amp;(F244),'Báo cáo'!#REF!,'Báo cáo'!#REF!),IFERROR(_xlfn.XLOOKUP(M244&amp;(F244-3),'Báo cáo'!#REF!,'Báo cáo'!#REF!),IFERROR(_xlfn.XLOOKUP(M244&amp;(F244-5),'Báo cáo'!#REF!,'Báo cáo'!#REF!),IFERROR(_xlfn.XLOOKUP(M244&amp;(F244+5),'Báo cáo'!#REF!,'Báo cáo'!#REF!),IFERROR(_xlfn.XLOOKUP(M244&amp;(F244+2),'Báo cáo'!#REF!,'Báo cáo'!#REF!),IFERROR(_xlfn.XLOOKUP(M244&amp;(F244-6),'Báo cáo'!#REF!,'Báo cáo'!#REF!),IFERROR(_xlfn.XLOOKUP(M244&amp;(F244-1),'Báo cáo'!#REF!,'Báo cáo'!#REF!),IFERROR(_xlfn.XLOOKUP(M244&amp;(F244+3),'Báo cáo'!#REF!,'Báo cáo'!#REF!),IFERROR(_xlfn.XLOOKUP(M244&amp;(F244+1),'Báo cáo'!#REF!,'Báo cáo'!#REF!),IFERROR(_xlfn.XLOOKUP(M244&amp;(F244-4),'Báo cáo'!#REF!,'Báo cáo'!#REF!),IFERROR(_xlfn.XLOOKUP(M244&amp;(F244+6),'Báo cáo'!#REF!,'Báo cáo'!#REF!),IFERROR(_xlfn.XLOOKUP(M244&amp;(F244-2),'Báo cáo'!#REF!,'Báo cáo'!#REF!),IFERROR(_xlfn.XLOOKUP(M244&amp;(F244+4),'Báo cáo'!#REF!,'Báo cáo'!#REF!),_xlfn.XLOOKUP(M244&amp;(F244+13),'Báo cáo'!#REF!,'Báo cáo'!#REF!))))))))))))))</f>
        <v>#REF!</v>
      </c>
    </row>
    <row r="245" spans="1:15" hidden="1">
      <c r="A245">
        <v>520090</v>
      </c>
      <c r="B245" t="s">
        <v>18518</v>
      </c>
      <c r="C245" t="s">
        <v>18519</v>
      </c>
      <c r="D245" t="s">
        <v>20028</v>
      </c>
      <c r="E245" s="79" t="s">
        <v>20029</v>
      </c>
      <c r="F245" s="80">
        <v>3772157</v>
      </c>
      <c r="G245" s="81">
        <v>46011</v>
      </c>
      <c r="H245" s="81"/>
      <c r="I245" s="81"/>
      <c r="J245" s="81">
        <v>46063</v>
      </c>
      <c r="K245" s="79" t="s">
        <v>19056</v>
      </c>
      <c r="L245" s="21">
        <v>46063</v>
      </c>
      <c r="M245">
        <f t="shared" si="6"/>
        <v>88976</v>
      </c>
      <c r="N245" t="str">
        <f t="shared" si="7"/>
        <v>889763772157</v>
      </c>
      <c r="O245" t="e">
        <f>IFERROR(_xlfn.XLOOKUP(M245&amp;(F245),'Báo cáo'!#REF!,'Báo cáo'!#REF!),IFERROR(_xlfn.XLOOKUP(M245&amp;(F245-3),'Báo cáo'!#REF!,'Báo cáo'!#REF!),IFERROR(_xlfn.XLOOKUP(M245&amp;(F245-5),'Báo cáo'!#REF!,'Báo cáo'!#REF!),IFERROR(_xlfn.XLOOKUP(M245&amp;(F245+5),'Báo cáo'!#REF!,'Báo cáo'!#REF!),IFERROR(_xlfn.XLOOKUP(M245&amp;(F245+2),'Báo cáo'!#REF!,'Báo cáo'!#REF!),IFERROR(_xlfn.XLOOKUP(M245&amp;(F245-6),'Báo cáo'!#REF!,'Báo cáo'!#REF!),IFERROR(_xlfn.XLOOKUP(M245&amp;(F245-1),'Báo cáo'!#REF!,'Báo cáo'!#REF!),IFERROR(_xlfn.XLOOKUP(M245&amp;(F245+3),'Báo cáo'!#REF!,'Báo cáo'!#REF!),IFERROR(_xlfn.XLOOKUP(M245&amp;(F245+1),'Báo cáo'!#REF!,'Báo cáo'!#REF!),IFERROR(_xlfn.XLOOKUP(M245&amp;(F245-4),'Báo cáo'!#REF!,'Báo cáo'!#REF!),IFERROR(_xlfn.XLOOKUP(M245&amp;(F245+6),'Báo cáo'!#REF!,'Báo cáo'!#REF!),IFERROR(_xlfn.XLOOKUP(M245&amp;(F245-2),'Báo cáo'!#REF!,'Báo cáo'!#REF!),IFERROR(_xlfn.XLOOKUP(M245&amp;(F245+4),'Báo cáo'!#REF!,'Báo cáo'!#REF!),_xlfn.XLOOKUP(M245&amp;(F245+13),'Báo cáo'!#REF!,'Báo cáo'!#REF!))))))))))))))</f>
        <v>#REF!</v>
      </c>
    </row>
    <row r="246" spans="1:15" hidden="1">
      <c r="A246">
        <v>510026</v>
      </c>
      <c r="B246" t="s">
        <v>18518</v>
      </c>
      <c r="C246" t="s">
        <v>18519</v>
      </c>
      <c r="D246" t="s">
        <v>20030</v>
      </c>
      <c r="E246" s="79" t="s">
        <v>20031</v>
      </c>
      <c r="F246" s="80">
        <v>541971</v>
      </c>
      <c r="G246" s="81">
        <v>46011</v>
      </c>
      <c r="H246" s="81"/>
      <c r="I246" s="81"/>
      <c r="J246" s="81">
        <v>46063</v>
      </c>
      <c r="K246" s="79" t="s">
        <v>19057</v>
      </c>
      <c r="L246" s="21">
        <v>46063</v>
      </c>
      <c r="M246">
        <f t="shared" si="6"/>
        <v>88978</v>
      </c>
      <c r="N246" t="str">
        <f t="shared" si="7"/>
        <v>88978541971</v>
      </c>
      <c r="O246" t="e">
        <f>IFERROR(_xlfn.XLOOKUP(M246&amp;(F246),'Báo cáo'!#REF!,'Báo cáo'!#REF!),IFERROR(_xlfn.XLOOKUP(M246&amp;(F246-3),'Báo cáo'!#REF!,'Báo cáo'!#REF!),IFERROR(_xlfn.XLOOKUP(M246&amp;(F246-5),'Báo cáo'!#REF!,'Báo cáo'!#REF!),IFERROR(_xlfn.XLOOKUP(M246&amp;(F246+5),'Báo cáo'!#REF!,'Báo cáo'!#REF!),IFERROR(_xlfn.XLOOKUP(M246&amp;(F246+2),'Báo cáo'!#REF!,'Báo cáo'!#REF!),IFERROR(_xlfn.XLOOKUP(M246&amp;(F246-6),'Báo cáo'!#REF!,'Báo cáo'!#REF!),IFERROR(_xlfn.XLOOKUP(M246&amp;(F246-1),'Báo cáo'!#REF!,'Báo cáo'!#REF!),IFERROR(_xlfn.XLOOKUP(M246&amp;(F246+3),'Báo cáo'!#REF!,'Báo cáo'!#REF!),IFERROR(_xlfn.XLOOKUP(M246&amp;(F246+1),'Báo cáo'!#REF!,'Báo cáo'!#REF!),IFERROR(_xlfn.XLOOKUP(M246&amp;(F246-4),'Báo cáo'!#REF!,'Báo cáo'!#REF!),IFERROR(_xlfn.XLOOKUP(M246&amp;(F246+6),'Báo cáo'!#REF!,'Báo cáo'!#REF!),IFERROR(_xlfn.XLOOKUP(M246&amp;(F246-2),'Báo cáo'!#REF!,'Báo cáo'!#REF!),IFERROR(_xlfn.XLOOKUP(M246&amp;(F246+4),'Báo cáo'!#REF!,'Báo cáo'!#REF!),_xlfn.XLOOKUP(M246&amp;(F246+13),'Báo cáo'!#REF!,'Báo cáo'!#REF!))))))))))))))</f>
        <v>#REF!</v>
      </c>
    </row>
    <row r="247" spans="1:15" hidden="1">
      <c r="A247">
        <v>510013</v>
      </c>
      <c r="B247" t="s">
        <v>18518</v>
      </c>
      <c r="C247" t="s">
        <v>18519</v>
      </c>
      <c r="D247" t="s">
        <v>20032</v>
      </c>
      <c r="E247" s="79" t="s">
        <v>20033</v>
      </c>
      <c r="F247" s="80">
        <v>3193574</v>
      </c>
      <c r="G247" s="81">
        <v>46014</v>
      </c>
      <c r="H247" s="81"/>
      <c r="I247" s="81"/>
      <c r="J247" s="81">
        <v>46063</v>
      </c>
      <c r="K247" s="79" t="s">
        <v>19065</v>
      </c>
      <c r="L247" s="21">
        <v>46063</v>
      </c>
      <c r="M247">
        <f t="shared" si="6"/>
        <v>88983</v>
      </c>
      <c r="N247" t="str">
        <f t="shared" si="7"/>
        <v>889833193574</v>
      </c>
      <c r="O247" t="e">
        <f>IFERROR(_xlfn.XLOOKUP(M247&amp;(F247),'Báo cáo'!#REF!,'Báo cáo'!#REF!),IFERROR(_xlfn.XLOOKUP(M247&amp;(F247-3),'Báo cáo'!#REF!,'Báo cáo'!#REF!),IFERROR(_xlfn.XLOOKUP(M247&amp;(F247-5),'Báo cáo'!#REF!,'Báo cáo'!#REF!),IFERROR(_xlfn.XLOOKUP(M247&amp;(F247+5),'Báo cáo'!#REF!,'Báo cáo'!#REF!),IFERROR(_xlfn.XLOOKUP(M247&amp;(F247+2),'Báo cáo'!#REF!,'Báo cáo'!#REF!),IFERROR(_xlfn.XLOOKUP(M247&amp;(F247-6),'Báo cáo'!#REF!,'Báo cáo'!#REF!),IFERROR(_xlfn.XLOOKUP(M247&amp;(F247-1),'Báo cáo'!#REF!,'Báo cáo'!#REF!),IFERROR(_xlfn.XLOOKUP(M247&amp;(F247+3),'Báo cáo'!#REF!,'Báo cáo'!#REF!),IFERROR(_xlfn.XLOOKUP(M247&amp;(F247+1),'Báo cáo'!#REF!,'Báo cáo'!#REF!),IFERROR(_xlfn.XLOOKUP(M247&amp;(F247-4),'Báo cáo'!#REF!,'Báo cáo'!#REF!),IFERROR(_xlfn.XLOOKUP(M247&amp;(F247+6),'Báo cáo'!#REF!,'Báo cáo'!#REF!),IFERROR(_xlfn.XLOOKUP(M247&amp;(F247-2),'Báo cáo'!#REF!,'Báo cáo'!#REF!),IFERROR(_xlfn.XLOOKUP(M247&amp;(F247+4),'Báo cáo'!#REF!,'Báo cáo'!#REF!),_xlfn.XLOOKUP(M247&amp;(F247+13),'Báo cáo'!#REF!,'Báo cáo'!#REF!))))))))))))))</f>
        <v>#REF!</v>
      </c>
    </row>
    <row r="248" spans="1:15" hidden="1">
      <c r="A248">
        <v>510026</v>
      </c>
      <c r="B248" t="s">
        <v>18518</v>
      </c>
      <c r="C248" t="s">
        <v>18519</v>
      </c>
      <c r="D248" t="s">
        <v>20034</v>
      </c>
      <c r="E248" s="79" t="s">
        <v>20035</v>
      </c>
      <c r="F248" s="80">
        <v>2186055</v>
      </c>
      <c r="G248" s="81">
        <v>46015</v>
      </c>
      <c r="H248" s="81"/>
      <c r="I248" s="81"/>
      <c r="J248" s="81">
        <v>46063</v>
      </c>
      <c r="K248" s="79" t="s">
        <v>19066</v>
      </c>
      <c r="L248" s="21">
        <v>46063</v>
      </c>
      <c r="M248">
        <f t="shared" si="6"/>
        <v>88984</v>
      </c>
      <c r="N248" t="str">
        <f t="shared" si="7"/>
        <v>889842186055</v>
      </c>
      <c r="O248" t="e">
        <f>IFERROR(_xlfn.XLOOKUP(M248&amp;(F248),'Báo cáo'!#REF!,'Báo cáo'!#REF!),IFERROR(_xlfn.XLOOKUP(M248&amp;(F248-3),'Báo cáo'!#REF!,'Báo cáo'!#REF!),IFERROR(_xlfn.XLOOKUP(M248&amp;(F248-5),'Báo cáo'!#REF!,'Báo cáo'!#REF!),IFERROR(_xlfn.XLOOKUP(M248&amp;(F248+5),'Báo cáo'!#REF!,'Báo cáo'!#REF!),IFERROR(_xlfn.XLOOKUP(M248&amp;(F248+2),'Báo cáo'!#REF!,'Báo cáo'!#REF!),IFERROR(_xlfn.XLOOKUP(M248&amp;(F248-6),'Báo cáo'!#REF!,'Báo cáo'!#REF!),IFERROR(_xlfn.XLOOKUP(M248&amp;(F248-1),'Báo cáo'!#REF!,'Báo cáo'!#REF!),IFERROR(_xlfn.XLOOKUP(M248&amp;(F248+3),'Báo cáo'!#REF!,'Báo cáo'!#REF!),IFERROR(_xlfn.XLOOKUP(M248&amp;(F248+1),'Báo cáo'!#REF!,'Báo cáo'!#REF!),IFERROR(_xlfn.XLOOKUP(M248&amp;(F248-4),'Báo cáo'!#REF!,'Báo cáo'!#REF!),IFERROR(_xlfn.XLOOKUP(M248&amp;(F248+6),'Báo cáo'!#REF!,'Báo cáo'!#REF!),IFERROR(_xlfn.XLOOKUP(M248&amp;(F248-2),'Báo cáo'!#REF!,'Báo cáo'!#REF!),IFERROR(_xlfn.XLOOKUP(M248&amp;(F248+4),'Báo cáo'!#REF!,'Báo cáo'!#REF!),_xlfn.XLOOKUP(M248&amp;(F248+13),'Báo cáo'!#REF!,'Báo cáo'!#REF!))))))))))))))</f>
        <v>#REF!</v>
      </c>
    </row>
    <row r="249" spans="1:15" hidden="1">
      <c r="A249">
        <v>510014</v>
      </c>
      <c r="B249" t="s">
        <v>18518</v>
      </c>
      <c r="C249" t="s">
        <v>18519</v>
      </c>
      <c r="D249" t="s">
        <v>20036</v>
      </c>
      <c r="E249" s="79" t="s">
        <v>20037</v>
      </c>
      <c r="F249" s="80">
        <v>1539000</v>
      </c>
      <c r="G249" s="81">
        <v>46015</v>
      </c>
      <c r="H249" s="81"/>
      <c r="I249" s="81"/>
      <c r="J249" s="81">
        <v>46063</v>
      </c>
      <c r="K249" s="79" t="s">
        <v>19067</v>
      </c>
      <c r="L249" s="21">
        <v>46063</v>
      </c>
      <c r="M249">
        <f t="shared" si="6"/>
        <v>88985</v>
      </c>
      <c r="N249" t="str">
        <f t="shared" si="7"/>
        <v>889851539000</v>
      </c>
      <c r="O249" t="e">
        <f>IFERROR(_xlfn.XLOOKUP(M249&amp;(F249),'Báo cáo'!#REF!,'Báo cáo'!#REF!),IFERROR(_xlfn.XLOOKUP(M249&amp;(F249-3),'Báo cáo'!#REF!,'Báo cáo'!#REF!),IFERROR(_xlfn.XLOOKUP(M249&amp;(F249-5),'Báo cáo'!#REF!,'Báo cáo'!#REF!),IFERROR(_xlfn.XLOOKUP(M249&amp;(F249+5),'Báo cáo'!#REF!,'Báo cáo'!#REF!),IFERROR(_xlfn.XLOOKUP(M249&amp;(F249+2),'Báo cáo'!#REF!,'Báo cáo'!#REF!),IFERROR(_xlfn.XLOOKUP(M249&amp;(F249-6),'Báo cáo'!#REF!,'Báo cáo'!#REF!),IFERROR(_xlfn.XLOOKUP(M249&amp;(F249-1),'Báo cáo'!#REF!,'Báo cáo'!#REF!),IFERROR(_xlfn.XLOOKUP(M249&amp;(F249+3),'Báo cáo'!#REF!,'Báo cáo'!#REF!),IFERROR(_xlfn.XLOOKUP(M249&amp;(F249+1),'Báo cáo'!#REF!,'Báo cáo'!#REF!),IFERROR(_xlfn.XLOOKUP(M249&amp;(F249-4),'Báo cáo'!#REF!,'Báo cáo'!#REF!),IFERROR(_xlfn.XLOOKUP(M249&amp;(F249+6),'Báo cáo'!#REF!,'Báo cáo'!#REF!),IFERROR(_xlfn.XLOOKUP(M249&amp;(F249-2),'Báo cáo'!#REF!,'Báo cáo'!#REF!),IFERROR(_xlfn.XLOOKUP(M249&amp;(F249+4),'Báo cáo'!#REF!,'Báo cáo'!#REF!),_xlfn.XLOOKUP(M249&amp;(F249+13),'Báo cáo'!#REF!,'Báo cáo'!#REF!))))))))))))))</f>
        <v>#REF!</v>
      </c>
    </row>
    <row r="250" spans="1:15" hidden="1">
      <c r="A250">
        <v>510026</v>
      </c>
      <c r="B250" t="s">
        <v>18518</v>
      </c>
      <c r="C250" t="s">
        <v>18519</v>
      </c>
      <c r="D250" t="s">
        <v>20038</v>
      </c>
      <c r="E250" s="79" t="s">
        <v>20039</v>
      </c>
      <c r="F250" s="80">
        <v>2186055</v>
      </c>
      <c r="G250" s="81">
        <v>46021</v>
      </c>
      <c r="H250" s="81"/>
      <c r="I250" s="81"/>
      <c r="J250" s="81">
        <v>46063</v>
      </c>
      <c r="K250" s="79" t="s">
        <v>19093</v>
      </c>
      <c r="L250" s="21">
        <v>46063</v>
      </c>
      <c r="M250">
        <f t="shared" si="6"/>
        <v>89816</v>
      </c>
      <c r="N250" t="str">
        <f t="shared" si="7"/>
        <v>898162186055</v>
      </c>
      <c r="O250" t="e">
        <f>IFERROR(_xlfn.XLOOKUP(M250&amp;(F250),'Báo cáo'!#REF!,'Báo cáo'!#REF!),IFERROR(_xlfn.XLOOKUP(M250&amp;(F250-3),'Báo cáo'!#REF!,'Báo cáo'!#REF!),IFERROR(_xlfn.XLOOKUP(M250&amp;(F250-5),'Báo cáo'!#REF!,'Báo cáo'!#REF!),IFERROR(_xlfn.XLOOKUP(M250&amp;(F250+5),'Báo cáo'!#REF!,'Báo cáo'!#REF!),IFERROR(_xlfn.XLOOKUP(M250&amp;(F250+2),'Báo cáo'!#REF!,'Báo cáo'!#REF!),IFERROR(_xlfn.XLOOKUP(M250&amp;(F250-6),'Báo cáo'!#REF!,'Báo cáo'!#REF!),IFERROR(_xlfn.XLOOKUP(M250&amp;(F250-1),'Báo cáo'!#REF!,'Báo cáo'!#REF!),IFERROR(_xlfn.XLOOKUP(M250&amp;(F250+3),'Báo cáo'!#REF!,'Báo cáo'!#REF!),IFERROR(_xlfn.XLOOKUP(M250&amp;(F250+1),'Báo cáo'!#REF!,'Báo cáo'!#REF!),IFERROR(_xlfn.XLOOKUP(M250&amp;(F250-4),'Báo cáo'!#REF!,'Báo cáo'!#REF!),IFERROR(_xlfn.XLOOKUP(M250&amp;(F250+6),'Báo cáo'!#REF!,'Báo cáo'!#REF!),IFERROR(_xlfn.XLOOKUP(M250&amp;(F250-2),'Báo cáo'!#REF!,'Báo cáo'!#REF!),IFERROR(_xlfn.XLOOKUP(M250&amp;(F250+4),'Báo cáo'!#REF!,'Báo cáo'!#REF!),_xlfn.XLOOKUP(M250&amp;(F250+13),'Báo cáo'!#REF!,'Báo cáo'!#REF!))))))))))))))</f>
        <v>#REF!</v>
      </c>
    </row>
    <row r="251" spans="1:15" hidden="1">
      <c r="A251">
        <v>510026</v>
      </c>
      <c r="B251" t="s">
        <v>18518</v>
      </c>
      <c r="C251" t="s">
        <v>18519</v>
      </c>
      <c r="D251" t="s">
        <v>20040</v>
      </c>
      <c r="E251" s="79" t="s">
        <v>20041</v>
      </c>
      <c r="F251" s="80">
        <v>1539000</v>
      </c>
      <c r="G251" s="81">
        <v>46021</v>
      </c>
      <c r="H251" s="81"/>
      <c r="I251" s="81"/>
      <c r="J251" s="81">
        <v>46063</v>
      </c>
      <c r="K251" s="79" t="s">
        <v>19094</v>
      </c>
      <c r="L251" s="21">
        <v>46063</v>
      </c>
      <c r="M251">
        <f t="shared" si="6"/>
        <v>89817</v>
      </c>
      <c r="N251" t="str">
        <f t="shared" si="7"/>
        <v>898171539000</v>
      </c>
      <c r="O251" t="e">
        <f>IFERROR(_xlfn.XLOOKUP(M251&amp;(F251),'Báo cáo'!#REF!,'Báo cáo'!#REF!),IFERROR(_xlfn.XLOOKUP(M251&amp;(F251-3),'Báo cáo'!#REF!,'Báo cáo'!#REF!),IFERROR(_xlfn.XLOOKUP(M251&amp;(F251-5),'Báo cáo'!#REF!,'Báo cáo'!#REF!),IFERROR(_xlfn.XLOOKUP(M251&amp;(F251+5),'Báo cáo'!#REF!,'Báo cáo'!#REF!),IFERROR(_xlfn.XLOOKUP(M251&amp;(F251+2),'Báo cáo'!#REF!,'Báo cáo'!#REF!),IFERROR(_xlfn.XLOOKUP(M251&amp;(F251-6),'Báo cáo'!#REF!,'Báo cáo'!#REF!),IFERROR(_xlfn.XLOOKUP(M251&amp;(F251-1),'Báo cáo'!#REF!,'Báo cáo'!#REF!),IFERROR(_xlfn.XLOOKUP(M251&amp;(F251+3),'Báo cáo'!#REF!,'Báo cáo'!#REF!),IFERROR(_xlfn.XLOOKUP(M251&amp;(F251+1),'Báo cáo'!#REF!,'Báo cáo'!#REF!),IFERROR(_xlfn.XLOOKUP(M251&amp;(F251-4),'Báo cáo'!#REF!,'Báo cáo'!#REF!),IFERROR(_xlfn.XLOOKUP(M251&amp;(F251+6),'Báo cáo'!#REF!,'Báo cáo'!#REF!),IFERROR(_xlfn.XLOOKUP(M251&amp;(F251-2),'Báo cáo'!#REF!,'Báo cáo'!#REF!),IFERROR(_xlfn.XLOOKUP(M251&amp;(F251+4),'Báo cáo'!#REF!,'Báo cáo'!#REF!),_xlfn.XLOOKUP(M251&amp;(F251+13),'Báo cáo'!#REF!,'Báo cáo'!#REF!))))))))))))))</f>
        <v>#REF!</v>
      </c>
    </row>
    <row r="252" spans="1:15" hidden="1">
      <c r="A252">
        <v>510012</v>
      </c>
      <c r="B252" t="s">
        <v>18518</v>
      </c>
      <c r="C252" t="s">
        <v>18519</v>
      </c>
      <c r="D252" t="s">
        <v>20042</v>
      </c>
      <c r="E252" s="79" t="s">
        <v>20043</v>
      </c>
      <c r="F252" s="80">
        <v>6558152</v>
      </c>
      <c r="G252" s="81">
        <v>46020</v>
      </c>
      <c r="H252" s="81"/>
      <c r="I252" s="81"/>
      <c r="J252" s="81">
        <v>46063</v>
      </c>
      <c r="K252" s="79" t="s">
        <v>19078</v>
      </c>
      <c r="L252" s="21">
        <v>46063</v>
      </c>
      <c r="M252">
        <f t="shared" si="6"/>
        <v>89891</v>
      </c>
      <c r="N252" t="str">
        <f t="shared" si="7"/>
        <v>898916558152</v>
      </c>
      <c r="O252" t="e">
        <f>IFERROR(_xlfn.XLOOKUP(M252&amp;(F252),'Báo cáo'!#REF!,'Báo cáo'!#REF!),IFERROR(_xlfn.XLOOKUP(M252&amp;(F252-3),'Báo cáo'!#REF!,'Báo cáo'!#REF!),IFERROR(_xlfn.XLOOKUP(M252&amp;(F252-5),'Báo cáo'!#REF!,'Báo cáo'!#REF!),IFERROR(_xlfn.XLOOKUP(M252&amp;(F252+5),'Báo cáo'!#REF!,'Báo cáo'!#REF!),IFERROR(_xlfn.XLOOKUP(M252&amp;(F252+2),'Báo cáo'!#REF!,'Báo cáo'!#REF!),IFERROR(_xlfn.XLOOKUP(M252&amp;(F252-6),'Báo cáo'!#REF!,'Báo cáo'!#REF!),IFERROR(_xlfn.XLOOKUP(M252&amp;(F252-1),'Báo cáo'!#REF!,'Báo cáo'!#REF!),IFERROR(_xlfn.XLOOKUP(M252&amp;(F252+3),'Báo cáo'!#REF!,'Báo cáo'!#REF!),IFERROR(_xlfn.XLOOKUP(M252&amp;(F252+1),'Báo cáo'!#REF!,'Báo cáo'!#REF!),IFERROR(_xlfn.XLOOKUP(M252&amp;(F252-4),'Báo cáo'!#REF!,'Báo cáo'!#REF!),IFERROR(_xlfn.XLOOKUP(M252&amp;(F252+6),'Báo cáo'!#REF!,'Báo cáo'!#REF!),IFERROR(_xlfn.XLOOKUP(M252&amp;(F252-2),'Báo cáo'!#REF!,'Báo cáo'!#REF!),IFERROR(_xlfn.XLOOKUP(M252&amp;(F252+4),'Báo cáo'!#REF!,'Báo cáo'!#REF!),_xlfn.XLOOKUP(M252&amp;(F252+13),'Báo cáo'!#REF!,'Báo cáo'!#REF!))))))))))))))</f>
        <v>#REF!</v>
      </c>
    </row>
    <row r="253" spans="1:15" hidden="1">
      <c r="A253">
        <v>510010</v>
      </c>
      <c r="B253" t="s">
        <v>18518</v>
      </c>
      <c r="C253" t="s">
        <v>18519</v>
      </c>
      <c r="D253" t="s">
        <v>20044</v>
      </c>
      <c r="E253" s="79" t="s">
        <v>20045</v>
      </c>
      <c r="F253" s="80">
        <v>8090888</v>
      </c>
      <c r="G253" s="81">
        <v>46020</v>
      </c>
      <c r="H253" s="81"/>
      <c r="I253" s="81"/>
      <c r="J253" s="81">
        <v>46063</v>
      </c>
      <c r="K253" s="79" t="s">
        <v>19079</v>
      </c>
      <c r="L253" s="21">
        <v>46063</v>
      </c>
      <c r="M253">
        <f t="shared" si="6"/>
        <v>89892</v>
      </c>
      <c r="N253" t="str">
        <f t="shared" si="7"/>
        <v>898928090888</v>
      </c>
      <c r="O253" t="e">
        <f>IFERROR(_xlfn.XLOOKUP(M253&amp;(F253),'Báo cáo'!#REF!,'Báo cáo'!#REF!),IFERROR(_xlfn.XLOOKUP(M253&amp;(F253-3),'Báo cáo'!#REF!,'Báo cáo'!#REF!),IFERROR(_xlfn.XLOOKUP(M253&amp;(F253-5),'Báo cáo'!#REF!,'Báo cáo'!#REF!),IFERROR(_xlfn.XLOOKUP(M253&amp;(F253+5),'Báo cáo'!#REF!,'Báo cáo'!#REF!),IFERROR(_xlfn.XLOOKUP(M253&amp;(F253+2),'Báo cáo'!#REF!,'Báo cáo'!#REF!),IFERROR(_xlfn.XLOOKUP(M253&amp;(F253-6),'Báo cáo'!#REF!,'Báo cáo'!#REF!),IFERROR(_xlfn.XLOOKUP(M253&amp;(F253-1),'Báo cáo'!#REF!,'Báo cáo'!#REF!),IFERROR(_xlfn.XLOOKUP(M253&amp;(F253+3),'Báo cáo'!#REF!,'Báo cáo'!#REF!),IFERROR(_xlfn.XLOOKUP(M253&amp;(F253+1),'Báo cáo'!#REF!,'Báo cáo'!#REF!),IFERROR(_xlfn.XLOOKUP(M253&amp;(F253-4),'Báo cáo'!#REF!,'Báo cáo'!#REF!),IFERROR(_xlfn.XLOOKUP(M253&amp;(F253+6),'Báo cáo'!#REF!,'Báo cáo'!#REF!),IFERROR(_xlfn.XLOOKUP(M253&amp;(F253-2),'Báo cáo'!#REF!,'Báo cáo'!#REF!),IFERROR(_xlfn.XLOOKUP(M253&amp;(F253+4),'Báo cáo'!#REF!,'Báo cáo'!#REF!),_xlfn.XLOOKUP(M253&amp;(F253+13),'Báo cáo'!#REF!,'Báo cáo'!#REF!))))))))))))))</f>
        <v>#REF!</v>
      </c>
    </row>
    <row r="254" spans="1:15" hidden="1">
      <c r="A254">
        <v>570010</v>
      </c>
      <c r="B254" t="s">
        <v>18518</v>
      </c>
      <c r="C254" t="s">
        <v>18519</v>
      </c>
      <c r="D254" t="s">
        <v>20046</v>
      </c>
      <c r="E254" s="79" t="s">
        <v>20047</v>
      </c>
      <c r="F254" s="80">
        <v>8526425</v>
      </c>
      <c r="G254" s="81">
        <v>46022</v>
      </c>
      <c r="H254" s="81"/>
      <c r="I254" s="81"/>
      <c r="J254" s="81">
        <v>46063</v>
      </c>
      <c r="K254" s="79" t="s">
        <v>19080</v>
      </c>
      <c r="L254" s="21">
        <v>46063</v>
      </c>
      <c r="M254">
        <f t="shared" si="6"/>
        <v>89893</v>
      </c>
      <c r="N254" t="str">
        <f t="shared" si="7"/>
        <v>898938526425</v>
      </c>
      <c r="O254" t="e">
        <f>IFERROR(_xlfn.XLOOKUP(M254&amp;(F254),'Báo cáo'!#REF!,'Báo cáo'!#REF!),IFERROR(_xlfn.XLOOKUP(M254&amp;(F254-3),'Báo cáo'!#REF!,'Báo cáo'!#REF!),IFERROR(_xlfn.XLOOKUP(M254&amp;(F254-5),'Báo cáo'!#REF!,'Báo cáo'!#REF!),IFERROR(_xlfn.XLOOKUP(M254&amp;(F254+5),'Báo cáo'!#REF!,'Báo cáo'!#REF!),IFERROR(_xlfn.XLOOKUP(M254&amp;(F254+2),'Báo cáo'!#REF!,'Báo cáo'!#REF!),IFERROR(_xlfn.XLOOKUP(M254&amp;(F254-6),'Báo cáo'!#REF!,'Báo cáo'!#REF!),IFERROR(_xlfn.XLOOKUP(M254&amp;(F254-1),'Báo cáo'!#REF!,'Báo cáo'!#REF!),IFERROR(_xlfn.XLOOKUP(M254&amp;(F254+3),'Báo cáo'!#REF!,'Báo cáo'!#REF!),IFERROR(_xlfn.XLOOKUP(M254&amp;(F254+1),'Báo cáo'!#REF!,'Báo cáo'!#REF!),IFERROR(_xlfn.XLOOKUP(M254&amp;(F254-4),'Báo cáo'!#REF!,'Báo cáo'!#REF!),IFERROR(_xlfn.XLOOKUP(M254&amp;(F254+6),'Báo cáo'!#REF!,'Báo cáo'!#REF!),IFERROR(_xlfn.XLOOKUP(M254&amp;(F254-2),'Báo cáo'!#REF!,'Báo cáo'!#REF!),IFERROR(_xlfn.XLOOKUP(M254&amp;(F254+4),'Báo cáo'!#REF!,'Báo cáo'!#REF!),_xlfn.XLOOKUP(M254&amp;(F254+13),'Báo cáo'!#REF!,'Báo cáo'!#REF!))))))))))))))</f>
        <v>#REF!</v>
      </c>
    </row>
    <row r="255" spans="1:15" hidden="1">
      <c r="A255">
        <v>510028</v>
      </c>
      <c r="B255" t="s">
        <v>18518</v>
      </c>
      <c r="C255" t="s">
        <v>18519</v>
      </c>
      <c r="D255" t="s">
        <v>20048</v>
      </c>
      <c r="E255" s="79" t="s">
        <v>20049</v>
      </c>
      <c r="F255" s="80">
        <v>2186055</v>
      </c>
      <c r="G255" s="81">
        <v>46021</v>
      </c>
      <c r="H255" s="81"/>
      <c r="I255" s="81"/>
      <c r="J255" s="81">
        <v>46063</v>
      </c>
      <c r="K255" s="79" t="s">
        <v>19081</v>
      </c>
      <c r="L255" s="21">
        <v>46063</v>
      </c>
      <c r="M255">
        <f t="shared" si="6"/>
        <v>89894</v>
      </c>
      <c r="N255" t="str">
        <f t="shared" si="7"/>
        <v>898942186055</v>
      </c>
      <c r="O255" t="e">
        <f>IFERROR(_xlfn.XLOOKUP(M255&amp;(F255),'Báo cáo'!#REF!,'Báo cáo'!#REF!),IFERROR(_xlfn.XLOOKUP(M255&amp;(F255-3),'Báo cáo'!#REF!,'Báo cáo'!#REF!),IFERROR(_xlfn.XLOOKUP(M255&amp;(F255-5),'Báo cáo'!#REF!,'Báo cáo'!#REF!),IFERROR(_xlfn.XLOOKUP(M255&amp;(F255+5),'Báo cáo'!#REF!,'Báo cáo'!#REF!),IFERROR(_xlfn.XLOOKUP(M255&amp;(F255+2),'Báo cáo'!#REF!,'Báo cáo'!#REF!),IFERROR(_xlfn.XLOOKUP(M255&amp;(F255-6),'Báo cáo'!#REF!,'Báo cáo'!#REF!),IFERROR(_xlfn.XLOOKUP(M255&amp;(F255-1),'Báo cáo'!#REF!,'Báo cáo'!#REF!),IFERROR(_xlfn.XLOOKUP(M255&amp;(F255+3),'Báo cáo'!#REF!,'Báo cáo'!#REF!),IFERROR(_xlfn.XLOOKUP(M255&amp;(F255+1),'Báo cáo'!#REF!,'Báo cáo'!#REF!),IFERROR(_xlfn.XLOOKUP(M255&amp;(F255-4),'Báo cáo'!#REF!,'Báo cáo'!#REF!),IFERROR(_xlfn.XLOOKUP(M255&amp;(F255+6),'Báo cáo'!#REF!,'Báo cáo'!#REF!),IFERROR(_xlfn.XLOOKUP(M255&amp;(F255-2),'Báo cáo'!#REF!,'Báo cáo'!#REF!),IFERROR(_xlfn.XLOOKUP(M255&amp;(F255+4),'Báo cáo'!#REF!,'Báo cáo'!#REF!),_xlfn.XLOOKUP(M255&amp;(F255+13),'Báo cáo'!#REF!,'Báo cáo'!#REF!))))))))))))))</f>
        <v>#REF!</v>
      </c>
    </row>
    <row r="256" spans="1:15" hidden="1">
      <c r="A256">
        <v>510027</v>
      </c>
      <c r="B256" t="s">
        <v>18518</v>
      </c>
      <c r="C256" t="s">
        <v>18519</v>
      </c>
      <c r="D256" t="s">
        <v>20050</v>
      </c>
      <c r="E256" s="79" t="s">
        <v>20051</v>
      </c>
      <c r="F256" s="80">
        <v>4154328</v>
      </c>
      <c r="G256" s="81">
        <v>46022</v>
      </c>
      <c r="H256" s="81"/>
      <c r="I256" s="81"/>
      <c r="J256" s="81">
        <v>46063</v>
      </c>
      <c r="K256" s="79" t="s">
        <v>19082</v>
      </c>
      <c r="L256" s="21">
        <v>46063</v>
      </c>
      <c r="M256">
        <f t="shared" si="6"/>
        <v>89895</v>
      </c>
      <c r="N256" t="str">
        <f t="shared" si="7"/>
        <v>898954154328</v>
      </c>
      <c r="O256" t="e">
        <f>IFERROR(_xlfn.XLOOKUP(M256&amp;(F256),'Báo cáo'!#REF!,'Báo cáo'!#REF!),IFERROR(_xlfn.XLOOKUP(M256&amp;(F256-3),'Báo cáo'!#REF!,'Báo cáo'!#REF!),IFERROR(_xlfn.XLOOKUP(M256&amp;(F256-5),'Báo cáo'!#REF!,'Báo cáo'!#REF!),IFERROR(_xlfn.XLOOKUP(M256&amp;(F256+5),'Báo cáo'!#REF!,'Báo cáo'!#REF!),IFERROR(_xlfn.XLOOKUP(M256&amp;(F256+2),'Báo cáo'!#REF!,'Báo cáo'!#REF!),IFERROR(_xlfn.XLOOKUP(M256&amp;(F256-6),'Báo cáo'!#REF!,'Báo cáo'!#REF!),IFERROR(_xlfn.XLOOKUP(M256&amp;(F256-1),'Báo cáo'!#REF!,'Báo cáo'!#REF!),IFERROR(_xlfn.XLOOKUP(M256&amp;(F256+3),'Báo cáo'!#REF!,'Báo cáo'!#REF!),IFERROR(_xlfn.XLOOKUP(M256&amp;(F256+1),'Báo cáo'!#REF!,'Báo cáo'!#REF!),IFERROR(_xlfn.XLOOKUP(M256&amp;(F256-4),'Báo cáo'!#REF!,'Báo cáo'!#REF!),IFERROR(_xlfn.XLOOKUP(M256&amp;(F256+6),'Báo cáo'!#REF!,'Báo cáo'!#REF!),IFERROR(_xlfn.XLOOKUP(M256&amp;(F256-2),'Báo cáo'!#REF!,'Báo cáo'!#REF!),IFERROR(_xlfn.XLOOKUP(M256&amp;(F256+4),'Báo cáo'!#REF!,'Báo cáo'!#REF!),_xlfn.XLOOKUP(M256&amp;(F256+13),'Báo cáo'!#REF!,'Báo cáo'!#REF!))))))))))))))</f>
        <v>#REF!</v>
      </c>
    </row>
    <row r="257" spans="1:15" hidden="1">
      <c r="A257">
        <v>510025</v>
      </c>
      <c r="B257" t="s">
        <v>18518</v>
      </c>
      <c r="C257" t="s">
        <v>18519</v>
      </c>
      <c r="D257" t="s">
        <v>20052</v>
      </c>
      <c r="E257" s="79" t="s">
        <v>20053</v>
      </c>
      <c r="F257" s="80">
        <v>26796515</v>
      </c>
      <c r="G257" s="81">
        <v>46022</v>
      </c>
      <c r="H257" s="81"/>
      <c r="I257" s="81"/>
      <c r="J257" s="81">
        <v>46063</v>
      </c>
      <c r="K257" s="79" t="s">
        <v>19083</v>
      </c>
      <c r="L257" s="21">
        <v>46063</v>
      </c>
      <c r="M257">
        <f t="shared" si="6"/>
        <v>89896</v>
      </c>
      <c r="N257" t="str">
        <f t="shared" si="7"/>
        <v>8989626796515</v>
      </c>
      <c r="O257" t="e">
        <f>IFERROR(_xlfn.XLOOKUP(M257&amp;(F257),'Báo cáo'!#REF!,'Báo cáo'!#REF!),IFERROR(_xlfn.XLOOKUP(M257&amp;(F257-3),'Báo cáo'!#REF!,'Báo cáo'!#REF!),IFERROR(_xlfn.XLOOKUP(M257&amp;(F257-5),'Báo cáo'!#REF!,'Báo cáo'!#REF!),IFERROR(_xlfn.XLOOKUP(M257&amp;(F257+5),'Báo cáo'!#REF!,'Báo cáo'!#REF!),IFERROR(_xlfn.XLOOKUP(M257&amp;(F257+2),'Báo cáo'!#REF!,'Báo cáo'!#REF!),IFERROR(_xlfn.XLOOKUP(M257&amp;(F257-6),'Báo cáo'!#REF!,'Báo cáo'!#REF!),IFERROR(_xlfn.XLOOKUP(M257&amp;(F257-1),'Báo cáo'!#REF!,'Báo cáo'!#REF!),IFERROR(_xlfn.XLOOKUP(M257&amp;(F257+3),'Báo cáo'!#REF!,'Báo cáo'!#REF!),IFERROR(_xlfn.XLOOKUP(M257&amp;(F257+1),'Báo cáo'!#REF!,'Báo cáo'!#REF!),IFERROR(_xlfn.XLOOKUP(M257&amp;(F257-4),'Báo cáo'!#REF!,'Báo cáo'!#REF!),IFERROR(_xlfn.XLOOKUP(M257&amp;(F257+6),'Báo cáo'!#REF!,'Báo cáo'!#REF!),IFERROR(_xlfn.XLOOKUP(M257&amp;(F257-2),'Báo cáo'!#REF!,'Báo cáo'!#REF!),IFERROR(_xlfn.XLOOKUP(M257&amp;(F257+4),'Báo cáo'!#REF!,'Báo cáo'!#REF!),_xlfn.XLOOKUP(M257&amp;(F257+13),'Báo cáo'!#REF!,'Báo cáo'!#REF!))))))))))))))</f>
        <v>#REF!</v>
      </c>
    </row>
    <row r="258" spans="1:15" hidden="1">
      <c r="A258">
        <v>510024</v>
      </c>
      <c r="B258" t="s">
        <v>18518</v>
      </c>
      <c r="C258" t="s">
        <v>18519</v>
      </c>
      <c r="D258" t="s">
        <v>20054</v>
      </c>
      <c r="E258" s="79" t="s">
        <v>20055</v>
      </c>
      <c r="F258" s="80">
        <v>2186055</v>
      </c>
      <c r="G258" s="81">
        <v>46024</v>
      </c>
      <c r="H258" s="81"/>
      <c r="I258" s="81"/>
      <c r="J258" s="81">
        <v>46063</v>
      </c>
      <c r="K258" s="79" t="s">
        <v>19084</v>
      </c>
      <c r="L258" s="21">
        <v>46063</v>
      </c>
      <c r="M258">
        <f t="shared" si="6"/>
        <v>89897</v>
      </c>
      <c r="N258" t="str">
        <f t="shared" si="7"/>
        <v>898972186055</v>
      </c>
      <c r="O258" t="e">
        <f>IFERROR(_xlfn.XLOOKUP(M258&amp;(F258),'Báo cáo'!#REF!,'Báo cáo'!#REF!),IFERROR(_xlfn.XLOOKUP(M258&amp;(F258-3),'Báo cáo'!#REF!,'Báo cáo'!#REF!),IFERROR(_xlfn.XLOOKUP(M258&amp;(F258-5),'Báo cáo'!#REF!,'Báo cáo'!#REF!),IFERROR(_xlfn.XLOOKUP(M258&amp;(F258+5),'Báo cáo'!#REF!,'Báo cáo'!#REF!),IFERROR(_xlfn.XLOOKUP(M258&amp;(F258+2),'Báo cáo'!#REF!,'Báo cáo'!#REF!),IFERROR(_xlfn.XLOOKUP(M258&amp;(F258-6),'Báo cáo'!#REF!,'Báo cáo'!#REF!),IFERROR(_xlfn.XLOOKUP(M258&amp;(F258-1),'Báo cáo'!#REF!,'Báo cáo'!#REF!),IFERROR(_xlfn.XLOOKUP(M258&amp;(F258+3),'Báo cáo'!#REF!,'Báo cáo'!#REF!),IFERROR(_xlfn.XLOOKUP(M258&amp;(F258+1),'Báo cáo'!#REF!,'Báo cáo'!#REF!),IFERROR(_xlfn.XLOOKUP(M258&amp;(F258-4),'Báo cáo'!#REF!,'Báo cáo'!#REF!),IFERROR(_xlfn.XLOOKUP(M258&amp;(F258+6),'Báo cáo'!#REF!,'Báo cáo'!#REF!),IFERROR(_xlfn.XLOOKUP(M258&amp;(F258-2),'Báo cáo'!#REF!,'Báo cáo'!#REF!),IFERROR(_xlfn.XLOOKUP(M258&amp;(F258+4),'Báo cáo'!#REF!,'Báo cáo'!#REF!),_xlfn.XLOOKUP(M258&amp;(F258+13),'Báo cáo'!#REF!,'Báo cáo'!#REF!))))))))))))))</f>
        <v>#REF!</v>
      </c>
    </row>
    <row r="259" spans="1:15" hidden="1">
      <c r="A259">
        <v>510022</v>
      </c>
      <c r="B259" t="s">
        <v>18518</v>
      </c>
      <c r="C259" t="s">
        <v>18519</v>
      </c>
      <c r="D259" t="s">
        <v>20056</v>
      </c>
      <c r="E259" s="79" t="s">
        <v>20057</v>
      </c>
      <c r="F259" s="80">
        <v>2186055</v>
      </c>
      <c r="G259" s="81">
        <v>46022</v>
      </c>
      <c r="H259" s="81"/>
      <c r="I259" s="81"/>
      <c r="J259" s="81">
        <v>46063</v>
      </c>
      <c r="K259" s="79" t="s">
        <v>19085</v>
      </c>
      <c r="L259" s="21">
        <v>46063</v>
      </c>
      <c r="M259">
        <f t="shared" si="6"/>
        <v>89898</v>
      </c>
      <c r="N259" t="str">
        <f t="shared" si="7"/>
        <v>898982186055</v>
      </c>
      <c r="O259" t="e">
        <f>IFERROR(_xlfn.XLOOKUP(M259&amp;(F259),'Báo cáo'!#REF!,'Báo cáo'!#REF!),IFERROR(_xlfn.XLOOKUP(M259&amp;(F259-3),'Báo cáo'!#REF!,'Báo cáo'!#REF!),IFERROR(_xlfn.XLOOKUP(M259&amp;(F259-5),'Báo cáo'!#REF!,'Báo cáo'!#REF!),IFERROR(_xlfn.XLOOKUP(M259&amp;(F259+5),'Báo cáo'!#REF!,'Báo cáo'!#REF!),IFERROR(_xlfn.XLOOKUP(M259&amp;(F259+2),'Báo cáo'!#REF!,'Báo cáo'!#REF!),IFERROR(_xlfn.XLOOKUP(M259&amp;(F259-6),'Báo cáo'!#REF!,'Báo cáo'!#REF!),IFERROR(_xlfn.XLOOKUP(M259&amp;(F259-1),'Báo cáo'!#REF!,'Báo cáo'!#REF!),IFERROR(_xlfn.XLOOKUP(M259&amp;(F259+3),'Báo cáo'!#REF!,'Báo cáo'!#REF!),IFERROR(_xlfn.XLOOKUP(M259&amp;(F259+1),'Báo cáo'!#REF!,'Báo cáo'!#REF!),IFERROR(_xlfn.XLOOKUP(M259&amp;(F259-4),'Báo cáo'!#REF!,'Báo cáo'!#REF!),IFERROR(_xlfn.XLOOKUP(M259&amp;(F259+6),'Báo cáo'!#REF!,'Báo cáo'!#REF!),IFERROR(_xlfn.XLOOKUP(M259&amp;(F259-2),'Báo cáo'!#REF!,'Báo cáo'!#REF!),IFERROR(_xlfn.XLOOKUP(M259&amp;(F259+4),'Báo cáo'!#REF!,'Báo cáo'!#REF!),_xlfn.XLOOKUP(M259&amp;(F259+13),'Báo cáo'!#REF!,'Báo cáo'!#REF!))))))))))))))</f>
        <v>#REF!</v>
      </c>
    </row>
    <row r="260" spans="1:15" hidden="1">
      <c r="A260">
        <v>510022</v>
      </c>
      <c r="B260" t="s">
        <v>18518</v>
      </c>
      <c r="C260" t="s">
        <v>18519</v>
      </c>
      <c r="D260" t="s">
        <v>20058</v>
      </c>
      <c r="E260" s="79" t="s">
        <v>20059</v>
      </c>
      <c r="F260" s="80">
        <v>3193574</v>
      </c>
      <c r="G260" s="81">
        <v>46022</v>
      </c>
      <c r="H260" s="81"/>
      <c r="I260" s="81"/>
      <c r="J260" s="81">
        <v>46063</v>
      </c>
      <c r="K260" s="79" t="s">
        <v>19086</v>
      </c>
      <c r="L260" s="21">
        <v>46063</v>
      </c>
      <c r="M260">
        <f t="shared" ref="M260:M323" si="8">IFERROR(VALUE(K260),K260)</f>
        <v>89899</v>
      </c>
      <c r="N260" t="str">
        <f t="shared" ref="N260:N323" si="9">M260&amp;F260</f>
        <v>898993193574</v>
      </c>
      <c r="O260" t="e">
        <f>IFERROR(_xlfn.XLOOKUP(M260&amp;(F260),'Báo cáo'!#REF!,'Báo cáo'!#REF!),IFERROR(_xlfn.XLOOKUP(M260&amp;(F260-3),'Báo cáo'!#REF!,'Báo cáo'!#REF!),IFERROR(_xlfn.XLOOKUP(M260&amp;(F260-5),'Báo cáo'!#REF!,'Báo cáo'!#REF!),IFERROR(_xlfn.XLOOKUP(M260&amp;(F260+5),'Báo cáo'!#REF!,'Báo cáo'!#REF!),IFERROR(_xlfn.XLOOKUP(M260&amp;(F260+2),'Báo cáo'!#REF!,'Báo cáo'!#REF!),IFERROR(_xlfn.XLOOKUP(M260&amp;(F260-6),'Báo cáo'!#REF!,'Báo cáo'!#REF!),IFERROR(_xlfn.XLOOKUP(M260&amp;(F260-1),'Báo cáo'!#REF!,'Báo cáo'!#REF!),IFERROR(_xlfn.XLOOKUP(M260&amp;(F260+3),'Báo cáo'!#REF!,'Báo cáo'!#REF!),IFERROR(_xlfn.XLOOKUP(M260&amp;(F260+1),'Báo cáo'!#REF!,'Báo cáo'!#REF!),IFERROR(_xlfn.XLOOKUP(M260&amp;(F260-4),'Báo cáo'!#REF!,'Báo cáo'!#REF!),IFERROR(_xlfn.XLOOKUP(M260&amp;(F260+6),'Báo cáo'!#REF!,'Báo cáo'!#REF!),IFERROR(_xlfn.XLOOKUP(M260&amp;(F260-2),'Báo cáo'!#REF!,'Báo cáo'!#REF!),IFERROR(_xlfn.XLOOKUP(M260&amp;(F260+4),'Báo cáo'!#REF!,'Báo cáo'!#REF!),_xlfn.XLOOKUP(M260&amp;(F260+13),'Báo cáo'!#REF!,'Báo cáo'!#REF!))))))))))))))</f>
        <v>#REF!</v>
      </c>
    </row>
    <row r="261" spans="1:15" hidden="1">
      <c r="A261">
        <v>510017</v>
      </c>
      <c r="B261" t="s">
        <v>18518</v>
      </c>
      <c r="C261" t="s">
        <v>18519</v>
      </c>
      <c r="D261" t="s">
        <v>20060</v>
      </c>
      <c r="E261" s="79" t="s">
        <v>20061</v>
      </c>
      <c r="F261" s="80">
        <v>8526425</v>
      </c>
      <c r="G261" s="81">
        <v>46022</v>
      </c>
      <c r="H261" s="81"/>
      <c r="I261" s="81"/>
      <c r="J261" s="81">
        <v>46063</v>
      </c>
      <c r="K261" s="79" t="s">
        <v>19087</v>
      </c>
      <c r="L261" s="21">
        <v>46063</v>
      </c>
      <c r="M261">
        <f t="shared" si="8"/>
        <v>89900</v>
      </c>
      <c r="N261" t="str">
        <f t="shared" si="9"/>
        <v>899008526425</v>
      </c>
      <c r="O261" t="e">
        <f>IFERROR(_xlfn.XLOOKUP(M261&amp;(F261),'Báo cáo'!#REF!,'Báo cáo'!#REF!),IFERROR(_xlfn.XLOOKUP(M261&amp;(F261-3),'Báo cáo'!#REF!,'Báo cáo'!#REF!),IFERROR(_xlfn.XLOOKUP(M261&amp;(F261-5),'Báo cáo'!#REF!,'Báo cáo'!#REF!),IFERROR(_xlfn.XLOOKUP(M261&amp;(F261+5),'Báo cáo'!#REF!,'Báo cáo'!#REF!),IFERROR(_xlfn.XLOOKUP(M261&amp;(F261+2),'Báo cáo'!#REF!,'Báo cáo'!#REF!),IFERROR(_xlfn.XLOOKUP(M261&amp;(F261-6),'Báo cáo'!#REF!,'Báo cáo'!#REF!),IFERROR(_xlfn.XLOOKUP(M261&amp;(F261-1),'Báo cáo'!#REF!,'Báo cáo'!#REF!),IFERROR(_xlfn.XLOOKUP(M261&amp;(F261+3),'Báo cáo'!#REF!,'Báo cáo'!#REF!),IFERROR(_xlfn.XLOOKUP(M261&amp;(F261+1),'Báo cáo'!#REF!,'Báo cáo'!#REF!),IFERROR(_xlfn.XLOOKUP(M261&amp;(F261-4),'Báo cáo'!#REF!,'Báo cáo'!#REF!),IFERROR(_xlfn.XLOOKUP(M261&amp;(F261+6),'Báo cáo'!#REF!,'Báo cáo'!#REF!),IFERROR(_xlfn.XLOOKUP(M261&amp;(F261-2),'Báo cáo'!#REF!,'Báo cáo'!#REF!),IFERROR(_xlfn.XLOOKUP(M261&amp;(F261+4),'Báo cáo'!#REF!,'Báo cáo'!#REF!),_xlfn.XLOOKUP(M261&amp;(F261+13),'Báo cáo'!#REF!,'Báo cáo'!#REF!))))))))))))))</f>
        <v>#REF!</v>
      </c>
    </row>
    <row r="262" spans="1:15" hidden="1">
      <c r="A262">
        <v>510017</v>
      </c>
      <c r="B262" t="s">
        <v>18518</v>
      </c>
      <c r="C262" t="s">
        <v>18519</v>
      </c>
      <c r="D262" t="s">
        <v>20062</v>
      </c>
      <c r="E262" s="79" t="s">
        <v>20063</v>
      </c>
      <c r="F262" s="80">
        <v>378000</v>
      </c>
      <c r="G262" s="81">
        <v>46022</v>
      </c>
      <c r="H262" s="81"/>
      <c r="I262" s="81"/>
      <c r="J262" s="81">
        <v>46063</v>
      </c>
      <c r="K262" s="79" t="s">
        <v>19088</v>
      </c>
      <c r="L262" s="21">
        <v>46063</v>
      </c>
      <c r="M262">
        <f t="shared" si="8"/>
        <v>89901</v>
      </c>
      <c r="N262" t="str">
        <f t="shared" si="9"/>
        <v>89901378000</v>
      </c>
      <c r="O262" t="e">
        <f>IFERROR(_xlfn.XLOOKUP(M262&amp;(F262),'Báo cáo'!#REF!,'Báo cáo'!#REF!),IFERROR(_xlfn.XLOOKUP(M262&amp;(F262-3),'Báo cáo'!#REF!,'Báo cáo'!#REF!),IFERROR(_xlfn.XLOOKUP(M262&amp;(F262-5),'Báo cáo'!#REF!,'Báo cáo'!#REF!),IFERROR(_xlfn.XLOOKUP(M262&amp;(F262+5),'Báo cáo'!#REF!,'Báo cáo'!#REF!),IFERROR(_xlfn.XLOOKUP(M262&amp;(F262+2),'Báo cáo'!#REF!,'Báo cáo'!#REF!),IFERROR(_xlfn.XLOOKUP(M262&amp;(F262-6),'Báo cáo'!#REF!,'Báo cáo'!#REF!),IFERROR(_xlfn.XLOOKUP(M262&amp;(F262-1),'Báo cáo'!#REF!,'Báo cáo'!#REF!),IFERROR(_xlfn.XLOOKUP(M262&amp;(F262+3),'Báo cáo'!#REF!,'Báo cáo'!#REF!),IFERROR(_xlfn.XLOOKUP(M262&amp;(F262+1),'Báo cáo'!#REF!,'Báo cáo'!#REF!),IFERROR(_xlfn.XLOOKUP(M262&amp;(F262-4),'Báo cáo'!#REF!,'Báo cáo'!#REF!),IFERROR(_xlfn.XLOOKUP(M262&amp;(F262+6),'Báo cáo'!#REF!,'Báo cáo'!#REF!),IFERROR(_xlfn.XLOOKUP(M262&amp;(F262-2),'Báo cáo'!#REF!,'Báo cáo'!#REF!),IFERROR(_xlfn.XLOOKUP(M262&amp;(F262+4),'Báo cáo'!#REF!,'Báo cáo'!#REF!),_xlfn.XLOOKUP(M262&amp;(F262+13),'Báo cáo'!#REF!,'Báo cáo'!#REF!))))))))))))))</f>
        <v>#REF!</v>
      </c>
    </row>
    <row r="263" spans="1:15" hidden="1">
      <c r="A263">
        <v>510017</v>
      </c>
      <c r="B263" t="s">
        <v>18518</v>
      </c>
      <c r="C263" t="s">
        <v>18519</v>
      </c>
      <c r="D263" t="s">
        <v>20064</v>
      </c>
      <c r="E263" s="79" t="s">
        <v>20065</v>
      </c>
      <c r="F263" s="80">
        <v>378000</v>
      </c>
      <c r="G263" s="81">
        <v>46022</v>
      </c>
      <c r="H263" s="81"/>
      <c r="I263" s="81"/>
      <c r="J263" s="81">
        <v>46063</v>
      </c>
      <c r="K263" s="79" t="s">
        <v>19089</v>
      </c>
      <c r="L263" s="21">
        <v>46063</v>
      </c>
      <c r="M263">
        <f t="shared" si="8"/>
        <v>89902</v>
      </c>
      <c r="N263" t="str">
        <f t="shared" si="9"/>
        <v>89902378000</v>
      </c>
      <c r="O263" t="e">
        <f>IFERROR(_xlfn.XLOOKUP(M263&amp;(F263),'Báo cáo'!#REF!,'Báo cáo'!#REF!),IFERROR(_xlfn.XLOOKUP(M263&amp;(F263-3),'Báo cáo'!#REF!,'Báo cáo'!#REF!),IFERROR(_xlfn.XLOOKUP(M263&amp;(F263-5),'Báo cáo'!#REF!,'Báo cáo'!#REF!),IFERROR(_xlfn.XLOOKUP(M263&amp;(F263+5),'Báo cáo'!#REF!,'Báo cáo'!#REF!),IFERROR(_xlfn.XLOOKUP(M263&amp;(F263+2),'Báo cáo'!#REF!,'Báo cáo'!#REF!),IFERROR(_xlfn.XLOOKUP(M263&amp;(F263-6),'Báo cáo'!#REF!,'Báo cáo'!#REF!),IFERROR(_xlfn.XLOOKUP(M263&amp;(F263-1),'Báo cáo'!#REF!,'Báo cáo'!#REF!),IFERROR(_xlfn.XLOOKUP(M263&amp;(F263+3),'Báo cáo'!#REF!,'Báo cáo'!#REF!),IFERROR(_xlfn.XLOOKUP(M263&amp;(F263+1),'Báo cáo'!#REF!,'Báo cáo'!#REF!),IFERROR(_xlfn.XLOOKUP(M263&amp;(F263-4),'Báo cáo'!#REF!,'Báo cáo'!#REF!),IFERROR(_xlfn.XLOOKUP(M263&amp;(F263+6),'Báo cáo'!#REF!,'Báo cáo'!#REF!),IFERROR(_xlfn.XLOOKUP(M263&amp;(F263-2),'Báo cáo'!#REF!,'Báo cáo'!#REF!),IFERROR(_xlfn.XLOOKUP(M263&amp;(F263+4),'Báo cáo'!#REF!,'Báo cáo'!#REF!),_xlfn.XLOOKUP(M263&amp;(F263+13),'Báo cáo'!#REF!,'Báo cáo'!#REF!))))))))))))))</f>
        <v>#REF!</v>
      </c>
    </row>
    <row r="264" spans="1:15" hidden="1">
      <c r="A264">
        <v>510015</v>
      </c>
      <c r="B264" t="s">
        <v>18518</v>
      </c>
      <c r="C264" t="s">
        <v>18519</v>
      </c>
      <c r="D264" t="s">
        <v>20066</v>
      </c>
      <c r="E264" s="79" t="s">
        <v>20067</v>
      </c>
      <c r="F264" s="80">
        <v>4187741</v>
      </c>
      <c r="G264" s="81">
        <v>46021</v>
      </c>
      <c r="H264" s="81"/>
      <c r="I264" s="81"/>
      <c r="J264" s="81">
        <v>46063</v>
      </c>
      <c r="K264" s="79" t="s">
        <v>19090</v>
      </c>
      <c r="L264" s="21">
        <v>46063</v>
      </c>
      <c r="M264">
        <f t="shared" si="8"/>
        <v>89903</v>
      </c>
      <c r="N264" t="str">
        <f t="shared" si="9"/>
        <v>899034187741</v>
      </c>
      <c r="O264" t="e">
        <f>IFERROR(_xlfn.XLOOKUP(M264&amp;(F264),'Báo cáo'!#REF!,'Báo cáo'!#REF!),IFERROR(_xlfn.XLOOKUP(M264&amp;(F264-3),'Báo cáo'!#REF!,'Báo cáo'!#REF!),IFERROR(_xlfn.XLOOKUP(M264&amp;(F264-5),'Báo cáo'!#REF!,'Báo cáo'!#REF!),IFERROR(_xlfn.XLOOKUP(M264&amp;(F264+5),'Báo cáo'!#REF!,'Báo cáo'!#REF!),IFERROR(_xlfn.XLOOKUP(M264&amp;(F264+2),'Báo cáo'!#REF!,'Báo cáo'!#REF!),IFERROR(_xlfn.XLOOKUP(M264&amp;(F264-6),'Báo cáo'!#REF!,'Báo cáo'!#REF!),IFERROR(_xlfn.XLOOKUP(M264&amp;(F264-1),'Báo cáo'!#REF!,'Báo cáo'!#REF!),IFERROR(_xlfn.XLOOKUP(M264&amp;(F264+3),'Báo cáo'!#REF!,'Báo cáo'!#REF!),IFERROR(_xlfn.XLOOKUP(M264&amp;(F264+1),'Báo cáo'!#REF!,'Báo cáo'!#REF!),IFERROR(_xlfn.XLOOKUP(M264&amp;(F264-4),'Báo cáo'!#REF!,'Báo cáo'!#REF!),IFERROR(_xlfn.XLOOKUP(M264&amp;(F264+6),'Báo cáo'!#REF!,'Báo cáo'!#REF!),IFERROR(_xlfn.XLOOKUP(M264&amp;(F264-2),'Báo cáo'!#REF!,'Báo cáo'!#REF!),IFERROR(_xlfn.XLOOKUP(M264&amp;(F264+4),'Báo cáo'!#REF!,'Báo cáo'!#REF!),_xlfn.XLOOKUP(M264&amp;(F264+13),'Báo cáo'!#REF!,'Báo cáo'!#REF!))))))))))))))</f>
        <v>#REF!</v>
      </c>
    </row>
    <row r="265" spans="1:15" hidden="1">
      <c r="A265">
        <v>510015</v>
      </c>
      <c r="B265" t="s">
        <v>18518</v>
      </c>
      <c r="C265" t="s">
        <v>18519</v>
      </c>
      <c r="D265" t="s">
        <v>20068</v>
      </c>
      <c r="E265" s="79" t="s">
        <v>20069</v>
      </c>
      <c r="F265" s="80">
        <v>4154328</v>
      </c>
      <c r="G265" s="81">
        <v>46021</v>
      </c>
      <c r="H265" s="81"/>
      <c r="I265" s="81"/>
      <c r="J265" s="81">
        <v>46063</v>
      </c>
      <c r="K265" s="79" t="s">
        <v>19091</v>
      </c>
      <c r="L265" s="21">
        <v>46063</v>
      </c>
      <c r="M265">
        <f t="shared" si="8"/>
        <v>89904</v>
      </c>
      <c r="N265" t="str">
        <f t="shared" si="9"/>
        <v>899044154328</v>
      </c>
      <c r="O265" t="e">
        <f>IFERROR(_xlfn.XLOOKUP(M265&amp;(F265),'Báo cáo'!#REF!,'Báo cáo'!#REF!),IFERROR(_xlfn.XLOOKUP(M265&amp;(F265-3),'Báo cáo'!#REF!,'Báo cáo'!#REF!),IFERROR(_xlfn.XLOOKUP(M265&amp;(F265-5),'Báo cáo'!#REF!,'Báo cáo'!#REF!),IFERROR(_xlfn.XLOOKUP(M265&amp;(F265+5),'Báo cáo'!#REF!,'Báo cáo'!#REF!),IFERROR(_xlfn.XLOOKUP(M265&amp;(F265+2),'Báo cáo'!#REF!,'Báo cáo'!#REF!),IFERROR(_xlfn.XLOOKUP(M265&amp;(F265-6),'Báo cáo'!#REF!,'Báo cáo'!#REF!),IFERROR(_xlfn.XLOOKUP(M265&amp;(F265-1),'Báo cáo'!#REF!,'Báo cáo'!#REF!),IFERROR(_xlfn.XLOOKUP(M265&amp;(F265+3),'Báo cáo'!#REF!,'Báo cáo'!#REF!),IFERROR(_xlfn.XLOOKUP(M265&amp;(F265+1),'Báo cáo'!#REF!,'Báo cáo'!#REF!),IFERROR(_xlfn.XLOOKUP(M265&amp;(F265-4),'Báo cáo'!#REF!,'Báo cáo'!#REF!),IFERROR(_xlfn.XLOOKUP(M265&amp;(F265+6),'Báo cáo'!#REF!,'Báo cáo'!#REF!),IFERROR(_xlfn.XLOOKUP(M265&amp;(F265-2),'Báo cáo'!#REF!,'Báo cáo'!#REF!),IFERROR(_xlfn.XLOOKUP(M265&amp;(F265+4),'Báo cáo'!#REF!,'Báo cáo'!#REF!),_xlfn.XLOOKUP(M265&amp;(F265+13),'Báo cáo'!#REF!,'Báo cáo'!#REF!))))))))))))))</f>
        <v>#REF!</v>
      </c>
    </row>
    <row r="266" spans="1:15" hidden="1">
      <c r="A266">
        <v>510015</v>
      </c>
      <c r="B266" t="s">
        <v>18518</v>
      </c>
      <c r="C266" t="s">
        <v>18519</v>
      </c>
      <c r="D266" t="s">
        <v>20070</v>
      </c>
      <c r="E266" s="79" t="s">
        <v>20071</v>
      </c>
      <c r="F266" s="80">
        <v>602667</v>
      </c>
      <c r="G266" s="81">
        <v>46021</v>
      </c>
      <c r="H266" s="81"/>
      <c r="I266" s="81"/>
      <c r="J266" s="81">
        <v>46063</v>
      </c>
      <c r="K266" s="79" t="s">
        <v>19092</v>
      </c>
      <c r="L266" s="21">
        <v>46063</v>
      </c>
      <c r="M266">
        <f t="shared" si="8"/>
        <v>89905</v>
      </c>
      <c r="N266" t="str">
        <f t="shared" si="9"/>
        <v>89905602667</v>
      </c>
      <c r="O266" t="e">
        <f>IFERROR(_xlfn.XLOOKUP(M266&amp;(F266),'Báo cáo'!#REF!,'Báo cáo'!#REF!),IFERROR(_xlfn.XLOOKUP(M266&amp;(F266-3),'Báo cáo'!#REF!,'Báo cáo'!#REF!),IFERROR(_xlfn.XLOOKUP(M266&amp;(F266-5),'Báo cáo'!#REF!,'Báo cáo'!#REF!),IFERROR(_xlfn.XLOOKUP(M266&amp;(F266+5),'Báo cáo'!#REF!,'Báo cáo'!#REF!),IFERROR(_xlfn.XLOOKUP(M266&amp;(F266+2),'Báo cáo'!#REF!,'Báo cáo'!#REF!),IFERROR(_xlfn.XLOOKUP(M266&amp;(F266-6),'Báo cáo'!#REF!,'Báo cáo'!#REF!),IFERROR(_xlfn.XLOOKUP(M266&amp;(F266-1),'Báo cáo'!#REF!,'Báo cáo'!#REF!),IFERROR(_xlfn.XLOOKUP(M266&amp;(F266+3),'Báo cáo'!#REF!,'Báo cáo'!#REF!),IFERROR(_xlfn.XLOOKUP(M266&amp;(F266+1),'Báo cáo'!#REF!,'Báo cáo'!#REF!),IFERROR(_xlfn.XLOOKUP(M266&amp;(F266-4),'Báo cáo'!#REF!,'Báo cáo'!#REF!),IFERROR(_xlfn.XLOOKUP(M266&amp;(F266+6),'Báo cáo'!#REF!,'Báo cáo'!#REF!),IFERROR(_xlfn.XLOOKUP(M266&amp;(F266-2),'Báo cáo'!#REF!,'Báo cáo'!#REF!),IFERROR(_xlfn.XLOOKUP(M266&amp;(F266+4),'Báo cáo'!#REF!,'Báo cáo'!#REF!),_xlfn.XLOOKUP(M266&amp;(F266+13),'Báo cáo'!#REF!,'Báo cáo'!#REF!))))))))))))))</f>
        <v>#REF!</v>
      </c>
    </row>
    <row r="267" spans="1:15" hidden="1">
      <c r="A267">
        <v>510011</v>
      </c>
      <c r="B267" t="s">
        <v>18518</v>
      </c>
      <c r="C267" t="s">
        <v>18519</v>
      </c>
      <c r="D267" t="s">
        <v>20072</v>
      </c>
      <c r="E267" s="79" t="s">
        <v>20073</v>
      </c>
      <c r="F267" s="80">
        <v>6387147</v>
      </c>
      <c r="G267" s="81">
        <v>46022</v>
      </c>
      <c r="H267" s="81"/>
      <c r="I267" s="81"/>
      <c r="J267" s="81">
        <v>46063</v>
      </c>
      <c r="K267" s="79" t="s">
        <v>19098</v>
      </c>
      <c r="L267" s="21">
        <v>46063</v>
      </c>
      <c r="M267">
        <f t="shared" si="8"/>
        <v>89908</v>
      </c>
      <c r="N267" t="str">
        <f t="shared" si="9"/>
        <v>899086387147</v>
      </c>
      <c r="O267" t="e">
        <f>IFERROR(_xlfn.XLOOKUP(M267&amp;(F267),'Báo cáo'!#REF!,'Báo cáo'!#REF!),IFERROR(_xlfn.XLOOKUP(M267&amp;(F267-3),'Báo cáo'!#REF!,'Báo cáo'!#REF!),IFERROR(_xlfn.XLOOKUP(M267&amp;(F267-5),'Báo cáo'!#REF!,'Báo cáo'!#REF!),IFERROR(_xlfn.XLOOKUP(M267&amp;(F267+5),'Báo cáo'!#REF!,'Báo cáo'!#REF!),IFERROR(_xlfn.XLOOKUP(M267&amp;(F267+2),'Báo cáo'!#REF!,'Báo cáo'!#REF!),IFERROR(_xlfn.XLOOKUP(M267&amp;(F267-6),'Báo cáo'!#REF!,'Báo cáo'!#REF!),IFERROR(_xlfn.XLOOKUP(M267&amp;(F267-1),'Báo cáo'!#REF!,'Báo cáo'!#REF!),IFERROR(_xlfn.XLOOKUP(M267&amp;(F267+3),'Báo cáo'!#REF!,'Báo cáo'!#REF!),IFERROR(_xlfn.XLOOKUP(M267&amp;(F267+1),'Báo cáo'!#REF!,'Báo cáo'!#REF!),IFERROR(_xlfn.XLOOKUP(M267&amp;(F267-4),'Báo cáo'!#REF!,'Báo cáo'!#REF!),IFERROR(_xlfn.XLOOKUP(M267&amp;(F267+6),'Báo cáo'!#REF!,'Báo cáo'!#REF!),IFERROR(_xlfn.XLOOKUP(M267&amp;(F267-2),'Báo cáo'!#REF!,'Báo cáo'!#REF!),IFERROR(_xlfn.XLOOKUP(M267&amp;(F267+4),'Báo cáo'!#REF!,'Báo cáo'!#REF!),_xlfn.XLOOKUP(M267&amp;(F267+13),'Báo cáo'!#REF!,'Báo cáo'!#REF!))))))))))))))</f>
        <v>#REF!</v>
      </c>
    </row>
    <row r="268" spans="1:15" hidden="1">
      <c r="A268">
        <v>510011</v>
      </c>
      <c r="B268" t="s">
        <v>18518</v>
      </c>
      <c r="C268" t="s">
        <v>18519</v>
      </c>
      <c r="D268" t="s">
        <v>20074</v>
      </c>
      <c r="E268" s="79" t="s">
        <v>20075</v>
      </c>
      <c r="F268" s="80">
        <v>6558152</v>
      </c>
      <c r="G268" s="81">
        <v>46022</v>
      </c>
      <c r="H268" s="81"/>
      <c r="I268" s="81"/>
      <c r="J268" s="81">
        <v>46063</v>
      </c>
      <c r="K268" s="79" t="s">
        <v>19099</v>
      </c>
      <c r="L268" s="21">
        <v>46063</v>
      </c>
      <c r="M268">
        <f t="shared" si="8"/>
        <v>89909</v>
      </c>
      <c r="N268" t="str">
        <f t="shared" si="9"/>
        <v>899096558152</v>
      </c>
      <c r="O268" t="e">
        <f>IFERROR(_xlfn.XLOOKUP(M268&amp;(F268),'Báo cáo'!#REF!,'Báo cáo'!#REF!),IFERROR(_xlfn.XLOOKUP(M268&amp;(F268-3),'Báo cáo'!#REF!,'Báo cáo'!#REF!),IFERROR(_xlfn.XLOOKUP(M268&amp;(F268-5),'Báo cáo'!#REF!,'Báo cáo'!#REF!),IFERROR(_xlfn.XLOOKUP(M268&amp;(F268+5),'Báo cáo'!#REF!,'Báo cáo'!#REF!),IFERROR(_xlfn.XLOOKUP(M268&amp;(F268+2),'Báo cáo'!#REF!,'Báo cáo'!#REF!),IFERROR(_xlfn.XLOOKUP(M268&amp;(F268-6),'Báo cáo'!#REF!,'Báo cáo'!#REF!),IFERROR(_xlfn.XLOOKUP(M268&amp;(F268-1),'Báo cáo'!#REF!,'Báo cáo'!#REF!),IFERROR(_xlfn.XLOOKUP(M268&amp;(F268+3),'Báo cáo'!#REF!,'Báo cáo'!#REF!),IFERROR(_xlfn.XLOOKUP(M268&amp;(F268+1),'Báo cáo'!#REF!,'Báo cáo'!#REF!),IFERROR(_xlfn.XLOOKUP(M268&amp;(F268-4),'Báo cáo'!#REF!,'Báo cáo'!#REF!),IFERROR(_xlfn.XLOOKUP(M268&amp;(F268+6),'Báo cáo'!#REF!,'Báo cáo'!#REF!),IFERROR(_xlfn.XLOOKUP(M268&amp;(F268-2),'Báo cáo'!#REF!,'Báo cáo'!#REF!),IFERROR(_xlfn.XLOOKUP(M268&amp;(F268+4),'Báo cáo'!#REF!,'Báo cáo'!#REF!),_xlfn.XLOOKUP(M268&amp;(F268+13),'Báo cáo'!#REF!,'Báo cáo'!#REF!))))))))))))))</f>
        <v>#REF!</v>
      </c>
    </row>
    <row r="269" spans="1:15" hidden="1">
      <c r="A269">
        <v>510011</v>
      </c>
      <c r="B269" t="s">
        <v>18518</v>
      </c>
      <c r="C269" t="s">
        <v>18519</v>
      </c>
      <c r="D269" t="s">
        <v>20076</v>
      </c>
      <c r="E269" s="79" t="s">
        <v>20077</v>
      </c>
      <c r="F269" s="80">
        <v>3071156</v>
      </c>
      <c r="G269" s="81">
        <v>46022</v>
      </c>
      <c r="H269" s="81"/>
      <c r="I269" s="81"/>
      <c r="J269" s="81">
        <v>46063</v>
      </c>
      <c r="K269" s="79" t="s">
        <v>19100</v>
      </c>
      <c r="L269" s="21">
        <v>46063</v>
      </c>
      <c r="M269">
        <f t="shared" si="8"/>
        <v>89910</v>
      </c>
      <c r="N269" t="str">
        <f t="shared" si="9"/>
        <v>899103071156</v>
      </c>
      <c r="O269" t="e">
        <f>IFERROR(_xlfn.XLOOKUP(M269&amp;(F269),'Báo cáo'!#REF!,'Báo cáo'!#REF!),IFERROR(_xlfn.XLOOKUP(M269&amp;(F269-3),'Báo cáo'!#REF!,'Báo cáo'!#REF!),IFERROR(_xlfn.XLOOKUP(M269&amp;(F269-5),'Báo cáo'!#REF!,'Báo cáo'!#REF!),IFERROR(_xlfn.XLOOKUP(M269&amp;(F269+5),'Báo cáo'!#REF!,'Báo cáo'!#REF!),IFERROR(_xlfn.XLOOKUP(M269&amp;(F269+2),'Báo cáo'!#REF!,'Báo cáo'!#REF!),IFERROR(_xlfn.XLOOKUP(M269&amp;(F269-6),'Báo cáo'!#REF!,'Báo cáo'!#REF!),IFERROR(_xlfn.XLOOKUP(M269&amp;(F269-1),'Báo cáo'!#REF!,'Báo cáo'!#REF!),IFERROR(_xlfn.XLOOKUP(M269&amp;(F269+3),'Báo cáo'!#REF!,'Báo cáo'!#REF!),IFERROR(_xlfn.XLOOKUP(M269&amp;(F269+1),'Báo cáo'!#REF!,'Báo cáo'!#REF!),IFERROR(_xlfn.XLOOKUP(M269&amp;(F269-4),'Báo cáo'!#REF!,'Báo cáo'!#REF!),IFERROR(_xlfn.XLOOKUP(M269&amp;(F269+6),'Báo cáo'!#REF!,'Báo cáo'!#REF!),IFERROR(_xlfn.XLOOKUP(M269&amp;(F269-2),'Báo cáo'!#REF!,'Báo cáo'!#REF!),IFERROR(_xlfn.XLOOKUP(M269&amp;(F269+4),'Báo cáo'!#REF!,'Báo cáo'!#REF!),_xlfn.XLOOKUP(M269&amp;(F269+13),'Báo cáo'!#REF!,'Báo cáo'!#REF!))))))))))))))</f>
        <v>#REF!</v>
      </c>
    </row>
    <row r="270" spans="1:15" hidden="1">
      <c r="A270">
        <v>510010</v>
      </c>
      <c r="B270" t="s">
        <v>18518</v>
      </c>
      <c r="C270" t="s">
        <v>18519</v>
      </c>
      <c r="D270" t="s">
        <v>20078</v>
      </c>
      <c r="E270" s="79" t="s">
        <v>20079</v>
      </c>
      <c r="F270" s="80">
        <v>9316175</v>
      </c>
      <c r="G270" s="81">
        <v>46022</v>
      </c>
      <c r="H270" s="81"/>
      <c r="I270" s="81"/>
      <c r="J270" s="81">
        <v>46063</v>
      </c>
      <c r="K270" s="79" t="s">
        <v>19103</v>
      </c>
      <c r="L270" s="21">
        <v>46063</v>
      </c>
      <c r="M270">
        <f t="shared" si="8"/>
        <v>90058</v>
      </c>
      <c r="N270" t="str">
        <f t="shared" si="9"/>
        <v>900589316175</v>
      </c>
      <c r="O270" t="e">
        <f>IFERROR(_xlfn.XLOOKUP(M270&amp;(F270),'Báo cáo'!#REF!,'Báo cáo'!#REF!),IFERROR(_xlfn.XLOOKUP(M270&amp;(F270-3),'Báo cáo'!#REF!,'Báo cáo'!#REF!),IFERROR(_xlfn.XLOOKUP(M270&amp;(F270-5),'Báo cáo'!#REF!,'Báo cáo'!#REF!),IFERROR(_xlfn.XLOOKUP(M270&amp;(F270+5),'Báo cáo'!#REF!,'Báo cáo'!#REF!),IFERROR(_xlfn.XLOOKUP(M270&amp;(F270+2),'Báo cáo'!#REF!,'Báo cáo'!#REF!),IFERROR(_xlfn.XLOOKUP(M270&amp;(F270-6),'Báo cáo'!#REF!,'Báo cáo'!#REF!),IFERROR(_xlfn.XLOOKUP(M270&amp;(F270-1),'Báo cáo'!#REF!,'Báo cáo'!#REF!),IFERROR(_xlfn.XLOOKUP(M270&amp;(F270+3),'Báo cáo'!#REF!,'Báo cáo'!#REF!),IFERROR(_xlfn.XLOOKUP(M270&amp;(F270+1),'Báo cáo'!#REF!,'Báo cáo'!#REF!),IFERROR(_xlfn.XLOOKUP(M270&amp;(F270-4),'Báo cáo'!#REF!,'Báo cáo'!#REF!),IFERROR(_xlfn.XLOOKUP(M270&amp;(F270+6),'Báo cáo'!#REF!,'Báo cáo'!#REF!),IFERROR(_xlfn.XLOOKUP(M270&amp;(F270-2),'Báo cáo'!#REF!,'Báo cáo'!#REF!),IFERROR(_xlfn.XLOOKUP(M270&amp;(F270+4),'Báo cáo'!#REF!,'Báo cáo'!#REF!),_xlfn.XLOOKUP(M270&amp;(F270+13),'Báo cáo'!#REF!,'Báo cáo'!#REF!))))))))))))))</f>
        <v>#REF!</v>
      </c>
    </row>
    <row r="271" spans="1:15" hidden="1">
      <c r="A271">
        <v>510010</v>
      </c>
      <c r="B271" t="s">
        <v>18518</v>
      </c>
      <c r="C271" t="s">
        <v>18519</v>
      </c>
      <c r="D271" t="s">
        <v>20080</v>
      </c>
      <c r="E271" s="79" t="s">
        <v>20081</v>
      </c>
      <c r="F271" s="80">
        <v>5842287</v>
      </c>
      <c r="G271" s="81">
        <v>46022</v>
      </c>
      <c r="H271" s="81"/>
      <c r="I271" s="81"/>
      <c r="J271" s="81">
        <v>46063</v>
      </c>
      <c r="K271" s="79" t="s">
        <v>19104</v>
      </c>
      <c r="L271" s="21">
        <v>46063</v>
      </c>
      <c r="M271">
        <f t="shared" si="8"/>
        <v>90087</v>
      </c>
      <c r="N271" t="str">
        <f t="shared" si="9"/>
        <v>900875842287</v>
      </c>
      <c r="O271" t="e">
        <f>IFERROR(_xlfn.XLOOKUP(M271&amp;(F271),'Báo cáo'!#REF!,'Báo cáo'!#REF!),IFERROR(_xlfn.XLOOKUP(M271&amp;(F271-3),'Báo cáo'!#REF!,'Báo cáo'!#REF!),IFERROR(_xlfn.XLOOKUP(M271&amp;(F271-5),'Báo cáo'!#REF!,'Báo cáo'!#REF!),IFERROR(_xlfn.XLOOKUP(M271&amp;(F271+5),'Báo cáo'!#REF!,'Báo cáo'!#REF!),IFERROR(_xlfn.XLOOKUP(M271&amp;(F271+2),'Báo cáo'!#REF!,'Báo cáo'!#REF!),IFERROR(_xlfn.XLOOKUP(M271&amp;(F271-6),'Báo cáo'!#REF!,'Báo cáo'!#REF!),IFERROR(_xlfn.XLOOKUP(M271&amp;(F271-1),'Báo cáo'!#REF!,'Báo cáo'!#REF!),IFERROR(_xlfn.XLOOKUP(M271&amp;(F271+3),'Báo cáo'!#REF!,'Báo cáo'!#REF!),IFERROR(_xlfn.XLOOKUP(M271&amp;(F271+1),'Báo cáo'!#REF!,'Báo cáo'!#REF!),IFERROR(_xlfn.XLOOKUP(M271&amp;(F271-4),'Báo cáo'!#REF!,'Báo cáo'!#REF!),IFERROR(_xlfn.XLOOKUP(M271&amp;(F271+6),'Báo cáo'!#REF!,'Báo cáo'!#REF!),IFERROR(_xlfn.XLOOKUP(M271&amp;(F271-2),'Báo cáo'!#REF!,'Báo cáo'!#REF!),IFERROR(_xlfn.XLOOKUP(M271&amp;(F271+4),'Báo cáo'!#REF!,'Báo cáo'!#REF!),_xlfn.XLOOKUP(M271&amp;(F271+13),'Báo cáo'!#REF!,'Báo cáo'!#REF!))))))))))))))</f>
        <v>#REF!</v>
      </c>
    </row>
    <row r="272" spans="1:15" hidden="1">
      <c r="A272">
        <v>510018</v>
      </c>
      <c r="B272" t="s">
        <v>18518</v>
      </c>
      <c r="C272" t="s">
        <v>18519</v>
      </c>
      <c r="D272" t="s">
        <v>20082</v>
      </c>
      <c r="E272" s="79" t="s">
        <v>20083</v>
      </c>
      <c r="F272" s="80">
        <v>2186055</v>
      </c>
      <c r="G272" s="81">
        <v>46021</v>
      </c>
      <c r="H272" s="81"/>
      <c r="I272" s="81"/>
      <c r="J272" s="81">
        <v>46063</v>
      </c>
      <c r="K272" s="79" t="s">
        <v>19095</v>
      </c>
      <c r="L272" s="21">
        <v>46063</v>
      </c>
      <c r="M272">
        <f t="shared" si="8"/>
        <v>90094</v>
      </c>
      <c r="N272" t="str">
        <f t="shared" si="9"/>
        <v>900942186055</v>
      </c>
      <c r="O272" t="e">
        <f>IFERROR(_xlfn.XLOOKUP(M272&amp;(F272),'Báo cáo'!#REF!,'Báo cáo'!#REF!),IFERROR(_xlfn.XLOOKUP(M272&amp;(F272-3),'Báo cáo'!#REF!,'Báo cáo'!#REF!),IFERROR(_xlfn.XLOOKUP(M272&amp;(F272-5),'Báo cáo'!#REF!,'Báo cáo'!#REF!),IFERROR(_xlfn.XLOOKUP(M272&amp;(F272+5),'Báo cáo'!#REF!,'Báo cáo'!#REF!),IFERROR(_xlfn.XLOOKUP(M272&amp;(F272+2),'Báo cáo'!#REF!,'Báo cáo'!#REF!),IFERROR(_xlfn.XLOOKUP(M272&amp;(F272-6),'Báo cáo'!#REF!,'Báo cáo'!#REF!),IFERROR(_xlfn.XLOOKUP(M272&amp;(F272-1),'Báo cáo'!#REF!,'Báo cáo'!#REF!),IFERROR(_xlfn.XLOOKUP(M272&amp;(F272+3),'Báo cáo'!#REF!,'Báo cáo'!#REF!),IFERROR(_xlfn.XLOOKUP(M272&amp;(F272+1),'Báo cáo'!#REF!,'Báo cáo'!#REF!),IFERROR(_xlfn.XLOOKUP(M272&amp;(F272-4),'Báo cáo'!#REF!,'Báo cáo'!#REF!),IFERROR(_xlfn.XLOOKUP(M272&amp;(F272+6),'Báo cáo'!#REF!,'Báo cáo'!#REF!),IFERROR(_xlfn.XLOOKUP(M272&amp;(F272-2),'Báo cáo'!#REF!,'Báo cáo'!#REF!),IFERROR(_xlfn.XLOOKUP(M272&amp;(F272+4),'Báo cáo'!#REF!,'Báo cáo'!#REF!),_xlfn.XLOOKUP(M272&amp;(F272+13),'Báo cáo'!#REF!,'Báo cáo'!#REF!))))))))))))))</f>
        <v>#REF!</v>
      </c>
    </row>
    <row r="273" spans="1:15" hidden="1">
      <c r="A273">
        <v>510018</v>
      </c>
      <c r="B273" t="s">
        <v>18518</v>
      </c>
      <c r="C273" t="s">
        <v>18519</v>
      </c>
      <c r="D273" t="s">
        <v>20084</v>
      </c>
      <c r="E273" s="79" t="s">
        <v>20085</v>
      </c>
      <c r="F273" s="80">
        <v>1968273</v>
      </c>
      <c r="G273" s="81">
        <v>46021</v>
      </c>
      <c r="H273" s="81"/>
      <c r="I273" s="81"/>
      <c r="J273" s="81">
        <v>46063</v>
      </c>
      <c r="K273" s="79" t="s">
        <v>19101</v>
      </c>
      <c r="L273" s="21">
        <v>46063</v>
      </c>
      <c r="M273">
        <f t="shared" si="8"/>
        <v>90095</v>
      </c>
      <c r="N273" t="str">
        <f t="shared" si="9"/>
        <v>900951968273</v>
      </c>
      <c r="O273" t="e">
        <f>IFERROR(_xlfn.XLOOKUP(M273&amp;(F273),'Báo cáo'!#REF!,'Báo cáo'!#REF!),IFERROR(_xlfn.XLOOKUP(M273&amp;(F273-3),'Báo cáo'!#REF!,'Báo cáo'!#REF!),IFERROR(_xlfn.XLOOKUP(M273&amp;(F273-5),'Báo cáo'!#REF!,'Báo cáo'!#REF!),IFERROR(_xlfn.XLOOKUP(M273&amp;(F273+5),'Báo cáo'!#REF!,'Báo cáo'!#REF!),IFERROR(_xlfn.XLOOKUP(M273&amp;(F273+2),'Báo cáo'!#REF!,'Báo cáo'!#REF!),IFERROR(_xlfn.XLOOKUP(M273&amp;(F273-6),'Báo cáo'!#REF!,'Báo cáo'!#REF!),IFERROR(_xlfn.XLOOKUP(M273&amp;(F273-1),'Báo cáo'!#REF!,'Báo cáo'!#REF!),IFERROR(_xlfn.XLOOKUP(M273&amp;(F273+3),'Báo cáo'!#REF!,'Báo cáo'!#REF!),IFERROR(_xlfn.XLOOKUP(M273&amp;(F273+1),'Báo cáo'!#REF!,'Báo cáo'!#REF!),IFERROR(_xlfn.XLOOKUP(M273&amp;(F273-4),'Báo cáo'!#REF!,'Báo cáo'!#REF!),IFERROR(_xlfn.XLOOKUP(M273&amp;(F273+6),'Báo cáo'!#REF!,'Báo cáo'!#REF!),IFERROR(_xlfn.XLOOKUP(M273&amp;(F273-2),'Báo cáo'!#REF!,'Báo cáo'!#REF!),IFERROR(_xlfn.XLOOKUP(M273&amp;(F273+4),'Báo cáo'!#REF!,'Báo cáo'!#REF!),_xlfn.XLOOKUP(M273&amp;(F273+13),'Báo cáo'!#REF!,'Báo cáo'!#REF!))))))))))))))</f>
        <v>#REF!</v>
      </c>
    </row>
    <row r="274" spans="1:15" hidden="1">
      <c r="A274">
        <v>510018</v>
      </c>
      <c r="B274" t="s">
        <v>18518</v>
      </c>
      <c r="C274" t="s">
        <v>18519</v>
      </c>
      <c r="D274" t="s">
        <v>20086</v>
      </c>
      <c r="E274" s="79" t="s">
        <v>20087</v>
      </c>
      <c r="F274" s="80">
        <v>2965302</v>
      </c>
      <c r="G274" s="81">
        <v>46021</v>
      </c>
      <c r="H274" s="81"/>
      <c r="I274" s="81"/>
      <c r="J274" s="81">
        <v>46063</v>
      </c>
      <c r="K274" s="79" t="s">
        <v>19096</v>
      </c>
      <c r="L274" s="21">
        <v>46063</v>
      </c>
      <c r="M274">
        <f t="shared" si="8"/>
        <v>90096</v>
      </c>
      <c r="N274" t="str">
        <f t="shared" si="9"/>
        <v>900962965302</v>
      </c>
      <c r="O274" t="e">
        <f>IFERROR(_xlfn.XLOOKUP(M274&amp;(F274),'Báo cáo'!#REF!,'Báo cáo'!#REF!),IFERROR(_xlfn.XLOOKUP(M274&amp;(F274-3),'Báo cáo'!#REF!,'Báo cáo'!#REF!),IFERROR(_xlfn.XLOOKUP(M274&amp;(F274-5),'Báo cáo'!#REF!,'Báo cáo'!#REF!),IFERROR(_xlfn.XLOOKUP(M274&amp;(F274+5),'Báo cáo'!#REF!,'Báo cáo'!#REF!),IFERROR(_xlfn.XLOOKUP(M274&amp;(F274+2),'Báo cáo'!#REF!,'Báo cáo'!#REF!),IFERROR(_xlfn.XLOOKUP(M274&amp;(F274-6),'Báo cáo'!#REF!,'Báo cáo'!#REF!),IFERROR(_xlfn.XLOOKUP(M274&amp;(F274-1),'Báo cáo'!#REF!,'Báo cáo'!#REF!),IFERROR(_xlfn.XLOOKUP(M274&amp;(F274+3),'Báo cáo'!#REF!,'Báo cáo'!#REF!),IFERROR(_xlfn.XLOOKUP(M274&amp;(F274+1),'Báo cáo'!#REF!,'Báo cáo'!#REF!),IFERROR(_xlfn.XLOOKUP(M274&amp;(F274-4),'Báo cáo'!#REF!,'Báo cáo'!#REF!),IFERROR(_xlfn.XLOOKUP(M274&amp;(F274+6),'Báo cáo'!#REF!,'Báo cáo'!#REF!),IFERROR(_xlfn.XLOOKUP(M274&amp;(F274-2),'Báo cáo'!#REF!,'Báo cáo'!#REF!),IFERROR(_xlfn.XLOOKUP(M274&amp;(F274+4),'Báo cáo'!#REF!,'Báo cáo'!#REF!),_xlfn.XLOOKUP(M274&amp;(F274+13),'Báo cáo'!#REF!,'Báo cáo'!#REF!))))))))))))))</f>
        <v>#REF!</v>
      </c>
    </row>
    <row r="275" spans="1:15" hidden="1">
      <c r="A275">
        <v>510019</v>
      </c>
      <c r="B275" t="s">
        <v>18518</v>
      </c>
      <c r="C275" t="s">
        <v>18519</v>
      </c>
      <c r="D275" t="s">
        <v>20088</v>
      </c>
      <c r="E275" s="79" t="s">
        <v>20089</v>
      </c>
      <c r="F275" s="80">
        <v>4372097</v>
      </c>
      <c r="G275" s="81">
        <v>46021</v>
      </c>
      <c r="H275" s="81"/>
      <c r="I275" s="81"/>
      <c r="J275" s="81">
        <v>46063</v>
      </c>
      <c r="K275" s="79" t="s">
        <v>19102</v>
      </c>
      <c r="L275" s="21">
        <v>46063</v>
      </c>
      <c r="M275">
        <f t="shared" si="8"/>
        <v>90097</v>
      </c>
      <c r="N275" t="str">
        <f t="shared" si="9"/>
        <v>900974372097</v>
      </c>
      <c r="O275" t="e">
        <f>IFERROR(_xlfn.XLOOKUP(M275&amp;(F275),'Báo cáo'!#REF!,'Báo cáo'!#REF!),IFERROR(_xlfn.XLOOKUP(M275&amp;(F275-3),'Báo cáo'!#REF!,'Báo cáo'!#REF!),IFERROR(_xlfn.XLOOKUP(M275&amp;(F275-5),'Báo cáo'!#REF!,'Báo cáo'!#REF!),IFERROR(_xlfn.XLOOKUP(M275&amp;(F275+5),'Báo cáo'!#REF!,'Báo cáo'!#REF!),IFERROR(_xlfn.XLOOKUP(M275&amp;(F275+2),'Báo cáo'!#REF!,'Báo cáo'!#REF!),IFERROR(_xlfn.XLOOKUP(M275&amp;(F275-6),'Báo cáo'!#REF!,'Báo cáo'!#REF!),IFERROR(_xlfn.XLOOKUP(M275&amp;(F275-1),'Báo cáo'!#REF!,'Báo cáo'!#REF!),IFERROR(_xlfn.XLOOKUP(M275&amp;(F275+3),'Báo cáo'!#REF!,'Báo cáo'!#REF!),IFERROR(_xlfn.XLOOKUP(M275&amp;(F275+1),'Báo cáo'!#REF!,'Báo cáo'!#REF!),IFERROR(_xlfn.XLOOKUP(M275&amp;(F275-4),'Báo cáo'!#REF!,'Báo cáo'!#REF!),IFERROR(_xlfn.XLOOKUP(M275&amp;(F275+6),'Báo cáo'!#REF!,'Báo cáo'!#REF!),IFERROR(_xlfn.XLOOKUP(M275&amp;(F275-2),'Báo cáo'!#REF!,'Báo cáo'!#REF!),IFERROR(_xlfn.XLOOKUP(M275&amp;(F275+4),'Báo cáo'!#REF!,'Báo cáo'!#REF!),_xlfn.XLOOKUP(M275&amp;(F275+13),'Báo cáo'!#REF!,'Báo cáo'!#REF!))))))))))))))</f>
        <v>#REF!</v>
      </c>
    </row>
    <row r="276" spans="1:15" hidden="1">
      <c r="A276">
        <v>510019</v>
      </c>
      <c r="B276" t="s">
        <v>18518</v>
      </c>
      <c r="C276" t="s">
        <v>18519</v>
      </c>
      <c r="D276" t="s">
        <v>20090</v>
      </c>
      <c r="E276" s="79" t="s">
        <v>20091</v>
      </c>
      <c r="F276" s="80">
        <v>1568970</v>
      </c>
      <c r="G276" s="81">
        <v>46021</v>
      </c>
      <c r="H276" s="81"/>
      <c r="I276" s="81"/>
      <c r="J276" s="81">
        <v>46063</v>
      </c>
      <c r="K276" s="79" t="s">
        <v>19097</v>
      </c>
      <c r="L276" s="21">
        <v>46063</v>
      </c>
      <c r="M276">
        <f t="shared" si="8"/>
        <v>90098</v>
      </c>
      <c r="N276" t="str">
        <f t="shared" si="9"/>
        <v>900981568970</v>
      </c>
      <c r="O276" t="e">
        <f>IFERROR(_xlfn.XLOOKUP(M276&amp;(F276),'Báo cáo'!#REF!,'Báo cáo'!#REF!),IFERROR(_xlfn.XLOOKUP(M276&amp;(F276-3),'Báo cáo'!#REF!,'Báo cáo'!#REF!),IFERROR(_xlfn.XLOOKUP(M276&amp;(F276-5),'Báo cáo'!#REF!,'Báo cáo'!#REF!),IFERROR(_xlfn.XLOOKUP(M276&amp;(F276+5),'Báo cáo'!#REF!,'Báo cáo'!#REF!),IFERROR(_xlfn.XLOOKUP(M276&amp;(F276+2),'Báo cáo'!#REF!,'Báo cáo'!#REF!),IFERROR(_xlfn.XLOOKUP(M276&amp;(F276-6),'Báo cáo'!#REF!,'Báo cáo'!#REF!),IFERROR(_xlfn.XLOOKUP(M276&amp;(F276-1),'Báo cáo'!#REF!,'Báo cáo'!#REF!),IFERROR(_xlfn.XLOOKUP(M276&amp;(F276+3),'Báo cáo'!#REF!,'Báo cáo'!#REF!),IFERROR(_xlfn.XLOOKUP(M276&amp;(F276+1),'Báo cáo'!#REF!,'Báo cáo'!#REF!),IFERROR(_xlfn.XLOOKUP(M276&amp;(F276-4),'Báo cáo'!#REF!,'Báo cáo'!#REF!),IFERROR(_xlfn.XLOOKUP(M276&amp;(F276+6),'Báo cáo'!#REF!,'Báo cáo'!#REF!),IFERROR(_xlfn.XLOOKUP(M276&amp;(F276-2),'Báo cáo'!#REF!,'Báo cáo'!#REF!),IFERROR(_xlfn.XLOOKUP(M276&amp;(F276+4),'Báo cáo'!#REF!,'Báo cáo'!#REF!),_xlfn.XLOOKUP(M276&amp;(F276+13),'Báo cáo'!#REF!,'Báo cáo'!#REF!))))))))))))))</f>
        <v>#REF!</v>
      </c>
    </row>
    <row r="277" spans="1:15" hidden="1">
      <c r="A277">
        <v>520090</v>
      </c>
      <c r="B277" t="s">
        <v>18518</v>
      </c>
      <c r="C277" t="s">
        <v>18519</v>
      </c>
      <c r="D277" t="s">
        <v>20092</v>
      </c>
      <c r="E277" s="79" t="s">
        <v>20093</v>
      </c>
      <c r="F277" s="80">
        <v>-240170</v>
      </c>
      <c r="G277" s="81">
        <v>46060</v>
      </c>
      <c r="H277" s="81"/>
      <c r="I277" s="81"/>
      <c r="J277" s="81">
        <v>46077</v>
      </c>
      <c r="K277" s="79" t="s">
        <v>19279</v>
      </c>
      <c r="L277" s="21">
        <v>46077</v>
      </c>
      <c r="M277">
        <f t="shared" si="8"/>
        <v>18</v>
      </c>
      <c r="N277" t="str">
        <f t="shared" si="9"/>
        <v>18-240170</v>
      </c>
      <c r="O277" t="e">
        <f>IFERROR(_xlfn.XLOOKUP(M277&amp;(F277),'Báo cáo'!#REF!,'Báo cáo'!#REF!),IFERROR(_xlfn.XLOOKUP(M277&amp;(F277-3),'Báo cáo'!#REF!,'Báo cáo'!#REF!),IFERROR(_xlfn.XLOOKUP(M277&amp;(F277-5),'Báo cáo'!#REF!,'Báo cáo'!#REF!),IFERROR(_xlfn.XLOOKUP(M277&amp;(F277+5),'Báo cáo'!#REF!,'Báo cáo'!#REF!),IFERROR(_xlfn.XLOOKUP(M277&amp;(F277+2),'Báo cáo'!#REF!,'Báo cáo'!#REF!),IFERROR(_xlfn.XLOOKUP(M277&amp;(F277-6),'Báo cáo'!#REF!,'Báo cáo'!#REF!),IFERROR(_xlfn.XLOOKUP(M277&amp;(F277-1),'Báo cáo'!#REF!,'Báo cáo'!#REF!),IFERROR(_xlfn.XLOOKUP(M277&amp;(F277+3),'Báo cáo'!#REF!,'Báo cáo'!#REF!),IFERROR(_xlfn.XLOOKUP(M277&amp;(F277+1),'Báo cáo'!#REF!,'Báo cáo'!#REF!),IFERROR(_xlfn.XLOOKUP(M277&amp;(F277-4),'Báo cáo'!#REF!,'Báo cáo'!#REF!),IFERROR(_xlfn.XLOOKUP(M277&amp;(F277+6),'Báo cáo'!#REF!,'Báo cáo'!#REF!),IFERROR(_xlfn.XLOOKUP(M277&amp;(F277-2),'Báo cáo'!#REF!,'Báo cáo'!#REF!),IFERROR(_xlfn.XLOOKUP(M277&amp;(F277+4),'Báo cáo'!#REF!,'Báo cáo'!#REF!),_xlfn.XLOOKUP(M277&amp;(F277+13),'Báo cáo'!#REF!,'Báo cáo'!#REF!))))))))))))))</f>
        <v>#REF!</v>
      </c>
    </row>
    <row r="278" spans="1:15" hidden="1">
      <c r="A278">
        <v>510025</v>
      </c>
      <c r="B278" t="s">
        <v>18518</v>
      </c>
      <c r="C278" t="s">
        <v>18519</v>
      </c>
      <c r="D278" t="s">
        <v>20094</v>
      </c>
      <c r="E278" s="79" t="s">
        <v>20095</v>
      </c>
      <c r="F278" s="80">
        <v>-3801600</v>
      </c>
      <c r="G278" s="81">
        <v>46059</v>
      </c>
      <c r="H278" s="81"/>
      <c r="I278" s="81"/>
      <c r="J278" s="81">
        <v>46077</v>
      </c>
      <c r="K278" s="79" t="s">
        <v>19409</v>
      </c>
      <c r="L278" s="21">
        <v>46077</v>
      </c>
      <c r="M278">
        <f t="shared" si="8"/>
        <v>32</v>
      </c>
      <c r="N278" t="str">
        <f t="shared" si="9"/>
        <v>32-3801600</v>
      </c>
      <c r="O278" t="e">
        <f>IFERROR(_xlfn.XLOOKUP(M278&amp;(F278),'Báo cáo'!#REF!,'Báo cáo'!#REF!),IFERROR(_xlfn.XLOOKUP(M278&amp;(F278-3),'Báo cáo'!#REF!,'Báo cáo'!#REF!),IFERROR(_xlfn.XLOOKUP(M278&amp;(F278-5),'Báo cáo'!#REF!,'Báo cáo'!#REF!),IFERROR(_xlfn.XLOOKUP(M278&amp;(F278+5),'Báo cáo'!#REF!,'Báo cáo'!#REF!),IFERROR(_xlfn.XLOOKUP(M278&amp;(F278+2),'Báo cáo'!#REF!,'Báo cáo'!#REF!),IFERROR(_xlfn.XLOOKUP(M278&amp;(F278-6),'Báo cáo'!#REF!,'Báo cáo'!#REF!),IFERROR(_xlfn.XLOOKUP(M278&amp;(F278-1),'Báo cáo'!#REF!,'Báo cáo'!#REF!),IFERROR(_xlfn.XLOOKUP(M278&amp;(F278+3),'Báo cáo'!#REF!,'Báo cáo'!#REF!),IFERROR(_xlfn.XLOOKUP(M278&amp;(F278+1),'Báo cáo'!#REF!,'Báo cáo'!#REF!),IFERROR(_xlfn.XLOOKUP(M278&amp;(F278-4),'Báo cáo'!#REF!,'Báo cáo'!#REF!),IFERROR(_xlfn.XLOOKUP(M278&amp;(F278+6),'Báo cáo'!#REF!,'Báo cáo'!#REF!),IFERROR(_xlfn.XLOOKUP(M278&amp;(F278-2),'Báo cáo'!#REF!,'Báo cáo'!#REF!),IFERROR(_xlfn.XLOOKUP(M278&amp;(F278+4),'Báo cáo'!#REF!,'Báo cáo'!#REF!),_xlfn.XLOOKUP(M278&amp;(F278+13),'Báo cáo'!#REF!,'Báo cáo'!#REF!))))))))))))))</f>
        <v>#REF!</v>
      </c>
    </row>
    <row r="279" spans="1:15" hidden="1">
      <c r="A279">
        <v>510027</v>
      </c>
      <c r="B279" t="s">
        <v>18518</v>
      </c>
      <c r="C279" t="s">
        <v>18519</v>
      </c>
      <c r="D279" t="s">
        <v>20096</v>
      </c>
      <c r="E279" s="79" t="s">
        <v>20097</v>
      </c>
      <c r="F279" s="80">
        <v>-904667</v>
      </c>
      <c r="G279" s="81">
        <v>46064</v>
      </c>
      <c r="H279" s="81"/>
      <c r="I279" s="81"/>
      <c r="J279" s="81">
        <v>46077</v>
      </c>
      <c r="K279" s="79" t="s">
        <v>19408</v>
      </c>
      <c r="L279" s="21">
        <v>46077</v>
      </c>
      <c r="M279">
        <f t="shared" si="8"/>
        <v>42</v>
      </c>
      <c r="N279" t="str">
        <f t="shared" si="9"/>
        <v>42-904667</v>
      </c>
      <c r="O279" t="e">
        <f>IFERROR(_xlfn.XLOOKUP(M279&amp;(F279),'Báo cáo'!#REF!,'Báo cáo'!#REF!),IFERROR(_xlfn.XLOOKUP(M279&amp;(F279-3),'Báo cáo'!#REF!,'Báo cáo'!#REF!),IFERROR(_xlfn.XLOOKUP(M279&amp;(F279-5),'Báo cáo'!#REF!,'Báo cáo'!#REF!),IFERROR(_xlfn.XLOOKUP(M279&amp;(F279+5),'Báo cáo'!#REF!,'Báo cáo'!#REF!),IFERROR(_xlfn.XLOOKUP(M279&amp;(F279+2),'Báo cáo'!#REF!,'Báo cáo'!#REF!),IFERROR(_xlfn.XLOOKUP(M279&amp;(F279-6),'Báo cáo'!#REF!,'Báo cáo'!#REF!),IFERROR(_xlfn.XLOOKUP(M279&amp;(F279-1),'Báo cáo'!#REF!,'Báo cáo'!#REF!),IFERROR(_xlfn.XLOOKUP(M279&amp;(F279+3),'Báo cáo'!#REF!,'Báo cáo'!#REF!),IFERROR(_xlfn.XLOOKUP(M279&amp;(F279+1),'Báo cáo'!#REF!,'Báo cáo'!#REF!),IFERROR(_xlfn.XLOOKUP(M279&amp;(F279-4),'Báo cáo'!#REF!,'Báo cáo'!#REF!),IFERROR(_xlfn.XLOOKUP(M279&amp;(F279+6),'Báo cáo'!#REF!,'Báo cáo'!#REF!),IFERROR(_xlfn.XLOOKUP(M279&amp;(F279-2),'Báo cáo'!#REF!,'Báo cáo'!#REF!),IFERROR(_xlfn.XLOOKUP(M279&amp;(F279+4),'Báo cáo'!#REF!,'Báo cáo'!#REF!),_xlfn.XLOOKUP(M279&amp;(F279+13),'Báo cáo'!#REF!,'Báo cáo'!#REF!))))))))))))))</f>
        <v>#REF!</v>
      </c>
    </row>
    <row r="280" spans="1:15" hidden="1">
      <c r="A280">
        <v>510012</v>
      </c>
      <c r="B280" t="s">
        <v>18518</v>
      </c>
      <c r="C280" t="s">
        <v>18519</v>
      </c>
      <c r="D280" t="s">
        <v>20098</v>
      </c>
      <c r="E280" s="79" t="s">
        <v>20099</v>
      </c>
      <c r="F280" s="80">
        <v>-3367188</v>
      </c>
      <c r="G280" s="81">
        <v>46059</v>
      </c>
      <c r="H280" s="81"/>
      <c r="I280" s="81"/>
      <c r="J280" s="81">
        <v>46077</v>
      </c>
      <c r="K280" s="79" t="s">
        <v>19404</v>
      </c>
      <c r="L280" s="21">
        <v>46077</v>
      </c>
      <c r="M280">
        <f t="shared" si="8"/>
        <v>134</v>
      </c>
      <c r="N280" t="str">
        <f t="shared" si="9"/>
        <v>134-3367188</v>
      </c>
      <c r="O280" t="e">
        <f>IFERROR(_xlfn.XLOOKUP(M280&amp;(F280),'Báo cáo'!#REF!,'Báo cáo'!#REF!),IFERROR(_xlfn.XLOOKUP(M280&amp;(F280-3),'Báo cáo'!#REF!,'Báo cáo'!#REF!),IFERROR(_xlfn.XLOOKUP(M280&amp;(F280-5),'Báo cáo'!#REF!,'Báo cáo'!#REF!),IFERROR(_xlfn.XLOOKUP(M280&amp;(F280+5),'Báo cáo'!#REF!,'Báo cáo'!#REF!),IFERROR(_xlfn.XLOOKUP(M280&amp;(F280+2),'Báo cáo'!#REF!,'Báo cáo'!#REF!),IFERROR(_xlfn.XLOOKUP(M280&amp;(F280-6),'Báo cáo'!#REF!,'Báo cáo'!#REF!),IFERROR(_xlfn.XLOOKUP(M280&amp;(F280-1),'Báo cáo'!#REF!,'Báo cáo'!#REF!),IFERROR(_xlfn.XLOOKUP(M280&amp;(F280+3),'Báo cáo'!#REF!,'Báo cáo'!#REF!),IFERROR(_xlfn.XLOOKUP(M280&amp;(F280+1),'Báo cáo'!#REF!,'Báo cáo'!#REF!),IFERROR(_xlfn.XLOOKUP(M280&amp;(F280-4),'Báo cáo'!#REF!,'Báo cáo'!#REF!),IFERROR(_xlfn.XLOOKUP(M280&amp;(F280+6),'Báo cáo'!#REF!,'Báo cáo'!#REF!),IFERROR(_xlfn.XLOOKUP(M280&amp;(F280-2),'Báo cáo'!#REF!,'Báo cáo'!#REF!),IFERROR(_xlfn.XLOOKUP(M280&amp;(F280+4),'Báo cáo'!#REF!,'Báo cáo'!#REF!),_xlfn.XLOOKUP(M280&amp;(F280+13),'Báo cáo'!#REF!,'Báo cáo'!#REF!))))))))))))))</f>
        <v>#REF!</v>
      </c>
    </row>
    <row r="281" spans="1:15" hidden="1">
      <c r="A281">
        <v>570010</v>
      </c>
      <c r="B281" t="s">
        <v>18518</v>
      </c>
      <c r="C281" t="s">
        <v>18519</v>
      </c>
      <c r="D281" t="s">
        <v>20100</v>
      </c>
      <c r="E281" s="79" t="s">
        <v>20101</v>
      </c>
      <c r="F281" s="80">
        <v>-9906382</v>
      </c>
      <c r="G281" s="81">
        <v>46063</v>
      </c>
      <c r="H281" s="81"/>
      <c r="I281" s="81"/>
      <c r="J281" s="81">
        <v>46077</v>
      </c>
      <c r="K281" s="79" t="s">
        <v>19410</v>
      </c>
      <c r="L281" s="21">
        <v>46077</v>
      </c>
      <c r="M281">
        <f t="shared" si="8"/>
        <v>349</v>
      </c>
      <c r="N281" t="str">
        <f t="shared" si="9"/>
        <v>349-9906382</v>
      </c>
      <c r="O281" t="e">
        <f>IFERROR(_xlfn.XLOOKUP(M281&amp;(F281),'Báo cáo'!#REF!,'Báo cáo'!#REF!),IFERROR(_xlfn.XLOOKUP(M281&amp;(F281-3),'Báo cáo'!#REF!,'Báo cáo'!#REF!),IFERROR(_xlfn.XLOOKUP(M281&amp;(F281-5),'Báo cáo'!#REF!,'Báo cáo'!#REF!),IFERROR(_xlfn.XLOOKUP(M281&amp;(F281+5),'Báo cáo'!#REF!,'Báo cáo'!#REF!),IFERROR(_xlfn.XLOOKUP(M281&amp;(F281+2),'Báo cáo'!#REF!,'Báo cáo'!#REF!),IFERROR(_xlfn.XLOOKUP(M281&amp;(F281-6),'Báo cáo'!#REF!,'Báo cáo'!#REF!),IFERROR(_xlfn.XLOOKUP(M281&amp;(F281-1),'Báo cáo'!#REF!,'Báo cáo'!#REF!),IFERROR(_xlfn.XLOOKUP(M281&amp;(F281+3),'Báo cáo'!#REF!,'Báo cáo'!#REF!),IFERROR(_xlfn.XLOOKUP(M281&amp;(F281+1),'Báo cáo'!#REF!,'Báo cáo'!#REF!),IFERROR(_xlfn.XLOOKUP(M281&amp;(F281-4),'Báo cáo'!#REF!,'Báo cáo'!#REF!),IFERROR(_xlfn.XLOOKUP(M281&amp;(F281+6),'Báo cáo'!#REF!,'Báo cáo'!#REF!),IFERROR(_xlfn.XLOOKUP(M281&amp;(F281-2),'Báo cáo'!#REF!,'Báo cáo'!#REF!),IFERROR(_xlfn.XLOOKUP(M281&amp;(F281+4),'Báo cáo'!#REF!,'Báo cáo'!#REF!),_xlfn.XLOOKUP(M281&amp;(F281+13),'Báo cáo'!#REF!,'Báo cáo'!#REF!))))))))))))))</f>
        <v>#REF!</v>
      </c>
    </row>
    <row r="282" spans="1:15" hidden="1">
      <c r="A282">
        <v>510010</v>
      </c>
      <c r="B282" t="s">
        <v>18518</v>
      </c>
      <c r="C282" t="s">
        <v>18519</v>
      </c>
      <c r="D282" t="s">
        <v>20102</v>
      </c>
      <c r="E282" s="79" t="s">
        <v>20103</v>
      </c>
      <c r="F282" s="80">
        <v>-10440901</v>
      </c>
      <c r="G282" s="81">
        <v>46064</v>
      </c>
      <c r="H282" s="81"/>
      <c r="I282" s="81"/>
      <c r="J282" s="81">
        <v>46077</v>
      </c>
      <c r="K282" s="82" t="s">
        <v>19398</v>
      </c>
      <c r="L282" s="21">
        <v>46077</v>
      </c>
      <c r="M282">
        <f t="shared" si="8"/>
        <v>1286</v>
      </c>
      <c r="N282" t="str">
        <f t="shared" si="9"/>
        <v>1286-10440901</v>
      </c>
      <c r="O282" t="e">
        <f>IFERROR(_xlfn.XLOOKUP(M282&amp;(F282),'Báo cáo'!#REF!,'Báo cáo'!#REF!),IFERROR(_xlfn.XLOOKUP(M282&amp;(F282-3),'Báo cáo'!#REF!,'Báo cáo'!#REF!),IFERROR(_xlfn.XLOOKUP(M282&amp;(F282-5),'Báo cáo'!#REF!,'Báo cáo'!#REF!),IFERROR(_xlfn.XLOOKUP(M282&amp;(F282+5),'Báo cáo'!#REF!,'Báo cáo'!#REF!),IFERROR(_xlfn.XLOOKUP(M282&amp;(F282+2),'Báo cáo'!#REF!,'Báo cáo'!#REF!),IFERROR(_xlfn.XLOOKUP(M282&amp;(F282-6),'Báo cáo'!#REF!,'Báo cáo'!#REF!),IFERROR(_xlfn.XLOOKUP(M282&amp;(F282-1),'Báo cáo'!#REF!,'Báo cáo'!#REF!),IFERROR(_xlfn.XLOOKUP(M282&amp;(F282+3),'Báo cáo'!#REF!,'Báo cáo'!#REF!),IFERROR(_xlfn.XLOOKUP(M282&amp;(F282+1),'Báo cáo'!#REF!,'Báo cáo'!#REF!),IFERROR(_xlfn.XLOOKUP(M282&amp;(F282-4),'Báo cáo'!#REF!,'Báo cáo'!#REF!),IFERROR(_xlfn.XLOOKUP(M282&amp;(F282+6),'Báo cáo'!#REF!,'Báo cáo'!#REF!),IFERROR(_xlfn.XLOOKUP(M282&amp;(F282-2),'Báo cáo'!#REF!,'Báo cáo'!#REF!),IFERROR(_xlfn.XLOOKUP(M282&amp;(F282+4),'Báo cáo'!#REF!,'Báo cáo'!#REF!),_xlfn.XLOOKUP(M282&amp;(F282+13),'Báo cáo'!#REF!,'Báo cáo'!#REF!))))))))))))))</f>
        <v>#REF!</v>
      </c>
    </row>
    <row r="283" spans="1:15" hidden="1">
      <c r="A283">
        <v>510016</v>
      </c>
      <c r="B283" t="s">
        <v>18518</v>
      </c>
      <c r="C283" t="s">
        <v>18519</v>
      </c>
      <c r="D283" t="s">
        <v>20104</v>
      </c>
      <c r="E283" s="79" t="s">
        <v>20105</v>
      </c>
      <c r="F283" s="80">
        <v>6169365</v>
      </c>
      <c r="G283" s="81">
        <v>46031</v>
      </c>
      <c r="H283" s="81"/>
      <c r="I283" s="81"/>
      <c r="J283" s="81">
        <v>46077</v>
      </c>
      <c r="K283" s="79" t="s">
        <v>19122</v>
      </c>
      <c r="L283" s="21">
        <v>46077</v>
      </c>
      <c r="M283">
        <f t="shared" si="8"/>
        <v>1379</v>
      </c>
      <c r="N283" t="str">
        <f t="shared" si="9"/>
        <v>13796169365</v>
      </c>
      <c r="O283" t="e">
        <f>IFERROR(_xlfn.XLOOKUP(M283&amp;(F283),'Báo cáo'!#REF!,'Báo cáo'!#REF!),IFERROR(_xlfn.XLOOKUP(M283&amp;(F283-3),'Báo cáo'!#REF!,'Báo cáo'!#REF!),IFERROR(_xlfn.XLOOKUP(M283&amp;(F283-5),'Báo cáo'!#REF!,'Báo cáo'!#REF!),IFERROR(_xlfn.XLOOKUP(M283&amp;(F283+5),'Báo cáo'!#REF!,'Báo cáo'!#REF!),IFERROR(_xlfn.XLOOKUP(M283&amp;(F283+2),'Báo cáo'!#REF!,'Báo cáo'!#REF!),IFERROR(_xlfn.XLOOKUP(M283&amp;(F283-6),'Báo cáo'!#REF!,'Báo cáo'!#REF!),IFERROR(_xlfn.XLOOKUP(M283&amp;(F283-1),'Báo cáo'!#REF!,'Báo cáo'!#REF!),IFERROR(_xlfn.XLOOKUP(M283&amp;(F283+3),'Báo cáo'!#REF!,'Báo cáo'!#REF!),IFERROR(_xlfn.XLOOKUP(M283&amp;(F283+1),'Báo cáo'!#REF!,'Báo cáo'!#REF!),IFERROR(_xlfn.XLOOKUP(M283&amp;(F283-4),'Báo cáo'!#REF!,'Báo cáo'!#REF!),IFERROR(_xlfn.XLOOKUP(M283&amp;(F283+6),'Báo cáo'!#REF!,'Báo cáo'!#REF!),IFERROR(_xlfn.XLOOKUP(M283&amp;(F283-2),'Báo cáo'!#REF!,'Báo cáo'!#REF!),IFERROR(_xlfn.XLOOKUP(M283&amp;(F283+4),'Báo cáo'!#REF!,'Báo cáo'!#REF!),_xlfn.XLOOKUP(M283&amp;(F283+13),'Báo cáo'!#REF!,'Báo cáo'!#REF!))))))))))))))</f>
        <v>#REF!</v>
      </c>
    </row>
    <row r="284" spans="1:15" hidden="1">
      <c r="A284">
        <v>510016</v>
      </c>
      <c r="B284" t="s">
        <v>18518</v>
      </c>
      <c r="C284" t="s">
        <v>18519</v>
      </c>
      <c r="D284" t="s">
        <v>20106</v>
      </c>
      <c r="E284" s="79" t="s">
        <v>20107</v>
      </c>
      <c r="F284" s="80">
        <v>2128086</v>
      </c>
      <c r="G284" s="81">
        <v>46031</v>
      </c>
      <c r="H284" s="81"/>
      <c r="I284" s="81"/>
      <c r="J284" s="81">
        <v>46077</v>
      </c>
      <c r="K284" s="79" t="s">
        <v>19123</v>
      </c>
      <c r="L284" s="21">
        <v>46077</v>
      </c>
      <c r="M284">
        <f t="shared" si="8"/>
        <v>1380</v>
      </c>
      <c r="N284" t="str">
        <f t="shared" si="9"/>
        <v>13802128086</v>
      </c>
      <c r="O284" t="e">
        <f>IFERROR(_xlfn.XLOOKUP(M284&amp;(F284),'Báo cáo'!#REF!,'Báo cáo'!#REF!),IFERROR(_xlfn.XLOOKUP(M284&amp;(F284-3),'Báo cáo'!#REF!,'Báo cáo'!#REF!),IFERROR(_xlfn.XLOOKUP(M284&amp;(F284-5),'Báo cáo'!#REF!,'Báo cáo'!#REF!),IFERROR(_xlfn.XLOOKUP(M284&amp;(F284+5),'Báo cáo'!#REF!,'Báo cáo'!#REF!),IFERROR(_xlfn.XLOOKUP(M284&amp;(F284+2),'Báo cáo'!#REF!,'Báo cáo'!#REF!),IFERROR(_xlfn.XLOOKUP(M284&amp;(F284-6),'Báo cáo'!#REF!,'Báo cáo'!#REF!),IFERROR(_xlfn.XLOOKUP(M284&amp;(F284-1),'Báo cáo'!#REF!,'Báo cáo'!#REF!),IFERROR(_xlfn.XLOOKUP(M284&amp;(F284+3),'Báo cáo'!#REF!,'Báo cáo'!#REF!),IFERROR(_xlfn.XLOOKUP(M284&amp;(F284+1),'Báo cáo'!#REF!,'Báo cáo'!#REF!),IFERROR(_xlfn.XLOOKUP(M284&amp;(F284-4),'Báo cáo'!#REF!,'Báo cáo'!#REF!),IFERROR(_xlfn.XLOOKUP(M284&amp;(F284+6),'Báo cáo'!#REF!,'Báo cáo'!#REF!),IFERROR(_xlfn.XLOOKUP(M284&amp;(F284-2),'Báo cáo'!#REF!,'Báo cáo'!#REF!),IFERROR(_xlfn.XLOOKUP(M284&amp;(F284+4),'Báo cáo'!#REF!,'Báo cáo'!#REF!),_xlfn.XLOOKUP(M284&amp;(F284+13),'Báo cáo'!#REF!,'Báo cáo'!#REF!))))))))))))))</f>
        <v>#REF!</v>
      </c>
    </row>
    <row r="285" spans="1:15" hidden="1">
      <c r="A285">
        <v>510016</v>
      </c>
      <c r="B285" t="s">
        <v>18518</v>
      </c>
      <c r="C285" t="s">
        <v>18519</v>
      </c>
      <c r="D285" t="s">
        <v>20108</v>
      </c>
      <c r="E285" s="79" t="s">
        <v>20109</v>
      </c>
      <c r="F285" s="80">
        <v>1968273</v>
      </c>
      <c r="G285" s="81">
        <v>46031</v>
      </c>
      <c r="H285" s="81"/>
      <c r="I285" s="81"/>
      <c r="J285" s="81">
        <v>46077</v>
      </c>
      <c r="K285" s="79" t="s">
        <v>19124</v>
      </c>
      <c r="L285" s="21">
        <v>46077</v>
      </c>
      <c r="M285">
        <f t="shared" si="8"/>
        <v>1381</v>
      </c>
      <c r="N285" t="str">
        <f t="shared" si="9"/>
        <v>13811968273</v>
      </c>
      <c r="O285" t="e">
        <f>IFERROR(_xlfn.XLOOKUP(M285&amp;(F285),'Báo cáo'!#REF!,'Báo cáo'!#REF!),IFERROR(_xlfn.XLOOKUP(M285&amp;(F285-3),'Báo cáo'!#REF!,'Báo cáo'!#REF!),IFERROR(_xlfn.XLOOKUP(M285&amp;(F285-5),'Báo cáo'!#REF!,'Báo cáo'!#REF!),IFERROR(_xlfn.XLOOKUP(M285&amp;(F285+5),'Báo cáo'!#REF!,'Báo cáo'!#REF!),IFERROR(_xlfn.XLOOKUP(M285&amp;(F285+2),'Báo cáo'!#REF!,'Báo cáo'!#REF!),IFERROR(_xlfn.XLOOKUP(M285&amp;(F285-6),'Báo cáo'!#REF!,'Báo cáo'!#REF!),IFERROR(_xlfn.XLOOKUP(M285&amp;(F285-1),'Báo cáo'!#REF!,'Báo cáo'!#REF!),IFERROR(_xlfn.XLOOKUP(M285&amp;(F285+3),'Báo cáo'!#REF!,'Báo cáo'!#REF!),IFERROR(_xlfn.XLOOKUP(M285&amp;(F285+1),'Báo cáo'!#REF!,'Báo cáo'!#REF!),IFERROR(_xlfn.XLOOKUP(M285&amp;(F285-4),'Báo cáo'!#REF!,'Báo cáo'!#REF!),IFERROR(_xlfn.XLOOKUP(M285&amp;(F285+6),'Báo cáo'!#REF!,'Báo cáo'!#REF!),IFERROR(_xlfn.XLOOKUP(M285&amp;(F285-2),'Báo cáo'!#REF!,'Báo cáo'!#REF!),IFERROR(_xlfn.XLOOKUP(M285&amp;(F285+4),'Báo cáo'!#REF!,'Báo cáo'!#REF!),_xlfn.XLOOKUP(M285&amp;(F285+13),'Báo cáo'!#REF!,'Báo cáo'!#REF!))))))))))))))</f>
        <v>#REF!</v>
      </c>
    </row>
    <row r="286" spans="1:15" hidden="1">
      <c r="A286">
        <v>510017</v>
      </c>
      <c r="B286" t="s">
        <v>18518</v>
      </c>
      <c r="C286" t="s">
        <v>18519</v>
      </c>
      <c r="D286" t="s">
        <v>20110</v>
      </c>
      <c r="E286" s="79" t="s">
        <v>20111</v>
      </c>
      <c r="F286" s="80">
        <v>1790519</v>
      </c>
      <c r="G286" s="81">
        <v>46029</v>
      </c>
      <c r="H286" s="81"/>
      <c r="I286" s="81"/>
      <c r="J286" s="81">
        <v>46077</v>
      </c>
      <c r="K286" s="79" t="s">
        <v>19125</v>
      </c>
      <c r="L286" s="21">
        <v>46077</v>
      </c>
      <c r="M286">
        <f t="shared" si="8"/>
        <v>1382</v>
      </c>
      <c r="N286" t="str">
        <f t="shared" si="9"/>
        <v>13821790519</v>
      </c>
      <c r="O286" t="e">
        <f>IFERROR(_xlfn.XLOOKUP(M286&amp;(F286),'Báo cáo'!#REF!,'Báo cáo'!#REF!),IFERROR(_xlfn.XLOOKUP(M286&amp;(F286-3),'Báo cáo'!#REF!,'Báo cáo'!#REF!),IFERROR(_xlfn.XLOOKUP(M286&amp;(F286-5),'Báo cáo'!#REF!,'Báo cáo'!#REF!),IFERROR(_xlfn.XLOOKUP(M286&amp;(F286+5),'Báo cáo'!#REF!,'Báo cáo'!#REF!),IFERROR(_xlfn.XLOOKUP(M286&amp;(F286+2),'Báo cáo'!#REF!,'Báo cáo'!#REF!),IFERROR(_xlfn.XLOOKUP(M286&amp;(F286-6),'Báo cáo'!#REF!,'Báo cáo'!#REF!),IFERROR(_xlfn.XLOOKUP(M286&amp;(F286-1),'Báo cáo'!#REF!,'Báo cáo'!#REF!),IFERROR(_xlfn.XLOOKUP(M286&amp;(F286+3),'Báo cáo'!#REF!,'Báo cáo'!#REF!),IFERROR(_xlfn.XLOOKUP(M286&amp;(F286+1),'Báo cáo'!#REF!,'Báo cáo'!#REF!),IFERROR(_xlfn.XLOOKUP(M286&amp;(F286-4),'Báo cáo'!#REF!,'Báo cáo'!#REF!),IFERROR(_xlfn.XLOOKUP(M286&amp;(F286+6),'Báo cáo'!#REF!,'Báo cáo'!#REF!),IFERROR(_xlfn.XLOOKUP(M286&amp;(F286-2),'Báo cáo'!#REF!,'Báo cáo'!#REF!),IFERROR(_xlfn.XLOOKUP(M286&amp;(F286+4),'Báo cáo'!#REF!,'Báo cáo'!#REF!),_xlfn.XLOOKUP(M286&amp;(F286+13),'Báo cáo'!#REF!,'Báo cáo'!#REF!))))))))))))))</f>
        <v>#REF!</v>
      </c>
    </row>
    <row r="287" spans="1:15" hidden="1">
      <c r="A287">
        <v>510017</v>
      </c>
      <c r="B287" t="s">
        <v>18518</v>
      </c>
      <c r="C287" t="s">
        <v>18519</v>
      </c>
      <c r="D287" t="s">
        <v>20112</v>
      </c>
      <c r="E287" s="79" t="s">
        <v>20113</v>
      </c>
      <c r="F287" s="80">
        <v>1968273</v>
      </c>
      <c r="G287" s="81">
        <v>46029</v>
      </c>
      <c r="H287" s="81"/>
      <c r="I287" s="81"/>
      <c r="J287" s="81">
        <v>46077</v>
      </c>
      <c r="K287" s="79" t="s">
        <v>19126</v>
      </c>
      <c r="L287" s="21">
        <v>46077</v>
      </c>
      <c r="M287">
        <f t="shared" si="8"/>
        <v>1383</v>
      </c>
      <c r="N287" t="str">
        <f t="shared" si="9"/>
        <v>13831968273</v>
      </c>
      <c r="O287" t="e">
        <f>IFERROR(_xlfn.XLOOKUP(M287&amp;(F287),'Báo cáo'!#REF!,'Báo cáo'!#REF!),IFERROR(_xlfn.XLOOKUP(M287&amp;(F287-3),'Báo cáo'!#REF!,'Báo cáo'!#REF!),IFERROR(_xlfn.XLOOKUP(M287&amp;(F287-5),'Báo cáo'!#REF!,'Báo cáo'!#REF!),IFERROR(_xlfn.XLOOKUP(M287&amp;(F287+5),'Báo cáo'!#REF!,'Báo cáo'!#REF!),IFERROR(_xlfn.XLOOKUP(M287&amp;(F287+2),'Báo cáo'!#REF!,'Báo cáo'!#REF!),IFERROR(_xlfn.XLOOKUP(M287&amp;(F287-6),'Báo cáo'!#REF!,'Báo cáo'!#REF!),IFERROR(_xlfn.XLOOKUP(M287&amp;(F287-1),'Báo cáo'!#REF!,'Báo cáo'!#REF!),IFERROR(_xlfn.XLOOKUP(M287&amp;(F287+3),'Báo cáo'!#REF!,'Báo cáo'!#REF!),IFERROR(_xlfn.XLOOKUP(M287&amp;(F287+1),'Báo cáo'!#REF!,'Báo cáo'!#REF!),IFERROR(_xlfn.XLOOKUP(M287&amp;(F287-4),'Báo cáo'!#REF!,'Báo cáo'!#REF!),IFERROR(_xlfn.XLOOKUP(M287&amp;(F287+6),'Báo cáo'!#REF!,'Báo cáo'!#REF!),IFERROR(_xlfn.XLOOKUP(M287&amp;(F287-2),'Báo cáo'!#REF!,'Báo cáo'!#REF!),IFERROR(_xlfn.XLOOKUP(M287&amp;(F287+4),'Báo cáo'!#REF!,'Báo cáo'!#REF!),_xlfn.XLOOKUP(M287&amp;(F287+13),'Báo cáo'!#REF!,'Báo cáo'!#REF!))))))))))))))</f>
        <v>#REF!</v>
      </c>
    </row>
    <row r="288" spans="1:15" hidden="1">
      <c r="A288">
        <v>510022</v>
      </c>
      <c r="B288" t="s">
        <v>18518</v>
      </c>
      <c r="C288" t="s">
        <v>18519</v>
      </c>
      <c r="D288" t="s">
        <v>20114</v>
      </c>
      <c r="E288" s="79" t="s">
        <v>20115</v>
      </c>
      <c r="F288" s="80">
        <v>2911086</v>
      </c>
      <c r="G288" s="81">
        <v>46029</v>
      </c>
      <c r="H288" s="81"/>
      <c r="I288" s="81"/>
      <c r="J288" s="81">
        <v>46077</v>
      </c>
      <c r="K288" s="79" t="s">
        <v>19130</v>
      </c>
      <c r="L288" s="21">
        <v>46077</v>
      </c>
      <c r="M288">
        <f t="shared" si="8"/>
        <v>1387</v>
      </c>
      <c r="N288" t="str">
        <f t="shared" si="9"/>
        <v>13872911086</v>
      </c>
      <c r="O288" t="e">
        <f>IFERROR(_xlfn.XLOOKUP(M288&amp;(F288),'Báo cáo'!#REF!,'Báo cáo'!#REF!),IFERROR(_xlfn.XLOOKUP(M288&amp;(F288-3),'Báo cáo'!#REF!,'Báo cáo'!#REF!),IFERROR(_xlfn.XLOOKUP(M288&amp;(F288-5),'Báo cáo'!#REF!,'Báo cáo'!#REF!),IFERROR(_xlfn.XLOOKUP(M288&amp;(F288+5),'Báo cáo'!#REF!,'Báo cáo'!#REF!),IFERROR(_xlfn.XLOOKUP(M288&amp;(F288+2),'Báo cáo'!#REF!,'Báo cáo'!#REF!),IFERROR(_xlfn.XLOOKUP(M288&amp;(F288-6),'Báo cáo'!#REF!,'Báo cáo'!#REF!),IFERROR(_xlfn.XLOOKUP(M288&amp;(F288-1),'Báo cáo'!#REF!,'Báo cáo'!#REF!),IFERROR(_xlfn.XLOOKUP(M288&amp;(F288+3),'Báo cáo'!#REF!,'Báo cáo'!#REF!),IFERROR(_xlfn.XLOOKUP(M288&amp;(F288+1),'Báo cáo'!#REF!,'Báo cáo'!#REF!),IFERROR(_xlfn.XLOOKUP(M288&amp;(F288-4),'Báo cáo'!#REF!,'Báo cáo'!#REF!),IFERROR(_xlfn.XLOOKUP(M288&amp;(F288+6),'Báo cáo'!#REF!,'Báo cáo'!#REF!),IFERROR(_xlfn.XLOOKUP(M288&amp;(F288-2),'Báo cáo'!#REF!,'Báo cáo'!#REF!),IFERROR(_xlfn.XLOOKUP(M288&amp;(F288+4),'Báo cáo'!#REF!,'Báo cáo'!#REF!),_xlfn.XLOOKUP(M288&amp;(F288+13),'Báo cáo'!#REF!,'Báo cáo'!#REF!))))))))))))))</f>
        <v>#REF!</v>
      </c>
    </row>
    <row r="289" spans="1:15" hidden="1">
      <c r="A289">
        <v>510024</v>
      </c>
      <c r="B289" t="s">
        <v>18518</v>
      </c>
      <c r="C289" t="s">
        <v>18519</v>
      </c>
      <c r="D289" t="s">
        <v>20116</v>
      </c>
      <c r="E289" s="79" t="s">
        <v>20117</v>
      </c>
      <c r="F289" s="80">
        <v>2186055</v>
      </c>
      <c r="G289" s="81">
        <v>46031</v>
      </c>
      <c r="H289" s="81"/>
      <c r="I289" s="81"/>
      <c r="J289" s="81">
        <v>46077</v>
      </c>
      <c r="K289" s="79" t="s">
        <v>19131</v>
      </c>
      <c r="L289" s="21">
        <v>46077</v>
      </c>
      <c r="M289">
        <f t="shared" si="8"/>
        <v>1388</v>
      </c>
      <c r="N289" t="str">
        <f t="shared" si="9"/>
        <v>13882186055</v>
      </c>
      <c r="O289" t="e">
        <f>IFERROR(_xlfn.XLOOKUP(M289&amp;(F289),'Báo cáo'!#REF!,'Báo cáo'!#REF!),IFERROR(_xlfn.XLOOKUP(M289&amp;(F289-3),'Báo cáo'!#REF!,'Báo cáo'!#REF!),IFERROR(_xlfn.XLOOKUP(M289&amp;(F289-5),'Báo cáo'!#REF!,'Báo cáo'!#REF!),IFERROR(_xlfn.XLOOKUP(M289&amp;(F289+5),'Báo cáo'!#REF!,'Báo cáo'!#REF!),IFERROR(_xlfn.XLOOKUP(M289&amp;(F289+2),'Báo cáo'!#REF!,'Báo cáo'!#REF!),IFERROR(_xlfn.XLOOKUP(M289&amp;(F289-6),'Báo cáo'!#REF!,'Báo cáo'!#REF!),IFERROR(_xlfn.XLOOKUP(M289&amp;(F289-1),'Báo cáo'!#REF!,'Báo cáo'!#REF!),IFERROR(_xlfn.XLOOKUP(M289&amp;(F289+3),'Báo cáo'!#REF!,'Báo cáo'!#REF!),IFERROR(_xlfn.XLOOKUP(M289&amp;(F289+1),'Báo cáo'!#REF!,'Báo cáo'!#REF!),IFERROR(_xlfn.XLOOKUP(M289&amp;(F289-4),'Báo cáo'!#REF!,'Báo cáo'!#REF!),IFERROR(_xlfn.XLOOKUP(M289&amp;(F289+6),'Báo cáo'!#REF!,'Báo cáo'!#REF!),IFERROR(_xlfn.XLOOKUP(M289&amp;(F289-2),'Báo cáo'!#REF!,'Báo cáo'!#REF!),IFERROR(_xlfn.XLOOKUP(M289&amp;(F289+4),'Báo cáo'!#REF!,'Báo cáo'!#REF!),_xlfn.XLOOKUP(M289&amp;(F289+13),'Báo cáo'!#REF!,'Báo cáo'!#REF!))))))))))))))</f>
        <v>#REF!</v>
      </c>
    </row>
    <row r="290" spans="1:15" hidden="1">
      <c r="A290">
        <v>510027</v>
      </c>
      <c r="B290" t="s">
        <v>18518</v>
      </c>
      <c r="C290" t="s">
        <v>18519</v>
      </c>
      <c r="D290" t="s">
        <v>20118</v>
      </c>
      <c r="E290" s="79" t="s">
        <v>20119</v>
      </c>
      <c r="F290" s="80">
        <v>1358667</v>
      </c>
      <c r="G290" s="81">
        <v>46029</v>
      </c>
      <c r="H290" s="81"/>
      <c r="I290" s="81"/>
      <c r="J290" s="81">
        <v>46077</v>
      </c>
      <c r="K290" s="79" t="s">
        <v>19132</v>
      </c>
      <c r="L290" s="21">
        <v>46077</v>
      </c>
      <c r="M290">
        <f t="shared" si="8"/>
        <v>1389</v>
      </c>
      <c r="N290" t="str">
        <f t="shared" si="9"/>
        <v>13891358667</v>
      </c>
      <c r="O290" t="e">
        <f>IFERROR(_xlfn.XLOOKUP(M290&amp;(F290),'Báo cáo'!#REF!,'Báo cáo'!#REF!),IFERROR(_xlfn.XLOOKUP(M290&amp;(F290-3),'Báo cáo'!#REF!,'Báo cáo'!#REF!),IFERROR(_xlfn.XLOOKUP(M290&amp;(F290-5),'Báo cáo'!#REF!,'Báo cáo'!#REF!),IFERROR(_xlfn.XLOOKUP(M290&amp;(F290+5),'Báo cáo'!#REF!,'Báo cáo'!#REF!),IFERROR(_xlfn.XLOOKUP(M290&amp;(F290+2),'Báo cáo'!#REF!,'Báo cáo'!#REF!),IFERROR(_xlfn.XLOOKUP(M290&amp;(F290-6),'Báo cáo'!#REF!,'Báo cáo'!#REF!),IFERROR(_xlfn.XLOOKUP(M290&amp;(F290-1),'Báo cáo'!#REF!,'Báo cáo'!#REF!),IFERROR(_xlfn.XLOOKUP(M290&amp;(F290+3),'Báo cáo'!#REF!,'Báo cáo'!#REF!),IFERROR(_xlfn.XLOOKUP(M290&amp;(F290+1),'Báo cáo'!#REF!,'Báo cáo'!#REF!),IFERROR(_xlfn.XLOOKUP(M290&amp;(F290-4),'Báo cáo'!#REF!,'Báo cáo'!#REF!),IFERROR(_xlfn.XLOOKUP(M290&amp;(F290+6),'Báo cáo'!#REF!,'Báo cáo'!#REF!),IFERROR(_xlfn.XLOOKUP(M290&amp;(F290-2),'Báo cáo'!#REF!,'Báo cáo'!#REF!),IFERROR(_xlfn.XLOOKUP(M290&amp;(F290+4),'Báo cáo'!#REF!,'Báo cáo'!#REF!),_xlfn.XLOOKUP(M290&amp;(F290+13),'Báo cáo'!#REF!,'Báo cáo'!#REF!))))))))))))))</f>
        <v>#REF!</v>
      </c>
    </row>
    <row r="291" spans="1:15" hidden="1">
      <c r="A291">
        <v>570010</v>
      </c>
      <c r="B291" t="s">
        <v>18518</v>
      </c>
      <c r="C291" t="s">
        <v>18519</v>
      </c>
      <c r="D291" t="s">
        <v>20120</v>
      </c>
      <c r="E291" s="79" t="s">
        <v>20121</v>
      </c>
      <c r="F291" s="80">
        <v>13465602</v>
      </c>
      <c r="G291" s="81">
        <v>46029</v>
      </c>
      <c r="H291" s="81"/>
      <c r="I291" s="81"/>
      <c r="J291" s="81">
        <v>46077</v>
      </c>
      <c r="K291" s="79" t="s">
        <v>19133</v>
      </c>
      <c r="L291" s="21">
        <v>46077</v>
      </c>
      <c r="M291">
        <f t="shared" si="8"/>
        <v>1390</v>
      </c>
      <c r="N291" t="str">
        <f t="shared" si="9"/>
        <v>139013465602</v>
      </c>
      <c r="O291" t="e">
        <f>IFERROR(_xlfn.XLOOKUP(M291&amp;(F291),'Báo cáo'!#REF!,'Báo cáo'!#REF!),IFERROR(_xlfn.XLOOKUP(M291&amp;(F291-3),'Báo cáo'!#REF!,'Báo cáo'!#REF!),IFERROR(_xlfn.XLOOKUP(M291&amp;(F291-5),'Báo cáo'!#REF!,'Báo cáo'!#REF!),IFERROR(_xlfn.XLOOKUP(M291&amp;(F291+5),'Báo cáo'!#REF!,'Báo cáo'!#REF!),IFERROR(_xlfn.XLOOKUP(M291&amp;(F291+2),'Báo cáo'!#REF!,'Báo cáo'!#REF!),IFERROR(_xlfn.XLOOKUP(M291&amp;(F291-6),'Báo cáo'!#REF!,'Báo cáo'!#REF!),IFERROR(_xlfn.XLOOKUP(M291&amp;(F291-1),'Báo cáo'!#REF!,'Báo cáo'!#REF!),IFERROR(_xlfn.XLOOKUP(M291&amp;(F291+3),'Báo cáo'!#REF!,'Báo cáo'!#REF!),IFERROR(_xlfn.XLOOKUP(M291&amp;(F291+1),'Báo cáo'!#REF!,'Báo cáo'!#REF!),IFERROR(_xlfn.XLOOKUP(M291&amp;(F291-4),'Báo cáo'!#REF!,'Báo cáo'!#REF!),IFERROR(_xlfn.XLOOKUP(M291&amp;(F291+6),'Báo cáo'!#REF!,'Báo cáo'!#REF!),IFERROR(_xlfn.XLOOKUP(M291&amp;(F291-2),'Báo cáo'!#REF!,'Báo cáo'!#REF!),IFERROR(_xlfn.XLOOKUP(M291&amp;(F291+4),'Báo cáo'!#REF!,'Báo cáo'!#REF!),_xlfn.XLOOKUP(M291&amp;(F291+13),'Báo cáo'!#REF!,'Báo cáo'!#REF!))))))))))))))</f>
        <v>#REF!</v>
      </c>
    </row>
    <row r="292" spans="1:15" hidden="1">
      <c r="A292">
        <v>510019</v>
      </c>
      <c r="B292" t="s">
        <v>18518</v>
      </c>
      <c r="C292" t="s">
        <v>18519</v>
      </c>
      <c r="D292" t="s">
        <v>20122</v>
      </c>
      <c r="E292" s="79" t="s">
        <v>20123</v>
      </c>
      <c r="F292" s="80">
        <v>2186055</v>
      </c>
      <c r="G292" s="81">
        <v>46030</v>
      </c>
      <c r="H292" s="81"/>
      <c r="I292" s="81"/>
      <c r="J292" s="81">
        <v>46077</v>
      </c>
      <c r="K292" s="79" t="s">
        <v>19145</v>
      </c>
      <c r="L292" s="21">
        <v>46077</v>
      </c>
      <c r="M292">
        <f t="shared" si="8"/>
        <v>2010</v>
      </c>
      <c r="N292" t="str">
        <f t="shared" si="9"/>
        <v>20102186055</v>
      </c>
      <c r="O292" t="e">
        <f>IFERROR(_xlfn.XLOOKUP(M292&amp;(F292),'Báo cáo'!#REF!,'Báo cáo'!#REF!),IFERROR(_xlfn.XLOOKUP(M292&amp;(F292-3),'Báo cáo'!#REF!,'Báo cáo'!#REF!),IFERROR(_xlfn.XLOOKUP(M292&amp;(F292-5),'Báo cáo'!#REF!,'Báo cáo'!#REF!),IFERROR(_xlfn.XLOOKUP(M292&amp;(F292+5),'Báo cáo'!#REF!,'Báo cáo'!#REF!),IFERROR(_xlfn.XLOOKUP(M292&amp;(F292+2),'Báo cáo'!#REF!,'Báo cáo'!#REF!),IFERROR(_xlfn.XLOOKUP(M292&amp;(F292-6),'Báo cáo'!#REF!,'Báo cáo'!#REF!),IFERROR(_xlfn.XLOOKUP(M292&amp;(F292-1),'Báo cáo'!#REF!,'Báo cáo'!#REF!),IFERROR(_xlfn.XLOOKUP(M292&amp;(F292+3),'Báo cáo'!#REF!,'Báo cáo'!#REF!),IFERROR(_xlfn.XLOOKUP(M292&amp;(F292+1),'Báo cáo'!#REF!,'Báo cáo'!#REF!),IFERROR(_xlfn.XLOOKUP(M292&amp;(F292-4),'Báo cáo'!#REF!,'Báo cáo'!#REF!),IFERROR(_xlfn.XLOOKUP(M292&amp;(F292+6),'Báo cáo'!#REF!,'Báo cáo'!#REF!),IFERROR(_xlfn.XLOOKUP(M292&amp;(F292-2),'Báo cáo'!#REF!,'Báo cáo'!#REF!),IFERROR(_xlfn.XLOOKUP(M292&amp;(F292+4),'Báo cáo'!#REF!,'Báo cáo'!#REF!),_xlfn.XLOOKUP(M292&amp;(F292+13),'Báo cáo'!#REF!,'Báo cáo'!#REF!))))))))))))))</f>
        <v>#REF!</v>
      </c>
    </row>
    <row r="293" spans="1:15" hidden="1">
      <c r="A293">
        <v>510027</v>
      </c>
      <c r="B293" t="s">
        <v>18518</v>
      </c>
      <c r="C293" t="s">
        <v>18519</v>
      </c>
      <c r="D293" t="s">
        <v>20124</v>
      </c>
      <c r="E293" s="79" t="s">
        <v>20125</v>
      </c>
      <c r="F293" s="80">
        <v>2186055</v>
      </c>
      <c r="G293" s="81">
        <v>46032</v>
      </c>
      <c r="H293" s="81"/>
      <c r="I293" s="81"/>
      <c r="J293" s="81">
        <v>46077</v>
      </c>
      <c r="K293" s="79" t="s">
        <v>19146</v>
      </c>
      <c r="L293" s="21">
        <v>46077</v>
      </c>
      <c r="M293">
        <f t="shared" si="8"/>
        <v>2011</v>
      </c>
      <c r="N293" t="str">
        <f t="shared" si="9"/>
        <v>20112186055</v>
      </c>
      <c r="O293" t="e">
        <f>IFERROR(_xlfn.XLOOKUP(M293&amp;(F293),'Báo cáo'!#REF!,'Báo cáo'!#REF!),IFERROR(_xlfn.XLOOKUP(M293&amp;(F293-3),'Báo cáo'!#REF!,'Báo cáo'!#REF!),IFERROR(_xlfn.XLOOKUP(M293&amp;(F293-5),'Báo cáo'!#REF!,'Báo cáo'!#REF!),IFERROR(_xlfn.XLOOKUP(M293&amp;(F293+5),'Báo cáo'!#REF!,'Báo cáo'!#REF!),IFERROR(_xlfn.XLOOKUP(M293&amp;(F293+2),'Báo cáo'!#REF!,'Báo cáo'!#REF!),IFERROR(_xlfn.XLOOKUP(M293&amp;(F293-6),'Báo cáo'!#REF!,'Báo cáo'!#REF!),IFERROR(_xlfn.XLOOKUP(M293&amp;(F293-1),'Báo cáo'!#REF!,'Báo cáo'!#REF!),IFERROR(_xlfn.XLOOKUP(M293&amp;(F293+3),'Báo cáo'!#REF!,'Báo cáo'!#REF!),IFERROR(_xlfn.XLOOKUP(M293&amp;(F293+1),'Báo cáo'!#REF!,'Báo cáo'!#REF!),IFERROR(_xlfn.XLOOKUP(M293&amp;(F293-4),'Báo cáo'!#REF!,'Báo cáo'!#REF!),IFERROR(_xlfn.XLOOKUP(M293&amp;(F293+6),'Báo cáo'!#REF!,'Báo cáo'!#REF!),IFERROR(_xlfn.XLOOKUP(M293&amp;(F293-2),'Báo cáo'!#REF!,'Báo cáo'!#REF!),IFERROR(_xlfn.XLOOKUP(M293&amp;(F293+4),'Báo cáo'!#REF!,'Báo cáo'!#REF!),_xlfn.XLOOKUP(M293&amp;(F293+13),'Báo cáo'!#REF!,'Báo cáo'!#REF!))))))))))))))</f>
        <v>#REF!</v>
      </c>
    </row>
    <row r="294" spans="1:15" hidden="1">
      <c r="A294">
        <v>510023</v>
      </c>
      <c r="B294" t="s">
        <v>18518</v>
      </c>
      <c r="C294" t="s">
        <v>18519</v>
      </c>
      <c r="D294" t="s">
        <v>20126</v>
      </c>
      <c r="E294" s="79" t="s">
        <v>20127</v>
      </c>
      <c r="F294" s="80">
        <v>1586115</v>
      </c>
      <c r="G294" s="81">
        <v>46032</v>
      </c>
      <c r="H294" s="81"/>
      <c r="I294" s="81"/>
      <c r="J294" s="81">
        <v>46077</v>
      </c>
      <c r="K294" s="79" t="s">
        <v>19147</v>
      </c>
      <c r="L294" s="21">
        <v>46077</v>
      </c>
      <c r="M294">
        <f t="shared" si="8"/>
        <v>2012</v>
      </c>
      <c r="N294" t="str">
        <f t="shared" si="9"/>
        <v>20121586115</v>
      </c>
      <c r="O294" t="e">
        <f>IFERROR(_xlfn.XLOOKUP(M294&amp;(F294),'Báo cáo'!#REF!,'Báo cáo'!#REF!),IFERROR(_xlfn.XLOOKUP(M294&amp;(F294-3),'Báo cáo'!#REF!,'Báo cáo'!#REF!),IFERROR(_xlfn.XLOOKUP(M294&amp;(F294-5),'Báo cáo'!#REF!,'Báo cáo'!#REF!),IFERROR(_xlfn.XLOOKUP(M294&amp;(F294+5),'Báo cáo'!#REF!,'Báo cáo'!#REF!),IFERROR(_xlfn.XLOOKUP(M294&amp;(F294+2),'Báo cáo'!#REF!,'Báo cáo'!#REF!),IFERROR(_xlfn.XLOOKUP(M294&amp;(F294-6),'Báo cáo'!#REF!,'Báo cáo'!#REF!),IFERROR(_xlfn.XLOOKUP(M294&amp;(F294-1),'Báo cáo'!#REF!,'Báo cáo'!#REF!),IFERROR(_xlfn.XLOOKUP(M294&amp;(F294+3),'Báo cáo'!#REF!,'Báo cáo'!#REF!),IFERROR(_xlfn.XLOOKUP(M294&amp;(F294+1),'Báo cáo'!#REF!,'Báo cáo'!#REF!),IFERROR(_xlfn.XLOOKUP(M294&amp;(F294-4),'Báo cáo'!#REF!,'Báo cáo'!#REF!),IFERROR(_xlfn.XLOOKUP(M294&amp;(F294+6),'Báo cáo'!#REF!,'Báo cáo'!#REF!),IFERROR(_xlfn.XLOOKUP(M294&amp;(F294-2),'Báo cáo'!#REF!,'Báo cáo'!#REF!),IFERROR(_xlfn.XLOOKUP(M294&amp;(F294+4),'Báo cáo'!#REF!,'Báo cáo'!#REF!),_xlfn.XLOOKUP(M294&amp;(F294+13),'Báo cáo'!#REF!,'Báo cáo'!#REF!))))))))))))))</f>
        <v>#REF!</v>
      </c>
    </row>
    <row r="295" spans="1:15" hidden="1">
      <c r="A295">
        <v>510022</v>
      </c>
      <c r="B295" t="s">
        <v>18518</v>
      </c>
      <c r="C295" t="s">
        <v>18519</v>
      </c>
      <c r="D295" t="s">
        <v>20128</v>
      </c>
      <c r="E295" s="79" t="s">
        <v>20129</v>
      </c>
      <c r="F295" s="80">
        <v>2186055</v>
      </c>
      <c r="G295" s="81">
        <v>46032</v>
      </c>
      <c r="H295" s="81"/>
      <c r="I295" s="81"/>
      <c r="J295" s="81">
        <v>46077</v>
      </c>
      <c r="K295" s="79" t="s">
        <v>19148</v>
      </c>
      <c r="L295" s="21">
        <v>46077</v>
      </c>
      <c r="M295">
        <f t="shared" si="8"/>
        <v>2013</v>
      </c>
      <c r="N295" t="str">
        <f t="shared" si="9"/>
        <v>20132186055</v>
      </c>
      <c r="O295" t="e">
        <f>IFERROR(_xlfn.XLOOKUP(M295&amp;(F295),'Báo cáo'!#REF!,'Báo cáo'!#REF!),IFERROR(_xlfn.XLOOKUP(M295&amp;(F295-3),'Báo cáo'!#REF!,'Báo cáo'!#REF!),IFERROR(_xlfn.XLOOKUP(M295&amp;(F295-5),'Báo cáo'!#REF!,'Báo cáo'!#REF!),IFERROR(_xlfn.XLOOKUP(M295&amp;(F295+5),'Báo cáo'!#REF!,'Báo cáo'!#REF!),IFERROR(_xlfn.XLOOKUP(M295&amp;(F295+2),'Báo cáo'!#REF!,'Báo cáo'!#REF!),IFERROR(_xlfn.XLOOKUP(M295&amp;(F295-6),'Báo cáo'!#REF!,'Báo cáo'!#REF!),IFERROR(_xlfn.XLOOKUP(M295&amp;(F295-1),'Báo cáo'!#REF!,'Báo cáo'!#REF!),IFERROR(_xlfn.XLOOKUP(M295&amp;(F295+3),'Báo cáo'!#REF!,'Báo cáo'!#REF!),IFERROR(_xlfn.XLOOKUP(M295&amp;(F295+1),'Báo cáo'!#REF!,'Báo cáo'!#REF!),IFERROR(_xlfn.XLOOKUP(M295&amp;(F295-4),'Báo cáo'!#REF!,'Báo cáo'!#REF!),IFERROR(_xlfn.XLOOKUP(M295&amp;(F295+6),'Báo cáo'!#REF!,'Báo cáo'!#REF!),IFERROR(_xlfn.XLOOKUP(M295&amp;(F295-2),'Báo cáo'!#REF!,'Báo cáo'!#REF!),IFERROR(_xlfn.XLOOKUP(M295&amp;(F295+4),'Báo cáo'!#REF!,'Báo cáo'!#REF!),_xlfn.XLOOKUP(M295&amp;(F295+13),'Báo cáo'!#REF!,'Báo cáo'!#REF!))))))))))))))</f>
        <v>#REF!</v>
      </c>
    </row>
    <row r="296" spans="1:15" hidden="1">
      <c r="A296">
        <v>510017</v>
      </c>
      <c r="B296" t="s">
        <v>18518</v>
      </c>
      <c r="C296" t="s">
        <v>18519</v>
      </c>
      <c r="D296" t="s">
        <v>20130</v>
      </c>
      <c r="E296" s="79" t="s">
        <v>20131</v>
      </c>
      <c r="F296" s="80">
        <v>3394130</v>
      </c>
      <c r="G296" s="81">
        <v>46032</v>
      </c>
      <c r="H296" s="81"/>
      <c r="I296" s="81"/>
      <c r="J296" s="81">
        <v>46077</v>
      </c>
      <c r="K296" s="79" t="s">
        <v>19149</v>
      </c>
      <c r="L296" s="21">
        <v>46077</v>
      </c>
      <c r="M296">
        <f t="shared" si="8"/>
        <v>2014</v>
      </c>
      <c r="N296" t="str">
        <f t="shared" si="9"/>
        <v>20143394130</v>
      </c>
      <c r="O296" t="e">
        <f>IFERROR(_xlfn.XLOOKUP(M296&amp;(F296),'Báo cáo'!#REF!,'Báo cáo'!#REF!),IFERROR(_xlfn.XLOOKUP(M296&amp;(F296-3),'Báo cáo'!#REF!,'Báo cáo'!#REF!),IFERROR(_xlfn.XLOOKUP(M296&amp;(F296-5),'Báo cáo'!#REF!,'Báo cáo'!#REF!),IFERROR(_xlfn.XLOOKUP(M296&amp;(F296+5),'Báo cáo'!#REF!,'Báo cáo'!#REF!),IFERROR(_xlfn.XLOOKUP(M296&amp;(F296+2),'Báo cáo'!#REF!,'Báo cáo'!#REF!),IFERROR(_xlfn.XLOOKUP(M296&amp;(F296-6),'Báo cáo'!#REF!,'Báo cáo'!#REF!),IFERROR(_xlfn.XLOOKUP(M296&amp;(F296-1),'Báo cáo'!#REF!,'Báo cáo'!#REF!),IFERROR(_xlfn.XLOOKUP(M296&amp;(F296+3),'Báo cáo'!#REF!,'Báo cáo'!#REF!),IFERROR(_xlfn.XLOOKUP(M296&amp;(F296+1),'Báo cáo'!#REF!,'Báo cáo'!#REF!),IFERROR(_xlfn.XLOOKUP(M296&amp;(F296-4),'Báo cáo'!#REF!,'Báo cáo'!#REF!),IFERROR(_xlfn.XLOOKUP(M296&amp;(F296+6),'Báo cáo'!#REF!,'Báo cáo'!#REF!),IFERROR(_xlfn.XLOOKUP(M296&amp;(F296-2),'Báo cáo'!#REF!,'Báo cáo'!#REF!),IFERROR(_xlfn.XLOOKUP(M296&amp;(F296+4),'Báo cáo'!#REF!,'Báo cáo'!#REF!),_xlfn.XLOOKUP(M296&amp;(F296+13),'Báo cáo'!#REF!,'Báo cáo'!#REF!))))))))))))))</f>
        <v>#REF!</v>
      </c>
    </row>
    <row r="297" spans="1:15" hidden="1">
      <c r="A297">
        <v>510017</v>
      </c>
      <c r="B297" t="s">
        <v>18518</v>
      </c>
      <c r="C297" t="s">
        <v>18519</v>
      </c>
      <c r="D297" t="s">
        <v>20132</v>
      </c>
      <c r="E297" s="79" t="s">
        <v>20133</v>
      </c>
      <c r="F297" s="80">
        <v>2186055</v>
      </c>
      <c r="G297" s="81">
        <v>46032</v>
      </c>
      <c r="H297" s="81"/>
      <c r="I297" s="81"/>
      <c r="J297" s="81">
        <v>46077</v>
      </c>
      <c r="K297" s="79" t="s">
        <v>19150</v>
      </c>
      <c r="L297" s="21">
        <v>46077</v>
      </c>
      <c r="M297">
        <f t="shared" si="8"/>
        <v>2015</v>
      </c>
      <c r="N297" t="str">
        <f t="shared" si="9"/>
        <v>20152186055</v>
      </c>
      <c r="O297" t="e">
        <f>IFERROR(_xlfn.XLOOKUP(M297&amp;(F297),'Báo cáo'!#REF!,'Báo cáo'!#REF!),IFERROR(_xlfn.XLOOKUP(M297&amp;(F297-3),'Báo cáo'!#REF!,'Báo cáo'!#REF!),IFERROR(_xlfn.XLOOKUP(M297&amp;(F297-5),'Báo cáo'!#REF!,'Báo cáo'!#REF!),IFERROR(_xlfn.XLOOKUP(M297&amp;(F297+5),'Báo cáo'!#REF!,'Báo cáo'!#REF!),IFERROR(_xlfn.XLOOKUP(M297&amp;(F297+2),'Báo cáo'!#REF!,'Báo cáo'!#REF!),IFERROR(_xlfn.XLOOKUP(M297&amp;(F297-6),'Báo cáo'!#REF!,'Báo cáo'!#REF!),IFERROR(_xlfn.XLOOKUP(M297&amp;(F297-1),'Báo cáo'!#REF!,'Báo cáo'!#REF!),IFERROR(_xlfn.XLOOKUP(M297&amp;(F297+3),'Báo cáo'!#REF!,'Báo cáo'!#REF!),IFERROR(_xlfn.XLOOKUP(M297&amp;(F297+1),'Báo cáo'!#REF!,'Báo cáo'!#REF!),IFERROR(_xlfn.XLOOKUP(M297&amp;(F297-4),'Báo cáo'!#REF!,'Báo cáo'!#REF!),IFERROR(_xlfn.XLOOKUP(M297&amp;(F297+6),'Báo cáo'!#REF!,'Báo cáo'!#REF!),IFERROR(_xlfn.XLOOKUP(M297&amp;(F297-2),'Báo cáo'!#REF!,'Báo cáo'!#REF!),IFERROR(_xlfn.XLOOKUP(M297&amp;(F297+4),'Báo cáo'!#REF!,'Báo cáo'!#REF!),_xlfn.XLOOKUP(M297&amp;(F297+13),'Báo cáo'!#REF!,'Báo cáo'!#REF!))))))))))))))</f>
        <v>#REF!</v>
      </c>
    </row>
    <row r="298" spans="1:15" hidden="1">
      <c r="A298">
        <v>510016</v>
      </c>
      <c r="B298" t="s">
        <v>18518</v>
      </c>
      <c r="C298" t="s">
        <v>18519</v>
      </c>
      <c r="D298" t="s">
        <v>20134</v>
      </c>
      <c r="E298" s="79" t="s">
        <v>20135</v>
      </c>
      <c r="F298" s="80">
        <v>2369115</v>
      </c>
      <c r="G298" s="81">
        <v>46034</v>
      </c>
      <c r="H298" s="81"/>
      <c r="I298" s="81"/>
      <c r="J298" s="81">
        <v>46077</v>
      </c>
      <c r="K298" s="79" t="s">
        <v>19151</v>
      </c>
      <c r="L298" s="21">
        <v>46077</v>
      </c>
      <c r="M298">
        <f t="shared" si="8"/>
        <v>2016</v>
      </c>
      <c r="N298" t="str">
        <f t="shared" si="9"/>
        <v>20162369115</v>
      </c>
      <c r="O298" t="e">
        <f>IFERROR(_xlfn.XLOOKUP(M298&amp;(F298),'Báo cáo'!#REF!,'Báo cáo'!#REF!),IFERROR(_xlfn.XLOOKUP(M298&amp;(F298-3),'Báo cáo'!#REF!,'Báo cáo'!#REF!),IFERROR(_xlfn.XLOOKUP(M298&amp;(F298-5),'Báo cáo'!#REF!,'Báo cáo'!#REF!),IFERROR(_xlfn.XLOOKUP(M298&amp;(F298+5),'Báo cáo'!#REF!,'Báo cáo'!#REF!),IFERROR(_xlfn.XLOOKUP(M298&amp;(F298+2),'Báo cáo'!#REF!,'Báo cáo'!#REF!),IFERROR(_xlfn.XLOOKUP(M298&amp;(F298-6),'Báo cáo'!#REF!,'Báo cáo'!#REF!),IFERROR(_xlfn.XLOOKUP(M298&amp;(F298-1),'Báo cáo'!#REF!,'Báo cáo'!#REF!),IFERROR(_xlfn.XLOOKUP(M298&amp;(F298+3),'Báo cáo'!#REF!,'Báo cáo'!#REF!),IFERROR(_xlfn.XLOOKUP(M298&amp;(F298+1),'Báo cáo'!#REF!,'Báo cáo'!#REF!),IFERROR(_xlfn.XLOOKUP(M298&amp;(F298-4),'Báo cáo'!#REF!,'Báo cáo'!#REF!),IFERROR(_xlfn.XLOOKUP(M298&amp;(F298+6),'Báo cáo'!#REF!,'Báo cáo'!#REF!),IFERROR(_xlfn.XLOOKUP(M298&amp;(F298-2),'Báo cáo'!#REF!,'Báo cáo'!#REF!),IFERROR(_xlfn.XLOOKUP(M298&amp;(F298+4),'Báo cáo'!#REF!,'Báo cáo'!#REF!),_xlfn.XLOOKUP(M298&amp;(F298+13),'Báo cáo'!#REF!,'Báo cáo'!#REF!))))))))))))))</f>
        <v>#REF!</v>
      </c>
    </row>
    <row r="299" spans="1:15" hidden="1">
      <c r="A299">
        <v>510015</v>
      </c>
      <c r="B299" t="s">
        <v>18518</v>
      </c>
      <c r="C299" t="s">
        <v>18519</v>
      </c>
      <c r="D299" t="s">
        <v>20136</v>
      </c>
      <c r="E299" s="79" t="s">
        <v>20137</v>
      </c>
      <c r="F299" s="80">
        <v>2128086</v>
      </c>
      <c r="G299" s="81">
        <v>46031</v>
      </c>
      <c r="H299" s="81"/>
      <c r="I299" s="81"/>
      <c r="J299" s="81">
        <v>46077</v>
      </c>
      <c r="K299" s="79" t="s">
        <v>19152</v>
      </c>
      <c r="L299" s="21">
        <v>46077</v>
      </c>
      <c r="M299">
        <f t="shared" si="8"/>
        <v>2017</v>
      </c>
      <c r="N299" t="str">
        <f t="shared" si="9"/>
        <v>20172128086</v>
      </c>
      <c r="O299" t="e">
        <f>IFERROR(_xlfn.XLOOKUP(M299&amp;(F299),'Báo cáo'!#REF!,'Báo cáo'!#REF!),IFERROR(_xlfn.XLOOKUP(M299&amp;(F299-3),'Báo cáo'!#REF!,'Báo cáo'!#REF!),IFERROR(_xlfn.XLOOKUP(M299&amp;(F299-5),'Báo cáo'!#REF!,'Báo cáo'!#REF!),IFERROR(_xlfn.XLOOKUP(M299&amp;(F299+5),'Báo cáo'!#REF!,'Báo cáo'!#REF!),IFERROR(_xlfn.XLOOKUP(M299&amp;(F299+2),'Báo cáo'!#REF!,'Báo cáo'!#REF!),IFERROR(_xlfn.XLOOKUP(M299&amp;(F299-6),'Báo cáo'!#REF!,'Báo cáo'!#REF!),IFERROR(_xlfn.XLOOKUP(M299&amp;(F299-1),'Báo cáo'!#REF!,'Báo cáo'!#REF!),IFERROR(_xlfn.XLOOKUP(M299&amp;(F299+3),'Báo cáo'!#REF!,'Báo cáo'!#REF!),IFERROR(_xlfn.XLOOKUP(M299&amp;(F299+1),'Báo cáo'!#REF!,'Báo cáo'!#REF!),IFERROR(_xlfn.XLOOKUP(M299&amp;(F299-4),'Báo cáo'!#REF!,'Báo cáo'!#REF!),IFERROR(_xlfn.XLOOKUP(M299&amp;(F299+6),'Báo cáo'!#REF!,'Báo cáo'!#REF!),IFERROR(_xlfn.XLOOKUP(M299&amp;(F299-2),'Báo cáo'!#REF!,'Báo cáo'!#REF!),IFERROR(_xlfn.XLOOKUP(M299&amp;(F299+4),'Báo cáo'!#REF!,'Báo cáo'!#REF!),_xlfn.XLOOKUP(M299&amp;(F299+13),'Báo cáo'!#REF!,'Báo cáo'!#REF!))))))))))))))</f>
        <v>#REF!</v>
      </c>
    </row>
    <row r="300" spans="1:15" hidden="1">
      <c r="A300">
        <v>510015</v>
      </c>
      <c r="B300" t="s">
        <v>18518</v>
      </c>
      <c r="C300" t="s">
        <v>18519</v>
      </c>
      <c r="D300" t="s">
        <v>20138</v>
      </c>
      <c r="E300" s="79" t="s">
        <v>20139</v>
      </c>
      <c r="F300" s="80">
        <v>4372097</v>
      </c>
      <c r="G300" s="81">
        <v>46031</v>
      </c>
      <c r="H300" s="81"/>
      <c r="I300" s="81"/>
      <c r="J300" s="81">
        <v>46077</v>
      </c>
      <c r="K300" s="79" t="s">
        <v>19153</v>
      </c>
      <c r="L300" s="21">
        <v>46077</v>
      </c>
      <c r="M300">
        <f t="shared" si="8"/>
        <v>2018</v>
      </c>
      <c r="N300" t="str">
        <f t="shared" si="9"/>
        <v>20184372097</v>
      </c>
      <c r="O300" t="e">
        <f>IFERROR(_xlfn.XLOOKUP(M300&amp;(F300),'Báo cáo'!#REF!,'Báo cáo'!#REF!),IFERROR(_xlfn.XLOOKUP(M300&amp;(F300-3),'Báo cáo'!#REF!,'Báo cáo'!#REF!),IFERROR(_xlfn.XLOOKUP(M300&amp;(F300-5),'Báo cáo'!#REF!,'Báo cáo'!#REF!),IFERROR(_xlfn.XLOOKUP(M300&amp;(F300+5),'Báo cáo'!#REF!,'Báo cáo'!#REF!),IFERROR(_xlfn.XLOOKUP(M300&amp;(F300+2),'Báo cáo'!#REF!,'Báo cáo'!#REF!),IFERROR(_xlfn.XLOOKUP(M300&amp;(F300-6),'Báo cáo'!#REF!,'Báo cáo'!#REF!),IFERROR(_xlfn.XLOOKUP(M300&amp;(F300-1),'Báo cáo'!#REF!,'Báo cáo'!#REF!),IFERROR(_xlfn.XLOOKUP(M300&amp;(F300+3),'Báo cáo'!#REF!,'Báo cáo'!#REF!),IFERROR(_xlfn.XLOOKUP(M300&amp;(F300+1),'Báo cáo'!#REF!,'Báo cáo'!#REF!),IFERROR(_xlfn.XLOOKUP(M300&amp;(F300-4),'Báo cáo'!#REF!,'Báo cáo'!#REF!),IFERROR(_xlfn.XLOOKUP(M300&amp;(F300+6),'Báo cáo'!#REF!,'Báo cáo'!#REF!),IFERROR(_xlfn.XLOOKUP(M300&amp;(F300-2),'Báo cáo'!#REF!,'Báo cáo'!#REF!),IFERROR(_xlfn.XLOOKUP(M300&amp;(F300+4),'Báo cáo'!#REF!,'Báo cáo'!#REF!),_xlfn.XLOOKUP(M300&amp;(F300+13),'Báo cáo'!#REF!,'Báo cáo'!#REF!))))))))))))))</f>
        <v>#REF!</v>
      </c>
    </row>
    <row r="301" spans="1:15" hidden="1">
      <c r="A301">
        <v>510019</v>
      </c>
      <c r="B301" t="s">
        <v>18518</v>
      </c>
      <c r="C301" t="s">
        <v>18519</v>
      </c>
      <c r="D301" t="s">
        <v>20140</v>
      </c>
      <c r="E301" s="79" t="s">
        <v>20141</v>
      </c>
      <c r="F301" s="80">
        <v>5998361</v>
      </c>
      <c r="G301" s="81">
        <v>46032</v>
      </c>
      <c r="H301" s="81"/>
      <c r="I301" s="81"/>
      <c r="J301" s="81">
        <v>46077</v>
      </c>
      <c r="K301" s="79" t="s">
        <v>19171</v>
      </c>
      <c r="L301" s="21">
        <v>46077</v>
      </c>
      <c r="M301">
        <f t="shared" si="8"/>
        <v>2019</v>
      </c>
      <c r="N301" t="str">
        <f t="shared" si="9"/>
        <v>20195998361</v>
      </c>
      <c r="O301" t="e">
        <f>IFERROR(_xlfn.XLOOKUP(M301&amp;(F301),'Báo cáo'!#REF!,'Báo cáo'!#REF!),IFERROR(_xlfn.XLOOKUP(M301&amp;(F301-3),'Báo cáo'!#REF!,'Báo cáo'!#REF!),IFERROR(_xlfn.XLOOKUP(M301&amp;(F301-5),'Báo cáo'!#REF!,'Báo cáo'!#REF!),IFERROR(_xlfn.XLOOKUP(M301&amp;(F301+5),'Báo cáo'!#REF!,'Báo cáo'!#REF!),IFERROR(_xlfn.XLOOKUP(M301&amp;(F301+2),'Báo cáo'!#REF!,'Báo cáo'!#REF!),IFERROR(_xlfn.XLOOKUP(M301&amp;(F301-6),'Báo cáo'!#REF!,'Báo cáo'!#REF!),IFERROR(_xlfn.XLOOKUP(M301&amp;(F301-1),'Báo cáo'!#REF!,'Báo cáo'!#REF!),IFERROR(_xlfn.XLOOKUP(M301&amp;(F301+3),'Báo cáo'!#REF!,'Báo cáo'!#REF!),IFERROR(_xlfn.XLOOKUP(M301&amp;(F301+1),'Báo cáo'!#REF!,'Báo cáo'!#REF!),IFERROR(_xlfn.XLOOKUP(M301&amp;(F301-4),'Báo cáo'!#REF!,'Báo cáo'!#REF!),IFERROR(_xlfn.XLOOKUP(M301&amp;(F301+6),'Báo cáo'!#REF!,'Báo cáo'!#REF!),IFERROR(_xlfn.XLOOKUP(M301&amp;(F301-2),'Báo cáo'!#REF!,'Báo cáo'!#REF!),IFERROR(_xlfn.XLOOKUP(M301&amp;(F301+4),'Báo cáo'!#REF!,'Báo cáo'!#REF!),_xlfn.XLOOKUP(M301&amp;(F301+13),'Báo cáo'!#REF!,'Báo cáo'!#REF!))))))))))))))</f>
        <v>#REF!</v>
      </c>
    </row>
    <row r="302" spans="1:15" hidden="1">
      <c r="A302">
        <v>510019</v>
      </c>
      <c r="B302" t="s">
        <v>18518</v>
      </c>
      <c r="C302" t="s">
        <v>18519</v>
      </c>
      <c r="D302" t="s">
        <v>20142</v>
      </c>
      <c r="E302" s="79" t="s">
        <v>20143</v>
      </c>
      <c r="F302" s="80">
        <v>3727782</v>
      </c>
      <c r="G302" s="81">
        <v>46032</v>
      </c>
      <c r="H302" s="81"/>
      <c r="I302" s="81"/>
      <c r="J302" s="81">
        <v>46077</v>
      </c>
      <c r="K302" s="79" t="s">
        <v>19172</v>
      </c>
      <c r="L302" s="21">
        <v>46077</v>
      </c>
      <c r="M302">
        <f t="shared" si="8"/>
        <v>2020</v>
      </c>
      <c r="N302" t="str">
        <f t="shared" si="9"/>
        <v>20203727782</v>
      </c>
      <c r="O302" t="e">
        <f>IFERROR(_xlfn.XLOOKUP(M302&amp;(F302),'Báo cáo'!#REF!,'Báo cáo'!#REF!),IFERROR(_xlfn.XLOOKUP(M302&amp;(F302-3),'Báo cáo'!#REF!,'Báo cáo'!#REF!),IFERROR(_xlfn.XLOOKUP(M302&amp;(F302-5),'Báo cáo'!#REF!,'Báo cáo'!#REF!),IFERROR(_xlfn.XLOOKUP(M302&amp;(F302+5),'Báo cáo'!#REF!,'Báo cáo'!#REF!),IFERROR(_xlfn.XLOOKUP(M302&amp;(F302+2),'Báo cáo'!#REF!,'Báo cáo'!#REF!),IFERROR(_xlfn.XLOOKUP(M302&amp;(F302-6),'Báo cáo'!#REF!,'Báo cáo'!#REF!),IFERROR(_xlfn.XLOOKUP(M302&amp;(F302-1),'Báo cáo'!#REF!,'Báo cáo'!#REF!),IFERROR(_xlfn.XLOOKUP(M302&amp;(F302+3),'Báo cáo'!#REF!,'Báo cáo'!#REF!),IFERROR(_xlfn.XLOOKUP(M302&amp;(F302+1),'Báo cáo'!#REF!,'Báo cáo'!#REF!),IFERROR(_xlfn.XLOOKUP(M302&amp;(F302-4),'Báo cáo'!#REF!,'Báo cáo'!#REF!),IFERROR(_xlfn.XLOOKUP(M302&amp;(F302+6),'Báo cáo'!#REF!,'Báo cáo'!#REF!),IFERROR(_xlfn.XLOOKUP(M302&amp;(F302-2),'Báo cáo'!#REF!,'Báo cáo'!#REF!),IFERROR(_xlfn.XLOOKUP(M302&amp;(F302+4),'Báo cáo'!#REF!,'Báo cáo'!#REF!),_xlfn.XLOOKUP(M302&amp;(F302+13),'Báo cáo'!#REF!,'Báo cáo'!#REF!))))))))))))))</f>
        <v>#REF!</v>
      </c>
    </row>
    <row r="303" spans="1:15" hidden="1">
      <c r="A303">
        <v>510012</v>
      </c>
      <c r="B303" t="s">
        <v>18518</v>
      </c>
      <c r="C303" t="s">
        <v>18519</v>
      </c>
      <c r="D303" t="s">
        <v>20144</v>
      </c>
      <c r="E303" s="79" t="s">
        <v>20145</v>
      </c>
      <c r="F303" s="80">
        <v>1586115</v>
      </c>
      <c r="G303" s="81">
        <v>46031</v>
      </c>
      <c r="H303" s="81"/>
      <c r="I303" s="81"/>
      <c r="J303" s="81">
        <v>46077</v>
      </c>
      <c r="K303" s="79" t="s">
        <v>19160</v>
      </c>
      <c r="L303" s="21">
        <v>46077</v>
      </c>
      <c r="M303">
        <f t="shared" si="8"/>
        <v>2021</v>
      </c>
      <c r="N303" t="str">
        <f t="shared" si="9"/>
        <v>20211586115</v>
      </c>
      <c r="O303" t="e">
        <f>IFERROR(_xlfn.XLOOKUP(M303&amp;(F303),'Báo cáo'!#REF!,'Báo cáo'!#REF!),IFERROR(_xlfn.XLOOKUP(M303&amp;(F303-3),'Báo cáo'!#REF!,'Báo cáo'!#REF!),IFERROR(_xlfn.XLOOKUP(M303&amp;(F303-5),'Báo cáo'!#REF!,'Báo cáo'!#REF!),IFERROR(_xlfn.XLOOKUP(M303&amp;(F303+5),'Báo cáo'!#REF!,'Báo cáo'!#REF!),IFERROR(_xlfn.XLOOKUP(M303&amp;(F303+2),'Báo cáo'!#REF!,'Báo cáo'!#REF!),IFERROR(_xlfn.XLOOKUP(M303&amp;(F303-6),'Báo cáo'!#REF!,'Báo cáo'!#REF!),IFERROR(_xlfn.XLOOKUP(M303&amp;(F303-1),'Báo cáo'!#REF!,'Báo cáo'!#REF!),IFERROR(_xlfn.XLOOKUP(M303&amp;(F303+3),'Báo cáo'!#REF!,'Báo cáo'!#REF!),IFERROR(_xlfn.XLOOKUP(M303&amp;(F303+1),'Báo cáo'!#REF!,'Báo cáo'!#REF!),IFERROR(_xlfn.XLOOKUP(M303&amp;(F303-4),'Báo cáo'!#REF!,'Báo cáo'!#REF!),IFERROR(_xlfn.XLOOKUP(M303&amp;(F303+6),'Báo cáo'!#REF!,'Báo cáo'!#REF!),IFERROR(_xlfn.XLOOKUP(M303&amp;(F303-2),'Báo cáo'!#REF!,'Báo cáo'!#REF!),IFERROR(_xlfn.XLOOKUP(M303&amp;(F303+4),'Báo cáo'!#REF!,'Báo cáo'!#REF!),_xlfn.XLOOKUP(M303&amp;(F303+13),'Báo cáo'!#REF!,'Báo cáo'!#REF!))))))))))))))</f>
        <v>#REF!</v>
      </c>
    </row>
    <row r="304" spans="1:15" hidden="1">
      <c r="A304">
        <v>510010</v>
      </c>
      <c r="B304" t="s">
        <v>18518</v>
      </c>
      <c r="C304" t="s">
        <v>18519</v>
      </c>
      <c r="D304" t="s">
        <v>20146</v>
      </c>
      <c r="E304" s="79" t="s">
        <v>20147</v>
      </c>
      <c r="F304" s="80">
        <v>5686781</v>
      </c>
      <c r="G304" s="81">
        <v>46031</v>
      </c>
      <c r="H304" s="81"/>
      <c r="I304" s="81"/>
      <c r="J304" s="81">
        <v>46077</v>
      </c>
      <c r="K304" s="79" t="s">
        <v>19161</v>
      </c>
      <c r="L304" s="21">
        <v>46077</v>
      </c>
      <c r="M304">
        <f t="shared" si="8"/>
        <v>2022</v>
      </c>
      <c r="N304" t="str">
        <f t="shared" si="9"/>
        <v>20225686781</v>
      </c>
      <c r="O304" t="e">
        <f>IFERROR(_xlfn.XLOOKUP(M304&amp;(F304),'Báo cáo'!#REF!,'Báo cáo'!#REF!),IFERROR(_xlfn.XLOOKUP(M304&amp;(F304-3),'Báo cáo'!#REF!,'Báo cáo'!#REF!),IFERROR(_xlfn.XLOOKUP(M304&amp;(F304-5),'Báo cáo'!#REF!,'Báo cáo'!#REF!),IFERROR(_xlfn.XLOOKUP(M304&amp;(F304+5),'Báo cáo'!#REF!,'Báo cáo'!#REF!),IFERROR(_xlfn.XLOOKUP(M304&amp;(F304+2),'Báo cáo'!#REF!,'Báo cáo'!#REF!),IFERROR(_xlfn.XLOOKUP(M304&amp;(F304-6),'Báo cáo'!#REF!,'Báo cáo'!#REF!),IFERROR(_xlfn.XLOOKUP(M304&amp;(F304-1),'Báo cáo'!#REF!,'Báo cáo'!#REF!),IFERROR(_xlfn.XLOOKUP(M304&amp;(F304+3),'Báo cáo'!#REF!,'Báo cáo'!#REF!),IFERROR(_xlfn.XLOOKUP(M304&amp;(F304+1),'Báo cáo'!#REF!,'Báo cáo'!#REF!),IFERROR(_xlfn.XLOOKUP(M304&amp;(F304-4),'Báo cáo'!#REF!,'Báo cáo'!#REF!),IFERROR(_xlfn.XLOOKUP(M304&amp;(F304+6),'Báo cáo'!#REF!,'Báo cáo'!#REF!),IFERROR(_xlfn.XLOOKUP(M304&amp;(F304-2),'Báo cáo'!#REF!,'Báo cáo'!#REF!),IFERROR(_xlfn.XLOOKUP(M304&amp;(F304+4),'Báo cáo'!#REF!,'Báo cáo'!#REF!),_xlfn.XLOOKUP(M304&amp;(F304+13),'Báo cáo'!#REF!,'Báo cáo'!#REF!))))))))))))))</f>
        <v>#REF!</v>
      </c>
    </row>
    <row r="305" spans="1:15" hidden="1">
      <c r="A305">
        <v>510010</v>
      </c>
      <c r="B305" t="s">
        <v>18518</v>
      </c>
      <c r="C305" t="s">
        <v>18519</v>
      </c>
      <c r="D305" t="s">
        <v>20148</v>
      </c>
      <c r="E305" s="79" t="s">
        <v>20149</v>
      </c>
      <c r="F305" s="80">
        <v>5037606</v>
      </c>
      <c r="G305" s="81">
        <v>46031</v>
      </c>
      <c r="H305" s="81"/>
      <c r="I305" s="81"/>
      <c r="J305" s="81">
        <v>46077</v>
      </c>
      <c r="K305" s="79" t="s">
        <v>19162</v>
      </c>
      <c r="L305" s="21">
        <v>46077</v>
      </c>
      <c r="M305">
        <f t="shared" si="8"/>
        <v>2023</v>
      </c>
      <c r="N305" t="str">
        <f t="shared" si="9"/>
        <v>20235037606</v>
      </c>
      <c r="O305" t="e">
        <f>IFERROR(_xlfn.XLOOKUP(M305&amp;(F305),'Báo cáo'!#REF!,'Báo cáo'!#REF!),IFERROR(_xlfn.XLOOKUP(M305&amp;(F305-3),'Báo cáo'!#REF!,'Báo cáo'!#REF!),IFERROR(_xlfn.XLOOKUP(M305&amp;(F305-5),'Báo cáo'!#REF!,'Báo cáo'!#REF!),IFERROR(_xlfn.XLOOKUP(M305&amp;(F305+5),'Báo cáo'!#REF!,'Báo cáo'!#REF!),IFERROR(_xlfn.XLOOKUP(M305&amp;(F305+2),'Báo cáo'!#REF!,'Báo cáo'!#REF!),IFERROR(_xlfn.XLOOKUP(M305&amp;(F305-6),'Báo cáo'!#REF!,'Báo cáo'!#REF!),IFERROR(_xlfn.XLOOKUP(M305&amp;(F305-1),'Báo cáo'!#REF!,'Báo cáo'!#REF!),IFERROR(_xlfn.XLOOKUP(M305&amp;(F305+3),'Báo cáo'!#REF!,'Báo cáo'!#REF!),IFERROR(_xlfn.XLOOKUP(M305&amp;(F305+1),'Báo cáo'!#REF!,'Báo cáo'!#REF!),IFERROR(_xlfn.XLOOKUP(M305&amp;(F305-4),'Báo cáo'!#REF!,'Báo cáo'!#REF!),IFERROR(_xlfn.XLOOKUP(M305&amp;(F305+6),'Báo cáo'!#REF!,'Báo cáo'!#REF!),IFERROR(_xlfn.XLOOKUP(M305&amp;(F305-2),'Báo cáo'!#REF!,'Báo cáo'!#REF!),IFERROR(_xlfn.XLOOKUP(M305&amp;(F305+4),'Báo cáo'!#REF!,'Báo cáo'!#REF!),_xlfn.XLOOKUP(M305&amp;(F305+13),'Báo cáo'!#REF!,'Báo cáo'!#REF!))))))))))))))</f>
        <v>#REF!</v>
      </c>
    </row>
    <row r="306" spans="1:15" hidden="1">
      <c r="A306">
        <v>510010</v>
      </c>
      <c r="B306" t="s">
        <v>18518</v>
      </c>
      <c r="C306" t="s">
        <v>18519</v>
      </c>
      <c r="D306" t="s">
        <v>20150</v>
      </c>
      <c r="E306" s="79" t="s">
        <v>20151</v>
      </c>
      <c r="F306" s="80">
        <v>10930248</v>
      </c>
      <c r="G306" s="81">
        <v>46031</v>
      </c>
      <c r="H306" s="81"/>
      <c r="I306" s="81"/>
      <c r="J306" s="81">
        <v>46077</v>
      </c>
      <c r="K306" s="79" t="s">
        <v>19163</v>
      </c>
      <c r="L306" s="21">
        <v>46077</v>
      </c>
      <c r="M306">
        <f t="shared" si="8"/>
        <v>2024</v>
      </c>
      <c r="N306" t="str">
        <f t="shared" si="9"/>
        <v>202410930248</v>
      </c>
      <c r="O306" t="e">
        <f>IFERROR(_xlfn.XLOOKUP(M306&amp;(F306),'Báo cáo'!#REF!,'Báo cáo'!#REF!),IFERROR(_xlfn.XLOOKUP(M306&amp;(F306-3),'Báo cáo'!#REF!,'Báo cáo'!#REF!),IFERROR(_xlfn.XLOOKUP(M306&amp;(F306-5),'Báo cáo'!#REF!,'Báo cáo'!#REF!),IFERROR(_xlfn.XLOOKUP(M306&amp;(F306+5),'Báo cáo'!#REF!,'Báo cáo'!#REF!),IFERROR(_xlfn.XLOOKUP(M306&amp;(F306+2),'Báo cáo'!#REF!,'Báo cáo'!#REF!),IFERROR(_xlfn.XLOOKUP(M306&amp;(F306-6),'Báo cáo'!#REF!,'Báo cáo'!#REF!),IFERROR(_xlfn.XLOOKUP(M306&amp;(F306-1),'Báo cáo'!#REF!,'Báo cáo'!#REF!),IFERROR(_xlfn.XLOOKUP(M306&amp;(F306+3),'Báo cáo'!#REF!,'Báo cáo'!#REF!),IFERROR(_xlfn.XLOOKUP(M306&amp;(F306+1),'Báo cáo'!#REF!,'Báo cáo'!#REF!),IFERROR(_xlfn.XLOOKUP(M306&amp;(F306-4),'Báo cáo'!#REF!,'Báo cáo'!#REF!),IFERROR(_xlfn.XLOOKUP(M306&amp;(F306+6),'Báo cáo'!#REF!,'Báo cáo'!#REF!),IFERROR(_xlfn.XLOOKUP(M306&amp;(F306-2),'Báo cáo'!#REF!,'Báo cáo'!#REF!),IFERROR(_xlfn.XLOOKUP(M306&amp;(F306+4),'Báo cáo'!#REF!,'Báo cáo'!#REF!),_xlfn.XLOOKUP(M306&amp;(F306+13),'Báo cáo'!#REF!,'Báo cáo'!#REF!))))))))))))))</f>
        <v>#REF!</v>
      </c>
    </row>
    <row r="307" spans="1:15" hidden="1">
      <c r="A307">
        <v>510026</v>
      </c>
      <c r="B307" t="s">
        <v>18518</v>
      </c>
      <c r="C307" t="s">
        <v>18519</v>
      </c>
      <c r="D307" t="s">
        <v>20152</v>
      </c>
      <c r="E307" s="79" t="s">
        <v>20153</v>
      </c>
      <c r="F307" s="80">
        <v>984137</v>
      </c>
      <c r="G307" s="81">
        <v>46031</v>
      </c>
      <c r="H307" s="81"/>
      <c r="I307" s="81"/>
      <c r="J307" s="81">
        <v>46077</v>
      </c>
      <c r="K307" s="79" t="s">
        <v>19164</v>
      </c>
      <c r="L307" s="21">
        <v>46077</v>
      </c>
      <c r="M307">
        <f t="shared" si="8"/>
        <v>2695</v>
      </c>
      <c r="N307" t="str">
        <f t="shared" si="9"/>
        <v>2695984137</v>
      </c>
      <c r="O307" t="e">
        <f>IFERROR(_xlfn.XLOOKUP(M307&amp;(F307),'Báo cáo'!#REF!,'Báo cáo'!#REF!),IFERROR(_xlfn.XLOOKUP(M307&amp;(F307-3),'Báo cáo'!#REF!,'Báo cáo'!#REF!),IFERROR(_xlfn.XLOOKUP(M307&amp;(F307-5),'Báo cáo'!#REF!,'Báo cáo'!#REF!),IFERROR(_xlfn.XLOOKUP(M307&amp;(F307+5),'Báo cáo'!#REF!,'Báo cáo'!#REF!),IFERROR(_xlfn.XLOOKUP(M307&amp;(F307+2),'Báo cáo'!#REF!,'Báo cáo'!#REF!),IFERROR(_xlfn.XLOOKUP(M307&amp;(F307-6),'Báo cáo'!#REF!,'Báo cáo'!#REF!),IFERROR(_xlfn.XLOOKUP(M307&amp;(F307-1),'Báo cáo'!#REF!,'Báo cáo'!#REF!),IFERROR(_xlfn.XLOOKUP(M307&amp;(F307+3),'Báo cáo'!#REF!,'Báo cáo'!#REF!),IFERROR(_xlfn.XLOOKUP(M307&amp;(F307+1),'Báo cáo'!#REF!,'Báo cáo'!#REF!),IFERROR(_xlfn.XLOOKUP(M307&amp;(F307-4),'Báo cáo'!#REF!,'Báo cáo'!#REF!),IFERROR(_xlfn.XLOOKUP(M307&amp;(F307+6),'Báo cáo'!#REF!,'Báo cáo'!#REF!),IFERROR(_xlfn.XLOOKUP(M307&amp;(F307-2),'Báo cáo'!#REF!,'Báo cáo'!#REF!),IFERROR(_xlfn.XLOOKUP(M307&amp;(F307+4),'Báo cáo'!#REF!,'Báo cáo'!#REF!),_xlfn.XLOOKUP(M307&amp;(F307+13),'Báo cáo'!#REF!,'Báo cáo'!#REF!))))))))))))))</f>
        <v>#REF!</v>
      </c>
    </row>
    <row r="308" spans="1:15" hidden="1">
      <c r="A308">
        <v>510026</v>
      </c>
      <c r="B308" t="s">
        <v>18518</v>
      </c>
      <c r="C308" t="s">
        <v>18519</v>
      </c>
      <c r="D308" t="s">
        <v>20154</v>
      </c>
      <c r="E308" s="79" t="s">
        <v>20155</v>
      </c>
      <c r="F308" s="80">
        <v>1205348</v>
      </c>
      <c r="G308" s="81">
        <v>46031</v>
      </c>
      <c r="H308" s="81"/>
      <c r="I308" s="81"/>
      <c r="J308" s="81">
        <v>46077</v>
      </c>
      <c r="K308" s="79" t="s">
        <v>19165</v>
      </c>
      <c r="L308" s="21">
        <v>46077</v>
      </c>
      <c r="M308">
        <f t="shared" si="8"/>
        <v>2696</v>
      </c>
      <c r="N308" t="str">
        <f t="shared" si="9"/>
        <v>26961205348</v>
      </c>
      <c r="O308" t="e">
        <f>IFERROR(_xlfn.XLOOKUP(M308&amp;(F308),'Báo cáo'!#REF!,'Báo cáo'!#REF!),IFERROR(_xlfn.XLOOKUP(M308&amp;(F308-3),'Báo cáo'!#REF!,'Báo cáo'!#REF!),IFERROR(_xlfn.XLOOKUP(M308&amp;(F308-5),'Báo cáo'!#REF!,'Báo cáo'!#REF!),IFERROR(_xlfn.XLOOKUP(M308&amp;(F308+5),'Báo cáo'!#REF!,'Báo cáo'!#REF!),IFERROR(_xlfn.XLOOKUP(M308&amp;(F308+2),'Báo cáo'!#REF!,'Báo cáo'!#REF!),IFERROR(_xlfn.XLOOKUP(M308&amp;(F308-6),'Báo cáo'!#REF!,'Báo cáo'!#REF!),IFERROR(_xlfn.XLOOKUP(M308&amp;(F308-1),'Báo cáo'!#REF!,'Báo cáo'!#REF!),IFERROR(_xlfn.XLOOKUP(M308&amp;(F308+3),'Báo cáo'!#REF!,'Báo cáo'!#REF!),IFERROR(_xlfn.XLOOKUP(M308&amp;(F308+1),'Báo cáo'!#REF!,'Báo cáo'!#REF!),IFERROR(_xlfn.XLOOKUP(M308&amp;(F308-4),'Báo cáo'!#REF!,'Báo cáo'!#REF!),IFERROR(_xlfn.XLOOKUP(M308&amp;(F308+6),'Báo cáo'!#REF!,'Báo cáo'!#REF!),IFERROR(_xlfn.XLOOKUP(M308&amp;(F308-2),'Báo cáo'!#REF!,'Báo cáo'!#REF!),IFERROR(_xlfn.XLOOKUP(M308&amp;(F308+4),'Báo cáo'!#REF!,'Báo cáo'!#REF!),_xlfn.XLOOKUP(M308&amp;(F308+13),'Báo cáo'!#REF!,'Báo cáo'!#REF!))))))))))))))</f>
        <v>#REF!</v>
      </c>
    </row>
    <row r="309" spans="1:15" hidden="1">
      <c r="A309">
        <v>510026</v>
      </c>
      <c r="B309" t="s">
        <v>18518</v>
      </c>
      <c r="C309" t="s">
        <v>18519</v>
      </c>
      <c r="D309" t="s">
        <v>20156</v>
      </c>
      <c r="E309" s="79" t="s">
        <v>20157</v>
      </c>
      <c r="F309" s="80">
        <v>1007519</v>
      </c>
      <c r="G309" s="81">
        <v>46031</v>
      </c>
      <c r="H309" s="81"/>
      <c r="I309" s="81"/>
      <c r="J309" s="81">
        <v>46077</v>
      </c>
      <c r="K309" s="79" t="s">
        <v>19166</v>
      </c>
      <c r="L309" s="21">
        <v>46077</v>
      </c>
      <c r="M309">
        <f t="shared" si="8"/>
        <v>2697</v>
      </c>
      <c r="N309" t="str">
        <f t="shared" si="9"/>
        <v>26971007519</v>
      </c>
      <c r="O309" t="e">
        <f>IFERROR(_xlfn.XLOOKUP(M309&amp;(F309),'Báo cáo'!#REF!,'Báo cáo'!#REF!),IFERROR(_xlfn.XLOOKUP(M309&amp;(F309-3),'Báo cáo'!#REF!,'Báo cáo'!#REF!),IFERROR(_xlfn.XLOOKUP(M309&amp;(F309-5),'Báo cáo'!#REF!,'Báo cáo'!#REF!),IFERROR(_xlfn.XLOOKUP(M309&amp;(F309+5),'Báo cáo'!#REF!,'Báo cáo'!#REF!),IFERROR(_xlfn.XLOOKUP(M309&amp;(F309+2),'Báo cáo'!#REF!,'Báo cáo'!#REF!),IFERROR(_xlfn.XLOOKUP(M309&amp;(F309-6),'Báo cáo'!#REF!,'Báo cáo'!#REF!),IFERROR(_xlfn.XLOOKUP(M309&amp;(F309-1),'Báo cáo'!#REF!,'Báo cáo'!#REF!),IFERROR(_xlfn.XLOOKUP(M309&amp;(F309+3),'Báo cáo'!#REF!,'Báo cáo'!#REF!),IFERROR(_xlfn.XLOOKUP(M309&amp;(F309+1),'Báo cáo'!#REF!,'Báo cáo'!#REF!),IFERROR(_xlfn.XLOOKUP(M309&amp;(F309-4),'Báo cáo'!#REF!,'Báo cáo'!#REF!),IFERROR(_xlfn.XLOOKUP(M309&amp;(F309+6),'Báo cáo'!#REF!,'Báo cáo'!#REF!),IFERROR(_xlfn.XLOOKUP(M309&amp;(F309-2),'Báo cáo'!#REF!,'Báo cáo'!#REF!),IFERROR(_xlfn.XLOOKUP(M309&amp;(F309+4),'Báo cáo'!#REF!,'Báo cáo'!#REF!),_xlfn.XLOOKUP(M309&amp;(F309+13),'Báo cáo'!#REF!,'Báo cáo'!#REF!))))))))))))))</f>
        <v>#REF!</v>
      </c>
    </row>
    <row r="310" spans="1:15" hidden="1">
      <c r="A310">
        <v>510014</v>
      </c>
      <c r="B310" t="s">
        <v>18518</v>
      </c>
      <c r="C310" t="s">
        <v>18519</v>
      </c>
      <c r="D310" t="s">
        <v>20158</v>
      </c>
      <c r="E310" s="79" t="s">
        <v>20159</v>
      </c>
      <c r="F310" s="80">
        <v>602667</v>
      </c>
      <c r="G310" s="81">
        <v>46031</v>
      </c>
      <c r="H310" s="81"/>
      <c r="I310" s="81"/>
      <c r="J310" s="81">
        <v>46077</v>
      </c>
      <c r="K310" s="79" t="s">
        <v>19167</v>
      </c>
      <c r="L310" s="21">
        <v>46077</v>
      </c>
      <c r="M310">
        <f t="shared" si="8"/>
        <v>2698</v>
      </c>
      <c r="N310" t="str">
        <f t="shared" si="9"/>
        <v>2698602667</v>
      </c>
      <c r="O310" t="e">
        <f>IFERROR(_xlfn.XLOOKUP(M310&amp;(F310),'Báo cáo'!#REF!,'Báo cáo'!#REF!),IFERROR(_xlfn.XLOOKUP(M310&amp;(F310-3),'Báo cáo'!#REF!,'Báo cáo'!#REF!),IFERROR(_xlfn.XLOOKUP(M310&amp;(F310-5),'Báo cáo'!#REF!,'Báo cáo'!#REF!),IFERROR(_xlfn.XLOOKUP(M310&amp;(F310+5),'Báo cáo'!#REF!,'Báo cáo'!#REF!),IFERROR(_xlfn.XLOOKUP(M310&amp;(F310+2),'Báo cáo'!#REF!,'Báo cáo'!#REF!),IFERROR(_xlfn.XLOOKUP(M310&amp;(F310-6),'Báo cáo'!#REF!,'Báo cáo'!#REF!),IFERROR(_xlfn.XLOOKUP(M310&amp;(F310-1),'Báo cáo'!#REF!,'Báo cáo'!#REF!),IFERROR(_xlfn.XLOOKUP(M310&amp;(F310+3),'Báo cáo'!#REF!,'Báo cáo'!#REF!),IFERROR(_xlfn.XLOOKUP(M310&amp;(F310+1),'Báo cáo'!#REF!,'Báo cáo'!#REF!),IFERROR(_xlfn.XLOOKUP(M310&amp;(F310-4),'Báo cáo'!#REF!,'Báo cáo'!#REF!),IFERROR(_xlfn.XLOOKUP(M310&amp;(F310+6),'Báo cáo'!#REF!,'Báo cáo'!#REF!),IFERROR(_xlfn.XLOOKUP(M310&amp;(F310-2),'Báo cáo'!#REF!,'Báo cáo'!#REF!),IFERROR(_xlfn.XLOOKUP(M310&amp;(F310+4),'Báo cáo'!#REF!,'Báo cáo'!#REF!),_xlfn.XLOOKUP(M310&amp;(F310+13),'Báo cáo'!#REF!,'Báo cáo'!#REF!))))))))))))))</f>
        <v>#REF!</v>
      </c>
    </row>
    <row r="311" spans="1:15" hidden="1">
      <c r="A311">
        <v>510014</v>
      </c>
      <c r="B311" t="s">
        <v>18518</v>
      </c>
      <c r="C311" t="s">
        <v>18519</v>
      </c>
      <c r="D311" t="s">
        <v>20160</v>
      </c>
      <c r="E311" s="79" t="s">
        <v>20161</v>
      </c>
      <c r="F311" s="80">
        <v>984137</v>
      </c>
      <c r="G311" s="81">
        <v>46031</v>
      </c>
      <c r="H311" s="81"/>
      <c r="I311" s="81"/>
      <c r="J311" s="81">
        <v>46077</v>
      </c>
      <c r="K311" s="79" t="s">
        <v>19168</v>
      </c>
      <c r="L311" s="21">
        <v>46077</v>
      </c>
      <c r="M311">
        <f t="shared" si="8"/>
        <v>2699</v>
      </c>
      <c r="N311" t="str">
        <f t="shared" si="9"/>
        <v>2699984137</v>
      </c>
      <c r="O311" t="e">
        <f>IFERROR(_xlfn.XLOOKUP(M311&amp;(F311),'Báo cáo'!#REF!,'Báo cáo'!#REF!),IFERROR(_xlfn.XLOOKUP(M311&amp;(F311-3),'Báo cáo'!#REF!,'Báo cáo'!#REF!),IFERROR(_xlfn.XLOOKUP(M311&amp;(F311-5),'Báo cáo'!#REF!,'Báo cáo'!#REF!),IFERROR(_xlfn.XLOOKUP(M311&amp;(F311+5),'Báo cáo'!#REF!,'Báo cáo'!#REF!),IFERROR(_xlfn.XLOOKUP(M311&amp;(F311+2),'Báo cáo'!#REF!,'Báo cáo'!#REF!),IFERROR(_xlfn.XLOOKUP(M311&amp;(F311-6),'Báo cáo'!#REF!,'Báo cáo'!#REF!),IFERROR(_xlfn.XLOOKUP(M311&amp;(F311-1),'Báo cáo'!#REF!,'Báo cáo'!#REF!),IFERROR(_xlfn.XLOOKUP(M311&amp;(F311+3),'Báo cáo'!#REF!,'Báo cáo'!#REF!),IFERROR(_xlfn.XLOOKUP(M311&amp;(F311+1),'Báo cáo'!#REF!,'Báo cáo'!#REF!),IFERROR(_xlfn.XLOOKUP(M311&amp;(F311-4),'Báo cáo'!#REF!,'Báo cáo'!#REF!),IFERROR(_xlfn.XLOOKUP(M311&amp;(F311+6),'Báo cáo'!#REF!,'Báo cáo'!#REF!),IFERROR(_xlfn.XLOOKUP(M311&amp;(F311-2),'Báo cáo'!#REF!,'Báo cáo'!#REF!),IFERROR(_xlfn.XLOOKUP(M311&amp;(F311+4),'Báo cáo'!#REF!,'Báo cáo'!#REF!),_xlfn.XLOOKUP(M311&amp;(F311+13),'Báo cáo'!#REF!,'Báo cáo'!#REF!))))))))))))))</f>
        <v>#REF!</v>
      </c>
    </row>
    <row r="312" spans="1:15" hidden="1">
      <c r="A312">
        <v>510014</v>
      </c>
      <c r="B312" t="s">
        <v>18518</v>
      </c>
      <c r="C312" t="s">
        <v>18519</v>
      </c>
      <c r="D312" t="s">
        <v>20162</v>
      </c>
      <c r="E312" s="79" t="s">
        <v>20163</v>
      </c>
      <c r="F312" s="80">
        <v>5037606</v>
      </c>
      <c r="G312" s="81">
        <v>46031</v>
      </c>
      <c r="H312" s="81"/>
      <c r="I312" s="81"/>
      <c r="J312" s="81">
        <v>46077</v>
      </c>
      <c r="K312" s="79" t="s">
        <v>19169</v>
      </c>
      <c r="L312" s="21">
        <v>46077</v>
      </c>
      <c r="M312">
        <f t="shared" si="8"/>
        <v>2700</v>
      </c>
      <c r="N312" t="str">
        <f t="shared" si="9"/>
        <v>27005037606</v>
      </c>
      <c r="O312" t="e">
        <f>IFERROR(_xlfn.XLOOKUP(M312&amp;(F312),'Báo cáo'!#REF!,'Báo cáo'!#REF!),IFERROR(_xlfn.XLOOKUP(M312&amp;(F312-3),'Báo cáo'!#REF!,'Báo cáo'!#REF!),IFERROR(_xlfn.XLOOKUP(M312&amp;(F312-5),'Báo cáo'!#REF!,'Báo cáo'!#REF!),IFERROR(_xlfn.XLOOKUP(M312&amp;(F312+5),'Báo cáo'!#REF!,'Báo cáo'!#REF!),IFERROR(_xlfn.XLOOKUP(M312&amp;(F312+2),'Báo cáo'!#REF!,'Báo cáo'!#REF!),IFERROR(_xlfn.XLOOKUP(M312&amp;(F312-6),'Báo cáo'!#REF!,'Báo cáo'!#REF!),IFERROR(_xlfn.XLOOKUP(M312&amp;(F312-1),'Báo cáo'!#REF!,'Báo cáo'!#REF!),IFERROR(_xlfn.XLOOKUP(M312&amp;(F312+3),'Báo cáo'!#REF!,'Báo cáo'!#REF!),IFERROR(_xlfn.XLOOKUP(M312&amp;(F312+1),'Báo cáo'!#REF!,'Báo cáo'!#REF!),IFERROR(_xlfn.XLOOKUP(M312&amp;(F312-4),'Báo cáo'!#REF!,'Báo cáo'!#REF!),IFERROR(_xlfn.XLOOKUP(M312&amp;(F312+6),'Báo cáo'!#REF!,'Báo cáo'!#REF!),IFERROR(_xlfn.XLOOKUP(M312&amp;(F312-2),'Báo cáo'!#REF!,'Báo cáo'!#REF!),IFERROR(_xlfn.XLOOKUP(M312&amp;(F312+4),'Báo cáo'!#REF!,'Báo cáo'!#REF!),_xlfn.XLOOKUP(M312&amp;(F312+13),'Báo cáo'!#REF!,'Báo cáo'!#REF!))))))))))))))</f>
        <v>#REF!</v>
      </c>
    </row>
    <row r="313" spans="1:15" hidden="1">
      <c r="A313">
        <v>510014</v>
      </c>
      <c r="B313" t="s">
        <v>18518</v>
      </c>
      <c r="C313" t="s">
        <v>18519</v>
      </c>
      <c r="D313" t="s">
        <v>20164</v>
      </c>
      <c r="E313" s="79" t="s">
        <v>20165</v>
      </c>
      <c r="F313" s="80">
        <v>2186055</v>
      </c>
      <c r="G313" s="81">
        <v>46031</v>
      </c>
      <c r="H313" s="81"/>
      <c r="I313" s="81"/>
      <c r="J313" s="81">
        <v>46077</v>
      </c>
      <c r="K313" s="79" t="s">
        <v>19170</v>
      </c>
      <c r="L313" s="21">
        <v>46077</v>
      </c>
      <c r="M313">
        <f t="shared" si="8"/>
        <v>2701</v>
      </c>
      <c r="N313" t="str">
        <f t="shared" si="9"/>
        <v>27012186055</v>
      </c>
      <c r="O313" t="e">
        <f>IFERROR(_xlfn.XLOOKUP(M313&amp;(F313),'Báo cáo'!#REF!,'Báo cáo'!#REF!),IFERROR(_xlfn.XLOOKUP(M313&amp;(F313-3),'Báo cáo'!#REF!,'Báo cáo'!#REF!),IFERROR(_xlfn.XLOOKUP(M313&amp;(F313-5),'Báo cáo'!#REF!,'Báo cáo'!#REF!),IFERROR(_xlfn.XLOOKUP(M313&amp;(F313+5),'Báo cáo'!#REF!,'Báo cáo'!#REF!),IFERROR(_xlfn.XLOOKUP(M313&amp;(F313+2),'Báo cáo'!#REF!,'Báo cáo'!#REF!),IFERROR(_xlfn.XLOOKUP(M313&amp;(F313-6),'Báo cáo'!#REF!,'Báo cáo'!#REF!),IFERROR(_xlfn.XLOOKUP(M313&amp;(F313-1),'Báo cáo'!#REF!,'Báo cáo'!#REF!),IFERROR(_xlfn.XLOOKUP(M313&amp;(F313+3),'Báo cáo'!#REF!,'Báo cáo'!#REF!),IFERROR(_xlfn.XLOOKUP(M313&amp;(F313+1),'Báo cáo'!#REF!,'Báo cáo'!#REF!),IFERROR(_xlfn.XLOOKUP(M313&amp;(F313-4),'Báo cáo'!#REF!,'Báo cáo'!#REF!),IFERROR(_xlfn.XLOOKUP(M313&amp;(F313+6),'Báo cáo'!#REF!,'Báo cáo'!#REF!),IFERROR(_xlfn.XLOOKUP(M313&amp;(F313-2),'Báo cáo'!#REF!,'Báo cáo'!#REF!),IFERROR(_xlfn.XLOOKUP(M313&amp;(F313+4),'Báo cáo'!#REF!,'Báo cáo'!#REF!),_xlfn.XLOOKUP(M313&amp;(F313+13),'Báo cáo'!#REF!,'Báo cáo'!#REF!))))))))))))))</f>
        <v>#REF!</v>
      </c>
    </row>
    <row r="314" spans="1:15" hidden="1">
      <c r="A314">
        <v>510013</v>
      </c>
      <c r="B314" t="s">
        <v>18518</v>
      </c>
      <c r="C314" t="s">
        <v>18519</v>
      </c>
      <c r="D314" t="s">
        <v>20166</v>
      </c>
      <c r="E314" s="79" t="s">
        <v>20167</v>
      </c>
      <c r="F314" s="80">
        <v>1749600</v>
      </c>
      <c r="G314" s="81">
        <v>46032</v>
      </c>
      <c r="H314" s="81"/>
      <c r="I314" s="81"/>
      <c r="J314" s="81">
        <v>46077</v>
      </c>
      <c r="K314" s="79" t="s">
        <v>19173</v>
      </c>
      <c r="L314" s="21">
        <v>46077</v>
      </c>
      <c r="M314">
        <f t="shared" si="8"/>
        <v>2702</v>
      </c>
      <c r="N314" t="str">
        <f t="shared" si="9"/>
        <v>27021749600</v>
      </c>
      <c r="O314" t="e">
        <f>IFERROR(_xlfn.XLOOKUP(M314&amp;(F314),'Báo cáo'!#REF!,'Báo cáo'!#REF!),IFERROR(_xlfn.XLOOKUP(M314&amp;(F314-3),'Báo cáo'!#REF!,'Báo cáo'!#REF!),IFERROR(_xlfn.XLOOKUP(M314&amp;(F314-5),'Báo cáo'!#REF!,'Báo cáo'!#REF!),IFERROR(_xlfn.XLOOKUP(M314&amp;(F314+5),'Báo cáo'!#REF!,'Báo cáo'!#REF!),IFERROR(_xlfn.XLOOKUP(M314&amp;(F314+2),'Báo cáo'!#REF!,'Báo cáo'!#REF!),IFERROR(_xlfn.XLOOKUP(M314&amp;(F314-6),'Báo cáo'!#REF!,'Báo cáo'!#REF!),IFERROR(_xlfn.XLOOKUP(M314&amp;(F314-1),'Báo cáo'!#REF!,'Báo cáo'!#REF!),IFERROR(_xlfn.XLOOKUP(M314&amp;(F314+3),'Báo cáo'!#REF!,'Báo cáo'!#REF!),IFERROR(_xlfn.XLOOKUP(M314&amp;(F314+1),'Báo cáo'!#REF!,'Báo cáo'!#REF!),IFERROR(_xlfn.XLOOKUP(M314&amp;(F314-4),'Báo cáo'!#REF!,'Báo cáo'!#REF!),IFERROR(_xlfn.XLOOKUP(M314&amp;(F314+6),'Báo cáo'!#REF!,'Báo cáo'!#REF!),IFERROR(_xlfn.XLOOKUP(M314&amp;(F314-2),'Báo cáo'!#REF!,'Báo cáo'!#REF!),IFERROR(_xlfn.XLOOKUP(M314&amp;(F314+4),'Báo cáo'!#REF!,'Báo cáo'!#REF!),_xlfn.XLOOKUP(M314&amp;(F314+13),'Báo cáo'!#REF!,'Báo cáo'!#REF!))))))))))))))</f>
        <v>#REF!</v>
      </c>
    </row>
    <row r="315" spans="1:15" hidden="1">
      <c r="A315">
        <v>510015</v>
      </c>
      <c r="B315" t="s">
        <v>18518</v>
      </c>
      <c r="C315" t="s">
        <v>18519</v>
      </c>
      <c r="D315" t="s">
        <v>20168</v>
      </c>
      <c r="E315" s="79" t="s">
        <v>20169</v>
      </c>
      <c r="F315" s="80">
        <v>1007519</v>
      </c>
      <c r="G315" s="81">
        <v>46035</v>
      </c>
      <c r="H315" s="81"/>
      <c r="I315" s="81"/>
      <c r="J315" s="81">
        <v>46077</v>
      </c>
      <c r="K315" s="79" t="s">
        <v>19174</v>
      </c>
      <c r="L315" s="21">
        <v>46077</v>
      </c>
      <c r="M315">
        <f t="shared" si="8"/>
        <v>3107</v>
      </c>
      <c r="N315" t="str">
        <f t="shared" si="9"/>
        <v>31071007519</v>
      </c>
      <c r="O315" t="e">
        <f>IFERROR(_xlfn.XLOOKUP(M315&amp;(F315),'Báo cáo'!#REF!,'Báo cáo'!#REF!),IFERROR(_xlfn.XLOOKUP(M315&amp;(F315-3),'Báo cáo'!#REF!,'Báo cáo'!#REF!),IFERROR(_xlfn.XLOOKUP(M315&amp;(F315-5),'Báo cáo'!#REF!,'Báo cáo'!#REF!),IFERROR(_xlfn.XLOOKUP(M315&amp;(F315+5),'Báo cáo'!#REF!,'Báo cáo'!#REF!),IFERROR(_xlfn.XLOOKUP(M315&amp;(F315+2),'Báo cáo'!#REF!,'Báo cáo'!#REF!),IFERROR(_xlfn.XLOOKUP(M315&amp;(F315-6),'Báo cáo'!#REF!,'Báo cáo'!#REF!),IFERROR(_xlfn.XLOOKUP(M315&amp;(F315-1),'Báo cáo'!#REF!,'Báo cáo'!#REF!),IFERROR(_xlfn.XLOOKUP(M315&amp;(F315+3),'Báo cáo'!#REF!,'Báo cáo'!#REF!),IFERROR(_xlfn.XLOOKUP(M315&amp;(F315+1),'Báo cáo'!#REF!,'Báo cáo'!#REF!),IFERROR(_xlfn.XLOOKUP(M315&amp;(F315-4),'Báo cáo'!#REF!,'Báo cáo'!#REF!),IFERROR(_xlfn.XLOOKUP(M315&amp;(F315+6),'Báo cáo'!#REF!,'Báo cáo'!#REF!),IFERROR(_xlfn.XLOOKUP(M315&amp;(F315-2),'Báo cáo'!#REF!,'Báo cáo'!#REF!),IFERROR(_xlfn.XLOOKUP(M315&amp;(F315+4),'Báo cáo'!#REF!,'Báo cáo'!#REF!),_xlfn.XLOOKUP(M315&amp;(F315+13),'Báo cáo'!#REF!,'Báo cáo'!#REF!))))))))))))))</f>
        <v>#REF!</v>
      </c>
    </row>
    <row r="316" spans="1:15" hidden="1">
      <c r="A316">
        <v>510015</v>
      </c>
      <c r="B316" t="s">
        <v>18518</v>
      </c>
      <c r="C316" t="s">
        <v>18519</v>
      </c>
      <c r="D316" t="s">
        <v>20170</v>
      </c>
      <c r="E316" s="79" t="s">
        <v>20171</v>
      </c>
      <c r="F316" s="80">
        <v>756000</v>
      </c>
      <c r="G316" s="81">
        <v>46035</v>
      </c>
      <c r="H316" s="81"/>
      <c r="I316" s="81"/>
      <c r="J316" s="81">
        <v>46077</v>
      </c>
      <c r="K316" s="79" t="s">
        <v>19175</v>
      </c>
      <c r="L316" s="21">
        <v>46077</v>
      </c>
      <c r="M316">
        <f t="shared" si="8"/>
        <v>3108</v>
      </c>
      <c r="N316" t="str">
        <f t="shared" si="9"/>
        <v>3108756000</v>
      </c>
      <c r="O316" t="e">
        <f>IFERROR(_xlfn.XLOOKUP(M316&amp;(F316),'Báo cáo'!#REF!,'Báo cáo'!#REF!),IFERROR(_xlfn.XLOOKUP(M316&amp;(F316-3),'Báo cáo'!#REF!,'Báo cáo'!#REF!),IFERROR(_xlfn.XLOOKUP(M316&amp;(F316-5),'Báo cáo'!#REF!,'Báo cáo'!#REF!),IFERROR(_xlfn.XLOOKUP(M316&amp;(F316+5),'Báo cáo'!#REF!,'Báo cáo'!#REF!),IFERROR(_xlfn.XLOOKUP(M316&amp;(F316+2),'Báo cáo'!#REF!,'Báo cáo'!#REF!),IFERROR(_xlfn.XLOOKUP(M316&amp;(F316-6),'Báo cáo'!#REF!,'Báo cáo'!#REF!),IFERROR(_xlfn.XLOOKUP(M316&amp;(F316-1),'Báo cáo'!#REF!,'Báo cáo'!#REF!),IFERROR(_xlfn.XLOOKUP(M316&amp;(F316+3),'Báo cáo'!#REF!,'Báo cáo'!#REF!),IFERROR(_xlfn.XLOOKUP(M316&amp;(F316+1),'Báo cáo'!#REF!,'Báo cáo'!#REF!),IFERROR(_xlfn.XLOOKUP(M316&amp;(F316-4),'Báo cáo'!#REF!,'Báo cáo'!#REF!),IFERROR(_xlfn.XLOOKUP(M316&amp;(F316+6),'Báo cáo'!#REF!,'Báo cáo'!#REF!),IFERROR(_xlfn.XLOOKUP(M316&amp;(F316-2),'Báo cáo'!#REF!,'Báo cáo'!#REF!),IFERROR(_xlfn.XLOOKUP(M316&amp;(F316+4),'Báo cáo'!#REF!,'Báo cáo'!#REF!),_xlfn.XLOOKUP(M316&amp;(F316+13),'Báo cáo'!#REF!,'Báo cáo'!#REF!))))))))))))))</f>
        <v>#REF!</v>
      </c>
    </row>
    <row r="317" spans="1:15" hidden="1">
      <c r="A317">
        <v>570010</v>
      </c>
      <c r="B317" t="s">
        <v>18518</v>
      </c>
      <c r="C317" t="s">
        <v>18519</v>
      </c>
      <c r="D317" t="s">
        <v>20172</v>
      </c>
      <c r="E317" s="79" t="s">
        <v>20173</v>
      </c>
      <c r="F317" s="80">
        <v>1919079</v>
      </c>
      <c r="G317" s="81">
        <v>46036</v>
      </c>
      <c r="H317" s="81"/>
      <c r="I317" s="81"/>
      <c r="J317" s="81">
        <v>46077</v>
      </c>
      <c r="K317" s="79" t="s">
        <v>19176</v>
      </c>
      <c r="L317" s="21">
        <v>46077</v>
      </c>
      <c r="M317">
        <f t="shared" si="8"/>
        <v>3109</v>
      </c>
      <c r="N317" t="str">
        <f t="shared" si="9"/>
        <v>31091919079</v>
      </c>
      <c r="O317" t="e">
        <f>IFERROR(_xlfn.XLOOKUP(M317&amp;(F317),'Báo cáo'!#REF!,'Báo cáo'!#REF!),IFERROR(_xlfn.XLOOKUP(M317&amp;(F317-3),'Báo cáo'!#REF!,'Báo cáo'!#REF!),IFERROR(_xlfn.XLOOKUP(M317&amp;(F317-5),'Báo cáo'!#REF!,'Báo cáo'!#REF!),IFERROR(_xlfn.XLOOKUP(M317&amp;(F317+5),'Báo cáo'!#REF!,'Báo cáo'!#REF!),IFERROR(_xlfn.XLOOKUP(M317&amp;(F317+2),'Báo cáo'!#REF!,'Báo cáo'!#REF!),IFERROR(_xlfn.XLOOKUP(M317&amp;(F317-6),'Báo cáo'!#REF!,'Báo cáo'!#REF!),IFERROR(_xlfn.XLOOKUP(M317&amp;(F317-1),'Báo cáo'!#REF!,'Báo cáo'!#REF!),IFERROR(_xlfn.XLOOKUP(M317&amp;(F317+3),'Báo cáo'!#REF!,'Báo cáo'!#REF!),IFERROR(_xlfn.XLOOKUP(M317&amp;(F317+1),'Báo cáo'!#REF!,'Báo cáo'!#REF!),IFERROR(_xlfn.XLOOKUP(M317&amp;(F317-4),'Báo cáo'!#REF!,'Báo cáo'!#REF!),IFERROR(_xlfn.XLOOKUP(M317&amp;(F317+6),'Báo cáo'!#REF!,'Báo cáo'!#REF!),IFERROR(_xlfn.XLOOKUP(M317&amp;(F317-2),'Báo cáo'!#REF!,'Báo cáo'!#REF!),IFERROR(_xlfn.XLOOKUP(M317&amp;(F317+4),'Báo cáo'!#REF!,'Báo cáo'!#REF!),_xlfn.XLOOKUP(M317&amp;(F317+13),'Báo cáo'!#REF!,'Báo cáo'!#REF!))))))))))))))</f>
        <v>#REF!</v>
      </c>
    </row>
    <row r="318" spans="1:15" hidden="1">
      <c r="A318">
        <v>510028</v>
      </c>
      <c r="B318" t="s">
        <v>18518</v>
      </c>
      <c r="C318" t="s">
        <v>18519</v>
      </c>
      <c r="D318" t="s">
        <v>20174</v>
      </c>
      <c r="E318" s="79" t="s">
        <v>20175</v>
      </c>
      <c r="F318" s="80">
        <v>873666</v>
      </c>
      <c r="G318" s="81">
        <v>46035</v>
      </c>
      <c r="H318" s="81"/>
      <c r="I318" s="81"/>
      <c r="J318" s="81">
        <v>46077</v>
      </c>
      <c r="K318" s="79" t="s">
        <v>19177</v>
      </c>
      <c r="L318" s="21">
        <v>46077</v>
      </c>
      <c r="M318">
        <f t="shared" si="8"/>
        <v>3110</v>
      </c>
      <c r="N318" t="str">
        <f t="shared" si="9"/>
        <v>3110873666</v>
      </c>
      <c r="O318" t="e">
        <f>IFERROR(_xlfn.XLOOKUP(M318&amp;(F318),'Báo cáo'!#REF!,'Báo cáo'!#REF!),IFERROR(_xlfn.XLOOKUP(M318&amp;(F318-3),'Báo cáo'!#REF!,'Báo cáo'!#REF!),IFERROR(_xlfn.XLOOKUP(M318&amp;(F318-5),'Báo cáo'!#REF!,'Báo cáo'!#REF!),IFERROR(_xlfn.XLOOKUP(M318&amp;(F318+5),'Báo cáo'!#REF!,'Báo cáo'!#REF!),IFERROR(_xlfn.XLOOKUP(M318&amp;(F318+2),'Báo cáo'!#REF!,'Báo cáo'!#REF!),IFERROR(_xlfn.XLOOKUP(M318&amp;(F318-6),'Báo cáo'!#REF!,'Báo cáo'!#REF!),IFERROR(_xlfn.XLOOKUP(M318&amp;(F318-1),'Báo cáo'!#REF!,'Báo cáo'!#REF!),IFERROR(_xlfn.XLOOKUP(M318&amp;(F318+3),'Báo cáo'!#REF!,'Báo cáo'!#REF!),IFERROR(_xlfn.XLOOKUP(M318&amp;(F318+1),'Báo cáo'!#REF!,'Báo cáo'!#REF!),IFERROR(_xlfn.XLOOKUP(M318&amp;(F318-4),'Báo cáo'!#REF!,'Báo cáo'!#REF!),IFERROR(_xlfn.XLOOKUP(M318&amp;(F318+6),'Báo cáo'!#REF!,'Báo cáo'!#REF!),IFERROR(_xlfn.XLOOKUP(M318&amp;(F318-2),'Báo cáo'!#REF!,'Báo cáo'!#REF!),IFERROR(_xlfn.XLOOKUP(M318&amp;(F318+4),'Báo cáo'!#REF!,'Báo cáo'!#REF!),_xlfn.XLOOKUP(M318&amp;(F318+13),'Báo cáo'!#REF!,'Báo cáo'!#REF!))))))))))))))</f>
        <v>#REF!</v>
      </c>
    </row>
    <row r="319" spans="1:15" hidden="1">
      <c r="A319">
        <v>510028</v>
      </c>
      <c r="B319" t="s">
        <v>18518</v>
      </c>
      <c r="C319" t="s">
        <v>18519</v>
      </c>
      <c r="D319" t="s">
        <v>20176</v>
      </c>
      <c r="E319" s="79" t="s">
        <v>20177</v>
      </c>
      <c r="F319" s="80">
        <v>1007519</v>
      </c>
      <c r="G319" s="81">
        <v>46035</v>
      </c>
      <c r="H319" s="81"/>
      <c r="I319" s="81"/>
      <c r="J319" s="81">
        <v>46077</v>
      </c>
      <c r="K319" s="79" t="s">
        <v>19178</v>
      </c>
      <c r="L319" s="21">
        <v>46077</v>
      </c>
      <c r="M319">
        <f t="shared" si="8"/>
        <v>3111</v>
      </c>
      <c r="N319" t="str">
        <f t="shared" si="9"/>
        <v>31111007519</v>
      </c>
      <c r="O319" t="e">
        <f>IFERROR(_xlfn.XLOOKUP(M319&amp;(F319),'Báo cáo'!#REF!,'Báo cáo'!#REF!),IFERROR(_xlfn.XLOOKUP(M319&amp;(F319-3),'Báo cáo'!#REF!,'Báo cáo'!#REF!),IFERROR(_xlfn.XLOOKUP(M319&amp;(F319-5),'Báo cáo'!#REF!,'Báo cáo'!#REF!),IFERROR(_xlfn.XLOOKUP(M319&amp;(F319+5),'Báo cáo'!#REF!,'Báo cáo'!#REF!),IFERROR(_xlfn.XLOOKUP(M319&amp;(F319+2),'Báo cáo'!#REF!,'Báo cáo'!#REF!),IFERROR(_xlfn.XLOOKUP(M319&amp;(F319-6),'Báo cáo'!#REF!,'Báo cáo'!#REF!),IFERROR(_xlfn.XLOOKUP(M319&amp;(F319-1),'Báo cáo'!#REF!,'Báo cáo'!#REF!),IFERROR(_xlfn.XLOOKUP(M319&amp;(F319+3),'Báo cáo'!#REF!,'Báo cáo'!#REF!),IFERROR(_xlfn.XLOOKUP(M319&amp;(F319+1),'Báo cáo'!#REF!,'Báo cáo'!#REF!),IFERROR(_xlfn.XLOOKUP(M319&amp;(F319-4),'Báo cáo'!#REF!,'Báo cáo'!#REF!),IFERROR(_xlfn.XLOOKUP(M319&amp;(F319+6),'Báo cáo'!#REF!,'Báo cáo'!#REF!),IFERROR(_xlfn.XLOOKUP(M319&amp;(F319-2),'Báo cáo'!#REF!,'Báo cáo'!#REF!),IFERROR(_xlfn.XLOOKUP(M319&amp;(F319+4),'Báo cáo'!#REF!,'Báo cáo'!#REF!),_xlfn.XLOOKUP(M319&amp;(F319+13),'Báo cáo'!#REF!,'Báo cáo'!#REF!))))))))))))))</f>
        <v>#REF!</v>
      </c>
    </row>
    <row r="320" spans="1:15" hidden="1">
      <c r="A320">
        <v>510027</v>
      </c>
      <c r="B320" t="s">
        <v>18518</v>
      </c>
      <c r="C320" t="s">
        <v>18519</v>
      </c>
      <c r="D320" t="s">
        <v>20178</v>
      </c>
      <c r="E320" s="79" t="s">
        <v>20179</v>
      </c>
      <c r="F320" s="80">
        <v>1007519</v>
      </c>
      <c r="G320" s="81">
        <v>46035</v>
      </c>
      <c r="H320" s="81"/>
      <c r="I320" s="81"/>
      <c r="J320" s="81">
        <v>46077</v>
      </c>
      <c r="K320" s="79" t="s">
        <v>19179</v>
      </c>
      <c r="L320" s="21">
        <v>46077</v>
      </c>
      <c r="M320">
        <f t="shared" si="8"/>
        <v>3112</v>
      </c>
      <c r="N320" t="str">
        <f t="shared" si="9"/>
        <v>31121007519</v>
      </c>
      <c r="O320" t="e">
        <f>IFERROR(_xlfn.XLOOKUP(M320&amp;(F320),'Báo cáo'!#REF!,'Báo cáo'!#REF!),IFERROR(_xlfn.XLOOKUP(M320&amp;(F320-3),'Báo cáo'!#REF!,'Báo cáo'!#REF!),IFERROR(_xlfn.XLOOKUP(M320&amp;(F320-5),'Báo cáo'!#REF!,'Báo cáo'!#REF!),IFERROR(_xlfn.XLOOKUP(M320&amp;(F320+5),'Báo cáo'!#REF!,'Báo cáo'!#REF!),IFERROR(_xlfn.XLOOKUP(M320&amp;(F320+2),'Báo cáo'!#REF!,'Báo cáo'!#REF!),IFERROR(_xlfn.XLOOKUP(M320&amp;(F320-6),'Báo cáo'!#REF!,'Báo cáo'!#REF!),IFERROR(_xlfn.XLOOKUP(M320&amp;(F320-1),'Báo cáo'!#REF!,'Báo cáo'!#REF!),IFERROR(_xlfn.XLOOKUP(M320&amp;(F320+3),'Báo cáo'!#REF!,'Báo cáo'!#REF!),IFERROR(_xlfn.XLOOKUP(M320&amp;(F320+1),'Báo cáo'!#REF!,'Báo cáo'!#REF!),IFERROR(_xlfn.XLOOKUP(M320&amp;(F320-4),'Báo cáo'!#REF!,'Báo cáo'!#REF!),IFERROR(_xlfn.XLOOKUP(M320&amp;(F320+6),'Báo cáo'!#REF!,'Báo cáo'!#REF!),IFERROR(_xlfn.XLOOKUP(M320&amp;(F320-2),'Báo cáo'!#REF!,'Báo cáo'!#REF!),IFERROR(_xlfn.XLOOKUP(M320&amp;(F320+4),'Báo cáo'!#REF!,'Báo cáo'!#REF!),_xlfn.XLOOKUP(M320&amp;(F320+13),'Báo cáo'!#REF!,'Báo cáo'!#REF!))))))))))))))</f>
        <v>#REF!</v>
      </c>
    </row>
    <row r="321" spans="1:15" hidden="1">
      <c r="A321">
        <v>510027</v>
      </c>
      <c r="B321" t="s">
        <v>18518</v>
      </c>
      <c r="C321" t="s">
        <v>18519</v>
      </c>
      <c r="D321" t="s">
        <v>20180</v>
      </c>
      <c r="E321" s="79" t="s">
        <v>20181</v>
      </c>
      <c r="F321" s="80">
        <v>7373309</v>
      </c>
      <c r="G321" s="81">
        <v>46035</v>
      </c>
      <c r="H321" s="81"/>
      <c r="I321" s="81"/>
      <c r="J321" s="81">
        <v>46077</v>
      </c>
      <c r="K321" s="79" t="s">
        <v>19180</v>
      </c>
      <c r="L321" s="21">
        <v>46077</v>
      </c>
      <c r="M321">
        <f t="shared" si="8"/>
        <v>3113</v>
      </c>
      <c r="N321" t="str">
        <f t="shared" si="9"/>
        <v>31137373309</v>
      </c>
      <c r="O321" t="e">
        <f>IFERROR(_xlfn.XLOOKUP(M321&amp;(F321),'Báo cáo'!#REF!,'Báo cáo'!#REF!),IFERROR(_xlfn.XLOOKUP(M321&amp;(F321-3),'Báo cáo'!#REF!,'Báo cáo'!#REF!),IFERROR(_xlfn.XLOOKUP(M321&amp;(F321-5),'Báo cáo'!#REF!,'Báo cáo'!#REF!),IFERROR(_xlfn.XLOOKUP(M321&amp;(F321+5),'Báo cáo'!#REF!,'Báo cáo'!#REF!),IFERROR(_xlfn.XLOOKUP(M321&amp;(F321+2),'Báo cáo'!#REF!,'Báo cáo'!#REF!),IFERROR(_xlfn.XLOOKUP(M321&amp;(F321-6),'Báo cáo'!#REF!,'Báo cáo'!#REF!),IFERROR(_xlfn.XLOOKUP(M321&amp;(F321-1),'Báo cáo'!#REF!,'Báo cáo'!#REF!),IFERROR(_xlfn.XLOOKUP(M321&amp;(F321+3),'Báo cáo'!#REF!,'Báo cáo'!#REF!),IFERROR(_xlfn.XLOOKUP(M321&amp;(F321+1),'Báo cáo'!#REF!,'Báo cáo'!#REF!),IFERROR(_xlfn.XLOOKUP(M321&amp;(F321-4),'Báo cáo'!#REF!,'Báo cáo'!#REF!),IFERROR(_xlfn.XLOOKUP(M321&amp;(F321+6),'Báo cáo'!#REF!,'Báo cáo'!#REF!),IFERROR(_xlfn.XLOOKUP(M321&amp;(F321-2),'Báo cáo'!#REF!,'Báo cáo'!#REF!),IFERROR(_xlfn.XLOOKUP(M321&amp;(F321+4),'Báo cáo'!#REF!,'Báo cáo'!#REF!),_xlfn.XLOOKUP(M321&amp;(F321+13),'Báo cáo'!#REF!,'Báo cáo'!#REF!))))))))))))))</f>
        <v>#REF!</v>
      </c>
    </row>
    <row r="322" spans="1:15" hidden="1">
      <c r="A322">
        <v>510024</v>
      </c>
      <c r="B322" t="s">
        <v>18518</v>
      </c>
      <c r="C322" t="s">
        <v>18519</v>
      </c>
      <c r="D322" t="s">
        <v>20182</v>
      </c>
      <c r="E322" s="79" t="s">
        <v>20183</v>
      </c>
      <c r="F322" s="80">
        <v>1007519</v>
      </c>
      <c r="G322" s="81">
        <v>46039</v>
      </c>
      <c r="H322" s="81"/>
      <c r="I322" s="81"/>
      <c r="J322" s="81">
        <v>46077</v>
      </c>
      <c r="K322" s="79" t="s">
        <v>19181</v>
      </c>
      <c r="L322" s="21">
        <v>46077</v>
      </c>
      <c r="M322">
        <f t="shared" si="8"/>
        <v>3114</v>
      </c>
      <c r="N322" t="str">
        <f t="shared" si="9"/>
        <v>31141007519</v>
      </c>
      <c r="O322" t="e">
        <f>IFERROR(_xlfn.XLOOKUP(M322&amp;(F322),'Báo cáo'!#REF!,'Báo cáo'!#REF!),IFERROR(_xlfn.XLOOKUP(M322&amp;(F322-3),'Báo cáo'!#REF!,'Báo cáo'!#REF!),IFERROR(_xlfn.XLOOKUP(M322&amp;(F322-5),'Báo cáo'!#REF!,'Báo cáo'!#REF!),IFERROR(_xlfn.XLOOKUP(M322&amp;(F322+5),'Báo cáo'!#REF!,'Báo cáo'!#REF!),IFERROR(_xlfn.XLOOKUP(M322&amp;(F322+2),'Báo cáo'!#REF!,'Báo cáo'!#REF!),IFERROR(_xlfn.XLOOKUP(M322&amp;(F322-6),'Báo cáo'!#REF!,'Báo cáo'!#REF!),IFERROR(_xlfn.XLOOKUP(M322&amp;(F322-1),'Báo cáo'!#REF!,'Báo cáo'!#REF!),IFERROR(_xlfn.XLOOKUP(M322&amp;(F322+3),'Báo cáo'!#REF!,'Báo cáo'!#REF!),IFERROR(_xlfn.XLOOKUP(M322&amp;(F322+1),'Báo cáo'!#REF!,'Báo cáo'!#REF!),IFERROR(_xlfn.XLOOKUP(M322&amp;(F322-4),'Báo cáo'!#REF!,'Báo cáo'!#REF!),IFERROR(_xlfn.XLOOKUP(M322&amp;(F322+6),'Báo cáo'!#REF!,'Báo cáo'!#REF!),IFERROR(_xlfn.XLOOKUP(M322&amp;(F322-2),'Báo cáo'!#REF!,'Báo cáo'!#REF!),IFERROR(_xlfn.XLOOKUP(M322&amp;(F322+4),'Báo cáo'!#REF!,'Báo cáo'!#REF!),_xlfn.XLOOKUP(M322&amp;(F322+13),'Báo cáo'!#REF!,'Báo cáo'!#REF!))))))))))))))</f>
        <v>#REF!</v>
      </c>
    </row>
    <row r="323" spans="1:15" hidden="1">
      <c r="A323">
        <v>510020</v>
      </c>
      <c r="B323" t="s">
        <v>18518</v>
      </c>
      <c r="C323" t="s">
        <v>18519</v>
      </c>
      <c r="D323" t="s">
        <v>20184</v>
      </c>
      <c r="E323" s="79" t="s">
        <v>20185</v>
      </c>
      <c r="F323" s="80">
        <v>1205348</v>
      </c>
      <c r="G323" s="81">
        <v>46036</v>
      </c>
      <c r="H323" s="81"/>
      <c r="I323" s="81"/>
      <c r="J323" s="81">
        <v>46077</v>
      </c>
      <c r="K323" s="79" t="s">
        <v>19182</v>
      </c>
      <c r="L323" s="21">
        <v>46077</v>
      </c>
      <c r="M323">
        <f t="shared" si="8"/>
        <v>3115</v>
      </c>
      <c r="N323" t="str">
        <f t="shared" si="9"/>
        <v>31151205348</v>
      </c>
      <c r="O323" t="e">
        <f>IFERROR(_xlfn.XLOOKUP(M323&amp;(F323),'Báo cáo'!#REF!,'Báo cáo'!#REF!),IFERROR(_xlfn.XLOOKUP(M323&amp;(F323-3),'Báo cáo'!#REF!,'Báo cáo'!#REF!),IFERROR(_xlfn.XLOOKUP(M323&amp;(F323-5),'Báo cáo'!#REF!,'Báo cáo'!#REF!),IFERROR(_xlfn.XLOOKUP(M323&amp;(F323+5),'Báo cáo'!#REF!,'Báo cáo'!#REF!),IFERROR(_xlfn.XLOOKUP(M323&amp;(F323+2),'Báo cáo'!#REF!,'Báo cáo'!#REF!),IFERROR(_xlfn.XLOOKUP(M323&amp;(F323-6),'Báo cáo'!#REF!,'Báo cáo'!#REF!),IFERROR(_xlfn.XLOOKUP(M323&amp;(F323-1),'Báo cáo'!#REF!,'Báo cáo'!#REF!),IFERROR(_xlfn.XLOOKUP(M323&amp;(F323+3),'Báo cáo'!#REF!,'Báo cáo'!#REF!),IFERROR(_xlfn.XLOOKUP(M323&amp;(F323+1),'Báo cáo'!#REF!,'Báo cáo'!#REF!),IFERROR(_xlfn.XLOOKUP(M323&amp;(F323-4),'Báo cáo'!#REF!,'Báo cáo'!#REF!),IFERROR(_xlfn.XLOOKUP(M323&amp;(F323+6),'Báo cáo'!#REF!,'Báo cáo'!#REF!),IFERROR(_xlfn.XLOOKUP(M323&amp;(F323-2),'Báo cáo'!#REF!,'Báo cáo'!#REF!),IFERROR(_xlfn.XLOOKUP(M323&amp;(F323+4),'Báo cáo'!#REF!,'Báo cáo'!#REF!),_xlfn.XLOOKUP(M323&amp;(F323+13),'Báo cáo'!#REF!,'Báo cáo'!#REF!))))))))))))))</f>
        <v>#REF!</v>
      </c>
    </row>
    <row r="324" spans="1:15" hidden="1">
      <c r="A324">
        <v>510017</v>
      </c>
      <c r="B324" t="s">
        <v>18518</v>
      </c>
      <c r="C324" t="s">
        <v>18519</v>
      </c>
      <c r="D324" t="s">
        <v>20186</v>
      </c>
      <c r="E324" s="79" t="s">
        <v>20187</v>
      </c>
      <c r="F324" s="80">
        <v>1007519</v>
      </c>
      <c r="G324" s="81">
        <v>46036</v>
      </c>
      <c r="H324" s="81"/>
      <c r="I324" s="81"/>
      <c r="J324" s="81">
        <v>46077</v>
      </c>
      <c r="K324" s="79" t="s">
        <v>19183</v>
      </c>
      <c r="L324" s="21">
        <v>46077</v>
      </c>
      <c r="M324">
        <f t="shared" ref="M324:M387" si="10">IFERROR(VALUE(K324),K324)</f>
        <v>3116</v>
      </c>
      <c r="N324" t="str">
        <f t="shared" ref="N324:N387" si="11">M324&amp;F324</f>
        <v>31161007519</v>
      </c>
      <c r="O324" t="e">
        <f>IFERROR(_xlfn.XLOOKUP(M324&amp;(F324),'Báo cáo'!#REF!,'Báo cáo'!#REF!),IFERROR(_xlfn.XLOOKUP(M324&amp;(F324-3),'Báo cáo'!#REF!,'Báo cáo'!#REF!),IFERROR(_xlfn.XLOOKUP(M324&amp;(F324-5),'Báo cáo'!#REF!,'Báo cáo'!#REF!),IFERROR(_xlfn.XLOOKUP(M324&amp;(F324+5),'Báo cáo'!#REF!,'Báo cáo'!#REF!),IFERROR(_xlfn.XLOOKUP(M324&amp;(F324+2),'Báo cáo'!#REF!,'Báo cáo'!#REF!),IFERROR(_xlfn.XLOOKUP(M324&amp;(F324-6),'Báo cáo'!#REF!,'Báo cáo'!#REF!),IFERROR(_xlfn.XLOOKUP(M324&amp;(F324-1),'Báo cáo'!#REF!,'Báo cáo'!#REF!),IFERROR(_xlfn.XLOOKUP(M324&amp;(F324+3),'Báo cáo'!#REF!,'Báo cáo'!#REF!),IFERROR(_xlfn.XLOOKUP(M324&amp;(F324+1),'Báo cáo'!#REF!,'Báo cáo'!#REF!),IFERROR(_xlfn.XLOOKUP(M324&amp;(F324-4),'Báo cáo'!#REF!,'Báo cáo'!#REF!),IFERROR(_xlfn.XLOOKUP(M324&amp;(F324+6),'Báo cáo'!#REF!,'Báo cáo'!#REF!),IFERROR(_xlfn.XLOOKUP(M324&amp;(F324-2),'Báo cáo'!#REF!,'Báo cáo'!#REF!),IFERROR(_xlfn.XLOOKUP(M324&amp;(F324+4),'Báo cáo'!#REF!,'Báo cáo'!#REF!),_xlfn.XLOOKUP(M324&amp;(F324+13),'Báo cáo'!#REF!,'Báo cáo'!#REF!))))))))))))))</f>
        <v>#REF!</v>
      </c>
    </row>
    <row r="325" spans="1:15" hidden="1">
      <c r="A325">
        <v>510012</v>
      </c>
      <c r="B325" t="s">
        <v>18518</v>
      </c>
      <c r="C325" t="s">
        <v>18519</v>
      </c>
      <c r="D325" t="s">
        <v>20188</v>
      </c>
      <c r="E325" s="79" t="s">
        <v>20189</v>
      </c>
      <c r="F325" s="80">
        <v>16690698</v>
      </c>
      <c r="G325" s="81">
        <v>46036</v>
      </c>
      <c r="H325" s="81"/>
      <c r="I325" s="81"/>
      <c r="J325" s="81">
        <v>46077</v>
      </c>
      <c r="K325" s="79" t="s">
        <v>19187</v>
      </c>
      <c r="L325" s="21">
        <v>46077</v>
      </c>
      <c r="M325">
        <f t="shared" si="10"/>
        <v>3117</v>
      </c>
      <c r="N325" t="str">
        <f t="shared" si="11"/>
        <v>311716690698</v>
      </c>
      <c r="O325" t="e">
        <f>IFERROR(_xlfn.XLOOKUP(M325&amp;(F325),'Báo cáo'!#REF!,'Báo cáo'!#REF!),IFERROR(_xlfn.XLOOKUP(M325&amp;(F325-3),'Báo cáo'!#REF!,'Báo cáo'!#REF!),IFERROR(_xlfn.XLOOKUP(M325&amp;(F325-5),'Báo cáo'!#REF!,'Báo cáo'!#REF!),IFERROR(_xlfn.XLOOKUP(M325&amp;(F325+5),'Báo cáo'!#REF!,'Báo cáo'!#REF!),IFERROR(_xlfn.XLOOKUP(M325&amp;(F325+2),'Báo cáo'!#REF!,'Báo cáo'!#REF!),IFERROR(_xlfn.XLOOKUP(M325&amp;(F325-6),'Báo cáo'!#REF!,'Báo cáo'!#REF!),IFERROR(_xlfn.XLOOKUP(M325&amp;(F325-1),'Báo cáo'!#REF!,'Báo cáo'!#REF!),IFERROR(_xlfn.XLOOKUP(M325&amp;(F325+3),'Báo cáo'!#REF!,'Báo cáo'!#REF!),IFERROR(_xlfn.XLOOKUP(M325&amp;(F325+1),'Báo cáo'!#REF!,'Báo cáo'!#REF!),IFERROR(_xlfn.XLOOKUP(M325&amp;(F325-4),'Báo cáo'!#REF!,'Báo cáo'!#REF!),IFERROR(_xlfn.XLOOKUP(M325&amp;(F325+6),'Báo cáo'!#REF!,'Báo cáo'!#REF!),IFERROR(_xlfn.XLOOKUP(M325&amp;(F325-2),'Báo cáo'!#REF!,'Báo cáo'!#REF!),IFERROR(_xlfn.XLOOKUP(M325&amp;(F325+4),'Báo cáo'!#REF!,'Báo cáo'!#REF!),_xlfn.XLOOKUP(M325&amp;(F325+13),'Báo cáo'!#REF!,'Báo cáo'!#REF!))))))))))))))</f>
        <v>#REF!</v>
      </c>
    </row>
    <row r="326" spans="1:15" hidden="1">
      <c r="A326">
        <v>510018</v>
      </c>
      <c r="B326" t="s">
        <v>18518</v>
      </c>
      <c r="C326" t="s">
        <v>18519</v>
      </c>
      <c r="D326" t="s">
        <v>20190</v>
      </c>
      <c r="E326" s="79" t="s">
        <v>20191</v>
      </c>
      <c r="F326" s="80">
        <v>4201092</v>
      </c>
      <c r="G326" s="81">
        <v>46036</v>
      </c>
      <c r="H326" s="81"/>
      <c r="I326" s="81"/>
      <c r="J326" s="81">
        <v>46077</v>
      </c>
      <c r="K326" s="79" t="s">
        <v>19188</v>
      </c>
      <c r="L326" s="21">
        <v>46077</v>
      </c>
      <c r="M326">
        <f t="shared" si="10"/>
        <v>3118</v>
      </c>
      <c r="N326" t="str">
        <f t="shared" si="11"/>
        <v>31184201092</v>
      </c>
      <c r="O326" t="e">
        <f>IFERROR(_xlfn.XLOOKUP(M326&amp;(F326),'Báo cáo'!#REF!,'Báo cáo'!#REF!),IFERROR(_xlfn.XLOOKUP(M326&amp;(F326-3),'Báo cáo'!#REF!,'Báo cáo'!#REF!),IFERROR(_xlfn.XLOOKUP(M326&amp;(F326-5),'Báo cáo'!#REF!,'Báo cáo'!#REF!),IFERROR(_xlfn.XLOOKUP(M326&amp;(F326+5),'Báo cáo'!#REF!,'Báo cáo'!#REF!),IFERROR(_xlfn.XLOOKUP(M326&amp;(F326+2),'Báo cáo'!#REF!,'Báo cáo'!#REF!),IFERROR(_xlfn.XLOOKUP(M326&amp;(F326-6),'Báo cáo'!#REF!,'Báo cáo'!#REF!),IFERROR(_xlfn.XLOOKUP(M326&amp;(F326-1),'Báo cáo'!#REF!,'Báo cáo'!#REF!),IFERROR(_xlfn.XLOOKUP(M326&amp;(F326+3),'Báo cáo'!#REF!,'Báo cáo'!#REF!),IFERROR(_xlfn.XLOOKUP(M326&amp;(F326+1),'Báo cáo'!#REF!,'Báo cáo'!#REF!),IFERROR(_xlfn.XLOOKUP(M326&amp;(F326-4),'Báo cáo'!#REF!,'Báo cáo'!#REF!),IFERROR(_xlfn.XLOOKUP(M326&amp;(F326+6),'Báo cáo'!#REF!,'Báo cáo'!#REF!),IFERROR(_xlfn.XLOOKUP(M326&amp;(F326-2),'Báo cáo'!#REF!,'Báo cáo'!#REF!),IFERROR(_xlfn.XLOOKUP(M326&amp;(F326+4),'Báo cáo'!#REF!,'Báo cáo'!#REF!),_xlfn.XLOOKUP(M326&amp;(F326+13),'Báo cáo'!#REF!,'Báo cáo'!#REF!))))))))))))))</f>
        <v>#REF!</v>
      </c>
    </row>
    <row r="327" spans="1:15" hidden="1">
      <c r="A327">
        <v>510018</v>
      </c>
      <c r="B327" t="s">
        <v>18518</v>
      </c>
      <c r="C327" t="s">
        <v>18519</v>
      </c>
      <c r="D327" t="s">
        <v>20192</v>
      </c>
      <c r="E327" s="79" t="s">
        <v>20193</v>
      </c>
      <c r="F327" s="80">
        <v>1586115</v>
      </c>
      <c r="G327" s="81">
        <v>46036</v>
      </c>
      <c r="H327" s="81"/>
      <c r="I327" s="81"/>
      <c r="J327" s="81">
        <v>46077</v>
      </c>
      <c r="K327" s="79" t="s">
        <v>19189</v>
      </c>
      <c r="L327" s="21">
        <v>46077</v>
      </c>
      <c r="M327">
        <f t="shared" si="10"/>
        <v>3119</v>
      </c>
      <c r="N327" t="str">
        <f t="shared" si="11"/>
        <v>31191586115</v>
      </c>
      <c r="O327" t="e">
        <f>IFERROR(_xlfn.XLOOKUP(M327&amp;(F327),'Báo cáo'!#REF!,'Báo cáo'!#REF!),IFERROR(_xlfn.XLOOKUP(M327&amp;(F327-3),'Báo cáo'!#REF!,'Báo cáo'!#REF!),IFERROR(_xlfn.XLOOKUP(M327&amp;(F327-5),'Báo cáo'!#REF!,'Báo cáo'!#REF!),IFERROR(_xlfn.XLOOKUP(M327&amp;(F327+5),'Báo cáo'!#REF!,'Báo cáo'!#REF!),IFERROR(_xlfn.XLOOKUP(M327&amp;(F327+2),'Báo cáo'!#REF!,'Báo cáo'!#REF!),IFERROR(_xlfn.XLOOKUP(M327&amp;(F327-6),'Báo cáo'!#REF!,'Báo cáo'!#REF!),IFERROR(_xlfn.XLOOKUP(M327&amp;(F327-1),'Báo cáo'!#REF!,'Báo cáo'!#REF!),IFERROR(_xlfn.XLOOKUP(M327&amp;(F327+3),'Báo cáo'!#REF!,'Báo cáo'!#REF!),IFERROR(_xlfn.XLOOKUP(M327&amp;(F327+1),'Báo cáo'!#REF!,'Báo cáo'!#REF!),IFERROR(_xlfn.XLOOKUP(M327&amp;(F327-4),'Báo cáo'!#REF!,'Báo cáo'!#REF!),IFERROR(_xlfn.XLOOKUP(M327&amp;(F327+6),'Báo cáo'!#REF!,'Báo cáo'!#REF!),IFERROR(_xlfn.XLOOKUP(M327&amp;(F327-2),'Báo cáo'!#REF!,'Báo cáo'!#REF!),IFERROR(_xlfn.XLOOKUP(M327&amp;(F327+4),'Báo cáo'!#REF!,'Báo cáo'!#REF!),_xlfn.XLOOKUP(M327&amp;(F327+13),'Báo cáo'!#REF!,'Báo cáo'!#REF!))))))))))))))</f>
        <v>#REF!</v>
      </c>
    </row>
    <row r="328" spans="1:15" hidden="1">
      <c r="A328">
        <v>510018</v>
      </c>
      <c r="B328" t="s">
        <v>18518</v>
      </c>
      <c r="C328" t="s">
        <v>18519</v>
      </c>
      <c r="D328" t="s">
        <v>20194</v>
      </c>
      <c r="E328" s="79" t="s">
        <v>20195</v>
      </c>
      <c r="F328" s="80">
        <v>1896912</v>
      </c>
      <c r="G328" s="81">
        <v>46036</v>
      </c>
      <c r="H328" s="81"/>
      <c r="I328" s="81"/>
      <c r="J328" s="81">
        <v>46077</v>
      </c>
      <c r="K328" s="79" t="s">
        <v>19190</v>
      </c>
      <c r="L328" s="21">
        <v>46077</v>
      </c>
      <c r="M328">
        <f t="shared" si="10"/>
        <v>3120</v>
      </c>
      <c r="N328" t="str">
        <f t="shared" si="11"/>
        <v>31201896912</v>
      </c>
      <c r="O328" t="e">
        <f>IFERROR(_xlfn.XLOOKUP(M328&amp;(F328),'Báo cáo'!#REF!,'Báo cáo'!#REF!),IFERROR(_xlfn.XLOOKUP(M328&amp;(F328-3),'Báo cáo'!#REF!,'Báo cáo'!#REF!),IFERROR(_xlfn.XLOOKUP(M328&amp;(F328-5),'Báo cáo'!#REF!,'Báo cáo'!#REF!),IFERROR(_xlfn.XLOOKUP(M328&amp;(F328+5),'Báo cáo'!#REF!,'Báo cáo'!#REF!),IFERROR(_xlfn.XLOOKUP(M328&amp;(F328+2),'Báo cáo'!#REF!,'Báo cáo'!#REF!),IFERROR(_xlfn.XLOOKUP(M328&amp;(F328-6),'Báo cáo'!#REF!,'Báo cáo'!#REF!),IFERROR(_xlfn.XLOOKUP(M328&amp;(F328-1),'Báo cáo'!#REF!,'Báo cáo'!#REF!),IFERROR(_xlfn.XLOOKUP(M328&amp;(F328+3),'Báo cáo'!#REF!,'Báo cáo'!#REF!),IFERROR(_xlfn.XLOOKUP(M328&amp;(F328+1),'Báo cáo'!#REF!,'Báo cáo'!#REF!),IFERROR(_xlfn.XLOOKUP(M328&amp;(F328-4),'Báo cáo'!#REF!,'Báo cáo'!#REF!),IFERROR(_xlfn.XLOOKUP(M328&amp;(F328+6),'Báo cáo'!#REF!,'Báo cáo'!#REF!),IFERROR(_xlfn.XLOOKUP(M328&amp;(F328-2),'Báo cáo'!#REF!,'Báo cáo'!#REF!),IFERROR(_xlfn.XLOOKUP(M328&amp;(F328+4),'Báo cáo'!#REF!,'Báo cáo'!#REF!),_xlfn.XLOOKUP(M328&amp;(F328+13),'Báo cáo'!#REF!,'Báo cáo'!#REF!))))))))))))))</f>
        <v>#REF!</v>
      </c>
    </row>
    <row r="329" spans="1:15" hidden="1">
      <c r="A329">
        <v>510019</v>
      </c>
      <c r="B329" t="s">
        <v>18518</v>
      </c>
      <c r="C329" t="s">
        <v>18519</v>
      </c>
      <c r="D329" t="s">
        <v>20196</v>
      </c>
      <c r="E329" s="79" t="s">
        <v>20197</v>
      </c>
      <c r="F329" s="80">
        <v>1083956</v>
      </c>
      <c r="G329" s="81">
        <v>46035</v>
      </c>
      <c r="H329" s="81"/>
      <c r="I329" s="81"/>
      <c r="J329" s="81">
        <v>46077</v>
      </c>
      <c r="K329" s="79" t="s">
        <v>19186</v>
      </c>
      <c r="L329" s="21">
        <v>46077</v>
      </c>
      <c r="M329">
        <f t="shared" si="10"/>
        <v>3121</v>
      </c>
      <c r="N329" t="str">
        <f t="shared" si="11"/>
        <v>31211083956</v>
      </c>
      <c r="O329" t="e">
        <f>IFERROR(_xlfn.XLOOKUP(M329&amp;(F329),'Báo cáo'!#REF!,'Báo cáo'!#REF!),IFERROR(_xlfn.XLOOKUP(M329&amp;(F329-3),'Báo cáo'!#REF!,'Báo cáo'!#REF!),IFERROR(_xlfn.XLOOKUP(M329&amp;(F329-5),'Báo cáo'!#REF!,'Báo cáo'!#REF!),IFERROR(_xlfn.XLOOKUP(M329&amp;(F329+5),'Báo cáo'!#REF!,'Báo cáo'!#REF!),IFERROR(_xlfn.XLOOKUP(M329&amp;(F329+2),'Báo cáo'!#REF!,'Báo cáo'!#REF!),IFERROR(_xlfn.XLOOKUP(M329&amp;(F329-6),'Báo cáo'!#REF!,'Báo cáo'!#REF!),IFERROR(_xlfn.XLOOKUP(M329&amp;(F329-1),'Báo cáo'!#REF!,'Báo cáo'!#REF!),IFERROR(_xlfn.XLOOKUP(M329&amp;(F329+3),'Báo cáo'!#REF!,'Báo cáo'!#REF!),IFERROR(_xlfn.XLOOKUP(M329&amp;(F329+1),'Báo cáo'!#REF!,'Báo cáo'!#REF!),IFERROR(_xlfn.XLOOKUP(M329&amp;(F329-4),'Báo cáo'!#REF!,'Báo cáo'!#REF!),IFERROR(_xlfn.XLOOKUP(M329&amp;(F329+6),'Báo cáo'!#REF!,'Báo cáo'!#REF!),IFERROR(_xlfn.XLOOKUP(M329&amp;(F329-2),'Báo cáo'!#REF!,'Báo cáo'!#REF!),IFERROR(_xlfn.XLOOKUP(M329&amp;(F329+4),'Báo cáo'!#REF!,'Báo cáo'!#REF!),_xlfn.XLOOKUP(M329&amp;(F329+13),'Báo cáo'!#REF!,'Báo cáo'!#REF!))))))))))))))</f>
        <v>#REF!</v>
      </c>
    </row>
    <row r="330" spans="1:15" hidden="1">
      <c r="A330">
        <v>510026</v>
      </c>
      <c r="B330" t="s">
        <v>18518</v>
      </c>
      <c r="C330" t="s">
        <v>18519</v>
      </c>
      <c r="D330" t="s">
        <v>20198</v>
      </c>
      <c r="E330" s="79" t="s">
        <v>20199</v>
      </c>
      <c r="F330" s="80">
        <v>2186055</v>
      </c>
      <c r="G330" s="81">
        <v>46034</v>
      </c>
      <c r="H330" s="81"/>
      <c r="I330" s="81"/>
      <c r="J330" s="81">
        <v>46077</v>
      </c>
      <c r="K330" s="79" t="s">
        <v>19184</v>
      </c>
      <c r="L330" s="21">
        <v>46077</v>
      </c>
      <c r="M330">
        <f t="shared" si="10"/>
        <v>3193</v>
      </c>
      <c r="N330" t="str">
        <f t="shared" si="11"/>
        <v>31932186055</v>
      </c>
      <c r="O330" t="e">
        <f>IFERROR(_xlfn.XLOOKUP(M330&amp;(F330),'Báo cáo'!#REF!,'Báo cáo'!#REF!),IFERROR(_xlfn.XLOOKUP(M330&amp;(F330-3),'Báo cáo'!#REF!,'Báo cáo'!#REF!),IFERROR(_xlfn.XLOOKUP(M330&amp;(F330-5),'Báo cáo'!#REF!,'Báo cáo'!#REF!),IFERROR(_xlfn.XLOOKUP(M330&amp;(F330+5),'Báo cáo'!#REF!,'Báo cáo'!#REF!),IFERROR(_xlfn.XLOOKUP(M330&amp;(F330+2),'Báo cáo'!#REF!,'Báo cáo'!#REF!),IFERROR(_xlfn.XLOOKUP(M330&amp;(F330-6),'Báo cáo'!#REF!,'Báo cáo'!#REF!),IFERROR(_xlfn.XLOOKUP(M330&amp;(F330-1),'Báo cáo'!#REF!,'Báo cáo'!#REF!),IFERROR(_xlfn.XLOOKUP(M330&amp;(F330+3),'Báo cáo'!#REF!,'Báo cáo'!#REF!),IFERROR(_xlfn.XLOOKUP(M330&amp;(F330+1),'Báo cáo'!#REF!,'Báo cáo'!#REF!),IFERROR(_xlfn.XLOOKUP(M330&amp;(F330-4),'Báo cáo'!#REF!,'Báo cáo'!#REF!),IFERROR(_xlfn.XLOOKUP(M330&amp;(F330+6),'Báo cáo'!#REF!,'Báo cáo'!#REF!),IFERROR(_xlfn.XLOOKUP(M330&amp;(F330-2),'Báo cáo'!#REF!,'Báo cáo'!#REF!),IFERROR(_xlfn.XLOOKUP(M330&amp;(F330+4),'Báo cáo'!#REF!,'Báo cáo'!#REF!),_xlfn.XLOOKUP(M330&amp;(F330+13),'Báo cáo'!#REF!,'Báo cáo'!#REF!))))))))))))))</f>
        <v>#REF!</v>
      </c>
    </row>
    <row r="331" spans="1:15" hidden="1">
      <c r="A331">
        <v>510026</v>
      </c>
      <c r="B331" t="s">
        <v>18518</v>
      </c>
      <c r="C331" t="s">
        <v>18519</v>
      </c>
      <c r="D331" t="s">
        <v>20200</v>
      </c>
      <c r="E331" s="79" t="s">
        <v>20201</v>
      </c>
      <c r="F331" s="80">
        <v>2568159</v>
      </c>
      <c r="G331" s="81">
        <v>46034</v>
      </c>
      <c r="H331" s="81"/>
      <c r="I331" s="81"/>
      <c r="J331" s="81">
        <v>46077</v>
      </c>
      <c r="K331" s="79" t="s">
        <v>19185</v>
      </c>
      <c r="L331" s="21">
        <v>46077</v>
      </c>
      <c r="M331">
        <f t="shared" si="10"/>
        <v>3194</v>
      </c>
      <c r="N331" t="str">
        <f t="shared" si="11"/>
        <v>31942568159</v>
      </c>
      <c r="O331" t="e">
        <f>IFERROR(_xlfn.XLOOKUP(M331&amp;(F331),'Báo cáo'!#REF!,'Báo cáo'!#REF!),IFERROR(_xlfn.XLOOKUP(M331&amp;(F331-3),'Báo cáo'!#REF!,'Báo cáo'!#REF!),IFERROR(_xlfn.XLOOKUP(M331&amp;(F331-5),'Báo cáo'!#REF!,'Báo cáo'!#REF!),IFERROR(_xlfn.XLOOKUP(M331&amp;(F331+5),'Báo cáo'!#REF!,'Báo cáo'!#REF!),IFERROR(_xlfn.XLOOKUP(M331&amp;(F331+2),'Báo cáo'!#REF!,'Báo cáo'!#REF!),IFERROR(_xlfn.XLOOKUP(M331&amp;(F331-6),'Báo cáo'!#REF!,'Báo cáo'!#REF!),IFERROR(_xlfn.XLOOKUP(M331&amp;(F331-1),'Báo cáo'!#REF!,'Báo cáo'!#REF!),IFERROR(_xlfn.XLOOKUP(M331&amp;(F331+3),'Báo cáo'!#REF!,'Báo cáo'!#REF!),IFERROR(_xlfn.XLOOKUP(M331&amp;(F331+1),'Báo cáo'!#REF!,'Báo cáo'!#REF!),IFERROR(_xlfn.XLOOKUP(M331&amp;(F331-4),'Báo cáo'!#REF!,'Báo cáo'!#REF!),IFERROR(_xlfn.XLOOKUP(M331&amp;(F331+6),'Báo cáo'!#REF!,'Báo cáo'!#REF!),IFERROR(_xlfn.XLOOKUP(M331&amp;(F331-2),'Báo cáo'!#REF!,'Báo cáo'!#REF!),IFERROR(_xlfn.XLOOKUP(M331&amp;(F331+4),'Báo cáo'!#REF!,'Báo cáo'!#REF!),_xlfn.XLOOKUP(M331&amp;(F331+13),'Báo cáo'!#REF!,'Báo cáo'!#REF!))))))))))))))</f>
        <v>#REF!</v>
      </c>
    </row>
    <row r="332" spans="1:15" hidden="1">
      <c r="A332">
        <v>510011</v>
      </c>
      <c r="B332" t="s">
        <v>18518</v>
      </c>
      <c r="C332" t="s">
        <v>18519</v>
      </c>
      <c r="D332" t="s">
        <v>20202</v>
      </c>
      <c r="E332" s="79" t="s">
        <v>20203</v>
      </c>
      <c r="F332" s="80">
        <v>783000</v>
      </c>
      <c r="G332" s="81">
        <v>46037</v>
      </c>
      <c r="H332" s="81"/>
      <c r="I332" s="81"/>
      <c r="J332" s="81">
        <v>46077</v>
      </c>
      <c r="K332" s="79" t="s">
        <v>19196</v>
      </c>
      <c r="L332" s="21">
        <v>46077</v>
      </c>
      <c r="M332">
        <f t="shared" si="10"/>
        <v>3928</v>
      </c>
      <c r="N332" t="str">
        <f t="shared" si="11"/>
        <v>3928783000</v>
      </c>
      <c r="O332" t="e">
        <f>IFERROR(_xlfn.XLOOKUP(M332&amp;(F332),'Báo cáo'!#REF!,'Báo cáo'!#REF!),IFERROR(_xlfn.XLOOKUP(M332&amp;(F332-3),'Báo cáo'!#REF!,'Báo cáo'!#REF!),IFERROR(_xlfn.XLOOKUP(M332&amp;(F332-5),'Báo cáo'!#REF!,'Báo cáo'!#REF!),IFERROR(_xlfn.XLOOKUP(M332&amp;(F332+5),'Báo cáo'!#REF!,'Báo cáo'!#REF!),IFERROR(_xlfn.XLOOKUP(M332&amp;(F332+2),'Báo cáo'!#REF!,'Báo cáo'!#REF!),IFERROR(_xlfn.XLOOKUP(M332&amp;(F332-6),'Báo cáo'!#REF!,'Báo cáo'!#REF!),IFERROR(_xlfn.XLOOKUP(M332&amp;(F332-1),'Báo cáo'!#REF!,'Báo cáo'!#REF!),IFERROR(_xlfn.XLOOKUP(M332&amp;(F332+3),'Báo cáo'!#REF!,'Báo cáo'!#REF!),IFERROR(_xlfn.XLOOKUP(M332&amp;(F332+1),'Báo cáo'!#REF!,'Báo cáo'!#REF!),IFERROR(_xlfn.XLOOKUP(M332&amp;(F332-4),'Báo cáo'!#REF!,'Báo cáo'!#REF!),IFERROR(_xlfn.XLOOKUP(M332&amp;(F332+6),'Báo cáo'!#REF!,'Báo cáo'!#REF!),IFERROR(_xlfn.XLOOKUP(M332&amp;(F332-2),'Báo cáo'!#REF!,'Báo cáo'!#REF!),IFERROR(_xlfn.XLOOKUP(M332&amp;(F332+4),'Báo cáo'!#REF!,'Báo cáo'!#REF!),_xlfn.XLOOKUP(M332&amp;(F332+13),'Báo cáo'!#REF!,'Báo cáo'!#REF!))))))))))))))</f>
        <v>#REF!</v>
      </c>
    </row>
    <row r="333" spans="1:15" hidden="1">
      <c r="A333">
        <v>510011</v>
      </c>
      <c r="B333" t="s">
        <v>18518</v>
      </c>
      <c r="C333" t="s">
        <v>18519</v>
      </c>
      <c r="D333" t="s">
        <v>20204</v>
      </c>
      <c r="E333" s="79" t="s">
        <v>20205</v>
      </c>
      <c r="F333" s="80">
        <v>14796972</v>
      </c>
      <c r="G333" s="81">
        <v>46037</v>
      </c>
      <c r="H333" s="81"/>
      <c r="I333" s="81"/>
      <c r="J333" s="81">
        <v>46077</v>
      </c>
      <c r="K333" s="79" t="s">
        <v>19197</v>
      </c>
      <c r="L333" s="21">
        <v>46077</v>
      </c>
      <c r="M333">
        <f t="shared" si="10"/>
        <v>3929</v>
      </c>
      <c r="N333" t="str">
        <f t="shared" si="11"/>
        <v>392914796972</v>
      </c>
      <c r="O333" t="e">
        <f>IFERROR(_xlfn.XLOOKUP(M333&amp;(F333),'Báo cáo'!#REF!,'Báo cáo'!#REF!),IFERROR(_xlfn.XLOOKUP(M333&amp;(F333-3),'Báo cáo'!#REF!,'Báo cáo'!#REF!),IFERROR(_xlfn.XLOOKUP(M333&amp;(F333-5),'Báo cáo'!#REF!,'Báo cáo'!#REF!),IFERROR(_xlfn.XLOOKUP(M333&amp;(F333+5),'Báo cáo'!#REF!,'Báo cáo'!#REF!),IFERROR(_xlfn.XLOOKUP(M333&amp;(F333+2),'Báo cáo'!#REF!,'Báo cáo'!#REF!),IFERROR(_xlfn.XLOOKUP(M333&amp;(F333-6),'Báo cáo'!#REF!,'Báo cáo'!#REF!),IFERROR(_xlfn.XLOOKUP(M333&amp;(F333-1),'Báo cáo'!#REF!,'Báo cáo'!#REF!),IFERROR(_xlfn.XLOOKUP(M333&amp;(F333+3),'Báo cáo'!#REF!,'Báo cáo'!#REF!),IFERROR(_xlfn.XLOOKUP(M333&amp;(F333+1),'Báo cáo'!#REF!,'Báo cáo'!#REF!),IFERROR(_xlfn.XLOOKUP(M333&amp;(F333-4),'Báo cáo'!#REF!,'Báo cáo'!#REF!),IFERROR(_xlfn.XLOOKUP(M333&amp;(F333+6),'Báo cáo'!#REF!,'Báo cáo'!#REF!),IFERROR(_xlfn.XLOOKUP(M333&amp;(F333-2),'Báo cáo'!#REF!,'Báo cáo'!#REF!),IFERROR(_xlfn.XLOOKUP(M333&amp;(F333+4),'Báo cáo'!#REF!,'Báo cáo'!#REF!),_xlfn.XLOOKUP(M333&amp;(F333+13),'Báo cáo'!#REF!,'Báo cáo'!#REF!))))))))))))))</f>
        <v>#REF!</v>
      </c>
    </row>
    <row r="334" spans="1:15" hidden="1">
      <c r="A334">
        <v>510029</v>
      </c>
      <c r="B334" t="s">
        <v>18518</v>
      </c>
      <c r="C334" t="s">
        <v>18519</v>
      </c>
      <c r="D334" t="s">
        <v>20206</v>
      </c>
      <c r="E334" s="79" t="s">
        <v>20207</v>
      </c>
      <c r="F334" s="80">
        <v>783000</v>
      </c>
      <c r="G334" s="81">
        <v>46037</v>
      </c>
      <c r="H334" s="81"/>
      <c r="I334" s="81"/>
      <c r="J334" s="81">
        <v>46077</v>
      </c>
      <c r="K334" s="79" t="s">
        <v>19198</v>
      </c>
      <c r="L334" s="21">
        <v>46077</v>
      </c>
      <c r="M334">
        <f t="shared" si="10"/>
        <v>3931</v>
      </c>
      <c r="N334" t="str">
        <f t="shared" si="11"/>
        <v>3931783000</v>
      </c>
      <c r="O334" t="e">
        <f>IFERROR(_xlfn.XLOOKUP(M334&amp;(F334),'Báo cáo'!#REF!,'Báo cáo'!#REF!),IFERROR(_xlfn.XLOOKUP(M334&amp;(F334-3),'Báo cáo'!#REF!,'Báo cáo'!#REF!),IFERROR(_xlfn.XLOOKUP(M334&amp;(F334-5),'Báo cáo'!#REF!,'Báo cáo'!#REF!),IFERROR(_xlfn.XLOOKUP(M334&amp;(F334+5),'Báo cáo'!#REF!,'Báo cáo'!#REF!),IFERROR(_xlfn.XLOOKUP(M334&amp;(F334+2),'Báo cáo'!#REF!,'Báo cáo'!#REF!),IFERROR(_xlfn.XLOOKUP(M334&amp;(F334-6),'Báo cáo'!#REF!,'Báo cáo'!#REF!),IFERROR(_xlfn.XLOOKUP(M334&amp;(F334-1),'Báo cáo'!#REF!,'Báo cáo'!#REF!),IFERROR(_xlfn.XLOOKUP(M334&amp;(F334+3),'Báo cáo'!#REF!,'Báo cáo'!#REF!),IFERROR(_xlfn.XLOOKUP(M334&amp;(F334+1),'Báo cáo'!#REF!,'Báo cáo'!#REF!),IFERROR(_xlfn.XLOOKUP(M334&amp;(F334-4),'Báo cáo'!#REF!,'Báo cáo'!#REF!),IFERROR(_xlfn.XLOOKUP(M334&amp;(F334+6),'Báo cáo'!#REF!,'Báo cáo'!#REF!),IFERROR(_xlfn.XLOOKUP(M334&amp;(F334-2),'Báo cáo'!#REF!,'Báo cáo'!#REF!),IFERROR(_xlfn.XLOOKUP(M334&amp;(F334+4),'Báo cáo'!#REF!,'Báo cáo'!#REF!),_xlfn.XLOOKUP(M334&amp;(F334+13),'Báo cáo'!#REF!,'Báo cáo'!#REF!))))))))))))))</f>
        <v>#REF!</v>
      </c>
    </row>
    <row r="335" spans="1:15" hidden="1">
      <c r="A335">
        <v>510029</v>
      </c>
      <c r="B335" t="s">
        <v>18518</v>
      </c>
      <c r="C335" t="s">
        <v>18519</v>
      </c>
      <c r="D335" t="s">
        <v>20208</v>
      </c>
      <c r="E335" s="79" t="s">
        <v>20209</v>
      </c>
      <c r="F335" s="80">
        <v>1586115</v>
      </c>
      <c r="G335" s="81">
        <v>46037</v>
      </c>
      <c r="H335" s="81"/>
      <c r="I335" s="81"/>
      <c r="J335" s="81">
        <v>46077</v>
      </c>
      <c r="K335" s="79" t="s">
        <v>19199</v>
      </c>
      <c r="L335" s="21">
        <v>46077</v>
      </c>
      <c r="M335">
        <f t="shared" si="10"/>
        <v>3932</v>
      </c>
      <c r="N335" t="str">
        <f t="shared" si="11"/>
        <v>39321586115</v>
      </c>
      <c r="O335" t="e">
        <f>IFERROR(_xlfn.XLOOKUP(M335&amp;(F335),'Báo cáo'!#REF!,'Báo cáo'!#REF!),IFERROR(_xlfn.XLOOKUP(M335&amp;(F335-3),'Báo cáo'!#REF!,'Báo cáo'!#REF!),IFERROR(_xlfn.XLOOKUP(M335&amp;(F335-5),'Báo cáo'!#REF!,'Báo cáo'!#REF!),IFERROR(_xlfn.XLOOKUP(M335&amp;(F335+5),'Báo cáo'!#REF!,'Báo cáo'!#REF!),IFERROR(_xlfn.XLOOKUP(M335&amp;(F335+2),'Báo cáo'!#REF!,'Báo cáo'!#REF!),IFERROR(_xlfn.XLOOKUP(M335&amp;(F335-6),'Báo cáo'!#REF!,'Báo cáo'!#REF!),IFERROR(_xlfn.XLOOKUP(M335&amp;(F335-1),'Báo cáo'!#REF!,'Báo cáo'!#REF!),IFERROR(_xlfn.XLOOKUP(M335&amp;(F335+3),'Báo cáo'!#REF!,'Báo cáo'!#REF!),IFERROR(_xlfn.XLOOKUP(M335&amp;(F335+1),'Báo cáo'!#REF!,'Báo cáo'!#REF!),IFERROR(_xlfn.XLOOKUP(M335&amp;(F335-4),'Báo cáo'!#REF!,'Báo cáo'!#REF!),IFERROR(_xlfn.XLOOKUP(M335&amp;(F335+6),'Báo cáo'!#REF!,'Báo cáo'!#REF!),IFERROR(_xlfn.XLOOKUP(M335&amp;(F335-2),'Báo cáo'!#REF!,'Báo cáo'!#REF!),IFERROR(_xlfn.XLOOKUP(M335&amp;(F335+4),'Báo cáo'!#REF!,'Báo cáo'!#REF!),_xlfn.XLOOKUP(M335&amp;(F335+13),'Báo cáo'!#REF!,'Báo cáo'!#REF!))))))))))))))</f>
        <v>#REF!</v>
      </c>
    </row>
    <row r="336" spans="1:15" hidden="1">
      <c r="A336">
        <v>570010</v>
      </c>
      <c r="B336" t="s">
        <v>18518</v>
      </c>
      <c r="C336" t="s">
        <v>18519</v>
      </c>
      <c r="D336" t="s">
        <v>20210</v>
      </c>
      <c r="E336" s="79" t="s">
        <v>20211</v>
      </c>
      <c r="F336" s="80">
        <v>20803190</v>
      </c>
      <c r="G336" s="81">
        <v>46040</v>
      </c>
      <c r="H336" s="81"/>
      <c r="I336" s="81"/>
      <c r="J336" s="81">
        <v>46077</v>
      </c>
      <c r="K336" s="79" t="s">
        <v>19200</v>
      </c>
      <c r="L336" s="21">
        <v>46077</v>
      </c>
      <c r="M336">
        <f t="shared" si="10"/>
        <v>3933</v>
      </c>
      <c r="N336" t="str">
        <f t="shared" si="11"/>
        <v>393320803190</v>
      </c>
      <c r="O336" t="e">
        <f>IFERROR(_xlfn.XLOOKUP(M336&amp;(F336),'Báo cáo'!#REF!,'Báo cáo'!#REF!),IFERROR(_xlfn.XLOOKUP(M336&amp;(F336-3),'Báo cáo'!#REF!,'Báo cáo'!#REF!),IFERROR(_xlfn.XLOOKUP(M336&amp;(F336-5),'Báo cáo'!#REF!,'Báo cáo'!#REF!),IFERROR(_xlfn.XLOOKUP(M336&amp;(F336+5),'Báo cáo'!#REF!,'Báo cáo'!#REF!),IFERROR(_xlfn.XLOOKUP(M336&amp;(F336+2),'Báo cáo'!#REF!,'Báo cáo'!#REF!),IFERROR(_xlfn.XLOOKUP(M336&amp;(F336-6),'Báo cáo'!#REF!,'Báo cáo'!#REF!),IFERROR(_xlfn.XLOOKUP(M336&amp;(F336-1),'Báo cáo'!#REF!,'Báo cáo'!#REF!),IFERROR(_xlfn.XLOOKUP(M336&amp;(F336+3),'Báo cáo'!#REF!,'Báo cáo'!#REF!),IFERROR(_xlfn.XLOOKUP(M336&amp;(F336+1),'Báo cáo'!#REF!,'Báo cáo'!#REF!),IFERROR(_xlfn.XLOOKUP(M336&amp;(F336-4),'Báo cáo'!#REF!,'Báo cáo'!#REF!),IFERROR(_xlfn.XLOOKUP(M336&amp;(F336+6),'Báo cáo'!#REF!,'Báo cáo'!#REF!),IFERROR(_xlfn.XLOOKUP(M336&amp;(F336-2),'Báo cáo'!#REF!,'Báo cáo'!#REF!),IFERROR(_xlfn.XLOOKUP(M336&amp;(F336+4),'Báo cáo'!#REF!,'Báo cáo'!#REF!),_xlfn.XLOOKUP(M336&amp;(F336+13),'Báo cáo'!#REF!,'Báo cáo'!#REF!))))))))))))))</f>
        <v>#REF!</v>
      </c>
    </row>
    <row r="337" spans="1:15" hidden="1">
      <c r="A337">
        <v>570010</v>
      </c>
      <c r="B337" t="s">
        <v>18518</v>
      </c>
      <c r="C337" t="s">
        <v>18519</v>
      </c>
      <c r="D337" t="s">
        <v>20212</v>
      </c>
      <c r="E337" s="79" t="s">
        <v>20213</v>
      </c>
      <c r="F337" s="80">
        <v>4105121</v>
      </c>
      <c r="G337" s="81">
        <v>46040</v>
      </c>
      <c r="H337" s="81"/>
      <c r="I337" s="81"/>
      <c r="J337" s="81">
        <v>46077</v>
      </c>
      <c r="K337" s="79" t="s">
        <v>19201</v>
      </c>
      <c r="L337" s="21">
        <v>46077</v>
      </c>
      <c r="M337">
        <f t="shared" si="10"/>
        <v>3934</v>
      </c>
      <c r="N337" t="str">
        <f t="shared" si="11"/>
        <v>39344105121</v>
      </c>
      <c r="O337" t="e">
        <f>IFERROR(_xlfn.XLOOKUP(M337&amp;(F337),'Báo cáo'!#REF!,'Báo cáo'!#REF!),IFERROR(_xlfn.XLOOKUP(M337&amp;(F337-3),'Báo cáo'!#REF!,'Báo cáo'!#REF!),IFERROR(_xlfn.XLOOKUP(M337&amp;(F337-5),'Báo cáo'!#REF!,'Báo cáo'!#REF!),IFERROR(_xlfn.XLOOKUP(M337&amp;(F337+5),'Báo cáo'!#REF!,'Báo cáo'!#REF!),IFERROR(_xlfn.XLOOKUP(M337&amp;(F337+2),'Báo cáo'!#REF!,'Báo cáo'!#REF!),IFERROR(_xlfn.XLOOKUP(M337&amp;(F337-6),'Báo cáo'!#REF!,'Báo cáo'!#REF!),IFERROR(_xlfn.XLOOKUP(M337&amp;(F337-1),'Báo cáo'!#REF!,'Báo cáo'!#REF!),IFERROR(_xlfn.XLOOKUP(M337&amp;(F337+3),'Báo cáo'!#REF!,'Báo cáo'!#REF!),IFERROR(_xlfn.XLOOKUP(M337&amp;(F337+1),'Báo cáo'!#REF!,'Báo cáo'!#REF!),IFERROR(_xlfn.XLOOKUP(M337&amp;(F337-4),'Báo cáo'!#REF!,'Báo cáo'!#REF!),IFERROR(_xlfn.XLOOKUP(M337&amp;(F337+6),'Báo cáo'!#REF!,'Báo cáo'!#REF!),IFERROR(_xlfn.XLOOKUP(M337&amp;(F337-2),'Báo cáo'!#REF!,'Báo cáo'!#REF!),IFERROR(_xlfn.XLOOKUP(M337&amp;(F337+4),'Báo cáo'!#REF!,'Báo cáo'!#REF!),_xlfn.XLOOKUP(M337&amp;(F337+13),'Báo cáo'!#REF!,'Báo cáo'!#REF!))))))))))))))</f>
        <v>#REF!</v>
      </c>
    </row>
    <row r="338" spans="1:15" hidden="1">
      <c r="A338">
        <v>510024</v>
      </c>
      <c r="B338" t="s">
        <v>18518</v>
      </c>
      <c r="C338" t="s">
        <v>18519</v>
      </c>
      <c r="D338" t="s">
        <v>20214</v>
      </c>
      <c r="E338" s="79" t="s">
        <v>20215</v>
      </c>
      <c r="F338" s="80">
        <v>2186055</v>
      </c>
      <c r="G338" s="81">
        <v>46041</v>
      </c>
      <c r="H338" s="81"/>
      <c r="I338" s="81"/>
      <c r="J338" s="81">
        <v>46077</v>
      </c>
      <c r="K338" s="79" t="s">
        <v>19202</v>
      </c>
      <c r="L338" s="21">
        <v>46077</v>
      </c>
      <c r="M338">
        <f t="shared" si="10"/>
        <v>3935</v>
      </c>
      <c r="N338" t="str">
        <f t="shared" si="11"/>
        <v>39352186055</v>
      </c>
      <c r="O338" t="e">
        <f>IFERROR(_xlfn.XLOOKUP(M338&amp;(F338),'Báo cáo'!#REF!,'Báo cáo'!#REF!),IFERROR(_xlfn.XLOOKUP(M338&amp;(F338-3),'Báo cáo'!#REF!,'Báo cáo'!#REF!),IFERROR(_xlfn.XLOOKUP(M338&amp;(F338-5),'Báo cáo'!#REF!,'Báo cáo'!#REF!),IFERROR(_xlfn.XLOOKUP(M338&amp;(F338+5),'Báo cáo'!#REF!,'Báo cáo'!#REF!),IFERROR(_xlfn.XLOOKUP(M338&amp;(F338+2),'Báo cáo'!#REF!,'Báo cáo'!#REF!),IFERROR(_xlfn.XLOOKUP(M338&amp;(F338-6),'Báo cáo'!#REF!,'Báo cáo'!#REF!),IFERROR(_xlfn.XLOOKUP(M338&amp;(F338-1),'Báo cáo'!#REF!,'Báo cáo'!#REF!),IFERROR(_xlfn.XLOOKUP(M338&amp;(F338+3),'Báo cáo'!#REF!,'Báo cáo'!#REF!),IFERROR(_xlfn.XLOOKUP(M338&amp;(F338+1),'Báo cáo'!#REF!,'Báo cáo'!#REF!),IFERROR(_xlfn.XLOOKUP(M338&amp;(F338-4),'Báo cáo'!#REF!,'Báo cáo'!#REF!),IFERROR(_xlfn.XLOOKUP(M338&amp;(F338+6),'Báo cáo'!#REF!,'Báo cáo'!#REF!),IFERROR(_xlfn.XLOOKUP(M338&amp;(F338-2),'Báo cáo'!#REF!,'Báo cáo'!#REF!),IFERROR(_xlfn.XLOOKUP(M338&amp;(F338+4),'Báo cáo'!#REF!,'Báo cáo'!#REF!),_xlfn.XLOOKUP(M338&amp;(F338+13),'Báo cáo'!#REF!,'Báo cáo'!#REF!))))))))))))))</f>
        <v>#REF!</v>
      </c>
    </row>
    <row r="339" spans="1:15" hidden="1">
      <c r="A339">
        <v>510022</v>
      </c>
      <c r="B339" t="s">
        <v>18518</v>
      </c>
      <c r="C339" t="s">
        <v>18519</v>
      </c>
      <c r="D339" t="s">
        <v>20216</v>
      </c>
      <c r="E339" s="79" t="s">
        <v>20217</v>
      </c>
      <c r="F339" s="80">
        <v>756000</v>
      </c>
      <c r="G339" s="81">
        <v>46039</v>
      </c>
      <c r="H339" s="81"/>
      <c r="I339" s="81"/>
      <c r="J339" s="81">
        <v>46077</v>
      </c>
      <c r="K339" s="79" t="s">
        <v>19203</v>
      </c>
      <c r="L339" s="21">
        <v>46077</v>
      </c>
      <c r="M339">
        <f t="shared" si="10"/>
        <v>3936</v>
      </c>
      <c r="N339" t="str">
        <f t="shared" si="11"/>
        <v>3936756000</v>
      </c>
      <c r="O339" t="e">
        <f>IFERROR(_xlfn.XLOOKUP(M339&amp;(F339),'Báo cáo'!#REF!,'Báo cáo'!#REF!),IFERROR(_xlfn.XLOOKUP(M339&amp;(F339-3),'Báo cáo'!#REF!,'Báo cáo'!#REF!),IFERROR(_xlfn.XLOOKUP(M339&amp;(F339-5),'Báo cáo'!#REF!,'Báo cáo'!#REF!),IFERROR(_xlfn.XLOOKUP(M339&amp;(F339+5),'Báo cáo'!#REF!,'Báo cáo'!#REF!),IFERROR(_xlfn.XLOOKUP(M339&amp;(F339+2),'Báo cáo'!#REF!,'Báo cáo'!#REF!),IFERROR(_xlfn.XLOOKUP(M339&amp;(F339-6),'Báo cáo'!#REF!,'Báo cáo'!#REF!),IFERROR(_xlfn.XLOOKUP(M339&amp;(F339-1),'Báo cáo'!#REF!,'Báo cáo'!#REF!),IFERROR(_xlfn.XLOOKUP(M339&amp;(F339+3),'Báo cáo'!#REF!,'Báo cáo'!#REF!),IFERROR(_xlfn.XLOOKUP(M339&amp;(F339+1),'Báo cáo'!#REF!,'Báo cáo'!#REF!),IFERROR(_xlfn.XLOOKUP(M339&amp;(F339-4),'Báo cáo'!#REF!,'Báo cáo'!#REF!),IFERROR(_xlfn.XLOOKUP(M339&amp;(F339+6),'Báo cáo'!#REF!,'Báo cáo'!#REF!),IFERROR(_xlfn.XLOOKUP(M339&amp;(F339-2),'Báo cáo'!#REF!,'Báo cáo'!#REF!),IFERROR(_xlfn.XLOOKUP(M339&amp;(F339+4),'Báo cáo'!#REF!,'Báo cáo'!#REF!),_xlfn.XLOOKUP(M339&amp;(F339+13),'Báo cáo'!#REF!,'Báo cáo'!#REF!))))))))))))))</f>
        <v>#REF!</v>
      </c>
    </row>
    <row r="340" spans="1:15" hidden="1">
      <c r="A340">
        <v>510022</v>
      </c>
      <c r="B340" t="s">
        <v>18518</v>
      </c>
      <c r="C340" t="s">
        <v>18519</v>
      </c>
      <c r="D340" t="s">
        <v>20218</v>
      </c>
      <c r="E340" s="79" t="s">
        <v>20219</v>
      </c>
      <c r="F340" s="80">
        <v>2047680</v>
      </c>
      <c r="G340" s="81">
        <v>46039</v>
      </c>
      <c r="H340" s="81"/>
      <c r="I340" s="81"/>
      <c r="J340" s="81">
        <v>46077</v>
      </c>
      <c r="K340" s="79" t="s">
        <v>19204</v>
      </c>
      <c r="L340" s="21">
        <v>46077</v>
      </c>
      <c r="M340">
        <f t="shared" si="10"/>
        <v>3937</v>
      </c>
      <c r="N340" t="str">
        <f t="shared" si="11"/>
        <v>39372047680</v>
      </c>
      <c r="O340" t="e">
        <f>IFERROR(_xlfn.XLOOKUP(M340&amp;(F340),'Báo cáo'!#REF!,'Báo cáo'!#REF!),IFERROR(_xlfn.XLOOKUP(M340&amp;(F340-3),'Báo cáo'!#REF!,'Báo cáo'!#REF!),IFERROR(_xlfn.XLOOKUP(M340&amp;(F340-5),'Báo cáo'!#REF!,'Báo cáo'!#REF!),IFERROR(_xlfn.XLOOKUP(M340&amp;(F340+5),'Báo cáo'!#REF!,'Báo cáo'!#REF!),IFERROR(_xlfn.XLOOKUP(M340&amp;(F340+2),'Báo cáo'!#REF!,'Báo cáo'!#REF!),IFERROR(_xlfn.XLOOKUP(M340&amp;(F340-6),'Báo cáo'!#REF!,'Báo cáo'!#REF!),IFERROR(_xlfn.XLOOKUP(M340&amp;(F340-1),'Báo cáo'!#REF!,'Báo cáo'!#REF!),IFERROR(_xlfn.XLOOKUP(M340&amp;(F340+3),'Báo cáo'!#REF!,'Báo cáo'!#REF!),IFERROR(_xlfn.XLOOKUP(M340&amp;(F340+1),'Báo cáo'!#REF!,'Báo cáo'!#REF!),IFERROR(_xlfn.XLOOKUP(M340&amp;(F340-4),'Báo cáo'!#REF!,'Báo cáo'!#REF!),IFERROR(_xlfn.XLOOKUP(M340&amp;(F340+6),'Báo cáo'!#REF!,'Báo cáo'!#REF!),IFERROR(_xlfn.XLOOKUP(M340&amp;(F340-2),'Báo cáo'!#REF!,'Báo cáo'!#REF!),IFERROR(_xlfn.XLOOKUP(M340&amp;(F340+4),'Báo cáo'!#REF!,'Báo cáo'!#REF!),_xlfn.XLOOKUP(M340&amp;(F340+13),'Báo cáo'!#REF!,'Báo cáo'!#REF!))))))))))))))</f>
        <v>#REF!</v>
      </c>
    </row>
    <row r="341" spans="1:15" hidden="1">
      <c r="A341">
        <v>510017</v>
      </c>
      <c r="B341" t="s">
        <v>18518</v>
      </c>
      <c r="C341" t="s">
        <v>18519</v>
      </c>
      <c r="D341" t="s">
        <v>20220</v>
      </c>
      <c r="E341" s="79" t="s">
        <v>20221</v>
      </c>
      <c r="F341" s="80">
        <v>8751807</v>
      </c>
      <c r="G341" s="81">
        <v>46039</v>
      </c>
      <c r="H341" s="81"/>
      <c r="I341" s="81"/>
      <c r="J341" s="81">
        <v>46077</v>
      </c>
      <c r="K341" s="79" t="s">
        <v>19205</v>
      </c>
      <c r="L341" s="21">
        <v>46077</v>
      </c>
      <c r="M341">
        <f t="shared" si="10"/>
        <v>3938</v>
      </c>
      <c r="N341" t="str">
        <f t="shared" si="11"/>
        <v>39388751807</v>
      </c>
      <c r="O341" t="e">
        <f>IFERROR(_xlfn.XLOOKUP(M341&amp;(F341),'Báo cáo'!#REF!,'Báo cáo'!#REF!),IFERROR(_xlfn.XLOOKUP(M341&amp;(F341-3),'Báo cáo'!#REF!,'Báo cáo'!#REF!),IFERROR(_xlfn.XLOOKUP(M341&amp;(F341-5),'Báo cáo'!#REF!,'Báo cáo'!#REF!),IFERROR(_xlfn.XLOOKUP(M341&amp;(F341+5),'Báo cáo'!#REF!,'Báo cáo'!#REF!),IFERROR(_xlfn.XLOOKUP(M341&amp;(F341+2),'Báo cáo'!#REF!,'Báo cáo'!#REF!),IFERROR(_xlfn.XLOOKUP(M341&amp;(F341-6),'Báo cáo'!#REF!,'Báo cáo'!#REF!),IFERROR(_xlfn.XLOOKUP(M341&amp;(F341-1),'Báo cáo'!#REF!,'Báo cáo'!#REF!),IFERROR(_xlfn.XLOOKUP(M341&amp;(F341+3),'Báo cáo'!#REF!,'Báo cáo'!#REF!),IFERROR(_xlfn.XLOOKUP(M341&amp;(F341+1),'Báo cáo'!#REF!,'Báo cáo'!#REF!),IFERROR(_xlfn.XLOOKUP(M341&amp;(F341-4),'Báo cáo'!#REF!,'Báo cáo'!#REF!),IFERROR(_xlfn.XLOOKUP(M341&amp;(F341+6),'Báo cáo'!#REF!,'Báo cáo'!#REF!),IFERROR(_xlfn.XLOOKUP(M341&amp;(F341-2),'Báo cáo'!#REF!,'Báo cáo'!#REF!),IFERROR(_xlfn.XLOOKUP(M341&amp;(F341+4),'Báo cáo'!#REF!,'Báo cáo'!#REF!),_xlfn.XLOOKUP(M341&amp;(F341+13),'Báo cáo'!#REF!,'Báo cáo'!#REF!))))))))))))))</f>
        <v>#REF!</v>
      </c>
    </row>
    <row r="342" spans="1:15" hidden="1">
      <c r="A342">
        <v>510016</v>
      </c>
      <c r="B342" t="s">
        <v>18518</v>
      </c>
      <c r="C342" t="s">
        <v>18519</v>
      </c>
      <c r="D342" t="s">
        <v>20222</v>
      </c>
      <c r="E342" s="79" t="s">
        <v>20223</v>
      </c>
      <c r="F342" s="80">
        <v>2743200</v>
      </c>
      <c r="G342" s="81">
        <v>46041</v>
      </c>
      <c r="H342" s="81"/>
      <c r="I342" s="81"/>
      <c r="J342" s="81">
        <v>46077</v>
      </c>
      <c r="K342" s="79" t="s">
        <v>19206</v>
      </c>
      <c r="L342" s="21">
        <v>46077</v>
      </c>
      <c r="M342">
        <f t="shared" si="10"/>
        <v>3939</v>
      </c>
      <c r="N342" t="str">
        <f t="shared" si="11"/>
        <v>39392743200</v>
      </c>
      <c r="O342" t="e">
        <f>IFERROR(_xlfn.XLOOKUP(M342&amp;(F342),'Báo cáo'!#REF!,'Báo cáo'!#REF!),IFERROR(_xlfn.XLOOKUP(M342&amp;(F342-3),'Báo cáo'!#REF!,'Báo cáo'!#REF!),IFERROR(_xlfn.XLOOKUP(M342&amp;(F342-5),'Báo cáo'!#REF!,'Báo cáo'!#REF!),IFERROR(_xlfn.XLOOKUP(M342&amp;(F342+5),'Báo cáo'!#REF!,'Báo cáo'!#REF!),IFERROR(_xlfn.XLOOKUP(M342&amp;(F342+2),'Báo cáo'!#REF!,'Báo cáo'!#REF!),IFERROR(_xlfn.XLOOKUP(M342&amp;(F342-6),'Báo cáo'!#REF!,'Báo cáo'!#REF!),IFERROR(_xlfn.XLOOKUP(M342&amp;(F342-1),'Báo cáo'!#REF!,'Báo cáo'!#REF!),IFERROR(_xlfn.XLOOKUP(M342&amp;(F342+3),'Báo cáo'!#REF!,'Báo cáo'!#REF!),IFERROR(_xlfn.XLOOKUP(M342&amp;(F342+1),'Báo cáo'!#REF!,'Báo cáo'!#REF!),IFERROR(_xlfn.XLOOKUP(M342&amp;(F342-4),'Báo cáo'!#REF!,'Báo cáo'!#REF!),IFERROR(_xlfn.XLOOKUP(M342&amp;(F342+6),'Báo cáo'!#REF!,'Báo cáo'!#REF!),IFERROR(_xlfn.XLOOKUP(M342&amp;(F342-2),'Báo cáo'!#REF!,'Báo cáo'!#REF!),IFERROR(_xlfn.XLOOKUP(M342&amp;(F342+4),'Báo cáo'!#REF!,'Báo cáo'!#REF!),_xlfn.XLOOKUP(M342&amp;(F342+13),'Báo cáo'!#REF!,'Báo cáo'!#REF!))))))))))))))</f>
        <v>#REF!</v>
      </c>
    </row>
    <row r="343" spans="1:15" hidden="1">
      <c r="A343">
        <v>510016</v>
      </c>
      <c r="B343" t="s">
        <v>18518</v>
      </c>
      <c r="C343" t="s">
        <v>18519</v>
      </c>
      <c r="D343" t="s">
        <v>20224</v>
      </c>
      <c r="E343" s="79" t="s">
        <v>20225</v>
      </c>
      <c r="F343" s="80">
        <v>4372097</v>
      </c>
      <c r="G343" s="81">
        <v>46041</v>
      </c>
      <c r="H343" s="81"/>
      <c r="I343" s="81"/>
      <c r="J343" s="81">
        <v>46077</v>
      </c>
      <c r="K343" s="79" t="s">
        <v>19207</v>
      </c>
      <c r="L343" s="21">
        <v>46077</v>
      </c>
      <c r="M343">
        <f t="shared" si="10"/>
        <v>3940</v>
      </c>
      <c r="N343" t="str">
        <f t="shared" si="11"/>
        <v>39404372097</v>
      </c>
      <c r="O343" t="e">
        <f>IFERROR(_xlfn.XLOOKUP(M343&amp;(F343),'Báo cáo'!#REF!,'Báo cáo'!#REF!),IFERROR(_xlfn.XLOOKUP(M343&amp;(F343-3),'Báo cáo'!#REF!,'Báo cáo'!#REF!),IFERROR(_xlfn.XLOOKUP(M343&amp;(F343-5),'Báo cáo'!#REF!,'Báo cáo'!#REF!),IFERROR(_xlfn.XLOOKUP(M343&amp;(F343+5),'Báo cáo'!#REF!,'Báo cáo'!#REF!),IFERROR(_xlfn.XLOOKUP(M343&amp;(F343+2),'Báo cáo'!#REF!,'Báo cáo'!#REF!),IFERROR(_xlfn.XLOOKUP(M343&amp;(F343-6),'Báo cáo'!#REF!,'Báo cáo'!#REF!),IFERROR(_xlfn.XLOOKUP(M343&amp;(F343-1),'Báo cáo'!#REF!,'Báo cáo'!#REF!),IFERROR(_xlfn.XLOOKUP(M343&amp;(F343+3),'Báo cáo'!#REF!,'Báo cáo'!#REF!),IFERROR(_xlfn.XLOOKUP(M343&amp;(F343+1),'Báo cáo'!#REF!,'Báo cáo'!#REF!),IFERROR(_xlfn.XLOOKUP(M343&amp;(F343-4),'Báo cáo'!#REF!,'Báo cáo'!#REF!),IFERROR(_xlfn.XLOOKUP(M343&amp;(F343+6),'Báo cáo'!#REF!,'Báo cáo'!#REF!),IFERROR(_xlfn.XLOOKUP(M343&amp;(F343-2),'Báo cáo'!#REF!,'Báo cáo'!#REF!),IFERROR(_xlfn.XLOOKUP(M343&amp;(F343+4),'Báo cáo'!#REF!,'Báo cáo'!#REF!),_xlfn.XLOOKUP(M343&amp;(F343+13),'Báo cáo'!#REF!,'Báo cáo'!#REF!))))))))))))))</f>
        <v>#REF!</v>
      </c>
    </row>
    <row r="344" spans="1:15" hidden="1">
      <c r="A344">
        <v>510015</v>
      </c>
      <c r="B344" t="s">
        <v>18518</v>
      </c>
      <c r="C344" t="s">
        <v>18519</v>
      </c>
      <c r="D344" t="s">
        <v>20226</v>
      </c>
      <c r="E344" s="79" t="s">
        <v>20227</v>
      </c>
      <c r="F344" s="80">
        <v>6542357</v>
      </c>
      <c r="G344" s="81">
        <v>46038</v>
      </c>
      <c r="H344" s="81"/>
      <c r="I344" s="81"/>
      <c r="J344" s="81">
        <v>46077</v>
      </c>
      <c r="K344" s="79" t="s">
        <v>19208</v>
      </c>
      <c r="L344" s="21">
        <v>46077</v>
      </c>
      <c r="M344">
        <f t="shared" si="10"/>
        <v>3941</v>
      </c>
      <c r="N344" t="str">
        <f t="shared" si="11"/>
        <v>39416542357</v>
      </c>
      <c r="O344" t="e">
        <f>IFERROR(_xlfn.XLOOKUP(M344&amp;(F344),'Báo cáo'!#REF!,'Báo cáo'!#REF!),IFERROR(_xlfn.XLOOKUP(M344&amp;(F344-3),'Báo cáo'!#REF!,'Báo cáo'!#REF!),IFERROR(_xlfn.XLOOKUP(M344&amp;(F344-5),'Báo cáo'!#REF!,'Báo cáo'!#REF!),IFERROR(_xlfn.XLOOKUP(M344&amp;(F344+5),'Báo cáo'!#REF!,'Báo cáo'!#REF!),IFERROR(_xlfn.XLOOKUP(M344&amp;(F344+2),'Báo cáo'!#REF!,'Báo cáo'!#REF!),IFERROR(_xlfn.XLOOKUP(M344&amp;(F344-6),'Báo cáo'!#REF!,'Báo cáo'!#REF!),IFERROR(_xlfn.XLOOKUP(M344&amp;(F344-1),'Báo cáo'!#REF!,'Báo cáo'!#REF!),IFERROR(_xlfn.XLOOKUP(M344&amp;(F344+3),'Báo cáo'!#REF!,'Báo cáo'!#REF!),IFERROR(_xlfn.XLOOKUP(M344&amp;(F344+1),'Báo cáo'!#REF!,'Báo cáo'!#REF!),IFERROR(_xlfn.XLOOKUP(M344&amp;(F344-4),'Báo cáo'!#REF!,'Báo cáo'!#REF!),IFERROR(_xlfn.XLOOKUP(M344&amp;(F344+6),'Báo cáo'!#REF!,'Báo cáo'!#REF!),IFERROR(_xlfn.XLOOKUP(M344&amp;(F344-2),'Báo cáo'!#REF!,'Báo cáo'!#REF!),IFERROR(_xlfn.XLOOKUP(M344&amp;(F344+4),'Báo cáo'!#REF!,'Báo cáo'!#REF!),_xlfn.XLOOKUP(M344&amp;(F344+13),'Báo cáo'!#REF!,'Báo cáo'!#REF!))))))))))))))</f>
        <v>#REF!</v>
      </c>
    </row>
    <row r="345" spans="1:15" hidden="1">
      <c r="A345">
        <v>510010</v>
      </c>
      <c r="B345" t="s">
        <v>18518</v>
      </c>
      <c r="C345" t="s">
        <v>18519</v>
      </c>
      <c r="D345" t="s">
        <v>20228</v>
      </c>
      <c r="E345" s="79" t="s">
        <v>20229</v>
      </c>
      <c r="F345" s="80">
        <v>1968273</v>
      </c>
      <c r="G345" s="81">
        <v>46038</v>
      </c>
      <c r="H345" s="81"/>
      <c r="I345" s="81"/>
      <c r="J345" s="81">
        <v>46077</v>
      </c>
      <c r="K345" s="79" t="s">
        <v>19211</v>
      </c>
      <c r="L345" s="21">
        <v>46077</v>
      </c>
      <c r="M345">
        <f t="shared" si="10"/>
        <v>3943</v>
      </c>
      <c r="N345" t="str">
        <f t="shared" si="11"/>
        <v>39431968273</v>
      </c>
      <c r="O345" t="e">
        <f>IFERROR(_xlfn.XLOOKUP(M345&amp;(F345),'Báo cáo'!#REF!,'Báo cáo'!#REF!),IFERROR(_xlfn.XLOOKUP(M345&amp;(F345-3),'Báo cáo'!#REF!,'Báo cáo'!#REF!),IFERROR(_xlfn.XLOOKUP(M345&amp;(F345-5),'Báo cáo'!#REF!,'Báo cáo'!#REF!),IFERROR(_xlfn.XLOOKUP(M345&amp;(F345+5),'Báo cáo'!#REF!,'Báo cáo'!#REF!),IFERROR(_xlfn.XLOOKUP(M345&amp;(F345+2),'Báo cáo'!#REF!,'Báo cáo'!#REF!),IFERROR(_xlfn.XLOOKUP(M345&amp;(F345-6),'Báo cáo'!#REF!,'Báo cáo'!#REF!),IFERROR(_xlfn.XLOOKUP(M345&amp;(F345-1),'Báo cáo'!#REF!,'Báo cáo'!#REF!),IFERROR(_xlfn.XLOOKUP(M345&amp;(F345+3),'Báo cáo'!#REF!,'Báo cáo'!#REF!),IFERROR(_xlfn.XLOOKUP(M345&amp;(F345+1),'Báo cáo'!#REF!,'Báo cáo'!#REF!),IFERROR(_xlfn.XLOOKUP(M345&amp;(F345-4),'Báo cáo'!#REF!,'Báo cáo'!#REF!),IFERROR(_xlfn.XLOOKUP(M345&amp;(F345+6),'Báo cáo'!#REF!,'Báo cáo'!#REF!),IFERROR(_xlfn.XLOOKUP(M345&amp;(F345-2),'Báo cáo'!#REF!,'Báo cáo'!#REF!),IFERROR(_xlfn.XLOOKUP(M345&amp;(F345+4),'Báo cáo'!#REF!,'Báo cáo'!#REF!),_xlfn.XLOOKUP(M345&amp;(F345+13),'Báo cáo'!#REF!,'Báo cáo'!#REF!))))))))))))))</f>
        <v>#REF!</v>
      </c>
    </row>
    <row r="346" spans="1:15" hidden="1">
      <c r="A346">
        <v>510010</v>
      </c>
      <c r="B346" t="s">
        <v>18518</v>
      </c>
      <c r="C346" t="s">
        <v>18519</v>
      </c>
      <c r="D346" t="s">
        <v>20230</v>
      </c>
      <c r="E346" s="79" t="s">
        <v>20231</v>
      </c>
      <c r="F346" s="80">
        <v>6220287</v>
      </c>
      <c r="G346" s="81">
        <v>46038</v>
      </c>
      <c r="H346" s="81"/>
      <c r="I346" s="81"/>
      <c r="J346" s="81">
        <v>46077</v>
      </c>
      <c r="K346" s="79" t="s">
        <v>19210</v>
      </c>
      <c r="L346" s="21">
        <v>46077</v>
      </c>
      <c r="M346">
        <f t="shared" si="10"/>
        <v>3946</v>
      </c>
      <c r="N346" t="str">
        <f t="shared" si="11"/>
        <v>39466220287</v>
      </c>
      <c r="O346" t="e">
        <f>IFERROR(_xlfn.XLOOKUP(M346&amp;(F346),'Báo cáo'!#REF!,'Báo cáo'!#REF!),IFERROR(_xlfn.XLOOKUP(M346&amp;(F346-3),'Báo cáo'!#REF!,'Báo cáo'!#REF!),IFERROR(_xlfn.XLOOKUP(M346&amp;(F346-5),'Báo cáo'!#REF!,'Báo cáo'!#REF!),IFERROR(_xlfn.XLOOKUP(M346&amp;(F346+5),'Báo cáo'!#REF!,'Báo cáo'!#REF!),IFERROR(_xlfn.XLOOKUP(M346&amp;(F346+2),'Báo cáo'!#REF!,'Báo cáo'!#REF!),IFERROR(_xlfn.XLOOKUP(M346&amp;(F346-6),'Báo cáo'!#REF!,'Báo cáo'!#REF!),IFERROR(_xlfn.XLOOKUP(M346&amp;(F346-1),'Báo cáo'!#REF!,'Báo cáo'!#REF!),IFERROR(_xlfn.XLOOKUP(M346&amp;(F346+3),'Báo cáo'!#REF!,'Báo cáo'!#REF!),IFERROR(_xlfn.XLOOKUP(M346&amp;(F346+1),'Báo cáo'!#REF!,'Báo cáo'!#REF!),IFERROR(_xlfn.XLOOKUP(M346&amp;(F346-4),'Báo cáo'!#REF!,'Báo cáo'!#REF!),IFERROR(_xlfn.XLOOKUP(M346&amp;(F346+6),'Báo cáo'!#REF!,'Báo cáo'!#REF!),IFERROR(_xlfn.XLOOKUP(M346&amp;(F346-2),'Báo cáo'!#REF!,'Báo cáo'!#REF!),IFERROR(_xlfn.XLOOKUP(M346&amp;(F346+4),'Báo cáo'!#REF!,'Báo cáo'!#REF!),_xlfn.XLOOKUP(M346&amp;(F346+13),'Báo cáo'!#REF!,'Báo cáo'!#REF!))))))))))))))</f>
        <v>#REF!</v>
      </c>
    </row>
    <row r="347" spans="1:15" hidden="1">
      <c r="A347">
        <v>510013</v>
      </c>
      <c r="B347" t="s">
        <v>18518</v>
      </c>
      <c r="C347" t="s">
        <v>18519</v>
      </c>
      <c r="D347" t="s">
        <v>20232</v>
      </c>
      <c r="E347" s="79" t="s">
        <v>20233</v>
      </c>
      <c r="F347" s="80">
        <v>1007519</v>
      </c>
      <c r="G347" s="81">
        <v>46037</v>
      </c>
      <c r="H347" s="81"/>
      <c r="I347" s="81"/>
      <c r="J347" s="81">
        <v>46077</v>
      </c>
      <c r="K347" s="79" t="s">
        <v>19209</v>
      </c>
      <c r="L347" s="21">
        <v>46077</v>
      </c>
      <c r="M347">
        <f t="shared" si="10"/>
        <v>4078</v>
      </c>
      <c r="N347" t="str">
        <f t="shared" si="11"/>
        <v>40781007519</v>
      </c>
      <c r="O347" t="e">
        <f>IFERROR(_xlfn.XLOOKUP(M347&amp;(F347),'Báo cáo'!#REF!,'Báo cáo'!#REF!),IFERROR(_xlfn.XLOOKUP(M347&amp;(F347-3),'Báo cáo'!#REF!,'Báo cáo'!#REF!),IFERROR(_xlfn.XLOOKUP(M347&amp;(F347-5),'Báo cáo'!#REF!,'Báo cáo'!#REF!),IFERROR(_xlfn.XLOOKUP(M347&amp;(F347+5),'Báo cáo'!#REF!,'Báo cáo'!#REF!),IFERROR(_xlfn.XLOOKUP(M347&amp;(F347+2),'Báo cáo'!#REF!,'Báo cáo'!#REF!),IFERROR(_xlfn.XLOOKUP(M347&amp;(F347-6),'Báo cáo'!#REF!,'Báo cáo'!#REF!),IFERROR(_xlfn.XLOOKUP(M347&amp;(F347-1),'Báo cáo'!#REF!,'Báo cáo'!#REF!),IFERROR(_xlfn.XLOOKUP(M347&amp;(F347+3),'Báo cáo'!#REF!,'Báo cáo'!#REF!),IFERROR(_xlfn.XLOOKUP(M347&amp;(F347+1),'Báo cáo'!#REF!,'Báo cáo'!#REF!),IFERROR(_xlfn.XLOOKUP(M347&amp;(F347-4),'Báo cáo'!#REF!,'Báo cáo'!#REF!),IFERROR(_xlfn.XLOOKUP(M347&amp;(F347+6),'Báo cáo'!#REF!,'Báo cáo'!#REF!),IFERROR(_xlfn.XLOOKUP(M347&amp;(F347-2),'Báo cáo'!#REF!,'Báo cáo'!#REF!),IFERROR(_xlfn.XLOOKUP(M347&amp;(F347+4),'Báo cáo'!#REF!,'Báo cáo'!#REF!),_xlfn.XLOOKUP(M347&amp;(F347+13),'Báo cáo'!#REF!,'Báo cáo'!#REF!))))))))))))))</f>
        <v>#REF!</v>
      </c>
    </row>
    <row r="348" spans="1:15" hidden="1">
      <c r="A348">
        <v>510026</v>
      </c>
      <c r="B348" t="s">
        <v>18518</v>
      </c>
      <c r="C348" t="s">
        <v>18519</v>
      </c>
      <c r="D348" t="s">
        <v>20234</v>
      </c>
      <c r="E348" s="79" t="s">
        <v>20235</v>
      </c>
      <c r="F348" s="80">
        <v>1987200</v>
      </c>
      <c r="G348" s="81">
        <v>46041</v>
      </c>
      <c r="H348" s="81"/>
      <c r="I348" s="81"/>
      <c r="J348" s="81">
        <v>46077</v>
      </c>
      <c r="K348" s="79" t="s">
        <v>19223</v>
      </c>
      <c r="L348" s="21">
        <v>46077</v>
      </c>
      <c r="M348">
        <f t="shared" si="10"/>
        <v>4794</v>
      </c>
      <c r="N348" t="str">
        <f t="shared" si="11"/>
        <v>47941987200</v>
      </c>
      <c r="O348" t="e">
        <f>IFERROR(_xlfn.XLOOKUP(M348&amp;(F348),'Báo cáo'!#REF!,'Báo cáo'!#REF!),IFERROR(_xlfn.XLOOKUP(M348&amp;(F348-3),'Báo cáo'!#REF!,'Báo cáo'!#REF!),IFERROR(_xlfn.XLOOKUP(M348&amp;(F348-5),'Báo cáo'!#REF!,'Báo cáo'!#REF!),IFERROR(_xlfn.XLOOKUP(M348&amp;(F348+5),'Báo cáo'!#REF!,'Báo cáo'!#REF!),IFERROR(_xlfn.XLOOKUP(M348&amp;(F348+2),'Báo cáo'!#REF!,'Báo cáo'!#REF!),IFERROR(_xlfn.XLOOKUP(M348&amp;(F348-6),'Báo cáo'!#REF!,'Báo cáo'!#REF!),IFERROR(_xlfn.XLOOKUP(M348&amp;(F348-1),'Báo cáo'!#REF!,'Báo cáo'!#REF!),IFERROR(_xlfn.XLOOKUP(M348&amp;(F348+3),'Báo cáo'!#REF!,'Báo cáo'!#REF!),IFERROR(_xlfn.XLOOKUP(M348&amp;(F348+1),'Báo cáo'!#REF!,'Báo cáo'!#REF!),IFERROR(_xlfn.XLOOKUP(M348&amp;(F348-4),'Báo cáo'!#REF!,'Báo cáo'!#REF!),IFERROR(_xlfn.XLOOKUP(M348&amp;(F348+6),'Báo cáo'!#REF!,'Báo cáo'!#REF!),IFERROR(_xlfn.XLOOKUP(M348&amp;(F348-2),'Báo cáo'!#REF!,'Báo cáo'!#REF!),IFERROR(_xlfn.XLOOKUP(M348&amp;(F348+4),'Báo cáo'!#REF!,'Báo cáo'!#REF!),_xlfn.XLOOKUP(M348&amp;(F348+13),'Báo cáo'!#REF!,'Báo cáo'!#REF!))))))))))))))</f>
        <v>#REF!</v>
      </c>
    </row>
    <row r="349" spans="1:15" hidden="1">
      <c r="A349">
        <v>510025</v>
      </c>
      <c r="B349" t="s">
        <v>18518</v>
      </c>
      <c r="C349" t="s">
        <v>18519</v>
      </c>
      <c r="D349" t="s">
        <v>20236</v>
      </c>
      <c r="E349" s="79" t="s">
        <v>20237</v>
      </c>
      <c r="F349" s="80">
        <v>2083185</v>
      </c>
      <c r="G349" s="81">
        <v>46042</v>
      </c>
      <c r="H349" s="81"/>
      <c r="I349" s="81"/>
      <c r="J349" s="81">
        <v>46077</v>
      </c>
      <c r="K349" s="79" t="s">
        <v>19221</v>
      </c>
      <c r="L349" s="21">
        <v>46077</v>
      </c>
      <c r="M349">
        <f t="shared" si="10"/>
        <v>5165</v>
      </c>
      <c r="N349" t="str">
        <f t="shared" si="11"/>
        <v>51652083185</v>
      </c>
      <c r="O349" t="e">
        <f>IFERROR(_xlfn.XLOOKUP(M349&amp;(F349),'Báo cáo'!#REF!,'Báo cáo'!#REF!),IFERROR(_xlfn.XLOOKUP(M349&amp;(F349-3),'Báo cáo'!#REF!,'Báo cáo'!#REF!),IFERROR(_xlfn.XLOOKUP(M349&amp;(F349-5),'Báo cáo'!#REF!,'Báo cáo'!#REF!),IFERROR(_xlfn.XLOOKUP(M349&amp;(F349+5),'Báo cáo'!#REF!,'Báo cáo'!#REF!),IFERROR(_xlfn.XLOOKUP(M349&amp;(F349+2),'Báo cáo'!#REF!,'Báo cáo'!#REF!),IFERROR(_xlfn.XLOOKUP(M349&amp;(F349-6),'Báo cáo'!#REF!,'Báo cáo'!#REF!),IFERROR(_xlfn.XLOOKUP(M349&amp;(F349-1),'Báo cáo'!#REF!,'Báo cáo'!#REF!),IFERROR(_xlfn.XLOOKUP(M349&amp;(F349+3),'Báo cáo'!#REF!,'Báo cáo'!#REF!),IFERROR(_xlfn.XLOOKUP(M349&amp;(F349+1),'Báo cáo'!#REF!,'Báo cáo'!#REF!),IFERROR(_xlfn.XLOOKUP(M349&amp;(F349-4),'Báo cáo'!#REF!,'Báo cáo'!#REF!),IFERROR(_xlfn.XLOOKUP(M349&amp;(F349+6),'Báo cáo'!#REF!,'Báo cáo'!#REF!),IFERROR(_xlfn.XLOOKUP(M349&amp;(F349-2),'Báo cáo'!#REF!,'Báo cáo'!#REF!),IFERROR(_xlfn.XLOOKUP(M349&amp;(F349+4),'Báo cáo'!#REF!,'Báo cáo'!#REF!),_xlfn.XLOOKUP(M349&amp;(F349+13),'Báo cáo'!#REF!,'Báo cáo'!#REF!))))))))))))))</f>
        <v>#REF!</v>
      </c>
    </row>
    <row r="350" spans="1:15" hidden="1">
      <c r="A350">
        <v>510019</v>
      </c>
      <c r="B350" t="s">
        <v>18518</v>
      </c>
      <c r="C350" t="s">
        <v>18519</v>
      </c>
      <c r="D350" t="s">
        <v>20238</v>
      </c>
      <c r="E350" s="79" t="s">
        <v>20239</v>
      </c>
      <c r="F350" s="80">
        <v>5207976</v>
      </c>
      <c r="G350" s="81">
        <v>46042</v>
      </c>
      <c r="H350" s="81"/>
      <c r="I350" s="81"/>
      <c r="J350" s="81">
        <v>46077</v>
      </c>
      <c r="K350" s="79" t="s">
        <v>19224</v>
      </c>
      <c r="L350" s="21">
        <v>46077</v>
      </c>
      <c r="M350">
        <f t="shared" si="10"/>
        <v>5167</v>
      </c>
      <c r="N350" t="str">
        <f t="shared" si="11"/>
        <v>51675207976</v>
      </c>
      <c r="O350" t="e">
        <f>IFERROR(_xlfn.XLOOKUP(M350&amp;(F350),'Báo cáo'!#REF!,'Báo cáo'!#REF!),IFERROR(_xlfn.XLOOKUP(M350&amp;(F350-3),'Báo cáo'!#REF!,'Báo cáo'!#REF!),IFERROR(_xlfn.XLOOKUP(M350&amp;(F350-5),'Báo cáo'!#REF!,'Báo cáo'!#REF!),IFERROR(_xlfn.XLOOKUP(M350&amp;(F350+5),'Báo cáo'!#REF!,'Báo cáo'!#REF!),IFERROR(_xlfn.XLOOKUP(M350&amp;(F350+2),'Báo cáo'!#REF!,'Báo cáo'!#REF!),IFERROR(_xlfn.XLOOKUP(M350&amp;(F350-6),'Báo cáo'!#REF!,'Báo cáo'!#REF!),IFERROR(_xlfn.XLOOKUP(M350&amp;(F350-1),'Báo cáo'!#REF!,'Báo cáo'!#REF!),IFERROR(_xlfn.XLOOKUP(M350&amp;(F350+3),'Báo cáo'!#REF!,'Báo cáo'!#REF!),IFERROR(_xlfn.XLOOKUP(M350&amp;(F350+1),'Báo cáo'!#REF!,'Báo cáo'!#REF!),IFERROR(_xlfn.XLOOKUP(M350&amp;(F350-4),'Báo cáo'!#REF!,'Báo cáo'!#REF!),IFERROR(_xlfn.XLOOKUP(M350&amp;(F350+6),'Báo cáo'!#REF!,'Báo cáo'!#REF!),IFERROR(_xlfn.XLOOKUP(M350&amp;(F350-2),'Báo cáo'!#REF!,'Báo cáo'!#REF!),IFERROR(_xlfn.XLOOKUP(M350&amp;(F350+4),'Báo cáo'!#REF!,'Báo cáo'!#REF!),_xlfn.XLOOKUP(M350&amp;(F350+13),'Báo cáo'!#REF!,'Báo cáo'!#REF!))))))))))))))</f>
        <v>#REF!</v>
      </c>
    </row>
    <row r="351" spans="1:15" hidden="1">
      <c r="A351">
        <v>510018</v>
      </c>
      <c r="B351" t="s">
        <v>18518</v>
      </c>
      <c r="C351" t="s">
        <v>18519</v>
      </c>
      <c r="D351" t="s">
        <v>20240</v>
      </c>
      <c r="E351" s="79" t="s">
        <v>20241</v>
      </c>
      <c r="F351" s="80">
        <v>783000</v>
      </c>
      <c r="G351" s="81">
        <v>46042</v>
      </c>
      <c r="H351" s="81"/>
      <c r="I351" s="81"/>
      <c r="J351" s="81">
        <v>46077</v>
      </c>
      <c r="K351" s="79" t="s">
        <v>19225</v>
      </c>
      <c r="L351" s="21">
        <v>46077</v>
      </c>
      <c r="M351">
        <f t="shared" si="10"/>
        <v>5168</v>
      </c>
      <c r="N351" t="str">
        <f t="shared" si="11"/>
        <v>5168783000</v>
      </c>
      <c r="O351" t="e">
        <f>IFERROR(_xlfn.XLOOKUP(M351&amp;(F351),'Báo cáo'!#REF!,'Báo cáo'!#REF!),IFERROR(_xlfn.XLOOKUP(M351&amp;(F351-3),'Báo cáo'!#REF!,'Báo cáo'!#REF!),IFERROR(_xlfn.XLOOKUP(M351&amp;(F351-5),'Báo cáo'!#REF!,'Báo cáo'!#REF!),IFERROR(_xlfn.XLOOKUP(M351&amp;(F351+5),'Báo cáo'!#REF!,'Báo cáo'!#REF!),IFERROR(_xlfn.XLOOKUP(M351&amp;(F351+2),'Báo cáo'!#REF!,'Báo cáo'!#REF!),IFERROR(_xlfn.XLOOKUP(M351&amp;(F351-6),'Báo cáo'!#REF!,'Báo cáo'!#REF!),IFERROR(_xlfn.XLOOKUP(M351&amp;(F351-1),'Báo cáo'!#REF!,'Báo cáo'!#REF!),IFERROR(_xlfn.XLOOKUP(M351&amp;(F351+3),'Báo cáo'!#REF!,'Báo cáo'!#REF!),IFERROR(_xlfn.XLOOKUP(M351&amp;(F351+1),'Báo cáo'!#REF!,'Báo cáo'!#REF!),IFERROR(_xlfn.XLOOKUP(M351&amp;(F351-4),'Báo cáo'!#REF!,'Báo cáo'!#REF!),IFERROR(_xlfn.XLOOKUP(M351&amp;(F351+6),'Báo cáo'!#REF!,'Báo cáo'!#REF!),IFERROR(_xlfn.XLOOKUP(M351&amp;(F351-2),'Báo cáo'!#REF!,'Báo cáo'!#REF!),IFERROR(_xlfn.XLOOKUP(M351&amp;(F351+4),'Báo cáo'!#REF!,'Báo cáo'!#REF!),_xlfn.XLOOKUP(M351&amp;(F351+13),'Báo cáo'!#REF!,'Báo cáo'!#REF!))))))))))))))</f>
        <v>#REF!</v>
      </c>
    </row>
    <row r="352" spans="1:15" hidden="1">
      <c r="A352">
        <v>510018</v>
      </c>
      <c r="B352" t="s">
        <v>18518</v>
      </c>
      <c r="C352" t="s">
        <v>18519</v>
      </c>
      <c r="D352" t="s">
        <v>20242</v>
      </c>
      <c r="E352" s="79" t="s">
        <v>20243</v>
      </c>
      <c r="F352" s="80">
        <v>4791339</v>
      </c>
      <c r="G352" s="81">
        <v>46042</v>
      </c>
      <c r="H352" s="81"/>
      <c r="I352" s="81"/>
      <c r="J352" s="81">
        <v>46077</v>
      </c>
      <c r="K352" s="79" t="s">
        <v>19226</v>
      </c>
      <c r="L352" s="21">
        <v>46077</v>
      </c>
      <c r="M352">
        <f t="shared" si="10"/>
        <v>5169</v>
      </c>
      <c r="N352" t="str">
        <f t="shared" si="11"/>
        <v>51694791339</v>
      </c>
      <c r="O352" t="e">
        <f>IFERROR(_xlfn.XLOOKUP(M352&amp;(F352),'Báo cáo'!#REF!,'Báo cáo'!#REF!),IFERROR(_xlfn.XLOOKUP(M352&amp;(F352-3),'Báo cáo'!#REF!,'Báo cáo'!#REF!),IFERROR(_xlfn.XLOOKUP(M352&amp;(F352-5),'Báo cáo'!#REF!,'Báo cáo'!#REF!),IFERROR(_xlfn.XLOOKUP(M352&amp;(F352+5),'Báo cáo'!#REF!,'Báo cáo'!#REF!),IFERROR(_xlfn.XLOOKUP(M352&amp;(F352+2),'Báo cáo'!#REF!,'Báo cáo'!#REF!),IFERROR(_xlfn.XLOOKUP(M352&amp;(F352-6),'Báo cáo'!#REF!,'Báo cáo'!#REF!),IFERROR(_xlfn.XLOOKUP(M352&amp;(F352-1),'Báo cáo'!#REF!,'Báo cáo'!#REF!),IFERROR(_xlfn.XLOOKUP(M352&amp;(F352+3),'Báo cáo'!#REF!,'Báo cáo'!#REF!),IFERROR(_xlfn.XLOOKUP(M352&amp;(F352+1),'Báo cáo'!#REF!,'Báo cáo'!#REF!),IFERROR(_xlfn.XLOOKUP(M352&amp;(F352-4),'Báo cáo'!#REF!,'Báo cáo'!#REF!),IFERROR(_xlfn.XLOOKUP(M352&amp;(F352+6),'Báo cáo'!#REF!,'Báo cáo'!#REF!),IFERROR(_xlfn.XLOOKUP(M352&amp;(F352-2),'Báo cáo'!#REF!,'Báo cáo'!#REF!),IFERROR(_xlfn.XLOOKUP(M352&amp;(F352+4),'Báo cáo'!#REF!,'Báo cáo'!#REF!),_xlfn.XLOOKUP(M352&amp;(F352+13),'Báo cáo'!#REF!,'Báo cáo'!#REF!))))))))))))))</f>
        <v>#REF!</v>
      </c>
    </row>
    <row r="353" spans="1:15" hidden="1">
      <c r="A353">
        <v>510018</v>
      </c>
      <c r="B353" t="s">
        <v>18518</v>
      </c>
      <c r="C353" t="s">
        <v>18519</v>
      </c>
      <c r="D353" t="s">
        <v>20244</v>
      </c>
      <c r="E353" s="79" t="s">
        <v>20245</v>
      </c>
      <c r="F353" s="80">
        <v>2186055</v>
      </c>
      <c r="G353" s="81">
        <v>46042</v>
      </c>
      <c r="H353" s="81"/>
      <c r="I353" s="81"/>
      <c r="J353" s="81">
        <v>46077</v>
      </c>
      <c r="K353" s="79" t="s">
        <v>19227</v>
      </c>
      <c r="L353" s="21">
        <v>46077</v>
      </c>
      <c r="M353">
        <f t="shared" si="10"/>
        <v>5170</v>
      </c>
      <c r="N353" t="str">
        <f t="shared" si="11"/>
        <v>51702186055</v>
      </c>
      <c r="O353" t="e">
        <f>IFERROR(_xlfn.XLOOKUP(M353&amp;(F353),'Báo cáo'!#REF!,'Báo cáo'!#REF!),IFERROR(_xlfn.XLOOKUP(M353&amp;(F353-3),'Báo cáo'!#REF!,'Báo cáo'!#REF!),IFERROR(_xlfn.XLOOKUP(M353&amp;(F353-5),'Báo cáo'!#REF!,'Báo cáo'!#REF!),IFERROR(_xlfn.XLOOKUP(M353&amp;(F353+5),'Báo cáo'!#REF!,'Báo cáo'!#REF!),IFERROR(_xlfn.XLOOKUP(M353&amp;(F353+2),'Báo cáo'!#REF!,'Báo cáo'!#REF!),IFERROR(_xlfn.XLOOKUP(M353&amp;(F353-6),'Báo cáo'!#REF!,'Báo cáo'!#REF!),IFERROR(_xlfn.XLOOKUP(M353&amp;(F353-1),'Báo cáo'!#REF!,'Báo cáo'!#REF!),IFERROR(_xlfn.XLOOKUP(M353&amp;(F353+3),'Báo cáo'!#REF!,'Báo cáo'!#REF!),IFERROR(_xlfn.XLOOKUP(M353&amp;(F353+1),'Báo cáo'!#REF!,'Báo cáo'!#REF!),IFERROR(_xlfn.XLOOKUP(M353&amp;(F353-4),'Báo cáo'!#REF!,'Báo cáo'!#REF!),IFERROR(_xlfn.XLOOKUP(M353&amp;(F353+6),'Báo cáo'!#REF!,'Báo cáo'!#REF!),IFERROR(_xlfn.XLOOKUP(M353&amp;(F353-2),'Báo cáo'!#REF!,'Báo cáo'!#REF!),IFERROR(_xlfn.XLOOKUP(M353&amp;(F353+4),'Báo cáo'!#REF!,'Báo cáo'!#REF!),_xlfn.XLOOKUP(M353&amp;(F353+13),'Báo cáo'!#REF!,'Báo cáo'!#REF!))))))))))))))</f>
        <v>#REF!</v>
      </c>
    </row>
    <row r="354" spans="1:15" hidden="1">
      <c r="A354">
        <v>510018</v>
      </c>
      <c r="B354" t="s">
        <v>18518</v>
      </c>
      <c r="C354" t="s">
        <v>18519</v>
      </c>
      <c r="D354" t="s">
        <v>20246</v>
      </c>
      <c r="E354" s="79" t="s">
        <v>20247</v>
      </c>
      <c r="F354" s="80">
        <v>512271</v>
      </c>
      <c r="G354" s="81">
        <v>46042</v>
      </c>
      <c r="H354" s="81"/>
      <c r="I354" s="81"/>
      <c r="J354" s="81">
        <v>46077</v>
      </c>
      <c r="K354" s="79" t="s">
        <v>19228</v>
      </c>
      <c r="L354" s="21">
        <v>46077</v>
      </c>
      <c r="M354">
        <f t="shared" si="10"/>
        <v>5171</v>
      </c>
      <c r="N354" t="str">
        <f t="shared" si="11"/>
        <v>5171512271</v>
      </c>
      <c r="O354" t="e">
        <f>IFERROR(_xlfn.XLOOKUP(M354&amp;(F354),'Báo cáo'!#REF!,'Báo cáo'!#REF!),IFERROR(_xlfn.XLOOKUP(M354&amp;(F354-3),'Báo cáo'!#REF!,'Báo cáo'!#REF!),IFERROR(_xlfn.XLOOKUP(M354&amp;(F354-5),'Báo cáo'!#REF!,'Báo cáo'!#REF!),IFERROR(_xlfn.XLOOKUP(M354&amp;(F354+5),'Báo cáo'!#REF!,'Báo cáo'!#REF!),IFERROR(_xlfn.XLOOKUP(M354&amp;(F354+2),'Báo cáo'!#REF!,'Báo cáo'!#REF!),IFERROR(_xlfn.XLOOKUP(M354&amp;(F354-6),'Báo cáo'!#REF!,'Báo cáo'!#REF!),IFERROR(_xlfn.XLOOKUP(M354&amp;(F354-1),'Báo cáo'!#REF!,'Báo cáo'!#REF!),IFERROR(_xlfn.XLOOKUP(M354&amp;(F354+3),'Báo cáo'!#REF!,'Báo cáo'!#REF!),IFERROR(_xlfn.XLOOKUP(M354&amp;(F354+1),'Báo cáo'!#REF!,'Báo cáo'!#REF!),IFERROR(_xlfn.XLOOKUP(M354&amp;(F354-4),'Báo cáo'!#REF!,'Báo cáo'!#REF!),IFERROR(_xlfn.XLOOKUP(M354&amp;(F354+6),'Báo cáo'!#REF!,'Báo cáo'!#REF!),IFERROR(_xlfn.XLOOKUP(M354&amp;(F354-2),'Báo cáo'!#REF!,'Báo cáo'!#REF!),IFERROR(_xlfn.XLOOKUP(M354&amp;(F354+4),'Báo cáo'!#REF!,'Báo cáo'!#REF!),_xlfn.XLOOKUP(M354&amp;(F354+13),'Báo cáo'!#REF!,'Báo cáo'!#REF!))))))))))))))</f>
        <v>#REF!</v>
      </c>
    </row>
    <row r="355" spans="1:15" hidden="1">
      <c r="A355">
        <v>510025</v>
      </c>
      <c r="B355" t="s">
        <v>18518</v>
      </c>
      <c r="C355" t="s">
        <v>18519</v>
      </c>
      <c r="D355" t="s">
        <v>20248</v>
      </c>
      <c r="E355" s="79" t="s">
        <v>20249</v>
      </c>
      <c r="F355" s="80">
        <v>14102465</v>
      </c>
      <c r="G355" s="81">
        <v>46038</v>
      </c>
      <c r="H355" s="81"/>
      <c r="I355" s="81"/>
      <c r="J355" s="81">
        <v>46077</v>
      </c>
      <c r="K355" s="79" t="s">
        <v>19191</v>
      </c>
      <c r="L355" s="21">
        <v>46077</v>
      </c>
      <c r="M355">
        <f t="shared" si="10"/>
        <v>5172</v>
      </c>
      <c r="N355" t="str">
        <f t="shared" si="11"/>
        <v>517214102465</v>
      </c>
      <c r="O355" t="e">
        <f>IFERROR(_xlfn.XLOOKUP(M355&amp;(F355),'Báo cáo'!#REF!,'Báo cáo'!#REF!),IFERROR(_xlfn.XLOOKUP(M355&amp;(F355-3),'Báo cáo'!#REF!,'Báo cáo'!#REF!),IFERROR(_xlfn.XLOOKUP(M355&amp;(F355-5),'Báo cáo'!#REF!,'Báo cáo'!#REF!),IFERROR(_xlfn.XLOOKUP(M355&amp;(F355+5),'Báo cáo'!#REF!,'Báo cáo'!#REF!),IFERROR(_xlfn.XLOOKUP(M355&amp;(F355+2),'Báo cáo'!#REF!,'Báo cáo'!#REF!),IFERROR(_xlfn.XLOOKUP(M355&amp;(F355-6),'Báo cáo'!#REF!,'Báo cáo'!#REF!),IFERROR(_xlfn.XLOOKUP(M355&amp;(F355-1),'Báo cáo'!#REF!,'Báo cáo'!#REF!),IFERROR(_xlfn.XLOOKUP(M355&amp;(F355+3),'Báo cáo'!#REF!,'Báo cáo'!#REF!),IFERROR(_xlfn.XLOOKUP(M355&amp;(F355+1),'Báo cáo'!#REF!,'Báo cáo'!#REF!),IFERROR(_xlfn.XLOOKUP(M355&amp;(F355-4),'Báo cáo'!#REF!,'Báo cáo'!#REF!),IFERROR(_xlfn.XLOOKUP(M355&amp;(F355+6),'Báo cáo'!#REF!,'Báo cáo'!#REF!),IFERROR(_xlfn.XLOOKUP(M355&amp;(F355-2),'Báo cáo'!#REF!,'Báo cáo'!#REF!),IFERROR(_xlfn.XLOOKUP(M355&amp;(F355+4),'Báo cáo'!#REF!,'Báo cáo'!#REF!),_xlfn.XLOOKUP(M355&amp;(F355+13),'Báo cáo'!#REF!,'Báo cáo'!#REF!))))))))))))))</f>
        <v>#REF!</v>
      </c>
    </row>
    <row r="356" spans="1:15" hidden="1">
      <c r="A356">
        <v>520090</v>
      </c>
      <c r="B356" t="s">
        <v>18518</v>
      </c>
      <c r="C356" t="s">
        <v>18519</v>
      </c>
      <c r="D356" t="s">
        <v>20250</v>
      </c>
      <c r="E356" s="79" t="s">
        <v>20251</v>
      </c>
      <c r="F356" s="80">
        <v>2683341</v>
      </c>
      <c r="G356" s="81">
        <v>46038</v>
      </c>
      <c r="H356" s="81"/>
      <c r="I356" s="81"/>
      <c r="J356" s="81">
        <v>46077</v>
      </c>
      <c r="K356" s="79" t="s">
        <v>19212</v>
      </c>
      <c r="L356" s="21">
        <v>46077</v>
      </c>
      <c r="M356">
        <f t="shared" si="10"/>
        <v>5250</v>
      </c>
      <c r="N356" t="str">
        <f t="shared" si="11"/>
        <v>52502683341</v>
      </c>
      <c r="O356" t="e">
        <f>IFERROR(_xlfn.XLOOKUP(M356&amp;(F356),'Báo cáo'!#REF!,'Báo cáo'!#REF!),IFERROR(_xlfn.XLOOKUP(M356&amp;(F356-3),'Báo cáo'!#REF!,'Báo cáo'!#REF!),IFERROR(_xlfn.XLOOKUP(M356&amp;(F356-5),'Báo cáo'!#REF!,'Báo cáo'!#REF!),IFERROR(_xlfn.XLOOKUP(M356&amp;(F356+5),'Báo cáo'!#REF!,'Báo cáo'!#REF!),IFERROR(_xlfn.XLOOKUP(M356&amp;(F356+2),'Báo cáo'!#REF!,'Báo cáo'!#REF!),IFERROR(_xlfn.XLOOKUP(M356&amp;(F356-6),'Báo cáo'!#REF!,'Báo cáo'!#REF!),IFERROR(_xlfn.XLOOKUP(M356&amp;(F356-1),'Báo cáo'!#REF!,'Báo cáo'!#REF!),IFERROR(_xlfn.XLOOKUP(M356&amp;(F356+3),'Báo cáo'!#REF!,'Báo cáo'!#REF!),IFERROR(_xlfn.XLOOKUP(M356&amp;(F356+1),'Báo cáo'!#REF!,'Báo cáo'!#REF!),IFERROR(_xlfn.XLOOKUP(M356&amp;(F356-4),'Báo cáo'!#REF!,'Báo cáo'!#REF!),IFERROR(_xlfn.XLOOKUP(M356&amp;(F356+6),'Báo cáo'!#REF!,'Báo cáo'!#REF!),IFERROR(_xlfn.XLOOKUP(M356&amp;(F356-2),'Báo cáo'!#REF!,'Báo cáo'!#REF!),IFERROR(_xlfn.XLOOKUP(M356&amp;(F356+4),'Báo cáo'!#REF!,'Báo cáo'!#REF!),_xlfn.XLOOKUP(M356&amp;(F356+13),'Báo cáo'!#REF!,'Báo cáo'!#REF!))))))))))))))</f>
        <v>#REF!</v>
      </c>
    </row>
    <row r="357" spans="1:15" hidden="1">
      <c r="A357">
        <v>520090</v>
      </c>
      <c r="B357" t="s">
        <v>18518</v>
      </c>
      <c r="C357" t="s">
        <v>18519</v>
      </c>
      <c r="D357" t="s">
        <v>20252</v>
      </c>
      <c r="E357" s="79" t="s">
        <v>20253</v>
      </c>
      <c r="F357" s="80">
        <v>783000</v>
      </c>
      <c r="G357" s="81">
        <v>46036</v>
      </c>
      <c r="H357" s="81"/>
      <c r="I357" s="81"/>
      <c r="J357" s="81">
        <v>46077</v>
      </c>
      <c r="K357" s="79" t="s">
        <v>19213</v>
      </c>
      <c r="L357" s="21">
        <v>46077</v>
      </c>
      <c r="M357">
        <f t="shared" si="10"/>
        <v>5251</v>
      </c>
      <c r="N357" t="str">
        <f t="shared" si="11"/>
        <v>5251783000</v>
      </c>
      <c r="O357" t="e">
        <f>IFERROR(_xlfn.XLOOKUP(M357&amp;(F357),'Báo cáo'!#REF!,'Báo cáo'!#REF!),IFERROR(_xlfn.XLOOKUP(M357&amp;(F357-3),'Báo cáo'!#REF!,'Báo cáo'!#REF!),IFERROR(_xlfn.XLOOKUP(M357&amp;(F357-5),'Báo cáo'!#REF!,'Báo cáo'!#REF!),IFERROR(_xlfn.XLOOKUP(M357&amp;(F357+5),'Báo cáo'!#REF!,'Báo cáo'!#REF!),IFERROR(_xlfn.XLOOKUP(M357&amp;(F357+2),'Báo cáo'!#REF!,'Báo cáo'!#REF!),IFERROR(_xlfn.XLOOKUP(M357&amp;(F357-6),'Báo cáo'!#REF!,'Báo cáo'!#REF!),IFERROR(_xlfn.XLOOKUP(M357&amp;(F357-1),'Báo cáo'!#REF!,'Báo cáo'!#REF!),IFERROR(_xlfn.XLOOKUP(M357&amp;(F357+3),'Báo cáo'!#REF!,'Báo cáo'!#REF!),IFERROR(_xlfn.XLOOKUP(M357&amp;(F357+1),'Báo cáo'!#REF!,'Báo cáo'!#REF!),IFERROR(_xlfn.XLOOKUP(M357&amp;(F357-4),'Báo cáo'!#REF!,'Báo cáo'!#REF!),IFERROR(_xlfn.XLOOKUP(M357&amp;(F357+6),'Báo cáo'!#REF!,'Báo cáo'!#REF!),IFERROR(_xlfn.XLOOKUP(M357&amp;(F357-2),'Báo cáo'!#REF!,'Báo cáo'!#REF!),IFERROR(_xlfn.XLOOKUP(M357&amp;(F357+4),'Báo cáo'!#REF!,'Báo cáo'!#REF!),_xlfn.XLOOKUP(M357&amp;(F357+13),'Báo cáo'!#REF!,'Báo cáo'!#REF!))))))))))))))</f>
        <v>#REF!</v>
      </c>
    </row>
    <row r="358" spans="1:15" hidden="1">
      <c r="A358">
        <v>510014</v>
      </c>
      <c r="B358" t="s">
        <v>18518</v>
      </c>
      <c r="C358" t="s">
        <v>18519</v>
      </c>
      <c r="D358" t="s">
        <v>20254</v>
      </c>
      <c r="E358" s="79" t="s">
        <v>20255</v>
      </c>
      <c r="F358" s="80">
        <v>3616029</v>
      </c>
      <c r="G358" s="81">
        <v>46032</v>
      </c>
      <c r="H358" s="81"/>
      <c r="I358" s="81"/>
      <c r="J358" s="81">
        <v>46077</v>
      </c>
      <c r="K358" s="79" t="s">
        <v>19214</v>
      </c>
      <c r="L358" s="21">
        <v>46077</v>
      </c>
      <c r="M358">
        <f t="shared" si="10"/>
        <v>5252</v>
      </c>
      <c r="N358" t="str">
        <f t="shared" si="11"/>
        <v>52523616029</v>
      </c>
      <c r="O358" t="e">
        <f>IFERROR(_xlfn.XLOOKUP(M358&amp;(F358),'Báo cáo'!#REF!,'Báo cáo'!#REF!),IFERROR(_xlfn.XLOOKUP(M358&amp;(F358-3),'Báo cáo'!#REF!,'Báo cáo'!#REF!),IFERROR(_xlfn.XLOOKUP(M358&amp;(F358-5),'Báo cáo'!#REF!,'Báo cáo'!#REF!),IFERROR(_xlfn.XLOOKUP(M358&amp;(F358+5),'Báo cáo'!#REF!,'Báo cáo'!#REF!),IFERROR(_xlfn.XLOOKUP(M358&amp;(F358+2),'Báo cáo'!#REF!,'Báo cáo'!#REF!),IFERROR(_xlfn.XLOOKUP(M358&amp;(F358-6),'Báo cáo'!#REF!,'Báo cáo'!#REF!),IFERROR(_xlfn.XLOOKUP(M358&amp;(F358-1),'Báo cáo'!#REF!,'Báo cáo'!#REF!),IFERROR(_xlfn.XLOOKUP(M358&amp;(F358+3),'Báo cáo'!#REF!,'Báo cáo'!#REF!),IFERROR(_xlfn.XLOOKUP(M358&amp;(F358+1),'Báo cáo'!#REF!,'Báo cáo'!#REF!),IFERROR(_xlfn.XLOOKUP(M358&amp;(F358-4),'Báo cáo'!#REF!,'Báo cáo'!#REF!),IFERROR(_xlfn.XLOOKUP(M358&amp;(F358+6),'Báo cáo'!#REF!,'Báo cáo'!#REF!),IFERROR(_xlfn.XLOOKUP(M358&amp;(F358-2),'Báo cáo'!#REF!,'Báo cáo'!#REF!),IFERROR(_xlfn.XLOOKUP(M358&amp;(F358+4),'Báo cáo'!#REF!,'Báo cáo'!#REF!),_xlfn.XLOOKUP(M358&amp;(F358+13),'Báo cáo'!#REF!,'Báo cáo'!#REF!))))))))))))))</f>
        <v>#REF!</v>
      </c>
    </row>
    <row r="359" spans="1:15" hidden="1">
      <c r="A359">
        <v>510014</v>
      </c>
      <c r="B359" t="s">
        <v>18518</v>
      </c>
      <c r="C359" t="s">
        <v>18519</v>
      </c>
      <c r="D359" t="s">
        <v>20256</v>
      </c>
      <c r="E359" s="79" t="s">
        <v>20257</v>
      </c>
      <c r="F359" s="80">
        <v>39305156</v>
      </c>
      <c r="G359" s="81">
        <v>46038</v>
      </c>
      <c r="H359" s="81"/>
      <c r="I359" s="81"/>
      <c r="J359" s="81">
        <v>46077</v>
      </c>
      <c r="K359" s="79" t="s">
        <v>19215</v>
      </c>
      <c r="L359" s="21">
        <v>46077</v>
      </c>
      <c r="M359">
        <f t="shared" si="10"/>
        <v>5299</v>
      </c>
      <c r="N359" t="str">
        <f t="shared" si="11"/>
        <v>529939305156</v>
      </c>
      <c r="O359" t="e">
        <f>IFERROR(_xlfn.XLOOKUP(M359&amp;(F359),'Báo cáo'!#REF!,'Báo cáo'!#REF!),IFERROR(_xlfn.XLOOKUP(M359&amp;(F359-3),'Báo cáo'!#REF!,'Báo cáo'!#REF!),IFERROR(_xlfn.XLOOKUP(M359&amp;(F359-5),'Báo cáo'!#REF!,'Báo cáo'!#REF!),IFERROR(_xlfn.XLOOKUP(M359&amp;(F359+5),'Báo cáo'!#REF!,'Báo cáo'!#REF!),IFERROR(_xlfn.XLOOKUP(M359&amp;(F359+2),'Báo cáo'!#REF!,'Báo cáo'!#REF!),IFERROR(_xlfn.XLOOKUP(M359&amp;(F359-6),'Báo cáo'!#REF!,'Báo cáo'!#REF!),IFERROR(_xlfn.XLOOKUP(M359&amp;(F359-1),'Báo cáo'!#REF!,'Báo cáo'!#REF!),IFERROR(_xlfn.XLOOKUP(M359&amp;(F359+3),'Báo cáo'!#REF!,'Báo cáo'!#REF!),IFERROR(_xlfn.XLOOKUP(M359&amp;(F359+1),'Báo cáo'!#REF!,'Báo cáo'!#REF!),IFERROR(_xlfn.XLOOKUP(M359&amp;(F359-4),'Báo cáo'!#REF!,'Báo cáo'!#REF!),IFERROR(_xlfn.XLOOKUP(M359&amp;(F359+6),'Báo cáo'!#REF!,'Báo cáo'!#REF!),IFERROR(_xlfn.XLOOKUP(M359&amp;(F359-2),'Báo cáo'!#REF!,'Báo cáo'!#REF!),IFERROR(_xlfn.XLOOKUP(M359&amp;(F359+4),'Báo cáo'!#REF!,'Báo cáo'!#REF!),_xlfn.XLOOKUP(M359&amp;(F359+13),'Báo cáo'!#REF!,'Báo cáo'!#REF!))))))))))))))</f>
        <v>#REF!</v>
      </c>
    </row>
    <row r="360" spans="1:15" hidden="1">
      <c r="A360">
        <v>510013</v>
      </c>
      <c r="B360" t="s">
        <v>18518</v>
      </c>
      <c r="C360" t="s">
        <v>18519</v>
      </c>
      <c r="D360" t="s">
        <v>20258</v>
      </c>
      <c r="E360" s="79" t="s">
        <v>20259</v>
      </c>
      <c r="F360" s="80">
        <v>3124791</v>
      </c>
      <c r="G360" s="81">
        <v>46042</v>
      </c>
      <c r="H360" s="81"/>
      <c r="I360" s="81"/>
      <c r="J360" s="81">
        <v>46077</v>
      </c>
      <c r="K360" s="79" t="s">
        <v>19229</v>
      </c>
      <c r="L360" s="21">
        <v>46077</v>
      </c>
      <c r="M360">
        <f t="shared" si="10"/>
        <v>6726</v>
      </c>
      <c r="N360" t="str">
        <f t="shared" si="11"/>
        <v>67263124791</v>
      </c>
      <c r="O360" t="e">
        <f>IFERROR(_xlfn.XLOOKUP(M360&amp;(F360),'Báo cáo'!#REF!,'Báo cáo'!#REF!),IFERROR(_xlfn.XLOOKUP(M360&amp;(F360-3),'Báo cáo'!#REF!,'Báo cáo'!#REF!),IFERROR(_xlfn.XLOOKUP(M360&amp;(F360-5),'Báo cáo'!#REF!,'Báo cáo'!#REF!),IFERROR(_xlfn.XLOOKUP(M360&amp;(F360+5),'Báo cáo'!#REF!,'Báo cáo'!#REF!),IFERROR(_xlfn.XLOOKUP(M360&amp;(F360+2),'Báo cáo'!#REF!,'Báo cáo'!#REF!),IFERROR(_xlfn.XLOOKUP(M360&amp;(F360-6),'Báo cáo'!#REF!,'Báo cáo'!#REF!),IFERROR(_xlfn.XLOOKUP(M360&amp;(F360-1),'Báo cáo'!#REF!,'Báo cáo'!#REF!),IFERROR(_xlfn.XLOOKUP(M360&amp;(F360+3),'Báo cáo'!#REF!,'Báo cáo'!#REF!),IFERROR(_xlfn.XLOOKUP(M360&amp;(F360+1),'Báo cáo'!#REF!,'Báo cáo'!#REF!),IFERROR(_xlfn.XLOOKUP(M360&amp;(F360-4),'Báo cáo'!#REF!,'Báo cáo'!#REF!),IFERROR(_xlfn.XLOOKUP(M360&amp;(F360+6),'Báo cáo'!#REF!,'Báo cáo'!#REF!),IFERROR(_xlfn.XLOOKUP(M360&amp;(F360-2),'Báo cáo'!#REF!,'Báo cáo'!#REF!),IFERROR(_xlfn.XLOOKUP(M360&amp;(F360+4),'Báo cáo'!#REF!,'Báo cáo'!#REF!),_xlfn.XLOOKUP(M360&amp;(F360+13),'Báo cáo'!#REF!,'Báo cáo'!#REF!))))))))))))))</f>
        <v>#REF!</v>
      </c>
    </row>
    <row r="361" spans="1:15" hidden="1">
      <c r="A361">
        <v>510014</v>
      </c>
      <c r="B361" t="s">
        <v>18518</v>
      </c>
      <c r="C361" t="s">
        <v>18519</v>
      </c>
      <c r="D361" t="s">
        <v>20260</v>
      </c>
      <c r="E361" s="79" t="s">
        <v>20261</v>
      </c>
      <c r="F361" s="80">
        <v>10415952</v>
      </c>
      <c r="G361" s="81">
        <v>46042</v>
      </c>
      <c r="H361" s="81"/>
      <c r="I361" s="81"/>
      <c r="J361" s="81">
        <v>46077</v>
      </c>
      <c r="K361" s="79" t="s">
        <v>19232</v>
      </c>
      <c r="L361" s="21">
        <v>46077</v>
      </c>
      <c r="M361">
        <f t="shared" si="10"/>
        <v>6727</v>
      </c>
      <c r="N361" t="str">
        <f t="shared" si="11"/>
        <v>672710415952</v>
      </c>
      <c r="O361" t="e">
        <f>IFERROR(_xlfn.XLOOKUP(M361&amp;(F361),'Báo cáo'!#REF!,'Báo cáo'!#REF!),IFERROR(_xlfn.XLOOKUP(M361&amp;(F361-3),'Báo cáo'!#REF!,'Báo cáo'!#REF!),IFERROR(_xlfn.XLOOKUP(M361&amp;(F361-5),'Báo cáo'!#REF!,'Báo cáo'!#REF!),IFERROR(_xlfn.XLOOKUP(M361&amp;(F361+5),'Báo cáo'!#REF!,'Báo cáo'!#REF!),IFERROR(_xlfn.XLOOKUP(M361&amp;(F361+2),'Báo cáo'!#REF!,'Báo cáo'!#REF!),IFERROR(_xlfn.XLOOKUP(M361&amp;(F361-6),'Báo cáo'!#REF!,'Báo cáo'!#REF!),IFERROR(_xlfn.XLOOKUP(M361&amp;(F361-1),'Báo cáo'!#REF!,'Báo cáo'!#REF!),IFERROR(_xlfn.XLOOKUP(M361&amp;(F361+3),'Báo cáo'!#REF!,'Báo cáo'!#REF!),IFERROR(_xlfn.XLOOKUP(M361&amp;(F361+1),'Báo cáo'!#REF!,'Báo cáo'!#REF!),IFERROR(_xlfn.XLOOKUP(M361&amp;(F361-4),'Báo cáo'!#REF!,'Báo cáo'!#REF!),IFERROR(_xlfn.XLOOKUP(M361&amp;(F361+6),'Báo cáo'!#REF!,'Báo cáo'!#REF!),IFERROR(_xlfn.XLOOKUP(M361&amp;(F361-2),'Báo cáo'!#REF!,'Báo cáo'!#REF!),IFERROR(_xlfn.XLOOKUP(M361&amp;(F361+4),'Báo cáo'!#REF!,'Báo cáo'!#REF!),_xlfn.XLOOKUP(M361&amp;(F361+13),'Báo cáo'!#REF!,'Báo cáo'!#REF!))))))))))))))</f>
        <v>#REF!</v>
      </c>
    </row>
    <row r="362" spans="1:15" hidden="1">
      <c r="A362">
        <v>510014</v>
      </c>
      <c r="B362" t="s">
        <v>18518</v>
      </c>
      <c r="C362" t="s">
        <v>18519</v>
      </c>
      <c r="D362" t="s">
        <v>20262</v>
      </c>
      <c r="E362" s="79" t="s">
        <v>20263</v>
      </c>
      <c r="F362" s="80">
        <v>783000</v>
      </c>
      <c r="G362" s="81">
        <v>46042</v>
      </c>
      <c r="H362" s="81"/>
      <c r="I362" s="81"/>
      <c r="J362" s="81">
        <v>46077</v>
      </c>
      <c r="K362" s="79" t="s">
        <v>19230</v>
      </c>
      <c r="L362" s="21">
        <v>46077</v>
      </c>
      <c r="M362">
        <f t="shared" si="10"/>
        <v>6729</v>
      </c>
      <c r="N362" t="str">
        <f t="shared" si="11"/>
        <v>6729783000</v>
      </c>
      <c r="O362" t="e">
        <f>IFERROR(_xlfn.XLOOKUP(M362&amp;(F362),'Báo cáo'!#REF!,'Báo cáo'!#REF!),IFERROR(_xlfn.XLOOKUP(M362&amp;(F362-3),'Báo cáo'!#REF!,'Báo cáo'!#REF!),IFERROR(_xlfn.XLOOKUP(M362&amp;(F362-5),'Báo cáo'!#REF!,'Báo cáo'!#REF!),IFERROR(_xlfn.XLOOKUP(M362&amp;(F362+5),'Báo cáo'!#REF!,'Báo cáo'!#REF!),IFERROR(_xlfn.XLOOKUP(M362&amp;(F362+2),'Báo cáo'!#REF!,'Báo cáo'!#REF!),IFERROR(_xlfn.XLOOKUP(M362&amp;(F362-6),'Báo cáo'!#REF!,'Báo cáo'!#REF!),IFERROR(_xlfn.XLOOKUP(M362&amp;(F362-1),'Báo cáo'!#REF!,'Báo cáo'!#REF!),IFERROR(_xlfn.XLOOKUP(M362&amp;(F362+3),'Báo cáo'!#REF!,'Báo cáo'!#REF!),IFERROR(_xlfn.XLOOKUP(M362&amp;(F362+1),'Báo cáo'!#REF!,'Báo cáo'!#REF!),IFERROR(_xlfn.XLOOKUP(M362&amp;(F362-4),'Báo cáo'!#REF!,'Báo cáo'!#REF!),IFERROR(_xlfn.XLOOKUP(M362&amp;(F362+6),'Báo cáo'!#REF!,'Báo cáo'!#REF!),IFERROR(_xlfn.XLOOKUP(M362&amp;(F362-2),'Báo cáo'!#REF!,'Báo cáo'!#REF!),IFERROR(_xlfn.XLOOKUP(M362&amp;(F362+4),'Báo cáo'!#REF!,'Báo cáo'!#REF!),_xlfn.XLOOKUP(M362&amp;(F362+13),'Báo cáo'!#REF!,'Báo cáo'!#REF!))))))))))))))</f>
        <v>#REF!</v>
      </c>
    </row>
    <row r="363" spans="1:15" hidden="1">
      <c r="A363">
        <v>510014</v>
      </c>
      <c r="B363" t="s">
        <v>18518</v>
      </c>
      <c r="C363" t="s">
        <v>18519</v>
      </c>
      <c r="D363" t="s">
        <v>20264</v>
      </c>
      <c r="E363" s="79" t="s">
        <v>20265</v>
      </c>
      <c r="F363" s="80">
        <v>9974462</v>
      </c>
      <c r="G363" s="81">
        <v>46042</v>
      </c>
      <c r="H363" s="81"/>
      <c r="I363" s="81"/>
      <c r="J363" s="81">
        <v>46077</v>
      </c>
      <c r="K363" s="79" t="s">
        <v>19234</v>
      </c>
      <c r="L363" s="21">
        <v>46077</v>
      </c>
      <c r="M363">
        <f t="shared" si="10"/>
        <v>6730</v>
      </c>
      <c r="N363" t="str">
        <f t="shared" si="11"/>
        <v>67309974462</v>
      </c>
      <c r="O363" t="e">
        <f>IFERROR(_xlfn.XLOOKUP(M363&amp;(F363),'Báo cáo'!#REF!,'Báo cáo'!#REF!),IFERROR(_xlfn.XLOOKUP(M363&amp;(F363-3),'Báo cáo'!#REF!,'Báo cáo'!#REF!),IFERROR(_xlfn.XLOOKUP(M363&amp;(F363-5),'Báo cáo'!#REF!,'Báo cáo'!#REF!),IFERROR(_xlfn.XLOOKUP(M363&amp;(F363+5),'Báo cáo'!#REF!,'Báo cáo'!#REF!),IFERROR(_xlfn.XLOOKUP(M363&amp;(F363+2),'Báo cáo'!#REF!,'Báo cáo'!#REF!),IFERROR(_xlfn.XLOOKUP(M363&amp;(F363-6),'Báo cáo'!#REF!,'Báo cáo'!#REF!),IFERROR(_xlfn.XLOOKUP(M363&amp;(F363-1),'Báo cáo'!#REF!,'Báo cáo'!#REF!),IFERROR(_xlfn.XLOOKUP(M363&amp;(F363+3),'Báo cáo'!#REF!,'Báo cáo'!#REF!),IFERROR(_xlfn.XLOOKUP(M363&amp;(F363+1),'Báo cáo'!#REF!,'Báo cáo'!#REF!),IFERROR(_xlfn.XLOOKUP(M363&amp;(F363-4),'Báo cáo'!#REF!,'Báo cáo'!#REF!),IFERROR(_xlfn.XLOOKUP(M363&amp;(F363+6),'Báo cáo'!#REF!,'Báo cáo'!#REF!),IFERROR(_xlfn.XLOOKUP(M363&amp;(F363-2),'Báo cáo'!#REF!,'Báo cáo'!#REF!),IFERROR(_xlfn.XLOOKUP(M363&amp;(F363+4),'Báo cáo'!#REF!,'Báo cáo'!#REF!),_xlfn.XLOOKUP(M363&amp;(F363+13),'Báo cáo'!#REF!,'Báo cáo'!#REF!))))))))))))))</f>
        <v>#REF!</v>
      </c>
    </row>
    <row r="364" spans="1:15" hidden="1">
      <c r="A364">
        <v>510014</v>
      </c>
      <c r="B364" t="s">
        <v>18518</v>
      </c>
      <c r="C364" t="s">
        <v>18519</v>
      </c>
      <c r="D364" t="s">
        <v>20266</v>
      </c>
      <c r="E364" s="79" t="s">
        <v>20267</v>
      </c>
      <c r="F364" s="80">
        <v>5122710</v>
      </c>
      <c r="G364" s="81">
        <v>46042</v>
      </c>
      <c r="H364" s="81"/>
      <c r="I364" s="81"/>
      <c r="J364" s="81">
        <v>46077</v>
      </c>
      <c r="K364" s="79" t="s">
        <v>19231</v>
      </c>
      <c r="L364" s="21">
        <v>46077</v>
      </c>
      <c r="M364">
        <f t="shared" si="10"/>
        <v>6733</v>
      </c>
      <c r="N364" t="str">
        <f t="shared" si="11"/>
        <v>67335122710</v>
      </c>
      <c r="O364" t="e">
        <f>IFERROR(_xlfn.XLOOKUP(M364&amp;(F364),'Báo cáo'!#REF!,'Báo cáo'!#REF!),IFERROR(_xlfn.XLOOKUP(M364&amp;(F364-3),'Báo cáo'!#REF!,'Báo cáo'!#REF!),IFERROR(_xlfn.XLOOKUP(M364&amp;(F364-5),'Báo cáo'!#REF!,'Báo cáo'!#REF!),IFERROR(_xlfn.XLOOKUP(M364&amp;(F364+5),'Báo cáo'!#REF!,'Báo cáo'!#REF!),IFERROR(_xlfn.XLOOKUP(M364&amp;(F364+2),'Báo cáo'!#REF!,'Báo cáo'!#REF!),IFERROR(_xlfn.XLOOKUP(M364&amp;(F364-6),'Báo cáo'!#REF!,'Báo cáo'!#REF!),IFERROR(_xlfn.XLOOKUP(M364&amp;(F364-1),'Báo cáo'!#REF!,'Báo cáo'!#REF!),IFERROR(_xlfn.XLOOKUP(M364&amp;(F364+3),'Báo cáo'!#REF!,'Báo cáo'!#REF!),IFERROR(_xlfn.XLOOKUP(M364&amp;(F364+1),'Báo cáo'!#REF!,'Báo cáo'!#REF!),IFERROR(_xlfn.XLOOKUP(M364&amp;(F364-4),'Báo cáo'!#REF!,'Báo cáo'!#REF!),IFERROR(_xlfn.XLOOKUP(M364&amp;(F364+6),'Báo cáo'!#REF!,'Báo cáo'!#REF!),IFERROR(_xlfn.XLOOKUP(M364&amp;(F364-2),'Báo cáo'!#REF!,'Báo cáo'!#REF!),IFERROR(_xlfn.XLOOKUP(M364&amp;(F364+4),'Báo cáo'!#REF!,'Báo cáo'!#REF!),_xlfn.XLOOKUP(M364&amp;(F364+13),'Báo cáo'!#REF!,'Báo cáo'!#REF!))))))))))))))</f>
        <v>#REF!</v>
      </c>
    </row>
    <row r="365" spans="1:15" hidden="1">
      <c r="A365">
        <v>510014</v>
      </c>
      <c r="B365" t="s">
        <v>18518</v>
      </c>
      <c r="C365" t="s">
        <v>18519</v>
      </c>
      <c r="D365" t="s">
        <v>20268</v>
      </c>
      <c r="E365" s="79" t="s">
        <v>20269</v>
      </c>
      <c r="F365" s="80">
        <v>1024542</v>
      </c>
      <c r="G365" s="81">
        <v>46042</v>
      </c>
      <c r="H365" s="81"/>
      <c r="I365" s="81"/>
      <c r="J365" s="81">
        <v>46077</v>
      </c>
      <c r="K365" s="79" t="s">
        <v>19233</v>
      </c>
      <c r="L365" s="21">
        <v>46077</v>
      </c>
      <c r="M365">
        <f t="shared" si="10"/>
        <v>6734</v>
      </c>
      <c r="N365" t="str">
        <f t="shared" si="11"/>
        <v>67341024542</v>
      </c>
      <c r="O365" t="e">
        <f>IFERROR(_xlfn.XLOOKUP(M365&amp;(F365),'Báo cáo'!#REF!,'Báo cáo'!#REF!),IFERROR(_xlfn.XLOOKUP(M365&amp;(F365-3),'Báo cáo'!#REF!,'Báo cáo'!#REF!),IFERROR(_xlfn.XLOOKUP(M365&amp;(F365-5),'Báo cáo'!#REF!,'Báo cáo'!#REF!),IFERROR(_xlfn.XLOOKUP(M365&amp;(F365+5),'Báo cáo'!#REF!,'Báo cáo'!#REF!),IFERROR(_xlfn.XLOOKUP(M365&amp;(F365+2),'Báo cáo'!#REF!,'Báo cáo'!#REF!),IFERROR(_xlfn.XLOOKUP(M365&amp;(F365-6),'Báo cáo'!#REF!,'Báo cáo'!#REF!),IFERROR(_xlfn.XLOOKUP(M365&amp;(F365-1),'Báo cáo'!#REF!,'Báo cáo'!#REF!),IFERROR(_xlfn.XLOOKUP(M365&amp;(F365+3),'Báo cáo'!#REF!,'Báo cáo'!#REF!),IFERROR(_xlfn.XLOOKUP(M365&amp;(F365+1),'Báo cáo'!#REF!,'Báo cáo'!#REF!),IFERROR(_xlfn.XLOOKUP(M365&amp;(F365-4),'Báo cáo'!#REF!,'Báo cáo'!#REF!),IFERROR(_xlfn.XLOOKUP(M365&amp;(F365+6),'Báo cáo'!#REF!,'Báo cáo'!#REF!),IFERROR(_xlfn.XLOOKUP(M365&amp;(F365-2),'Báo cáo'!#REF!,'Báo cáo'!#REF!),IFERROR(_xlfn.XLOOKUP(M365&amp;(F365+4),'Báo cáo'!#REF!,'Báo cáo'!#REF!),_xlfn.XLOOKUP(M365&amp;(F365+13),'Báo cáo'!#REF!,'Báo cáo'!#REF!))))))))))))))</f>
        <v>#REF!</v>
      </c>
    </row>
    <row r="366" spans="1:15" hidden="1">
      <c r="A366">
        <v>510010</v>
      </c>
      <c r="B366" t="s">
        <v>18518</v>
      </c>
      <c r="C366" t="s">
        <v>18519</v>
      </c>
      <c r="D366" t="s">
        <v>20270</v>
      </c>
      <c r="E366" s="79" t="s">
        <v>20271</v>
      </c>
      <c r="F366" s="80">
        <v>-13277353</v>
      </c>
      <c r="G366" s="81">
        <v>46058</v>
      </c>
      <c r="H366" s="81"/>
      <c r="I366" s="81"/>
      <c r="J366" s="81">
        <v>46077</v>
      </c>
      <c r="K366" s="82" t="s">
        <v>19356</v>
      </c>
      <c r="L366" s="21">
        <v>46077</v>
      </c>
      <c r="M366">
        <f t="shared" si="10"/>
        <v>9318</v>
      </c>
      <c r="N366" t="str">
        <f t="shared" si="11"/>
        <v>9318-13277353</v>
      </c>
      <c r="O366" t="e">
        <f>IFERROR(_xlfn.XLOOKUP(M366&amp;(F366),'Báo cáo'!#REF!,'Báo cáo'!#REF!),IFERROR(_xlfn.XLOOKUP(M366&amp;(F366-3),'Báo cáo'!#REF!,'Báo cáo'!#REF!),IFERROR(_xlfn.XLOOKUP(M366&amp;(F366-5),'Báo cáo'!#REF!,'Báo cáo'!#REF!),IFERROR(_xlfn.XLOOKUP(M366&amp;(F366+5),'Báo cáo'!#REF!,'Báo cáo'!#REF!),IFERROR(_xlfn.XLOOKUP(M366&amp;(F366+2),'Báo cáo'!#REF!,'Báo cáo'!#REF!),IFERROR(_xlfn.XLOOKUP(M366&amp;(F366-6),'Báo cáo'!#REF!,'Báo cáo'!#REF!),IFERROR(_xlfn.XLOOKUP(M366&amp;(F366-1),'Báo cáo'!#REF!,'Báo cáo'!#REF!),IFERROR(_xlfn.XLOOKUP(M366&amp;(F366+3),'Báo cáo'!#REF!,'Báo cáo'!#REF!),IFERROR(_xlfn.XLOOKUP(M366&amp;(F366+1),'Báo cáo'!#REF!,'Báo cáo'!#REF!),IFERROR(_xlfn.XLOOKUP(M366&amp;(F366-4),'Báo cáo'!#REF!,'Báo cáo'!#REF!),IFERROR(_xlfn.XLOOKUP(M366&amp;(F366+6),'Báo cáo'!#REF!,'Báo cáo'!#REF!),IFERROR(_xlfn.XLOOKUP(M366&amp;(F366-2),'Báo cáo'!#REF!,'Báo cáo'!#REF!),IFERROR(_xlfn.XLOOKUP(M366&amp;(F366+4),'Báo cáo'!#REF!,'Báo cáo'!#REF!),_xlfn.XLOOKUP(M366&amp;(F366+13),'Báo cáo'!#REF!,'Báo cáo'!#REF!))))))))))))))</f>
        <v>#REF!</v>
      </c>
    </row>
    <row r="367" spans="1:15" hidden="1">
      <c r="A367">
        <v>510010</v>
      </c>
      <c r="B367" t="s">
        <v>18518</v>
      </c>
      <c r="C367" t="s">
        <v>18519</v>
      </c>
      <c r="D367" t="s">
        <v>20272</v>
      </c>
      <c r="E367" s="79" t="s">
        <v>20273</v>
      </c>
      <c r="F367" s="80">
        <v>-3319338</v>
      </c>
      <c r="G367" s="81">
        <v>46058</v>
      </c>
      <c r="H367" s="81"/>
      <c r="I367" s="81"/>
      <c r="J367" s="81">
        <v>46077</v>
      </c>
      <c r="K367" s="82" t="s">
        <v>19359</v>
      </c>
      <c r="L367" s="21">
        <v>46077</v>
      </c>
      <c r="M367">
        <f t="shared" si="10"/>
        <v>9422</v>
      </c>
      <c r="N367" t="str">
        <f t="shared" si="11"/>
        <v>9422-3319338</v>
      </c>
      <c r="O367" t="e">
        <f>IFERROR(_xlfn.XLOOKUP(M367&amp;(F367),'Báo cáo'!#REF!,'Báo cáo'!#REF!),IFERROR(_xlfn.XLOOKUP(M367&amp;(F367-3),'Báo cáo'!#REF!,'Báo cáo'!#REF!),IFERROR(_xlfn.XLOOKUP(M367&amp;(F367-5),'Báo cáo'!#REF!,'Báo cáo'!#REF!),IFERROR(_xlfn.XLOOKUP(M367&amp;(F367+5),'Báo cáo'!#REF!,'Báo cáo'!#REF!),IFERROR(_xlfn.XLOOKUP(M367&amp;(F367+2),'Báo cáo'!#REF!,'Báo cáo'!#REF!),IFERROR(_xlfn.XLOOKUP(M367&amp;(F367-6),'Báo cáo'!#REF!,'Báo cáo'!#REF!),IFERROR(_xlfn.XLOOKUP(M367&amp;(F367-1),'Báo cáo'!#REF!,'Báo cáo'!#REF!),IFERROR(_xlfn.XLOOKUP(M367&amp;(F367+3),'Báo cáo'!#REF!,'Báo cáo'!#REF!),IFERROR(_xlfn.XLOOKUP(M367&amp;(F367+1),'Báo cáo'!#REF!,'Báo cáo'!#REF!),IFERROR(_xlfn.XLOOKUP(M367&amp;(F367-4),'Báo cáo'!#REF!,'Báo cáo'!#REF!),IFERROR(_xlfn.XLOOKUP(M367&amp;(F367+6),'Báo cáo'!#REF!,'Báo cáo'!#REF!),IFERROR(_xlfn.XLOOKUP(M367&amp;(F367-2),'Báo cáo'!#REF!,'Báo cáo'!#REF!),IFERROR(_xlfn.XLOOKUP(M367&amp;(F367+4),'Báo cáo'!#REF!,'Báo cáo'!#REF!),_xlfn.XLOOKUP(M367&amp;(F367+13),'Báo cáo'!#REF!,'Báo cáo'!#REF!))))))))))))))</f>
        <v>#REF!</v>
      </c>
    </row>
    <row r="368" spans="1:15" hidden="1">
      <c r="A368">
        <v>510010</v>
      </c>
      <c r="B368" t="s">
        <v>18518</v>
      </c>
      <c r="C368" t="s">
        <v>18519</v>
      </c>
      <c r="D368" t="s">
        <v>20274</v>
      </c>
      <c r="E368" s="79" t="s">
        <v>20275</v>
      </c>
      <c r="F368" s="80">
        <v>-6638676</v>
      </c>
      <c r="G368" s="81">
        <v>46058</v>
      </c>
      <c r="H368" s="81"/>
      <c r="I368" s="81"/>
      <c r="J368" s="81">
        <v>46077</v>
      </c>
      <c r="K368" s="82" t="s">
        <v>19361</v>
      </c>
      <c r="L368" s="21">
        <v>46077</v>
      </c>
      <c r="M368">
        <f t="shared" si="10"/>
        <v>11326</v>
      </c>
      <c r="N368" t="str">
        <f t="shared" si="11"/>
        <v>11326-6638676</v>
      </c>
      <c r="O368" t="e">
        <f>IFERROR(_xlfn.XLOOKUP(M368&amp;(F368),'Báo cáo'!#REF!,'Báo cáo'!#REF!),IFERROR(_xlfn.XLOOKUP(M368&amp;(F368-3),'Báo cáo'!#REF!,'Báo cáo'!#REF!),IFERROR(_xlfn.XLOOKUP(M368&amp;(F368-5),'Báo cáo'!#REF!,'Báo cáo'!#REF!),IFERROR(_xlfn.XLOOKUP(M368&amp;(F368+5),'Báo cáo'!#REF!,'Báo cáo'!#REF!),IFERROR(_xlfn.XLOOKUP(M368&amp;(F368+2),'Báo cáo'!#REF!,'Báo cáo'!#REF!),IFERROR(_xlfn.XLOOKUP(M368&amp;(F368-6),'Báo cáo'!#REF!,'Báo cáo'!#REF!),IFERROR(_xlfn.XLOOKUP(M368&amp;(F368-1),'Báo cáo'!#REF!,'Báo cáo'!#REF!),IFERROR(_xlfn.XLOOKUP(M368&amp;(F368+3),'Báo cáo'!#REF!,'Báo cáo'!#REF!),IFERROR(_xlfn.XLOOKUP(M368&amp;(F368+1),'Báo cáo'!#REF!,'Báo cáo'!#REF!),IFERROR(_xlfn.XLOOKUP(M368&amp;(F368-4),'Báo cáo'!#REF!,'Báo cáo'!#REF!),IFERROR(_xlfn.XLOOKUP(M368&amp;(F368+6),'Báo cáo'!#REF!,'Báo cáo'!#REF!),IFERROR(_xlfn.XLOOKUP(M368&amp;(F368-2),'Báo cáo'!#REF!,'Báo cáo'!#REF!),IFERROR(_xlfn.XLOOKUP(M368&amp;(F368+4),'Báo cáo'!#REF!,'Báo cáo'!#REF!),_xlfn.XLOOKUP(M368&amp;(F368+13),'Báo cáo'!#REF!,'Báo cáo'!#REF!))))))))))))))</f>
        <v>#REF!</v>
      </c>
    </row>
    <row r="369" spans="1:15" hidden="1">
      <c r="A369">
        <v>510010</v>
      </c>
      <c r="B369" t="s">
        <v>18518</v>
      </c>
      <c r="C369" t="s">
        <v>18519</v>
      </c>
      <c r="D369" t="s">
        <v>20276</v>
      </c>
      <c r="E369" s="79" t="s">
        <v>20277</v>
      </c>
      <c r="F369" s="80">
        <v>-15268955</v>
      </c>
      <c r="G369" s="81">
        <v>46058</v>
      </c>
      <c r="H369" s="81"/>
      <c r="I369" s="81"/>
      <c r="J369" s="81">
        <v>46077</v>
      </c>
      <c r="K369" s="82" t="s">
        <v>19358</v>
      </c>
      <c r="L369" s="21">
        <v>46077</v>
      </c>
      <c r="M369">
        <f t="shared" si="10"/>
        <v>11353</v>
      </c>
      <c r="N369" t="str">
        <f t="shared" si="11"/>
        <v>11353-15268955</v>
      </c>
      <c r="O369" t="e">
        <f>IFERROR(_xlfn.XLOOKUP(M369&amp;(F369),'Báo cáo'!#REF!,'Báo cáo'!#REF!),IFERROR(_xlfn.XLOOKUP(M369&amp;(F369-3),'Báo cáo'!#REF!,'Báo cáo'!#REF!),IFERROR(_xlfn.XLOOKUP(M369&amp;(F369-5),'Báo cáo'!#REF!,'Báo cáo'!#REF!),IFERROR(_xlfn.XLOOKUP(M369&amp;(F369+5),'Báo cáo'!#REF!,'Báo cáo'!#REF!),IFERROR(_xlfn.XLOOKUP(M369&amp;(F369+2),'Báo cáo'!#REF!,'Báo cáo'!#REF!),IFERROR(_xlfn.XLOOKUP(M369&amp;(F369-6),'Báo cáo'!#REF!,'Báo cáo'!#REF!),IFERROR(_xlfn.XLOOKUP(M369&amp;(F369-1),'Báo cáo'!#REF!,'Báo cáo'!#REF!),IFERROR(_xlfn.XLOOKUP(M369&amp;(F369+3),'Báo cáo'!#REF!,'Báo cáo'!#REF!),IFERROR(_xlfn.XLOOKUP(M369&amp;(F369+1),'Báo cáo'!#REF!,'Báo cáo'!#REF!),IFERROR(_xlfn.XLOOKUP(M369&amp;(F369-4),'Báo cáo'!#REF!,'Báo cáo'!#REF!),IFERROR(_xlfn.XLOOKUP(M369&amp;(F369+6),'Báo cáo'!#REF!,'Báo cáo'!#REF!),IFERROR(_xlfn.XLOOKUP(M369&amp;(F369-2),'Báo cáo'!#REF!,'Báo cáo'!#REF!),IFERROR(_xlfn.XLOOKUP(M369&amp;(F369+4),'Báo cáo'!#REF!,'Báo cáo'!#REF!),_xlfn.XLOOKUP(M369&amp;(F369+13),'Báo cáo'!#REF!,'Báo cáo'!#REF!))))))))))))))</f>
        <v>#REF!</v>
      </c>
    </row>
    <row r="370" spans="1:15" hidden="1">
      <c r="A370">
        <v>510010</v>
      </c>
      <c r="B370" t="s">
        <v>18518</v>
      </c>
      <c r="C370" t="s">
        <v>18519</v>
      </c>
      <c r="D370" t="s">
        <v>20278</v>
      </c>
      <c r="E370" s="79" t="s">
        <v>20279</v>
      </c>
      <c r="F370" s="80">
        <v>-14937021</v>
      </c>
      <c r="G370" s="81">
        <v>46058</v>
      </c>
      <c r="H370" s="81"/>
      <c r="I370" s="81"/>
      <c r="J370" s="81">
        <v>46077</v>
      </c>
      <c r="K370" s="82" t="s">
        <v>19360</v>
      </c>
      <c r="L370" s="21">
        <v>46077</v>
      </c>
      <c r="M370">
        <f t="shared" si="10"/>
        <v>11355</v>
      </c>
      <c r="N370" t="str">
        <f t="shared" si="11"/>
        <v>11355-14937021</v>
      </c>
      <c r="O370" t="e">
        <f>IFERROR(_xlfn.XLOOKUP(M370&amp;(F370),'Báo cáo'!#REF!,'Báo cáo'!#REF!),IFERROR(_xlfn.XLOOKUP(M370&amp;(F370-3),'Báo cáo'!#REF!,'Báo cáo'!#REF!),IFERROR(_xlfn.XLOOKUP(M370&amp;(F370-5),'Báo cáo'!#REF!,'Báo cáo'!#REF!),IFERROR(_xlfn.XLOOKUP(M370&amp;(F370+5),'Báo cáo'!#REF!,'Báo cáo'!#REF!),IFERROR(_xlfn.XLOOKUP(M370&amp;(F370+2),'Báo cáo'!#REF!,'Báo cáo'!#REF!),IFERROR(_xlfn.XLOOKUP(M370&amp;(F370-6),'Báo cáo'!#REF!,'Báo cáo'!#REF!),IFERROR(_xlfn.XLOOKUP(M370&amp;(F370-1),'Báo cáo'!#REF!,'Báo cáo'!#REF!),IFERROR(_xlfn.XLOOKUP(M370&amp;(F370+3),'Báo cáo'!#REF!,'Báo cáo'!#REF!),IFERROR(_xlfn.XLOOKUP(M370&amp;(F370+1),'Báo cáo'!#REF!,'Báo cáo'!#REF!),IFERROR(_xlfn.XLOOKUP(M370&amp;(F370-4),'Báo cáo'!#REF!,'Báo cáo'!#REF!),IFERROR(_xlfn.XLOOKUP(M370&amp;(F370+6),'Báo cáo'!#REF!,'Báo cáo'!#REF!),IFERROR(_xlfn.XLOOKUP(M370&amp;(F370-2),'Báo cáo'!#REF!,'Báo cáo'!#REF!),IFERROR(_xlfn.XLOOKUP(M370&amp;(F370+4),'Báo cáo'!#REF!,'Báo cáo'!#REF!),_xlfn.XLOOKUP(M370&amp;(F370+13),'Báo cáo'!#REF!,'Báo cáo'!#REF!))))))))))))))</f>
        <v>#REF!</v>
      </c>
    </row>
    <row r="371" spans="1:15" hidden="1">
      <c r="A371">
        <v>510010</v>
      </c>
      <c r="B371" t="s">
        <v>18518</v>
      </c>
      <c r="C371" t="s">
        <v>18519</v>
      </c>
      <c r="D371" t="s">
        <v>20280</v>
      </c>
      <c r="E371" s="79" t="s">
        <v>20281</v>
      </c>
      <c r="F371" s="80">
        <v>-26554704</v>
      </c>
      <c r="G371" s="81">
        <v>46058</v>
      </c>
      <c r="H371" s="81"/>
      <c r="I371" s="81"/>
      <c r="J371" s="81">
        <v>46077</v>
      </c>
      <c r="K371" s="79" t="s">
        <v>19357</v>
      </c>
      <c r="L371" s="21">
        <v>46077</v>
      </c>
      <c r="M371">
        <f t="shared" si="10"/>
        <v>11377</v>
      </c>
      <c r="N371" t="str">
        <f t="shared" si="11"/>
        <v>11377-26554704</v>
      </c>
      <c r="O371" t="e">
        <f>IFERROR(_xlfn.XLOOKUP(M371&amp;(F371),'Báo cáo'!#REF!,'Báo cáo'!#REF!),IFERROR(_xlfn.XLOOKUP(M371&amp;(F371-3),'Báo cáo'!#REF!,'Báo cáo'!#REF!),IFERROR(_xlfn.XLOOKUP(M371&amp;(F371-5),'Báo cáo'!#REF!,'Báo cáo'!#REF!),IFERROR(_xlfn.XLOOKUP(M371&amp;(F371+5),'Báo cáo'!#REF!,'Báo cáo'!#REF!),IFERROR(_xlfn.XLOOKUP(M371&amp;(F371+2),'Báo cáo'!#REF!,'Báo cáo'!#REF!),IFERROR(_xlfn.XLOOKUP(M371&amp;(F371-6),'Báo cáo'!#REF!,'Báo cáo'!#REF!),IFERROR(_xlfn.XLOOKUP(M371&amp;(F371-1),'Báo cáo'!#REF!,'Báo cáo'!#REF!),IFERROR(_xlfn.XLOOKUP(M371&amp;(F371+3),'Báo cáo'!#REF!,'Báo cáo'!#REF!),IFERROR(_xlfn.XLOOKUP(M371&amp;(F371+1),'Báo cáo'!#REF!,'Báo cáo'!#REF!),IFERROR(_xlfn.XLOOKUP(M371&amp;(F371-4),'Báo cáo'!#REF!,'Báo cáo'!#REF!),IFERROR(_xlfn.XLOOKUP(M371&amp;(F371+6),'Báo cáo'!#REF!,'Báo cáo'!#REF!),IFERROR(_xlfn.XLOOKUP(M371&amp;(F371-2),'Báo cáo'!#REF!,'Báo cáo'!#REF!),IFERROR(_xlfn.XLOOKUP(M371&amp;(F371+4),'Báo cáo'!#REF!,'Báo cáo'!#REF!),_xlfn.XLOOKUP(M371&amp;(F371+13),'Báo cáo'!#REF!,'Báo cáo'!#REF!))))))))))))))</f>
        <v>#REF!</v>
      </c>
    </row>
    <row r="372" spans="1:15" hidden="1">
      <c r="A372">
        <v>510010</v>
      </c>
      <c r="B372" t="s">
        <v>18518</v>
      </c>
      <c r="C372" t="s">
        <v>18519</v>
      </c>
      <c r="D372" t="s">
        <v>20282</v>
      </c>
      <c r="E372" s="79" t="s">
        <v>20283</v>
      </c>
      <c r="F372" s="80">
        <v>-20284843</v>
      </c>
      <c r="G372" s="81">
        <v>46057</v>
      </c>
      <c r="H372" s="81"/>
      <c r="I372" s="81"/>
      <c r="J372" s="81">
        <v>46077</v>
      </c>
      <c r="K372" s="79" t="s">
        <v>20284</v>
      </c>
      <c r="L372" s="21">
        <v>46077</v>
      </c>
      <c r="M372" t="str">
        <f t="shared" si="10"/>
        <v>DN_22026T900415</v>
      </c>
      <c r="N372" t="str">
        <f t="shared" si="11"/>
        <v>DN_22026T900415-20284843</v>
      </c>
      <c r="O372" t="e">
        <f>IFERROR(_xlfn.XLOOKUP(M372&amp;(F372),'Báo cáo'!#REF!,'Báo cáo'!#REF!),IFERROR(_xlfn.XLOOKUP(M372&amp;(F372-3),'Báo cáo'!#REF!,'Báo cáo'!#REF!),IFERROR(_xlfn.XLOOKUP(M372&amp;(F372-5),'Báo cáo'!#REF!,'Báo cáo'!#REF!),IFERROR(_xlfn.XLOOKUP(M372&amp;(F372+5),'Báo cáo'!#REF!,'Báo cáo'!#REF!),IFERROR(_xlfn.XLOOKUP(M372&amp;(F372+2),'Báo cáo'!#REF!,'Báo cáo'!#REF!),IFERROR(_xlfn.XLOOKUP(M372&amp;(F372-6),'Báo cáo'!#REF!,'Báo cáo'!#REF!),IFERROR(_xlfn.XLOOKUP(M372&amp;(F372-1),'Báo cáo'!#REF!,'Báo cáo'!#REF!),IFERROR(_xlfn.XLOOKUP(M372&amp;(F372+3),'Báo cáo'!#REF!,'Báo cáo'!#REF!),IFERROR(_xlfn.XLOOKUP(M372&amp;(F372+1),'Báo cáo'!#REF!,'Báo cáo'!#REF!),IFERROR(_xlfn.XLOOKUP(M372&amp;(F372-4),'Báo cáo'!#REF!,'Báo cáo'!#REF!),IFERROR(_xlfn.XLOOKUP(M372&amp;(F372+6),'Báo cáo'!#REF!,'Báo cáo'!#REF!),IFERROR(_xlfn.XLOOKUP(M372&amp;(F372-2),'Báo cáo'!#REF!,'Báo cáo'!#REF!),IFERROR(_xlfn.XLOOKUP(M372&amp;(F372+4),'Báo cáo'!#REF!,'Báo cáo'!#REF!),_xlfn.XLOOKUP(M372&amp;(F372+13),'Báo cáo'!#REF!,'Báo cáo'!#REF!))))))))))))))</f>
        <v>#REF!</v>
      </c>
    </row>
    <row r="373" spans="1:15" hidden="1">
      <c r="A373">
        <v>510023</v>
      </c>
      <c r="B373" t="s">
        <v>18518</v>
      </c>
      <c r="C373" t="s">
        <v>18519</v>
      </c>
      <c r="D373" t="s">
        <v>20285</v>
      </c>
      <c r="E373" s="79" t="s">
        <v>20286</v>
      </c>
      <c r="F373" s="80">
        <v>-464400</v>
      </c>
      <c r="G373" s="81">
        <v>46065</v>
      </c>
      <c r="H373" s="81"/>
      <c r="I373" s="81"/>
      <c r="J373" s="81">
        <v>46091</v>
      </c>
      <c r="K373" s="79" t="s">
        <v>19428</v>
      </c>
      <c r="L373" s="21">
        <v>46091</v>
      </c>
      <c r="M373">
        <f t="shared" si="10"/>
        <v>22</v>
      </c>
      <c r="N373" t="str">
        <f t="shared" si="11"/>
        <v>22-464400</v>
      </c>
      <c r="O373" t="e">
        <f>IFERROR(_xlfn.XLOOKUP(M373&amp;(F373),'Báo cáo'!#REF!,'Báo cáo'!#REF!),IFERROR(_xlfn.XLOOKUP(M373&amp;(F373-3),'Báo cáo'!#REF!,'Báo cáo'!#REF!),IFERROR(_xlfn.XLOOKUP(M373&amp;(F373-5),'Báo cáo'!#REF!,'Báo cáo'!#REF!),IFERROR(_xlfn.XLOOKUP(M373&amp;(F373+5),'Báo cáo'!#REF!,'Báo cáo'!#REF!),IFERROR(_xlfn.XLOOKUP(M373&amp;(F373+2),'Báo cáo'!#REF!,'Báo cáo'!#REF!),IFERROR(_xlfn.XLOOKUP(M373&amp;(F373-6),'Báo cáo'!#REF!,'Báo cáo'!#REF!),IFERROR(_xlfn.XLOOKUP(M373&amp;(F373-1),'Báo cáo'!#REF!,'Báo cáo'!#REF!),IFERROR(_xlfn.XLOOKUP(M373&amp;(F373+3),'Báo cáo'!#REF!,'Báo cáo'!#REF!),IFERROR(_xlfn.XLOOKUP(M373&amp;(F373+1),'Báo cáo'!#REF!,'Báo cáo'!#REF!),IFERROR(_xlfn.XLOOKUP(M373&amp;(F373-4),'Báo cáo'!#REF!,'Báo cáo'!#REF!),IFERROR(_xlfn.XLOOKUP(M373&amp;(F373+6),'Báo cáo'!#REF!,'Báo cáo'!#REF!),IFERROR(_xlfn.XLOOKUP(M373&amp;(F373-2),'Báo cáo'!#REF!,'Báo cáo'!#REF!),IFERROR(_xlfn.XLOOKUP(M373&amp;(F373+4),'Báo cáo'!#REF!,'Báo cáo'!#REF!),_xlfn.XLOOKUP(M373&amp;(F373+13),'Báo cáo'!#REF!,'Báo cáo'!#REF!))))))))))))))</f>
        <v>#REF!</v>
      </c>
    </row>
    <row r="374" spans="1:15" hidden="1">
      <c r="A374">
        <v>510023</v>
      </c>
      <c r="B374" t="s">
        <v>18518</v>
      </c>
      <c r="C374" t="s">
        <v>18519</v>
      </c>
      <c r="D374" t="s">
        <v>20287</v>
      </c>
      <c r="E374" s="79" t="s">
        <v>20288</v>
      </c>
      <c r="F374" s="80">
        <v>-317222</v>
      </c>
      <c r="G374" s="81">
        <v>46078</v>
      </c>
      <c r="H374" s="81"/>
      <c r="I374" s="81"/>
      <c r="J374" s="81">
        <v>46091</v>
      </c>
      <c r="K374" s="79" t="s">
        <v>19282</v>
      </c>
      <c r="L374" s="21">
        <v>46091</v>
      </c>
      <c r="M374">
        <f t="shared" si="10"/>
        <v>24</v>
      </c>
      <c r="N374" t="str">
        <f t="shared" si="11"/>
        <v>24-317222</v>
      </c>
      <c r="O374" t="e">
        <f>IFERROR(_xlfn.XLOOKUP(M374&amp;(F374),'Báo cáo'!#REF!,'Báo cáo'!#REF!),IFERROR(_xlfn.XLOOKUP(M374&amp;(F374-3),'Báo cáo'!#REF!,'Báo cáo'!#REF!),IFERROR(_xlfn.XLOOKUP(M374&amp;(F374-5),'Báo cáo'!#REF!,'Báo cáo'!#REF!),IFERROR(_xlfn.XLOOKUP(M374&amp;(F374+5),'Báo cáo'!#REF!,'Báo cáo'!#REF!),IFERROR(_xlfn.XLOOKUP(M374&amp;(F374+2),'Báo cáo'!#REF!,'Báo cáo'!#REF!),IFERROR(_xlfn.XLOOKUP(M374&amp;(F374-6),'Báo cáo'!#REF!,'Báo cáo'!#REF!),IFERROR(_xlfn.XLOOKUP(M374&amp;(F374-1),'Báo cáo'!#REF!,'Báo cáo'!#REF!),IFERROR(_xlfn.XLOOKUP(M374&amp;(F374+3),'Báo cáo'!#REF!,'Báo cáo'!#REF!),IFERROR(_xlfn.XLOOKUP(M374&amp;(F374+1),'Báo cáo'!#REF!,'Báo cáo'!#REF!),IFERROR(_xlfn.XLOOKUP(M374&amp;(F374-4),'Báo cáo'!#REF!,'Báo cáo'!#REF!),IFERROR(_xlfn.XLOOKUP(M374&amp;(F374+6),'Báo cáo'!#REF!,'Báo cáo'!#REF!),IFERROR(_xlfn.XLOOKUP(M374&amp;(F374-2),'Báo cáo'!#REF!,'Báo cáo'!#REF!),IFERROR(_xlfn.XLOOKUP(M374&amp;(F374+4),'Báo cáo'!#REF!,'Báo cáo'!#REF!),_xlfn.XLOOKUP(M374&amp;(F374+13),'Báo cáo'!#REF!,'Báo cáo'!#REF!))))))))))))))</f>
        <v>#REF!</v>
      </c>
    </row>
    <row r="375" spans="1:15" hidden="1">
      <c r="A375">
        <v>520090</v>
      </c>
      <c r="B375" t="s">
        <v>18518</v>
      </c>
      <c r="C375" t="s">
        <v>18519</v>
      </c>
      <c r="D375" t="s">
        <v>20289</v>
      </c>
      <c r="E375" s="79" t="s">
        <v>20290</v>
      </c>
      <c r="F375" s="80">
        <v>-313200</v>
      </c>
      <c r="G375" s="81">
        <v>46076</v>
      </c>
      <c r="H375" s="81"/>
      <c r="I375" s="81"/>
      <c r="J375" s="81">
        <v>46091</v>
      </c>
      <c r="K375" s="79" t="s">
        <v>19284</v>
      </c>
      <c r="L375" s="21">
        <v>46091</v>
      </c>
      <c r="M375">
        <f t="shared" si="10"/>
        <v>29</v>
      </c>
      <c r="N375" t="str">
        <f t="shared" si="11"/>
        <v>29-313200</v>
      </c>
      <c r="O375" t="e">
        <f>IFERROR(_xlfn.XLOOKUP(M375&amp;(F375),'Báo cáo'!#REF!,'Báo cáo'!#REF!),IFERROR(_xlfn.XLOOKUP(M375&amp;(F375-3),'Báo cáo'!#REF!,'Báo cáo'!#REF!),IFERROR(_xlfn.XLOOKUP(M375&amp;(F375-5),'Báo cáo'!#REF!,'Báo cáo'!#REF!),IFERROR(_xlfn.XLOOKUP(M375&amp;(F375+5),'Báo cáo'!#REF!,'Báo cáo'!#REF!),IFERROR(_xlfn.XLOOKUP(M375&amp;(F375+2),'Báo cáo'!#REF!,'Báo cáo'!#REF!),IFERROR(_xlfn.XLOOKUP(M375&amp;(F375-6),'Báo cáo'!#REF!,'Báo cáo'!#REF!),IFERROR(_xlfn.XLOOKUP(M375&amp;(F375-1),'Báo cáo'!#REF!,'Báo cáo'!#REF!),IFERROR(_xlfn.XLOOKUP(M375&amp;(F375+3),'Báo cáo'!#REF!,'Báo cáo'!#REF!),IFERROR(_xlfn.XLOOKUP(M375&amp;(F375+1),'Báo cáo'!#REF!,'Báo cáo'!#REF!),IFERROR(_xlfn.XLOOKUP(M375&amp;(F375-4),'Báo cáo'!#REF!,'Báo cáo'!#REF!),IFERROR(_xlfn.XLOOKUP(M375&amp;(F375+6),'Báo cáo'!#REF!,'Báo cáo'!#REF!),IFERROR(_xlfn.XLOOKUP(M375&amp;(F375-2),'Báo cáo'!#REF!,'Báo cáo'!#REF!),IFERROR(_xlfn.XLOOKUP(M375&amp;(F375+4),'Báo cáo'!#REF!,'Báo cáo'!#REF!),_xlfn.XLOOKUP(M375&amp;(F375+13),'Báo cáo'!#REF!,'Báo cáo'!#REF!))))))))))))))</f>
        <v>#REF!</v>
      </c>
    </row>
    <row r="376" spans="1:15" hidden="1">
      <c r="A376">
        <v>510025</v>
      </c>
      <c r="B376" t="s">
        <v>18518</v>
      </c>
      <c r="C376" t="s">
        <v>18519</v>
      </c>
      <c r="D376" t="s">
        <v>20291</v>
      </c>
      <c r="E376" s="79" t="s">
        <v>20292</v>
      </c>
      <c r="F376" s="80">
        <v>-3331800</v>
      </c>
      <c r="G376" s="81">
        <v>46078</v>
      </c>
      <c r="H376" s="81"/>
      <c r="I376" s="81"/>
      <c r="J376" s="81">
        <v>46091</v>
      </c>
      <c r="K376" s="79" t="s">
        <v>19429</v>
      </c>
      <c r="L376" s="21">
        <v>46091</v>
      </c>
      <c r="M376">
        <f t="shared" si="10"/>
        <v>38</v>
      </c>
      <c r="N376" t="str">
        <f t="shared" si="11"/>
        <v>38-3331800</v>
      </c>
      <c r="O376" t="e">
        <f>IFERROR(_xlfn.XLOOKUP(M376&amp;(F376),'Báo cáo'!#REF!,'Báo cáo'!#REF!),IFERROR(_xlfn.XLOOKUP(M376&amp;(F376-3),'Báo cáo'!#REF!,'Báo cáo'!#REF!),IFERROR(_xlfn.XLOOKUP(M376&amp;(F376-5),'Báo cáo'!#REF!,'Báo cáo'!#REF!),IFERROR(_xlfn.XLOOKUP(M376&amp;(F376+5),'Báo cáo'!#REF!,'Báo cáo'!#REF!),IFERROR(_xlfn.XLOOKUP(M376&amp;(F376+2),'Báo cáo'!#REF!,'Báo cáo'!#REF!),IFERROR(_xlfn.XLOOKUP(M376&amp;(F376-6),'Báo cáo'!#REF!,'Báo cáo'!#REF!),IFERROR(_xlfn.XLOOKUP(M376&amp;(F376-1),'Báo cáo'!#REF!,'Báo cáo'!#REF!),IFERROR(_xlfn.XLOOKUP(M376&amp;(F376+3),'Báo cáo'!#REF!,'Báo cáo'!#REF!),IFERROR(_xlfn.XLOOKUP(M376&amp;(F376+1),'Báo cáo'!#REF!,'Báo cáo'!#REF!),IFERROR(_xlfn.XLOOKUP(M376&amp;(F376-4),'Báo cáo'!#REF!,'Báo cáo'!#REF!),IFERROR(_xlfn.XLOOKUP(M376&amp;(F376+6),'Báo cáo'!#REF!,'Báo cáo'!#REF!),IFERROR(_xlfn.XLOOKUP(M376&amp;(F376-2),'Báo cáo'!#REF!,'Báo cáo'!#REF!),IFERROR(_xlfn.XLOOKUP(M376&amp;(F376+4),'Báo cáo'!#REF!,'Báo cáo'!#REF!),_xlfn.XLOOKUP(M376&amp;(F376+13),'Báo cáo'!#REF!,'Báo cáo'!#REF!))))))))))))))</f>
        <v>#REF!</v>
      </c>
    </row>
    <row r="377" spans="1:15" hidden="1">
      <c r="A377">
        <v>510027</v>
      </c>
      <c r="B377" t="s">
        <v>18518</v>
      </c>
      <c r="C377" t="s">
        <v>18519</v>
      </c>
      <c r="D377" t="s">
        <v>20293</v>
      </c>
      <c r="E377" s="79" t="s">
        <v>20294</v>
      </c>
      <c r="F377" s="80">
        <v>-1106212</v>
      </c>
      <c r="G377" s="81">
        <v>46069</v>
      </c>
      <c r="H377" s="81"/>
      <c r="I377" s="81"/>
      <c r="J377" s="81">
        <v>46091</v>
      </c>
      <c r="K377" s="79" t="s">
        <v>18896</v>
      </c>
      <c r="L377" s="21">
        <v>46091</v>
      </c>
      <c r="M377">
        <f t="shared" si="10"/>
        <v>48</v>
      </c>
      <c r="N377" t="str">
        <f t="shared" si="11"/>
        <v>48-1106212</v>
      </c>
      <c r="O377" t="e">
        <f>IFERROR(_xlfn.XLOOKUP(M377&amp;(F377),'Báo cáo'!#REF!,'Báo cáo'!#REF!),IFERROR(_xlfn.XLOOKUP(M377&amp;(F377-3),'Báo cáo'!#REF!,'Báo cáo'!#REF!),IFERROR(_xlfn.XLOOKUP(M377&amp;(F377-5),'Báo cáo'!#REF!,'Báo cáo'!#REF!),IFERROR(_xlfn.XLOOKUP(M377&amp;(F377+5),'Báo cáo'!#REF!,'Báo cáo'!#REF!),IFERROR(_xlfn.XLOOKUP(M377&amp;(F377+2),'Báo cáo'!#REF!,'Báo cáo'!#REF!),IFERROR(_xlfn.XLOOKUP(M377&amp;(F377-6),'Báo cáo'!#REF!,'Báo cáo'!#REF!),IFERROR(_xlfn.XLOOKUP(M377&amp;(F377-1),'Báo cáo'!#REF!,'Báo cáo'!#REF!),IFERROR(_xlfn.XLOOKUP(M377&amp;(F377+3),'Báo cáo'!#REF!,'Báo cáo'!#REF!),IFERROR(_xlfn.XLOOKUP(M377&amp;(F377+1),'Báo cáo'!#REF!,'Báo cáo'!#REF!),IFERROR(_xlfn.XLOOKUP(M377&amp;(F377-4),'Báo cáo'!#REF!,'Báo cáo'!#REF!),IFERROR(_xlfn.XLOOKUP(M377&amp;(F377+6),'Báo cáo'!#REF!,'Báo cáo'!#REF!),IFERROR(_xlfn.XLOOKUP(M377&amp;(F377-2),'Báo cáo'!#REF!,'Báo cáo'!#REF!),IFERROR(_xlfn.XLOOKUP(M377&amp;(F377+4),'Báo cáo'!#REF!,'Báo cáo'!#REF!),_xlfn.XLOOKUP(M377&amp;(F377+13),'Báo cáo'!#REF!,'Báo cáo'!#REF!))))))))))))))</f>
        <v>#REF!</v>
      </c>
    </row>
    <row r="378" spans="1:15" hidden="1">
      <c r="A378">
        <v>510022</v>
      </c>
      <c r="B378" t="s">
        <v>18518</v>
      </c>
      <c r="C378" t="s">
        <v>18519</v>
      </c>
      <c r="D378" t="s">
        <v>20295</v>
      </c>
      <c r="E378" s="79" t="s">
        <v>20296</v>
      </c>
      <c r="F378" s="80">
        <v>-1671300</v>
      </c>
      <c r="G378" s="81">
        <v>46065</v>
      </c>
      <c r="H378" s="81"/>
      <c r="I378" s="81"/>
      <c r="J378" s="81">
        <v>46091</v>
      </c>
      <c r="K378" s="79" t="s">
        <v>19426</v>
      </c>
      <c r="L378" s="21">
        <v>46091</v>
      </c>
      <c r="M378">
        <f t="shared" si="10"/>
        <v>66</v>
      </c>
      <c r="N378" t="str">
        <f t="shared" si="11"/>
        <v>66-1671300</v>
      </c>
      <c r="O378" t="e">
        <f>IFERROR(_xlfn.XLOOKUP(M378&amp;(F378),'Báo cáo'!#REF!,'Báo cáo'!#REF!),IFERROR(_xlfn.XLOOKUP(M378&amp;(F378-3),'Báo cáo'!#REF!,'Báo cáo'!#REF!),IFERROR(_xlfn.XLOOKUP(M378&amp;(F378-5),'Báo cáo'!#REF!,'Báo cáo'!#REF!),IFERROR(_xlfn.XLOOKUP(M378&amp;(F378+5),'Báo cáo'!#REF!,'Báo cáo'!#REF!),IFERROR(_xlfn.XLOOKUP(M378&amp;(F378+2),'Báo cáo'!#REF!,'Báo cáo'!#REF!),IFERROR(_xlfn.XLOOKUP(M378&amp;(F378-6),'Báo cáo'!#REF!,'Báo cáo'!#REF!),IFERROR(_xlfn.XLOOKUP(M378&amp;(F378-1),'Báo cáo'!#REF!,'Báo cáo'!#REF!),IFERROR(_xlfn.XLOOKUP(M378&amp;(F378+3),'Báo cáo'!#REF!,'Báo cáo'!#REF!),IFERROR(_xlfn.XLOOKUP(M378&amp;(F378+1),'Báo cáo'!#REF!,'Báo cáo'!#REF!),IFERROR(_xlfn.XLOOKUP(M378&amp;(F378-4),'Báo cáo'!#REF!,'Báo cáo'!#REF!),IFERROR(_xlfn.XLOOKUP(M378&amp;(F378+6),'Báo cáo'!#REF!,'Báo cáo'!#REF!),IFERROR(_xlfn.XLOOKUP(M378&amp;(F378-2),'Báo cáo'!#REF!,'Báo cáo'!#REF!),IFERROR(_xlfn.XLOOKUP(M378&amp;(F378+4),'Báo cáo'!#REF!,'Báo cáo'!#REF!),_xlfn.XLOOKUP(M378&amp;(F378+13),'Báo cáo'!#REF!,'Báo cáo'!#REF!))))))))))))))</f>
        <v>#REF!</v>
      </c>
    </row>
    <row r="379" spans="1:15" hidden="1">
      <c r="A379">
        <v>510016</v>
      </c>
      <c r="B379" t="s">
        <v>18518</v>
      </c>
      <c r="C379" t="s">
        <v>18519</v>
      </c>
      <c r="D379" t="s">
        <v>20297</v>
      </c>
      <c r="E379" s="79" t="s">
        <v>20298</v>
      </c>
      <c r="F379" s="80">
        <v>-886150</v>
      </c>
      <c r="G379" s="81">
        <v>46066</v>
      </c>
      <c r="H379" s="81"/>
      <c r="I379" s="81"/>
      <c r="J379" s="81">
        <v>46091</v>
      </c>
      <c r="K379" s="79" t="s">
        <v>19427</v>
      </c>
      <c r="L379" s="21">
        <v>46091</v>
      </c>
      <c r="M379">
        <f t="shared" si="10"/>
        <v>70</v>
      </c>
      <c r="N379" t="str">
        <f t="shared" si="11"/>
        <v>70-886150</v>
      </c>
      <c r="O379" t="e">
        <f>IFERROR(_xlfn.XLOOKUP(M379&amp;(F379),'Báo cáo'!#REF!,'Báo cáo'!#REF!),IFERROR(_xlfn.XLOOKUP(M379&amp;(F379-3),'Báo cáo'!#REF!,'Báo cáo'!#REF!),IFERROR(_xlfn.XLOOKUP(M379&amp;(F379-5),'Báo cáo'!#REF!,'Báo cáo'!#REF!),IFERROR(_xlfn.XLOOKUP(M379&amp;(F379+5),'Báo cáo'!#REF!,'Báo cáo'!#REF!),IFERROR(_xlfn.XLOOKUP(M379&amp;(F379+2),'Báo cáo'!#REF!,'Báo cáo'!#REF!),IFERROR(_xlfn.XLOOKUP(M379&amp;(F379-6),'Báo cáo'!#REF!,'Báo cáo'!#REF!),IFERROR(_xlfn.XLOOKUP(M379&amp;(F379-1),'Báo cáo'!#REF!,'Báo cáo'!#REF!),IFERROR(_xlfn.XLOOKUP(M379&amp;(F379+3),'Báo cáo'!#REF!,'Báo cáo'!#REF!),IFERROR(_xlfn.XLOOKUP(M379&amp;(F379+1),'Báo cáo'!#REF!,'Báo cáo'!#REF!),IFERROR(_xlfn.XLOOKUP(M379&amp;(F379-4),'Báo cáo'!#REF!,'Báo cáo'!#REF!),IFERROR(_xlfn.XLOOKUP(M379&amp;(F379+6),'Báo cáo'!#REF!,'Báo cáo'!#REF!),IFERROR(_xlfn.XLOOKUP(M379&amp;(F379-2),'Báo cáo'!#REF!,'Báo cáo'!#REF!),IFERROR(_xlfn.XLOOKUP(M379&amp;(F379+4),'Báo cáo'!#REF!,'Báo cáo'!#REF!),_xlfn.XLOOKUP(M379&amp;(F379+13),'Báo cáo'!#REF!,'Báo cáo'!#REF!))))))))))))))</f>
        <v>#REF!</v>
      </c>
    </row>
    <row r="380" spans="1:15" hidden="1">
      <c r="A380">
        <v>510013</v>
      </c>
      <c r="B380" t="s">
        <v>18518</v>
      </c>
      <c r="C380" t="s">
        <v>18519</v>
      </c>
      <c r="D380" t="s">
        <v>20299</v>
      </c>
      <c r="E380" s="79" t="s">
        <v>20300</v>
      </c>
      <c r="F380" s="80">
        <v>-1041204</v>
      </c>
      <c r="G380" s="81">
        <v>46066</v>
      </c>
      <c r="H380" s="81"/>
      <c r="I380" s="81"/>
      <c r="J380" s="81">
        <v>46091</v>
      </c>
      <c r="K380" s="79" t="s">
        <v>19425</v>
      </c>
      <c r="L380" s="21">
        <v>46091</v>
      </c>
      <c r="M380">
        <f t="shared" si="10"/>
        <v>82</v>
      </c>
      <c r="N380" t="str">
        <f t="shared" si="11"/>
        <v>82-1041204</v>
      </c>
      <c r="O380" t="e">
        <f>IFERROR(_xlfn.XLOOKUP(M380&amp;(F380),'Báo cáo'!#REF!,'Báo cáo'!#REF!),IFERROR(_xlfn.XLOOKUP(M380&amp;(F380-3),'Báo cáo'!#REF!,'Báo cáo'!#REF!),IFERROR(_xlfn.XLOOKUP(M380&amp;(F380-5),'Báo cáo'!#REF!,'Báo cáo'!#REF!),IFERROR(_xlfn.XLOOKUP(M380&amp;(F380+5),'Báo cáo'!#REF!,'Báo cáo'!#REF!),IFERROR(_xlfn.XLOOKUP(M380&amp;(F380+2),'Báo cáo'!#REF!,'Báo cáo'!#REF!),IFERROR(_xlfn.XLOOKUP(M380&amp;(F380-6),'Báo cáo'!#REF!,'Báo cáo'!#REF!),IFERROR(_xlfn.XLOOKUP(M380&amp;(F380-1),'Báo cáo'!#REF!,'Báo cáo'!#REF!),IFERROR(_xlfn.XLOOKUP(M380&amp;(F380+3),'Báo cáo'!#REF!,'Báo cáo'!#REF!),IFERROR(_xlfn.XLOOKUP(M380&amp;(F380+1),'Báo cáo'!#REF!,'Báo cáo'!#REF!),IFERROR(_xlfn.XLOOKUP(M380&amp;(F380-4),'Báo cáo'!#REF!,'Báo cáo'!#REF!),IFERROR(_xlfn.XLOOKUP(M380&amp;(F380+6),'Báo cáo'!#REF!,'Báo cáo'!#REF!),IFERROR(_xlfn.XLOOKUP(M380&amp;(F380-2),'Báo cáo'!#REF!,'Báo cáo'!#REF!),IFERROR(_xlfn.XLOOKUP(M380&amp;(F380+4),'Báo cáo'!#REF!,'Báo cáo'!#REF!),_xlfn.XLOOKUP(M380&amp;(F380+13),'Báo cáo'!#REF!,'Báo cáo'!#REF!))))))))))))))</f>
        <v>#REF!</v>
      </c>
    </row>
    <row r="381" spans="1:15" hidden="1">
      <c r="A381">
        <v>510016</v>
      </c>
      <c r="B381" t="s">
        <v>18518</v>
      </c>
      <c r="C381" t="s">
        <v>18519</v>
      </c>
      <c r="D381" t="s">
        <v>20301</v>
      </c>
      <c r="E381" s="79" t="s">
        <v>20302</v>
      </c>
      <c r="F381" s="80">
        <v>512271</v>
      </c>
      <c r="G381" s="81">
        <v>46045</v>
      </c>
      <c r="H381" s="81"/>
      <c r="I381" s="81"/>
      <c r="J381" s="81">
        <v>46091</v>
      </c>
      <c r="K381" s="79" t="s">
        <v>19216</v>
      </c>
      <c r="L381" s="21">
        <v>46091</v>
      </c>
      <c r="M381">
        <f t="shared" si="10"/>
        <v>5160</v>
      </c>
      <c r="N381" t="str">
        <f t="shared" si="11"/>
        <v>5160512271</v>
      </c>
      <c r="O381" t="e">
        <f>IFERROR(_xlfn.XLOOKUP(M381&amp;(F381),'Báo cáo'!#REF!,'Báo cáo'!#REF!),IFERROR(_xlfn.XLOOKUP(M381&amp;(F381-3),'Báo cáo'!#REF!,'Báo cáo'!#REF!),IFERROR(_xlfn.XLOOKUP(M381&amp;(F381-5),'Báo cáo'!#REF!,'Báo cáo'!#REF!),IFERROR(_xlfn.XLOOKUP(M381&amp;(F381+5),'Báo cáo'!#REF!,'Báo cáo'!#REF!),IFERROR(_xlfn.XLOOKUP(M381&amp;(F381+2),'Báo cáo'!#REF!,'Báo cáo'!#REF!),IFERROR(_xlfn.XLOOKUP(M381&amp;(F381-6),'Báo cáo'!#REF!,'Báo cáo'!#REF!),IFERROR(_xlfn.XLOOKUP(M381&amp;(F381-1),'Báo cáo'!#REF!,'Báo cáo'!#REF!),IFERROR(_xlfn.XLOOKUP(M381&amp;(F381+3),'Báo cáo'!#REF!,'Báo cáo'!#REF!),IFERROR(_xlfn.XLOOKUP(M381&amp;(F381+1),'Báo cáo'!#REF!,'Báo cáo'!#REF!),IFERROR(_xlfn.XLOOKUP(M381&amp;(F381-4),'Báo cáo'!#REF!,'Báo cáo'!#REF!),IFERROR(_xlfn.XLOOKUP(M381&amp;(F381+6),'Báo cáo'!#REF!,'Báo cáo'!#REF!),IFERROR(_xlfn.XLOOKUP(M381&amp;(F381-2),'Báo cáo'!#REF!,'Báo cáo'!#REF!),IFERROR(_xlfn.XLOOKUP(M381&amp;(F381+4),'Báo cáo'!#REF!,'Báo cáo'!#REF!),_xlfn.XLOOKUP(M381&amp;(F381+13),'Báo cáo'!#REF!,'Báo cáo'!#REF!))))))))))))))</f>
        <v>#REF!</v>
      </c>
    </row>
    <row r="382" spans="1:15" hidden="1">
      <c r="A382">
        <v>510016</v>
      </c>
      <c r="B382" t="s">
        <v>18518</v>
      </c>
      <c r="C382" t="s">
        <v>18519</v>
      </c>
      <c r="D382" t="s">
        <v>20303</v>
      </c>
      <c r="E382" s="79" t="s">
        <v>20304</v>
      </c>
      <c r="F382" s="80">
        <v>541971</v>
      </c>
      <c r="G382" s="81">
        <v>46045</v>
      </c>
      <c r="H382" s="81"/>
      <c r="I382" s="81"/>
      <c r="J382" s="81">
        <v>46091</v>
      </c>
      <c r="K382" s="79" t="s">
        <v>19217</v>
      </c>
      <c r="L382" s="21">
        <v>46091</v>
      </c>
      <c r="M382">
        <f t="shared" si="10"/>
        <v>5161</v>
      </c>
      <c r="N382" t="str">
        <f t="shared" si="11"/>
        <v>5161541971</v>
      </c>
      <c r="O382" t="e">
        <f>IFERROR(_xlfn.XLOOKUP(M382&amp;(F382),'Báo cáo'!#REF!,'Báo cáo'!#REF!),IFERROR(_xlfn.XLOOKUP(M382&amp;(F382-3),'Báo cáo'!#REF!,'Báo cáo'!#REF!),IFERROR(_xlfn.XLOOKUP(M382&amp;(F382-5),'Báo cáo'!#REF!,'Báo cáo'!#REF!),IFERROR(_xlfn.XLOOKUP(M382&amp;(F382+5),'Báo cáo'!#REF!,'Báo cáo'!#REF!),IFERROR(_xlfn.XLOOKUP(M382&amp;(F382+2),'Báo cáo'!#REF!,'Báo cáo'!#REF!),IFERROR(_xlfn.XLOOKUP(M382&amp;(F382-6),'Báo cáo'!#REF!,'Báo cáo'!#REF!),IFERROR(_xlfn.XLOOKUP(M382&amp;(F382-1),'Báo cáo'!#REF!,'Báo cáo'!#REF!),IFERROR(_xlfn.XLOOKUP(M382&amp;(F382+3),'Báo cáo'!#REF!,'Báo cáo'!#REF!),IFERROR(_xlfn.XLOOKUP(M382&amp;(F382+1),'Báo cáo'!#REF!,'Báo cáo'!#REF!),IFERROR(_xlfn.XLOOKUP(M382&amp;(F382-4),'Báo cáo'!#REF!,'Báo cáo'!#REF!),IFERROR(_xlfn.XLOOKUP(M382&amp;(F382+6),'Báo cáo'!#REF!,'Báo cáo'!#REF!),IFERROR(_xlfn.XLOOKUP(M382&amp;(F382-2),'Báo cáo'!#REF!,'Báo cáo'!#REF!),IFERROR(_xlfn.XLOOKUP(M382&amp;(F382+4),'Báo cáo'!#REF!,'Báo cáo'!#REF!),_xlfn.XLOOKUP(M382&amp;(F382+13),'Báo cáo'!#REF!,'Báo cáo'!#REF!))))))))))))))</f>
        <v>#REF!</v>
      </c>
    </row>
    <row r="383" spans="1:15" hidden="1">
      <c r="A383">
        <v>510021</v>
      </c>
      <c r="B383" t="s">
        <v>18518</v>
      </c>
      <c r="C383" t="s">
        <v>18519</v>
      </c>
      <c r="D383" t="s">
        <v>20305</v>
      </c>
      <c r="E383" s="79" t="s">
        <v>20306</v>
      </c>
      <c r="F383" s="80">
        <v>3125115</v>
      </c>
      <c r="G383" s="81">
        <v>46044</v>
      </c>
      <c r="H383" s="81"/>
      <c r="I383" s="81"/>
      <c r="J383" s="81">
        <v>46091</v>
      </c>
      <c r="K383" s="79" t="s">
        <v>19218</v>
      </c>
      <c r="L383" s="21">
        <v>46091</v>
      </c>
      <c r="M383">
        <f t="shared" si="10"/>
        <v>5162</v>
      </c>
      <c r="N383" t="str">
        <f t="shared" si="11"/>
        <v>51623125115</v>
      </c>
      <c r="O383" t="e">
        <f>IFERROR(_xlfn.XLOOKUP(M383&amp;(F383),'Báo cáo'!#REF!,'Báo cáo'!#REF!),IFERROR(_xlfn.XLOOKUP(M383&amp;(F383-3),'Báo cáo'!#REF!,'Báo cáo'!#REF!),IFERROR(_xlfn.XLOOKUP(M383&amp;(F383-5),'Báo cáo'!#REF!,'Báo cáo'!#REF!),IFERROR(_xlfn.XLOOKUP(M383&amp;(F383+5),'Báo cáo'!#REF!,'Báo cáo'!#REF!),IFERROR(_xlfn.XLOOKUP(M383&amp;(F383+2),'Báo cáo'!#REF!,'Báo cáo'!#REF!),IFERROR(_xlfn.XLOOKUP(M383&amp;(F383-6),'Báo cáo'!#REF!,'Báo cáo'!#REF!),IFERROR(_xlfn.XLOOKUP(M383&amp;(F383-1),'Báo cáo'!#REF!,'Báo cáo'!#REF!),IFERROR(_xlfn.XLOOKUP(M383&amp;(F383+3),'Báo cáo'!#REF!,'Báo cáo'!#REF!),IFERROR(_xlfn.XLOOKUP(M383&amp;(F383+1),'Báo cáo'!#REF!,'Báo cáo'!#REF!),IFERROR(_xlfn.XLOOKUP(M383&amp;(F383-4),'Báo cáo'!#REF!,'Báo cáo'!#REF!),IFERROR(_xlfn.XLOOKUP(M383&amp;(F383+6),'Báo cáo'!#REF!,'Báo cáo'!#REF!),IFERROR(_xlfn.XLOOKUP(M383&amp;(F383-2),'Báo cáo'!#REF!,'Báo cáo'!#REF!),IFERROR(_xlfn.XLOOKUP(M383&amp;(F383+4),'Báo cáo'!#REF!,'Báo cáo'!#REF!),_xlfn.XLOOKUP(M383&amp;(F383+13),'Báo cáo'!#REF!,'Báo cáo'!#REF!))))))))))))))</f>
        <v>#REF!</v>
      </c>
    </row>
    <row r="384" spans="1:15" hidden="1">
      <c r="A384">
        <v>510022</v>
      </c>
      <c r="B384" t="s">
        <v>18518</v>
      </c>
      <c r="C384" t="s">
        <v>18519</v>
      </c>
      <c r="D384" t="s">
        <v>20307</v>
      </c>
      <c r="E384" s="79" t="s">
        <v>20308</v>
      </c>
      <c r="F384" s="80">
        <v>512271</v>
      </c>
      <c r="G384" s="81">
        <v>46043</v>
      </c>
      <c r="H384" s="81"/>
      <c r="I384" s="81"/>
      <c r="J384" s="81">
        <v>46091</v>
      </c>
      <c r="K384" s="79" t="s">
        <v>19219</v>
      </c>
      <c r="L384" s="21">
        <v>46091</v>
      </c>
      <c r="M384">
        <f t="shared" si="10"/>
        <v>5163</v>
      </c>
      <c r="N384" t="str">
        <f t="shared" si="11"/>
        <v>5163512271</v>
      </c>
      <c r="O384" t="e">
        <f>IFERROR(_xlfn.XLOOKUP(M384&amp;(F384),'Báo cáo'!#REF!,'Báo cáo'!#REF!),IFERROR(_xlfn.XLOOKUP(M384&amp;(F384-3),'Báo cáo'!#REF!,'Báo cáo'!#REF!),IFERROR(_xlfn.XLOOKUP(M384&amp;(F384-5),'Báo cáo'!#REF!,'Báo cáo'!#REF!),IFERROR(_xlfn.XLOOKUP(M384&amp;(F384+5),'Báo cáo'!#REF!,'Báo cáo'!#REF!),IFERROR(_xlfn.XLOOKUP(M384&amp;(F384+2),'Báo cáo'!#REF!,'Báo cáo'!#REF!),IFERROR(_xlfn.XLOOKUP(M384&amp;(F384-6),'Báo cáo'!#REF!,'Báo cáo'!#REF!),IFERROR(_xlfn.XLOOKUP(M384&amp;(F384-1),'Báo cáo'!#REF!,'Báo cáo'!#REF!),IFERROR(_xlfn.XLOOKUP(M384&amp;(F384+3),'Báo cáo'!#REF!,'Báo cáo'!#REF!),IFERROR(_xlfn.XLOOKUP(M384&amp;(F384+1),'Báo cáo'!#REF!,'Báo cáo'!#REF!),IFERROR(_xlfn.XLOOKUP(M384&amp;(F384-4),'Báo cáo'!#REF!,'Báo cáo'!#REF!),IFERROR(_xlfn.XLOOKUP(M384&amp;(F384+6),'Báo cáo'!#REF!,'Báo cáo'!#REF!),IFERROR(_xlfn.XLOOKUP(M384&amp;(F384-2),'Báo cáo'!#REF!,'Báo cáo'!#REF!),IFERROR(_xlfn.XLOOKUP(M384&amp;(F384+4),'Báo cáo'!#REF!,'Báo cáo'!#REF!),_xlfn.XLOOKUP(M384&amp;(F384+13),'Báo cáo'!#REF!,'Báo cáo'!#REF!))))))))))))))</f>
        <v>#REF!</v>
      </c>
    </row>
    <row r="385" spans="1:15" hidden="1">
      <c r="A385">
        <v>510022</v>
      </c>
      <c r="B385" t="s">
        <v>18518</v>
      </c>
      <c r="C385" t="s">
        <v>18519</v>
      </c>
      <c r="D385" t="s">
        <v>20309</v>
      </c>
      <c r="E385" s="79" t="s">
        <v>20310</v>
      </c>
      <c r="F385" s="80">
        <v>3739919</v>
      </c>
      <c r="G385" s="81">
        <v>46043</v>
      </c>
      <c r="H385" s="81"/>
      <c r="I385" s="81"/>
      <c r="J385" s="81">
        <v>46091</v>
      </c>
      <c r="K385" s="79" t="s">
        <v>19220</v>
      </c>
      <c r="L385" s="21">
        <v>46091</v>
      </c>
      <c r="M385">
        <f t="shared" si="10"/>
        <v>5164</v>
      </c>
      <c r="N385" t="str">
        <f t="shared" si="11"/>
        <v>51643739919</v>
      </c>
      <c r="O385" t="e">
        <f>IFERROR(_xlfn.XLOOKUP(M385&amp;(F385),'Báo cáo'!#REF!,'Báo cáo'!#REF!),IFERROR(_xlfn.XLOOKUP(M385&amp;(F385-3),'Báo cáo'!#REF!,'Báo cáo'!#REF!),IFERROR(_xlfn.XLOOKUP(M385&amp;(F385-5),'Báo cáo'!#REF!,'Báo cáo'!#REF!),IFERROR(_xlfn.XLOOKUP(M385&amp;(F385+5),'Báo cáo'!#REF!,'Báo cáo'!#REF!),IFERROR(_xlfn.XLOOKUP(M385&amp;(F385+2),'Báo cáo'!#REF!,'Báo cáo'!#REF!),IFERROR(_xlfn.XLOOKUP(M385&amp;(F385-6),'Báo cáo'!#REF!,'Báo cáo'!#REF!),IFERROR(_xlfn.XLOOKUP(M385&amp;(F385-1),'Báo cáo'!#REF!,'Báo cáo'!#REF!),IFERROR(_xlfn.XLOOKUP(M385&amp;(F385+3),'Báo cáo'!#REF!,'Báo cáo'!#REF!),IFERROR(_xlfn.XLOOKUP(M385&amp;(F385+1),'Báo cáo'!#REF!,'Báo cáo'!#REF!),IFERROR(_xlfn.XLOOKUP(M385&amp;(F385-4),'Báo cáo'!#REF!,'Báo cáo'!#REF!),IFERROR(_xlfn.XLOOKUP(M385&amp;(F385+6),'Báo cáo'!#REF!,'Báo cáo'!#REF!),IFERROR(_xlfn.XLOOKUP(M385&amp;(F385-2),'Báo cáo'!#REF!,'Báo cáo'!#REF!),IFERROR(_xlfn.XLOOKUP(M385&amp;(F385+4),'Báo cáo'!#REF!,'Báo cáo'!#REF!),_xlfn.XLOOKUP(M385&amp;(F385+13),'Báo cáo'!#REF!,'Báo cáo'!#REF!))))))))))))))</f>
        <v>#REF!</v>
      </c>
    </row>
    <row r="386" spans="1:15" hidden="1">
      <c r="A386">
        <v>510028</v>
      </c>
      <c r="B386" t="s">
        <v>18518</v>
      </c>
      <c r="C386" t="s">
        <v>18519</v>
      </c>
      <c r="D386" t="s">
        <v>20311</v>
      </c>
      <c r="E386" s="79" t="s">
        <v>20312</v>
      </c>
      <c r="F386" s="80">
        <v>4749597</v>
      </c>
      <c r="G386" s="81">
        <v>46043</v>
      </c>
      <c r="H386" s="81"/>
      <c r="I386" s="81"/>
      <c r="J386" s="81">
        <v>46091</v>
      </c>
      <c r="K386" s="79" t="s">
        <v>19222</v>
      </c>
      <c r="L386" s="21">
        <v>46091</v>
      </c>
      <c r="M386">
        <f t="shared" si="10"/>
        <v>5166</v>
      </c>
      <c r="N386" t="str">
        <f t="shared" si="11"/>
        <v>51664749597</v>
      </c>
      <c r="O386" t="e">
        <f>IFERROR(_xlfn.XLOOKUP(M386&amp;(F386),'Báo cáo'!#REF!,'Báo cáo'!#REF!),IFERROR(_xlfn.XLOOKUP(M386&amp;(F386-3),'Báo cáo'!#REF!,'Báo cáo'!#REF!),IFERROR(_xlfn.XLOOKUP(M386&amp;(F386-5),'Báo cáo'!#REF!,'Báo cáo'!#REF!),IFERROR(_xlfn.XLOOKUP(M386&amp;(F386+5),'Báo cáo'!#REF!,'Báo cáo'!#REF!),IFERROR(_xlfn.XLOOKUP(M386&amp;(F386+2),'Báo cáo'!#REF!,'Báo cáo'!#REF!),IFERROR(_xlfn.XLOOKUP(M386&amp;(F386-6),'Báo cáo'!#REF!,'Báo cáo'!#REF!),IFERROR(_xlfn.XLOOKUP(M386&amp;(F386-1),'Báo cáo'!#REF!,'Báo cáo'!#REF!),IFERROR(_xlfn.XLOOKUP(M386&amp;(F386+3),'Báo cáo'!#REF!,'Báo cáo'!#REF!),IFERROR(_xlfn.XLOOKUP(M386&amp;(F386+1),'Báo cáo'!#REF!,'Báo cáo'!#REF!),IFERROR(_xlfn.XLOOKUP(M386&amp;(F386-4),'Báo cáo'!#REF!,'Báo cáo'!#REF!),IFERROR(_xlfn.XLOOKUP(M386&amp;(F386+6),'Báo cáo'!#REF!,'Báo cáo'!#REF!),IFERROR(_xlfn.XLOOKUP(M386&amp;(F386-2),'Báo cáo'!#REF!,'Báo cáo'!#REF!),IFERROR(_xlfn.XLOOKUP(M386&amp;(F386+4),'Báo cáo'!#REF!,'Báo cáo'!#REF!),_xlfn.XLOOKUP(M386&amp;(F386+13),'Báo cáo'!#REF!,'Báo cáo'!#REF!))))))))))))))</f>
        <v>#REF!</v>
      </c>
    </row>
    <row r="387" spans="1:15" hidden="1">
      <c r="A387">
        <v>510028</v>
      </c>
      <c r="B387" t="s">
        <v>18518</v>
      </c>
      <c r="C387" t="s">
        <v>18519</v>
      </c>
      <c r="D387" t="s">
        <v>20313</v>
      </c>
      <c r="E387" s="79" t="s">
        <v>20314</v>
      </c>
      <c r="F387" s="80">
        <v>3554388</v>
      </c>
      <c r="G387" s="81">
        <v>46046</v>
      </c>
      <c r="H387" s="81"/>
      <c r="I387" s="81"/>
      <c r="J387" s="81">
        <v>46091</v>
      </c>
      <c r="K387" s="79" t="s">
        <v>19241</v>
      </c>
      <c r="L387" s="21">
        <v>46091</v>
      </c>
      <c r="M387">
        <f t="shared" si="10"/>
        <v>5301</v>
      </c>
      <c r="N387" t="str">
        <f t="shared" si="11"/>
        <v>53013554388</v>
      </c>
      <c r="O387" t="e">
        <f>IFERROR(_xlfn.XLOOKUP(M387&amp;(F387),'Báo cáo'!#REF!,'Báo cáo'!#REF!),IFERROR(_xlfn.XLOOKUP(M387&amp;(F387-3),'Báo cáo'!#REF!,'Báo cáo'!#REF!),IFERROR(_xlfn.XLOOKUP(M387&amp;(F387-5),'Báo cáo'!#REF!,'Báo cáo'!#REF!),IFERROR(_xlfn.XLOOKUP(M387&amp;(F387+5),'Báo cáo'!#REF!,'Báo cáo'!#REF!),IFERROR(_xlfn.XLOOKUP(M387&amp;(F387+2),'Báo cáo'!#REF!,'Báo cáo'!#REF!),IFERROR(_xlfn.XLOOKUP(M387&amp;(F387-6),'Báo cáo'!#REF!,'Báo cáo'!#REF!),IFERROR(_xlfn.XLOOKUP(M387&amp;(F387-1),'Báo cáo'!#REF!,'Báo cáo'!#REF!),IFERROR(_xlfn.XLOOKUP(M387&amp;(F387+3),'Báo cáo'!#REF!,'Báo cáo'!#REF!),IFERROR(_xlfn.XLOOKUP(M387&amp;(F387+1),'Báo cáo'!#REF!,'Báo cáo'!#REF!),IFERROR(_xlfn.XLOOKUP(M387&amp;(F387-4),'Báo cáo'!#REF!,'Báo cáo'!#REF!),IFERROR(_xlfn.XLOOKUP(M387&amp;(F387+6),'Báo cáo'!#REF!,'Báo cáo'!#REF!),IFERROR(_xlfn.XLOOKUP(M387&amp;(F387-2),'Báo cáo'!#REF!,'Báo cáo'!#REF!),IFERROR(_xlfn.XLOOKUP(M387&amp;(F387+4),'Báo cáo'!#REF!,'Báo cáo'!#REF!),_xlfn.XLOOKUP(M387&amp;(F387+13),'Báo cáo'!#REF!,'Báo cáo'!#REF!))))))))))))))</f>
        <v>#REF!</v>
      </c>
    </row>
    <row r="388" spans="1:15" hidden="1">
      <c r="A388">
        <v>510023</v>
      </c>
      <c r="B388" t="s">
        <v>18518</v>
      </c>
      <c r="C388" t="s">
        <v>18519</v>
      </c>
      <c r="D388" t="s">
        <v>20315</v>
      </c>
      <c r="E388" s="79" t="s">
        <v>20316</v>
      </c>
      <c r="F388" s="80">
        <v>3669300</v>
      </c>
      <c r="G388" s="81">
        <v>46047</v>
      </c>
      <c r="H388" s="81"/>
      <c r="I388" s="81"/>
      <c r="J388" s="81">
        <v>46091</v>
      </c>
      <c r="K388" s="79" t="s">
        <v>19244</v>
      </c>
      <c r="L388" s="21">
        <v>46091</v>
      </c>
      <c r="M388">
        <f t="shared" ref="M388:M451" si="12">IFERROR(VALUE(K388),K388)</f>
        <v>5305</v>
      </c>
      <c r="N388" t="str">
        <f t="shared" ref="N388:N451" si="13">M388&amp;F388</f>
        <v>53053669300</v>
      </c>
      <c r="O388" t="e">
        <f>IFERROR(_xlfn.XLOOKUP(M388&amp;(F388),'Báo cáo'!#REF!,'Báo cáo'!#REF!),IFERROR(_xlfn.XLOOKUP(M388&amp;(F388-3),'Báo cáo'!#REF!,'Báo cáo'!#REF!),IFERROR(_xlfn.XLOOKUP(M388&amp;(F388-5),'Báo cáo'!#REF!,'Báo cáo'!#REF!),IFERROR(_xlfn.XLOOKUP(M388&amp;(F388+5),'Báo cáo'!#REF!,'Báo cáo'!#REF!),IFERROR(_xlfn.XLOOKUP(M388&amp;(F388+2),'Báo cáo'!#REF!,'Báo cáo'!#REF!),IFERROR(_xlfn.XLOOKUP(M388&amp;(F388-6),'Báo cáo'!#REF!,'Báo cáo'!#REF!),IFERROR(_xlfn.XLOOKUP(M388&amp;(F388-1),'Báo cáo'!#REF!,'Báo cáo'!#REF!),IFERROR(_xlfn.XLOOKUP(M388&amp;(F388+3),'Báo cáo'!#REF!,'Báo cáo'!#REF!),IFERROR(_xlfn.XLOOKUP(M388&amp;(F388+1),'Báo cáo'!#REF!,'Báo cáo'!#REF!),IFERROR(_xlfn.XLOOKUP(M388&amp;(F388-4),'Báo cáo'!#REF!,'Báo cáo'!#REF!),IFERROR(_xlfn.XLOOKUP(M388&amp;(F388+6),'Báo cáo'!#REF!,'Báo cáo'!#REF!),IFERROR(_xlfn.XLOOKUP(M388&amp;(F388-2),'Báo cáo'!#REF!,'Báo cáo'!#REF!),IFERROR(_xlfn.XLOOKUP(M388&amp;(F388+4),'Báo cáo'!#REF!,'Báo cáo'!#REF!),_xlfn.XLOOKUP(M388&amp;(F388+13),'Báo cáo'!#REF!,'Báo cáo'!#REF!))))))))))))))</f>
        <v>#REF!</v>
      </c>
    </row>
    <row r="389" spans="1:15" hidden="1">
      <c r="A389">
        <v>510022</v>
      </c>
      <c r="B389" t="s">
        <v>18518</v>
      </c>
      <c r="C389" t="s">
        <v>18519</v>
      </c>
      <c r="D389" t="s">
        <v>20317</v>
      </c>
      <c r="E389" s="79" t="s">
        <v>20318</v>
      </c>
      <c r="F389" s="80">
        <v>4157933</v>
      </c>
      <c r="G389" s="81">
        <v>46046</v>
      </c>
      <c r="H389" s="81"/>
      <c r="I389" s="81"/>
      <c r="J389" s="81">
        <v>46091</v>
      </c>
      <c r="K389" s="79" t="s">
        <v>19245</v>
      </c>
      <c r="L389" s="21">
        <v>46091</v>
      </c>
      <c r="M389">
        <f t="shared" si="12"/>
        <v>5306</v>
      </c>
      <c r="N389" t="str">
        <f t="shared" si="13"/>
        <v>53064157933</v>
      </c>
      <c r="O389" t="e">
        <f>IFERROR(_xlfn.XLOOKUP(M389&amp;(F389),'Báo cáo'!#REF!,'Báo cáo'!#REF!),IFERROR(_xlfn.XLOOKUP(M389&amp;(F389-3),'Báo cáo'!#REF!,'Báo cáo'!#REF!),IFERROR(_xlfn.XLOOKUP(M389&amp;(F389-5),'Báo cáo'!#REF!,'Báo cáo'!#REF!),IFERROR(_xlfn.XLOOKUP(M389&amp;(F389+5),'Báo cáo'!#REF!,'Báo cáo'!#REF!),IFERROR(_xlfn.XLOOKUP(M389&amp;(F389+2),'Báo cáo'!#REF!,'Báo cáo'!#REF!),IFERROR(_xlfn.XLOOKUP(M389&amp;(F389-6),'Báo cáo'!#REF!,'Báo cáo'!#REF!),IFERROR(_xlfn.XLOOKUP(M389&amp;(F389-1),'Báo cáo'!#REF!,'Báo cáo'!#REF!),IFERROR(_xlfn.XLOOKUP(M389&amp;(F389+3),'Báo cáo'!#REF!,'Báo cáo'!#REF!),IFERROR(_xlfn.XLOOKUP(M389&amp;(F389+1),'Báo cáo'!#REF!,'Báo cáo'!#REF!),IFERROR(_xlfn.XLOOKUP(M389&amp;(F389-4),'Báo cáo'!#REF!,'Báo cáo'!#REF!),IFERROR(_xlfn.XLOOKUP(M389&amp;(F389+6),'Báo cáo'!#REF!,'Báo cáo'!#REF!),IFERROR(_xlfn.XLOOKUP(M389&amp;(F389-2),'Báo cáo'!#REF!,'Báo cáo'!#REF!),IFERROR(_xlfn.XLOOKUP(M389&amp;(F389+4),'Báo cáo'!#REF!,'Báo cáo'!#REF!),_xlfn.XLOOKUP(M389&amp;(F389+13),'Báo cáo'!#REF!,'Báo cáo'!#REF!))))))))))))))</f>
        <v>#REF!</v>
      </c>
    </row>
    <row r="390" spans="1:15" hidden="1">
      <c r="A390">
        <v>510020</v>
      </c>
      <c r="B390" t="s">
        <v>18518</v>
      </c>
      <c r="C390" t="s">
        <v>18519</v>
      </c>
      <c r="D390" t="s">
        <v>20319</v>
      </c>
      <c r="E390" s="79" t="s">
        <v>20320</v>
      </c>
      <c r="F390" s="80">
        <v>2186055</v>
      </c>
      <c r="G390" s="81">
        <v>46046</v>
      </c>
      <c r="H390" s="81"/>
      <c r="I390" s="81"/>
      <c r="J390" s="81">
        <v>46091</v>
      </c>
      <c r="K390" s="79" t="s">
        <v>19246</v>
      </c>
      <c r="L390" s="21">
        <v>46091</v>
      </c>
      <c r="M390">
        <f t="shared" si="12"/>
        <v>5307</v>
      </c>
      <c r="N390" t="str">
        <f t="shared" si="13"/>
        <v>53072186055</v>
      </c>
      <c r="O390" t="e">
        <f>IFERROR(_xlfn.XLOOKUP(M390&amp;(F390),'Báo cáo'!#REF!,'Báo cáo'!#REF!),IFERROR(_xlfn.XLOOKUP(M390&amp;(F390-3),'Báo cáo'!#REF!,'Báo cáo'!#REF!),IFERROR(_xlfn.XLOOKUP(M390&amp;(F390-5),'Báo cáo'!#REF!,'Báo cáo'!#REF!),IFERROR(_xlfn.XLOOKUP(M390&amp;(F390+5),'Báo cáo'!#REF!,'Báo cáo'!#REF!),IFERROR(_xlfn.XLOOKUP(M390&amp;(F390+2),'Báo cáo'!#REF!,'Báo cáo'!#REF!),IFERROR(_xlfn.XLOOKUP(M390&amp;(F390-6),'Báo cáo'!#REF!,'Báo cáo'!#REF!),IFERROR(_xlfn.XLOOKUP(M390&amp;(F390-1),'Báo cáo'!#REF!,'Báo cáo'!#REF!),IFERROR(_xlfn.XLOOKUP(M390&amp;(F390+3),'Báo cáo'!#REF!,'Báo cáo'!#REF!),IFERROR(_xlfn.XLOOKUP(M390&amp;(F390+1),'Báo cáo'!#REF!,'Báo cáo'!#REF!),IFERROR(_xlfn.XLOOKUP(M390&amp;(F390-4),'Báo cáo'!#REF!,'Báo cáo'!#REF!),IFERROR(_xlfn.XLOOKUP(M390&amp;(F390+6),'Báo cáo'!#REF!,'Báo cáo'!#REF!),IFERROR(_xlfn.XLOOKUP(M390&amp;(F390-2),'Báo cáo'!#REF!,'Báo cáo'!#REF!),IFERROR(_xlfn.XLOOKUP(M390&amp;(F390+4),'Báo cáo'!#REF!,'Báo cáo'!#REF!),_xlfn.XLOOKUP(M390&amp;(F390+13),'Báo cáo'!#REF!,'Báo cáo'!#REF!))))))))))))))</f>
        <v>#REF!</v>
      </c>
    </row>
    <row r="391" spans="1:15" hidden="1">
      <c r="A391">
        <v>510017</v>
      </c>
      <c r="B391" t="s">
        <v>18518</v>
      </c>
      <c r="C391" t="s">
        <v>18519</v>
      </c>
      <c r="D391" t="s">
        <v>20321</v>
      </c>
      <c r="E391" s="79" t="s">
        <v>20322</v>
      </c>
      <c r="F391" s="80">
        <v>21130997</v>
      </c>
      <c r="G391" s="81">
        <v>46046</v>
      </c>
      <c r="H391" s="81"/>
      <c r="I391" s="81"/>
      <c r="J391" s="81">
        <v>46091</v>
      </c>
      <c r="K391" s="79" t="s">
        <v>19247</v>
      </c>
      <c r="L391" s="21">
        <v>46091</v>
      </c>
      <c r="M391">
        <f t="shared" si="12"/>
        <v>5308</v>
      </c>
      <c r="N391" t="str">
        <f t="shared" si="13"/>
        <v>530821130997</v>
      </c>
      <c r="O391" t="e">
        <f>IFERROR(_xlfn.XLOOKUP(M391&amp;(F391),'Báo cáo'!#REF!,'Báo cáo'!#REF!),IFERROR(_xlfn.XLOOKUP(M391&amp;(F391-3),'Báo cáo'!#REF!,'Báo cáo'!#REF!),IFERROR(_xlfn.XLOOKUP(M391&amp;(F391-5),'Báo cáo'!#REF!,'Báo cáo'!#REF!),IFERROR(_xlfn.XLOOKUP(M391&amp;(F391+5),'Báo cáo'!#REF!,'Báo cáo'!#REF!),IFERROR(_xlfn.XLOOKUP(M391&amp;(F391+2),'Báo cáo'!#REF!,'Báo cáo'!#REF!),IFERROR(_xlfn.XLOOKUP(M391&amp;(F391-6),'Báo cáo'!#REF!,'Báo cáo'!#REF!),IFERROR(_xlfn.XLOOKUP(M391&amp;(F391-1),'Báo cáo'!#REF!,'Báo cáo'!#REF!),IFERROR(_xlfn.XLOOKUP(M391&amp;(F391+3),'Báo cáo'!#REF!,'Báo cáo'!#REF!),IFERROR(_xlfn.XLOOKUP(M391&amp;(F391+1),'Báo cáo'!#REF!,'Báo cáo'!#REF!),IFERROR(_xlfn.XLOOKUP(M391&amp;(F391-4),'Báo cáo'!#REF!,'Báo cáo'!#REF!),IFERROR(_xlfn.XLOOKUP(M391&amp;(F391+6),'Báo cáo'!#REF!,'Báo cáo'!#REF!),IFERROR(_xlfn.XLOOKUP(M391&amp;(F391-2),'Báo cáo'!#REF!,'Báo cáo'!#REF!),IFERROR(_xlfn.XLOOKUP(M391&amp;(F391+4),'Báo cáo'!#REF!,'Báo cáo'!#REF!),_xlfn.XLOOKUP(M391&amp;(F391+13),'Báo cáo'!#REF!,'Báo cáo'!#REF!))))))))))))))</f>
        <v>#REF!</v>
      </c>
    </row>
    <row r="392" spans="1:15" hidden="1">
      <c r="A392">
        <v>510017</v>
      </c>
      <c r="B392" t="s">
        <v>18518</v>
      </c>
      <c r="C392" t="s">
        <v>18519</v>
      </c>
      <c r="D392" t="s">
        <v>20323</v>
      </c>
      <c r="E392" s="79" t="s">
        <v>20324</v>
      </c>
      <c r="F392" s="80">
        <v>5207976</v>
      </c>
      <c r="G392" s="81">
        <v>46046</v>
      </c>
      <c r="H392" s="81"/>
      <c r="I392" s="81"/>
      <c r="J392" s="81">
        <v>46091</v>
      </c>
      <c r="K392" s="79" t="s">
        <v>19248</v>
      </c>
      <c r="L392" s="21">
        <v>46091</v>
      </c>
      <c r="M392">
        <f t="shared" si="12"/>
        <v>5309</v>
      </c>
      <c r="N392" t="str">
        <f t="shared" si="13"/>
        <v>53095207976</v>
      </c>
      <c r="O392" t="e">
        <f>IFERROR(_xlfn.XLOOKUP(M392&amp;(F392),'Báo cáo'!#REF!,'Báo cáo'!#REF!),IFERROR(_xlfn.XLOOKUP(M392&amp;(F392-3),'Báo cáo'!#REF!,'Báo cáo'!#REF!),IFERROR(_xlfn.XLOOKUP(M392&amp;(F392-5),'Báo cáo'!#REF!,'Báo cáo'!#REF!),IFERROR(_xlfn.XLOOKUP(M392&amp;(F392+5),'Báo cáo'!#REF!,'Báo cáo'!#REF!),IFERROR(_xlfn.XLOOKUP(M392&amp;(F392+2),'Báo cáo'!#REF!,'Báo cáo'!#REF!),IFERROR(_xlfn.XLOOKUP(M392&amp;(F392-6),'Báo cáo'!#REF!,'Báo cáo'!#REF!),IFERROR(_xlfn.XLOOKUP(M392&amp;(F392-1),'Báo cáo'!#REF!,'Báo cáo'!#REF!),IFERROR(_xlfn.XLOOKUP(M392&amp;(F392+3),'Báo cáo'!#REF!,'Báo cáo'!#REF!),IFERROR(_xlfn.XLOOKUP(M392&amp;(F392+1),'Báo cáo'!#REF!,'Báo cáo'!#REF!),IFERROR(_xlfn.XLOOKUP(M392&amp;(F392-4),'Báo cáo'!#REF!,'Báo cáo'!#REF!),IFERROR(_xlfn.XLOOKUP(M392&amp;(F392+6),'Báo cáo'!#REF!,'Báo cáo'!#REF!),IFERROR(_xlfn.XLOOKUP(M392&amp;(F392-2),'Báo cáo'!#REF!,'Báo cáo'!#REF!),IFERROR(_xlfn.XLOOKUP(M392&amp;(F392+4),'Báo cáo'!#REF!,'Báo cáo'!#REF!),_xlfn.XLOOKUP(M392&amp;(F392+13),'Báo cáo'!#REF!,'Báo cáo'!#REF!))))))))))))))</f>
        <v>#REF!</v>
      </c>
    </row>
    <row r="393" spans="1:15" hidden="1">
      <c r="A393">
        <v>510016</v>
      </c>
      <c r="B393" t="s">
        <v>18518</v>
      </c>
      <c r="C393" t="s">
        <v>18519</v>
      </c>
      <c r="D393" t="s">
        <v>20325</v>
      </c>
      <c r="E393" s="79" t="s">
        <v>20326</v>
      </c>
      <c r="F393" s="80">
        <v>2083185</v>
      </c>
      <c r="G393" s="81">
        <v>46048</v>
      </c>
      <c r="H393" s="81"/>
      <c r="I393" s="81"/>
      <c r="J393" s="81">
        <v>46091</v>
      </c>
      <c r="K393" s="79" t="s">
        <v>19249</v>
      </c>
      <c r="L393" s="21">
        <v>46091</v>
      </c>
      <c r="M393">
        <f t="shared" si="12"/>
        <v>5310</v>
      </c>
      <c r="N393" t="str">
        <f t="shared" si="13"/>
        <v>53102083185</v>
      </c>
      <c r="O393" t="e">
        <f>IFERROR(_xlfn.XLOOKUP(M393&amp;(F393),'Báo cáo'!#REF!,'Báo cáo'!#REF!),IFERROR(_xlfn.XLOOKUP(M393&amp;(F393-3),'Báo cáo'!#REF!,'Báo cáo'!#REF!),IFERROR(_xlfn.XLOOKUP(M393&amp;(F393-5),'Báo cáo'!#REF!,'Báo cáo'!#REF!),IFERROR(_xlfn.XLOOKUP(M393&amp;(F393+5),'Báo cáo'!#REF!,'Báo cáo'!#REF!),IFERROR(_xlfn.XLOOKUP(M393&amp;(F393+2),'Báo cáo'!#REF!,'Báo cáo'!#REF!),IFERROR(_xlfn.XLOOKUP(M393&amp;(F393-6),'Báo cáo'!#REF!,'Báo cáo'!#REF!),IFERROR(_xlfn.XLOOKUP(M393&amp;(F393-1),'Báo cáo'!#REF!,'Báo cáo'!#REF!),IFERROR(_xlfn.XLOOKUP(M393&amp;(F393+3),'Báo cáo'!#REF!,'Báo cáo'!#REF!),IFERROR(_xlfn.XLOOKUP(M393&amp;(F393+1),'Báo cáo'!#REF!,'Báo cáo'!#REF!),IFERROR(_xlfn.XLOOKUP(M393&amp;(F393-4),'Báo cáo'!#REF!,'Báo cáo'!#REF!),IFERROR(_xlfn.XLOOKUP(M393&amp;(F393+6),'Báo cáo'!#REF!,'Báo cáo'!#REF!),IFERROR(_xlfn.XLOOKUP(M393&amp;(F393-2),'Báo cáo'!#REF!,'Báo cáo'!#REF!),IFERROR(_xlfn.XLOOKUP(M393&amp;(F393+4),'Báo cáo'!#REF!,'Báo cáo'!#REF!),_xlfn.XLOOKUP(M393&amp;(F393+13),'Báo cáo'!#REF!,'Báo cáo'!#REF!))))))))))))))</f>
        <v>#REF!</v>
      </c>
    </row>
    <row r="394" spans="1:15" hidden="1">
      <c r="A394">
        <v>510016</v>
      </c>
      <c r="B394" t="s">
        <v>18518</v>
      </c>
      <c r="C394" t="s">
        <v>18519</v>
      </c>
      <c r="D394" t="s">
        <v>20327</v>
      </c>
      <c r="E394" s="79" t="s">
        <v>20328</v>
      </c>
      <c r="F394" s="80">
        <v>1586115</v>
      </c>
      <c r="G394" s="81">
        <v>46048</v>
      </c>
      <c r="H394" s="81"/>
      <c r="I394" s="81"/>
      <c r="J394" s="81">
        <v>46091</v>
      </c>
      <c r="K394" s="79" t="s">
        <v>19251</v>
      </c>
      <c r="L394" s="21">
        <v>46091</v>
      </c>
      <c r="M394">
        <f t="shared" si="12"/>
        <v>5313</v>
      </c>
      <c r="N394" t="str">
        <f t="shared" si="13"/>
        <v>53131586115</v>
      </c>
      <c r="O394" t="e">
        <f>IFERROR(_xlfn.XLOOKUP(M394&amp;(F394),'Báo cáo'!#REF!,'Báo cáo'!#REF!),IFERROR(_xlfn.XLOOKUP(M394&amp;(F394-3),'Báo cáo'!#REF!,'Báo cáo'!#REF!),IFERROR(_xlfn.XLOOKUP(M394&amp;(F394-5),'Báo cáo'!#REF!,'Báo cáo'!#REF!),IFERROR(_xlfn.XLOOKUP(M394&amp;(F394+5),'Báo cáo'!#REF!,'Báo cáo'!#REF!),IFERROR(_xlfn.XLOOKUP(M394&amp;(F394+2),'Báo cáo'!#REF!,'Báo cáo'!#REF!),IFERROR(_xlfn.XLOOKUP(M394&amp;(F394-6),'Báo cáo'!#REF!,'Báo cáo'!#REF!),IFERROR(_xlfn.XLOOKUP(M394&amp;(F394-1),'Báo cáo'!#REF!,'Báo cáo'!#REF!),IFERROR(_xlfn.XLOOKUP(M394&amp;(F394+3),'Báo cáo'!#REF!,'Báo cáo'!#REF!),IFERROR(_xlfn.XLOOKUP(M394&amp;(F394+1),'Báo cáo'!#REF!,'Báo cáo'!#REF!),IFERROR(_xlfn.XLOOKUP(M394&amp;(F394-4),'Báo cáo'!#REF!,'Báo cáo'!#REF!),IFERROR(_xlfn.XLOOKUP(M394&amp;(F394+6),'Báo cáo'!#REF!,'Báo cáo'!#REF!),IFERROR(_xlfn.XLOOKUP(M394&amp;(F394-2),'Báo cáo'!#REF!,'Báo cáo'!#REF!),IFERROR(_xlfn.XLOOKUP(M394&amp;(F394+4),'Báo cáo'!#REF!,'Báo cáo'!#REF!),_xlfn.XLOOKUP(M394&amp;(F394+13),'Báo cáo'!#REF!,'Báo cáo'!#REF!))))))))))))))</f>
        <v>#REF!</v>
      </c>
    </row>
    <row r="395" spans="1:15" hidden="1">
      <c r="A395">
        <v>510016</v>
      </c>
      <c r="B395" t="s">
        <v>18518</v>
      </c>
      <c r="C395" t="s">
        <v>18519</v>
      </c>
      <c r="D395" t="s">
        <v>20329</v>
      </c>
      <c r="E395" s="79" t="s">
        <v>20330</v>
      </c>
      <c r="F395" s="80">
        <v>4201092</v>
      </c>
      <c r="G395" s="81">
        <v>46048</v>
      </c>
      <c r="H395" s="81"/>
      <c r="I395" s="81"/>
      <c r="J395" s="81">
        <v>46091</v>
      </c>
      <c r="K395" s="79" t="s">
        <v>19252</v>
      </c>
      <c r="L395" s="21">
        <v>46091</v>
      </c>
      <c r="M395">
        <f t="shared" si="12"/>
        <v>5314</v>
      </c>
      <c r="N395" t="str">
        <f t="shared" si="13"/>
        <v>53144201092</v>
      </c>
      <c r="O395" t="e">
        <f>IFERROR(_xlfn.XLOOKUP(M395&amp;(F395),'Báo cáo'!#REF!,'Báo cáo'!#REF!),IFERROR(_xlfn.XLOOKUP(M395&amp;(F395-3),'Báo cáo'!#REF!,'Báo cáo'!#REF!),IFERROR(_xlfn.XLOOKUP(M395&amp;(F395-5),'Báo cáo'!#REF!,'Báo cáo'!#REF!),IFERROR(_xlfn.XLOOKUP(M395&amp;(F395+5),'Báo cáo'!#REF!,'Báo cáo'!#REF!),IFERROR(_xlfn.XLOOKUP(M395&amp;(F395+2),'Báo cáo'!#REF!,'Báo cáo'!#REF!),IFERROR(_xlfn.XLOOKUP(M395&amp;(F395-6),'Báo cáo'!#REF!,'Báo cáo'!#REF!),IFERROR(_xlfn.XLOOKUP(M395&amp;(F395-1),'Báo cáo'!#REF!,'Báo cáo'!#REF!),IFERROR(_xlfn.XLOOKUP(M395&amp;(F395+3),'Báo cáo'!#REF!,'Báo cáo'!#REF!),IFERROR(_xlfn.XLOOKUP(M395&amp;(F395+1),'Báo cáo'!#REF!,'Báo cáo'!#REF!),IFERROR(_xlfn.XLOOKUP(M395&amp;(F395-4),'Báo cáo'!#REF!,'Báo cáo'!#REF!),IFERROR(_xlfn.XLOOKUP(M395&amp;(F395+6),'Báo cáo'!#REF!,'Báo cáo'!#REF!),IFERROR(_xlfn.XLOOKUP(M395&amp;(F395-2),'Báo cáo'!#REF!,'Báo cáo'!#REF!),IFERROR(_xlfn.XLOOKUP(M395&amp;(F395+4),'Báo cáo'!#REF!,'Báo cáo'!#REF!),_xlfn.XLOOKUP(M395&amp;(F395+13),'Báo cáo'!#REF!,'Báo cáo'!#REF!))))))))))))))</f>
        <v>#REF!</v>
      </c>
    </row>
    <row r="396" spans="1:15" hidden="1">
      <c r="A396">
        <v>510015</v>
      </c>
      <c r="B396" t="s">
        <v>18518</v>
      </c>
      <c r="C396" t="s">
        <v>18519</v>
      </c>
      <c r="D396" t="s">
        <v>20331</v>
      </c>
      <c r="E396" s="79" t="s">
        <v>20332</v>
      </c>
      <c r="F396" s="80">
        <v>2561355</v>
      </c>
      <c r="G396" s="81">
        <v>46045</v>
      </c>
      <c r="H396" s="81"/>
      <c r="I396" s="81"/>
      <c r="J396" s="81">
        <v>46091</v>
      </c>
      <c r="K396" s="79" t="s">
        <v>19253</v>
      </c>
      <c r="L396" s="21">
        <v>46091</v>
      </c>
      <c r="M396">
        <f t="shared" si="12"/>
        <v>5315</v>
      </c>
      <c r="N396" t="str">
        <f t="shared" si="13"/>
        <v>53152561355</v>
      </c>
      <c r="O396" t="e">
        <f>IFERROR(_xlfn.XLOOKUP(M396&amp;(F396),'Báo cáo'!#REF!,'Báo cáo'!#REF!),IFERROR(_xlfn.XLOOKUP(M396&amp;(F396-3),'Báo cáo'!#REF!,'Báo cáo'!#REF!),IFERROR(_xlfn.XLOOKUP(M396&amp;(F396-5),'Báo cáo'!#REF!,'Báo cáo'!#REF!),IFERROR(_xlfn.XLOOKUP(M396&amp;(F396+5),'Báo cáo'!#REF!,'Báo cáo'!#REF!),IFERROR(_xlfn.XLOOKUP(M396&amp;(F396+2),'Báo cáo'!#REF!,'Báo cáo'!#REF!),IFERROR(_xlfn.XLOOKUP(M396&amp;(F396-6),'Báo cáo'!#REF!,'Báo cáo'!#REF!),IFERROR(_xlfn.XLOOKUP(M396&amp;(F396-1),'Báo cáo'!#REF!,'Báo cáo'!#REF!),IFERROR(_xlfn.XLOOKUP(M396&amp;(F396+3),'Báo cáo'!#REF!,'Báo cáo'!#REF!),IFERROR(_xlfn.XLOOKUP(M396&amp;(F396+1),'Báo cáo'!#REF!,'Báo cáo'!#REF!),IFERROR(_xlfn.XLOOKUP(M396&amp;(F396-4),'Báo cáo'!#REF!,'Báo cáo'!#REF!),IFERROR(_xlfn.XLOOKUP(M396&amp;(F396+6),'Báo cáo'!#REF!,'Báo cáo'!#REF!),IFERROR(_xlfn.XLOOKUP(M396&amp;(F396-2),'Báo cáo'!#REF!,'Báo cáo'!#REF!),IFERROR(_xlfn.XLOOKUP(M396&amp;(F396+4),'Báo cáo'!#REF!,'Báo cáo'!#REF!),_xlfn.XLOOKUP(M396&amp;(F396+13),'Báo cáo'!#REF!,'Báo cáo'!#REF!))))))))))))))</f>
        <v>#REF!</v>
      </c>
    </row>
    <row r="397" spans="1:15" hidden="1">
      <c r="A397">
        <v>510012</v>
      </c>
      <c r="B397" t="s">
        <v>18518</v>
      </c>
      <c r="C397" t="s">
        <v>18519</v>
      </c>
      <c r="D397" t="s">
        <v>20333</v>
      </c>
      <c r="E397" s="79" t="s">
        <v>20334</v>
      </c>
      <c r="F397" s="80">
        <v>3124791</v>
      </c>
      <c r="G397" s="81">
        <v>46045</v>
      </c>
      <c r="H397" s="81"/>
      <c r="I397" s="81"/>
      <c r="J397" s="81">
        <v>46091</v>
      </c>
      <c r="K397" s="79" t="s">
        <v>19254</v>
      </c>
      <c r="L397" s="21">
        <v>46091</v>
      </c>
      <c r="M397">
        <f t="shared" si="12"/>
        <v>5316</v>
      </c>
      <c r="N397" t="str">
        <f t="shared" si="13"/>
        <v>53163124791</v>
      </c>
      <c r="O397" t="e">
        <f>IFERROR(_xlfn.XLOOKUP(M397&amp;(F397),'Báo cáo'!#REF!,'Báo cáo'!#REF!),IFERROR(_xlfn.XLOOKUP(M397&amp;(F397-3),'Báo cáo'!#REF!,'Báo cáo'!#REF!),IFERROR(_xlfn.XLOOKUP(M397&amp;(F397-5),'Báo cáo'!#REF!,'Báo cáo'!#REF!),IFERROR(_xlfn.XLOOKUP(M397&amp;(F397+5),'Báo cáo'!#REF!,'Báo cáo'!#REF!),IFERROR(_xlfn.XLOOKUP(M397&amp;(F397+2),'Báo cáo'!#REF!,'Báo cáo'!#REF!),IFERROR(_xlfn.XLOOKUP(M397&amp;(F397-6),'Báo cáo'!#REF!,'Báo cáo'!#REF!),IFERROR(_xlfn.XLOOKUP(M397&amp;(F397-1),'Báo cáo'!#REF!,'Báo cáo'!#REF!),IFERROR(_xlfn.XLOOKUP(M397&amp;(F397+3),'Báo cáo'!#REF!,'Báo cáo'!#REF!),IFERROR(_xlfn.XLOOKUP(M397&amp;(F397+1),'Báo cáo'!#REF!,'Báo cáo'!#REF!),IFERROR(_xlfn.XLOOKUP(M397&amp;(F397-4),'Báo cáo'!#REF!,'Báo cáo'!#REF!),IFERROR(_xlfn.XLOOKUP(M397&amp;(F397+6),'Báo cáo'!#REF!,'Báo cáo'!#REF!),IFERROR(_xlfn.XLOOKUP(M397&amp;(F397-2),'Báo cáo'!#REF!,'Báo cáo'!#REF!),IFERROR(_xlfn.XLOOKUP(M397&amp;(F397+4),'Báo cáo'!#REF!,'Báo cáo'!#REF!),_xlfn.XLOOKUP(M397&amp;(F397+13),'Báo cáo'!#REF!,'Báo cáo'!#REF!))))))))))))))</f>
        <v>#REF!</v>
      </c>
    </row>
    <row r="398" spans="1:15" hidden="1">
      <c r="A398">
        <v>510012</v>
      </c>
      <c r="B398" t="s">
        <v>18518</v>
      </c>
      <c r="C398" t="s">
        <v>18519</v>
      </c>
      <c r="D398" t="s">
        <v>20335</v>
      </c>
      <c r="E398" s="79" t="s">
        <v>20336</v>
      </c>
      <c r="F398" s="80">
        <v>1024542</v>
      </c>
      <c r="G398" s="81">
        <v>46045</v>
      </c>
      <c r="H398" s="81"/>
      <c r="I398" s="81"/>
      <c r="J398" s="81">
        <v>46091</v>
      </c>
      <c r="K398" s="79" t="s">
        <v>19255</v>
      </c>
      <c r="L398" s="21">
        <v>46091</v>
      </c>
      <c r="M398">
        <f t="shared" si="12"/>
        <v>5317</v>
      </c>
      <c r="N398" t="str">
        <f t="shared" si="13"/>
        <v>53171024542</v>
      </c>
      <c r="O398" t="e">
        <f>IFERROR(_xlfn.XLOOKUP(M398&amp;(F398),'Báo cáo'!#REF!,'Báo cáo'!#REF!),IFERROR(_xlfn.XLOOKUP(M398&amp;(F398-3),'Báo cáo'!#REF!,'Báo cáo'!#REF!),IFERROR(_xlfn.XLOOKUP(M398&amp;(F398-5),'Báo cáo'!#REF!,'Báo cáo'!#REF!),IFERROR(_xlfn.XLOOKUP(M398&amp;(F398+5),'Báo cáo'!#REF!,'Báo cáo'!#REF!),IFERROR(_xlfn.XLOOKUP(M398&amp;(F398+2),'Báo cáo'!#REF!,'Báo cáo'!#REF!),IFERROR(_xlfn.XLOOKUP(M398&amp;(F398-6),'Báo cáo'!#REF!,'Báo cáo'!#REF!),IFERROR(_xlfn.XLOOKUP(M398&amp;(F398-1),'Báo cáo'!#REF!,'Báo cáo'!#REF!),IFERROR(_xlfn.XLOOKUP(M398&amp;(F398+3),'Báo cáo'!#REF!,'Báo cáo'!#REF!),IFERROR(_xlfn.XLOOKUP(M398&amp;(F398+1),'Báo cáo'!#REF!,'Báo cáo'!#REF!),IFERROR(_xlfn.XLOOKUP(M398&amp;(F398-4),'Báo cáo'!#REF!,'Báo cáo'!#REF!),IFERROR(_xlfn.XLOOKUP(M398&amp;(F398+6),'Báo cáo'!#REF!,'Báo cáo'!#REF!),IFERROR(_xlfn.XLOOKUP(M398&amp;(F398-2),'Báo cáo'!#REF!,'Báo cáo'!#REF!),IFERROR(_xlfn.XLOOKUP(M398&amp;(F398+4),'Báo cáo'!#REF!,'Báo cáo'!#REF!),_xlfn.XLOOKUP(M398&amp;(F398+13),'Báo cáo'!#REF!,'Báo cáo'!#REF!))))))))))))))</f>
        <v>#REF!</v>
      </c>
    </row>
    <row r="399" spans="1:15" hidden="1">
      <c r="A399">
        <v>510012</v>
      </c>
      <c r="B399" t="s">
        <v>18518</v>
      </c>
      <c r="C399" t="s">
        <v>18519</v>
      </c>
      <c r="D399" t="s">
        <v>20337</v>
      </c>
      <c r="E399" s="79" t="s">
        <v>20338</v>
      </c>
      <c r="F399" s="80">
        <v>20726186</v>
      </c>
      <c r="G399" s="81">
        <v>46045</v>
      </c>
      <c r="H399" s="81"/>
      <c r="I399" s="81"/>
      <c r="J399" s="81">
        <v>46091</v>
      </c>
      <c r="K399" s="79" t="s">
        <v>19256</v>
      </c>
      <c r="L399" s="21">
        <v>46091</v>
      </c>
      <c r="M399">
        <f t="shared" si="12"/>
        <v>5318</v>
      </c>
      <c r="N399" t="str">
        <f t="shared" si="13"/>
        <v>531820726186</v>
      </c>
      <c r="O399" t="e">
        <f>IFERROR(_xlfn.XLOOKUP(M399&amp;(F399),'Báo cáo'!#REF!,'Báo cáo'!#REF!),IFERROR(_xlfn.XLOOKUP(M399&amp;(F399-3),'Báo cáo'!#REF!,'Báo cáo'!#REF!),IFERROR(_xlfn.XLOOKUP(M399&amp;(F399-5),'Báo cáo'!#REF!,'Báo cáo'!#REF!),IFERROR(_xlfn.XLOOKUP(M399&amp;(F399+5),'Báo cáo'!#REF!,'Báo cáo'!#REF!),IFERROR(_xlfn.XLOOKUP(M399&amp;(F399+2),'Báo cáo'!#REF!,'Báo cáo'!#REF!),IFERROR(_xlfn.XLOOKUP(M399&amp;(F399-6),'Báo cáo'!#REF!,'Báo cáo'!#REF!),IFERROR(_xlfn.XLOOKUP(M399&amp;(F399-1),'Báo cáo'!#REF!,'Báo cáo'!#REF!),IFERROR(_xlfn.XLOOKUP(M399&amp;(F399+3),'Báo cáo'!#REF!,'Báo cáo'!#REF!),IFERROR(_xlfn.XLOOKUP(M399&amp;(F399+1),'Báo cáo'!#REF!,'Báo cáo'!#REF!),IFERROR(_xlfn.XLOOKUP(M399&amp;(F399-4),'Báo cáo'!#REF!,'Báo cáo'!#REF!),IFERROR(_xlfn.XLOOKUP(M399&amp;(F399+6),'Báo cáo'!#REF!,'Báo cáo'!#REF!),IFERROR(_xlfn.XLOOKUP(M399&amp;(F399-2),'Báo cáo'!#REF!,'Báo cáo'!#REF!),IFERROR(_xlfn.XLOOKUP(M399&amp;(F399+4),'Báo cáo'!#REF!,'Báo cáo'!#REF!),_xlfn.XLOOKUP(M399&amp;(F399+13),'Báo cáo'!#REF!,'Báo cáo'!#REF!))))))))))))))</f>
        <v>#REF!</v>
      </c>
    </row>
    <row r="400" spans="1:15" hidden="1">
      <c r="A400">
        <v>510011</v>
      </c>
      <c r="B400" t="s">
        <v>18518</v>
      </c>
      <c r="C400" t="s">
        <v>18519</v>
      </c>
      <c r="D400" t="s">
        <v>20339</v>
      </c>
      <c r="E400" s="79" t="s">
        <v>20340</v>
      </c>
      <c r="F400" s="80">
        <v>4166384</v>
      </c>
      <c r="G400" s="81">
        <v>46043</v>
      </c>
      <c r="H400" s="81"/>
      <c r="I400" s="81"/>
      <c r="J400" s="81">
        <v>46091</v>
      </c>
      <c r="K400" s="79" t="s">
        <v>19236</v>
      </c>
      <c r="L400" s="21">
        <v>46091</v>
      </c>
      <c r="M400">
        <f t="shared" si="12"/>
        <v>5319</v>
      </c>
      <c r="N400" t="str">
        <f t="shared" si="13"/>
        <v>53194166384</v>
      </c>
      <c r="O400" t="e">
        <f>IFERROR(_xlfn.XLOOKUP(M400&amp;(F400),'Báo cáo'!#REF!,'Báo cáo'!#REF!),IFERROR(_xlfn.XLOOKUP(M400&amp;(F400-3),'Báo cáo'!#REF!,'Báo cáo'!#REF!),IFERROR(_xlfn.XLOOKUP(M400&amp;(F400-5),'Báo cáo'!#REF!,'Báo cáo'!#REF!),IFERROR(_xlfn.XLOOKUP(M400&amp;(F400+5),'Báo cáo'!#REF!,'Báo cáo'!#REF!),IFERROR(_xlfn.XLOOKUP(M400&amp;(F400+2),'Báo cáo'!#REF!,'Báo cáo'!#REF!),IFERROR(_xlfn.XLOOKUP(M400&amp;(F400-6),'Báo cáo'!#REF!,'Báo cáo'!#REF!),IFERROR(_xlfn.XLOOKUP(M400&amp;(F400-1),'Báo cáo'!#REF!,'Báo cáo'!#REF!),IFERROR(_xlfn.XLOOKUP(M400&amp;(F400+3),'Báo cáo'!#REF!,'Báo cáo'!#REF!),IFERROR(_xlfn.XLOOKUP(M400&amp;(F400+1),'Báo cáo'!#REF!,'Báo cáo'!#REF!),IFERROR(_xlfn.XLOOKUP(M400&amp;(F400-4),'Báo cáo'!#REF!,'Báo cáo'!#REF!),IFERROR(_xlfn.XLOOKUP(M400&amp;(F400+6),'Báo cáo'!#REF!,'Báo cáo'!#REF!),IFERROR(_xlfn.XLOOKUP(M400&amp;(F400-2),'Báo cáo'!#REF!,'Báo cáo'!#REF!),IFERROR(_xlfn.XLOOKUP(M400&amp;(F400+4),'Báo cáo'!#REF!,'Báo cáo'!#REF!),_xlfn.XLOOKUP(M400&amp;(F400+13),'Báo cáo'!#REF!,'Báo cáo'!#REF!))))))))))))))</f>
        <v>#REF!</v>
      </c>
    </row>
    <row r="401" spans="1:15" hidden="1">
      <c r="A401">
        <v>510011</v>
      </c>
      <c r="B401" t="s">
        <v>18518</v>
      </c>
      <c r="C401" t="s">
        <v>18519</v>
      </c>
      <c r="D401" t="s">
        <v>20341</v>
      </c>
      <c r="E401" s="79" t="s">
        <v>20342</v>
      </c>
      <c r="F401" s="80">
        <v>3550217</v>
      </c>
      <c r="G401" s="81">
        <v>46043</v>
      </c>
      <c r="H401" s="81"/>
      <c r="I401" s="81"/>
      <c r="J401" s="81">
        <v>46091</v>
      </c>
      <c r="K401" s="79" t="s">
        <v>19237</v>
      </c>
      <c r="L401" s="21">
        <v>46091</v>
      </c>
      <c r="M401">
        <f t="shared" si="12"/>
        <v>5320</v>
      </c>
      <c r="N401" t="str">
        <f t="shared" si="13"/>
        <v>53203550217</v>
      </c>
      <c r="O401" t="e">
        <f>IFERROR(_xlfn.XLOOKUP(M401&amp;(F401),'Báo cáo'!#REF!,'Báo cáo'!#REF!),IFERROR(_xlfn.XLOOKUP(M401&amp;(F401-3),'Báo cáo'!#REF!,'Báo cáo'!#REF!),IFERROR(_xlfn.XLOOKUP(M401&amp;(F401-5),'Báo cáo'!#REF!,'Báo cáo'!#REF!),IFERROR(_xlfn.XLOOKUP(M401&amp;(F401+5),'Báo cáo'!#REF!,'Báo cáo'!#REF!),IFERROR(_xlfn.XLOOKUP(M401&amp;(F401+2),'Báo cáo'!#REF!,'Báo cáo'!#REF!),IFERROR(_xlfn.XLOOKUP(M401&amp;(F401-6),'Báo cáo'!#REF!,'Báo cáo'!#REF!),IFERROR(_xlfn.XLOOKUP(M401&amp;(F401-1),'Báo cáo'!#REF!,'Báo cáo'!#REF!),IFERROR(_xlfn.XLOOKUP(M401&amp;(F401+3),'Báo cáo'!#REF!,'Báo cáo'!#REF!),IFERROR(_xlfn.XLOOKUP(M401&amp;(F401+1),'Báo cáo'!#REF!,'Báo cáo'!#REF!),IFERROR(_xlfn.XLOOKUP(M401&amp;(F401-4),'Báo cáo'!#REF!,'Báo cáo'!#REF!),IFERROR(_xlfn.XLOOKUP(M401&amp;(F401+6),'Báo cáo'!#REF!,'Báo cáo'!#REF!),IFERROR(_xlfn.XLOOKUP(M401&amp;(F401-2),'Báo cáo'!#REF!,'Báo cáo'!#REF!),IFERROR(_xlfn.XLOOKUP(M401&amp;(F401+4),'Báo cáo'!#REF!,'Báo cáo'!#REF!),_xlfn.XLOOKUP(M401&amp;(F401+13),'Báo cáo'!#REF!,'Báo cáo'!#REF!))))))))))))))</f>
        <v>#REF!</v>
      </c>
    </row>
    <row r="402" spans="1:15" hidden="1">
      <c r="A402">
        <v>510011</v>
      </c>
      <c r="B402" t="s">
        <v>18518</v>
      </c>
      <c r="C402" t="s">
        <v>18519</v>
      </c>
      <c r="D402" t="s">
        <v>20343</v>
      </c>
      <c r="E402" s="79" t="s">
        <v>20344</v>
      </c>
      <c r="F402" s="80">
        <v>10712480</v>
      </c>
      <c r="G402" s="81">
        <v>46043</v>
      </c>
      <c r="H402" s="81"/>
      <c r="I402" s="81"/>
      <c r="J402" s="81">
        <v>46091</v>
      </c>
      <c r="K402" s="79" t="s">
        <v>19238</v>
      </c>
      <c r="L402" s="21">
        <v>46091</v>
      </c>
      <c r="M402">
        <f t="shared" si="12"/>
        <v>5321</v>
      </c>
      <c r="N402" t="str">
        <f t="shared" si="13"/>
        <v>532110712480</v>
      </c>
      <c r="O402" t="e">
        <f>IFERROR(_xlfn.XLOOKUP(M402&amp;(F402),'Báo cáo'!#REF!,'Báo cáo'!#REF!),IFERROR(_xlfn.XLOOKUP(M402&amp;(F402-3),'Báo cáo'!#REF!,'Báo cáo'!#REF!),IFERROR(_xlfn.XLOOKUP(M402&amp;(F402-5),'Báo cáo'!#REF!,'Báo cáo'!#REF!),IFERROR(_xlfn.XLOOKUP(M402&amp;(F402+5),'Báo cáo'!#REF!,'Báo cáo'!#REF!),IFERROR(_xlfn.XLOOKUP(M402&amp;(F402+2),'Báo cáo'!#REF!,'Báo cáo'!#REF!),IFERROR(_xlfn.XLOOKUP(M402&amp;(F402-6),'Báo cáo'!#REF!,'Báo cáo'!#REF!),IFERROR(_xlfn.XLOOKUP(M402&amp;(F402-1),'Báo cáo'!#REF!,'Báo cáo'!#REF!),IFERROR(_xlfn.XLOOKUP(M402&amp;(F402+3),'Báo cáo'!#REF!,'Báo cáo'!#REF!),IFERROR(_xlfn.XLOOKUP(M402&amp;(F402+1),'Báo cáo'!#REF!,'Báo cáo'!#REF!),IFERROR(_xlfn.XLOOKUP(M402&amp;(F402-4),'Báo cáo'!#REF!,'Báo cáo'!#REF!),IFERROR(_xlfn.XLOOKUP(M402&amp;(F402+6),'Báo cáo'!#REF!,'Báo cáo'!#REF!),IFERROR(_xlfn.XLOOKUP(M402&amp;(F402-2),'Báo cáo'!#REF!,'Báo cáo'!#REF!),IFERROR(_xlfn.XLOOKUP(M402&amp;(F402+4),'Báo cáo'!#REF!,'Báo cáo'!#REF!),_xlfn.XLOOKUP(M402&amp;(F402+13),'Báo cáo'!#REF!,'Báo cáo'!#REF!))))))))))))))</f>
        <v>#REF!</v>
      </c>
    </row>
    <row r="403" spans="1:15" hidden="1">
      <c r="A403">
        <v>510010</v>
      </c>
      <c r="B403" t="s">
        <v>18518</v>
      </c>
      <c r="C403" t="s">
        <v>18519</v>
      </c>
      <c r="D403" t="s">
        <v>20345</v>
      </c>
      <c r="E403" s="79" t="s">
        <v>20346</v>
      </c>
      <c r="F403" s="80">
        <v>10075212</v>
      </c>
      <c r="G403" s="81">
        <v>46046</v>
      </c>
      <c r="H403" s="81"/>
      <c r="I403" s="81"/>
      <c r="J403" s="81">
        <v>46091</v>
      </c>
      <c r="K403" s="79" t="s">
        <v>19258</v>
      </c>
      <c r="L403" s="21">
        <v>46091</v>
      </c>
      <c r="M403">
        <f t="shared" si="12"/>
        <v>6132</v>
      </c>
      <c r="N403" t="str">
        <f t="shared" si="13"/>
        <v>613210075212</v>
      </c>
      <c r="O403" t="e">
        <f>IFERROR(_xlfn.XLOOKUP(M403&amp;(F403),'Báo cáo'!#REF!,'Báo cáo'!#REF!),IFERROR(_xlfn.XLOOKUP(M403&amp;(F403-3),'Báo cáo'!#REF!,'Báo cáo'!#REF!),IFERROR(_xlfn.XLOOKUP(M403&amp;(F403-5),'Báo cáo'!#REF!,'Báo cáo'!#REF!),IFERROR(_xlfn.XLOOKUP(M403&amp;(F403+5),'Báo cáo'!#REF!,'Báo cáo'!#REF!),IFERROR(_xlfn.XLOOKUP(M403&amp;(F403+2),'Báo cáo'!#REF!,'Báo cáo'!#REF!),IFERROR(_xlfn.XLOOKUP(M403&amp;(F403-6),'Báo cáo'!#REF!,'Báo cáo'!#REF!),IFERROR(_xlfn.XLOOKUP(M403&amp;(F403-1),'Báo cáo'!#REF!,'Báo cáo'!#REF!),IFERROR(_xlfn.XLOOKUP(M403&amp;(F403+3),'Báo cáo'!#REF!,'Báo cáo'!#REF!),IFERROR(_xlfn.XLOOKUP(M403&amp;(F403+1),'Báo cáo'!#REF!,'Báo cáo'!#REF!),IFERROR(_xlfn.XLOOKUP(M403&amp;(F403-4),'Báo cáo'!#REF!,'Báo cáo'!#REF!),IFERROR(_xlfn.XLOOKUP(M403&amp;(F403+6),'Báo cáo'!#REF!,'Báo cáo'!#REF!),IFERROR(_xlfn.XLOOKUP(M403&amp;(F403-2),'Báo cáo'!#REF!,'Báo cáo'!#REF!),IFERROR(_xlfn.XLOOKUP(M403&amp;(F403+4),'Báo cáo'!#REF!,'Báo cáo'!#REF!),_xlfn.XLOOKUP(M403&amp;(F403+13),'Báo cáo'!#REF!,'Báo cáo'!#REF!))))))))))))))</f>
        <v>#REF!</v>
      </c>
    </row>
    <row r="404" spans="1:15" hidden="1">
      <c r="A404">
        <v>510010</v>
      </c>
      <c r="B404" t="s">
        <v>18518</v>
      </c>
      <c r="C404" t="s">
        <v>18519</v>
      </c>
      <c r="D404" t="s">
        <v>20347</v>
      </c>
      <c r="E404" s="79" t="s">
        <v>20348</v>
      </c>
      <c r="F404" s="80">
        <v>18468972</v>
      </c>
      <c r="G404" s="81">
        <v>46046</v>
      </c>
      <c r="H404" s="81"/>
      <c r="I404" s="81"/>
      <c r="J404" s="81">
        <v>46091</v>
      </c>
      <c r="K404" s="79" t="s">
        <v>19259</v>
      </c>
      <c r="L404" s="21">
        <v>46091</v>
      </c>
      <c r="M404">
        <f t="shared" si="12"/>
        <v>6134</v>
      </c>
      <c r="N404" t="str">
        <f t="shared" si="13"/>
        <v>613418468972</v>
      </c>
      <c r="O404" t="e">
        <f>IFERROR(_xlfn.XLOOKUP(M404&amp;(F404),'Báo cáo'!#REF!,'Báo cáo'!#REF!),IFERROR(_xlfn.XLOOKUP(M404&amp;(F404-3),'Báo cáo'!#REF!,'Báo cáo'!#REF!),IFERROR(_xlfn.XLOOKUP(M404&amp;(F404-5),'Báo cáo'!#REF!,'Báo cáo'!#REF!),IFERROR(_xlfn.XLOOKUP(M404&amp;(F404+5),'Báo cáo'!#REF!,'Báo cáo'!#REF!),IFERROR(_xlfn.XLOOKUP(M404&amp;(F404+2),'Báo cáo'!#REF!,'Báo cáo'!#REF!),IFERROR(_xlfn.XLOOKUP(M404&amp;(F404-6),'Báo cáo'!#REF!,'Báo cáo'!#REF!),IFERROR(_xlfn.XLOOKUP(M404&amp;(F404-1),'Báo cáo'!#REF!,'Báo cáo'!#REF!),IFERROR(_xlfn.XLOOKUP(M404&amp;(F404+3),'Báo cáo'!#REF!,'Báo cáo'!#REF!),IFERROR(_xlfn.XLOOKUP(M404&amp;(F404+1),'Báo cáo'!#REF!,'Báo cáo'!#REF!),IFERROR(_xlfn.XLOOKUP(M404&amp;(F404-4),'Báo cáo'!#REF!,'Báo cáo'!#REF!),IFERROR(_xlfn.XLOOKUP(M404&amp;(F404+6),'Báo cáo'!#REF!,'Báo cáo'!#REF!),IFERROR(_xlfn.XLOOKUP(M404&amp;(F404-2),'Báo cáo'!#REF!,'Báo cáo'!#REF!),IFERROR(_xlfn.XLOOKUP(M404&amp;(F404+4),'Báo cáo'!#REF!,'Báo cáo'!#REF!),_xlfn.XLOOKUP(M404&amp;(F404+13),'Báo cáo'!#REF!,'Báo cáo'!#REF!))))))))))))))</f>
        <v>#REF!</v>
      </c>
    </row>
    <row r="405" spans="1:15" hidden="1">
      <c r="A405">
        <v>510010</v>
      </c>
      <c r="B405" t="s">
        <v>18518</v>
      </c>
      <c r="C405" t="s">
        <v>18519</v>
      </c>
      <c r="D405" t="s">
        <v>20349</v>
      </c>
      <c r="E405" s="79" t="s">
        <v>20350</v>
      </c>
      <c r="F405" s="80">
        <v>5654286</v>
      </c>
      <c r="G405" s="81">
        <v>46046</v>
      </c>
      <c r="H405" s="81"/>
      <c r="I405" s="81"/>
      <c r="J405" s="81">
        <v>46091</v>
      </c>
      <c r="K405" s="79" t="s">
        <v>19260</v>
      </c>
      <c r="L405" s="21">
        <v>46091</v>
      </c>
      <c r="M405">
        <f t="shared" si="12"/>
        <v>6135</v>
      </c>
      <c r="N405" t="str">
        <f t="shared" si="13"/>
        <v>61355654286</v>
      </c>
      <c r="O405" t="e">
        <f>IFERROR(_xlfn.XLOOKUP(M405&amp;(F405),'Báo cáo'!#REF!,'Báo cáo'!#REF!),IFERROR(_xlfn.XLOOKUP(M405&amp;(F405-3),'Báo cáo'!#REF!,'Báo cáo'!#REF!),IFERROR(_xlfn.XLOOKUP(M405&amp;(F405-5),'Báo cáo'!#REF!,'Báo cáo'!#REF!),IFERROR(_xlfn.XLOOKUP(M405&amp;(F405+5),'Báo cáo'!#REF!,'Báo cáo'!#REF!),IFERROR(_xlfn.XLOOKUP(M405&amp;(F405+2),'Báo cáo'!#REF!,'Báo cáo'!#REF!),IFERROR(_xlfn.XLOOKUP(M405&amp;(F405-6),'Báo cáo'!#REF!,'Báo cáo'!#REF!),IFERROR(_xlfn.XLOOKUP(M405&amp;(F405-1),'Báo cáo'!#REF!,'Báo cáo'!#REF!),IFERROR(_xlfn.XLOOKUP(M405&amp;(F405+3),'Báo cáo'!#REF!,'Báo cáo'!#REF!),IFERROR(_xlfn.XLOOKUP(M405&amp;(F405+1),'Báo cáo'!#REF!,'Báo cáo'!#REF!),IFERROR(_xlfn.XLOOKUP(M405&amp;(F405-4),'Báo cáo'!#REF!,'Báo cáo'!#REF!),IFERROR(_xlfn.XLOOKUP(M405&amp;(F405+6),'Báo cáo'!#REF!,'Báo cáo'!#REF!),IFERROR(_xlfn.XLOOKUP(M405&amp;(F405-2),'Báo cáo'!#REF!,'Báo cáo'!#REF!),IFERROR(_xlfn.XLOOKUP(M405&amp;(F405+4),'Báo cáo'!#REF!,'Báo cáo'!#REF!),_xlfn.XLOOKUP(M405&amp;(F405+13),'Báo cáo'!#REF!,'Báo cáo'!#REF!))))))))))))))</f>
        <v>#REF!</v>
      </c>
    </row>
    <row r="406" spans="1:15" hidden="1">
      <c r="A406">
        <v>510016</v>
      </c>
      <c r="B406" t="s">
        <v>18518</v>
      </c>
      <c r="C406" t="s">
        <v>18519</v>
      </c>
      <c r="D406" t="s">
        <v>20351</v>
      </c>
      <c r="E406" s="79" t="s">
        <v>20352</v>
      </c>
      <c r="F406" s="80">
        <v>806018</v>
      </c>
      <c r="G406" s="81">
        <v>46049</v>
      </c>
      <c r="H406" s="81"/>
      <c r="I406" s="81"/>
      <c r="J406" s="81">
        <v>46091</v>
      </c>
      <c r="K406" s="79" t="s">
        <v>19250</v>
      </c>
      <c r="L406" s="21">
        <v>46091</v>
      </c>
      <c r="M406">
        <f t="shared" si="12"/>
        <v>6136</v>
      </c>
      <c r="N406" t="str">
        <f t="shared" si="13"/>
        <v>6136806018</v>
      </c>
      <c r="O406" t="e">
        <f>IFERROR(_xlfn.XLOOKUP(M406&amp;(F406),'Báo cáo'!#REF!,'Báo cáo'!#REF!),IFERROR(_xlfn.XLOOKUP(M406&amp;(F406-3),'Báo cáo'!#REF!,'Báo cáo'!#REF!),IFERROR(_xlfn.XLOOKUP(M406&amp;(F406-5),'Báo cáo'!#REF!,'Báo cáo'!#REF!),IFERROR(_xlfn.XLOOKUP(M406&amp;(F406+5),'Báo cáo'!#REF!,'Báo cáo'!#REF!),IFERROR(_xlfn.XLOOKUP(M406&amp;(F406+2),'Báo cáo'!#REF!,'Báo cáo'!#REF!),IFERROR(_xlfn.XLOOKUP(M406&amp;(F406-6),'Báo cáo'!#REF!,'Báo cáo'!#REF!),IFERROR(_xlfn.XLOOKUP(M406&amp;(F406-1),'Báo cáo'!#REF!,'Báo cáo'!#REF!),IFERROR(_xlfn.XLOOKUP(M406&amp;(F406+3),'Báo cáo'!#REF!,'Báo cáo'!#REF!),IFERROR(_xlfn.XLOOKUP(M406&amp;(F406+1),'Báo cáo'!#REF!,'Báo cáo'!#REF!),IFERROR(_xlfn.XLOOKUP(M406&amp;(F406-4),'Báo cáo'!#REF!,'Báo cáo'!#REF!),IFERROR(_xlfn.XLOOKUP(M406&amp;(F406+6),'Báo cáo'!#REF!,'Báo cáo'!#REF!),IFERROR(_xlfn.XLOOKUP(M406&amp;(F406-2),'Báo cáo'!#REF!,'Báo cáo'!#REF!),IFERROR(_xlfn.XLOOKUP(M406&amp;(F406+4),'Báo cáo'!#REF!,'Báo cáo'!#REF!),_xlfn.XLOOKUP(M406&amp;(F406+13),'Báo cáo'!#REF!,'Báo cáo'!#REF!))))))))))))))</f>
        <v>#REF!</v>
      </c>
    </row>
    <row r="407" spans="1:15" hidden="1">
      <c r="A407">
        <v>510026</v>
      </c>
      <c r="B407" t="s">
        <v>18518</v>
      </c>
      <c r="C407" t="s">
        <v>18519</v>
      </c>
      <c r="D407" t="s">
        <v>20353</v>
      </c>
      <c r="E407" s="79" t="s">
        <v>20354</v>
      </c>
      <c r="F407" s="80">
        <v>1007519</v>
      </c>
      <c r="G407" s="81">
        <v>46043</v>
      </c>
      <c r="H407" s="81"/>
      <c r="I407" s="81"/>
      <c r="J407" s="81">
        <v>46091</v>
      </c>
      <c r="K407" s="79" t="s">
        <v>19239</v>
      </c>
      <c r="L407" s="21">
        <v>46091</v>
      </c>
      <c r="M407">
        <f t="shared" si="12"/>
        <v>6731</v>
      </c>
      <c r="N407" t="str">
        <f t="shared" si="13"/>
        <v>67311007519</v>
      </c>
      <c r="O407" t="e">
        <f>IFERROR(_xlfn.XLOOKUP(M407&amp;(F407),'Báo cáo'!#REF!,'Báo cáo'!#REF!),IFERROR(_xlfn.XLOOKUP(M407&amp;(F407-3),'Báo cáo'!#REF!,'Báo cáo'!#REF!),IFERROR(_xlfn.XLOOKUP(M407&amp;(F407-5),'Báo cáo'!#REF!,'Báo cáo'!#REF!),IFERROR(_xlfn.XLOOKUP(M407&amp;(F407+5),'Báo cáo'!#REF!,'Báo cáo'!#REF!),IFERROR(_xlfn.XLOOKUP(M407&amp;(F407+2),'Báo cáo'!#REF!,'Báo cáo'!#REF!),IFERROR(_xlfn.XLOOKUP(M407&amp;(F407-6),'Báo cáo'!#REF!,'Báo cáo'!#REF!),IFERROR(_xlfn.XLOOKUP(M407&amp;(F407-1),'Báo cáo'!#REF!,'Báo cáo'!#REF!),IFERROR(_xlfn.XLOOKUP(M407&amp;(F407+3),'Báo cáo'!#REF!,'Báo cáo'!#REF!),IFERROR(_xlfn.XLOOKUP(M407&amp;(F407+1),'Báo cáo'!#REF!,'Báo cáo'!#REF!),IFERROR(_xlfn.XLOOKUP(M407&amp;(F407-4),'Báo cáo'!#REF!,'Báo cáo'!#REF!),IFERROR(_xlfn.XLOOKUP(M407&amp;(F407+6),'Báo cáo'!#REF!,'Báo cáo'!#REF!),IFERROR(_xlfn.XLOOKUP(M407&amp;(F407-2),'Báo cáo'!#REF!,'Báo cáo'!#REF!),IFERROR(_xlfn.XLOOKUP(M407&amp;(F407+4),'Báo cáo'!#REF!,'Báo cáo'!#REF!),_xlfn.XLOOKUP(M407&amp;(F407+13),'Báo cáo'!#REF!,'Báo cáo'!#REF!))))))))))))))</f>
        <v>#REF!</v>
      </c>
    </row>
    <row r="408" spans="1:15" hidden="1">
      <c r="A408">
        <v>510013</v>
      </c>
      <c r="B408" t="s">
        <v>18518</v>
      </c>
      <c r="C408" t="s">
        <v>18519</v>
      </c>
      <c r="D408" t="s">
        <v>20355</v>
      </c>
      <c r="E408" s="79" t="s">
        <v>20356</v>
      </c>
      <c r="F408" s="80">
        <v>4269240</v>
      </c>
      <c r="G408" s="81">
        <v>46044</v>
      </c>
      <c r="H408" s="81"/>
      <c r="I408" s="81"/>
      <c r="J408" s="81">
        <v>46091</v>
      </c>
      <c r="K408" s="79" t="s">
        <v>19257</v>
      </c>
      <c r="L408" s="21">
        <v>46091</v>
      </c>
      <c r="M408">
        <f t="shared" si="12"/>
        <v>6732</v>
      </c>
      <c r="N408" t="str">
        <f t="shared" si="13"/>
        <v>67324269240</v>
      </c>
      <c r="O408" t="e">
        <f>IFERROR(_xlfn.XLOOKUP(M408&amp;(F408),'Báo cáo'!#REF!,'Báo cáo'!#REF!),IFERROR(_xlfn.XLOOKUP(M408&amp;(F408-3),'Báo cáo'!#REF!,'Báo cáo'!#REF!),IFERROR(_xlfn.XLOOKUP(M408&amp;(F408-5),'Báo cáo'!#REF!,'Báo cáo'!#REF!),IFERROR(_xlfn.XLOOKUP(M408&amp;(F408+5),'Báo cáo'!#REF!,'Báo cáo'!#REF!),IFERROR(_xlfn.XLOOKUP(M408&amp;(F408+2),'Báo cáo'!#REF!,'Báo cáo'!#REF!),IFERROR(_xlfn.XLOOKUP(M408&amp;(F408-6),'Báo cáo'!#REF!,'Báo cáo'!#REF!),IFERROR(_xlfn.XLOOKUP(M408&amp;(F408-1),'Báo cáo'!#REF!,'Báo cáo'!#REF!),IFERROR(_xlfn.XLOOKUP(M408&amp;(F408+3),'Báo cáo'!#REF!,'Báo cáo'!#REF!),IFERROR(_xlfn.XLOOKUP(M408&amp;(F408+1),'Báo cáo'!#REF!,'Báo cáo'!#REF!),IFERROR(_xlfn.XLOOKUP(M408&amp;(F408-4),'Báo cáo'!#REF!,'Báo cáo'!#REF!),IFERROR(_xlfn.XLOOKUP(M408&amp;(F408+6),'Báo cáo'!#REF!,'Báo cáo'!#REF!),IFERROR(_xlfn.XLOOKUP(M408&amp;(F408-2),'Báo cáo'!#REF!,'Báo cáo'!#REF!),IFERROR(_xlfn.XLOOKUP(M408&amp;(F408+4),'Báo cáo'!#REF!,'Báo cáo'!#REF!),_xlfn.XLOOKUP(M408&amp;(F408+13),'Báo cáo'!#REF!,'Báo cáo'!#REF!))))))))))))))</f>
        <v>#REF!</v>
      </c>
    </row>
    <row r="409" spans="1:15" hidden="1">
      <c r="A409">
        <v>510019</v>
      </c>
      <c r="B409" t="s">
        <v>18518</v>
      </c>
      <c r="C409" t="s">
        <v>18519</v>
      </c>
      <c r="D409" t="s">
        <v>20357</v>
      </c>
      <c r="E409" s="79" t="s">
        <v>20358</v>
      </c>
      <c r="F409" s="80">
        <v>25718256</v>
      </c>
      <c r="G409" s="81">
        <v>46049</v>
      </c>
      <c r="H409" s="81"/>
      <c r="I409" s="81"/>
      <c r="J409" s="81">
        <v>46091</v>
      </c>
      <c r="K409" s="79" t="s">
        <v>19286</v>
      </c>
      <c r="L409" s="21">
        <v>46091</v>
      </c>
      <c r="M409">
        <f t="shared" si="12"/>
        <v>7214</v>
      </c>
      <c r="N409" t="str">
        <f t="shared" si="13"/>
        <v>721425718256</v>
      </c>
      <c r="O409" t="e">
        <f>IFERROR(_xlfn.XLOOKUP(M409&amp;(F409),'Báo cáo'!#REF!,'Báo cáo'!#REF!),IFERROR(_xlfn.XLOOKUP(M409&amp;(F409-3),'Báo cáo'!#REF!,'Báo cáo'!#REF!),IFERROR(_xlfn.XLOOKUP(M409&amp;(F409-5),'Báo cáo'!#REF!,'Báo cáo'!#REF!),IFERROR(_xlfn.XLOOKUP(M409&amp;(F409+5),'Báo cáo'!#REF!,'Báo cáo'!#REF!),IFERROR(_xlfn.XLOOKUP(M409&amp;(F409+2),'Báo cáo'!#REF!,'Báo cáo'!#REF!),IFERROR(_xlfn.XLOOKUP(M409&amp;(F409-6),'Báo cáo'!#REF!,'Báo cáo'!#REF!),IFERROR(_xlfn.XLOOKUP(M409&amp;(F409-1),'Báo cáo'!#REF!,'Báo cáo'!#REF!),IFERROR(_xlfn.XLOOKUP(M409&amp;(F409+3),'Báo cáo'!#REF!,'Báo cáo'!#REF!),IFERROR(_xlfn.XLOOKUP(M409&amp;(F409+1),'Báo cáo'!#REF!,'Báo cáo'!#REF!),IFERROR(_xlfn.XLOOKUP(M409&amp;(F409-4),'Báo cáo'!#REF!,'Báo cáo'!#REF!),IFERROR(_xlfn.XLOOKUP(M409&amp;(F409+6),'Báo cáo'!#REF!,'Báo cáo'!#REF!),IFERROR(_xlfn.XLOOKUP(M409&amp;(F409-2),'Báo cáo'!#REF!,'Báo cáo'!#REF!),IFERROR(_xlfn.XLOOKUP(M409&amp;(F409+4),'Báo cáo'!#REF!,'Báo cáo'!#REF!),_xlfn.XLOOKUP(M409&amp;(F409+13),'Báo cáo'!#REF!,'Báo cáo'!#REF!))))))))))))))</f>
        <v>#REF!</v>
      </c>
    </row>
    <row r="410" spans="1:15" hidden="1">
      <c r="A410">
        <v>510019</v>
      </c>
      <c r="B410" t="s">
        <v>18518</v>
      </c>
      <c r="C410" t="s">
        <v>18519</v>
      </c>
      <c r="D410" t="s">
        <v>20359</v>
      </c>
      <c r="E410" s="79" t="s">
        <v>20360</v>
      </c>
      <c r="F410" s="80">
        <v>2571831</v>
      </c>
      <c r="G410" s="81">
        <v>46049</v>
      </c>
      <c r="H410" s="81"/>
      <c r="I410" s="81"/>
      <c r="J410" s="81">
        <v>46091</v>
      </c>
      <c r="K410" s="79" t="s">
        <v>19287</v>
      </c>
      <c r="L410" s="21">
        <v>46091</v>
      </c>
      <c r="M410">
        <f t="shared" si="12"/>
        <v>7215</v>
      </c>
      <c r="N410" t="str">
        <f t="shared" si="13"/>
        <v>72152571831</v>
      </c>
      <c r="O410" t="e">
        <f>IFERROR(_xlfn.XLOOKUP(M410&amp;(F410),'Báo cáo'!#REF!,'Báo cáo'!#REF!),IFERROR(_xlfn.XLOOKUP(M410&amp;(F410-3),'Báo cáo'!#REF!,'Báo cáo'!#REF!),IFERROR(_xlfn.XLOOKUP(M410&amp;(F410-5),'Báo cáo'!#REF!,'Báo cáo'!#REF!),IFERROR(_xlfn.XLOOKUP(M410&amp;(F410+5),'Báo cáo'!#REF!,'Báo cáo'!#REF!),IFERROR(_xlfn.XLOOKUP(M410&amp;(F410+2),'Báo cáo'!#REF!,'Báo cáo'!#REF!),IFERROR(_xlfn.XLOOKUP(M410&amp;(F410-6),'Báo cáo'!#REF!,'Báo cáo'!#REF!),IFERROR(_xlfn.XLOOKUP(M410&amp;(F410-1),'Báo cáo'!#REF!,'Báo cáo'!#REF!),IFERROR(_xlfn.XLOOKUP(M410&amp;(F410+3),'Báo cáo'!#REF!,'Báo cáo'!#REF!),IFERROR(_xlfn.XLOOKUP(M410&amp;(F410+1),'Báo cáo'!#REF!,'Báo cáo'!#REF!),IFERROR(_xlfn.XLOOKUP(M410&amp;(F410-4),'Báo cáo'!#REF!,'Báo cáo'!#REF!),IFERROR(_xlfn.XLOOKUP(M410&amp;(F410+6),'Báo cáo'!#REF!,'Báo cáo'!#REF!),IFERROR(_xlfn.XLOOKUP(M410&amp;(F410-2),'Báo cáo'!#REF!,'Báo cáo'!#REF!),IFERROR(_xlfn.XLOOKUP(M410&amp;(F410+4),'Báo cáo'!#REF!,'Báo cáo'!#REF!),_xlfn.XLOOKUP(M410&amp;(F410+13),'Báo cáo'!#REF!,'Báo cáo'!#REF!))))))))))))))</f>
        <v>#REF!</v>
      </c>
    </row>
    <row r="411" spans="1:15" hidden="1">
      <c r="A411">
        <v>510011</v>
      </c>
      <c r="B411" t="s">
        <v>18518</v>
      </c>
      <c r="C411" t="s">
        <v>18519</v>
      </c>
      <c r="D411" t="s">
        <v>20361</v>
      </c>
      <c r="E411" s="79" t="s">
        <v>20362</v>
      </c>
      <c r="F411" s="80">
        <v>4047111</v>
      </c>
      <c r="G411" s="81">
        <v>46049</v>
      </c>
      <c r="H411" s="81"/>
      <c r="I411" s="81"/>
      <c r="J411" s="81">
        <v>46091</v>
      </c>
      <c r="K411" s="79" t="s">
        <v>19288</v>
      </c>
      <c r="L411" s="21">
        <v>46091</v>
      </c>
      <c r="M411">
        <f t="shared" si="12"/>
        <v>7216</v>
      </c>
      <c r="N411" t="str">
        <f t="shared" si="13"/>
        <v>72164047111</v>
      </c>
      <c r="O411" t="e">
        <f>IFERROR(_xlfn.XLOOKUP(M411&amp;(F411),'Báo cáo'!#REF!,'Báo cáo'!#REF!),IFERROR(_xlfn.XLOOKUP(M411&amp;(F411-3),'Báo cáo'!#REF!,'Báo cáo'!#REF!),IFERROR(_xlfn.XLOOKUP(M411&amp;(F411-5),'Báo cáo'!#REF!,'Báo cáo'!#REF!),IFERROR(_xlfn.XLOOKUP(M411&amp;(F411+5),'Báo cáo'!#REF!,'Báo cáo'!#REF!),IFERROR(_xlfn.XLOOKUP(M411&amp;(F411+2),'Báo cáo'!#REF!,'Báo cáo'!#REF!),IFERROR(_xlfn.XLOOKUP(M411&amp;(F411-6),'Báo cáo'!#REF!,'Báo cáo'!#REF!),IFERROR(_xlfn.XLOOKUP(M411&amp;(F411-1),'Báo cáo'!#REF!,'Báo cáo'!#REF!),IFERROR(_xlfn.XLOOKUP(M411&amp;(F411+3),'Báo cáo'!#REF!,'Báo cáo'!#REF!),IFERROR(_xlfn.XLOOKUP(M411&amp;(F411+1),'Báo cáo'!#REF!,'Báo cáo'!#REF!),IFERROR(_xlfn.XLOOKUP(M411&amp;(F411-4),'Báo cáo'!#REF!,'Báo cáo'!#REF!),IFERROR(_xlfn.XLOOKUP(M411&amp;(F411+6),'Báo cáo'!#REF!,'Báo cáo'!#REF!),IFERROR(_xlfn.XLOOKUP(M411&amp;(F411-2),'Báo cáo'!#REF!,'Báo cáo'!#REF!),IFERROR(_xlfn.XLOOKUP(M411&amp;(F411+4),'Báo cáo'!#REF!,'Báo cáo'!#REF!),_xlfn.XLOOKUP(M411&amp;(F411+13),'Báo cáo'!#REF!,'Báo cáo'!#REF!))))))))))))))</f>
        <v>#REF!</v>
      </c>
    </row>
    <row r="412" spans="1:15" hidden="1">
      <c r="A412">
        <v>510011</v>
      </c>
      <c r="B412" t="s">
        <v>18518</v>
      </c>
      <c r="C412" t="s">
        <v>18519</v>
      </c>
      <c r="D412" t="s">
        <v>20363</v>
      </c>
      <c r="E412" s="79" t="s">
        <v>20364</v>
      </c>
      <c r="F412" s="80">
        <v>19135629</v>
      </c>
      <c r="G412" s="81">
        <v>46050</v>
      </c>
      <c r="H412" s="81"/>
      <c r="I412" s="81"/>
      <c r="J412" s="81">
        <v>46091</v>
      </c>
      <c r="K412" s="79" t="s">
        <v>19291</v>
      </c>
      <c r="L412" s="21">
        <v>46091</v>
      </c>
      <c r="M412">
        <f t="shared" si="12"/>
        <v>7217</v>
      </c>
      <c r="N412" t="str">
        <f t="shared" si="13"/>
        <v>721719135629</v>
      </c>
      <c r="O412" t="e">
        <f>IFERROR(_xlfn.XLOOKUP(M412&amp;(F412),'Báo cáo'!#REF!,'Báo cáo'!#REF!),IFERROR(_xlfn.XLOOKUP(M412&amp;(F412-3),'Báo cáo'!#REF!,'Báo cáo'!#REF!),IFERROR(_xlfn.XLOOKUP(M412&amp;(F412-5),'Báo cáo'!#REF!,'Báo cáo'!#REF!),IFERROR(_xlfn.XLOOKUP(M412&amp;(F412+5),'Báo cáo'!#REF!,'Báo cáo'!#REF!),IFERROR(_xlfn.XLOOKUP(M412&amp;(F412+2),'Báo cáo'!#REF!,'Báo cáo'!#REF!),IFERROR(_xlfn.XLOOKUP(M412&amp;(F412-6),'Báo cáo'!#REF!,'Báo cáo'!#REF!),IFERROR(_xlfn.XLOOKUP(M412&amp;(F412-1),'Báo cáo'!#REF!,'Báo cáo'!#REF!),IFERROR(_xlfn.XLOOKUP(M412&amp;(F412+3),'Báo cáo'!#REF!,'Báo cáo'!#REF!),IFERROR(_xlfn.XLOOKUP(M412&amp;(F412+1),'Báo cáo'!#REF!,'Báo cáo'!#REF!),IFERROR(_xlfn.XLOOKUP(M412&amp;(F412-4),'Báo cáo'!#REF!,'Báo cáo'!#REF!),IFERROR(_xlfn.XLOOKUP(M412&amp;(F412+6),'Báo cáo'!#REF!,'Báo cáo'!#REF!),IFERROR(_xlfn.XLOOKUP(M412&amp;(F412-2),'Báo cáo'!#REF!,'Báo cáo'!#REF!),IFERROR(_xlfn.XLOOKUP(M412&amp;(F412+4),'Báo cáo'!#REF!,'Báo cáo'!#REF!),_xlfn.XLOOKUP(M412&amp;(F412+13),'Báo cáo'!#REF!,'Báo cáo'!#REF!))))))))))))))</f>
        <v>#REF!</v>
      </c>
    </row>
    <row r="413" spans="1:15" hidden="1">
      <c r="A413">
        <v>510018</v>
      </c>
      <c r="B413" t="s">
        <v>18518</v>
      </c>
      <c r="C413" t="s">
        <v>18519</v>
      </c>
      <c r="D413" t="s">
        <v>20365</v>
      </c>
      <c r="E413" s="79" t="s">
        <v>20366</v>
      </c>
      <c r="F413" s="80">
        <v>1007519</v>
      </c>
      <c r="G413" s="81">
        <v>46050</v>
      </c>
      <c r="H413" s="81"/>
      <c r="I413" s="81"/>
      <c r="J413" s="81">
        <v>46091</v>
      </c>
      <c r="K413" s="79" t="s">
        <v>19292</v>
      </c>
      <c r="L413" s="21">
        <v>46091</v>
      </c>
      <c r="M413">
        <f t="shared" si="12"/>
        <v>7218</v>
      </c>
      <c r="N413" t="str">
        <f t="shared" si="13"/>
        <v>72181007519</v>
      </c>
      <c r="O413" t="e">
        <f>IFERROR(_xlfn.XLOOKUP(M413&amp;(F413),'Báo cáo'!#REF!,'Báo cáo'!#REF!),IFERROR(_xlfn.XLOOKUP(M413&amp;(F413-3),'Báo cáo'!#REF!,'Báo cáo'!#REF!),IFERROR(_xlfn.XLOOKUP(M413&amp;(F413-5),'Báo cáo'!#REF!,'Báo cáo'!#REF!),IFERROR(_xlfn.XLOOKUP(M413&amp;(F413+5),'Báo cáo'!#REF!,'Báo cáo'!#REF!),IFERROR(_xlfn.XLOOKUP(M413&amp;(F413+2),'Báo cáo'!#REF!,'Báo cáo'!#REF!),IFERROR(_xlfn.XLOOKUP(M413&amp;(F413-6),'Báo cáo'!#REF!,'Báo cáo'!#REF!),IFERROR(_xlfn.XLOOKUP(M413&amp;(F413-1),'Báo cáo'!#REF!,'Báo cáo'!#REF!),IFERROR(_xlfn.XLOOKUP(M413&amp;(F413+3),'Báo cáo'!#REF!,'Báo cáo'!#REF!),IFERROR(_xlfn.XLOOKUP(M413&amp;(F413+1),'Báo cáo'!#REF!,'Báo cáo'!#REF!),IFERROR(_xlfn.XLOOKUP(M413&amp;(F413-4),'Báo cáo'!#REF!,'Báo cáo'!#REF!),IFERROR(_xlfn.XLOOKUP(M413&amp;(F413+6),'Báo cáo'!#REF!,'Báo cáo'!#REF!),IFERROR(_xlfn.XLOOKUP(M413&amp;(F413-2),'Báo cáo'!#REF!,'Báo cáo'!#REF!),IFERROR(_xlfn.XLOOKUP(M413&amp;(F413+4),'Báo cáo'!#REF!,'Báo cáo'!#REF!),_xlfn.XLOOKUP(M413&amp;(F413+13),'Báo cáo'!#REF!,'Báo cáo'!#REF!))))))))))))))</f>
        <v>#REF!</v>
      </c>
    </row>
    <row r="414" spans="1:15" hidden="1">
      <c r="A414">
        <v>510018</v>
      </c>
      <c r="B414" t="s">
        <v>18518</v>
      </c>
      <c r="C414" t="s">
        <v>18519</v>
      </c>
      <c r="D414" t="s">
        <v>20367</v>
      </c>
      <c r="E414" s="79" t="s">
        <v>20368</v>
      </c>
      <c r="F414" s="80">
        <v>6611625</v>
      </c>
      <c r="G414" s="81">
        <v>46050</v>
      </c>
      <c r="H414" s="81"/>
      <c r="I414" s="81"/>
      <c r="J414" s="81">
        <v>46091</v>
      </c>
      <c r="K414" s="79" t="s">
        <v>19293</v>
      </c>
      <c r="L414" s="21">
        <v>46091</v>
      </c>
      <c r="M414">
        <f t="shared" si="12"/>
        <v>7219</v>
      </c>
      <c r="N414" t="str">
        <f t="shared" si="13"/>
        <v>72196611625</v>
      </c>
      <c r="O414" t="e">
        <f>IFERROR(_xlfn.XLOOKUP(M414&amp;(F414),'Báo cáo'!#REF!,'Báo cáo'!#REF!),IFERROR(_xlfn.XLOOKUP(M414&amp;(F414-3),'Báo cáo'!#REF!,'Báo cáo'!#REF!),IFERROR(_xlfn.XLOOKUP(M414&amp;(F414-5),'Báo cáo'!#REF!,'Báo cáo'!#REF!),IFERROR(_xlfn.XLOOKUP(M414&amp;(F414+5),'Báo cáo'!#REF!,'Báo cáo'!#REF!),IFERROR(_xlfn.XLOOKUP(M414&amp;(F414+2),'Báo cáo'!#REF!,'Báo cáo'!#REF!),IFERROR(_xlfn.XLOOKUP(M414&amp;(F414-6),'Báo cáo'!#REF!,'Báo cáo'!#REF!),IFERROR(_xlfn.XLOOKUP(M414&amp;(F414-1),'Báo cáo'!#REF!,'Báo cáo'!#REF!),IFERROR(_xlfn.XLOOKUP(M414&amp;(F414+3),'Báo cáo'!#REF!,'Báo cáo'!#REF!),IFERROR(_xlfn.XLOOKUP(M414&amp;(F414+1),'Báo cáo'!#REF!,'Báo cáo'!#REF!),IFERROR(_xlfn.XLOOKUP(M414&amp;(F414-4),'Báo cáo'!#REF!,'Báo cáo'!#REF!),IFERROR(_xlfn.XLOOKUP(M414&amp;(F414+6),'Báo cáo'!#REF!,'Báo cáo'!#REF!),IFERROR(_xlfn.XLOOKUP(M414&amp;(F414-2),'Báo cáo'!#REF!,'Báo cáo'!#REF!),IFERROR(_xlfn.XLOOKUP(M414&amp;(F414+4),'Báo cáo'!#REF!,'Báo cáo'!#REF!),_xlfn.XLOOKUP(M414&amp;(F414+13),'Báo cáo'!#REF!,'Báo cáo'!#REF!))))))))))))))</f>
        <v>#REF!</v>
      </c>
    </row>
    <row r="415" spans="1:15" hidden="1">
      <c r="A415">
        <v>570010</v>
      </c>
      <c r="B415" t="s">
        <v>18518</v>
      </c>
      <c r="C415" t="s">
        <v>18519</v>
      </c>
      <c r="D415" t="s">
        <v>20369</v>
      </c>
      <c r="E415" s="79" t="s">
        <v>20370</v>
      </c>
      <c r="F415" s="80">
        <v>541971</v>
      </c>
      <c r="G415" s="81">
        <v>46052</v>
      </c>
      <c r="H415" s="81"/>
      <c r="I415" s="81"/>
      <c r="J415" s="81">
        <v>46091</v>
      </c>
      <c r="K415" s="79" t="s">
        <v>19265</v>
      </c>
      <c r="L415" s="21">
        <v>46091</v>
      </c>
      <c r="M415">
        <f t="shared" si="12"/>
        <v>7220</v>
      </c>
      <c r="N415" t="str">
        <f t="shared" si="13"/>
        <v>7220541971</v>
      </c>
      <c r="O415" t="e">
        <f>IFERROR(_xlfn.XLOOKUP(M415&amp;(F415),'Báo cáo'!#REF!,'Báo cáo'!#REF!),IFERROR(_xlfn.XLOOKUP(M415&amp;(F415-3),'Báo cáo'!#REF!,'Báo cáo'!#REF!),IFERROR(_xlfn.XLOOKUP(M415&amp;(F415-5),'Báo cáo'!#REF!,'Báo cáo'!#REF!),IFERROR(_xlfn.XLOOKUP(M415&amp;(F415+5),'Báo cáo'!#REF!,'Báo cáo'!#REF!),IFERROR(_xlfn.XLOOKUP(M415&amp;(F415+2),'Báo cáo'!#REF!,'Báo cáo'!#REF!),IFERROR(_xlfn.XLOOKUP(M415&amp;(F415-6),'Báo cáo'!#REF!,'Báo cáo'!#REF!),IFERROR(_xlfn.XLOOKUP(M415&amp;(F415-1),'Báo cáo'!#REF!,'Báo cáo'!#REF!),IFERROR(_xlfn.XLOOKUP(M415&amp;(F415+3),'Báo cáo'!#REF!,'Báo cáo'!#REF!),IFERROR(_xlfn.XLOOKUP(M415&amp;(F415+1),'Báo cáo'!#REF!,'Báo cáo'!#REF!),IFERROR(_xlfn.XLOOKUP(M415&amp;(F415-4),'Báo cáo'!#REF!,'Báo cáo'!#REF!),IFERROR(_xlfn.XLOOKUP(M415&amp;(F415+6),'Báo cáo'!#REF!,'Báo cáo'!#REF!),IFERROR(_xlfn.XLOOKUP(M415&amp;(F415-2),'Báo cáo'!#REF!,'Báo cáo'!#REF!),IFERROR(_xlfn.XLOOKUP(M415&amp;(F415+4),'Báo cáo'!#REF!,'Báo cáo'!#REF!),_xlfn.XLOOKUP(M415&amp;(F415+13),'Báo cáo'!#REF!,'Báo cáo'!#REF!))))))))))))))</f>
        <v>#REF!</v>
      </c>
    </row>
    <row r="416" spans="1:15" hidden="1">
      <c r="A416">
        <v>570010</v>
      </c>
      <c r="B416" t="s">
        <v>18518</v>
      </c>
      <c r="C416" t="s">
        <v>18519</v>
      </c>
      <c r="D416" t="s">
        <v>20371</v>
      </c>
      <c r="E416" s="79" t="s">
        <v>20372</v>
      </c>
      <c r="F416" s="80">
        <v>4687173</v>
      </c>
      <c r="G416" s="81">
        <v>46052</v>
      </c>
      <c r="H416" s="81"/>
      <c r="I416" s="81"/>
      <c r="J416" s="81">
        <v>46091</v>
      </c>
      <c r="K416" s="79" t="s">
        <v>19266</v>
      </c>
      <c r="L416" s="21">
        <v>46091</v>
      </c>
      <c r="M416">
        <f t="shared" si="12"/>
        <v>7221</v>
      </c>
      <c r="N416" t="str">
        <f t="shared" si="13"/>
        <v>72214687173</v>
      </c>
      <c r="O416" t="e">
        <f>IFERROR(_xlfn.XLOOKUP(M416&amp;(F416),'Báo cáo'!#REF!,'Báo cáo'!#REF!),IFERROR(_xlfn.XLOOKUP(M416&amp;(F416-3),'Báo cáo'!#REF!,'Báo cáo'!#REF!),IFERROR(_xlfn.XLOOKUP(M416&amp;(F416-5),'Báo cáo'!#REF!,'Báo cáo'!#REF!),IFERROR(_xlfn.XLOOKUP(M416&amp;(F416+5),'Báo cáo'!#REF!,'Báo cáo'!#REF!),IFERROR(_xlfn.XLOOKUP(M416&amp;(F416+2),'Báo cáo'!#REF!,'Báo cáo'!#REF!),IFERROR(_xlfn.XLOOKUP(M416&amp;(F416-6),'Báo cáo'!#REF!,'Báo cáo'!#REF!),IFERROR(_xlfn.XLOOKUP(M416&amp;(F416-1),'Báo cáo'!#REF!,'Báo cáo'!#REF!),IFERROR(_xlfn.XLOOKUP(M416&amp;(F416+3),'Báo cáo'!#REF!,'Báo cáo'!#REF!),IFERROR(_xlfn.XLOOKUP(M416&amp;(F416+1),'Báo cáo'!#REF!,'Báo cáo'!#REF!),IFERROR(_xlfn.XLOOKUP(M416&amp;(F416-4),'Báo cáo'!#REF!,'Báo cáo'!#REF!),IFERROR(_xlfn.XLOOKUP(M416&amp;(F416+6),'Báo cáo'!#REF!,'Báo cáo'!#REF!),IFERROR(_xlfn.XLOOKUP(M416&amp;(F416-2),'Báo cáo'!#REF!,'Báo cáo'!#REF!),IFERROR(_xlfn.XLOOKUP(M416&amp;(F416+4),'Báo cáo'!#REF!,'Báo cáo'!#REF!),_xlfn.XLOOKUP(M416&amp;(F416+13),'Báo cáo'!#REF!,'Báo cáo'!#REF!))))))))))))))</f>
        <v>#REF!</v>
      </c>
    </row>
    <row r="417" spans="1:15" hidden="1">
      <c r="A417">
        <v>510028</v>
      </c>
      <c r="B417" t="s">
        <v>18518</v>
      </c>
      <c r="C417" t="s">
        <v>18519</v>
      </c>
      <c r="D417" t="s">
        <v>20373</v>
      </c>
      <c r="E417" s="79" t="s">
        <v>20374</v>
      </c>
      <c r="F417" s="80">
        <v>1562396</v>
      </c>
      <c r="G417" s="81">
        <v>46049</v>
      </c>
      <c r="H417" s="81"/>
      <c r="I417" s="81"/>
      <c r="J417" s="81">
        <v>46091</v>
      </c>
      <c r="K417" s="79" t="s">
        <v>19267</v>
      </c>
      <c r="L417" s="21">
        <v>46091</v>
      </c>
      <c r="M417">
        <f t="shared" si="12"/>
        <v>7222</v>
      </c>
      <c r="N417" t="str">
        <f t="shared" si="13"/>
        <v>72221562396</v>
      </c>
      <c r="O417" t="e">
        <f>IFERROR(_xlfn.XLOOKUP(M417&amp;(F417),'Báo cáo'!#REF!,'Báo cáo'!#REF!),IFERROR(_xlfn.XLOOKUP(M417&amp;(F417-3),'Báo cáo'!#REF!,'Báo cáo'!#REF!),IFERROR(_xlfn.XLOOKUP(M417&amp;(F417-5),'Báo cáo'!#REF!,'Báo cáo'!#REF!),IFERROR(_xlfn.XLOOKUP(M417&amp;(F417+5),'Báo cáo'!#REF!,'Báo cáo'!#REF!),IFERROR(_xlfn.XLOOKUP(M417&amp;(F417+2),'Báo cáo'!#REF!,'Báo cáo'!#REF!),IFERROR(_xlfn.XLOOKUP(M417&amp;(F417-6),'Báo cáo'!#REF!,'Báo cáo'!#REF!),IFERROR(_xlfn.XLOOKUP(M417&amp;(F417-1),'Báo cáo'!#REF!,'Báo cáo'!#REF!),IFERROR(_xlfn.XLOOKUP(M417&amp;(F417+3),'Báo cáo'!#REF!,'Báo cáo'!#REF!),IFERROR(_xlfn.XLOOKUP(M417&amp;(F417+1),'Báo cáo'!#REF!,'Báo cáo'!#REF!),IFERROR(_xlfn.XLOOKUP(M417&amp;(F417-4),'Báo cáo'!#REF!,'Báo cáo'!#REF!),IFERROR(_xlfn.XLOOKUP(M417&amp;(F417+6),'Báo cáo'!#REF!,'Báo cáo'!#REF!),IFERROR(_xlfn.XLOOKUP(M417&amp;(F417-2),'Báo cáo'!#REF!,'Báo cáo'!#REF!),IFERROR(_xlfn.XLOOKUP(M417&amp;(F417+4),'Báo cáo'!#REF!,'Báo cáo'!#REF!),_xlfn.XLOOKUP(M417&amp;(F417+13),'Báo cáo'!#REF!,'Báo cáo'!#REF!))))))))))))))</f>
        <v>#REF!</v>
      </c>
    </row>
    <row r="418" spans="1:15" hidden="1">
      <c r="A418">
        <v>510024</v>
      </c>
      <c r="B418" t="s">
        <v>18518</v>
      </c>
      <c r="C418" t="s">
        <v>18519</v>
      </c>
      <c r="D418" t="s">
        <v>20375</v>
      </c>
      <c r="E418" s="79" t="s">
        <v>20376</v>
      </c>
      <c r="F418" s="80">
        <v>5924637</v>
      </c>
      <c r="G418" s="81">
        <v>46052</v>
      </c>
      <c r="H418" s="81"/>
      <c r="I418" s="81"/>
      <c r="J418" s="81">
        <v>46091</v>
      </c>
      <c r="K418" s="79" t="s">
        <v>19268</v>
      </c>
      <c r="L418" s="21">
        <v>46091</v>
      </c>
      <c r="M418">
        <f t="shared" si="12"/>
        <v>7223</v>
      </c>
      <c r="N418" t="str">
        <f t="shared" si="13"/>
        <v>72235924637</v>
      </c>
      <c r="O418" t="e">
        <f>IFERROR(_xlfn.XLOOKUP(M418&amp;(F418),'Báo cáo'!#REF!,'Báo cáo'!#REF!),IFERROR(_xlfn.XLOOKUP(M418&amp;(F418-3),'Báo cáo'!#REF!,'Báo cáo'!#REF!),IFERROR(_xlfn.XLOOKUP(M418&amp;(F418-5),'Báo cáo'!#REF!,'Báo cáo'!#REF!),IFERROR(_xlfn.XLOOKUP(M418&amp;(F418+5),'Báo cáo'!#REF!,'Báo cáo'!#REF!),IFERROR(_xlfn.XLOOKUP(M418&amp;(F418+2),'Báo cáo'!#REF!,'Báo cáo'!#REF!),IFERROR(_xlfn.XLOOKUP(M418&amp;(F418-6),'Báo cáo'!#REF!,'Báo cáo'!#REF!),IFERROR(_xlfn.XLOOKUP(M418&amp;(F418-1),'Báo cáo'!#REF!,'Báo cáo'!#REF!),IFERROR(_xlfn.XLOOKUP(M418&amp;(F418+3),'Báo cáo'!#REF!,'Báo cáo'!#REF!),IFERROR(_xlfn.XLOOKUP(M418&amp;(F418+1),'Báo cáo'!#REF!,'Báo cáo'!#REF!),IFERROR(_xlfn.XLOOKUP(M418&amp;(F418-4),'Báo cáo'!#REF!,'Báo cáo'!#REF!),IFERROR(_xlfn.XLOOKUP(M418&amp;(F418+6),'Báo cáo'!#REF!,'Báo cáo'!#REF!),IFERROR(_xlfn.XLOOKUP(M418&amp;(F418-2),'Báo cáo'!#REF!,'Báo cáo'!#REF!),IFERROR(_xlfn.XLOOKUP(M418&amp;(F418+4),'Báo cáo'!#REF!,'Báo cáo'!#REF!),_xlfn.XLOOKUP(M418&amp;(F418+13),'Báo cáo'!#REF!,'Báo cáo'!#REF!))))))))))))))</f>
        <v>#REF!</v>
      </c>
    </row>
    <row r="419" spans="1:15" hidden="1">
      <c r="A419">
        <v>510024</v>
      </c>
      <c r="B419" t="s">
        <v>18518</v>
      </c>
      <c r="C419" t="s">
        <v>18519</v>
      </c>
      <c r="D419" t="s">
        <v>20377</v>
      </c>
      <c r="E419" s="79" t="s">
        <v>20378</v>
      </c>
      <c r="F419" s="80">
        <v>1007519</v>
      </c>
      <c r="G419" s="81">
        <v>46052</v>
      </c>
      <c r="H419" s="81"/>
      <c r="I419" s="81"/>
      <c r="J419" s="81">
        <v>46091</v>
      </c>
      <c r="K419" s="79" t="s">
        <v>19269</v>
      </c>
      <c r="L419" s="21">
        <v>46091</v>
      </c>
      <c r="M419">
        <f t="shared" si="12"/>
        <v>7224</v>
      </c>
      <c r="N419" t="str">
        <f t="shared" si="13"/>
        <v>72241007519</v>
      </c>
      <c r="O419" t="e">
        <f>IFERROR(_xlfn.XLOOKUP(M419&amp;(F419),'Báo cáo'!#REF!,'Báo cáo'!#REF!),IFERROR(_xlfn.XLOOKUP(M419&amp;(F419-3),'Báo cáo'!#REF!,'Báo cáo'!#REF!),IFERROR(_xlfn.XLOOKUP(M419&amp;(F419-5),'Báo cáo'!#REF!,'Báo cáo'!#REF!),IFERROR(_xlfn.XLOOKUP(M419&amp;(F419+5),'Báo cáo'!#REF!,'Báo cáo'!#REF!),IFERROR(_xlfn.XLOOKUP(M419&amp;(F419+2),'Báo cáo'!#REF!,'Báo cáo'!#REF!),IFERROR(_xlfn.XLOOKUP(M419&amp;(F419-6),'Báo cáo'!#REF!,'Báo cáo'!#REF!),IFERROR(_xlfn.XLOOKUP(M419&amp;(F419-1),'Báo cáo'!#REF!,'Báo cáo'!#REF!),IFERROR(_xlfn.XLOOKUP(M419&amp;(F419+3),'Báo cáo'!#REF!,'Báo cáo'!#REF!),IFERROR(_xlfn.XLOOKUP(M419&amp;(F419+1),'Báo cáo'!#REF!,'Báo cáo'!#REF!),IFERROR(_xlfn.XLOOKUP(M419&amp;(F419-4),'Báo cáo'!#REF!,'Báo cáo'!#REF!),IFERROR(_xlfn.XLOOKUP(M419&amp;(F419+6),'Báo cáo'!#REF!,'Báo cáo'!#REF!),IFERROR(_xlfn.XLOOKUP(M419&amp;(F419-2),'Báo cáo'!#REF!,'Báo cáo'!#REF!),IFERROR(_xlfn.XLOOKUP(M419&amp;(F419+4),'Báo cáo'!#REF!,'Báo cáo'!#REF!),_xlfn.XLOOKUP(M419&amp;(F419+13),'Báo cáo'!#REF!,'Báo cáo'!#REF!))))))))))))))</f>
        <v>#REF!</v>
      </c>
    </row>
    <row r="420" spans="1:15" hidden="1">
      <c r="A420">
        <v>510022</v>
      </c>
      <c r="B420" t="s">
        <v>18518</v>
      </c>
      <c r="C420" t="s">
        <v>18519</v>
      </c>
      <c r="D420" t="s">
        <v>20379</v>
      </c>
      <c r="E420" s="79" t="s">
        <v>20380</v>
      </c>
      <c r="F420" s="80">
        <v>9843566</v>
      </c>
      <c r="G420" s="81">
        <v>46050</v>
      </c>
      <c r="H420" s="81"/>
      <c r="I420" s="81"/>
      <c r="J420" s="81">
        <v>46091</v>
      </c>
      <c r="K420" s="79" t="s">
        <v>19270</v>
      </c>
      <c r="L420" s="21">
        <v>46091</v>
      </c>
      <c r="M420">
        <f t="shared" si="12"/>
        <v>7225</v>
      </c>
      <c r="N420" t="str">
        <f t="shared" si="13"/>
        <v>72259843566</v>
      </c>
      <c r="O420" t="e">
        <f>IFERROR(_xlfn.XLOOKUP(M420&amp;(F420),'Báo cáo'!#REF!,'Báo cáo'!#REF!),IFERROR(_xlfn.XLOOKUP(M420&amp;(F420-3),'Báo cáo'!#REF!,'Báo cáo'!#REF!),IFERROR(_xlfn.XLOOKUP(M420&amp;(F420-5),'Báo cáo'!#REF!,'Báo cáo'!#REF!),IFERROR(_xlfn.XLOOKUP(M420&amp;(F420+5),'Báo cáo'!#REF!,'Báo cáo'!#REF!),IFERROR(_xlfn.XLOOKUP(M420&amp;(F420+2),'Báo cáo'!#REF!,'Báo cáo'!#REF!),IFERROR(_xlfn.XLOOKUP(M420&amp;(F420-6),'Báo cáo'!#REF!,'Báo cáo'!#REF!),IFERROR(_xlfn.XLOOKUP(M420&amp;(F420-1),'Báo cáo'!#REF!,'Báo cáo'!#REF!),IFERROR(_xlfn.XLOOKUP(M420&amp;(F420+3),'Báo cáo'!#REF!,'Báo cáo'!#REF!),IFERROR(_xlfn.XLOOKUP(M420&amp;(F420+1),'Báo cáo'!#REF!,'Báo cáo'!#REF!),IFERROR(_xlfn.XLOOKUP(M420&amp;(F420-4),'Báo cáo'!#REF!,'Báo cáo'!#REF!),IFERROR(_xlfn.XLOOKUP(M420&amp;(F420+6),'Báo cáo'!#REF!,'Báo cáo'!#REF!),IFERROR(_xlfn.XLOOKUP(M420&amp;(F420-2),'Báo cáo'!#REF!,'Báo cáo'!#REF!),IFERROR(_xlfn.XLOOKUP(M420&amp;(F420+4),'Báo cáo'!#REF!,'Báo cáo'!#REF!),_xlfn.XLOOKUP(M420&amp;(F420+13),'Báo cáo'!#REF!,'Báo cáo'!#REF!))))))))))))))</f>
        <v>#REF!</v>
      </c>
    </row>
    <row r="421" spans="1:15" hidden="1">
      <c r="A421">
        <v>510020</v>
      </c>
      <c r="B421" t="s">
        <v>18518</v>
      </c>
      <c r="C421" t="s">
        <v>18519</v>
      </c>
      <c r="D421" t="s">
        <v>20381</v>
      </c>
      <c r="E421" s="79" t="s">
        <v>20382</v>
      </c>
      <c r="F421" s="80">
        <v>1024542</v>
      </c>
      <c r="G421" s="81">
        <v>46049</v>
      </c>
      <c r="H421" s="81"/>
      <c r="I421" s="81"/>
      <c r="J421" s="81">
        <v>46091</v>
      </c>
      <c r="K421" s="79" t="s">
        <v>19271</v>
      </c>
      <c r="L421" s="21">
        <v>46091</v>
      </c>
      <c r="M421">
        <f t="shared" si="12"/>
        <v>7226</v>
      </c>
      <c r="N421" t="str">
        <f t="shared" si="13"/>
        <v>72261024542</v>
      </c>
      <c r="O421" t="e">
        <f>IFERROR(_xlfn.XLOOKUP(M421&amp;(F421),'Báo cáo'!#REF!,'Báo cáo'!#REF!),IFERROR(_xlfn.XLOOKUP(M421&amp;(F421-3),'Báo cáo'!#REF!,'Báo cáo'!#REF!),IFERROR(_xlfn.XLOOKUP(M421&amp;(F421-5),'Báo cáo'!#REF!,'Báo cáo'!#REF!),IFERROR(_xlfn.XLOOKUP(M421&amp;(F421+5),'Báo cáo'!#REF!,'Báo cáo'!#REF!),IFERROR(_xlfn.XLOOKUP(M421&amp;(F421+2),'Báo cáo'!#REF!,'Báo cáo'!#REF!),IFERROR(_xlfn.XLOOKUP(M421&amp;(F421-6),'Báo cáo'!#REF!,'Báo cáo'!#REF!),IFERROR(_xlfn.XLOOKUP(M421&amp;(F421-1),'Báo cáo'!#REF!,'Báo cáo'!#REF!),IFERROR(_xlfn.XLOOKUP(M421&amp;(F421+3),'Báo cáo'!#REF!,'Báo cáo'!#REF!),IFERROR(_xlfn.XLOOKUP(M421&amp;(F421+1),'Báo cáo'!#REF!,'Báo cáo'!#REF!),IFERROR(_xlfn.XLOOKUP(M421&amp;(F421-4),'Báo cáo'!#REF!,'Báo cáo'!#REF!),IFERROR(_xlfn.XLOOKUP(M421&amp;(F421+6),'Báo cáo'!#REF!,'Báo cáo'!#REF!),IFERROR(_xlfn.XLOOKUP(M421&amp;(F421-2),'Báo cáo'!#REF!,'Báo cáo'!#REF!),IFERROR(_xlfn.XLOOKUP(M421&amp;(F421+4),'Báo cáo'!#REF!,'Báo cáo'!#REF!),_xlfn.XLOOKUP(M421&amp;(F421+13),'Báo cáo'!#REF!,'Báo cáo'!#REF!))))))))))))))</f>
        <v>#REF!</v>
      </c>
    </row>
    <row r="422" spans="1:15" hidden="1">
      <c r="A422">
        <v>510020</v>
      </c>
      <c r="B422" t="s">
        <v>18518</v>
      </c>
      <c r="C422" t="s">
        <v>18519</v>
      </c>
      <c r="D422" t="s">
        <v>20383</v>
      </c>
      <c r="E422" s="79" t="s">
        <v>20384</v>
      </c>
      <c r="F422" s="80">
        <v>512271</v>
      </c>
      <c r="G422" s="81">
        <v>46049</v>
      </c>
      <c r="H422" s="81"/>
      <c r="I422" s="81"/>
      <c r="J422" s="81">
        <v>46091</v>
      </c>
      <c r="K422" s="79" t="s">
        <v>19272</v>
      </c>
      <c r="L422" s="21">
        <v>46091</v>
      </c>
      <c r="M422">
        <f t="shared" si="12"/>
        <v>7227</v>
      </c>
      <c r="N422" t="str">
        <f t="shared" si="13"/>
        <v>7227512271</v>
      </c>
      <c r="O422" t="e">
        <f>IFERROR(_xlfn.XLOOKUP(M422&amp;(F422),'Báo cáo'!#REF!,'Báo cáo'!#REF!),IFERROR(_xlfn.XLOOKUP(M422&amp;(F422-3),'Báo cáo'!#REF!,'Báo cáo'!#REF!),IFERROR(_xlfn.XLOOKUP(M422&amp;(F422-5),'Báo cáo'!#REF!,'Báo cáo'!#REF!),IFERROR(_xlfn.XLOOKUP(M422&amp;(F422+5),'Báo cáo'!#REF!,'Báo cáo'!#REF!),IFERROR(_xlfn.XLOOKUP(M422&amp;(F422+2),'Báo cáo'!#REF!,'Báo cáo'!#REF!),IFERROR(_xlfn.XLOOKUP(M422&amp;(F422-6),'Báo cáo'!#REF!,'Báo cáo'!#REF!),IFERROR(_xlfn.XLOOKUP(M422&amp;(F422-1),'Báo cáo'!#REF!,'Báo cáo'!#REF!),IFERROR(_xlfn.XLOOKUP(M422&amp;(F422+3),'Báo cáo'!#REF!,'Báo cáo'!#REF!),IFERROR(_xlfn.XLOOKUP(M422&amp;(F422+1),'Báo cáo'!#REF!,'Báo cáo'!#REF!),IFERROR(_xlfn.XLOOKUP(M422&amp;(F422-4),'Báo cáo'!#REF!,'Báo cáo'!#REF!),IFERROR(_xlfn.XLOOKUP(M422&amp;(F422+6),'Báo cáo'!#REF!,'Báo cáo'!#REF!),IFERROR(_xlfn.XLOOKUP(M422&amp;(F422-2),'Báo cáo'!#REF!,'Báo cáo'!#REF!),IFERROR(_xlfn.XLOOKUP(M422&amp;(F422+4),'Báo cáo'!#REF!,'Báo cáo'!#REF!),_xlfn.XLOOKUP(M422&amp;(F422+13),'Báo cáo'!#REF!,'Báo cáo'!#REF!))))))))))))))</f>
        <v>#REF!</v>
      </c>
    </row>
    <row r="423" spans="1:15" hidden="1">
      <c r="A423">
        <v>510016</v>
      </c>
      <c r="B423" t="s">
        <v>18518</v>
      </c>
      <c r="C423" t="s">
        <v>18519</v>
      </c>
      <c r="D423" t="s">
        <v>20385</v>
      </c>
      <c r="E423" s="79" t="s">
        <v>20386</v>
      </c>
      <c r="F423" s="80">
        <v>4157933</v>
      </c>
      <c r="G423" s="81">
        <v>46052</v>
      </c>
      <c r="H423" s="81"/>
      <c r="I423" s="81"/>
      <c r="J423" s="81">
        <v>46091</v>
      </c>
      <c r="K423" s="79" t="s">
        <v>19273</v>
      </c>
      <c r="L423" s="21">
        <v>46091</v>
      </c>
      <c r="M423">
        <f t="shared" si="12"/>
        <v>7228</v>
      </c>
      <c r="N423" t="str">
        <f t="shared" si="13"/>
        <v>72284157933</v>
      </c>
      <c r="O423" t="e">
        <f>IFERROR(_xlfn.XLOOKUP(M423&amp;(F423),'Báo cáo'!#REF!,'Báo cáo'!#REF!),IFERROR(_xlfn.XLOOKUP(M423&amp;(F423-3),'Báo cáo'!#REF!,'Báo cáo'!#REF!),IFERROR(_xlfn.XLOOKUP(M423&amp;(F423-5),'Báo cáo'!#REF!,'Báo cáo'!#REF!),IFERROR(_xlfn.XLOOKUP(M423&amp;(F423+5),'Báo cáo'!#REF!,'Báo cáo'!#REF!),IFERROR(_xlfn.XLOOKUP(M423&amp;(F423+2),'Báo cáo'!#REF!,'Báo cáo'!#REF!),IFERROR(_xlfn.XLOOKUP(M423&amp;(F423-6),'Báo cáo'!#REF!,'Báo cáo'!#REF!),IFERROR(_xlfn.XLOOKUP(M423&amp;(F423-1),'Báo cáo'!#REF!,'Báo cáo'!#REF!),IFERROR(_xlfn.XLOOKUP(M423&amp;(F423+3),'Báo cáo'!#REF!,'Báo cáo'!#REF!),IFERROR(_xlfn.XLOOKUP(M423&amp;(F423+1),'Báo cáo'!#REF!,'Báo cáo'!#REF!),IFERROR(_xlfn.XLOOKUP(M423&amp;(F423-4),'Báo cáo'!#REF!,'Báo cáo'!#REF!),IFERROR(_xlfn.XLOOKUP(M423&amp;(F423+6),'Báo cáo'!#REF!,'Báo cáo'!#REF!),IFERROR(_xlfn.XLOOKUP(M423&amp;(F423-2),'Báo cáo'!#REF!,'Báo cáo'!#REF!),IFERROR(_xlfn.XLOOKUP(M423&amp;(F423+4),'Báo cáo'!#REF!,'Báo cáo'!#REF!),_xlfn.XLOOKUP(M423&amp;(F423+13),'Báo cáo'!#REF!,'Báo cáo'!#REF!))))))))))))))</f>
        <v>#REF!</v>
      </c>
    </row>
    <row r="424" spans="1:15" hidden="1">
      <c r="A424">
        <v>510016</v>
      </c>
      <c r="B424" t="s">
        <v>18518</v>
      </c>
      <c r="C424" t="s">
        <v>18519</v>
      </c>
      <c r="D424" t="s">
        <v>20387</v>
      </c>
      <c r="E424" s="79" t="s">
        <v>20388</v>
      </c>
      <c r="F424" s="80">
        <v>5037606</v>
      </c>
      <c r="G424" s="81">
        <v>46052</v>
      </c>
      <c r="H424" s="81"/>
      <c r="I424" s="81"/>
      <c r="J424" s="81">
        <v>46091</v>
      </c>
      <c r="K424" s="79" t="s">
        <v>19274</v>
      </c>
      <c r="L424" s="21">
        <v>46091</v>
      </c>
      <c r="M424">
        <f t="shared" si="12"/>
        <v>7229</v>
      </c>
      <c r="N424" t="str">
        <f t="shared" si="13"/>
        <v>72295037606</v>
      </c>
      <c r="O424" t="e">
        <f>IFERROR(_xlfn.XLOOKUP(M424&amp;(F424),'Báo cáo'!#REF!,'Báo cáo'!#REF!),IFERROR(_xlfn.XLOOKUP(M424&amp;(F424-3),'Báo cáo'!#REF!,'Báo cáo'!#REF!),IFERROR(_xlfn.XLOOKUP(M424&amp;(F424-5),'Báo cáo'!#REF!,'Báo cáo'!#REF!),IFERROR(_xlfn.XLOOKUP(M424&amp;(F424+5),'Báo cáo'!#REF!,'Báo cáo'!#REF!),IFERROR(_xlfn.XLOOKUP(M424&amp;(F424+2),'Báo cáo'!#REF!,'Báo cáo'!#REF!),IFERROR(_xlfn.XLOOKUP(M424&amp;(F424-6),'Báo cáo'!#REF!,'Báo cáo'!#REF!),IFERROR(_xlfn.XLOOKUP(M424&amp;(F424-1),'Báo cáo'!#REF!,'Báo cáo'!#REF!),IFERROR(_xlfn.XLOOKUP(M424&amp;(F424+3),'Báo cáo'!#REF!,'Báo cáo'!#REF!),IFERROR(_xlfn.XLOOKUP(M424&amp;(F424+1),'Báo cáo'!#REF!,'Báo cáo'!#REF!),IFERROR(_xlfn.XLOOKUP(M424&amp;(F424-4),'Báo cáo'!#REF!,'Báo cáo'!#REF!),IFERROR(_xlfn.XLOOKUP(M424&amp;(F424+6),'Báo cáo'!#REF!,'Báo cáo'!#REF!),IFERROR(_xlfn.XLOOKUP(M424&amp;(F424-2),'Báo cáo'!#REF!,'Báo cáo'!#REF!),IFERROR(_xlfn.XLOOKUP(M424&amp;(F424+4),'Báo cáo'!#REF!,'Báo cáo'!#REF!),_xlfn.XLOOKUP(M424&amp;(F424+13),'Báo cáo'!#REF!,'Báo cáo'!#REF!))))))))))))))</f>
        <v>#REF!</v>
      </c>
    </row>
    <row r="425" spans="1:15" hidden="1">
      <c r="A425">
        <v>510015</v>
      </c>
      <c r="B425" t="s">
        <v>18518</v>
      </c>
      <c r="C425" t="s">
        <v>18519</v>
      </c>
      <c r="D425" t="s">
        <v>20389</v>
      </c>
      <c r="E425" s="79" t="s">
        <v>20390</v>
      </c>
      <c r="F425" s="80">
        <v>11173478</v>
      </c>
      <c r="G425" s="81">
        <v>46049</v>
      </c>
      <c r="H425" s="81"/>
      <c r="I425" s="81"/>
      <c r="J425" s="81">
        <v>46091</v>
      </c>
      <c r="K425" s="79" t="s">
        <v>19275</v>
      </c>
      <c r="L425" s="21">
        <v>46091</v>
      </c>
      <c r="M425">
        <f t="shared" si="12"/>
        <v>7230</v>
      </c>
      <c r="N425" t="str">
        <f t="shared" si="13"/>
        <v>723011173478</v>
      </c>
      <c r="O425" t="e">
        <f>IFERROR(_xlfn.XLOOKUP(M425&amp;(F425),'Báo cáo'!#REF!,'Báo cáo'!#REF!),IFERROR(_xlfn.XLOOKUP(M425&amp;(F425-3),'Báo cáo'!#REF!,'Báo cáo'!#REF!),IFERROR(_xlfn.XLOOKUP(M425&amp;(F425-5),'Báo cáo'!#REF!,'Báo cáo'!#REF!),IFERROR(_xlfn.XLOOKUP(M425&amp;(F425+5),'Báo cáo'!#REF!,'Báo cáo'!#REF!),IFERROR(_xlfn.XLOOKUP(M425&amp;(F425+2),'Báo cáo'!#REF!,'Báo cáo'!#REF!),IFERROR(_xlfn.XLOOKUP(M425&amp;(F425-6),'Báo cáo'!#REF!,'Báo cáo'!#REF!),IFERROR(_xlfn.XLOOKUP(M425&amp;(F425-1),'Báo cáo'!#REF!,'Báo cáo'!#REF!),IFERROR(_xlfn.XLOOKUP(M425&amp;(F425+3),'Báo cáo'!#REF!,'Báo cáo'!#REF!),IFERROR(_xlfn.XLOOKUP(M425&amp;(F425+1),'Báo cáo'!#REF!,'Báo cáo'!#REF!),IFERROR(_xlfn.XLOOKUP(M425&amp;(F425-4),'Báo cáo'!#REF!,'Báo cáo'!#REF!),IFERROR(_xlfn.XLOOKUP(M425&amp;(F425+6),'Báo cáo'!#REF!,'Báo cáo'!#REF!),IFERROR(_xlfn.XLOOKUP(M425&amp;(F425-2),'Báo cáo'!#REF!,'Báo cáo'!#REF!),IFERROR(_xlfn.XLOOKUP(M425&amp;(F425+4),'Báo cáo'!#REF!,'Báo cáo'!#REF!),_xlfn.XLOOKUP(M425&amp;(F425+13),'Báo cáo'!#REF!,'Báo cáo'!#REF!))))))))))))))</f>
        <v>#REF!</v>
      </c>
    </row>
    <row r="426" spans="1:15" hidden="1">
      <c r="A426">
        <v>510015</v>
      </c>
      <c r="B426" t="s">
        <v>18518</v>
      </c>
      <c r="C426" t="s">
        <v>18519</v>
      </c>
      <c r="D426" t="s">
        <v>20391</v>
      </c>
      <c r="E426" s="79" t="s">
        <v>20392</v>
      </c>
      <c r="F426" s="80">
        <v>5037606</v>
      </c>
      <c r="G426" s="81">
        <v>46049</v>
      </c>
      <c r="H426" s="81"/>
      <c r="I426" s="81"/>
      <c r="J426" s="81">
        <v>46091</v>
      </c>
      <c r="K426" s="79" t="s">
        <v>19276</v>
      </c>
      <c r="L426" s="21">
        <v>46091</v>
      </c>
      <c r="M426">
        <f t="shared" si="12"/>
        <v>7231</v>
      </c>
      <c r="N426" t="str">
        <f t="shared" si="13"/>
        <v>72315037606</v>
      </c>
      <c r="O426" t="e">
        <f>IFERROR(_xlfn.XLOOKUP(M426&amp;(F426),'Báo cáo'!#REF!,'Báo cáo'!#REF!),IFERROR(_xlfn.XLOOKUP(M426&amp;(F426-3),'Báo cáo'!#REF!,'Báo cáo'!#REF!),IFERROR(_xlfn.XLOOKUP(M426&amp;(F426-5),'Báo cáo'!#REF!,'Báo cáo'!#REF!),IFERROR(_xlfn.XLOOKUP(M426&amp;(F426+5),'Báo cáo'!#REF!,'Báo cáo'!#REF!),IFERROR(_xlfn.XLOOKUP(M426&amp;(F426+2),'Báo cáo'!#REF!,'Báo cáo'!#REF!),IFERROR(_xlfn.XLOOKUP(M426&amp;(F426-6),'Báo cáo'!#REF!,'Báo cáo'!#REF!),IFERROR(_xlfn.XLOOKUP(M426&amp;(F426-1),'Báo cáo'!#REF!,'Báo cáo'!#REF!),IFERROR(_xlfn.XLOOKUP(M426&amp;(F426+3),'Báo cáo'!#REF!,'Báo cáo'!#REF!),IFERROR(_xlfn.XLOOKUP(M426&amp;(F426+1),'Báo cáo'!#REF!,'Báo cáo'!#REF!),IFERROR(_xlfn.XLOOKUP(M426&amp;(F426-4),'Báo cáo'!#REF!,'Báo cáo'!#REF!),IFERROR(_xlfn.XLOOKUP(M426&amp;(F426+6),'Báo cáo'!#REF!,'Báo cáo'!#REF!),IFERROR(_xlfn.XLOOKUP(M426&amp;(F426-2),'Báo cáo'!#REF!,'Báo cáo'!#REF!),IFERROR(_xlfn.XLOOKUP(M426&amp;(F426+4),'Báo cáo'!#REF!,'Báo cáo'!#REF!),_xlfn.XLOOKUP(M426&amp;(F426+13),'Báo cáo'!#REF!,'Báo cáo'!#REF!))))))))))))))</f>
        <v>#REF!</v>
      </c>
    </row>
    <row r="427" spans="1:15" hidden="1">
      <c r="A427">
        <v>510015</v>
      </c>
      <c r="B427" t="s">
        <v>18518</v>
      </c>
      <c r="C427" t="s">
        <v>18519</v>
      </c>
      <c r="D427" t="s">
        <v>20393</v>
      </c>
      <c r="E427" s="79" t="s">
        <v>20394</v>
      </c>
      <c r="F427" s="80">
        <v>1562396</v>
      </c>
      <c r="G427" s="81">
        <v>46049</v>
      </c>
      <c r="H427" s="81"/>
      <c r="I427" s="81"/>
      <c r="J427" s="81">
        <v>46091</v>
      </c>
      <c r="K427" s="79" t="s">
        <v>19277</v>
      </c>
      <c r="L427" s="21">
        <v>46091</v>
      </c>
      <c r="M427">
        <f t="shared" si="12"/>
        <v>7232</v>
      </c>
      <c r="N427" t="str">
        <f t="shared" si="13"/>
        <v>72321562396</v>
      </c>
      <c r="O427" t="e">
        <f>IFERROR(_xlfn.XLOOKUP(M427&amp;(F427),'Báo cáo'!#REF!,'Báo cáo'!#REF!),IFERROR(_xlfn.XLOOKUP(M427&amp;(F427-3),'Báo cáo'!#REF!,'Báo cáo'!#REF!),IFERROR(_xlfn.XLOOKUP(M427&amp;(F427-5),'Báo cáo'!#REF!,'Báo cáo'!#REF!),IFERROR(_xlfn.XLOOKUP(M427&amp;(F427+5),'Báo cáo'!#REF!,'Báo cáo'!#REF!),IFERROR(_xlfn.XLOOKUP(M427&amp;(F427+2),'Báo cáo'!#REF!,'Báo cáo'!#REF!),IFERROR(_xlfn.XLOOKUP(M427&amp;(F427-6),'Báo cáo'!#REF!,'Báo cáo'!#REF!),IFERROR(_xlfn.XLOOKUP(M427&amp;(F427-1),'Báo cáo'!#REF!,'Báo cáo'!#REF!),IFERROR(_xlfn.XLOOKUP(M427&amp;(F427+3),'Báo cáo'!#REF!,'Báo cáo'!#REF!),IFERROR(_xlfn.XLOOKUP(M427&amp;(F427+1),'Báo cáo'!#REF!,'Báo cáo'!#REF!),IFERROR(_xlfn.XLOOKUP(M427&amp;(F427-4),'Báo cáo'!#REF!,'Báo cáo'!#REF!),IFERROR(_xlfn.XLOOKUP(M427&amp;(F427+6),'Báo cáo'!#REF!,'Báo cáo'!#REF!),IFERROR(_xlfn.XLOOKUP(M427&amp;(F427-2),'Báo cáo'!#REF!,'Báo cáo'!#REF!),IFERROR(_xlfn.XLOOKUP(M427&amp;(F427+4),'Báo cáo'!#REF!,'Báo cáo'!#REF!),_xlfn.XLOOKUP(M427&amp;(F427+13),'Báo cáo'!#REF!,'Báo cáo'!#REF!))))))))))))))</f>
        <v>#REF!</v>
      </c>
    </row>
    <row r="428" spans="1:15" hidden="1">
      <c r="A428">
        <v>520090</v>
      </c>
      <c r="B428" t="s">
        <v>18518</v>
      </c>
      <c r="C428" t="s">
        <v>18519</v>
      </c>
      <c r="D428" t="s">
        <v>20395</v>
      </c>
      <c r="E428" s="79" t="s">
        <v>20396</v>
      </c>
      <c r="F428" s="80">
        <v>756000</v>
      </c>
      <c r="G428" s="81">
        <v>46046</v>
      </c>
      <c r="H428" s="81"/>
      <c r="I428" s="81"/>
      <c r="J428" s="81">
        <v>46091</v>
      </c>
      <c r="K428" s="79" t="s">
        <v>19263</v>
      </c>
      <c r="L428" s="21">
        <v>46091</v>
      </c>
      <c r="M428">
        <f t="shared" si="12"/>
        <v>7284</v>
      </c>
      <c r="N428" t="str">
        <f t="shared" si="13"/>
        <v>7284756000</v>
      </c>
      <c r="O428" t="e">
        <f>IFERROR(_xlfn.XLOOKUP(M428&amp;(F428),'Báo cáo'!#REF!,'Báo cáo'!#REF!),IFERROR(_xlfn.XLOOKUP(M428&amp;(F428-3),'Báo cáo'!#REF!,'Báo cáo'!#REF!),IFERROR(_xlfn.XLOOKUP(M428&amp;(F428-5),'Báo cáo'!#REF!,'Báo cáo'!#REF!),IFERROR(_xlfn.XLOOKUP(M428&amp;(F428+5),'Báo cáo'!#REF!,'Báo cáo'!#REF!),IFERROR(_xlfn.XLOOKUP(M428&amp;(F428+2),'Báo cáo'!#REF!,'Báo cáo'!#REF!),IFERROR(_xlfn.XLOOKUP(M428&amp;(F428-6),'Báo cáo'!#REF!,'Báo cáo'!#REF!),IFERROR(_xlfn.XLOOKUP(M428&amp;(F428-1),'Báo cáo'!#REF!,'Báo cáo'!#REF!),IFERROR(_xlfn.XLOOKUP(M428&amp;(F428+3),'Báo cáo'!#REF!,'Báo cáo'!#REF!),IFERROR(_xlfn.XLOOKUP(M428&amp;(F428+1),'Báo cáo'!#REF!,'Báo cáo'!#REF!),IFERROR(_xlfn.XLOOKUP(M428&amp;(F428-4),'Báo cáo'!#REF!,'Báo cáo'!#REF!),IFERROR(_xlfn.XLOOKUP(M428&amp;(F428+6),'Báo cáo'!#REF!,'Báo cáo'!#REF!),IFERROR(_xlfn.XLOOKUP(M428&amp;(F428-2),'Báo cáo'!#REF!,'Báo cáo'!#REF!),IFERROR(_xlfn.XLOOKUP(M428&amp;(F428+4),'Báo cáo'!#REF!,'Báo cáo'!#REF!),_xlfn.XLOOKUP(M428&amp;(F428+13),'Báo cáo'!#REF!,'Báo cáo'!#REF!))))))))))))))</f>
        <v>#REF!</v>
      </c>
    </row>
    <row r="429" spans="1:15" hidden="1">
      <c r="A429">
        <v>510014</v>
      </c>
      <c r="B429" t="s">
        <v>18518</v>
      </c>
      <c r="C429" t="s">
        <v>18519</v>
      </c>
      <c r="D429" t="s">
        <v>20397</v>
      </c>
      <c r="E429" s="79" t="s">
        <v>20398</v>
      </c>
      <c r="F429" s="80">
        <v>10075212</v>
      </c>
      <c r="G429" s="81">
        <v>46046</v>
      </c>
      <c r="H429" s="81"/>
      <c r="I429" s="81"/>
      <c r="J429" s="81">
        <v>46091</v>
      </c>
      <c r="K429" s="79" t="s">
        <v>19261</v>
      </c>
      <c r="L429" s="21">
        <v>46091</v>
      </c>
      <c r="M429">
        <f t="shared" si="12"/>
        <v>7285</v>
      </c>
      <c r="N429" t="str">
        <f t="shared" si="13"/>
        <v>728510075212</v>
      </c>
      <c r="O429" t="e">
        <f>IFERROR(_xlfn.XLOOKUP(M429&amp;(F429),'Báo cáo'!#REF!,'Báo cáo'!#REF!),IFERROR(_xlfn.XLOOKUP(M429&amp;(F429-3),'Báo cáo'!#REF!,'Báo cáo'!#REF!),IFERROR(_xlfn.XLOOKUP(M429&amp;(F429-5),'Báo cáo'!#REF!,'Báo cáo'!#REF!),IFERROR(_xlfn.XLOOKUP(M429&amp;(F429+5),'Báo cáo'!#REF!,'Báo cáo'!#REF!),IFERROR(_xlfn.XLOOKUP(M429&amp;(F429+2),'Báo cáo'!#REF!,'Báo cáo'!#REF!),IFERROR(_xlfn.XLOOKUP(M429&amp;(F429-6),'Báo cáo'!#REF!,'Báo cáo'!#REF!),IFERROR(_xlfn.XLOOKUP(M429&amp;(F429-1),'Báo cáo'!#REF!,'Báo cáo'!#REF!),IFERROR(_xlfn.XLOOKUP(M429&amp;(F429+3),'Báo cáo'!#REF!,'Báo cáo'!#REF!),IFERROR(_xlfn.XLOOKUP(M429&amp;(F429+1),'Báo cáo'!#REF!,'Báo cáo'!#REF!),IFERROR(_xlfn.XLOOKUP(M429&amp;(F429-4),'Báo cáo'!#REF!,'Báo cáo'!#REF!),IFERROR(_xlfn.XLOOKUP(M429&amp;(F429+6),'Báo cáo'!#REF!,'Báo cáo'!#REF!),IFERROR(_xlfn.XLOOKUP(M429&amp;(F429-2),'Báo cáo'!#REF!,'Báo cáo'!#REF!),IFERROR(_xlfn.XLOOKUP(M429&amp;(F429+4),'Báo cáo'!#REF!,'Báo cáo'!#REF!),_xlfn.XLOOKUP(M429&amp;(F429+13),'Báo cáo'!#REF!,'Báo cáo'!#REF!))))))))))))))</f>
        <v>#REF!</v>
      </c>
    </row>
    <row r="430" spans="1:15" hidden="1">
      <c r="A430">
        <v>510013</v>
      </c>
      <c r="B430" t="s">
        <v>18518</v>
      </c>
      <c r="C430" t="s">
        <v>18519</v>
      </c>
      <c r="D430" t="s">
        <v>20399</v>
      </c>
      <c r="E430" s="79" t="s">
        <v>20400</v>
      </c>
      <c r="F430" s="80">
        <v>18919980</v>
      </c>
      <c r="G430" s="81">
        <v>46046</v>
      </c>
      <c r="H430" s="81"/>
      <c r="I430" s="81"/>
      <c r="J430" s="81">
        <v>46091</v>
      </c>
      <c r="K430" s="79" t="s">
        <v>19264</v>
      </c>
      <c r="L430" s="21">
        <v>46091</v>
      </c>
      <c r="M430">
        <f t="shared" si="12"/>
        <v>7286</v>
      </c>
      <c r="N430" t="str">
        <f t="shared" si="13"/>
        <v>728618919980</v>
      </c>
      <c r="O430" t="e">
        <f>IFERROR(_xlfn.XLOOKUP(M430&amp;(F430),'Báo cáo'!#REF!,'Báo cáo'!#REF!),IFERROR(_xlfn.XLOOKUP(M430&amp;(F430-3),'Báo cáo'!#REF!,'Báo cáo'!#REF!),IFERROR(_xlfn.XLOOKUP(M430&amp;(F430-5),'Báo cáo'!#REF!,'Báo cáo'!#REF!),IFERROR(_xlfn.XLOOKUP(M430&amp;(F430+5),'Báo cáo'!#REF!,'Báo cáo'!#REF!),IFERROR(_xlfn.XLOOKUP(M430&amp;(F430+2),'Báo cáo'!#REF!,'Báo cáo'!#REF!),IFERROR(_xlfn.XLOOKUP(M430&amp;(F430-6),'Báo cáo'!#REF!,'Báo cáo'!#REF!),IFERROR(_xlfn.XLOOKUP(M430&amp;(F430-1),'Báo cáo'!#REF!,'Báo cáo'!#REF!),IFERROR(_xlfn.XLOOKUP(M430&amp;(F430+3),'Báo cáo'!#REF!,'Báo cáo'!#REF!),IFERROR(_xlfn.XLOOKUP(M430&amp;(F430+1),'Báo cáo'!#REF!,'Báo cáo'!#REF!),IFERROR(_xlfn.XLOOKUP(M430&amp;(F430-4),'Báo cáo'!#REF!,'Báo cáo'!#REF!),IFERROR(_xlfn.XLOOKUP(M430&amp;(F430+6),'Báo cáo'!#REF!,'Báo cáo'!#REF!),IFERROR(_xlfn.XLOOKUP(M430&amp;(F430-2),'Báo cáo'!#REF!,'Báo cáo'!#REF!),IFERROR(_xlfn.XLOOKUP(M430&amp;(F430+4),'Báo cáo'!#REF!,'Báo cáo'!#REF!),_xlfn.XLOOKUP(M430&amp;(F430+13),'Báo cáo'!#REF!,'Báo cáo'!#REF!))))))))))))))</f>
        <v>#REF!</v>
      </c>
    </row>
    <row r="431" spans="1:15" hidden="1">
      <c r="A431">
        <v>510014</v>
      </c>
      <c r="B431" t="s">
        <v>18518</v>
      </c>
      <c r="C431" t="s">
        <v>18519</v>
      </c>
      <c r="D431" t="s">
        <v>20401</v>
      </c>
      <c r="E431" s="79" t="s">
        <v>20402</v>
      </c>
      <c r="F431" s="80">
        <v>2743200</v>
      </c>
      <c r="G431" s="81">
        <v>46046</v>
      </c>
      <c r="H431" s="81"/>
      <c r="I431" s="81"/>
      <c r="J431" s="81">
        <v>46091</v>
      </c>
      <c r="K431" s="79" t="s">
        <v>19262</v>
      </c>
      <c r="L431" s="21">
        <v>46091</v>
      </c>
      <c r="M431">
        <f t="shared" si="12"/>
        <v>7287</v>
      </c>
      <c r="N431" t="str">
        <f t="shared" si="13"/>
        <v>72872743200</v>
      </c>
      <c r="O431" t="e">
        <f>IFERROR(_xlfn.XLOOKUP(M431&amp;(F431),'Báo cáo'!#REF!,'Báo cáo'!#REF!),IFERROR(_xlfn.XLOOKUP(M431&amp;(F431-3),'Báo cáo'!#REF!,'Báo cáo'!#REF!),IFERROR(_xlfn.XLOOKUP(M431&amp;(F431-5),'Báo cáo'!#REF!,'Báo cáo'!#REF!),IFERROR(_xlfn.XLOOKUP(M431&amp;(F431+5),'Báo cáo'!#REF!,'Báo cáo'!#REF!),IFERROR(_xlfn.XLOOKUP(M431&amp;(F431+2),'Báo cáo'!#REF!,'Báo cáo'!#REF!),IFERROR(_xlfn.XLOOKUP(M431&amp;(F431-6),'Báo cáo'!#REF!,'Báo cáo'!#REF!),IFERROR(_xlfn.XLOOKUP(M431&amp;(F431-1),'Báo cáo'!#REF!,'Báo cáo'!#REF!),IFERROR(_xlfn.XLOOKUP(M431&amp;(F431+3),'Báo cáo'!#REF!,'Báo cáo'!#REF!),IFERROR(_xlfn.XLOOKUP(M431&amp;(F431+1),'Báo cáo'!#REF!,'Báo cáo'!#REF!),IFERROR(_xlfn.XLOOKUP(M431&amp;(F431-4),'Báo cáo'!#REF!,'Báo cáo'!#REF!),IFERROR(_xlfn.XLOOKUP(M431&amp;(F431+6),'Báo cáo'!#REF!,'Báo cáo'!#REF!),IFERROR(_xlfn.XLOOKUP(M431&amp;(F431-2),'Báo cáo'!#REF!,'Báo cáo'!#REF!),IFERROR(_xlfn.XLOOKUP(M431&amp;(F431+4),'Báo cáo'!#REF!,'Báo cáo'!#REF!),_xlfn.XLOOKUP(M431&amp;(F431+13),'Báo cáo'!#REF!,'Báo cáo'!#REF!))))))))))))))</f>
        <v>#REF!</v>
      </c>
    </row>
    <row r="432" spans="1:15" hidden="1">
      <c r="A432">
        <v>520090</v>
      </c>
      <c r="B432" t="s">
        <v>18518</v>
      </c>
      <c r="C432" t="s">
        <v>18519</v>
      </c>
      <c r="D432" t="s">
        <v>20403</v>
      </c>
      <c r="E432" s="79" t="s">
        <v>20404</v>
      </c>
      <c r="F432" s="80">
        <v>1041593</v>
      </c>
      <c r="G432" s="81">
        <v>46048</v>
      </c>
      <c r="H432" s="81"/>
      <c r="I432" s="81"/>
      <c r="J432" s="81">
        <v>46091</v>
      </c>
      <c r="K432" s="79" t="s">
        <v>19304</v>
      </c>
      <c r="L432" s="21">
        <v>46091</v>
      </c>
      <c r="M432">
        <f t="shared" si="12"/>
        <v>8286</v>
      </c>
      <c r="N432" t="str">
        <f t="shared" si="13"/>
        <v>82861041593</v>
      </c>
      <c r="O432" t="e">
        <f>IFERROR(_xlfn.XLOOKUP(M432&amp;(F432),'Báo cáo'!#REF!,'Báo cáo'!#REF!),IFERROR(_xlfn.XLOOKUP(M432&amp;(F432-3),'Báo cáo'!#REF!,'Báo cáo'!#REF!),IFERROR(_xlfn.XLOOKUP(M432&amp;(F432-5),'Báo cáo'!#REF!,'Báo cáo'!#REF!),IFERROR(_xlfn.XLOOKUP(M432&amp;(F432+5),'Báo cáo'!#REF!,'Báo cáo'!#REF!),IFERROR(_xlfn.XLOOKUP(M432&amp;(F432+2),'Báo cáo'!#REF!,'Báo cáo'!#REF!),IFERROR(_xlfn.XLOOKUP(M432&amp;(F432-6),'Báo cáo'!#REF!,'Báo cáo'!#REF!),IFERROR(_xlfn.XLOOKUP(M432&amp;(F432-1),'Báo cáo'!#REF!,'Báo cáo'!#REF!),IFERROR(_xlfn.XLOOKUP(M432&amp;(F432+3),'Báo cáo'!#REF!,'Báo cáo'!#REF!),IFERROR(_xlfn.XLOOKUP(M432&amp;(F432+1),'Báo cáo'!#REF!,'Báo cáo'!#REF!),IFERROR(_xlfn.XLOOKUP(M432&amp;(F432-4),'Báo cáo'!#REF!,'Báo cáo'!#REF!),IFERROR(_xlfn.XLOOKUP(M432&amp;(F432+6),'Báo cáo'!#REF!,'Báo cáo'!#REF!),IFERROR(_xlfn.XLOOKUP(M432&amp;(F432-2),'Báo cáo'!#REF!,'Báo cáo'!#REF!),IFERROR(_xlfn.XLOOKUP(M432&amp;(F432+4),'Báo cáo'!#REF!,'Báo cáo'!#REF!),_xlfn.XLOOKUP(M432&amp;(F432+13),'Báo cáo'!#REF!,'Báo cáo'!#REF!))))))))))))))</f>
        <v>#REF!</v>
      </c>
    </row>
    <row r="433" spans="1:15" hidden="1">
      <c r="A433">
        <v>510013</v>
      </c>
      <c r="B433" t="s">
        <v>18518</v>
      </c>
      <c r="C433" t="s">
        <v>18519</v>
      </c>
      <c r="D433" t="s">
        <v>20405</v>
      </c>
      <c r="E433" s="79" t="s">
        <v>20406</v>
      </c>
      <c r="F433" s="80">
        <v>6385041</v>
      </c>
      <c r="G433" s="81">
        <v>46049</v>
      </c>
      <c r="H433" s="81"/>
      <c r="I433" s="81"/>
      <c r="J433" s="81">
        <v>46091</v>
      </c>
      <c r="K433" s="79" t="s">
        <v>19289</v>
      </c>
      <c r="L433" s="21">
        <v>46091</v>
      </c>
      <c r="M433">
        <f t="shared" si="12"/>
        <v>8287</v>
      </c>
      <c r="N433" t="str">
        <f t="shared" si="13"/>
        <v>82876385041</v>
      </c>
      <c r="O433" t="e">
        <f>IFERROR(_xlfn.XLOOKUP(M433&amp;(F433),'Báo cáo'!#REF!,'Báo cáo'!#REF!),IFERROR(_xlfn.XLOOKUP(M433&amp;(F433-3),'Báo cáo'!#REF!,'Báo cáo'!#REF!),IFERROR(_xlfn.XLOOKUP(M433&amp;(F433-5),'Báo cáo'!#REF!,'Báo cáo'!#REF!),IFERROR(_xlfn.XLOOKUP(M433&amp;(F433+5),'Báo cáo'!#REF!,'Báo cáo'!#REF!),IFERROR(_xlfn.XLOOKUP(M433&amp;(F433+2),'Báo cáo'!#REF!,'Báo cáo'!#REF!),IFERROR(_xlfn.XLOOKUP(M433&amp;(F433-6),'Báo cáo'!#REF!,'Báo cáo'!#REF!),IFERROR(_xlfn.XLOOKUP(M433&amp;(F433-1),'Báo cáo'!#REF!,'Báo cáo'!#REF!),IFERROR(_xlfn.XLOOKUP(M433&amp;(F433+3),'Báo cáo'!#REF!,'Báo cáo'!#REF!),IFERROR(_xlfn.XLOOKUP(M433&amp;(F433+1),'Báo cáo'!#REF!,'Báo cáo'!#REF!),IFERROR(_xlfn.XLOOKUP(M433&amp;(F433-4),'Báo cáo'!#REF!,'Báo cáo'!#REF!),IFERROR(_xlfn.XLOOKUP(M433&amp;(F433+6),'Báo cáo'!#REF!,'Báo cáo'!#REF!),IFERROR(_xlfn.XLOOKUP(M433&amp;(F433-2),'Báo cáo'!#REF!,'Báo cáo'!#REF!),IFERROR(_xlfn.XLOOKUP(M433&amp;(F433+4),'Báo cáo'!#REF!,'Báo cáo'!#REF!),_xlfn.XLOOKUP(M433&amp;(F433+13),'Báo cáo'!#REF!,'Báo cáo'!#REF!))))))))))))))</f>
        <v>#REF!</v>
      </c>
    </row>
    <row r="434" spans="1:15" hidden="1">
      <c r="A434">
        <v>510013</v>
      </c>
      <c r="B434" t="s">
        <v>18518</v>
      </c>
      <c r="C434" t="s">
        <v>18519</v>
      </c>
      <c r="D434" t="s">
        <v>20407</v>
      </c>
      <c r="E434" s="79" t="s">
        <v>20408</v>
      </c>
      <c r="F434" s="80">
        <v>6055790</v>
      </c>
      <c r="G434" s="81">
        <v>46049</v>
      </c>
      <c r="H434" s="81"/>
      <c r="I434" s="81"/>
      <c r="J434" s="81">
        <v>46091</v>
      </c>
      <c r="K434" s="79" t="s">
        <v>19290</v>
      </c>
      <c r="L434" s="21">
        <v>46091</v>
      </c>
      <c r="M434">
        <f t="shared" si="12"/>
        <v>8288</v>
      </c>
      <c r="N434" t="str">
        <f t="shared" si="13"/>
        <v>82886055790</v>
      </c>
      <c r="O434" t="e">
        <f>IFERROR(_xlfn.XLOOKUP(M434&amp;(F434),'Báo cáo'!#REF!,'Báo cáo'!#REF!),IFERROR(_xlfn.XLOOKUP(M434&amp;(F434-3),'Báo cáo'!#REF!,'Báo cáo'!#REF!),IFERROR(_xlfn.XLOOKUP(M434&amp;(F434-5),'Báo cáo'!#REF!,'Báo cáo'!#REF!),IFERROR(_xlfn.XLOOKUP(M434&amp;(F434+5),'Báo cáo'!#REF!,'Báo cáo'!#REF!),IFERROR(_xlfn.XLOOKUP(M434&amp;(F434+2),'Báo cáo'!#REF!,'Báo cáo'!#REF!),IFERROR(_xlfn.XLOOKUP(M434&amp;(F434-6),'Báo cáo'!#REF!,'Báo cáo'!#REF!),IFERROR(_xlfn.XLOOKUP(M434&amp;(F434-1),'Báo cáo'!#REF!,'Báo cáo'!#REF!),IFERROR(_xlfn.XLOOKUP(M434&amp;(F434+3),'Báo cáo'!#REF!,'Báo cáo'!#REF!),IFERROR(_xlfn.XLOOKUP(M434&amp;(F434+1),'Báo cáo'!#REF!,'Báo cáo'!#REF!),IFERROR(_xlfn.XLOOKUP(M434&amp;(F434-4),'Báo cáo'!#REF!,'Báo cáo'!#REF!),IFERROR(_xlfn.XLOOKUP(M434&amp;(F434+6),'Báo cáo'!#REF!,'Báo cáo'!#REF!),IFERROR(_xlfn.XLOOKUP(M434&amp;(F434-2),'Báo cáo'!#REF!,'Báo cáo'!#REF!),IFERROR(_xlfn.XLOOKUP(M434&amp;(F434+4),'Báo cáo'!#REF!,'Báo cáo'!#REF!),_xlfn.XLOOKUP(M434&amp;(F434+13),'Báo cáo'!#REF!,'Báo cáo'!#REF!))))))))))))))</f>
        <v>#REF!</v>
      </c>
    </row>
    <row r="435" spans="1:15" hidden="1">
      <c r="A435">
        <v>510026</v>
      </c>
      <c r="B435" t="s">
        <v>18518</v>
      </c>
      <c r="C435" t="s">
        <v>18519</v>
      </c>
      <c r="D435" t="s">
        <v>20409</v>
      </c>
      <c r="E435" s="79" t="s">
        <v>20410</v>
      </c>
      <c r="F435" s="80">
        <v>1024542</v>
      </c>
      <c r="G435" s="81">
        <v>46050</v>
      </c>
      <c r="H435" s="81"/>
      <c r="I435" s="81"/>
      <c r="J435" s="81">
        <v>46091</v>
      </c>
      <c r="K435" s="79" t="s">
        <v>19294</v>
      </c>
      <c r="L435" s="21">
        <v>46091</v>
      </c>
      <c r="M435">
        <f t="shared" si="12"/>
        <v>8289</v>
      </c>
      <c r="N435" t="str">
        <f t="shared" si="13"/>
        <v>82891024542</v>
      </c>
      <c r="O435" t="e">
        <f>IFERROR(_xlfn.XLOOKUP(M435&amp;(F435),'Báo cáo'!#REF!,'Báo cáo'!#REF!),IFERROR(_xlfn.XLOOKUP(M435&amp;(F435-3),'Báo cáo'!#REF!,'Báo cáo'!#REF!),IFERROR(_xlfn.XLOOKUP(M435&amp;(F435-5),'Báo cáo'!#REF!,'Báo cáo'!#REF!),IFERROR(_xlfn.XLOOKUP(M435&amp;(F435+5),'Báo cáo'!#REF!,'Báo cáo'!#REF!),IFERROR(_xlfn.XLOOKUP(M435&amp;(F435+2),'Báo cáo'!#REF!,'Báo cáo'!#REF!),IFERROR(_xlfn.XLOOKUP(M435&amp;(F435-6),'Báo cáo'!#REF!,'Báo cáo'!#REF!),IFERROR(_xlfn.XLOOKUP(M435&amp;(F435-1),'Báo cáo'!#REF!,'Báo cáo'!#REF!),IFERROR(_xlfn.XLOOKUP(M435&amp;(F435+3),'Báo cáo'!#REF!,'Báo cáo'!#REF!),IFERROR(_xlfn.XLOOKUP(M435&amp;(F435+1),'Báo cáo'!#REF!,'Báo cáo'!#REF!),IFERROR(_xlfn.XLOOKUP(M435&amp;(F435-4),'Báo cáo'!#REF!,'Báo cáo'!#REF!),IFERROR(_xlfn.XLOOKUP(M435&amp;(F435+6),'Báo cáo'!#REF!,'Báo cáo'!#REF!),IFERROR(_xlfn.XLOOKUP(M435&amp;(F435-2),'Báo cáo'!#REF!,'Báo cáo'!#REF!),IFERROR(_xlfn.XLOOKUP(M435&amp;(F435+4),'Báo cáo'!#REF!,'Báo cáo'!#REF!),_xlfn.XLOOKUP(M435&amp;(F435+13),'Báo cáo'!#REF!,'Báo cáo'!#REF!))))))))))))))</f>
        <v>#REF!</v>
      </c>
    </row>
    <row r="436" spans="1:15" hidden="1">
      <c r="A436">
        <v>510026</v>
      </c>
      <c r="B436" t="s">
        <v>18518</v>
      </c>
      <c r="C436" t="s">
        <v>18519</v>
      </c>
      <c r="D436" t="s">
        <v>20411</v>
      </c>
      <c r="E436" s="79" t="s">
        <v>20412</v>
      </c>
      <c r="F436" s="80">
        <v>10887696</v>
      </c>
      <c r="G436" s="81">
        <v>46050</v>
      </c>
      <c r="H436" s="81"/>
      <c r="I436" s="81"/>
      <c r="J436" s="81">
        <v>46091</v>
      </c>
      <c r="K436" s="79" t="s">
        <v>19295</v>
      </c>
      <c r="L436" s="21">
        <v>46091</v>
      </c>
      <c r="M436">
        <f t="shared" si="12"/>
        <v>8290</v>
      </c>
      <c r="N436" t="str">
        <f t="shared" si="13"/>
        <v>829010887696</v>
      </c>
      <c r="O436" t="e">
        <f>IFERROR(_xlfn.XLOOKUP(M436&amp;(F436),'Báo cáo'!#REF!,'Báo cáo'!#REF!),IFERROR(_xlfn.XLOOKUP(M436&amp;(F436-3),'Báo cáo'!#REF!,'Báo cáo'!#REF!),IFERROR(_xlfn.XLOOKUP(M436&amp;(F436-5),'Báo cáo'!#REF!,'Báo cáo'!#REF!),IFERROR(_xlfn.XLOOKUP(M436&amp;(F436+5),'Báo cáo'!#REF!,'Báo cáo'!#REF!),IFERROR(_xlfn.XLOOKUP(M436&amp;(F436+2),'Báo cáo'!#REF!,'Báo cáo'!#REF!),IFERROR(_xlfn.XLOOKUP(M436&amp;(F436-6),'Báo cáo'!#REF!,'Báo cáo'!#REF!),IFERROR(_xlfn.XLOOKUP(M436&amp;(F436-1),'Báo cáo'!#REF!,'Báo cáo'!#REF!),IFERROR(_xlfn.XLOOKUP(M436&amp;(F436+3),'Báo cáo'!#REF!,'Báo cáo'!#REF!),IFERROR(_xlfn.XLOOKUP(M436&amp;(F436+1),'Báo cáo'!#REF!,'Báo cáo'!#REF!),IFERROR(_xlfn.XLOOKUP(M436&amp;(F436-4),'Báo cáo'!#REF!,'Báo cáo'!#REF!),IFERROR(_xlfn.XLOOKUP(M436&amp;(F436+6),'Báo cáo'!#REF!,'Báo cáo'!#REF!),IFERROR(_xlfn.XLOOKUP(M436&amp;(F436-2),'Báo cáo'!#REF!,'Báo cáo'!#REF!),IFERROR(_xlfn.XLOOKUP(M436&amp;(F436+4),'Báo cáo'!#REF!,'Báo cáo'!#REF!),_xlfn.XLOOKUP(M436&amp;(F436+13),'Báo cáo'!#REF!,'Báo cáo'!#REF!))))))))))))))</f>
        <v>#REF!</v>
      </c>
    </row>
    <row r="437" spans="1:15" hidden="1">
      <c r="A437">
        <v>510014</v>
      </c>
      <c r="B437" t="s">
        <v>18518</v>
      </c>
      <c r="C437" t="s">
        <v>18519</v>
      </c>
      <c r="D437" t="s">
        <v>20413</v>
      </c>
      <c r="E437" s="79" t="s">
        <v>20414</v>
      </c>
      <c r="F437" s="80">
        <v>11582015</v>
      </c>
      <c r="G437" s="81">
        <v>46051</v>
      </c>
      <c r="H437" s="81"/>
      <c r="I437" s="81"/>
      <c r="J437" s="81">
        <v>46091</v>
      </c>
      <c r="K437" s="79" t="s">
        <v>19305</v>
      </c>
      <c r="L437" s="21">
        <v>46091</v>
      </c>
      <c r="M437">
        <f t="shared" si="12"/>
        <v>8291</v>
      </c>
      <c r="N437" t="str">
        <f t="shared" si="13"/>
        <v>829111582015</v>
      </c>
      <c r="O437" t="e">
        <f>IFERROR(_xlfn.XLOOKUP(M437&amp;(F437),'Báo cáo'!#REF!,'Báo cáo'!#REF!),IFERROR(_xlfn.XLOOKUP(M437&amp;(F437-3),'Báo cáo'!#REF!,'Báo cáo'!#REF!),IFERROR(_xlfn.XLOOKUP(M437&amp;(F437-5),'Báo cáo'!#REF!,'Báo cáo'!#REF!),IFERROR(_xlfn.XLOOKUP(M437&amp;(F437+5),'Báo cáo'!#REF!,'Báo cáo'!#REF!),IFERROR(_xlfn.XLOOKUP(M437&amp;(F437+2),'Báo cáo'!#REF!,'Báo cáo'!#REF!),IFERROR(_xlfn.XLOOKUP(M437&amp;(F437-6),'Báo cáo'!#REF!,'Báo cáo'!#REF!),IFERROR(_xlfn.XLOOKUP(M437&amp;(F437-1),'Báo cáo'!#REF!,'Báo cáo'!#REF!),IFERROR(_xlfn.XLOOKUP(M437&amp;(F437+3),'Báo cáo'!#REF!,'Báo cáo'!#REF!),IFERROR(_xlfn.XLOOKUP(M437&amp;(F437+1),'Báo cáo'!#REF!,'Báo cáo'!#REF!),IFERROR(_xlfn.XLOOKUP(M437&amp;(F437-4),'Báo cáo'!#REF!,'Báo cáo'!#REF!),IFERROR(_xlfn.XLOOKUP(M437&amp;(F437+6),'Báo cáo'!#REF!,'Báo cáo'!#REF!),IFERROR(_xlfn.XLOOKUP(M437&amp;(F437-2),'Báo cáo'!#REF!,'Báo cáo'!#REF!),IFERROR(_xlfn.XLOOKUP(M437&amp;(F437+4),'Báo cáo'!#REF!,'Báo cáo'!#REF!),_xlfn.XLOOKUP(M437&amp;(F437+13),'Báo cáo'!#REF!,'Báo cáo'!#REF!))))))))))))))</f>
        <v>#REF!</v>
      </c>
    </row>
    <row r="438" spans="1:15" hidden="1">
      <c r="A438">
        <v>510010</v>
      </c>
      <c r="B438" t="s">
        <v>18518</v>
      </c>
      <c r="C438" t="s">
        <v>18519</v>
      </c>
      <c r="D438" t="s">
        <v>20415</v>
      </c>
      <c r="E438" s="79" t="s">
        <v>20416</v>
      </c>
      <c r="F438" s="80">
        <v>22894097</v>
      </c>
      <c r="G438" s="81">
        <v>46051</v>
      </c>
      <c r="H438" s="81"/>
      <c r="I438" s="81"/>
      <c r="J438" s="81">
        <v>46091</v>
      </c>
      <c r="K438" s="79" t="s">
        <v>19296</v>
      </c>
      <c r="L438" s="21">
        <v>46091</v>
      </c>
      <c r="M438">
        <f t="shared" si="12"/>
        <v>8292</v>
      </c>
      <c r="N438" t="str">
        <f t="shared" si="13"/>
        <v>829222894097</v>
      </c>
      <c r="O438" t="e">
        <f>IFERROR(_xlfn.XLOOKUP(M438&amp;(F438),'Báo cáo'!#REF!,'Báo cáo'!#REF!),IFERROR(_xlfn.XLOOKUP(M438&amp;(F438-3),'Báo cáo'!#REF!,'Báo cáo'!#REF!),IFERROR(_xlfn.XLOOKUP(M438&amp;(F438-5),'Báo cáo'!#REF!,'Báo cáo'!#REF!),IFERROR(_xlfn.XLOOKUP(M438&amp;(F438+5),'Báo cáo'!#REF!,'Báo cáo'!#REF!),IFERROR(_xlfn.XLOOKUP(M438&amp;(F438+2),'Báo cáo'!#REF!,'Báo cáo'!#REF!),IFERROR(_xlfn.XLOOKUP(M438&amp;(F438-6),'Báo cáo'!#REF!,'Báo cáo'!#REF!),IFERROR(_xlfn.XLOOKUP(M438&amp;(F438-1),'Báo cáo'!#REF!,'Báo cáo'!#REF!),IFERROR(_xlfn.XLOOKUP(M438&amp;(F438+3),'Báo cáo'!#REF!,'Báo cáo'!#REF!),IFERROR(_xlfn.XLOOKUP(M438&amp;(F438+1),'Báo cáo'!#REF!,'Báo cáo'!#REF!),IFERROR(_xlfn.XLOOKUP(M438&amp;(F438-4),'Báo cáo'!#REF!,'Báo cáo'!#REF!),IFERROR(_xlfn.XLOOKUP(M438&amp;(F438+6),'Báo cáo'!#REF!,'Báo cáo'!#REF!),IFERROR(_xlfn.XLOOKUP(M438&amp;(F438-2),'Báo cáo'!#REF!,'Báo cáo'!#REF!),IFERROR(_xlfn.XLOOKUP(M438&amp;(F438+4),'Báo cáo'!#REF!,'Báo cáo'!#REF!),_xlfn.XLOOKUP(M438&amp;(F438+13),'Báo cáo'!#REF!,'Báo cáo'!#REF!))))))))))))))</f>
        <v>#REF!</v>
      </c>
    </row>
    <row r="439" spans="1:15" hidden="1">
      <c r="A439">
        <v>510010</v>
      </c>
      <c r="B439" t="s">
        <v>18518</v>
      </c>
      <c r="C439" t="s">
        <v>18519</v>
      </c>
      <c r="D439" t="s">
        <v>20417</v>
      </c>
      <c r="E439" s="79" t="s">
        <v>20418</v>
      </c>
      <c r="F439" s="80">
        <v>7073960</v>
      </c>
      <c r="G439" s="81">
        <v>46051</v>
      </c>
      <c r="H439" s="81"/>
      <c r="I439" s="81"/>
      <c r="J439" s="81">
        <v>46091</v>
      </c>
      <c r="K439" s="79" t="s">
        <v>19297</v>
      </c>
      <c r="L439" s="21">
        <v>46091</v>
      </c>
      <c r="M439">
        <f t="shared" si="12"/>
        <v>8293</v>
      </c>
      <c r="N439" t="str">
        <f t="shared" si="13"/>
        <v>82937073960</v>
      </c>
      <c r="O439" t="e">
        <f>IFERROR(_xlfn.XLOOKUP(M439&amp;(F439),'Báo cáo'!#REF!,'Báo cáo'!#REF!),IFERROR(_xlfn.XLOOKUP(M439&amp;(F439-3),'Báo cáo'!#REF!,'Báo cáo'!#REF!),IFERROR(_xlfn.XLOOKUP(M439&amp;(F439-5),'Báo cáo'!#REF!,'Báo cáo'!#REF!),IFERROR(_xlfn.XLOOKUP(M439&amp;(F439+5),'Báo cáo'!#REF!,'Báo cáo'!#REF!),IFERROR(_xlfn.XLOOKUP(M439&amp;(F439+2),'Báo cáo'!#REF!,'Báo cáo'!#REF!),IFERROR(_xlfn.XLOOKUP(M439&amp;(F439-6),'Báo cáo'!#REF!,'Báo cáo'!#REF!),IFERROR(_xlfn.XLOOKUP(M439&amp;(F439-1),'Báo cáo'!#REF!,'Báo cáo'!#REF!),IFERROR(_xlfn.XLOOKUP(M439&amp;(F439+3),'Báo cáo'!#REF!,'Báo cáo'!#REF!),IFERROR(_xlfn.XLOOKUP(M439&amp;(F439+1),'Báo cáo'!#REF!,'Báo cáo'!#REF!),IFERROR(_xlfn.XLOOKUP(M439&amp;(F439-4),'Báo cáo'!#REF!,'Báo cáo'!#REF!),IFERROR(_xlfn.XLOOKUP(M439&amp;(F439+6),'Báo cáo'!#REF!,'Báo cáo'!#REF!),IFERROR(_xlfn.XLOOKUP(M439&amp;(F439-2),'Báo cáo'!#REF!,'Báo cáo'!#REF!),IFERROR(_xlfn.XLOOKUP(M439&amp;(F439+4),'Báo cáo'!#REF!,'Báo cáo'!#REF!),_xlfn.XLOOKUP(M439&amp;(F439+13),'Báo cáo'!#REF!,'Báo cáo'!#REF!))))))))))))))</f>
        <v>#REF!</v>
      </c>
    </row>
    <row r="440" spans="1:15" hidden="1">
      <c r="A440">
        <v>510029</v>
      </c>
      <c r="B440" t="s">
        <v>18518</v>
      </c>
      <c r="C440" t="s">
        <v>18519</v>
      </c>
      <c r="D440" t="s">
        <v>20419</v>
      </c>
      <c r="E440" s="79" t="s">
        <v>20420</v>
      </c>
      <c r="F440" s="80">
        <v>7832403</v>
      </c>
      <c r="G440" s="81">
        <v>46044</v>
      </c>
      <c r="H440" s="81"/>
      <c r="I440" s="81"/>
      <c r="J440" s="81">
        <v>46091</v>
      </c>
      <c r="K440" s="79" t="s">
        <v>19240</v>
      </c>
      <c r="L440" s="21">
        <v>46091</v>
      </c>
      <c r="M440">
        <f t="shared" si="12"/>
        <v>8294</v>
      </c>
      <c r="N440" t="str">
        <f t="shared" si="13"/>
        <v>82947832403</v>
      </c>
      <c r="O440" t="e">
        <f>IFERROR(_xlfn.XLOOKUP(M440&amp;(F440),'Báo cáo'!#REF!,'Báo cáo'!#REF!),IFERROR(_xlfn.XLOOKUP(M440&amp;(F440-3),'Báo cáo'!#REF!,'Báo cáo'!#REF!),IFERROR(_xlfn.XLOOKUP(M440&amp;(F440-5),'Báo cáo'!#REF!,'Báo cáo'!#REF!),IFERROR(_xlfn.XLOOKUP(M440&amp;(F440+5),'Báo cáo'!#REF!,'Báo cáo'!#REF!),IFERROR(_xlfn.XLOOKUP(M440&amp;(F440+2),'Báo cáo'!#REF!,'Báo cáo'!#REF!),IFERROR(_xlfn.XLOOKUP(M440&amp;(F440-6),'Báo cáo'!#REF!,'Báo cáo'!#REF!),IFERROR(_xlfn.XLOOKUP(M440&amp;(F440-1),'Báo cáo'!#REF!,'Báo cáo'!#REF!),IFERROR(_xlfn.XLOOKUP(M440&amp;(F440+3),'Báo cáo'!#REF!,'Báo cáo'!#REF!),IFERROR(_xlfn.XLOOKUP(M440&amp;(F440+1),'Báo cáo'!#REF!,'Báo cáo'!#REF!),IFERROR(_xlfn.XLOOKUP(M440&amp;(F440-4),'Báo cáo'!#REF!,'Báo cáo'!#REF!),IFERROR(_xlfn.XLOOKUP(M440&amp;(F440+6),'Báo cáo'!#REF!,'Báo cáo'!#REF!),IFERROR(_xlfn.XLOOKUP(M440&amp;(F440-2),'Báo cáo'!#REF!,'Báo cáo'!#REF!),IFERROR(_xlfn.XLOOKUP(M440&amp;(F440+4),'Báo cáo'!#REF!,'Báo cáo'!#REF!),_xlfn.XLOOKUP(M440&amp;(F440+13),'Báo cáo'!#REF!,'Báo cáo'!#REF!))))))))))))))</f>
        <v>#REF!</v>
      </c>
    </row>
    <row r="441" spans="1:15" hidden="1">
      <c r="A441">
        <v>510011</v>
      </c>
      <c r="B441" t="s">
        <v>18518</v>
      </c>
      <c r="C441" t="s">
        <v>18519</v>
      </c>
      <c r="D441" t="s">
        <v>20421</v>
      </c>
      <c r="E441" s="79" t="s">
        <v>20422</v>
      </c>
      <c r="F441" s="80">
        <v>30065715</v>
      </c>
      <c r="G441" s="81">
        <v>46052</v>
      </c>
      <c r="H441" s="81"/>
      <c r="I441" s="81"/>
      <c r="J441" s="81">
        <v>46091</v>
      </c>
      <c r="K441" s="79" t="s">
        <v>19308</v>
      </c>
      <c r="L441" s="21">
        <v>46091</v>
      </c>
      <c r="M441">
        <f t="shared" si="12"/>
        <v>8295</v>
      </c>
      <c r="N441" t="str">
        <f t="shared" si="13"/>
        <v>829530065715</v>
      </c>
      <c r="O441" t="e">
        <f>IFERROR(_xlfn.XLOOKUP(M441&amp;(F441),'Báo cáo'!#REF!,'Báo cáo'!#REF!),IFERROR(_xlfn.XLOOKUP(M441&amp;(F441-3),'Báo cáo'!#REF!,'Báo cáo'!#REF!),IFERROR(_xlfn.XLOOKUP(M441&amp;(F441-5),'Báo cáo'!#REF!,'Báo cáo'!#REF!),IFERROR(_xlfn.XLOOKUP(M441&amp;(F441+5),'Báo cáo'!#REF!,'Báo cáo'!#REF!),IFERROR(_xlfn.XLOOKUP(M441&amp;(F441+2),'Báo cáo'!#REF!,'Báo cáo'!#REF!),IFERROR(_xlfn.XLOOKUP(M441&amp;(F441-6),'Báo cáo'!#REF!,'Báo cáo'!#REF!),IFERROR(_xlfn.XLOOKUP(M441&amp;(F441-1),'Báo cáo'!#REF!,'Báo cáo'!#REF!),IFERROR(_xlfn.XLOOKUP(M441&amp;(F441+3),'Báo cáo'!#REF!,'Báo cáo'!#REF!),IFERROR(_xlfn.XLOOKUP(M441&amp;(F441+1),'Báo cáo'!#REF!,'Báo cáo'!#REF!),IFERROR(_xlfn.XLOOKUP(M441&amp;(F441-4),'Báo cáo'!#REF!,'Báo cáo'!#REF!),IFERROR(_xlfn.XLOOKUP(M441&amp;(F441+6),'Báo cáo'!#REF!,'Báo cáo'!#REF!),IFERROR(_xlfn.XLOOKUP(M441&amp;(F441-2),'Báo cáo'!#REF!,'Báo cáo'!#REF!),IFERROR(_xlfn.XLOOKUP(M441&amp;(F441+4),'Báo cáo'!#REF!,'Báo cáo'!#REF!),_xlfn.XLOOKUP(M441&amp;(F441+13),'Báo cáo'!#REF!,'Báo cáo'!#REF!))))))))))))))</f>
        <v>#REF!</v>
      </c>
    </row>
    <row r="442" spans="1:15" hidden="1">
      <c r="A442">
        <v>510012</v>
      </c>
      <c r="B442" t="s">
        <v>18518</v>
      </c>
      <c r="C442" t="s">
        <v>18519</v>
      </c>
      <c r="D442" t="s">
        <v>20423</v>
      </c>
      <c r="E442" s="79" t="s">
        <v>20424</v>
      </c>
      <c r="F442" s="80">
        <v>30764138</v>
      </c>
      <c r="G442" s="81">
        <v>46052</v>
      </c>
      <c r="H442" s="81"/>
      <c r="I442" s="81"/>
      <c r="J442" s="81">
        <v>46091</v>
      </c>
      <c r="K442" s="79" t="s">
        <v>19309</v>
      </c>
      <c r="L442" s="21">
        <v>46091</v>
      </c>
      <c r="M442">
        <f t="shared" si="12"/>
        <v>8296</v>
      </c>
      <c r="N442" t="str">
        <f t="shared" si="13"/>
        <v>829630764138</v>
      </c>
      <c r="O442" t="e">
        <f>IFERROR(_xlfn.XLOOKUP(M442&amp;(F442),'Báo cáo'!#REF!,'Báo cáo'!#REF!),IFERROR(_xlfn.XLOOKUP(M442&amp;(F442-3),'Báo cáo'!#REF!,'Báo cáo'!#REF!),IFERROR(_xlfn.XLOOKUP(M442&amp;(F442-5),'Báo cáo'!#REF!,'Báo cáo'!#REF!),IFERROR(_xlfn.XLOOKUP(M442&amp;(F442+5),'Báo cáo'!#REF!,'Báo cáo'!#REF!),IFERROR(_xlfn.XLOOKUP(M442&amp;(F442+2),'Báo cáo'!#REF!,'Báo cáo'!#REF!),IFERROR(_xlfn.XLOOKUP(M442&amp;(F442-6),'Báo cáo'!#REF!,'Báo cáo'!#REF!),IFERROR(_xlfn.XLOOKUP(M442&amp;(F442-1),'Báo cáo'!#REF!,'Báo cáo'!#REF!),IFERROR(_xlfn.XLOOKUP(M442&amp;(F442+3),'Báo cáo'!#REF!,'Báo cáo'!#REF!),IFERROR(_xlfn.XLOOKUP(M442&amp;(F442+1),'Báo cáo'!#REF!,'Báo cáo'!#REF!),IFERROR(_xlfn.XLOOKUP(M442&amp;(F442-4),'Báo cáo'!#REF!,'Báo cáo'!#REF!),IFERROR(_xlfn.XLOOKUP(M442&amp;(F442+6),'Báo cáo'!#REF!,'Báo cáo'!#REF!),IFERROR(_xlfn.XLOOKUP(M442&amp;(F442-2),'Báo cáo'!#REF!,'Báo cáo'!#REF!),IFERROR(_xlfn.XLOOKUP(M442&amp;(F442+4),'Báo cáo'!#REF!,'Báo cáo'!#REF!),_xlfn.XLOOKUP(M442&amp;(F442+13),'Báo cáo'!#REF!,'Báo cáo'!#REF!))))))))))))))</f>
        <v>#REF!</v>
      </c>
    </row>
    <row r="443" spans="1:15" hidden="1">
      <c r="A443">
        <v>510012</v>
      </c>
      <c r="B443" t="s">
        <v>18518</v>
      </c>
      <c r="C443" t="s">
        <v>18519</v>
      </c>
      <c r="D443" t="s">
        <v>20425</v>
      </c>
      <c r="E443" s="79" t="s">
        <v>20426</v>
      </c>
      <c r="F443" s="80">
        <v>783000</v>
      </c>
      <c r="G443" s="81">
        <v>46052</v>
      </c>
      <c r="H443" s="81"/>
      <c r="I443" s="81"/>
      <c r="J443" s="81">
        <v>46091</v>
      </c>
      <c r="K443" s="79" t="s">
        <v>19310</v>
      </c>
      <c r="L443" s="21">
        <v>46091</v>
      </c>
      <c r="M443">
        <f t="shared" si="12"/>
        <v>8297</v>
      </c>
      <c r="N443" t="str">
        <f t="shared" si="13"/>
        <v>8297783000</v>
      </c>
      <c r="O443" t="e">
        <f>IFERROR(_xlfn.XLOOKUP(M443&amp;(F443),'Báo cáo'!#REF!,'Báo cáo'!#REF!),IFERROR(_xlfn.XLOOKUP(M443&amp;(F443-3),'Báo cáo'!#REF!,'Báo cáo'!#REF!),IFERROR(_xlfn.XLOOKUP(M443&amp;(F443-5),'Báo cáo'!#REF!,'Báo cáo'!#REF!),IFERROR(_xlfn.XLOOKUP(M443&amp;(F443+5),'Báo cáo'!#REF!,'Báo cáo'!#REF!),IFERROR(_xlfn.XLOOKUP(M443&amp;(F443+2),'Báo cáo'!#REF!,'Báo cáo'!#REF!),IFERROR(_xlfn.XLOOKUP(M443&amp;(F443-6),'Báo cáo'!#REF!,'Báo cáo'!#REF!),IFERROR(_xlfn.XLOOKUP(M443&amp;(F443-1),'Báo cáo'!#REF!,'Báo cáo'!#REF!),IFERROR(_xlfn.XLOOKUP(M443&amp;(F443+3),'Báo cáo'!#REF!,'Báo cáo'!#REF!),IFERROR(_xlfn.XLOOKUP(M443&amp;(F443+1),'Báo cáo'!#REF!,'Báo cáo'!#REF!),IFERROR(_xlfn.XLOOKUP(M443&amp;(F443-4),'Báo cáo'!#REF!,'Báo cáo'!#REF!),IFERROR(_xlfn.XLOOKUP(M443&amp;(F443+6),'Báo cáo'!#REF!,'Báo cáo'!#REF!),IFERROR(_xlfn.XLOOKUP(M443&amp;(F443-2),'Báo cáo'!#REF!,'Báo cáo'!#REF!),IFERROR(_xlfn.XLOOKUP(M443&amp;(F443+4),'Báo cáo'!#REF!,'Báo cáo'!#REF!),_xlfn.XLOOKUP(M443&amp;(F443+13),'Báo cáo'!#REF!,'Báo cáo'!#REF!))))))))))))))</f>
        <v>#REF!</v>
      </c>
    </row>
    <row r="444" spans="1:15" hidden="1">
      <c r="A444">
        <v>510050</v>
      </c>
      <c r="B444" t="s">
        <v>18518</v>
      </c>
      <c r="C444" t="s">
        <v>18519</v>
      </c>
      <c r="D444" t="s">
        <v>20427</v>
      </c>
      <c r="E444" s="79" t="s">
        <v>20428</v>
      </c>
      <c r="F444" s="80">
        <v>13385817</v>
      </c>
      <c r="G444" s="81">
        <v>46053</v>
      </c>
      <c r="H444" s="81"/>
      <c r="I444" s="81"/>
      <c r="J444" s="81">
        <v>46091</v>
      </c>
      <c r="K444" s="79" t="s">
        <v>19311</v>
      </c>
      <c r="L444" s="21">
        <v>46091</v>
      </c>
      <c r="M444">
        <f t="shared" si="12"/>
        <v>8298</v>
      </c>
      <c r="N444" t="str">
        <f t="shared" si="13"/>
        <v>829813385817</v>
      </c>
      <c r="O444" t="e">
        <f>IFERROR(_xlfn.XLOOKUP(M444&amp;(F444),'Báo cáo'!#REF!,'Báo cáo'!#REF!),IFERROR(_xlfn.XLOOKUP(M444&amp;(F444-3),'Báo cáo'!#REF!,'Báo cáo'!#REF!),IFERROR(_xlfn.XLOOKUP(M444&amp;(F444-5),'Báo cáo'!#REF!,'Báo cáo'!#REF!),IFERROR(_xlfn.XLOOKUP(M444&amp;(F444+5),'Báo cáo'!#REF!,'Báo cáo'!#REF!),IFERROR(_xlfn.XLOOKUP(M444&amp;(F444+2),'Báo cáo'!#REF!,'Báo cáo'!#REF!),IFERROR(_xlfn.XLOOKUP(M444&amp;(F444-6),'Báo cáo'!#REF!,'Báo cáo'!#REF!),IFERROR(_xlfn.XLOOKUP(M444&amp;(F444-1),'Báo cáo'!#REF!,'Báo cáo'!#REF!),IFERROR(_xlfn.XLOOKUP(M444&amp;(F444+3),'Báo cáo'!#REF!,'Báo cáo'!#REF!),IFERROR(_xlfn.XLOOKUP(M444&amp;(F444+1),'Báo cáo'!#REF!,'Báo cáo'!#REF!),IFERROR(_xlfn.XLOOKUP(M444&amp;(F444-4),'Báo cáo'!#REF!,'Báo cáo'!#REF!),IFERROR(_xlfn.XLOOKUP(M444&amp;(F444+6),'Báo cáo'!#REF!,'Báo cáo'!#REF!),IFERROR(_xlfn.XLOOKUP(M444&amp;(F444-2),'Báo cáo'!#REF!,'Báo cáo'!#REF!),IFERROR(_xlfn.XLOOKUP(M444&amp;(F444+4),'Báo cáo'!#REF!,'Báo cáo'!#REF!),_xlfn.XLOOKUP(M444&amp;(F444+13),'Báo cáo'!#REF!,'Báo cáo'!#REF!))))))))))))))</f>
        <v>#REF!</v>
      </c>
    </row>
    <row r="445" spans="1:15" hidden="1">
      <c r="A445">
        <v>510019</v>
      </c>
      <c r="B445" t="s">
        <v>18518</v>
      </c>
      <c r="C445" t="s">
        <v>18519</v>
      </c>
      <c r="D445" t="s">
        <v>20429</v>
      </c>
      <c r="E445" s="79" t="s">
        <v>20430</v>
      </c>
      <c r="F445" s="80">
        <v>4334931</v>
      </c>
      <c r="G445" s="81">
        <v>46053</v>
      </c>
      <c r="H445" s="81"/>
      <c r="I445" s="81"/>
      <c r="J445" s="81">
        <v>46091</v>
      </c>
      <c r="K445" s="79" t="s">
        <v>19312</v>
      </c>
      <c r="L445" s="21">
        <v>46091</v>
      </c>
      <c r="M445">
        <f t="shared" si="12"/>
        <v>8299</v>
      </c>
      <c r="N445" t="str">
        <f t="shared" si="13"/>
        <v>82994334931</v>
      </c>
      <c r="O445" t="e">
        <f>IFERROR(_xlfn.XLOOKUP(M445&amp;(F445),'Báo cáo'!#REF!,'Báo cáo'!#REF!),IFERROR(_xlfn.XLOOKUP(M445&amp;(F445-3),'Báo cáo'!#REF!,'Báo cáo'!#REF!),IFERROR(_xlfn.XLOOKUP(M445&amp;(F445-5),'Báo cáo'!#REF!,'Báo cáo'!#REF!),IFERROR(_xlfn.XLOOKUP(M445&amp;(F445+5),'Báo cáo'!#REF!,'Báo cáo'!#REF!),IFERROR(_xlfn.XLOOKUP(M445&amp;(F445+2),'Báo cáo'!#REF!,'Báo cáo'!#REF!),IFERROR(_xlfn.XLOOKUP(M445&amp;(F445-6),'Báo cáo'!#REF!,'Báo cáo'!#REF!),IFERROR(_xlfn.XLOOKUP(M445&amp;(F445-1),'Báo cáo'!#REF!,'Báo cáo'!#REF!),IFERROR(_xlfn.XLOOKUP(M445&amp;(F445+3),'Báo cáo'!#REF!,'Báo cáo'!#REF!),IFERROR(_xlfn.XLOOKUP(M445&amp;(F445+1),'Báo cáo'!#REF!,'Báo cáo'!#REF!),IFERROR(_xlfn.XLOOKUP(M445&amp;(F445-4),'Báo cáo'!#REF!,'Báo cáo'!#REF!),IFERROR(_xlfn.XLOOKUP(M445&amp;(F445+6),'Báo cáo'!#REF!,'Báo cáo'!#REF!),IFERROR(_xlfn.XLOOKUP(M445&amp;(F445-2),'Báo cáo'!#REF!,'Báo cáo'!#REF!),IFERROR(_xlfn.XLOOKUP(M445&amp;(F445+4),'Báo cáo'!#REF!,'Báo cáo'!#REF!),_xlfn.XLOOKUP(M445&amp;(F445+13),'Báo cáo'!#REF!,'Báo cáo'!#REF!))))))))))))))</f>
        <v>#REF!</v>
      </c>
    </row>
    <row r="446" spans="1:15" hidden="1">
      <c r="A446">
        <v>510027</v>
      </c>
      <c r="B446" t="s">
        <v>18518</v>
      </c>
      <c r="C446" t="s">
        <v>18519</v>
      </c>
      <c r="D446" t="s">
        <v>20431</v>
      </c>
      <c r="E446" s="79" t="s">
        <v>20432</v>
      </c>
      <c r="F446" s="80">
        <v>18740255</v>
      </c>
      <c r="G446" s="81">
        <v>46053</v>
      </c>
      <c r="H446" s="81"/>
      <c r="I446" s="81"/>
      <c r="J446" s="81">
        <v>46091</v>
      </c>
      <c r="K446" s="79" t="s">
        <v>19298</v>
      </c>
      <c r="L446" s="21">
        <v>46091</v>
      </c>
      <c r="M446">
        <f t="shared" si="12"/>
        <v>8300</v>
      </c>
      <c r="N446" t="str">
        <f t="shared" si="13"/>
        <v>830018740255</v>
      </c>
      <c r="O446" t="e">
        <f>IFERROR(_xlfn.XLOOKUP(M446&amp;(F446),'Báo cáo'!#REF!,'Báo cáo'!#REF!),IFERROR(_xlfn.XLOOKUP(M446&amp;(F446-3),'Báo cáo'!#REF!,'Báo cáo'!#REF!),IFERROR(_xlfn.XLOOKUP(M446&amp;(F446-5),'Báo cáo'!#REF!,'Báo cáo'!#REF!),IFERROR(_xlfn.XLOOKUP(M446&amp;(F446+5),'Báo cáo'!#REF!,'Báo cáo'!#REF!),IFERROR(_xlfn.XLOOKUP(M446&amp;(F446+2),'Báo cáo'!#REF!,'Báo cáo'!#REF!),IFERROR(_xlfn.XLOOKUP(M446&amp;(F446-6),'Báo cáo'!#REF!,'Báo cáo'!#REF!),IFERROR(_xlfn.XLOOKUP(M446&amp;(F446-1),'Báo cáo'!#REF!,'Báo cáo'!#REF!),IFERROR(_xlfn.XLOOKUP(M446&amp;(F446+3),'Báo cáo'!#REF!,'Báo cáo'!#REF!),IFERROR(_xlfn.XLOOKUP(M446&amp;(F446+1),'Báo cáo'!#REF!,'Báo cáo'!#REF!),IFERROR(_xlfn.XLOOKUP(M446&amp;(F446-4),'Báo cáo'!#REF!,'Báo cáo'!#REF!),IFERROR(_xlfn.XLOOKUP(M446&amp;(F446+6),'Báo cáo'!#REF!,'Báo cáo'!#REF!),IFERROR(_xlfn.XLOOKUP(M446&amp;(F446-2),'Báo cáo'!#REF!,'Báo cáo'!#REF!),IFERROR(_xlfn.XLOOKUP(M446&amp;(F446+4),'Báo cáo'!#REF!,'Báo cáo'!#REF!),_xlfn.XLOOKUP(M446&amp;(F446+13),'Báo cáo'!#REF!,'Báo cáo'!#REF!))))))))))))))</f>
        <v>#REF!</v>
      </c>
    </row>
    <row r="447" spans="1:15" hidden="1">
      <c r="A447">
        <v>510022</v>
      </c>
      <c r="B447" t="s">
        <v>18518</v>
      </c>
      <c r="C447" t="s">
        <v>18519</v>
      </c>
      <c r="D447" t="s">
        <v>20433</v>
      </c>
      <c r="E447" s="79" t="s">
        <v>20434</v>
      </c>
      <c r="F447" s="80">
        <v>21738780</v>
      </c>
      <c r="G447" s="81">
        <v>46053</v>
      </c>
      <c r="H447" s="81"/>
      <c r="I447" s="81"/>
      <c r="J447" s="81">
        <v>46091</v>
      </c>
      <c r="K447" s="79" t="s">
        <v>19299</v>
      </c>
      <c r="L447" s="21">
        <v>46091</v>
      </c>
      <c r="M447">
        <f t="shared" si="12"/>
        <v>8301</v>
      </c>
      <c r="N447" t="str">
        <f t="shared" si="13"/>
        <v>830121738780</v>
      </c>
      <c r="O447" t="e">
        <f>IFERROR(_xlfn.XLOOKUP(M447&amp;(F447),'Báo cáo'!#REF!,'Báo cáo'!#REF!),IFERROR(_xlfn.XLOOKUP(M447&amp;(F447-3),'Báo cáo'!#REF!,'Báo cáo'!#REF!),IFERROR(_xlfn.XLOOKUP(M447&amp;(F447-5),'Báo cáo'!#REF!,'Báo cáo'!#REF!),IFERROR(_xlfn.XLOOKUP(M447&amp;(F447+5),'Báo cáo'!#REF!,'Báo cáo'!#REF!),IFERROR(_xlfn.XLOOKUP(M447&amp;(F447+2),'Báo cáo'!#REF!,'Báo cáo'!#REF!),IFERROR(_xlfn.XLOOKUP(M447&amp;(F447-6),'Báo cáo'!#REF!,'Báo cáo'!#REF!),IFERROR(_xlfn.XLOOKUP(M447&amp;(F447-1),'Báo cáo'!#REF!,'Báo cáo'!#REF!),IFERROR(_xlfn.XLOOKUP(M447&amp;(F447+3),'Báo cáo'!#REF!,'Báo cáo'!#REF!),IFERROR(_xlfn.XLOOKUP(M447&amp;(F447+1),'Báo cáo'!#REF!,'Báo cáo'!#REF!),IFERROR(_xlfn.XLOOKUP(M447&amp;(F447-4),'Báo cáo'!#REF!,'Báo cáo'!#REF!),IFERROR(_xlfn.XLOOKUP(M447&amp;(F447+6),'Báo cáo'!#REF!,'Báo cáo'!#REF!),IFERROR(_xlfn.XLOOKUP(M447&amp;(F447-2),'Báo cáo'!#REF!,'Báo cáo'!#REF!),IFERROR(_xlfn.XLOOKUP(M447&amp;(F447+4),'Báo cáo'!#REF!,'Báo cáo'!#REF!),_xlfn.XLOOKUP(M447&amp;(F447+13),'Báo cáo'!#REF!,'Báo cáo'!#REF!))))))))))))))</f>
        <v>#REF!</v>
      </c>
    </row>
    <row r="448" spans="1:15" hidden="1">
      <c r="A448">
        <v>510020</v>
      </c>
      <c r="B448" t="s">
        <v>18518</v>
      </c>
      <c r="C448" t="s">
        <v>18519</v>
      </c>
      <c r="D448" t="s">
        <v>20435</v>
      </c>
      <c r="E448" s="79" t="s">
        <v>20436</v>
      </c>
      <c r="F448" s="80">
        <v>1519790</v>
      </c>
      <c r="G448" s="81">
        <v>46053</v>
      </c>
      <c r="H448" s="81"/>
      <c r="I448" s="81"/>
      <c r="J448" s="81">
        <v>46091</v>
      </c>
      <c r="K448" s="79" t="s">
        <v>19300</v>
      </c>
      <c r="L448" s="21">
        <v>46091</v>
      </c>
      <c r="M448">
        <f t="shared" si="12"/>
        <v>8302</v>
      </c>
      <c r="N448" t="str">
        <f t="shared" si="13"/>
        <v>83021519790</v>
      </c>
      <c r="O448" t="e">
        <f>IFERROR(_xlfn.XLOOKUP(M448&amp;(F448),'Báo cáo'!#REF!,'Báo cáo'!#REF!),IFERROR(_xlfn.XLOOKUP(M448&amp;(F448-3),'Báo cáo'!#REF!,'Báo cáo'!#REF!),IFERROR(_xlfn.XLOOKUP(M448&amp;(F448-5),'Báo cáo'!#REF!,'Báo cáo'!#REF!),IFERROR(_xlfn.XLOOKUP(M448&amp;(F448+5),'Báo cáo'!#REF!,'Báo cáo'!#REF!),IFERROR(_xlfn.XLOOKUP(M448&amp;(F448+2),'Báo cáo'!#REF!,'Báo cáo'!#REF!),IFERROR(_xlfn.XLOOKUP(M448&amp;(F448-6),'Báo cáo'!#REF!,'Báo cáo'!#REF!),IFERROR(_xlfn.XLOOKUP(M448&amp;(F448-1),'Báo cáo'!#REF!,'Báo cáo'!#REF!),IFERROR(_xlfn.XLOOKUP(M448&amp;(F448+3),'Báo cáo'!#REF!,'Báo cáo'!#REF!),IFERROR(_xlfn.XLOOKUP(M448&amp;(F448+1),'Báo cáo'!#REF!,'Báo cáo'!#REF!),IFERROR(_xlfn.XLOOKUP(M448&amp;(F448-4),'Báo cáo'!#REF!,'Báo cáo'!#REF!),IFERROR(_xlfn.XLOOKUP(M448&amp;(F448+6),'Báo cáo'!#REF!,'Báo cáo'!#REF!),IFERROR(_xlfn.XLOOKUP(M448&amp;(F448-2),'Báo cáo'!#REF!,'Báo cáo'!#REF!),IFERROR(_xlfn.XLOOKUP(M448&amp;(F448+4),'Báo cáo'!#REF!,'Báo cáo'!#REF!),_xlfn.XLOOKUP(M448&amp;(F448+13),'Báo cáo'!#REF!,'Báo cáo'!#REF!))))))))))))))</f>
        <v>#REF!</v>
      </c>
    </row>
    <row r="449" spans="1:15" hidden="1">
      <c r="A449">
        <v>510017</v>
      </c>
      <c r="B449" t="s">
        <v>18518</v>
      </c>
      <c r="C449" t="s">
        <v>18519</v>
      </c>
      <c r="D449" t="s">
        <v>20437</v>
      </c>
      <c r="E449" s="79" t="s">
        <v>20438</v>
      </c>
      <c r="F449" s="80">
        <v>21068951</v>
      </c>
      <c r="G449" s="81">
        <v>46053</v>
      </c>
      <c r="H449" s="81"/>
      <c r="I449" s="81"/>
      <c r="J449" s="81">
        <v>46091</v>
      </c>
      <c r="K449" s="79" t="s">
        <v>19301</v>
      </c>
      <c r="L449" s="21">
        <v>46091</v>
      </c>
      <c r="M449">
        <f t="shared" si="12"/>
        <v>8303</v>
      </c>
      <c r="N449" t="str">
        <f t="shared" si="13"/>
        <v>830321068951</v>
      </c>
      <c r="O449" t="e">
        <f>IFERROR(_xlfn.XLOOKUP(M449&amp;(F449),'Báo cáo'!#REF!,'Báo cáo'!#REF!),IFERROR(_xlfn.XLOOKUP(M449&amp;(F449-3),'Báo cáo'!#REF!,'Báo cáo'!#REF!),IFERROR(_xlfn.XLOOKUP(M449&amp;(F449-5),'Báo cáo'!#REF!,'Báo cáo'!#REF!),IFERROR(_xlfn.XLOOKUP(M449&amp;(F449+5),'Báo cáo'!#REF!,'Báo cáo'!#REF!),IFERROR(_xlfn.XLOOKUP(M449&amp;(F449+2),'Báo cáo'!#REF!,'Báo cáo'!#REF!),IFERROR(_xlfn.XLOOKUP(M449&amp;(F449-6),'Báo cáo'!#REF!,'Báo cáo'!#REF!),IFERROR(_xlfn.XLOOKUP(M449&amp;(F449-1),'Báo cáo'!#REF!,'Báo cáo'!#REF!),IFERROR(_xlfn.XLOOKUP(M449&amp;(F449+3),'Báo cáo'!#REF!,'Báo cáo'!#REF!),IFERROR(_xlfn.XLOOKUP(M449&amp;(F449+1),'Báo cáo'!#REF!,'Báo cáo'!#REF!),IFERROR(_xlfn.XLOOKUP(M449&amp;(F449-4),'Báo cáo'!#REF!,'Báo cáo'!#REF!),IFERROR(_xlfn.XLOOKUP(M449&amp;(F449+6),'Báo cáo'!#REF!,'Báo cáo'!#REF!),IFERROR(_xlfn.XLOOKUP(M449&amp;(F449-2),'Báo cáo'!#REF!,'Báo cáo'!#REF!),IFERROR(_xlfn.XLOOKUP(M449&amp;(F449+4),'Báo cáo'!#REF!,'Báo cáo'!#REF!),_xlfn.XLOOKUP(M449&amp;(F449+13),'Báo cáo'!#REF!,'Báo cáo'!#REF!))))))))))))))</f>
        <v>#REF!</v>
      </c>
    </row>
    <row r="450" spans="1:15" hidden="1">
      <c r="A450">
        <v>510016</v>
      </c>
      <c r="B450" t="s">
        <v>18518</v>
      </c>
      <c r="C450" t="s">
        <v>18519</v>
      </c>
      <c r="D450" t="s">
        <v>20439</v>
      </c>
      <c r="E450" s="79" t="s">
        <v>20440</v>
      </c>
      <c r="F450" s="80">
        <v>7798545</v>
      </c>
      <c r="G450" s="81">
        <v>46055</v>
      </c>
      <c r="H450" s="81"/>
      <c r="I450" s="81"/>
      <c r="J450" s="81">
        <v>46091</v>
      </c>
      <c r="K450" s="79" t="s">
        <v>19302</v>
      </c>
      <c r="L450" s="21">
        <v>46091</v>
      </c>
      <c r="M450">
        <f t="shared" si="12"/>
        <v>8304</v>
      </c>
      <c r="N450" t="str">
        <f t="shared" si="13"/>
        <v>83047798545</v>
      </c>
      <c r="O450" t="e">
        <f>IFERROR(_xlfn.XLOOKUP(M450&amp;(F450),'Báo cáo'!#REF!,'Báo cáo'!#REF!),IFERROR(_xlfn.XLOOKUP(M450&amp;(F450-3),'Báo cáo'!#REF!,'Báo cáo'!#REF!),IFERROR(_xlfn.XLOOKUP(M450&amp;(F450-5),'Báo cáo'!#REF!,'Báo cáo'!#REF!),IFERROR(_xlfn.XLOOKUP(M450&amp;(F450+5),'Báo cáo'!#REF!,'Báo cáo'!#REF!),IFERROR(_xlfn.XLOOKUP(M450&amp;(F450+2),'Báo cáo'!#REF!,'Báo cáo'!#REF!),IFERROR(_xlfn.XLOOKUP(M450&amp;(F450-6),'Báo cáo'!#REF!,'Báo cáo'!#REF!),IFERROR(_xlfn.XLOOKUP(M450&amp;(F450-1),'Báo cáo'!#REF!,'Báo cáo'!#REF!),IFERROR(_xlfn.XLOOKUP(M450&amp;(F450+3),'Báo cáo'!#REF!,'Báo cáo'!#REF!),IFERROR(_xlfn.XLOOKUP(M450&amp;(F450+1),'Báo cáo'!#REF!,'Báo cáo'!#REF!),IFERROR(_xlfn.XLOOKUP(M450&amp;(F450-4),'Báo cáo'!#REF!,'Báo cáo'!#REF!),IFERROR(_xlfn.XLOOKUP(M450&amp;(F450+6),'Báo cáo'!#REF!,'Báo cáo'!#REF!),IFERROR(_xlfn.XLOOKUP(M450&amp;(F450-2),'Báo cáo'!#REF!,'Báo cáo'!#REF!),IFERROR(_xlfn.XLOOKUP(M450&amp;(F450+4),'Báo cáo'!#REF!,'Báo cáo'!#REF!),_xlfn.XLOOKUP(M450&amp;(F450+13),'Báo cáo'!#REF!,'Báo cáo'!#REF!))))))))))))))</f>
        <v>#REF!</v>
      </c>
    </row>
    <row r="451" spans="1:15" hidden="1">
      <c r="A451">
        <v>510016</v>
      </c>
      <c r="B451" t="s">
        <v>18518</v>
      </c>
      <c r="C451" t="s">
        <v>18519</v>
      </c>
      <c r="D451" t="s">
        <v>20441</v>
      </c>
      <c r="E451" s="79" t="s">
        <v>20442</v>
      </c>
      <c r="F451" s="80">
        <v>5071653</v>
      </c>
      <c r="G451" s="81">
        <v>46055</v>
      </c>
      <c r="H451" s="81"/>
      <c r="I451" s="81"/>
      <c r="J451" s="81">
        <v>46091</v>
      </c>
      <c r="K451" s="79" t="s">
        <v>19303</v>
      </c>
      <c r="L451" s="21">
        <v>46091</v>
      </c>
      <c r="M451">
        <f t="shared" si="12"/>
        <v>8305</v>
      </c>
      <c r="N451" t="str">
        <f t="shared" si="13"/>
        <v>83055071653</v>
      </c>
      <c r="O451" t="e">
        <f>IFERROR(_xlfn.XLOOKUP(M451&amp;(F451),'Báo cáo'!#REF!,'Báo cáo'!#REF!),IFERROR(_xlfn.XLOOKUP(M451&amp;(F451-3),'Báo cáo'!#REF!,'Báo cáo'!#REF!),IFERROR(_xlfn.XLOOKUP(M451&amp;(F451-5),'Báo cáo'!#REF!,'Báo cáo'!#REF!),IFERROR(_xlfn.XLOOKUP(M451&amp;(F451+5),'Báo cáo'!#REF!,'Báo cáo'!#REF!),IFERROR(_xlfn.XLOOKUP(M451&amp;(F451+2),'Báo cáo'!#REF!,'Báo cáo'!#REF!),IFERROR(_xlfn.XLOOKUP(M451&amp;(F451-6),'Báo cáo'!#REF!,'Báo cáo'!#REF!),IFERROR(_xlfn.XLOOKUP(M451&amp;(F451-1),'Báo cáo'!#REF!,'Báo cáo'!#REF!),IFERROR(_xlfn.XLOOKUP(M451&amp;(F451+3),'Báo cáo'!#REF!,'Báo cáo'!#REF!),IFERROR(_xlfn.XLOOKUP(M451&amp;(F451+1),'Báo cáo'!#REF!,'Báo cáo'!#REF!),IFERROR(_xlfn.XLOOKUP(M451&amp;(F451-4),'Báo cáo'!#REF!,'Báo cáo'!#REF!),IFERROR(_xlfn.XLOOKUP(M451&amp;(F451+6),'Báo cáo'!#REF!,'Báo cáo'!#REF!),IFERROR(_xlfn.XLOOKUP(M451&amp;(F451-2),'Báo cáo'!#REF!,'Báo cáo'!#REF!),IFERROR(_xlfn.XLOOKUP(M451&amp;(F451+4),'Báo cáo'!#REF!,'Báo cáo'!#REF!),_xlfn.XLOOKUP(M451&amp;(F451+13),'Báo cáo'!#REF!,'Báo cáo'!#REF!))))))))))))))</f>
        <v>#REF!</v>
      </c>
    </row>
    <row r="452" spans="1:15" hidden="1">
      <c r="A452">
        <v>510019</v>
      </c>
      <c r="B452" t="s">
        <v>18518</v>
      </c>
      <c r="C452" t="s">
        <v>18519</v>
      </c>
      <c r="D452" t="s">
        <v>20443</v>
      </c>
      <c r="E452" s="79" t="s">
        <v>20444</v>
      </c>
      <c r="F452" s="80">
        <v>1568970</v>
      </c>
      <c r="G452" s="81">
        <v>46056</v>
      </c>
      <c r="H452" s="81"/>
      <c r="I452" s="81"/>
      <c r="J452" s="81">
        <v>46091</v>
      </c>
      <c r="K452" s="79" t="s">
        <v>19332</v>
      </c>
      <c r="L452" s="21">
        <v>46091</v>
      </c>
      <c r="M452">
        <f t="shared" ref="M452:M515" si="14">IFERROR(VALUE(K452),K452)</f>
        <v>9511</v>
      </c>
      <c r="N452" t="str">
        <f t="shared" ref="N452:N515" si="15">M452&amp;F452</f>
        <v>95111568970</v>
      </c>
      <c r="O452" t="e">
        <f>IFERROR(_xlfn.XLOOKUP(M452&amp;(F452),'Báo cáo'!#REF!,'Báo cáo'!#REF!),IFERROR(_xlfn.XLOOKUP(M452&amp;(F452-3),'Báo cáo'!#REF!,'Báo cáo'!#REF!),IFERROR(_xlfn.XLOOKUP(M452&amp;(F452-5),'Báo cáo'!#REF!,'Báo cáo'!#REF!),IFERROR(_xlfn.XLOOKUP(M452&amp;(F452+5),'Báo cáo'!#REF!,'Báo cáo'!#REF!),IFERROR(_xlfn.XLOOKUP(M452&amp;(F452+2),'Báo cáo'!#REF!,'Báo cáo'!#REF!),IFERROR(_xlfn.XLOOKUP(M452&amp;(F452-6),'Báo cáo'!#REF!,'Báo cáo'!#REF!),IFERROR(_xlfn.XLOOKUP(M452&amp;(F452-1),'Báo cáo'!#REF!,'Báo cáo'!#REF!),IFERROR(_xlfn.XLOOKUP(M452&amp;(F452+3),'Báo cáo'!#REF!,'Báo cáo'!#REF!),IFERROR(_xlfn.XLOOKUP(M452&amp;(F452+1),'Báo cáo'!#REF!,'Báo cáo'!#REF!),IFERROR(_xlfn.XLOOKUP(M452&amp;(F452-4),'Báo cáo'!#REF!,'Báo cáo'!#REF!),IFERROR(_xlfn.XLOOKUP(M452&amp;(F452+6),'Báo cáo'!#REF!,'Báo cáo'!#REF!),IFERROR(_xlfn.XLOOKUP(M452&amp;(F452-2),'Báo cáo'!#REF!,'Báo cáo'!#REF!),IFERROR(_xlfn.XLOOKUP(M452&amp;(F452+4),'Báo cáo'!#REF!,'Báo cáo'!#REF!),_xlfn.XLOOKUP(M452&amp;(F452+13),'Báo cáo'!#REF!,'Báo cáo'!#REF!))))))))))))))</f>
        <v>#REF!</v>
      </c>
    </row>
    <row r="453" spans="1:15" hidden="1">
      <c r="A453">
        <v>510019</v>
      </c>
      <c r="B453" t="s">
        <v>18518</v>
      </c>
      <c r="C453" t="s">
        <v>18519</v>
      </c>
      <c r="D453" t="s">
        <v>20445</v>
      </c>
      <c r="E453" s="79" t="s">
        <v>20446</v>
      </c>
      <c r="F453" s="80">
        <v>1024542</v>
      </c>
      <c r="G453" s="81">
        <v>46056</v>
      </c>
      <c r="H453" s="81"/>
      <c r="I453" s="81"/>
      <c r="J453" s="81">
        <v>46091</v>
      </c>
      <c r="K453" s="79" t="s">
        <v>19333</v>
      </c>
      <c r="L453" s="21">
        <v>46091</v>
      </c>
      <c r="M453">
        <f t="shared" si="14"/>
        <v>9512</v>
      </c>
      <c r="N453" t="str">
        <f t="shared" si="15"/>
        <v>95121024542</v>
      </c>
      <c r="O453" t="e">
        <f>IFERROR(_xlfn.XLOOKUP(M453&amp;(F453),'Báo cáo'!#REF!,'Báo cáo'!#REF!),IFERROR(_xlfn.XLOOKUP(M453&amp;(F453-3),'Báo cáo'!#REF!,'Báo cáo'!#REF!),IFERROR(_xlfn.XLOOKUP(M453&amp;(F453-5),'Báo cáo'!#REF!,'Báo cáo'!#REF!),IFERROR(_xlfn.XLOOKUP(M453&amp;(F453+5),'Báo cáo'!#REF!,'Báo cáo'!#REF!),IFERROR(_xlfn.XLOOKUP(M453&amp;(F453+2),'Báo cáo'!#REF!,'Báo cáo'!#REF!),IFERROR(_xlfn.XLOOKUP(M453&amp;(F453-6),'Báo cáo'!#REF!,'Báo cáo'!#REF!),IFERROR(_xlfn.XLOOKUP(M453&amp;(F453-1),'Báo cáo'!#REF!,'Báo cáo'!#REF!),IFERROR(_xlfn.XLOOKUP(M453&amp;(F453+3),'Báo cáo'!#REF!,'Báo cáo'!#REF!),IFERROR(_xlfn.XLOOKUP(M453&amp;(F453+1),'Báo cáo'!#REF!,'Báo cáo'!#REF!),IFERROR(_xlfn.XLOOKUP(M453&amp;(F453-4),'Báo cáo'!#REF!,'Báo cáo'!#REF!),IFERROR(_xlfn.XLOOKUP(M453&amp;(F453+6),'Báo cáo'!#REF!,'Báo cáo'!#REF!),IFERROR(_xlfn.XLOOKUP(M453&amp;(F453-2),'Báo cáo'!#REF!,'Báo cáo'!#REF!),IFERROR(_xlfn.XLOOKUP(M453&amp;(F453+4),'Báo cáo'!#REF!,'Báo cáo'!#REF!),_xlfn.XLOOKUP(M453&amp;(F453+13),'Báo cáo'!#REF!,'Báo cáo'!#REF!))))))))))))))</f>
        <v>#REF!</v>
      </c>
    </row>
    <row r="454" spans="1:15" hidden="1">
      <c r="A454">
        <v>510010</v>
      </c>
      <c r="B454" t="s">
        <v>18518</v>
      </c>
      <c r="C454" t="s">
        <v>18519</v>
      </c>
      <c r="D454" t="s">
        <v>20447</v>
      </c>
      <c r="E454" s="79" t="s">
        <v>20448</v>
      </c>
      <c r="F454" s="80">
        <v>14833544</v>
      </c>
      <c r="G454" s="81">
        <v>46056</v>
      </c>
      <c r="H454" s="81"/>
      <c r="I454" s="81"/>
      <c r="J454" s="81">
        <v>46091</v>
      </c>
      <c r="K454" s="79" t="s">
        <v>19334</v>
      </c>
      <c r="L454" s="21">
        <v>46091</v>
      </c>
      <c r="M454">
        <f t="shared" si="14"/>
        <v>9513</v>
      </c>
      <c r="N454" t="str">
        <f t="shared" si="15"/>
        <v>951314833544</v>
      </c>
      <c r="O454" t="e">
        <f>IFERROR(_xlfn.XLOOKUP(M454&amp;(F454),'Báo cáo'!#REF!,'Báo cáo'!#REF!),IFERROR(_xlfn.XLOOKUP(M454&amp;(F454-3),'Báo cáo'!#REF!,'Báo cáo'!#REF!),IFERROR(_xlfn.XLOOKUP(M454&amp;(F454-5),'Báo cáo'!#REF!,'Báo cáo'!#REF!),IFERROR(_xlfn.XLOOKUP(M454&amp;(F454+5),'Báo cáo'!#REF!,'Báo cáo'!#REF!),IFERROR(_xlfn.XLOOKUP(M454&amp;(F454+2),'Báo cáo'!#REF!,'Báo cáo'!#REF!),IFERROR(_xlfn.XLOOKUP(M454&amp;(F454-6),'Báo cáo'!#REF!,'Báo cáo'!#REF!),IFERROR(_xlfn.XLOOKUP(M454&amp;(F454-1),'Báo cáo'!#REF!,'Báo cáo'!#REF!),IFERROR(_xlfn.XLOOKUP(M454&amp;(F454+3),'Báo cáo'!#REF!,'Báo cáo'!#REF!),IFERROR(_xlfn.XLOOKUP(M454&amp;(F454+1),'Báo cáo'!#REF!,'Báo cáo'!#REF!),IFERROR(_xlfn.XLOOKUP(M454&amp;(F454-4),'Báo cáo'!#REF!,'Báo cáo'!#REF!),IFERROR(_xlfn.XLOOKUP(M454&amp;(F454+6),'Báo cáo'!#REF!,'Báo cáo'!#REF!),IFERROR(_xlfn.XLOOKUP(M454&amp;(F454-2),'Báo cáo'!#REF!,'Báo cáo'!#REF!),IFERROR(_xlfn.XLOOKUP(M454&amp;(F454+4),'Báo cáo'!#REF!,'Báo cáo'!#REF!),_xlfn.XLOOKUP(M454&amp;(F454+13),'Báo cáo'!#REF!,'Báo cáo'!#REF!))))))))))))))</f>
        <v>#REF!</v>
      </c>
    </row>
    <row r="455" spans="1:15" hidden="1">
      <c r="A455">
        <v>510010</v>
      </c>
      <c r="B455" t="s">
        <v>18518</v>
      </c>
      <c r="C455" t="s">
        <v>18519</v>
      </c>
      <c r="D455" t="s">
        <v>20449</v>
      </c>
      <c r="E455" s="79" t="s">
        <v>20450</v>
      </c>
      <c r="F455" s="80">
        <v>15197922</v>
      </c>
      <c r="G455" s="81">
        <v>46056</v>
      </c>
      <c r="H455" s="81"/>
      <c r="I455" s="81"/>
      <c r="J455" s="81">
        <v>46091</v>
      </c>
      <c r="K455" s="79" t="s">
        <v>19335</v>
      </c>
      <c r="L455" s="21">
        <v>46091</v>
      </c>
      <c r="M455">
        <f t="shared" si="14"/>
        <v>9514</v>
      </c>
      <c r="N455" t="str">
        <f t="shared" si="15"/>
        <v>951415197922</v>
      </c>
      <c r="O455" t="e">
        <f>IFERROR(_xlfn.XLOOKUP(M455&amp;(F455),'Báo cáo'!#REF!,'Báo cáo'!#REF!),IFERROR(_xlfn.XLOOKUP(M455&amp;(F455-3),'Báo cáo'!#REF!,'Báo cáo'!#REF!),IFERROR(_xlfn.XLOOKUP(M455&amp;(F455-5),'Báo cáo'!#REF!,'Báo cáo'!#REF!),IFERROR(_xlfn.XLOOKUP(M455&amp;(F455+5),'Báo cáo'!#REF!,'Báo cáo'!#REF!),IFERROR(_xlfn.XLOOKUP(M455&amp;(F455+2),'Báo cáo'!#REF!,'Báo cáo'!#REF!),IFERROR(_xlfn.XLOOKUP(M455&amp;(F455-6),'Báo cáo'!#REF!,'Báo cáo'!#REF!),IFERROR(_xlfn.XLOOKUP(M455&amp;(F455-1),'Báo cáo'!#REF!,'Báo cáo'!#REF!),IFERROR(_xlfn.XLOOKUP(M455&amp;(F455+3),'Báo cáo'!#REF!,'Báo cáo'!#REF!),IFERROR(_xlfn.XLOOKUP(M455&amp;(F455+1),'Báo cáo'!#REF!,'Báo cáo'!#REF!),IFERROR(_xlfn.XLOOKUP(M455&amp;(F455-4),'Báo cáo'!#REF!,'Báo cáo'!#REF!),IFERROR(_xlfn.XLOOKUP(M455&amp;(F455+6),'Báo cáo'!#REF!,'Báo cáo'!#REF!),IFERROR(_xlfn.XLOOKUP(M455&amp;(F455-2),'Báo cáo'!#REF!,'Báo cáo'!#REF!),IFERROR(_xlfn.XLOOKUP(M455&amp;(F455+4),'Báo cáo'!#REF!,'Báo cáo'!#REF!),_xlfn.XLOOKUP(M455&amp;(F455+13),'Báo cáo'!#REF!,'Báo cáo'!#REF!))))))))))))))</f>
        <v>#REF!</v>
      </c>
    </row>
    <row r="456" spans="1:15" hidden="1">
      <c r="A456">
        <v>510020</v>
      </c>
      <c r="B456" t="s">
        <v>18518</v>
      </c>
      <c r="C456" t="s">
        <v>18519</v>
      </c>
      <c r="D456" t="s">
        <v>20451</v>
      </c>
      <c r="E456" s="79" t="s">
        <v>20452</v>
      </c>
      <c r="F456" s="80">
        <v>1987200</v>
      </c>
      <c r="G456" s="81">
        <v>46056</v>
      </c>
      <c r="H456" s="81"/>
      <c r="I456" s="81"/>
      <c r="J456" s="81">
        <v>46091</v>
      </c>
      <c r="K456" s="79" t="s">
        <v>19317</v>
      </c>
      <c r="L456" s="21">
        <v>46091</v>
      </c>
      <c r="M456">
        <f t="shared" si="14"/>
        <v>9518</v>
      </c>
      <c r="N456" t="str">
        <f t="shared" si="15"/>
        <v>95181987200</v>
      </c>
      <c r="O456" t="e">
        <f>IFERROR(_xlfn.XLOOKUP(M456&amp;(F456),'Báo cáo'!#REF!,'Báo cáo'!#REF!),IFERROR(_xlfn.XLOOKUP(M456&amp;(F456-3),'Báo cáo'!#REF!,'Báo cáo'!#REF!),IFERROR(_xlfn.XLOOKUP(M456&amp;(F456-5),'Báo cáo'!#REF!,'Báo cáo'!#REF!),IFERROR(_xlfn.XLOOKUP(M456&amp;(F456+5),'Báo cáo'!#REF!,'Báo cáo'!#REF!),IFERROR(_xlfn.XLOOKUP(M456&amp;(F456+2),'Báo cáo'!#REF!,'Báo cáo'!#REF!),IFERROR(_xlfn.XLOOKUP(M456&amp;(F456-6),'Báo cáo'!#REF!,'Báo cáo'!#REF!),IFERROR(_xlfn.XLOOKUP(M456&amp;(F456-1),'Báo cáo'!#REF!,'Báo cáo'!#REF!),IFERROR(_xlfn.XLOOKUP(M456&amp;(F456+3),'Báo cáo'!#REF!,'Báo cáo'!#REF!),IFERROR(_xlfn.XLOOKUP(M456&amp;(F456+1),'Báo cáo'!#REF!,'Báo cáo'!#REF!),IFERROR(_xlfn.XLOOKUP(M456&amp;(F456-4),'Báo cáo'!#REF!,'Báo cáo'!#REF!),IFERROR(_xlfn.XLOOKUP(M456&amp;(F456+6),'Báo cáo'!#REF!,'Báo cáo'!#REF!),IFERROR(_xlfn.XLOOKUP(M456&amp;(F456-2),'Báo cáo'!#REF!,'Báo cáo'!#REF!),IFERROR(_xlfn.XLOOKUP(M456&amp;(F456+4),'Báo cáo'!#REF!,'Báo cáo'!#REF!),_xlfn.XLOOKUP(M456&amp;(F456+13),'Báo cáo'!#REF!,'Báo cáo'!#REF!))))))))))))))</f>
        <v>#REF!</v>
      </c>
    </row>
    <row r="457" spans="1:15" hidden="1">
      <c r="A457">
        <v>510015</v>
      </c>
      <c r="B457" t="s">
        <v>18518</v>
      </c>
      <c r="C457" t="s">
        <v>18519</v>
      </c>
      <c r="D457" t="s">
        <v>20453</v>
      </c>
      <c r="E457" s="79" t="s">
        <v>20454</v>
      </c>
      <c r="F457" s="80">
        <v>16285428</v>
      </c>
      <c r="G457" s="81">
        <v>46056</v>
      </c>
      <c r="H457" s="81"/>
      <c r="I457" s="81"/>
      <c r="J457" s="81">
        <v>46091</v>
      </c>
      <c r="K457" s="79" t="s">
        <v>19322</v>
      </c>
      <c r="L457" s="21">
        <v>46091</v>
      </c>
      <c r="M457">
        <f t="shared" si="14"/>
        <v>9523</v>
      </c>
      <c r="N457" t="str">
        <f t="shared" si="15"/>
        <v>952316285428</v>
      </c>
      <c r="O457" t="e">
        <f>IFERROR(_xlfn.XLOOKUP(M457&amp;(F457),'Báo cáo'!#REF!,'Báo cáo'!#REF!),IFERROR(_xlfn.XLOOKUP(M457&amp;(F457-3),'Báo cáo'!#REF!,'Báo cáo'!#REF!),IFERROR(_xlfn.XLOOKUP(M457&amp;(F457-5),'Báo cáo'!#REF!,'Báo cáo'!#REF!),IFERROR(_xlfn.XLOOKUP(M457&amp;(F457+5),'Báo cáo'!#REF!,'Báo cáo'!#REF!),IFERROR(_xlfn.XLOOKUP(M457&amp;(F457+2),'Báo cáo'!#REF!,'Báo cáo'!#REF!),IFERROR(_xlfn.XLOOKUP(M457&amp;(F457-6),'Báo cáo'!#REF!,'Báo cáo'!#REF!),IFERROR(_xlfn.XLOOKUP(M457&amp;(F457-1),'Báo cáo'!#REF!,'Báo cáo'!#REF!),IFERROR(_xlfn.XLOOKUP(M457&amp;(F457+3),'Báo cáo'!#REF!,'Báo cáo'!#REF!),IFERROR(_xlfn.XLOOKUP(M457&amp;(F457+1),'Báo cáo'!#REF!,'Báo cáo'!#REF!),IFERROR(_xlfn.XLOOKUP(M457&amp;(F457-4),'Báo cáo'!#REF!,'Báo cáo'!#REF!),IFERROR(_xlfn.XLOOKUP(M457&amp;(F457+6),'Báo cáo'!#REF!,'Báo cáo'!#REF!),IFERROR(_xlfn.XLOOKUP(M457&amp;(F457-2),'Báo cáo'!#REF!,'Báo cáo'!#REF!),IFERROR(_xlfn.XLOOKUP(M457&amp;(F457+4),'Báo cáo'!#REF!,'Báo cáo'!#REF!),_xlfn.XLOOKUP(M457&amp;(F457+13),'Báo cáo'!#REF!,'Báo cáo'!#REF!))))))))))))))</f>
        <v>#REF!</v>
      </c>
    </row>
    <row r="458" spans="1:15" hidden="1">
      <c r="A458">
        <v>510015</v>
      </c>
      <c r="B458" t="s">
        <v>18518</v>
      </c>
      <c r="C458" t="s">
        <v>18519</v>
      </c>
      <c r="D458" t="s">
        <v>20455</v>
      </c>
      <c r="E458" s="79" t="s">
        <v>20456</v>
      </c>
      <c r="F458" s="80">
        <v>2571831</v>
      </c>
      <c r="G458" s="81">
        <v>46056</v>
      </c>
      <c r="H458" s="81"/>
      <c r="I458" s="81"/>
      <c r="J458" s="81">
        <v>46091</v>
      </c>
      <c r="K458" s="79" t="s">
        <v>19323</v>
      </c>
      <c r="L458" s="21">
        <v>46091</v>
      </c>
      <c r="M458">
        <f t="shared" si="14"/>
        <v>9524</v>
      </c>
      <c r="N458" t="str">
        <f t="shared" si="15"/>
        <v>95242571831</v>
      </c>
      <c r="O458" t="e">
        <f>IFERROR(_xlfn.XLOOKUP(M458&amp;(F458),'Báo cáo'!#REF!,'Báo cáo'!#REF!),IFERROR(_xlfn.XLOOKUP(M458&amp;(F458-3),'Báo cáo'!#REF!,'Báo cáo'!#REF!),IFERROR(_xlfn.XLOOKUP(M458&amp;(F458-5),'Báo cáo'!#REF!,'Báo cáo'!#REF!),IFERROR(_xlfn.XLOOKUP(M458&amp;(F458+5),'Báo cáo'!#REF!,'Báo cáo'!#REF!),IFERROR(_xlfn.XLOOKUP(M458&amp;(F458+2),'Báo cáo'!#REF!,'Báo cáo'!#REF!),IFERROR(_xlfn.XLOOKUP(M458&amp;(F458-6),'Báo cáo'!#REF!,'Báo cáo'!#REF!),IFERROR(_xlfn.XLOOKUP(M458&amp;(F458-1),'Báo cáo'!#REF!,'Báo cáo'!#REF!),IFERROR(_xlfn.XLOOKUP(M458&amp;(F458+3),'Báo cáo'!#REF!,'Báo cáo'!#REF!),IFERROR(_xlfn.XLOOKUP(M458&amp;(F458+1),'Báo cáo'!#REF!,'Báo cáo'!#REF!),IFERROR(_xlfn.XLOOKUP(M458&amp;(F458-4),'Báo cáo'!#REF!,'Báo cáo'!#REF!),IFERROR(_xlfn.XLOOKUP(M458&amp;(F458+6),'Báo cáo'!#REF!,'Báo cáo'!#REF!),IFERROR(_xlfn.XLOOKUP(M458&amp;(F458-2),'Báo cáo'!#REF!,'Báo cáo'!#REF!),IFERROR(_xlfn.XLOOKUP(M458&amp;(F458+4),'Báo cáo'!#REF!,'Báo cáo'!#REF!),_xlfn.XLOOKUP(M458&amp;(F458+13),'Báo cáo'!#REF!,'Báo cáo'!#REF!))))))))))))))</f>
        <v>#REF!</v>
      </c>
    </row>
    <row r="459" spans="1:15" hidden="1">
      <c r="A459">
        <v>510015</v>
      </c>
      <c r="B459" t="s">
        <v>18518</v>
      </c>
      <c r="C459" t="s">
        <v>18519</v>
      </c>
      <c r="D459" t="s">
        <v>20457</v>
      </c>
      <c r="E459" s="79" t="s">
        <v>20458</v>
      </c>
      <c r="F459" s="80">
        <v>1024542</v>
      </c>
      <c r="G459" s="81">
        <v>46056</v>
      </c>
      <c r="H459" s="81"/>
      <c r="I459" s="81"/>
      <c r="J459" s="81">
        <v>46091</v>
      </c>
      <c r="K459" s="79" t="s">
        <v>19324</v>
      </c>
      <c r="L459" s="21">
        <v>46091</v>
      </c>
      <c r="M459">
        <f t="shared" si="14"/>
        <v>9525</v>
      </c>
      <c r="N459" t="str">
        <f t="shared" si="15"/>
        <v>95251024542</v>
      </c>
      <c r="O459" t="e">
        <f>IFERROR(_xlfn.XLOOKUP(M459&amp;(F459),'Báo cáo'!#REF!,'Báo cáo'!#REF!),IFERROR(_xlfn.XLOOKUP(M459&amp;(F459-3),'Báo cáo'!#REF!,'Báo cáo'!#REF!),IFERROR(_xlfn.XLOOKUP(M459&amp;(F459-5),'Báo cáo'!#REF!,'Báo cáo'!#REF!),IFERROR(_xlfn.XLOOKUP(M459&amp;(F459+5),'Báo cáo'!#REF!,'Báo cáo'!#REF!),IFERROR(_xlfn.XLOOKUP(M459&amp;(F459+2),'Báo cáo'!#REF!,'Báo cáo'!#REF!),IFERROR(_xlfn.XLOOKUP(M459&amp;(F459-6),'Báo cáo'!#REF!,'Báo cáo'!#REF!),IFERROR(_xlfn.XLOOKUP(M459&amp;(F459-1),'Báo cáo'!#REF!,'Báo cáo'!#REF!),IFERROR(_xlfn.XLOOKUP(M459&amp;(F459+3),'Báo cáo'!#REF!,'Báo cáo'!#REF!),IFERROR(_xlfn.XLOOKUP(M459&amp;(F459+1),'Báo cáo'!#REF!,'Báo cáo'!#REF!),IFERROR(_xlfn.XLOOKUP(M459&amp;(F459-4),'Báo cáo'!#REF!,'Báo cáo'!#REF!),IFERROR(_xlfn.XLOOKUP(M459&amp;(F459+6),'Báo cáo'!#REF!,'Báo cáo'!#REF!),IFERROR(_xlfn.XLOOKUP(M459&amp;(F459-2),'Báo cáo'!#REF!,'Báo cáo'!#REF!),IFERROR(_xlfn.XLOOKUP(M459&amp;(F459+4),'Báo cáo'!#REF!,'Báo cáo'!#REF!),_xlfn.XLOOKUP(M459&amp;(F459+13),'Báo cáo'!#REF!,'Báo cáo'!#REF!))))))))))))))</f>
        <v>#REF!</v>
      </c>
    </row>
    <row r="460" spans="1:15" hidden="1">
      <c r="A460">
        <v>510015</v>
      </c>
      <c r="B460" t="s">
        <v>18518</v>
      </c>
      <c r="C460" t="s">
        <v>18519</v>
      </c>
      <c r="D460" t="s">
        <v>20459</v>
      </c>
      <c r="E460" s="79" t="s">
        <v>20460</v>
      </c>
      <c r="F460" s="80">
        <v>541971</v>
      </c>
      <c r="G460" s="81">
        <v>46056</v>
      </c>
      <c r="H460" s="81"/>
      <c r="I460" s="81"/>
      <c r="J460" s="81">
        <v>46091</v>
      </c>
      <c r="K460" s="79" t="s">
        <v>19325</v>
      </c>
      <c r="L460" s="21">
        <v>46091</v>
      </c>
      <c r="M460">
        <f t="shared" si="14"/>
        <v>9528</v>
      </c>
      <c r="N460" t="str">
        <f t="shared" si="15"/>
        <v>9528541971</v>
      </c>
      <c r="O460" t="e">
        <f>IFERROR(_xlfn.XLOOKUP(M460&amp;(F460),'Báo cáo'!#REF!,'Báo cáo'!#REF!),IFERROR(_xlfn.XLOOKUP(M460&amp;(F460-3),'Báo cáo'!#REF!,'Báo cáo'!#REF!),IFERROR(_xlfn.XLOOKUP(M460&amp;(F460-5),'Báo cáo'!#REF!,'Báo cáo'!#REF!),IFERROR(_xlfn.XLOOKUP(M460&amp;(F460+5),'Báo cáo'!#REF!,'Báo cáo'!#REF!),IFERROR(_xlfn.XLOOKUP(M460&amp;(F460+2),'Báo cáo'!#REF!,'Báo cáo'!#REF!),IFERROR(_xlfn.XLOOKUP(M460&amp;(F460-6),'Báo cáo'!#REF!,'Báo cáo'!#REF!),IFERROR(_xlfn.XLOOKUP(M460&amp;(F460-1),'Báo cáo'!#REF!,'Báo cáo'!#REF!),IFERROR(_xlfn.XLOOKUP(M460&amp;(F460+3),'Báo cáo'!#REF!,'Báo cáo'!#REF!),IFERROR(_xlfn.XLOOKUP(M460&amp;(F460+1),'Báo cáo'!#REF!,'Báo cáo'!#REF!),IFERROR(_xlfn.XLOOKUP(M460&amp;(F460-4),'Báo cáo'!#REF!,'Báo cáo'!#REF!),IFERROR(_xlfn.XLOOKUP(M460&amp;(F460+6),'Báo cáo'!#REF!,'Báo cáo'!#REF!),IFERROR(_xlfn.XLOOKUP(M460&amp;(F460-2),'Báo cáo'!#REF!,'Báo cáo'!#REF!),IFERROR(_xlfn.XLOOKUP(M460&amp;(F460+4),'Báo cáo'!#REF!,'Báo cáo'!#REF!),_xlfn.XLOOKUP(M460&amp;(F460+13),'Báo cáo'!#REF!,'Báo cáo'!#REF!))))))))))))))</f>
        <v>#REF!</v>
      </c>
    </row>
    <row r="461" spans="1:15" hidden="1">
      <c r="A461">
        <v>510026</v>
      </c>
      <c r="B461" t="s">
        <v>18518</v>
      </c>
      <c r="C461" t="s">
        <v>18519</v>
      </c>
      <c r="D461" t="s">
        <v>20461</v>
      </c>
      <c r="E461" s="79" t="s">
        <v>20462</v>
      </c>
      <c r="F461" s="80">
        <v>4064121</v>
      </c>
      <c r="G461" s="81">
        <v>46056</v>
      </c>
      <c r="H461" s="81"/>
      <c r="I461" s="81"/>
      <c r="J461" s="81">
        <v>46091</v>
      </c>
      <c r="K461" s="79" t="s">
        <v>19336</v>
      </c>
      <c r="L461" s="21">
        <v>46091</v>
      </c>
      <c r="M461">
        <f t="shared" si="14"/>
        <v>9565</v>
      </c>
      <c r="N461" t="str">
        <f t="shared" si="15"/>
        <v>95654064121</v>
      </c>
      <c r="O461" t="e">
        <f>IFERROR(_xlfn.XLOOKUP(M461&amp;(F461),'Báo cáo'!#REF!,'Báo cáo'!#REF!),IFERROR(_xlfn.XLOOKUP(M461&amp;(F461-3),'Báo cáo'!#REF!,'Báo cáo'!#REF!),IFERROR(_xlfn.XLOOKUP(M461&amp;(F461-5),'Báo cáo'!#REF!,'Báo cáo'!#REF!),IFERROR(_xlfn.XLOOKUP(M461&amp;(F461+5),'Báo cáo'!#REF!,'Báo cáo'!#REF!),IFERROR(_xlfn.XLOOKUP(M461&amp;(F461+2),'Báo cáo'!#REF!,'Báo cáo'!#REF!),IFERROR(_xlfn.XLOOKUP(M461&amp;(F461-6),'Báo cáo'!#REF!,'Báo cáo'!#REF!),IFERROR(_xlfn.XLOOKUP(M461&amp;(F461-1),'Báo cáo'!#REF!,'Báo cáo'!#REF!),IFERROR(_xlfn.XLOOKUP(M461&amp;(F461+3),'Báo cáo'!#REF!,'Báo cáo'!#REF!),IFERROR(_xlfn.XLOOKUP(M461&amp;(F461+1),'Báo cáo'!#REF!,'Báo cáo'!#REF!),IFERROR(_xlfn.XLOOKUP(M461&amp;(F461-4),'Báo cáo'!#REF!,'Báo cáo'!#REF!),IFERROR(_xlfn.XLOOKUP(M461&amp;(F461+6),'Báo cáo'!#REF!,'Báo cáo'!#REF!),IFERROR(_xlfn.XLOOKUP(M461&amp;(F461-2),'Báo cáo'!#REF!,'Báo cáo'!#REF!),IFERROR(_xlfn.XLOOKUP(M461&amp;(F461+4),'Báo cáo'!#REF!,'Báo cáo'!#REF!),_xlfn.XLOOKUP(M461&amp;(F461+13),'Báo cáo'!#REF!,'Báo cáo'!#REF!))))))))))))))</f>
        <v>#REF!</v>
      </c>
    </row>
    <row r="462" spans="1:15" hidden="1">
      <c r="A462">
        <v>510026</v>
      </c>
      <c r="B462" t="s">
        <v>18518</v>
      </c>
      <c r="C462" t="s">
        <v>18519</v>
      </c>
      <c r="D462" t="s">
        <v>20463</v>
      </c>
      <c r="E462" s="79" t="s">
        <v>20464</v>
      </c>
      <c r="F462" s="80">
        <v>2015037</v>
      </c>
      <c r="G462" s="81">
        <v>46054</v>
      </c>
      <c r="H462" s="81"/>
      <c r="I462" s="81"/>
      <c r="J462" s="81">
        <v>46091</v>
      </c>
      <c r="K462" s="79" t="s">
        <v>19313</v>
      </c>
      <c r="L462" s="21">
        <v>46091</v>
      </c>
      <c r="M462">
        <f t="shared" si="14"/>
        <v>9566</v>
      </c>
      <c r="N462" t="str">
        <f t="shared" si="15"/>
        <v>95662015037</v>
      </c>
      <c r="O462" t="e">
        <f>IFERROR(_xlfn.XLOOKUP(M462&amp;(F462),'Báo cáo'!#REF!,'Báo cáo'!#REF!),IFERROR(_xlfn.XLOOKUP(M462&amp;(F462-3),'Báo cáo'!#REF!,'Báo cáo'!#REF!),IFERROR(_xlfn.XLOOKUP(M462&amp;(F462-5),'Báo cáo'!#REF!,'Báo cáo'!#REF!),IFERROR(_xlfn.XLOOKUP(M462&amp;(F462+5),'Báo cáo'!#REF!,'Báo cáo'!#REF!),IFERROR(_xlfn.XLOOKUP(M462&amp;(F462+2),'Báo cáo'!#REF!,'Báo cáo'!#REF!),IFERROR(_xlfn.XLOOKUP(M462&amp;(F462-6),'Báo cáo'!#REF!,'Báo cáo'!#REF!),IFERROR(_xlfn.XLOOKUP(M462&amp;(F462-1),'Báo cáo'!#REF!,'Báo cáo'!#REF!),IFERROR(_xlfn.XLOOKUP(M462&amp;(F462+3),'Báo cáo'!#REF!,'Báo cáo'!#REF!),IFERROR(_xlfn.XLOOKUP(M462&amp;(F462+1),'Báo cáo'!#REF!,'Báo cáo'!#REF!),IFERROR(_xlfn.XLOOKUP(M462&amp;(F462-4),'Báo cáo'!#REF!,'Báo cáo'!#REF!),IFERROR(_xlfn.XLOOKUP(M462&amp;(F462+6),'Báo cáo'!#REF!,'Báo cáo'!#REF!),IFERROR(_xlfn.XLOOKUP(M462&amp;(F462-2),'Báo cáo'!#REF!,'Báo cáo'!#REF!),IFERROR(_xlfn.XLOOKUP(M462&amp;(F462+4),'Báo cáo'!#REF!,'Báo cáo'!#REF!),_xlfn.XLOOKUP(M462&amp;(F462+13),'Báo cáo'!#REF!,'Báo cáo'!#REF!))))))))))))))</f>
        <v>#REF!</v>
      </c>
    </row>
    <row r="463" spans="1:15" hidden="1">
      <c r="A463">
        <v>510013</v>
      </c>
      <c r="B463" t="s">
        <v>18518</v>
      </c>
      <c r="C463" t="s">
        <v>18519</v>
      </c>
      <c r="D463" t="s">
        <v>20465</v>
      </c>
      <c r="E463" s="79" t="s">
        <v>20466</v>
      </c>
      <c r="F463" s="80">
        <v>20320632</v>
      </c>
      <c r="G463" s="81">
        <v>46056</v>
      </c>
      <c r="H463" s="81"/>
      <c r="I463" s="81"/>
      <c r="J463" s="81">
        <v>46091</v>
      </c>
      <c r="K463" s="79" t="s">
        <v>19326</v>
      </c>
      <c r="L463" s="21">
        <v>46091</v>
      </c>
      <c r="M463">
        <f t="shared" si="14"/>
        <v>9640</v>
      </c>
      <c r="N463" t="str">
        <f t="shared" si="15"/>
        <v>964020320632</v>
      </c>
      <c r="O463" t="e">
        <f>IFERROR(_xlfn.XLOOKUP(M463&amp;(F463),'Báo cáo'!#REF!,'Báo cáo'!#REF!),IFERROR(_xlfn.XLOOKUP(M463&amp;(F463-3),'Báo cáo'!#REF!,'Báo cáo'!#REF!),IFERROR(_xlfn.XLOOKUP(M463&amp;(F463-5),'Báo cáo'!#REF!,'Báo cáo'!#REF!),IFERROR(_xlfn.XLOOKUP(M463&amp;(F463+5),'Báo cáo'!#REF!,'Báo cáo'!#REF!),IFERROR(_xlfn.XLOOKUP(M463&amp;(F463+2),'Báo cáo'!#REF!,'Báo cáo'!#REF!),IFERROR(_xlfn.XLOOKUP(M463&amp;(F463-6),'Báo cáo'!#REF!,'Báo cáo'!#REF!),IFERROR(_xlfn.XLOOKUP(M463&amp;(F463-1),'Báo cáo'!#REF!,'Báo cáo'!#REF!),IFERROR(_xlfn.XLOOKUP(M463&amp;(F463+3),'Báo cáo'!#REF!,'Báo cáo'!#REF!),IFERROR(_xlfn.XLOOKUP(M463&amp;(F463+1),'Báo cáo'!#REF!,'Báo cáo'!#REF!),IFERROR(_xlfn.XLOOKUP(M463&amp;(F463-4),'Báo cáo'!#REF!,'Báo cáo'!#REF!),IFERROR(_xlfn.XLOOKUP(M463&amp;(F463+6),'Báo cáo'!#REF!,'Báo cáo'!#REF!),IFERROR(_xlfn.XLOOKUP(M463&amp;(F463-2),'Báo cáo'!#REF!,'Báo cáo'!#REF!),IFERROR(_xlfn.XLOOKUP(M463&amp;(F463+4),'Báo cáo'!#REF!,'Báo cáo'!#REF!),_xlfn.XLOOKUP(M463&amp;(F463+13),'Báo cáo'!#REF!,'Báo cáo'!#REF!))))))))))))))</f>
        <v>#REF!</v>
      </c>
    </row>
    <row r="464" spans="1:15" hidden="1">
      <c r="A464">
        <v>510014</v>
      </c>
      <c r="B464" t="s">
        <v>18518</v>
      </c>
      <c r="C464" t="s">
        <v>18519</v>
      </c>
      <c r="D464" t="s">
        <v>20467</v>
      </c>
      <c r="E464" s="79" t="s">
        <v>20468</v>
      </c>
      <c r="F464" s="80">
        <v>33866856</v>
      </c>
      <c r="G464" s="81">
        <v>46055</v>
      </c>
      <c r="H464" s="81"/>
      <c r="I464" s="81"/>
      <c r="J464" s="81">
        <v>46091</v>
      </c>
      <c r="K464" s="79" t="s">
        <v>19327</v>
      </c>
      <c r="L464" s="21">
        <v>46091</v>
      </c>
      <c r="M464">
        <f t="shared" si="14"/>
        <v>10653</v>
      </c>
      <c r="N464" t="str">
        <f t="shared" si="15"/>
        <v>1065333866856</v>
      </c>
      <c r="O464" t="e">
        <f>IFERROR(_xlfn.XLOOKUP(M464&amp;(F464),'Báo cáo'!#REF!,'Báo cáo'!#REF!),IFERROR(_xlfn.XLOOKUP(M464&amp;(F464-3),'Báo cáo'!#REF!,'Báo cáo'!#REF!),IFERROR(_xlfn.XLOOKUP(M464&amp;(F464-5),'Báo cáo'!#REF!,'Báo cáo'!#REF!),IFERROR(_xlfn.XLOOKUP(M464&amp;(F464+5),'Báo cáo'!#REF!,'Báo cáo'!#REF!),IFERROR(_xlfn.XLOOKUP(M464&amp;(F464+2),'Báo cáo'!#REF!,'Báo cáo'!#REF!),IFERROR(_xlfn.XLOOKUP(M464&amp;(F464-6),'Báo cáo'!#REF!,'Báo cáo'!#REF!),IFERROR(_xlfn.XLOOKUP(M464&amp;(F464-1),'Báo cáo'!#REF!,'Báo cáo'!#REF!),IFERROR(_xlfn.XLOOKUP(M464&amp;(F464+3),'Báo cáo'!#REF!,'Báo cáo'!#REF!),IFERROR(_xlfn.XLOOKUP(M464&amp;(F464+1),'Báo cáo'!#REF!,'Báo cáo'!#REF!),IFERROR(_xlfn.XLOOKUP(M464&amp;(F464-4),'Báo cáo'!#REF!,'Báo cáo'!#REF!),IFERROR(_xlfn.XLOOKUP(M464&amp;(F464+6),'Báo cáo'!#REF!,'Báo cáo'!#REF!),IFERROR(_xlfn.XLOOKUP(M464&amp;(F464-2),'Báo cáo'!#REF!,'Báo cáo'!#REF!),IFERROR(_xlfn.XLOOKUP(M464&amp;(F464+4),'Báo cáo'!#REF!,'Báo cáo'!#REF!),_xlfn.XLOOKUP(M464&amp;(F464+13),'Báo cáo'!#REF!,'Báo cáo'!#REF!))))))))))))))</f>
        <v>#REF!</v>
      </c>
    </row>
    <row r="465" spans="1:15" hidden="1">
      <c r="A465">
        <v>510014</v>
      </c>
      <c r="B465" t="s">
        <v>18518</v>
      </c>
      <c r="C465" t="s">
        <v>18519</v>
      </c>
      <c r="D465" t="s">
        <v>20469</v>
      </c>
      <c r="E465" s="79" t="s">
        <v>20470</v>
      </c>
      <c r="F465" s="80">
        <v>216797</v>
      </c>
      <c r="G465" s="81">
        <v>46055</v>
      </c>
      <c r="H465" s="81"/>
      <c r="I465" s="81"/>
      <c r="J465" s="81">
        <v>46091</v>
      </c>
      <c r="K465" s="79" t="s">
        <v>19328</v>
      </c>
      <c r="L465" s="21">
        <v>46091</v>
      </c>
      <c r="M465">
        <f t="shared" si="14"/>
        <v>10655</v>
      </c>
      <c r="N465" t="str">
        <f t="shared" si="15"/>
        <v>10655216797</v>
      </c>
      <c r="O465" t="e">
        <f>IFERROR(_xlfn.XLOOKUP(M465&amp;(F465),'Báo cáo'!#REF!,'Báo cáo'!#REF!),IFERROR(_xlfn.XLOOKUP(M465&amp;(F465-3),'Báo cáo'!#REF!,'Báo cáo'!#REF!),IFERROR(_xlfn.XLOOKUP(M465&amp;(F465-5),'Báo cáo'!#REF!,'Báo cáo'!#REF!),IFERROR(_xlfn.XLOOKUP(M465&amp;(F465+5),'Báo cáo'!#REF!,'Báo cáo'!#REF!),IFERROR(_xlfn.XLOOKUP(M465&amp;(F465+2),'Báo cáo'!#REF!,'Báo cáo'!#REF!),IFERROR(_xlfn.XLOOKUP(M465&amp;(F465-6),'Báo cáo'!#REF!,'Báo cáo'!#REF!),IFERROR(_xlfn.XLOOKUP(M465&amp;(F465-1),'Báo cáo'!#REF!,'Báo cáo'!#REF!),IFERROR(_xlfn.XLOOKUP(M465&amp;(F465+3),'Báo cáo'!#REF!,'Báo cáo'!#REF!),IFERROR(_xlfn.XLOOKUP(M465&amp;(F465+1),'Báo cáo'!#REF!,'Báo cáo'!#REF!),IFERROR(_xlfn.XLOOKUP(M465&amp;(F465-4),'Báo cáo'!#REF!,'Báo cáo'!#REF!),IFERROR(_xlfn.XLOOKUP(M465&amp;(F465+6),'Báo cáo'!#REF!,'Báo cáo'!#REF!),IFERROR(_xlfn.XLOOKUP(M465&amp;(F465-2),'Báo cáo'!#REF!,'Báo cáo'!#REF!),IFERROR(_xlfn.XLOOKUP(M465&amp;(F465+4),'Báo cáo'!#REF!,'Báo cáo'!#REF!),_xlfn.XLOOKUP(M465&amp;(F465+13),'Báo cáo'!#REF!,'Báo cáo'!#REF!))))))))))))))</f>
        <v>#REF!</v>
      </c>
    </row>
    <row r="466" spans="1:15" hidden="1">
      <c r="A466">
        <v>510010</v>
      </c>
      <c r="B466" t="s">
        <v>18518</v>
      </c>
      <c r="C466" t="s">
        <v>18519</v>
      </c>
      <c r="D466" t="s">
        <v>20471</v>
      </c>
      <c r="E466" s="79" t="s">
        <v>20472</v>
      </c>
      <c r="F466" s="80">
        <v>-12604602</v>
      </c>
      <c r="G466" s="81">
        <v>46100</v>
      </c>
      <c r="H466" s="81"/>
      <c r="I466" s="81"/>
      <c r="J466" s="81">
        <v>46105</v>
      </c>
      <c r="K466" s="100" t="s">
        <v>19524</v>
      </c>
      <c r="L466" s="21">
        <v>46105</v>
      </c>
      <c r="M466">
        <f t="shared" si="14"/>
        <v>2191</v>
      </c>
      <c r="N466" t="str">
        <f t="shared" si="15"/>
        <v>2191-12604602</v>
      </c>
      <c r="O466" t="e">
        <f>IFERROR(_xlfn.XLOOKUP(M466&amp;(F466),'Báo cáo'!#REF!,'Báo cáo'!#REF!),IFERROR(_xlfn.XLOOKUP(M466&amp;(F466-3),'Báo cáo'!#REF!,'Báo cáo'!#REF!),IFERROR(_xlfn.XLOOKUP(M466&amp;(F466-5),'Báo cáo'!#REF!,'Báo cáo'!#REF!),IFERROR(_xlfn.XLOOKUP(M466&amp;(F466+5),'Báo cáo'!#REF!,'Báo cáo'!#REF!),IFERROR(_xlfn.XLOOKUP(M466&amp;(F466+2),'Báo cáo'!#REF!,'Báo cáo'!#REF!),IFERROR(_xlfn.XLOOKUP(M466&amp;(F466-6),'Báo cáo'!#REF!,'Báo cáo'!#REF!),IFERROR(_xlfn.XLOOKUP(M466&amp;(F466-1),'Báo cáo'!#REF!,'Báo cáo'!#REF!),IFERROR(_xlfn.XLOOKUP(M466&amp;(F466+3),'Báo cáo'!#REF!,'Báo cáo'!#REF!),IFERROR(_xlfn.XLOOKUP(M466&amp;(F466+1),'Báo cáo'!#REF!,'Báo cáo'!#REF!),IFERROR(_xlfn.XLOOKUP(M466&amp;(F466-4),'Báo cáo'!#REF!,'Báo cáo'!#REF!),IFERROR(_xlfn.XLOOKUP(M466&amp;(F466+6),'Báo cáo'!#REF!,'Báo cáo'!#REF!),IFERROR(_xlfn.XLOOKUP(M466&amp;(F466-2),'Báo cáo'!#REF!,'Báo cáo'!#REF!),IFERROR(_xlfn.XLOOKUP(M466&amp;(F466+4),'Báo cáo'!#REF!,'Báo cáo'!#REF!),_xlfn.XLOOKUP(M466&amp;(F466+13),'Báo cáo'!#REF!,'Báo cáo'!#REF!))))))))))))))</f>
        <v>#REF!</v>
      </c>
    </row>
    <row r="467" spans="1:15" hidden="1">
      <c r="A467">
        <v>510023</v>
      </c>
      <c r="B467" t="s">
        <v>18518</v>
      </c>
      <c r="C467" t="s">
        <v>18519</v>
      </c>
      <c r="D467" t="s">
        <v>20473</v>
      </c>
      <c r="E467" s="79" t="s">
        <v>20474</v>
      </c>
      <c r="F467" s="80">
        <v>-833276</v>
      </c>
      <c r="G467" s="81">
        <v>46095</v>
      </c>
      <c r="H467" s="81"/>
      <c r="I467" s="81"/>
      <c r="J467" s="81">
        <v>46105</v>
      </c>
      <c r="K467" t="s">
        <v>19515</v>
      </c>
      <c r="L467" s="21">
        <v>46105</v>
      </c>
      <c r="M467">
        <f t="shared" si="14"/>
        <v>31</v>
      </c>
      <c r="N467" t="str">
        <f t="shared" si="15"/>
        <v>31-833276</v>
      </c>
      <c r="O467" t="e">
        <f>IFERROR(_xlfn.XLOOKUP(M467&amp;(F467),'Báo cáo'!#REF!,'Báo cáo'!#REF!),IFERROR(_xlfn.XLOOKUP(M467&amp;(F467-3),'Báo cáo'!#REF!,'Báo cáo'!#REF!),IFERROR(_xlfn.XLOOKUP(M467&amp;(F467-5),'Báo cáo'!#REF!,'Báo cáo'!#REF!),IFERROR(_xlfn.XLOOKUP(M467&amp;(F467+5),'Báo cáo'!#REF!,'Báo cáo'!#REF!),IFERROR(_xlfn.XLOOKUP(M467&amp;(F467+2),'Báo cáo'!#REF!,'Báo cáo'!#REF!),IFERROR(_xlfn.XLOOKUP(M467&amp;(F467-6),'Báo cáo'!#REF!,'Báo cáo'!#REF!),IFERROR(_xlfn.XLOOKUP(M467&amp;(F467-1),'Báo cáo'!#REF!,'Báo cáo'!#REF!),IFERROR(_xlfn.XLOOKUP(M467&amp;(F467+3),'Báo cáo'!#REF!,'Báo cáo'!#REF!),IFERROR(_xlfn.XLOOKUP(M467&amp;(F467+1),'Báo cáo'!#REF!,'Báo cáo'!#REF!),IFERROR(_xlfn.XLOOKUP(M467&amp;(F467-4),'Báo cáo'!#REF!,'Báo cáo'!#REF!),IFERROR(_xlfn.XLOOKUP(M467&amp;(F467+6),'Báo cáo'!#REF!,'Báo cáo'!#REF!),IFERROR(_xlfn.XLOOKUP(M467&amp;(F467-2),'Báo cáo'!#REF!,'Báo cáo'!#REF!),IFERROR(_xlfn.XLOOKUP(M467&amp;(F467+4),'Báo cáo'!#REF!,'Báo cáo'!#REF!),_xlfn.XLOOKUP(M467&amp;(F467+13),'Báo cáo'!#REF!,'Báo cáo'!#REF!))))))))))))))</f>
        <v>#REF!</v>
      </c>
    </row>
    <row r="468" spans="1:15" hidden="1">
      <c r="A468">
        <v>510025</v>
      </c>
      <c r="B468" t="s">
        <v>18518</v>
      </c>
      <c r="C468" t="s">
        <v>18519</v>
      </c>
      <c r="D468" t="s">
        <v>20475</v>
      </c>
      <c r="E468" s="79" t="s">
        <v>20476</v>
      </c>
      <c r="F468" s="80">
        <v>-964276</v>
      </c>
      <c r="G468" s="81">
        <v>46081</v>
      </c>
      <c r="H468" s="81"/>
      <c r="I468" s="81"/>
      <c r="J468" s="81">
        <v>46105</v>
      </c>
      <c r="K468" t="s">
        <v>18896</v>
      </c>
      <c r="L468" s="21">
        <v>46105</v>
      </c>
      <c r="M468">
        <f t="shared" si="14"/>
        <v>48</v>
      </c>
      <c r="N468" t="str">
        <f t="shared" si="15"/>
        <v>48-964276</v>
      </c>
      <c r="O468" t="e">
        <f>IFERROR(_xlfn.XLOOKUP(M468&amp;(F468),'Báo cáo'!#REF!,'Báo cáo'!#REF!),IFERROR(_xlfn.XLOOKUP(M468&amp;(F468-3),'Báo cáo'!#REF!,'Báo cáo'!#REF!),IFERROR(_xlfn.XLOOKUP(M468&amp;(F468-5),'Báo cáo'!#REF!,'Báo cáo'!#REF!),IFERROR(_xlfn.XLOOKUP(M468&amp;(F468+5),'Báo cáo'!#REF!,'Báo cáo'!#REF!),IFERROR(_xlfn.XLOOKUP(M468&amp;(F468+2),'Báo cáo'!#REF!,'Báo cáo'!#REF!),IFERROR(_xlfn.XLOOKUP(M468&amp;(F468-6),'Báo cáo'!#REF!,'Báo cáo'!#REF!),IFERROR(_xlfn.XLOOKUP(M468&amp;(F468-1),'Báo cáo'!#REF!,'Báo cáo'!#REF!),IFERROR(_xlfn.XLOOKUP(M468&amp;(F468+3),'Báo cáo'!#REF!,'Báo cáo'!#REF!),IFERROR(_xlfn.XLOOKUP(M468&amp;(F468+1),'Báo cáo'!#REF!,'Báo cáo'!#REF!),IFERROR(_xlfn.XLOOKUP(M468&amp;(F468-4),'Báo cáo'!#REF!,'Báo cáo'!#REF!),IFERROR(_xlfn.XLOOKUP(M468&amp;(F468+6),'Báo cáo'!#REF!,'Báo cáo'!#REF!),IFERROR(_xlfn.XLOOKUP(M468&amp;(F468-2),'Báo cáo'!#REF!,'Báo cáo'!#REF!),IFERROR(_xlfn.XLOOKUP(M468&amp;(F468+4),'Báo cáo'!#REF!,'Báo cáo'!#REF!),_xlfn.XLOOKUP(M468&amp;(F468+13),'Báo cáo'!#REF!,'Báo cáo'!#REF!))))))))))))))</f>
        <v>#REF!</v>
      </c>
    </row>
    <row r="469" spans="1:15" hidden="1">
      <c r="A469">
        <v>510025</v>
      </c>
      <c r="B469" t="s">
        <v>18518</v>
      </c>
      <c r="C469" t="s">
        <v>18519</v>
      </c>
      <c r="D469" t="s">
        <v>20477</v>
      </c>
      <c r="E469" s="79" t="s">
        <v>20478</v>
      </c>
      <c r="F469" s="80">
        <v>-1634855</v>
      </c>
      <c r="G469" s="81">
        <v>46090</v>
      </c>
      <c r="H469" s="81"/>
      <c r="I469" s="81"/>
      <c r="J469" s="81">
        <v>46105</v>
      </c>
      <c r="K469" t="s">
        <v>19516</v>
      </c>
      <c r="L469" s="21">
        <v>46105</v>
      </c>
      <c r="M469">
        <f t="shared" si="14"/>
        <v>58</v>
      </c>
      <c r="N469" t="str">
        <f t="shared" si="15"/>
        <v>58-1634855</v>
      </c>
      <c r="O469" t="e">
        <f>IFERROR(_xlfn.XLOOKUP(M469&amp;(F469),'Báo cáo'!#REF!,'Báo cáo'!#REF!),IFERROR(_xlfn.XLOOKUP(M469&amp;(F469-3),'Báo cáo'!#REF!,'Báo cáo'!#REF!),IFERROR(_xlfn.XLOOKUP(M469&amp;(F469-5),'Báo cáo'!#REF!,'Báo cáo'!#REF!),IFERROR(_xlfn.XLOOKUP(M469&amp;(F469+5),'Báo cáo'!#REF!,'Báo cáo'!#REF!),IFERROR(_xlfn.XLOOKUP(M469&amp;(F469+2),'Báo cáo'!#REF!,'Báo cáo'!#REF!),IFERROR(_xlfn.XLOOKUP(M469&amp;(F469-6),'Báo cáo'!#REF!,'Báo cáo'!#REF!),IFERROR(_xlfn.XLOOKUP(M469&amp;(F469-1),'Báo cáo'!#REF!,'Báo cáo'!#REF!),IFERROR(_xlfn.XLOOKUP(M469&amp;(F469+3),'Báo cáo'!#REF!,'Báo cáo'!#REF!),IFERROR(_xlfn.XLOOKUP(M469&amp;(F469+1),'Báo cáo'!#REF!,'Báo cáo'!#REF!),IFERROR(_xlfn.XLOOKUP(M469&amp;(F469-4),'Báo cáo'!#REF!,'Báo cáo'!#REF!),IFERROR(_xlfn.XLOOKUP(M469&amp;(F469+6),'Báo cáo'!#REF!,'Báo cáo'!#REF!),IFERROR(_xlfn.XLOOKUP(M469&amp;(F469-2),'Báo cáo'!#REF!,'Báo cáo'!#REF!),IFERROR(_xlfn.XLOOKUP(M469&amp;(F469+4),'Báo cáo'!#REF!,'Báo cáo'!#REF!),_xlfn.XLOOKUP(M469&amp;(F469+13),'Báo cáo'!#REF!,'Báo cáo'!#REF!))))))))))))))</f>
        <v>#REF!</v>
      </c>
    </row>
    <row r="470" spans="1:15" hidden="1">
      <c r="A470">
        <v>510025</v>
      </c>
      <c r="B470" t="s">
        <v>18518</v>
      </c>
      <c r="C470" t="s">
        <v>18519</v>
      </c>
      <c r="D470" t="s">
        <v>20479</v>
      </c>
      <c r="E470" s="79" t="s">
        <v>20480</v>
      </c>
      <c r="F470" s="80">
        <v>-2513576</v>
      </c>
      <c r="G470" s="81">
        <v>46090</v>
      </c>
      <c r="H470" s="81"/>
      <c r="I470" s="81"/>
      <c r="J470" s="81">
        <v>46105</v>
      </c>
      <c r="K470" t="s">
        <v>19331</v>
      </c>
      <c r="L470" s="21">
        <v>46105</v>
      </c>
      <c r="M470">
        <f t="shared" si="14"/>
        <v>59</v>
      </c>
      <c r="N470" t="str">
        <f t="shared" si="15"/>
        <v>59-2513576</v>
      </c>
      <c r="O470" t="e">
        <f>IFERROR(_xlfn.XLOOKUP(M470&amp;(F470),'Báo cáo'!#REF!,'Báo cáo'!#REF!),IFERROR(_xlfn.XLOOKUP(M470&amp;(F470-3),'Báo cáo'!#REF!,'Báo cáo'!#REF!),IFERROR(_xlfn.XLOOKUP(M470&amp;(F470-5),'Báo cáo'!#REF!,'Báo cáo'!#REF!),IFERROR(_xlfn.XLOOKUP(M470&amp;(F470+5),'Báo cáo'!#REF!,'Báo cáo'!#REF!),IFERROR(_xlfn.XLOOKUP(M470&amp;(F470+2),'Báo cáo'!#REF!,'Báo cáo'!#REF!),IFERROR(_xlfn.XLOOKUP(M470&amp;(F470-6),'Báo cáo'!#REF!,'Báo cáo'!#REF!),IFERROR(_xlfn.XLOOKUP(M470&amp;(F470-1),'Báo cáo'!#REF!,'Báo cáo'!#REF!),IFERROR(_xlfn.XLOOKUP(M470&amp;(F470+3),'Báo cáo'!#REF!,'Báo cáo'!#REF!),IFERROR(_xlfn.XLOOKUP(M470&amp;(F470+1),'Báo cáo'!#REF!,'Báo cáo'!#REF!),IFERROR(_xlfn.XLOOKUP(M470&amp;(F470-4),'Báo cáo'!#REF!,'Báo cáo'!#REF!),IFERROR(_xlfn.XLOOKUP(M470&amp;(F470+6),'Báo cáo'!#REF!,'Báo cáo'!#REF!),IFERROR(_xlfn.XLOOKUP(M470&amp;(F470-2),'Báo cáo'!#REF!,'Báo cáo'!#REF!),IFERROR(_xlfn.XLOOKUP(M470&amp;(F470+4),'Báo cáo'!#REF!,'Báo cáo'!#REF!),_xlfn.XLOOKUP(M470&amp;(F470+13),'Báo cáo'!#REF!,'Báo cáo'!#REF!))))))))))))))</f>
        <v>#REF!</v>
      </c>
    </row>
    <row r="471" spans="1:15" hidden="1">
      <c r="A471">
        <v>510022</v>
      </c>
      <c r="B471" t="s">
        <v>18518</v>
      </c>
      <c r="C471" t="s">
        <v>18519</v>
      </c>
      <c r="D471" t="s">
        <v>20481</v>
      </c>
      <c r="E471" s="79" t="s">
        <v>20482</v>
      </c>
      <c r="F471" s="80">
        <v>-512271</v>
      </c>
      <c r="G471" s="81">
        <v>46080</v>
      </c>
      <c r="H471" s="81"/>
      <c r="I471" s="81"/>
      <c r="J471" s="81">
        <v>46105</v>
      </c>
      <c r="K471" t="s">
        <v>19425</v>
      </c>
      <c r="L471" s="21">
        <v>46105</v>
      </c>
      <c r="M471">
        <f t="shared" si="14"/>
        <v>82</v>
      </c>
      <c r="N471" t="str">
        <f t="shared" si="15"/>
        <v>82-512271</v>
      </c>
      <c r="O471" t="e">
        <f>IFERROR(_xlfn.XLOOKUP(M471&amp;(F471),'Báo cáo'!#REF!,'Báo cáo'!#REF!),IFERROR(_xlfn.XLOOKUP(M471&amp;(F471-3),'Báo cáo'!#REF!,'Báo cáo'!#REF!),IFERROR(_xlfn.XLOOKUP(M471&amp;(F471-5),'Báo cáo'!#REF!,'Báo cáo'!#REF!),IFERROR(_xlfn.XLOOKUP(M471&amp;(F471+5),'Báo cáo'!#REF!,'Báo cáo'!#REF!),IFERROR(_xlfn.XLOOKUP(M471&amp;(F471+2),'Báo cáo'!#REF!,'Báo cáo'!#REF!),IFERROR(_xlfn.XLOOKUP(M471&amp;(F471-6),'Báo cáo'!#REF!,'Báo cáo'!#REF!),IFERROR(_xlfn.XLOOKUP(M471&amp;(F471-1),'Báo cáo'!#REF!,'Báo cáo'!#REF!),IFERROR(_xlfn.XLOOKUP(M471&amp;(F471+3),'Báo cáo'!#REF!,'Báo cáo'!#REF!),IFERROR(_xlfn.XLOOKUP(M471&amp;(F471+1),'Báo cáo'!#REF!,'Báo cáo'!#REF!),IFERROR(_xlfn.XLOOKUP(M471&amp;(F471-4),'Báo cáo'!#REF!,'Báo cáo'!#REF!),IFERROR(_xlfn.XLOOKUP(M471&amp;(F471+6),'Báo cáo'!#REF!,'Báo cáo'!#REF!),IFERROR(_xlfn.XLOOKUP(M471&amp;(F471-2),'Báo cáo'!#REF!,'Báo cáo'!#REF!),IFERROR(_xlfn.XLOOKUP(M471&amp;(F471+4),'Báo cáo'!#REF!,'Báo cáo'!#REF!),_xlfn.XLOOKUP(M471&amp;(F471+13),'Báo cáo'!#REF!,'Báo cáo'!#REF!))))))))))))))</f>
        <v>#REF!</v>
      </c>
    </row>
    <row r="472" spans="1:15" hidden="1">
      <c r="A472">
        <v>510014</v>
      </c>
      <c r="B472" t="s">
        <v>18518</v>
      </c>
      <c r="C472" t="s">
        <v>18519</v>
      </c>
      <c r="D472" t="s">
        <v>20483</v>
      </c>
      <c r="E472" s="79" t="s">
        <v>20484</v>
      </c>
      <c r="F472" s="80">
        <v>-496800</v>
      </c>
      <c r="G472" s="81">
        <v>46090</v>
      </c>
      <c r="H472" s="81"/>
      <c r="I472" s="81"/>
      <c r="J472" s="81">
        <v>46105</v>
      </c>
      <c r="K472" t="s">
        <v>18159</v>
      </c>
      <c r="L472" s="21">
        <v>46105</v>
      </c>
      <c r="M472">
        <f t="shared" si="14"/>
        <v>85</v>
      </c>
      <c r="N472" t="str">
        <f t="shared" si="15"/>
        <v>85-496800</v>
      </c>
      <c r="O472" t="e">
        <f>IFERROR(_xlfn.XLOOKUP(M472&amp;(F472),'Báo cáo'!#REF!,'Báo cáo'!#REF!),IFERROR(_xlfn.XLOOKUP(M472&amp;(F472-3),'Báo cáo'!#REF!,'Báo cáo'!#REF!),IFERROR(_xlfn.XLOOKUP(M472&amp;(F472-5),'Báo cáo'!#REF!,'Báo cáo'!#REF!),IFERROR(_xlfn.XLOOKUP(M472&amp;(F472+5),'Báo cáo'!#REF!,'Báo cáo'!#REF!),IFERROR(_xlfn.XLOOKUP(M472&amp;(F472+2),'Báo cáo'!#REF!,'Báo cáo'!#REF!),IFERROR(_xlfn.XLOOKUP(M472&amp;(F472-6),'Báo cáo'!#REF!,'Báo cáo'!#REF!),IFERROR(_xlfn.XLOOKUP(M472&amp;(F472-1),'Báo cáo'!#REF!,'Báo cáo'!#REF!),IFERROR(_xlfn.XLOOKUP(M472&amp;(F472+3),'Báo cáo'!#REF!,'Báo cáo'!#REF!),IFERROR(_xlfn.XLOOKUP(M472&amp;(F472+1),'Báo cáo'!#REF!,'Báo cáo'!#REF!),IFERROR(_xlfn.XLOOKUP(M472&amp;(F472-4),'Báo cáo'!#REF!,'Báo cáo'!#REF!),IFERROR(_xlfn.XLOOKUP(M472&amp;(F472+6),'Báo cáo'!#REF!,'Báo cáo'!#REF!),IFERROR(_xlfn.XLOOKUP(M472&amp;(F472-2),'Báo cáo'!#REF!,'Báo cáo'!#REF!),IFERROR(_xlfn.XLOOKUP(M472&amp;(F472+4),'Báo cáo'!#REF!,'Báo cáo'!#REF!),_xlfn.XLOOKUP(M472&amp;(F472+13),'Báo cáo'!#REF!,'Báo cáo'!#REF!))))))))))))))</f>
        <v>#REF!</v>
      </c>
    </row>
    <row r="473" spans="1:15" hidden="1">
      <c r="A473">
        <v>510028</v>
      </c>
      <c r="B473" t="s">
        <v>18518</v>
      </c>
      <c r="C473" t="s">
        <v>18519</v>
      </c>
      <c r="D473" t="s">
        <v>20485</v>
      </c>
      <c r="E473" s="79" t="s">
        <v>20486</v>
      </c>
      <c r="F473" s="80">
        <v>-548100</v>
      </c>
      <c r="G473" s="81">
        <v>46079</v>
      </c>
      <c r="H473" s="81"/>
      <c r="I473" s="81"/>
      <c r="J473" s="81">
        <v>46105</v>
      </c>
      <c r="K473" t="s">
        <v>19514</v>
      </c>
      <c r="L473" s="21">
        <v>46105</v>
      </c>
      <c r="M473">
        <f t="shared" si="14"/>
        <v>100</v>
      </c>
      <c r="N473" t="str">
        <f t="shared" si="15"/>
        <v>100-548100</v>
      </c>
      <c r="O473" t="e">
        <f>IFERROR(_xlfn.XLOOKUP(M473&amp;(F473),'Báo cáo'!#REF!,'Báo cáo'!#REF!),IFERROR(_xlfn.XLOOKUP(M473&amp;(F473-3),'Báo cáo'!#REF!,'Báo cáo'!#REF!),IFERROR(_xlfn.XLOOKUP(M473&amp;(F473-5),'Báo cáo'!#REF!,'Báo cáo'!#REF!),IFERROR(_xlfn.XLOOKUP(M473&amp;(F473+5),'Báo cáo'!#REF!,'Báo cáo'!#REF!),IFERROR(_xlfn.XLOOKUP(M473&amp;(F473+2),'Báo cáo'!#REF!,'Báo cáo'!#REF!),IFERROR(_xlfn.XLOOKUP(M473&amp;(F473-6),'Báo cáo'!#REF!,'Báo cáo'!#REF!),IFERROR(_xlfn.XLOOKUP(M473&amp;(F473-1),'Báo cáo'!#REF!,'Báo cáo'!#REF!),IFERROR(_xlfn.XLOOKUP(M473&amp;(F473+3),'Báo cáo'!#REF!,'Báo cáo'!#REF!),IFERROR(_xlfn.XLOOKUP(M473&amp;(F473+1),'Báo cáo'!#REF!,'Báo cáo'!#REF!),IFERROR(_xlfn.XLOOKUP(M473&amp;(F473-4),'Báo cáo'!#REF!,'Báo cáo'!#REF!),IFERROR(_xlfn.XLOOKUP(M473&amp;(F473+6),'Báo cáo'!#REF!,'Báo cáo'!#REF!),IFERROR(_xlfn.XLOOKUP(M473&amp;(F473-2),'Báo cáo'!#REF!,'Báo cáo'!#REF!),IFERROR(_xlfn.XLOOKUP(M473&amp;(F473+4),'Báo cáo'!#REF!,'Báo cáo'!#REF!),_xlfn.XLOOKUP(M473&amp;(F473+13),'Báo cáo'!#REF!,'Báo cáo'!#REF!))))))))))))))</f>
        <v>#REF!</v>
      </c>
    </row>
    <row r="474" spans="1:15" hidden="1">
      <c r="A474">
        <v>510019</v>
      </c>
      <c r="B474" t="s">
        <v>18518</v>
      </c>
      <c r="C474" t="s">
        <v>18519</v>
      </c>
      <c r="D474" t="s">
        <v>20487</v>
      </c>
      <c r="E474" s="79" t="s">
        <v>20488</v>
      </c>
      <c r="F474" s="80">
        <v>-331560</v>
      </c>
      <c r="G474" s="81">
        <v>46086</v>
      </c>
      <c r="H474" s="81"/>
      <c r="I474" s="81"/>
      <c r="J474" s="81">
        <v>46105</v>
      </c>
      <c r="K474" t="s">
        <v>19510</v>
      </c>
      <c r="L474" s="21">
        <v>46105</v>
      </c>
      <c r="M474">
        <f t="shared" si="14"/>
        <v>101</v>
      </c>
      <c r="N474" t="str">
        <f t="shared" si="15"/>
        <v>101-331560</v>
      </c>
      <c r="O474" t="e">
        <f>IFERROR(_xlfn.XLOOKUP(M474&amp;(F474),'Báo cáo'!#REF!,'Báo cáo'!#REF!),IFERROR(_xlfn.XLOOKUP(M474&amp;(F474-3),'Báo cáo'!#REF!,'Báo cáo'!#REF!),IFERROR(_xlfn.XLOOKUP(M474&amp;(F474-5),'Báo cáo'!#REF!,'Báo cáo'!#REF!),IFERROR(_xlfn.XLOOKUP(M474&amp;(F474+5),'Báo cáo'!#REF!,'Báo cáo'!#REF!),IFERROR(_xlfn.XLOOKUP(M474&amp;(F474+2),'Báo cáo'!#REF!,'Báo cáo'!#REF!),IFERROR(_xlfn.XLOOKUP(M474&amp;(F474-6),'Báo cáo'!#REF!,'Báo cáo'!#REF!),IFERROR(_xlfn.XLOOKUP(M474&amp;(F474-1),'Báo cáo'!#REF!,'Báo cáo'!#REF!),IFERROR(_xlfn.XLOOKUP(M474&amp;(F474+3),'Báo cáo'!#REF!,'Báo cáo'!#REF!),IFERROR(_xlfn.XLOOKUP(M474&amp;(F474+1),'Báo cáo'!#REF!,'Báo cáo'!#REF!),IFERROR(_xlfn.XLOOKUP(M474&amp;(F474-4),'Báo cáo'!#REF!,'Báo cáo'!#REF!),IFERROR(_xlfn.XLOOKUP(M474&amp;(F474+6),'Báo cáo'!#REF!,'Báo cáo'!#REF!),IFERROR(_xlfn.XLOOKUP(M474&amp;(F474-2),'Báo cáo'!#REF!,'Báo cáo'!#REF!),IFERROR(_xlfn.XLOOKUP(M474&amp;(F474+4),'Báo cáo'!#REF!,'Báo cáo'!#REF!),_xlfn.XLOOKUP(M474&amp;(F474+13),'Báo cáo'!#REF!,'Báo cáo'!#REF!))))))))))))))</f>
        <v>#REF!</v>
      </c>
    </row>
    <row r="475" spans="1:15" hidden="1">
      <c r="A475">
        <v>510013</v>
      </c>
      <c r="B475" t="s">
        <v>18518</v>
      </c>
      <c r="C475" t="s">
        <v>18519</v>
      </c>
      <c r="D475" t="s">
        <v>20489</v>
      </c>
      <c r="E475" s="79" t="s">
        <v>20490</v>
      </c>
      <c r="F475" s="80">
        <v>-829364</v>
      </c>
      <c r="G475" s="81">
        <v>46090</v>
      </c>
      <c r="H475" s="81"/>
      <c r="I475" s="81"/>
      <c r="J475" s="81">
        <v>46105</v>
      </c>
      <c r="K475" t="s">
        <v>18134</v>
      </c>
      <c r="L475" s="21">
        <v>46105</v>
      </c>
      <c r="M475">
        <f t="shared" si="14"/>
        <v>106</v>
      </c>
      <c r="N475" t="str">
        <f t="shared" si="15"/>
        <v>106-829364</v>
      </c>
      <c r="O475" t="e">
        <f>IFERROR(_xlfn.XLOOKUP(M475&amp;(F475),'Báo cáo'!#REF!,'Báo cáo'!#REF!),IFERROR(_xlfn.XLOOKUP(M475&amp;(F475-3),'Báo cáo'!#REF!,'Báo cáo'!#REF!),IFERROR(_xlfn.XLOOKUP(M475&amp;(F475-5),'Báo cáo'!#REF!,'Báo cáo'!#REF!),IFERROR(_xlfn.XLOOKUP(M475&amp;(F475+5),'Báo cáo'!#REF!,'Báo cáo'!#REF!),IFERROR(_xlfn.XLOOKUP(M475&amp;(F475+2),'Báo cáo'!#REF!,'Báo cáo'!#REF!),IFERROR(_xlfn.XLOOKUP(M475&amp;(F475-6),'Báo cáo'!#REF!,'Báo cáo'!#REF!),IFERROR(_xlfn.XLOOKUP(M475&amp;(F475-1),'Báo cáo'!#REF!,'Báo cáo'!#REF!),IFERROR(_xlfn.XLOOKUP(M475&amp;(F475+3),'Báo cáo'!#REF!,'Báo cáo'!#REF!),IFERROR(_xlfn.XLOOKUP(M475&amp;(F475+1),'Báo cáo'!#REF!,'Báo cáo'!#REF!),IFERROR(_xlfn.XLOOKUP(M475&amp;(F475-4),'Báo cáo'!#REF!,'Báo cáo'!#REF!),IFERROR(_xlfn.XLOOKUP(M475&amp;(F475+6),'Báo cáo'!#REF!,'Báo cáo'!#REF!),IFERROR(_xlfn.XLOOKUP(M475&amp;(F475-2),'Báo cáo'!#REF!,'Báo cáo'!#REF!),IFERROR(_xlfn.XLOOKUP(M475&amp;(F475+4),'Báo cáo'!#REF!,'Báo cáo'!#REF!),_xlfn.XLOOKUP(M475&amp;(F475+13),'Báo cáo'!#REF!,'Báo cáo'!#REF!))))))))))))))</f>
        <v>#REF!</v>
      </c>
    </row>
    <row r="476" spans="1:15" hidden="1">
      <c r="A476">
        <v>510017</v>
      </c>
      <c r="B476" t="s">
        <v>18518</v>
      </c>
      <c r="C476" t="s">
        <v>18519</v>
      </c>
      <c r="D476" t="s">
        <v>20491</v>
      </c>
      <c r="E476" s="79" t="s">
        <v>20492</v>
      </c>
      <c r="F476" s="80">
        <v>-1359189</v>
      </c>
      <c r="G476" s="81">
        <v>46089</v>
      </c>
      <c r="H476" s="81"/>
      <c r="I476" s="81"/>
      <c r="J476" s="81">
        <v>46105</v>
      </c>
      <c r="K476" t="s">
        <v>19513</v>
      </c>
      <c r="L476" s="21">
        <v>46105</v>
      </c>
      <c r="M476">
        <f t="shared" si="14"/>
        <v>117</v>
      </c>
      <c r="N476" t="str">
        <f t="shared" si="15"/>
        <v>117-1359189</v>
      </c>
      <c r="O476" t="e">
        <f>IFERROR(_xlfn.XLOOKUP(M476&amp;(F476),'Báo cáo'!#REF!,'Báo cáo'!#REF!),IFERROR(_xlfn.XLOOKUP(M476&amp;(F476-3),'Báo cáo'!#REF!,'Báo cáo'!#REF!),IFERROR(_xlfn.XLOOKUP(M476&amp;(F476-5),'Báo cáo'!#REF!,'Báo cáo'!#REF!),IFERROR(_xlfn.XLOOKUP(M476&amp;(F476+5),'Báo cáo'!#REF!,'Báo cáo'!#REF!),IFERROR(_xlfn.XLOOKUP(M476&amp;(F476+2),'Báo cáo'!#REF!,'Báo cáo'!#REF!),IFERROR(_xlfn.XLOOKUP(M476&amp;(F476-6),'Báo cáo'!#REF!,'Báo cáo'!#REF!),IFERROR(_xlfn.XLOOKUP(M476&amp;(F476-1),'Báo cáo'!#REF!,'Báo cáo'!#REF!),IFERROR(_xlfn.XLOOKUP(M476&amp;(F476+3),'Báo cáo'!#REF!,'Báo cáo'!#REF!),IFERROR(_xlfn.XLOOKUP(M476&amp;(F476+1),'Báo cáo'!#REF!,'Báo cáo'!#REF!),IFERROR(_xlfn.XLOOKUP(M476&amp;(F476-4),'Báo cáo'!#REF!,'Báo cáo'!#REF!),IFERROR(_xlfn.XLOOKUP(M476&amp;(F476+6),'Báo cáo'!#REF!,'Báo cáo'!#REF!),IFERROR(_xlfn.XLOOKUP(M476&amp;(F476-2),'Báo cáo'!#REF!,'Báo cáo'!#REF!),IFERROR(_xlfn.XLOOKUP(M476&amp;(F476+4),'Báo cáo'!#REF!,'Báo cáo'!#REF!),_xlfn.XLOOKUP(M476&amp;(F476+13),'Báo cáo'!#REF!,'Báo cáo'!#REF!))))))))))))))</f>
        <v>#REF!</v>
      </c>
    </row>
    <row r="477" spans="1:15" hidden="1">
      <c r="A477">
        <v>510015</v>
      </c>
      <c r="B477" t="s">
        <v>18518</v>
      </c>
      <c r="C477" t="s">
        <v>18519</v>
      </c>
      <c r="D477" t="s">
        <v>20493</v>
      </c>
      <c r="E477" s="79" t="s">
        <v>20494</v>
      </c>
      <c r="F477" s="80">
        <v>-2080976</v>
      </c>
      <c r="G477" s="81">
        <v>46082</v>
      </c>
      <c r="H477" s="81"/>
      <c r="I477" s="81"/>
      <c r="J477" s="81">
        <v>46105</v>
      </c>
      <c r="K477" t="s">
        <v>18139</v>
      </c>
      <c r="L477" s="21">
        <v>46105</v>
      </c>
      <c r="M477">
        <f t="shared" si="14"/>
        <v>135</v>
      </c>
      <c r="N477" t="str">
        <f t="shared" si="15"/>
        <v>135-2080976</v>
      </c>
      <c r="O477" t="e">
        <f>IFERROR(_xlfn.XLOOKUP(M477&amp;(F477),'Báo cáo'!#REF!,'Báo cáo'!#REF!),IFERROR(_xlfn.XLOOKUP(M477&amp;(F477-3),'Báo cáo'!#REF!,'Báo cáo'!#REF!),IFERROR(_xlfn.XLOOKUP(M477&amp;(F477-5),'Báo cáo'!#REF!,'Báo cáo'!#REF!),IFERROR(_xlfn.XLOOKUP(M477&amp;(F477+5),'Báo cáo'!#REF!,'Báo cáo'!#REF!),IFERROR(_xlfn.XLOOKUP(M477&amp;(F477+2),'Báo cáo'!#REF!,'Báo cáo'!#REF!),IFERROR(_xlfn.XLOOKUP(M477&amp;(F477-6),'Báo cáo'!#REF!,'Báo cáo'!#REF!),IFERROR(_xlfn.XLOOKUP(M477&amp;(F477-1),'Báo cáo'!#REF!,'Báo cáo'!#REF!),IFERROR(_xlfn.XLOOKUP(M477&amp;(F477+3),'Báo cáo'!#REF!,'Báo cáo'!#REF!),IFERROR(_xlfn.XLOOKUP(M477&amp;(F477+1),'Báo cáo'!#REF!,'Báo cáo'!#REF!),IFERROR(_xlfn.XLOOKUP(M477&amp;(F477-4),'Báo cáo'!#REF!,'Báo cáo'!#REF!),IFERROR(_xlfn.XLOOKUP(M477&amp;(F477+6),'Báo cáo'!#REF!,'Báo cáo'!#REF!),IFERROR(_xlfn.XLOOKUP(M477&amp;(F477-2),'Báo cáo'!#REF!,'Báo cáo'!#REF!),IFERROR(_xlfn.XLOOKUP(M477&amp;(F477+4),'Báo cáo'!#REF!,'Báo cáo'!#REF!),_xlfn.XLOOKUP(M477&amp;(F477+13),'Báo cáo'!#REF!,'Báo cáo'!#REF!))))))))))))))</f>
        <v>#REF!</v>
      </c>
    </row>
    <row r="478" spans="1:15" hidden="1">
      <c r="A478">
        <v>510015</v>
      </c>
      <c r="B478" t="s">
        <v>18518</v>
      </c>
      <c r="C478" t="s">
        <v>18519</v>
      </c>
      <c r="D478" t="s">
        <v>20495</v>
      </c>
      <c r="E478" s="79" t="s">
        <v>20496</v>
      </c>
      <c r="F478" s="80">
        <v>-4019473</v>
      </c>
      <c r="G478" s="81">
        <v>46082</v>
      </c>
      <c r="H478" s="81"/>
      <c r="I478" s="81"/>
      <c r="J478" s="81">
        <v>46105</v>
      </c>
      <c r="K478" t="s">
        <v>19511</v>
      </c>
      <c r="L478" s="21">
        <v>46105</v>
      </c>
      <c r="M478">
        <f t="shared" si="14"/>
        <v>136</v>
      </c>
      <c r="N478" t="str">
        <f t="shared" si="15"/>
        <v>136-4019473</v>
      </c>
      <c r="O478" t="e">
        <f>IFERROR(_xlfn.XLOOKUP(M478&amp;(F478),'Báo cáo'!#REF!,'Báo cáo'!#REF!),IFERROR(_xlfn.XLOOKUP(M478&amp;(F478-3),'Báo cáo'!#REF!,'Báo cáo'!#REF!),IFERROR(_xlfn.XLOOKUP(M478&amp;(F478-5),'Báo cáo'!#REF!,'Báo cáo'!#REF!),IFERROR(_xlfn.XLOOKUP(M478&amp;(F478+5),'Báo cáo'!#REF!,'Báo cáo'!#REF!),IFERROR(_xlfn.XLOOKUP(M478&amp;(F478+2),'Báo cáo'!#REF!,'Báo cáo'!#REF!),IFERROR(_xlfn.XLOOKUP(M478&amp;(F478-6),'Báo cáo'!#REF!,'Báo cáo'!#REF!),IFERROR(_xlfn.XLOOKUP(M478&amp;(F478-1),'Báo cáo'!#REF!,'Báo cáo'!#REF!),IFERROR(_xlfn.XLOOKUP(M478&amp;(F478+3),'Báo cáo'!#REF!,'Báo cáo'!#REF!),IFERROR(_xlfn.XLOOKUP(M478&amp;(F478+1),'Báo cáo'!#REF!,'Báo cáo'!#REF!),IFERROR(_xlfn.XLOOKUP(M478&amp;(F478-4),'Báo cáo'!#REF!,'Báo cáo'!#REF!),IFERROR(_xlfn.XLOOKUP(M478&amp;(F478+6),'Báo cáo'!#REF!,'Báo cáo'!#REF!),IFERROR(_xlfn.XLOOKUP(M478&amp;(F478-2),'Báo cáo'!#REF!,'Báo cáo'!#REF!),IFERROR(_xlfn.XLOOKUP(M478&amp;(F478+4),'Báo cáo'!#REF!,'Báo cáo'!#REF!),_xlfn.XLOOKUP(M478&amp;(F478+13),'Báo cáo'!#REF!,'Báo cáo'!#REF!))))))))))))))</f>
        <v>#REF!</v>
      </c>
    </row>
    <row r="479" spans="1:15" hidden="1">
      <c r="A479">
        <v>510015</v>
      </c>
      <c r="B479" t="s">
        <v>18518</v>
      </c>
      <c r="C479" t="s">
        <v>18519</v>
      </c>
      <c r="D479" t="s">
        <v>20497</v>
      </c>
      <c r="E479" s="79" t="s">
        <v>20498</v>
      </c>
      <c r="F479" s="80">
        <v>-2241233</v>
      </c>
      <c r="G479" s="81">
        <v>46096</v>
      </c>
      <c r="H479" s="81"/>
      <c r="I479" s="81"/>
      <c r="J479" s="81">
        <v>46105</v>
      </c>
      <c r="K479" t="s">
        <v>19512</v>
      </c>
      <c r="L479" s="21">
        <v>46105</v>
      </c>
      <c r="M479">
        <f t="shared" si="14"/>
        <v>164</v>
      </c>
      <c r="N479" t="str">
        <f t="shared" si="15"/>
        <v>164-2241233</v>
      </c>
      <c r="O479" t="e">
        <f>IFERROR(_xlfn.XLOOKUP(M479&amp;(F479),'Báo cáo'!#REF!,'Báo cáo'!#REF!),IFERROR(_xlfn.XLOOKUP(M479&amp;(F479-3),'Báo cáo'!#REF!,'Báo cáo'!#REF!),IFERROR(_xlfn.XLOOKUP(M479&amp;(F479-5),'Báo cáo'!#REF!,'Báo cáo'!#REF!),IFERROR(_xlfn.XLOOKUP(M479&amp;(F479+5),'Báo cáo'!#REF!,'Báo cáo'!#REF!),IFERROR(_xlfn.XLOOKUP(M479&amp;(F479+2),'Báo cáo'!#REF!,'Báo cáo'!#REF!),IFERROR(_xlfn.XLOOKUP(M479&amp;(F479-6),'Báo cáo'!#REF!,'Báo cáo'!#REF!),IFERROR(_xlfn.XLOOKUP(M479&amp;(F479-1),'Báo cáo'!#REF!,'Báo cáo'!#REF!),IFERROR(_xlfn.XLOOKUP(M479&amp;(F479+3),'Báo cáo'!#REF!,'Báo cáo'!#REF!),IFERROR(_xlfn.XLOOKUP(M479&amp;(F479+1),'Báo cáo'!#REF!,'Báo cáo'!#REF!),IFERROR(_xlfn.XLOOKUP(M479&amp;(F479-4),'Báo cáo'!#REF!,'Báo cáo'!#REF!),IFERROR(_xlfn.XLOOKUP(M479&amp;(F479+6),'Báo cáo'!#REF!,'Báo cáo'!#REF!),IFERROR(_xlfn.XLOOKUP(M479&amp;(F479-2),'Báo cáo'!#REF!,'Báo cáo'!#REF!),IFERROR(_xlfn.XLOOKUP(M479&amp;(F479+4),'Báo cáo'!#REF!,'Báo cáo'!#REF!),_xlfn.XLOOKUP(M479&amp;(F479+13),'Báo cáo'!#REF!,'Báo cáo'!#REF!))))))))))))))</f>
        <v>#REF!</v>
      </c>
    </row>
    <row r="480" spans="1:15" hidden="1">
      <c r="A480">
        <v>510012</v>
      </c>
      <c r="B480" t="s">
        <v>18518</v>
      </c>
      <c r="C480" t="s">
        <v>18519</v>
      </c>
      <c r="D480" t="s">
        <v>20499</v>
      </c>
      <c r="E480" s="79" t="s">
        <v>20500</v>
      </c>
      <c r="F480" s="80">
        <v>-4754500</v>
      </c>
      <c r="G480" s="81">
        <v>46080</v>
      </c>
      <c r="H480" s="81"/>
      <c r="I480" s="81"/>
      <c r="J480" s="81">
        <v>46105</v>
      </c>
      <c r="K480" t="s">
        <v>19500</v>
      </c>
      <c r="L480" s="21">
        <v>46105</v>
      </c>
      <c r="M480">
        <f t="shared" si="14"/>
        <v>192</v>
      </c>
      <c r="N480" t="str">
        <f t="shared" si="15"/>
        <v>192-4754500</v>
      </c>
      <c r="O480" t="e">
        <f>IFERROR(_xlfn.XLOOKUP(M480&amp;(F480),'Báo cáo'!#REF!,'Báo cáo'!#REF!),IFERROR(_xlfn.XLOOKUP(M480&amp;(F480-3),'Báo cáo'!#REF!,'Báo cáo'!#REF!),IFERROR(_xlfn.XLOOKUP(M480&amp;(F480-5),'Báo cáo'!#REF!,'Báo cáo'!#REF!),IFERROR(_xlfn.XLOOKUP(M480&amp;(F480+5),'Báo cáo'!#REF!,'Báo cáo'!#REF!),IFERROR(_xlfn.XLOOKUP(M480&amp;(F480+2),'Báo cáo'!#REF!,'Báo cáo'!#REF!),IFERROR(_xlfn.XLOOKUP(M480&amp;(F480-6),'Báo cáo'!#REF!,'Báo cáo'!#REF!),IFERROR(_xlfn.XLOOKUP(M480&amp;(F480-1),'Báo cáo'!#REF!,'Báo cáo'!#REF!),IFERROR(_xlfn.XLOOKUP(M480&amp;(F480+3),'Báo cáo'!#REF!,'Báo cáo'!#REF!),IFERROR(_xlfn.XLOOKUP(M480&amp;(F480+1),'Báo cáo'!#REF!,'Báo cáo'!#REF!),IFERROR(_xlfn.XLOOKUP(M480&amp;(F480-4),'Báo cáo'!#REF!,'Báo cáo'!#REF!),IFERROR(_xlfn.XLOOKUP(M480&amp;(F480+6),'Báo cáo'!#REF!,'Báo cáo'!#REF!),IFERROR(_xlfn.XLOOKUP(M480&amp;(F480-2),'Báo cáo'!#REF!,'Báo cáo'!#REF!),IFERROR(_xlfn.XLOOKUP(M480&amp;(F480+4),'Báo cáo'!#REF!,'Báo cáo'!#REF!),_xlfn.XLOOKUP(M480&amp;(F480+13),'Báo cáo'!#REF!,'Báo cáo'!#REF!))))))))))))))</f>
        <v>#REF!</v>
      </c>
    </row>
    <row r="481" spans="1:15" hidden="1">
      <c r="A481">
        <v>510025</v>
      </c>
      <c r="B481" t="s">
        <v>18518</v>
      </c>
      <c r="C481" t="s">
        <v>18519</v>
      </c>
      <c r="D481" t="s">
        <v>20501</v>
      </c>
      <c r="E481" s="79" t="s">
        <v>20502</v>
      </c>
      <c r="F481" s="80">
        <v>25183278</v>
      </c>
      <c r="G481" s="81">
        <v>46058</v>
      </c>
      <c r="H481" s="81"/>
      <c r="I481" s="81"/>
      <c r="J481" s="81">
        <v>46105</v>
      </c>
      <c r="K481" t="s">
        <v>19314</v>
      </c>
      <c r="L481" s="21">
        <v>46105</v>
      </c>
      <c r="M481">
        <f t="shared" si="14"/>
        <v>9515</v>
      </c>
      <c r="N481" t="str">
        <f t="shared" si="15"/>
        <v>951525183278</v>
      </c>
      <c r="O481" t="e">
        <f>IFERROR(_xlfn.XLOOKUP(M481&amp;(F481),'Báo cáo'!#REF!,'Báo cáo'!#REF!),IFERROR(_xlfn.XLOOKUP(M481&amp;(F481-3),'Báo cáo'!#REF!,'Báo cáo'!#REF!),IFERROR(_xlfn.XLOOKUP(M481&amp;(F481-5),'Báo cáo'!#REF!,'Báo cáo'!#REF!),IFERROR(_xlfn.XLOOKUP(M481&amp;(F481+5),'Báo cáo'!#REF!,'Báo cáo'!#REF!),IFERROR(_xlfn.XLOOKUP(M481&amp;(F481+2),'Báo cáo'!#REF!,'Báo cáo'!#REF!),IFERROR(_xlfn.XLOOKUP(M481&amp;(F481-6),'Báo cáo'!#REF!,'Báo cáo'!#REF!),IFERROR(_xlfn.XLOOKUP(M481&amp;(F481-1),'Báo cáo'!#REF!,'Báo cáo'!#REF!),IFERROR(_xlfn.XLOOKUP(M481&amp;(F481+3),'Báo cáo'!#REF!,'Báo cáo'!#REF!),IFERROR(_xlfn.XLOOKUP(M481&amp;(F481+1),'Báo cáo'!#REF!,'Báo cáo'!#REF!),IFERROR(_xlfn.XLOOKUP(M481&amp;(F481-4),'Báo cáo'!#REF!,'Báo cáo'!#REF!),IFERROR(_xlfn.XLOOKUP(M481&amp;(F481+6),'Báo cáo'!#REF!,'Báo cáo'!#REF!),IFERROR(_xlfn.XLOOKUP(M481&amp;(F481-2),'Báo cáo'!#REF!,'Báo cáo'!#REF!),IFERROR(_xlfn.XLOOKUP(M481&amp;(F481+4),'Báo cáo'!#REF!,'Báo cáo'!#REF!),_xlfn.XLOOKUP(M481&amp;(F481+13),'Báo cáo'!#REF!,'Báo cáo'!#REF!))))))))))))))</f>
        <v>#REF!</v>
      </c>
    </row>
    <row r="482" spans="1:15" hidden="1">
      <c r="A482">
        <v>510024</v>
      </c>
      <c r="B482" t="s">
        <v>18518</v>
      </c>
      <c r="C482" t="s">
        <v>18519</v>
      </c>
      <c r="D482" t="s">
        <v>20503</v>
      </c>
      <c r="E482" s="79" t="s">
        <v>20504</v>
      </c>
      <c r="F482" s="80">
        <v>1519790</v>
      </c>
      <c r="G482" s="81">
        <v>46061</v>
      </c>
      <c r="H482" s="81"/>
      <c r="I482" s="81"/>
      <c r="J482" s="81">
        <v>46105</v>
      </c>
      <c r="K482" t="s">
        <v>19315</v>
      </c>
      <c r="L482" s="21">
        <v>46105</v>
      </c>
      <c r="M482">
        <f t="shared" si="14"/>
        <v>9516</v>
      </c>
      <c r="N482" t="str">
        <f t="shared" si="15"/>
        <v>95161519790</v>
      </c>
      <c r="O482" t="e">
        <f>IFERROR(_xlfn.XLOOKUP(M482&amp;(F482),'Báo cáo'!#REF!,'Báo cáo'!#REF!),IFERROR(_xlfn.XLOOKUP(M482&amp;(F482-3),'Báo cáo'!#REF!,'Báo cáo'!#REF!),IFERROR(_xlfn.XLOOKUP(M482&amp;(F482-5),'Báo cáo'!#REF!,'Báo cáo'!#REF!),IFERROR(_xlfn.XLOOKUP(M482&amp;(F482+5),'Báo cáo'!#REF!,'Báo cáo'!#REF!),IFERROR(_xlfn.XLOOKUP(M482&amp;(F482+2),'Báo cáo'!#REF!,'Báo cáo'!#REF!),IFERROR(_xlfn.XLOOKUP(M482&amp;(F482-6),'Báo cáo'!#REF!,'Báo cáo'!#REF!),IFERROR(_xlfn.XLOOKUP(M482&amp;(F482-1),'Báo cáo'!#REF!,'Báo cáo'!#REF!),IFERROR(_xlfn.XLOOKUP(M482&amp;(F482+3),'Báo cáo'!#REF!,'Báo cáo'!#REF!),IFERROR(_xlfn.XLOOKUP(M482&amp;(F482+1),'Báo cáo'!#REF!,'Báo cáo'!#REF!),IFERROR(_xlfn.XLOOKUP(M482&amp;(F482-4),'Báo cáo'!#REF!,'Báo cáo'!#REF!),IFERROR(_xlfn.XLOOKUP(M482&amp;(F482+6),'Báo cáo'!#REF!,'Báo cáo'!#REF!),IFERROR(_xlfn.XLOOKUP(M482&amp;(F482-2),'Báo cáo'!#REF!,'Báo cáo'!#REF!),IFERROR(_xlfn.XLOOKUP(M482&amp;(F482+4),'Báo cáo'!#REF!,'Báo cáo'!#REF!),_xlfn.XLOOKUP(M482&amp;(F482+13),'Báo cáo'!#REF!,'Báo cáo'!#REF!))))))))))))))</f>
        <v>#REF!</v>
      </c>
    </row>
    <row r="483" spans="1:15" hidden="1">
      <c r="A483">
        <v>510024</v>
      </c>
      <c r="B483" t="s">
        <v>18518</v>
      </c>
      <c r="C483" t="s">
        <v>18519</v>
      </c>
      <c r="D483" t="s">
        <v>20505</v>
      </c>
      <c r="E483" s="79" t="s">
        <v>20506</v>
      </c>
      <c r="F483" s="80">
        <v>512271</v>
      </c>
      <c r="G483" s="81">
        <v>46061</v>
      </c>
      <c r="H483" s="81"/>
      <c r="I483" s="81"/>
      <c r="J483" s="81">
        <v>46105</v>
      </c>
      <c r="K483" t="s">
        <v>19316</v>
      </c>
      <c r="L483" s="21">
        <v>46105</v>
      </c>
      <c r="M483">
        <f t="shared" si="14"/>
        <v>9517</v>
      </c>
      <c r="N483" t="str">
        <f t="shared" si="15"/>
        <v>9517512271</v>
      </c>
      <c r="O483" t="e">
        <f>IFERROR(_xlfn.XLOOKUP(M483&amp;(F483),'Báo cáo'!#REF!,'Báo cáo'!#REF!),IFERROR(_xlfn.XLOOKUP(M483&amp;(F483-3),'Báo cáo'!#REF!,'Báo cáo'!#REF!),IFERROR(_xlfn.XLOOKUP(M483&amp;(F483-5),'Báo cáo'!#REF!,'Báo cáo'!#REF!),IFERROR(_xlfn.XLOOKUP(M483&amp;(F483+5),'Báo cáo'!#REF!,'Báo cáo'!#REF!),IFERROR(_xlfn.XLOOKUP(M483&amp;(F483+2),'Báo cáo'!#REF!,'Báo cáo'!#REF!),IFERROR(_xlfn.XLOOKUP(M483&amp;(F483-6),'Báo cáo'!#REF!,'Báo cáo'!#REF!),IFERROR(_xlfn.XLOOKUP(M483&amp;(F483-1),'Báo cáo'!#REF!,'Báo cáo'!#REF!),IFERROR(_xlfn.XLOOKUP(M483&amp;(F483+3),'Báo cáo'!#REF!,'Báo cáo'!#REF!),IFERROR(_xlfn.XLOOKUP(M483&amp;(F483+1),'Báo cáo'!#REF!,'Báo cáo'!#REF!),IFERROR(_xlfn.XLOOKUP(M483&amp;(F483-4),'Báo cáo'!#REF!,'Báo cáo'!#REF!),IFERROR(_xlfn.XLOOKUP(M483&amp;(F483+6),'Báo cáo'!#REF!,'Báo cáo'!#REF!),IFERROR(_xlfn.XLOOKUP(M483&amp;(F483-2),'Báo cáo'!#REF!,'Báo cáo'!#REF!),IFERROR(_xlfn.XLOOKUP(M483&amp;(F483+4),'Báo cáo'!#REF!,'Báo cáo'!#REF!),_xlfn.XLOOKUP(M483&amp;(F483+13),'Báo cáo'!#REF!,'Báo cáo'!#REF!))))))))))))))</f>
        <v>#REF!</v>
      </c>
    </row>
    <row r="484" spans="1:15" hidden="1">
      <c r="A484">
        <v>510017</v>
      </c>
      <c r="B484" t="s">
        <v>18518</v>
      </c>
      <c r="C484" t="s">
        <v>18519</v>
      </c>
      <c r="D484" t="s">
        <v>20507</v>
      </c>
      <c r="E484" s="79" t="s">
        <v>20508</v>
      </c>
      <c r="F484" s="80">
        <v>756000</v>
      </c>
      <c r="G484" s="81">
        <v>46057</v>
      </c>
      <c r="H484" s="81"/>
      <c r="I484" s="81"/>
      <c r="J484" s="81">
        <v>46105</v>
      </c>
      <c r="K484" t="s">
        <v>19318</v>
      </c>
      <c r="L484" s="21">
        <v>46105</v>
      </c>
      <c r="M484">
        <f t="shared" si="14"/>
        <v>9519</v>
      </c>
      <c r="N484" t="str">
        <f t="shared" si="15"/>
        <v>9519756000</v>
      </c>
      <c r="O484" t="e">
        <f>IFERROR(_xlfn.XLOOKUP(M484&amp;(F484),'Báo cáo'!#REF!,'Báo cáo'!#REF!),IFERROR(_xlfn.XLOOKUP(M484&amp;(F484-3),'Báo cáo'!#REF!,'Báo cáo'!#REF!),IFERROR(_xlfn.XLOOKUP(M484&amp;(F484-5),'Báo cáo'!#REF!,'Báo cáo'!#REF!),IFERROR(_xlfn.XLOOKUP(M484&amp;(F484+5),'Báo cáo'!#REF!,'Báo cáo'!#REF!),IFERROR(_xlfn.XLOOKUP(M484&amp;(F484+2),'Báo cáo'!#REF!,'Báo cáo'!#REF!),IFERROR(_xlfn.XLOOKUP(M484&amp;(F484-6),'Báo cáo'!#REF!,'Báo cáo'!#REF!),IFERROR(_xlfn.XLOOKUP(M484&amp;(F484-1),'Báo cáo'!#REF!,'Báo cáo'!#REF!),IFERROR(_xlfn.XLOOKUP(M484&amp;(F484+3),'Báo cáo'!#REF!,'Báo cáo'!#REF!),IFERROR(_xlfn.XLOOKUP(M484&amp;(F484+1),'Báo cáo'!#REF!,'Báo cáo'!#REF!),IFERROR(_xlfn.XLOOKUP(M484&amp;(F484-4),'Báo cáo'!#REF!,'Báo cáo'!#REF!),IFERROR(_xlfn.XLOOKUP(M484&amp;(F484+6),'Báo cáo'!#REF!,'Báo cáo'!#REF!),IFERROR(_xlfn.XLOOKUP(M484&amp;(F484-2),'Báo cáo'!#REF!,'Báo cáo'!#REF!),IFERROR(_xlfn.XLOOKUP(M484&amp;(F484+4),'Báo cáo'!#REF!,'Báo cáo'!#REF!),_xlfn.XLOOKUP(M484&amp;(F484+13),'Báo cáo'!#REF!,'Báo cáo'!#REF!))))))))))))))</f>
        <v>#REF!</v>
      </c>
    </row>
    <row r="485" spans="1:15" hidden="1">
      <c r="A485">
        <v>510017</v>
      </c>
      <c r="B485" t="s">
        <v>18518</v>
      </c>
      <c r="C485" t="s">
        <v>18519</v>
      </c>
      <c r="D485" t="s">
        <v>20509</v>
      </c>
      <c r="E485" s="79" t="s">
        <v>20510</v>
      </c>
      <c r="F485" s="80">
        <v>14412060</v>
      </c>
      <c r="G485" s="81">
        <v>46057</v>
      </c>
      <c r="H485" s="81"/>
      <c r="I485" s="81"/>
      <c r="J485" s="81">
        <v>46105</v>
      </c>
      <c r="K485" t="s">
        <v>19319</v>
      </c>
      <c r="L485" s="21">
        <v>46105</v>
      </c>
      <c r="M485">
        <f t="shared" si="14"/>
        <v>9520</v>
      </c>
      <c r="N485" t="str">
        <f t="shared" si="15"/>
        <v>952014412060</v>
      </c>
      <c r="O485" t="e">
        <f>IFERROR(_xlfn.XLOOKUP(M485&amp;(F485),'Báo cáo'!#REF!,'Báo cáo'!#REF!),IFERROR(_xlfn.XLOOKUP(M485&amp;(F485-3),'Báo cáo'!#REF!,'Báo cáo'!#REF!),IFERROR(_xlfn.XLOOKUP(M485&amp;(F485-5),'Báo cáo'!#REF!,'Báo cáo'!#REF!),IFERROR(_xlfn.XLOOKUP(M485&amp;(F485+5),'Báo cáo'!#REF!,'Báo cáo'!#REF!),IFERROR(_xlfn.XLOOKUP(M485&amp;(F485+2),'Báo cáo'!#REF!,'Báo cáo'!#REF!),IFERROR(_xlfn.XLOOKUP(M485&amp;(F485-6),'Báo cáo'!#REF!,'Báo cáo'!#REF!),IFERROR(_xlfn.XLOOKUP(M485&amp;(F485-1),'Báo cáo'!#REF!,'Báo cáo'!#REF!),IFERROR(_xlfn.XLOOKUP(M485&amp;(F485+3),'Báo cáo'!#REF!,'Báo cáo'!#REF!),IFERROR(_xlfn.XLOOKUP(M485&amp;(F485+1),'Báo cáo'!#REF!,'Báo cáo'!#REF!),IFERROR(_xlfn.XLOOKUP(M485&amp;(F485-4),'Báo cáo'!#REF!,'Báo cáo'!#REF!),IFERROR(_xlfn.XLOOKUP(M485&amp;(F485+6),'Báo cáo'!#REF!,'Báo cáo'!#REF!),IFERROR(_xlfn.XLOOKUP(M485&amp;(F485-2),'Báo cáo'!#REF!,'Báo cáo'!#REF!),IFERROR(_xlfn.XLOOKUP(M485&amp;(F485+4),'Báo cáo'!#REF!,'Báo cáo'!#REF!),_xlfn.XLOOKUP(M485&amp;(F485+13),'Báo cáo'!#REF!,'Báo cáo'!#REF!))))))))))))))</f>
        <v>#REF!</v>
      </c>
    </row>
    <row r="486" spans="1:15" hidden="1">
      <c r="A486">
        <v>510016</v>
      </c>
      <c r="B486" t="s">
        <v>18518</v>
      </c>
      <c r="C486" t="s">
        <v>18519</v>
      </c>
      <c r="D486" t="s">
        <v>20511</v>
      </c>
      <c r="E486" s="79" t="s">
        <v>20512</v>
      </c>
      <c r="F486" s="80">
        <v>20789676</v>
      </c>
      <c r="G486" s="81">
        <v>46060</v>
      </c>
      <c r="H486" s="81"/>
      <c r="I486" s="81"/>
      <c r="J486" s="81">
        <v>46105</v>
      </c>
      <c r="K486" t="s">
        <v>19320</v>
      </c>
      <c r="L486" s="21">
        <v>46105</v>
      </c>
      <c r="M486">
        <f t="shared" si="14"/>
        <v>9521</v>
      </c>
      <c r="N486" t="str">
        <f t="shared" si="15"/>
        <v>952120789676</v>
      </c>
      <c r="O486" t="e">
        <f>IFERROR(_xlfn.XLOOKUP(M486&amp;(F486),'Báo cáo'!#REF!,'Báo cáo'!#REF!),IFERROR(_xlfn.XLOOKUP(M486&amp;(F486-3),'Báo cáo'!#REF!,'Báo cáo'!#REF!),IFERROR(_xlfn.XLOOKUP(M486&amp;(F486-5),'Báo cáo'!#REF!,'Báo cáo'!#REF!),IFERROR(_xlfn.XLOOKUP(M486&amp;(F486+5),'Báo cáo'!#REF!,'Báo cáo'!#REF!),IFERROR(_xlfn.XLOOKUP(M486&amp;(F486+2),'Báo cáo'!#REF!,'Báo cáo'!#REF!),IFERROR(_xlfn.XLOOKUP(M486&amp;(F486-6),'Báo cáo'!#REF!,'Báo cáo'!#REF!),IFERROR(_xlfn.XLOOKUP(M486&amp;(F486-1),'Báo cáo'!#REF!,'Báo cáo'!#REF!),IFERROR(_xlfn.XLOOKUP(M486&amp;(F486+3),'Báo cáo'!#REF!,'Báo cáo'!#REF!),IFERROR(_xlfn.XLOOKUP(M486&amp;(F486+1),'Báo cáo'!#REF!,'Báo cáo'!#REF!),IFERROR(_xlfn.XLOOKUP(M486&amp;(F486-4),'Báo cáo'!#REF!,'Báo cáo'!#REF!),IFERROR(_xlfn.XLOOKUP(M486&amp;(F486+6),'Báo cáo'!#REF!,'Báo cáo'!#REF!),IFERROR(_xlfn.XLOOKUP(M486&amp;(F486-2),'Báo cáo'!#REF!,'Báo cáo'!#REF!),IFERROR(_xlfn.XLOOKUP(M486&amp;(F486+4),'Báo cáo'!#REF!,'Báo cáo'!#REF!),_xlfn.XLOOKUP(M486&amp;(F486+13),'Báo cáo'!#REF!,'Báo cáo'!#REF!))))))))))))))</f>
        <v>#REF!</v>
      </c>
    </row>
    <row r="487" spans="1:15" hidden="1">
      <c r="A487">
        <v>510016</v>
      </c>
      <c r="B487" t="s">
        <v>18518</v>
      </c>
      <c r="C487" t="s">
        <v>18519</v>
      </c>
      <c r="D487" t="s">
        <v>20513</v>
      </c>
      <c r="E487" s="79" t="s">
        <v>20514</v>
      </c>
      <c r="F487" s="80">
        <v>13233942</v>
      </c>
      <c r="G487" s="81">
        <v>46060</v>
      </c>
      <c r="H487" s="81"/>
      <c r="I487" s="81"/>
      <c r="J487" s="81">
        <v>46105</v>
      </c>
      <c r="K487" t="s">
        <v>19321</v>
      </c>
      <c r="L487" s="21">
        <v>46105</v>
      </c>
      <c r="M487">
        <f t="shared" si="14"/>
        <v>9522</v>
      </c>
      <c r="N487" t="str">
        <f t="shared" si="15"/>
        <v>952213233942</v>
      </c>
      <c r="O487" t="e">
        <f>IFERROR(_xlfn.XLOOKUP(M487&amp;(F487),'Báo cáo'!#REF!,'Báo cáo'!#REF!),IFERROR(_xlfn.XLOOKUP(M487&amp;(F487-3),'Báo cáo'!#REF!,'Báo cáo'!#REF!),IFERROR(_xlfn.XLOOKUP(M487&amp;(F487-5),'Báo cáo'!#REF!,'Báo cáo'!#REF!),IFERROR(_xlfn.XLOOKUP(M487&amp;(F487+5),'Báo cáo'!#REF!,'Báo cáo'!#REF!),IFERROR(_xlfn.XLOOKUP(M487&amp;(F487+2),'Báo cáo'!#REF!,'Báo cáo'!#REF!),IFERROR(_xlfn.XLOOKUP(M487&amp;(F487-6),'Báo cáo'!#REF!,'Báo cáo'!#REF!),IFERROR(_xlfn.XLOOKUP(M487&amp;(F487-1),'Báo cáo'!#REF!,'Báo cáo'!#REF!),IFERROR(_xlfn.XLOOKUP(M487&amp;(F487+3),'Báo cáo'!#REF!,'Báo cáo'!#REF!),IFERROR(_xlfn.XLOOKUP(M487&amp;(F487+1),'Báo cáo'!#REF!,'Báo cáo'!#REF!),IFERROR(_xlfn.XLOOKUP(M487&amp;(F487-4),'Báo cáo'!#REF!,'Báo cáo'!#REF!),IFERROR(_xlfn.XLOOKUP(M487&amp;(F487+6),'Báo cáo'!#REF!,'Báo cáo'!#REF!),IFERROR(_xlfn.XLOOKUP(M487&amp;(F487-2),'Báo cáo'!#REF!,'Báo cáo'!#REF!),IFERROR(_xlfn.XLOOKUP(M487&amp;(F487+4),'Báo cáo'!#REF!,'Báo cáo'!#REF!),_xlfn.XLOOKUP(M487&amp;(F487+13),'Báo cáo'!#REF!,'Báo cáo'!#REF!))))))))))))))</f>
        <v>#REF!</v>
      </c>
    </row>
    <row r="488" spans="1:15" hidden="1">
      <c r="A488">
        <v>510026</v>
      </c>
      <c r="B488" t="s">
        <v>18518</v>
      </c>
      <c r="C488" t="s">
        <v>18519</v>
      </c>
      <c r="D488" t="s">
        <v>20515</v>
      </c>
      <c r="E488" s="79" t="s">
        <v>20516</v>
      </c>
      <c r="F488" s="80">
        <v>11971652</v>
      </c>
      <c r="G488" s="81">
        <v>46058</v>
      </c>
      <c r="H488" s="81"/>
      <c r="I488" s="81"/>
      <c r="J488" s="81">
        <v>46105</v>
      </c>
      <c r="K488" t="s">
        <v>19351</v>
      </c>
      <c r="L488" s="21">
        <v>46105</v>
      </c>
      <c r="M488">
        <f t="shared" si="14"/>
        <v>9677</v>
      </c>
      <c r="N488" t="str">
        <f t="shared" si="15"/>
        <v>967711971652</v>
      </c>
      <c r="O488" t="e">
        <f>IFERROR(_xlfn.XLOOKUP(M488&amp;(F488),'Báo cáo'!#REF!,'Báo cáo'!#REF!),IFERROR(_xlfn.XLOOKUP(M488&amp;(F488-3),'Báo cáo'!#REF!,'Báo cáo'!#REF!),IFERROR(_xlfn.XLOOKUP(M488&amp;(F488-5),'Báo cáo'!#REF!,'Báo cáo'!#REF!),IFERROR(_xlfn.XLOOKUP(M488&amp;(F488+5),'Báo cáo'!#REF!,'Báo cáo'!#REF!),IFERROR(_xlfn.XLOOKUP(M488&amp;(F488+2),'Báo cáo'!#REF!,'Báo cáo'!#REF!),IFERROR(_xlfn.XLOOKUP(M488&amp;(F488-6),'Báo cáo'!#REF!,'Báo cáo'!#REF!),IFERROR(_xlfn.XLOOKUP(M488&amp;(F488-1),'Báo cáo'!#REF!,'Báo cáo'!#REF!),IFERROR(_xlfn.XLOOKUP(M488&amp;(F488+3),'Báo cáo'!#REF!,'Báo cáo'!#REF!),IFERROR(_xlfn.XLOOKUP(M488&amp;(F488+1),'Báo cáo'!#REF!,'Báo cáo'!#REF!),IFERROR(_xlfn.XLOOKUP(M488&amp;(F488-4),'Báo cáo'!#REF!,'Báo cáo'!#REF!),IFERROR(_xlfn.XLOOKUP(M488&amp;(F488+6),'Báo cáo'!#REF!,'Báo cáo'!#REF!),IFERROR(_xlfn.XLOOKUP(M488&amp;(F488-2),'Báo cáo'!#REF!,'Báo cáo'!#REF!),IFERROR(_xlfn.XLOOKUP(M488&amp;(F488+4),'Báo cáo'!#REF!,'Báo cáo'!#REF!),_xlfn.XLOOKUP(M488&amp;(F488+13),'Báo cáo'!#REF!,'Báo cáo'!#REF!))))))))))))))</f>
        <v>#REF!</v>
      </c>
    </row>
    <row r="489" spans="1:15" hidden="1">
      <c r="A489">
        <v>510014</v>
      </c>
      <c r="B489" t="s">
        <v>18518</v>
      </c>
      <c r="C489" t="s">
        <v>18519</v>
      </c>
      <c r="D489" t="s">
        <v>20517</v>
      </c>
      <c r="E489" s="79" t="s">
        <v>20518</v>
      </c>
      <c r="F489" s="80">
        <v>25815105</v>
      </c>
      <c r="G489" s="81">
        <v>46059</v>
      </c>
      <c r="H489" s="81"/>
      <c r="I489" s="81"/>
      <c r="J489" s="81">
        <v>46105</v>
      </c>
      <c r="K489" t="s">
        <v>19354</v>
      </c>
      <c r="L489" s="21">
        <v>46105</v>
      </c>
      <c r="M489">
        <f t="shared" si="14"/>
        <v>10654</v>
      </c>
      <c r="N489" t="str">
        <f t="shared" si="15"/>
        <v>1065425815105</v>
      </c>
      <c r="O489" t="e">
        <f>IFERROR(_xlfn.XLOOKUP(M489&amp;(F489),'Báo cáo'!#REF!,'Báo cáo'!#REF!),IFERROR(_xlfn.XLOOKUP(M489&amp;(F489-3),'Báo cáo'!#REF!,'Báo cáo'!#REF!),IFERROR(_xlfn.XLOOKUP(M489&amp;(F489-5),'Báo cáo'!#REF!,'Báo cáo'!#REF!),IFERROR(_xlfn.XLOOKUP(M489&amp;(F489+5),'Báo cáo'!#REF!,'Báo cáo'!#REF!),IFERROR(_xlfn.XLOOKUP(M489&amp;(F489+2),'Báo cáo'!#REF!,'Báo cáo'!#REF!),IFERROR(_xlfn.XLOOKUP(M489&amp;(F489-6),'Báo cáo'!#REF!,'Báo cáo'!#REF!),IFERROR(_xlfn.XLOOKUP(M489&amp;(F489-1),'Báo cáo'!#REF!,'Báo cáo'!#REF!),IFERROR(_xlfn.XLOOKUP(M489&amp;(F489+3),'Báo cáo'!#REF!,'Báo cáo'!#REF!),IFERROR(_xlfn.XLOOKUP(M489&amp;(F489+1),'Báo cáo'!#REF!,'Báo cáo'!#REF!),IFERROR(_xlfn.XLOOKUP(M489&amp;(F489-4),'Báo cáo'!#REF!,'Báo cáo'!#REF!),IFERROR(_xlfn.XLOOKUP(M489&amp;(F489+6),'Báo cáo'!#REF!,'Báo cáo'!#REF!),IFERROR(_xlfn.XLOOKUP(M489&amp;(F489-2),'Báo cáo'!#REF!,'Báo cáo'!#REF!),IFERROR(_xlfn.XLOOKUP(M489&amp;(F489+4),'Báo cáo'!#REF!,'Báo cáo'!#REF!),_xlfn.XLOOKUP(M489&amp;(F489+13),'Báo cáo'!#REF!,'Báo cáo'!#REF!))))))))))))))</f>
        <v>#REF!</v>
      </c>
    </row>
    <row r="490" spans="1:15" hidden="1">
      <c r="A490">
        <v>510014</v>
      </c>
      <c r="B490" t="s">
        <v>18518</v>
      </c>
      <c r="C490" t="s">
        <v>18519</v>
      </c>
      <c r="D490" t="s">
        <v>20519</v>
      </c>
      <c r="E490" s="79" t="s">
        <v>20520</v>
      </c>
      <c r="F490" s="80">
        <v>512271</v>
      </c>
      <c r="G490" s="81">
        <v>46059</v>
      </c>
      <c r="H490" s="81"/>
      <c r="I490" s="81"/>
      <c r="J490" s="81">
        <v>46105</v>
      </c>
      <c r="K490" t="s">
        <v>19352</v>
      </c>
      <c r="L490" s="21">
        <v>46105</v>
      </c>
      <c r="M490">
        <f t="shared" si="14"/>
        <v>10656</v>
      </c>
      <c r="N490" t="str">
        <f t="shared" si="15"/>
        <v>10656512271</v>
      </c>
      <c r="O490" t="e">
        <f>IFERROR(_xlfn.XLOOKUP(M490&amp;(F490),'Báo cáo'!#REF!,'Báo cáo'!#REF!),IFERROR(_xlfn.XLOOKUP(M490&amp;(F490-3),'Báo cáo'!#REF!,'Báo cáo'!#REF!),IFERROR(_xlfn.XLOOKUP(M490&amp;(F490-5),'Báo cáo'!#REF!,'Báo cáo'!#REF!),IFERROR(_xlfn.XLOOKUP(M490&amp;(F490+5),'Báo cáo'!#REF!,'Báo cáo'!#REF!),IFERROR(_xlfn.XLOOKUP(M490&amp;(F490+2),'Báo cáo'!#REF!,'Báo cáo'!#REF!),IFERROR(_xlfn.XLOOKUP(M490&amp;(F490-6),'Báo cáo'!#REF!,'Báo cáo'!#REF!),IFERROR(_xlfn.XLOOKUP(M490&amp;(F490-1),'Báo cáo'!#REF!,'Báo cáo'!#REF!),IFERROR(_xlfn.XLOOKUP(M490&amp;(F490+3),'Báo cáo'!#REF!,'Báo cáo'!#REF!),IFERROR(_xlfn.XLOOKUP(M490&amp;(F490+1),'Báo cáo'!#REF!,'Báo cáo'!#REF!),IFERROR(_xlfn.XLOOKUP(M490&amp;(F490-4),'Báo cáo'!#REF!,'Báo cáo'!#REF!),IFERROR(_xlfn.XLOOKUP(M490&amp;(F490+6),'Báo cáo'!#REF!,'Báo cáo'!#REF!),IFERROR(_xlfn.XLOOKUP(M490&amp;(F490-2),'Báo cáo'!#REF!,'Báo cáo'!#REF!),IFERROR(_xlfn.XLOOKUP(M490&amp;(F490+4),'Báo cáo'!#REF!,'Báo cáo'!#REF!),_xlfn.XLOOKUP(M490&amp;(F490+13),'Báo cáo'!#REF!,'Báo cáo'!#REF!))))))))))))))</f>
        <v>#REF!</v>
      </c>
    </row>
    <row r="491" spans="1:15" hidden="1">
      <c r="A491">
        <v>510014</v>
      </c>
      <c r="B491" t="s">
        <v>18518</v>
      </c>
      <c r="C491" t="s">
        <v>18519</v>
      </c>
      <c r="D491" t="s">
        <v>20521</v>
      </c>
      <c r="E491" s="79" t="s">
        <v>20522</v>
      </c>
      <c r="F491" s="80">
        <v>5122710</v>
      </c>
      <c r="G491" s="81">
        <v>46059</v>
      </c>
      <c r="H491" s="81"/>
      <c r="I491" s="81"/>
      <c r="J491" s="81">
        <v>46105</v>
      </c>
      <c r="K491" t="s">
        <v>19353</v>
      </c>
      <c r="L491" s="21">
        <v>46105</v>
      </c>
      <c r="M491">
        <f t="shared" si="14"/>
        <v>10657</v>
      </c>
      <c r="N491" t="str">
        <f t="shared" si="15"/>
        <v>106575122710</v>
      </c>
      <c r="O491" t="e">
        <f>IFERROR(_xlfn.XLOOKUP(M491&amp;(F491),'Báo cáo'!#REF!,'Báo cáo'!#REF!),IFERROR(_xlfn.XLOOKUP(M491&amp;(F491-3),'Báo cáo'!#REF!,'Báo cáo'!#REF!),IFERROR(_xlfn.XLOOKUP(M491&amp;(F491-5),'Báo cáo'!#REF!,'Báo cáo'!#REF!),IFERROR(_xlfn.XLOOKUP(M491&amp;(F491+5),'Báo cáo'!#REF!,'Báo cáo'!#REF!),IFERROR(_xlfn.XLOOKUP(M491&amp;(F491+2),'Báo cáo'!#REF!,'Báo cáo'!#REF!),IFERROR(_xlfn.XLOOKUP(M491&amp;(F491-6),'Báo cáo'!#REF!,'Báo cáo'!#REF!),IFERROR(_xlfn.XLOOKUP(M491&amp;(F491-1),'Báo cáo'!#REF!,'Báo cáo'!#REF!),IFERROR(_xlfn.XLOOKUP(M491&amp;(F491+3),'Báo cáo'!#REF!,'Báo cáo'!#REF!),IFERROR(_xlfn.XLOOKUP(M491&amp;(F491+1),'Báo cáo'!#REF!,'Báo cáo'!#REF!),IFERROR(_xlfn.XLOOKUP(M491&amp;(F491-4),'Báo cáo'!#REF!,'Báo cáo'!#REF!),IFERROR(_xlfn.XLOOKUP(M491&amp;(F491+6),'Báo cáo'!#REF!,'Báo cáo'!#REF!),IFERROR(_xlfn.XLOOKUP(M491&amp;(F491-2),'Báo cáo'!#REF!,'Báo cáo'!#REF!),IFERROR(_xlfn.XLOOKUP(M491&amp;(F491+4),'Báo cáo'!#REF!,'Báo cáo'!#REF!),_xlfn.XLOOKUP(M491&amp;(F491+13),'Báo cáo'!#REF!,'Báo cáo'!#REF!))))))))))))))</f>
        <v>#REF!</v>
      </c>
    </row>
    <row r="492" spans="1:15" hidden="1">
      <c r="A492">
        <v>510010</v>
      </c>
      <c r="B492" t="s">
        <v>18518</v>
      </c>
      <c r="C492" t="s">
        <v>18519</v>
      </c>
      <c r="D492" t="s">
        <v>20523</v>
      </c>
      <c r="E492" s="79" t="s">
        <v>20524</v>
      </c>
      <c r="F492" s="80">
        <v>32367816</v>
      </c>
      <c r="G492" s="81">
        <v>46059</v>
      </c>
      <c r="H492" s="81"/>
      <c r="I492" s="81"/>
      <c r="J492" s="81">
        <v>46105</v>
      </c>
      <c r="K492" t="s">
        <v>19362</v>
      </c>
      <c r="L492" s="21">
        <v>46105</v>
      </c>
      <c r="M492">
        <f t="shared" si="14"/>
        <v>12047</v>
      </c>
      <c r="N492" t="str">
        <f t="shared" si="15"/>
        <v>1204732367816</v>
      </c>
      <c r="O492" t="e">
        <f>IFERROR(_xlfn.XLOOKUP(M492&amp;(F492),'Báo cáo'!#REF!,'Báo cáo'!#REF!),IFERROR(_xlfn.XLOOKUP(M492&amp;(F492-3),'Báo cáo'!#REF!,'Báo cáo'!#REF!),IFERROR(_xlfn.XLOOKUP(M492&amp;(F492-5),'Báo cáo'!#REF!,'Báo cáo'!#REF!),IFERROR(_xlfn.XLOOKUP(M492&amp;(F492+5),'Báo cáo'!#REF!,'Báo cáo'!#REF!),IFERROR(_xlfn.XLOOKUP(M492&amp;(F492+2),'Báo cáo'!#REF!,'Báo cáo'!#REF!),IFERROR(_xlfn.XLOOKUP(M492&amp;(F492-6),'Báo cáo'!#REF!,'Báo cáo'!#REF!),IFERROR(_xlfn.XLOOKUP(M492&amp;(F492-1),'Báo cáo'!#REF!,'Báo cáo'!#REF!),IFERROR(_xlfn.XLOOKUP(M492&amp;(F492+3),'Báo cáo'!#REF!,'Báo cáo'!#REF!),IFERROR(_xlfn.XLOOKUP(M492&amp;(F492+1),'Báo cáo'!#REF!,'Báo cáo'!#REF!),IFERROR(_xlfn.XLOOKUP(M492&amp;(F492-4),'Báo cáo'!#REF!,'Báo cáo'!#REF!),IFERROR(_xlfn.XLOOKUP(M492&amp;(F492+6),'Báo cáo'!#REF!,'Báo cáo'!#REF!),IFERROR(_xlfn.XLOOKUP(M492&amp;(F492-2),'Báo cáo'!#REF!,'Báo cáo'!#REF!),IFERROR(_xlfn.XLOOKUP(M492&amp;(F492+4),'Báo cáo'!#REF!,'Báo cáo'!#REF!),_xlfn.XLOOKUP(M492&amp;(F492+13),'Báo cáo'!#REF!,'Báo cáo'!#REF!))))))))))))))</f>
        <v>#REF!</v>
      </c>
    </row>
    <row r="493" spans="1:15" hidden="1">
      <c r="A493">
        <v>510018</v>
      </c>
      <c r="B493" t="s">
        <v>18518</v>
      </c>
      <c r="C493" t="s">
        <v>18519</v>
      </c>
      <c r="D493" t="s">
        <v>20525</v>
      </c>
      <c r="E493" s="79" t="s">
        <v>20526</v>
      </c>
      <c r="F493" s="80">
        <v>1586115</v>
      </c>
      <c r="G493" s="81">
        <v>46059</v>
      </c>
      <c r="H493" s="81"/>
      <c r="I493" s="81"/>
      <c r="J493" s="81">
        <v>46105</v>
      </c>
      <c r="K493" t="s">
        <v>19363</v>
      </c>
      <c r="L493" s="21">
        <v>46105</v>
      </c>
      <c r="M493">
        <f t="shared" si="14"/>
        <v>12048</v>
      </c>
      <c r="N493" t="str">
        <f t="shared" si="15"/>
        <v>120481586115</v>
      </c>
      <c r="O493" t="e">
        <f>IFERROR(_xlfn.XLOOKUP(M493&amp;(F493),'Báo cáo'!#REF!,'Báo cáo'!#REF!),IFERROR(_xlfn.XLOOKUP(M493&amp;(F493-3),'Báo cáo'!#REF!,'Báo cáo'!#REF!),IFERROR(_xlfn.XLOOKUP(M493&amp;(F493-5),'Báo cáo'!#REF!,'Báo cáo'!#REF!),IFERROR(_xlfn.XLOOKUP(M493&amp;(F493+5),'Báo cáo'!#REF!,'Báo cáo'!#REF!),IFERROR(_xlfn.XLOOKUP(M493&amp;(F493+2),'Báo cáo'!#REF!,'Báo cáo'!#REF!),IFERROR(_xlfn.XLOOKUP(M493&amp;(F493-6),'Báo cáo'!#REF!,'Báo cáo'!#REF!),IFERROR(_xlfn.XLOOKUP(M493&amp;(F493-1),'Báo cáo'!#REF!,'Báo cáo'!#REF!),IFERROR(_xlfn.XLOOKUP(M493&amp;(F493+3),'Báo cáo'!#REF!,'Báo cáo'!#REF!),IFERROR(_xlfn.XLOOKUP(M493&amp;(F493+1),'Báo cáo'!#REF!,'Báo cáo'!#REF!),IFERROR(_xlfn.XLOOKUP(M493&amp;(F493-4),'Báo cáo'!#REF!,'Báo cáo'!#REF!),IFERROR(_xlfn.XLOOKUP(M493&amp;(F493+6),'Báo cáo'!#REF!,'Báo cáo'!#REF!),IFERROR(_xlfn.XLOOKUP(M493&amp;(F493-2),'Báo cáo'!#REF!,'Báo cáo'!#REF!),IFERROR(_xlfn.XLOOKUP(M493&amp;(F493+4),'Báo cáo'!#REF!,'Báo cáo'!#REF!),_xlfn.XLOOKUP(M493&amp;(F493+13),'Báo cáo'!#REF!,'Báo cáo'!#REF!))))))))))))))</f>
        <v>#REF!</v>
      </c>
    </row>
    <row r="494" spans="1:15" hidden="1">
      <c r="A494">
        <v>510018</v>
      </c>
      <c r="B494" t="s">
        <v>18518</v>
      </c>
      <c r="C494" t="s">
        <v>18519</v>
      </c>
      <c r="D494" t="s">
        <v>20527</v>
      </c>
      <c r="E494" s="79" t="s">
        <v>20528</v>
      </c>
      <c r="F494" s="80">
        <v>512271</v>
      </c>
      <c r="G494" s="81">
        <v>46059</v>
      </c>
      <c r="H494" s="81"/>
      <c r="I494" s="81"/>
      <c r="J494" s="81">
        <v>46105</v>
      </c>
      <c r="K494" t="s">
        <v>19364</v>
      </c>
      <c r="L494" s="21">
        <v>46105</v>
      </c>
      <c r="M494">
        <f t="shared" si="14"/>
        <v>12049</v>
      </c>
      <c r="N494" t="str">
        <f t="shared" si="15"/>
        <v>12049512271</v>
      </c>
      <c r="O494" t="e">
        <f>IFERROR(_xlfn.XLOOKUP(M494&amp;(F494),'Báo cáo'!#REF!,'Báo cáo'!#REF!),IFERROR(_xlfn.XLOOKUP(M494&amp;(F494-3),'Báo cáo'!#REF!,'Báo cáo'!#REF!),IFERROR(_xlfn.XLOOKUP(M494&amp;(F494-5),'Báo cáo'!#REF!,'Báo cáo'!#REF!),IFERROR(_xlfn.XLOOKUP(M494&amp;(F494+5),'Báo cáo'!#REF!,'Báo cáo'!#REF!),IFERROR(_xlfn.XLOOKUP(M494&amp;(F494+2),'Báo cáo'!#REF!,'Báo cáo'!#REF!),IFERROR(_xlfn.XLOOKUP(M494&amp;(F494-6),'Báo cáo'!#REF!,'Báo cáo'!#REF!),IFERROR(_xlfn.XLOOKUP(M494&amp;(F494-1),'Báo cáo'!#REF!,'Báo cáo'!#REF!),IFERROR(_xlfn.XLOOKUP(M494&amp;(F494+3),'Báo cáo'!#REF!,'Báo cáo'!#REF!),IFERROR(_xlfn.XLOOKUP(M494&amp;(F494+1),'Báo cáo'!#REF!,'Báo cáo'!#REF!),IFERROR(_xlfn.XLOOKUP(M494&amp;(F494-4),'Báo cáo'!#REF!,'Báo cáo'!#REF!),IFERROR(_xlfn.XLOOKUP(M494&amp;(F494+6),'Báo cáo'!#REF!,'Báo cáo'!#REF!),IFERROR(_xlfn.XLOOKUP(M494&amp;(F494-2),'Báo cáo'!#REF!,'Báo cáo'!#REF!),IFERROR(_xlfn.XLOOKUP(M494&amp;(F494+4),'Báo cáo'!#REF!,'Báo cáo'!#REF!),_xlfn.XLOOKUP(M494&amp;(F494+13),'Báo cáo'!#REF!,'Báo cáo'!#REF!))))))))))))))</f>
        <v>#REF!</v>
      </c>
    </row>
    <row r="495" spans="1:15" hidden="1">
      <c r="A495">
        <v>510018</v>
      </c>
      <c r="B495" t="s">
        <v>18518</v>
      </c>
      <c r="C495" t="s">
        <v>18519</v>
      </c>
      <c r="D495" t="s">
        <v>20529</v>
      </c>
      <c r="E495" s="79" t="s">
        <v>20530</v>
      </c>
      <c r="F495" s="80">
        <v>12624741</v>
      </c>
      <c r="G495" s="81">
        <v>46059</v>
      </c>
      <c r="H495" s="81"/>
      <c r="I495" s="81"/>
      <c r="J495" s="81">
        <v>46105</v>
      </c>
      <c r="K495" t="s">
        <v>19365</v>
      </c>
      <c r="L495" s="21">
        <v>46105</v>
      </c>
      <c r="M495">
        <f t="shared" si="14"/>
        <v>12050</v>
      </c>
      <c r="N495" t="str">
        <f t="shared" si="15"/>
        <v>1205012624741</v>
      </c>
      <c r="O495" t="e">
        <f>IFERROR(_xlfn.XLOOKUP(M495&amp;(F495),'Báo cáo'!#REF!,'Báo cáo'!#REF!),IFERROR(_xlfn.XLOOKUP(M495&amp;(F495-3),'Báo cáo'!#REF!,'Báo cáo'!#REF!),IFERROR(_xlfn.XLOOKUP(M495&amp;(F495-5),'Báo cáo'!#REF!,'Báo cáo'!#REF!),IFERROR(_xlfn.XLOOKUP(M495&amp;(F495+5),'Báo cáo'!#REF!,'Báo cáo'!#REF!),IFERROR(_xlfn.XLOOKUP(M495&amp;(F495+2),'Báo cáo'!#REF!,'Báo cáo'!#REF!),IFERROR(_xlfn.XLOOKUP(M495&amp;(F495-6),'Báo cáo'!#REF!,'Báo cáo'!#REF!),IFERROR(_xlfn.XLOOKUP(M495&amp;(F495-1),'Báo cáo'!#REF!,'Báo cáo'!#REF!),IFERROR(_xlfn.XLOOKUP(M495&amp;(F495+3),'Báo cáo'!#REF!,'Báo cáo'!#REF!),IFERROR(_xlfn.XLOOKUP(M495&amp;(F495+1),'Báo cáo'!#REF!,'Báo cáo'!#REF!),IFERROR(_xlfn.XLOOKUP(M495&amp;(F495-4),'Báo cáo'!#REF!,'Báo cáo'!#REF!),IFERROR(_xlfn.XLOOKUP(M495&amp;(F495+6),'Báo cáo'!#REF!,'Báo cáo'!#REF!),IFERROR(_xlfn.XLOOKUP(M495&amp;(F495-2),'Báo cáo'!#REF!,'Báo cáo'!#REF!),IFERROR(_xlfn.XLOOKUP(M495&amp;(F495+4),'Báo cáo'!#REF!,'Báo cáo'!#REF!),_xlfn.XLOOKUP(M495&amp;(F495+13),'Báo cáo'!#REF!,'Báo cáo'!#REF!))))))))))))))</f>
        <v>#REF!</v>
      </c>
    </row>
    <row r="496" spans="1:15" hidden="1">
      <c r="A496">
        <v>510019</v>
      </c>
      <c r="B496" t="s">
        <v>18518</v>
      </c>
      <c r="C496" t="s">
        <v>18519</v>
      </c>
      <c r="D496" t="s">
        <v>20531</v>
      </c>
      <c r="E496" s="79" t="s">
        <v>20532</v>
      </c>
      <c r="F496" s="80">
        <v>512271</v>
      </c>
      <c r="G496" s="81">
        <v>46058</v>
      </c>
      <c r="H496" s="81"/>
      <c r="I496" s="81"/>
      <c r="J496" s="81">
        <v>46105</v>
      </c>
      <c r="K496" t="s">
        <v>19338</v>
      </c>
      <c r="L496" s="21">
        <v>46105</v>
      </c>
      <c r="M496">
        <f t="shared" si="14"/>
        <v>12051</v>
      </c>
      <c r="N496" t="str">
        <f t="shared" si="15"/>
        <v>12051512271</v>
      </c>
      <c r="O496" t="e">
        <f>IFERROR(_xlfn.XLOOKUP(M496&amp;(F496),'Báo cáo'!#REF!,'Báo cáo'!#REF!),IFERROR(_xlfn.XLOOKUP(M496&amp;(F496-3),'Báo cáo'!#REF!,'Báo cáo'!#REF!),IFERROR(_xlfn.XLOOKUP(M496&amp;(F496-5),'Báo cáo'!#REF!,'Báo cáo'!#REF!),IFERROR(_xlfn.XLOOKUP(M496&amp;(F496+5),'Báo cáo'!#REF!,'Báo cáo'!#REF!),IFERROR(_xlfn.XLOOKUP(M496&amp;(F496+2),'Báo cáo'!#REF!,'Báo cáo'!#REF!),IFERROR(_xlfn.XLOOKUP(M496&amp;(F496-6),'Báo cáo'!#REF!,'Báo cáo'!#REF!),IFERROR(_xlfn.XLOOKUP(M496&amp;(F496-1),'Báo cáo'!#REF!,'Báo cáo'!#REF!),IFERROR(_xlfn.XLOOKUP(M496&amp;(F496+3),'Báo cáo'!#REF!,'Báo cáo'!#REF!),IFERROR(_xlfn.XLOOKUP(M496&amp;(F496+1),'Báo cáo'!#REF!,'Báo cáo'!#REF!),IFERROR(_xlfn.XLOOKUP(M496&amp;(F496-4),'Báo cáo'!#REF!,'Báo cáo'!#REF!),IFERROR(_xlfn.XLOOKUP(M496&amp;(F496+6),'Báo cáo'!#REF!,'Báo cáo'!#REF!),IFERROR(_xlfn.XLOOKUP(M496&amp;(F496-2),'Báo cáo'!#REF!,'Báo cáo'!#REF!),IFERROR(_xlfn.XLOOKUP(M496&amp;(F496+4),'Báo cáo'!#REF!,'Báo cáo'!#REF!),_xlfn.XLOOKUP(M496&amp;(F496+13),'Báo cáo'!#REF!,'Báo cáo'!#REF!))))))))))))))</f>
        <v>#REF!</v>
      </c>
    </row>
    <row r="497" spans="1:15" hidden="1">
      <c r="A497">
        <v>510012</v>
      </c>
      <c r="B497" t="s">
        <v>18518</v>
      </c>
      <c r="C497" t="s">
        <v>18519</v>
      </c>
      <c r="D497" t="s">
        <v>20533</v>
      </c>
      <c r="E497" s="79" t="s">
        <v>20534</v>
      </c>
      <c r="F497" s="80">
        <v>1024542</v>
      </c>
      <c r="G497" s="81">
        <v>46057</v>
      </c>
      <c r="H497" s="81"/>
      <c r="I497" s="81"/>
      <c r="J497" s="81">
        <v>46105</v>
      </c>
      <c r="K497" t="s">
        <v>19337</v>
      </c>
      <c r="L497" s="21">
        <v>46105</v>
      </c>
      <c r="M497">
        <f t="shared" si="14"/>
        <v>12052</v>
      </c>
      <c r="N497" t="str">
        <f t="shared" si="15"/>
        <v>120521024542</v>
      </c>
      <c r="O497" t="e">
        <f>IFERROR(_xlfn.XLOOKUP(M497&amp;(F497),'Báo cáo'!#REF!,'Báo cáo'!#REF!),IFERROR(_xlfn.XLOOKUP(M497&amp;(F497-3),'Báo cáo'!#REF!,'Báo cáo'!#REF!),IFERROR(_xlfn.XLOOKUP(M497&amp;(F497-5),'Báo cáo'!#REF!,'Báo cáo'!#REF!),IFERROR(_xlfn.XLOOKUP(M497&amp;(F497+5),'Báo cáo'!#REF!,'Báo cáo'!#REF!),IFERROR(_xlfn.XLOOKUP(M497&amp;(F497+2),'Báo cáo'!#REF!,'Báo cáo'!#REF!),IFERROR(_xlfn.XLOOKUP(M497&amp;(F497-6),'Báo cáo'!#REF!,'Báo cáo'!#REF!),IFERROR(_xlfn.XLOOKUP(M497&amp;(F497-1),'Báo cáo'!#REF!,'Báo cáo'!#REF!),IFERROR(_xlfn.XLOOKUP(M497&amp;(F497+3),'Báo cáo'!#REF!,'Báo cáo'!#REF!),IFERROR(_xlfn.XLOOKUP(M497&amp;(F497+1),'Báo cáo'!#REF!,'Báo cáo'!#REF!),IFERROR(_xlfn.XLOOKUP(M497&amp;(F497-4),'Báo cáo'!#REF!,'Báo cáo'!#REF!),IFERROR(_xlfn.XLOOKUP(M497&amp;(F497+6),'Báo cáo'!#REF!,'Báo cáo'!#REF!),IFERROR(_xlfn.XLOOKUP(M497&amp;(F497-2),'Báo cáo'!#REF!,'Báo cáo'!#REF!),IFERROR(_xlfn.XLOOKUP(M497&amp;(F497+4),'Báo cáo'!#REF!,'Báo cáo'!#REF!),_xlfn.XLOOKUP(M497&amp;(F497+13),'Báo cáo'!#REF!,'Báo cáo'!#REF!))))))))))))))</f>
        <v>#REF!</v>
      </c>
    </row>
    <row r="498" spans="1:15" hidden="1">
      <c r="A498">
        <v>510028</v>
      </c>
      <c r="B498" t="s">
        <v>18518</v>
      </c>
      <c r="C498" t="s">
        <v>18519</v>
      </c>
      <c r="D498" t="s">
        <v>20535</v>
      </c>
      <c r="E498" s="79" t="s">
        <v>20536</v>
      </c>
      <c r="F498" s="80">
        <v>4633592</v>
      </c>
      <c r="G498" s="81">
        <v>46061</v>
      </c>
      <c r="H498" s="81"/>
      <c r="I498" s="81"/>
      <c r="J498" s="81">
        <v>46105</v>
      </c>
      <c r="K498" t="s">
        <v>19339</v>
      </c>
      <c r="L498" s="21">
        <v>46105</v>
      </c>
      <c r="M498">
        <f t="shared" si="14"/>
        <v>12053</v>
      </c>
      <c r="N498" t="str">
        <f t="shared" si="15"/>
        <v>120534633592</v>
      </c>
      <c r="O498" t="e">
        <f>IFERROR(_xlfn.XLOOKUP(M498&amp;(F498),'Báo cáo'!#REF!,'Báo cáo'!#REF!),IFERROR(_xlfn.XLOOKUP(M498&amp;(F498-3),'Báo cáo'!#REF!,'Báo cáo'!#REF!),IFERROR(_xlfn.XLOOKUP(M498&amp;(F498-5),'Báo cáo'!#REF!,'Báo cáo'!#REF!),IFERROR(_xlfn.XLOOKUP(M498&amp;(F498+5),'Báo cáo'!#REF!,'Báo cáo'!#REF!),IFERROR(_xlfn.XLOOKUP(M498&amp;(F498+2),'Báo cáo'!#REF!,'Báo cáo'!#REF!),IFERROR(_xlfn.XLOOKUP(M498&amp;(F498-6),'Báo cáo'!#REF!,'Báo cáo'!#REF!),IFERROR(_xlfn.XLOOKUP(M498&amp;(F498-1),'Báo cáo'!#REF!,'Báo cáo'!#REF!),IFERROR(_xlfn.XLOOKUP(M498&amp;(F498+3),'Báo cáo'!#REF!,'Báo cáo'!#REF!),IFERROR(_xlfn.XLOOKUP(M498&amp;(F498+1),'Báo cáo'!#REF!,'Báo cáo'!#REF!),IFERROR(_xlfn.XLOOKUP(M498&amp;(F498-4),'Báo cáo'!#REF!,'Báo cáo'!#REF!),IFERROR(_xlfn.XLOOKUP(M498&amp;(F498+6),'Báo cáo'!#REF!,'Báo cáo'!#REF!),IFERROR(_xlfn.XLOOKUP(M498&amp;(F498-2),'Báo cáo'!#REF!,'Báo cáo'!#REF!),IFERROR(_xlfn.XLOOKUP(M498&amp;(F498+4),'Báo cáo'!#REF!,'Báo cáo'!#REF!),_xlfn.XLOOKUP(M498&amp;(F498+13),'Báo cáo'!#REF!,'Báo cáo'!#REF!))))))))))))))</f>
        <v>#REF!</v>
      </c>
    </row>
    <row r="499" spans="1:15" hidden="1">
      <c r="A499">
        <v>510028</v>
      </c>
      <c r="B499" t="s">
        <v>18518</v>
      </c>
      <c r="C499" t="s">
        <v>18519</v>
      </c>
      <c r="D499" t="s">
        <v>20537</v>
      </c>
      <c r="E499" s="79" t="s">
        <v>20538</v>
      </c>
      <c r="F499" s="80">
        <v>7453323</v>
      </c>
      <c r="G499" s="81">
        <v>46061</v>
      </c>
      <c r="H499" s="81"/>
      <c r="I499" s="81"/>
      <c r="J499" s="81">
        <v>46105</v>
      </c>
      <c r="K499" t="s">
        <v>19340</v>
      </c>
      <c r="L499" s="21">
        <v>46105</v>
      </c>
      <c r="M499">
        <f t="shared" si="14"/>
        <v>12054</v>
      </c>
      <c r="N499" t="str">
        <f t="shared" si="15"/>
        <v>120547453323</v>
      </c>
      <c r="O499" t="e">
        <f>IFERROR(_xlfn.XLOOKUP(M499&amp;(F499),'Báo cáo'!#REF!,'Báo cáo'!#REF!),IFERROR(_xlfn.XLOOKUP(M499&amp;(F499-3),'Báo cáo'!#REF!,'Báo cáo'!#REF!),IFERROR(_xlfn.XLOOKUP(M499&amp;(F499-5),'Báo cáo'!#REF!,'Báo cáo'!#REF!),IFERROR(_xlfn.XLOOKUP(M499&amp;(F499+5),'Báo cáo'!#REF!,'Báo cáo'!#REF!),IFERROR(_xlfn.XLOOKUP(M499&amp;(F499+2),'Báo cáo'!#REF!,'Báo cáo'!#REF!),IFERROR(_xlfn.XLOOKUP(M499&amp;(F499-6),'Báo cáo'!#REF!,'Báo cáo'!#REF!),IFERROR(_xlfn.XLOOKUP(M499&amp;(F499-1),'Báo cáo'!#REF!,'Báo cáo'!#REF!),IFERROR(_xlfn.XLOOKUP(M499&amp;(F499+3),'Báo cáo'!#REF!,'Báo cáo'!#REF!),IFERROR(_xlfn.XLOOKUP(M499&amp;(F499+1),'Báo cáo'!#REF!,'Báo cáo'!#REF!),IFERROR(_xlfn.XLOOKUP(M499&amp;(F499-4),'Báo cáo'!#REF!,'Báo cáo'!#REF!),IFERROR(_xlfn.XLOOKUP(M499&amp;(F499+6),'Báo cáo'!#REF!,'Báo cáo'!#REF!),IFERROR(_xlfn.XLOOKUP(M499&amp;(F499-2),'Báo cáo'!#REF!,'Báo cáo'!#REF!),IFERROR(_xlfn.XLOOKUP(M499&amp;(F499+4),'Báo cáo'!#REF!,'Báo cáo'!#REF!),_xlfn.XLOOKUP(M499&amp;(F499+13),'Báo cáo'!#REF!,'Báo cáo'!#REF!))))))))))))))</f>
        <v>#REF!</v>
      </c>
    </row>
    <row r="500" spans="1:15" hidden="1">
      <c r="A500">
        <v>510025</v>
      </c>
      <c r="B500" t="s">
        <v>18518</v>
      </c>
      <c r="C500" t="s">
        <v>18519</v>
      </c>
      <c r="D500" t="s">
        <v>20539</v>
      </c>
      <c r="E500" s="79" t="s">
        <v>20540</v>
      </c>
      <c r="F500" s="80">
        <v>14445243</v>
      </c>
      <c r="G500" s="81">
        <v>46059</v>
      </c>
      <c r="H500" s="81"/>
      <c r="I500" s="81"/>
      <c r="J500" s="81">
        <v>46105</v>
      </c>
      <c r="K500" t="s">
        <v>19341</v>
      </c>
      <c r="L500" s="21">
        <v>46105</v>
      </c>
      <c r="M500">
        <f t="shared" si="14"/>
        <v>12055</v>
      </c>
      <c r="N500" t="str">
        <f t="shared" si="15"/>
        <v>1205514445243</v>
      </c>
      <c r="O500" t="e">
        <f>IFERROR(_xlfn.XLOOKUP(M500&amp;(F500),'Báo cáo'!#REF!,'Báo cáo'!#REF!),IFERROR(_xlfn.XLOOKUP(M500&amp;(F500-3),'Báo cáo'!#REF!,'Báo cáo'!#REF!),IFERROR(_xlfn.XLOOKUP(M500&amp;(F500-5),'Báo cáo'!#REF!,'Báo cáo'!#REF!),IFERROR(_xlfn.XLOOKUP(M500&amp;(F500+5),'Báo cáo'!#REF!,'Báo cáo'!#REF!),IFERROR(_xlfn.XLOOKUP(M500&amp;(F500+2),'Báo cáo'!#REF!,'Báo cáo'!#REF!),IFERROR(_xlfn.XLOOKUP(M500&amp;(F500-6),'Báo cáo'!#REF!,'Báo cáo'!#REF!),IFERROR(_xlfn.XLOOKUP(M500&amp;(F500-1),'Báo cáo'!#REF!,'Báo cáo'!#REF!),IFERROR(_xlfn.XLOOKUP(M500&amp;(F500+3),'Báo cáo'!#REF!,'Báo cáo'!#REF!),IFERROR(_xlfn.XLOOKUP(M500&amp;(F500+1),'Báo cáo'!#REF!,'Báo cáo'!#REF!),IFERROR(_xlfn.XLOOKUP(M500&amp;(F500-4),'Báo cáo'!#REF!,'Báo cáo'!#REF!),IFERROR(_xlfn.XLOOKUP(M500&amp;(F500+6),'Báo cáo'!#REF!,'Báo cáo'!#REF!),IFERROR(_xlfn.XLOOKUP(M500&amp;(F500-2),'Báo cáo'!#REF!,'Báo cáo'!#REF!),IFERROR(_xlfn.XLOOKUP(M500&amp;(F500+4),'Báo cáo'!#REF!,'Báo cáo'!#REF!),_xlfn.XLOOKUP(M500&amp;(F500+13),'Báo cáo'!#REF!,'Báo cáo'!#REF!))))))))))))))</f>
        <v>#REF!</v>
      </c>
    </row>
    <row r="501" spans="1:15" hidden="1">
      <c r="A501">
        <v>510027</v>
      </c>
      <c r="B501" t="s">
        <v>18518</v>
      </c>
      <c r="C501" t="s">
        <v>18519</v>
      </c>
      <c r="D501" t="s">
        <v>20541</v>
      </c>
      <c r="E501" s="79" t="s">
        <v>20542</v>
      </c>
      <c r="F501" s="80">
        <v>36294966</v>
      </c>
      <c r="G501" s="81">
        <v>46061</v>
      </c>
      <c r="H501" s="81"/>
      <c r="I501" s="81"/>
      <c r="J501" s="81">
        <v>46105</v>
      </c>
      <c r="K501" t="s">
        <v>19342</v>
      </c>
      <c r="L501" s="21">
        <v>46105</v>
      </c>
      <c r="M501">
        <f t="shared" si="14"/>
        <v>12056</v>
      </c>
      <c r="N501" t="str">
        <f t="shared" si="15"/>
        <v>1205636294966</v>
      </c>
      <c r="O501" t="e">
        <f>IFERROR(_xlfn.XLOOKUP(M501&amp;(F501),'Báo cáo'!#REF!,'Báo cáo'!#REF!),IFERROR(_xlfn.XLOOKUP(M501&amp;(F501-3),'Báo cáo'!#REF!,'Báo cáo'!#REF!),IFERROR(_xlfn.XLOOKUP(M501&amp;(F501-5),'Báo cáo'!#REF!,'Báo cáo'!#REF!),IFERROR(_xlfn.XLOOKUP(M501&amp;(F501+5),'Báo cáo'!#REF!,'Báo cáo'!#REF!),IFERROR(_xlfn.XLOOKUP(M501&amp;(F501+2),'Báo cáo'!#REF!,'Báo cáo'!#REF!),IFERROR(_xlfn.XLOOKUP(M501&amp;(F501-6),'Báo cáo'!#REF!,'Báo cáo'!#REF!),IFERROR(_xlfn.XLOOKUP(M501&amp;(F501-1),'Báo cáo'!#REF!,'Báo cáo'!#REF!),IFERROR(_xlfn.XLOOKUP(M501&amp;(F501+3),'Báo cáo'!#REF!,'Báo cáo'!#REF!),IFERROR(_xlfn.XLOOKUP(M501&amp;(F501+1),'Báo cáo'!#REF!,'Báo cáo'!#REF!),IFERROR(_xlfn.XLOOKUP(M501&amp;(F501-4),'Báo cáo'!#REF!,'Báo cáo'!#REF!),IFERROR(_xlfn.XLOOKUP(M501&amp;(F501+6),'Báo cáo'!#REF!,'Báo cáo'!#REF!),IFERROR(_xlfn.XLOOKUP(M501&amp;(F501-2),'Báo cáo'!#REF!,'Báo cáo'!#REF!),IFERROR(_xlfn.XLOOKUP(M501&amp;(F501+4),'Báo cáo'!#REF!,'Báo cáo'!#REF!),_xlfn.XLOOKUP(M501&amp;(F501+13),'Báo cáo'!#REF!,'Báo cáo'!#REF!))))))))))))))</f>
        <v>#REF!</v>
      </c>
    </row>
    <row r="502" spans="1:15" hidden="1">
      <c r="A502">
        <v>510027</v>
      </c>
      <c r="B502" t="s">
        <v>18518</v>
      </c>
      <c r="C502" t="s">
        <v>18519</v>
      </c>
      <c r="D502" t="s">
        <v>20543</v>
      </c>
      <c r="E502" s="79" t="s">
        <v>20544</v>
      </c>
      <c r="F502" s="80">
        <v>10792130</v>
      </c>
      <c r="G502" s="81">
        <v>46060</v>
      </c>
      <c r="H502" s="81"/>
      <c r="I502" s="81"/>
      <c r="J502" s="81">
        <v>46105</v>
      </c>
      <c r="K502" t="s">
        <v>19343</v>
      </c>
      <c r="L502" s="21">
        <v>46105</v>
      </c>
      <c r="M502">
        <f t="shared" si="14"/>
        <v>12057</v>
      </c>
      <c r="N502" t="str">
        <f t="shared" si="15"/>
        <v>1205710792130</v>
      </c>
      <c r="O502" t="e">
        <f>IFERROR(_xlfn.XLOOKUP(M502&amp;(F502),'Báo cáo'!#REF!,'Báo cáo'!#REF!),IFERROR(_xlfn.XLOOKUP(M502&amp;(F502-3),'Báo cáo'!#REF!,'Báo cáo'!#REF!),IFERROR(_xlfn.XLOOKUP(M502&amp;(F502-5),'Báo cáo'!#REF!,'Báo cáo'!#REF!),IFERROR(_xlfn.XLOOKUP(M502&amp;(F502+5),'Báo cáo'!#REF!,'Báo cáo'!#REF!),IFERROR(_xlfn.XLOOKUP(M502&amp;(F502+2),'Báo cáo'!#REF!,'Báo cáo'!#REF!),IFERROR(_xlfn.XLOOKUP(M502&amp;(F502-6),'Báo cáo'!#REF!,'Báo cáo'!#REF!),IFERROR(_xlfn.XLOOKUP(M502&amp;(F502-1),'Báo cáo'!#REF!,'Báo cáo'!#REF!),IFERROR(_xlfn.XLOOKUP(M502&amp;(F502+3),'Báo cáo'!#REF!,'Báo cáo'!#REF!),IFERROR(_xlfn.XLOOKUP(M502&amp;(F502+1),'Báo cáo'!#REF!,'Báo cáo'!#REF!),IFERROR(_xlfn.XLOOKUP(M502&amp;(F502-4),'Báo cáo'!#REF!,'Báo cáo'!#REF!),IFERROR(_xlfn.XLOOKUP(M502&amp;(F502+6),'Báo cáo'!#REF!,'Báo cáo'!#REF!),IFERROR(_xlfn.XLOOKUP(M502&amp;(F502-2),'Báo cáo'!#REF!,'Báo cáo'!#REF!),IFERROR(_xlfn.XLOOKUP(M502&amp;(F502+4),'Báo cáo'!#REF!,'Báo cáo'!#REF!),_xlfn.XLOOKUP(M502&amp;(F502+13),'Báo cáo'!#REF!,'Báo cáo'!#REF!))))))))))))))</f>
        <v>#REF!</v>
      </c>
    </row>
    <row r="503" spans="1:15" hidden="1">
      <c r="A503">
        <v>510024</v>
      </c>
      <c r="B503" t="s">
        <v>18518</v>
      </c>
      <c r="C503" t="s">
        <v>18519</v>
      </c>
      <c r="D503" t="s">
        <v>20545</v>
      </c>
      <c r="E503" s="79" t="s">
        <v>20546</v>
      </c>
      <c r="F503" s="80">
        <v>512271</v>
      </c>
      <c r="G503" s="81">
        <v>46063</v>
      </c>
      <c r="H503" s="81"/>
      <c r="I503" s="81"/>
      <c r="J503" s="81">
        <v>46105</v>
      </c>
      <c r="K503" t="s">
        <v>19344</v>
      </c>
      <c r="L503" s="21">
        <v>46105</v>
      </c>
      <c r="M503">
        <f t="shared" si="14"/>
        <v>12058</v>
      </c>
      <c r="N503" t="str">
        <f t="shared" si="15"/>
        <v>12058512271</v>
      </c>
      <c r="O503" t="e">
        <f>IFERROR(_xlfn.XLOOKUP(M503&amp;(F503),'Báo cáo'!#REF!,'Báo cáo'!#REF!),IFERROR(_xlfn.XLOOKUP(M503&amp;(F503-3),'Báo cáo'!#REF!,'Báo cáo'!#REF!),IFERROR(_xlfn.XLOOKUP(M503&amp;(F503-5),'Báo cáo'!#REF!,'Báo cáo'!#REF!),IFERROR(_xlfn.XLOOKUP(M503&amp;(F503+5),'Báo cáo'!#REF!,'Báo cáo'!#REF!),IFERROR(_xlfn.XLOOKUP(M503&amp;(F503+2),'Báo cáo'!#REF!,'Báo cáo'!#REF!),IFERROR(_xlfn.XLOOKUP(M503&amp;(F503-6),'Báo cáo'!#REF!,'Báo cáo'!#REF!),IFERROR(_xlfn.XLOOKUP(M503&amp;(F503-1),'Báo cáo'!#REF!,'Báo cáo'!#REF!),IFERROR(_xlfn.XLOOKUP(M503&amp;(F503+3),'Báo cáo'!#REF!,'Báo cáo'!#REF!),IFERROR(_xlfn.XLOOKUP(M503&amp;(F503+1),'Báo cáo'!#REF!,'Báo cáo'!#REF!),IFERROR(_xlfn.XLOOKUP(M503&amp;(F503-4),'Báo cáo'!#REF!,'Báo cáo'!#REF!),IFERROR(_xlfn.XLOOKUP(M503&amp;(F503+6),'Báo cáo'!#REF!,'Báo cáo'!#REF!),IFERROR(_xlfn.XLOOKUP(M503&amp;(F503-2),'Báo cáo'!#REF!,'Báo cáo'!#REF!),IFERROR(_xlfn.XLOOKUP(M503&amp;(F503+4),'Báo cáo'!#REF!,'Báo cáo'!#REF!),_xlfn.XLOOKUP(M503&amp;(F503+13),'Báo cáo'!#REF!,'Báo cáo'!#REF!))))))))))))))</f>
        <v>#REF!</v>
      </c>
    </row>
    <row r="504" spans="1:15" hidden="1">
      <c r="A504">
        <v>510023</v>
      </c>
      <c r="B504" t="s">
        <v>18518</v>
      </c>
      <c r="C504" t="s">
        <v>18519</v>
      </c>
      <c r="D504" t="s">
        <v>20547</v>
      </c>
      <c r="E504" s="79" t="s">
        <v>20548</v>
      </c>
      <c r="F504" s="80">
        <v>3172217</v>
      </c>
      <c r="G504" s="81">
        <v>46061</v>
      </c>
      <c r="H504" s="81"/>
      <c r="I504" s="81"/>
      <c r="J504" s="81">
        <v>46105</v>
      </c>
      <c r="K504" t="s">
        <v>19345</v>
      </c>
      <c r="L504" s="21">
        <v>46105</v>
      </c>
      <c r="M504">
        <f t="shared" si="14"/>
        <v>12059</v>
      </c>
      <c r="N504" t="str">
        <f t="shared" si="15"/>
        <v>120593172217</v>
      </c>
      <c r="O504" t="e">
        <f>IFERROR(_xlfn.XLOOKUP(M504&amp;(F504),'Báo cáo'!#REF!,'Báo cáo'!#REF!),IFERROR(_xlfn.XLOOKUP(M504&amp;(F504-3),'Báo cáo'!#REF!,'Báo cáo'!#REF!),IFERROR(_xlfn.XLOOKUP(M504&amp;(F504-5),'Báo cáo'!#REF!,'Báo cáo'!#REF!),IFERROR(_xlfn.XLOOKUP(M504&amp;(F504+5),'Báo cáo'!#REF!,'Báo cáo'!#REF!),IFERROR(_xlfn.XLOOKUP(M504&amp;(F504+2),'Báo cáo'!#REF!,'Báo cáo'!#REF!),IFERROR(_xlfn.XLOOKUP(M504&amp;(F504-6),'Báo cáo'!#REF!,'Báo cáo'!#REF!),IFERROR(_xlfn.XLOOKUP(M504&amp;(F504-1),'Báo cáo'!#REF!,'Báo cáo'!#REF!),IFERROR(_xlfn.XLOOKUP(M504&amp;(F504+3),'Báo cáo'!#REF!,'Báo cáo'!#REF!),IFERROR(_xlfn.XLOOKUP(M504&amp;(F504+1),'Báo cáo'!#REF!,'Báo cáo'!#REF!),IFERROR(_xlfn.XLOOKUP(M504&amp;(F504-4),'Báo cáo'!#REF!,'Báo cáo'!#REF!),IFERROR(_xlfn.XLOOKUP(M504&amp;(F504+6),'Báo cáo'!#REF!,'Báo cáo'!#REF!),IFERROR(_xlfn.XLOOKUP(M504&amp;(F504-2),'Báo cáo'!#REF!,'Báo cáo'!#REF!),IFERROR(_xlfn.XLOOKUP(M504&amp;(F504+4),'Báo cáo'!#REF!,'Báo cáo'!#REF!),_xlfn.XLOOKUP(M504&amp;(F504+13),'Báo cáo'!#REF!,'Báo cáo'!#REF!))))))))))))))</f>
        <v>#REF!</v>
      </c>
    </row>
    <row r="505" spans="1:15" hidden="1">
      <c r="A505">
        <v>510020</v>
      </c>
      <c r="B505" t="s">
        <v>18518</v>
      </c>
      <c r="C505" t="s">
        <v>18519</v>
      </c>
      <c r="D505" t="s">
        <v>20549</v>
      </c>
      <c r="E505" s="79" t="s">
        <v>20550</v>
      </c>
      <c r="F505" s="80">
        <v>4157933</v>
      </c>
      <c r="G505" s="81">
        <v>46062</v>
      </c>
      <c r="H505" s="81"/>
      <c r="I505" s="81"/>
      <c r="J505" s="81">
        <v>46105</v>
      </c>
      <c r="K505" t="s">
        <v>19346</v>
      </c>
      <c r="L505" s="21">
        <v>46105</v>
      </c>
      <c r="M505">
        <f t="shared" si="14"/>
        <v>12060</v>
      </c>
      <c r="N505" t="str">
        <f t="shared" si="15"/>
        <v>120604157933</v>
      </c>
      <c r="O505" t="e">
        <f>IFERROR(_xlfn.XLOOKUP(M505&amp;(F505),'Báo cáo'!#REF!,'Báo cáo'!#REF!),IFERROR(_xlfn.XLOOKUP(M505&amp;(F505-3),'Báo cáo'!#REF!,'Báo cáo'!#REF!),IFERROR(_xlfn.XLOOKUP(M505&amp;(F505-5),'Báo cáo'!#REF!,'Báo cáo'!#REF!),IFERROR(_xlfn.XLOOKUP(M505&amp;(F505+5),'Báo cáo'!#REF!,'Báo cáo'!#REF!),IFERROR(_xlfn.XLOOKUP(M505&amp;(F505+2),'Báo cáo'!#REF!,'Báo cáo'!#REF!),IFERROR(_xlfn.XLOOKUP(M505&amp;(F505-6),'Báo cáo'!#REF!,'Báo cáo'!#REF!),IFERROR(_xlfn.XLOOKUP(M505&amp;(F505-1),'Báo cáo'!#REF!,'Báo cáo'!#REF!),IFERROR(_xlfn.XLOOKUP(M505&amp;(F505+3),'Báo cáo'!#REF!,'Báo cáo'!#REF!),IFERROR(_xlfn.XLOOKUP(M505&amp;(F505+1),'Báo cáo'!#REF!,'Báo cáo'!#REF!),IFERROR(_xlfn.XLOOKUP(M505&amp;(F505-4),'Báo cáo'!#REF!,'Báo cáo'!#REF!),IFERROR(_xlfn.XLOOKUP(M505&amp;(F505+6),'Báo cáo'!#REF!,'Báo cáo'!#REF!),IFERROR(_xlfn.XLOOKUP(M505&amp;(F505-2),'Báo cáo'!#REF!,'Báo cáo'!#REF!),IFERROR(_xlfn.XLOOKUP(M505&amp;(F505+4),'Báo cáo'!#REF!,'Báo cáo'!#REF!),_xlfn.XLOOKUP(M505&amp;(F505+13),'Báo cáo'!#REF!,'Báo cáo'!#REF!))))))))))))))</f>
        <v>#REF!</v>
      </c>
    </row>
    <row r="506" spans="1:15" hidden="1">
      <c r="A506">
        <v>510017</v>
      </c>
      <c r="B506" t="s">
        <v>18518</v>
      </c>
      <c r="C506" t="s">
        <v>18519</v>
      </c>
      <c r="D506" t="s">
        <v>20551</v>
      </c>
      <c r="E506" s="79" t="s">
        <v>20552</v>
      </c>
      <c r="F506" s="80">
        <v>4758332</v>
      </c>
      <c r="G506" s="81">
        <v>46060</v>
      </c>
      <c r="H506" s="81"/>
      <c r="I506" s="81"/>
      <c r="J506" s="81">
        <v>46105</v>
      </c>
      <c r="K506" t="s">
        <v>19347</v>
      </c>
      <c r="L506" s="21">
        <v>46105</v>
      </c>
      <c r="M506">
        <f t="shared" si="14"/>
        <v>12061</v>
      </c>
      <c r="N506" t="str">
        <f t="shared" si="15"/>
        <v>120614758332</v>
      </c>
      <c r="O506" t="e">
        <f>IFERROR(_xlfn.XLOOKUP(M506&amp;(F506),'Báo cáo'!#REF!,'Báo cáo'!#REF!),IFERROR(_xlfn.XLOOKUP(M506&amp;(F506-3),'Báo cáo'!#REF!,'Báo cáo'!#REF!),IFERROR(_xlfn.XLOOKUP(M506&amp;(F506-5),'Báo cáo'!#REF!,'Báo cáo'!#REF!),IFERROR(_xlfn.XLOOKUP(M506&amp;(F506+5),'Báo cáo'!#REF!,'Báo cáo'!#REF!),IFERROR(_xlfn.XLOOKUP(M506&amp;(F506+2),'Báo cáo'!#REF!,'Báo cáo'!#REF!),IFERROR(_xlfn.XLOOKUP(M506&amp;(F506-6),'Báo cáo'!#REF!,'Báo cáo'!#REF!),IFERROR(_xlfn.XLOOKUP(M506&amp;(F506-1),'Báo cáo'!#REF!,'Báo cáo'!#REF!),IFERROR(_xlfn.XLOOKUP(M506&amp;(F506+3),'Báo cáo'!#REF!,'Báo cáo'!#REF!),IFERROR(_xlfn.XLOOKUP(M506&amp;(F506+1),'Báo cáo'!#REF!,'Báo cáo'!#REF!),IFERROR(_xlfn.XLOOKUP(M506&amp;(F506-4),'Báo cáo'!#REF!,'Báo cáo'!#REF!),IFERROR(_xlfn.XLOOKUP(M506&amp;(F506+6),'Báo cáo'!#REF!,'Báo cáo'!#REF!),IFERROR(_xlfn.XLOOKUP(M506&amp;(F506-2),'Báo cáo'!#REF!,'Báo cáo'!#REF!),IFERROR(_xlfn.XLOOKUP(M506&amp;(F506+4),'Báo cáo'!#REF!,'Báo cáo'!#REF!),_xlfn.XLOOKUP(M506&amp;(F506+13),'Báo cáo'!#REF!,'Báo cáo'!#REF!))))))))))))))</f>
        <v>#REF!</v>
      </c>
    </row>
    <row r="507" spans="1:15" hidden="1">
      <c r="A507">
        <v>510016</v>
      </c>
      <c r="B507" t="s">
        <v>18518</v>
      </c>
      <c r="C507" t="s">
        <v>18519</v>
      </c>
      <c r="D507" t="s">
        <v>20553</v>
      </c>
      <c r="E507" s="79" t="s">
        <v>20554</v>
      </c>
      <c r="F507" s="80">
        <v>13895456</v>
      </c>
      <c r="G507" s="81">
        <v>46063</v>
      </c>
      <c r="H507" s="81"/>
      <c r="I507" s="81"/>
      <c r="J507" s="81">
        <v>46105</v>
      </c>
      <c r="K507" t="s">
        <v>19348</v>
      </c>
      <c r="L507" s="21">
        <v>46105</v>
      </c>
      <c r="M507">
        <f t="shared" si="14"/>
        <v>12062</v>
      </c>
      <c r="N507" t="str">
        <f t="shared" si="15"/>
        <v>1206213895456</v>
      </c>
      <c r="O507" t="e">
        <f>IFERROR(_xlfn.XLOOKUP(M507&amp;(F507),'Báo cáo'!#REF!,'Báo cáo'!#REF!),IFERROR(_xlfn.XLOOKUP(M507&amp;(F507-3),'Báo cáo'!#REF!,'Báo cáo'!#REF!),IFERROR(_xlfn.XLOOKUP(M507&amp;(F507-5),'Báo cáo'!#REF!,'Báo cáo'!#REF!),IFERROR(_xlfn.XLOOKUP(M507&amp;(F507+5),'Báo cáo'!#REF!,'Báo cáo'!#REF!),IFERROR(_xlfn.XLOOKUP(M507&amp;(F507+2),'Báo cáo'!#REF!,'Báo cáo'!#REF!),IFERROR(_xlfn.XLOOKUP(M507&amp;(F507-6),'Báo cáo'!#REF!,'Báo cáo'!#REF!),IFERROR(_xlfn.XLOOKUP(M507&amp;(F507-1),'Báo cáo'!#REF!,'Báo cáo'!#REF!),IFERROR(_xlfn.XLOOKUP(M507&amp;(F507+3),'Báo cáo'!#REF!,'Báo cáo'!#REF!),IFERROR(_xlfn.XLOOKUP(M507&amp;(F507+1),'Báo cáo'!#REF!,'Báo cáo'!#REF!),IFERROR(_xlfn.XLOOKUP(M507&amp;(F507-4),'Báo cáo'!#REF!,'Báo cáo'!#REF!),IFERROR(_xlfn.XLOOKUP(M507&amp;(F507+6),'Báo cáo'!#REF!,'Báo cáo'!#REF!),IFERROR(_xlfn.XLOOKUP(M507&amp;(F507-2),'Báo cáo'!#REF!,'Báo cáo'!#REF!),IFERROR(_xlfn.XLOOKUP(M507&amp;(F507+4),'Báo cáo'!#REF!,'Báo cáo'!#REF!),_xlfn.XLOOKUP(M507&amp;(F507+13),'Báo cáo'!#REF!,'Báo cáo'!#REF!))))))))))))))</f>
        <v>#REF!</v>
      </c>
    </row>
    <row r="508" spans="1:15" hidden="1">
      <c r="A508">
        <v>510016</v>
      </c>
      <c r="B508" t="s">
        <v>18518</v>
      </c>
      <c r="C508" t="s">
        <v>18519</v>
      </c>
      <c r="D508" t="s">
        <v>20555</v>
      </c>
      <c r="E508" s="79" t="s">
        <v>20556</v>
      </c>
      <c r="F508" s="80">
        <v>2365200</v>
      </c>
      <c r="G508" s="81">
        <v>46063</v>
      </c>
      <c r="H508" s="81"/>
      <c r="I508" s="81"/>
      <c r="J508" s="81">
        <v>46105</v>
      </c>
      <c r="K508" t="s">
        <v>19349</v>
      </c>
      <c r="L508" s="21">
        <v>46105</v>
      </c>
      <c r="M508">
        <f t="shared" si="14"/>
        <v>12063</v>
      </c>
      <c r="N508" t="str">
        <f t="shared" si="15"/>
        <v>120632365200</v>
      </c>
      <c r="O508" t="e">
        <f>IFERROR(_xlfn.XLOOKUP(M508&amp;(F508),'Báo cáo'!#REF!,'Báo cáo'!#REF!),IFERROR(_xlfn.XLOOKUP(M508&amp;(F508-3),'Báo cáo'!#REF!,'Báo cáo'!#REF!),IFERROR(_xlfn.XLOOKUP(M508&amp;(F508-5),'Báo cáo'!#REF!,'Báo cáo'!#REF!),IFERROR(_xlfn.XLOOKUP(M508&amp;(F508+5),'Báo cáo'!#REF!,'Báo cáo'!#REF!),IFERROR(_xlfn.XLOOKUP(M508&amp;(F508+2),'Báo cáo'!#REF!,'Báo cáo'!#REF!),IFERROR(_xlfn.XLOOKUP(M508&amp;(F508-6),'Báo cáo'!#REF!,'Báo cáo'!#REF!),IFERROR(_xlfn.XLOOKUP(M508&amp;(F508-1),'Báo cáo'!#REF!,'Báo cáo'!#REF!),IFERROR(_xlfn.XLOOKUP(M508&amp;(F508+3),'Báo cáo'!#REF!,'Báo cáo'!#REF!),IFERROR(_xlfn.XLOOKUP(M508&amp;(F508+1),'Báo cáo'!#REF!,'Báo cáo'!#REF!),IFERROR(_xlfn.XLOOKUP(M508&amp;(F508-4),'Báo cáo'!#REF!,'Báo cáo'!#REF!),IFERROR(_xlfn.XLOOKUP(M508&amp;(F508+6),'Báo cáo'!#REF!,'Báo cáo'!#REF!),IFERROR(_xlfn.XLOOKUP(M508&amp;(F508-2),'Báo cáo'!#REF!,'Báo cáo'!#REF!),IFERROR(_xlfn.XLOOKUP(M508&amp;(F508+4),'Báo cáo'!#REF!,'Báo cáo'!#REF!),_xlfn.XLOOKUP(M508&amp;(F508+13),'Báo cáo'!#REF!,'Báo cáo'!#REF!))))))))))))))</f>
        <v>#REF!</v>
      </c>
    </row>
    <row r="509" spans="1:15" hidden="1">
      <c r="A509">
        <v>510016</v>
      </c>
      <c r="B509" t="s">
        <v>18518</v>
      </c>
      <c r="C509" t="s">
        <v>18519</v>
      </c>
      <c r="D509" t="s">
        <v>20557</v>
      </c>
      <c r="E509" s="79" t="s">
        <v>20558</v>
      </c>
      <c r="F509" s="80">
        <v>8060175</v>
      </c>
      <c r="G509" s="81">
        <v>46063</v>
      </c>
      <c r="H509" s="81"/>
      <c r="I509" s="81"/>
      <c r="J509" s="81">
        <v>46105</v>
      </c>
      <c r="K509" t="s">
        <v>19350</v>
      </c>
      <c r="L509" s="21">
        <v>46105</v>
      </c>
      <c r="M509">
        <f t="shared" si="14"/>
        <v>12064</v>
      </c>
      <c r="N509" t="str">
        <f t="shared" si="15"/>
        <v>120648060175</v>
      </c>
      <c r="O509" t="e">
        <f>IFERROR(_xlfn.XLOOKUP(M509&amp;(F509),'Báo cáo'!#REF!,'Báo cáo'!#REF!),IFERROR(_xlfn.XLOOKUP(M509&amp;(F509-3),'Báo cáo'!#REF!,'Báo cáo'!#REF!),IFERROR(_xlfn.XLOOKUP(M509&amp;(F509-5),'Báo cáo'!#REF!,'Báo cáo'!#REF!),IFERROR(_xlfn.XLOOKUP(M509&amp;(F509+5),'Báo cáo'!#REF!,'Báo cáo'!#REF!),IFERROR(_xlfn.XLOOKUP(M509&amp;(F509+2),'Báo cáo'!#REF!,'Báo cáo'!#REF!),IFERROR(_xlfn.XLOOKUP(M509&amp;(F509-6),'Báo cáo'!#REF!,'Báo cáo'!#REF!),IFERROR(_xlfn.XLOOKUP(M509&amp;(F509-1),'Báo cáo'!#REF!,'Báo cáo'!#REF!),IFERROR(_xlfn.XLOOKUP(M509&amp;(F509+3),'Báo cáo'!#REF!,'Báo cáo'!#REF!),IFERROR(_xlfn.XLOOKUP(M509&amp;(F509+1),'Báo cáo'!#REF!,'Báo cáo'!#REF!),IFERROR(_xlfn.XLOOKUP(M509&amp;(F509-4),'Báo cáo'!#REF!,'Báo cáo'!#REF!),IFERROR(_xlfn.XLOOKUP(M509&amp;(F509+6),'Báo cáo'!#REF!,'Báo cáo'!#REF!),IFERROR(_xlfn.XLOOKUP(M509&amp;(F509-2),'Báo cáo'!#REF!,'Báo cáo'!#REF!),IFERROR(_xlfn.XLOOKUP(M509&amp;(F509+4),'Báo cáo'!#REF!,'Báo cáo'!#REF!),_xlfn.XLOOKUP(M509&amp;(F509+13),'Báo cáo'!#REF!,'Báo cáo'!#REF!))))))))))))))</f>
        <v>#REF!</v>
      </c>
    </row>
    <row r="510" spans="1:15" hidden="1">
      <c r="A510">
        <v>510013</v>
      </c>
      <c r="B510" t="s">
        <v>18518</v>
      </c>
      <c r="C510" t="s">
        <v>18519</v>
      </c>
      <c r="D510" t="s">
        <v>20559</v>
      </c>
      <c r="E510" s="79" t="s">
        <v>20560</v>
      </c>
      <c r="F510" s="80">
        <v>13182885</v>
      </c>
      <c r="G510" s="81">
        <v>46062</v>
      </c>
      <c r="H510" s="81"/>
      <c r="I510" s="81"/>
      <c r="J510" s="81">
        <v>46105</v>
      </c>
      <c r="K510" t="s">
        <v>19386</v>
      </c>
      <c r="L510" s="21">
        <v>46105</v>
      </c>
      <c r="M510">
        <f t="shared" si="14"/>
        <v>12065</v>
      </c>
      <c r="N510" t="str">
        <f t="shared" si="15"/>
        <v>1206513182885</v>
      </c>
      <c r="O510" t="e">
        <f>IFERROR(_xlfn.XLOOKUP(M510&amp;(F510),'Báo cáo'!#REF!,'Báo cáo'!#REF!),IFERROR(_xlfn.XLOOKUP(M510&amp;(F510-3),'Báo cáo'!#REF!,'Báo cáo'!#REF!),IFERROR(_xlfn.XLOOKUP(M510&amp;(F510-5),'Báo cáo'!#REF!,'Báo cáo'!#REF!),IFERROR(_xlfn.XLOOKUP(M510&amp;(F510+5),'Báo cáo'!#REF!,'Báo cáo'!#REF!),IFERROR(_xlfn.XLOOKUP(M510&amp;(F510+2),'Báo cáo'!#REF!,'Báo cáo'!#REF!),IFERROR(_xlfn.XLOOKUP(M510&amp;(F510-6),'Báo cáo'!#REF!,'Báo cáo'!#REF!),IFERROR(_xlfn.XLOOKUP(M510&amp;(F510-1),'Báo cáo'!#REF!,'Báo cáo'!#REF!),IFERROR(_xlfn.XLOOKUP(M510&amp;(F510+3),'Báo cáo'!#REF!,'Báo cáo'!#REF!),IFERROR(_xlfn.XLOOKUP(M510&amp;(F510+1),'Báo cáo'!#REF!,'Báo cáo'!#REF!),IFERROR(_xlfn.XLOOKUP(M510&amp;(F510-4),'Báo cáo'!#REF!,'Báo cáo'!#REF!),IFERROR(_xlfn.XLOOKUP(M510&amp;(F510+6),'Báo cáo'!#REF!,'Báo cáo'!#REF!),IFERROR(_xlfn.XLOOKUP(M510&amp;(F510-2),'Báo cáo'!#REF!,'Báo cáo'!#REF!),IFERROR(_xlfn.XLOOKUP(M510&amp;(F510+4),'Báo cáo'!#REF!,'Báo cáo'!#REF!),_xlfn.XLOOKUP(M510&amp;(F510+13),'Báo cáo'!#REF!,'Báo cáo'!#REF!))))))))))))))</f>
        <v>#REF!</v>
      </c>
    </row>
    <row r="511" spans="1:15" hidden="1">
      <c r="A511">
        <v>510013</v>
      </c>
      <c r="B511" t="s">
        <v>18518</v>
      </c>
      <c r="C511" t="s">
        <v>18519</v>
      </c>
      <c r="D511" t="s">
        <v>20561</v>
      </c>
      <c r="E511" s="79" t="s">
        <v>20562</v>
      </c>
      <c r="F511" s="80">
        <v>65938388</v>
      </c>
      <c r="G511" s="81">
        <v>46062</v>
      </c>
      <c r="H511" s="81"/>
      <c r="I511" s="81"/>
      <c r="J511" s="81">
        <v>46105</v>
      </c>
      <c r="K511" t="s">
        <v>19387</v>
      </c>
      <c r="L511" s="21">
        <v>46105</v>
      </c>
      <c r="M511">
        <f t="shared" si="14"/>
        <v>12066</v>
      </c>
      <c r="N511" t="str">
        <f t="shared" si="15"/>
        <v>1206665938388</v>
      </c>
      <c r="O511" t="e">
        <f>IFERROR(_xlfn.XLOOKUP(M511&amp;(F511),'Báo cáo'!#REF!,'Báo cáo'!#REF!),IFERROR(_xlfn.XLOOKUP(M511&amp;(F511-3),'Báo cáo'!#REF!,'Báo cáo'!#REF!),IFERROR(_xlfn.XLOOKUP(M511&amp;(F511-5),'Báo cáo'!#REF!,'Báo cáo'!#REF!),IFERROR(_xlfn.XLOOKUP(M511&amp;(F511+5),'Báo cáo'!#REF!,'Báo cáo'!#REF!),IFERROR(_xlfn.XLOOKUP(M511&amp;(F511+2),'Báo cáo'!#REF!,'Báo cáo'!#REF!),IFERROR(_xlfn.XLOOKUP(M511&amp;(F511-6),'Báo cáo'!#REF!,'Báo cáo'!#REF!),IFERROR(_xlfn.XLOOKUP(M511&amp;(F511-1),'Báo cáo'!#REF!,'Báo cáo'!#REF!),IFERROR(_xlfn.XLOOKUP(M511&amp;(F511+3),'Báo cáo'!#REF!,'Báo cáo'!#REF!),IFERROR(_xlfn.XLOOKUP(M511&amp;(F511+1),'Báo cáo'!#REF!,'Báo cáo'!#REF!),IFERROR(_xlfn.XLOOKUP(M511&amp;(F511-4),'Báo cáo'!#REF!,'Báo cáo'!#REF!),IFERROR(_xlfn.XLOOKUP(M511&amp;(F511+6),'Báo cáo'!#REF!,'Báo cáo'!#REF!),IFERROR(_xlfn.XLOOKUP(M511&amp;(F511-2),'Báo cáo'!#REF!,'Báo cáo'!#REF!),IFERROR(_xlfn.XLOOKUP(M511&amp;(F511+4),'Báo cáo'!#REF!,'Báo cáo'!#REF!),_xlfn.XLOOKUP(M511&amp;(F511+13),'Báo cáo'!#REF!,'Báo cáo'!#REF!))))))))))))))</f>
        <v>#REF!</v>
      </c>
    </row>
    <row r="512" spans="1:15" hidden="1">
      <c r="A512">
        <v>510026</v>
      </c>
      <c r="B512" t="s">
        <v>18518</v>
      </c>
      <c r="C512" t="s">
        <v>18519</v>
      </c>
      <c r="D512" t="s">
        <v>20563</v>
      </c>
      <c r="E512" s="79" t="s">
        <v>20564</v>
      </c>
      <c r="F512" s="80">
        <v>5122710</v>
      </c>
      <c r="G512" s="81">
        <v>46064</v>
      </c>
      <c r="H512" s="81"/>
      <c r="I512" s="81"/>
      <c r="J512" s="81">
        <v>46105</v>
      </c>
      <c r="K512" t="s">
        <v>19392</v>
      </c>
      <c r="L512" s="21">
        <v>46105</v>
      </c>
      <c r="M512">
        <f t="shared" si="14"/>
        <v>12067</v>
      </c>
      <c r="N512" t="str">
        <f t="shared" si="15"/>
        <v>120675122710</v>
      </c>
      <c r="O512" t="e">
        <f>IFERROR(_xlfn.XLOOKUP(M512&amp;(F512),'Báo cáo'!#REF!,'Báo cáo'!#REF!),IFERROR(_xlfn.XLOOKUP(M512&amp;(F512-3),'Báo cáo'!#REF!,'Báo cáo'!#REF!),IFERROR(_xlfn.XLOOKUP(M512&amp;(F512-5),'Báo cáo'!#REF!,'Báo cáo'!#REF!),IFERROR(_xlfn.XLOOKUP(M512&amp;(F512+5),'Báo cáo'!#REF!,'Báo cáo'!#REF!),IFERROR(_xlfn.XLOOKUP(M512&amp;(F512+2),'Báo cáo'!#REF!,'Báo cáo'!#REF!),IFERROR(_xlfn.XLOOKUP(M512&amp;(F512-6),'Báo cáo'!#REF!,'Báo cáo'!#REF!),IFERROR(_xlfn.XLOOKUP(M512&amp;(F512-1),'Báo cáo'!#REF!,'Báo cáo'!#REF!),IFERROR(_xlfn.XLOOKUP(M512&amp;(F512+3),'Báo cáo'!#REF!,'Báo cáo'!#REF!),IFERROR(_xlfn.XLOOKUP(M512&amp;(F512+1),'Báo cáo'!#REF!,'Báo cáo'!#REF!),IFERROR(_xlfn.XLOOKUP(M512&amp;(F512-4),'Báo cáo'!#REF!,'Báo cáo'!#REF!),IFERROR(_xlfn.XLOOKUP(M512&amp;(F512+6),'Báo cáo'!#REF!,'Báo cáo'!#REF!),IFERROR(_xlfn.XLOOKUP(M512&amp;(F512-2),'Báo cáo'!#REF!,'Báo cáo'!#REF!),IFERROR(_xlfn.XLOOKUP(M512&amp;(F512+4),'Báo cáo'!#REF!,'Báo cáo'!#REF!),_xlfn.XLOOKUP(M512&amp;(F512+13),'Báo cáo'!#REF!,'Báo cáo'!#REF!))))))))))))))</f>
        <v>#REF!</v>
      </c>
    </row>
    <row r="513" spans="1:15" hidden="1">
      <c r="A513">
        <v>510026</v>
      </c>
      <c r="B513" t="s">
        <v>18518</v>
      </c>
      <c r="C513" t="s">
        <v>18519</v>
      </c>
      <c r="D513" t="s">
        <v>20565</v>
      </c>
      <c r="E513" s="79" t="s">
        <v>20566</v>
      </c>
      <c r="F513" s="80">
        <v>11167835</v>
      </c>
      <c r="G513" s="81">
        <v>46064</v>
      </c>
      <c r="H513" s="81"/>
      <c r="I513" s="81"/>
      <c r="J513" s="81">
        <v>46105</v>
      </c>
      <c r="K513" t="s">
        <v>19393</v>
      </c>
      <c r="L513" s="21">
        <v>46105</v>
      </c>
      <c r="M513">
        <f t="shared" si="14"/>
        <v>12068</v>
      </c>
      <c r="N513" t="str">
        <f t="shared" si="15"/>
        <v>1206811167835</v>
      </c>
      <c r="O513" t="e">
        <f>IFERROR(_xlfn.XLOOKUP(M513&amp;(F513),'Báo cáo'!#REF!,'Báo cáo'!#REF!),IFERROR(_xlfn.XLOOKUP(M513&amp;(F513-3),'Báo cáo'!#REF!,'Báo cáo'!#REF!),IFERROR(_xlfn.XLOOKUP(M513&amp;(F513-5),'Báo cáo'!#REF!,'Báo cáo'!#REF!),IFERROR(_xlfn.XLOOKUP(M513&amp;(F513+5),'Báo cáo'!#REF!,'Báo cáo'!#REF!),IFERROR(_xlfn.XLOOKUP(M513&amp;(F513+2),'Báo cáo'!#REF!,'Báo cáo'!#REF!),IFERROR(_xlfn.XLOOKUP(M513&amp;(F513-6),'Báo cáo'!#REF!,'Báo cáo'!#REF!),IFERROR(_xlfn.XLOOKUP(M513&amp;(F513-1),'Báo cáo'!#REF!,'Báo cáo'!#REF!),IFERROR(_xlfn.XLOOKUP(M513&amp;(F513+3),'Báo cáo'!#REF!,'Báo cáo'!#REF!),IFERROR(_xlfn.XLOOKUP(M513&amp;(F513+1),'Báo cáo'!#REF!,'Báo cáo'!#REF!),IFERROR(_xlfn.XLOOKUP(M513&amp;(F513-4),'Báo cáo'!#REF!,'Báo cáo'!#REF!),IFERROR(_xlfn.XLOOKUP(M513&amp;(F513+6),'Báo cáo'!#REF!,'Báo cáo'!#REF!),IFERROR(_xlfn.XLOOKUP(M513&amp;(F513-2),'Báo cáo'!#REF!,'Báo cáo'!#REF!),IFERROR(_xlfn.XLOOKUP(M513&amp;(F513+4),'Báo cáo'!#REF!,'Báo cáo'!#REF!),_xlfn.XLOOKUP(M513&amp;(F513+13),'Báo cáo'!#REF!,'Báo cáo'!#REF!))))))))))))))</f>
        <v>#REF!</v>
      </c>
    </row>
    <row r="514" spans="1:15" hidden="1">
      <c r="A514">
        <v>510014</v>
      </c>
      <c r="B514" t="s">
        <v>18518</v>
      </c>
      <c r="C514" t="s">
        <v>18519</v>
      </c>
      <c r="D514" t="s">
        <v>20567</v>
      </c>
      <c r="E514" s="79" t="s">
        <v>20568</v>
      </c>
      <c r="F514" s="80">
        <v>13135959</v>
      </c>
      <c r="G514" s="81">
        <v>46063</v>
      </c>
      <c r="H514" s="81"/>
      <c r="I514" s="81"/>
      <c r="J514" s="81">
        <v>46105</v>
      </c>
      <c r="K514" t="s">
        <v>19395</v>
      </c>
      <c r="L514" s="21">
        <v>46105</v>
      </c>
      <c r="M514">
        <f t="shared" si="14"/>
        <v>12070</v>
      </c>
      <c r="N514" t="str">
        <f t="shared" si="15"/>
        <v>1207013135959</v>
      </c>
      <c r="O514" t="e">
        <f>IFERROR(_xlfn.XLOOKUP(M514&amp;(F514),'Báo cáo'!#REF!,'Báo cáo'!#REF!),IFERROR(_xlfn.XLOOKUP(M514&amp;(F514-3),'Báo cáo'!#REF!,'Báo cáo'!#REF!),IFERROR(_xlfn.XLOOKUP(M514&amp;(F514-5),'Báo cáo'!#REF!,'Báo cáo'!#REF!),IFERROR(_xlfn.XLOOKUP(M514&amp;(F514+5),'Báo cáo'!#REF!,'Báo cáo'!#REF!),IFERROR(_xlfn.XLOOKUP(M514&amp;(F514+2),'Báo cáo'!#REF!,'Báo cáo'!#REF!),IFERROR(_xlfn.XLOOKUP(M514&amp;(F514-6),'Báo cáo'!#REF!,'Báo cáo'!#REF!),IFERROR(_xlfn.XLOOKUP(M514&amp;(F514-1),'Báo cáo'!#REF!,'Báo cáo'!#REF!),IFERROR(_xlfn.XLOOKUP(M514&amp;(F514+3),'Báo cáo'!#REF!,'Báo cáo'!#REF!),IFERROR(_xlfn.XLOOKUP(M514&amp;(F514+1),'Báo cáo'!#REF!,'Báo cáo'!#REF!),IFERROR(_xlfn.XLOOKUP(M514&amp;(F514-4),'Báo cáo'!#REF!,'Báo cáo'!#REF!),IFERROR(_xlfn.XLOOKUP(M514&amp;(F514+6),'Báo cáo'!#REF!,'Báo cáo'!#REF!),IFERROR(_xlfn.XLOOKUP(M514&amp;(F514-2),'Báo cáo'!#REF!,'Báo cáo'!#REF!),IFERROR(_xlfn.XLOOKUP(M514&amp;(F514+4),'Báo cáo'!#REF!,'Báo cáo'!#REF!),_xlfn.XLOOKUP(M514&amp;(F514+13),'Báo cáo'!#REF!,'Báo cáo'!#REF!))))))))))))))</f>
        <v>#REF!</v>
      </c>
    </row>
    <row r="515" spans="1:15" hidden="1">
      <c r="A515">
        <v>510014</v>
      </c>
      <c r="B515" t="s">
        <v>18518</v>
      </c>
      <c r="C515" t="s">
        <v>18519</v>
      </c>
      <c r="D515" t="s">
        <v>20569</v>
      </c>
      <c r="E515" s="79" t="s">
        <v>20570</v>
      </c>
      <c r="F515" s="80">
        <v>34735608</v>
      </c>
      <c r="G515" s="81">
        <v>46063</v>
      </c>
      <c r="H515" s="81"/>
      <c r="I515" s="81"/>
      <c r="J515" s="81">
        <v>46105</v>
      </c>
      <c r="K515" t="s">
        <v>19396</v>
      </c>
      <c r="L515" s="21">
        <v>46105</v>
      </c>
      <c r="M515">
        <f t="shared" si="14"/>
        <v>12071</v>
      </c>
      <c r="N515" t="str">
        <f t="shared" si="15"/>
        <v>1207134735608</v>
      </c>
      <c r="O515" t="e">
        <f>IFERROR(_xlfn.XLOOKUP(M515&amp;(F515),'Báo cáo'!#REF!,'Báo cáo'!#REF!),IFERROR(_xlfn.XLOOKUP(M515&amp;(F515-3),'Báo cáo'!#REF!,'Báo cáo'!#REF!),IFERROR(_xlfn.XLOOKUP(M515&amp;(F515-5),'Báo cáo'!#REF!,'Báo cáo'!#REF!),IFERROR(_xlfn.XLOOKUP(M515&amp;(F515+5),'Báo cáo'!#REF!,'Báo cáo'!#REF!),IFERROR(_xlfn.XLOOKUP(M515&amp;(F515+2),'Báo cáo'!#REF!,'Báo cáo'!#REF!),IFERROR(_xlfn.XLOOKUP(M515&amp;(F515-6),'Báo cáo'!#REF!,'Báo cáo'!#REF!),IFERROR(_xlfn.XLOOKUP(M515&amp;(F515-1),'Báo cáo'!#REF!,'Báo cáo'!#REF!),IFERROR(_xlfn.XLOOKUP(M515&amp;(F515+3),'Báo cáo'!#REF!,'Báo cáo'!#REF!),IFERROR(_xlfn.XLOOKUP(M515&amp;(F515+1),'Báo cáo'!#REF!,'Báo cáo'!#REF!),IFERROR(_xlfn.XLOOKUP(M515&amp;(F515-4),'Báo cáo'!#REF!,'Báo cáo'!#REF!),IFERROR(_xlfn.XLOOKUP(M515&amp;(F515+6),'Báo cáo'!#REF!,'Báo cáo'!#REF!),IFERROR(_xlfn.XLOOKUP(M515&amp;(F515-2),'Báo cáo'!#REF!,'Báo cáo'!#REF!),IFERROR(_xlfn.XLOOKUP(M515&amp;(F515+4),'Báo cáo'!#REF!,'Báo cáo'!#REF!),_xlfn.XLOOKUP(M515&amp;(F515+13),'Báo cáo'!#REF!,'Báo cáo'!#REF!))))))))))))))</f>
        <v>#REF!</v>
      </c>
    </row>
    <row r="516" spans="1:15" hidden="1">
      <c r="A516">
        <v>510013</v>
      </c>
      <c r="B516" t="s">
        <v>18518</v>
      </c>
      <c r="C516" t="s">
        <v>18519</v>
      </c>
      <c r="D516" t="s">
        <v>20571</v>
      </c>
      <c r="E516" s="79" t="s">
        <v>20572</v>
      </c>
      <c r="F516" s="80">
        <v>18217845</v>
      </c>
      <c r="G516" s="81">
        <v>46059</v>
      </c>
      <c r="H516" s="81"/>
      <c r="I516" s="81"/>
      <c r="J516" s="81">
        <v>46105</v>
      </c>
      <c r="K516" t="s">
        <v>19368</v>
      </c>
      <c r="L516" s="21">
        <v>46105</v>
      </c>
      <c r="M516">
        <f t="shared" ref="M516:M579" si="16">IFERROR(VALUE(K516),K516)</f>
        <v>12104</v>
      </c>
      <c r="N516" t="str">
        <f t="shared" ref="N516:N579" si="17">M516&amp;F516</f>
        <v>1210418217845</v>
      </c>
      <c r="O516" t="e">
        <f>IFERROR(_xlfn.XLOOKUP(M516&amp;(F516),'Báo cáo'!#REF!,'Báo cáo'!#REF!),IFERROR(_xlfn.XLOOKUP(M516&amp;(F516-3),'Báo cáo'!#REF!,'Báo cáo'!#REF!),IFERROR(_xlfn.XLOOKUP(M516&amp;(F516-5),'Báo cáo'!#REF!,'Báo cáo'!#REF!),IFERROR(_xlfn.XLOOKUP(M516&amp;(F516+5),'Báo cáo'!#REF!,'Báo cáo'!#REF!),IFERROR(_xlfn.XLOOKUP(M516&amp;(F516+2),'Báo cáo'!#REF!,'Báo cáo'!#REF!),IFERROR(_xlfn.XLOOKUP(M516&amp;(F516-6),'Báo cáo'!#REF!,'Báo cáo'!#REF!),IFERROR(_xlfn.XLOOKUP(M516&amp;(F516-1),'Báo cáo'!#REF!,'Báo cáo'!#REF!),IFERROR(_xlfn.XLOOKUP(M516&amp;(F516+3),'Báo cáo'!#REF!,'Báo cáo'!#REF!),IFERROR(_xlfn.XLOOKUP(M516&amp;(F516+1),'Báo cáo'!#REF!,'Báo cáo'!#REF!),IFERROR(_xlfn.XLOOKUP(M516&amp;(F516-4),'Báo cáo'!#REF!,'Báo cáo'!#REF!),IFERROR(_xlfn.XLOOKUP(M516&amp;(F516+6),'Báo cáo'!#REF!,'Báo cáo'!#REF!),IFERROR(_xlfn.XLOOKUP(M516&amp;(F516-2),'Báo cáo'!#REF!,'Báo cáo'!#REF!),IFERROR(_xlfn.XLOOKUP(M516&amp;(F516+4),'Báo cáo'!#REF!,'Báo cáo'!#REF!),_xlfn.XLOOKUP(M516&amp;(F516+13),'Báo cáo'!#REF!,'Báo cáo'!#REF!))))))))))))))</f>
        <v>#REF!</v>
      </c>
    </row>
    <row r="517" spans="1:15" hidden="1">
      <c r="A517">
        <v>510026</v>
      </c>
      <c r="B517" t="s">
        <v>18518</v>
      </c>
      <c r="C517" t="s">
        <v>18519</v>
      </c>
      <c r="D517" t="s">
        <v>20573</v>
      </c>
      <c r="E517" s="79" t="s">
        <v>20574</v>
      </c>
      <c r="F517" s="80">
        <v>30949992</v>
      </c>
      <c r="G517" s="81">
        <v>46060</v>
      </c>
      <c r="H517" s="81"/>
      <c r="I517" s="81"/>
      <c r="J517" s="81">
        <v>46105</v>
      </c>
      <c r="K517" t="s">
        <v>19375</v>
      </c>
      <c r="L517" s="21">
        <v>46105</v>
      </c>
      <c r="M517">
        <f t="shared" si="16"/>
        <v>12105</v>
      </c>
      <c r="N517" t="str">
        <f t="shared" si="17"/>
        <v>1210530949992</v>
      </c>
      <c r="O517" t="e">
        <f>IFERROR(_xlfn.XLOOKUP(M517&amp;(F517),'Báo cáo'!#REF!,'Báo cáo'!#REF!),IFERROR(_xlfn.XLOOKUP(M517&amp;(F517-3),'Báo cáo'!#REF!,'Báo cáo'!#REF!),IFERROR(_xlfn.XLOOKUP(M517&amp;(F517-5),'Báo cáo'!#REF!,'Báo cáo'!#REF!),IFERROR(_xlfn.XLOOKUP(M517&amp;(F517+5),'Báo cáo'!#REF!,'Báo cáo'!#REF!),IFERROR(_xlfn.XLOOKUP(M517&amp;(F517+2),'Báo cáo'!#REF!,'Báo cáo'!#REF!),IFERROR(_xlfn.XLOOKUP(M517&amp;(F517-6),'Báo cáo'!#REF!,'Báo cáo'!#REF!),IFERROR(_xlfn.XLOOKUP(M517&amp;(F517-1),'Báo cáo'!#REF!,'Báo cáo'!#REF!),IFERROR(_xlfn.XLOOKUP(M517&amp;(F517+3),'Báo cáo'!#REF!,'Báo cáo'!#REF!),IFERROR(_xlfn.XLOOKUP(M517&amp;(F517+1),'Báo cáo'!#REF!,'Báo cáo'!#REF!),IFERROR(_xlfn.XLOOKUP(M517&amp;(F517-4),'Báo cáo'!#REF!,'Báo cáo'!#REF!),IFERROR(_xlfn.XLOOKUP(M517&amp;(F517+6),'Báo cáo'!#REF!,'Báo cáo'!#REF!),IFERROR(_xlfn.XLOOKUP(M517&amp;(F517-2),'Báo cáo'!#REF!,'Báo cáo'!#REF!),IFERROR(_xlfn.XLOOKUP(M517&amp;(F517+4),'Báo cáo'!#REF!,'Báo cáo'!#REF!),_xlfn.XLOOKUP(M517&amp;(F517+13),'Báo cáo'!#REF!,'Báo cáo'!#REF!))))))))))))))</f>
        <v>#REF!</v>
      </c>
    </row>
    <row r="518" spans="1:15" hidden="1">
      <c r="A518">
        <v>570010</v>
      </c>
      <c r="B518" t="s">
        <v>18518</v>
      </c>
      <c r="C518" t="s">
        <v>18519</v>
      </c>
      <c r="D518" t="s">
        <v>20575</v>
      </c>
      <c r="E518" s="79" t="s">
        <v>20576</v>
      </c>
      <c r="F518" s="80">
        <v>1586115</v>
      </c>
      <c r="G518" s="81">
        <v>46065</v>
      </c>
      <c r="H518" s="81"/>
      <c r="I518" s="81"/>
      <c r="J518" s="81">
        <v>46105</v>
      </c>
      <c r="K518" t="s">
        <v>19376</v>
      </c>
      <c r="L518" s="21">
        <v>46105</v>
      </c>
      <c r="M518">
        <f t="shared" si="16"/>
        <v>12165</v>
      </c>
      <c r="N518" t="str">
        <f t="shared" si="17"/>
        <v>121651586115</v>
      </c>
      <c r="O518" t="e">
        <f>IFERROR(_xlfn.XLOOKUP(M518&amp;(F518),'Báo cáo'!#REF!,'Báo cáo'!#REF!),IFERROR(_xlfn.XLOOKUP(M518&amp;(F518-3),'Báo cáo'!#REF!,'Báo cáo'!#REF!),IFERROR(_xlfn.XLOOKUP(M518&amp;(F518-5),'Báo cáo'!#REF!,'Báo cáo'!#REF!),IFERROR(_xlfn.XLOOKUP(M518&amp;(F518+5),'Báo cáo'!#REF!,'Báo cáo'!#REF!),IFERROR(_xlfn.XLOOKUP(M518&amp;(F518+2),'Báo cáo'!#REF!,'Báo cáo'!#REF!),IFERROR(_xlfn.XLOOKUP(M518&amp;(F518-6),'Báo cáo'!#REF!,'Báo cáo'!#REF!),IFERROR(_xlfn.XLOOKUP(M518&amp;(F518-1),'Báo cáo'!#REF!,'Báo cáo'!#REF!),IFERROR(_xlfn.XLOOKUP(M518&amp;(F518+3),'Báo cáo'!#REF!,'Báo cáo'!#REF!),IFERROR(_xlfn.XLOOKUP(M518&amp;(F518+1),'Báo cáo'!#REF!,'Báo cáo'!#REF!),IFERROR(_xlfn.XLOOKUP(M518&amp;(F518-4),'Báo cáo'!#REF!,'Báo cáo'!#REF!),IFERROR(_xlfn.XLOOKUP(M518&amp;(F518+6),'Báo cáo'!#REF!,'Báo cáo'!#REF!),IFERROR(_xlfn.XLOOKUP(M518&amp;(F518-2),'Báo cáo'!#REF!,'Báo cáo'!#REF!),IFERROR(_xlfn.XLOOKUP(M518&amp;(F518+4),'Báo cáo'!#REF!,'Báo cáo'!#REF!),_xlfn.XLOOKUP(M518&amp;(F518+13),'Báo cáo'!#REF!,'Báo cáo'!#REF!))))))))))))))</f>
        <v>#REF!</v>
      </c>
    </row>
    <row r="519" spans="1:15" hidden="1">
      <c r="A519">
        <v>510028</v>
      </c>
      <c r="B519" t="s">
        <v>18518</v>
      </c>
      <c r="C519" t="s">
        <v>18519</v>
      </c>
      <c r="D519" t="s">
        <v>20577</v>
      </c>
      <c r="E519" s="79" t="s">
        <v>20578</v>
      </c>
      <c r="F519" s="80">
        <v>1987200</v>
      </c>
      <c r="G519" s="81">
        <v>46065</v>
      </c>
      <c r="H519" s="81"/>
      <c r="I519" s="81"/>
      <c r="J519" s="81">
        <v>46105</v>
      </c>
      <c r="K519" t="s">
        <v>19377</v>
      </c>
      <c r="L519" s="21">
        <v>46105</v>
      </c>
      <c r="M519">
        <f t="shared" si="16"/>
        <v>12166</v>
      </c>
      <c r="N519" t="str">
        <f t="shared" si="17"/>
        <v>121661987200</v>
      </c>
      <c r="O519" t="e">
        <f>IFERROR(_xlfn.XLOOKUP(M519&amp;(F519),'Báo cáo'!#REF!,'Báo cáo'!#REF!),IFERROR(_xlfn.XLOOKUP(M519&amp;(F519-3),'Báo cáo'!#REF!,'Báo cáo'!#REF!),IFERROR(_xlfn.XLOOKUP(M519&amp;(F519-5),'Báo cáo'!#REF!,'Báo cáo'!#REF!),IFERROR(_xlfn.XLOOKUP(M519&amp;(F519+5),'Báo cáo'!#REF!,'Báo cáo'!#REF!),IFERROR(_xlfn.XLOOKUP(M519&amp;(F519+2),'Báo cáo'!#REF!,'Báo cáo'!#REF!),IFERROR(_xlfn.XLOOKUP(M519&amp;(F519-6),'Báo cáo'!#REF!,'Báo cáo'!#REF!),IFERROR(_xlfn.XLOOKUP(M519&amp;(F519-1),'Báo cáo'!#REF!,'Báo cáo'!#REF!),IFERROR(_xlfn.XLOOKUP(M519&amp;(F519+3),'Báo cáo'!#REF!,'Báo cáo'!#REF!),IFERROR(_xlfn.XLOOKUP(M519&amp;(F519+1),'Báo cáo'!#REF!,'Báo cáo'!#REF!),IFERROR(_xlfn.XLOOKUP(M519&amp;(F519-4),'Báo cáo'!#REF!,'Báo cáo'!#REF!),IFERROR(_xlfn.XLOOKUP(M519&amp;(F519+6),'Báo cáo'!#REF!,'Báo cáo'!#REF!),IFERROR(_xlfn.XLOOKUP(M519&amp;(F519-2),'Báo cáo'!#REF!,'Báo cáo'!#REF!),IFERROR(_xlfn.XLOOKUP(M519&amp;(F519+4),'Báo cáo'!#REF!,'Báo cáo'!#REF!),_xlfn.XLOOKUP(M519&amp;(F519+13),'Báo cáo'!#REF!,'Báo cáo'!#REF!))))))))))))))</f>
        <v>#REF!</v>
      </c>
    </row>
    <row r="520" spans="1:15" hidden="1">
      <c r="A520">
        <v>510022</v>
      </c>
      <c r="B520" t="s">
        <v>18518</v>
      </c>
      <c r="C520" t="s">
        <v>18519</v>
      </c>
      <c r="D520" t="s">
        <v>20579</v>
      </c>
      <c r="E520" s="79" t="s">
        <v>20580</v>
      </c>
      <c r="F520" s="80">
        <v>1007519</v>
      </c>
      <c r="G520" s="81">
        <v>46064</v>
      </c>
      <c r="H520" s="81"/>
      <c r="I520" s="81"/>
      <c r="J520" s="81">
        <v>46105</v>
      </c>
      <c r="K520" t="s">
        <v>19378</v>
      </c>
      <c r="L520" s="21">
        <v>46105</v>
      </c>
      <c r="M520">
        <f t="shared" si="16"/>
        <v>12167</v>
      </c>
      <c r="N520" t="str">
        <f t="shared" si="17"/>
        <v>121671007519</v>
      </c>
      <c r="O520" t="e">
        <f>IFERROR(_xlfn.XLOOKUP(M520&amp;(F520),'Báo cáo'!#REF!,'Báo cáo'!#REF!),IFERROR(_xlfn.XLOOKUP(M520&amp;(F520-3),'Báo cáo'!#REF!,'Báo cáo'!#REF!),IFERROR(_xlfn.XLOOKUP(M520&amp;(F520-5),'Báo cáo'!#REF!,'Báo cáo'!#REF!),IFERROR(_xlfn.XLOOKUP(M520&amp;(F520+5),'Báo cáo'!#REF!,'Báo cáo'!#REF!),IFERROR(_xlfn.XLOOKUP(M520&amp;(F520+2),'Báo cáo'!#REF!,'Báo cáo'!#REF!),IFERROR(_xlfn.XLOOKUP(M520&amp;(F520-6),'Báo cáo'!#REF!,'Báo cáo'!#REF!),IFERROR(_xlfn.XLOOKUP(M520&amp;(F520-1),'Báo cáo'!#REF!,'Báo cáo'!#REF!),IFERROR(_xlfn.XLOOKUP(M520&amp;(F520+3),'Báo cáo'!#REF!,'Báo cáo'!#REF!),IFERROR(_xlfn.XLOOKUP(M520&amp;(F520+1),'Báo cáo'!#REF!,'Báo cáo'!#REF!),IFERROR(_xlfn.XLOOKUP(M520&amp;(F520-4),'Báo cáo'!#REF!,'Báo cáo'!#REF!),IFERROR(_xlfn.XLOOKUP(M520&amp;(F520+6),'Báo cáo'!#REF!,'Báo cáo'!#REF!),IFERROR(_xlfn.XLOOKUP(M520&amp;(F520-2),'Báo cáo'!#REF!,'Báo cáo'!#REF!),IFERROR(_xlfn.XLOOKUP(M520&amp;(F520+4),'Báo cáo'!#REF!,'Báo cáo'!#REF!),_xlfn.XLOOKUP(M520&amp;(F520+13),'Báo cáo'!#REF!,'Báo cáo'!#REF!))))))))))))))</f>
        <v>#REF!</v>
      </c>
    </row>
    <row r="521" spans="1:15" hidden="1">
      <c r="A521">
        <v>510022</v>
      </c>
      <c r="B521" t="s">
        <v>18518</v>
      </c>
      <c r="C521" t="s">
        <v>18519</v>
      </c>
      <c r="D521" t="s">
        <v>20581</v>
      </c>
      <c r="E521" s="79" t="s">
        <v>20582</v>
      </c>
      <c r="F521" s="80">
        <v>10287297</v>
      </c>
      <c r="G521" s="81">
        <v>46064</v>
      </c>
      <c r="H521" s="81"/>
      <c r="I521" s="81"/>
      <c r="J521" s="81">
        <v>46105</v>
      </c>
      <c r="K521" t="s">
        <v>19379</v>
      </c>
      <c r="L521" s="21">
        <v>46105</v>
      </c>
      <c r="M521">
        <f t="shared" si="16"/>
        <v>12168</v>
      </c>
      <c r="N521" t="str">
        <f t="shared" si="17"/>
        <v>1216810287297</v>
      </c>
      <c r="O521" t="e">
        <f>IFERROR(_xlfn.XLOOKUP(M521&amp;(F521),'Báo cáo'!#REF!,'Báo cáo'!#REF!),IFERROR(_xlfn.XLOOKUP(M521&amp;(F521-3),'Báo cáo'!#REF!,'Báo cáo'!#REF!),IFERROR(_xlfn.XLOOKUP(M521&amp;(F521-5),'Báo cáo'!#REF!,'Báo cáo'!#REF!),IFERROR(_xlfn.XLOOKUP(M521&amp;(F521+5),'Báo cáo'!#REF!,'Báo cáo'!#REF!),IFERROR(_xlfn.XLOOKUP(M521&amp;(F521+2),'Báo cáo'!#REF!,'Báo cáo'!#REF!),IFERROR(_xlfn.XLOOKUP(M521&amp;(F521-6),'Báo cáo'!#REF!,'Báo cáo'!#REF!),IFERROR(_xlfn.XLOOKUP(M521&amp;(F521-1),'Báo cáo'!#REF!,'Báo cáo'!#REF!),IFERROR(_xlfn.XLOOKUP(M521&amp;(F521+3),'Báo cáo'!#REF!,'Báo cáo'!#REF!),IFERROR(_xlfn.XLOOKUP(M521&amp;(F521+1),'Báo cáo'!#REF!,'Báo cáo'!#REF!),IFERROR(_xlfn.XLOOKUP(M521&amp;(F521-4),'Báo cáo'!#REF!,'Báo cáo'!#REF!),IFERROR(_xlfn.XLOOKUP(M521&amp;(F521+6),'Báo cáo'!#REF!,'Báo cáo'!#REF!),IFERROR(_xlfn.XLOOKUP(M521&amp;(F521-2),'Báo cáo'!#REF!,'Báo cáo'!#REF!),IFERROR(_xlfn.XLOOKUP(M521&amp;(F521+4),'Báo cáo'!#REF!,'Báo cáo'!#REF!),_xlfn.XLOOKUP(M521&amp;(F521+13),'Báo cáo'!#REF!,'Báo cáo'!#REF!))))))))))))))</f>
        <v>#REF!</v>
      </c>
    </row>
    <row r="522" spans="1:15" hidden="1">
      <c r="A522">
        <v>510022</v>
      </c>
      <c r="B522" t="s">
        <v>18518</v>
      </c>
      <c r="C522" t="s">
        <v>18519</v>
      </c>
      <c r="D522" t="s">
        <v>20583</v>
      </c>
      <c r="E522" s="79" t="s">
        <v>20584</v>
      </c>
      <c r="F522" s="80">
        <v>541971</v>
      </c>
      <c r="G522" s="81">
        <v>46064</v>
      </c>
      <c r="H522" s="81"/>
      <c r="I522" s="81"/>
      <c r="J522" s="81">
        <v>46105</v>
      </c>
      <c r="K522" t="s">
        <v>19380</v>
      </c>
      <c r="L522" s="21">
        <v>46105</v>
      </c>
      <c r="M522">
        <f t="shared" si="16"/>
        <v>12169</v>
      </c>
      <c r="N522" t="str">
        <f t="shared" si="17"/>
        <v>12169541971</v>
      </c>
      <c r="O522" t="e">
        <f>IFERROR(_xlfn.XLOOKUP(M522&amp;(F522),'Báo cáo'!#REF!,'Báo cáo'!#REF!),IFERROR(_xlfn.XLOOKUP(M522&amp;(F522-3),'Báo cáo'!#REF!,'Báo cáo'!#REF!),IFERROR(_xlfn.XLOOKUP(M522&amp;(F522-5),'Báo cáo'!#REF!,'Báo cáo'!#REF!),IFERROR(_xlfn.XLOOKUP(M522&amp;(F522+5),'Báo cáo'!#REF!,'Báo cáo'!#REF!),IFERROR(_xlfn.XLOOKUP(M522&amp;(F522+2),'Báo cáo'!#REF!,'Báo cáo'!#REF!),IFERROR(_xlfn.XLOOKUP(M522&amp;(F522-6),'Báo cáo'!#REF!,'Báo cáo'!#REF!),IFERROR(_xlfn.XLOOKUP(M522&amp;(F522-1),'Báo cáo'!#REF!,'Báo cáo'!#REF!),IFERROR(_xlfn.XLOOKUP(M522&amp;(F522+3),'Báo cáo'!#REF!,'Báo cáo'!#REF!),IFERROR(_xlfn.XLOOKUP(M522&amp;(F522+1),'Báo cáo'!#REF!,'Báo cáo'!#REF!),IFERROR(_xlfn.XLOOKUP(M522&amp;(F522-4),'Báo cáo'!#REF!,'Báo cáo'!#REF!),IFERROR(_xlfn.XLOOKUP(M522&amp;(F522+6),'Báo cáo'!#REF!,'Báo cáo'!#REF!),IFERROR(_xlfn.XLOOKUP(M522&amp;(F522-2),'Báo cáo'!#REF!,'Báo cáo'!#REF!),IFERROR(_xlfn.XLOOKUP(M522&amp;(F522+4),'Báo cáo'!#REF!,'Báo cáo'!#REF!),_xlfn.XLOOKUP(M522&amp;(F522+13),'Báo cáo'!#REF!,'Báo cáo'!#REF!))))))))))))))</f>
        <v>#REF!</v>
      </c>
    </row>
    <row r="523" spans="1:15" hidden="1">
      <c r="A523">
        <v>510020</v>
      </c>
      <c r="B523" t="s">
        <v>18518</v>
      </c>
      <c r="C523" t="s">
        <v>18519</v>
      </c>
      <c r="D523" t="s">
        <v>20585</v>
      </c>
      <c r="E523" s="79" t="s">
        <v>20586</v>
      </c>
      <c r="F523" s="80">
        <v>1007519</v>
      </c>
      <c r="G523" s="81">
        <v>46064</v>
      </c>
      <c r="H523" s="81"/>
      <c r="I523" s="81"/>
      <c r="J523" s="81">
        <v>46105</v>
      </c>
      <c r="K523" t="s">
        <v>19381</v>
      </c>
      <c r="L523" s="21">
        <v>46105</v>
      </c>
      <c r="M523">
        <f t="shared" si="16"/>
        <v>12170</v>
      </c>
      <c r="N523" t="str">
        <f t="shared" si="17"/>
        <v>121701007519</v>
      </c>
      <c r="O523" t="e">
        <f>IFERROR(_xlfn.XLOOKUP(M523&amp;(F523),'Báo cáo'!#REF!,'Báo cáo'!#REF!),IFERROR(_xlfn.XLOOKUP(M523&amp;(F523-3),'Báo cáo'!#REF!,'Báo cáo'!#REF!),IFERROR(_xlfn.XLOOKUP(M523&amp;(F523-5),'Báo cáo'!#REF!,'Báo cáo'!#REF!),IFERROR(_xlfn.XLOOKUP(M523&amp;(F523+5),'Báo cáo'!#REF!,'Báo cáo'!#REF!),IFERROR(_xlfn.XLOOKUP(M523&amp;(F523+2),'Báo cáo'!#REF!,'Báo cáo'!#REF!),IFERROR(_xlfn.XLOOKUP(M523&amp;(F523-6),'Báo cáo'!#REF!,'Báo cáo'!#REF!),IFERROR(_xlfn.XLOOKUP(M523&amp;(F523-1),'Báo cáo'!#REF!,'Báo cáo'!#REF!),IFERROR(_xlfn.XLOOKUP(M523&amp;(F523+3),'Báo cáo'!#REF!,'Báo cáo'!#REF!),IFERROR(_xlfn.XLOOKUP(M523&amp;(F523+1),'Báo cáo'!#REF!,'Báo cáo'!#REF!),IFERROR(_xlfn.XLOOKUP(M523&amp;(F523-4),'Báo cáo'!#REF!,'Báo cáo'!#REF!),IFERROR(_xlfn.XLOOKUP(M523&amp;(F523+6),'Báo cáo'!#REF!,'Báo cáo'!#REF!),IFERROR(_xlfn.XLOOKUP(M523&amp;(F523-2),'Báo cáo'!#REF!,'Báo cáo'!#REF!),IFERROR(_xlfn.XLOOKUP(M523&amp;(F523+4),'Báo cáo'!#REF!,'Báo cáo'!#REF!),_xlfn.XLOOKUP(M523&amp;(F523+13),'Báo cáo'!#REF!,'Báo cáo'!#REF!))))))))))))))</f>
        <v>#REF!</v>
      </c>
    </row>
    <row r="524" spans="1:15" hidden="1">
      <c r="A524">
        <v>510020</v>
      </c>
      <c r="B524" t="s">
        <v>18518</v>
      </c>
      <c r="C524" t="s">
        <v>18519</v>
      </c>
      <c r="D524" t="s">
        <v>20587</v>
      </c>
      <c r="E524" s="79" t="s">
        <v>20588</v>
      </c>
      <c r="F524" s="80">
        <v>7325073</v>
      </c>
      <c r="G524" s="81">
        <v>46064</v>
      </c>
      <c r="H524" s="81"/>
      <c r="I524" s="81"/>
      <c r="J524" s="81">
        <v>46105</v>
      </c>
      <c r="K524" t="s">
        <v>19382</v>
      </c>
      <c r="L524" s="21">
        <v>46105</v>
      </c>
      <c r="M524">
        <f t="shared" si="16"/>
        <v>12171</v>
      </c>
      <c r="N524" t="str">
        <f t="shared" si="17"/>
        <v>121717325073</v>
      </c>
      <c r="O524" t="e">
        <f>IFERROR(_xlfn.XLOOKUP(M524&amp;(F524),'Báo cáo'!#REF!,'Báo cáo'!#REF!),IFERROR(_xlfn.XLOOKUP(M524&amp;(F524-3),'Báo cáo'!#REF!,'Báo cáo'!#REF!),IFERROR(_xlfn.XLOOKUP(M524&amp;(F524-5),'Báo cáo'!#REF!,'Báo cáo'!#REF!),IFERROR(_xlfn.XLOOKUP(M524&amp;(F524+5),'Báo cáo'!#REF!,'Báo cáo'!#REF!),IFERROR(_xlfn.XLOOKUP(M524&amp;(F524+2),'Báo cáo'!#REF!,'Báo cáo'!#REF!),IFERROR(_xlfn.XLOOKUP(M524&amp;(F524-6),'Báo cáo'!#REF!,'Báo cáo'!#REF!),IFERROR(_xlfn.XLOOKUP(M524&amp;(F524-1),'Báo cáo'!#REF!,'Báo cáo'!#REF!),IFERROR(_xlfn.XLOOKUP(M524&amp;(F524+3),'Báo cáo'!#REF!,'Báo cáo'!#REF!),IFERROR(_xlfn.XLOOKUP(M524&amp;(F524+1),'Báo cáo'!#REF!,'Báo cáo'!#REF!),IFERROR(_xlfn.XLOOKUP(M524&amp;(F524-4),'Báo cáo'!#REF!,'Báo cáo'!#REF!),IFERROR(_xlfn.XLOOKUP(M524&amp;(F524+6),'Báo cáo'!#REF!,'Báo cáo'!#REF!),IFERROR(_xlfn.XLOOKUP(M524&amp;(F524-2),'Báo cáo'!#REF!,'Báo cáo'!#REF!),IFERROR(_xlfn.XLOOKUP(M524&amp;(F524+4),'Báo cáo'!#REF!,'Báo cáo'!#REF!),_xlfn.XLOOKUP(M524&amp;(F524+13),'Báo cáo'!#REF!,'Báo cáo'!#REF!))))))))))))))</f>
        <v>#REF!</v>
      </c>
    </row>
    <row r="525" spans="1:15" hidden="1">
      <c r="A525">
        <v>510017</v>
      </c>
      <c r="B525" t="s">
        <v>18518</v>
      </c>
      <c r="C525" t="s">
        <v>18519</v>
      </c>
      <c r="D525" t="s">
        <v>20589</v>
      </c>
      <c r="E525" s="79" t="s">
        <v>20590</v>
      </c>
      <c r="F525" s="80">
        <v>8949218</v>
      </c>
      <c r="G525" s="81">
        <v>46064</v>
      </c>
      <c r="H525" s="81"/>
      <c r="I525" s="81"/>
      <c r="J525" s="81">
        <v>46105</v>
      </c>
      <c r="K525" t="s">
        <v>19383</v>
      </c>
      <c r="L525" s="21">
        <v>46105</v>
      </c>
      <c r="M525">
        <f t="shared" si="16"/>
        <v>12172</v>
      </c>
      <c r="N525" t="str">
        <f t="shared" si="17"/>
        <v>121728949218</v>
      </c>
      <c r="O525" t="e">
        <f>IFERROR(_xlfn.XLOOKUP(M525&amp;(F525),'Báo cáo'!#REF!,'Báo cáo'!#REF!),IFERROR(_xlfn.XLOOKUP(M525&amp;(F525-3),'Báo cáo'!#REF!,'Báo cáo'!#REF!),IFERROR(_xlfn.XLOOKUP(M525&amp;(F525-5),'Báo cáo'!#REF!,'Báo cáo'!#REF!),IFERROR(_xlfn.XLOOKUP(M525&amp;(F525+5),'Báo cáo'!#REF!,'Báo cáo'!#REF!),IFERROR(_xlfn.XLOOKUP(M525&amp;(F525+2),'Báo cáo'!#REF!,'Báo cáo'!#REF!),IFERROR(_xlfn.XLOOKUP(M525&amp;(F525-6),'Báo cáo'!#REF!,'Báo cáo'!#REF!),IFERROR(_xlfn.XLOOKUP(M525&amp;(F525-1),'Báo cáo'!#REF!,'Báo cáo'!#REF!),IFERROR(_xlfn.XLOOKUP(M525&amp;(F525+3),'Báo cáo'!#REF!,'Báo cáo'!#REF!),IFERROR(_xlfn.XLOOKUP(M525&amp;(F525+1),'Báo cáo'!#REF!,'Báo cáo'!#REF!),IFERROR(_xlfn.XLOOKUP(M525&amp;(F525-4),'Báo cáo'!#REF!,'Báo cáo'!#REF!),IFERROR(_xlfn.XLOOKUP(M525&amp;(F525+6),'Báo cáo'!#REF!,'Báo cáo'!#REF!),IFERROR(_xlfn.XLOOKUP(M525&amp;(F525-2),'Báo cáo'!#REF!,'Báo cáo'!#REF!),IFERROR(_xlfn.XLOOKUP(M525&amp;(F525+4),'Báo cáo'!#REF!,'Báo cáo'!#REF!),_xlfn.XLOOKUP(M525&amp;(F525+13),'Báo cáo'!#REF!,'Báo cáo'!#REF!))))))))))))))</f>
        <v>#REF!</v>
      </c>
    </row>
    <row r="526" spans="1:15" hidden="1">
      <c r="A526">
        <v>510016</v>
      </c>
      <c r="B526" t="s">
        <v>18518</v>
      </c>
      <c r="C526" t="s">
        <v>18519</v>
      </c>
      <c r="D526" t="s">
        <v>20591</v>
      </c>
      <c r="E526" s="79" t="s">
        <v>20592</v>
      </c>
      <c r="F526" s="80">
        <v>8315865</v>
      </c>
      <c r="G526" s="81">
        <v>46066</v>
      </c>
      <c r="H526" s="81"/>
      <c r="I526" s="81"/>
      <c r="J526" s="81">
        <v>46105</v>
      </c>
      <c r="K526" t="s">
        <v>19384</v>
      </c>
      <c r="L526" s="21">
        <v>46105</v>
      </c>
      <c r="M526">
        <f t="shared" si="16"/>
        <v>12173</v>
      </c>
      <c r="N526" t="str">
        <f t="shared" si="17"/>
        <v>121738315865</v>
      </c>
      <c r="O526" t="e">
        <f>IFERROR(_xlfn.XLOOKUP(M526&amp;(F526),'Báo cáo'!#REF!,'Báo cáo'!#REF!),IFERROR(_xlfn.XLOOKUP(M526&amp;(F526-3),'Báo cáo'!#REF!,'Báo cáo'!#REF!),IFERROR(_xlfn.XLOOKUP(M526&amp;(F526-5),'Báo cáo'!#REF!,'Báo cáo'!#REF!),IFERROR(_xlfn.XLOOKUP(M526&amp;(F526+5),'Báo cáo'!#REF!,'Báo cáo'!#REF!),IFERROR(_xlfn.XLOOKUP(M526&amp;(F526+2),'Báo cáo'!#REF!,'Báo cáo'!#REF!),IFERROR(_xlfn.XLOOKUP(M526&amp;(F526-6),'Báo cáo'!#REF!,'Báo cáo'!#REF!),IFERROR(_xlfn.XLOOKUP(M526&amp;(F526-1),'Báo cáo'!#REF!,'Báo cáo'!#REF!),IFERROR(_xlfn.XLOOKUP(M526&amp;(F526+3),'Báo cáo'!#REF!,'Báo cáo'!#REF!),IFERROR(_xlfn.XLOOKUP(M526&amp;(F526+1),'Báo cáo'!#REF!,'Báo cáo'!#REF!),IFERROR(_xlfn.XLOOKUP(M526&amp;(F526-4),'Báo cáo'!#REF!,'Báo cáo'!#REF!),IFERROR(_xlfn.XLOOKUP(M526&amp;(F526+6),'Báo cáo'!#REF!,'Báo cáo'!#REF!),IFERROR(_xlfn.XLOOKUP(M526&amp;(F526-2),'Báo cáo'!#REF!,'Báo cáo'!#REF!),IFERROR(_xlfn.XLOOKUP(M526&amp;(F526+4),'Báo cáo'!#REF!,'Báo cáo'!#REF!),_xlfn.XLOOKUP(M526&amp;(F526+13),'Báo cáo'!#REF!,'Báo cáo'!#REF!))))))))))))))</f>
        <v>#REF!</v>
      </c>
    </row>
    <row r="527" spans="1:15" hidden="1">
      <c r="A527">
        <v>510015</v>
      </c>
      <c r="B527" t="s">
        <v>18518</v>
      </c>
      <c r="C527" t="s">
        <v>18519</v>
      </c>
      <c r="D527" t="s">
        <v>20593</v>
      </c>
      <c r="E527" s="79" t="s">
        <v>20594</v>
      </c>
      <c r="F527" s="80">
        <v>6416820</v>
      </c>
      <c r="G527" s="81">
        <v>46063</v>
      </c>
      <c r="H527" s="81"/>
      <c r="I527" s="81"/>
      <c r="J527" s="81">
        <v>46105</v>
      </c>
      <c r="K527" t="s">
        <v>19385</v>
      </c>
      <c r="L527" s="21">
        <v>46105</v>
      </c>
      <c r="M527">
        <f t="shared" si="16"/>
        <v>12174</v>
      </c>
      <c r="N527" t="str">
        <f t="shared" si="17"/>
        <v>121746416820</v>
      </c>
      <c r="O527" t="e">
        <f>IFERROR(_xlfn.XLOOKUP(M527&amp;(F527),'Báo cáo'!#REF!,'Báo cáo'!#REF!),IFERROR(_xlfn.XLOOKUP(M527&amp;(F527-3),'Báo cáo'!#REF!,'Báo cáo'!#REF!),IFERROR(_xlfn.XLOOKUP(M527&amp;(F527-5),'Báo cáo'!#REF!,'Báo cáo'!#REF!),IFERROR(_xlfn.XLOOKUP(M527&amp;(F527+5),'Báo cáo'!#REF!,'Báo cáo'!#REF!),IFERROR(_xlfn.XLOOKUP(M527&amp;(F527+2),'Báo cáo'!#REF!,'Báo cáo'!#REF!),IFERROR(_xlfn.XLOOKUP(M527&amp;(F527-6),'Báo cáo'!#REF!,'Báo cáo'!#REF!),IFERROR(_xlfn.XLOOKUP(M527&amp;(F527-1),'Báo cáo'!#REF!,'Báo cáo'!#REF!),IFERROR(_xlfn.XLOOKUP(M527&amp;(F527+3),'Báo cáo'!#REF!,'Báo cáo'!#REF!),IFERROR(_xlfn.XLOOKUP(M527&amp;(F527+1),'Báo cáo'!#REF!,'Báo cáo'!#REF!),IFERROR(_xlfn.XLOOKUP(M527&amp;(F527-4),'Báo cáo'!#REF!,'Báo cáo'!#REF!),IFERROR(_xlfn.XLOOKUP(M527&amp;(F527+6),'Báo cáo'!#REF!,'Báo cáo'!#REF!),IFERROR(_xlfn.XLOOKUP(M527&amp;(F527-2),'Báo cáo'!#REF!,'Báo cáo'!#REF!),IFERROR(_xlfn.XLOOKUP(M527&amp;(F527+4),'Báo cáo'!#REF!,'Báo cáo'!#REF!),_xlfn.XLOOKUP(M527&amp;(F527+13),'Báo cáo'!#REF!,'Báo cáo'!#REF!))))))))))))))</f>
        <v>#REF!</v>
      </c>
    </row>
    <row r="528" spans="1:15" hidden="1">
      <c r="A528">
        <v>510011</v>
      </c>
      <c r="B528" t="s">
        <v>18518</v>
      </c>
      <c r="C528" t="s">
        <v>18519</v>
      </c>
      <c r="D528" t="s">
        <v>20595</v>
      </c>
      <c r="E528" s="79" t="s">
        <v>20596</v>
      </c>
      <c r="F528" s="80">
        <v>5122710</v>
      </c>
      <c r="G528" s="81">
        <v>46063</v>
      </c>
      <c r="H528" s="81"/>
      <c r="I528" s="81"/>
      <c r="J528" s="81">
        <v>46105</v>
      </c>
      <c r="K528" t="s">
        <v>19388</v>
      </c>
      <c r="L528" s="21">
        <v>46105</v>
      </c>
      <c r="M528">
        <f t="shared" si="16"/>
        <v>12175</v>
      </c>
      <c r="N528" t="str">
        <f t="shared" si="17"/>
        <v>121755122710</v>
      </c>
      <c r="O528" t="e">
        <f>IFERROR(_xlfn.XLOOKUP(M528&amp;(F528),'Báo cáo'!#REF!,'Báo cáo'!#REF!),IFERROR(_xlfn.XLOOKUP(M528&amp;(F528-3),'Báo cáo'!#REF!,'Báo cáo'!#REF!),IFERROR(_xlfn.XLOOKUP(M528&amp;(F528-5),'Báo cáo'!#REF!,'Báo cáo'!#REF!),IFERROR(_xlfn.XLOOKUP(M528&amp;(F528+5),'Báo cáo'!#REF!,'Báo cáo'!#REF!),IFERROR(_xlfn.XLOOKUP(M528&amp;(F528+2),'Báo cáo'!#REF!,'Báo cáo'!#REF!),IFERROR(_xlfn.XLOOKUP(M528&amp;(F528-6),'Báo cáo'!#REF!,'Báo cáo'!#REF!),IFERROR(_xlfn.XLOOKUP(M528&amp;(F528-1),'Báo cáo'!#REF!,'Báo cáo'!#REF!),IFERROR(_xlfn.XLOOKUP(M528&amp;(F528+3),'Báo cáo'!#REF!,'Báo cáo'!#REF!),IFERROR(_xlfn.XLOOKUP(M528&amp;(F528+1),'Báo cáo'!#REF!,'Báo cáo'!#REF!),IFERROR(_xlfn.XLOOKUP(M528&amp;(F528-4),'Báo cáo'!#REF!,'Báo cáo'!#REF!),IFERROR(_xlfn.XLOOKUP(M528&amp;(F528+6),'Báo cáo'!#REF!,'Báo cáo'!#REF!),IFERROR(_xlfn.XLOOKUP(M528&amp;(F528-2),'Báo cáo'!#REF!,'Báo cáo'!#REF!),IFERROR(_xlfn.XLOOKUP(M528&amp;(F528+4),'Báo cáo'!#REF!,'Báo cáo'!#REF!),_xlfn.XLOOKUP(M528&amp;(F528+13),'Báo cáo'!#REF!,'Báo cáo'!#REF!))))))))))))))</f>
        <v>#REF!</v>
      </c>
    </row>
    <row r="529" spans="1:15" hidden="1">
      <c r="A529">
        <v>510011</v>
      </c>
      <c r="B529" t="s">
        <v>18518</v>
      </c>
      <c r="C529" t="s">
        <v>18519</v>
      </c>
      <c r="D529" t="s">
        <v>20597</v>
      </c>
      <c r="E529" s="79" t="s">
        <v>20598</v>
      </c>
      <c r="F529" s="80">
        <v>58761045</v>
      </c>
      <c r="G529" s="81">
        <v>46063</v>
      </c>
      <c r="H529" s="81"/>
      <c r="I529" s="81"/>
      <c r="J529" s="81">
        <v>46105</v>
      </c>
      <c r="K529" t="s">
        <v>19389</v>
      </c>
      <c r="L529" s="21">
        <v>46105</v>
      </c>
      <c r="M529">
        <f t="shared" si="16"/>
        <v>12176</v>
      </c>
      <c r="N529" t="str">
        <f t="shared" si="17"/>
        <v>1217658761045</v>
      </c>
      <c r="O529" t="e">
        <f>IFERROR(_xlfn.XLOOKUP(M529&amp;(F529),'Báo cáo'!#REF!,'Báo cáo'!#REF!),IFERROR(_xlfn.XLOOKUP(M529&amp;(F529-3),'Báo cáo'!#REF!,'Báo cáo'!#REF!),IFERROR(_xlfn.XLOOKUP(M529&amp;(F529-5),'Báo cáo'!#REF!,'Báo cáo'!#REF!),IFERROR(_xlfn.XLOOKUP(M529&amp;(F529+5),'Báo cáo'!#REF!,'Báo cáo'!#REF!),IFERROR(_xlfn.XLOOKUP(M529&amp;(F529+2),'Báo cáo'!#REF!,'Báo cáo'!#REF!),IFERROR(_xlfn.XLOOKUP(M529&amp;(F529-6),'Báo cáo'!#REF!,'Báo cáo'!#REF!),IFERROR(_xlfn.XLOOKUP(M529&amp;(F529-1),'Báo cáo'!#REF!,'Báo cáo'!#REF!),IFERROR(_xlfn.XLOOKUP(M529&amp;(F529+3),'Báo cáo'!#REF!,'Báo cáo'!#REF!),IFERROR(_xlfn.XLOOKUP(M529&amp;(F529+1),'Báo cáo'!#REF!,'Báo cáo'!#REF!),IFERROR(_xlfn.XLOOKUP(M529&amp;(F529-4),'Báo cáo'!#REF!,'Báo cáo'!#REF!),IFERROR(_xlfn.XLOOKUP(M529&amp;(F529+6),'Báo cáo'!#REF!,'Báo cáo'!#REF!),IFERROR(_xlfn.XLOOKUP(M529&amp;(F529-2),'Báo cáo'!#REF!,'Báo cáo'!#REF!),IFERROR(_xlfn.XLOOKUP(M529&amp;(F529+4),'Báo cáo'!#REF!,'Báo cáo'!#REF!),_xlfn.XLOOKUP(M529&amp;(F529+13),'Báo cáo'!#REF!,'Báo cáo'!#REF!))))))))))))))</f>
        <v>#REF!</v>
      </c>
    </row>
    <row r="530" spans="1:15" hidden="1">
      <c r="A530">
        <v>510010</v>
      </c>
      <c r="B530" t="s">
        <v>18518</v>
      </c>
      <c r="C530" t="s">
        <v>18519</v>
      </c>
      <c r="D530" t="s">
        <v>20599</v>
      </c>
      <c r="E530" s="79" t="s">
        <v>20600</v>
      </c>
      <c r="F530" s="80">
        <v>79026543</v>
      </c>
      <c r="G530" s="81">
        <v>46063</v>
      </c>
      <c r="H530" s="81"/>
      <c r="I530" s="81"/>
      <c r="J530" s="81">
        <v>46105</v>
      </c>
      <c r="K530" t="s">
        <v>19390</v>
      </c>
      <c r="L530" s="21">
        <v>46105</v>
      </c>
      <c r="M530">
        <f t="shared" si="16"/>
        <v>12177</v>
      </c>
      <c r="N530" t="str">
        <f t="shared" si="17"/>
        <v>1217779026543</v>
      </c>
      <c r="O530" t="e">
        <f>IFERROR(_xlfn.XLOOKUP(M530&amp;(F530),'Báo cáo'!#REF!,'Báo cáo'!#REF!),IFERROR(_xlfn.XLOOKUP(M530&amp;(F530-3),'Báo cáo'!#REF!,'Báo cáo'!#REF!),IFERROR(_xlfn.XLOOKUP(M530&amp;(F530-5),'Báo cáo'!#REF!,'Báo cáo'!#REF!),IFERROR(_xlfn.XLOOKUP(M530&amp;(F530+5),'Báo cáo'!#REF!,'Báo cáo'!#REF!),IFERROR(_xlfn.XLOOKUP(M530&amp;(F530+2),'Báo cáo'!#REF!,'Báo cáo'!#REF!),IFERROR(_xlfn.XLOOKUP(M530&amp;(F530-6),'Báo cáo'!#REF!,'Báo cáo'!#REF!),IFERROR(_xlfn.XLOOKUP(M530&amp;(F530-1),'Báo cáo'!#REF!,'Báo cáo'!#REF!),IFERROR(_xlfn.XLOOKUP(M530&amp;(F530+3),'Báo cáo'!#REF!,'Báo cáo'!#REF!),IFERROR(_xlfn.XLOOKUP(M530&amp;(F530+1),'Báo cáo'!#REF!,'Báo cáo'!#REF!),IFERROR(_xlfn.XLOOKUP(M530&amp;(F530-4),'Báo cáo'!#REF!,'Báo cáo'!#REF!),IFERROR(_xlfn.XLOOKUP(M530&amp;(F530+6),'Báo cáo'!#REF!,'Báo cáo'!#REF!),IFERROR(_xlfn.XLOOKUP(M530&amp;(F530-2),'Báo cáo'!#REF!,'Báo cáo'!#REF!),IFERROR(_xlfn.XLOOKUP(M530&amp;(F530+4),'Báo cáo'!#REF!,'Báo cáo'!#REF!),_xlfn.XLOOKUP(M530&amp;(F530+13),'Báo cáo'!#REF!,'Báo cáo'!#REF!))))))))))))))</f>
        <v>#REF!</v>
      </c>
    </row>
    <row r="531" spans="1:15" hidden="1">
      <c r="A531">
        <v>510010</v>
      </c>
      <c r="B531" t="s">
        <v>18518</v>
      </c>
      <c r="C531" t="s">
        <v>18519</v>
      </c>
      <c r="D531" t="s">
        <v>20601</v>
      </c>
      <c r="E531" s="79" t="s">
        <v>20602</v>
      </c>
      <c r="F531" s="80">
        <v>10245420</v>
      </c>
      <c r="G531" s="81">
        <v>46063</v>
      </c>
      <c r="H531" s="81"/>
      <c r="I531" s="81"/>
      <c r="J531" s="81">
        <v>46105</v>
      </c>
      <c r="K531" t="s">
        <v>19391</v>
      </c>
      <c r="L531" s="21">
        <v>46105</v>
      </c>
      <c r="M531">
        <f t="shared" si="16"/>
        <v>12178</v>
      </c>
      <c r="N531" t="str">
        <f t="shared" si="17"/>
        <v>1217810245420</v>
      </c>
      <c r="O531" t="e">
        <f>IFERROR(_xlfn.XLOOKUP(M531&amp;(F531),'Báo cáo'!#REF!,'Báo cáo'!#REF!),IFERROR(_xlfn.XLOOKUP(M531&amp;(F531-3),'Báo cáo'!#REF!,'Báo cáo'!#REF!),IFERROR(_xlfn.XLOOKUP(M531&amp;(F531-5),'Báo cáo'!#REF!,'Báo cáo'!#REF!),IFERROR(_xlfn.XLOOKUP(M531&amp;(F531+5),'Báo cáo'!#REF!,'Báo cáo'!#REF!),IFERROR(_xlfn.XLOOKUP(M531&amp;(F531+2),'Báo cáo'!#REF!,'Báo cáo'!#REF!),IFERROR(_xlfn.XLOOKUP(M531&amp;(F531-6),'Báo cáo'!#REF!,'Báo cáo'!#REF!),IFERROR(_xlfn.XLOOKUP(M531&amp;(F531-1),'Báo cáo'!#REF!,'Báo cáo'!#REF!),IFERROR(_xlfn.XLOOKUP(M531&amp;(F531+3),'Báo cáo'!#REF!,'Báo cáo'!#REF!),IFERROR(_xlfn.XLOOKUP(M531&amp;(F531+1),'Báo cáo'!#REF!,'Báo cáo'!#REF!),IFERROR(_xlfn.XLOOKUP(M531&amp;(F531-4),'Báo cáo'!#REF!,'Báo cáo'!#REF!),IFERROR(_xlfn.XLOOKUP(M531&amp;(F531+6),'Báo cáo'!#REF!,'Báo cáo'!#REF!),IFERROR(_xlfn.XLOOKUP(M531&amp;(F531-2),'Báo cáo'!#REF!,'Báo cáo'!#REF!),IFERROR(_xlfn.XLOOKUP(M531&amp;(F531+4),'Báo cáo'!#REF!,'Báo cáo'!#REF!),_xlfn.XLOOKUP(M531&amp;(F531+13),'Báo cáo'!#REF!,'Báo cáo'!#REF!))))))))))))))</f>
        <v>#REF!</v>
      </c>
    </row>
    <row r="532" spans="1:15" hidden="1">
      <c r="A532">
        <v>510050</v>
      </c>
      <c r="B532" t="s">
        <v>18518</v>
      </c>
      <c r="C532" t="s">
        <v>18519</v>
      </c>
      <c r="D532" t="s">
        <v>20603</v>
      </c>
      <c r="E532" s="79" t="s">
        <v>20604</v>
      </c>
      <c r="F532" s="80">
        <v>758768</v>
      </c>
      <c r="G532" s="81">
        <v>46060</v>
      </c>
      <c r="H532" s="81"/>
      <c r="I532" s="81"/>
      <c r="J532" s="81">
        <v>46105</v>
      </c>
      <c r="K532" t="s">
        <v>19373</v>
      </c>
      <c r="L532" s="21">
        <v>46105</v>
      </c>
      <c r="M532">
        <f t="shared" si="16"/>
        <v>12179</v>
      </c>
      <c r="N532" t="str">
        <f t="shared" si="17"/>
        <v>12179758768</v>
      </c>
      <c r="O532" t="e">
        <f>IFERROR(_xlfn.XLOOKUP(M532&amp;(F532),'Báo cáo'!#REF!,'Báo cáo'!#REF!),IFERROR(_xlfn.XLOOKUP(M532&amp;(F532-3),'Báo cáo'!#REF!,'Báo cáo'!#REF!),IFERROR(_xlfn.XLOOKUP(M532&amp;(F532-5),'Báo cáo'!#REF!,'Báo cáo'!#REF!),IFERROR(_xlfn.XLOOKUP(M532&amp;(F532+5),'Báo cáo'!#REF!,'Báo cáo'!#REF!),IFERROR(_xlfn.XLOOKUP(M532&amp;(F532+2),'Báo cáo'!#REF!,'Báo cáo'!#REF!),IFERROR(_xlfn.XLOOKUP(M532&amp;(F532-6),'Báo cáo'!#REF!,'Báo cáo'!#REF!),IFERROR(_xlfn.XLOOKUP(M532&amp;(F532-1),'Báo cáo'!#REF!,'Báo cáo'!#REF!),IFERROR(_xlfn.XLOOKUP(M532&amp;(F532+3),'Báo cáo'!#REF!,'Báo cáo'!#REF!),IFERROR(_xlfn.XLOOKUP(M532&amp;(F532+1),'Báo cáo'!#REF!,'Báo cáo'!#REF!),IFERROR(_xlfn.XLOOKUP(M532&amp;(F532-4),'Báo cáo'!#REF!,'Báo cáo'!#REF!),IFERROR(_xlfn.XLOOKUP(M532&amp;(F532+6),'Báo cáo'!#REF!,'Báo cáo'!#REF!),IFERROR(_xlfn.XLOOKUP(M532&amp;(F532-2),'Báo cáo'!#REF!,'Báo cáo'!#REF!),IFERROR(_xlfn.XLOOKUP(M532&amp;(F532+4),'Báo cáo'!#REF!,'Báo cáo'!#REF!),_xlfn.XLOOKUP(M532&amp;(F532+13),'Báo cáo'!#REF!,'Báo cáo'!#REF!))))))))))))))</f>
        <v>#REF!</v>
      </c>
    </row>
    <row r="533" spans="1:15" hidden="1">
      <c r="A533">
        <v>510050</v>
      </c>
      <c r="B533" t="s">
        <v>18518</v>
      </c>
      <c r="C533" t="s">
        <v>18519</v>
      </c>
      <c r="D533" t="s">
        <v>20605</v>
      </c>
      <c r="E533" s="79" t="s">
        <v>20606</v>
      </c>
      <c r="F533" s="80">
        <v>1259402</v>
      </c>
      <c r="G533" s="81">
        <v>46060</v>
      </c>
      <c r="H533" s="81"/>
      <c r="I533" s="81"/>
      <c r="J533" s="81">
        <v>46105</v>
      </c>
      <c r="K533" t="s">
        <v>19374</v>
      </c>
      <c r="L533" s="21">
        <v>46105</v>
      </c>
      <c r="M533">
        <f t="shared" si="16"/>
        <v>12180</v>
      </c>
      <c r="N533" t="str">
        <f t="shared" si="17"/>
        <v>121801259402</v>
      </c>
      <c r="O533" t="e">
        <f>IFERROR(_xlfn.XLOOKUP(M533&amp;(F533),'Báo cáo'!#REF!,'Báo cáo'!#REF!),IFERROR(_xlfn.XLOOKUP(M533&amp;(F533-3),'Báo cáo'!#REF!,'Báo cáo'!#REF!),IFERROR(_xlfn.XLOOKUP(M533&amp;(F533-5),'Báo cáo'!#REF!,'Báo cáo'!#REF!),IFERROR(_xlfn.XLOOKUP(M533&amp;(F533+5),'Báo cáo'!#REF!,'Báo cáo'!#REF!),IFERROR(_xlfn.XLOOKUP(M533&amp;(F533+2),'Báo cáo'!#REF!,'Báo cáo'!#REF!),IFERROR(_xlfn.XLOOKUP(M533&amp;(F533-6),'Báo cáo'!#REF!,'Báo cáo'!#REF!),IFERROR(_xlfn.XLOOKUP(M533&amp;(F533-1),'Báo cáo'!#REF!,'Báo cáo'!#REF!),IFERROR(_xlfn.XLOOKUP(M533&amp;(F533+3),'Báo cáo'!#REF!,'Báo cáo'!#REF!),IFERROR(_xlfn.XLOOKUP(M533&amp;(F533+1),'Báo cáo'!#REF!,'Báo cáo'!#REF!),IFERROR(_xlfn.XLOOKUP(M533&amp;(F533-4),'Báo cáo'!#REF!,'Báo cáo'!#REF!),IFERROR(_xlfn.XLOOKUP(M533&amp;(F533+6),'Báo cáo'!#REF!,'Báo cáo'!#REF!),IFERROR(_xlfn.XLOOKUP(M533&amp;(F533-2),'Báo cáo'!#REF!,'Báo cáo'!#REF!),IFERROR(_xlfn.XLOOKUP(M533&amp;(F533+4),'Báo cáo'!#REF!,'Báo cáo'!#REF!),_xlfn.XLOOKUP(M533&amp;(F533+13),'Báo cáo'!#REF!,'Báo cáo'!#REF!))))))))))))))</f>
        <v>#REF!</v>
      </c>
    </row>
    <row r="534" spans="1:15" hidden="1">
      <c r="A534">
        <v>510018</v>
      </c>
      <c r="B534" t="s">
        <v>18518</v>
      </c>
      <c r="C534" t="s">
        <v>18519</v>
      </c>
      <c r="D534" t="s">
        <v>20607</v>
      </c>
      <c r="E534" s="79" t="s">
        <v>20608</v>
      </c>
      <c r="F534" s="80">
        <v>5122710</v>
      </c>
      <c r="G534" s="81">
        <v>46066</v>
      </c>
      <c r="H534" s="81"/>
      <c r="I534" s="81"/>
      <c r="J534" s="81">
        <v>46105</v>
      </c>
      <c r="K534" t="s">
        <v>19405</v>
      </c>
      <c r="L534" s="21">
        <v>46105</v>
      </c>
      <c r="M534">
        <f t="shared" si="16"/>
        <v>13164</v>
      </c>
      <c r="N534" t="str">
        <f t="shared" si="17"/>
        <v>131645122710</v>
      </c>
      <c r="O534" t="e">
        <f>IFERROR(_xlfn.XLOOKUP(M534&amp;(F534),'Báo cáo'!#REF!,'Báo cáo'!#REF!),IFERROR(_xlfn.XLOOKUP(M534&amp;(F534-3),'Báo cáo'!#REF!,'Báo cáo'!#REF!),IFERROR(_xlfn.XLOOKUP(M534&amp;(F534-5),'Báo cáo'!#REF!,'Báo cáo'!#REF!),IFERROR(_xlfn.XLOOKUP(M534&amp;(F534+5),'Báo cáo'!#REF!,'Báo cáo'!#REF!),IFERROR(_xlfn.XLOOKUP(M534&amp;(F534+2),'Báo cáo'!#REF!,'Báo cáo'!#REF!),IFERROR(_xlfn.XLOOKUP(M534&amp;(F534-6),'Báo cáo'!#REF!,'Báo cáo'!#REF!),IFERROR(_xlfn.XLOOKUP(M534&amp;(F534-1),'Báo cáo'!#REF!,'Báo cáo'!#REF!),IFERROR(_xlfn.XLOOKUP(M534&amp;(F534+3),'Báo cáo'!#REF!,'Báo cáo'!#REF!),IFERROR(_xlfn.XLOOKUP(M534&amp;(F534+1),'Báo cáo'!#REF!,'Báo cáo'!#REF!),IFERROR(_xlfn.XLOOKUP(M534&amp;(F534-4),'Báo cáo'!#REF!,'Báo cáo'!#REF!),IFERROR(_xlfn.XLOOKUP(M534&amp;(F534+6),'Báo cáo'!#REF!,'Báo cáo'!#REF!),IFERROR(_xlfn.XLOOKUP(M534&amp;(F534-2),'Báo cáo'!#REF!,'Báo cáo'!#REF!),IFERROR(_xlfn.XLOOKUP(M534&amp;(F534+4),'Báo cáo'!#REF!,'Báo cáo'!#REF!),_xlfn.XLOOKUP(M534&amp;(F534+13),'Báo cáo'!#REF!,'Báo cáo'!#REF!))))))))))))))</f>
        <v>#REF!</v>
      </c>
    </row>
    <row r="535" spans="1:15" hidden="1">
      <c r="A535">
        <v>510018</v>
      </c>
      <c r="B535" t="s">
        <v>18518</v>
      </c>
      <c r="C535" t="s">
        <v>18519</v>
      </c>
      <c r="D535" t="s">
        <v>20609</v>
      </c>
      <c r="E535" s="79" t="s">
        <v>20610</v>
      </c>
      <c r="F535" s="80">
        <v>11564181</v>
      </c>
      <c r="G535" s="81">
        <v>46064</v>
      </c>
      <c r="H535" s="81"/>
      <c r="I535" s="81"/>
      <c r="J535" s="81">
        <v>46105</v>
      </c>
      <c r="K535" t="s">
        <v>19397</v>
      </c>
      <c r="L535" s="21">
        <v>46105</v>
      </c>
      <c r="M535">
        <f t="shared" si="16"/>
        <v>13165</v>
      </c>
      <c r="N535" t="str">
        <f t="shared" si="17"/>
        <v>1316511564181</v>
      </c>
      <c r="O535" t="e">
        <f>IFERROR(_xlfn.XLOOKUP(M535&amp;(F535),'Báo cáo'!#REF!,'Báo cáo'!#REF!),IFERROR(_xlfn.XLOOKUP(M535&amp;(F535-3),'Báo cáo'!#REF!,'Báo cáo'!#REF!),IFERROR(_xlfn.XLOOKUP(M535&amp;(F535-5),'Báo cáo'!#REF!,'Báo cáo'!#REF!),IFERROR(_xlfn.XLOOKUP(M535&amp;(F535+5),'Báo cáo'!#REF!,'Báo cáo'!#REF!),IFERROR(_xlfn.XLOOKUP(M535&amp;(F535+2),'Báo cáo'!#REF!,'Báo cáo'!#REF!),IFERROR(_xlfn.XLOOKUP(M535&amp;(F535-6),'Báo cáo'!#REF!,'Báo cáo'!#REF!),IFERROR(_xlfn.XLOOKUP(M535&amp;(F535-1),'Báo cáo'!#REF!,'Báo cáo'!#REF!),IFERROR(_xlfn.XLOOKUP(M535&amp;(F535+3),'Báo cáo'!#REF!,'Báo cáo'!#REF!),IFERROR(_xlfn.XLOOKUP(M535&amp;(F535+1),'Báo cáo'!#REF!,'Báo cáo'!#REF!),IFERROR(_xlfn.XLOOKUP(M535&amp;(F535-4),'Báo cáo'!#REF!,'Báo cáo'!#REF!),IFERROR(_xlfn.XLOOKUP(M535&amp;(F535+6),'Báo cáo'!#REF!,'Báo cáo'!#REF!),IFERROR(_xlfn.XLOOKUP(M535&amp;(F535-2),'Báo cáo'!#REF!,'Báo cáo'!#REF!),IFERROR(_xlfn.XLOOKUP(M535&amp;(F535+4),'Báo cáo'!#REF!,'Báo cáo'!#REF!),_xlfn.XLOOKUP(M535&amp;(F535+13),'Báo cáo'!#REF!,'Báo cáo'!#REF!))))))))))))))</f>
        <v>#REF!</v>
      </c>
    </row>
    <row r="536" spans="1:15" hidden="1">
      <c r="A536">
        <v>510018</v>
      </c>
      <c r="B536" t="s">
        <v>18518</v>
      </c>
      <c r="C536" t="s">
        <v>18519</v>
      </c>
      <c r="D536" t="s">
        <v>20611</v>
      </c>
      <c r="E536" s="79" t="s">
        <v>20612</v>
      </c>
      <c r="F536" s="80">
        <v>15657003</v>
      </c>
      <c r="G536" s="81">
        <v>46065</v>
      </c>
      <c r="H536" s="81"/>
      <c r="I536" s="81"/>
      <c r="J536" s="81">
        <v>46105</v>
      </c>
      <c r="K536" t="s">
        <v>19399</v>
      </c>
      <c r="L536" s="21">
        <v>46105</v>
      </c>
      <c r="M536">
        <f t="shared" si="16"/>
        <v>13166</v>
      </c>
      <c r="N536" t="str">
        <f t="shared" si="17"/>
        <v>1316615657003</v>
      </c>
      <c r="O536" t="e">
        <f>IFERROR(_xlfn.XLOOKUP(M536&amp;(F536),'Báo cáo'!#REF!,'Báo cáo'!#REF!),IFERROR(_xlfn.XLOOKUP(M536&amp;(F536-3),'Báo cáo'!#REF!,'Báo cáo'!#REF!),IFERROR(_xlfn.XLOOKUP(M536&amp;(F536-5),'Báo cáo'!#REF!,'Báo cáo'!#REF!),IFERROR(_xlfn.XLOOKUP(M536&amp;(F536+5),'Báo cáo'!#REF!,'Báo cáo'!#REF!),IFERROR(_xlfn.XLOOKUP(M536&amp;(F536+2),'Báo cáo'!#REF!,'Báo cáo'!#REF!),IFERROR(_xlfn.XLOOKUP(M536&amp;(F536-6),'Báo cáo'!#REF!,'Báo cáo'!#REF!),IFERROR(_xlfn.XLOOKUP(M536&amp;(F536-1),'Báo cáo'!#REF!,'Báo cáo'!#REF!),IFERROR(_xlfn.XLOOKUP(M536&amp;(F536+3),'Báo cáo'!#REF!,'Báo cáo'!#REF!),IFERROR(_xlfn.XLOOKUP(M536&amp;(F536+1),'Báo cáo'!#REF!,'Báo cáo'!#REF!),IFERROR(_xlfn.XLOOKUP(M536&amp;(F536-4),'Báo cáo'!#REF!,'Báo cáo'!#REF!),IFERROR(_xlfn.XLOOKUP(M536&amp;(F536+6),'Báo cáo'!#REF!,'Báo cáo'!#REF!),IFERROR(_xlfn.XLOOKUP(M536&amp;(F536-2),'Báo cáo'!#REF!,'Báo cáo'!#REF!),IFERROR(_xlfn.XLOOKUP(M536&amp;(F536+4),'Báo cáo'!#REF!,'Báo cáo'!#REF!),_xlfn.XLOOKUP(M536&amp;(F536+13),'Báo cáo'!#REF!,'Báo cáo'!#REF!))))))))))))))</f>
        <v>#REF!</v>
      </c>
    </row>
    <row r="537" spans="1:15" hidden="1">
      <c r="A537">
        <v>510011</v>
      </c>
      <c r="B537" t="s">
        <v>18518</v>
      </c>
      <c r="C537" t="s">
        <v>18519</v>
      </c>
      <c r="D537" t="s">
        <v>20613</v>
      </c>
      <c r="E537" s="79" t="s">
        <v>20614</v>
      </c>
      <c r="F537" s="80">
        <v>29668127</v>
      </c>
      <c r="G537" s="81">
        <v>46066</v>
      </c>
      <c r="H537" s="81"/>
      <c r="I537" s="81"/>
      <c r="J537" s="81">
        <v>46105</v>
      </c>
      <c r="K537" t="s">
        <v>19406</v>
      </c>
      <c r="L537" s="21">
        <v>46105</v>
      </c>
      <c r="M537">
        <f t="shared" si="16"/>
        <v>13167</v>
      </c>
      <c r="N537" t="str">
        <f t="shared" si="17"/>
        <v>1316729668127</v>
      </c>
      <c r="O537" t="e">
        <f>IFERROR(_xlfn.XLOOKUP(M537&amp;(F537),'Báo cáo'!#REF!,'Báo cáo'!#REF!),IFERROR(_xlfn.XLOOKUP(M537&amp;(F537-3),'Báo cáo'!#REF!,'Báo cáo'!#REF!),IFERROR(_xlfn.XLOOKUP(M537&amp;(F537-5),'Báo cáo'!#REF!,'Báo cáo'!#REF!),IFERROR(_xlfn.XLOOKUP(M537&amp;(F537+5),'Báo cáo'!#REF!,'Báo cáo'!#REF!),IFERROR(_xlfn.XLOOKUP(M537&amp;(F537+2),'Báo cáo'!#REF!,'Báo cáo'!#REF!),IFERROR(_xlfn.XLOOKUP(M537&amp;(F537-6),'Báo cáo'!#REF!,'Báo cáo'!#REF!),IFERROR(_xlfn.XLOOKUP(M537&amp;(F537-1),'Báo cáo'!#REF!,'Báo cáo'!#REF!),IFERROR(_xlfn.XLOOKUP(M537&amp;(F537+3),'Báo cáo'!#REF!,'Báo cáo'!#REF!),IFERROR(_xlfn.XLOOKUP(M537&amp;(F537+1),'Báo cáo'!#REF!,'Báo cáo'!#REF!),IFERROR(_xlfn.XLOOKUP(M537&amp;(F537-4),'Báo cáo'!#REF!,'Báo cáo'!#REF!),IFERROR(_xlfn.XLOOKUP(M537&amp;(F537+6),'Báo cáo'!#REF!,'Báo cáo'!#REF!),IFERROR(_xlfn.XLOOKUP(M537&amp;(F537-2),'Báo cáo'!#REF!,'Báo cáo'!#REF!),IFERROR(_xlfn.XLOOKUP(M537&amp;(F537+4),'Báo cáo'!#REF!,'Báo cáo'!#REF!),_xlfn.XLOOKUP(M537&amp;(F537+13),'Báo cáo'!#REF!,'Báo cáo'!#REF!))))))))))))))</f>
        <v>#REF!</v>
      </c>
    </row>
    <row r="538" spans="1:15" hidden="1">
      <c r="A538">
        <v>510012</v>
      </c>
      <c r="B538" t="s">
        <v>18518</v>
      </c>
      <c r="C538" t="s">
        <v>18519</v>
      </c>
      <c r="D538" t="s">
        <v>20615</v>
      </c>
      <c r="E538" s="79" t="s">
        <v>20616</v>
      </c>
      <c r="F538" s="80">
        <v>28546952</v>
      </c>
      <c r="G538" s="81">
        <v>46066</v>
      </c>
      <c r="H538" s="81"/>
      <c r="I538" s="81"/>
      <c r="J538" s="81">
        <v>46105</v>
      </c>
      <c r="K538" t="s">
        <v>19407</v>
      </c>
      <c r="L538" s="21">
        <v>46105</v>
      </c>
      <c r="M538">
        <f t="shared" si="16"/>
        <v>13168</v>
      </c>
      <c r="N538" t="str">
        <f t="shared" si="17"/>
        <v>1316828546952</v>
      </c>
      <c r="O538" t="e">
        <f>IFERROR(_xlfn.XLOOKUP(M538&amp;(F538),'Báo cáo'!#REF!,'Báo cáo'!#REF!),IFERROR(_xlfn.XLOOKUP(M538&amp;(F538-3),'Báo cáo'!#REF!,'Báo cáo'!#REF!),IFERROR(_xlfn.XLOOKUP(M538&amp;(F538-5),'Báo cáo'!#REF!,'Báo cáo'!#REF!),IFERROR(_xlfn.XLOOKUP(M538&amp;(F538+5),'Báo cáo'!#REF!,'Báo cáo'!#REF!),IFERROR(_xlfn.XLOOKUP(M538&amp;(F538+2),'Báo cáo'!#REF!,'Báo cáo'!#REF!),IFERROR(_xlfn.XLOOKUP(M538&amp;(F538-6),'Báo cáo'!#REF!,'Báo cáo'!#REF!),IFERROR(_xlfn.XLOOKUP(M538&amp;(F538-1),'Báo cáo'!#REF!,'Báo cáo'!#REF!),IFERROR(_xlfn.XLOOKUP(M538&amp;(F538+3),'Báo cáo'!#REF!,'Báo cáo'!#REF!),IFERROR(_xlfn.XLOOKUP(M538&amp;(F538+1),'Báo cáo'!#REF!,'Báo cáo'!#REF!),IFERROR(_xlfn.XLOOKUP(M538&amp;(F538-4),'Báo cáo'!#REF!,'Báo cáo'!#REF!),IFERROR(_xlfn.XLOOKUP(M538&amp;(F538+6),'Báo cáo'!#REF!,'Báo cáo'!#REF!),IFERROR(_xlfn.XLOOKUP(M538&amp;(F538-2),'Báo cáo'!#REF!,'Báo cáo'!#REF!),IFERROR(_xlfn.XLOOKUP(M538&amp;(F538+4),'Báo cáo'!#REF!,'Báo cáo'!#REF!),_xlfn.XLOOKUP(M538&amp;(F538+13),'Báo cáo'!#REF!,'Báo cáo'!#REF!))))))))))))))</f>
        <v>#REF!</v>
      </c>
    </row>
    <row r="539" spans="1:15" hidden="1">
      <c r="A539">
        <v>510012</v>
      </c>
      <c r="B539" t="s">
        <v>18518</v>
      </c>
      <c r="C539" t="s">
        <v>18519</v>
      </c>
      <c r="D539" t="s">
        <v>20617</v>
      </c>
      <c r="E539" s="79" t="s">
        <v>20618</v>
      </c>
      <c r="F539" s="80">
        <v>2315628</v>
      </c>
      <c r="G539" s="81">
        <v>46065</v>
      </c>
      <c r="H539" s="81"/>
      <c r="I539" s="81"/>
      <c r="J539" s="81">
        <v>46105</v>
      </c>
      <c r="K539" t="s">
        <v>19400</v>
      </c>
      <c r="L539" s="21">
        <v>46105</v>
      </c>
      <c r="M539">
        <f t="shared" si="16"/>
        <v>13169</v>
      </c>
      <c r="N539" t="str">
        <f t="shared" si="17"/>
        <v>131692315628</v>
      </c>
      <c r="O539" t="e">
        <f>IFERROR(_xlfn.XLOOKUP(M539&amp;(F539),'Báo cáo'!#REF!,'Báo cáo'!#REF!),IFERROR(_xlfn.XLOOKUP(M539&amp;(F539-3),'Báo cáo'!#REF!,'Báo cáo'!#REF!),IFERROR(_xlfn.XLOOKUP(M539&amp;(F539-5),'Báo cáo'!#REF!,'Báo cáo'!#REF!),IFERROR(_xlfn.XLOOKUP(M539&amp;(F539+5),'Báo cáo'!#REF!,'Báo cáo'!#REF!),IFERROR(_xlfn.XLOOKUP(M539&amp;(F539+2),'Báo cáo'!#REF!,'Báo cáo'!#REF!),IFERROR(_xlfn.XLOOKUP(M539&amp;(F539-6),'Báo cáo'!#REF!,'Báo cáo'!#REF!),IFERROR(_xlfn.XLOOKUP(M539&amp;(F539-1),'Báo cáo'!#REF!,'Báo cáo'!#REF!),IFERROR(_xlfn.XLOOKUP(M539&amp;(F539+3),'Báo cáo'!#REF!,'Báo cáo'!#REF!),IFERROR(_xlfn.XLOOKUP(M539&amp;(F539+1),'Báo cáo'!#REF!,'Báo cáo'!#REF!),IFERROR(_xlfn.XLOOKUP(M539&amp;(F539-4),'Báo cáo'!#REF!,'Báo cáo'!#REF!),IFERROR(_xlfn.XLOOKUP(M539&amp;(F539+6),'Báo cáo'!#REF!,'Báo cáo'!#REF!),IFERROR(_xlfn.XLOOKUP(M539&amp;(F539-2),'Báo cáo'!#REF!,'Báo cáo'!#REF!),IFERROR(_xlfn.XLOOKUP(M539&amp;(F539+4),'Báo cáo'!#REF!,'Báo cáo'!#REF!),_xlfn.XLOOKUP(M539&amp;(F539+13),'Báo cáo'!#REF!,'Báo cáo'!#REF!))))))))))))))</f>
        <v>#REF!</v>
      </c>
    </row>
    <row r="540" spans="1:15" hidden="1">
      <c r="A540">
        <v>570010</v>
      </c>
      <c r="B540" t="s">
        <v>18518</v>
      </c>
      <c r="C540" t="s">
        <v>18519</v>
      </c>
      <c r="D540" t="s">
        <v>20619</v>
      </c>
      <c r="E540" s="79" t="s">
        <v>20620</v>
      </c>
      <c r="F540" s="80">
        <v>48163140</v>
      </c>
      <c r="G540" s="81">
        <v>46069</v>
      </c>
      <c r="H540" s="81"/>
      <c r="I540" s="81"/>
      <c r="J540" s="81">
        <v>46105</v>
      </c>
      <c r="K540" t="s">
        <v>19401</v>
      </c>
      <c r="L540" s="21">
        <v>46105</v>
      </c>
      <c r="M540">
        <f t="shared" si="16"/>
        <v>13170</v>
      </c>
      <c r="N540" t="str">
        <f t="shared" si="17"/>
        <v>1317048163140</v>
      </c>
      <c r="O540" t="e">
        <f>IFERROR(_xlfn.XLOOKUP(M540&amp;(F540),'Báo cáo'!#REF!,'Báo cáo'!#REF!),IFERROR(_xlfn.XLOOKUP(M540&amp;(F540-3),'Báo cáo'!#REF!,'Báo cáo'!#REF!),IFERROR(_xlfn.XLOOKUP(M540&amp;(F540-5),'Báo cáo'!#REF!,'Báo cáo'!#REF!),IFERROR(_xlfn.XLOOKUP(M540&amp;(F540+5),'Báo cáo'!#REF!,'Báo cáo'!#REF!),IFERROR(_xlfn.XLOOKUP(M540&amp;(F540+2),'Báo cáo'!#REF!,'Báo cáo'!#REF!),IFERROR(_xlfn.XLOOKUP(M540&amp;(F540-6),'Báo cáo'!#REF!,'Báo cáo'!#REF!),IFERROR(_xlfn.XLOOKUP(M540&amp;(F540-1),'Báo cáo'!#REF!,'Báo cáo'!#REF!),IFERROR(_xlfn.XLOOKUP(M540&amp;(F540+3),'Báo cáo'!#REF!,'Báo cáo'!#REF!),IFERROR(_xlfn.XLOOKUP(M540&amp;(F540+1),'Báo cáo'!#REF!,'Báo cáo'!#REF!),IFERROR(_xlfn.XLOOKUP(M540&amp;(F540-4),'Báo cáo'!#REF!,'Báo cáo'!#REF!),IFERROR(_xlfn.XLOOKUP(M540&amp;(F540+6),'Báo cáo'!#REF!,'Báo cáo'!#REF!),IFERROR(_xlfn.XLOOKUP(M540&amp;(F540-2),'Báo cáo'!#REF!,'Báo cáo'!#REF!),IFERROR(_xlfn.XLOOKUP(M540&amp;(F540+4),'Báo cáo'!#REF!,'Báo cáo'!#REF!),_xlfn.XLOOKUP(M540&amp;(F540+13),'Báo cáo'!#REF!,'Báo cáo'!#REF!))))))))))))))</f>
        <v>#REF!</v>
      </c>
    </row>
    <row r="541" spans="1:15" hidden="1">
      <c r="A541">
        <v>510021</v>
      </c>
      <c r="B541" t="s">
        <v>18518</v>
      </c>
      <c r="C541" t="s">
        <v>18519</v>
      </c>
      <c r="D541" t="s">
        <v>20621</v>
      </c>
      <c r="E541" s="79" t="s">
        <v>20622</v>
      </c>
      <c r="F541" s="80">
        <v>1586115</v>
      </c>
      <c r="G541" s="81">
        <v>46067</v>
      </c>
      <c r="H541" s="81"/>
      <c r="I541" s="81"/>
      <c r="J541" s="81">
        <v>46105</v>
      </c>
      <c r="K541" t="s">
        <v>19402</v>
      </c>
      <c r="L541" s="21">
        <v>46105</v>
      </c>
      <c r="M541">
        <f t="shared" si="16"/>
        <v>13171</v>
      </c>
      <c r="N541" t="str">
        <f t="shared" si="17"/>
        <v>131711586115</v>
      </c>
      <c r="O541" t="e">
        <f>IFERROR(_xlfn.XLOOKUP(M541&amp;(F541),'Báo cáo'!#REF!,'Báo cáo'!#REF!),IFERROR(_xlfn.XLOOKUP(M541&amp;(F541-3),'Báo cáo'!#REF!,'Báo cáo'!#REF!),IFERROR(_xlfn.XLOOKUP(M541&amp;(F541-5),'Báo cáo'!#REF!,'Báo cáo'!#REF!),IFERROR(_xlfn.XLOOKUP(M541&amp;(F541+5),'Báo cáo'!#REF!,'Báo cáo'!#REF!),IFERROR(_xlfn.XLOOKUP(M541&amp;(F541+2),'Báo cáo'!#REF!,'Báo cáo'!#REF!),IFERROR(_xlfn.XLOOKUP(M541&amp;(F541-6),'Báo cáo'!#REF!,'Báo cáo'!#REF!),IFERROR(_xlfn.XLOOKUP(M541&amp;(F541-1),'Báo cáo'!#REF!,'Báo cáo'!#REF!),IFERROR(_xlfn.XLOOKUP(M541&amp;(F541+3),'Báo cáo'!#REF!,'Báo cáo'!#REF!),IFERROR(_xlfn.XLOOKUP(M541&amp;(F541+1),'Báo cáo'!#REF!,'Báo cáo'!#REF!),IFERROR(_xlfn.XLOOKUP(M541&amp;(F541-4),'Báo cáo'!#REF!,'Báo cáo'!#REF!),IFERROR(_xlfn.XLOOKUP(M541&amp;(F541+6),'Báo cáo'!#REF!,'Báo cáo'!#REF!),IFERROR(_xlfn.XLOOKUP(M541&amp;(F541-2),'Báo cáo'!#REF!,'Báo cáo'!#REF!),IFERROR(_xlfn.XLOOKUP(M541&amp;(F541+4),'Báo cáo'!#REF!,'Báo cáo'!#REF!),_xlfn.XLOOKUP(M541&amp;(F541+13),'Báo cáo'!#REF!,'Báo cáo'!#REF!))))))))))))))</f>
        <v>#REF!</v>
      </c>
    </row>
    <row r="542" spans="1:15" hidden="1">
      <c r="A542">
        <v>510017</v>
      </c>
      <c r="B542" t="s">
        <v>18518</v>
      </c>
      <c r="C542" t="s">
        <v>18519</v>
      </c>
      <c r="D542" t="s">
        <v>20623</v>
      </c>
      <c r="E542" s="79" t="s">
        <v>20624</v>
      </c>
      <c r="F542" s="80">
        <v>2315628</v>
      </c>
      <c r="G542" s="81">
        <v>46067</v>
      </c>
      <c r="H542" s="81"/>
      <c r="I542" s="81"/>
      <c r="J542" s="81">
        <v>46105</v>
      </c>
      <c r="K542" t="s">
        <v>19403</v>
      </c>
      <c r="L542" s="21">
        <v>46105</v>
      </c>
      <c r="M542">
        <f t="shared" si="16"/>
        <v>13172</v>
      </c>
      <c r="N542" t="str">
        <f t="shared" si="17"/>
        <v>131722315628</v>
      </c>
      <c r="O542" t="e">
        <f>IFERROR(_xlfn.XLOOKUP(M542&amp;(F542),'Báo cáo'!#REF!,'Báo cáo'!#REF!),IFERROR(_xlfn.XLOOKUP(M542&amp;(F542-3),'Báo cáo'!#REF!,'Báo cáo'!#REF!),IFERROR(_xlfn.XLOOKUP(M542&amp;(F542-5),'Báo cáo'!#REF!,'Báo cáo'!#REF!),IFERROR(_xlfn.XLOOKUP(M542&amp;(F542+5),'Báo cáo'!#REF!,'Báo cáo'!#REF!),IFERROR(_xlfn.XLOOKUP(M542&amp;(F542+2),'Báo cáo'!#REF!,'Báo cáo'!#REF!),IFERROR(_xlfn.XLOOKUP(M542&amp;(F542-6),'Báo cáo'!#REF!,'Báo cáo'!#REF!),IFERROR(_xlfn.XLOOKUP(M542&amp;(F542-1),'Báo cáo'!#REF!,'Báo cáo'!#REF!),IFERROR(_xlfn.XLOOKUP(M542&amp;(F542+3),'Báo cáo'!#REF!,'Báo cáo'!#REF!),IFERROR(_xlfn.XLOOKUP(M542&amp;(F542+1),'Báo cáo'!#REF!,'Báo cáo'!#REF!),IFERROR(_xlfn.XLOOKUP(M542&amp;(F542-4),'Báo cáo'!#REF!,'Báo cáo'!#REF!),IFERROR(_xlfn.XLOOKUP(M542&amp;(F542+6),'Báo cáo'!#REF!,'Báo cáo'!#REF!),IFERROR(_xlfn.XLOOKUP(M542&amp;(F542-2),'Báo cáo'!#REF!,'Báo cáo'!#REF!),IFERROR(_xlfn.XLOOKUP(M542&amp;(F542+4),'Báo cáo'!#REF!,'Báo cáo'!#REF!),_xlfn.XLOOKUP(M542&amp;(F542+13),'Báo cáo'!#REF!,'Báo cáo'!#REF!))))))))))))))</f>
        <v>#REF!</v>
      </c>
    </row>
    <row r="543" spans="1:15" hidden="1">
      <c r="A543">
        <v>510012</v>
      </c>
      <c r="B543" t="s">
        <v>18518</v>
      </c>
      <c r="C543" t="s">
        <v>18519</v>
      </c>
      <c r="D543" t="s">
        <v>20625</v>
      </c>
      <c r="E543" s="79" t="s">
        <v>20626</v>
      </c>
      <c r="F543" s="80">
        <v>5122710</v>
      </c>
      <c r="G543" s="81">
        <v>46067</v>
      </c>
      <c r="H543" s="81"/>
      <c r="I543" s="81"/>
      <c r="J543" s="81">
        <v>46105</v>
      </c>
      <c r="K543" t="s">
        <v>19411</v>
      </c>
      <c r="L543" s="21">
        <v>46105</v>
      </c>
      <c r="M543">
        <f t="shared" si="16"/>
        <v>14039</v>
      </c>
      <c r="N543" t="str">
        <f t="shared" si="17"/>
        <v>140395122710</v>
      </c>
      <c r="O543" t="e">
        <f>IFERROR(_xlfn.XLOOKUP(M543&amp;(F543),'Báo cáo'!#REF!,'Báo cáo'!#REF!),IFERROR(_xlfn.XLOOKUP(M543&amp;(F543-3),'Báo cáo'!#REF!,'Báo cáo'!#REF!),IFERROR(_xlfn.XLOOKUP(M543&amp;(F543-5),'Báo cáo'!#REF!,'Báo cáo'!#REF!),IFERROR(_xlfn.XLOOKUP(M543&amp;(F543+5),'Báo cáo'!#REF!,'Báo cáo'!#REF!),IFERROR(_xlfn.XLOOKUP(M543&amp;(F543+2),'Báo cáo'!#REF!,'Báo cáo'!#REF!),IFERROR(_xlfn.XLOOKUP(M543&amp;(F543-6),'Báo cáo'!#REF!,'Báo cáo'!#REF!),IFERROR(_xlfn.XLOOKUP(M543&amp;(F543-1),'Báo cáo'!#REF!,'Báo cáo'!#REF!),IFERROR(_xlfn.XLOOKUP(M543&amp;(F543+3),'Báo cáo'!#REF!,'Báo cáo'!#REF!),IFERROR(_xlfn.XLOOKUP(M543&amp;(F543+1),'Báo cáo'!#REF!,'Báo cáo'!#REF!),IFERROR(_xlfn.XLOOKUP(M543&amp;(F543-4),'Báo cáo'!#REF!,'Báo cáo'!#REF!),IFERROR(_xlfn.XLOOKUP(M543&amp;(F543+6),'Báo cáo'!#REF!,'Báo cáo'!#REF!),IFERROR(_xlfn.XLOOKUP(M543&amp;(F543-2),'Báo cáo'!#REF!,'Báo cáo'!#REF!),IFERROR(_xlfn.XLOOKUP(M543&amp;(F543+4),'Báo cáo'!#REF!,'Báo cáo'!#REF!),_xlfn.XLOOKUP(M543&amp;(F543+13),'Báo cáo'!#REF!,'Báo cáo'!#REF!))))))))))))))</f>
        <v>#REF!</v>
      </c>
    </row>
    <row r="544" spans="1:15" hidden="1">
      <c r="A544">
        <v>510010</v>
      </c>
      <c r="B544" t="s">
        <v>18518</v>
      </c>
      <c r="C544" t="s">
        <v>18519</v>
      </c>
      <c r="D544" t="s">
        <v>20627</v>
      </c>
      <c r="E544" s="79" t="s">
        <v>20628</v>
      </c>
      <c r="F544" s="80">
        <v>-20640807</v>
      </c>
      <c r="G544" s="81">
        <v>46084</v>
      </c>
      <c r="H544" s="81"/>
      <c r="I544" s="81"/>
      <c r="J544" s="81">
        <v>46105</v>
      </c>
      <c r="K544" s="100" t="s">
        <v>19458</v>
      </c>
      <c r="L544" s="21">
        <v>46105</v>
      </c>
      <c r="M544">
        <f t="shared" si="16"/>
        <v>14217</v>
      </c>
      <c r="N544" t="str">
        <f t="shared" si="17"/>
        <v>14217-20640807</v>
      </c>
      <c r="O544" t="e">
        <f>IFERROR(_xlfn.XLOOKUP(M544&amp;(F544),'Báo cáo'!#REF!,'Báo cáo'!#REF!),IFERROR(_xlfn.XLOOKUP(M544&amp;(F544-3),'Báo cáo'!#REF!,'Báo cáo'!#REF!),IFERROR(_xlfn.XLOOKUP(M544&amp;(F544-5),'Báo cáo'!#REF!,'Báo cáo'!#REF!),IFERROR(_xlfn.XLOOKUP(M544&amp;(F544+5),'Báo cáo'!#REF!,'Báo cáo'!#REF!),IFERROR(_xlfn.XLOOKUP(M544&amp;(F544+2),'Báo cáo'!#REF!,'Báo cáo'!#REF!),IFERROR(_xlfn.XLOOKUP(M544&amp;(F544-6),'Báo cáo'!#REF!,'Báo cáo'!#REF!),IFERROR(_xlfn.XLOOKUP(M544&amp;(F544-1),'Báo cáo'!#REF!,'Báo cáo'!#REF!),IFERROR(_xlfn.XLOOKUP(M544&amp;(F544+3),'Báo cáo'!#REF!,'Báo cáo'!#REF!),IFERROR(_xlfn.XLOOKUP(M544&amp;(F544+1),'Báo cáo'!#REF!,'Báo cáo'!#REF!),IFERROR(_xlfn.XLOOKUP(M544&amp;(F544-4),'Báo cáo'!#REF!,'Báo cáo'!#REF!),IFERROR(_xlfn.XLOOKUP(M544&amp;(F544+6),'Báo cáo'!#REF!,'Báo cáo'!#REF!),IFERROR(_xlfn.XLOOKUP(M544&amp;(F544-2),'Báo cáo'!#REF!,'Báo cáo'!#REF!),IFERROR(_xlfn.XLOOKUP(M544&amp;(F544+4),'Báo cáo'!#REF!,'Báo cáo'!#REF!),_xlfn.XLOOKUP(M544&amp;(F544+13),'Báo cáo'!#REF!,'Báo cáo'!#REF!))))))))))))))</f>
        <v>#REF!</v>
      </c>
    </row>
    <row r="545" spans="1:15" hidden="1">
      <c r="A545">
        <v>510010</v>
      </c>
      <c r="B545" t="s">
        <v>18518</v>
      </c>
      <c r="C545" t="s">
        <v>18519</v>
      </c>
      <c r="D545" t="s">
        <v>20629</v>
      </c>
      <c r="E545" s="79" t="s">
        <v>20630</v>
      </c>
      <c r="F545" s="80">
        <v>-17948528</v>
      </c>
      <c r="G545" s="81">
        <v>46084</v>
      </c>
      <c r="H545" s="81"/>
      <c r="I545" s="81"/>
      <c r="J545" s="81">
        <v>46105</v>
      </c>
      <c r="K545" s="100" t="s">
        <v>19456</v>
      </c>
      <c r="L545" s="21">
        <v>46105</v>
      </c>
      <c r="M545">
        <f t="shared" si="16"/>
        <v>14261</v>
      </c>
      <c r="N545" t="str">
        <f t="shared" si="17"/>
        <v>14261-17948528</v>
      </c>
      <c r="O545" t="e">
        <f>IFERROR(_xlfn.XLOOKUP(M545&amp;(F545),'Báo cáo'!#REF!,'Báo cáo'!#REF!),IFERROR(_xlfn.XLOOKUP(M545&amp;(F545-3),'Báo cáo'!#REF!,'Báo cáo'!#REF!),IFERROR(_xlfn.XLOOKUP(M545&amp;(F545-5),'Báo cáo'!#REF!,'Báo cáo'!#REF!),IFERROR(_xlfn.XLOOKUP(M545&amp;(F545+5),'Báo cáo'!#REF!,'Báo cáo'!#REF!),IFERROR(_xlfn.XLOOKUP(M545&amp;(F545+2),'Báo cáo'!#REF!,'Báo cáo'!#REF!),IFERROR(_xlfn.XLOOKUP(M545&amp;(F545-6),'Báo cáo'!#REF!,'Báo cáo'!#REF!),IFERROR(_xlfn.XLOOKUP(M545&amp;(F545-1),'Báo cáo'!#REF!,'Báo cáo'!#REF!),IFERROR(_xlfn.XLOOKUP(M545&amp;(F545+3),'Báo cáo'!#REF!,'Báo cáo'!#REF!),IFERROR(_xlfn.XLOOKUP(M545&amp;(F545+1),'Báo cáo'!#REF!,'Báo cáo'!#REF!),IFERROR(_xlfn.XLOOKUP(M545&amp;(F545-4),'Báo cáo'!#REF!,'Báo cáo'!#REF!),IFERROR(_xlfn.XLOOKUP(M545&amp;(F545+6),'Báo cáo'!#REF!,'Báo cáo'!#REF!),IFERROR(_xlfn.XLOOKUP(M545&amp;(F545-2),'Báo cáo'!#REF!,'Báo cáo'!#REF!),IFERROR(_xlfn.XLOOKUP(M545&amp;(F545+4),'Báo cáo'!#REF!,'Báo cáo'!#REF!),_xlfn.XLOOKUP(M545&amp;(F545+13),'Báo cáo'!#REF!,'Báo cáo'!#REF!))))))))))))))</f>
        <v>#REF!</v>
      </c>
    </row>
    <row r="546" spans="1:15" hidden="1">
      <c r="A546">
        <v>510010</v>
      </c>
      <c r="B546" t="s">
        <v>18518</v>
      </c>
      <c r="C546" t="s">
        <v>18519</v>
      </c>
      <c r="D546" t="s">
        <v>20631</v>
      </c>
      <c r="E546" s="79" t="s">
        <v>20632</v>
      </c>
      <c r="F546" s="80">
        <v>-35897055</v>
      </c>
      <c r="G546" s="81">
        <v>46084</v>
      </c>
      <c r="H546" s="81"/>
      <c r="I546" s="81"/>
      <c r="J546" s="81">
        <v>46105</v>
      </c>
      <c r="K546" s="100" t="s">
        <v>19457</v>
      </c>
      <c r="L546" s="21">
        <v>46105</v>
      </c>
      <c r="M546">
        <f t="shared" si="16"/>
        <v>14264</v>
      </c>
      <c r="N546" t="str">
        <f t="shared" si="17"/>
        <v>14264-35897055</v>
      </c>
      <c r="O546" t="e">
        <f>IFERROR(_xlfn.XLOOKUP(M546&amp;(F546),'Báo cáo'!#REF!,'Báo cáo'!#REF!),IFERROR(_xlfn.XLOOKUP(M546&amp;(F546-3),'Báo cáo'!#REF!,'Báo cáo'!#REF!),IFERROR(_xlfn.XLOOKUP(M546&amp;(F546-5),'Báo cáo'!#REF!,'Báo cáo'!#REF!),IFERROR(_xlfn.XLOOKUP(M546&amp;(F546+5),'Báo cáo'!#REF!,'Báo cáo'!#REF!),IFERROR(_xlfn.XLOOKUP(M546&amp;(F546+2),'Báo cáo'!#REF!,'Báo cáo'!#REF!),IFERROR(_xlfn.XLOOKUP(M546&amp;(F546-6),'Báo cáo'!#REF!,'Báo cáo'!#REF!),IFERROR(_xlfn.XLOOKUP(M546&amp;(F546-1),'Báo cáo'!#REF!,'Báo cáo'!#REF!),IFERROR(_xlfn.XLOOKUP(M546&amp;(F546+3),'Báo cáo'!#REF!,'Báo cáo'!#REF!),IFERROR(_xlfn.XLOOKUP(M546&amp;(F546+1),'Báo cáo'!#REF!,'Báo cáo'!#REF!),IFERROR(_xlfn.XLOOKUP(M546&amp;(F546-4),'Báo cáo'!#REF!,'Báo cáo'!#REF!),IFERROR(_xlfn.XLOOKUP(M546&amp;(F546+6),'Báo cáo'!#REF!,'Báo cáo'!#REF!),IFERROR(_xlfn.XLOOKUP(M546&amp;(F546-2),'Báo cáo'!#REF!,'Báo cáo'!#REF!),IFERROR(_xlfn.XLOOKUP(M546&amp;(F546+4),'Báo cáo'!#REF!,'Báo cáo'!#REF!),_xlfn.XLOOKUP(M546&amp;(F546+13),'Báo cáo'!#REF!,'Báo cáo'!#REF!))))))))))))))</f>
        <v>#REF!</v>
      </c>
    </row>
    <row r="547" spans="1:15" hidden="1">
      <c r="A547">
        <v>510011</v>
      </c>
      <c r="B547" t="s">
        <v>18518</v>
      </c>
      <c r="C547" t="s">
        <v>18519</v>
      </c>
      <c r="D547" t="s">
        <v>20633</v>
      </c>
      <c r="E547" s="79" t="s">
        <v>20634</v>
      </c>
      <c r="F547" s="80">
        <v>4098168</v>
      </c>
      <c r="G547" s="81">
        <v>46067</v>
      </c>
      <c r="H547" s="81"/>
      <c r="I547" s="81"/>
      <c r="J547" s="81">
        <v>46105</v>
      </c>
      <c r="K547" t="s">
        <v>19412</v>
      </c>
      <c r="L547" s="21">
        <v>46105</v>
      </c>
      <c r="M547">
        <f t="shared" si="16"/>
        <v>14568</v>
      </c>
      <c r="N547" t="str">
        <f t="shared" si="17"/>
        <v>145684098168</v>
      </c>
      <c r="O547" t="e">
        <f>IFERROR(_xlfn.XLOOKUP(M547&amp;(F547),'Báo cáo'!#REF!,'Báo cáo'!#REF!),IFERROR(_xlfn.XLOOKUP(M547&amp;(F547-3),'Báo cáo'!#REF!,'Báo cáo'!#REF!),IFERROR(_xlfn.XLOOKUP(M547&amp;(F547-5),'Báo cáo'!#REF!,'Báo cáo'!#REF!),IFERROR(_xlfn.XLOOKUP(M547&amp;(F547+5),'Báo cáo'!#REF!,'Báo cáo'!#REF!),IFERROR(_xlfn.XLOOKUP(M547&amp;(F547+2),'Báo cáo'!#REF!,'Báo cáo'!#REF!),IFERROR(_xlfn.XLOOKUP(M547&amp;(F547-6),'Báo cáo'!#REF!,'Báo cáo'!#REF!),IFERROR(_xlfn.XLOOKUP(M547&amp;(F547-1),'Báo cáo'!#REF!,'Báo cáo'!#REF!),IFERROR(_xlfn.XLOOKUP(M547&amp;(F547+3),'Báo cáo'!#REF!,'Báo cáo'!#REF!),IFERROR(_xlfn.XLOOKUP(M547&amp;(F547+1),'Báo cáo'!#REF!,'Báo cáo'!#REF!),IFERROR(_xlfn.XLOOKUP(M547&amp;(F547-4),'Báo cáo'!#REF!,'Báo cáo'!#REF!),IFERROR(_xlfn.XLOOKUP(M547&amp;(F547+6),'Báo cáo'!#REF!,'Báo cáo'!#REF!),IFERROR(_xlfn.XLOOKUP(M547&amp;(F547-2),'Báo cáo'!#REF!,'Báo cáo'!#REF!),IFERROR(_xlfn.XLOOKUP(M547&amp;(F547+4),'Báo cáo'!#REF!,'Báo cáo'!#REF!),_xlfn.XLOOKUP(M547&amp;(F547+13),'Báo cáo'!#REF!,'Báo cáo'!#REF!))))))))))))))</f>
        <v>#REF!</v>
      </c>
    </row>
    <row r="548" spans="1:15" hidden="1">
      <c r="A548">
        <v>510026</v>
      </c>
      <c r="B548" t="s">
        <v>18518</v>
      </c>
      <c r="C548" t="s">
        <v>18519</v>
      </c>
      <c r="D548" t="s">
        <v>20635</v>
      </c>
      <c r="E548" s="79" t="s">
        <v>20636</v>
      </c>
      <c r="F548" s="80">
        <v>10122638</v>
      </c>
      <c r="G548" s="81">
        <v>46066</v>
      </c>
      <c r="H548" s="81"/>
      <c r="I548" s="81"/>
      <c r="J548" s="81">
        <v>46105</v>
      </c>
      <c r="K548" t="s">
        <v>19438</v>
      </c>
      <c r="L548" s="21">
        <v>46105</v>
      </c>
      <c r="M548">
        <f t="shared" si="16"/>
        <v>14776</v>
      </c>
      <c r="N548" t="str">
        <f t="shared" si="17"/>
        <v>1477610122638</v>
      </c>
      <c r="O548" t="e">
        <f>IFERROR(_xlfn.XLOOKUP(M548&amp;(F548),'Báo cáo'!#REF!,'Báo cáo'!#REF!),IFERROR(_xlfn.XLOOKUP(M548&amp;(F548-3),'Báo cáo'!#REF!,'Báo cáo'!#REF!),IFERROR(_xlfn.XLOOKUP(M548&amp;(F548-5),'Báo cáo'!#REF!,'Báo cáo'!#REF!),IFERROR(_xlfn.XLOOKUP(M548&amp;(F548+5),'Báo cáo'!#REF!,'Báo cáo'!#REF!),IFERROR(_xlfn.XLOOKUP(M548&amp;(F548+2),'Báo cáo'!#REF!,'Báo cáo'!#REF!),IFERROR(_xlfn.XLOOKUP(M548&amp;(F548-6),'Báo cáo'!#REF!,'Báo cáo'!#REF!),IFERROR(_xlfn.XLOOKUP(M548&amp;(F548-1),'Báo cáo'!#REF!,'Báo cáo'!#REF!),IFERROR(_xlfn.XLOOKUP(M548&amp;(F548+3),'Báo cáo'!#REF!,'Báo cáo'!#REF!),IFERROR(_xlfn.XLOOKUP(M548&amp;(F548+1),'Báo cáo'!#REF!,'Báo cáo'!#REF!),IFERROR(_xlfn.XLOOKUP(M548&amp;(F548-4),'Báo cáo'!#REF!,'Báo cáo'!#REF!),IFERROR(_xlfn.XLOOKUP(M548&amp;(F548+6),'Báo cáo'!#REF!,'Báo cáo'!#REF!),IFERROR(_xlfn.XLOOKUP(M548&amp;(F548-2),'Báo cáo'!#REF!,'Báo cáo'!#REF!),IFERROR(_xlfn.XLOOKUP(M548&amp;(F548+4),'Báo cáo'!#REF!,'Báo cáo'!#REF!),_xlfn.XLOOKUP(M548&amp;(F548+13),'Báo cáo'!#REF!,'Báo cáo'!#REF!))))))))))))))</f>
        <v>#REF!</v>
      </c>
    </row>
    <row r="549" spans="1:15" hidden="1">
      <c r="A549">
        <v>510010</v>
      </c>
      <c r="B549" t="s">
        <v>18518</v>
      </c>
      <c r="C549" t="s">
        <v>18519</v>
      </c>
      <c r="D549" t="s">
        <v>20637</v>
      </c>
      <c r="E549" s="79" t="s">
        <v>20638</v>
      </c>
      <c r="F549" s="80">
        <v>-8974264</v>
      </c>
      <c r="G549" s="81">
        <v>46084</v>
      </c>
      <c r="H549" s="81"/>
      <c r="I549" s="81"/>
      <c r="J549" s="81">
        <v>46105</v>
      </c>
      <c r="K549" s="100" t="s">
        <v>19461</v>
      </c>
      <c r="L549" s="21">
        <v>46105</v>
      </c>
      <c r="M549">
        <f t="shared" si="16"/>
        <v>16799</v>
      </c>
      <c r="N549" t="str">
        <f t="shared" si="17"/>
        <v>16799-8974264</v>
      </c>
      <c r="O549" t="e">
        <f>IFERROR(_xlfn.XLOOKUP(M549&amp;(F549),'Báo cáo'!#REF!,'Báo cáo'!#REF!),IFERROR(_xlfn.XLOOKUP(M549&amp;(F549-3),'Báo cáo'!#REF!,'Báo cáo'!#REF!),IFERROR(_xlfn.XLOOKUP(M549&amp;(F549-5),'Báo cáo'!#REF!,'Báo cáo'!#REF!),IFERROR(_xlfn.XLOOKUP(M549&amp;(F549+5),'Báo cáo'!#REF!,'Báo cáo'!#REF!),IFERROR(_xlfn.XLOOKUP(M549&amp;(F549+2),'Báo cáo'!#REF!,'Báo cáo'!#REF!),IFERROR(_xlfn.XLOOKUP(M549&amp;(F549-6),'Báo cáo'!#REF!,'Báo cáo'!#REF!),IFERROR(_xlfn.XLOOKUP(M549&amp;(F549-1),'Báo cáo'!#REF!,'Báo cáo'!#REF!),IFERROR(_xlfn.XLOOKUP(M549&amp;(F549+3),'Báo cáo'!#REF!,'Báo cáo'!#REF!),IFERROR(_xlfn.XLOOKUP(M549&amp;(F549+1),'Báo cáo'!#REF!,'Báo cáo'!#REF!),IFERROR(_xlfn.XLOOKUP(M549&amp;(F549-4),'Báo cáo'!#REF!,'Báo cáo'!#REF!),IFERROR(_xlfn.XLOOKUP(M549&amp;(F549+6),'Báo cáo'!#REF!,'Báo cáo'!#REF!),IFERROR(_xlfn.XLOOKUP(M549&amp;(F549-2),'Báo cáo'!#REF!,'Báo cáo'!#REF!),IFERROR(_xlfn.XLOOKUP(M549&amp;(F549+4),'Báo cáo'!#REF!,'Báo cáo'!#REF!),_xlfn.XLOOKUP(M549&amp;(F549+13),'Báo cáo'!#REF!,'Báo cáo'!#REF!))))))))))))))</f>
        <v>#REF!</v>
      </c>
    </row>
    <row r="550" spans="1:15" hidden="1">
      <c r="A550">
        <v>510010</v>
      </c>
      <c r="B550" t="s">
        <v>18518</v>
      </c>
      <c r="C550" t="s">
        <v>18519</v>
      </c>
      <c r="D550" t="s">
        <v>20639</v>
      </c>
      <c r="E550" s="79" t="s">
        <v>20640</v>
      </c>
      <c r="F550" s="80">
        <v>-20192094</v>
      </c>
      <c r="G550" s="81">
        <v>46084</v>
      </c>
      <c r="H550" s="81"/>
      <c r="I550" s="81"/>
      <c r="J550" s="81">
        <v>46105</v>
      </c>
      <c r="K550" s="100" t="s">
        <v>19460</v>
      </c>
      <c r="L550" s="21">
        <v>46105</v>
      </c>
      <c r="M550">
        <f t="shared" si="16"/>
        <v>17740</v>
      </c>
      <c r="N550" t="str">
        <f t="shared" si="17"/>
        <v>17740-20192094</v>
      </c>
      <c r="O550" t="e">
        <f>IFERROR(_xlfn.XLOOKUP(M550&amp;(F550),'Báo cáo'!#REF!,'Báo cáo'!#REF!),IFERROR(_xlfn.XLOOKUP(M550&amp;(F550-3),'Báo cáo'!#REF!,'Báo cáo'!#REF!),IFERROR(_xlfn.XLOOKUP(M550&amp;(F550-5),'Báo cáo'!#REF!,'Báo cáo'!#REF!),IFERROR(_xlfn.XLOOKUP(M550&amp;(F550+5),'Báo cáo'!#REF!,'Báo cáo'!#REF!),IFERROR(_xlfn.XLOOKUP(M550&amp;(F550+2),'Báo cáo'!#REF!,'Báo cáo'!#REF!),IFERROR(_xlfn.XLOOKUP(M550&amp;(F550-6),'Báo cáo'!#REF!,'Báo cáo'!#REF!),IFERROR(_xlfn.XLOOKUP(M550&amp;(F550-1),'Báo cáo'!#REF!,'Báo cáo'!#REF!),IFERROR(_xlfn.XLOOKUP(M550&amp;(F550+3),'Báo cáo'!#REF!,'Báo cáo'!#REF!),IFERROR(_xlfn.XLOOKUP(M550&amp;(F550+1),'Báo cáo'!#REF!,'Báo cáo'!#REF!),IFERROR(_xlfn.XLOOKUP(M550&amp;(F550-4),'Báo cáo'!#REF!,'Báo cáo'!#REF!),IFERROR(_xlfn.XLOOKUP(M550&amp;(F550+6),'Báo cáo'!#REF!,'Báo cáo'!#REF!),IFERROR(_xlfn.XLOOKUP(M550&amp;(F550-2),'Báo cáo'!#REF!,'Báo cáo'!#REF!),IFERROR(_xlfn.XLOOKUP(M550&amp;(F550+4),'Báo cáo'!#REF!,'Báo cáo'!#REF!),_xlfn.XLOOKUP(M550&amp;(F550+13),'Báo cáo'!#REF!,'Báo cáo'!#REF!))))))))))))))</f>
        <v>#REF!</v>
      </c>
    </row>
    <row r="551" spans="1:15" hidden="1">
      <c r="A551">
        <v>510010</v>
      </c>
      <c r="B551" t="s">
        <v>18518</v>
      </c>
      <c r="C551" t="s">
        <v>18519</v>
      </c>
      <c r="D551" t="s">
        <v>20641</v>
      </c>
      <c r="E551" s="79" t="s">
        <v>20642</v>
      </c>
      <c r="F551" s="80">
        <v>-4487132</v>
      </c>
      <c r="G551" s="81">
        <v>46084</v>
      </c>
      <c r="H551" s="81"/>
      <c r="I551" s="81"/>
      <c r="J551" s="81">
        <v>46105</v>
      </c>
      <c r="K551" s="100" t="s">
        <v>19459</v>
      </c>
      <c r="L551" s="21">
        <v>46105</v>
      </c>
      <c r="M551">
        <f t="shared" si="16"/>
        <v>17840</v>
      </c>
      <c r="N551" t="str">
        <f t="shared" si="17"/>
        <v>17840-4487132</v>
      </c>
      <c r="O551" t="e">
        <f>IFERROR(_xlfn.XLOOKUP(M551&amp;(F551),'Báo cáo'!#REF!,'Báo cáo'!#REF!),IFERROR(_xlfn.XLOOKUP(M551&amp;(F551-3),'Báo cáo'!#REF!,'Báo cáo'!#REF!),IFERROR(_xlfn.XLOOKUP(M551&amp;(F551-5),'Báo cáo'!#REF!,'Báo cáo'!#REF!),IFERROR(_xlfn.XLOOKUP(M551&amp;(F551+5),'Báo cáo'!#REF!,'Báo cáo'!#REF!),IFERROR(_xlfn.XLOOKUP(M551&amp;(F551+2),'Báo cáo'!#REF!,'Báo cáo'!#REF!),IFERROR(_xlfn.XLOOKUP(M551&amp;(F551-6),'Báo cáo'!#REF!,'Báo cáo'!#REF!),IFERROR(_xlfn.XLOOKUP(M551&amp;(F551-1),'Báo cáo'!#REF!,'Báo cáo'!#REF!),IFERROR(_xlfn.XLOOKUP(M551&amp;(F551+3),'Báo cáo'!#REF!,'Báo cáo'!#REF!),IFERROR(_xlfn.XLOOKUP(M551&amp;(F551+1),'Báo cáo'!#REF!,'Báo cáo'!#REF!),IFERROR(_xlfn.XLOOKUP(M551&amp;(F551-4),'Báo cáo'!#REF!,'Báo cáo'!#REF!),IFERROR(_xlfn.XLOOKUP(M551&amp;(F551+6),'Báo cáo'!#REF!,'Báo cáo'!#REF!),IFERROR(_xlfn.XLOOKUP(M551&amp;(F551-2),'Báo cáo'!#REF!,'Báo cáo'!#REF!),IFERROR(_xlfn.XLOOKUP(M551&amp;(F551+4),'Báo cáo'!#REF!,'Báo cáo'!#REF!),_xlfn.XLOOKUP(M551&amp;(F551+13),'Báo cáo'!#REF!,'Báo cáo'!#REF!))))))))))))))</f>
        <v>#REF!</v>
      </c>
    </row>
    <row r="552" spans="1:15" hidden="1">
      <c r="A552">
        <v>510010</v>
      </c>
      <c r="B552" t="s">
        <v>18518</v>
      </c>
      <c r="C552" t="s">
        <v>18519</v>
      </c>
      <c r="D552" t="s">
        <v>20643</v>
      </c>
      <c r="E552" s="79" t="s">
        <v>20644</v>
      </c>
      <c r="F552" s="80">
        <v>-27421362</v>
      </c>
      <c r="G552" s="81">
        <v>46084</v>
      </c>
      <c r="H552" s="81"/>
      <c r="I552" s="81"/>
      <c r="J552" s="81">
        <v>46105</v>
      </c>
      <c r="K552" t="s">
        <v>20645</v>
      </c>
      <c r="L552" s="21">
        <v>46105</v>
      </c>
      <c r="M552" t="str">
        <f t="shared" si="16"/>
        <v>DN_32026T900414</v>
      </c>
      <c r="N552" t="str">
        <f t="shared" si="17"/>
        <v>DN_32026T900414-27421362</v>
      </c>
      <c r="O552" t="e">
        <f>IFERROR(_xlfn.XLOOKUP(M552&amp;(F552),'Báo cáo'!#REF!,'Báo cáo'!#REF!),IFERROR(_xlfn.XLOOKUP(M552&amp;(F552-3),'Báo cáo'!#REF!,'Báo cáo'!#REF!),IFERROR(_xlfn.XLOOKUP(M552&amp;(F552-5),'Báo cáo'!#REF!,'Báo cáo'!#REF!),IFERROR(_xlfn.XLOOKUP(M552&amp;(F552+5),'Báo cáo'!#REF!,'Báo cáo'!#REF!),IFERROR(_xlfn.XLOOKUP(M552&amp;(F552+2),'Báo cáo'!#REF!,'Báo cáo'!#REF!),IFERROR(_xlfn.XLOOKUP(M552&amp;(F552-6),'Báo cáo'!#REF!,'Báo cáo'!#REF!),IFERROR(_xlfn.XLOOKUP(M552&amp;(F552-1),'Báo cáo'!#REF!,'Báo cáo'!#REF!),IFERROR(_xlfn.XLOOKUP(M552&amp;(F552+3),'Báo cáo'!#REF!,'Báo cáo'!#REF!),IFERROR(_xlfn.XLOOKUP(M552&amp;(F552+1),'Báo cáo'!#REF!,'Báo cáo'!#REF!),IFERROR(_xlfn.XLOOKUP(M552&amp;(F552-4),'Báo cáo'!#REF!,'Báo cáo'!#REF!),IFERROR(_xlfn.XLOOKUP(M552&amp;(F552+6),'Báo cáo'!#REF!,'Báo cáo'!#REF!),IFERROR(_xlfn.XLOOKUP(M552&amp;(F552-2),'Báo cáo'!#REF!,'Báo cáo'!#REF!),IFERROR(_xlfn.XLOOKUP(M552&amp;(F552+4),'Báo cáo'!#REF!,'Báo cáo'!#REF!),_xlfn.XLOOKUP(M552&amp;(F552+13),'Báo cáo'!#REF!,'Báo cáo'!#REF!))))))))))))))</f>
        <v>#REF!</v>
      </c>
    </row>
    <row r="553" spans="1:15" hidden="1">
      <c r="A553">
        <v>510029</v>
      </c>
      <c r="B553" t="s">
        <v>18518</v>
      </c>
      <c r="C553" t="s">
        <v>18519</v>
      </c>
      <c r="D553" t="s">
        <v>20646</v>
      </c>
      <c r="E553" s="79" t="s">
        <v>20647</v>
      </c>
      <c r="F553" s="80">
        <v>-1780084</v>
      </c>
      <c r="G553" s="81">
        <v>46101</v>
      </c>
      <c r="H553" s="81"/>
      <c r="I553" s="81"/>
      <c r="J553" s="81">
        <v>46122</v>
      </c>
      <c r="K553" t="s">
        <v>19409</v>
      </c>
      <c r="L553" s="21">
        <v>46122</v>
      </c>
      <c r="M553">
        <f t="shared" si="16"/>
        <v>32</v>
      </c>
      <c r="N553" t="str">
        <f t="shared" si="17"/>
        <v>32-1780084</v>
      </c>
      <c r="O553" t="e">
        <f>IFERROR(_xlfn.XLOOKUP(M553&amp;(F553),'Báo cáo'!#REF!,'Báo cáo'!#REF!),IFERROR(_xlfn.XLOOKUP(M553&amp;(F553-3),'Báo cáo'!#REF!,'Báo cáo'!#REF!),IFERROR(_xlfn.XLOOKUP(M553&amp;(F553-5),'Báo cáo'!#REF!,'Báo cáo'!#REF!),IFERROR(_xlfn.XLOOKUP(M553&amp;(F553+5),'Báo cáo'!#REF!,'Báo cáo'!#REF!),IFERROR(_xlfn.XLOOKUP(M553&amp;(F553+2),'Báo cáo'!#REF!,'Báo cáo'!#REF!),IFERROR(_xlfn.XLOOKUP(M553&amp;(F553-6),'Báo cáo'!#REF!,'Báo cáo'!#REF!),IFERROR(_xlfn.XLOOKUP(M553&amp;(F553-1),'Báo cáo'!#REF!,'Báo cáo'!#REF!),IFERROR(_xlfn.XLOOKUP(M553&amp;(F553+3),'Báo cáo'!#REF!,'Báo cáo'!#REF!),IFERROR(_xlfn.XLOOKUP(M553&amp;(F553+1),'Báo cáo'!#REF!,'Báo cáo'!#REF!),IFERROR(_xlfn.XLOOKUP(M553&amp;(F553-4),'Báo cáo'!#REF!,'Báo cáo'!#REF!),IFERROR(_xlfn.XLOOKUP(M553&amp;(F553+6),'Báo cáo'!#REF!,'Báo cáo'!#REF!),IFERROR(_xlfn.XLOOKUP(M553&amp;(F553-2),'Báo cáo'!#REF!,'Báo cáo'!#REF!),IFERROR(_xlfn.XLOOKUP(M553&amp;(F553+4),'Báo cáo'!#REF!,'Báo cáo'!#REF!),_xlfn.XLOOKUP(M553&amp;(F553+13),'Báo cáo'!#REF!,'Báo cáo'!#REF!))))))))))))))</f>
        <v>#REF!</v>
      </c>
    </row>
    <row r="554" spans="1:15" hidden="1">
      <c r="A554">
        <v>510021</v>
      </c>
      <c r="B554" t="s">
        <v>18518</v>
      </c>
      <c r="C554" t="s">
        <v>18519</v>
      </c>
      <c r="D554" t="s">
        <v>20648</v>
      </c>
      <c r="E554" s="79" t="s">
        <v>20649</v>
      </c>
      <c r="F554" s="80">
        <v>-1695600</v>
      </c>
      <c r="G554" s="81">
        <v>46104</v>
      </c>
      <c r="H554" s="81"/>
      <c r="I554" s="81"/>
      <c r="J554" s="81">
        <v>46122</v>
      </c>
      <c r="K554" t="s">
        <v>19329</v>
      </c>
      <c r="L554" s="21">
        <v>46122</v>
      </c>
      <c r="M554">
        <f t="shared" si="16"/>
        <v>60</v>
      </c>
      <c r="N554" t="str">
        <f t="shared" si="17"/>
        <v>60-1695600</v>
      </c>
      <c r="O554" t="e">
        <f>IFERROR(_xlfn.XLOOKUP(M554&amp;(F554),'Báo cáo'!#REF!,'Báo cáo'!#REF!),IFERROR(_xlfn.XLOOKUP(M554&amp;(F554-3),'Báo cáo'!#REF!,'Báo cáo'!#REF!),IFERROR(_xlfn.XLOOKUP(M554&amp;(F554-5),'Báo cáo'!#REF!,'Báo cáo'!#REF!),IFERROR(_xlfn.XLOOKUP(M554&amp;(F554+5),'Báo cáo'!#REF!,'Báo cáo'!#REF!),IFERROR(_xlfn.XLOOKUP(M554&amp;(F554+2),'Báo cáo'!#REF!,'Báo cáo'!#REF!),IFERROR(_xlfn.XLOOKUP(M554&amp;(F554-6),'Báo cáo'!#REF!,'Báo cáo'!#REF!),IFERROR(_xlfn.XLOOKUP(M554&amp;(F554-1),'Báo cáo'!#REF!,'Báo cáo'!#REF!),IFERROR(_xlfn.XLOOKUP(M554&amp;(F554+3),'Báo cáo'!#REF!,'Báo cáo'!#REF!),IFERROR(_xlfn.XLOOKUP(M554&amp;(F554+1),'Báo cáo'!#REF!,'Báo cáo'!#REF!),IFERROR(_xlfn.XLOOKUP(M554&amp;(F554-4),'Báo cáo'!#REF!,'Báo cáo'!#REF!),IFERROR(_xlfn.XLOOKUP(M554&amp;(F554+6),'Báo cáo'!#REF!,'Báo cáo'!#REF!),IFERROR(_xlfn.XLOOKUP(M554&amp;(F554-2),'Báo cáo'!#REF!,'Báo cáo'!#REF!),IFERROR(_xlfn.XLOOKUP(M554&amp;(F554+4),'Báo cáo'!#REF!,'Báo cáo'!#REF!),_xlfn.XLOOKUP(M554&amp;(F554+13),'Báo cáo'!#REF!,'Báo cáo'!#REF!))))))))))))))</f>
        <v>#REF!</v>
      </c>
    </row>
    <row r="555" spans="1:15" hidden="1">
      <c r="A555">
        <v>510025</v>
      </c>
      <c r="B555" t="s">
        <v>18518</v>
      </c>
      <c r="C555" t="s">
        <v>18519</v>
      </c>
      <c r="D555" t="s">
        <v>20650</v>
      </c>
      <c r="E555" s="79" t="s">
        <v>20651</v>
      </c>
      <c r="F555" s="80">
        <v>-2628382</v>
      </c>
      <c r="G555" s="81">
        <v>46099</v>
      </c>
      <c r="H555" s="81"/>
      <c r="I555" s="81"/>
      <c r="J555" s="81">
        <v>46122</v>
      </c>
      <c r="K555" t="s">
        <v>19427</v>
      </c>
      <c r="L555" s="21">
        <v>46122</v>
      </c>
      <c r="M555">
        <f t="shared" si="16"/>
        <v>70</v>
      </c>
      <c r="N555" t="str">
        <f t="shared" si="17"/>
        <v>70-2628382</v>
      </c>
      <c r="O555" t="e">
        <f>IFERROR(_xlfn.XLOOKUP(M555&amp;(F555),'Báo cáo'!#REF!,'Báo cáo'!#REF!),IFERROR(_xlfn.XLOOKUP(M555&amp;(F555-3),'Báo cáo'!#REF!,'Báo cáo'!#REF!),IFERROR(_xlfn.XLOOKUP(M555&amp;(F555-5),'Báo cáo'!#REF!,'Báo cáo'!#REF!),IFERROR(_xlfn.XLOOKUP(M555&amp;(F555+5),'Báo cáo'!#REF!,'Báo cáo'!#REF!),IFERROR(_xlfn.XLOOKUP(M555&amp;(F555+2),'Báo cáo'!#REF!,'Báo cáo'!#REF!),IFERROR(_xlfn.XLOOKUP(M555&amp;(F555-6),'Báo cáo'!#REF!,'Báo cáo'!#REF!),IFERROR(_xlfn.XLOOKUP(M555&amp;(F555-1),'Báo cáo'!#REF!,'Báo cáo'!#REF!),IFERROR(_xlfn.XLOOKUP(M555&amp;(F555+3),'Báo cáo'!#REF!,'Báo cáo'!#REF!),IFERROR(_xlfn.XLOOKUP(M555&amp;(F555+1),'Báo cáo'!#REF!,'Báo cáo'!#REF!),IFERROR(_xlfn.XLOOKUP(M555&amp;(F555-4),'Báo cáo'!#REF!,'Báo cáo'!#REF!),IFERROR(_xlfn.XLOOKUP(M555&amp;(F555+6),'Báo cáo'!#REF!,'Báo cáo'!#REF!),IFERROR(_xlfn.XLOOKUP(M555&amp;(F555-2),'Báo cáo'!#REF!,'Báo cáo'!#REF!),IFERROR(_xlfn.XLOOKUP(M555&amp;(F555+4),'Báo cáo'!#REF!,'Báo cáo'!#REF!),_xlfn.XLOOKUP(M555&amp;(F555+13),'Báo cáo'!#REF!,'Báo cáo'!#REF!))))))))))))))</f>
        <v>#REF!</v>
      </c>
    </row>
    <row r="556" spans="1:15" hidden="1">
      <c r="A556">
        <v>510027</v>
      </c>
      <c r="B556" t="s">
        <v>18518</v>
      </c>
      <c r="C556" t="s">
        <v>18519</v>
      </c>
      <c r="D556" t="s">
        <v>20652</v>
      </c>
      <c r="E556" s="79" t="s">
        <v>20653</v>
      </c>
      <c r="F556" s="80">
        <v>-811123</v>
      </c>
      <c r="G556" s="81">
        <v>46104</v>
      </c>
      <c r="H556" s="81"/>
      <c r="I556" s="81"/>
      <c r="J556" s="81">
        <v>46122</v>
      </c>
      <c r="K556" t="s">
        <v>19307</v>
      </c>
      <c r="L556" s="21">
        <v>46122</v>
      </c>
      <c r="M556">
        <f t="shared" si="16"/>
        <v>81</v>
      </c>
      <c r="N556" t="str">
        <f t="shared" si="17"/>
        <v>81-811123</v>
      </c>
      <c r="O556" t="e">
        <f>IFERROR(_xlfn.XLOOKUP(M556&amp;(F556),'Báo cáo'!#REF!,'Báo cáo'!#REF!),IFERROR(_xlfn.XLOOKUP(M556&amp;(F556-3),'Báo cáo'!#REF!,'Báo cáo'!#REF!),IFERROR(_xlfn.XLOOKUP(M556&amp;(F556-5),'Báo cáo'!#REF!,'Báo cáo'!#REF!),IFERROR(_xlfn.XLOOKUP(M556&amp;(F556+5),'Báo cáo'!#REF!,'Báo cáo'!#REF!),IFERROR(_xlfn.XLOOKUP(M556&amp;(F556+2),'Báo cáo'!#REF!,'Báo cáo'!#REF!),IFERROR(_xlfn.XLOOKUP(M556&amp;(F556-6),'Báo cáo'!#REF!,'Báo cáo'!#REF!),IFERROR(_xlfn.XLOOKUP(M556&amp;(F556-1),'Báo cáo'!#REF!,'Báo cáo'!#REF!),IFERROR(_xlfn.XLOOKUP(M556&amp;(F556+3),'Báo cáo'!#REF!,'Báo cáo'!#REF!),IFERROR(_xlfn.XLOOKUP(M556&amp;(F556+1),'Báo cáo'!#REF!,'Báo cáo'!#REF!),IFERROR(_xlfn.XLOOKUP(M556&amp;(F556-4),'Báo cáo'!#REF!,'Báo cáo'!#REF!),IFERROR(_xlfn.XLOOKUP(M556&amp;(F556+6),'Báo cáo'!#REF!,'Báo cáo'!#REF!),IFERROR(_xlfn.XLOOKUP(M556&amp;(F556-2),'Báo cáo'!#REF!,'Báo cáo'!#REF!),IFERROR(_xlfn.XLOOKUP(M556&amp;(F556+4),'Báo cáo'!#REF!,'Báo cáo'!#REF!),_xlfn.XLOOKUP(M556&amp;(F556+13),'Báo cáo'!#REF!,'Báo cáo'!#REF!))))))))))))))</f>
        <v>#REF!</v>
      </c>
    </row>
    <row r="557" spans="1:15" hidden="1">
      <c r="A557">
        <v>510025</v>
      </c>
      <c r="B557" t="s">
        <v>18518</v>
      </c>
      <c r="C557" t="s">
        <v>18519</v>
      </c>
      <c r="D557" t="s">
        <v>20654</v>
      </c>
      <c r="E557" s="79" t="s">
        <v>20655</v>
      </c>
      <c r="F557" s="80">
        <v>-632856</v>
      </c>
      <c r="G557" s="81">
        <v>46104</v>
      </c>
      <c r="H557" s="81"/>
      <c r="I557" s="81"/>
      <c r="J557" s="81">
        <v>46122</v>
      </c>
      <c r="K557" t="s">
        <v>19530</v>
      </c>
      <c r="L557" s="21">
        <v>46122</v>
      </c>
      <c r="M557">
        <f t="shared" si="16"/>
        <v>89</v>
      </c>
      <c r="N557" t="str">
        <f t="shared" si="17"/>
        <v>89-632856</v>
      </c>
      <c r="O557" t="e">
        <f>IFERROR(_xlfn.XLOOKUP(M557&amp;(F557),'Báo cáo'!#REF!,'Báo cáo'!#REF!),IFERROR(_xlfn.XLOOKUP(M557&amp;(F557-3),'Báo cáo'!#REF!,'Báo cáo'!#REF!),IFERROR(_xlfn.XLOOKUP(M557&amp;(F557-5),'Báo cáo'!#REF!,'Báo cáo'!#REF!),IFERROR(_xlfn.XLOOKUP(M557&amp;(F557+5),'Báo cáo'!#REF!,'Báo cáo'!#REF!),IFERROR(_xlfn.XLOOKUP(M557&amp;(F557+2),'Báo cáo'!#REF!,'Báo cáo'!#REF!),IFERROR(_xlfn.XLOOKUP(M557&amp;(F557-6),'Báo cáo'!#REF!,'Báo cáo'!#REF!),IFERROR(_xlfn.XLOOKUP(M557&amp;(F557-1),'Báo cáo'!#REF!,'Báo cáo'!#REF!),IFERROR(_xlfn.XLOOKUP(M557&amp;(F557+3),'Báo cáo'!#REF!,'Báo cáo'!#REF!),IFERROR(_xlfn.XLOOKUP(M557&amp;(F557+1),'Báo cáo'!#REF!,'Báo cáo'!#REF!),IFERROR(_xlfn.XLOOKUP(M557&amp;(F557-4),'Báo cáo'!#REF!,'Báo cáo'!#REF!),IFERROR(_xlfn.XLOOKUP(M557&amp;(F557+6),'Báo cáo'!#REF!,'Báo cáo'!#REF!),IFERROR(_xlfn.XLOOKUP(M557&amp;(F557-2),'Báo cáo'!#REF!,'Báo cáo'!#REF!),IFERROR(_xlfn.XLOOKUP(M557&amp;(F557+4),'Báo cáo'!#REF!,'Báo cáo'!#REF!),_xlfn.XLOOKUP(M557&amp;(F557+13),'Báo cáo'!#REF!,'Báo cáo'!#REF!))))))))))))))</f>
        <v>#REF!</v>
      </c>
    </row>
    <row r="558" spans="1:15" hidden="1">
      <c r="A558">
        <v>510016</v>
      </c>
      <c r="B558" t="s">
        <v>18518</v>
      </c>
      <c r="C558" t="s">
        <v>18519</v>
      </c>
      <c r="D558" t="s">
        <v>20656</v>
      </c>
      <c r="E558" s="79" t="s">
        <v>20657</v>
      </c>
      <c r="F558" s="80">
        <v>-729117</v>
      </c>
      <c r="G558" s="81">
        <v>46104</v>
      </c>
      <c r="H558" s="81"/>
      <c r="I558" s="81"/>
      <c r="J558" s="81">
        <v>46122</v>
      </c>
      <c r="K558" t="s">
        <v>18132</v>
      </c>
      <c r="L558" s="21">
        <v>46122</v>
      </c>
      <c r="M558">
        <f t="shared" si="16"/>
        <v>104</v>
      </c>
      <c r="N558" t="str">
        <f t="shared" si="17"/>
        <v>104-729117</v>
      </c>
      <c r="O558" t="e">
        <f>IFERROR(_xlfn.XLOOKUP(M558&amp;(F558),'Báo cáo'!#REF!,'Báo cáo'!#REF!),IFERROR(_xlfn.XLOOKUP(M558&amp;(F558-3),'Báo cáo'!#REF!,'Báo cáo'!#REF!),IFERROR(_xlfn.XLOOKUP(M558&amp;(F558-5),'Báo cáo'!#REF!,'Báo cáo'!#REF!),IFERROR(_xlfn.XLOOKUP(M558&amp;(F558+5),'Báo cáo'!#REF!,'Báo cáo'!#REF!),IFERROR(_xlfn.XLOOKUP(M558&amp;(F558+2),'Báo cáo'!#REF!,'Báo cáo'!#REF!),IFERROR(_xlfn.XLOOKUP(M558&amp;(F558-6),'Báo cáo'!#REF!,'Báo cáo'!#REF!),IFERROR(_xlfn.XLOOKUP(M558&amp;(F558-1),'Báo cáo'!#REF!,'Báo cáo'!#REF!),IFERROR(_xlfn.XLOOKUP(M558&amp;(F558+3),'Báo cáo'!#REF!,'Báo cáo'!#REF!),IFERROR(_xlfn.XLOOKUP(M558&amp;(F558+1),'Báo cáo'!#REF!,'Báo cáo'!#REF!),IFERROR(_xlfn.XLOOKUP(M558&amp;(F558-4),'Báo cáo'!#REF!,'Báo cáo'!#REF!),IFERROR(_xlfn.XLOOKUP(M558&amp;(F558+6),'Báo cáo'!#REF!,'Báo cáo'!#REF!),IFERROR(_xlfn.XLOOKUP(M558&amp;(F558-2),'Báo cáo'!#REF!,'Báo cáo'!#REF!),IFERROR(_xlfn.XLOOKUP(M558&amp;(F558+4),'Báo cáo'!#REF!,'Báo cáo'!#REF!),_xlfn.XLOOKUP(M558&amp;(F558+13),'Báo cáo'!#REF!,'Báo cáo'!#REF!))))))))))))))</f>
        <v>#REF!</v>
      </c>
    </row>
    <row r="559" spans="1:15" hidden="1">
      <c r="A559">
        <v>510016</v>
      </c>
      <c r="B559" t="s">
        <v>18518</v>
      </c>
      <c r="C559" t="s">
        <v>18519</v>
      </c>
      <c r="D559" t="s">
        <v>20658</v>
      </c>
      <c r="E559" s="79" t="s">
        <v>20659</v>
      </c>
      <c r="F559" s="80">
        <v>-246474</v>
      </c>
      <c r="G559" s="81">
        <v>46104</v>
      </c>
      <c r="H559" s="81"/>
      <c r="I559" s="81"/>
      <c r="J559" s="81">
        <v>46122</v>
      </c>
      <c r="K559" t="s">
        <v>18134</v>
      </c>
      <c r="L559" s="21">
        <v>46122</v>
      </c>
      <c r="M559">
        <f t="shared" si="16"/>
        <v>106</v>
      </c>
      <c r="N559" t="str">
        <f t="shared" si="17"/>
        <v>106-246474</v>
      </c>
      <c r="O559" t="e">
        <f>IFERROR(_xlfn.XLOOKUP(M559&amp;(F559),'Báo cáo'!#REF!,'Báo cáo'!#REF!),IFERROR(_xlfn.XLOOKUP(M559&amp;(F559-3),'Báo cáo'!#REF!,'Báo cáo'!#REF!),IFERROR(_xlfn.XLOOKUP(M559&amp;(F559-5),'Báo cáo'!#REF!,'Báo cáo'!#REF!),IFERROR(_xlfn.XLOOKUP(M559&amp;(F559+5),'Báo cáo'!#REF!,'Báo cáo'!#REF!),IFERROR(_xlfn.XLOOKUP(M559&amp;(F559+2),'Báo cáo'!#REF!,'Báo cáo'!#REF!),IFERROR(_xlfn.XLOOKUP(M559&amp;(F559-6),'Báo cáo'!#REF!,'Báo cáo'!#REF!),IFERROR(_xlfn.XLOOKUP(M559&amp;(F559-1),'Báo cáo'!#REF!,'Báo cáo'!#REF!),IFERROR(_xlfn.XLOOKUP(M559&amp;(F559+3),'Báo cáo'!#REF!,'Báo cáo'!#REF!),IFERROR(_xlfn.XLOOKUP(M559&amp;(F559+1),'Báo cáo'!#REF!,'Báo cáo'!#REF!),IFERROR(_xlfn.XLOOKUP(M559&amp;(F559-4),'Báo cáo'!#REF!,'Báo cáo'!#REF!),IFERROR(_xlfn.XLOOKUP(M559&amp;(F559+6),'Báo cáo'!#REF!,'Báo cáo'!#REF!),IFERROR(_xlfn.XLOOKUP(M559&amp;(F559-2),'Báo cáo'!#REF!,'Báo cáo'!#REF!),IFERROR(_xlfn.XLOOKUP(M559&amp;(F559+4),'Báo cáo'!#REF!,'Báo cáo'!#REF!),_xlfn.XLOOKUP(M559&amp;(F559+13),'Báo cáo'!#REF!,'Báo cáo'!#REF!))))))))))))))</f>
        <v>#REF!</v>
      </c>
    </row>
    <row r="560" spans="1:15" hidden="1">
      <c r="A560">
        <v>510026</v>
      </c>
      <c r="B560" t="s">
        <v>18518</v>
      </c>
      <c r="C560" t="s">
        <v>18519</v>
      </c>
      <c r="D560" t="s">
        <v>20660</v>
      </c>
      <c r="E560" s="79" t="s">
        <v>20661</v>
      </c>
      <c r="F560" s="80">
        <v>-307363</v>
      </c>
      <c r="G560" s="81">
        <v>46112</v>
      </c>
      <c r="H560" s="81"/>
      <c r="I560" s="81"/>
      <c r="J560" s="81">
        <v>46122</v>
      </c>
      <c r="K560" t="s">
        <v>18092</v>
      </c>
      <c r="L560" s="21">
        <v>46122</v>
      </c>
      <c r="M560">
        <f t="shared" si="16"/>
        <v>107</v>
      </c>
      <c r="N560" t="str">
        <f t="shared" si="17"/>
        <v>107-307363</v>
      </c>
      <c r="O560" t="e">
        <f>IFERROR(_xlfn.XLOOKUP(M560&amp;(F560),'Báo cáo'!#REF!,'Báo cáo'!#REF!),IFERROR(_xlfn.XLOOKUP(M560&amp;(F560-3),'Báo cáo'!#REF!,'Báo cáo'!#REF!),IFERROR(_xlfn.XLOOKUP(M560&amp;(F560-5),'Báo cáo'!#REF!,'Báo cáo'!#REF!),IFERROR(_xlfn.XLOOKUP(M560&amp;(F560+5),'Báo cáo'!#REF!,'Báo cáo'!#REF!),IFERROR(_xlfn.XLOOKUP(M560&amp;(F560+2),'Báo cáo'!#REF!,'Báo cáo'!#REF!),IFERROR(_xlfn.XLOOKUP(M560&amp;(F560-6),'Báo cáo'!#REF!,'Báo cáo'!#REF!),IFERROR(_xlfn.XLOOKUP(M560&amp;(F560-1),'Báo cáo'!#REF!,'Báo cáo'!#REF!),IFERROR(_xlfn.XLOOKUP(M560&amp;(F560+3),'Báo cáo'!#REF!,'Báo cáo'!#REF!),IFERROR(_xlfn.XLOOKUP(M560&amp;(F560+1),'Báo cáo'!#REF!,'Báo cáo'!#REF!),IFERROR(_xlfn.XLOOKUP(M560&amp;(F560-4),'Báo cáo'!#REF!,'Báo cáo'!#REF!),IFERROR(_xlfn.XLOOKUP(M560&amp;(F560+6),'Báo cáo'!#REF!,'Báo cáo'!#REF!),IFERROR(_xlfn.XLOOKUP(M560&amp;(F560-2),'Báo cáo'!#REF!,'Báo cáo'!#REF!),IFERROR(_xlfn.XLOOKUP(M560&amp;(F560+4),'Báo cáo'!#REF!,'Báo cáo'!#REF!),_xlfn.XLOOKUP(M560&amp;(F560+13),'Báo cáo'!#REF!,'Báo cáo'!#REF!))))))))))))))</f>
        <v>#REF!</v>
      </c>
    </row>
    <row r="561" spans="1:15" hidden="1">
      <c r="A561">
        <v>510018</v>
      </c>
      <c r="B561" t="s">
        <v>18518</v>
      </c>
      <c r="C561" t="s">
        <v>18519</v>
      </c>
      <c r="D561" t="s">
        <v>20662</v>
      </c>
      <c r="E561" s="79" t="s">
        <v>20663</v>
      </c>
      <c r="F561" s="80">
        <v>-1918944</v>
      </c>
      <c r="G561" s="81">
        <v>46112</v>
      </c>
      <c r="H561" s="81"/>
      <c r="I561" s="81"/>
      <c r="J561" s="81">
        <v>46122</v>
      </c>
      <c r="K561" t="s">
        <v>18108</v>
      </c>
      <c r="L561" s="21">
        <v>46122</v>
      </c>
      <c r="M561">
        <f t="shared" si="16"/>
        <v>108</v>
      </c>
      <c r="N561" t="str">
        <f t="shared" si="17"/>
        <v>108-1918944</v>
      </c>
      <c r="O561" t="e">
        <f>IFERROR(_xlfn.XLOOKUP(M561&amp;(F561),'Báo cáo'!#REF!,'Báo cáo'!#REF!),IFERROR(_xlfn.XLOOKUP(M561&amp;(F561-3),'Báo cáo'!#REF!,'Báo cáo'!#REF!),IFERROR(_xlfn.XLOOKUP(M561&amp;(F561-5),'Báo cáo'!#REF!,'Báo cáo'!#REF!),IFERROR(_xlfn.XLOOKUP(M561&amp;(F561+5),'Báo cáo'!#REF!,'Báo cáo'!#REF!),IFERROR(_xlfn.XLOOKUP(M561&amp;(F561+2),'Báo cáo'!#REF!,'Báo cáo'!#REF!),IFERROR(_xlfn.XLOOKUP(M561&amp;(F561-6),'Báo cáo'!#REF!,'Báo cáo'!#REF!),IFERROR(_xlfn.XLOOKUP(M561&amp;(F561-1),'Báo cáo'!#REF!,'Báo cáo'!#REF!),IFERROR(_xlfn.XLOOKUP(M561&amp;(F561+3),'Báo cáo'!#REF!,'Báo cáo'!#REF!),IFERROR(_xlfn.XLOOKUP(M561&amp;(F561+1),'Báo cáo'!#REF!,'Báo cáo'!#REF!),IFERROR(_xlfn.XLOOKUP(M561&amp;(F561-4),'Báo cáo'!#REF!,'Báo cáo'!#REF!),IFERROR(_xlfn.XLOOKUP(M561&amp;(F561+6),'Báo cáo'!#REF!,'Báo cáo'!#REF!),IFERROR(_xlfn.XLOOKUP(M561&amp;(F561-2),'Báo cáo'!#REF!,'Báo cáo'!#REF!),IFERROR(_xlfn.XLOOKUP(M561&amp;(F561+4),'Báo cáo'!#REF!,'Báo cáo'!#REF!),_xlfn.XLOOKUP(M561&amp;(F561+13),'Báo cáo'!#REF!,'Báo cáo'!#REF!))))))))))))))</f>
        <v>#REF!</v>
      </c>
    </row>
    <row r="562" spans="1:15" hidden="1">
      <c r="A562">
        <v>510022</v>
      </c>
      <c r="B562" t="s">
        <v>18518</v>
      </c>
      <c r="C562" t="s">
        <v>18519</v>
      </c>
      <c r="D562" t="s">
        <v>20664</v>
      </c>
      <c r="E562" s="79" t="s">
        <v>20665</v>
      </c>
      <c r="F562" s="80">
        <v>-794880</v>
      </c>
      <c r="G562" s="81">
        <v>46104</v>
      </c>
      <c r="H562" s="81"/>
      <c r="I562" s="81"/>
      <c r="J562" s="81">
        <v>46122</v>
      </c>
      <c r="K562" t="s">
        <v>19531</v>
      </c>
      <c r="L562" s="21">
        <v>46122</v>
      </c>
      <c r="M562">
        <f t="shared" si="16"/>
        <v>112</v>
      </c>
      <c r="N562" t="str">
        <f t="shared" si="17"/>
        <v>112-794880</v>
      </c>
      <c r="O562" t="e">
        <f>IFERROR(_xlfn.XLOOKUP(M562&amp;(F562),'Báo cáo'!#REF!,'Báo cáo'!#REF!),IFERROR(_xlfn.XLOOKUP(M562&amp;(F562-3),'Báo cáo'!#REF!,'Báo cáo'!#REF!),IFERROR(_xlfn.XLOOKUP(M562&amp;(F562-5),'Báo cáo'!#REF!,'Báo cáo'!#REF!),IFERROR(_xlfn.XLOOKUP(M562&amp;(F562+5),'Báo cáo'!#REF!,'Báo cáo'!#REF!),IFERROR(_xlfn.XLOOKUP(M562&amp;(F562+2),'Báo cáo'!#REF!,'Báo cáo'!#REF!),IFERROR(_xlfn.XLOOKUP(M562&amp;(F562-6),'Báo cáo'!#REF!,'Báo cáo'!#REF!),IFERROR(_xlfn.XLOOKUP(M562&amp;(F562-1),'Báo cáo'!#REF!,'Báo cáo'!#REF!),IFERROR(_xlfn.XLOOKUP(M562&amp;(F562+3),'Báo cáo'!#REF!,'Báo cáo'!#REF!),IFERROR(_xlfn.XLOOKUP(M562&amp;(F562+1),'Báo cáo'!#REF!,'Báo cáo'!#REF!),IFERROR(_xlfn.XLOOKUP(M562&amp;(F562-4),'Báo cáo'!#REF!,'Báo cáo'!#REF!),IFERROR(_xlfn.XLOOKUP(M562&amp;(F562+6),'Báo cáo'!#REF!,'Báo cáo'!#REF!),IFERROR(_xlfn.XLOOKUP(M562&amp;(F562-2),'Báo cáo'!#REF!,'Báo cáo'!#REF!),IFERROR(_xlfn.XLOOKUP(M562&amp;(F562+4),'Báo cáo'!#REF!,'Báo cáo'!#REF!),_xlfn.XLOOKUP(M562&amp;(F562+13),'Báo cáo'!#REF!,'Báo cáo'!#REF!))))))))))))))</f>
        <v>#REF!</v>
      </c>
    </row>
    <row r="563" spans="1:15" hidden="1">
      <c r="A563">
        <v>510020</v>
      </c>
      <c r="B563" t="s">
        <v>18518</v>
      </c>
      <c r="C563" t="s">
        <v>18519</v>
      </c>
      <c r="D563" t="s">
        <v>20666</v>
      </c>
      <c r="E563" s="79" t="s">
        <v>20667</v>
      </c>
      <c r="F563" s="80">
        <v>-2577574</v>
      </c>
      <c r="G563" s="81">
        <v>46100</v>
      </c>
      <c r="H563" s="81"/>
      <c r="I563" s="81"/>
      <c r="J563" s="81">
        <v>46122</v>
      </c>
      <c r="K563" t="s">
        <v>19527</v>
      </c>
      <c r="L563" s="21">
        <v>46122</v>
      </c>
      <c r="M563">
        <f t="shared" si="16"/>
        <v>126</v>
      </c>
      <c r="N563" t="str">
        <f t="shared" si="17"/>
        <v>126-2577574</v>
      </c>
      <c r="O563" t="e">
        <f>IFERROR(_xlfn.XLOOKUP(M563&amp;(F563),'Báo cáo'!#REF!,'Báo cáo'!#REF!),IFERROR(_xlfn.XLOOKUP(M563&amp;(F563-3),'Báo cáo'!#REF!,'Báo cáo'!#REF!),IFERROR(_xlfn.XLOOKUP(M563&amp;(F563-5),'Báo cáo'!#REF!,'Báo cáo'!#REF!),IFERROR(_xlfn.XLOOKUP(M563&amp;(F563+5),'Báo cáo'!#REF!,'Báo cáo'!#REF!),IFERROR(_xlfn.XLOOKUP(M563&amp;(F563+2),'Báo cáo'!#REF!,'Báo cáo'!#REF!),IFERROR(_xlfn.XLOOKUP(M563&amp;(F563-6),'Báo cáo'!#REF!,'Báo cáo'!#REF!),IFERROR(_xlfn.XLOOKUP(M563&amp;(F563-1),'Báo cáo'!#REF!,'Báo cáo'!#REF!),IFERROR(_xlfn.XLOOKUP(M563&amp;(F563+3),'Báo cáo'!#REF!,'Báo cáo'!#REF!),IFERROR(_xlfn.XLOOKUP(M563&amp;(F563+1),'Báo cáo'!#REF!,'Báo cáo'!#REF!),IFERROR(_xlfn.XLOOKUP(M563&amp;(F563-4),'Báo cáo'!#REF!,'Báo cáo'!#REF!),IFERROR(_xlfn.XLOOKUP(M563&amp;(F563+6),'Báo cáo'!#REF!,'Báo cáo'!#REF!),IFERROR(_xlfn.XLOOKUP(M563&amp;(F563-2),'Báo cáo'!#REF!,'Báo cáo'!#REF!),IFERROR(_xlfn.XLOOKUP(M563&amp;(F563+4),'Báo cáo'!#REF!,'Báo cáo'!#REF!),_xlfn.XLOOKUP(M563&amp;(F563+13),'Báo cáo'!#REF!,'Báo cáo'!#REF!))))))))))))))</f>
        <v>#REF!</v>
      </c>
    </row>
    <row r="564" spans="1:15" hidden="1">
      <c r="A564">
        <v>510019</v>
      </c>
      <c r="B564" t="s">
        <v>18518</v>
      </c>
      <c r="C564" t="s">
        <v>18519</v>
      </c>
      <c r="D564" t="s">
        <v>20668</v>
      </c>
      <c r="E564" s="79" t="s">
        <v>20669</v>
      </c>
      <c r="F564" s="80">
        <v>-2026071</v>
      </c>
      <c r="G564" s="81">
        <v>46102</v>
      </c>
      <c r="H564" s="81"/>
      <c r="I564" s="81"/>
      <c r="J564" s="81">
        <v>46122</v>
      </c>
      <c r="K564" t="s">
        <v>19528</v>
      </c>
      <c r="L564" s="21">
        <v>46122</v>
      </c>
      <c r="M564">
        <f t="shared" si="16"/>
        <v>128</v>
      </c>
      <c r="N564" t="str">
        <f t="shared" si="17"/>
        <v>128-2026071</v>
      </c>
      <c r="O564" t="e">
        <f>IFERROR(_xlfn.XLOOKUP(M564&amp;(F564),'Báo cáo'!#REF!,'Báo cáo'!#REF!),IFERROR(_xlfn.XLOOKUP(M564&amp;(F564-3),'Báo cáo'!#REF!,'Báo cáo'!#REF!),IFERROR(_xlfn.XLOOKUP(M564&amp;(F564-5),'Báo cáo'!#REF!,'Báo cáo'!#REF!),IFERROR(_xlfn.XLOOKUP(M564&amp;(F564+5),'Báo cáo'!#REF!,'Báo cáo'!#REF!),IFERROR(_xlfn.XLOOKUP(M564&amp;(F564+2),'Báo cáo'!#REF!,'Báo cáo'!#REF!),IFERROR(_xlfn.XLOOKUP(M564&amp;(F564-6),'Báo cáo'!#REF!,'Báo cáo'!#REF!),IFERROR(_xlfn.XLOOKUP(M564&amp;(F564-1),'Báo cáo'!#REF!,'Báo cáo'!#REF!),IFERROR(_xlfn.XLOOKUP(M564&amp;(F564+3),'Báo cáo'!#REF!,'Báo cáo'!#REF!),IFERROR(_xlfn.XLOOKUP(M564&amp;(F564+1),'Báo cáo'!#REF!,'Báo cáo'!#REF!),IFERROR(_xlfn.XLOOKUP(M564&amp;(F564-4),'Báo cáo'!#REF!,'Báo cáo'!#REF!),IFERROR(_xlfn.XLOOKUP(M564&amp;(F564+6),'Báo cáo'!#REF!,'Báo cáo'!#REF!),IFERROR(_xlfn.XLOOKUP(M564&amp;(F564-2),'Báo cáo'!#REF!,'Báo cáo'!#REF!),IFERROR(_xlfn.XLOOKUP(M564&amp;(F564+4),'Báo cáo'!#REF!,'Báo cáo'!#REF!),_xlfn.XLOOKUP(M564&amp;(F564+13),'Báo cáo'!#REF!,'Báo cáo'!#REF!))))))))))))))</f>
        <v>#REF!</v>
      </c>
    </row>
    <row r="565" spans="1:15" hidden="1">
      <c r="A565">
        <v>510019</v>
      </c>
      <c r="B565" t="s">
        <v>18518</v>
      </c>
      <c r="C565" t="s">
        <v>18519</v>
      </c>
      <c r="D565" t="s">
        <v>20670</v>
      </c>
      <c r="E565" s="79" t="s">
        <v>20671</v>
      </c>
      <c r="F565" s="80">
        <v>-894240</v>
      </c>
      <c r="G565" s="81">
        <v>46102</v>
      </c>
      <c r="H565" s="81"/>
      <c r="I565" s="81"/>
      <c r="J565" s="81">
        <v>46122</v>
      </c>
      <c r="K565" t="s">
        <v>19529</v>
      </c>
      <c r="L565" s="21">
        <v>46122</v>
      </c>
      <c r="M565">
        <f t="shared" si="16"/>
        <v>133</v>
      </c>
      <c r="N565" t="str">
        <f t="shared" si="17"/>
        <v>133-894240</v>
      </c>
      <c r="O565" t="e">
        <f>IFERROR(_xlfn.XLOOKUP(M565&amp;(F565),'Báo cáo'!#REF!,'Báo cáo'!#REF!),IFERROR(_xlfn.XLOOKUP(M565&amp;(F565-3),'Báo cáo'!#REF!,'Báo cáo'!#REF!),IFERROR(_xlfn.XLOOKUP(M565&amp;(F565-5),'Báo cáo'!#REF!,'Báo cáo'!#REF!),IFERROR(_xlfn.XLOOKUP(M565&amp;(F565+5),'Báo cáo'!#REF!,'Báo cáo'!#REF!),IFERROR(_xlfn.XLOOKUP(M565&amp;(F565+2),'Báo cáo'!#REF!,'Báo cáo'!#REF!),IFERROR(_xlfn.XLOOKUP(M565&amp;(F565-6),'Báo cáo'!#REF!,'Báo cáo'!#REF!),IFERROR(_xlfn.XLOOKUP(M565&amp;(F565-1),'Báo cáo'!#REF!,'Báo cáo'!#REF!),IFERROR(_xlfn.XLOOKUP(M565&amp;(F565+3),'Báo cáo'!#REF!,'Báo cáo'!#REF!),IFERROR(_xlfn.XLOOKUP(M565&amp;(F565+1),'Báo cáo'!#REF!,'Báo cáo'!#REF!),IFERROR(_xlfn.XLOOKUP(M565&amp;(F565-4),'Báo cáo'!#REF!,'Báo cáo'!#REF!),IFERROR(_xlfn.XLOOKUP(M565&amp;(F565+6),'Báo cáo'!#REF!,'Báo cáo'!#REF!),IFERROR(_xlfn.XLOOKUP(M565&amp;(F565-2),'Báo cáo'!#REF!,'Báo cáo'!#REF!),IFERROR(_xlfn.XLOOKUP(M565&amp;(F565+4),'Báo cáo'!#REF!,'Báo cáo'!#REF!),_xlfn.XLOOKUP(M565&amp;(F565+13),'Báo cáo'!#REF!,'Báo cáo'!#REF!))))))))))))))</f>
        <v>#REF!</v>
      </c>
    </row>
    <row r="566" spans="1:15" hidden="1">
      <c r="A566">
        <v>510028</v>
      </c>
      <c r="B566" t="s">
        <v>18518</v>
      </c>
      <c r="C566" t="s">
        <v>18519</v>
      </c>
      <c r="D566" t="s">
        <v>20672</v>
      </c>
      <c r="E566" s="79" t="s">
        <v>20673</v>
      </c>
      <c r="F566" s="80">
        <v>-1094360</v>
      </c>
      <c r="G566" s="81">
        <v>46100</v>
      </c>
      <c r="H566" s="81"/>
      <c r="I566" s="81"/>
      <c r="J566" s="81">
        <v>46122</v>
      </c>
      <c r="K566" t="s">
        <v>19404</v>
      </c>
      <c r="L566" s="21">
        <v>46122</v>
      </c>
      <c r="M566">
        <f t="shared" si="16"/>
        <v>134</v>
      </c>
      <c r="N566" t="str">
        <f t="shared" si="17"/>
        <v>134-1094360</v>
      </c>
      <c r="O566" t="e">
        <f>IFERROR(_xlfn.XLOOKUP(M566&amp;(F566),'Báo cáo'!#REF!,'Báo cáo'!#REF!),IFERROR(_xlfn.XLOOKUP(M566&amp;(F566-3),'Báo cáo'!#REF!,'Báo cáo'!#REF!),IFERROR(_xlfn.XLOOKUP(M566&amp;(F566-5),'Báo cáo'!#REF!,'Báo cáo'!#REF!),IFERROR(_xlfn.XLOOKUP(M566&amp;(F566+5),'Báo cáo'!#REF!,'Báo cáo'!#REF!),IFERROR(_xlfn.XLOOKUP(M566&amp;(F566+2),'Báo cáo'!#REF!,'Báo cáo'!#REF!),IFERROR(_xlfn.XLOOKUP(M566&amp;(F566-6),'Báo cáo'!#REF!,'Báo cáo'!#REF!),IFERROR(_xlfn.XLOOKUP(M566&amp;(F566-1),'Báo cáo'!#REF!,'Báo cáo'!#REF!),IFERROR(_xlfn.XLOOKUP(M566&amp;(F566+3),'Báo cáo'!#REF!,'Báo cáo'!#REF!),IFERROR(_xlfn.XLOOKUP(M566&amp;(F566+1),'Báo cáo'!#REF!,'Báo cáo'!#REF!),IFERROR(_xlfn.XLOOKUP(M566&amp;(F566-4),'Báo cáo'!#REF!,'Báo cáo'!#REF!),IFERROR(_xlfn.XLOOKUP(M566&amp;(F566+6),'Báo cáo'!#REF!,'Báo cáo'!#REF!),IFERROR(_xlfn.XLOOKUP(M566&amp;(F566-2),'Báo cáo'!#REF!,'Báo cáo'!#REF!),IFERROR(_xlfn.XLOOKUP(M566&amp;(F566+4),'Báo cáo'!#REF!,'Báo cáo'!#REF!),_xlfn.XLOOKUP(M566&amp;(F566+13),'Báo cáo'!#REF!,'Báo cáo'!#REF!))))))))))))))</f>
        <v>#REF!</v>
      </c>
    </row>
    <row r="567" spans="1:15" hidden="1">
      <c r="A567">
        <v>510017</v>
      </c>
      <c r="B567" t="s">
        <v>18518</v>
      </c>
      <c r="C567" t="s">
        <v>18519</v>
      </c>
      <c r="D567" t="s">
        <v>20674</v>
      </c>
      <c r="E567" s="79" t="s">
        <v>20675</v>
      </c>
      <c r="F567" s="80">
        <v>-1560093</v>
      </c>
      <c r="G567" s="81">
        <v>46117</v>
      </c>
      <c r="H567" s="81"/>
      <c r="I567" s="81"/>
      <c r="J567" s="81">
        <v>46122</v>
      </c>
      <c r="K567" t="s">
        <v>18111</v>
      </c>
      <c r="L567" s="21">
        <v>46122</v>
      </c>
      <c r="M567">
        <f t="shared" si="16"/>
        <v>156</v>
      </c>
      <c r="N567" t="str">
        <f t="shared" si="17"/>
        <v>156-1560093</v>
      </c>
      <c r="O567" t="e">
        <f>IFERROR(_xlfn.XLOOKUP(M567&amp;(F567),'Báo cáo'!#REF!,'Báo cáo'!#REF!),IFERROR(_xlfn.XLOOKUP(M567&amp;(F567-3),'Báo cáo'!#REF!,'Báo cáo'!#REF!),IFERROR(_xlfn.XLOOKUP(M567&amp;(F567-5),'Báo cáo'!#REF!,'Báo cáo'!#REF!),IFERROR(_xlfn.XLOOKUP(M567&amp;(F567+5),'Báo cáo'!#REF!,'Báo cáo'!#REF!),IFERROR(_xlfn.XLOOKUP(M567&amp;(F567+2),'Báo cáo'!#REF!,'Báo cáo'!#REF!),IFERROR(_xlfn.XLOOKUP(M567&amp;(F567-6),'Báo cáo'!#REF!,'Báo cáo'!#REF!),IFERROR(_xlfn.XLOOKUP(M567&amp;(F567-1),'Báo cáo'!#REF!,'Báo cáo'!#REF!),IFERROR(_xlfn.XLOOKUP(M567&amp;(F567+3),'Báo cáo'!#REF!,'Báo cáo'!#REF!),IFERROR(_xlfn.XLOOKUP(M567&amp;(F567+1),'Báo cáo'!#REF!,'Báo cáo'!#REF!),IFERROR(_xlfn.XLOOKUP(M567&amp;(F567-4),'Báo cáo'!#REF!,'Báo cáo'!#REF!),IFERROR(_xlfn.XLOOKUP(M567&amp;(F567+6),'Báo cáo'!#REF!,'Báo cáo'!#REF!),IFERROR(_xlfn.XLOOKUP(M567&amp;(F567-2),'Báo cáo'!#REF!,'Báo cáo'!#REF!),IFERROR(_xlfn.XLOOKUP(M567&amp;(F567+4),'Báo cáo'!#REF!,'Báo cáo'!#REF!),_xlfn.XLOOKUP(M567&amp;(F567+13),'Báo cáo'!#REF!,'Báo cáo'!#REF!))))))))))))))</f>
        <v>#REF!</v>
      </c>
    </row>
    <row r="568" spans="1:15" hidden="1">
      <c r="A568">
        <v>510028</v>
      </c>
      <c r="B568" t="s">
        <v>18518</v>
      </c>
      <c r="C568" t="s">
        <v>18519</v>
      </c>
      <c r="D568" t="s">
        <v>20676</v>
      </c>
      <c r="E568" s="79" t="s">
        <v>20677</v>
      </c>
      <c r="F568" s="80">
        <v>-1458233</v>
      </c>
      <c r="G568" s="81">
        <v>46112</v>
      </c>
      <c r="H568" s="81"/>
      <c r="I568" s="81"/>
      <c r="J568" s="81">
        <v>46122</v>
      </c>
      <c r="K568" t="s">
        <v>18104</v>
      </c>
      <c r="L568" s="21">
        <v>46122</v>
      </c>
      <c r="M568">
        <f t="shared" si="16"/>
        <v>163</v>
      </c>
      <c r="N568" t="str">
        <f t="shared" si="17"/>
        <v>163-1458233</v>
      </c>
      <c r="O568" t="e">
        <f>IFERROR(_xlfn.XLOOKUP(M568&amp;(F568),'Báo cáo'!#REF!,'Báo cáo'!#REF!),IFERROR(_xlfn.XLOOKUP(M568&amp;(F568-3),'Báo cáo'!#REF!,'Báo cáo'!#REF!),IFERROR(_xlfn.XLOOKUP(M568&amp;(F568-5),'Báo cáo'!#REF!,'Báo cáo'!#REF!),IFERROR(_xlfn.XLOOKUP(M568&amp;(F568+5),'Báo cáo'!#REF!,'Báo cáo'!#REF!),IFERROR(_xlfn.XLOOKUP(M568&amp;(F568+2),'Báo cáo'!#REF!,'Báo cáo'!#REF!),IFERROR(_xlfn.XLOOKUP(M568&amp;(F568-6),'Báo cáo'!#REF!,'Báo cáo'!#REF!),IFERROR(_xlfn.XLOOKUP(M568&amp;(F568-1),'Báo cáo'!#REF!,'Báo cáo'!#REF!),IFERROR(_xlfn.XLOOKUP(M568&amp;(F568+3),'Báo cáo'!#REF!,'Báo cáo'!#REF!),IFERROR(_xlfn.XLOOKUP(M568&amp;(F568+1),'Báo cáo'!#REF!,'Báo cáo'!#REF!),IFERROR(_xlfn.XLOOKUP(M568&amp;(F568-4),'Báo cáo'!#REF!,'Báo cáo'!#REF!),IFERROR(_xlfn.XLOOKUP(M568&amp;(F568+6),'Báo cáo'!#REF!,'Báo cáo'!#REF!),IFERROR(_xlfn.XLOOKUP(M568&amp;(F568-2),'Báo cáo'!#REF!,'Báo cáo'!#REF!),IFERROR(_xlfn.XLOOKUP(M568&amp;(F568+4),'Báo cáo'!#REF!,'Báo cáo'!#REF!),_xlfn.XLOOKUP(M568&amp;(F568+13),'Báo cáo'!#REF!,'Báo cáo'!#REF!))))))))))))))</f>
        <v>#REF!</v>
      </c>
    </row>
    <row r="569" spans="1:15" hidden="1">
      <c r="A569">
        <v>510015</v>
      </c>
      <c r="B569" t="s">
        <v>18518</v>
      </c>
      <c r="C569" t="s">
        <v>18519</v>
      </c>
      <c r="D569" t="s">
        <v>20678</v>
      </c>
      <c r="E569" s="79" t="s">
        <v>20679</v>
      </c>
      <c r="F569" s="80">
        <v>-1589760</v>
      </c>
      <c r="G569" s="81">
        <v>46107</v>
      </c>
      <c r="H569" s="81"/>
      <c r="I569" s="81"/>
      <c r="J569" s="81">
        <v>46122</v>
      </c>
      <c r="K569" t="s">
        <v>18094</v>
      </c>
      <c r="L569" s="21">
        <v>46122</v>
      </c>
      <c r="M569">
        <f t="shared" si="16"/>
        <v>202</v>
      </c>
      <c r="N569" t="str">
        <f t="shared" si="17"/>
        <v>202-1589760</v>
      </c>
      <c r="O569" t="e">
        <f>IFERROR(_xlfn.XLOOKUP(M569&amp;(F569),'Báo cáo'!#REF!,'Báo cáo'!#REF!),IFERROR(_xlfn.XLOOKUP(M569&amp;(F569-3),'Báo cáo'!#REF!,'Báo cáo'!#REF!),IFERROR(_xlfn.XLOOKUP(M569&amp;(F569-5),'Báo cáo'!#REF!,'Báo cáo'!#REF!),IFERROR(_xlfn.XLOOKUP(M569&amp;(F569+5),'Báo cáo'!#REF!,'Báo cáo'!#REF!),IFERROR(_xlfn.XLOOKUP(M569&amp;(F569+2),'Báo cáo'!#REF!,'Báo cáo'!#REF!),IFERROR(_xlfn.XLOOKUP(M569&amp;(F569-6),'Báo cáo'!#REF!,'Báo cáo'!#REF!),IFERROR(_xlfn.XLOOKUP(M569&amp;(F569-1),'Báo cáo'!#REF!,'Báo cáo'!#REF!),IFERROR(_xlfn.XLOOKUP(M569&amp;(F569+3),'Báo cáo'!#REF!,'Báo cáo'!#REF!),IFERROR(_xlfn.XLOOKUP(M569&amp;(F569+1),'Báo cáo'!#REF!,'Báo cáo'!#REF!),IFERROR(_xlfn.XLOOKUP(M569&amp;(F569-4),'Báo cáo'!#REF!,'Báo cáo'!#REF!),IFERROR(_xlfn.XLOOKUP(M569&amp;(F569+6),'Báo cáo'!#REF!,'Báo cáo'!#REF!),IFERROR(_xlfn.XLOOKUP(M569&amp;(F569-2),'Báo cáo'!#REF!,'Báo cáo'!#REF!),IFERROR(_xlfn.XLOOKUP(M569&amp;(F569+4),'Báo cáo'!#REF!,'Báo cáo'!#REF!),_xlfn.XLOOKUP(M569&amp;(F569+13),'Báo cáo'!#REF!,'Báo cáo'!#REF!))))))))))))))</f>
        <v>#REF!</v>
      </c>
    </row>
    <row r="570" spans="1:15" hidden="1">
      <c r="A570">
        <v>510012</v>
      </c>
      <c r="B570" t="s">
        <v>18518</v>
      </c>
      <c r="C570" t="s">
        <v>18519</v>
      </c>
      <c r="D570" t="s">
        <v>20680</v>
      </c>
      <c r="E570" s="79" t="s">
        <v>20681</v>
      </c>
      <c r="F570" s="80">
        <v>-1684664</v>
      </c>
      <c r="G570" s="81">
        <v>46099</v>
      </c>
      <c r="H570" s="81"/>
      <c r="I570" s="81"/>
      <c r="J570" s="81">
        <v>46122</v>
      </c>
      <c r="K570" t="s">
        <v>18096</v>
      </c>
      <c r="L570" s="21">
        <v>46122</v>
      </c>
      <c r="M570">
        <f t="shared" si="16"/>
        <v>207</v>
      </c>
      <c r="N570" t="str">
        <f t="shared" si="17"/>
        <v>207-1684664</v>
      </c>
      <c r="O570" t="e">
        <f>IFERROR(_xlfn.XLOOKUP(M570&amp;(F570),'Báo cáo'!#REF!,'Báo cáo'!#REF!),IFERROR(_xlfn.XLOOKUP(M570&amp;(F570-3),'Báo cáo'!#REF!,'Báo cáo'!#REF!),IFERROR(_xlfn.XLOOKUP(M570&amp;(F570-5),'Báo cáo'!#REF!,'Báo cáo'!#REF!),IFERROR(_xlfn.XLOOKUP(M570&amp;(F570+5),'Báo cáo'!#REF!,'Báo cáo'!#REF!),IFERROR(_xlfn.XLOOKUP(M570&amp;(F570+2),'Báo cáo'!#REF!,'Báo cáo'!#REF!),IFERROR(_xlfn.XLOOKUP(M570&amp;(F570-6),'Báo cáo'!#REF!,'Báo cáo'!#REF!),IFERROR(_xlfn.XLOOKUP(M570&amp;(F570-1),'Báo cáo'!#REF!,'Báo cáo'!#REF!),IFERROR(_xlfn.XLOOKUP(M570&amp;(F570+3),'Báo cáo'!#REF!,'Báo cáo'!#REF!),IFERROR(_xlfn.XLOOKUP(M570&amp;(F570+1),'Báo cáo'!#REF!,'Báo cáo'!#REF!),IFERROR(_xlfn.XLOOKUP(M570&amp;(F570-4),'Báo cáo'!#REF!,'Báo cáo'!#REF!),IFERROR(_xlfn.XLOOKUP(M570&amp;(F570+6),'Báo cáo'!#REF!,'Báo cáo'!#REF!),IFERROR(_xlfn.XLOOKUP(M570&amp;(F570-2),'Báo cáo'!#REF!,'Báo cáo'!#REF!),IFERROR(_xlfn.XLOOKUP(M570&amp;(F570+4),'Báo cáo'!#REF!,'Báo cáo'!#REF!),_xlfn.XLOOKUP(M570&amp;(F570+13),'Báo cáo'!#REF!,'Báo cáo'!#REF!))))))))))))))</f>
        <v>#REF!</v>
      </c>
    </row>
    <row r="571" spans="1:15" hidden="1">
      <c r="A571">
        <v>510015</v>
      </c>
      <c r="B571" t="s">
        <v>18518</v>
      </c>
      <c r="C571" t="s">
        <v>18519</v>
      </c>
      <c r="D571" t="s">
        <v>20682</v>
      </c>
      <c r="E571" s="79" t="s">
        <v>20683</v>
      </c>
      <c r="F571" s="80">
        <v>-1391040</v>
      </c>
      <c r="G571" s="81">
        <v>46109</v>
      </c>
      <c r="H571" s="81"/>
      <c r="I571" s="81"/>
      <c r="J571" s="81">
        <v>46122</v>
      </c>
      <c r="K571" t="s">
        <v>18096</v>
      </c>
      <c r="L571" s="21">
        <v>46122</v>
      </c>
      <c r="M571">
        <f t="shared" si="16"/>
        <v>207</v>
      </c>
      <c r="N571" t="str">
        <f t="shared" si="17"/>
        <v>207-1391040</v>
      </c>
      <c r="O571" t="e">
        <f>IFERROR(_xlfn.XLOOKUP(M571&amp;(F571),'Báo cáo'!#REF!,'Báo cáo'!#REF!),IFERROR(_xlfn.XLOOKUP(M571&amp;(F571-3),'Báo cáo'!#REF!,'Báo cáo'!#REF!),IFERROR(_xlfn.XLOOKUP(M571&amp;(F571-5),'Báo cáo'!#REF!,'Báo cáo'!#REF!),IFERROR(_xlfn.XLOOKUP(M571&amp;(F571+5),'Báo cáo'!#REF!,'Báo cáo'!#REF!),IFERROR(_xlfn.XLOOKUP(M571&amp;(F571+2),'Báo cáo'!#REF!,'Báo cáo'!#REF!),IFERROR(_xlfn.XLOOKUP(M571&amp;(F571-6),'Báo cáo'!#REF!,'Báo cáo'!#REF!),IFERROR(_xlfn.XLOOKUP(M571&amp;(F571-1),'Báo cáo'!#REF!,'Báo cáo'!#REF!),IFERROR(_xlfn.XLOOKUP(M571&amp;(F571+3),'Báo cáo'!#REF!,'Báo cáo'!#REF!),IFERROR(_xlfn.XLOOKUP(M571&amp;(F571+1),'Báo cáo'!#REF!,'Báo cáo'!#REF!),IFERROR(_xlfn.XLOOKUP(M571&amp;(F571-4),'Báo cáo'!#REF!,'Báo cáo'!#REF!),IFERROR(_xlfn.XLOOKUP(M571&amp;(F571+6),'Báo cáo'!#REF!,'Báo cáo'!#REF!),IFERROR(_xlfn.XLOOKUP(M571&amp;(F571-2),'Báo cáo'!#REF!,'Báo cáo'!#REF!),IFERROR(_xlfn.XLOOKUP(M571&amp;(F571+4),'Báo cáo'!#REF!,'Báo cáo'!#REF!),_xlfn.XLOOKUP(M571&amp;(F571+13),'Báo cáo'!#REF!,'Báo cáo'!#REF!))))))))))))))</f>
        <v>#REF!</v>
      </c>
    </row>
    <row r="572" spans="1:15" hidden="1">
      <c r="A572">
        <v>510011</v>
      </c>
      <c r="B572" t="s">
        <v>18518</v>
      </c>
      <c r="C572" t="s">
        <v>18519</v>
      </c>
      <c r="D572" t="s">
        <v>20684</v>
      </c>
      <c r="E572" s="79" t="s">
        <v>20685</v>
      </c>
      <c r="F572" s="80">
        <v>-4567882</v>
      </c>
      <c r="G572" s="81">
        <v>46104</v>
      </c>
      <c r="H572" s="81"/>
      <c r="I572" s="81"/>
      <c r="J572" s="81">
        <v>46122</v>
      </c>
      <c r="K572" t="s">
        <v>19532</v>
      </c>
      <c r="L572" s="21">
        <v>46122</v>
      </c>
      <c r="M572">
        <f t="shared" si="16"/>
        <v>271</v>
      </c>
      <c r="N572" t="str">
        <f t="shared" si="17"/>
        <v>271-4567882</v>
      </c>
      <c r="O572" t="e">
        <f>IFERROR(_xlfn.XLOOKUP(M572&amp;(F572),'Báo cáo'!#REF!,'Báo cáo'!#REF!),IFERROR(_xlfn.XLOOKUP(M572&amp;(F572-3),'Báo cáo'!#REF!,'Báo cáo'!#REF!),IFERROR(_xlfn.XLOOKUP(M572&amp;(F572-5),'Báo cáo'!#REF!,'Báo cáo'!#REF!),IFERROR(_xlfn.XLOOKUP(M572&amp;(F572+5),'Báo cáo'!#REF!,'Báo cáo'!#REF!),IFERROR(_xlfn.XLOOKUP(M572&amp;(F572+2),'Báo cáo'!#REF!,'Báo cáo'!#REF!),IFERROR(_xlfn.XLOOKUP(M572&amp;(F572-6),'Báo cáo'!#REF!,'Báo cáo'!#REF!),IFERROR(_xlfn.XLOOKUP(M572&amp;(F572-1),'Báo cáo'!#REF!,'Báo cáo'!#REF!),IFERROR(_xlfn.XLOOKUP(M572&amp;(F572+3),'Báo cáo'!#REF!,'Báo cáo'!#REF!),IFERROR(_xlfn.XLOOKUP(M572&amp;(F572+1),'Báo cáo'!#REF!,'Báo cáo'!#REF!),IFERROR(_xlfn.XLOOKUP(M572&amp;(F572-4),'Báo cáo'!#REF!,'Báo cáo'!#REF!),IFERROR(_xlfn.XLOOKUP(M572&amp;(F572+6),'Báo cáo'!#REF!,'Báo cáo'!#REF!),IFERROR(_xlfn.XLOOKUP(M572&amp;(F572-2),'Báo cáo'!#REF!,'Báo cáo'!#REF!),IFERROR(_xlfn.XLOOKUP(M572&amp;(F572+4),'Báo cáo'!#REF!,'Báo cáo'!#REF!),_xlfn.XLOOKUP(M572&amp;(F572+13),'Báo cáo'!#REF!,'Báo cáo'!#REF!))))))))))))))</f>
        <v>#REF!</v>
      </c>
    </row>
    <row r="573" spans="1:15" hidden="1">
      <c r="A573">
        <v>570010</v>
      </c>
      <c r="B573" t="s">
        <v>18518</v>
      </c>
      <c r="C573" t="s">
        <v>18519</v>
      </c>
      <c r="D573" t="s">
        <v>20686</v>
      </c>
      <c r="E573" s="79" t="s">
        <v>20687</v>
      </c>
      <c r="F573" s="80">
        <v>-1354399</v>
      </c>
      <c r="G573" s="81">
        <v>46113</v>
      </c>
      <c r="H573" s="81"/>
      <c r="I573" s="81"/>
      <c r="J573" s="81">
        <v>46122</v>
      </c>
      <c r="K573" t="s">
        <v>18098</v>
      </c>
      <c r="L573" s="21">
        <v>46122</v>
      </c>
      <c r="M573">
        <f t="shared" si="16"/>
        <v>660</v>
      </c>
      <c r="N573" t="str">
        <f t="shared" si="17"/>
        <v>660-1354399</v>
      </c>
      <c r="O573" t="e">
        <f>IFERROR(_xlfn.XLOOKUP(M573&amp;(F573),'Báo cáo'!#REF!,'Báo cáo'!#REF!),IFERROR(_xlfn.XLOOKUP(M573&amp;(F573-3),'Báo cáo'!#REF!,'Báo cáo'!#REF!),IFERROR(_xlfn.XLOOKUP(M573&amp;(F573-5),'Báo cáo'!#REF!,'Báo cáo'!#REF!),IFERROR(_xlfn.XLOOKUP(M573&amp;(F573+5),'Báo cáo'!#REF!,'Báo cáo'!#REF!),IFERROR(_xlfn.XLOOKUP(M573&amp;(F573+2),'Báo cáo'!#REF!,'Báo cáo'!#REF!),IFERROR(_xlfn.XLOOKUP(M573&amp;(F573-6),'Báo cáo'!#REF!,'Báo cáo'!#REF!),IFERROR(_xlfn.XLOOKUP(M573&amp;(F573-1),'Báo cáo'!#REF!,'Báo cáo'!#REF!),IFERROR(_xlfn.XLOOKUP(M573&amp;(F573+3),'Báo cáo'!#REF!,'Báo cáo'!#REF!),IFERROR(_xlfn.XLOOKUP(M573&amp;(F573+1),'Báo cáo'!#REF!,'Báo cáo'!#REF!),IFERROR(_xlfn.XLOOKUP(M573&amp;(F573-4),'Báo cáo'!#REF!,'Báo cáo'!#REF!),IFERROR(_xlfn.XLOOKUP(M573&amp;(F573+6),'Báo cáo'!#REF!,'Báo cáo'!#REF!),IFERROR(_xlfn.XLOOKUP(M573&amp;(F573-2),'Báo cáo'!#REF!,'Báo cáo'!#REF!),IFERROR(_xlfn.XLOOKUP(M573&amp;(F573+4),'Báo cáo'!#REF!,'Báo cáo'!#REF!),_xlfn.XLOOKUP(M573&amp;(F573+13),'Báo cáo'!#REF!,'Báo cáo'!#REF!))))))))))))))</f>
        <v>#REF!</v>
      </c>
    </row>
    <row r="574" spans="1:15" hidden="1">
      <c r="A574">
        <v>570010</v>
      </c>
      <c r="B574" t="s">
        <v>18518</v>
      </c>
      <c r="C574" t="s">
        <v>18519</v>
      </c>
      <c r="D574" t="s">
        <v>20688</v>
      </c>
      <c r="E574" s="79" t="s">
        <v>20689</v>
      </c>
      <c r="F574" s="80">
        <v>-1913494</v>
      </c>
      <c r="G574" s="81">
        <v>46113</v>
      </c>
      <c r="H574" s="81"/>
      <c r="I574" s="81"/>
      <c r="J574" s="81">
        <v>46122</v>
      </c>
      <c r="K574" t="s">
        <v>18100</v>
      </c>
      <c r="L574" s="21">
        <v>46122</v>
      </c>
      <c r="M574">
        <f t="shared" si="16"/>
        <v>662</v>
      </c>
      <c r="N574" t="str">
        <f t="shared" si="17"/>
        <v>662-1913494</v>
      </c>
      <c r="O574" t="e">
        <f>IFERROR(_xlfn.XLOOKUP(M574&amp;(F574),'Báo cáo'!#REF!,'Báo cáo'!#REF!),IFERROR(_xlfn.XLOOKUP(M574&amp;(F574-3),'Báo cáo'!#REF!,'Báo cáo'!#REF!),IFERROR(_xlfn.XLOOKUP(M574&amp;(F574-5),'Báo cáo'!#REF!,'Báo cáo'!#REF!),IFERROR(_xlfn.XLOOKUP(M574&amp;(F574+5),'Báo cáo'!#REF!,'Báo cáo'!#REF!),IFERROR(_xlfn.XLOOKUP(M574&amp;(F574+2),'Báo cáo'!#REF!,'Báo cáo'!#REF!),IFERROR(_xlfn.XLOOKUP(M574&amp;(F574-6),'Báo cáo'!#REF!,'Báo cáo'!#REF!),IFERROR(_xlfn.XLOOKUP(M574&amp;(F574-1),'Báo cáo'!#REF!,'Báo cáo'!#REF!),IFERROR(_xlfn.XLOOKUP(M574&amp;(F574+3),'Báo cáo'!#REF!,'Báo cáo'!#REF!),IFERROR(_xlfn.XLOOKUP(M574&amp;(F574+1),'Báo cáo'!#REF!,'Báo cáo'!#REF!),IFERROR(_xlfn.XLOOKUP(M574&amp;(F574-4),'Báo cáo'!#REF!,'Báo cáo'!#REF!),IFERROR(_xlfn.XLOOKUP(M574&amp;(F574+6),'Báo cáo'!#REF!,'Báo cáo'!#REF!),IFERROR(_xlfn.XLOOKUP(M574&amp;(F574-2),'Báo cáo'!#REF!,'Báo cáo'!#REF!),IFERROR(_xlfn.XLOOKUP(M574&amp;(F574+4),'Báo cáo'!#REF!,'Báo cáo'!#REF!),_xlfn.XLOOKUP(M574&amp;(F574+13),'Báo cáo'!#REF!,'Báo cáo'!#REF!))))))))))))))</f>
        <v>#REF!</v>
      </c>
    </row>
    <row r="575" spans="1:15" hidden="1">
      <c r="A575">
        <v>570010</v>
      </c>
      <c r="B575" t="s">
        <v>18518</v>
      </c>
      <c r="C575" t="s">
        <v>18519</v>
      </c>
      <c r="D575" t="s">
        <v>20690</v>
      </c>
      <c r="E575" s="79" t="s">
        <v>20691</v>
      </c>
      <c r="F575" s="80">
        <v>-1811040</v>
      </c>
      <c r="G575" s="81">
        <v>46113</v>
      </c>
      <c r="H575" s="81"/>
      <c r="I575" s="81"/>
      <c r="J575" s="81">
        <v>46122</v>
      </c>
      <c r="K575" t="s">
        <v>18102</v>
      </c>
      <c r="L575" s="21">
        <v>46122</v>
      </c>
      <c r="M575">
        <f t="shared" si="16"/>
        <v>663</v>
      </c>
      <c r="N575" t="str">
        <f t="shared" si="17"/>
        <v>663-1811040</v>
      </c>
      <c r="O575" t="e">
        <f>IFERROR(_xlfn.XLOOKUP(M575&amp;(F575),'Báo cáo'!#REF!,'Báo cáo'!#REF!),IFERROR(_xlfn.XLOOKUP(M575&amp;(F575-3),'Báo cáo'!#REF!,'Báo cáo'!#REF!),IFERROR(_xlfn.XLOOKUP(M575&amp;(F575-5),'Báo cáo'!#REF!,'Báo cáo'!#REF!),IFERROR(_xlfn.XLOOKUP(M575&amp;(F575+5),'Báo cáo'!#REF!,'Báo cáo'!#REF!),IFERROR(_xlfn.XLOOKUP(M575&amp;(F575+2),'Báo cáo'!#REF!,'Báo cáo'!#REF!),IFERROR(_xlfn.XLOOKUP(M575&amp;(F575-6),'Báo cáo'!#REF!,'Báo cáo'!#REF!),IFERROR(_xlfn.XLOOKUP(M575&amp;(F575-1),'Báo cáo'!#REF!,'Báo cáo'!#REF!),IFERROR(_xlfn.XLOOKUP(M575&amp;(F575+3),'Báo cáo'!#REF!,'Báo cáo'!#REF!),IFERROR(_xlfn.XLOOKUP(M575&amp;(F575+1),'Báo cáo'!#REF!,'Báo cáo'!#REF!),IFERROR(_xlfn.XLOOKUP(M575&amp;(F575-4),'Báo cáo'!#REF!,'Báo cáo'!#REF!),IFERROR(_xlfn.XLOOKUP(M575&amp;(F575+6),'Báo cáo'!#REF!,'Báo cáo'!#REF!),IFERROR(_xlfn.XLOOKUP(M575&amp;(F575-2),'Báo cáo'!#REF!,'Báo cáo'!#REF!),IFERROR(_xlfn.XLOOKUP(M575&amp;(F575+4),'Báo cáo'!#REF!,'Báo cáo'!#REF!),_xlfn.XLOOKUP(M575&amp;(F575+13),'Báo cáo'!#REF!,'Báo cáo'!#REF!))))))))))))))</f>
        <v>#REF!</v>
      </c>
    </row>
    <row r="576" spans="1:15" hidden="1">
      <c r="A576">
        <v>510010</v>
      </c>
      <c r="B576" t="s">
        <v>18518</v>
      </c>
      <c r="C576" t="s">
        <v>18519</v>
      </c>
      <c r="D576" t="s">
        <v>20692</v>
      </c>
      <c r="E576" s="79" t="s">
        <v>20693</v>
      </c>
      <c r="F576" s="80">
        <v>-2151538</v>
      </c>
      <c r="G576" s="81">
        <v>46100</v>
      </c>
      <c r="H576" s="81"/>
      <c r="I576" s="81"/>
      <c r="J576" s="81">
        <v>46122</v>
      </c>
      <c r="K576" t="s">
        <v>19525</v>
      </c>
      <c r="L576" s="21">
        <v>46122</v>
      </c>
      <c r="M576">
        <f t="shared" si="16"/>
        <v>920</v>
      </c>
      <c r="N576" t="str">
        <f t="shared" si="17"/>
        <v>920-2151538</v>
      </c>
      <c r="O576" t="e">
        <f>IFERROR(_xlfn.XLOOKUP(M576&amp;(F576),'Báo cáo'!#REF!,'Báo cáo'!#REF!),IFERROR(_xlfn.XLOOKUP(M576&amp;(F576-3),'Báo cáo'!#REF!,'Báo cáo'!#REF!),IFERROR(_xlfn.XLOOKUP(M576&amp;(F576-5),'Báo cáo'!#REF!,'Báo cáo'!#REF!),IFERROR(_xlfn.XLOOKUP(M576&amp;(F576+5),'Báo cáo'!#REF!,'Báo cáo'!#REF!),IFERROR(_xlfn.XLOOKUP(M576&amp;(F576+2),'Báo cáo'!#REF!,'Báo cáo'!#REF!),IFERROR(_xlfn.XLOOKUP(M576&amp;(F576-6),'Báo cáo'!#REF!,'Báo cáo'!#REF!),IFERROR(_xlfn.XLOOKUP(M576&amp;(F576-1),'Báo cáo'!#REF!,'Báo cáo'!#REF!),IFERROR(_xlfn.XLOOKUP(M576&amp;(F576+3),'Báo cáo'!#REF!,'Báo cáo'!#REF!),IFERROR(_xlfn.XLOOKUP(M576&amp;(F576+1),'Báo cáo'!#REF!,'Báo cáo'!#REF!),IFERROR(_xlfn.XLOOKUP(M576&amp;(F576-4),'Báo cáo'!#REF!,'Báo cáo'!#REF!),IFERROR(_xlfn.XLOOKUP(M576&amp;(F576+6),'Báo cáo'!#REF!,'Báo cáo'!#REF!),IFERROR(_xlfn.XLOOKUP(M576&amp;(F576-2),'Báo cáo'!#REF!,'Báo cáo'!#REF!),IFERROR(_xlfn.XLOOKUP(M576&amp;(F576+4),'Báo cáo'!#REF!,'Báo cáo'!#REF!),_xlfn.XLOOKUP(M576&amp;(F576+13),'Báo cáo'!#REF!,'Báo cáo'!#REF!))))))))))))))</f>
        <v>#REF!</v>
      </c>
    </row>
    <row r="577" spans="1:15" hidden="1">
      <c r="A577">
        <v>510010</v>
      </c>
      <c r="B577" t="s">
        <v>18518</v>
      </c>
      <c r="C577" t="s">
        <v>18519</v>
      </c>
      <c r="D577" t="s">
        <v>20694</v>
      </c>
      <c r="E577" s="79" t="s">
        <v>20695</v>
      </c>
      <c r="F577" s="80">
        <v>-3725290</v>
      </c>
      <c r="G577" s="81">
        <v>46100</v>
      </c>
      <c r="H577" s="81"/>
      <c r="I577" s="81"/>
      <c r="J577" s="81">
        <v>46122</v>
      </c>
      <c r="K577" t="s">
        <v>19526</v>
      </c>
      <c r="L577" s="21">
        <v>46122</v>
      </c>
      <c r="M577">
        <f t="shared" si="16"/>
        <v>921</v>
      </c>
      <c r="N577" t="str">
        <f t="shared" si="17"/>
        <v>921-3725290</v>
      </c>
      <c r="O577" t="e">
        <f>IFERROR(_xlfn.XLOOKUP(M577&amp;(F577),'Báo cáo'!#REF!,'Báo cáo'!#REF!),IFERROR(_xlfn.XLOOKUP(M577&amp;(F577-3),'Báo cáo'!#REF!,'Báo cáo'!#REF!),IFERROR(_xlfn.XLOOKUP(M577&amp;(F577-5),'Báo cáo'!#REF!,'Báo cáo'!#REF!),IFERROR(_xlfn.XLOOKUP(M577&amp;(F577+5),'Báo cáo'!#REF!,'Báo cáo'!#REF!),IFERROR(_xlfn.XLOOKUP(M577&amp;(F577+2),'Báo cáo'!#REF!,'Báo cáo'!#REF!),IFERROR(_xlfn.XLOOKUP(M577&amp;(F577-6),'Báo cáo'!#REF!,'Báo cáo'!#REF!),IFERROR(_xlfn.XLOOKUP(M577&amp;(F577-1),'Báo cáo'!#REF!,'Báo cáo'!#REF!),IFERROR(_xlfn.XLOOKUP(M577&amp;(F577+3),'Báo cáo'!#REF!,'Báo cáo'!#REF!),IFERROR(_xlfn.XLOOKUP(M577&amp;(F577+1),'Báo cáo'!#REF!,'Báo cáo'!#REF!),IFERROR(_xlfn.XLOOKUP(M577&amp;(F577-4),'Báo cáo'!#REF!,'Báo cáo'!#REF!),IFERROR(_xlfn.XLOOKUP(M577&amp;(F577+6),'Báo cáo'!#REF!,'Báo cáo'!#REF!),IFERROR(_xlfn.XLOOKUP(M577&amp;(F577-2),'Báo cáo'!#REF!,'Báo cáo'!#REF!),IFERROR(_xlfn.XLOOKUP(M577&amp;(F577+4),'Báo cáo'!#REF!,'Báo cáo'!#REF!),_xlfn.XLOOKUP(M577&amp;(F577+13),'Báo cáo'!#REF!,'Báo cáo'!#REF!))))))))))))))</f>
        <v>#REF!</v>
      </c>
    </row>
    <row r="578" spans="1:15" hidden="1">
      <c r="A578">
        <v>510010</v>
      </c>
      <c r="B578" t="s">
        <v>18518</v>
      </c>
      <c r="C578" t="s">
        <v>18519</v>
      </c>
      <c r="D578" t="s">
        <v>20696</v>
      </c>
      <c r="E578" s="79" t="s">
        <v>20697</v>
      </c>
      <c r="F578" s="80">
        <v>-3314099</v>
      </c>
      <c r="G578" s="81">
        <v>46111</v>
      </c>
      <c r="H578" s="81"/>
      <c r="I578" s="81"/>
      <c r="J578" s="81">
        <v>46122</v>
      </c>
      <c r="K578" t="s">
        <v>18106</v>
      </c>
      <c r="L578" s="21">
        <v>46122</v>
      </c>
      <c r="M578">
        <f t="shared" si="16"/>
        <v>1373</v>
      </c>
      <c r="N578" t="str">
        <f t="shared" si="17"/>
        <v>1373-3314099</v>
      </c>
      <c r="O578" t="e">
        <f>IFERROR(_xlfn.XLOOKUP(M578&amp;(F578),'Báo cáo'!#REF!,'Báo cáo'!#REF!),IFERROR(_xlfn.XLOOKUP(M578&amp;(F578-3),'Báo cáo'!#REF!,'Báo cáo'!#REF!),IFERROR(_xlfn.XLOOKUP(M578&amp;(F578-5),'Báo cáo'!#REF!,'Báo cáo'!#REF!),IFERROR(_xlfn.XLOOKUP(M578&amp;(F578+5),'Báo cáo'!#REF!,'Báo cáo'!#REF!),IFERROR(_xlfn.XLOOKUP(M578&amp;(F578+2),'Báo cáo'!#REF!,'Báo cáo'!#REF!),IFERROR(_xlfn.XLOOKUP(M578&amp;(F578-6),'Báo cáo'!#REF!,'Báo cáo'!#REF!),IFERROR(_xlfn.XLOOKUP(M578&amp;(F578-1),'Báo cáo'!#REF!,'Báo cáo'!#REF!),IFERROR(_xlfn.XLOOKUP(M578&amp;(F578+3),'Báo cáo'!#REF!,'Báo cáo'!#REF!),IFERROR(_xlfn.XLOOKUP(M578&amp;(F578+1),'Báo cáo'!#REF!,'Báo cáo'!#REF!),IFERROR(_xlfn.XLOOKUP(M578&amp;(F578-4),'Báo cáo'!#REF!,'Báo cáo'!#REF!),IFERROR(_xlfn.XLOOKUP(M578&amp;(F578+6),'Báo cáo'!#REF!,'Báo cáo'!#REF!),IFERROR(_xlfn.XLOOKUP(M578&amp;(F578-2),'Báo cáo'!#REF!,'Báo cáo'!#REF!),IFERROR(_xlfn.XLOOKUP(M578&amp;(F578+4),'Báo cáo'!#REF!,'Báo cáo'!#REF!),_xlfn.XLOOKUP(M578&amp;(F578+13),'Báo cáo'!#REF!,'Báo cáo'!#REF!))))))))))))))</f>
        <v>#REF!</v>
      </c>
    </row>
    <row r="579" spans="1:15" hidden="1">
      <c r="A579">
        <v>510023</v>
      </c>
      <c r="B579" t="s">
        <v>18518</v>
      </c>
      <c r="C579" t="s">
        <v>18519</v>
      </c>
      <c r="D579" t="s">
        <v>20698</v>
      </c>
      <c r="E579" s="79" t="s">
        <v>20699</v>
      </c>
      <c r="F579" s="80">
        <v>1539000</v>
      </c>
      <c r="G579" s="81">
        <v>46047</v>
      </c>
      <c r="H579" s="81"/>
      <c r="I579" s="81"/>
      <c r="J579" s="81">
        <v>46122</v>
      </c>
      <c r="K579" t="s">
        <v>19243</v>
      </c>
      <c r="L579" s="21">
        <v>46122</v>
      </c>
      <c r="M579">
        <f t="shared" si="16"/>
        <v>5304</v>
      </c>
      <c r="N579" t="str">
        <f t="shared" si="17"/>
        <v>53041539000</v>
      </c>
      <c r="O579" t="e">
        <f>IFERROR(_xlfn.XLOOKUP(M579&amp;(F579),'Báo cáo'!#REF!,'Báo cáo'!#REF!),IFERROR(_xlfn.XLOOKUP(M579&amp;(F579-3),'Báo cáo'!#REF!,'Báo cáo'!#REF!),IFERROR(_xlfn.XLOOKUP(M579&amp;(F579-5),'Báo cáo'!#REF!,'Báo cáo'!#REF!),IFERROR(_xlfn.XLOOKUP(M579&amp;(F579+5),'Báo cáo'!#REF!,'Báo cáo'!#REF!),IFERROR(_xlfn.XLOOKUP(M579&amp;(F579+2),'Báo cáo'!#REF!,'Báo cáo'!#REF!),IFERROR(_xlfn.XLOOKUP(M579&amp;(F579-6),'Báo cáo'!#REF!,'Báo cáo'!#REF!),IFERROR(_xlfn.XLOOKUP(M579&amp;(F579-1),'Báo cáo'!#REF!,'Báo cáo'!#REF!),IFERROR(_xlfn.XLOOKUP(M579&amp;(F579+3),'Báo cáo'!#REF!,'Báo cáo'!#REF!),IFERROR(_xlfn.XLOOKUP(M579&amp;(F579+1),'Báo cáo'!#REF!,'Báo cáo'!#REF!),IFERROR(_xlfn.XLOOKUP(M579&amp;(F579-4),'Báo cáo'!#REF!,'Báo cáo'!#REF!),IFERROR(_xlfn.XLOOKUP(M579&amp;(F579+6),'Báo cáo'!#REF!,'Báo cáo'!#REF!),IFERROR(_xlfn.XLOOKUP(M579&amp;(F579-2),'Báo cáo'!#REF!,'Báo cáo'!#REF!),IFERROR(_xlfn.XLOOKUP(M579&amp;(F579+4),'Báo cáo'!#REF!,'Báo cáo'!#REF!),_xlfn.XLOOKUP(M579&amp;(F579+13),'Báo cáo'!#REF!,'Báo cáo'!#REF!))))))))))))))</f>
        <v>#REF!</v>
      </c>
    </row>
    <row r="580" spans="1:15" hidden="1">
      <c r="A580">
        <v>570010</v>
      </c>
      <c r="B580" t="s">
        <v>18518</v>
      </c>
      <c r="C580" t="s">
        <v>18519</v>
      </c>
      <c r="D580" t="s">
        <v>20700</v>
      </c>
      <c r="E580" s="79" t="s">
        <v>20701</v>
      </c>
      <c r="F580" s="80">
        <v>10755167</v>
      </c>
      <c r="G580" s="81">
        <v>46081</v>
      </c>
      <c r="H580" s="81"/>
      <c r="I580" s="81"/>
      <c r="J580" s="81">
        <v>46122</v>
      </c>
      <c r="K580" t="s">
        <v>19413</v>
      </c>
      <c r="L580" s="21">
        <v>46122</v>
      </c>
      <c r="M580">
        <f t="shared" ref="M580:M643" si="18">IFERROR(VALUE(K580),K580)</f>
        <v>14555</v>
      </c>
      <c r="N580" t="str">
        <f t="shared" ref="N580:N643" si="19">M580&amp;F580</f>
        <v>1455510755167</v>
      </c>
      <c r="O580" t="e">
        <f>IFERROR(_xlfn.XLOOKUP(M580&amp;(F580),'Báo cáo'!#REF!,'Báo cáo'!#REF!),IFERROR(_xlfn.XLOOKUP(M580&amp;(F580-3),'Báo cáo'!#REF!,'Báo cáo'!#REF!),IFERROR(_xlfn.XLOOKUP(M580&amp;(F580-5),'Báo cáo'!#REF!,'Báo cáo'!#REF!),IFERROR(_xlfn.XLOOKUP(M580&amp;(F580+5),'Báo cáo'!#REF!,'Báo cáo'!#REF!),IFERROR(_xlfn.XLOOKUP(M580&amp;(F580+2),'Báo cáo'!#REF!,'Báo cáo'!#REF!),IFERROR(_xlfn.XLOOKUP(M580&amp;(F580-6),'Báo cáo'!#REF!,'Báo cáo'!#REF!),IFERROR(_xlfn.XLOOKUP(M580&amp;(F580-1),'Báo cáo'!#REF!,'Báo cáo'!#REF!),IFERROR(_xlfn.XLOOKUP(M580&amp;(F580+3),'Báo cáo'!#REF!,'Báo cáo'!#REF!),IFERROR(_xlfn.XLOOKUP(M580&amp;(F580+1),'Báo cáo'!#REF!,'Báo cáo'!#REF!),IFERROR(_xlfn.XLOOKUP(M580&amp;(F580-4),'Báo cáo'!#REF!,'Báo cáo'!#REF!),IFERROR(_xlfn.XLOOKUP(M580&amp;(F580+6),'Báo cáo'!#REF!,'Báo cáo'!#REF!),IFERROR(_xlfn.XLOOKUP(M580&amp;(F580-2),'Báo cáo'!#REF!,'Báo cáo'!#REF!),IFERROR(_xlfn.XLOOKUP(M580&amp;(F580+4),'Báo cáo'!#REF!,'Báo cáo'!#REF!),_xlfn.XLOOKUP(M580&amp;(F580+13),'Báo cáo'!#REF!,'Báo cáo'!#REF!))))))))))))))</f>
        <v>#REF!</v>
      </c>
    </row>
    <row r="581" spans="1:15" hidden="1">
      <c r="A581">
        <v>510028</v>
      </c>
      <c r="B581" t="s">
        <v>18518</v>
      </c>
      <c r="C581" t="s">
        <v>18519</v>
      </c>
      <c r="D581" t="s">
        <v>20702</v>
      </c>
      <c r="E581" s="79" t="s">
        <v>20703</v>
      </c>
      <c r="F581" s="80">
        <v>2571831</v>
      </c>
      <c r="G581" s="81">
        <v>46082</v>
      </c>
      <c r="H581" s="81"/>
      <c r="I581" s="81"/>
      <c r="J581" s="81">
        <v>46122</v>
      </c>
      <c r="K581" t="s">
        <v>19414</v>
      </c>
      <c r="L581" s="21">
        <v>46122</v>
      </c>
      <c r="M581">
        <f t="shared" si="18"/>
        <v>14556</v>
      </c>
      <c r="N581" t="str">
        <f t="shared" si="19"/>
        <v>145562571831</v>
      </c>
      <c r="O581" t="e">
        <f>IFERROR(_xlfn.XLOOKUP(M581&amp;(F581),'Báo cáo'!#REF!,'Báo cáo'!#REF!),IFERROR(_xlfn.XLOOKUP(M581&amp;(F581-3),'Báo cáo'!#REF!,'Báo cáo'!#REF!),IFERROR(_xlfn.XLOOKUP(M581&amp;(F581-5),'Báo cáo'!#REF!,'Báo cáo'!#REF!),IFERROR(_xlfn.XLOOKUP(M581&amp;(F581+5),'Báo cáo'!#REF!,'Báo cáo'!#REF!),IFERROR(_xlfn.XLOOKUP(M581&amp;(F581+2),'Báo cáo'!#REF!,'Báo cáo'!#REF!),IFERROR(_xlfn.XLOOKUP(M581&amp;(F581-6),'Báo cáo'!#REF!,'Báo cáo'!#REF!),IFERROR(_xlfn.XLOOKUP(M581&amp;(F581-1),'Báo cáo'!#REF!,'Báo cáo'!#REF!),IFERROR(_xlfn.XLOOKUP(M581&amp;(F581+3),'Báo cáo'!#REF!,'Báo cáo'!#REF!),IFERROR(_xlfn.XLOOKUP(M581&amp;(F581+1),'Báo cáo'!#REF!,'Báo cáo'!#REF!),IFERROR(_xlfn.XLOOKUP(M581&amp;(F581-4),'Báo cáo'!#REF!,'Báo cáo'!#REF!),IFERROR(_xlfn.XLOOKUP(M581&amp;(F581+6),'Báo cáo'!#REF!,'Báo cáo'!#REF!),IFERROR(_xlfn.XLOOKUP(M581&amp;(F581-2),'Báo cáo'!#REF!,'Báo cáo'!#REF!),IFERROR(_xlfn.XLOOKUP(M581&amp;(F581+4),'Báo cáo'!#REF!,'Báo cáo'!#REF!),_xlfn.XLOOKUP(M581&amp;(F581+13),'Báo cáo'!#REF!,'Báo cáo'!#REF!))))))))))))))</f>
        <v>#REF!</v>
      </c>
    </row>
    <row r="582" spans="1:15" hidden="1">
      <c r="A582">
        <v>510027</v>
      </c>
      <c r="B582" t="s">
        <v>18518</v>
      </c>
      <c r="C582" t="s">
        <v>18519</v>
      </c>
      <c r="D582" t="s">
        <v>20704</v>
      </c>
      <c r="E582" s="79" t="s">
        <v>20705</v>
      </c>
      <c r="F582" s="80">
        <v>6473561</v>
      </c>
      <c r="G582" s="81">
        <v>46081</v>
      </c>
      <c r="H582" s="81"/>
      <c r="I582" s="81"/>
      <c r="J582" s="81">
        <v>46122</v>
      </c>
      <c r="K582" t="s">
        <v>19415</v>
      </c>
      <c r="L582" s="21">
        <v>46122</v>
      </c>
      <c r="M582">
        <f t="shared" si="18"/>
        <v>14557</v>
      </c>
      <c r="N582" t="str">
        <f t="shared" si="19"/>
        <v>145576473561</v>
      </c>
      <c r="O582" t="e">
        <f>IFERROR(_xlfn.XLOOKUP(M582&amp;(F582),'Báo cáo'!#REF!,'Báo cáo'!#REF!),IFERROR(_xlfn.XLOOKUP(M582&amp;(F582-3),'Báo cáo'!#REF!,'Báo cáo'!#REF!),IFERROR(_xlfn.XLOOKUP(M582&amp;(F582-5),'Báo cáo'!#REF!,'Báo cáo'!#REF!),IFERROR(_xlfn.XLOOKUP(M582&amp;(F582+5),'Báo cáo'!#REF!,'Báo cáo'!#REF!),IFERROR(_xlfn.XLOOKUP(M582&amp;(F582+2),'Báo cáo'!#REF!,'Báo cáo'!#REF!),IFERROR(_xlfn.XLOOKUP(M582&amp;(F582-6),'Báo cáo'!#REF!,'Báo cáo'!#REF!),IFERROR(_xlfn.XLOOKUP(M582&amp;(F582-1),'Báo cáo'!#REF!,'Báo cáo'!#REF!),IFERROR(_xlfn.XLOOKUP(M582&amp;(F582+3),'Báo cáo'!#REF!,'Báo cáo'!#REF!),IFERROR(_xlfn.XLOOKUP(M582&amp;(F582+1),'Báo cáo'!#REF!,'Báo cáo'!#REF!),IFERROR(_xlfn.XLOOKUP(M582&amp;(F582-4),'Báo cáo'!#REF!,'Báo cáo'!#REF!),IFERROR(_xlfn.XLOOKUP(M582&amp;(F582+6),'Báo cáo'!#REF!,'Báo cáo'!#REF!),IFERROR(_xlfn.XLOOKUP(M582&amp;(F582-2),'Báo cáo'!#REF!,'Báo cáo'!#REF!),IFERROR(_xlfn.XLOOKUP(M582&amp;(F582+4),'Báo cáo'!#REF!,'Báo cáo'!#REF!),_xlfn.XLOOKUP(M582&amp;(F582+13),'Báo cáo'!#REF!,'Báo cáo'!#REF!))))))))))))))</f>
        <v>#REF!</v>
      </c>
    </row>
    <row r="583" spans="1:15" hidden="1">
      <c r="A583">
        <v>510025</v>
      </c>
      <c r="B583" t="s">
        <v>18518</v>
      </c>
      <c r="C583" t="s">
        <v>18519</v>
      </c>
      <c r="D583" t="s">
        <v>20706</v>
      </c>
      <c r="E583" s="79" t="s">
        <v>20707</v>
      </c>
      <c r="F583" s="80">
        <v>13020750</v>
      </c>
      <c r="G583" s="81">
        <v>46081</v>
      </c>
      <c r="H583" s="81"/>
      <c r="I583" s="81"/>
      <c r="J583" s="81">
        <v>46122</v>
      </c>
      <c r="K583" t="s">
        <v>19416</v>
      </c>
      <c r="L583" s="21">
        <v>46122</v>
      </c>
      <c r="M583">
        <f t="shared" si="18"/>
        <v>14558</v>
      </c>
      <c r="N583" t="str">
        <f t="shared" si="19"/>
        <v>1455813020750</v>
      </c>
      <c r="O583" t="e">
        <f>IFERROR(_xlfn.XLOOKUP(M583&amp;(F583),'Báo cáo'!#REF!,'Báo cáo'!#REF!),IFERROR(_xlfn.XLOOKUP(M583&amp;(F583-3),'Báo cáo'!#REF!,'Báo cáo'!#REF!),IFERROR(_xlfn.XLOOKUP(M583&amp;(F583-5),'Báo cáo'!#REF!,'Báo cáo'!#REF!),IFERROR(_xlfn.XLOOKUP(M583&amp;(F583+5),'Báo cáo'!#REF!,'Báo cáo'!#REF!),IFERROR(_xlfn.XLOOKUP(M583&amp;(F583+2),'Báo cáo'!#REF!,'Báo cáo'!#REF!),IFERROR(_xlfn.XLOOKUP(M583&amp;(F583-6),'Báo cáo'!#REF!,'Báo cáo'!#REF!),IFERROR(_xlfn.XLOOKUP(M583&amp;(F583-1),'Báo cáo'!#REF!,'Báo cáo'!#REF!),IFERROR(_xlfn.XLOOKUP(M583&amp;(F583+3),'Báo cáo'!#REF!,'Báo cáo'!#REF!),IFERROR(_xlfn.XLOOKUP(M583&amp;(F583+1),'Báo cáo'!#REF!,'Báo cáo'!#REF!),IFERROR(_xlfn.XLOOKUP(M583&amp;(F583-4),'Báo cáo'!#REF!,'Báo cáo'!#REF!),IFERROR(_xlfn.XLOOKUP(M583&amp;(F583+6),'Báo cáo'!#REF!,'Báo cáo'!#REF!),IFERROR(_xlfn.XLOOKUP(M583&amp;(F583-2),'Báo cáo'!#REF!,'Báo cáo'!#REF!),IFERROR(_xlfn.XLOOKUP(M583&amp;(F583+4),'Báo cáo'!#REF!,'Báo cáo'!#REF!),_xlfn.XLOOKUP(M583&amp;(F583+13),'Báo cáo'!#REF!,'Báo cáo'!#REF!))))))))))))))</f>
        <v>#REF!</v>
      </c>
    </row>
    <row r="584" spans="1:15" hidden="1">
      <c r="A584">
        <v>510024</v>
      </c>
      <c r="B584" t="s">
        <v>18518</v>
      </c>
      <c r="C584" t="s">
        <v>18519</v>
      </c>
      <c r="D584" t="s">
        <v>20708</v>
      </c>
      <c r="E584" s="79" t="s">
        <v>20709</v>
      </c>
      <c r="F584" s="80">
        <v>3831219</v>
      </c>
      <c r="G584" s="81">
        <v>46084</v>
      </c>
      <c r="H584" s="81"/>
      <c r="I584" s="81"/>
      <c r="J584" s="81">
        <v>46122</v>
      </c>
      <c r="K584" t="s">
        <v>19417</v>
      </c>
      <c r="L584" s="21">
        <v>46122</v>
      </c>
      <c r="M584">
        <f t="shared" si="18"/>
        <v>14559</v>
      </c>
      <c r="N584" t="str">
        <f t="shared" si="19"/>
        <v>145593831219</v>
      </c>
      <c r="O584" t="e">
        <f>IFERROR(_xlfn.XLOOKUP(M584&amp;(F584),'Báo cáo'!#REF!,'Báo cáo'!#REF!),IFERROR(_xlfn.XLOOKUP(M584&amp;(F584-3),'Báo cáo'!#REF!,'Báo cáo'!#REF!),IFERROR(_xlfn.XLOOKUP(M584&amp;(F584-5),'Báo cáo'!#REF!,'Báo cáo'!#REF!),IFERROR(_xlfn.XLOOKUP(M584&amp;(F584+5),'Báo cáo'!#REF!,'Báo cáo'!#REF!),IFERROR(_xlfn.XLOOKUP(M584&amp;(F584+2),'Báo cáo'!#REF!,'Báo cáo'!#REF!),IFERROR(_xlfn.XLOOKUP(M584&amp;(F584-6),'Báo cáo'!#REF!,'Báo cáo'!#REF!),IFERROR(_xlfn.XLOOKUP(M584&amp;(F584-1),'Báo cáo'!#REF!,'Báo cáo'!#REF!),IFERROR(_xlfn.XLOOKUP(M584&amp;(F584+3),'Báo cáo'!#REF!,'Báo cáo'!#REF!),IFERROR(_xlfn.XLOOKUP(M584&amp;(F584+1),'Báo cáo'!#REF!,'Báo cáo'!#REF!),IFERROR(_xlfn.XLOOKUP(M584&amp;(F584-4),'Báo cáo'!#REF!,'Báo cáo'!#REF!),IFERROR(_xlfn.XLOOKUP(M584&amp;(F584+6),'Báo cáo'!#REF!,'Báo cáo'!#REF!),IFERROR(_xlfn.XLOOKUP(M584&amp;(F584-2),'Báo cáo'!#REF!,'Báo cáo'!#REF!),IFERROR(_xlfn.XLOOKUP(M584&amp;(F584+4),'Báo cáo'!#REF!,'Báo cáo'!#REF!),_xlfn.XLOOKUP(M584&amp;(F584+13),'Báo cáo'!#REF!,'Báo cáo'!#REF!))))))))))))))</f>
        <v>#REF!</v>
      </c>
    </row>
    <row r="585" spans="1:15" hidden="1">
      <c r="A585">
        <v>510023</v>
      </c>
      <c r="B585" t="s">
        <v>18518</v>
      </c>
      <c r="C585" t="s">
        <v>18519</v>
      </c>
      <c r="D585" t="s">
        <v>20710</v>
      </c>
      <c r="E585" s="79" t="s">
        <v>20711</v>
      </c>
      <c r="F585" s="80">
        <v>1586115</v>
      </c>
      <c r="G585" s="81">
        <v>46082</v>
      </c>
      <c r="H585" s="81"/>
      <c r="I585" s="81"/>
      <c r="J585" s="81">
        <v>46122</v>
      </c>
      <c r="K585" t="s">
        <v>19418</v>
      </c>
      <c r="L585" s="21">
        <v>46122</v>
      </c>
      <c r="M585">
        <f t="shared" si="18"/>
        <v>14560</v>
      </c>
      <c r="N585" t="str">
        <f t="shared" si="19"/>
        <v>145601586115</v>
      </c>
      <c r="O585" t="e">
        <f>IFERROR(_xlfn.XLOOKUP(M585&amp;(F585),'Báo cáo'!#REF!,'Báo cáo'!#REF!),IFERROR(_xlfn.XLOOKUP(M585&amp;(F585-3),'Báo cáo'!#REF!,'Báo cáo'!#REF!),IFERROR(_xlfn.XLOOKUP(M585&amp;(F585-5),'Báo cáo'!#REF!,'Báo cáo'!#REF!),IFERROR(_xlfn.XLOOKUP(M585&amp;(F585+5),'Báo cáo'!#REF!,'Báo cáo'!#REF!),IFERROR(_xlfn.XLOOKUP(M585&amp;(F585+2),'Báo cáo'!#REF!,'Báo cáo'!#REF!),IFERROR(_xlfn.XLOOKUP(M585&amp;(F585-6),'Báo cáo'!#REF!,'Báo cáo'!#REF!),IFERROR(_xlfn.XLOOKUP(M585&amp;(F585-1),'Báo cáo'!#REF!,'Báo cáo'!#REF!),IFERROR(_xlfn.XLOOKUP(M585&amp;(F585+3),'Báo cáo'!#REF!,'Báo cáo'!#REF!),IFERROR(_xlfn.XLOOKUP(M585&amp;(F585+1),'Báo cáo'!#REF!,'Báo cáo'!#REF!),IFERROR(_xlfn.XLOOKUP(M585&amp;(F585-4),'Báo cáo'!#REF!,'Báo cáo'!#REF!),IFERROR(_xlfn.XLOOKUP(M585&amp;(F585+6),'Báo cáo'!#REF!,'Báo cáo'!#REF!),IFERROR(_xlfn.XLOOKUP(M585&amp;(F585-2),'Báo cáo'!#REF!,'Báo cáo'!#REF!),IFERROR(_xlfn.XLOOKUP(M585&amp;(F585+4),'Báo cáo'!#REF!,'Báo cáo'!#REF!),_xlfn.XLOOKUP(M585&amp;(F585+13),'Báo cáo'!#REF!,'Báo cáo'!#REF!))))))))))))))</f>
        <v>#REF!</v>
      </c>
    </row>
    <row r="586" spans="1:15" hidden="1">
      <c r="A586">
        <v>510022</v>
      </c>
      <c r="B586" t="s">
        <v>18518</v>
      </c>
      <c r="C586" t="s">
        <v>18519</v>
      </c>
      <c r="D586" t="s">
        <v>20712</v>
      </c>
      <c r="E586" s="79" t="s">
        <v>20713</v>
      </c>
      <c r="F586" s="80">
        <v>4157933</v>
      </c>
      <c r="G586" s="81">
        <v>46081</v>
      </c>
      <c r="H586" s="81"/>
      <c r="I586" s="81"/>
      <c r="J586" s="81">
        <v>46122</v>
      </c>
      <c r="K586" t="s">
        <v>19419</v>
      </c>
      <c r="L586" s="21">
        <v>46122</v>
      </c>
      <c r="M586">
        <f t="shared" si="18"/>
        <v>14561</v>
      </c>
      <c r="N586" t="str">
        <f t="shared" si="19"/>
        <v>145614157933</v>
      </c>
      <c r="O586" t="e">
        <f>IFERROR(_xlfn.XLOOKUP(M586&amp;(F586),'Báo cáo'!#REF!,'Báo cáo'!#REF!),IFERROR(_xlfn.XLOOKUP(M586&amp;(F586-3),'Báo cáo'!#REF!,'Báo cáo'!#REF!),IFERROR(_xlfn.XLOOKUP(M586&amp;(F586-5),'Báo cáo'!#REF!,'Báo cáo'!#REF!),IFERROR(_xlfn.XLOOKUP(M586&amp;(F586+5),'Báo cáo'!#REF!,'Báo cáo'!#REF!),IFERROR(_xlfn.XLOOKUP(M586&amp;(F586+2),'Báo cáo'!#REF!,'Báo cáo'!#REF!),IFERROR(_xlfn.XLOOKUP(M586&amp;(F586-6),'Báo cáo'!#REF!,'Báo cáo'!#REF!),IFERROR(_xlfn.XLOOKUP(M586&amp;(F586-1),'Báo cáo'!#REF!,'Báo cáo'!#REF!),IFERROR(_xlfn.XLOOKUP(M586&amp;(F586+3),'Báo cáo'!#REF!,'Báo cáo'!#REF!),IFERROR(_xlfn.XLOOKUP(M586&amp;(F586+1),'Báo cáo'!#REF!,'Báo cáo'!#REF!),IFERROR(_xlfn.XLOOKUP(M586&amp;(F586-4),'Báo cáo'!#REF!,'Báo cáo'!#REF!),IFERROR(_xlfn.XLOOKUP(M586&amp;(F586+6),'Báo cáo'!#REF!,'Báo cáo'!#REF!),IFERROR(_xlfn.XLOOKUP(M586&amp;(F586-2),'Báo cáo'!#REF!,'Báo cáo'!#REF!),IFERROR(_xlfn.XLOOKUP(M586&amp;(F586+4),'Báo cáo'!#REF!,'Báo cáo'!#REF!),_xlfn.XLOOKUP(M586&amp;(F586+13),'Báo cáo'!#REF!,'Báo cáo'!#REF!))))))))))))))</f>
        <v>#REF!</v>
      </c>
    </row>
    <row r="587" spans="1:15" hidden="1">
      <c r="A587">
        <v>510022</v>
      </c>
      <c r="B587" t="s">
        <v>18518</v>
      </c>
      <c r="C587" t="s">
        <v>18519</v>
      </c>
      <c r="D587" t="s">
        <v>20714</v>
      </c>
      <c r="E587" s="79" t="s">
        <v>20715</v>
      </c>
      <c r="F587" s="80">
        <v>5688320</v>
      </c>
      <c r="G587" s="81">
        <v>46081</v>
      </c>
      <c r="H587" s="81"/>
      <c r="I587" s="81"/>
      <c r="J587" s="81">
        <v>46122</v>
      </c>
      <c r="K587" t="s">
        <v>19420</v>
      </c>
      <c r="L587" s="21">
        <v>46122</v>
      </c>
      <c r="M587">
        <f t="shared" si="18"/>
        <v>14562</v>
      </c>
      <c r="N587" t="str">
        <f t="shared" si="19"/>
        <v>145625688320</v>
      </c>
      <c r="O587" t="e">
        <f>IFERROR(_xlfn.XLOOKUP(M587&amp;(F587),'Báo cáo'!#REF!,'Báo cáo'!#REF!),IFERROR(_xlfn.XLOOKUP(M587&amp;(F587-3),'Báo cáo'!#REF!,'Báo cáo'!#REF!),IFERROR(_xlfn.XLOOKUP(M587&amp;(F587-5),'Báo cáo'!#REF!,'Báo cáo'!#REF!),IFERROR(_xlfn.XLOOKUP(M587&amp;(F587+5),'Báo cáo'!#REF!,'Báo cáo'!#REF!),IFERROR(_xlfn.XLOOKUP(M587&amp;(F587+2),'Báo cáo'!#REF!,'Báo cáo'!#REF!),IFERROR(_xlfn.XLOOKUP(M587&amp;(F587-6),'Báo cáo'!#REF!,'Báo cáo'!#REF!),IFERROR(_xlfn.XLOOKUP(M587&amp;(F587-1),'Báo cáo'!#REF!,'Báo cáo'!#REF!),IFERROR(_xlfn.XLOOKUP(M587&amp;(F587+3),'Báo cáo'!#REF!,'Báo cáo'!#REF!),IFERROR(_xlfn.XLOOKUP(M587&amp;(F587+1),'Báo cáo'!#REF!,'Báo cáo'!#REF!),IFERROR(_xlfn.XLOOKUP(M587&amp;(F587-4),'Báo cáo'!#REF!,'Báo cáo'!#REF!),IFERROR(_xlfn.XLOOKUP(M587&amp;(F587+6),'Báo cáo'!#REF!,'Báo cáo'!#REF!),IFERROR(_xlfn.XLOOKUP(M587&amp;(F587-2),'Báo cáo'!#REF!,'Báo cáo'!#REF!),IFERROR(_xlfn.XLOOKUP(M587&amp;(F587+4),'Báo cáo'!#REF!,'Báo cáo'!#REF!),_xlfn.XLOOKUP(M587&amp;(F587+13),'Báo cáo'!#REF!,'Báo cáo'!#REF!))))))))))))))</f>
        <v>#REF!</v>
      </c>
    </row>
    <row r="588" spans="1:15" hidden="1">
      <c r="A588">
        <v>510017</v>
      </c>
      <c r="B588" t="s">
        <v>18518</v>
      </c>
      <c r="C588" t="s">
        <v>18519</v>
      </c>
      <c r="D588" t="s">
        <v>20716</v>
      </c>
      <c r="E588" s="79" t="s">
        <v>20717</v>
      </c>
      <c r="F588" s="80">
        <v>2464749</v>
      </c>
      <c r="G588" s="81">
        <v>46081</v>
      </c>
      <c r="H588" s="81"/>
      <c r="I588" s="81"/>
      <c r="J588" s="81">
        <v>46122</v>
      </c>
      <c r="K588" t="s">
        <v>19421</v>
      </c>
      <c r="L588" s="21">
        <v>46122</v>
      </c>
      <c r="M588">
        <f t="shared" si="18"/>
        <v>14563</v>
      </c>
      <c r="N588" t="str">
        <f t="shared" si="19"/>
        <v>145632464749</v>
      </c>
      <c r="O588" t="e">
        <f>IFERROR(_xlfn.XLOOKUP(M588&amp;(F588),'Báo cáo'!#REF!,'Báo cáo'!#REF!),IFERROR(_xlfn.XLOOKUP(M588&amp;(F588-3),'Báo cáo'!#REF!,'Báo cáo'!#REF!),IFERROR(_xlfn.XLOOKUP(M588&amp;(F588-5),'Báo cáo'!#REF!,'Báo cáo'!#REF!),IFERROR(_xlfn.XLOOKUP(M588&amp;(F588+5),'Báo cáo'!#REF!,'Báo cáo'!#REF!),IFERROR(_xlfn.XLOOKUP(M588&amp;(F588+2),'Báo cáo'!#REF!,'Báo cáo'!#REF!),IFERROR(_xlfn.XLOOKUP(M588&amp;(F588-6),'Báo cáo'!#REF!,'Báo cáo'!#REF!),IFERROR(_xlfn.XLOOKUP(M588&amp;(F588-1),'Báo cáo'!#REF!,'Báo cáo'!#REF!),IFERROR(_xlfn.XLOOKUP(M588&amp;(F588+3),'Báo cáo'!#REF!,'Báo cáo'!#REF!),IFERROR(_xlfn.XLOOKUP(M588&amp;(F588+1),'Báo cáo'!#REF!,'Báo cáo'!#REF!),IFERROR(_xlfn.XLOOKUP(M588&amp;(F588-4),'Báo cáo'!#REF!,'Báo cáo'!#REF!),IFERROR(_xlfn.XLOOKUP(M588&amp;(F588+6),'Báo cáo'!#REF!,'Báo cáo'!#REF!),IFERROR(_xlfn.XLOOKUP(M588&amp;(F588-2),'Báo cáo'!#REF!,'Báo cáo'!#REF!),IFERROR(_xlfn.XLOOKUP(M588&amp;(F588+4),'Báo cáo'!#REF!,'Báo cáo'!#REF!),_xlfn.XLOOKUP(M588&amp;(F588+13),'Báo cáo'!#REF!,'Báo cáo'!#REF!))))))))))))))</f>
        <v>#REF!</v>
      </c>
    </row>
    <row r="589" spans="1:15" hidden="1">
      <c r="A589">
        <v>510016</v>
      </c>
      <c r="B589" t="s">
        <v>18518</v>
      </c>
      <c r="C589" t="s">
        <v>18519</v>
      </c>
      <c r="D589" t="s">
        <v>20718</v>
      </c>
      <c r="E589" s="79" t="s">
        <v>20719</v>
      </c>
      <c r="F589" s="80">
        <v>15866267</v>
      </c>
      <c r="G589" s="81">
        <v>46083</v>
      </c>
      <c r="H589" s="81"/>
      <c r="I589" s="81"/>
      <c r="J589" s="81">
        <v>46122</v>
      </c>
      <c r="K589" t="s">
        <v>19422</v>
      </c>
      <c r="L589" s="21">
        <v>46122</v>
      </c>
      <c r="M589">
        <f t="shared" si="18"/>
        <v>14564</v>
      </c>
      <c r="N589" t="str">
        <f t="shared" si="19"/>
        <v>1456415866267</v>
      </c>
      <c r="O589" t="e">
        <f>IFERROR(_xlfn.XLOOKUP(M589&amp;(F589),'Báo cáo'!#REF!,'Báo cáo'!#REF!),IFERROR(_xlfn.XLOOKUP(M589&amp;(F589-3),'Báo cáo'!#REF!,'Báo cáo'!#REF!),IFERROR(_xlfn.XLOOKUP(M589&amp;(F589-5),'Báo cáo'!#REF!,'Báo cáo'!#REF!),IFERROR(_xlfn.XLOOKUP(M589&amp;(F589+5),'Báo cáo'!#REF!,'Báo cáo'!#REF!),IFERROR(_xlfn.XLOOKUP(M589&amp;(F589+2),'Báo cáo'!#REF!,'Báo cáo'!#REF!),IFERROR(_xlfn.XLOOKUP(M589&amp;(F589-6),'Báo cáo'!#REF!,'Báo cáo'!#REF!),IFERROR(_xlfn.XLOOKUP(M589&amp;(F589-1),'Báo cáo'!#REF!,'Báo cáo'!#REF!),IFERROR(_xlfn.XLOOKUP(M589&amp;(F589+3),'Báo cáo'!#REF!,'Báo cáo'!#REF!),IFERROR(_xlfn.XLOOKUP(M589&amp;(F589+1),'Báo cáo'!#REF!,'Báo cáo'!#REF!),IFERROR(_xlfn.XLOOKUP(M589&amp;(F589-4),'Báo cáo'!#REF!,'Báo cáo'!#REF!),IFERROR(_xlfn.XLOOKUP(M589&amp;(F589+6),'Báo cáo'!#REF!,'Báo cáo'!#REF!),IFERROR(_xlfn.XLOOKUP(M589&amp;(F589-2),'Báo cáo'!#REF!,'Báo cáo'!#REF!),IFERROR(_xlfn.XLOOKUP(M589&amp;(F589+4),'Báo cáo'!#REF!,'Báo cáo'!#REF!),_xlfn.XLOOKUP(M589&amp;(F589+13),'Báo cáo'!#REF!,'Báo cáo'!#REF!))))))))))))))</f>
        <v>#REF!</v>
      </c>
    </row>
    <row r="590" spans="1:15" hidden="1">
      <c r="A590">
        <v>510016</v>
      </c>
      <c r="B590" t="s">
        <v>18518</v>
      </c>
      <c r="C590" t="s">
        <v>18519</v>
      </c>
      <c r="D590" t="s">
        <v>20720</v>
      </c>
      <c r="E590" s="79" t="s">
        <v>20721</v>
      </c>
      <c r="F590" s="80">
        <v>11250549</v>
      </c>
      <c r="G590" s="81">
        <v>46083</v>
      </c>
      <c r="H590" s="81"/>
      <c r="I590" s="81"/>
      <c r="J590" s="81">
        <v>46122</v>
      </c>
      <c r="K590" t="s">
        <v>19423</v>
      </c>
      <c r="L590" s="21">
        <v>46122</v>
      </c>
      <c r="M590">
        <f t="shared" si="18"/>
        <v>14565</v>
      </c>
      <c r="N590" t="str">
        <f t="shared" si="19"/>
        <v>1456511250549</v>
      </c>
      <c r="O590" t="e">
        <f>IFERROR(_xlfn.XLOOKUP(M590&amp;(F590),'Báo cáo'!#REF!,'Báo cáo'!#REF!),IFERROR(_xlfn.XLOOKUP(M590&amp;(F590-3),'Báo cáo'!#REF!,'Báo cáo'!#REF!),IFERROR(_xlfn.XLOOKUP(M590&amp;(F590-5),'Báo cáo'!#REF!,'Báo cáo'!#REF!),IFERROR(_xlfn.XLOOKUP(M590&amp;(F590+5),'Báo cáo'!#REF!,'Báo cáo'!#REF!),IFERROR(_xlfn.XLOOKUP(M590&amp;(F590+2),'Báo cáo'!#REF!,'Báo cáo'!#REF!),IFERROR(_xlfn.XLOOKUP(M590&amp;(F590-6),'Báo cáo'!#REF!,'Báo cáo'!#REF!),IFERROR(_xlfn.XLOOKUP(M590&amp;(F590-1),'Báo cáo'!#REF!,'Báo cáo'!#REF!),IFERROR(_xlfn.XLOOKUP(M590&amp;(F590+3),'Báo cáo'!#REF!,'Báo cáo'!#REF!),IFERROR(_xlfn.XLOOKUP(M590&amp;(F590+1),'Báo cáo'!#REF!,'Báo cáo'!#REF!),IFERROR(_xlfn.XLOOKUP(M590&amp;(F590-4),'Báo cáo'!#REF!,'Báo cáo'!#REF!),IFERROR(_xlfn.XLOOKUP(M590&amp;(F590+6),'Báo cáo'!#REF!,'Báo cáo'!#REF!),IFERROR(_xlfn.XLOOKUP(M590&amp;(F590-2),'Báo cáo'!#REF!,'Báo cáo'!#REF!),IFERROR(_xlfn.XLOOKUP(M590&amp;(F590+4),'Báo cáo'!#REF!,'Báo cáo'!#REF!),_xlfn.XLOOKUP(M590&amp;(F590+13),'Báo cáo'!#REF!,'Báo cáo'!#REF!))))))))))))))</f>
        <v>#REF!</v>
      </c>
    </row>
    <row r="591" spans="1:15" hidden="1">
      <c r="A591">
        <v>510010</v>
      </c>
      <c r="B591" t="s">
        <v>18518</v>
      </c>
      <c r="C591" t="s">
        <v>18519</v>
      </c>
      <c r="D591" t="s">
        <v>20722</v>
      </c>
      <c r="E591" s="79" t="s">
        <v>20723</v>
      </c>
      <c r="F591" s="80">
        <v>21597854</v>
      </c>
      <c r="G591" s="81">
        <v>46079</v>
      </c>
      <c r="H591" s="81"/>
      <c r="I591" s="81"/>
      <c r="J591" s="81">
        <v>46122</v>
      </c>
      <c r="K591" t="s">
        <v>19424</v>
      </c>
      <c r="L591" s="21">
        <v>46122</v>
      </c>
      <c r="M591">
        <f t="shared" si="18"/>
        <v>14566</v>
      </c>
      <c r="N591" t="str">
        <f t="shared" si="19"/>
        <v>1456621597854</v>
      </c>
      <c r="O591" t="e">
        <f>IFERROR(_xlfn.XLOOKUP(M591&amp;(F591),'Báo cáo'!#REF!,'Báo cáo'!#REF!),IFERROR(_xlfn.XLOOKUP(M591&amp;(F591-3),'Báo cáo'!#REF!,'Báo cáo'!#REF!),IFERROR(_xlfn.XLOOKUP(M591&amp;(F591-5),'Báo cáo'!#REF!,'Báo cáo'!#REF!),IFERROR(_xlfn.XLOOKUP(M591&amp;(F591+5),'Báo cáo'!#REF!,'Báo cáo'!#REF!),IFERROR(_xlfn.XLOOKUP(M591&amp;(F591+2),'Báo cáo'!#REF!,'Báo cáo'!#REF!),IFERROR(_xlfn.XLOOKUP(M591&amp;(F591-6),'Báo cáo'!#REF!,'Báo cáo'!#REF!),IFERROR(_xlfn.XLOOKUP(M591&amp;(F591-1),'Báo cáo'!#REF!,'Báo cáo'!#REF!),IFERROR(_xlfn.XLOOKUP(M591&amp;(F591+3),'Báo cáo'!#REF!,'Báo cáo'!#REF!),IFERROR(_xlfn.XLOOKUP(M591&amp;(F591+1),'Báo cáo'!#REF!,'Báo cáo'!#REF!),IFERROR(_xlfn.XLOOKUP(M591&amp;(F591-4),'Báo cáo'!#REF!,'Báo cáo'!#REF!),IFERROR(_xlfn.XLOOKUP(M591&amp;(F591+6),'Báo cáo'!#REF!,'Báo cáo'!#REF!),IFERROR(_xlfn.XLOOKUP(M591&amp;(F591-2),'Báo cáo'!#REF!,'Báo cáo'!#REF!),IFERROR(_xlfn.XLOOKUP(M591&amp;(F591+4),'Báo cáo'!#REF!,'Báo cáo'!#REF!),_xlfn.XLOOKUP(M591&amp;(F591+13),'Báo cáo'!#REF!,'Báo cáo'!#REF!))))))))))))))</f>
        <v>#REF!</v>
      </c>
    </row>
    <row r="592" spans="1:15" hidden="1">
      <c r="A592">
        <v>510011</v>
      </c>
      <c r="B592" t="s">
        <v>18518</v>
      </c>
      <c r="C592" t="s">
        <v>18519</v>
      </c>
      <c r="D592" t="s">
        <v>20724</v>
      </c>
      <c r="E592" s="79" t="s">
        <v>20725</v>
      </c>
      <c r="F592" s="80">
        <v>1083956</v>
      </c>
      <c r="G592" s="81">
        <v>46081</v>
      </c>
      <c r="H592" s="81"/>
      <c r="I592" s="81"/>
      <c r="J592" s="81">
        <v>46122</v>
      </c>
      <c r="K592" t="s">
        <v>19431</v>
      </c>
      <c r="L592" s="21">
        <v>46122</v>
      </c>
      <c r="M592">
        <f t="shared" si="18"/>
        <v>14567</v>
      </c>
      <c r="N592" t="str">
        <f t="shared" si="19"/>
        <v>145671083956</v>
      </c>
      <c r="O592" t="e">
        <f>IFERROR(_xlfn.XLOOKUP(M592&amp;(F592),'Báo cáo'!#REF!,'Báo cáo'!#REF!),IFERROR(_xlfn.XLOOKUP(M592&amp;(F592-3),'Báo cáo'!#REF!,'Báo cáo'!#REF!),IFERROR(_xlfn.XLOOKUP(M592&amp;(F592-5),'Báo cáo'!#REF!,'Báo cáo'!#REF!),IFERROR(_xlfn.XLOOKUP(M592&amp;(F592+5),'Báo cáo'!#REF!,'Báo cáo'!#REF!),IFERROR(_xlfn.XLOOKUP(M592&amp;(F592+2),'Báo cáo'!#REF!,'Báo cáo'!#REF!),IFERROR(_xlfn.XLOOKUP(M592&amp;(F592-6),'Báo cáo'!#REF!,'Báo cáo'!#REF!),IFERROR(_xlfn.XLOOKUP(M592&amp;(F592-1),'Báo cáo'!#REF!,'Báo cáo'!#REF!),IFERROR(_xlfn.XLOOKUP(M592&amp;(F592+3),'Báo cáo'!#REF!,'Báo cáo'!#REF!),IFERROR(_xlfn.XLOOKUP(M592&amp;(F592+1),'Báo cáo'!#REF!,'Báo cáo'!#REF!),IFERROR(_xlfn.XLOOKUP(M592&amp;(F592-4),'Báo cáo'!#REF!,'Báo cáo'!#REF!),IFERROR(_xlfn.XLOOKUP(M592&amp;(F592+6),'Báo cáo'!#REF!,'Báo cáo'!#REF!),IFERROR(_xlfn.XLOOKUP(M592&amp;(F592-2),'Báo cáo'!#REF!,'Báo cáo'!#REF!),IFERROR(_xlfn.XLOOKUP(M592&amp;(F592+4),'Báo cáo'!#REF!,'Báo cáo'!#REF!),_xlfn.XLOOKUP(M592&amp;(F592+13),'Báo cáo'!#REF!,'Báo cáo'!#REF!))))))))))))))</f>
        <v>#REF!</v>
      </c>
    </row>
    <row r="593" spans="1:15" hidden="1">
      <c r="A593">
        <v>510019</v>
      </c>
      <c r="B593" t="s">
        <v>18518</v>
      </c>
      <c r="C593" t="s">
        <v>18519</v>
      </c>
      <c r="D593" t="s">
        <v>20726</v>
      </c>
      <c r="E593" s="79" t="s">
        <v>20727</v>
      </c>
      <c r="F593" s="80">
        <v>11285217</v>
      </c>
      <c r="G593" s="81">
        <v>46080</v>
      </c>
      <c r="H593" s="81"/>
      <c r="I593" s="81"/>
      <c r="J593" s="81">
        <v>46122</v>
      </c>
      <c r="K593" t="s">
        <v>19430</v>
      </c>
      <c r="L593" s="21">
        <v>46122</v>
      </c>
      <c r="M593">
        <f t="shared" si="18"/>
        <v>14569</v>
      </c>
      <c r="N593" t="str">
        <f t="shared" si="19"/>
        <v>1456911285217</v>
      </c>
      <c r="O593" t="e">
        <f>IFERROR(_xlfn.XLOOKUP(M593&amp;(F593),'Báo cáo'!#REF!,'Báo cáo'!#REF!),IFERROR(_xlfn.XLOOKUP(M593&amp;(F593-3),'Báo cáo'!#REF!,'Báo cáo'!#REF!),IFERROR(_xlfn.XLOOKUP(M593&amp;(F593-5),'Báo cáo'!#REF!,'Báo cáo'!#REF!),IFERROR(_xlfn.XLOOKUP(M593&amp;(F593+5),'Báo cáo'!#REF!,'Báo cáo'!#REF!),IFERROR(_xlfn.XLOOKUP(M593&amp;(F593+2),'Báo cáo'!#REF!,'Báo cáo'!#REF!),IFERROR(_xlfn.XLOOKUP(M593&amp;(F593-6),'Báo cáo'!#REF!,'Báo cáo'!#REF!),IFERROR(_xlfn.XLOOKUP(M593&amp;(F593-1),'Báo cáo'!#REF!,'Báo cáo'!#REF!),IFERROR(_xlfn.XLOOKUP(M593&amp;(F593+3),'Báo cáo'!#REF!,'Báo cáo'!#REF!),IFERROR(_xlfn.XLOOKUP(M593&amp;(F593+1),'Báo cáo'!#REF!,'Báo cáo'!#REF!),IFERROR(_xlfn.XLOOKUP(M593&amp;(F593-4),'Báo cáo'!#REF!,'Báo cáo'!#REF!),IFERROR(_xlfn.XLOOKUP(M593&amp;(F593+6),'Báo cáo'!#REF!,'Báo cáo'!#REF!),IFERROR(_xlfn.XLOOKUP(M593&amp;(F593-2),'Báo cáo'!#REF!,'Báo cáo'!#REF!),IFERROR(_xlfn.XLOOKUP(M593&amp;(F593+4),'Báo cáo'!#REF!,'Báo cáo'!#REF!),_xlfn.XLOOKUP(M593&amp;(F593+13),'Báo cáo'!#REF!,'Báo cáo'!#REF!))))))))))))))</f>
        <v>#REF!</v>
      </c>
    </row>
    <row r="594" spans="1:15" hidden="1">
      <c r="A594">
        <v>510018</v>
      </c>
      <c r="B594" t="s">
        <v>18518</v>
      </c>
      <c r="C594" t="s">
        <v>18519</v>
      </c>
      <c r="D594" t="s">
        <v>20728</v>
      </c>
      <c r="E594" s="79" t="s">
        <v>20729</v>
      </c>
      <c r="F594" s="80">
        <v>3399584</v>
      </c>
      <c r="G594" s="81">
        <v>46081</v>
      </c>
      <c r="H594" s="81"/>
      <c r="I594" s="81"/>
      <c r="J594" s="81">
        <v>46122</v>
      </c>
      <c r="K594" t="s">
        <v>19432</v>
      </c>
      <c r="L594" s="21">
        <v>46122</v>
      </c>
      <c r="M594">
        <f t="shared" si="18"/>
        <v>14570</v>
      </c>
      <c r="N594" t="str">
        <f t="shared" si="19"/>
        <v>145703399584</v>
      </c>
      <c r="O594" t="e">
        <f>IFERROR(_xlfn.XLOOKUP(M594&amp;(F594),'Báo cáo'!#REF!,'Báo cáo'!#REF!),IFERROR(_xlfn.XLOOKUP(M594&amp;(F594-3),'Báo cáo'!#REF!,'Báo cáo'!#REF!),IFERROR(_xlfn.XLOOKUP(M594&amp;(F594-5),'Báo cáo'!#REF!,'Báo cáo'!#REF!),IFERROR(_xlfn.XLOOKUP(M594&amp;(F594+5),'Báo cáo'!#REF!,'Báo cáo'!#REF!),IFERROR(_xlfn.XLOOKUP(M594&amp;(F594+2),'Báo cáo'!#REF!,'Báo cáo'!#REF!),IFERROR(_xlfn.XLOOKUP(M594&amp;(F594-6),'Báo cáo'!#REF!,'Báo cáo'!#REF!),IFERROR(_xlfn.XLOOKUP(M594&amp;(F594-1),'Báo cáo'!#REF!,'Báo cáo'!#REF!),IFERROR(_xlfn.XLOOKUP(M594&amp;(F594+3),'Báo cáo'!#REF!,'Báo cáo'!#REF!),IFERROR(_xlfn.XLOOKUP(M594&amp;(F594+1),'Báo cáo'!#REF!,'Báo cáo'!#REF!),IFERROR(_xlfn.XLOOKUP(M594&amp;(F594-4),'Báo cáo'!#REF!,'Báo cáo'!#REF!),IFERROR(_xlfn.XLOOKUP(M594&amp;(F594+6),'Báo cáo'!#REF!,'Báo cáo'!#REF!),IFERROR(_xlfn.XLOOKUP(M594&amp;(F594-2),'Báo cáo'!#REF!,'Báo cáo'!#REF!),IFERROR(_xlfn.XLOOKUP(M594&amp;(F594+4),'Báo cáo'!#REF!,'Báo cáo'!#REF!),_xlfn.XLOOKUP(M594&amp;(F594+13),'Báo cáo'!#REF!,'Báo cáo'!#REF!))))))))))))))</f>
        <v>#REF!</v>
      </c>
    </row>
    <row r="595" spans="1:15" hidden="1">
      <c r="A595">
        <v>510018</v>
      </c>
      <c r="B595" t="s">
        <v>18518</v>
      </c>
      <c r="C595" t="s">
        <v>18519</v>
      </c>
      <c r="D595" t="s">
        <v>20730</v>
      </c>
      <c r="E595" s="79" t="s">
        <v>20731</v>
      </c>
      <c r="F595" s="80">
        <v>4157933</v>
      </c>
      <c r="G595" s="81">
        <v>46081</v>
      </c>
      <c r="H595" s="81"/>
      <c r="I595" s="81"/>
      <c r="J595" s="81">
        <v>46122</v>
      </c>
      <c r="K595" t="s">
        <v>19433</v>
      </c>
      <c r="L595" s="21">
        <v>46122</v>
      </c>
      <c r="M595">
        <f t="shared" si="18"/>
        <v>14571</v>
      </c>
      <c r="N595" t="str">
        <f t="shared" si="19"/>
        <v>145714157933</v>
      </c>
      <c r="O595" t="e">
        <f>IFERROR(_xlfn.XLOOKUP(M595&amp;(F595),'Báo cáo'!#REF!,'Báo cáo'!#REF!),IFERROR(_xlfn.XLOOKUP(M595&amp;(F595-3),'Báo cáo'!#REF!,'Báo cáo'!#REF!),IFERROR(_xlfn.XLOOKUP(M595&amp;(F595-5),'Báo cáo'!#REF!,'Báo cáo'!#REF!),IFERROR(_xlfn.XLOOKUP(M595&amp;(F595+5),'Báo cáo'!#REF!,'Báo cáo'!#REF!),IFERROR(_xlfn.XLOOKUP(M595&amp;(F595+2),'Báo cáo'!#REF!,'Báo cáo'!#REF!),IFERROR(_xlfn.XLOOKUP(M595&amp;(F595-6),'Báo cáo'!#REF!,'Báo cáo'!#REF!),IFERROR(_xlfn.XLOOKUP(M595&amp;(F595-1),'Báo cáo'!#REF!,'Báo cáo'!#REF!),IFERROR(_xlfn.XLOOKUP(M595&amp;(F595+3),'Báo cáo'!#REF!,'Báo cáo'!#REF!),IFERROR(_xlfn.XLOOKUP(M595&amp;(F595+1),'Báo cáo'!#REF!,'Báo cáo'!#REF!),IFERROR(_xlfn.XLOOKUP(M595&amp;(F595-4),'Báo cáo'!#REF!,'Báo cáo'!#REF!),IFERROR(_xlfn.XLOOKUP(M595&amp;(F595+6),'Báo cáo'!#REF!,'Báo cáo'!#REF!),IFERROR(_xlfn.XLOOKUP(M595&amp;(F595-2),'Báo cáo'!#REF!,'Báo cáo'!#REF!),IFERROR(_xlfn.XLOOKUP(M595&amp;(F595+4),'Báo cáo'!#REF!,'Báo cáo'!#REF!),_xlfn.XLOOKUP(M595&amp;(F595+13),'Báo cáo'!#REF!,'Báo cáo'!#REF!))))))))))))))</f>
        <v>#REF!</v>
      </c>
    </row>
    <row r="596" spans="1:15" hidden="1">
      <c r="A596">
        <v>510012</v>
      </c>
      <c r="B596" t="s">
        <v>18518</v>
      </c>
      <c r="C596" t="s">
        <v>18519</v>
      </c>
      <c r="D596" t="s">
        <v>20732</v>
      </c>
      <c r="E596" s="79" t="s">
        <v>20733</v>
      </c>
      <c r="F596" s="80">
        <v>9901980</v>
      </c>
      <c r="G596" s="81">
        <v>46081</v>
      </c>
      <c r="H596" s="81"/>
      <c r="I596" s="81"/>
      <c r="J596" s="81">
        <v>46122</v>
      </c>
      <c r="K596" t="s">
        <v>19434</v>
      </c>
      <c r="L596" s="21">
        <v>46122</v>
      </c>
      <c r="M596">
        <f t="shared" si="18"/>
        <v>14793</v>
      </c>
      <c r="N596" t="str">
        <f t="shared" si="19"/>
        <v>147939901980</v>
      </c>
      <c r="O596" t="e">
        <f>IFERROR(_xlfn.XLOOKUP(M596&amp;(F596),'Báo cáo'!#REF!,'Báo cáo'!#REF!),IFERROR(_xlfn.XLOOKUP(M596&amp;(F596-3),'Báo cáo'!#REF!,'Báo cáo'!#REF!),IFERROR(_xlfn.XLOOKUP(M596&amp;(F596-5),'Báo cáo'!#REF!,'Báo cáo'!#REF!),IFERROR(_xlfn.XLOOKUP(M596&amp;(F596+5),'Báo cáo'!#REF!,'Báo cáo'!#REF!),IFERROR(_xlfn.XLOOKUP(M596&amp;(F596+2),'Báo cáo'!#REF!,'Báo cáo'!#REF!),IFERROR(_xlfn.XLOOKUP(M596&amp;(F596-6),'Báo cáo'!#REF!,'Báo cáo'!#REF!),IFERROR(_xlfn.XLOOKUP(M596&amp;(F596-1),'Báo cáo'!#REF!,'Báo cáo'!#REF!),IFERROR(_xlfn.XLOOKUP(M596&amp;(F596+3),'Báo cáo'!#REF!,'Báo cáo'!#REF!),IFERROR(_xlfn.XLOOKUP(M596&amp;(F596+1),'Báo cáo'!#REF!,'Báo cáo'!#REF!),IFERROR(_xlfn.XLOOKUP(M596&amp;(F596-4),'Báo cáo'!#REF!,'Báo cáo'!#REF!),IFERROR(_xlfn.XLOOKUP(M596&amp;(F596+6),'Báo cáo'!#REF!,'Báo cáo'!#REF!),IFERROR(_xlfn.XLOOKUP(M596&amp;(F596-2),'Báo cáo'!#REF!,'Báo cáo'!#REF!),IFERROR(_xlfn.XLOOKUP(M596&amp;(F596+4),'Báo cáo'!#REF!,'Báo cáo'!#REF!),_xlfn.XLOOKUP(M596&amp;(F596+13),'Báo cáo'!#REF!,'Báo cáo'!#REF!))))))))))))))</f>
        <v>#REF!</v>
      </c>
    </row>
    <row r="597" spans="1:15" hidden="1">
      <c r="A597">
        <v>510012</v>
      </c>
      <c r="B597" t="s">
        <v>18518</v>
      </c>
      <c r="C597" t="s">
        <v>18519</v>
      </c>
      <c r="D597" t="s">
        <v>20734</v>
      </c>
      <c r="E597" s="79" t="s">
        <v>20735</v>
      </c>
      <c r="F597" s="80">
        <v>1083956</v>
      </c>
      <c r="G597" s="81">
        <v>46081</v>
      </c>
      <c r="H597" s="81"/>
      <c r="I597" s="81"/>
      <c r="J597" s="81">
        <v>46122</v>
      </c>
      <c r="K597" t="s">
        <v>19435</v>
      </c>
      <c r="L597" s="21">
        <v>46122</v>
      </c>
      <c r="M597">
        <f t="shared" si="18"/>
        <v>14794</v>
      </c>
      <c r="N597" t="str">
        <f t="shared" si="19"/>
        <v>147941083956</v>
      </c>
      <c r="O597" t="e">
        <f>IFERROR(_xlfn.XLOOKUP(M597&amp;(F597),'Báo cáo'!#REF!,'Báo cáo'!#REF!),IFERROR(_xlfn.XLOOKUP(M597&amp;(F597-3),'Báo cáo'!#REF!,'Báo cáo'!#REF!),IFERROR(_xlfn.XLOOKUP(M597&amp;(F597-5),'Báo cáo'!#REF!,'Báo cáo'!#REF!),IFERROR(_xlfn.XLOOKUP(M597&amp;(F597+5),'Báo cáo'!#REF!,'Báo cáo'!#REF!),IFERROR(_xlfn.XLOOKUP(M597&amp;(F597+2),'Báo cáo'!#REF!,'Báo cáo'!#REF!),IFERROR(_xlfn.XLOOKUP(M597&amp;(F597-6),'Báo cáo'!#REF!,'Báo cáo'!#REF!),IFERROR(_xlfn.XLOOKUP(M597&amp;(F597-1),'Báo cáo'!#REF!,'Báo cáo'!#REF!),IFERROR(_xlfn.XLOOKUP(M597&amp;(F597+3),'Báo cáo'!#REF!,'Báo cáo'!#REF!),IFERROR(_xlfn.XLOOKUP(M597&amp;(F597+1),'Báo cáo'!#REF!,'Báo cáo'!#REF!),IFERROR(_xlfn.XLOOKUP(M597&amp;(F597-4),'Báo cáo'!#REF!,'Báo cáo'!#REF!),IFERROR(_xlfn.XLOOKUP(M597&amp;(F597+6),'Báo cáo'!#REF!,'Báo cáo'!#REF!),IFERROR(_xlfn.XLOOKUP(M597&amp;(F597-2),'Báo cáo'!#REF!,'Báo cáo'!#REF!),IFERROR(_xlfn.XLOOKUP(M597&amp;(F597+4),'Báo cáo'!#REF!,'Báo cáo'!#REF!),_xlfn.XLOOKUP(M597&amp;(F597+13),'Báo cáo'!#REF!,'Báo cáo'!#REF!))))))))))))))</f>
        <v>#REF!</v>
      </c>
    </row>
    <row r="598" spans="1:15" hidden="1">
      <c r="A598">
        <v>510012</v>
      </c>
      <c r="B598" t="s">
        <v>18518</v>
      </c>
      <c r="C598" t="s">
        <v>18519</v>
      </c>
      <c r="D598" t="s">
        <v>20736</v>
      </c>
      <c r="E598" s="79" t="s">
        <v>20737</v>
      </c>
      <c r="F598" s="80">
        <v>7015545</v>
      </c>
      <c r="G598" s="81">
        <v>46081</v>
      </c>
      <c r="H598" s="81"/>
      <c r="I598" s="81"/>
      <c r="J598" s="81">
        <v>46122</v>
      </c>
      <c r="K598" t="s">
        <v>19436</v>
      </c>
      <c r="L598" s="21">
        <v>46122</v>
      </c>
      <c r="M598">
        <f t="shared" si="18"/>
        <v>14795</v>
      </c>
      <c r="N598" t="str">
        <f t="shared" si="19"/>
        <v>147957015545</v>
      </c>
      <c r="O598" t="e">
        <f>IFERROR(_xlfn.XLOOKUP(M598&amp;(F598),'Báo cáo'!#REF!,'Báo cáo'!#REF!),IFERROR(_xlfn.XLOOKUP(M598&amp;(F598-3),'Báo cáo'!#REF!,'Báo cáo'!#REF!),IFERROR(_xlfn.XLOOKUP(M598&amp;(F598-5),'Báo cáo'!#REF!,'Báo cáo'!#REF!),IFERROR(_xlfn.XLOOKUP(M598&amp;(F598+5),'Báo cáo'!#REF!,'Báo cáo'!#REF!),IFERROR(_xlfn.XLOOKUP(M598&amp;(F598+2),'Báo cáo'!#REF!,'Báo cáo'!#REF!),IFERROR(_xlfn.XLOOKUP(M598&amp;(F598-6),'Báo cáo'!#REF!,'Báo cáo'!#REF!),IFERROR(_xlfn.XLOOKUP(M598&amp;(F598-1),'Báo cáo'!#REF!,'Báo cáo'!#REF!),IFERROR(_xlfn.XLOOKUP(M598&amp;(F598+3),'Báo cáo'!#REF!,'Báo cáo'!#REF!),IFERROR(_xlfn.XLOOKUP(M598&amp;(F598+1),'Báo cáo'!#REF!,'Báo cáo'!#REF!),IFERROR(_xlfn.XLOOKUP(M598&amp;(F598-4),'Báo cáo'!#REF!,'Báo cáo'!#REF!),IFERROR(_xlfn.XLOOKUP(M598&amp;(F598+6),'Báo cáo'!#REF!,'Báo cáo'!#REF!),IFERROR(_xlfn.XLOOKUP(M598&amp;(F598-2),'Báo cáo'!#REF!,'Báo cáo'!#REF!),IFERROR(_xlfn.XLOOKUP(M598&amp;(F598+4),'Báo cáo'!#REF!,'Báo cáo'!#REF!),_xlfn.XLOOKUP(M598&amp;(F598+13),'Báo cáo'!#REF!,'Báo cáo'!#REF!))))))))))))))</f>
        <v>#REF!</v>
      </c>
    </row>
    <row r="599" spans="1:15" hidden="1">
      <c r="A599">
        <v>570010</v>
      </c>
      <c r="B599" t="s">
        <v>18518</v>
      </c>
      <c r="C599" t="s">
        <v>18519</v>
      </c>
      <c r="D599" t="s">
        <v>20738</v>
      </c>
      <c r="E599" s="79" t="s">
        <v>20739</v>
      </c>
      <c r="F599" s="80">
        <v>4191845</v>
      </c>
      <c r="G599" s="81">
        <v>46085</v>
      </c>
      <c r="H599" s="81"/>
      <c r="I599" s="81"/>
      <c r="J599" s="81">
        <v>46122</v>
      </c>
      <c r="K599" t="s">
        <v>19446</v>
      </c>
      <c r="L599" s="21">
        <v>46122</v>
      </c>
      <c r="M599">
        <f t="shared" si="18"/>
        <v>16239</v>
      </c>
      <c r="N599" t="str">
        <f t="shared" si="19"/>
        <v>162394191845</v>
      </c>
      <c r="O599" t="e">
        <f>IFERROR(_xlfn.XLOOKUP(M599&amp;(F599),'Báo cáo'!#REF!,'Báo cáo'!#REF!),IFERROR(_xlfn.XLOOKUP(M599&amp;(F599-3),'Báo cáo'!#REF!,'Báo cáo'!#REF!),IFERROR(_xlfn.XLOOKUP(M599&amp;(F599-5),'Báo cáo'!#REF!,'Báo cáo'!#REF!),IFERROR(_xlfn.XLOOKUP(M599&amp;(F599+5),'Báo cáo'!#REF!,'Báo cáo'!#REF!),IFERROR(_xlfn.XLOOKUP(M599&amp;(F599+2),'Báo cáo'!#REF!,'Báo cáo'!#REF!),IFERROR(_xlfn.XLOOKUP(M599&amp;(F599-6),'Báo cáo'!#REF!,'Báo cáo'!#REF!),IFERROR(_xlfn.XLOOKUP(M599&amp;(F599-1),'Báo cáo'!#REF!,'Báo cáo'!#REF!),IFERROR(_xlfn.XLOOKUP(M599&amp;(F599+3),'Báo cáo'!#REF!,'Báo cáo'!#REF!),IFERROR(_xlfn.XLOOKUP(M599&amp;(F599+1),'Báo cáo'!#REF!,'Báo cáo'!#REF!),IFERROR(_xlfn.XLOOKUP(M599&amp;(F599-4),'Báo cáo'!#REF!,'Báo cáo'!#REF!),IFERROR(_xlfn.XLOOKUP(M599&amp;(F599+6),'Báo cáo'!#REF!,'Báo cáo'!#REF!),IFERROR(_xlfn.XLOOKUP(M599&amp;(F599-2),'Báo cáo'!#REF!,'Báo cáo'!#REF!),IFERROR(_xlfn.XLOOKUP(M599&amp;(F599+4),'Báo cáo'!#REF!,'Báo cáo'!#REF!),_xlfn.XLOOKUP(M599&amp;(F599+13),'Báo cáo'!#REF!,'Báo cáo'!#REF!))))))))))))))</f>
        <v>#REF!</v>
      </c>
    </row>
    <row r="600" spans="1:15" hidden="1">
      <c r="A600">
        <v>510028</v>
      </c>
      <c r="B600" t="s">
        <v>18518</v>
      </c>
      <c r="C600" t="s">
        <v>18519</v>
      </c>
      <c r="D600" t="s">
        <v>20740</v>
      </c>
      <c r="E600" s="79" t="s">
        <v>20741</v>
      </c>
      <c r="F600" s="80">
        <v>1586115</v>
      </c>
      <c r="G600" s="81">
        <v>46085</v>
      </c>
      <c r="H600" s="81"/>
      <c r="I600" s="81"/>
      <c r="J600" s="81">
        <v>46122</v>
      </c>
      <c r="K600" t="s">
        <v>19447</v>
      </c>
      <c r="L600" s="21">
        <v>46122</v>
      </c>
      <c r="M600">
        <f t="shared" si="18"/>
        <v>16240</v>
      </c>
      <c r="N600" t="str">
        <f t="shared" si="19"/>
        <v>162401586115</v>
      </c>
      <c r="O600" t="e">
        <f>IFERROR(_xlfn.XLOOKUP(M600&amp;(F600),'Báo cáo'!#REF!,'Báo cáo'!#REF!),IFERROR(_xlfn.XLOOKUP(M600&amp;(F600-3),'Báo cáo'!#REF!,'Báo cáo'!#REF!),IFERROR(_xlfn.XLOOKUP(M600&amp;(F600-5),'Báo cáo'!#REF!,'Báo cáo'!#REF!),IFERROR(_xlfn.XLOOKUP(M600&amp;(F600+5),'Báo cáo'!#REF!,'Báo cáo'!#REF!),IFERROR(_xlfn.XLOOKUP(M600&amp;(F600+2),'Báo cáo'!#REF!,'Báo cáo'!#REF!),IFERROR(_xlfn.XLOOKUP(M600&amp;(F600-6),'Báo cáo'!#REF!,'Báo cáo'!#REF!),IFERROR(_xlfn.XLOOKUP(M600&amp;(F600-1),'Báo cáo'!#REF!,'Báo cáo'!#REF!),IFERROR(_xlfn.XLOOKUP(M600&amp;(F600+3),'Báo cáo'!#REF!,'Báo cáo'!#REF!),IFERROR(_xlfn.XLOOKUP(M600&amp;(F600+1),'Báo cáo'!#REF!,'Báo cáo'!#REF!),IFERROR(_xlfn.XLOOKUP(M600&amp;(F600-4),'Báo cáo'!#REF!,'Báo cáo'!#REF!),IFERROR(_xlfn.XLOOKUP(M600&amp;(F600+6),'Báo cáo'!#REF!,'Báo cáo'!#REF!),IFERROR(_xlfn.XLOOKUP(M600&amp;(F600-2),'Báo cáo'!#REF!,'Báo cáo'!#REF!),IFERROR(_xlfn.XLOOKUP(M600&amp;(F600+4),'Báo cáo'!#REF!,'Báo cáo'!#REF!),_xlfn.XLOOKUP(M600&amp;(F600+13),'Báo cáo'!#REF!,'Báo cáo'!#REF!))))))))))))))</f>
        <v>#REF!</v>
      </c>
    </row>
    <row r="601" spans="1:15" hidden="1">
      <c r="A601">
        <v>510027</v>
      </c>
      <c r="B601" t="s">
        <v>18518</v>
      </c>
      <c r="C601" t="s">
        <v>18519</v>
      </c>
      <c r="D601" t="s">
        <v>20742</v>
      </c>
      <c r="E601" s="79" t="s">
        <v>20743</v>
      </c>
      <c r="F601" s="80">
        <v>3900744</v>
      </c>
      <c r="G601" s="81">
        <v>46084</v>
      </c>
      <c r="H601" s="81"/>
      <c r="I601" s="81"/>
      <c r="J601" s="81">
        <v>46122</v>
      </c>
      <c r="K601" t="s">
        <v>19448</v>
      </c>
      <c r="L601" s="21">
        <v>46122</v>
      </c>
      <c r="M601">
        <f t="shared" si="18"/>
        <v>16241</v>
      </c>
      <c r="N601" t="str">
        <f t="shared" si="19"/>
        <v>162413900744</v>
      </c>
      <c r="O601" t="e">
        <f>IFERROR(_xlfn.XLOOKUP(M601&amp;(F601),'Báo cáo'!#REF!,'Báo cáo'!#REF!),IFERROR(_xlfn.XLOOKUP(M601&amp;(F601-3),'Báo cáo'!#REF!,'Báo cáo'!#REF!),IFERROR(_xlfn.XLOOKUP(M601&amp;(F601-5),'Báo cáo'!#REF!,'Báo cáo'!#REF!),IFERROR(_xlfn.XLOOKUP(M601&amp;(F601+5),'Báo cáo'!#REF!,'Báo cáo'!#REF!),IFERROR(_xlfn.XLOOKUP(M601&amp;(F601+2),'Báo cáo'!#REF!,'Báo cáo'!#REF!),IFERROR(_xlfn.XLOOKUP(M601&amp;(F601-6),'Báo cáo'!#REF!,'Báo cáo'!#REF!),IFERROR(_xlfn.XLOOKUP(M601&amp;(F601-1),'Báo cáo'!#REF!,'Báo cáo'!#REF!),IFERROR(_xlfn.XLOOKUP(M601&amp;(F601+3),'Báo cáo'!#REF!,'Báo cáo'!#REF!),IFERROR(_xlfn.XLOOKUP(M601&amp;(F601+1),'Báo cáo'!#REF!,'Báo cáo'!#REF!),IFERROR(_xlfn.XLOOKUP(M601&amp;(F601-4),'Báo cáo'!#REF!,'Báo cáo'!#REF!),IFERROR(_xlfn.XLOOKUP(M601&amp;(F601+6),'Báo cáo'!#REF!,'Báo cáo'!#REF!),IFERROR(_xlfn.XLOOKUP(M601&amp;(F601-2),'Báo cáo'!#REF!,'Báo cáo'!#REF!),IFERROR(_xlfn.XLOOKUP(M601&amp;(F601+4),'Báo cáo'!#REF!,'Báo cáo'!#REF!),_xlfn.XLOOKUP(M601&amp;(F601+13),'Báo cáo'!#REF!,'Báo cáo'!#REF!))))))))))))))</f>
        <v>#REF!</v>
      </c>
    </row>
    <row r="602" spans="1:15" hidden="1">
      <c r="A602">
        <v>510022</v>
      </c>
      <c r="B602" t="s">
        <v>18518</v>
      </c>
      <c r="C602" t="s">
        <v>18519</v>
      </c>
      <c r="D602" t="s">
        <v>20744</v>
      </c>
      <c r="E602" s="79" t="s">
        <v>20745</v>
      </c>
      <c r="F602" s="80">
        <v>1586115</v>
      </c>
      <c r="G602" s="81">
        <v>46085</v>
      </c>
      <c r="H602" s="81"/>
      <c r="I602" s="81"/>
      <c r="J602" s="81">
        <v>46122</v>
      </c>
      <c r="K602" t="s">
        <v>19450</v>
      </c>
      <c r="L602" s="21">
        <v>46122</v>
      </c>
      <c r="M602">
        <f t="shared" si="18"/>
        <v>16243</v>
      </c>
      <c r="N602" t="str">
        <f t="shared" si="19"/>
        <v>162431586115</v>
      </c>
      <c r="O602" t="e">
        <f>IFERROR(_xlfn.XLOOKUP(M602&amp;(F602),'Báo cáo'!#REF!,'Báo cáo'!#REF!),IFERROR(_xlfn.XLOOKUP(M602&amp;(F602-3),'Báo cáo'!#REF!,'Báo cáo'!#REF!),IFERROR(_xlfn.XLOOKUP(M602&amp;(F602-5),'Báo cáo'!#REF!,'Báo cáo'!#REF!),IFERROR(_xlfn.XLOOKUP(M602&amp;(F602+5),'Báo cáo'!#REF!,'Báo cáo'!#REF!),IFERROR(_xlfn.XLOOKUP(M602&amp;(F602+2),'Báo cáo'!#REF!,'Báo cáo'!#REF!),IFERROR(_xlfn.XLOOKUP(M602&amp;(F602-6),'Báo cáo'!#REF!,'Báo cáo'!#REF!),IFERROR(_xlfn.XLOOKUP(M602&amp;(F602-1),'Báo cáo'!#REF!,'Báo cáo'!#REF!),IFERROR(_xlfn.XLOOKUP(M602&amp;(F602+3),'Báo cáo'!#REF!,'Báo cáo'!#REF!),IFERROR(_xlfn.XLOOKUP(M602&amp;(F602+1),'Báo cáo'!#REF!,'Báo cáo'!#REF!),IFERROR(_xlfn.XLOOKUP(M602&amp;(F602-4),'Báo cáo'!#REF!,'Báo cáo'!#REF!),IFERROR(_xlfn.XLOOKUP(M602&amp;(F602+6),'Báo cáo'!#REF!,'Báo cáo'!#REF!),IFERROR(_xlfn.XLOOKUP(M602&amp;(F602-2),'Báo cáo'!#REF!,'Báo cáo'!#REF!),IFERROR(_xlfn.XLOOKUP(M602&amp;(F602+4),'Báo cáo'!#REF!,'Báo cáo'!#REF!),_xlfn.XLOOKUP(M602&amp;(F602+13),'Báo cáo'!#REF!,'Báo cáo'!#REF!))))))))))))))</f>
        <v>#REF!</v>
      </c>
    </row>
    <row r="603" spans="1:15" hidden="1">
      <c r="A603">
        <v>510021</v>
      </c>
      <c r="B603" t="s">
        <v>18518</v>
      </c>
      <c r="C603" t="s">
        <v>18519</v>
      </c>
      <c r="D603" t="s">
        <v>20746</v>
      </c>
      <c r="E603" s="79" t="s">
        <v>20747</v>
      </c>
      <c r="F603" s="80">
        <v>3901743</v>
      </c>
      <c r="G603" s="81">
        <v>46086</v>
      </c>
      <c r="H603" s="81"/>
      <c r="I603" s="81"/>
      <c r="J603" s="81">
        <v>46122</v>
      </c>
      <c r="K603" t="s">
        <v>19451</v>
      </c>
      <c r="L603" s="21">
        <v>46122</v>
      </c>
      <c r="M603">
        <f t="shared" si="18"/>
        <v>16244</v>
      </c>
      <c r="N603" t="str">
        <f t="shared" si="19"/>
        <v>162443901743</v>
      </c>
      <c r="O603" t="e">
        <f>IFERROR(_xlfn.XLOOKUP(M603&amp;(F603),'Báo cáo'!#REF!,'Báo cáo'!#REF!),IFERROR(_xlfn.XLOOKUP(M603&amp;(F603-3),'Báo cáo'!#REF!,'Báo cáo'!#REF!),IFERROR(_xlfn.XLOOKUP(M603&amp;(F603-5),'Báo cáo'!#REF!,'Báo cáo'!#REF!),IFERROR(_xlfn.XLOOKUP(M603&amp;(F603+5),'Báo cáo'!#REF!,'Báo cáo'!#REF!),IFERROR(_xlfn.XLOOKUP(M603&amp;(F603+2),'Báo cáo'!#REF!,'Báo cáo'!#REF!),IFERROR(_xlfn.XLOOKUP(M603&amp;(F603-6),'Báo cáo'!#REF!,'Báo cáo'!#REF!),IFERROR(_xlfn.XLOOKUP(M603&amp;(F603-1),'Báo cáo'!#REF!,'Báo cáo'!#REF!),IFERROR(_xlfn.XLOOKUP(M603&amp;(F603+3),'Báo cáo'!#REF!,'Báo cáo'!#REF!),IFERROR(_xlfn.XLOOKUP(M603&amp;(F603+1),'Báo cáo'!#REF!,'Báo cáo'!#REF!),IFERROR(_xlfn.XLOOKUP(M603&amp;(F603-4),'Báo cáo'!#REF!,'Báo cáo'!#REF!),IFERROR(_xlfn.XLOOKUP(M603&amp;(F603+6),'Báo cáo'!#REF!,'Báo cáo'!#REF!),IFERROR(_xlfn.XLOOKUP(M603&amp;(F603-2),'Báo cáo'!#REF!,'Báo cáo'!#REF!),IFERROR(_xlfn.XLOOKUP(M603&amp;(F603+4),'Báo cáo'!#REF!,'Báo cáo'!#REF!),_xlfn.XLOOKUP(M603&amp;(F603+13),'Báo cáo'!#REF!,'Báo cáo'!#REF!))))))))))))))</f>
        <v>#REF!</v>
      </c>
    </row>
    <row r="604" spans="1:15" hidden="1">
      <c r="A604">
        <v>510020</v>
      </c>
      <c r="B604" t="s">
        <v>18518</v>
      </c>
      <c r="C604" t="s">
        <v>18519</v>
      </c>
      <c r="D604" t="s">
        <v>20748</v>
      </c>
      <c r="E604" s="79" t="s">
        <v>20749</v>
      </c>
      <c r="F604" s="80">
        <v>2315628</v>
      </c>
      <c r="G604" s="81">
        <v>46086</v>
      </c>
      <c r="H604" s="81"/>
      <c r="I604" s="81"/>
      <c r="J604" s="81">
        <v>46122</v>
      </c>
      <c r="K604" t="s">
        <v>19452</v>
      </c>
      <c r="L604" s="21">
        <v>46122</v>
      </c>
      <c r="M604">
        <f t="shared" si="18"/>
        <v>16245</v>
      </c>
      <c r="N604" t="str">
        <f t="shared" si="19"/>
        <v>162452315628</v>
      </c>
      <c r="O604" t="e">
        <f>IFERROR(_xlfn.XLOOKUP(M604&amp;(F604),'Báo cáo'!#REF!,'Báo cáo'!#REF!),IFERROR(_xlfn.XLOOKUP(M604&amp;(F604-3),'Báo cáo'!#REF!,'Báo cáo'!#REF!),IFERROR(_xlfn.XLOOKUP(M604&amp;(F604-5),'Báo cáo'!#REF!,'Báo cáo'!#REF!),IFERROR(_xlfn.XLOOKUP(M604&amp;(F604+5),'Báo cáo'!#REF!,'Báo cáo'!#REF!),IFERROR(_xlfn.XLOOKUP(M604&amp;(F604+2),'Báo cáo'!#REF!,'Báo cáo'!#REF!),IFERROR(_xlfn.XLOOKUP(M604&amp;(F604-6),'Báo cáo'!#REF!,'Báo cáo'!#REF!),IFERROR(_xlfn.XLOOKUP(M604&amp;(F604-1),'Báo cáo'!#REF!,'Báo cáo'!#REF!),IFERROR(_xlfn.XLOOKUP(M604&amp;(F604+3),'Báo cáo'!#REF!,'Báo cáo'!#REF!),IFERROR(_xlfn.XLOOKUP(M604&amp;(F604+1),'Báo cáo'!#REF!,'Báo cáo'!#REF!),IFERROR(_xlfn.XLOOKUP(M604&amp;(F604-4),'Báo cáo'!#REF!,'Báo cáo'!#REF!),IFERROR(_xlfn.XLOOKUP(M604&amp;(F604+6),'Báo cáo'!#REF!,'Báo cáo'!#REF!),IFERROR(_xlfn.XLOOKUP(M604&amp;(F604-2),'Báo cáo'!#REF!,'Báo cáo'!#REF!),IFERROR(_xlfn.XLOOKUP(M604&amp;(F604+4),'Báo cáo'!#REF!,'Báo cáo'!#REF!),_xlfn.XLOOKUP(M604&amp;(F604+13),'Báo cáo'!#REF!,'Báo cáo'!#REF!))))))))))))))</f>
        <v>#REF!</v>
      </c>
    </row>
    <row r="605" spans="1:15" hidden="1">
      <c r="A605">
        <v>510017</v>
      </c>
      <c r="B605" t="s">
        <v>18518</v>
      </c>
      <c r="C605" t="s">
        <v>18519</v>
      </c>
      <c r="D605" t="s">
        <v>20750</v>
      </c>
      <c r="E605" s="79" t="s">
        <v>20751</v>
      </c>
      <c r="F605" s="80">
        <v>6943901</v>
      </c>
      <c r="G605" s="81">
        <v>46085</v>
      </c>
      <c r="H605" s="81"/>
      <c r="I605" s="81"/>
      <c r="J605" s="81">
        <v>46122</v>
      </c>
      <c r="K605" t="s">
        <v>19453</v>
      </c>
      <c r="L605" s="21">
        <v>46122</v>
      </c>
      <c r="M605">
        <f t="shared" si="18"/>
        <v>16246</v>
      </c>
      <c r="N605" t="str">
        <f t="shared" si="19"/>
        <v>162466943901</v>
      </c>
      <c r="O605" t="e">
        <f>IFERROR(_xlfn.XLOOKUP(M605&amp;(F605),'Báo cáo'!#REF!,'Báo cáo'!#REF!),IFERROR(_xlfn.XLOOKUP(M605&amp;(F605-3),'Báo cáo'!#REF!,'Báo cáo'!#REF!),IFERROR(_xlfn.XLOOKUP(M605&amp;(F605-5),'Báo cáo'!#REF!,'Báo cáo'!#REF!),IFERROR(_xlfn.XLOOKUP(M605&amp;(F605+5),'Báo cáo'!#REF!,'Báo cáo'!#REF!),IFERROR(_xlfn.XLOOKUP(M605&amp;(F605+2),'Báo cáo'!#REF!,'Báo cáo'!#REF!),IFERROR(_xlfn.XLOOKUP(M605&amp;(F605-6),'Báo cáo'!#REF!,'Báo cáo'!#REF!),IFERROR(_xlfn.XLOOKUP(M605&amp;(F605-1),'Báo cáo'!#REF!,'Báo cáo'!#REF!),IFERROR(_xlfn.XLOOKUP(M605&amp;(F605+3),'Báo cáo'!#REF!,'Báo cáo'!#REF!),IFERROR(_xlfn.XLOOKUP(M605&amp;(F605+1),'Báo cáo'!#REF!,'Báo cáo'!#REF!),IFERROR(_xlfn.XLOOKUP(M605&amp;(F605-4),'Báo cáo'!#REF!,'Báo cáo'!#REF!),IFERROR(_xlfn.XLOOKUP(M605&amp;(F605+6),'Báo cáo'!#REF!,'Báo cáo'!#REF!),IFERROR(_xlfn.XLOOKUP(M605&amp;(F605-2),'Báo cáo'!#REF!,'Báo cáo'!#REF!),IFERROR(_xlfn.XLOOKUP(M605&amp;(F605+4),'Báo cáo'!#REF!,'Báo cáo'!#REF!),_xlfn.XLOOKUP(M605&amp;(F605+13),'Báo cáo'!#REF!,'Báo cáo'!#REF!))))))))))))))</f>
        <v>#REF!</v>
      </c>
    </row>
    <row r="606" spans="1:15" hidden="1">
      <c r="A606">
        <v>510019</v>
      </c>
      <c r="B606" t="s">
        <v>18518</v>
      </c>
      <c r="C606" t="s">
        <v>18519</v>
      </c>
      <c r="D606" t="s">
        <v>20752</v>
      </c>
      <c r="E606" s="79" t="s">
        <v>20753</v>
      </c>
      <c r="F606" s="80">
        <v>3888567</v>
      </c>
      <c r="G606" s="81">
        <v>46085</v>
      </c>
      <c r="H606" s="81"/>
      <c r="I606" s="81"/>
      <c r="J606" s="81">
        <v>46122</v>
      </c>
      <c r="K606" t="s">
        <v>19462</v>
      </c>
      <c r="L606" s="21">
        <v>46122</v>
      </c>
      <c r="M606">
        <f t="shared" si="18"/>
        <v>17188</v>
      </c>
      <c r="N606" t="str">
        <f t="shared" si="19"/>
        <v>171883888567</v>
      </c>
      <c r="O606" t="e">
        <f>IFERROR(_xlfn.XLOOKUP(M606&amp;(F606),'Báo cáo'!#REF!,'Báo cáo'!#REF!),IFERROR(_xlfn.XLOOKUP(M606&amp;(F606-3),'Báo cáo'!#REF!,'Báo cáo'!#REF!),IFERROR(_xlfn.XLOOKUP(M606&amp;(F606-5),'Báo cáo'!#REF!,'Báo cáo'!#REF!),IFERROR(_xlfn.XLOOKUP(M606&amp;(F606+5),'Báo cáo'!#REF!,'Báo cáo'!#REF!),IFERROR(_xlfn.XLOOKUP(M606&amp;(F606+2),'Báo cáo'!#REF!,'Báo cáo'!#REF!),IFERROR(_xlfn.XLOOKUP(M606&amp;(F606-6),'Báo cáo'!#REF!,'Báo cáo'!#REF!),IFERROR(_xlfn.XLOOKUP(M606&amp;(F606-1),'Báo cáo'!#REF!,'Báo cáo'!#REF!),IFERROR(_xlfn.XLOOKUP(M606&amp;(F606+3),'Báo cáo'!#REF!,'Báo cáo'!#REF!),IFERROR(_xlfn.XLOOKUP(M606&amp;(F606+1),'Báo cáo'!#REF!,'Báo cáo'!#REF!),IFERROR(_xlfn.XLOOKUP(M606&amp;(F606-4),'Báo cáo'!#REF!,'Báo cáo'!#REF!),IFERROR(_xlfn.XLOOKUP(M606&amp;(F606+6),'Báo cáo'!#REF!,'Báo cáo'!#REF!),IFERROR(_xlfn.XLOOKUP(M606&amp;(F606-2),'Báo cáo'!#REF!,'Báo cáo'!#REF!),IFERROR(_xlfn.XLOOKUP(M606&amp;(F606+4),'Báo cáo'!#REF!,'Báo cáo'!#REF!),_xlfn.XLOOKUP(M606&amp;(F606+13),'Báo cáo'!#REF!,'Báo cáo'!#REF!))))))))))))))</f>
        <v>#REF!</v>
      </c>
    </row>
    <row r="607" spans="1:15" hidden="1">
      <c r="A607">
        <v>510010</v>
      </c>
      <c r="B607" t="s">
        <v>18518</v>
      </c>
      <c r="C607" t="s">
        <v>18519</v>
      </c>
      <c r="D607" t="s">
        <v>20754</v>
      </c>
      <c r="E607" s="79" t="s">
        <v>20755</v>
      </c>
      <c r="F607" s="80">
        <v>13377555</v>
      </c>
      <c r="G607" s="81">
        <v>46085</v>
      </c>
      <c r="H607" s="81"/>
      <c r="I607" s="81"/>
      <c r="J607" s="81">
        <v>46122</v>
      </c>
      <c r="K607" t="s">
        <v>19463</v>
      </c>
      <c r="L607" s="21">
        <v>46122</v>
      </c>
      <c r="M607">
        <f t="shared" si="18"/>
        <v>17189</v>
      </c>
      <c r="N607" t="str">
        <f t="shared" si="19"/>
        <v>1718913377555</v>
      </c>
      <c r="O607" t="e">
        <f>IFERROR(_xlfn.XLOOKUP(M607&amp;(F607),'Báo cáo'!#REF!,'Báo cáo'!#REF!),IFERROR(_xlfn.XLOOKUP(M607&amp;(F607-3),'Báo cáo'!#REF!,'Báo cáo'!#REF!),IFERROR(_xlfn.XLOOKUP(M607&amp;(F607-5),'Báo cáo'!#REF!,'Báo cáo'!#REF!),IFERROR(_xlfn.XLOOKUP(M607&amp;(F607+5),'Báo cáo'!#REF!,'Báo cáo'!#REF!),IFERROR(_xlfn.XLOOKUP(M607&amp;(F607+2),'Báo cáo'!#REF!,'Báo cáo'!#REF!),IFERROR(_xlfn.XLOOKUP(M607&amp;(F607-6),'Báo cáo'!#REF!,'Báo cáo'!#REF!),IFERROR(_xlfn.XLOOKUP(M607&amp;(F607-1),'Báo cáo'!#REF!,'Báo cáo'!#REF!),IFERROR(_xlfn.XLOOKUP(M607&amp;(F607+3),'Báo cáo'!#REF!,'Báo cáo'!#REF!),IFERROR(_xlfn.XLOOKUP(M607&amp;(F607+1),'Báo cáo'!#REF!,'Báo cáo'!#REF!),IFERROR(_xlfn.XLOOKUP(M607&amp;(F607-4),'Báo cáo'!#REF!,'Báo cáo'!#REF!),IFERROR(_xlfn.XLOOKUP(M607&amp;(F607+6),'Báo cáo'!#REF!,'Báo cáo'!#REF!),IFERROR(_xlfn.XLOOKUP(M607&amp;(F607-2),'Báo cáo'!#REF!,'Báo cáo'!#REF!),IFERROR(_xlfn.XLOOKUP(M607&amp;(F607+4),'Báo cáo'!#REF!,'Báo cáo'!#REF!),_xlfn.XLOOKUP(M607&amp;(F607+13),'Báo cáo'!#REF!,'Báo cáo'!#REF!))))))))))))))</f>
        <v>#REF!</v>
      </c>
    </row>
    <row r="608" spans="1:15" hidden="1">
      <c r="A608">
        <v>510029</v>
      </c>
      <c r="B608" t="s">
        <v>18518</v>
      </c>
      <c r="C608" t="s">
        <v>18519</v>
      </c>
      <c r="D608" t="s">
        <v>20756</v>
      </c>
      <c r="E608" s="79" t="s">
        <v>20757</v>
      </c>
      <c r="F608" s="80">
        <v>2423034</v>
      </c>
      <c r="G608" s="81">
        <v>46086</v>
      </c>
      <c r="H608" s="81"/>
      <c r="I608" s="81"/>
      <c r="J608" s="81">
        <v>46122</v>
      </c>
      <c r="K608" t="s">
        <v>19464</v>
      </c>
      <c r="L608" s="21">
        <v>46122</v>
      </c>
      <c r="M608">
        <f t="shared" si="18"/>
        <v>17190</v>
      </c>
      <c r="N608" t="str">
        <f t="shared" si="19"/>
        <v>171902423034</v>
      </c>
      <c r="O608" t="e">
        <f>IFERROR(_xlfn.XLOOKUP(M608&amp;(F608),'Báo cáo'!#REF!,'Báo cáo'!#REF!),IFERROR(_xlfn.XLOOKUP(M608&amp;(F608-3),'Báo cáo'!#REF!,'Báo cáo'!#REF!),IFERROR(_xlfn.XLOOKUP(M608&amp;(F608-5),'Báo cáo'!#REF!,'Báo cáo'!#REF!),IFERROR(_xlfn.XLOOKUP(M608&amp;(F608+5),'Báo cáo'!#REF!,'Báo cáo'!#REF!),IFERROR(_xlfn.XLOOKUP(M608&amp;(F608+2),'Báo cáo'!#REF!,'Báo cáo'!#REF!),IFERROR(_xlfn.XLOOKUP(M608&amp;(F608-6),'Báo cáo'!#REF!,'Báo cáo'!#REF!),IFERROR(_xlfn.XLOOKUP(M608&amp;(F608-1),'Báo cáo'!#REF!,'Báo cáo'!#REF!),IFERROR(_xlfn.XLOOKUP(M608&amp;(F608+3),'Báo cáo'!#REF!,'Báo cáo'!#REF!),IFERROR(_xlfn.XLOOKUP(M608&amp;(F608+1),'Báo cáo'!#REF!,'Báo cáo'!#REF!),IFERROR(_xlfn.XLOOKUP(M608&amp;(F608-4),'Báo cáo'!#REF!,'Báo cáo'!#REF!),IFERROR(_xlfn.XLOOKUP(M608&amp;(F608+6),'Báo cáo'!#REF!,'Báo cáo'!#REF!),IFERROR(_xlfn.XLOOKUP(M608&amp;(F608-2),'Báo cáo'!#REF!,'Báo cáo'!#REF!),IFERROR(_xlfn.XLOOKUP(M608&amp;(F608+4),'Báo cáo'!#REF!,'Báo cáo'!#REF!),_xlfn.XLOOKUP(M608&amp;(F608+13),'Báo cáo'!#REF!,'Báo cáo'!#REF!))))))))))))))</f>
        <v>#REF!</v>
      </c>
    </row>
    <row r="609" spans="1:15" hidden="1">
      <c r="A609">
        <v>510029</v>
      </c>
      <c r="B609" t="s">
        <v>18518</v>
      </c>
      <c r="C609" t="s">
        <v>18519</v>
      </c>
      <c r="D609" t="s">
        <v>20758</v>
      </c>
      <c r="E609" s="79" t="s">
        <v>20759</v>
      </c>
      <c r="F609" s="80">
        <v>4442715</v>
      </c>
      <c r="G609" s="81">
        <v>46086</v>
      </c>
      <c r="H609" s="81"/>
      <c r="I609" s="81"/>
      <c r="J609" s="81">
        <v>46122</v>
      </c>
      <c r="K609" t="s">
        <v>19465</v>
      </c>
      <c r="L609" s="21">
        <v>46122</v>
      </c>
      <c r="M609">
        <f t="shared" si="18"/>
        <v>17191</v>
      </c>
      <c r="N609" t="str">
        <f t="shared" si="19"/>
        <v>171914442715</v>
      </c>
      <c r="O609" t="e">
        <f>IFERROR(_xlfn.XLOOKUP(M609&amp;(F609),'Báo cáo'!#REF!,'Báo cáo'!#REF!),IFERROR(_xlfn.XLOOKUP(M609&amp;(F609-3),'Báo cáo'!#REF!,'Báo cáo'!#REF!),IFERROR(_xlfn.XLOOKUP(M609&amp;(F609-5),'Báo cáo'!#REF!,'Báo cáo'!#REF!),IFERROR(_xlfn.XLOOKUP(M609&amp;(F609+5),'Báo cáo'!#REF!,'Báo cáo'!#REF!),IFERROR(_xlfn.XLOOKUP(M609&amp;(F609+2),'Báo cáo'!#REF!,'Báo cáo'!#REF!),IFERROR(_xlfn.XLOOKUP(M609&amp;(F609-6),'Báo cáo'!#REF!,'Báo cáo'!#REF!),IFERROR(_xlfn.XLOOKUP(M609&amp;(F609-1),'Báo cáo'!#REF!,'Báo cáo'!#REF!),IFERROR(_xlfn.XLOOKUP(M609&amp;(F609+3),'Báo cáo'!#REF!,'Báo cáo'!#REF!),IFERROR(_xlfn.XLOOKUP(M609&amp;(F609+1),'Báo cáo'!#REF!,'Báo cáo'!#REF!),IFERROR(_xlfn.XLOOKUP(M609&amp;(F609-4),'Báo cáo'!#REF!,'Báo cáo'!#REF!),IFERROR(_xlfn.XLOOKUP(M609&amp;(F609+6),'Báo cáo'!#REF!,'Báo cáo'!#REF!),IFERROR(_xlfn.XLOOKUP(M609&amp;(F609-2),'Báo cáo'!#REF!,'Báo cáo'!#REF!),IFERROR(_xlfn.XLOOKUP(M609&amp;(F609+4),'Báo cáo'!#REF!,'Báo cáo'!#REF!),_xlfn.XLOOKUP(M609&amp;(F609+13),'Báo cáo'!#REF!,'Báo cáo'!#REF!))))))))))))))</f>
        <v>#REF!</v>
      </c>
    </row>
    <row r="610" spans="1:15" hidden="1">
      <c r="A610">
        <v>510012</v>
      </c>
      <c r="B610" t="s">
        <v>18518</v>
      </c>
      <c r="C610" t="s">
        <v>18519</v>
      </c>
      <c r="D610" t="s">
        <v>20760</v>
      </c>
      <c r="E610" s="79" t="s">
        <v>20761</v>
      </c>
      <c r="F610" s="80">
        <v>5188860</v>
      </c>
      <c r="G610" s="81">
        <v>46086</v>
      </c>
      <c r="H610" s="81"/>
      <c r="I610" s="81"/>
      <c r="J610" s="81">
        <v>46122</v>
      </c>
      <c r="K610" t="s">
        <v>19468</v>
      </c>
      <c r="L610" s="21">
        <v>46122</v>
      </c>
      <c r="M610">
        <f t="shared" si="18"/>
        <v>17192</v>
      </c>
      <c r="N610" t="str">
        <f t="shared" si="19"/>
        <v>171925188860</v>
      </c>
      <c r="O610" t="e">
        <f>IFERROR(_xlfn.XLOOKUP(M610&amp;(F610),'Báo cáo'!#REF!,'Báo cáo'!#REF!),IFERROR(_xlfn.XLOOKUP(M610&amp;(F610-3),'Báo cáo'!#REF!,'Báo cáo'!#REF!),IFERROR(_xlfn.XLOOKUP(M610&amp;(F610-5),'Báo cáo'!#REF!,'Báo cáo'!#REF!),IFERROR(_xlfn.XLOOKUP(M610&amp;(F610+5),'Báo cáo'!#REF!,'Báo cáo'!#REF!),IFERROR(_xlfn.XLOOKUP(M610&amp;(F610+2),'Báo cáo'!#REF!,'Báo cáo'!#REF!),IFERROR(_xlfn.XLOOKUP(M610&amp;(F610-6),'Báo cáo'!#REF!,'Báo cáo'!#REF!),IFERROR(_xlfn.XLOOKUP(M610&amp;(F610-1),'Báo cáo'!#REF!,'Báo cáo'!#REF!),IFERROR(_xlfn.XLOOKUP(M610&amp;(F610+3),'Báo cáo'!#REF!,'Báo cáo'!#REF!),IFERROR(_xlfn.XLOOKUP(M610&amp;(F610+1),'Báo cáo'!#REF!,'Báo cáo'!#REF!),IFERROR(_xlfn.XLOOKUP(M610&amp;(F610-4),'Báo cáo'!#REF!,'Báo cáo'!#REF!),IFERROR(_xlfn.XLOOKUP(M610&amp;(F610+6),'Báo cáo'!#REF!,'Báo cáo'!#REF!),IFERROR(_xlfn.XLOOKUP(M610&amp;(F610-2),'Báo cáo'!#REF!,'Báo cáo'!#REF!),IFERROR(_xlfn.XLOOKUP(M610&amp;(F610+4),'Báo cáo'!#REF!,'Báo cáo'!#REF!),_xlfn.XLOOKUP(M610&amp;(F610+13),'Báo cáo'!#REF!,'Báo cáo'!#REF!))))))))))))))</f>
        <v>#REF!</v>
      </c>
    </row>
    <row r="611" spans="1:15" hidden="1">
      <c r="A611">
        <v>510011</v>
      </c>
      <c r="B611" t="s">
        <v>18518</v>
      </c>
      <c r="C611" t="s">
        <v>18519</v>
      </c>
      <c r="D611" t="s">
        <v>20762</v>
      </c>
      <c r="E611" s="79" t="s">
        <v>20763</v>
      </c>
      <c r="F611" s="80">
        <v>3399584</v>
      </c>
      <c r="G611" s="81">
        <v>46087</v>
      </c>
      <c r="H611" s="81"/>
      <c r="I611" s="81"/>
      <c r="J611" s="81">
        <v>46122</v>
      </c>
      <c r="K611" t="s">
        <v>19476</v>
      </c>
      <c r="L611" s="21">
        <v>46122</v>
      </c>
      <c r="M611">
        <f t="shared" si="18"/>
        <v>17193</v>
      </c>
      <c r="N611" t="str">
        <f t="shared" si="19"/>
        <v>171933399584</v>
      </c>
      <c r="O611" t="e">
        <f>IFERROR(_xlfn.XLOOKUP(M611&amp;(F611),'Báo cáo'!#REF!,'Báo cáo'!#REF!),IFERROR(_xlfn.XLOOKUP(M611&amp;(F611-3),'Báo cáo'!#REF!,'Báo cáo'!#REF!),IFERROR(_xlfn.XLOOKUP(M611&amp;(F611-5),'Báo cáo'!#REF!,'Báo cáo'!#REF!),IFERROR(_xlfn.XLOOKUP(M611&amp;(F611+5),'Báo cáo'!#REF!,'Báo cáo'!#REF!),IFERROR(_xlfn.XLOOKUP(M611&amp;(F611+2),'Báo cáo'!#REF!,'Báo cáo'!#REF!),IFERROR(_xlfn.XLOOKUP(M611&amp;(F611-6),'Báo cáo'!#REF!,'Báo cáo'!#REF!),IFERROR(_xlfn.XLOOKUP(M611&amp;(F611-1),'Báo cáo'!#REF!,'Báo cáo'!#REF!),IFERROR(_xlfn.XLOOKUP(M611&amp;(F611+3),'Báo cáo'!#REF!,'Báo cáo'!#REF!),IFERROR(_xlfn.XLOOKUP(M611&amp;(F611+1),'Báo cáo'!#REF!,'Báo cáo'!#REF!),IFERROR(_xlfn.XLOOKUP(M611&amp;(F611-4),'Báo cáo'!#REF!,'Báo cáo'!#REF!),IFERROR(_xlfn.XLOOKUP(M611&amp;(F611+6),'Báo cáo'!#REF!,'Báo cáo'!#REF!),IFERROR(_xlfn.XLOOKUP(M611&amp;(F611-2),'Báo cáo'!#REF!,'Báo cáo'!#REF!),IFERROR(_xlfn.XLOOKUP(M611&amp;(F611+4),'Báo cáo'!#REF!,'Báo cáo'!#REF!),_xlfn.XLOOKUP(M611&amp;(F611+13),'Báo cáo'!#REF!,'Báo cáo'!#REF!))))))))))))))</f>
        <v>#REF!</v>
      </c>
    </row>
    <row r="612" spans="1:15" hidden="1">
      <c r="A612">
        <v>510015</v>
      </c>
      <c r="B612" t="s">
        <v>18518</v>
      </c>
      <c r="C612" t="s">
        <v>18519</v>
      </c>
      <c r="D612" t="s">
        <v>20764</v>
      </c>
      <c r="E612" s="79" t="s">
        <v>20765</v>
      </c>
      <c r="F612" s="80">
        <v>4442715</v>
      </c>
      <c r="G612" s="81">
        <v>46087</v>
      </c>
      <c r="H612" s="81"/>
      <c r="I612" s="81"/>
      <c r="J612" s="81">
        <v>46122</v>
      </c>
      <c r="K612" t="s">
        <v>19469</v>
      </c>
      <c r="L612" s="21">
        <v>46122</v>
      </c>
      <c r="M612">
        <f t="shared" si="18"/>
        <v>17194</v>
      </c>
      <c r="N612" t="str">
        <f t="shared" si="19"/>
        <v>171944442715</v>
      </c>
      <c r="O612" t="e">
        <f>IFERROR(_xlfn.XLOOKUP(M612&amp;(F612),'Báo cáo'!#REF!,'Báo cáo'!#REF!),IFERROR(_xlfn.XLOOKUP(M612&amp;(F612-3),'Báo cáo'!#REF!,'Báo cáo'!#REF!),IFERROR(_xlfn.XLOOKUP(M612&amp;(F612-5),'Báo cáo'!#REF!,'Báo cáo'!#REF!),IFERROR(_xlfn.XLOOKUP(M612&amp;(F612+5),'Báo cáo'!#REF!,'Báo cáo'!#REF!),IFERROR(_xlfn.XLOOKUP(M612&amp;(F612+2),'Báo cáo'!#REF!,'Báo cáo'!#REF!),IFERROR(_xlfn.XLOOKUP(M612&amp;(F612-6),'Báo cáo'!#REF!,'Báo cáo'!#REF!),IFERROR(_xlfn.XLOOKUP(M612&amp;(F612-1),'Báo cáo'!#REF!,'Báo cáo'!#REF!),IFERROR(_xlfn.XLOOKUP(M612&amp;(F612+3),'Báo cáo'!#REF!,'Báo cáo'!#REF!),IFERROR(_xlfn.XLOOKUP(M612&amp;(F612+1),'Báo cáo'!#REF!,'Báo cáo'!#REF!),IFERROR(_xlfn.XLOOKUP(M612&amp;(F612-4),'Báo cáo'!#REF!,'Báo cáo'!#REF!),IFERROR(_xlfn.XLOOKUP(M612&amp;(F612+6),'Báo cáo'!#REF!,'Báo cáo'!#REF!),IFERROR(_xlfn.XLOOKUP(M612&amp;(F612-2),'Báo cáo'!#REF!,'Báo cáo'!#REF!),IFERROR(_xlfn.XLOOKUP(M612&amp;(F612+4),'Báo cáo'!#REF!,'Báo cáo'!#REF!),_xlfn.XLOOKUP(M612&amp;(F612+13),'Báo cáo'!#REF!,'Báo cáo'!#REF!))))))))))))))</f>
        <v>#REF!</v>
      </c>
    </row>
    <row r="613" spans="1:15" hidden="1">
      <c r="A613">
        <v>510015</v>
      </c>
      <c r="B613" t="s">
        <v>18518</v>
      </c>
      <c r="C613" t="s">
        <v>18519</v>
      </c>
      <c r="D613" t="s">
        <v>20766</v>
      </c>
      <c r="E613" s="79" t="s">
        <v>20767</v>
      </c>
      <c r="F613" s="80">
        <v>2266920</v>
      </c>
      <c r="G613" s="81">
        <v>46087</v>
      </c>
      <c r="H613" s="81"/>
      <c r="I613" s="81"/>
      <c r="J613" s="81">
        <v>46122</v>
      </c>
      <c r="K613" t="s">
        <v>19470</v>
      </c>
      <c r="L613" s="21">
        <v>46122</v>
      </c>
      <c r="M613">
        <f t="shared" si="18"/>
        <v>17195</v>
      </c>
      <c r="N613" t="str">
        <f t="shared" si="19"/>
        <v>171952266920</v>
      </c>
      <c r="O613" t="e">
        <f>IFERROR(_xlfn.XLOOKUP(M613&amp;(F613),'Báo cáo'!#REF!,'Báo cáo'!#REF!),IFERROR(_xlfn.XLOOKUP(M613&amp;(F613-3),'Báo cáo'!#REF!,'Báo cáo'!#REF!),IFERROR(_xlfn.XLOOKUP(M613&amp;(F613-5),'Báo cáo'!#REF!,'Báo cáo'!#REF!),IFERROR(_xlfn.XLOOKUP(M613&amp;(F613+5),'Báo cáo'!#REF!,'Báo cáo'!#REF!),IFERROR(_xlfn.XLOOKUP(M613&amp;(F613+2),'Báo cáo'!#REF!,'Báo cáo'!#REF!),IFERROR(_xlfn.XLOOKUP(M613&amp;(F613-6),'Báo cáo'!#REF!,'Báo cáo'!#REF!),IFERROR(_xlfn.XLOOKUP(M613&amp;(F613-1),'Báo cáo'!#REF!,'Báo cáo'!#REF!),IFERROR(_xlfn.XLOOKUP(M613&amp;(F613+3),'Báo cáo'!#REF!,'Báo cáo'!#REF!),IFERROR(_xlfn.XLOOKUP(M613&amp;(F613+1),'Báo cáo'!#REF!,'Báo cáo'!#REF!),IFERROR(_xlfn.XLOOKUP(M613&amp;(F613-4),'Báo cáo'!#REF!,'Báo cáo'!#REF!),IFERROR(_xlfn.XLOOKUP(M613&amp;(F613+6),'Báo cáo'!#REF!,'Báo cáo'!#REF!),IFERROR(_xlfn.XLOOKUP(M613&amp;(F613-2),'Báo cáo'!#REF!,'Báo cáo'!#REF!),IFERROR(_xlfn.XLOOKUP(M613&amp;(F613+4),'Báo cáo'!#REF!,'Báo cáo'!#REF!),_xlfn.XLOOKUP(M613&amp;(F613+13),'Báo cáo'!#REF!,'Báo cáo'!#REF!))))))))))))))</f>
        <v>#REF!</v>
      </c>
    </row>
    <row r="614" spans="1:15" hidden="1">
      <c r="A614">
        <v>510029</v>
      </c>
      <c r="B614" t="s">
        <v>18518</v>
      </c>
      <c r="C614" t="s">
        <v>18519</v>
      </c>
      <c r="D614" t="s">
        <v>20768</v>
      </c>
      <c r="E614" s="79" t="s">
        <v>20769</v>
      </c>
      <c r="F614" s="80">
        <v>11444625</v>
      </c>
      <c r="G614" s="81">
        <v>46072</v>
      </c>
      <c r="H614" s="81"/>
      <c r="I614" s="81"/>
      <c r="J614" s="81">
        <v>46122</v>
      </c>
      <c r="K614" t="s">
        <v>19437</v>
      </c>
      <c r="L614" s="21">
        <v>46122</v>
      </c>
      <c r="M614">
        <f t="shared" si="18"/>
        <v>17201</v>
      </c>
      <c r="N614" t="str">
        <f t="shared" si="19"/>
        <v>1720111444625</v>
      </c>
      <c r="O614" t="e">
        <f>IFERROR(_xlfn.XLOOKUP(M614&amp;(F614),'Báo cáo'!#REF!,'Báo cáo'!#REF!),IFERROR(_xlfn.XLOOKUP(M614&amp;(F614-3),'Báo cáo'!#REF!,'Báo cáo'!#REF!),IFERROR(_xlfn.XLOOKUP(M614&amp;(F614-5),'Báo cáo'!#REF!,'Báo cáo'!#REF!),IFERROR(_xlfn.XLOOKUP(M614&amp;(F614+5),'Báo cáo'!#REF!,'Báo cáo'!#REF!),IFERROR(_xlfn.XLOOKUP(M614&amp;(F614+2),'Báo cáo'!#REF!,'Báo cáo'!#REF!),IFERROR(_xlfn.XLOOKUP(M614&amp;(F614-6),'Báo cáo'!#REF!,'Báo cáo'!#REF!),IFERROR(_xlfn.XLOOKUP(M614&amp;(F614-1),'Báo cáo'!#REF!,'Báo cáo'!#REF!),IFERROR(_xlfn.XLOOKUP(M614&amp;(F614+3),'Báo cáo'!#REF!,'Báo cáo'!#REF!),IFERROR(_xlfn.XLOOKUP(M614&amp;(F614+1),'Báo cáo'!#REF!,'Báo cáo'!#REF!),IFERROR(_xlfn.XLOOKUP(M614&amp;(F614-4),'Báo cáo'!#REF!,'Báo cáo'!#REF!),IFERROR(_xlfn.XLOOKUP(M614&amp;(F614+6),'Báo cáo'!#REF!,'Báo cáo'!#REF!),IFERROR(_xlfn.XLOOKUP(M614&amp;(F614-2),'Báo cáo'!#REF!,'Báo cáo'!#REF!),IFERROR(_xlfn.XLOOKUP(M614&amp;(F614+4),'Báo cáo'!#REF!,'Báo cáo'!#REF!),_xlfn.XLOOKUP(M614&amp;(F614+13),'Báo cáo'!#REF!,'Báo cáo'!#REF!))))))))))))))</f>
        <v>#REF!</v>
      </c>
    </row>
    <row r="615" spans="1:15" hidden="1">
      <c r="A615">
        <v>520090</v>
      </c>
      <c r="B615" t="s">
        <v>18518</v>
      </c>
      <c r="C615" t="s">
        <v>18519</v>
      </c>
      <c r="D615" t="s">
        <v>20770</v>
      </c>
      <c r="E615" s="79" t="s">
        <v>20771</v>
      </c>
      <c r="F615" s="80">
        <v>2683341</v>
      </c>
      <c r="G615" s="81">
        <v>46079</v>
      </c>
      <c r="H615" s="81"/>
      <c r="I615" s="81"/>
      <c r="J615" s="81">
        <v>46122</v>
      </c>
      <c r="K615" t="s">
        <v>19439</v>
      </c>
      <c r="L615" s="21">
        <v>46122</v>
      </c>
      <c r="M615">
        <f t="shared" si="18"/>
        <v>17334</v>
      </c>
      <c r="N615" t="str">
        <f t="shared" si="19"/>
        <v>173342683341</v>
      </c>
      <c r="O615" t="e">
        <f>IFERROR(_xlfn.XLOOKUP(M615&amp;(F615),'Báo cáo'!#REF!,'Báo cáo'!#REF!),IFERROR(_xlfn.XLOOKUP(M615&amp;(F615-3),'Báo cáo'!#REF!,'Báo cáo'!#REF!),IFERROR(_xlfn.XLOOKUP(M615&amp;(F615-5),'Báo cáo'!#REF!,'Báo cáo'!#REF!),IFERROR(_xlfn.XLOOKUP(M615&amp;(F615+5),'Báo cáo'!#REF!,'Báo cáo'!#REF!),IFERROR(_xlfn.XLOOKUP(M615&amp;(F615+2),'Báo cáo'!#REF!,'Báo cáo'!#REF!),IFERROR(_xlfn.XLOOKUP(M615&amp;(F615-6),'Báo cáo'!#REF!,'Báo cáo'!#REF!),IFERROR(_xlfn.XLOOKUP(M615&amp;(F615-1),'Báo cáo'!#REF!,'Báo cáo'!#REF!),IFERROR(_xlfn.XLOOKUP(M615&amp;(F615+3),'Báo cáo'!#REF!,'Báo cáo'!#REF!),IFERROR(_xlfn.XLOOKUP(M615&amp;(F615+1),'Báo cáo'!#REF!,'Báo cáo'!#REF!),IFERROR(_xlfn.XLOOKUP(M615&amp;(F615-4),'Báo cáo'!#REF!,'Báo cáo'!#REF!),IFERROR(_xlfn.XLOOKUP(M615&amp;(F615+6),'Báo cáo'!#REF!,'Báo cáo'!#REF!),IFERROR(_xlfn.XLOOKUP(M615&amp;(F615-2),'Báo cáo'!#REF!,'Báo cáo'!#REF!),IFERROR(_xlfn.XLOOKUP(M615&amp;(F615+4),'Báo cáo'!#REF!,'Báo cáo'!#REF!),_xlfn.XLOOKUP(M615&amp;(F615+13),'Báo cáo'!#REF!,'Báo cáo'!#REF!))))))))))))))</f>
        <v>#REF!</v>
      </c>
    </row>
    <row r="616" spans="1:15" hidden="1">
      <c r="A616">
        <v>520090</v>
      </c>
      <c r="B616" t="s">
        <v>18518</v>
      </c>
      <c r="C616" t="s">
        <v>18519</v>
      </c>
      <c r="D616" t="s">
        <v>20772</v>
      </c>
      <c r="E616" s="79" t="s">
        <v>20773</v>
      </c>
      <c r="F616" s="80">
        <v>2518803</v>
      </c>
      <c r="G616" s="81">
        <v>46077</v>
      </c>
      <c r="H616" s="81"/>
      <c r="I616" s="81"/>
      <c r="J616" s="81">
        <v>46122</v>
      </c>
      <c r="K616" t="s">
        <v>19441</v>
      </c>
      <c r="L616" s="21">
        <v>46122</v>
      </c>
      <c r="M616">
        <f t="shared" si="18"/>
        <v>17335</v>
      </c>
      <c r="N616" t="str">
        <f t="shared" si="19"/>
        <v>173352518803</v>
      </c>
      <c r="O616" t="e">
        <f>IFERROR(_xlfn.XLOOKUP(M616&amp;(F616),'Báo cáo'!#REF!,'Báo cáo'!#REF!),IFERROR(_xlfn.XLOOKUP(M616&amp;(F616-3),'Báo cáo'!#REF!,'Báo cáo'!#REF!),IFERROR(_xlfn.XLOOKUP(M616&amp;(F616-5),'Báo cáo'!#REF!,'Báo cáo'!#REF!),IFERROR(_xlfn.XLOOKUP(M616&amp;(F616+5),'Báo cáo'!#REF!,'Báo cáo'!#REF!),IFERROR(_xlfn.XLOOKUP(M616&amp;(F616+2),'Báo cáo'!#REF!,'Báo cáo'!#REF!),IFERROR(_xlfn.XLOOKUP(M616&amp;(F616-6),'Báo cáo'!#REF!,'Báo cáo'!#REF!),IFERROR(_xlfn.XLOOKUP(M616&amp;(F616-1),'Báo cáo'!#REF!,'Báo cáo'!#REF!),IFERROR(_xlfn.XLOOKUP(M616&amp;(F616+3),'Báo cáo'!#REF!,'Báo cáo'!#REF!),IFERROR(_xlfn.XLOOKUP(M616&amp;(F616+1),'Báo cáo'!#REF!,'Báo cáo'!#REF!),IFERROR(_xlfn.XLOOKUP(M616&amp;(F616-4),'Báo cáo'!#REF!,'Báo cáo'!#REF!),IFERROR(_xlfn.XLOOKUP(M616&amp;(F616+6),'Báo cáo'!#REF!,'Báo cáo'!#REF!),IFERROR(_xlfn.XLOOKUP(M616&amp;(F616-2),'Báo cáo'!#REF!,'Báo cáo'!#REF!),IFERROR(_xlfn.XLOOKUP(M616&amp;(F616+4),'Báo cáo'!#REF!,'Báo cáo'!#REF!),_xlfn.XLOOKUP(M616&amp;(F616+13),'Báo cáo'!#REF!,'Báo cáo'!#REF!))))))))))))))</f>
        <v>#REF!</v>
      </c>
    </row>
    <row r="617" spans="1:15" hidden="1">
      <c r="A617">
        <v>510014</v>
      </c>
      <c r="B617" t="s">
        <v>18518</v>
      </c>
      <c r="C617" t="s">
        <v>18519</v>
      </c>
      <c r="D617" t="s">
        <v>20774</v>
      </c>
      <c r="E617" s="79" t="s">
        <v>20775</v>
      </c>
      <c r="F617" s="80">
        <v>6296994</v>
      </c>
      <c r="G617" s="81">
        <v>46077</v>
      </c>
      <c r="H617" s="81"/>
      <c r="I617" s="81"/>
      <c r="J617" s="81">
        <v>46122</v>
      </c>
      <c r="K617" t="s">
        <v>19444</v>
      </c>
      <c r="L617" s="21">
        <v>46122</v>
      </c>
      <c r="M617">
        <f t="shared" si="18"/>
        <v>17378</v>
      </c>
      <c r="N617" t="str">
        <f t="shared" si="19"/>
        <v>173786296994</v>
      </c>
      <c r="O617" t="e">
        <f>IFERROR(_xlfn.XLOOKUP(M617&amp;(F617),'Báo cáo'!#REF!,'Báo cáo'!#REF!),IFERROR(_xlfn.XLOOKUP(M617&amp;(F617-3),'Báo cáo'!#REF!,'Báo cáo'!#REF!),IFERROR(_xlfn.XLOOKUP(M617&amp;(F617-5),'Báo cáo'!#REF!,'Báo cáo'!#REF!),IFERROR(_xlfn.XLOOKUP(M617&amp;(F617+5),'Báo cáo'!#REF!,'Báo cáo'!#REF!),IFERROR(_xlfn.XLOOKUP(M617&amp;(F617+2),'Báo cáo'!#REF!,'Báo cáo'!#REF!),IFERROR(_xlfn.XLOOKUP(M617&amp;(F617-6),'Báo cáo'!#REF!,'Báo cáo'!#REF!),IFERROR(_xlfn.XLOOKUP(M617&amp;(F617-1),'Báo cáo'!#REF!,'Báo cáo'!#REF!),IFERROR(_xlfn.XLOOKUP(M617&amp;(F617+3),'Báo cáo'!#REF!,'Báo cáo'!#REF!),IFERROR(_xlfn.XLOOKUP(M617&amp;(F617+1),'Báo cáo'!#REF!,'Báo cáo'!#REF!),IFERROR(_xlfn.XLOOKUP(M617&amp;(F617-4),'Báo cáo'!#REF!,'Báo cáo'!#REF!),IFERROR(_xlfn.XLOOKUP(M617&amp;(F617+6),'Báo cáo'!#REF!,'Báo cáo'!#REF!),IFERROR(_xlfn.XLOOKUP(M617&amp;(F617-2),'Báo cáo'!#REF!,'Báo cáo'!#REF!),IFERROR(_xlfn.XLOOKUP(M617&amp;(F617+4),'Báo cáo'!#REF!,'Báo cáo'!#REF!),_xlfn.XLOOKUP(M617&amp;(F617+13),'Báo cáo'!#REF!,'Báo cáo'!#REF!))))))))))))))</f>
        <v>#REF!</v>
      </c>
    </row>
    <row r="618" spans="1:15" hidden="1">
      <c r="A618">
        <v>510013</v>
      </c>
      <c r="B618" t="s">
        <v>18518</v>
      </c>
      <c r="C618" t="s">
        <v>18519</v>
      </c>
      <c r="D618" t="s">
        <v>20776</v>
      </c>
      <c r="E618" s="79" t="s">
        <v>20777</v>
      </c>
      <c r="F618" s="80">
        <v>5034204</v>
      </c>
      <c r="G618" s="81">
        <v>46081</v>
      </c>
      <c r="H618" s="81"/>
      <c r="I618" s="81"/>
      <c r="J618" s="81">
        <v>46122</v>
      </c>
      <c r="K618" t="s">
        <v>19442</v>
      </c>
      <c r="L618" s="21">
        <v>46122</v>
      </c>
      <c r="M618">
        <f t="shared" si="18"/>
        <v>17421</v>
      </c>
      <c r="N618" t="str">
        <f t="shared" si="19"/>
        <v>174215034204</v>
      </c>
      <c r="O618" t="e">
        <f>IFERROR(_xlfn.XLOOKUP(M618&amp;(F618),'Báo cáo'!#REF!,'Báo cáo'!#REF!),IFERROR(_xlfn.XLOOKUP(M618&amp;(F618-3),'Báo cáo'!#REF!,'Báo cáo'!#REF!),IFERROR(_xlfn.XLOOKUP(M618&amp;(F618-5),'Báo cáo'!#REF!,'Báo cáo'!#REF!),IFERROR(_xlfn.XLOOKUP(M618&amp;(F618+5),'Báo cáo'!#REF!,'Báo cáo'!#REF!),IFERROR(_xlfn.XLOOKUP(M618&amp;(F618+2),'Báo cáo'!#REF!,'Báo cáo'!#REF!),IFERROR(_xlfn.XLOOKUP(M618&amp;(F618-6),'Báo cáo'!#REF!,'Báo cáo'!#REF!),IFERROR(_xlfn.XLOOKUP(M618&amp;(F618-1),'Báo cáo'!#REF!,'Báo cáo'!#REF!),IFERROR(_xlfn.XLOOKUP(M618&amp;(F618+3),'Báo cáo'!#REF!,'Báo cáo'!#REF!),IFERROR(_xlfn.XLOOKUP(M618&amp;(F618+1),'Báo cáo'!#REF!,'Báo cáo'!#REF!),IFERROR(_xlfn.XLOOKUP(M618&amp;(F618-4),'Báo cáo'!#REF!,'Báo cáo'!#REF!),IFERROR(_xlfn.XLOOKUP(M618&amp;(F618+6),'Báo cáo'!#REF!,'Báo cáo'!#REF!),IFERROR(_xlfn.XLOOKUP(M618&amp;(F618-2),'Báo cáo'!#REF!,'Báo cáo'!#REF!),IFERROR(_xlfn.XLOOKUP(M618&amp;(F618+4),'Báo cáo'!#REF!,'Báo cáo'!#REF!),_xlfn.XLOOKUP(M618&amp;(F618+13),'Báo cáo'!#REF!,'Báo cáo'!#REF!))))))))))))))</f>
        <v>#REF!</v>
      </c>
    </row>
    <row r="619" spans="1:15" hidden="1">
      <c r="A619">
        <v>510026</v>
      </c>
      <c r="B619" t="s">
        <v>18518</v>
      </c>
      <c r="C619" t="s">
        <v>18519</v>
      </c>
      <c r="D619" t="s">
        <v>20778</v>
      </c>
      <c r="E619" s="79" t="s">
        <v>20779</v>
      </c>
      <c r="F619" s="80">
        <v>4442715</v>
      </c>
      <c r="G619" s="81">
        <v>46081</v>
      </c>
      <c r="H619" s="81"/>
      <c r="I619" s="81"/>
      <c r="J619" s="81">
        <v>46122</v>
      </c>
      <c r="K619" t="s">
        <v>19443</v>
      </c>
      <c r="L619" s="21">
        <v>46122</v>
      </c>
      <c r="M619">
        <f t="shared" si="18"/>
        <v>17485</v>
      </c>
      <c r="N619" t="str">
        <f t="shared" si="19"/>
        <v>174854442715</v>
      </c>
      <c r="O619" t="e">
        <f>IFERROR(_xlfn.XLOOKUP(M619&amp;(F619),'Báo cáo'!#REF!,'Báo cáo'!#REF!),IFERROR(_xlfn.XLOOKUP(M619&amp;(F619-3),'Báo cáo'!#REF!,'Báo cáo'!#REF!),IFERROR(_xlfn.XLOOKUP(M619&amp;(F619-5),'Báo cáo'!#REF!,'Báo cáo'!#REF!),IFERROR(_xlfn.XLOOKUP(M619&amp;(F619+5),'Báo cáo'!#REF!,'Báo cáo'!#REF!),IFERROR(_xlfn.XLOOKUP(M619&amp;(F619+2),'Báo cáo'!#REF!,'Báo cáo'!#REF!),IFERROR(_xlfn.XLOOKUP(M619&amp;(F619-6),'Báo cáo'!#REF!,'Báo cáo'!#REF!),IFERROR(_xlfn.XLOOKUP(M619&amp;(F619-1),'Báo cáo'!#REF!,'Báo cáo'!#REF!),IFERROR(_xlfn.XLOOKUP(M619&amp;(F619+3),'Báo cáo'!#REF!,'Báo cáo'!#REF!),IFERROR(_xlfn.XLOOKUP(M619&amp;(F619+1),'Báo cáo'!#REF!,'Báo cáo'!#REF!),IFERROR(_xlfn.XLOOKUP(M619&amp;(F619-4),'Báo cáo'!#REF!,'Báo cáo'!#REF!),IFERROR(_xlfn.XLOOKUP(M619&amp;(F619+6),'Báo cáo'!#REF!,'Báo cáo'!#REF!),IFERROR(_xlfn.XLOOKUP(M619&amp;(F619-2),'Báo cáo'!#REF!,'Báo cáo'!#REF!),IFERROR(_xlfn.XLOOKUP(M619&amp;(F619+4),'Báo cáo'!#REF!,'Báo cáo'!#REF!),_xlfn.XLOOKUP(M619&amp;(F619+13),'Báo cáo'!#REF!,'Báo cáo'!#REF!))))))))))))))</f>
        <v>#REF!</v>
      </c>
    </row>
    <row r="620" spans="1:15" hidden="1">
      <c r="A620">
        <v>510014</v>
      </c>
      <c r="B620" t="s">
        <v>18518</v>
      </c>
      <c r="C620" t="s">
        <v>18519</v>
      </c>
      <c r="D620" t="s">
        <v>20780</v>
      </c>
      <c r="E620" s="79" t="s">
        <v>20781</v>
      </c>
      <c r="F620" s="80">
        <v>11334600</v>
      </c>
      <c r="G620" s="81">
        <v>46085</v>
      </c>
      <c r="H620" s="81"/>
      <c r="I620" s="81"/>
      <c r="J620" s="81">
        <v>46122</v>
      </c>
      <c r="K620" t="s">
        <v>19466</v>
      </c>
      <c r="L620" s="21">
        <v>46122</v>
      </c>
      <c r="M620">
        <f t="shared" si="18"/>
        <v>17508</v>
      </c>
      <c r="N620" t="str">
        <f t="shared" si="19"/>
        <v>1750811334600</v>
      </c>
      <c r="O620" t="e">
        <f>IFERROR(_xlfn.XLOOKUP(M620&amp;(F620),'Báo cáo'!#REF!,'Báo cáo'!#REF!),IFERROR(_xlfn.XLOOKUP(M620&amp;(F620-3),'Báo cáo'!#REF!,'Báo cáo'!#REF!),IFERROR(_xlfn.XLOOKUP(M620&amp;(F620-5),'Báo cáo'!#REF!,'Báo cáo'!#REF!),IFERROR(_xlfn.XLOOKUP(M620&amp;(F620+5),'Báo cáo'!#REF!,'Báo cáo'!#REF!),IFERROR(_xlfn.XLOOKUP(M620&amp;(F620+2),'Báo cáo'!#REF!,'Báo cáo'!#REF!),IFERROR(_xlfn.XLOOKUP(M620&amp;(F620-6),'Báo cáo'!#REF!,'Báo cáo'!#REF!),IFERROR(_xlfn.XLOOKUP(M620&amp;(F620-1),'Báo cáo'!#REF!,'Báo cáo'!#REF!),IFERROR(_xlfn.XLOOKUP(M620&amp;(F620+3),'Báo cáo'!#REF!,'Báo cáo'!#REF!),IFERROR(_xlfn.XLOOKUP(M620&amp;(F620+1),'Báo cáo'!#REF!,'Báo cáo'!#REF!),IFERROR(_xlfn.XLOOKUP(M620&amp;(F620-4),'Báo cáo'!#REF!,'Báo cáo'!#REF!),IFERROR(_xlfn.XLOOKUP(M620&amp;(F620+6),'Báo cáo'!#REF!,'Báo cáo'!#REF!),IFERROR(_xlfn.XLOOKUP(M620&amp;(F620-2),'Báo cáo'!#REF!,'Báo cáo'!#REF!),IFERROR(_xlfn.XLOOKUP(M620&amp;(F620+4),'Báo cáo'!#REF!,'Báo cáo'!#REF!),_xlfn.XLOOKUP(M620&amp;(F620+13),'Báo cáo'!#REF!,'Báo cáo'!#REF!))))))))))))))</f>
        <v>#REF!</v>
      </c>
    </row>
    <row r="621" spans="1:15" hidden="1">
      <c r="A621">
        <v>510014</v>
      </c>
      <c r="B621" t="s">
        <v>18518</v>
      </c>
      <c r="C621" t="s">
        <v>18519</v>
      </c>
      <c r="D621" t="s">
        <v>20782</v>
      </c>
      <c r="E621" s="79" t="s">
        <v>20783</v>
      </c>
      <c r="F621" s="80">
        <v>8645292</v>
      </c>
      <c r="G621" s="81">
        <v>46081</v>
      </c>
      <c r="H621" s="81"/>
      <c r="I621" s="81"/>
      <c r="J621" s="81">
        <v>46122</v>
      </c>
      <c r="K621" t="s">
        <v>19445</v>
      </c>
      <c r="L621" s="21">
        <v>46122</v>
      </c>
      <c r="M621">
        <f t="shared" si="18"/>
        <v>17556</v>
      </c>
      <c r="N621" t="str">
        <f t="shared" si="19"/>
        <v>175568645292</v>
      </c>
      <c r="O621" t="e">
        <f>IFERROR(_xlfn.XLOOKUP(M621&amp;(F621),'Báo cáo'!#REF!,'Báo cáo'!#REF!),IFERROR(_xlfn.XLOOKUP(M621&amp;(F621-3),'Báo cáo'!#REF!,'Báo cáo'!#REF!),IFERROR(_xlfn.XLOOKUP(M621&amp;(F621-5),'Báo cáo'!#REF!,'Báo cáo'!#REF!),IFERROR(_xlfn.XLOOKUP(M621&amp;(F621+5),'Báo cáo'!#REF!,'Báo cáo'!#REF!),IFERROR(_xlfn.XLOOKUP(M621&amp;(F621+2),'Báo cáo'!#REF!,'Báo cáo'!#REF!),IFERROR(_xlfn.XLOOKUP(M621&amp;(F621-6),'Báo cáo'!#REF!,'Báo cáo'!#REF!),IFERROR(_xlfn.XLOOKUP(M621&amp;(F621-1),'Báo cáo'!#REF!,'Báo cáo'!#REF!),IFERROR(_xlfn.XLOOKUP(M621&amp;(F621+3),'Báo cáo'!#REF!,'Báo cáo'!#REF!),IFERROR(_xlfn.XLOOKUP(M621&amp;(F621+1),'Báo cáo'!#REF!,'Báo cáo'!#REF!),IFERROR(_xlfn.XLOOKUP(M621&amp;(F621-4),'Báo cáo'!#REF!,'Báo cáo'!#REF!),IFERROR(_xlfn.XLOOKUP(M621&amp;(F621+6),'Báo cáo'!#REF!,'Báo cáo'!#REF!),IFERROR(_xlfn.XLOOKUP(M621&amp;(F621-2),'Báo cáo'!#REF!,'Báo cáo'!#REF!),IFERROR(_xlfn.XLOOKUP(M621&amp;(F621+4),'Báo cáo'!#REF!,'Báo cáo'!#REF!),_xlfn.XLOOKUP(M621&amp;(F621+13),'Báo cáo'!#REF!,'Báo cáo'!#REF!))))))))))))))</f>
        <v>#REF!</v>
      </c>
    </row>
    <row r="622" spans="1:15" hidden="1">
      <c r="A622">
        <v>510014</v>
      </c>
      <c r="B622" t="s">
        <v>18518</v>
      </c>
      <c r="C622" t="s">
        <v>18519</v>
      </c>
      <c r="D622" t="s">
        <v>20784</v>
      </c>
      <c r="E622" s="79" t="s">
        <v>20785</v>
      </c>
      <c r="F622" s="80">
        <v>5667300</v>
      </c>
      <c r="G622" s="81">
        <v>46079</v>
      </c>
      <c r="H622" s="81"/>
      <c r="I622" s="81"/>
      <c r="J622" s="81">
        <v>46122</v>
      </c>
      <c r="K622" t="s">
        <v>19440</v>
      </c>
      <c r="L622" s="21">
        <v>46122</v>
      </c>
      <c r="M622">
        <f t="shared" si="18"/>
        <v>17578</v>
      </c>
      <c r="N622" t="str">
        <f t="shared" si="19"/>
        <v>175785667300</v>
      </c>
      <c r="O622" t="e">
        <f>IFERROR(_xlfn.XLOOKUP(M622&amp;(F622),'Báo cáo'!#REF!,'Báo cáo'!#REF!),IFERROR(_xlfn.XLOOKUP(M622&amp;(F622-3),'Báo cáo'!#REF!,'Báo cáo'!#REF!),IFERROR(_xlfn.XLOOKUP(M622&amp;(F622-5),'Báo cáo'!#REF!,'Báo cáo'!#REF!),IFERROR(_xlfn.XLOOKUP(M622&amp;(F622+5),'Báo cáo'!#REF!,'Báo cáo'!#REF!),IFERROR(_xlfn.XLOOKUP(M622&amp;(F622+2),'Báo cáo'!#REF!,'Báo cáo'!#REF!),IFERROR(_xlfn.XLOOKUP(M622&amp;(F622-6),'Báo cáo'!#REF!,'Báo cáo'!#REF!),IFERROR(_xlfn.XLOOKUP(M622&amp;(F622-1),'Báo cáo'!#REF!,'Báo cáo'!#REF!),IFERROR(_xlfn.XLOOKUP(M622&amp;(F622+3),'Báo cáo'!#REF!,'Báo cáo'!#REF!),IFERROR(_xlfn.XLOOKUP(M622&amp;(F622+1),'Báo cáo'!#REF!,'Báo cáo'!#REF!),IFERROR(_xlfn.XLOOKUP(M622&amp;(F622-4),'Báo cáo'!#REF!,'Báo cáo'!#REF!),IFERROR(_xlfn.XLOOKUP(M622&amp;(F622+6),'Báo cáo'!#REF!,'Báo cáo'!#REF!),IFERROR(_xlfn.XLOOKUP(M622&amp;(F622-2),'Báo cáo'!#REF!,'Báo cáo'!#REF!),IFERROR(_xlfn.XLOOKUP(M622&amp;(F622+4),'Báo cáo'!#REF!,'Báo cáo'!#REF!),_xlfn.XLOOKUP(M622&amp;(F622+13),'Báo cáo'!#REF!,'Báo cáo'!#REF!))))))))))))))</f>
        <v>#REF!</v>
      </c>
    </row>
    <row r="623" spans="1:15" hidden="1">
      <c r="A623">
        <v>510024</v>
      </c>
      <c r="B623" t="s">
        <v>18518</v>
      </c>
      <c r="C623" t="s">
        <v>18519</v>
      </c>
      <c r="D623" t="s">
        <v>20786</v>
      </c>
      <c r="E623" s="79" t="s">
        <v>20787</v>
      </c>
      <c r="F623" s="80">
        <v>-1312200</v>
      </c>
      <c r="G623" s="81">
        <v>46123</v>
      </c>
      <c r="H623" s="81"/>
      <c r="I623" s="81"/>
      <c r="J623" s="81">
        <v>46136</v>
      </c>
      <c r="K623" t="s">
        <v>18136</v>
      </c>
      <c r="L623" s="21">
        <v>46136</v>
      </c>
      <c r="M623">
        <f t="shared" si="18"/>
        <v>69</v>
      </c>
      <c r="N623" t="str">
        <f t="shared" si="19"/>
        <v>69-1312200</v>
      </c>
      <c r="O623" t="e">
        <f>IFERROR(_xlfn.XLOOKUP(M623&amp;(F623),'Báo cáo'!#REF!,'Báo cáo'!#REF!),IFERROR(_xlfn.XLOOKUP(M623&amp;(F623-3),'Báo cáo'!#REF!,'Báo cáo'!#REF!),IFERROR(_xlfn.XLOOKUP(M623&amp;(F623-5),'Báo cáo'!#REF!,'Báo cáo'!#REF!),IFERROR(_xlfn.XLOOKUP(M623&amp;(F623+5),'Báo cáo'!#REF!,'Báo cáo'!#REF!),IFERROR(_xlfn.XLOOKUP(M623&amp;(F623+2),'Báo cáo'!#REF!,'Báo cáo'!#REF!),IFERROR(_xlfn.XLOOKUP(M623&amp;(F623-6),'Báo cáo'!#REF!,'Báo cáo'!#REF!),IFERROR(_xlfn.XLOOKUP(M623&amp;(F623-1),'Báo cáo'!#REF!,'Báo cáo'!#REF!),IFERROR(_xlfn.XLOOKUP(M623&amp;(F623+3),'Báo cáo'!#REF!,'Báo cáo'!#REF!),IFERROR(_xlfn.XLOOKUP(M623&amp;(F623+1),'Báo cáo'!#REF!,'Báo cáo'!#REF!),IFERROR(_xlfn.XLOOKUP(M623&amp;(F623-4),'Báo cáo'!#REF!,'Báo cáo'!#REF!),IFERROR(_xlfn.XLOOKUP(M623&amp;(F623+6),'Báo cáo'!#REF!,'Báo cáo'!#REF!),IFERROR(_xlfn.XLOOKUP(M623&amp;(F623-2),'Báo cáo'!#REF!,'Báo cáo'!#REF!),IFERROR(_xlfn.XLOOKUP(M623&amp;(F623+4),'Báo cáo'!#REF!,'Báo cáo'!#REF!),_xlfn.XLOOKUP(M623&amp;(F623+13),'Báo cáo'!#REF!,'Báo cáo'!#REF!))))))))))))))</f>
        <v>#REF!</v>
      </c>
    </row>
    <row r="624" spans="1:15" hidden="1">
      <c r="A624">
        <v>510021</v>
      </c>
      <c r="B624" t="s">
        <v>18518</v>
      </c>
      <c r="C624" t="s">
        <v>18519</v>
      </c>
      <c r="D624" t="s">
        <v>20788</v>
      </c>
      <c r="E624" s="79" t="s">
        <v>20789</v>
      </c>
      <c r="F624" s="80">
        <v>-783000</v>
      </c>
      <c r="G624" s="81">
        <v>46132</v>
      </c>
      <c r="H624" s="81"/>
      <c r="I624" s="81"/>
      <c r="J624" s="81">
        <v>46136</v>
      </c>
      <c r="K624" t="s">
        <v>18147</v>
      </c>
      <c r="L624" s="21">
        <v>46136</v>
      </c>
      <c r="M624">
        <f t="shared" si="18"/>
        <v>73</v>
      </c>
      <c r="N624" t="str">
        <f t="shared" si="19"/>
        <v>73-783000</v>
      </c>
      <c r="O624" t="e">
        <f>IFERROR(_xlfn.XLOOKUP(M624&amp;(F624),'Báo cáo'!#REF!,'Báo cáo'!#REF!),IFERROR(_xlfn.XLOOKUP(M624&amp;(F624-3),'Báo cáo'!#REF!,'Báo cáo'!#REF!),IFERROR(_xlfn.XLOOKUP(M624&amp;(F624-5),'Báo cáo'!#REF!,'Báo cáo'!#REF!),IFERROR(_xlfn.XLOOKUP(M624&amp;(F624+5),'Báo cáo'!#REF!,'Báo cáo'!#REF!),IFERROR(_xlfn.XLOOKUP(M624&amp;(F624+2),'Báo cáo'!#REF!,'Báo cáo'!#REF!),IFERROR(_xlfn.XLOOKUP(M624&amp;(F624-6),'Báo cáo'!#REF!,'Báo cáo'!#REF!),IFERROR(_xlfn.XLOOKUP(M624&amp;(F624-1),'Báo cáo'!#REF!,'Báo cáo'!#REF!),IFERROR(_xlfn.XLOOKUP(M624&amp;(F624+3),'Báo cáo'!#REF!,'Báo cáo'!#REF!),IFERROR(_xlfn.XLOOKUP(M624&amp;(F624+1),'Báo cáo'!#REF!,'Báo cáo'!#REF!),IFERROR(_xlfn.XLOOKUP(M624&amp;(F624-4),'Báo cáo'!#REF!,'Báo cáo'!#REF!),IFERROR(_xlfn.XLOOKUP(M624&amp;(F624+6),'Báo cáo'!#REF!,'Báo cáo'!#REF!),IFERROR(_xlfn.XLOOKUP(M624&amp;(F624-2),'Báo cáo'!#REF!,'Báo cáo'!#REF!),IFERROR(_xlfn.XLOOKUP(M624&amp;(F624+4),'Báo cáo'!#REF!,'Báo cáo'!#REF!),_xlfn.XLOOKUP(M624&amp;(F624+13),'Báo cáo'!#REF!,'Báo cáo'!#REF!))))))))))))))</f>
        <v>#REF!</v>
      </c>
    </row>
    <row r="625" spans="1:15" hidden="1">
      <c r="A625">
        <v>510027</v>
      </c>
      <c r="B625" t="s">
        <v>18518</v>
      </c>
      <c r="C625" t="s">
        <v>18519</v>
      </c>
      <c r="D625" t="s">
        <v>20790</v>
      </c>
      <c r="E625" s="79" t="s">
        <v>20791</v>
      </c>
      <c r="F625" s="80">
        <v>-106070</v>
      </c>
      <c r="G625" s="81">
        <v>46128</v>
      </c>
      <c r="H625" s="81"/>
      <c r="I625" s="81"/>
      <c r="J625" s="81">
        <v>46136</v>
      </c>
      <c r="K625" t="s">
        <v>18145</v>
      </c>
      <c r="L625" s="21">
        <v>46136</v>
      </c>
      <c r="M625">
        <f t="shared" si="18"/>
        <v>97</v>
      </c>
      <c r="N625" t="str">
        <f t="shared" si="19"/>
        <v>97-106070</v>
      </c>
      <c r="O625" t="e">
        <f>IFERROR(_xlfn.XLOOKUP(M625&amp;(F625),'Báo cáo'!#REF!,'Báo cáo'!#REF!),IFERROR(_xlfn.XLOOKUP(M625&amp;(F625-3),'Báo cáo'!#REF!,'Báo cáo'!#REF!),IFERROR(_xlfn.XLOOKUP(M625&amp;(F625-5),'Báo cáo'!#REF!,'Báo cáo'!#REF!),IFERROR(_xlfn.XLOOKUP(M625&amp;(F625+5),'Báo cáo'!#REF!,'Báo cáo'!#REF!),IFERROR(_xlfn.XLOOKUP(M625&amp;(F625+2),'Báo cáo'!#REF!,'Báo cáo'!#REF!),IFERROR(_xlfn.XLOOKUP(M625&amp;(F625-6),'Báo cáo'!#REF!,'Báo cáo'!#REF!),IFERROR(_xlfn.XLOOKUP(M625&amp;(F625-1),'Báo cáo'!#REF!,'Báo cáo'!#REF!),IFERROR(_xlfn.XLOOKUP(M625&amp;(F625+3),'Báo cáo'!#REF!,'Báo cáo'!#REF!),IFERROR(_xlfn.XLOOKUP(M625&amp;(F625+1),'Báo cáo'!#REF!,'Báo cáo'!#REF!),IFERROR(_xlfn.XLOOKUP(M625&amp;(F625-4),'Báo cáo'!#REF!,'Báo cáo'!#REF!),IFERROR(_xlfn.XLOOKUP(M625&amp;(F625+6),'Báo cáo'!#REF!,'Báo cáo'!#REF!),IFERROR(_xlfn.XLOOKUP(M625&amp;(F625-2),'Báo cáo'!#REF!,'Báo cáo'!#REF!),IFERROR(_xlfn.XLOOKUP(M625&amp;(F625+4),'Báo cáo'!#REF!,'Báo cáo'!#REF!),_xlfn.XLOOKUP(M625&amp;(F625+13),'Báo cáo'!#REF!,'Báo cáo'!#REF!))))))))))))))</f>
        <v>#REF!</v>
      </c>
    </row>
    <row r="626" spans="1:15" hidden="1">
      <c r="A626">
        <v>510025</v>
      </c>
      <c r="B626" t="s">
        <v>18518</v>
      </c>
      <c r="C626" t="s">
        <v>18519</v>
      </c>
      <c r="D626" t="s">
        <v>20792</v>
      </c>
      <c r="E626" s="79" t="s">
        <v>20793</v>
      </c>
      <c r="F626" s="80">
        <v>-2089072</v>
      </c>
      <c r="G626" s="81">
        <v>46118</v>
      </c>
      <c r="H626" s="81"/>
      <c r="I626" s="81"/>
      <c r="J626" s="81">
        <v>46136</v>
      </c>
      <c r="K626" t="s">
        <v>18130</v>
      </c>
      <c r="L626" s="21">
        <v>46136</v>
      </c>
      <c r="M626">
        <f t="shared" si="18"/>
        <v>103</v>
      </c>
      <c r="N626" t="str">
        <f t="shared" si="19"/>
        <v>103-2089072</v>
      </c>
      <c r="O626" t="e">
        <f>IFERROR(_xlfn.XLOOKUP(M626&amp;(F626),'Báo cáo'!#REF!,'Báo cáo'!#REF!),IFERROR(_xlfn.XLOOKUP(M626&amp;(F626-3),'Báo cáo'!#REF!,'Báo cáo'!#REF!),IFERROR(_xlfn.XLOOKUP(M626&amp;(F626-5),'Báo cáo'!#REF!,'Báo cáo'!#REF!),IFERROR(_xlfn.XLOOKUP(M626&amp;(F626+5),'Báo cáo'!#REF!,'Báo cáo'!#REF!),IFERROR(_xlfn.XLOOKUP(M626&amp;(F626+2),'Báo cáo'!#REF!,'Báo cáo'!#REF!),IFERROR(_xlfn.XLOOKUP(M626&amp;(F626-6),'Báo cáo'!#REF!,'Báo cáo'!#REF!),IFERROR(_xlfn.XLOOKUP(M626&amp;(F626-1),'Báo cáo'!#REF!,'Báo cáo'!#REF!),IFERROR(_xlfn.XLOOKUP(M626&amp;(F626+3),'Báo cáo'!#REF!,'Báo cáo'!#REF!),IFERROR(_xlfn.XLOOKUP(M626&amp;(F626+1),'Báo cáo'!#REF!,'Báo cáo'!#REF!),IFERROR(_xlfn.XLOOKUP(M626&amp;(F626-4),'Báo cáo'!#REF!,'Báo cáo'!#REF!),IFERROR(_xlfn.XLOOKUP(M626&amp;(F626+6),'Báo cáo'!#REF!,'Báo cáo'!#REF!),IFERROR(_xlfn.XLOOKUP(M626&amp;(F626-2),'Báo cáo'!#REF!,'Báo cáo'!#REF!),IFERROR(_xlfn.XLOOKUP(M626&amp;(F626+4),'Báo cáo'!#REF!,'Báo cáo'!#REF!),_xlfn.XLOOKUP(M626&amp;(F626+13),'Báo cáo'!#REF!,'Báo cáo'!#REF!))))))))))))))</f>
        <v>#REF!</v>
      </c>
    </row>
    <row r="627" spans="1:15" hidden="1">
      <c r="A627">
        <v>510025</v>
      </c>
      <c r="B627" t="s">
        <v>18518</v>
      </c>
      <c r="C627" t="s">
        <v>18519</v>
      </c>
      <c r="D627" t="s">
        <v>20794</v>
      </c>
      <c r="E627" s="79" t="s">
        <v>20795</v>
      </c>
      <c r="F627" s="80">
        <v>-1458233</v>
      </c>
      <c r="G627" s="81">
        <v>46119</v>
      </c>
      <c r="H627" s="81"/>
      <c r="I627" s="81"/>
      <c r="J627" s="81">
        <v>46136</v>
      </c>
      <c r="K627" t="s">
        <v>18132</v>
      </c>
      <c r="L627" s="21">
        <v>46136</v>
      </c>
      <c r="M627">
        <f t="shared" si="18"/>
        <v>104</v>
      </c>
      <c r="N627" t="str">
        <f t="shared" si="19"/>
        <v>104-1458233</v>
      </c>
      <c r="O627" t="e">
        <f>IFERROR(_xlfn.XLOOKUP(M627&amp;(F627),'Báo cáo'!#REF!,'Báo cáo'!#REF!),IFERROR(_xlfn.XLOOKUP(M627&amp;(F627-3),'Báo cáo'!#REF!,'Báo cáo'!#REF!),IFERROR(_xlfn.XLOOKUP(M627&amp;(F627-5),'Báo cáo'!#REF!,'Báo cáo'!#REF!),IFERROR(_xlfn.XLOOKUP(M627&amp;(F627+5),'Báo cáo'!#REF!,'Báo cáo'!#REF!),IFERROR(_xlfn.XLOOKUP(M627&amp;(F627+2),'Báo cáo'!#REF!,'Báo cáo'!#REF!),IFERROR(_xlfn.XLOOKUP(M627&amp;(F627-6),'Báo cáo'!#REF!,'Báo cáo'!#REF!),IFERROR(_xlfn.XLOOKUP(M627&amp;(F627-1),'Báo cáo'!#REF!,'Báo cáo'!#REF!),IFERROR(_xlfn.XLOOKUP(M627&amp;(F627+3),'Báo cáo'!#REF!,'Báo cáo'!#REF!),IFERROR(_xlfn.XLOOKUP(M627&amp;(F627+1),'Báo cáo'!#REF!,'Báo cáo'!#REF!),IFERROR(_xlfn.XLOOKUP(M627&amp;(F627-4),'Báo cáo'!#REF!,'Báo cáo'!#REF!),IFERROR(_xlfn.XLOOKUP(M627&amp;(F627+6),'Báo cáo'!#REF!,'Báo cáo'!#REF!),IFERROR(_xlfn.XLOOKUP(M627&amp;(F627-2),'Báo cáo'!#REF!,'Báo cáo'!#REF!),IFERROR(_xlfn.XLOOKUP(M627&amp;(F627+4),'Báo cáo'!#REF!,'Báo cáo'!#REF!),_xlfn.XLOOKUP(M627&amp;(F627+13),'Báo cáo'!#REF!,'Báo cáo'!#REF!))))))))))))))</f>
        <v>#REF!</v>
      </c>
    </row>
    <row r="628" spans="1:15" hidden="1">
      <c r="A628">
        <v>510025</v>
      </c>
      <c r="B628" t="s">
        <v>18518</v>
      </c>
      <c r="C628" t="s">
        <v>18519</v>
      </c>
      <c r="D628" t="s">
        <v>20796</v>
      </c>
      <c r="E628" s="79" t="s">
        <v>20797</v>
      </c>
      <c r="F628" s="80">
        <v>-624957</v>
      </c>
      <c r="G628" s="81">
        <v>46125</v>
      </c>
      <c r="H628" s="81"/>
      <c r="I628" s="81"/>
      <c r="J628" s="81">
        <v>46136</v>
      </c>
      <c r="K628" t="s">
        <v>18134</v>
      </c>
      <c r="L628" s="21">
        <v>46136</v>
      </c>
      <c r="M628">
        <f t="shared" si="18"/>
        <v>106</v>
      </c>
      <c r="N628" t="str">
        <f t="shared" si="19"/>
        <v>106-624957</v>
      </c>
      <c r="O628" t="e">
        <f>IFERROR(_xlfn.XLOOKUP(M628&amp;(F628),'Báo cáo'!#REF!,'Báo cáo'!#REF!),IFERROR(_xlfn.XLOOKUP(M628&amp;(F628-3),'Báo cáo'!#REF!,'Báo cáo'!#REF!),IFERROR(_xlfn.XLOOKUP(M628&amp;(F628-5),'Báo cáo'!#REF!,'Báo cáo'!#REF!),IFERROR(_xlfn.XLOOKUP(M628&amp;(F628+5),'Báo cáo'!#REF!,'Báo cáo'!#REF!),IFERROR(_xlfn.XLOOKUP(M628&amp;(F628+2),'Báo cáo'!#REF!,'Báo cáo'!#REF!),IFERROR(_xlfn.XLOOKUP(M628&amp;(F628-6),'Báo cáo'!#REF!,'Báo cáo'!#REF!),IFERROR(_xlfn.XLOOKUP(M628&amp;(F628-1),'Báo cáo'!#REF!,'Báo cáo'!#REF!),IFERROR(_xlfn.XLOOKUP(M628&amp;(F628+3),'Báo cáo'!#REF!,'Báo cáo'!#REF!),IFERROR(_xlfn.XLOOKUP(M628&amp;(F628+1),'Báo cáo'!#REF!,'Báo cáo'!#REF!),IFERROR(_xlfn.XLOOKUP(M628&amp;(F628-4),'Báo cáo'!#REF!,'Báo cáo'!#REF!),IFERROR(_xlfn.XLOOKUP(M628&amp;(F628+6),'Báo cáo'!#REF!,'Báo cáo'!#REF!),IFERROR(_xlfn.XLOOKUP(M628&amp;(F628-2),'Báo cáo'!#REF!,'Báo cáo'!#REF!),IFERROR(_xlfn.XLOOKUP(M628&amp;(F628+4),'Báo cáo'!#REF!,'Báo cáo'!#REF!),_xlfn.XLOOKUP(M628&amp;(F628+13),'Báo cáo'!#REF!,'Báo cáo'!#REF!))))))))))))))</f>
        <v>#REF!</v>
      </c>
    </row>
    <row r="629" spans="1:15" hidden="1">
      <c r="A629">
        <v>510026</v>
      </c>
      <c r="B629" t="s">
        <v>18518</v>
      </c>
      <c r="C629" t="s">
        <v>18519</v>
      </c>
      <c r="D629" t="s">
        <v>20798</v>
      </c>
      <c r="E629" s="79" t="s">
        <v>20799</v>
      </c>
      <c r="F629" s="80">
        <v>-537300</v>
      </c>
      <c r="G629" s="81">
        <v>46127</v>
      </c>
      <c r="H629" s="81"/>
      <c r="I629" s="81"/>
      <c r="J629" s="81">
        <v>46136</v>
      </c>
      <c r="K629" t="s">
        <v>18117</v>
      </c>
      <c r="L629" s="21">
        <v>46136</v>
      </c>
      <c r="M629">
        <f t="shared" si="18"/>
        <v>115</v>
      </c>
      <c r="N629" t="str">
        <f t="shared" si="19"/>
        <v>115-537300</v>
      </c>
      <c r="O629" t="e">
        <f>IFERROR(_xlfn.XLOOKUP(M629&amp;(F629),'Báo cáo'!#REF!,'Báo cáo'!#REF!),IFERROR(_xlfn.XLOOKUP(M629&amp;(F629-3),'Báo cáo'!#REF!,'Báo cáo'!#REF!),IFERROR(_xlfn.XLOOKUP(M629&amp;(F629-5),'Báo cáo'!#REF!,'Báo cáo'!#REF!),IFERROR(_xlfn.XLOOKUP(M629&amp;(F629+5),'Báo cáo'!#REF!,'Báo cáo'!#REF!),IFERROR(_xlfn.XLOOKUP(M629&amp;(F629+2),'Báo cáo'!#REF!,'Báo cáo'!#REF!),IFERROR(_xlfn.XLOOKUP(M629&amp;(F629-6),'Báo cáo'!#REF!,'Báo cáo'!#REF!),IFERROR(_xlfn.XLOOKUP(M629&amp;(F629-1),'Báo cáo'!#REF!,'Báo cáo'!#REF!),IFERROR(_xlfn.XLOOKUP(M629&amp;(F629+3),'Báo cáo'!#REF!,'Báo cáo'!#REF!),IFERROR(_xlfn.XLOOKUP(M629&amp;(F629+1),'Báo cáo'!#REF!,'Báo cáo'!#REF!),IFERROR(_xlfn.XLOOKUP(M629&amp;(F629-4),'Báo cáo'!#REF!,'Báo cáo'!#REF!),IFERROR(_xlfn.XLOOKUP(M629&amp;(F629+6),'Báo cáo'!#REF!,'Báo cáo'!#REF!),IFERROR(_xlfn.XLOOKUP(M629&amp;(F629-2),'Báo cáo'!#REF!,'Báo cáo'!#REF!),IFERROR(_xlfn.XLOOKUP(M629&amp;(F629+4),'Báo cáo'!#REF!,'Báo cáo'!#REF!),_xlfn.XLOOKUP(M629&amp;(F629+13),'Báo cáo'!#REF!,'Báo cáo'!#REF!))))))))))))))</f>
        <v>#REF!</v>
      </c>
    </row>
    <row r="630" spans="1:15" hidden="1">
      <c r="A630">
        <v>510014</v>
      </c>
      <c r="B630" t="s">
        <v>18518</v>
      </c>
      <c r="C630" t="s">
        <v>18519</v>
      </c>
      <c r="D630" t="s">
        <v>20800</v>
      </c>
      <c r="E630" s="79" t="s">
        <v>20801</v>
      </c>
      <c r="F630" s="80">
        <v>-520798</v>
      </c>
      <c r="G630" s="81">
        <v>46125</v>
      </c>
      <c r="H630" s="81"/>
      <c r="I630" s="81"/>
      <c r="J630" s="81">
        <v>46136</v>
      </c>
      <c r="K630" t="s">
        <v>18119</v>
      </c>
      <c r="L630" s="21">
        <v>46136</v>
      </c>
      <c r="M630">
        <f t="shared" si="18"/>
        <v>130</v>
      </c>
      <c r="N630" t="str">
        <f t="shared" si="19"/>
        <v>130-520798</v>
      </c>
      <c r="O630" t="e">
        <f>IFERROR(_xlfn.XLOOKUP(M630&amp;(F630),'Báo cáo'!#REF!,'Báo cáo'!#REF!),IFERROR(_xlfn.XLOOKUP(M630&amp;(F630-3),'Báo cáo'!#REF!,'Báo cáo'!#REF!),IFERROR(_xlfn.XLOOKUP(M630&amp;(F630-5),'Báo cáo'!#REF!,'Báo cáo'!#REF!),IFERROR(_xlfn.XLOOKUP(M630&amp;(F630+5),'Báo cáo'!#REF!,'Báo cáo'!#REF!),IFERROR(_xlfn.XLOOKUP(M630&amp;(F630+2),'Báo cáo'!#REF!,'Báo cáo'!#REF!),IFERROR(_xlfn.XLOOKUP(M630&amp;(F630-6),'Báo cáo'!#REF!,'Báo cáo'!#REF!),IFERROR(_xlfn.XLOOKUP(M630&amp;(F630-1),'Báo cáo'!#REF!,'Báo cáo'!#REF!),IFERROR(_xlfn.XLOOKUP(M630&amp;(F630+3),'Báo cáo'!#REF!,'Báo cáo'!#REF!),IFERROR(_xlfn.XLOOKUP(M630&amp;(F630+1),'Báo cáo'!#REF!,'Báo cáo'!#REF!),IFERROR(_xlfn.XLOOKUP(M630&amp;(F630-4),'Báo cáo'!#REF!,'Báo cáo'!#REF!),IFERROR(_xlfn.XLOOKUP(M630&amp;(F630+6),'Báo cáo'!#REF!,'Báo cáo'!#REF!),IFERROR(_xlfn.XLOOKUP(M630&amp;(F630-2),'Báo cáo'!#REF!,'Báo cáo'!#REF!),IFERROR(_xlfn.XLOOKUP(M630&amp;(F630+4),'Báo cáo'!#REF!,'Báo cáo'!#REF!),_xlfn.XLOOKUP(M630&amp;(F630+13),'Báo cáo'!#REF!,'Báo cáo'!#REF!))))))))))))))</f>
        <v>#REF!</v>
      </c>
    </row>
    <row r="631" spans="1:15" hidden="1">
      <c r="A631">
        <v>510016</v>
      </c>
      <c r="B631" t="s">
        <v>18518</v>
      </c>
      <c r="C631" t="s">
        <v>18519</v>
      </c>
      <c r="D631" t="s">
        <v>20802</v>
      </c>
      <c r="E631" s="79" t="s">
        <v>20803</v>
      </c>
      <c r="F631" s="80">
        <v>-628790</v>
      </c>
      <c r="G631" s="81">
        <v>46123</v>
      </c>
      <c r="H631" s="81"/>
      <c r="I631" s="81"/>
      <c r="J631" s="81">
        <v>46136</v>
      </c>
      <c r="K631" t="s">
        <v>18119</v>
      </c>
      <c r="L631" s="21">
        <v>46136</v>
      </c>
      <c r="M631">
        <f t="shared" si="18"/>
        <v>130</v>
      </c>
      <c r="N631" t="str">
        <f t="shared" si="19"/>
        <v>130-628790</v>
      </c>
      <c r="O631" t="e">
        <f>IFERROR(_xlfn.XLOOKUP(M631&amp;(F631),'Báo cáo'!#REF!,'Báo cáo'!#REF!),IFERROR(_xlfn.XLOOKUP(M631&amp;(F631-3),'Báo cáo'!#REF!,'Báo cáo'!#REF!),IFERROR(_xlfn.XLOOKUP(M631&amp;(F631-5),'Báo cáo'!#REF!,'Báo cáo'!#REF!),IFERROR(_xlfn.XLOOKUP(M631&amp;(F631+5),'Báo cáo'!#REF!,'Báo cáo'!#REF!),IFERROR(_xlfn.XLOOKUP(M631&amp;(F631+2),'Báo cáo'!#REF!,'Báo cáo'!#REF!),IFERROR(_xlfn.XLOOKUP(M631&amp;(F631-6),'Báo cáo'!#REF!,'Báo cáo'!#REF!),IFERROR(_xlfn.XLOOKUP(M631&amp;(F631-1),'Báo cáo'!#REF!,'Báo cáo'!#REF!),IFERROR(_xlfn.XLOOKUP(M631&amp;(F631+3),'Báo cáo'!#REF!,'Báo cáo'!#REF!),IFERROR(_xlfn.XLOOKUP(M631&amp;(F631+1),'Báo cáo'!#REF!,'Báo cáo'!#REF!),IFERROR(_xlfn.XLOOKUP(M631&amp;(F631-4),'Báo cáo'!#REF!,'Báo cáo'!#REF!),IFERROR(_xlfn.XLOOKUP(M631&amp;(F631+6),'Báo cáo'!#REF!,'Báo cáo'!#REF!),IFERROR(_xlfn.XLOOKUP(M631&amp;(F631-2),'Báo cáo'!#REF!,'Báo cáo'!#REF!),IFERROR(_xlfn.XLOOKUP(M631&amp;(F631+4),'Báo cáo'!#REF!,'Báo cáo'!#REF!),_xlfn.XLOOKUP(M631&amp;(F631+13),'Báo cáo'!#REF!,'Báo cáo'!#REF!))))))))))))))</f>
        <v>#REF!</v>
      </c>
    </row>
    <row r="632" spans="1:15" hidden="1">
      <c r="A632">
        <v>510022</v>
      </c>
      <c r="B632" t="s">
        <v>18518</v>
      </c>
      <c r="C632" t="s">
        <v>18519</v>
      </c>
      <c r="D632" t="s">
        <v>20804</v>
      </c>
      <c r="E632" s="79" t="s">
        <v>20805</v>
      </c>
      <c r="F632" s="80">
        <v>-935694</v>
      </c>
      <c r="G632" s="81">
        <v>46121</v>
      </c>
      <c r="H632" s="81"/>
      <c r="I632" s="81"/>
      <c r="J632" s="81">
        <v>46136</v>
      </c>
      <c r="K632" t="s">
        <v>18139</v>
      </c>
      <c r="L632" s="21">
        <v>46136</v>
      </c>
      <c r="M632">
        <f t="shared" si="18"/>
        <v>135</v>
      </c>
      <c r="N632" t="str">
        <f t="shared" si="19"/>
        <v>135-935694</v>
      </c>
      <c r="O632" t="e">
        <f>IFERROR(_xlfn.XLOOKUP(M632&amp;(F632),'Báo cáo'!#REF!,'Báo cáo'!#REF!),IFERROR(_xlfn.XLOOKUP(M632&amp;(F632-3),'Báo cáo'!#REF!,'Báo cáo'!#REF!),IFERROR(_xlfn.XLOOKUP(M632&amp;(F632-5),'Báo cáo'!#REF!,'Báo cáo'!#REF!),IFERROR(_xlfn.XLOOKUP(M632&amp;(F632+5),'Báo cáo'!#REF!,'Báo cáo'!#REF!),IFERROR(_xlfn.XLOOKUP(M632&amp;(F632+2),'Báo cáo'!#REF!,'Báo cáo'!#REF!),IFERROR(_xlfn.XLOOKUP(M632&amp;(F632-6),'Báo cáo'!#REF!,'Báo cáo'!#REF!),IFERROR(_xlfn.XLOOKUP(M632&amp;(F632-1),'Báo cáo'!#REF!,'Báo cáo'!#REF!),IFERROR(_xlfn.XLOOKUP(M632&amp;(F632+3),'Báo cáo'!#REF!,'Báo cáo'!#REF!),IFERROR(_xlfn.XLOOKUP(M632&amp;(F632+1),'Báo cáo'!#REF!,'Báo cáo'!#REF!),IFERROR(_xlfn.XLOOKUP(M632&amp;(F632-4),'Báo cáo'!#REF!,'Báo cáo'!#REF!),IFERROR(_xlfn.XLOOKUP(M632&amp;(F632+6),'Báo cáo'!#REF!,'Báo cáo'!#REF!),IFERROR(_xlfn.XLOOKUP(M632&amp;(F632-2),'Báo cáo'!#REF!,'Báo cáo'!#REF!),IFERROR(_xlfn.XLOOKUP(M632&amp;(F632+4),'Báo cáo'!#REF!,'Báo cáo'!#REF!),_xlfn.XLOOKUP(M632&amp;(F632+13),'Báo cáo'!#REF!,'Báo cáo'!#REF!))))))))))))))</f>
        <v>#REF!</v>
      </c>
    </row>
    <row r="633" spans="1:15" hidden="1">
      <c r="A633">
        <v>510022</v>
      </c>
      <c r="B633" t="s">
        <v>18518</v>
      </c>
      <c r="C633" t="s">
        <v>18519</v>
      </c>
      <c r="D633" t="s">
        <v>20806</v>
      </c>
      <c r="E633" s="79" t="s">
        <v>20807</v>
      </c>
      <c r="F633" s="80">
        <v>-208319</v>
      </c>
      <c r="G633" s="81">
        <v>46125</v>
      </c>
      <c r="H633" s="81"/>
      <c r="I633" s="81"/>
      <c r="J633" s="81">
        <v>46136</v>
      </c>
      <c r="K633" t="s">
        <v>18141</v>
      </c>
      <c r="L633" s="21">
        <v>46136</v>
      </c>
      <c r="M633">
        <f t="shared" si="18"/>
        <v>140</v>
      </c>
      <c r="N633" t="str">
        <f t="shared" si="19"/>
        <v>140-208319</v>
      </c>
      <c r="O633" t="e">
        <f>IFERROR(_xlfn.XLOOKUP(M633&amp;(F633),'Báo cáo'!#REF!,'Báo cáo'!#REF!),IFERROR(_xlfn.XLOOKUP(M633&amp;(F633-3),'Báo cáo'!#REF!,'Báo cáo'!#REF!),IFERROR(_xlfn.XLOOKUP(M633&amp;(F633-5),'Báo cáo'!#REF!,'Báo cáo'!#REF!),IFERROR(_xlfn.XLOOKUP(M633&amp;(F633+5),'Báo cáo'!#REF!,'Báo cáo'!#REF!),IFERROR(_xlfn.XLOOKUP(M633&amp;(F633+2),'Báo cáo'!#REF!,'Báo cáo'!#REF!),IFERROR(_xlfn.XLOOKUP(M633&amp;(F633-6),'Báo cáo'!#REF!,'Báo cáo'!#REF!),IFERROR(_xlfn.XLOOKUP(M633&amp;(F633-1),'Báo cáo'!#REF!,'Báo cáo'!#REF!),IFERROR(_xlfn.XLOOKUP(M633&amp;(F633+3),'Báo cáo'!#REF!,'Báo cáo'!#REF!),IFERROR(_xlfn.XLOOKUP(M633&amp;(F633+1),'Báo cáo'!#REF!,'Báo cáo'!#REF!),IFERROR(_xlfn.XLOOKUP(M633&amp;(F633-4),'Báo cáo'!#REF!,'Báo cáo'!#REF!),IFERROR(_xlfn.XLOOKUP(M633&amp;(F633+6),'Báo cáo'!#REF!,'Báo cáo'!#REF!),IFERROR(_xlfn.XLOOKUP(M633&amp;(F633-2),'Báo cáo'!#REF!,'Báo cáo'!#REF!),IFERROR(_xlfn.XLOOKUP(M633&amp;(F633+4),'Báo cáo'!#REF!,'Báo cáo'!#REF!),_xlfn.XLOOKUP(M633&amp;(F633+13),'Báo cáo'!#REF!,'Báo cáo'!#REF!))))))))))))))</f>
        <v>#REF!</v>
      </c>
    </row>
    <row r="634" spans="1:15" hidden="1">
      <c r="A634">
        <v>510013</v>
      </c>
      <c r="B634" t="s">
        <v>18518</v>
      </c>
      <c r="C634" t="s">
        <v>18519</v>
      </c>
      <c r="D634" t="s">
        <v>20808</v>
      </c>
      <c r="E634" s="79" t="s">
        <v>20809</v>
      </c>
      <c r="F634" s="80">
        <v>-2603988</v>
      </c>
      <c r="G634" s="81">
        <v>46118</v>
      </c>
      <c r="H634" s="81"/>
      <c r="I634" s="81"/>
      <c r="J634" s="81">
        <v>46136</v>
      </c>
      <c r="K634" t="s">
        <v>18121</v>
      </c>
      <c r="L634" s="21">
        <v>46136</v>
      </c>
      <c r="M634">
        <f t="shared" si="18"/>
        <v>153</v>
      </c>
      <c r="N634" t="str">
        <f t="shared" si="19"/>
        <v>153-2603988</v>
      </c>
      <c r="O634" t="e">
        <f>IFERROR(_xlfn.XLOOKUP(M634&amp;(F634),'Báo cáo'!#REF!,'Báo cáo'!#REF!),IFERROR(_xlfn.XLOOKUP(M634&amp;(F634-3),'Báo cáo'!#REF!,'Báo cáo'!#REF!),IFERROR(_xlfn.XLOOKUP(M634&amp;(F634-5),'Báo cáo'!#REF!,'Báo cáo'!#REF!),IFERROR(_xlfn.XLOOKUP(M634&amp;(F634+5),'Báo cáo'!#REF!,'Báo cáo'!#REF!),IFERROR(_xlfn.XLOOKUP(M634&amp;(F634+2),'Báo cáo'!#REF!,'Báo cáo'!#REF!),IFERROR(_xlfn.XLOOKUP(M634&amp;(F634-6),'Báo cáo'!#REF!,'Báo cáo'!#REF!),IFERROR(_xlfn.XLOOKUP(M634&amp;(F634-1),'Báo cáo'!#REF!,'Báo cáo'!#REF!),IFERROR(_xlfn.XLOOKUP(M634&amp;(F634+3),'Báo cáo'!#REF!,'Báo cáo'!#REF!),IFERROR(_xlfn.XLOOKUP(M634&amp;(F634+1),'Báo cáo'!#REF!,'Báo cáo'!#REF!),IFERROR(_xlfn.XLOOKUP(M634&amp;(F634-4),'Báo cáo'!#REF!,'Báo cáo'!#REF!),IFERROR(_xlfn.XLOOKUP(M634&amp;(F634+6),'Báo cáo'!#REF!,'Báo cáo'!#REF!),IFERROR(_xlfn.XLOOKUP(M634&amp;(F634-2),'Báo cáo'!#REF!,'Báo cáo'!#REF!),IFERROR(_xlfn.XLOOKUP(M634&amp;(F634+4),'Báo cáo'!#REF!,'Báo cáo'!#REF!),_xlfn.XLOOKUP(M634&amp;(F634+13),'Báo cáo'!#REF!,'Báo cáo'!#REF!))))))))))))))</f>
        <v>#REF!</v>
      </c>
    </row>
    <row r="635" spans="1:15" hidden="1">
      <c r="A635">
        <v>510019</v>
      </c>
      <c r="B635" t="s">
        <v>18518</v>
      </c>
      <c r="C635" t="s">
        <v>18519</v>
      </c>
      <c r="D635" t="s">
        <v>20810</v>
      </c>
      <c r="E635" s="79" t="s">
        <v>20811</v>
      </c>
      <c r="F635" s="80">
        <v>-425187</v>
      </c>
      <c r="G635" s="81">
        <v>46123</v>
      </c>
      <c r="H635" s="81"/>
      <c r="I635" s="81"/>
      <c r="J635" s="81">
        <v>46136</v>
      </c>
      <c r="K635" t="s">
        <v>18123</v>
      </c>
      <c r="L635" s="21">
        <v>46136</v>
      </c>
      <c r="M635">
        <f t="shared" si="18"/>
        <v>160</v>
      </c>
      <c r="N635" t="str">
        <f t="shared" si="19"/>
        <v>160-425187</v>
      </c>
      <c r="O635" t="e">
        <f>IFERROR(_xlfn.XLOOKUP(M635&amp;(F635),'Báo cáo'!#REF!,'Báo cáo'!#REF!),IFERROR(_xlfn.XLOOKUP(M635&amp;(F635-3),'Báo cáo'!#REF!,'Báo cáo'!#REF!),IFERROR(_xlfn.XLOOKUP(M635&amp;(F635-5),'Báo cáo'!#REF!,'Báo cáo'!#REF!),IFERROR(_xlfn.XLOOKUP(M635&amp;(F635+5),'Báo cáo'!#REF!,'Báo cáo'!#REF!),IFERROR(_xlfn.XLOOKUP(M635&amp;(F635+2),'Báo cáo'!#REF!,'Báo cáo'!#REF!),IFERROR(_xlfn.XLOOKUP(M635&amp;(F635-6),'Báo cáo'!#REF!,'Báo cáo'!#REF!),IFERROR(_xlfn.XLOOKUP(M635&amp;(F635-1),'Báo cáo'!#REF!,'Báo cáo'!#REF!),IFERROR(_xlfn.XLOOKUP(M635&amp;(F635+3),'Báo cáo'!#REF!,'Báo cáo'!#REF!),IFERROR(_xlfn.XLOOKUP(M635&amp;(F635+1),'Báo cáo'!#REF!,'Báo cáo'!#REF!),IFERROR(_xlfn.XLOOKUP(M635&amp;(F635-4),'Báo cáo'!#REF!,'Báo cáo'!#REF!),IFERROR(_xlfn.XLOOKUP(M635&amp;(F635+6),'Báo cáo'!#REF!,'Báo cáo'!#REF!),IFERROR(_xlfn.XLOOKUP(M635&amp;(F635-2),'Báo cáo'!#REF!,'Báo cáo'!#REF!),IFERROR(_xlfn.XLOOKUP(M635&amp;(F635+4),'Báo cáo'!#REF!,'Báo cáo'!#REF!),_xlfn.XLOOKUP(M635&amp;(F635+13),'Báo cáo'!#REF!,'Báo cáo'!#REF!))))))))))))))</f>
        <v>#REF!</v>
      </c>
    </row>
    <row r="636" spans="1:15" hidden="1">
      <c r="A636">
        <v>510028</v>
      </c>
      <c r="B636" t="s">
        <v>18518</v>
      </c>
      <c r="C636" t="s">
        <v>18519</v>
      </c>
      <c r="D636" t="s">
        <v>20812</v>
      </c>
      <c r="E636" s="79" t="s">
        <v>20813</v>
      </c>
      <c r="F636" s="80">
        <v>-1989751</v>
      </c>
      <c r="G636" s="81">
        <v>46127</v>
      </c>
      <c r="H636" s="81"/>
      <c r="I636" s="81"/>
      <c r="J636" s="81">
        <v>46136</v>
      </c>
      <c r="K636" t="s">
        <v>18128</v>
      </c>
      <c r="L636" s="21">
        <v>46136</v>
      </c>
      <c r="M636">
        <f t="shared" si="18"/>
        <v>186</v>
      </c>
      <c r="N636" t="str">
        <f t="shared" si="19"/>
        <v>186-1989751</v>
      </c>
      <c r="O636" t="e">
        <f>IFERROR(_xlfn.XLOOKUP(M636&amp;(F636),'Báo cáo'!#REF!,'Báo cáo'!#REF!),IFERROR(_xlfn.XLOOKUP(M636&amp;(F636-3),'Báo cáo'!#REF!,'Báo cáo'!#REF!),IFERROR(_xlfn.XLOOKUP(M636&amp;(F636-5),'Báo cáo'!#REF!,'Báo cáo'!#REF!),IFERROR(_xlfn.XLOOKUP(M636&amp;(F636+5),'Báo cáo'!#REF!,'Báo cáo'!#REF!),IFERROR(_xlfn.XLOOKUP(M636&amp;(F636+2),'Báo cáo'!#REF!,'Báo cáo'!#REF!),IFERROR(_xlfn.XLOOKUP(M636&amp;(F636-6),'Báo cáo'!#REF!,'Báo cáo'!#REF!),IFERROR(_xlfn.XLOOKUP(M636&amp;(F636-1),'Báo cáo'!#REF!,'Báo cáo'!#REF!),IFERROR(_xlfn.XLOOKUP(M636&amp;(F636+3),'Báo cáo'!#REF!,'Báo cáo'!#REF!),IFERROR(_xlfn.XLOOKUP(M636&amp;(F636+1),'Báo cáo'!#REF!,'Báo cáo'!#REF!),IFERROR(_xlfn.XLOOKUP(M636&amp;(F636-4),'Báo cáo'!#REF!,'Báo cáo'!#REF!),IFERROR(_xlfn.XLOOKUP(M636&amp;(F636+6),'Báo cáo'!#REF!,'Báo cáo'!#REF!),IFERROR(_xlfn.XLOOKUP(M636&amp;(F636-2),'Báo cáo'!#REF!,'Báo cáo'!#REF!),IFERROR(_xlfn.XLOOKUP(M636&amp;(F636+4),'Báo cáo'!#REF!,'Báo cáo'!#REF!),_xlfn.XLOOKUP(M636&amp;(F636+13),'Báo cáo'!#REF!,'Báo cáo'!#REF!))))))))))))))</f>
        <v>#REF!</v>
      </c>
    </row>
    <row r="637" spans="1:15" hidden="1">
      <c r="A637">
        <v>510028</v>
      </c>
      <c r="B637" t="s">
        <v>18518</v>
      </c>
      <c r="C637" t="s">
        <v>18519</v>
      </c>
      <c r="D637" t="s">
        <v>20814</v>
      </c>
      <c r="E637" s="79" t="s">
        <v>20815</v>
      </c>
      <c r="F637" s="80">
        <v>-1119790</v>
      </c>
      <c r="G637" s="81">
        <v>46132</v>
      </c>
      <c r="H637" s="81"/>
      <c r="I637" s="81"/>
      <c r="J637" s="81">
        <v>46136</v>
      </c>
      <c r="K637" t="s">
        <v>18149</v>
      </c>
      <c r="L637" s="21">
        <v>46136</v>
      </c>
      <c r="M637">
        <f t="shared" si="18"/>
        <v>194</v>
      </c>
      <c r="N637" t="str">
        <f t="shared" si="19"/>
        <v>194-1119790</v>
      </c>
      <c r="O637" t="e">
        <f>IFERROR(_xlfn.XLOOKUP(M637&amp;(F637),'Báo cáo'!#REF!,'Báo cáo'!#REF!),IFERROR(_xlfn.XLOOKUP(M637&amp;(F637-3),'Báo cáo'!#REF!,'Báo cáo'!#REF!),IFERROR(_xlfn.XLOOKUP(M637&amp;(F637-5),'Báo cáo'!#REF!,'Báo cáo'!#REF!),IFERROR(_xlfn.XLOOKUP(M637&amp;(F637+5),'Báo cáo'!#REF!,'Báo cáo'!#REF!),IFERROR(_xlfn.XLOOKUP(M637&amp;(F637+2),'Báo cáo'!#REF!,'Báo cáo'!#REF!),IFERROR(_xlfn.XLOOKUP(M637&amp;(F637-6),'Báo cáo'!#REF!,'Báo cáo'!#REF!),IFERROR(_xlfn.XLOOKUP(M637&amp;(F637-1),'Báo cáo'!#REF!,'Báo cáo'!#REF!),IFERROR(_xlfn.XLOOKUP(M637&amp;(F637+3),'Báo cáo'!#REF!,'Báo cáo'!#REF!),IFERROR(_xlfn.XLOOKUP(M637&amp;(F637+1),'Báo cáo'!#REF!,'Báo cáo'!#REF!),IFERROR(_xlfn.XLOOKUP(M637&amp;(F637-4),'Báo cáo'!#REF!,'Báo cáo'!#REF!),IFERROR(_xlfn.XLOOKUP(M637&amp;(F637+6),'Báo cáo'!#REF!,'Báo cáo'!#REF!),IFERROR(_xlfn.XLOOKUP(M637&amp;(F637-2),'Báo cáo'!#REF!,'Báo cáo'!#REF!),IFERROR(_xlfn.XLOOKUP(M637&amp;(F637+4),'Báo cáo'!#REF!,'Báo cáo'!#REF!),_xlfn.XLOOKUP(M637&amp;(F637+13),'Báo cáo'!#REF!,'Báo cáo'!#REF!))))))))))))))</f>
        <v>#REF!</v>
      </c>
    </row>
    <row r="638" spans="1:15" hidden="1">
      <c r="A638">
        <v>510015</v>
      </c>
      <c r="B638" t="s">
        <v>18518</v>
      </c>
      <c r="C638" t="s">
        <v>18519</v>
      </c>
      <c r="D638" t="s">
        <v>20816</v>
      </c>
      <c r="E638" s="79" t="s">
        <v>20817</v>
      </c>
      <c r="F638" s="80">
        <v>-1807380</v>
      </c>
      <c r="G638" s="81">
        <v>46127</v>
      </c>
      <c r="H638" s="81"/>
      <c r="I638" s="81"/>
      <c r="J638" s="81">
        <v>46136</v>
      </c>
      <c r="K638" t="s">
        <v>18125</v>
      </c>
      <c r="L638" s="21">
        <v>46136</v>
      </c>
      <c r="M638">
        <f t="shared" si="18"/>
        <v>231</v>
      </c>
      <c r="N638" t="str">
        <f t="shared" si="19"/>
        <v>231-1807380</v>
      </c>
      <c r="O638" t="e">
        <f>IFERROR(_xlfn.XLOOKUP(M638&amp;(F638),'Báo cáo'!#REF!,'Báo cáo'!#REF!),IFERROR(_xlfn.XLOOKUP(M638&amp;(F638-3),'Báo cáo'!#REF!,'Báo cáo'!#REF!),IFERROR(_xlfn.XLOOKUP(M638&amp;(F638-5),'Báo cáo'!#REF!,'Báo cáo'!#REF!),IFERROR(_xlfn.XLOOKUP(M638&amp;(F638+5),'Báo cáo'!#REF!,'Báo cáo'!#REF!),IFERROR(_xlfn.XLOOKUP(M638&amp;(F638+2),'Báo cáo'!#REF!,'Báo cáo'!#REF!),IFERROR(_xlfn.XLOOKUP(M638&amp;(F638-6),'Báo cáo'!#REF!,'Báo cáo'!#REF!),IFERROR(_xlfn.XLOOKUP(M638&amp;(F638-1),'Báo cáo'!#REF!,'Báo cáo'!#REF!),IFERROR(_xlfn.XLOOKUP(M638&amp;(F638+3),'Báo cáo'!#REF!,'Báo cáo'!#REF!),IFERROR(_xlfn.XLOOKUP(M638&amp;(F638+1),'Báo cáo'!#REF!,'Báo cáo'!#REF!),IFERROR(_xlfn.XLOOKUP(M638&amp;(F638-4),'Báo cáo'!#REF!,'Báo cáo'!#REF!),IFERROR(_xlfn.XLOOKUP(M638&amp;(F638+6),'Báo cáo'!#REF!,'Báo cáo'!#REF!),IFERROR(_xlfn.XLOOKUP(M638&amp;(F638-2),'Báo cáo'!#REF!,'Báo cáo'!#REF!),IFERROR(_xlfn.XLOOKUP(M638&amp;(F638+4),'Báo cáo'!#REF!,'Báo cáo'!#REF!),_xlfn.XLOOKUP(M638&amp;(F638+13),'Báo cáo'!#REF!,'Báo cáo'!#REF!))))))))))))))</f>
        <v>#REF!</v>
      </c>
    </row>
    <row r="639" spans="1:15" hidden="1">
      <c r="A639">
        <v>510015</v>
      </c>
      <c r="B639" t="s">
        <v>18518</v>
      </c>
      <c r="C639" t="s">
        <v>18519</v>
      </c>
      <c r="D639" t="s">
        <v>20818</v>
      </c>
      <c r="E639" s="79" t="s">
        <v>20819</v>
      </c>
      <c r="F639" s="80">
        <v>-2675782</v>
      </c>
      <c r="G639" s="81">
        <v>46131</v>
      </c>
      <c r="H639" s="81"/>
      <c r="I639" s="81"/>
      <c r="J639" s="81">
        <v>46136</v>
      </c>
      <c r="K639" t="s">
        <v>18143</v>
      </c>
      <c r="L639" s="21">
        <v>46136</v>
      </c>
      <c r="M639">
        <f t="shared" si="18"/>
        <v>234</v>
      </c>
      <c r="N639" t="str">
        <f t="shared" si="19"/>
        <v>234-2675782</v>
      </c>
      <c r="O639" t="e">
        <f>IFERROR(_xlfn.XLOOKUP(M639&amp;(F639),'Báo cáo'!#REF!,'Báo cáo'!#REF!),IFERROR(_xlfn.XLOOKUP(M639&amp;(F639-3),'Báo cáo'!#REF!,'Báo cáo'!#REF!),IFERROR(_xlfn.XLOOKUP(M639&amp;(F639-5),'Báo cáo'!#REF!,'Báo cáo'!#REF!),IFERROR(_xlfn.XLOOKUP(M639&amp;(F639+5),'Báo cáo'!#REF!,'Báo cáo'!#REF!),IFERROR(_xlfn.XLOOKUP(M639&amp;(F639+2),'Báo cáo'!#REF!,'Báo cáo'!#REF!),IFERROR(_xlfn.XLOOKUP(M639&amp;(F639-6),'Báo cáo'!#REF!,'Báo cáo'!#REF!),IFERROR(_xlfn.XLOOKUP(M639&amp;(F639-1),'Báo cáo'!#REF!,'Báo cáo'!#REF!),IFERROR(_xlfn.XLOOKUP(M639&amp;(F639+3),'Báo cáo'!#REF!,'Báo cáo'!#REF!),IFERROR(_xlfn.XLOOKUP(M639&amp;(F639+1),'Báo cáo'!#REF!,'Báo cáo'!#REF!),IFERROR(_xlfn.XLOOKUP(M639&amp;(F639-4),'Báo cáo'!#REF!,'Báo cáo'!#REF!),IFERROR(_xlfn.XLOOKUP(M639&amp;(F639+6),'Báo cáo'!#REF!,'Báo cáo'!#REF!),IFERROR(_xlfn.XLOOKUP(M639&amp;(F639-2),'Báo cáo'!#REF!,'Báo cáo'!#REF!),IFERROR(_xlfn.XLOOKUP(M639&amp;(F639+4),'Báo cáo'!#REF!,'Báo cáo'!#REF!),_xlfn.XLOOKUP(M639&amp;(F639+13),'Báo cáo'!#REF!,'Báo cáo'!#REF!))))))))))))))</f>
        <v>#REF!</v>
      </c>
    </row>
    <row r="640" spans="1:15" hidden="1">
      <c r="A640">
        <v>510011</v>
      </c>
      <c r="B640" t="s">
        <v>18518</v>
      </c>
      <c r="C640" t="s">
        <v>18519</v>
      </c>
      <c r="D640" t="s">
        <v>20820</v>
      </c>
      <c r="E640" s="79" t="s">
        <v>20821</v>
      </c>
      <c r="F640" s="80">
        <v>-2018332</v>
      </c>
      <c r="G640" s="81">
        <v>46119</v>
      </c>
      <c r="H640" s="81"/>
      <c r="I640" s="81"/>
      <c r="J640" s="81">
        <v>46136</v>
      </c>
      <c r="K640" t="s">
        <v>18115</v>
      </c>
      <c r="L640" s="21">
        <v>46136</v>
      </c>
      <c r="M640">
        <f t="shared" si="18"/>
        <v>343</v>
      </c>
      <c r="N640" t="str">
        <f t="shared" si="19"/>
        <v>343-2018332</v>
      </c>
      <c r="O640" t="e">
        <f>IFERROR(_xlfn.XLOOKUP(M640&amp;(F640),'Báo cáo'!#REF!,'Báo cáo'!#REF!),IFERROR(_xlfn.XLOOKUP(M640&amp;(F640-3),'Báo cáo'!#REF!,'Báo cáo'!#REF!),IFERROR(_xlfn.XLOOKUP(M640&amp;(F640-5),'Báo cáo'!#REF!,'Báo cáo'!#REF!),IFERROR(_xlfn.XLOOKUP(M640&amp;(F640+5),'Báo cáo'!#REF!,'Báo cáo'!#REF!),IFERROR(_xlfn.XLOOKUP(M640&amp;(F640+2),'Báo cáo'!#REF!,'Báo cáo'!#REF!),IFERROR(_xlfn.XLOOKUP(M640&amp;(F640-6),'Báo cáo'!#REF!,'Báo cáo'!#REF!),IFERROR(_xlfn.XLOOKUP(M640&amp;(F640-1),'Báo cáo'!#REF!,'Báo cáo'!#REF!),IFERROR(_xlfn.XLOOKUP(M640&amp;(F640+3),'Báo cáo'!#REF!,'Báo cáo'!#REF!),IFERROR(_xlfn.XLOOKUP(M640&amp;(F640+1),'Báo cáo'!#REF!,'Báo cáo'!#REF!),IFERROR(_xlfn.XLOOKUP(M640&amp;(F640-4),'Báo cáo'!#REF!,'Báo cáo'!#REF!),IFERROR(_xlfn.XLOOKUP(M640&amp;(F640+6),'Báo cáo'!#REF!,'Báo cáo'!#REF!),IFERROR(_xlfn.XLOOKUP(M640&amp;(F640-2),'Báo cáo'!#REF!,'Báo cáo'!#REF!),IFERROR(_xlfn.XLOOKUP(M640&amp;(F640+4),'Báo cáo'!#REF!,'Báo cáo'!#REF!),_xlfn.XLOOKUP(M640&amp;(F640+13),'Báo cáo'!#REF!,'Báo cáo'!#REF!))))))))))))))</f>
        <v>#REF!</v>
      </c>
    </row>
    <row r="641" spans="1:15" hidden="1">
      <c r="A641">
        <v>510010</v>
      </c>
      <c r="B641" t="s">
        <v>18518</v>
      </c>
      <c r="C641" t="s">
        <v>18519</v>
      </c>
      <c r="D641" t="s">
        <v>20822</v>
      </c>
      <c r="E641" s="79" t="s">
        <v>20823</v>
      </c>
      <c r="F641" s="80">
        <v>-7174685</v>
      </c>
      <c r="G641" s="81">
        <v>46115</v>
      </c>
      <c r="H641" s="81"/>
      <c r="I641" s="81"/>
      <c r="J641" s="81">
        <v>46136</v>
      </c>
      <c r="K641" s="100" t="s">
        <v>19538</v>
      </c>
      <c r="L641" s="21">
        <v>46136</v>
      </c>
      <c r="M641">
        <f t="shared" si="18"/>
        <v>19616</v>
      </c>
      <c r="N641" t="str">
        <f t="shared" si="19"/>
        <v>19616-7174685</v>
      </c>
      <c r="O641" t="e">
        <f>IFERROR(_xlfn.XLOOKUP(M641&amp;(F641),'Báo cáo'!#REF!,'Báo cáo'!#REF!),IFERROR(_xlfn.XLOOKUP(M641&amp;(F641-3),'Báo cáo'!#REF!,'Báo cáo'!#REF!),IFERROR(_xlfn.XLOOKUP(M641&amp;(F641-5),'Báo cáo'!#REF!,'Báo cáo'!#REF!),IFERROR(_xlfn.XLOOKUP(M641&amp;(F641+5),'Báo cáo'!#REF!,'Báo cáo'!#REF!),IFERROR(_xlfn.XLOOKUP(M641&amp;(F641+2),'Báo cáo'!#REF!,'Báo cáo'!#REF!),IFERROR(_xlfn.XLOOKUP(M641&amp;(F641-6),'Báo cáo'!#REF!,'Báo cáo'!#REF!),IFERROR(_xlfn.XLOOKUP(M641&amp;(F641-1),'Báo cáo'!#REF!,'Báo cáo'!#REF!),IFERROR(_xlfn.XLOOKUP(M641&amp;(F641+3),'Báo cáo'!#REF!,'Báo cáo'!#REF!),IFERROR(_xlfn.XLOOKUP(M641&amp;(F641+1),'Báo cáo'!#REF!,'Báo cáo'!#REF!),IFERROR(_xlfn.XLOOKUP(M641&amp;(F641-4),'Báo cáo'!#REF!,'Báo cáo'!#REF!),IFERROR(_xlfn.XLOOKUP(M641&amp;(F641+6),'Báo cáo'!#REF!,'Báo cáo'!#REF!),IFERROR(_xlfn.XLOOKUP(M641&amp;(F641-2),'Báo cáo'!#REF!,'Báo cáo'!#REF!),IFERROR(_xlfn.XLOOKUP(M641&amp;(F641+4),'Báo cáo'!#REF!,'Báo cáo'!#REF!),_xlfn.XLOOKUP(M641&amp;(F641+13),'Báo cáo'!#REF!,'Báo cáo'!#REF!))))))))))))))</f>
        <v>#REF!</v>
      </c>
    </row>
    <row r="642" spans="1:15" hidden="1">
      <c r="A642">
        <v>510010</v>
      </c>
      <c r="B642" t="s">
        <v>18518</v>
      </c>
      <c r="C642" t="s">
        <v>18519</v>
      </c>
      <c r="D642" t="s">
        <v>20824</v>
      </c>
      <c r="E642" s="79" t="s">
        <v>20825</v>
      </c>
      <c r="F642" s="80">
        <v>-5590305</v>
      </c>
      <c r="G642" s="81">
        <v>46132</v>
      </c>
      <c r="H642" s="81"/>
      <c r="I642" s="81"/>
      <c r="J642" s="81">
        <v>46136</v>
      </c>
      <c r="K642" t="s">
        <v>19539</v>
      </c>
      <c r="L642" s="21">
        <v>46136</v>
      </c>
      <c r="M642">
        <f t="shared" si="18"/>
        <v>3345</v>
      </c>
      <c r="N642" t="str">
        <f t="shared" si="19"/>
        <v>3345-5590305</v>
      </c>
      <c r="O642" t="e">
        <f>IFERROR(_xlfn.XLOOKUP(M642&amp;(F642),'Báo cáo'!#REF!,'Báo cáo'!#REF!),IFERROR(_xlfn.XLOOKUP(M642&amp;(F642-3),'Báo cáo'!#REF!,'Báo cáo'!#REF!),IFERROR(_xlfn.XLOOKUP(M642&amp;(F642-5),'Báo cáo'!#REF!,'Báo cáo'!#REF!),IFERROR(_xlfn.XLOOKUP(M642&amp;(F642+5),'Báo cáo'!#REF!,'Báo cáo'!#REF!),IFERROR(_xlfn.XLOOKUP(M642&amp;(F642+2),'Báo cáo'!#REF!,'Báo cáo'!#REF!),IFERROR(_xlfn.XLOOKUP(M642&amp;(F642-6),'Báo cáo'!#REF!,'Báo cáo'!#REF!),IFERROR(_xlfn.XLOOKUP(M642&amp;(F642-1),'Báo cáo'!#REF!,'Báo cáo'!#REF!),IFERROR(_xlfn.XLOOKUP(M642&amp;(F642+3),'Báo cáo'!#REF!,'Báo cáo'!#REF!),IFERROR(_xlfn.XLOOKUP(M642&amp;(F642+1),'Báo cáo'!#REF!,'Báo cáo'!#REF!),IFERROR(_xlfn.XLOOKUP(M642&amp;(F642-4),'Báo cáo'!#REF!,'Báo cáo'!#REF!),IFERROR(_xlfn.XLOOKUP(M642&amp;(F642+6),'Báo cáo'!#REF!,'Báo cáo'!#REF!),IFERROR(_xlfn.XLOOKUP(M642&amp;(F642-2),'Báo cáo'!#REF!,'Báo cáo'!#REF!),IFERROR(_xlfn.XLOOKUP(M642&amp;(F642+4),'Báo cáo'!#REF!,'Báo cáo'!#REF!),_xlfn.XLOOKUP(M642&amp;(F642+13),'Báo cáo'!#REF!,'Báo cáo'!#REF!))))))))))))))</f>
        <v>#REF!</v>
      </c>
    </row>
    <row r="643" spans="1:15" hidden="1">
      <c r="A643">
        <v>510025</v>
      </c>
      <c r="B643" t="s">
        <v>18518</v>
      </c>
      <c r="C643" t="s">
        <v>18519</v>
      </c>
      <c r="D643" t="s">
        <v>20826</v>
      </c>
      <c r="E643" s="79" t="s">
        <v>20827</v>
      </c>
      <c r="F643" s="80">
        <v>10849032</v>
      </c>
      <c r="G643" s="81">
        <v>46045</v>
      </c>
      <c r="H643" s="81"/>
      <c r="I643" s="81"/>
      <c r="J643" s="81">
        <v>46136</v>
      </c>
      <c r="K643" t="s">
        <v>19242</v>
      </c>
      <c r="L643" s="21">
        <v>46136</v>
      </c>
      <c r="M643">
        <f t="shared" si="18"/>
        <v>5303</v>
      </c>
      <c r="N643" t="str">
        <f t="shared" si="19"/>
        <v>530310849032</v>
      </c>
      <c r="O643" t="e">
        <f>IFERROR(_xlfn.XLOOKUP(M643&amp;(F643),'Báo cáo'!#REF!,'Báo cáo'!#REF!),IFERROR(_xlfn.XLOOKUP(M643&amp;(F643-3),'Báo cáo'!#REF!,'Báo cáo'!#REF!),IFERROR(_xlfn.XLOOKUP(M643&amp;(F643-5),'Báo cáo'!#REF!,'Báo cáo'!#REF!),IFERROR(_xlfn.XLOOKUP(M643&amp;(F643+5),'Báo cáo'!#REF!,'Báo cáo'!#REF!),IFERROR(_xlfn.XLOOKUP(M643&amp;(F643+2),'Báo cáo'!#REF!,'Báo cáo'!#REF!),IFERROR(_xlfn.XLOOKUP(M643&amp;(F643-6),'Báo cáo'!#REF!,'Báo cáo'!#REF!),IFERROR(_xlfn.XLOOKUP(M643&amp;(F643-1),'Báo cáo'!#REF!,'Báo cáo'!#REF!),IFERROR(_xlfn.XLOOKUP(M643&amp;(F643+3),'Báo cáo'!#REF!,'Báo cáo'!#REF!),IFERROR(_xlfn.XLOOKUP(M643&amp;(F643+1),'Báo cáo'!#REF!,'Báo cáo'!#REF!),IFERROR(_xlfn.XLOOKUP(M643&amp;(F643-4),'Báo cáo'!#REF!,'Báo cáo'!#REF!),IFERROR(_xlfn.XLOOKUP(M643&amp;(F643+6),'Báo cáo'!#REF!,'Báo cáo'!#REF!),IFERROR(_xlfn.XLOOKUP(M643&amp;(F643-2),'Báo cáo'!#REF!,'Báo cáo'!#REF!),IFERROR(_xlfn.XLOOKUP(M643&amp;(F643+4),'Báo cáo'!#REF!,'Báo cáo'!#REF!),_xlfn.XLOOKUP(M643&amp;(F643+13),'Báo cáo'!#REF!,'Báo cáo'!#REF!))))))))))))))</f>
        <v>#REF!</v>
      </c>
    </row>
    <row r="644" spans="1:15" hidden="1">
      <c r="A644">
        <v>510024</v>
      </c>
      <c r="B644" t="s">
        <v>18518</v>
      </c>
      <c r="C644" t="s">
        <v>18519</v>
      </c>
      <c r="D644" t="s">
        <v>20828</v>
      </c>
      <c r="E644" s="79" t="s">
        <v>20829</v>
      </c>
      <c r="F644" s="80">
        <v>602667</v>
      </c>
      <c r="G644" s="81">
        <v>46088</v>
      </c>
      <c r="H644" s="81"/>
      <c r="I644" s="81"/>
      <c r="J644" s="81">
        <v>46136</v>
      </c>
      <c r="K644" t="s">
        <v>19449</v>
      </c>
      <c r="L644" s="21">
        <v>46136</v>
      </c>
      <c r="M644">
        <f t="shared" ref="M644:M707" si="20">IFERROR(VALUE(K644),K644)</f>
        <v>16242</v>
      </c>
      <c r="N644" t="str">
        <f t="shared" ref="N644:N707" si="21">M644&amp;F644</f>
        <v>16242602667</v>
      </c>
      <c r="O644" t="e">
        <f>IFERROR(_xlfn.XLOOKUP(M644&amp;(F644),'Báo cáo'!#REF!,'Báo cáo'!#REF!),IFERROR(_xlfn.XLOOKUP(M644&amp;(F644-3),'Báo cáo'!#REF!,'Báo cáo'!#REF!),IFERROR(_xlfn.XLOOKUP(M644&amp;(F644-5),'Báo cáo'!#REF!,'Báo cáo'!#REF!),IFERROR(_xlfn.XLOOKUP(M644&amp;(F644+5),'Báo cáo'!#REF!,'Báo cáo'!#REF!),IFERROR(_xlfn.XLOOKUP(M644&amp;(F644+2),'Báo cáo'!#REF!,'Báo cáo'!#REF!),IFERROR(_xlfn.XLOOKUP(M644&amp;(F644-6),'Báo cáo'!#REF!,'Báo cáo'!#REF!),IFERROR(_xlfn.XLOOKUP(M644&amp;(F644-1),'Báo cáo'!#REF!,'Báo cáo'!#REF!),IFERROR(_xlfn.XLOOKUP(M644&amp;(F644+3),'Báo cáo'!#REF!,'Báo cáo'!#REF!),IFERROR(_xlfn.XLOOKUP(M644&amp;(F644+1),'Báo cáo'!#REF!,'Báo cáo'!#REF!),IFERROR(_xlfn.XLOOKUP(M644&amp;(F644-4),'Báo cáo'!#REF!,'Báo cáo'!#REF!),IFERROR(_xlfn.XLOOKUP(M644&amp;(F644+6),'Báo cáo'!#REF!,'Báo cáo'!#REF!),IFERROR(_xlfn.XLOOKUP(M644&amp;(F644-2),'Báo cáo'!#REF!,'Báo cáo'!#REF!),IFERROR(_xlfn.XLOOKUP(M644&amp;(F644+4),'Báo cáo'!#REF!,'Báo cáo'!#REF!),_xlfn.XLOOKUP(M644&amp;(F644+13),'Báo cáo'!#REF!,'Báo cáo'!#REF!))))))))))))))</f>
        <v>#REF!</v>
      </c>
    </row>
    <row r="645" spans="1:15" hidden="1">
      <c r="A645">
        <v>510016</v>
      </c>
      <c r="B645" t="s">
        <v>18518</v>
      </c>
      <c r="C645" t="s">
        <v>18519</v>
      </c>
      <c r="D645" t="s">
        <v>20830</v>
      </c>
      <c r="E645" s="79" t="s">
        <v>20831</v>
      </c>
      <c r="F645" s="80">
        <v>602667</v>
      </c>
      <c r="G645" s="81">
        <v>46088</v>
      </c>
      <c r="H645" s="81"/>
      <c r="I645" s="81"/>
      <c r="J645" s="81">
        <v>46136</v>
      </c>
      <c r="K645" t="s">
        <v>19454</v>
      </c>
      <c r="L645" s="21">
        <v>46136</v>
      </c>
      <c r="M645">
        <f t="shared" si="20"/>
        <v>16247</v>
      </c>
      <c r="N645" t="str">
        <f t="shared" si="21"/>
        <v>16247602667</v>
      </c>
      <c r="O645" t="e">
        <f>IFERROR(_xlfn.XLOOKUP(M645&amp;(F645),'Báo cáo'!#REF!,'Báo cáo'!#REF!),IFERROR(_xlfn.XLOOKUP(M645&amp;(F645-3),'Báo cáo'!#REF!,'Báo cáo'!#REF!),IFERROR(_xlfn.XLOOKUP(M645&amp;(F645-5),'Báo cáo'!#REF!,'Báo cáo'!#REF!),IFERROR(_xlfn.XLOOKUP(M645&amp;(F645+5),'Báo cáo'!#REF!,'Báo cáo'!#REF!),IFERROR(_xlfn.XLOOKUP(M645&amp;(F645+2),'Báo cáo'!#REF!,'Báo cáo'!#REF!),IFERROR(_xlfn.XLOOKUP(M645&amp;(F645-6),'Báo cáo'!#REF!,'Báo cáo'!#REF!),IFERROR(_xlfn.XLOOKUP(M645&amp;(F645-1),'Báo cáo'!#REF!,'Báo cáo'!#REF!),IFERROR(_xlfn.XLOOKUP(M645&amp;(F645+3),'Báo cáo'!#REF!,'Báo cáo'!#REF!),IFERROR(_xlfn.XLOOKUP(M645&amp;(F645+1),'Báo cáo'!#REF!,'Báo cáo'!#REF!),IFERROR(_xlfn.XLOOKUP(M645&amp;(F645-4),'Báo cáo'!#REF!,'Báo cáo'!#REF!),IFERROR(_xlfn.XLOOKUP(M645&amp;(F645+6),'Báo cáo'!#REF!,'Báo cáo'!#REF!),IFERROR(_xlfn.XLOOKUP(M645&amp;(F645-2),'Báo cáo'!#REF!,'Báo cáo'!#REF!),IFERROR(_xlfn.XLOOKUP(M645&amp;(F645+4),'Báo cáo'!#REF!,'Báo cáo'!#REF!),_xlfn.XLOOKUP(M645&amp;(F645+13),'Báo cáo'!#REF!,'Báo cáo'!#REF!))))))))))))))</f>
        <v>#REF!</v>
      </c>
    </row>
    <row r="646" spans="1:15" hidden="1">
      <c r="A646">
        <v>510020</v>
      </c>
      <c r="B646" t="s">
        <v>18518</v>
      </c>
      <c r="C646" t="s">
        <v>18519</v>
      </c>
      <c r="D646" t="s">
        <v>20832</v>
      </c>
      <c r="E646" s="79" t="s">
        <v>20833</v>
      </c>
      <c r="F646" s="80">
        <v>2314629</v>
      </c>
      <c r="G646" s="81">
        <v>46090</v>
      </c>
      <c r="H646" s="81"/>
      <c r="I646" s="81"/>
      <c r="J646" s="81">
        <v>46136</v>
      </c>
      <c r="K646" t="s">
        <v>19472</v>
      </c>
      <c r="L646" s="21">
        <v>46136</v>
      </c>
      <c r="M646">
        <f t="shared" si="20"/>
        <v>17197</v>
      </c>
      <c r="N646" t="str">
        <f t="shared" si="21"/>
        <v>171972314629</v>
      </c>
      <c r="O646" t="e">
        <f>IFERROR(_xlfn.XLOOKUP(M646&amp;(F646),'Báo cáo'!#REF!,'Báo cáo'!#REF!),IFERROR(_xlfn.XLOOKUP(M646&amp;(F646-3),'Báo cáo'!#REF!,'Báo cáo'!#REF!),IFERROR(_xlfn.XLOOKUP(M646&amp;(F646-5),'Báo cáo'!#REF!,'Báo cáo'!#REF!),IFERROR(_xlfn.XLOOKUP(M646&amp;(F646+5),'Báo cáo'!#REF!,'Báo cáo'!#REF!),IFERROR(_xlfn.XLOOKUP(M646&amp;(F646+2),'Báo cáo'!#REF!,'Báo cáo'!#REF!),IFERROR(_xlfn.XLOOKUP(M646&amp;(F646-6),'Báo cáo'!#REF!,'Báo cáo'!#REF!),IFERROR(_xlfn.XLOOKUP(M646&amp;(F646-1),'Báo cáo'!#REF!,'Báo cáo'!#REF!),IFERROR(_xlfn.XLOOKUP(M646&amp;(F646+3),'Báo cáo'!#REF!,'Báo cáo'!#REF!),IFERROR(_xlfn.XLOOKUP(M646&amp;(F646+1),'Báo cáo'!#REF!,'Báo cáo'!#REF!),IFERROR(_xlfn.XLOOKUP(M646&amp;(F646-4),'Báo cáo'!#REF!,'Báo cáo'!#REF!),IFERROR(_xlfn.XLOOKUP(M646&amp;(F646+6),'Báo cáo'!#REF!,'Báo cáo'!#REF!),IFERROR(_xlfn.XLOOKUP(M646&amp;(F646-2),'Báo cáo'!#REF!,'Báo cáo'!#REF!),IFERROR(_xlfn.XLOOKUP(M646&amp;(F646+4),'Báo cáo'!#REF!,'Báo cáo'!#REF!),_xlfn.XLOOKUP(M646&amp;(F646+13),'Báo cáo'!#REF!,'Báo cáo'!#REF!))))))))))))))</f>
        <v>#REF!</v>
      </c>
    </row>
    <row r="647" spans="1:15" hidden="1">
      <c r="A647">
        <v>510022</v>
      </c>
      <c r="B647" t="s">
        <v>18518</v>
      </c>
      <c r="C647" t="s">
        <v>18519</v>
      </c>
      <c r="D647" t="s">
        <v>20834</v>
      </c>
      <c r="E647" s="79" t="s">
        <v>20835</v>
      </c>
      <c r="F647" s="80">
        <v>602667</v>
      </c>
      <c r="G647" s="81">
        <v>46088</v>
      </c>
      <c r="H647" s="81"/>
      <c r="I647" s="81"/>
      <c r="J647" s="81">
        <v>46136</v>
      </c>
      <c r="K647" t="s">
        <v>19473</v>
      </c>
      <c r="L647" s="21">
        <v>46136</v>
      </c>
      <c r="M647">
        <f t="shared" si="20"/>
        <v>17198</v>
      </c>
      <c r="N647" t="str">
        <f t="shared" si="21"/>
        <v>17198602667</v>
      </c>
      <c r="O647" t="e">
        <f>IFERROR(_xlfn.XLOOKUP(M647&amp;(F647),'Báo cáo'!#REF!,'Báo cáo'!#REF!),IFERROR(_xlfn.XLOOKUP(M647&amp;(F647-3),'Báo cáo'!#REF!,'Báo cáo'!#REF!),IFERROR(_xlfn.XLOOKUP(M647&amp;(F647-5),'Báo cáo'!#REF!,'Báo cáo'!#REF!),IFERROR(_xlfn.XLOOKUP(M647&amp;(F647+5),'Báo cáo'!#REF!,'Báo cáo'!#REF!),IFERROR(_xlfn.XLOOKUP(M647&amp;(F647+2),'Báo cáo'!#REF!,'Báo cáo'!#REF!),IFERROR(_xlfn.XLOOKUP(M647&amp;(F647-6),'Báo cáo'!#REF!,'Báo cáo'!#REF!),IFERROR(_xlfn.XLOOKUP(M647&amp;(F647-1),'Báo cáo'!#REF!,'Báo cáo'!#REF!),IFERROR(_xlfn.XLOOKUP(M647&amp;(F647+3),'Báo cáo'!#REF!,'Báo cáo'!#REF!),IFERROR(_xlfn.XLOOKUP(M647&amp;(F647+1),'Báo cáo'!#REF!,'Báo cáo'!#REF!),IFERROR(_xlfn.XLOOKUP(M647&amp;(F647-4),'Báo cáo'!#REF!,'Báo cáo'!#REF!),IFERROR(_xlfn.XLOOKUP(M647&amp;(F647+6),'Báo cáo'!#REF!,'Báo cáo'!#REF!),IFERROR(_xlfn.XLOOKUP(M647&amp;(F647-2),'Báo cáo'!#REF!,'Báo cáo'!#REF!),IFERROR(_xlfn.XLOOKUP(M647&amp;(F647+4),'Báo cáo'!#REF!,'Báo cáo'!#REF!),_xlfn.XLOOKUP(M647&amp;(F647+13),'Báo cáo'!#REF!,'Báo cáo'!#REF!))))))))))))))</f>
        <v>#REF!</v>
      </c>
    </row>
    <row r="648" spans="1:15" hidden="1">
      <c r="A648">
        <v>510024</v>
      </c>
      <c r="B648" t="s">
        <v>18518</v>
      </c>
      <c r="C648" t="s">
        <v>18519</v>
      </c>
      <c r="D648" t="s">
        <v>20836</v>
      </c>
      <c r="E648" s="79" t="s">
        <v>20837</v>
      </c>
      <c r="F648" s="80">
        <v>1586115</v>
      </c>
      <c r="G648" s="81">
        <v>46090</v>
      </c>
      <c r="H648" s="81"/>
      <c r="I648" s="81"/>
      <c r="J648" s="81">
        <v>46136</v>
      </c>
      <c r="K648" t="s">
        <v>19474</v>
      </c>
      <c r="L648" s="21">
        <v>46136</v>
      </c>
      <c r="M648">
        <f t="shared" si="20"/>
        <v>17199</v>
      </c>
      <c r="N648" t="str">
        <f t="shared" si="21"/>
        <v>171991586115</v>
      </c>
      <c r="O648" t="e">
        <f>IFERROR(_xlfn.XLOOKUP(M648&amp;(F648),'Báo cáo'!#REF!,'Báo cáo'!#REF!),IFERROR(_xlfn.XLOOKUP(M648&amp;(F648-3),'Báo cáo'!#REF!,'Báo cáo'!#REF!),IFERROR(_xlfn.XLOOKUP(M648&amp;(F648-5),'Báo cáo'!#REF!,'Báo cáo'!#REF!),IFERROR(_xlfn.XLOOKUP(M648&amp;(F648+5),'Báo cáo'!#REF!,'Báo cáo'!#REF!),IFERROR(_xlfn.XLOOKUP(M648&amp;(F648+2),'Báo cáo'!#REF!,'Báo cáo'!#REF!),IFERROR(_xlfn.XLOOKUP(M648&amp;(F648-6),'Báo cáo'!#REF!,'Báo cáo'!#REF!),IFERROR(_xlfn.XLOOKUP(M648&amp;(F648-1),'Báo cáo'!#REF!,'Báo cáo'!#REF!),IFERROR(_xlfn.XLOOKUP(M648&amp;(F648+3),'Báo cáo'!#REF!,'Báo cáo'!#REF!),IFERROR(_xlfn.XLOOKUP(M648&amp;(F648+1),'Báo cáo'!#REF!,'Báo cáo'!#REF!),IFERROR(_xlfn.XLOOKUP(M648&amp;(F648-4),'Báo cáo'!#REF!,'Báo cáo'!#REF!),IFERROR(_xlfn.XLOOKUP(M648&amp;(F648+6),'Báo cáo'!#REF!,'Báo cáo'!#REF!),IFERROR(_xlfn.XLOOKUP(M648&amp;(F648-2),'Báo cáo'!#REF!,'Báo cáo'!#REF!),IFERROR(_xlfn.XLOOKUP(M648&amp;(F648+4),'Báo cáo'!#REF!,'Báo cáo'!#REF!),_xlfn.XLOOKUP(M648&amp;(F648+13),'Báo cáo'!#REF!,'Báo cáo'!#REF!))))))))))))))</f>
        <v>#REF!</v>
      </c>
    </row>
    <row r="649" spans="1:15" hidden="1">
      <c r="A649">
        <v>510018</v>
      </c>
      <c r="B649" t="s">
        <v>18518</v>
      </c>
      <c r="C649" t="s">
        <v>18519</v>
      </c>
      <c r="D649" t="s">
        <v>20838</v>
      </c>
      <c r="E649" s="79" t="s">
        <v>20839</v>
      </c>
      <c r="F649" s="80">
        <v>1133460</v>
      </c>
      <c r="G649" s="81">
        <v>46090</v>
      </c>
      <c r="H649" s="81"/>
      <c r="I649" s="81"/>
      <c r="J649" s="81">
        <v>46136</v>
      </c>
      <c r="K649" t="s">
        <v>19481</v>
      </c>
      <c r="L649" s="21">
        <v>46136</v>
      </c>
      <c r="M649">
        <f t="shared" si="20"/>
        <v>17348</v>
      </c>
      <c r="N649" t="str">
        <f t="shared" si="21"/>
        <v>173481133460</v>
      </c>
      <c r="O649" t="e">
        <f>IFERROR(_xlfn.XLOOKUP(M649&amp;(F649),'Báo cáo'!#REF!,'Báo cáo'!#REF!),IFERROR(_xlfn.XLOOKUP(M649&amp;(F649-3),'Báo cáo'!#REF!,'Báo cáo'!#REF!),IFERROR(_xlfn.XLOOKUP(M649&amp;(F649-5),'Báo cáo'!#REF!,'Báo cáo'!#REF!),IFERROR(_xlfn.XLOOKUP(M649&amp;(F649+5),'Báo cáo'!#REF!,'Báo cáo'!#REF!),IFERROR(_xlfn.XLOOKUP(M649&amp;(F649+2),'Báo cáo'!#REF!,'Báo cáo'!#REF!),IFERROR(_xlfn.XLOOKUP(M649&amp;(F649-6),'Báo cáo'!#REF!,'Báo cáo'!#REF!),IFERROR(_xlfn.XLOOKUP(M649&amp;(F649-1),'Báo cáo'!#REF!,'Báo cáo'!#REF!),IFERROR(_xlfn.XLOOKUP(M649&amp;(F649+3),'Báo cáo'!#REF!,'Báo cáo'!#REF!),IFERROR(_xlfn.XLOOKUP(M649&amp;(F649+1),'Báo cáo'!#REF!,'Báo cáo'!#REF!),IFERROR(_xlfn.XLOOKUP(M649&amp;(F649-4),'Báo cáo'!#REF!,'Báo cáo'!#REF!),IFERROR(_xlfn.XLOOKUP(M649&amp;(F649+6),'Báo cáo'!#REF!,'Báo cáo'!#REF!),IFERROR(_xlfn.XLOOKUP(M649&amp;(F649-2),'Báo cáo'!#REF!,'Báo cáo'!#REF!),IFERROR(_xlfn.XLOOKUP(M649&amp;(F649+4),'Báo cáo'!#REF!,'Báo cáo'!#REF!),_xlfn.XLOOKUP(M649&amp;(F649+13),'Báo cáo'!#REF!,'Báo cáo'!#REF!))))))))))))))</f>
        <v>#REF!</v>
      </c>
    </row>
    <row r="650" spans="1:15" hidden="1">
      <c r="A650">
        <v>510019</v>
      </c>
      <c r="B650" t="s">
        <v>18518</v>
      </c>
      <c r="C650" t="s">
        <v>18519</v>
      </c>
      <c r="D650" t="s">
        <v>20840</v>
      </c>
      <c r="E650" s="79" t="s">
        <v>20841</v>
      </c>
      <c r="F650" s="80">
        <v>2314629</v>
      </c>
      <c r="G650" s="81">
        <v>46088</v>
      </c>
      <c r="H650" s="81"/>
      <c r="I650" s="81"/>
      <c r="J650" s="81">
        <v>46136</v>
      </c>
      <c r="K650" t="s">
        <v>19477</v>
      </c>
      <c r="L650" s="21">
        <v>46136</v>
      </c>
      <c r="M650">
        <f t="shared" si="20"/>
        <v>17349</v>
      </c>
      <c r="N650" t="str">
        <f t="shared" si="21"/>
        <v>173492314629</v>
      </c>
      <c r="O650" t="e">
        <f>IFERROR(_xlfn.XLOOKUP(M650&amp;(F650),'Báo cáo'!#REF!,'Báo cáo'!#REF!),IFERROR(_xlfn.XLOOKUP(M650&amp;(F650-3),'Báo cáo'!#REF!,'Báo cáo'!#REF!),IFERROR(_xlfn.XLOOKUP(M650&amp;(F650-5),'Báo cáo'!#REF!,'Báo cáo'!#REF!),IFERROR(_xlfn.XLOOKUP(M650&amp;(F650+5),'Báo cáo'!#REF!,'Báo cáo'!#REF!),IFERROR(_xlfn.XLOOKUP(M650&amp;(F650+2),'Báo cáo'!#REF!,'Báo cáo'!#REF!),IFERROR(_xlfn.XLOOKUP(M650&amp;(F650-6),'Báo cáo'!#REF!,'Báo cáo'!#REF!),IFERROR(_xlfn.XLOOKUP(M650&amp;(F650-1),'Báo cáo'!#REF!,'Báo cáo'!#REF!),IFERROR(_xlfn.XLOOKUP(M650&amp;(F650+3),'Báo cáo'!#REF!,'Báo cáo'!#REF!),IFERROR(_xlfn.XLOOKUP(M650&amp;(F650+1),'Báo cáo'!#REF!,'Báo cáo'!#REF!),IFERROR(_xlfn.XLOOKUP(M650&amp;(F650-4),'Báo cáo'!#REF!,'Báo cáo'!#REF!),IFERROR(_xlfn.XLOOKUP(M650&amp;(F650+6),'Báo cáo'!#REF!,'Báo cáo'!#REF!),IFERROR(_xlfn.XLOOKUP(M650&amp;(F650-2),'Báo cáo'!#REF!,'Báo cáo'!#REF!),IFERROR(_xlfn.XLOOKUP(M650&amp;(F650+4),'Báo cáo'!#REF!,'Báo cáo'!#REF!),_xlfn.XLOOKUP(M650&amp;(F650+13),'Báo cáo'!#REF!,'Báo cáo'!#REF!))))))))))))))</f>
        <v>#REF!</v>
      </c>
    </row>
    <row r="651" spans="1:15" hidden="1">
      <c r="A651">
        <v>510019</v>
      </c>
      <c r="B651" t="s">
        <v>18518</v>
      </c>
      <c r="C651" t="s">
        <v>18519</v>
      </c>
      <c r="D651" t="s">
        <v>20842</v>
      </c>
      <c r="E651" s="79" t="s">
        <v>20843</v>
      </c>
      <c r="F651" s="80">
        <v>1133460</v>
      </c>
      <c r="G651" s="81">
        <v>46088</v>
      </c>
      <c r="H651" s="81"/>
      <c r="I651" s="81"/>
      <c r="J651" s="81">
        <v>46136</v>
      </c>
      <c r="K651" t="s">
        <v>19478</v>
      </c>
      <c r="L651" s="21">
        <v>46136</v>
      </c>
      <c r="M651">
        <f t="shared" si="20"/>
        <v>17350</v>
      </c>
      <c r="N651" t="str">
        <f t="shared" si="21"/>
        <v>173501133460</v>
      </c>
      <c r="O651" t="e">
        <f>IFERROR(_xlfn.XLOOKUP(M651&amp;(F651),'Báo cáo'!#REF!,'Báo cáo'!#REF!),IFERROR(_xlfn.XLOOKUP(M651&amp;(F651-3),'Báo cáo'!#REF!,'Báo cáo'!#REF!),IFERROR(_xlfn.XLOOKUP(M651&amp;(F651-5),'Báo cáo'!#REF!,'Báo cáo'!#REF!),IFERROR(_xlfn.XLOOKUP(M651&amp;(F651+5),'Báo cáo'!#REF!,'Báo cáo'!#REF!),IFERROR(_xlfn.XLOOKUP(M651&amp;(F651+2),'Báo cáo'!#REF!,'Báo cáo'!#REF!),IFERROR(_xlfn.XLOOKUP(M651&amp;(F651-6),'Báo cáo'!#REF!,'Báo cáo'!#REF!),IFERROR(_xlfn.XLOOKUP(M651&amp;(F651-1),'Báo cáo'!#REF!,'Báo cáo'!#REF!),IFERROR(_xlfn.XLOOKUP(M651&amp;(F651+3),'Báo cáo'!#REF!,'Báo cáo'!#REF!),IFERROR(_xlfn.XLOOKUP(M651&amp;(F651+1),'Báo cáo'!#REF!,'Báo cáo'!#REF!),IFERROR(_xlfn.XLOOKUP(M651&amp;(F651-4),'Báo cáo'!#REF!,'Báo cáo'!#REF!),IFERROR(_xlfn.XLOOKUP(M651&amp;(F651+6),'Báo cáo'!#REF!,'Báo cáo'!#REF!),IFERROR(_xlfn.XLOOKUP(M651&amp;(F651-2),'Báo cáo'!#REF!,'Báo cáo'!#REF!),IFERROR(_xlfn.XLOOKUP(M651&amp;(F651+4),'Báo cáo'!#REF!,'Báo cáo'!#REF!),_xlfn.XLOOKUP(M651&amp;(F651+13),'Báo cáo'!#REF!,'Báo cáo'!#REF!))))))))))))))</f>
        <v>#REF!</v>
      </c>
    </row>
    <row r="652" spans="1:15" hidden="1">
      <c r="A652">
        <v>510010</v>
      </c>
      <c r="B652" t="s">
        <v>18518</v>
      </c>
      <c r="C652" t="s">
        <v>18519</v>
      </c>
      <c r="D652" t="s">
        <v>20844</v>
      </c>
      <c r="E652" s="79" t="s">
        <v>20845</v>
      </c>
      <c r="F652" s="80">
        <v>7073960</v>
      </c>
      <c r="G652" s="81">
        <v>46088</v>
      </c>
      <c r="H652" s="81"/>
      <c r="I652" s="81"/>
      <c r="J652" s="81">
        <v>46136</v>
      </c>
      <c r="K652" t="s">
        <v>19479</v>
      </c>
      <c r="L652" s="21">
        <v>46136</v>
      </c>
      <c r="M652">
        <f t="shared" si="20"/>
        <v>17351</v>
      </c>
      <c r="N652" t="str">
        <f t="shared" si="21"/>
        <v>173517073960</v>
      </c>
      <c r="O652" t="e">
        <f>IFERROR(_xlfn.XLOOKUP(M652&amp;(F652),'Báo cáo'!#REF!,'Báo cáo'!#REF!),IFERROR(_xlfn.XLOOKUP(M652&amp;(F652-3),'Báo cáo'!#REF!,'Báo cáo'!#REF!),IFERROR(_xlfn.XLOOKUP(M652&amp;(F652-5),'Báo cáo'!#REF!,'Báo cáo'!#REF!),IFERROR(_xlfn.XLOOKUP(M652&amp;(F652+5),'Báo cáo'!#REF!,'Báo cáo'!#REF!),IFERROR(_xlfn.XLOOKUP(M652&amp;(F652+2),'Báo cáo'!#REF!,'Báo cáo'!#REF!),IFERROR(_xlfn.XLOOKUP(M652&amp;(F652-6),'Báo cáo'!#REF!,'Báo cáo'!#REF!),IFERROR(_xlfn.XLOOKUP(M652&amp;(F652-1),'Báo cáo'!#REF!,'Báo cáo'!#REF!),IFERROR(_xlfn.XLOOKUP(M652&amp;(F652+3),'Báo cáo'!#REF!,'Báo cáo'!#REF!),IFERROR(_xlfn.XLOOKUP(M652&amp;(F652+1),'Báo cáo'!#REF!,'Báo cáo'!#REF!),IFERROR(_xlfn.XLOOKUP(M652&amp;(F652-4),'Báo cáo'!#REF!,'Báo cáo'!#REF!),IFERROR(_xlfn.XLOOKUP(M652&amp;(F652+6),'Báo cáo'!#REF!,'Báo cáo'!#REF!),IFERROR(_xlfn.XLOOKUP(M652&amp;(F652-2),'Báo cáo'!#REF!,'Báo cáo'!#REF!),IFERROR(_xlfn.XLOOKUP(M652&amp;(F652+4),'Báo cáo'!#REF!,'Báo cáo'!#REF!),_xlfn.XLOOKUP(M652&amp;(F652+13),'Báo cáo'!#REF!,'Báo cáo'!#REF!))))))))))))))</f>
        <v>#REF!</v>
      </c>
    </row>
    <row r="653" spans="1:15" hidden="1">
      <c r="A653">
        <v>510010</v>
      </c>
      <c r="B653" t="s">
        <v>18518</v>
      </c>
      <c r="C653" t="s">
        <v>18519</v>
      </c>
      <c r="D653" t="s">
        <v>20846</v>
      </c>
      <c r="E653" s="79" t="s">
        <v>20847</v>
      </c>
      <c r="F653" s="80">
        <v>12085052</v>
      </c>
      <c r="G653" s="81">
        <v>46088</v>
      </c>
      <c r="H653" s="81"/>
      <c r="I653" s="81"/>
      <c r="J653" s="81">
        <v>46136</v>
      </c>
      <c r="K653" t="s">
        <v>19480</v>
      </c>
      <c r="L653" s="21">
        <v>46136</v>
      </c>
      <c r="M653">
        <f t="shared" si="20"/>
        <v>17352</v>
      </c>
      <c r="N653" t="str">
        <f t="shared" si="21"/>
        <v>1735212085052</v>
      </c>
      <c r="O653" t="e">
        <f>IFERROR(_xlfn.XLOOKUP(M653&amp;(F653),'Báo cáo'!#REF!,'Báo cáo'!#REF!),IFERROR(_xlfn.XLOOKUP(M653&amp;(F653-3),'Báo cáo'!#REF!,'Báo cáo'!#REF!),IFERROR(_xlfn.XLOOKUP(M653&amp;(F653-5),'Báo cáo'!#REF!,'Báo cáo'!#REF!),IFERROR(_xlfn.XLOOKUP(M653&amp;(F653+5),'Báo cáo'!#REF!,'Báo cáo'!#REF!),IFERROR(_xlfn.XLOOKUP(M653&amp;(F653+2),'Báo cáo'!#REF!,'Báo cáo'!#REF!),IFERROR(_xlfn.XLOOKUP(M653&amp;(F653-6),'Báo cáo'!#REF!,'Báo cáo'!#REF!),IFERROR(_xlfn.XLOOKUP(M653&amp;(F653-1),'Báo cáo'!#REF!,'Báo cáo'!#REF!),IFERROR(_xlfn.XLOOKUP(M653&amp;(F653+3),'Báo cáo'!#REF!,'Báo cáo'!#REF!),IFERROR(_xlfn.XLOOKUP(M653&amp;(F653+1),'Báo cáo'!#REF!,'Báo cáo'!#REF!),IFERROR(_xlfn.XLOOKUP(M653&amp;(F653-4),'Báo cáo'!#REF!,'Báo cáo'!#REF!),IFERROR(_xlfn.XLOOKUP(M653&amp;(F653+6),'Báo cáo'!#REF!,'Báo cáo'!#REF!),IFERROR(_xlfn.XLOOKUP(M653&amp;(F653-2),'Báo cáo'!#REF!,'Báo cáo'!#REF!),IFERROR(_xlfn.XLOOKUP(M653&amp;(F653+4),'Báo cáo'!#REF!,'Báo cáo'!#REF!),_xlfn.XLOOKUP(M653&amp;(F653+13),'Báo cáo'!#REF!,'Báo cáo'!#REF!))))))))))))))</f>
        <v>#REF!</v>
      </c>
    </row>
    <row r="654" spans="1:15" hidden="1">
      <c r="A654">
        <v>510017</v>
      </c>
      <c r="B654" t="s">
        <v>18518</v>
      </c>
      <c r="C654" t="s">
        <v>18519</v>
      </c>
      <c r="D654" t="s">
        <v>20848</v>
      </c>
      <c r="E654" s="79" t="s">
        <v>20849</v>
      </c>
      <c r="F654" s="80">
        <v>1886585</v>
      </c>
      <c r="G654" s="81">
        <v>46088</v>
      </c>
      <c r="H654" s="81"/>
      <c r="I654" s="81"/>
      <c r="J654" s="81">
        <v>46136</v>
      </c>
      <c r="K654" t="s">
        <v>19471</v>
      </c>
      <c r="L654" s="21">
        <v>46136</v>
      </c>
      <c r="M654">
        <f t="shared" si="20"/>
        <v>18459</v>
      </c>
      <c r="N654" t="str">
        <f t="shared" si="21"/>
        <v>184591886585</v>
      </c>
      <c r="O654" t="e">
        <f>IFERROR(_xlfn.XLOOKUP(M654&amp;(F654),'Báo cáo'!#REF!,'Báo cáo'!#REF!),IFERROR(_xlfn.XLOOKUP(M654&amp;(F654-3),'Báo cáo'!#REF!,'Báo cáo'!#REF!),IFERROR(_xlfn.XLOOKUP(M654&amp;(F654-5),'Báo cáo'!#REF!,'Báo cáo'!#REF!),IFERROR(_xlfn.XLOOKUP(M654&amp;(F654+5),'Báo cáo'!#REF!,'Báo cáo'!#REF!),IFERROR(_xlfn.XLOOKUP(M654&amp;(F654+2),'Báo cáo'!#REF!,'Báo cáo'!#REF!),IFERROR(_xlfn.XLOOKUP(M654&amp;(F654-6),'Báo cáo'!#REF!,'Báo cáo'!#REF!),IFERROR(_xlfn.XLOOKUP(M654&amp;(F654-1),'Báo cáo'!#REF!,'Báo cáo'!#REF!),IFERROR(_xlfn.XLOOKUP(M654&amp;(F654+3),'Báo cáo'!#REF!,'Báo cáo'!#REF!),IFERROR(_xlfn.XLOOKUP(M654&amp;(F654+1),'Báo cáo'!#REF!,'Báo cáo'!#REF!),IFERROR(_xlfn.XLOOKUP(M654&amp;(F654-4),'Báo cáo'!#REF!,'Báo cáo'!#REF!),IFERROR(_xlfn.XLOOKUP(M654&amp;(F654+6),'Báo cáo'!#REF!,'Báo cáo'!#REF!),IFERROR(_xlfn.XLOOKUP(M654&amp;(F654-2),'Báo cáo'!#REF!,'Báo cáo'!#REF!),IFERROR(_xlfn.XLOOKUP(M654&amp;(F654+4),'Báo cáo'!#REF!,'Báo cáo'!#REF!),_xlfn.XLOOKUP(M654&amp;(F654+13),'Báo cáo'!#REF!,'Báo cáo'!#REF!))))))))))))))</f>
        <v>#REF!</v>
      </c>
    </row>
    <row r="655" spans="1:15" hidden="1">
      <c r="A655">
        <v>510017</v>
      </c>
      <c r="B655" t="s">
        <v>18518</v>
      </c>
      <c r="C655" t="s">
        <v>18519</v>
      </c>
      <c r="D655" t="s">
        <v>20850</v>
      </c>
      <c r="E655" s="79" t="s">
        <v>20851</v>
      </c>
      <c r="F655" s="80">
        <v>2266920</v>
      </c>
      <c r="G655" s="81">
        <v>46092</v>
      </c>
      <c r="H655" s="81"/>
      <c r="I655" s="81"/>
      <c r="J655" s="81">
        <v>46136</v>
      </c>
      <c r="K655" t="s">
        <v>19482</v>
      </c>
      <c r="L655" s="21">
        <v>46136</v>
      </c>
      <c r="M655">
        <f t="shared" si="20"/>
        <v>18460</v>
      </c>
      <c r="N655" t="str">
        <f t="shared" si="21"/>
        <v>184602266920</v>
      </c>
      <c r="O655" t="e">
        <f>IFERROR(_xlfn.XLOOKUP(M655&amp;(F655),'Báo cáo'!#REF!,'Báo cáo'!#REF!),IFERROR(_xlfn.XLOOKUP(M655&amp;(F655-3),'Báo cáo'!#REF!,'Báo cáo'!#REF!),IFERROR(_xlfn.XLOOKUP(M655&amp;(F655-5),'Báo cáo'!#REF!,'Báo cáo'!#REF!),IFERROR(_xlfn.XLOOKUP(M655&amp;(F655+5),'Báo cáo'!#REF!,'Báo cáo'!#REF!),IFERROR(_xlfn.XLOOKUP(M655&amp;(F655+2),'Báo cáo'!#REF!,'Báo cáo'!#REF!),IFERROR(_xlfn.XLOOKUP(M655&amp;(F655-6),'Báo cáo'!#REF!,'Báo cáo'!#REF!),IFERROR(_xlfn.XLOOKUP(M655&amp;(F655-1),'Báo cáo'!#REF!,'Báo cáo'!#REF!),IFERROR(_xlfn.XLOOKUP(M655&amp;(F655+3),'Báo cáo'!#REF!,'Báo cáo'!#REF!),IFERROR(_xlfn.XLOOKUP(M655&amp;(F655+1),'Báo cáo'!#REF!,'Báo cáo'!#REF!),IFERROR(_xlfn.XLOOKUP(M655&amp;(F655-4),'Báo cáo'!#REF!,'Báo cáo'!#REF!),IFERROR(_xlfn.XLOOKUP(M655&amp;(F655+6),'Báo cáo'!#REF!,'Báo cáo'!#REF!),IFERROR(_xlfn.XLOOKUP(M655&amp;(F655-2),'Báo cáo'!#REF!,'Báo cáo'!#REF!),IFERROR(_xlfn.XLOOKUP(M655&amp;(F655+4),'Báo cáo'!#REF!,'Báo cáo'!#REF!),_xlfn.XLOOKUP(M655&amp;(F655+13),'Báo cáo'!#REF!,'Báo cáo'!#REF!))))))))))))))</f>
        <v>#REF!</v>
      </c>
    </row>
    <row r="656" spans="1:15" hidden="1">
      <c r="A656">
        <v>510017</v>
      </c>
      <c r="B656" t="s">
        <v>18518</v>
      </c>
      <c r="C656" t="s">
        <v>18519</v>
      </c>
      <c r="D656" t="s">
        <v>20852</v>
      </c>
      <c r="E656" s="79" t="s">
        <v>20853</v>
      </c>
      <c r="F656" s="80">
        <v>2662146</v>
      </c>
      <c r="G656" s="81">
        <v>46092</v>
      </c>
      <c r="H656" s="81"/>
      <c r="I656" s="81"/>
      <c r="J656" s="81">
        <v>46136</v>
      </c>
      <c r="K656" t="s">
        <v>19483</v>
      </c>
      <c r="L656" s="21">
        <v>46136</v>
      </c>
      <c r="M656">
        <f t="shared" si="20"/>
        <v>18461</v>
      </c>
      <c r="N656" t="str">
        <f t="shared" si="21"/>
        <v>184612662146</v>
      </c>
      <c r="O656" t="e">
        <f>IFERROR(_xlfn.XLOOKUP(M656&amp;(F656),'Báo cáo'!#REF!,'Báo cáo'!#REF!),IFERROR(_xlfn.XLOOKUP(M656&amp;(F656-3),'Báo cáo'!#REF!,'Báo cáo'!#REF!),IFERROR(_xlfn.XLOOKUP(M656&amp;(F656-5),'Báo cáo'!#REF!,'Báo cáo'!#REF!),IFERROR(_xlfn.XLOOKUP(M656&amp;(F656+5),'Báo cáo'!#REF!,'Báo cáo'!#REF!),IFERROR(_xlfn.XLOOKUP(M656&amp;(F656+2),'Báo cáo'!#REF!,'Báo cáo'!#REF!),IFERROR(_xlfn.XLOOKUP(M656&amp;(F656-6),'Báo cáo'!#REF!,'Báo cáo'!#REF!),IFERROR(_xlfn.XLOOKUP(M656&amp;(F656-1),'Báo cáo'!#REF!,'Báo cáo'!#REF!),IFERROR(_xlfn.XLOOKUP(M656&amp;(F656+3),'Báo cáo'!#REF!,'Báo cáo'!#REF!),IFERROR(_xlfn.XLOOKUP(M656&amp;(F656+1),'Báo cáo'!#REF!,'Báo cáo'!#REF!),IFERROR(_xlfn.XLOOKUP(M656&amp;(F656-4),'Báo cáo'!#REF!,'Báo cáo'!#REF!),IFERROR(_xlfn.XLOOKUP(M656&amp;(F656+6),'Báo cáo'!#REF!,'Báo cáo'!#REF!),IFERROR(_xlfn.XLOOKUP(M656&amp;(F656-2),'Báo cáo'!#REF!,'Báo cáo'!#REF!),IFERROR(_xlfn.XLOOKUP(M656&amp;(F656+4),'Báo cáo'!#REF!,'Báo cáo'!#REF!),_xlfn.XLOOKUP(M656&amp;(F656+13),'Báo cáo'!#REF!,'Báo cáo'!#REF!))))))))))))))</f>
        <v>#REF!</v>
      </c>
    </row>
    <row r="657" spans="1:15" hidden="1">
      <c r="A657">
        <v>510024</v>
      </c>
      <c r="B657" t="s">
        <v>18518</v>
      </c>
      <c r="C657" t="s">
        <v>18519</v>
      </c>
      <c r="D657" t="s">
        <v>20854</v>
      </c>
      <c r="E657" s="79" t="s">
        <v>20855</v>
      </c>
      <c r="F657" s="80">
        <v>2917310</v>
      </c>
      <c r="G657" s="81">
        <v>46094</v>
      </c>
      <c r="H657" s="81"/>
      <c r="I657" s="81"/>
      <c r="J657" s="81">
        <v>46136</v>
      </c>
      <c r="K657" t="s">
        <v>19484</v>
      </c>
      <c r="L657" s="21">
        <v>46136</v>
      </c>
      <c r="M657">
        <f t="shared" si="20"/>
        <v>18462</v>
      </c>
      <c r="N657" t="str">
        <f t="shared" si="21"/>
        <v>184622917310</v>
      </c>
      <c r="O657" t="e">
        <f>IFERROR(_xlfn.XLOOKUP(M657&amp;(F657),'Báo cáo'!#REF!,'Báo cáo'!#REF!),IFERROR(_xlfn.XLOOKUP(M657&amp;(F657-3),'Báo cáo'!#REF!,'Báo cáo'!#REF!),IFERROR(_xlfn.XLOOKUP(M657&amp;(F657-5),'Báo cáo'!#REF!,'Báo cáo'!#REF!),IFERROR(_xlfn.XLOOKUP(M657&amp;(F657+5),'Báo cáo'!#REF!,'Báo cáo'!#REF!),IFERROR(_xlfn.XLOOKUP(M657&amp;(F657+2),'Báo cáo'!#REF!,'Báo cáo'!#REF!),IFERROR(_xlfn.XLOOKUP(M657&amp;(F657-6),'Báo cáo'!#REF!,'Báo cáo'!#REF!),IFERROR(_xlfn.XLOOKUP(M657&amp;(F657-1),'Báo cáo'!#REF!,'Báo cáo'!#REF!),IFERROR(_xlfn.XLOOKUP(M657&amp;(F657+3),'Báo cáo'!#REF!,'Báo cáo'!#REF!),IFERROR(_xlfn.XLOOKUP(M657&amp;(F657+1),'Báo cáo'!#REF!,'Báo cáo'!#REF!),IFERROR(_xlfn.XLOOKUP(M657&amp;(F657-4),'Báo cáo'!#REF!,'Báo cáo'!#REF!),IFERROR(_xlfn.XLOOKUP(M657&amp;(F657+6),'Báo cáo'!#REF!,'Báo cáo'!#REF!),IFERROR(_xlfn.XLOOKUP(M657&amp;(F657-2),'Báo cáo'!#REF!,'Báo cáo'!#REF!),IFERROR(_xlfn.XLOOKUP(M657&amp;(F657+4),'Báo cáo'!#REF!,'Báo cáo'!#REF!),_xlfn.XLOOKUP(M657&amp;(F657+13),'Báo cáo'!#REF!,'Báo cáo'!#REF!))))))))))))))</f>
        <v>#REF!</v>
      </c>
    </row>
    <row r="658" spans="1:15" hidden="1">
      <c r="A658">
        <v>510024</v>
      </c>
      <c r="B658" t="s">
        <v>18518</v>
      </c>
      <c r="C658" t="s">
        <v>18519</v>
      </c>
      <c r="D658" t="s">
        <v>20856</v>
      </c>
      <c r="E658" s="79" t="s">
        <v>20857</v>
      </c>
      <c r="F658" s="80">
        <v>1133460</v>
      </c>
      <c r="G658" s="81">
        <v>46094</v>
      </c>
      <c r="H658" s="81"/>
      <c r="I658" s="81"/>
      <c r="J658" s="81">
        <v>46136</v>
      </c>
      <c r="K658" t="s">
        <v>19485</v>
      </c>
      <c r="L658" s="21">
        <v>46136</v>
      </c>
      <c r="M658">
        <f t="shared" si="20"/>
        <v>18463</v>
      </c>
      <c r="N658" t="str">
        <f t="shared" si="21"/>
        <v>184631133460</v>
      </c>
      <c r="O658" t="e">
        <f>IFERROR(_xlfn.XLOOKUP(M658&amp;(F658),'Báo cáo'!#REF!,'Báo cáo'!#REF!),IFERROR(_xlfn.XLOOKUP(M658&amp;(F658-3),'Báo cáo'!#REF!,'Báo cáo'!#REF!),IFERROR(_xlfn.XLOOKUP(M658&amp;(F658-5),'Báo cáo'!#REF!,'Báo cáo'!#REF!),IFERROR(_xlfn.XLOOKUP(M658&amp;(F658+5),'Báo cáo'!#REF!,'Báo cáo'!#REF!),IFERROR(_xlfn.XLOOKUP(M658&amp;(F658+2),'Báo cáo'!#REF!,'Báo cáo'!#REF!),IFERROR(_xlfn.XLOOKUP(M658&amp;(F658-6),'Báo cáo'!#REF!,'Báo cáo'!#REF!),IFERROR(_xlfn.XLOOKUP(M658&amp;(F658-1),'Báo cáo'!#REF!,'Báo cáo'!#REF!),IFERROR(_xlfn.XLOOKUP(M658&amp;(F658+3),'Báo cáo'!#REF!,'Báo cáo'!#REF!),IFERROR(_xlfn.XLOOKUP(M658&amp;(F658+1),'Báo cáo'!#REF!,'Báo cáo'!#REF!),IFERROR(_xlfn.XLOOKUP(M658&amp;(F658-4),'Báo cáo'!#REF!,'Báo cáo'!#REF!),IFERROR(_xlfn.XLOOKUP(M658&amp;(F658+6),'Báo cáo'!#REF!,'Báo cáo'!#REF!),IFERROR(_xlfn.XLOOKUP(M658&amp;(F658-2),'Báo cáo'!#REF!,'Báo cáo'!#REF!),IFERROR(_xlfn.XLOOKUP(M658&amp;(F658+4),'Báo cáo'!#REF!,'Báo cáo'!#REF!),_xlfn.XLOOKUP(M658&amp;(F658+13),'Báo cáo'!#REF!,'Báo cáo'!#REF!))))))))))))))</f>
        <v>#REF!</v>
      </c>
    </row>
    <row r="659" spans="1:15" hidden="1">
      <c r="A659">
        <v>510011</v>
      </c>
      <c r="B659" t="s">
        <v>18518</v>
      </c>
      <c r="C659" t="s">
        <v>18519</v>
      </c>
      <c r="D659" t="s">
        <v>20858</v>
      </c>
      <c r="E659" s="79" t="s">
        <v>20859</v>
      </c>
      <c r="F659" s="80">
        <v>4758332</v>
      </c>
      <c r="G659" s="81">
        <v>46091</v>
      </c>
      <c r="H659" s="81"/>
      <c r="I659" s="81"/>
      <c r="J659" s="81">
        <v>46136</v>
      </c>
      <c r="K659" t="s">
        <v>19486</v>
      </c>
      <c r="L659" s="21">
        <v>46136</v>
      </c>
      <c r="M659">
        <f t="shared" si="20"/>
        <v>18464</v>
      </c>
      <c r="N659" t="str">
        <f t="shared" si="21"/>
        <v>184644758332</v>
      </c>
      <c r="O659" t="e">
        <f>IFERROR(_xlfn.XLOOKUP(M659&amp;(F659),'Báo cáo'!#REF!,'Báo cáo'!#REF!),IFERROR(_xlfn.XLOOKUP(M659&amp;(F659-3),'Báo cáo'!#REF!,'Báo cáo'!#REF!),IFERROR(_xlfn.XLOOKUP(M659&amp;(F659-5),'Báo cáo'!#REF!,'Báo cáo'!#REF!),IFERROR(_xlfn.XLOOKUP(M659&amp;(F659+5),'Báo cáo'!#REF!,'Báo cáo'!#REF!),IFERROR(_xlfn.XLOOKUP(M659&amp;(F659+2),'Báo cáo'!#REF!,'Báo cáo'!#REF!),IFERROR(_xlfn.XLOOKUP(M659&amp;(F659-6),'Báo cáo'!#REF!,'Báo cáo'!#REF!),IFERROR(_xlfn.XLOOKUP(M659&amp;(F659-1),'Báo cáo'!#REF!,'Báo cáo'!#REF!),IFERROR(_xlfn.XLOOKUP(M659&amp;(F659+3),'Báo cáo'!#REF!,'Báo cáo'!#REF!),IFERROR(_xlfn.XLOOKUP(M659&amp;(F659+1),'Báo cáo'!#REF!,'Báo cáo'!#REF!),IFERROR(_xlfn.XLOOKUP(M659&amp;(F659-4),'Báo cáo'!#REF!,'Báo cáo'!#REF!),IFERROR(_xlfn.XLOOKUP(M659&amp;(F659+6),'Báo cáo'!#REF!,'Báo cáo'!#REF!),IFERROR(_xlfn.XLOOKUP(M659&amp;(F659-2),'Báo cáo'!#REF!,'Báo cáo'!#REF!),IFERROR(_xlfn.XLOOKUP(M659&amp;(F659+4),'Báo cáo'!#REF!,'Báo cáo'!#REF!),_xlfn.XLOOKUP(M659&amp;(F659+13),'Báo cáo'!#REF!,'Báo cáo'!#REF!))))))))))))))</f>
        <v>#REF!</v>
      </c>
    </row>
    <row r="660" spans="1:15" hidden="1">
      <c r="A660">
        <v>510011</v>
      </c>
      <c r="B660" t="s">
        <v>18518</v>
      </c>
      <c r="C660" t="s">
        <v>18519</v>
      </c>
      <c r="D660" t="s">
        <v>20860</v>
      </c>
      <c r="E660" s="79" t="s">
        <v>20861</v>
      </c>
      <c r="F660" s="80">
        <v>4629272</v>
      </c>
      <c r="G660" s="81">
        <v>46091</v>
      </c>
      <c r="H660" s="81"/>
      <c r="I660" s="81"/>
      <c r="J660" s="81">
        <v>46136</v>
      </c>
      <c r="K660" t="s">
        <v>19487</v>
      </c>
      <c r="L660" s="21">
        <v>46136</v>
      </c>
      <c r="M660">
        <f t="shared" si="20"/>
        <v>18465</v>
      </c>
      <c r="N660" t="str">
        <f t="shared" si="21"/>
        <v>184654629272</v>
      </c>
      <c r="O660" t="e">
        <f>IFERROR(_xlfn.XLOOKUP(M660&amp;(F660),'Báo cáo'!#REF!,'Báo cáo'!#REF!),IFERROR(_xlfn.XLOOKUP(M660&amp;(F660-3),'Báo cáo'!#REF!,'Báo cáo'!#REF!),IFERROR(_xlfn.XLOOKUP(M660&amp;(F660-5),'Báo cáo'!#REF!,'Báo cáo'!#REF!),IFERROR(_xlfn.XLOOKUP(M660&amp;(F660+5),'Báo cáo'!#REF!,'Báo cáo'!#REF!),IFERROR(_xlfn.XLOOKUP(M660&amp;(F660+2),'Báo cáo'!#REF!,'Báo cáo'!#REF!),IFERROR(_xlfn.XLOOKUP(M660&amp;(F660-6),'Báo cáo'!#REF!,'Báo cáo'!#REF!),IFERROR(_xlfn.XLOOKUP(M660&amp;(F660-1),'Báo cáo'!#REF!,'Báo cáo'!#REF!),IFERROR(_xlfn.XLOOKUP(M660&amp;(F660+3),'Báo cáo'!#REF!,'Báo cáo'!#REF!),IFERROR(_xlfn.XLOOKUP(M660&amp;(F660+1),'Báo cáo'!#REF!,'Báo cáo'!#REF!),IFERROR(_xlfn.XLOOKUP(M660&amp;(F660-4),'Báo cáo'!#REF!,'Báo cáo'!#REF!),IFERROR(_xlfn.XLOOKUP(M660&amp;(F660+6),'Báo cáo'!#REF!,'Báo cáo'!#REF!),IFERROR(_xlfn.XLOOKUP(M660&amp;(F660-2),'Báo cáo'!#REF!,'Báo cáo'!#REF!),IFERROR(_xlfn.XLOOKUP(M660&amp;(F660+4),'Báo cáo'!#REF!,'Báo cáo'!#REF!),_xlfn.XLOOKUP(M660&amp;(F660+13),'Báo cáo'!#REF!,'Báo cáo'!#REF!))))))))))))))</f>
        <v>#REF!</v>
      </c>
    </row>
    <row r="661" spans="1:15" hidden="1">
      <c r="A661">
        <v>510010</v>
      </c>
      <c r="B661" t="s">
        <v>18518</v>
      </c>
      <c r="C661" t="s">
        <v>18519</v>
      </c>
      <c r="D661" t="s">
        <v>20862</v>
      </c>
      <c r="E661" s="79" t="s">
        <v>20863</v>
      </c>
      <c r="F661" s="80">
        <v>3854628</v>
      </c>
      <c r="G661" s="81">
        <v>46093</v>
      </c>
      <c r="H661" s="81"/>
      <c r="I661" s="81"/>
      <c r="J661" s="81">
        <v>46136</v>
      </c>
      <c r="K661" t="s">
        <v>19489</v>
      </c>
      <c r="L661" s="21">
        <v>46136</v>
      </c>
      <c r="M661">
        <f t="shared" si="20"/>
        <v>19080</v>
      </c>
      <c r="N661" t="str">
        <f t="shared" si="21"/>
        <v>190803854628</v>
      </c>
      <c r="O661" t="e">
        <f>IFERROR(_xlfn.XLOOKUP(M661&amp;(F661),'Báo cáo'!#REF!,'Báo cáo'!#REF!),IFERROR(_xlfn.XLOOKUP(M661&amp;(F661-3),'Báo cáo'!#REF!,'Báo cáo'!#REF!),IFERROR(_xlfn.XLOOKUP(M661&amp;(F661-5),'Báo cáo'!#REF!,'Báo cáo'!#REF!),IFERROR(_xlfn.XLOOKUP(M661&amp;(F661+5),'Báo cáo'!#REF!,'Báo cáo'!#REF!),IFERROR(_xlfn.XLOOKUP(M661&amp;(F661+2),'Báo cáo'!#REF!,'Báo cáo'!#REF!),IFERROR(_xlfn.XLOOKUP(M661&amp;(F661-6),'Báo cáo'!#REF!,'Báo cáo'!#REF!),IFERROR(_xlfn.XLOOKUP(M661&amp;(F661-1),'Báo cáo'!#REF!,'Báo cáo'!#REF!),IFERROR(_xlfn.XLOOKUP(M661&amp;(F661+3),'Báo cáo'!#REF!,'Báo cáo'!#REF!),IFERROR(_xlfn.XLOOKUP(M661&amp;(F661+1),'Báo cáo'!#REF!,'Báo cáo'!#REF!),IFERROR(_xlfn.XLOOKUP(M661&amp;(F661-4),'Báo cáo'!#REF!,'Báo cáo'!#REF!),IFERROR(_xlfn.XLOOKUP(M661&amp;(F661+6),'Báo cáo'!#REF!,'Báo cáo'!#REF!),IFERROR(_xlfn.XLOOKUP(M661&amp;(F661-2),'Báo cáo'!#REF!,'Báo cáo'!#REF!),IFERROR(_xlfn.XLOOKUP(M661&amp;(F661+4),'Báo cáo'!#REF!,'Báo cáo'!#REF!),_xlfn.XLOOKUP(M661&amp;(F661+13),'Báo cáo'!#REF!,'Báo cáo'!#REF!))))))))))))))</f>
        <v>#REF!</v>
      </c>
    </row>
    <row r="662" spans="1:15" hidden="1">
      <c r="A662">
        <v>510010</v>
      </c>
      <c r="B662" t="s">
        <v>18518</v>
      </c>
      <c r="C662" t="s">
        <v>18519</v>
      </c>
      <c r="D662" t="s">
        <v>20864</v>
      </c>
      <c r="E662" s="79" t="s">
        <v>20865</v>
      </c>
      <c r="F662" s="80">
        <v>10296572</v>
      </c>
      <c r="G662" s="81">
        <v>46093</v>
      </c>
      <c r="H662" s="81"/>
      <c r="I662" s="81"/>
      <c r="J662" s="81">
        <v>46136</v>
      </c>
      <c r="K662" t="s">
        <v>19490</v>
      </c>
      <c r="L662" s="21">
        <v>46136</v>
      </c>
      <c r="M662">
        <f t="shared" si="20"/>
        <v>19081</v>
      </c>
      <c r="N662" t="str">
        <f t="shared" si="21"/>
        <v>1908110296572</v>
      </c>
      <c r="O662" t="e">
        <f>IFERROR(_xlfn.XLOOKUP(M662&amp;(F662),'Báo cáo'!#REF!,'Báo cáo'!#REF!),IFERROR(_xlfn.XLOOKUP(M662&amp;(F662-3),'Báo cáo'!#REF!,'Báo cáo'!#REF!),IFERROR(_xlfn.XLOOKUP(M662&amp;(F662-5),'Báo cáo'!#REF!,'Báo cáo'!#REF!),IFERROR(_xlfn.XLOOKUP(M662&amp;(F662+5),'Báo cáo'!#REF!,'Báo cáo'!#REF!),IFERROR(_xlfn.XLOOKUP(M662&amp;(F662+2),'Báo cáo'!#REF!,'Báo cáo'!#REF!),IFERROR(_xlfn.XLOOKUP(M662&amp;(F662-6),'Báo cáo'!#REF!,'Báo cáo'!#REF!),IFERROR(_xlfn.XLOOKUP(M662&amp;(F662-1),'Báo cáo'!#REF!,'Báo cáo'!#REF!),IFERROR(_xlfn.XLOOKUP(M662&amp;(F662+3),'Báo cáo'!#REF!,'Báo cáo'!#REF!),IFERROR(_xlfn.XLOOKUP(M662&amp;(F662+1),'Báo cáo'!#REF!,'Báo cáo'!#REF!),IFERROR(_xlfn.XLOOKUP(M662&amp;(F662-4),'Báo cáo'!#REF!,'Báo cáo'!#REF!),IFERROR(_xlfn.XLOOKUP(M662&amp;(F662+6),'Báo cáo'!#REF!,'Báo cáo'!#REF!),IFERROR(_xlfn.XLOOKUP(M662&amp;(F662-2),'Báo cáo'!#REF!,'Báo cáo'!#REF!),IFERROR(_xlfn.XLOOKUP(M662&amp;(F662+4),'Báo cáo'!#REF!,'Báo cáo'!#REF!),_xlfn.XLOOKUP(M662&amp;(F662+13),'Báo cáo'!#REF!,'Báo cáo'!#REF!))))))))))))))</f>
        <v>#REF!</v>
      </c>
    </row>
    <row r="663" spans="1:15" hidden="1">
      <c r="A663">
        <v>510010</v>
      </c>
      <c r="B663" t="s">
        <v>18518</v>
      </c>
      <c r="C663" t="s">
        <v>18519</v>
      </c>
      <c r="D663" t="s">
        <v>20866</v>
      </c>
      <c r="E663" s="79" t="s">
        <v>20867</v>
      </c>
      <c r="F663" s="80">
        <v>6344433</v>
      </c>
      <c r="G663" s="81">
        <v>46093</v>
      </c>
      <c r="H663" s="81"/>
      <c r="I663" s="81"/>
      <c r="J663" s="81">
        <v>46136</v>
      </c>
      <c r="K663" t="s">
        <v>19491</v>
      </c>
      <c r="L663" s="21">
        <v>46136</v>
      </c>
      <c r="M663">
        <f t="shared" si="20"/>
        <v>19082</v>
      </c>
      <c r="N663" t="str">
        <f t="shared" si="21"/>
        <v>190826344433</v>
      </c>
      <c r="O663" t="e">
        <f>IFERROR(_xlfn.XLOOKUP(M663&amp;(F663),'Báo cáo'!#REF!,'Báo cáo'!#REF!),IFERROR(_xlfn.XLOOKUP(M663&amp;(F663-3),'Báo cáo'!#REF!,'Báo cáo'!#REF!),IFERROR(_xlfn.XLOOKUP(M663&amp;(F663-5),'Báo cáo'!#REF!,'Báo cáo'!#REF!),IFERROR(_xlfn.XLOOKUP(M663&amp;(F663+5),'Báo cáo'!#REF!,'Báo cáo'!#REF!),IFERROR(_xlfn.XLOOKUP(M663&amp;(F663+2),'Báo cáo'!#REF!,'Báo cáo'!#REF!),IFERROR(_xlfn.XLOOKUP(M663&amp;(F663-6),'Báo cáo'!#REF!,'Báo cáo'!#REF!),IFERROR(_xlfn.XLOOKUP(M663&amp;(F663-1),'Báo cáo'!#REF!,'Báo cáo'!#REF!),IFERROR(_xlfn.XLOOKUP(M663&amp;(F663+3),'Báo cáo'!#REF!,'Báo cáo'!#REF!),IFERROR(_xlfn.XLOOKUP(M663&amp;(F663+1),'Báo cáo'!#REF!,'Báo cáo'!#REF!),IFERROR(_xlfn.XLOOKUP(M663&amp;(F663-4),'Báo cáo'!#REF!,'Báo cáo'!#REF!),IFERROR(_xlfn.XLOOKUP(M663&amp;(F663+6),'Báo cáo'!#REF!,'Báo cáo'!#REF!),IFERROR(_xlfn.XLOOKUP(M663&amp;(F663-2),'Báo cáo'!#REF!,'Báo cáo'!#REF!),IFERROR(_xlfn.XLOOKUP(M663&amp;(F663+4),'Báo cáo'!#REF!,'Báo cáo'!#REF!),_xlfn.XLOOKUP(M663&amp;(F663+13),'Báo cáo'!#REF!,'Báo cáo'!#REF!))))))))))))))</f>
        <v>#REF!</v>
      </c>
    </row>
    <row r="664" spans="1:15" hidden="1">
      <c r="A664">
        <v>510025</v>
      </c>
      <c r="B664" t="s">
        <v>18518</v>
      </c>
      <c r="C664" t="s">
        <v>18519</v>
      </c>
      <c r="D664" t="s">
        <v>20868</v>
      </c>
      <c r="E664" s="79" t="s">
        <v>20869</v>
      </c>
      <c r="F664" s="80">
        <v>7572717</v>
      </c>
      <c r="G664" s="81">
        <v>46094</v>
      </c>
      <c r="H664" s="81"/>
      <c r="I664" s="81"/>
      <c r="J664" s="81">
        <v>46136</v>
      </c>
      <c r="K664" t="s">
        <v>19492</v>
      </c>
      <c r="L664" s="21">
        <v>46136</v>
      </c>
      <c r="M664">
        <f t="shared" si="20"/>
        <v>19252</v>
      </c>
      <c r="N664" t="str">
        <f t="shared" si="21"/>
        <v>192527572717</v>
      </c>
      <c r="O664" t="e">
        <f>IFERROR(_xlfn.XLOOKUP(M664&amp;(F664),'Báo cáo'!#REF!,'Báo cáo'!#REF!),IFERROR(_xlfn.XLOOKUP(M664&amp;(F664-3),'Báo cáo'!#REF!,'Báo cáo'!#REF!),IFERROR(_xlfn.XLOOKUP(M664&amp;(F664-5),'Báo cáo'!#REF!,'Báo cáo'!#REF!),IFERROR(_xlfn.XLOOKUP(M664&amp;(F664+5),'Báo cáo'!#REF!,'Báo cáo'!#REF!),IFERROR(_xlfn.XLOOKUP(M664&amp;(F664+2),'Báo cáo'!#REF!,'Báo cáo'!#REF!),IFERROR(_xlfn.XLOOKUP(M664&amp;(F664-6),'Báo cáo'!#REF!,'Báo cáo'!#REF!),IFERROR(_xlfn.XLOOKUP(M664&amp;(F664-1),'Báo cáo'!#REF!,'Báo cáo'!#REF!),IFERROR(_xlfn.XLOOKUP(M664&amp;(F664+3),'Báo cáo'!#REF!,'Báo cáo'!#REF!),IFERROR(_xlfn.XLOOKUP(M664&amp;(F664+1),'Báo cáo'!#REF!,'Báo cáo'!#REF!),IFERROR(_xlfn.XLOOKUP(M664&amp;(F664-4),'Báo cáo'!#REF!,'Báo cáo'!#REF!),IFERROR(_xlfn.XLOOKUP(M664&amp;(F664+6),'Báo cáo'!#REF!,'Báo cáo'!#REF!),IFERROR(_xlfn.XLOOKUP(M664&amp;(F664-2),'Báo cáo'!#REF!,'Báo cáo'!#REF!),IFERROR(_xlfn.XLOOKUP(M664&amp;(F664+4),'Báo cáo'!#REF!,'Báo cáo'!#REF!),_xlfn.XLOOKUP(M664&amp;(F664+13),'Báo cáo'!#REF!,'Báo cáo'!#REF!))))))))))))))</f>
        <v>#REF!</v>
      </c>
    </row>
    <row r="665" spans="1:15" ht="15.75" hidden="1" customHeight="1">
      <c r="A665">
        <v>510024</v>
      </c>
      <c r="B665" t="s">
        <v>18518</v>
      </c>
      <c r="C665" t="s">
        <v>18519</v>
      </c>
      <c r="D665" t="s">
        <v>20870</v>
      </c>
      <c r="E665" s="79" t="s">
        <v>20871</v>
      </c>
      <c r="F665" s="80">
        <v>756000</v>
      </c>
      <c r="G665" s="81">
        <v>46097</v>
      </c>
      <c r="H665" s="81"/>
      <c r="I665" s="81"/>
      <c r="J665" s="81">
        <v>46136</v>
      </c>
      <c r="K665" t="s">
        <v>19493</v>
      </c>
      <c r="L665" s="21">
        <v>46136</v>
      </c>
      <c r="M665">
        <f t="shared" si="20"/>
        <v>19253</v>
      </c>
      <c r="N665" t="str">
        <f t="shared" si="21"/>
        <v>19253756000</v>
      </c>
      <c r="O665" t="e">
        <f>IFERROR(_xlfn.XLOOKUP(M665&amp;(F665),'Báo cáo'!#REF!,'Báo cáo'!#REF!),IFERROR(_xlfn.XLOOKUP(M665&amp;(F665-3),'Báo cáo'!#REF!,'Báo cáo'!#REF!),IFERROR(_xlfn.XLOOKUP(M665&amp;(F665-5),'Báo cáo'!#REF!,'Báo cáo'!#REF!),IFERROR(_xlfn.XLOOKUP(M665&amp;(F665+5),'Báo cáo'!#REF!,'Báo cáo'!#REF!),IFERROR(_xlfn.XLOOKUP(M665&amp;(F665+2),'Báo cáo'!#REF!,'Báo cáo'!#REF!),IFERROR(_xlfn.XLOOKUP(M665&amp;(F665-6),'Báo cáo'!#REF!,'Báo cáo'!#REF!),IFERROR(_xlfn.XLOOKUP(M665&amp;(F665-1),'Báo cáo'!#REF!,'Báo cáo'!#REF!),IFERROR(_xlfn.XLOOKUP(M665&amp;(F665+3),'Báo cáo'!#REF!,'Báo cáo'!#REF!),IFERROR(_xlfn.XLOOKUP(M665&amp;(F665+1),'Báo cáo'!#REF!,'Báo cáo'!#REF!),IFERROR(_xlfn.XLOOKUP(M665&amp;(F665-4),'Báo cáo'!#REF!,'Báo cáo'!#REF!),IFERROR(_xlfn.XLOOKUP(M665&amp;(F665+6),'Báo cáo'!#REF!,'Báo cáo'!#REF!),IFERROR(_xlfn.XLOOKUP(M665&amp;(F665-2),'Báo cáo'!#REF!,'Báo cáo'!#REF!),IFERROR(_xlfn.XLOOKUP(M665&amp;(F665+4),'Báo cáo'!#REF!,'Báo cáo'!#REF!),_xlfn.XLOOKUP(M665&amp;(F665+13),'Báo cáo'!#REF!,'Báo cáo'!#REF!))))))))))))))</f>
        <v>#REF!</v>
      </c>
    </row>
    <row r="666" spans="1:15" hidden="1">
      <c r="A666">
        <v>510022</v>
      </c>
      <c r="B666" t="s">
        <v>18518</v>
      </c>
      <c r="C666" t="s">
        <v>18519</v>
      </c>
      <c r="D666" t="s">
        <v>20872</v>
      </c>
      <c r="E666" s="79" t="s">
        <v>20873</v>
      </c>
      <c r="F666" s="80">
        <v>2314629</v>
      </c>
      <c r="G666" s="81">
        <v>46095</v>
      </c>
      <c r="H666" s="81"/>
      <c r="I666" s="81"/>
      <c r="J666" s="81">
        <v>46136</v>
      </c>
      <c r="K666" t="s">
        <v>19494</v>
      </c>
      <c r="L666" s="21">
        <v>46136</v>
      </c>
      <c r="M666">
        <f t="shared" si="20"/>
        <v>19254</v>
      </c>
      <c r="N666" t="str">
        <f t="shared" si="21"/>
        <v>192542314629</v>
      </c>
      <c r="O666" t="e">
        <f>IFERROR(_xlfn.XLOOKUP(M666&amp;(F666),'Báo cáo'!#REF!,'Báo cáo'!#REF!),IFERROR(_xlfn.XLOOKUP(M666&amp;(F666-3),'Báo cáo'!#REF!,'Báo cáo'!#REF!),IFERROR(_xlfn.XLOOKUP(M666&amp;(F666-5),'Báo cáo'!#REF!,'Báo cáo'!#REF!),IFERROR(_xlfn.XLOOKUP(M666&amp;(F666+5),'Báo cáo'!#REF!,'Báo cáo'!#REF!),IFERROR(_xlfn.XLOOKUP(M666&amp;(F666+2),'Báo cáo'!#REF!,'Báo cáo'!#REF!),IFERROR(_xlfn.XLOOKUP(M666&amp;(F666-6),'Báo cáo'!#REF!,'Báo cáo'!#REF!),IFERROR(_xlfn.XLOOKUP(M666&amp;(F666-1),'Báo cáo'!#REF!,'Báo cáo'!#REF!),IFERROR(_xlfn.XLOOKUP(M666&amp;(F666+3),'Báo cáo'!#REF!,'Báo cáo'!#REF!),IFERROR(_xlfn.XLOOKUP(M666&amp;(F666+1),'Báo cáo'!#REF!,'Báo cáo'!#REF!),IFERROR(_xlfn.XLOOKUP(M666&amp;(F666-4),'Báo cáo'!#REF!,'Báo cáo'!#REF!),IFERROR(_xlfn.XLOOKUP(M666&amp;(F666+6),'Báo cáo'!#REF!,'Báo cáo'!#REF!),IFERROR(_xlfn.XLOOKUP(M666&amp;(F666-2),'Báo cáo'!#REF!,'Báo cáo'!#REF!),IFERROR(_xlfn.XLOOKUP(M666&amp;(F666+4),'Báo cáo'!#REF!,'Báo cáo'!#REF!),_xlfn.XLOOKUP(M666&amp;(F666+13),'Báo cáo'!#REF!,'Báo cáo'!#REF!))))))))))))))</f>
        <v>#REF!</v>
      </c>
    </row>
    <row r="667" spans="1:15" hidden="1">
      <c r="A667">
        <v>510017</v>
      </c>
      <c r="B667" t="s">
        <v>18518</v>
      </c>
      <c r="C667" t="s">
        <v>18519</v>
      </c>
      <c r="D667" t="s">
        <v>20874</v>
      </c>
      <c r="E667" s="79" t="s">
        <v>20875</v>
      </c>
      <c r="F667" s="80">
        <v>3520976</v>
      </c>
      <c r="G667" s="81">
        <v>46095</v>
      </c>
      <c r="H667" s="81"/>
      <c r="I667" s="81"/>
      <c r="J667" s="81">
        <v>46136</v>
      </c>
      <c r="K667" t="s">
        <v>19495</v>
      </c>
      <c r="L667" s="21">
        <v>46136</v>
      </c>
      <c r="M667">
        <f t="shared" si="20"/>
        <v>19255</v>
      </c>
      <c r="N667" t="str">
        <f t="shared" si="21"/>
        <v>192553520976</v>
      </c>
      <c r="O667" t="e">
        <f>IFERROR(_xlfn.XLOOKUP(M667&amp;(F667),'Báo cáo'!#REF!,'Báo cáo'!#REF!),IFERROR(_xlfn.XLOOKUP(M667&amp;(F667-3),'Báo cáo'!#REF!,'Báo cáo'!#REF!),IFERROR(_xlfn.XLOOKUP(M667&amp;(F667-5),'Báo cáo'!#REF!,'Báo cáo'!#REF!),IFERROR(_xlfn.XLOOKUP(M667&amp;(F667+5),'Báo cáo'!#REF!,'Báo cáo'!#REF!),IFERROR(_xlfn.XLOOKUP(M667&amp;(F667+2),'Báo cáo'!#REF!,'Báo cáo'!#REF!),IFERROR(_xlfn.XLOOKUP(M667&amp;(F667-6),'Báo cáo'!#REF!,'Báo cáo'!#REF!),IFERROR(_xlfn.XLOOKUP(M667&amp;(F667-1),'Báo cáo'!#REF!,'Báo cáo'!#REF!),IFERROR(_xlfn.XLOOKUP(M667&amp;(F667+3),'Báo cáo'!#REF!,'Báo cáo'!#REF!),IFERROR(_xlfn.XLOOKUP(M667&amp;(F667+1),'Báo cáo'!#REF!,'Báo cáo'!#REF!),IFERROR(_xlfn.XLOOKUP(M667&amp;(F667-4),'Báo cáo'!#REF!,'Báo cáo'!#REF!),IFERROR(_xlfn.XLOOKUP(M667&amp;(F667+6),'Báo cáo'!#REF!,'Báo cáo'!#REF!),IFERROR(_xlfn.XLOOKUP(M667&amp;(F667-2),'Báo cáo'!#REF!,'Báo cáo'!#REF!),IFERROR(_xlfn.XLOOKUP(M667&amp;(F667+4),'Báo cáo'!#REF!,'Báo cáo'!#REF!),_xlfn.XLOOKUP(M667&amp;(F667+13),'Báo cáo'!#REF!,'Báo cáo'!#REF!))))))))))))))</f>
        <v>#REF!</v>
      </c>
    </row>
    <row r="668" spans="1:15" hidden="1">
      <c r="A668">
        <v>510013</v>
      </c>
      <c r="B668" t="s">
        <v>18518</v>
      </c>
      <c r="C668" t="s">
        <v>18519</v>
      </c>
      <c r="D668" t="s">
        <v>20876</v>
      </c>
      <c r="E668" s="79" t="s">
        <v>20877</v>
      </c>
      <c r="F668" s="80">
        <v>1875920</v>
      </c>
      <c r="G668" s="81">
        <v>46093</v>
      </c>
      <c r="H668" s="81"/>
      <c r="I668" s="81"/>
      <c r="J668" s="81">
        <v>46136</v>
      </c>
      <c r="K668" t="s">
        <v>19496</v>
      </c>
      <c r="L668" s="21">
        <v>46136</v>
      </c>
      <c r="M668">
        <f t="shared" si="20"/>
        <v>19271</v>
      </c>
      <c r="N668" t="str">
        <f t="shared" si="21"/>
        <v>192711875920</v>
      </c>
      <c r="O668" t="e">
        <f>IFERROR(_xlfn.XLOOKUP(M668&amp;(F668),'Báo cáo'!#REF!,'Báo cáo'!#REF!),IFERROR(_xlfn.XLOOKUP(M668&amp;(F668-3),'Báo cáo'!#REF!,'Báo cáo'!#REF!),IFERROR(_xlfn.XLOOKUP(M668&amp;(F668-5),'Báo cáo'!#REF!,'Báo cáo'!#REF!),IFERROR(_xlfn.XLOOKUP(M668&amp;(F668+5),'Báo cáo'!#REF!,'Báo cáo'!#REF!),IFERROR(_xlfn.XLOOKUP(M668&amp;(F668+2),'Báo cáo'!#REF!,'Báo cáo'!#REF!),IFERROR(_xlfn.XLOOKUP(M668&amp;(F668-6),'Báo cáo'!#REF!,'Báo cáo'!#REF!),IFERROR(_xlfn.XLOOKUP(M668&amp;(F668-1),'Báo cáo'!#REF!,'Báo cáo'!#REF!),IFERROR(_xlfn.XLOOKUP(M668&amp;(F668+3),'Báo cáo'!#REF!,'Báo cáo'!#REF!),IFERROR(_xlfn.XLOOKUP(M668&amp;(F668+1),'Báo cáo'!#REF!,'Báo cáo'!#REF!),IFERROR(_xlfn.XLOOKUP(M668&amp;(F668-4),'Báo cáo'!#REF!,'Báo cáo'!#REF!),IFERROR(_xlfn.XLOOKUP(M668&amp;(F668+6),'Báo cáo'!#REF!,'Báo cáo'!#REF!),IFERROR(_xlfn.XLOOKUP(M668&amp;(F668-2),'Báo cáo'!#REF!,'Báo cáo'!#REF!),IFERROR(_xlfn.XLOOKUP(M668&amp;(F668+4),'Báo cáo'!#REF!,'Báo cáo'!#REF!),_xlfn.XLOOKUP(M668&amp;(F668+13),'Báo cáo'!#REF!,'Báo cáo'!#REF!))))))))))))))</f>
        <v>#REF!</v>
      </c>
    </row>
    <row r="669" spans="1:15" hidden="1">
      <c r="A669">
        <v>510026</v>
      </c>
      <c r="B669" t="s">
        <v>18518</v>
      </c>
      <c r="C669" t="s">
        <v>18519</v>
      </c>
      <c r="D669" t="s">
        <v>20878</v>
      </c>
      <c r="E669" s="79" t="s">
        <v>20879</v>
      </c>
      <c r="F669" s="80">
        <v>2027700</v>
      </c>
      <c r="G669" s="81">
        <v>46092</v>
      </c>
      <c r="H669" s="81"/>
      <c r="I669" s="81"/>
      <c r="J669" s="81">
        <v>46136</v>
      </c>
      <c r="K669" t="s">
        <v>19488</v>
      </c>
      <c r="L669" s="21">
        <v>46136</v>
      </c>
      <c r="M669">
        <f t="shared" si="20"/>
        <v>19272</v>
      </c>
      <c r="N669" t="str">
        <f t="shared" si="21"/>
        <v>192722027700</v>
      </c>
      <c r="O669" t="e">
        <f>IFERROR(_xlfn.XLOOKUP(M669&amp;(F669),'Báo cáo'!#REF!,'Báo cáo'!#REF!),IFERROR(_xlfn.XLOOKUP(M669&amp;(F669-3),'Báo cáo'!#REF!,'Báo cáo'!#REF!),IFERROR(_xlfn.XLOOKUP(M669&amp;(F669-5),'Báo cáo'!#REF!,'Báo cáo'!#REF!),IFERROR(_xlfn.XLOOKUP(M669&amp;(F669+5),'Báo cáo'!#REF!,'Báo cáo'!#REF!),IFERROR(_xlfn.XLOOKUP(M669&amp;(F669+2),'Báo cáo'!#REF!,'Báo cáo'!#REF!),IFERROR(_xlfn.XLOOKUP(M669&amp;(F669-6),'Báo cáo'!#REF!,'Báo cáo'!#REF!),IFERROR(_xlfn.XLOOKUP(M669&amp;(F669-1),'Báo cáo'!#REF!,'Báo cáo'!#REF!),IFERROR(_xlfn.XLOOKUP(M669&amp;(F669+3),'Báo cáo'!#REF!,'Báo cáo'!#REF!),IFERROR(_xlfn.XLOOKUP(M669&amp;(F669+1),'Báo cáo'!#REF!,'Báo cáo'!#REF!),IFERROR(_xlfn.XLOOKUP(M669&amp;(F669-4),'Báo cáo'!#REF!,'Báo cáo'!#REF!),IFERROR(_xlfn.XLOOKUP(M669&amp;(F669+6),'Báo cáo'!#REF!,'Báo cáo'!#REF!),IFERROR(_xlfn.XLOOKUP(M669&amp;(F669-2),'Báo cáo'!#REF!,'Báo cáo'!#REF!),IFERROR(_xlfn.XLOOKUP(M669&amp;(F669+4),'Báo cáo'!#REF!,'Báo cáo'!#REF!),_xlfn.XLOOKUP(M669&amp;(F669+13),'Báo cáo'!#REF!,'Báo cáo'!#REF!))))))))))))))</f>
        <v>#REF!</v>
      </c>
    </row>
    <row r="670" spans="1:15" hidden="1">
      <c r="A670">
        <v>510010</v>
      </c>
      <c r="B670" t="s">
        <v>18518</v>
      </c>
      <c r="C670" t="s">
        <v>18519</v>
      </c>
      <c r="D670" t="s">
        <v>20880</v>
      </c>
      <c r="E670" s="79" t="s">
        <v>20881</v>
      </c>
      <c r="F670" s="80">
        <v>-14349370</v>
      </c>
      <c r="G670" s="81">
        <v>46115</v>
      </c>
      <c r="H670" s="81"/>
      <c r="I670" s="81"/>
      <c r="J670" s="81">
        <v>46136</v>
      </c>
      <c r="K670" t="s">
        <v>19533</v>
      </c>
      <c r="L670" s="21">
        <v>46136</v>
      </c>
      <c r="M670">
        <f t="shared" si="20"/>
        <v>19617</v>
      </c>
      <c r="N670" t="str">
        <f t="shared" si="21"/>
        <v>19617-14349370</v>
      </c>
      <c r="O670" t="e">
        <f>IFERROR(_xlfn.XLOOKUP(M670&amp;(F670),'Báo cáo'!#REF!,'Báo cáo'!#REF!),IFERROR(_xlfn.XLOOKUP(M670&amp;(F670-3),'Báo cáo'!#REF!,'Báo cáo'!#REF!),IFERROR(_xlfn.XLOOKUP(M670&amp;(F670-5),'Báo cáo'!#REF!,'Báo cáo'!#REF!),IFERROR(_xlfn.XLOOKUP(M670&amp;(F670+5),'Báo cáo'!#REF!,'Báo cáo'!#REF!),IFERROR(_xlfn.XLOOKUP(M670&amp;(F670+2),'Báo cáo'!#REF!,'Báo cáo'!#REF!),IFERROR(_xlfn.XLOOKUP(M670&amp;(F670-6),'Báo cáo'!#REF!,'Báo cáo'!#REF!),IFERROR(_xlfn.XLOOKUP(M670&amp;(F670-1),'Báo cáo'!#REF!,'Báo cáo'!#REF!),IFERROR(_xlfn.XLOOKUP(M670&amp;(F670+3),'Báo cáo'!#REF!,'Báo cáo'!#REF!),IFERROR(_xlfn.XLOOKUP(M670&amp;(F670+1),'Báo cáo'!#REF!,'Báo cáo'!#REF!),IFERROR(_xlfn.XLOOKUP(M670&amp;(F670-4),'Báo cáo'!#REF!,'Báo cáo'!#REF!),IFERROR(_xlfn.XLOOKUP(M670&amp;(F670+6),'Báo cáo'!#REF!,'Báo cáo'!#REF!),IFERROR(_xlfn.XLOOKUP(M670&amp;(F670-2),'Báo cáo'!#REF!,'Báo cáo'!#REF!),IFERROR(_xlfn.XLOOKUP(M670&amp;(F670+4),'Báo cáo'!#REF!,'Báo cáo'!#REF!),_xlfn.XLOOKUP(M670&amp;(F670+13),'Báo cáo'!#REF!,'Báo cáo'!#REF!))))))))))))))</f>
        <v>#REF!</v>
      </c>
    </row>
    <row r="671" spans="1:15" hidden="1">
      <c r="A671">
        <v>510010</v>
      </c>
      <c r="B671" t="s">
        <v>18518</v>
      </c>
      <c r="C671" t="s">
        <v>18519</v>
      </c>
      <c r="D671" t="s">
        <v>20882</v>
      </c>
      <c r="E671" s="79" t="s">
        <v>20883</v>
      </c>
      <c r="F671" s="80">
        <v>-3587343</v>
      </c>
      <c r="G671" s="81">
        <v>46115</v>
      </c>
      <c r="H671" s="81"/>
      <c r="I671" s="81"/>
      <c r="J671" s="81">
        <v>46136</v>
      </c>
      <c r="K671" t="s">
        <v>19536</v>
      </c>
      <c r="L671" s="21">
        <v>46136</v>
      </c>
      <c r="M671">
        <f t="shared" si="20"/>
        <v>19630</v>
      </c>
      <c r="N671" t="str">
        <f t="shared" si="21"/>
        <v>19630-3587343</v>
      </c>
      <c r="O671" t="e">
        <f>IFERROR(_xlfn.XLOOKUP(M671&amp;(F671),'Báo cáo'!#REF!,'Báo cáo'!#REF!),IFERROR(_xlfn.XLOOKUP(M671&amp;(F671-3),'Báo cáo'!#REF!,'Báo cáo'!#REF!),IFERROR(_xlfn.XLOOKUP(M671&amp;(F671-5),'Báo cáo'!#REF!,'Báo cáo'!#REF!),IFERROR(_xlfn.XLOOKUP(M671&amp;(F671+5),'Báo cáo'!#REF!,'Báo cáo'!#REF!),IFERROR(_xlfn.XLOOKUP(M671&amp;(F671+2),'Báo cáo'!#REF!,'Báo cáo'!#REF!),IFERROR(_xlfn.XLOOKUP(M671&amp;(F671-6),'Báo cáo'!#REF!,'Báo cáo'!#REF!),IFERROR(_xlfn.XLOOKUP(M671&amp;(F671-1),'Báo cáo'!#REF!,'Báo cáo'!#REF!),IFERROR(_xlfn.XLOOKUP(M671&amp;(F671+3),'Báo cáo'!#REF!,'Báo cáo'!#REF!),IFERROR(_xlfn.XLOOKUP(M671&amp;(F671+1),'Báo cáo'!#REF!,'Báo cáo'!#REF!),IFERROR(_xlfn.XLOOKUP(M671&amp;(F671-4),'Báo cáo'!#REF!,'Báo cáo'!#REF!),IFERROR(_xlfn.XLOOKUP(M671&amp;(F671+6),'Báo cáo'!#REF!,'Báo cáo'!#REF!),IFERROR(_xlfn.XLOOKUP(M671&amp;(F671-2),'Báo cáo'!#REF!,'Báo cáo'!#REF!),IFERROR(_xlfn.XLOOKUP(M671&amp;(F671+4),'Báo cáo'!#REF!,'Báo cáo'!#REF!),_xlfn.XLOOKUP(M671&amp;(F671+13),'Báo cáo'!#REF!,'Báo cáo'!#REF!))))))))))))))</f>
        <v>#REF!</v>
      </c>
    </row>
    <row r="672" spans="1:15" hidden="1">
      <c r="A672">
        <v>510010</v>
      </c>
      <c r="B672" t="s">
        <v>18518</v>
      </c>
      <c r="C672" t="s">
        <v>18519</v>
      </c>
      <c r="D672" t="s">
        <v>20884</v>
      </c>
      <c r="E672" s="79" t="s">
        <v>20885</v>
      </c>
      <c r="F672" s="80">
        <v>-16143042</v>
      </c>
      <c r="G672" s="81">
        <v>46115</v>
      </c>
      <c r="H672" s="81"/>
      <c r="I672" s="81"/>
      <c r="J672" s="81">
        <v>46136</v>
      </c>
      <c r="K672" t="s">
        <v>19537</v>
      </c>
      <c r="L672" s="21">
        <v>46136</v>
      </c>
      <c r="M672">
        <f t="shared" si="20"/>
        <v>19702</v>
      </c>
      <c r="N672" t="str">
        <f t="shared" si="21"/>
        <v>19702-16143042</v>
      </c>
      <c r="O672" t="e">
        <f>IFERROR(_xlfn.XLOOKUP(M672&amp;(F672),'Báo cáo'!#REF!,'Báo cáo'!#REF!),IFERROR(_xlfn.XLOOKUP(M672&amp;(F672-3),'Báo cáo'!#REF!,'Báo cáo'!#REF!),IFERROR(_xlfn.XLOOKUP(M672&amp;(F672-5),'Báo cáo'!#REF!,'Báo cáo'!#REF!),IFERROR(_xlfn.XLOOKUP(M672&amp;(F672+5),'Báo cáo'!#REF!,'Báo cáo'!#REF!),IFERROR(_xlfn.XLOOKUP(M672&amp;(F672+2),'Báo cáo'!#REF!,'Báo cáo'!#REF!),IFERROR(_xlfn.XLOOKUP(M672&amp;(F672-6),'Báo cáo'!#REF!,'Báo cáo'!#REF!),IFERROR(_xlfn.XLOOKUP(M672&amp;(F672-1),'Báo cáo'!#REF!,'Báo cáo'!#REF!),IFERROR(_xlfn.XLOOKUP(M672&amp;(F672+3),'Báo cáo'!#REF!,'Báo cáo'!#REF!),IFERROR(_xlfn.XLOOKUP(M672&amp;(F672+1),'Báo cáo'!#REF!,'Báo cáo'!#REF!),IFERROR(_xlfn.XLOOKUP(M672&amp;(F672-4),'Báo cáo'!#REF!,'Báo cáo'!#REF!),IFERROR(_xlfn.XLOOKUP(M672&amp;(F672+6),'Báo cáo'!#REF!,'Báo cáo'!#REF!),IFERROR(_xlfn.XLOOKUP(M672&amp;(F672-2),'Báo cáo'!#REF!,'Báo cáo'!#REF!),IFERROR(_xlfn.XLOOKUP(M672&amp;(F672+4),'Báo cáo'!#REF!,'Báo cáo'!#REF!),_xlfn.XLOOKUP(M672&amp;(F672+13),'Báo cáo'!#REF!,'Báo cáo'!#REF!))))))))))))))</f>
        <v>#REF!</v>
      </c>
    </row>
    <row r="673" spans="1:15" hidden="1">
      <c r="A673">
        <v>510010</v>
      </c>
      <c r="B673" t="s">
        <v>18518</v>
      </c>
      <c r="C673" t="s">
        <v>18519</v>
      </c>
      <c r="D673" t="s">
        <v>20886</v>
      </c>
      <c r="E673" s="79" t="s">
        <v>20887</v>
      </c>
      <c r="F673" s="80">
        <v>-16501776</v>
      </c>
      <c r="G673" s="81">
        <v>46115</v>
      </c>
      <c r="H673" s="81"/>
      <c r="I673" s="81"/>
      <c r="J673" s="81">
        <v>46136</v>
      </c>
      <c r="K673" t="s">
        <v>19535</v>
      </c>
      <c r="L673" s="21">
        <v>46136</v>
      </c>
      <c r="M673">
        <f t="shared" si="20"/>
        <v>19703</v>
      </c>
      <c r="N673" t="str">
        <f t="shared" si="21"/>
        <v>19703-16501776</v>
      </c>
      <c r="O673" t="e">
        <f>IFERROR(_xlfn.XLOOKUP(M673&amp;(F673),'Báo cáo'!#REF!,'Báo cáo'!#REF!),IFERROR(_xlfn.XLOOKUP(M673&amp;(F673-3),'Báo cáo'!#REF!,'Báo cáo'!#REF!),IFERROR(_xlfn.XLOOKUP(M673&amp;(F673-5),'Báo cáo'!#REF!,'Báo cáo'!#REF!),IFERROR(_xlfn.XLOOKUP(M673&amp;(F673+5),'Báo cáo'!#REF!,'Báo cáo'!#REF!),IFERROR(_xlfn.XLOOKUP(M673&amp;(F673+2),'Báo cáo'!#REF!,'Báo cáo'!#REF!),IFERROR(_xlfn.XLOOKUP(M673&amp;(F673-6),'Báo cáo'!#REF!,'Báo cáo'!#REF!),IFERROR(_xlfn.XLOOKUP(M673&amp;(F673-1),'Báo cáo'!#REF!,'Báo cáo'!#REF!),IFERROR(_xlfn.XLOOKUP(M673&amp;(F673+3),'Báo cáo'!#REF!,'Báo cáo'!#REF!),IFERROR(_xlfn.XLOOKUP(M673&amp;(F673+1),'Báo cáo'!#REF!,'Báo cáo'!#REF!),IFERROR(_xlfn.XLOOKUP(M673&amp;(F673-4),'Báo cáo'!#REF!,'Báo cáo'!#REF!),IFERROR(_xlfn.XLOOKUP(M673&amp;(F673+6),'Báo cáo'!#REF!,'Báo cáo'!#REF!),IFERROR(_xlfn.XLOOKUP(M673&amp;(F673-2),'Báo cáo'!#REF!,'Báo cáo'!#REF!),IFERROR(_xlfn.XLOOKUP(M673&amp;(F673+4),'Báo cáo'!#REF!,'Báo cáo'!#REF!),_xlfn.XLOOKUP(M673&amp;(F673+13),'Báo cáo'!#REF!,'Báo cáo'!#REF!))))))))))))))</f>
        <v>#REF!</v>
      </c>
    </row>
    <row r="674" spans="1:15" hidden="1">
      <c r="A674">
        <v>510010</v>
      </c>
      <c r="B674" t="s">
        <v>18518</v>
      </c>
      <c r="C674" t="s">
        <v>18519</v>
      </c>
      <c r="D674" t="s">
        <v>20888</v>
      </c>
      <c r="E674" s="79" t="s">
        <v>20889</v>
      </c>
      <c r="F674" s="80">
        <v>-28698741</v>
      </c>
      <c r="G674" s="81">
        <v>46115</v>
      </c>
      <c r="H674" s="81"/>
      <c r="I674" s="81"/>
      <c r="J674" s="81">
        <v>46136</v>
      </c>
      <c r="K674" t="s">
        <v>19534</v>
      </c>
      <c r="L674" s="21">
        <v>46136</v>
      </c>
      <c r="M674">
        <f t="shared" si="20"/>
        <v>19755</v>
      </c>
      <c r="N674" t="str">
        <f t="shared" si="21"/>
        <v>19755-28698741</v>
      </c>
      <c r="O674" t="e">
        <f>IFERROR(_xlfn.XLOOKUP(M674&amp;(F674),'Báo cáo'!#REF!,'Báo cáo'!#REF!),IFERROR(_xlfn.XLOOKUP(M674&amp;(F674-3),'Báo cáo'!#REF!,'Báo cáo'!#REF!),IFERROR(_xlfn.XLOOKUP(M674&amp;(F674-5),'Báo cáo'!#REF!,'Báo cáo'!#REF!),IFERROR(_xlfn.XLOOKUP(M674&amp;(F674+5),'Báo cáo'!#REF!,'Báo cáo'!#REF!),IFERROR(_xlfn.XLOOKUP(M674&amp;(F674+2),'Báo cáo'!#REF!,'Báo cáo'!#REF!),IFERROR(_xlfn.XLOOKUP(M674&amp;(F674-6),'Báo cáo'!#REF!,'Báo cáo'!#REF!),IFERROR(_xlfn.XLOOKUP(M674&amp;(F674-1),'Báo cáo'!#REF!,'Báo cáo'!#REF!),IFERROR(_xlfn.XLOOKUP(M674&amp;(F674+3),'Báo cáo'!#REF!,'Báo cáo'!#REF!),IFERROR(_xlfn.XLOOKUP(M674&amp;(F674+1),'Báo cáo'!#REF!,'Báo cáo'!#REF!),IFERROR(_xlfn.XLOOKUP(M674&amp;(F674-4),'Báo cáo'!#REF!,'Báo cáo'!#REF!),IFERROR(_xlfn.XLOOKUP(M674&amp;(F674+6),'Báo cáo'!#REF!,'Báo cáo'!#REF!),IFERROR(_xlfn.XLOOKUP(M674&amp;(F674-2),'Báo cáo'!#REF!,'Báo cáo'!#REF!),IFERROR(_xlfn.XLOOKUP(M674&amp;(F674+4),'Báo cáo'!#REF!,'Báo cáo'!#REF!),_xlfn.XLOOKUP(M674&amp;(F674+13),'Báo cáo'!#REF!,'Báo cáo'!#REF!))))))))))))))</f>
        <v>#REF!</v>
      </c>
    </row>
    <row r="675" spans="1:15" hidden="1">
      <c r="A675">
        <v>510026</v>
      </c>
      <c r="B675" t="s">
        <v>18518</v>
      </c>
      <c r="C675" t="s">
        <v>18519</v>
      </c>
      <c r="D675" t="s">
        <v>20890</v>
      </c>
      <c r="E675" s="79" t="s">
        <v>20891</v>
      </c>
      <c r="F675" s="80">
        <v>12045510</v>
      </c>
      <c r="G675" s="81">
        <v>46056</v>
      </c>
      <c r="H675" s="81"/>
      <c r="I675" s="81"/>
      <c r="J675" s="81">
        <v>46136</v>
      </c>
      <c r="K675" t="s">
        <v>19518</v>
      </c>
      <c r="L675" s="21">
        <v>46136</v>
      </c>
      <c r="M675">
        <f t="shared" si="20"/>
        <v>20681</v>
      </c>
      <c r="N675" t="str">
        <f t="shared" si="21"/>
        <v>2068112045510</v>
      </c>
      <c r="O675" t="e">
        <f>IFERROR(_xlfn.XLOOKUP(M675&amp;(F675),'Báo cáo'!#REF!,'Báo cáo'!#REF!),IFERROR(_xlfn.XLOOKUP(M675&amp;(F675-3),'Báo cáo'!#REF!,'Báo cáo'!#REF!),IFERROR(_xlfn.XLOOKUP(M675&amp;(F675-5),'Báo cáo'!#REF!,'Báo cáo'!#REF!),IFERROR(_xlfn.XLOOKUP(M675&amp;(F675+5),'Báo cáo'!#REF!,'Báo cáo'!#REF!),IFERROR(_xlfn.XLOOKUP(M675&amp;(F675+2),'Báo cáo'!#REF!,'Báo cáo'!#REF!),IFERROR(_xlfn.XLOOKUP(M675&amp;(F675-6),'Báo cáo'!#REF!,'Báo cáo'!#REF!),IFERROR(_xlfn.XLOOKUP(M675&amp;(F675-1),'Báo cáo'!#REF!,'Báo cáo'!#REF!),IFERROR(_xlfn.XLOOKUP(M675&amp;(F675+3),'Báo cáo'!#REF!,'Báo cáo'!#REF!),IFERROR(_xlfn.XLOOKUP(M675&amp;(F675+1),'Báo cáo'!#REF!,'Báo cáo'!#REF!),IFERROR(_xlfn.XLOOKUP(M675&amp;(F675-4),'Báo cáo'!#REF!,'Báo cáo'!#REF!),IFERROR(_xlfn.XLOOKUP(M675&amp;(F675+6),'Báo cáo'!#REF!,'Báo cáo'!#REF!),IFERROR(_xlfn.XLOOKUP(M675&amp;(F675-2),'Báo cáo'!#REF!,'Báo cáo'!#REF!),IFERROR(_xlfn.XLOOKUP(M675&amp;(F675+4),'Báo cáo'!#REF!,'Báo cáo'!#REF!),_xlfn.XLOOKUP(M675&amp;(F675+13),'Báo cáo'!#REF!,'Báo cáo'!#REF!))))))))))))))</f>
        <v>#REF!</v>
      </c>
    </row>
    <row r="676" spans="1:15" hidden="1">
      <c r="A676">
        <v>570010</v>
      </c>
      <c r="B676" t="s">
        <v>18518</v>
      </c>
      <c r="C676" t="s">
        <v>18519</v>
      </c>
      <c r="D676" t="s">
        <v>20892</v>
      </c>
      <c r="E676" s="79" t="s">
        <v>20893</v>
      </c>
      <c r="F676" s="80">
        <v>6617012</v>
      </c>
      <c r="G676" s="81">
        <v>46088</v>
      </c>
      <c r="H676" s="81"/>
      <c r="I676" s="81"/>
      <c r="J676" s="81">
        <v>46136</v>
      </c>
      <c r="K676" t="s">
        <v>19475</v>
      </c>
      <c r="L676" s="21">
        <v>46136</v>
      </c>
      <c r="M676">
        <f t="shared" si="20"/>
        <v>20740</v>
      </c>
      <c r="N676" t="str">
        <f t="shared" si="21"/>
        <v>207406617012</v>
      </c>
      <c r="O676" t="e">
        <f>IFERROR(_xlfn.XLOOKUP(M676&amp;(F676),'Báo cáo'!#REF!,'Báo cáo'!#REF!),IFERROR(_xlfn.XLOOKUP(M676&amp;(F676-3),'Báo cáo'!#REF!,'Báo cáo'!#REF!),IFERROR(_xlfn.XLOOKUP(M676&amp;(F676-5),'Báo cáo'!#REF!,'Báo cáo'!#REF!),IFERROR(_xlfn.XLOOKUP(M676&amp;(F676+5),'Báo cáo'!#REF!,'Báo cáo'!#REF!),IFERROR(_xlfn.XLOOKUP(M676&amp;(F676+2),'Báo cáo'!#REF!,'Báo cáo'!#REF!),IFERROR(_xlfn.XLOOKUP(M676&amp;(F676-6),'Báo cáo'!#REF!,'Báo cáo'!#REF!),IFERROR(_xlfn.XLOOKUP(M676&amp;(F676-1),'Báo cáo'!#REF!,'Báo cáo'!#REF!),IFERROR(_xlfn.XLOOKUP(M676&amp;(F676+3),'Báo cáo'!#REF!,'Báo cáo'!#REF!),IFERROR(_xlfn.XLOOKUP(M676&amp;(F676+1),'Báo cáo'!#REF!,'Báo cáo'!#REF!),IFERROR(_xlfn.XLOOKUP(M676&amp;(F676-4),'Báo cáo'!#REF!,'Báo cáo'!#REF!),IFERROR(_xlfn.XLOOKUP(M676&amp;(F676+6),'Báo cáo'!#REF!,'Báo cáo'!#REF!),IFERROR(_xlfn.XLOOKUP(M676&amp;(F676-2),'Báo cáo'!#REF!,'Báo cáo'!#REF!),IFERROR(_xlfn.XLOOKUP(M676&amp;(F676+4),'Báo cáo'!#REF!,'Báo cáo'!#REF!),_xlfn.XLOOKUP(M676&amp;(F676+13),'Báo cáo'!#REF!,'Báo cáo'!#REF!))))))))))))))</f>
        <v>#REF!</v>
      </c>
    </row>
    <row r="677" spans="1:15" hidden="1">
      <c r="A677">
        <v>510017</v>
      </c>
      <c r="B677" t="s">
        <v>18518</v>
      </c>
      <c r="C677" t="s">
        <v>18519</v>
      </c>
      <c r="D677" t="s">
        <v>20894</v>
      </c>
      <c r="E677" s="79" t="s">
        <v>20895</v>
      </c>
      <c r="F677" s="80">
        <v>783000</v>
      </c>
      <c r="G677" s="81">
        <v>46099</v>
      </c>
      <c r="H677" s="81"/>
      <c r="I677" s="81"/>
      <c r="J677" s="81">
        <v>46136</v>
      </c>
      <c r="K677" t="s">
        <v>19497</v>
      </c>
      <c r="L677" s="21">
        <v>46136</v>
      </c>
      <c r="M677">
        <f t="shared" si="20"/>
        <v>20779</v>
      </c>
      <c r="N677" t="str">
        <f t="shared" si="21"/>
        <v>20779783000</v>
      </c>
      <c r="O677" t="e">
        <f>IFERROR(_xlfn.XLOOKUP(M677&amp;(F677),'Báo cáo'!#REF!,'Báo cáo'!#REF!),IFERROR(_xlfn.XLOOKUP(M677&amp;(F677-3),'Báo cáo'!#REF!,'Báo cáo'!#REF!),IFERROR(_xlfn.XLOOKUP(M677&amp;(F677-5),'Báo cáo'!#REF!,'Báo cáo'!#REF!),IFERROR(_xlfn.XLOOKUP(M677&amp;(F677+5),'Báo cáo'!#REF!,'Báo cáo'!#REF!),IFERROR(_xlfn.XLOOKUP(M677&amp;(F677+2),'Báo cáo'!#REF!,'Báo cáo'!#REF!),IFERROR(_xlfn.XLOOKUP(M677&amp;(F677-6),'Báo cáo'!#REF!,'Báo cáo'!#REF!),IFERROR(_xlfn.XLOOKUP(M677&amp;(F677-1),'Báo cáo'!#REF!,'Báo cáo'!#REF!),IFERROR(_xlfn.XLOOKUP(M677&amp;(F677+3),'Báo cáo'!#REF!,'Báo cáo'!#REF!),IFERROR(_xlfn.XLOOKUP(M677&amp;(F677+1),'Báo cáo'!#REF!,'Báo cáo'!#REF!),IFERROR(_xlfn.XLOOKUP(M677&amp;(F677-4),'Báo cáo'!#REF!,'Báo cáo'!#REF!),IFERROR(_xlfn.XLOOKUP(M677&amp;(F677+6),'Báo cáo'!#REF!,'Báo cáo'!#REF!),IFERROR(_xlfn.XLOOKUP(M677&amp;(F677-2),'Báo cáo'!#REF!,'Báo cáo'!#REF!),IFERROR(_xlfn.XLOOKUP(M677&amp;(F677+4),'Báo cáo'!#REF!,'Báo cáo'!#REF!),_xlfn.XLOOKUP(M677&amp;(F677+13),'Báo cáo'!#REF!,'Báo cáo'!#REF!))))))))))))))</f>
        <v>#REF!</v>
      </c>
    </row>
    <row r="678" spans="1:15" hidden="1">
      <c r="A678">
        <v>510022</v>
      </c>
      <c r="B678" t="s">
        <v>18518</v>
      </c>
      <c r="C678" t="s">
        <v>18519</v>
      </c>
      <c r="D678" t="s">
        <v>20896</v>
      </c>
      <c r="E678" s="79" t="s">
        <v>20897</v>
      </c>
      <c r="F678" s="80">
        <v>2856614</v>
      </c>
      <c r="G678" s="81">
        <v>46098</v>
      </c>
      <c r="H678" s="81"/>
      <c r="I678" s="81"/>
      <c r="J678" s="81">
        <v>46136</v>
      </c>
      <c r="K678" t="s">
        <v>19498</v>
      </c>
      <c r="L678" s="21">
        <v>46136</v>
      </c>
      <c r="M678">
        <f t="shared" si="20"/>
        <v>20780</v>
      </c>
      <c r="N678" t="str">
        <f t="shared" si="21"/>
        <v>207802856614</v>
      </c>
      <c r="O678" t="e">
        <f>IFERROR(_xlfn.XLOOKUP(M678&amp;(F678),'Báo cáo'!#REF!,'Báo cáo'!#REF!),IFERROR(_xlfn.XLOOKUP(M678&amp;(F678-3),'Báo cáo'!#REF!,'Báo cáo'!#REF!),IFERROR(_xlfn.XLOOKUP(M678&amp;(F678-5),'Báo cáo'!#REF!,'Báo cáo'!#REF!),IFERROR(_xlfn.XLOOKUP(M678&amp;(F678+5),'Báo cáo'!#REF!,'Báo cáo'!#REF!),IFERROR(_xlfn.XLOOKUP(M678&amp;(F678+2),'Báo cáo'!#REF!,'Báo cáo'!#REF!),IFERROR(_xlfn.XLOOKUP(M678&amp;(F678-6),'Báo cáo'!#REF!,'Báo cáo'!#REF!),IFERROR(_xlfn.XLOOKUP(M678&amp;(F678-1),'Báo cáo'!#REF!,'Báo cáo'!#REF!),IFERROR(_xlfn.XLOOKUP(M678&amp;(F678+3),'Báo cáo'!#REF!,'Báo cáo'!#REF!),IFERROR(_xlfn.XLOOKUP(M678&amp;(F678+1),'Báo cáo'!#REF!,'Báo cáo'!#REF!),IFERROR(_xlfn.XLOOKUP(M678&amp;(F678-4),'Báo cáo'!#REF!,'Báo cáo'!#REF!),IFERROR(_xlfn.XLOOKUP(M678&amp;(F678+6),'Báo cáo'!#REF!,'Báo cáo'!#REF!),IFERROR(_xlfn.XLOOKUP(M678&amp;(F678-2),'Báo cáo'!#REF!,'Báo cáo'!#REF!),IFERROR(_xlfn.XLOOKUP(M678&amp;(F678+4),'Báo cáo'!#REF!,'Báo cáo'!#REF!),_xlfn.XLOOKUP(M678&amp;(F678+13),'Báo cáo'!#REF!,'Báo cáo'!#REF!))))))))))))))</f>
        <v>#REF!</v>
      </c>
    </row>
    <row r="679" spans="1:15" hidden="1">
      <c r="A679">
        <v>510011</v>
      </c>
      <c r="B679" t="s">
        <v>18518</v>
      </c>
      <c r="C679" t="s">
        <v>18519</v>
      </c>
      <c r="D679" t="s">
        <v>20898</v>
      </c>
      <c r="E679" s="79" t="s">
        <v>20899</v>
      </c>
      <c r="F679" s="80">
        <v>6943901</v>
      </c>
      <c r="G679" s="81">
        <v>46098</v>
      </c>
      <c r="H679" s="81"/>
      <c r="I679" s="81"/>
      <c r="J679" s="81">
        <v>46136</v>
      </c>
      <c r="K679" t="s">
        <v>19501</v>
      </c>
      <c r="L679" s="21">
        <v>46136</v>
      </c>
      <c r="M679">
        <f t="shared" si="20"/>
        <v>20781</v>
      </c>
      <c r="N679" t="str">
        <f t="shared" si="21"/>
        <v>207816943901</v>
      </c>
      <c r="O679" t="e">
        <f>IFERROR(_xlfn.XLOOKUP(M679&amp;(F679),'Báo cáo'!#REF!,'Báo cáo'!#REF!),IFERROR(_xlfn.XLOOKUP(M679&amp;(F679-3),'Báo cáo'!#REF!,'Báo cáo'!#REF!),IFERROR(_xlfn.XLOOKUP(M679&amp;(F679-5),'Báo cáo'!#REF!,'Báo cáo'!#REF!),IFERROR(_xlfn.XLOOKUP(M679&amp;(F679+5),'Báo cáo'!#REF!,'Báo cáo'!#REF!),IFERROR(_xlfn.XLOOKUP(M679&amp;(F679+2),'Báo cáo'!#REF!,'Báo cáo'!#REF!),IFERROR(_xlfn.XLOOKUP(M679&amp;(F679-6),'Báo cáo'!#REF!,'Báo cáo'!#REF!),IFERROR(_xlfn.XLOOKUP(M679&amp;(F679-1),'Báo cáo'!#REF!,'Báo cáo'!#REF!),IFERROR(_xlfn.XLOOKUP(M679&amp;(F679+3),'Báo cáo'!#REF!,'Báo cáo'!#REF!),IFERROR(_xlfn.XLOOKUP(M679&amp;(F679+1),'Báo cáo'!#REF!,'Báo cáo'!#REF!),IFERROR(_xlfn.XLOOKUP(M679&amp;(F679-4),'Báo cáo'!#REF!,'Báo cáo'!#REF!),IFERROR(_xlfn.XLOOKUP(M679&amp;(F679+6),'Báo cáo'!#REF!,'Báo cáo'!#REF!),IFERROR(_xlfn.XLOOKUP(M679&amp;(F679-2),'Báo cáo'!#REF!,'Báo cáo'!#REF!),IFERROR(_xlfn.XLOOKUP(M679&amp;(F679+4),'Báo cáo'!#REF!,'Báo cáo'!#REF!),_xlfn.XLOOKUP(M679&amp;(F679+13),'Báo cáo'!#REF!,'Báo cáo'!#REF!))))))))))))))</f>
        <v>#REF!</v>
      </c>
    </row>
    <row r="680" spans="1:15" hidden="1">
      <c r="A680">
        <v>510011</v>
      </c>
      <c r="B680" t="s">
        <v>18518</v>
      </c>
      <c r="C680" t="s">
        <v>18519</v>
      </c>
      <c r="D680" t="s">
        <v>20900</v>
      </c>
      <c r="E680" s="79" t="s">
        <v>20901</v>
      </c>
      <c r="F680" s="80">
        <v>783000</v>
      </c>
      <c r="G680" s="81">
        <v>46098</v>
      </c>
      <c r="H680" s="81"/>
      <c r="I680" s="81"/>
      <c r="J680" s="81">
        <v>46136</v>
      </c>
      <c r="K680" t="s">
        <v>19502</v>
      </c>
      <c r="L680" s="21">
        <v>46136</v>
      </c>
      <c r="M680">
        <f t="shared" si="20"/>
        <v>20782</v>
      </c>
      <c r="N680" t="str">
        <f t="shared" si="21"/>
        <v>20782783000</v>
      </c>
      <c r="O680" t="e">
        <f>IFERROR(_xlfn.XLOOKUP(M680&amp;(F680),'Báo cáo'!#REF!,'Báo cáo'!#REF!),IFERROR(_xlfn.XLOOKUP(M680&amp;(F680-3),'Báo cáo'!#REF!,'Báo cáo'!#REF!),IFERROR(_xlfn.XLOOKUP(M680&amp;(F680-5),'Báo cáo'!#REF!,'Báo cáo'!#REF!),IFERROR(_xlfn.XLOOKUP(M680&amp;(F680+5),'Báo cáo'!#REF!,'Báo cáo'!#REF!),IFERROR(_xlfn.XLOOKUP(M680&amp;(F680+2),'Báo cáo'!#REF!,'Báo cáo'!#REF!),IFERROR(_xlfn.XLOOKUP(M680&amp;(F680-6),'Báo cáo'!#REF!,'Báo cáo'!#REF!),IFERROR(_xlfn.XLOOKUP(M680&amp;(F680-1),'Báo cáo'!#REF!,'Báo cáo'!#REF!),IFERROR(_xlfn.XLOOKUP(M680&amp;(F680+3),'Báo cáo'!#REF!,'Báo cáo'!#REF!),IFERROR(_xlfn.XLOOKUP(M680&amp;(F680+1),'Báo cáo'!#REF!,'Báo cáo'!#REF!),IFERROR(_xlfn.XLOOKUP(M680&amp;(F680-4),'Báo cáo'!#REF!,'Báo cáo'!#REF!),IFERROR(_xlfn.XLOOKUP(M680&amp;(F680+6),'Báo cáo'!#REF!,'Báo cáo'!#REF!),IFERROR(_xlfn.XLOOKUP(M680&amp;(F680-2),'Báo cáo'!#REF!,'Báo cáo'!#REF!),IFERROR(_xlfn.XLOOKUP(M680&amp;(F680+4),'Báo cáo'!#REF!,'Báo cáo'!#REF!),_xlfn.XLOOKUP(M680&amp;(F680+13),'Báo cáo'!#REF!,'Báo cáo'!#REF!))))))))))))))</f>
        <v>#REF!</v>
      </c>
    </row>
    <row r="681" spans="1:15" hidden="1">
      <c r="A681">
        <v>510019</v>
      </c>
      <c r="B681" t="s">
        <v>18518</v>
      </c>
      <c r="C681" t="s">
        <v>18519</v>
      </c>
      <c r="D681" t="s">
        <v>20902</v>
      </c>
      <c r="E681" s="79" t="s">
        <v>20903</v>
      </c>
      <c r="F681" s="80">
        <v>2314629</v>
      </c>
      <c r="G681" s="81">
        <v>46098</v>
      </c>
      <c r="H681" s="81"/>
      <c r="I681" s="81"/>
      <c r="J681" s="81">
        <v>46136</v>
      </c>
      <c r="K681" t="s">
        <v>19503</v>
      </c>
      <c r="L681" s="21">
        <v>46136</v>
      </c>
      <c r="M681">
        <f t="shared" si="20"/>
        <v>20783</v>
      </c>
      <c r="N681" t="str">
        <f t="shared" si="21"/>
        <v>207832314629</v>
      </c>
      <c r="O681" t="e">
        <f>IFERROR(_xlfn.XLOOKUP(M681&amp;(F681),'Báo cáo'!#REF!,'Báo cáo'!#REF!),IFERROR(_xlfn.XLOOKUP(M681&amp;(F681-3),'Báo cáo'!#REF!,'Báo cáo'!#REF!),IFERROR(_xlfn.XLOOKUP(M681&amp;(F681-5),'Báo cáo'!#REF!,'Báo cáo'!#REF!),IFERROR(_xlfn.XLOOKUP(M681&amp;(F681+5),'Báo cáo'!#REF!,'Báo cáo'!#REF!),IFERROR(_xlfn.XLOOKUP(M681&amp;(F681+2),'Báo cáo'!#REF!,'Báo cáo'!#REF!),IFERROR(_xlfn.XLOOKUP(M681&amp;(F681-6),'Báo cáo'!#REF!,'Báo cáo'!#REF!),IFERROR(_xlfn.XLOOKUP(M681&amp;(F681-1),'Báo cáo'!#REF!,'Báo cáo'!#REF!),IFERROR(_xlfn.XLOOKUP(M681&amp;(F681+3),'Báo cáo'!#REF!,'Báo cáo'!#REF!),IFERROR(_xlfn.XLOOKUP(M681&amp;(F681+1),'Báo cáo'!#REF!,'Báo cáo'!#REF!),IFERROR(_xlfn.XLOOKUP(M681&amp;(F681-4),'Báo cáo'!#REF!,'Báo cáo'!#REF!),IFERROR(_xlfn.XLOOKUP(M681&amp;(F681+6),'Báo cáo'!#REF!,'Báo cáo'!#REF!),IFERROR(_xlfn.XLOOKUP(M681&amp;(F681-2),'Báo cáo'!#REF!,'Báo cáo'!#REF!),IFERROR(_xlfn.XLOOKUP(M681&amp;(F681+4),'Báo cáo'!#REF!,'Báo cáo'!#REF!),_xlfn.XLOOKUP(M681&amp;(F681+13),'Báo cáo'!#REF!,'Báo cáo'!#REF!))))))))))))))</f>
        <v>#REF!</v>
      </c>
    </row>
    <row r="682" spans="1:15" hidden="1">
      <c r="A682">
        <v>510015</v>
      </c>
      <c r="B682" t="s">
        <v>18518</v>
      </c>
      <c r="C682" t="s">
        <v>18519</v>
      </c>
      <c r="D682" t="s">
        <v>20904</v>
      </c>
      <c r="E682" s="79" t="s">
        <v>20905</v>
      </c>
      <c r="F682" s="80">
        <v>2080971</v>
      </c>
      <c r="G682" s="81">
        <v>46101</v>
      </c>
      <c r="H682" s="81"/>
      <c r="I682" s="81"/>
      <c r="J682" s="81">
        <v>46136</v>
      </c>
      <c r="K682" t="s">
        <v>19519</v>
      </c>
      <c r="L682" s="21">
        <v>46136</v>
      </c>
      <c r="M682">
        <f t="shared" si="20"/>
        <v>21594</v>
      </c>
      <c r="N682" t="str">
        <f t="shared" si="21"/>
        <v>215942080971</v>
      </c>
      <c r="O682" t="e">
        <f>IFERROR(_xlfn.XLOOKUP(M682&amp;(F682),'Báo cáo'!#REF!,'Báo cáo'!#REF!),IFERROR(_xlfn.XLOOKUP(M682&amp;(F682-3),'Báo cáo'!#REF!,'Báo cáo'!#REF!),IFERROR(_xlfn.XLOOKUP(M682&amp;(F682-5),'Báo cáo'!#REF!,'Báo cáo'!#REF!),IFERROR(_xlfn.XLOOKUP(M682&amp;(F682+5),'Báo cáo'!#REF!,'Báo cáo'!#REF!),IFERROR(_xlfn.XLOOKUP(M682&amp;(F682+2),'Báo cáo'!#REF!,'Báo cáo'!#REF!),IFERROR(_xlfn.XLOOKUP(M682&amp;(F682-6),'Báo cáo'!#REF!,'Báo cáo'!#REF!),IFERROR(_xlfn.XLOOKUP(M682&amp;(F682-1),'Báo cáo'!#REF!,'Báo cáo'!#REF!),IFERROR(_xlfn.XLOOKUP(M682&amp;(F682+3),'Báo cáo'!#REF!,'Báo cáo'!#REF!),IFERROR(_xlfn.XLOOKUP(M682&amp;(F682+1),'Báo cáo'!#REF!,'Báo cáo'!#REF!),IFERROR(_xlfn.XLOOKUP(M682&amp;(F682-4),'Báo cáo'!#REF!,'Báo cáo'!#REF!),IFERROR(_xlfn.XLOOKUP(M682&amp;(F682+6),'Báo cáo'!#REF!,'Báo cáo'!#REF!),IFERROR(_xlfn.XLOOKUP(M682&amp;(F682-2),'Báo cáo'!#REF!,'Báo cáo'!#REF!),IFERROR(_xlfn.XLOOKUP(M682&amp;(F682+4),'Báo cáo'!#REF!,'Báo cáo'!#REF!),_xlfn.XLOOKUP(M682&amp;(F682+13),'Báo cáo'!#REF!,'Báo cáo'!#REF!))))))))))))))</f>
        <v>#REF!</v>
      </c>
    </row>
    <row r="683" spans="1:15" hidden="1">
      <c r="A683">
        <v>510012</v>
      </c>
      <c r="B683" t="s">
        <v>18518</v>
      </c>
      <c r="C683" t="s">
        <v>18519</v>
      </c>
      <c r="D683" t="s">
        <v>20906</v>
      </c>
      <c r="E683" s="79" t="s">
        <v>20907</v>
      </c>
      <c r="F683" s="80">
        <v>12466683</v>
      </c>
      <c r="G683" s="81">
        <v>46100</v>
      </c>
      <c r="H683" s="81"/>
      <c r="I683" s="81"/>
      <c r="J683" s="81">
        <v>46136</v>
      </c>
      <c r="K683" t="s">
        <v>19520</v>
      </c>
      <c r="L683" s="21">
        <v>46136</v>
      </c>
      <c r="M683">
        <f t="shared" si="20"/>
        <v>21595</v>
      </c>
      <c r="N683" t="str">
        <f t="shared" si="21"/>
        <v>2159512466683</v>
      </c>
      <c r="O683" t="e">
        <f>IFERROR(_xlfn.XLOOKUP(M683&amp;(F683),'Báo cáo'!#REF!,'Báo cáo'!#REF!),IFERROR(_xlfn.XLOOKUP(M683&amp;(F683-3),'Báo cáo'!#REF!,'Báo cáo'!#REF!),IFERROR(_xlfn.XLOOKUP(M683&amp;(F683-5),'Báo cáo'!#REF!,'Báo cáo'!#REF!),IFERROR(_xlfn.XLOOKUP(M683&amp;(F683+5),'Báo cáo'!#REF!,'Báo cáo'!#REF!),IFERROR(_xlfn.XLOOKUP(M683&amp;(F683+2),'Báo cáo'!#REF!,'Báo cáo'!#REF!),IFERROR(_xlfn.XLOOKUP(M683&amp;(F683-6),'Báo cáo'!#REF!,'Báo cáo'!#REF!),IFERROR(_xlfn.XLOOKUP(M683&amp;(F683-1),'Báo cáo'!#REF!,'Báo cáo'!#REF!),IFERROR(_xlfn.XLOOKUP(M683&amp;(F683+3),'Báo cáo'!#REF!,'Báo cáo'!#REF!),IFERROR(_xlfn.XLOOKUP(M683&amp;(F683+1),'Báo cáo'!#REF!,'Báo cáo'!#REF!),IFERROR(_xlfn.XLOOKUP(M683&amp;(F683-4),'Báo cáo'!#REF!,'Báo cáo'!#REF!),IFERROR(_xlfn.XLOOKUP(M683&amp;(F683+6),'Báo cáo'!#REF!,'Báo cáo'!#REF!),IFERROR(_xlfn.XLOOKUP(M683&amp;(F683-2),'Báo cáo'!#REF!,'Báo cáo'!#REF!),IFERROR(_xlfn.XLOOKUP(M683&amp;(F683+4),'Báo cáo'!#REF!,'Báo cáo'!#REF!),_xlfn.XLOOKUP(M683&amp;(F683+13),'Báo cáo'!#REF!,'Báo cáo'!#REF!))))))))))))))</f>
        <v>#REF!</v>
      </c>
    </row>
    <row r="684" spans="1:15" hidden="1">
      <c r="A684">
        <v>510012</v>
      </c>
      <c r="B684" t="s">
        <v>18518</v>
      </c>
      <c r="C684" t="s">
        <v>18519</v>
      </c>
      <c r="D684" t="s">
        <v>20908</v>
      </c>
      <c r="E684" s="79" t="s">
        <v>20909</v>
      </c>
      <c r="F684" s="80">
        <v>2107971</v>
      </c>
      <c r="G684" s="81">
        <v>46100</v>
      </c>
      <c r="H684" s="81"/>
      <c r="I684" s="81"/>
      <c r="J684" s="81">
        <v>46136</v>
      </c>
      <c r="K684" t="s">
        <v>19521</v>
      </c>
      <c r="L684" s="21">
        <v>46136</v>
      </c>
      <c r="M684">
        <f t="shared" si="20"/>
        <v>21596</v>
      </c>
      <c r="N684" t="str">
        <f t="shared" si="21"/>
        <v>215962107971</v>
      </c>
      <c r="O684" t="e">
        <f>IFERROR(_xlfn.XLOOKUP(M684&amp;(F684),'Báo cáo'!#REF!,'Báo cáo'!#REF!),IFERROR(_xlfn.XLOOKUP(M684&amp;(F684-3),'Báo cáo'!#REF!,'Báo cáo'!#REF!),IFERROR(_xlfn.XLOOKUP(M684&amp;(F684-5),'Báo cáo'!#REF!,'Báo cáo'!#REF!),IFERROR(_xlfn.XLOOKUP(M684&amp;(F684+5),'Báo cáo'!#REF!,'Báo cáo'!#REF!),IFERROR(_xlfn.XLOOKUP(M684&amp;(F684+2),'Báo cáo'!#REF!,'Báo cáo'!#REF!),IFERROR(_xlfn.XLOOKUP(M684&amp;(F684-6),'Báo cáo'!#REF!,'Báo cáo'!#REF!),IFERROR(_xlfn.XLOOKUP(M684&amp;(F684-1),'Báo cáo'!#REF!,'Báo cáo'!#REF!),IFERROR(_xlfn.XLOOKUP(M684&amp;(F684+3),'Báo cáo'!#REF!,'Báo cáo'!#REF!),IFERROR(_xlfn.XLOOKUP(M684&amp;(F684+1),'Báo cáo'!#REF!,'Báo cáo'!#REF!),IFERROR(_xlfn.XLOOKUP(M684&amp;(F684-4),'Báo cáo'!#REF!,'Báo cáo'!#REF!),IFERROR(_xlfn.XLOOKUP(M684&amp;(F684+6),'Báo cáo'!#REF!,'Báo cáo'!#REF!),IFERROR(_xlfn.XLOOKUP(M684&amp;(F684-2),'Báo cáo'!#REF!,'Báo cáo'!#REF!),IFERROR(_xlfn.XLOOKUP(M684&amp;(F684+4),'Báo cáo'!#REF!,'Báo cáo'!#REF!),_xlfn.XLOOKUP(M684&amp;(F684+13),'Báo cáo'!#REF!,'Báo cáo'!#REF!))))))))))))))</f>
        <v>#REF!</v>
      </c>
    </row>
    <row r="685" spans="1:15" hidden="1">
      <c r="A685">
        <v>510018</v>
      </c>
      <c r="B685" t="s">
        <v>18518</v>
      </c>
      <c r="C685" t="s">
        <v>18519</v>
      </c>
      <c r="D685" t="s">
        <v>20910</v>
      </c>
      <c r="E685" s="79" t="s">
        <v>20911</v>
      </c>
      <c r="F685" s="80">
        <v>5755185</v>
      </c>
      <c r="G685" s="81">
        <v>46100</v>
      </c>
      <c r="H685" s="81"/>
      <c r="I685" s="81"/>
      <c r="J685" s="81">
        <v>46136</v>
      </c>
      <c r="K685" t="s">
        <v>19522</v>
      </c>
      <c r="L685" s="21">
        <v>46136</v>
      </c>
      <c r="M685">
        <f t="shared" si="20"/>
        <v>21597</v>
      </c>
      <c r="N685" t="str">
        <f t="shared" si="21"/>
        <v>215975755185</v>
      </c>
      <c r="O685" t="e">
        <f>IFERROR(_xlfn.XLOOKUP(M685&amp;(F685),'Báo cáo'!#REF!,'Báo cáo'!#REF!),IFERROR(_xlfn.XLOOKUP(M685&amp;(F685-3),'Báo cáo'!#REF!,'Báo cáo'!#REF!),IFERROR(_xlfn.XLOOKUP(M685&amp;(F685-5),'Báo cáo'!#REF!,'Báo cáo'!#REF!),IFERROR(_xlfn.XLOOKUP(M685&amp;(F685+5),'Báo cáo'!#REF!,'Báo cáo'!#REF!),IFERROR(_xlfn.XLOOKUP(M685&amp;(F685+2),'Báo cáo'!#REF!,'Báo cáo'!#REF!),IFERROR(_xlfn.XLOOKUP(M685&amp;(F685-6),'Báo cáo'!#REF!,'Báo cáo'!#REF!),IFERROR(_xlfn.XLOOKUP(M685&amp;(F685-1),'Báo cáo'!#REF!,'Báo cáo'!#REF!),IFERROR(_xlfn.XLOOKUP(M685&amp;(F685+3),'Báo cáo'!#REF!,'Báo cáo'!#REF!),IFERROR(_xlfn.XLOOKUP(M685&amp;(F685+1),'Báo cáo'!#REF!,'Báo cáo'!#REF!),IFERROR(_xlfn.XLOOKUP(M685&amp;(F685-4),'Báo cáo'!#REF!,'Báo cáo'!#REF!),IFERROR(_xlfn.XLOOKUP(M685&amp;(F685+6),'Báo cáo'!#REF!,'Báo cáo'!#REF!),IFERROR(_xlfn.XLOOKUP(M685&amp;(F685-2),'Báo cáo'!#REF!,'Báo cáo'!#REF!),IFERROR(_xlfn.XLOOKUP(M685&amp;(F685+4),'Báo cáo'!#REF!,'Báo cáo'!#REF!),_xlfn.XLOOKUP(M685&amp;(F685+13),'Báo cáo'!#REF!,'Báo cáo'!#REF!))))))))))))))</f>
        <v>#REF!</v>
      </c>
    </row>
    <row r="686" spans="1:15" hidden="1">
      <c r="A686">
        <v>510013</v>
      </c>
      <c r="B686" t="s">
        <v>18518</v>
      </c>
      <c r="C686" t="s">
        <v>18519</v>
      </c>
      <c r="D686" t="s">
        <v>20912</v>
      </c>
      <c r="E686" s="79" t="s">
        <v>20913</v>
      </c>
      <c r="F686" s="80">
        <v>1857101</v>
      </c>
      <c r="G686" s="81">
        <v>46098</v>
      </c>
      <c r="H686" s="81"/>
      <c r="I686" s="81"/>
      <c r="J686" s="81">
        <v>46136</v>
      </c>
      <c r="K686" t="s">
        <v>19506</v>
      </c>
      <c r="L686" s="21">
        <v>46136</v>
      </c>
      <c r="M686">
        <f t="shared" si="20"/>
        <v>21635</v>
      </c>
      <c r="N686" t="str">
        <f t="shared" si="21"/>
        <v>216351857101</v>
      </c>
      <c r="O686" t="e">
        <f>IFERROR(_xlfn.XLOOKUP(M686&amp;(F686),'Báo cáo'!#REF!,'Báo cáo'!#REF!),IFERROR(_xlfn.XLOOKUP(M686&amp;(F686-3),'Báo cáo'!#REF!,'Báo cáo'!#REF!),IFERROR(_xlfn.XLOOKUP(M686&amp;(F686-5),'Báo cáo'!#REF!,'Báo cáo'!#REF!),IFERROR(_xlfn.XLOOKUP(M686&amp;(F686+5),'Báo cáo'!#REF!,'Báo cáo'!#REF!),IFERROR(_xlfn.XLOOKUP(M686&amp;(F686+2),'Báo cáo'!#REF!,'Báo cáo'!#REF!),IFERROR(_xlfn.XLOOKUP(M686&amp;(F686-6),'Báo cáo'!#REF!,'Báo cáo'!#REF!),IFERROR(_xlfn.XLOOKUP(M686&amp;(F686-1),'Báo cáo'!#REF!,'Báo cáo'!#REF!),IFERROR(_xlfn.XLOOKUP(M686&amp;(F686+3),'Báo cáo'!#REF!,'Báo cáo'!#REF!),IFERROR(_xlfn.XLOOKUP(M686&amp;(F686+1),'Báo cáo'!#REF!,'Báo cáo'!#REF!),IFERROR(_xlfn.XLOOKUP(M686&amp;(F686-4),'Báo cáo'!#REF!,'Báo cáo'!#REF!),IFERROR(_xlfn.XLOOKUP(M686&amp;(F686+6),'Báo cáo'!#REF!,'Báo cáo'!#REF!),IFERROR(_xlfn.XLOOKUP(M686&amp;(F686-2),'Báo cáo'!#REF!,'Báo cáo'!#REF!),IFERROR(_xlfn.XLOOKUP(M686&amp;(F686+4),'Báo cáo'!#REF!,'Báo cáo'!#REF!),_xlfn.XLOOKUP(M686&amp;(F686+13),'Báo cáo'!#REF!,'Báo cáo'!#REF!))))))))))))))</f>
        <v>#REF!</v>
      </c>
    </row>
    <row r="687" spans="1:15" hidden="1">
      <c r="A687">
        <v>510026</v>
      </c>
      <c r="B687" t="s">
        <v>18518</v>
      </c>
      <c r="C687" t="s">
        <v>18519</v>
      </c>
      <c r="D687" t="s">
        <v>20914</v>
      </c>
      <c r="E687" s="79" t="s">
        <v>20915</v>
      </c>
      <c r="F687" s="80">
        <v>2128086</v>
      </c>
      <c r="G687" s="81">
        <v>46098</v>
      </c>
      <c r="H687" s="81"/>
      <c r="I687" s="81"/>
      <c r="J687" s="81">
        <v>46136</v>
      </c>
      <c r="K687" t="s">
        <v>19508</v>
      </c>
      <c r="L687" s="21">
        <v>46136</v>
      </c>
      <c r="M687">
        <f t="shared" si="20"/>
        <v>21636</v>
      </c>
      <c r="N687" t="str">
        <f t="shared" si="21"/>
        <v>216362128086</v>
      </c>
      <c r="O687" t="e">
        <f>IFERROR(_xlfn.XLOOKUP(M687&amp;(F687),'Báo cáo'!#REF!,'Báo cáo'!#REF!),IFERROR(_xlfn.XLOOKUP(M687&amp;(F687-3),'Báo cáo'!#REF!,'Báo cáo'!#REF!),IFERROR(_xlfn.XLOOKUP(M687&amp;(F687-5),'Báo cáo'!#REF!,'Báo cáo'!#REF!),IFERROR(_xlfn.XLOOKUP(M687&amp;(F687+5),'Báo cáo'!#REF!,'Báo cáo'!#REF!),IFERROR(_xlfn.XLOOKUP(M687&amp;(F687+2),'Báo cáo'!#REF!,'Báo cáo'!#REF!),IFERROR(_xlfn.XLOOKUP(M687&amp;(F687-6),'Báo cáo'!#REF!,'Báo cáo'!#REF!),IFERROR(_xlfn.XLOOKUP(M687&amp;(F687-1),'Báo cáo'!#REF!,'Báo cáo'!#REF!),IFERROR(_xlfn.XLOOKUP(M687&amp;(F687+3),'Báo cáo'!#REF!,'Báo cáo'!#REF!),IFERROR(_xlfn.XLOOKUP(M687&amp;(F687+1),'Báo cáo'!#REF!,'Báo cáo'!#REF!),IFERROR(_xlfn.XLOOKUP(M687&amp;(F687-4),'Báo cáo'!#REF!,'Báo cáo'!#REF!),IFERROR(_xlfn.XLOOKUP(M687&amp;(F687+6),'Báo cáo'!#REF!,'Báo cáo'!#REF!),IFERROR(_xlfn.XLOOKUP(M687&amp;(F687-2),'Báo cáo'!#REF!,'Báo cáo'!#REF!),IFERROR(_xlfn.XLOOKUP(M687&amp;(F687+4),'Báo cáo'!#REF!,'Báo cáo'!#REF!),_xlfn.XLOOKUP(M687&amp;(F687+13),'Báo cáo'!#REF!,'Báo cáo'!#REF!))))))))))))))</f>
        <v>#REF!</v>
      </c>
    </row>
    <row r="688" spans="1:15" hidden="1">
      <c r="A688">
        <v>510013</v>
      </c>
      <c r="B688" t="s">
        <v>18518</v>
      </c>
      <c r="C688" t="s">
        <v>18519</v>
      </c>
      <c r="D688" t="s">
        <v>20916</v>
      </c>
      <c r="E688" s="79" t="s">
        <v>20917</v>
      </c>
      <c r="F688" s="80">
        <v>3978450</v>
      </c>
      <c r="G688" s="81">
        <v>46098</v>
      </c>
      <c r="H688" s="81"/>
      <c r="I688" s="81"/>
      <c r="J688" s="81">
        <v>46136</v>
      </c>
      <c r="K688" t="s">
        <v>19505</v>
      </c>
      <c r="L688" s="21">
        <v>46136</v>
      </c>
      <c r="M688">
        <f t="shared" si="20"/>
        <v>21637</v>
      </c>
      <c r="N688" t="str">
        <f t="shared" si="21"/>
        <v>216373978450</v>
      </c>
      <c r="O688" t="e">
        <f>IFERROR(_xlfn.XLOOKUP(M688&amp;(F688),'Báo cáo'!#REF!,'Báo cáo'!#REF!),IFERROR(_xlfn.XLOOKUP(M688&amp;(F688-3),'Báo cáo'!#REF!,'Báo cáo'!#REF!),IFERROR(_xlfn.XLOOKUP(M688&amp;(F688-5),'Báo cáo'!#REF!,'Báo cáo'!#REF!),IFERROR(_xlfn.XLOOKUP(M688&amp;(F688+5),'Báo cáo'!#REF!,'Báo cáo'!#REF!),IFERROR(_xlfn.XLOOKUP(M688&amp;(F688+2),'Báo cáo'!#REF!,'Báo cáo'!#REF!),IFERROR(_xlfn.XLOOKUP(M688&amp;(F688-6),'Báo cáo'!#REF!,'Báo cáo'!#REF!),IFERROR(_xlfn.XLOOKUP(M688&amp;(F688-1),'Báo cáo'!#REF!,'Báo cáo'!#REF!),IFERROR(_xlfn.XLOOKUP(M688&amp;(F688+3),'Báo cáo'!#REF!,'Báo cáo'!#REF!),IFERROR(_xlfn.XLOOKUP(M688&amp;(F688+1),'Báo cáo'!#REF!,'Báo cáo'!#REF!),IFERROR(_xlfn.XLOOKUP(M688&amp;(F688-4),'Báo cáo'!#REF!,'Báo cáo'!#REF!),IFERROR(_xlfn.XLOOKUP(M688&amp;(F688+6),'Báo cáo'!#REF!,'Báo cáo'!#REF!),IFERROR(_xlfn.XLOOKUP(M688&amp;(F688-2),'Báo cáo'!#REF!,'Báo cáo'!#REF!),IFERROR(_xlfn.XLOOKUP(M688&amp;(F688+4),'Báo cáo'!#REF!,'Báo cáo'!#REF!),_xlfn.XLOOKUP(M688&amp;(F688+13),'Báo cáo'!#REF!,'Báo cáo'!#REF!))))))))))))))</f>
        <v>#REF!</v>
      </c>
    </row>
    <row r="689" spans="1:15" hidden="1">
      <c r="A689">
        <v>510026</v>
      </c>
      <c r="B689" t="s">
        <v>18518</v>
      </c>
      <c r="C689" t="s">
        <v>18519</v>
      </c>
      <c r="D689" t="s">
        <v>20918</v>
      </c>
      <c r="E689" s="79" t="s">
        <v>20919</v>
      </c>
      <c r="F689" s="80">
        <v>1133460</v>
      </c>
      <c r="G689" s="81">
        <v>46098</v>
      </c>
      <c r="H689" s="81"/>
      <c r="I689" s="81"/>
      <c r="J689" s="81">
        <v>46136</v>
      </c>
      <c r="K689" t="s">
        <v>19509</v>
      </c>
      <c r="L689" s="21">
        <v>46136</v>
      </c>
      <c r="M689">
        <f t="shared" si="20"/>
        <v>21638</v>
      </c>
      <c r="N689" t="str">
        <f t="shared" si="21"/>
        <v>216381133460</v>
      </c>
      <c r="O689" t="e">
        <f>IFERROR(_xlfn.XLOOKUP(M689&amp;(F689),'Báo cáo'!#REF!,'Báo cáo'!#REF!),IFERROR(_xlfn.XLOOKUP(M689&amp;(F689-3),'Báo cáo'!#REF!,'Báo cáo'!#REF!),IFERROR(_xlfn.XLOOKUP(M689&amp;(F689-5),'Báo cáo'!#REF!,'Báo cáo'!#REF!),IFERROR(_xlfn.XLOOKUP(M689&amp;(F689+5),'Báo cáo'!#REF!,'Báo cáo'!#REF!),IFERROR(_xlfn.XLOOKUP(M689&amp;(F689+2),'Báo cáo'!#REF!,'Báo cáo'!#REF!),IFERROR(_xlfn.XLOOKUP(M689&amp;(F689-6),'Báo cáo'!#REF!,'Báo cáo'!#REF!),IFERROR(_xlfn.XLOOKUP(M689&amp;(F689-1),'Báo cáo'!#REF!,'Báo cáo'!#REF!),IFERROR(_xlfn.XLOOKUP(M689&amp;(F689+3),'Báo cáo'!#REF!,'Báo cáo'!#REF!),IFERROR(_xlfn.XLOOKUP(M689&amp;(F689+1),'Báo cáo'!#REF!,'Báo cáo'!#REF!),IFERROR(_xlfn.XLOOKUP(M689&amp;(F689-4),'Báo cáo'!#REF!,'Báo cáo'!#REF!),IFERROR(_xlfn.XLOOKUP(M689&amp;(F689+6),'Báo cáo'!#REF!,'Báo cáo'!#REF!),IFERROR(_xlfn.XLOOKUP(M689&amp;(F689-2),'Báo cáo'!#REF!,'Báo cáo'!#REF!),IFERROR(_xlfn.XLOOKUP(M689&amp;(F689+4),'Báo cáo'!#REF!,'Báo cáo'!#REF!),_xlfn.XLOOKUP(M689&amp;(F689+13),'Báo cáo'!#REF!,'Báo cáo'!#REF!))))))))))))))</f>
        <v>#REF!</v>
      </c>
    </row>
    <row r="690" spans="1:15" hidden="1">
      <c r="A690">
        <v>510013</v>
      </c>
      <c r="B690" t="s">
        <v>18518</v>
      </c>
      <c r="C690" t="s">
        <v>18519</v>
      </c>
      <c r="D690" t="s">
        <v>20920</v>
      </c>
      <c r="E690" s="79" t="s">
        <v>20921</v>
      </c>
      <c r="F690" s="80">
        <v>2069348</v>
      </c>
      <c r="G690" s="81">
        <v>46098</v>
      </c>
      <c r="H690" s="81"/>
      <c r="I690" s="81"/>
      <c r="J690" s="81">
        <v>46136</v>
      </c>
      <c r="K690" t="s">
        <v>19504</v>
      </c>
      <c r="L690" s="21">
        <v>46136</v>
      </c>
      <c r="M690">
        <f t="shared" si="20"/>
        <v>21639</v>
      </c>
      <c r="N690" t="str">
        <f t="shared" si="21"/>
        <v>216392069348</v>
      </c>
      <c r="O690" t="e">
        <f>IFERROR(_xlfn.XLOOKUP(M690&amp;(F690),'Báo cáo'!#REF!,'Báo cáo'!#REF!),IFERROR(_xlfn.XLOOKUP(M690&amp;(F690-3),'Báo cáo'!#REF!,'Báo cáo'!#REF!),IFERROR(_xlfn.XLOOKUP(M690&amp;(F690-5),'Báo cáo'!#REF!,'Báo cáo'!#REF!),IFERROR(_xlfn.XLOOKUP(M690&amp;(F690+5),'Báo cáo'!#REF!,'Báo cáo'!#REF!),IFERROR(_xlfn.XLOOKUP(M690&amp;(F690+2),'Báo cáo'!#REF!,'Báo cáo'!#REF!),IFERROR(_xlfn.XLOOKUP(M690&amp;(F690-6),'Báo cáo'!#REF!,'Báo cáo'!#REF!),IFERROR(_xlfn.XLOOKUP(M690&amp;(F690-1),'Báo cáo'!#REF!,'Báo cáo'!#REF!),IFERROR(_xlfn.XLOOKUP(M690&amp;(F690+3),'Báo cáo'!#REF!,'Báo cáo'!#REF!),IFERROR(_xlfn.XLOOKUP(M690&amp;(F690+1),'Báo cáo'!#REF!,'Báo cáo'!#REF!),IFERROR(_xlfn.XLOOKUP(M690&amp;(F690-4),'Báo cáo'!#REF!,'Báo cáo'!#REF!),IFERROR(_xlfn.XLOOKUP(M690&amp;(F690+6),'Báo cáo'!#REF!,'Báo cáo'!#REF!),IFERROR(_xlfn.XLOOKUP(M690&amp;(F690-2),'Báo cáo'!#REF!,'Báo cáo'!#REF!),IFERROR(_xlfn.XLOOKUP(M690&amp;(F690+4),'Báo cáo'!#REF!,'Báo cáo'!#REF!),_xlfn.XLOOKUP(M690&amp;(F690+13),'Báo cáo'!#REF!,'Báo cáo'!#REF!))))))))))))))</f>
        <v>#REF!</v>
      </c>
    </row>
    <row r="691" spans="1:15" hidden="1">
      <c r="A691">
        <v>510014</v>
      </c>
      <c r="B691" t="s">
        <v>18518</v>
      </c>
      <c r="C691" t="s">
        <v>18519</v>
      </c>
      <c r="D691" t="s">
        <v>20922</v>
      </c>
      <c r="E691" s="79" t="s">
        <v>20923</v>
      </c>
      <c r="F691" s="80">
        <v>12503700</v>
      </c>
      <c r="G691" s="81">
        <v>46097</v>
      </c>
      <c r="H691" s="81"/>
      <c r="I691" s="81"/>
      <c r="J691" s="81">
        <v>46136</v>
      </c>
      <c r="K691" t="s">
        <v>19499</v>
      </c>
      <c r="L691" s="21">
        <v>46136</v>
      </c>
      <c r="M691">
        <f t="shared" si="20"/>
        <v>21640</v>
      </c>
      <c r="N691" t="str">
        <f t="shared" si="21"/>
        <v>2164012503700</v>
      </c>
      <c r="O691" t="e">
        <f>IFERROR(_xlfn.XLOOKUP(M691&amp;(F691),'Báo cáo'!#REF!,'Báo cáo'!#REF!),IFERROR(_xlfn.XLOOKUP(M691&amp;(F691-3),'Báo cáo'!#REF!,'Báo cáo'!#REF!),IFERROR(_xlfn.XLOOKUP(M691&amp;(F691-5),'Báo cáo'!#REF!,'Báo cáo'!#REF!),IFERROR(_xlfn.XLOOKUP(M691&amp;(F691+5),'Báo cáo'!#REF!,'Báo cáo'!#REF!),IFERROR(_xlfn.XLOOKUP(M691&amp;(F691+2),'Báo cáo'!#REF!,'Báo cáo'!#REF!),IFERROR(_xlfn.XLOOKUP(M691&amp;(F691-6),'Báo cáo'!#REF!,'Báo cáo'!#REF!),IFERROR(_xlfn.XLOOKUP(M691&amp;(F691-1),'Báo cáo'!#REF!,'Báo cáo'!#REF!),IFERROR(_xlfn.XLOOKUP(M691&amp;(F691+3),'Báo cáo'!#REF!,'Báo cáo'!#REF!),IFERROR(_xlfn.XLOOKUP(M691&amp;(F691+1),'Báo cáo'!#REF!,'Báo cáo'!#REF!),IFERROR(_xlfn.XLOOKUP(M691&amp;(F691-4),'Báo cáo'!#REF!,'Báo cáo'!#REF!),IFERROR(_xlfn.XLOOKUP(M691&amp;(F691+6),'Báo cáo'!#REF!,'Báo cáo'!#REF!),IFERROR(_xlfn.XLOOKUP(M691&amp;(F691-2),'Báo cáo'!#REF!,'Báo cáo'!#REF!),IFERROR(_xlfn.XLOOKUP(M691&amp;(F691+4),'Báo cáo'!#REF!,'Báo cáo'!#REF!),_xlfn.XLOOKUP(M691&amp;(F691+13),'Báo cáo'!#REF!,'Báo cáo'!#REF!))))))))))))))</f>
        <v>#REF!</v>
      </c>
    </row>
    <row r="692" spans="1:15" hidden="1">
      <c r="A692">
        <v>520090</v>
      </c>
      <c r="B692" t="s">
        <v>18518</v>
      </c>
      <c r="C692" t="s">
        <v>18519</v>
      </c>
      <c r="D692" t="s">
        <v>20924</v>
      </c>
      <c r="E692" s="79" t="s">
        <v>20925</v>
      </c>
      <c r="F692" s="80">
        <v>3853629</v>
      </c>
      <c r="G692" s="81">
        <v>46098</v>
      </c>
      <c r="H692" s="81"/>
      <c r="I692" s="81"/>
      <c r="J692" s="81">
        <v>46136</v>
      </c>
      <c r="K692" t="s">
        <v>19507</v>
      </c>
      <c r="L692" s="21">
        <v>46136</v>
      </c>
      <c r="M692">
        <f t="shared" si="20"/>
        <v>21641</v>
      </c>
      <c r="N692" t="str">
        <f t="shared" si="21"/>
        <v>216413853629</v>
      </c>
      <c r="O692" t="e">
        <f>IFERROR(_xlfn.XLOOKUP(M692&amp;(F692),'Báo cáo'!#REF!,'Báo cáo'!#REF!),IFERROR(_xlfn.XLOOKUP(M692&amp;(F692-3),'Báo cáo'!#REF!,'Báo cáo'!#REF!),IFERROR(_xlfn.XLOOKUP(M692&amp;(F692-5),'Báo cáo'!#REF!,'Báo cáo'!#REF!),IFERROR(_xlfn.XLOOKUP(M692&amp;(F692+5),'Báo cáo'!#REF!,'Báo cáo'!#REF!),IFERROR(_xlfn.XLOOKUP(M692&amp;(F692+2),'Báo cáo'!#REF!,'Báo cáo'!#REF!),IFERROR(_xlfn.XLOOKUP(M692&amp;(F692-6),'Báo cáo'!#REF!,'Báo cáo'!#REF!),IFERROR(_xlfn.XLOOKUP(M692&amp;(F692-1),'Báo cáo'!#REF!,'Báo cáo'!#REF!),IFERROR(_xlfn.XLOOKUP(M692&amp;(F692+3),'Báo cáo'!#REF!,'Báo cáo'!#REF!),IFERROR(_xlfn.XLOOKUP(M692&amp;(F692+1),'Báo cáo'!#REF!,'Báo cáo'!#REF!),IFERROR(_xlfn.XLOOKUP(M692&amp;(F692-4),'Báo cáo'!#REF!,'Báo cáo'!#REF!),IFERROR(_xlfn.XLOOKUP(M692&amp;(F692+6),'Báo cáo'!#REF!,'Báo cáo'!#REF!),IFERROR(_xlfn.XLOOKUP(M692&amp;(F692-2),'Báo cáo'!#REF!,'Báo cáo'!#REF!),IFERROR(_xlfn.XLOOKUP(M692&amp;(F692+4),'Báo cáo'!#REF!,'Báo cáo'!#REF!),_xlfn.XLOOKUP(M692&amp;(F692+13),'Báo cáo'!#REF!,'Báo cáo'!#REF!))))))))))))))</f>
        <v>#REF!</v>
      </c>
    </row>
    <row r="693" spans="1:15" hidden="1">
      <c r="A693">
        <v>510026</v>
      </c>
      <c r="B693" t="s">
        <v>18518</v>
      </c>
      <c r="C693" t="s">
        <v>18519</v>
      </c>
      <c r="D693" t="s">
        <v>20926</v>
      </c>
      <c r="E693" s="79" t="s">
        <v>20927</v>
      </c>
      <c r="F693" s="80">
        <v>756000</v>
      </c>
      <c r="G693" s="81">
        <v>46100</v>
      </c>
      <c r="H693" s="81"/>
      <c r="I693" s="81"/>
      <c r="J693" s="81">
        <v>46136</v>
      </c>
      <c r="K693" t="s">
        <v>19523</v>
      </c>
      <c r="L693" s="21">
        <v>46136</v>
      </c>
      <c r="M693">
        <f t="shared" si="20"/>
        <v>22770</v>
      </c>
      <c r="N693" t="str">
        <f t="shared" si="21"/>
        <v>22770756000</v>
      </c>
      <c r="O693" t="e">
        <f>IFERROR(_xlfn.XLOOKUP(M693&amp;(F693),'Báo cáo'!#REF!,'Báo cáo'!#REF!),IFERROR(_xlfn.XLOOKUP(M693&amp;(F693-3),'Báo cáo'!#REF!,'Báo cáo'!#REF!),IFERROR(_xlfn.XLOOKUP(M693&amp;(F693-5),'Báo cáo'!#REF!,'Báo cáo'!#REF!),IFERROR(_xlfn.XLOOKUP(M693&amp;(F693+5),'Báo cáo'!#REF!,'Báo cáo'!#REF!),IFERROR(_xlfn.XLOOKUP(M693&amp;(F693+2),'Báo cáo'!#REF!,'Báo cáo'!#REF!),IFERROR(_xlfn.XLOOKUP(M693&amp;(F693-6),'Báo cáo'!#REF!,'Báo cáo'!#REF!),IFERROR(_xlfn.XLOOKUP(M693&amp;(F693-1),'Báo cáo'!#REF!,'Báo cáo'!#REF!),IFERROR(_xlfn.XLOOKUP(M693&amp;(F693+3),'Báo cáo'!#REF!,'Báo cáo'!#REF!),IFERROR(_xlfn.XLOOKUP(M693&amp;(F693+1),'Báo cáo'!#REF!,'Báo cáo'!#REF!),IFERROR(_xlfn.XLOOKUP(M693&amp;(F693-4),'Báo cáo'!#REF!,'Báo cáo'!#REF!),IFERROR(_xlfn.XLOOKUP(M693&amp;(F693+6),'Báo cáo'!#REF!,'Báo cáo'!#REF!),IFERROR(_xlfn.XLOOKUP(M693&amp;(F693-2),'Báo cáo'!#REF!,'Báo cáo'!#REF!),IFERROR(_xlfn.XLOOKUP(M693&amp;(F693+4),'Báo cáo'!#REF!,'Báo cáo'!#REF!),_xlfn.XLOOKUP(M693&amp;(F693+13),'Báo cáo'!#REF!,'Báo cáo'!#REF!))))))))))))))</f>
        <v>#REF!</v>
      </c>
    </row>
    <row r="694" spans="1:15" hidden="1">
      <c r="A694">
        <v>510010</v>
      </c>
      <c r="B694" t="s">
        <v>18518</v>
      </c>
      <c r="C694" t="s">
        <v>18519</v>
      </c>
      <c r="D694" t="s">
        <v>20928</v>
      </c>
      <c r="E694" s="79" t="s">
        <v>20929</v>
      </c>
      <c r="F694" s="80">
        <v>-21922649</v>
      </c>
      <c r="G694" s="81">
        <v>46122</v>
      </c>
      <c r="H694" s="81"/>
      <c r="I694" s="81"/>
      <c r="J694" s="81">
        <v>46136</v>
      </c>
      <c r="K694" t="s">
        <v>18166</v>
      </c>
      <c r="L694" s="21">
        <v>46136</v>
      </c>
      <c r="M694" t="str">
        <f t="shared" si="20"/>
        <v>DN_42026T900419</v>
      </c>
      <c r="N694" t="str">
        <f t="shared" si="21"/>
        <v>DN_42026T900419-21922649</v>
      </c>
      <c r="O694" t="e">
        <f>IFERROR(_xlfn.XLOOKUP(M694&amp;(F694),'Báo cáo'!#REF!,'Báo cáo'!#REF!),IFERROR(_xlfn.XLOOKUP(M694&amp;(F694-3),'Báo cáo'!#REF!,'Báo cáo'!#REF!),IFERROR(_xlfn.XLOOKUP(M694&amp;(F694-5),'Báo cáo'!#REF!,'Báo cáo'!#REF!),IFERROR(_xlfn.XLOOKUP(M694&amp;(F694+5),'Báo cáo'!#REF!,'Báo cáo'!#REF!),IFERROR(_xlfn.XLOOKUP(M694&amp;(F694+2),'Báo cáo'!#REF!,'Báo cáo'!#REF!),IFERROR(_xlfn.XLOOKUP(M694&amp;(F694-6),'Báo cáo'!#REF!,'Báo cáo'!#REF!),IFERROR(_xlfn.XLOOKUP(M694&amp;(F694-1),'Báo cáo'!#REF!,'Báo cáo'!#REF!),IFERROR(_xlfn.XLOOKUP(M694&amp;(F694+3),'Báo cáo'!#REF!,'Báo cáo'!#REF!),IFERROR(_xlfn.XLOOKUP(M694&amp;(F694+1),'Báo cáo'!#REF!,'Báo cáo'!#REF!),IFERROR(_xlfn.XLOOKUP(M694&amp;(F694-4),'Báo cáo'!#REF!,'Báo cáo'!#REF!),IFERROR(_xlfn.XLOOKUP(M694&amp;(F694+6),'Báo cáo'!#REF!,'Báo cáo'!#REF!),IFERROR(_xlfn.XLOOKUP(M694&amp;(F694-2),'Báo cáo'!#REF!,'Báo cáo'!#REF!),IFERROR(_xlfn.XLOOKUP(M694&amp;(F694+4),'Báo cáo'!#REF!,'Báo cáo'!#REF!),_xlfn.XLOOKUP(M694&amp;(F694+13),'Báo cáo'!#REF!,'Báo cáo'!#REF!))))))))))))))</f>
        <v>#REF!</v>
      </c>
    </row>
    <row r="695" spans="1:15" hidden="1">
      <c r="A695">
        <v>510023</v>
      </c>
      <c r="B695" t="s">
        <v>18518</v>
      </c>
      <c r="C695" t="s">
        <v>18519</v>
      </c>
      <c r="D695" t="s">
        <v>18818</v>
      </c>
      <c r="E695" s="79" t="s">
        <v>18819</v>
      </c>
      <c r="F695" s="80">
        <v>-1387800</v>
      </c>
      <c r="G695" s="81">
        <v>46133</v>
      </c>
      <c r="H695" s="81"/>
      <c r="I695" s="81"/>
      <c r="J695" s="81">
        <v>46153</v>
      </c>
      <c r="K695" s="82" t="s">
        <v>18163</v>
      </c>
      <c r="L695" s="21">
        <v>46153</v>
      </c>
      <c r="M695">
        <f t="shared" si="20"/>
        <v>55</v>
      </c>
      <c r="N695" t="str">
        <f t="shared" si="21"/>
        <v>55-1387800</v>
      </c>
      <c r="O695" t="e">
        <f>IFERROR(_xlfn.XLOOKUP(M695&amp;(F695),'Báo cáo'!#REF!,'Báo cáo'!#REF!),IFERROR(_xlfn.XLOOKUP(M695&amp;(F695-3),'Báo cáo'!#REF!,'Báo cáo'!#REF!),IFERROR(_xlfn.XLOOKUP(M695&amp;(F695-5),'Báo cáo'!#REF!,'Báo cáo'!#REF!),IFERROR(_xlfn.XLOOKUP(M695&amp;(F695+5),'Báo cáo'!#REF!,'Báo cáo'!#REF!),IFERROR(_xlfn.XLOOKUP(M695&amp;(F695+2),'Báo cáo'!#REF!,'Báo cáo'!#REF!),IFERROR(_xlfn.XLOOKUP(M695&amp;(F695-6),'Báo cáo'!#REF!,'Báo cáo'!#REF!),IFERROR(_xlfn.XLOOKUP(M695&amp;(F695-1),'Báo cáo'!#REF!,'Báo cáo'!#REF!),IFERROR(_xlfn.XLOOKUP(M695&amp;(F695+3),'Báo cáo'!#REF!,'Báo cáo'!#REF!),IFERROR(_xlfn.XLOOKUP(M695&amp;(F695+1),'Báo cáo'!#REF!,'Báo cáo'!#REF!),IFERROR(_xlfn.XLOOKUP(M695&amp;(F695-4),'Báo cáo'!#REF!,'Báo cáo'!#REF!),IFERROR(_xlfn.XLOOKUP(M695&amp;(F695+6),'Báo cáo'!#REF!,'Báo cáo'!#REF!),IFERROR(_xlfn.XLOOKUP(M695&amp;(F695-2),'Báo cáo'!#REF!,'Báo cáo'!#REF!),IFERROR(_xlfn.XLOOKUP(M695&amp;(F695+4),'Báo cáo'!#REF!,'Báo cáo'!#REF!),_xlfn.XLOOKUP(M695&amp;(F695+13),'Báo cáo'!#REF!,'Báo cáo'!#REF!))))))))))))))</f>
        <v>#REF!</v>
      </c>
    </row>
    <row r="696" spans="1:15" hidden="1">
      <c r="A696">
        <v>510021</v>
      </c>
      <c r="B696" t="s">
        <v>18518</v>
      </c>
      <c r="C696" t="s">
        <v>18519</v>
      </c>
      <c r="D696" t="s">
        <v>18802</v>
      </c>
      <c r="E696" s="79" t="s">
        <v>18803</v>
      </c>
      <c r="F696" s="80">
        <v>-151200</v>
      </c>
      <c r="G696" s="81">
        <v>46137</v>
      </c>
      <c r="H696" s="81"/>
      <c r="I696" s="81"/>
      <c r="J696" s="81">
        <v>46153</v>
      </c>
      <c r="K696" s="82" t="s">
        <v>18159</v>
      </c>
      <c r="L696" s="21">
        <v>46153</v>
      </c>
      <c r="M696">
        <f t="shared" si="20"/>
        <v>85</v>
      </c>
      <c r="N696" t="str">
        <f t="shared" si="21"/>
        <v>85-151200</v>
      </c>
      <c r="O696" t="e">
        <f>IFERROR(_xlfn.XLOOKUP(M696&amp;(F696),'Báo cáo'!#REF!,'Báo cáo'!#REF!),IFERROR(_xlfn.XLOOKUP(M696&amp;(F696-3),'Báo cáo'!#REF!,'Báo cáo'!#REF!),IFERROR(_xlfn.XLOOKUP(M696&amp;(F696-5),'Báo cáo'!#REF!,'Báo cáo'!#REF!),IFERROR(_xlfn.XLOOKUP(M696&amp;(F696+5),'Báo cáo'!#REF!,'Báo cáo'!#REF!),IFERROR(_xlfn.XLOOKUP(M696&amp;(F696+2),'Báo cáo'!#REF!,'Báo cáo'!#REF!),IFERROR(_xlfn.XLOOKUP(M696&amp;(F696-6),'Báo cáo'!#REF!,'Báo cáo'!#REF!),IFERROR(_xlfn.XLOOKUP(M696&amp;(F696-1),'Báo cáo'!#REF!,'Báo cáo'!#REF!),IFERROR(_xlfn.XLOOKUP(M696&amp;(F696+3),'Báo cáo'!#REF!,'Báo cáo'!#REF!),IFERROR(_xlfn.XLOOKUP(M696&amp;(F696+1),'Báo cáo'!#REF!,'Báo cáo'!#REF!),IFERROR(_xlfn.XLOOKUP(M696&amp;(F696-4),'Báo cáo'!#REF!,'Báo cáo'!#REF!),IFERROR(_xlfn.XLOOKUP(M696&amp;(F696+6),'Báo cáo'!#REF!,'Báo cáo'!#REF!),IFERROR(_xlfn.XLOOKUP(M696&amp;(F696-2),'Báo cáo'!#REF!,'Báo cáo'!#REF!),IFERROR(_xlfn.XLOOKUP(M696&amp;(F696+4),'Báo cáo'!#REF!,'Báo cáo'!#REF!),_xlfn.XLOOKUP(M696&amp;(F696+13),'Báo cáo'!#REF!,'Báo cáo'!#REF!))))))))))))))</f>
        <v>#REF!</v>
      </c>
    </row>
    <row r="697" spans="1:15" hidden="1">
      <c r="A697">
        <v>510021</v>
      </c>
      <c r="B697" t="s">
        <v>18518</v>
      </c>
      <c r="C697" t="s">
        <v>18519</v>
      </c>
      <c r="D697" t="s">
        <v>18804</v>
      </c>
      <c r="E697" s="79" t="s">
        <v>18805</v>
      </c>
      <c r="F697" s="80">
        <v>-604800</v>
      </c>
      <c r="G697" s="81">
        <v>46137</v>
      </c>
      <c r="H697" s="81"/>
      <c r="I697" s="81"/>
      <c r="J697" s="81">
        <v>46153</v>
      </c>
      <c r="K697" s="82" t="s">
        <v>18161</v>
      </c>
      <c r="L697" s="21">
        <v>46153</v>
      </c>
      <c r="M697">
        <f t="shared" si="20"/>
        <v>86</v>
      </c>
      <c r="N697" t="str">
        <f t="shared" si="21"/>
        <v>86-604800</v>
      </c>
      <c r="O697" t="e">
        <f>IFERROR(_xlfn.XLOOKUP(M697&amp;(F697),'Báo cáo'!#REF!,'Báo cáo'!#REF!),IFERROR(_xlfn.XLOOKUP(M697&amp;(F697-3),'Báo cáo'!#REF!,'Báo cáo'!#REF!),IFERROR(_xlfn.XLOOKUP(M697&amp;(F697-5),'Báo cáo'!#REF!,'Báo cáo'!#REF!),IFERROR(_xlfn.XLOOKUP(M697&amp;(F697+5),'Báo cáo'!#REF!,'Báo cáo'!#REF!),IFERROR(_xlfn.XLOOKUP(M697&amp;(F697+2),'Báo cáo'!#REF!,'Báo cáo'!#REF!),IFERROR(_xlfn.XLOOKUP(M697&amp;(F697-6),'Báo cáo'!#REF!,'Báo cáo'!#REF!),IFERROR(_xlfn.XLOOKUP(M697&amp;(F697-1),'Báo cáo'!#REF!,'Báo cáo'!#REF!),IFERROR(_xlfn.XLOOKUP(M697&amp;(F697+3),'Báo cáo'!#REF!,'Báo cáo'!#REF!),IFERROR(_xlfn.XLOOKUP(M697&amp;(F697+1),'Báo cáo'!#REF!,'Báo cáo'!#REF!),IFERROR(_xlfn.XLOOKUP(M697&amp;(F697-4),'Báo cáo'!#REF!,'Báo cáo'!#REF!),IFERROR(_xlfn.XLOOKUP(M697&amp;(F697+6),'Báo cáo'!#REF!,'Báo cáo'!#REF!),IFERROR(_xlfn.XLOOKUP(M697&amp;(F697-2),'Báo cáo'!#REF!,'Báo cáo'!#REF!),IFERROR(_xlfn.XLOOKUP(M697&amp;(F697+4),'Báo cáo'!#REF!,'Báo cáo'!#REF!),_xlfn.XLOOKUP(M697&amp;(F697+13),'Báo cáo'!#REF!,'Báo cáo'!#REF!))))))))))))))</f>
        <v>#REF!</v>
      </c>
    </row>
    <row r="698" spans="1:15" hidden="1">
      <c r="A698">
        <v>510027</v>
      </c>
      <c r="B698" t="s">
        <v>18518</v>
      </c>
      <c r="C698" t="s">
        <v>18519</v>
      </c>
      <c r="D698" t="s">
        <v>18851</v>
      </c>
      <c r="E698" s="79" t="s">
        <v>18852</v>
      </c>
      <c r="F698" s="80">
        <v>-1107126</v>
      </c>
      <c r="G698" s="81">
        <v>46146</v>
      </c>
      <c r="H698" s="81"/>
      <c r="I698" s="81"/>
      <c r="J698" s="81">
        <v>46153</v>
      </c>
      <c r="K698" s="82" t="s">
        <v>18853</v>
      </c>
      <c r="L698" s="21">
        <v>46153</v>
      </c>
      <c r="M698">
        <f t="shared" si="20"/>
        <v>114</v>
      </c>
      <c r="N698" t="str">
        <f t="shared" si="21"/>
        <v>114-1107126</v>
      </c>
      <c r="O698" t="e">
        <f>IFERROR(_xlfn.XLOOKUP(M698&amp;(F698),'Báo cáo'!#REF!,'Báo cáo'!#REF!),IFERROR(_xlfn.XLOOKUP(M698&amp;(F698-3),'Báo cáo'!#REF!,'Báo cáo'!#REF!),IFERROR(_xlfn.XLOOKUP(M698&amp;(F698-5),'Báo cáo'!#REF!,'Báo cáo'!#REF!),IFERROR(_xlfn.XLOOKUP(M698&amp;(F698+5),'Báo cáo'!#REF!,'Báo cáo'!#REF!),IFERROR(_xlfn.XLOOKUP(M698&amp;(F698+2),'Báo cáo'!#REF!,'Báo cáo'!#REF!),IFERROR(_xlfn.XLOOKUP(M698&amp;(F698-6),'Báo cáo'!#REF!,'Báo cáo'!#REF!),IFERROR(_xlfn.XLOOKUP(M698&amp;(F698-1),'Báo cáo'!#REF!,'Báo cáo'!#REF!),IFERROR(_xlfn.XLOOKUP(M698&amp;(F698+3),'Báo cáo'!#REF!,'Báo cáo'!#REF!),IFERROR(_xlfn.XLOOKUP(M698&amp;(F698+1),'Báo cáo'!#REF!,'Báo cáo'!#REF!),IFERROR(_xlfn.XLOOKUP(M698&amp;(F698-4),'Báo cáo'!#REF!,'Báo cáo'!#REF!),IFERROR(_xlfn.XLOOKUP(M698&amp;(F698+6),'Báo cáo'!#REF!,'Báo cáo'!#REF!),IFERROR(_xlfn.XLOOKUP(M698&amp;(F698-2),'Báo cáo'!#REF!,'Báo cáo'!#REF!),IFERROR(_xlfn.XLOOKUP(M698&amp;(F698+4),'Báo cáo'!#REF!,'Báo cáo'!#REF!),_xlfn.XLOOKUP(M698&amp;(F698+13),'Báo cáo'!#REF!,'Báo cáo'!#REF!))))))))))))))</f>
        <v>#REF!</v>
      </c>
    </row>
    <row r="699" spans="1:15" hidden="1">
      <c r="A699">
        <v>510016</v>
      </c>
      <c r="B699" t="s">
        <v>18518</v>
      </c>
      <c r="C699" t="s">
        <v>18519</v>
      </c>
      <c r="D699" t="s">
        <v>18744</v>
      </c>
      <c r="E699" s="79" t="s">
        <v>18745</v>
      </c>
      <c r="F699" s="80">
        <v>-943070</v>
      </c>
      <c r="G699" s="81">
        <v>46135</v>
      </c>
      <c r="H699" s="81"/>
      <c r="I699" s="81"/>
      <c r="J699" s="81">
        <v>46153</v>
      </c>
      <c r="K699" s="82" t="s">
        <v>18157</v>
      </c>
      <c r="L699" s="21">
        <v>46153</v>
      </c>
      <c r="M699">
        <f t="shared" si="20"/>
        <v>142</v>
      </c>
      <c r="N699" t="str">
        <f t="shared" si="21"/>
        <v>142-943070</v>
      </c>
      <c r="O699" t="e">
        <f>IFERROR(_xlfn.XLOOKUP(M699&amp;(F699),'Báo cáo'!#REF!,'Báo cáo'!#REF!),IFERROR(_xlfn.XLOOKUP(M699&amp;(F699-3),'Báo cáo'!#REF!,'Báo cáo'!#REF!),IFERROR(_xlfn.XLOOKUP(M699&amp;(F699-5),'Báo cáo'!#REF!,'Báo cáo'!#REF!),IFERROR(_xlfn.XLOOKUP(M699&amp;(F699+5),'Báo cáo'!#REF!,'Báo cáo'!#REF!),IFERROR(_xlfn.XLOOKUP(M699&amp;(F699+2),'Báo cáo'!#REF!,'Báo cáo'!#REF!),IFERROR(_xlfn.XLOOKUP(M699&amp;(F699-6),'Báo cáo'!#REF!,'Báo cáo'!#REF!),IFERROR(_xlfn.XLOOKUP(M699&amp;(F699-1),'Báo cáo'!#REF!,'Báo cáo'!#REF!),IFERROR(_xlfn.XLOOKUP(M699&amp;(F699+3),'Báo cáo'!#REF!,'Báo cáo'!#REF!),IFERROR(_xlfn.XLOOKUP(M699&amp;(F699+1),'Báo cáo'!#REF!,'Báo cáo'!#REF!),IFERROR(_xlfn.XLOOKUP(M699&amp;(F699-4),'Báo cáo'!#REF!,'Báo cáo'!#REF!),IFERROR(_xlfn.XLOOKUP(M699&amp;(F699+6),'Báo cáo'!#REF!,'Báo cáo'!#REF!),IFERROR(_xlfn.XLOOKUP(M699&amp;(F699-2),'Báo cáo'!#REF!,'Báo cáo'!#REF!),IFERROR(_xlfn.XLOOKUP(M699&amp;(F699+4),'Báo cáo'!#REF!,'Báo cáo'!#REF!),_xlfn.XLOOKUP(M699&amp;(F699+13),'Báo cáo'!#REF!,'Báo cáo'!#REF!))))))))))))))</f>
        <v>#REF!</v>
      </c>
    </row>
    <row r="700" spans="1:15" hidden="1">
      <c r="A700">
        <v>510014</v>
      </c>
      <c r="B700" t="s">
        <v>18518</v>
      </c>
      <c r="C700" t="s">
        <v>18519</v>
      </c>
      <c r="D700" t="s">
        <v>18731</v>
      </c>
      <c r="E700" s="79" t="s">
        <v>18732</v>
      </c>
      <c r="F700" s="80">
        <v>-389377</v>
      </c>
      <c r="G700" s="81">
        <v>46137</v>
      </c>
      <c r="H700" s="81"/>
      <c r="I700" s="81"/>
      <c r="J700" s="81">
        <v>46153</v>
      </c>
      <c r="K700" s="82" t="s">
        <v>18121</v>
      </c>
      <c r="L700" s="21">
        <v>46153</v>
      </c>
      <c r="M700">
        <f t="shared" si="20"/>
        <v>153</v>
      </c>
      <c r="N700" t="str">
        <f t="shared" si="21"/>
        <v>153-389377</v>
      </c>
      <c r="O700" t="e">
        <f>IFERROR(_xlfn.XLOOKUP(M700&amp;(F700),'Báo cáo'!#REF!,'Báo cáo'!#REF!),IFERROR(_xlfn.XLOOKUP(M700&amp;(F700-3),'Báo cáo'!#REF!,'Báo cáo'!#REF!),IFERROR(_xlfn.XLOOKUP(M700&amp;(F700-5),'Báo cáo'!#REF!,'Báo cáo'!#REF!),IFERROR(_xlfn.XLOOKUP(M700&amp;(F700+5),'Báo cáo'!#REF!,'Báo cáo'!#REF!),IFERROR(_xlfn.XLOOKUP(M700&amp;(F700+2),'Báo cáo'!#REF!,'Báo cáo'!#REF!),IFERROR(_xlfn.XLOOKUP(M700&amp;(F700-6),'Báo cáo'!#REF!,'Báo cáo'!#REF!),IFERROR(_xlfn.XLOOKUP(M700&amp;(F700-1),'Báo cáo'!#REF!,'Báo cáo'!#REF!),IFERROR(_xlfn.XLOOKUP(M700&amp;(F700+3),'Báo cáo'!#REF!,'Báo cáo'!#REF!),IFERROR(_xlfn.XLOOKUP(M700&amp;(F700+1),'Báo cáo'!#REF!,'Báo cáo'!#REF!),IFERROR(_xlfn.XLOOKUP(M700&amp;(F700-4),'Báo cáo'!#REF!,'Báo cáo'!#REF!),IFERROR(_xlfn.XLOOKUP(M700&amp;(F700+6),'Báo cáo'!#REF!,'Báo cáo'!#REF!),IFERROR(_xlfn.XLOOKUP(M700&amp;(F700-2),'Báo cáo'!#REF!,'Báo cáo'!#REF!),IFERROR(_xlfn.XLOOKUP(M700&amp;(F700+4),'Báo cáo'!#REF!,'Báo cáo'!#REF!),_xlfn.XLOOKUP(M700&amp;(F700+13),'Báo cáo'!#REF!,'Báo cáo'!#REF!))))))))))))))</f>
        <v>#REF!</v>
      </c>
    </row>
    <row r="701" spans="1:15" hidden="1">
      <c r="A701">
        <v>510014</v>
      </c>
      <c r="B701" t="s">
        <v>18518</v>
      </c>
      <c r="C701" t="s">
        <v>18519</v>
      </c>
      <c r="D701" t="s">
        <v>18716</v>
      </c>
      <c r="E701" s="79" t="s">
        <v>18717</v>
      </c>
      <c r="F701" s="80">
        <v>-615600</v>
      </c>
      <c r="G701" s="81">
        <v>46137</v>
      </c>
      <c r="H701" s="81"/>
      <c r="I701" s="81"/>
      <c r="J701" s="81">
        <v>46153</v>
      </c>
      <c r="K701" s="82" t="s">
        <v>18154</v>
      </c>
      <c r="L701" s="21">
        <v>46153</v>
      </c>
      <c r="M701">
        <f t="shared" si="20"/>
        <v>154</v>
      </c>
      <c r="N701" t="str">
        <f t="shared" si="21"/>
        <v>154-615600</v>
      </c>
      <c r="O701" t="e">
        <f>IFERROR(_xlfn.XLOOKUP(M701&amp;(F701),'Báo cáo'!#REF!,'Báo cáo'!#REF!),IFERROR(_xlfn.XLOOKUP(M701&amp;(F701-3),'Báo cáo'!#REF!,'Báo cáo'!#REF!),IFERROR(_xlfn.XLOOKUP(M701&amp;(F701-5),'Báo cáo'!#REF!,'Báo cáo'!#REF!),IFERROR(_xlfn.XLOOKUP(M701&amp;(F701+5),'Báo cáo'!#REF!,'Báo cáo'!#REF!),IFERROR(_xlfn.XLOOKUP(M701&amp;(F701+2),'Báo cáo'!#REF!,'Báo cáo'!#REF!),IFERROR(_xlfn.XLOOKUP(M701&amp;(F701-6),'Báo cáo'!#REF!,'Báo cáo'!#REF!),IFERROR(_xlfn.XLOOKUP(M701&amp;(F701-1),'Báo cáo'!#REF!,'Báo cáo'!#REF!),IFERROR(_xlfn.XLOOKUP(M701&amp;(F701+3),'Báo cáo'!#REF!,'Báo cáo'!#REF!),IFERROR(_xlfn.XLOOKUP(M701&amp;(F701+1),'Báo cáo'!#REF!,'Báo cáo'!#REF!),IFERROR(_xlfn.XLOOKUP(M701&amp;(F701-4),'Báo cáo'!#REF!,'Báo cáo'!#REF!),IFERROR(_xlfn.XLOOKUP(M701&amp;(F701+6),'Báo cáo'!#REF!,'Báo cáo'!#REF!),IFERROR(_xlfn.XLOOKUP(M701&amp;(F701-2),'Báo cáo'!#REF!,'Báo cáo'!#REF!),IFERROR(_xlfn.XLOOKUP(M701&amp;(F701+4),'Báo cáo'!#REF!,'Báo cáo'!#REF!),_xlfn.XLOOKUP(M701&amp;(F701+13),'Báo cáo'!#REF!,'Báo cáo'!#REF!))))))))))))))</f>
        <v>#REF!</v>
      </c>
    </row>
    <row r="702" spans="1:15" hidden="1">
      <c r="A702">
        <v>510022</v>
      </c>
      <c r="B702" t="s">
        <v>18518</v>
      </c>
      <c r="C702" t="s">
        <v>18519</v>
      </c>
      <c r="D702" t="s">
        <v>18812</v>
      </c>
      <c r="E702" s="79" t="s">
        <v>18813</v>
      </c>
      <c r="F702" s="80">
        <v>-933318</v>
      </c>
      <c r="G702" s="81">
        <v>46140</v>
      </c>
      <c r="H702" s="81"/>
      <c r="I702" s="81"/>
      <c r="J702" s="81">
        <v>46153</v>
      </c>
      <c r="K702" s="82" t="s">
        <v>18814</v>
      </c>
      <c r="L702" s="21">
        <v>46153</v>
      </c>
      <c r="M702">
        <f t="shared" si="20"/>
        <v>155</v>
      </c>
      <c r="N702" t="str">
        <f t="shared" si="21"/>
        <v>155-933318</v>
      </c>
      <c r="O702" t="e">
        <f>IFERROR(_xlfn.XLOOKUP(M702&amp;(F702),'Báo cáo'!#REF!,'Báo cáo'!#REF!),IFERROR(_xlfn.XLOOKUP(M702&amp;(F702-3),'Báo cáo'!#REF!,'Báo cáo'!#REF!),IFERROR(_xlfn.XLOOKUP(M702&amp;(F702-5),'Báo cáo'!#REF!,'Báo cáo'!#REF!),IFERROR(_xlfn.XLOOKUP(M702&amp;(F702+5),'Báo cáo'!#REF!,'Báo cáo'!#REF!),IFERROR(_xlfn.XLOOKUP(M702&amp;(F702+2),'Báo cáo'!#REF!,'Báo cáo'!#REF!),IFERROR(_xlfn.XLOOKUP(M702&amp;(F702-6),'Báo cáo'!#REF!,'Báo cáo'!#REF!),IFERROR(_xlfn.XLOOKUP(M702&amp;(F702-1),'Báo cáo'!#REF!,'Báo cáo'!#REF!),IFERROR(_xlfn.XLOOKUP(M702&amp;(F702+3),'Báo cáo'!#REF!,'Báo cáo'!#REF!),IFERROR(_xlfn.XLOOKUP(M702&amp;(F702+1),'Báo cáo'!#REF!,'Báo cáo'!#REF!),IFERROR(_xlfn.XLOOKUP(M702&amp;(F702-4),'Báo cáo'!#REF!,'Báo cáo'!#REF!),IFERROR(_xlfn.XLOOKUP(M702&amp;(F702+6),'Báo cáo'!#REF!,'Báo cáo'!#REF!),IFERROR(_xlfn.XLOOKUP(M702&amp;(F702-2),'Báo cáo'!#REF!,'Báo cáo'!#REF!),IFERROR(_xlfn.XLOOKUP(M702&amp;(F702+4),'Báo cáo'!#REF!,'Báo cáo'!#REF!),_xlfn.XLOOKUP(M702&amp;(F702+13),'Báo cáo'!#REF!,'Báo cáo'!#REF!))))))))))))))</f>
        <v>#REF!</v>
      </c>
    </row>
    <row r="703" spans="1:15" hidden="1">
      <c r="A703">
        <v>510014</v>
      </c>
      <c r="B703" t="s">
        <v>18518</v>
      </c>
      <c r="C703" t="s">
        <v>18519</v>
      </c>
      <c r="D703" t="s">
        <v>18718</v>
      </c>
      <c r="E703" s="79" t="s">
        <v>18719</v>
      </c>
      <c r="F703" s="80">
        <v>-156600</v>
      </c>
      <c r="G703" s="81">
        <v>46137</v>
      </c>
      <c r="H703" s="81"/>
      <c r="I703" s="81"/>
      <c r="J703" s="81">
        <v>46153</v>
      </c>
      <c r="K703" s="82" t="s">
        <v>18111</v>
      </c>
      <c r="L703" s="21">
        <v>46153</v>
      </c>
      <c r="M703">
        <f t="shared" si="20"/>
        <v>156</v>
      </c>
      <c r="N703" t="str">
        <f t="shared" si="21"/>
        <v>156-156600</v>
      </c>
      <c r="O703" t="e">
        <f>IFERROR(_xlfn.XLOOKUP(M703&amp;(F703),'Báo cáo'!#REF!,'Báo cáo'!#REF!),IFERROR(_xlfn.XLOOKUP(M703&amp;(F703-3),'Báo cáo'!#REF!,'Báo cáo'!#REF!),IFERROR(_xlfn.XLOOKUP(M703&amp;(F703-5),'Báo cáo'!#REF!,'Báo cáo'!#REF!),IFERROR(_xlfn.XLOOKUP(M703&amp;(F703+5),'Báo cáo'!#REF!,'Báo cáo'!#REF!),IFERROR(_xlfn.XLOOKUP(M703&amp;(F703+2),'Báo cáo'!#REF!,'Báo cáo'!#REF!),IFERROR(_xlfn.XLOOKUP(M703&amp;(F703-6),'Báo cáo'!#REF!,'Báo cáo'!#REF!),IFERROR(_xlfn.XLOOKUP(M703&amp;(F703-1),'Báo cáo'!#REF!,'Báo cáo'!#REF!),IFERROR(_xlfn.XLOOKUP(M703&amp;(F703+3),'Báo cáo'!#REF!,'Báo cáo'!#REF!),IFERROR(_xlfn.XLOOKUP(M703&amp;(F703+1),'Báo cáo'!#REF!,'Báo cáo'!#REF!),IFERROR(_xlfn.XLOOKUP(M703&amp;(F703-4),'Báo cáo'!#REF!,'Báo cáo'!#REF!),IFERROR(_xlfn.XLOOKUP(M703&amp;(F703+6),'Báo cáo'!#REF!,'Báo cáo'!#REF!),IFERROR(_xlfn.XLOOKUP(M703&amp;(F703-2),'Báo cáo'!#REF!,'Báo cáo'!#REF!),IFERROR(_xlfn.XLOOKUP(M703&amp;(F703+4),'Báo cáo'!#REF!,'Báo cáo'!#REF!),_xlfn.XLOOKUP(M703&amp;(F703+13),'Báo cáo'!#REF!,'Báo cáo'!#REF!))))))))))))))</f>
        <v>#REF!</v>
      </c>
    </row>
    <row r="704" spans="1:15" hidden="1">
      <c r="A704">
        <v>510019</v>
      </c>
      <c r="B704" t="s">
        <v>18518</v>
      </c>
      <c r="C704" t="s">
        <v>18519</v>
      </c>
      <c r="D704" t="s">
        <v>18783</v>
      </c>
      <c r="E704" s="79" t="s">
        <v>18784</v>
      </c>
      <c r="F704" s="80">
        <v>-4405493</v>
      </c>
      <c r="G704" s="81">
        <v>46141</v>
      </c>
      <c r="H704" s="81"/>
      <c r="I704" s="81"/>
      <c r="J704" s="81">
        <v>46153</v>
      </c>
      <c r="K704" s="82" t="s">
        <v>18128</v>
      </c>
      <c r="L704" s="21">
        <v>46153</v>
      </c>
      <c r="M704">
        <f t="shared" si="20"/>
        <v>186</v>
      </c>
      <c r="N704" t="str">
        <f t="shared" si="21"/>
        <v>186-4405493</v>
      </c>
      <c r="O704" t="e">
        <f>IFERROR(_xlfn.XLOOKUP(M704&amp;(F704),'Báo cáo'!#REF!,'Báo cáo'!#REF!),IFERROR(_xlfn.XLOOKUP(M704&amp;(F704-3),'Báo cáo'!#REF!,'Báo cáo'!#REF!),IFERROR(_xlfn.XLOOKUP(M704&amp;(F704-5),'Báo cáo'!#REF!,'Báo cáo'!#REF!),IFERROR(_xlfn.XLOOKUP(M704&amp;(F704+5),'Báo cáo'!#REF!,'Báo cáo'!#REF!),IFERROR(_xlfn.XLOOKUP(M704&amp;(F704+2),'Báo cáo'!#REF!,'Báo cáo'!#REF!),IFERROR(_xlfn.XLOOKUP(M704&amp;(F704-6),'Báo cáo'!#REF!,'Báo cáo'!#REF!),IFERROR(_xlfn.XLOOKUP(M704&amp;(F704-1),'Báo cáo'!#REF!,'Báo cáo'!#REF!),IFERROR(_xlfn.XLOOKUP(M704&amp;(F704+3),'Báo cáo'!#REF!,'Báo cáo'!#REF!),IFERROR(_xlfn.XLOOKUP(M704&amp;(F704+1),'Báo cáo'!#REF!,'Báo cáo'!#REF!),IFERROR(_xlfn.XLOOKUP(M704&amp;(F704-4),'Báo cáo'!#REF!,'Báo cáo'!#REF!),IFERROR(_xlfn.XLOOKUP(M704&amp;(F704+6),'Báo cáo'!#REF!,'Báo cáo'!#REF!),IFERROR(_xlfn.XLOOKUP(M704&amp;(F704-2),'Báo cáo'!#REF!,'Báo cáo'!#REF!),IFERROR(_xlfn.XLOOKUP(M704&amp;(F704+4),'Báo cáo'!#REF!,'Báo cáo'!#REF!),_xlfn.XLOOKUP(M704&amp;(F704+13),'Báo cáo'!#REF!,'Báo cáo'!#REF!))))))))))))))</f>
        <v>#REF!</v>
      </c>
    </row>
    <row r="705" spans="1:15" hidden="1">
      <c r="A705">
        <v>510012</v>
      </c>
      <c r="B705" t="s">
        <v>18518</v>
      </c>
      <c r="C705" t="s">
        <v>18519</v>
      </c>
      <c r="D705" t="s">
        <v>18697</v>
      </c>
      <c r="E705" s="79" t="s">
        <v>18698</v>
      </c>
      <c r="F705" s="80">
        <v>-915626</v>
      </c>
      <c r="G705" s="81">
        <v>46141</v>
      </c>
      <c r="H705" s="81"/>
      <c r="I705" s="81"/>
      <c r="J705" s="81">
        <v>46153</v>
      </c>
      <c r="K705" s="82" t="s">
        <v>18699</v>
      </c>
      <c r="L705" s="21">
        <v>46153</v>
      </c>
      <c r="M705">
        <f t="shared" si="20"/>
        <v>340</v>
      </c>
      <c r="N705" t="str">
        <f t="shared" si="21"/>
        <v>340-915626</v>
      </c>
      <c r="O705" t="e">
        <f>IFERROR(_xlfn.XLOOKUP(M705&amp;(F705),'Báo cáo'!#REF!,'Báo cáo'!#REF!),IFERROR(_xlfn.XLOOKUP(M705&amp;(F705-3),'Báo cáo'!#REF!,'Báo cáo'!#REF!),IFERROR(_xlfn.XLOOKUP(M705&amp;(F705-5),'Báo cáo'!#REF!,'Báo cáo'!#REF!),IFERROR(_xlfn.XLOOKUP(M705&amp;(F705+5),'Báo cáo'!#REF!,'Báo cáo'!#REF!),IFERROR(_xlfn.XLOOKUP(M705&amp;(F705+2),'Báo cáo'!#REF!,'Báo cáo'!#REF!),IFERROR(_xlfn.XLOOKUP(M705&amp;(F705-6),'Báo cáo'!#REF!,'Báo cáo'!#REF!),IFERROR(_xlfn.XLOOKUP(M705&amp;(F705-1),'Báo cáo'!#REF!,'Báo cáo'!#REF!),IFERROR(_xlfn.XLOOKUP(M705&amp;(F705+3),'Báo cáo'!#REF!,'Báo cáo'!#REF!),IFERROR(_xlfn.XLOOKUP(M705&amp;(F705+1),'Báo cáo'!#REF!,'Báo cáo'!#REF!),IFERROR(_xlfn.XLOOKUP(M705&amp;(F705-4),'Báo cáo'!#REF!,'Báo cáo'!#REF!),IFERROR(_xlfn.XLOOKUP(M705&amp;(F705+6),'Báo cáo'!#REF!,'Báo cáo'!#REF!),IFERROR(_xlfn.XLOOKUP(M705&amp;(F705-2),'Báo cáo'!#REF!,'Báo cáo'!#REF!),IFERROR(_xlfn.XLOOKUP(M705&amp;(F705+4),'Báo cáo'!#REF!,'Báo cáo'!#REF!),_xlfn.XLOOKUP(M705&amp;(F705+13),'Báo cáo'!#REF!,'Báo cáo'!#REF!))))))))))))))</f>
        <v>#REF!</v>
      </c>
    </row>
    <row r="706" spans="1:15" hidden="1">
      <c r="A706">
        <v>510010</v>
      </c>
      <c r="B706" t="s">
        <v>18518</v>
      </c>
      <c r="C706" t="s">
        <v>18519</v>
      </c>
      <c r="D706" t="s">
        <v>18673</v>
      </c>
      <c r="E706" s="79" t="s">
        <v>18674</v>
      </c>
      <c r="F706" s="80">
        <v>-3524893</v>
      </c>
      <c r="G706" s="81">
        <v>46135</v>
      </c>
      <c r="H706" s="81"/>
      <c r="I706" s="81"/>
      <c r="J706" s="81">
        <v>46153</v>
      </c>
      <c r="K706" s="82" t="s">
        <v>18151</v>
      </c>
      <c r="L706" s="21">
        <v>46153</v>
      </c>
      <c r="M706">
        <f t="shared" si="20"/>
        <v>1661</v>
      </c>
      <c r="N706" t="str">
        <f t="shared" si="21"/>
        <v>1661-3524893</v>
      </c>
      <c r="O706" t="e">
        <f>IFERROR(_xlfn.XLOOKUP(M706&amp;(F706),'Báo cáo'!#REF!,'Báo cáo'!#REF!),IFERROR(_xlfn.XLOOKUP(M706&amp;(F706-3),'Báo cáo'!#REF!,'Báo cáo'!#REF!),IFERROR(_xlfn.XLOOKUP(M706&amp;(F706-5),'Báo cáo'!#REF!,'Báo cáo'!#REF!),IFERROR(_xlfn.XLOOKUP(M706&amp;(F706+5),'Báo cáo'!#REF!,'Báo cáo'!#REF!),IFERROR(_xlfn.XLOOKUP(M706&amp;(F706+2),'Báo cáo'!#REF!,'Báo cáo'!#REF!),IFERROR(_xlfn.XLOOKUP(M706&amp;(F706-6),'Báo cáo'!#REF!,'Báo cáo'!#REF!),IFERROR(_xlfn.XLOOKUP(M706&amp;(F706-1),'Báo cáo'!#REF!,'Báo cáo'!#REF!),IFERROR(_xlfn.XLOOKUP(M706&amp;(F706+3),'Báo cáo'!#REF!,'Báo cáo'!#REF!),IFERROR(_xlfn.XLOOKUP(M706&amp;(F706+1),'Báo cáo'!#REF!,'Báo cáo'!#REF!),IFERROR(_xlfn.XLOOKUP(M706&amp;(F706-4),'Báo cáo'!#REF!,'Báo cáo'!#REF!),IFERROR(_xlfn.XLOOKUP(M706&amp;(F706+6),'Báo cáo'!#REF!,'Báo cáo'!#REF!),IFERROR(_xlfn.XLOOKUP(M706&amp;(F706-2),'Báo cáo'!#REF!,'Báo cáo'!#REF!),IFERROR(_xlfn.XLOOKUP(M706&amp;(F706+4),'Báo cáo'!#REF!,'Báo cáo'!#REF!),_xlfn.XLOOKUP(M706&amp;(F706+13),'Báo cáo'!#REF!,'Báo cáo'!#REF!))))))))))))))</f>
        <v>#REF!</v>
      </c>
    </row>
    <row r="707" spans="1:15" hidden="1">
      <c r="A707">
        <v>510013</v>
      </c>
      <c r="B707" t="s">
        <v>18518</v>
      </c>
      <c r="C707" t="s">
        <v>18519</v>
      </c>
      <c r="D707" t="s">
        <v>18705</v>
      </c>
      <c r="E707" s="79" t="s">
        <v>18706</v>
      </c>
      <c r="F707" s="80">
        <v>5139072</v>
      </c>
      <c r="G707" s="81">
        <v>46085</v>
      </c>
      <c r="H707" s="81"/>
      <c r="I707" s="81"/>
      <c r="J707" s="81">
        <v>46153</v>
      </c>
      <c r="K707" s="82" t="s">
        <v>18707</v>
      </c>
      <c r="L707" s="21">
        <v>46153</v>
      </c>
      <c r="M707">
        <f t="shared" si="20"/>
        <v>19121</v>
      </c>
      <c r="N707" t="str">
        <f t="shared" si="21"/>
        <v>191215139072</v>
      </c>
      <c r="O707" t="e">
        <f>IFERROR(_xlfn.XLOOKUP(M707&amp;(F707),'Báo cáo'!#REF!,'Báo cáo'!#REF!),IFERROR(_xlfn.XLOOKUP(M707&amp;(F707-3),'Báo cáo'!#REF!,'Báo cáo'!#REF!),IFERROR(_xlfn.XLOOKUP(M707&amp;(F707-5),'Báo cáo'!#REF!,'Báo cáo'!#REF!),IFERROR(_xlfn.XLOOKUP(M707&amp;(F707+5),'Báo cáo'!#REF!,'Báo cáo'!#REF!),IFERROR(_xlfn.XLOOKUP(M707&amp;(F707+2),'Báo cáo'!#REF!,'Báo cáo'!#REF!),IFERROR(_xlfn.XLOOKUP(M707&amp;(F707-6),'Báo cáo'!#REF!,'Báo cáo'!#REF!),IFERROR(_xlfn.XLOOKUP(M707&amp;(F707-1),'Báo cáo'!#REF!,'Báo cáo'!#REF!),IFERROR(_xlfn.XLOOKUP(M707&amp;(F707+3),'Báo cáo'!#REF!,'Báo cáo'!#REF!),IFERROR(_xlfn.XLOOKUP(M707&amp;(F707+1),'Báo cáo'!#REF!,'Báo cáo'!#REF!),IFERROR(_xlfn.XLOOKUP(M707&amp;(F707-4),'Báo cáo'!#REF!,'Báo cáo'!#REF!),IFERROR(_xlfn.XLOOKUP(M707&amp;(F707+6),'Báo cáo'!#REF!,'Báo cáo'!#REF!),IFERROR(_xlfn.XLOOKUP(M707&amp;(F707-2),'Báo cáo'!#REF!,'Báo cáo'!#REF!),IFERROR(_xlfn.XLOOKUP(M707&amp;(F707+4),'Báo cáo'!#REF!,'Báo cáo'!#REF!),_xlfn.XLOOKUP(M707&amp;(F707+13),'Báo cáo'!#REF!,'Báo cáo'!#REF!))))))))))))))</f>
        <v>#REF!</v>
      </c>
    </row>
    <row r="708" spans="1:15" hidden="1">
      <c r="A708">
        <v>510026</v>
      </c>
      <c r="B708" t="s">
        <v>18518</v>
      </c>
      <c r="C708" t="s">
        <v>18519</v>
      </c>
      <c r="D708" t="s">
        <v>18842</v>
      </c>
      <c r="E708" s="79" t="s">
        <v>18843</v>
      </c>
      <c r="F708" s="80">
        <v>4629272</v>
      </c>
      <c r="G708" s="81">
        <v>46087</v>
      </c>
      <c r="H708" s="81"/>
      <c r="I708" s="81"/>
      <c r="J708" s="81">
        <v>46153</v>
      </c>
      <c r="K708" s="82" t="s">
        <v>18844</v>
      </c>
      <c r="L708" s="21">
        <v>46153</v>
      </c>
      <c r="M708">
        <f t="shared" ref="M708:M771" si="22">IFERROR(VALUE(K708),K708)</f>
        <v>19122</v>
      </c>
      <c r="N708" t="str">
        <f t="shared" ref="N708:N771" si="23">M708&amp;F708</f>
        <v>191224629272</v>
      </c>
      <c r="O708" t="e">
        <f>IFERROR(_xlfn.XLOOKUP(M708&amp;(F708),'Báo cáo'!#REF!,'Báo cáo'!#REF!),IFERROR(_xlfn.XLOOKUP(M708&amp;(F708-3),'Báo cáo'!#REF!,'Báo cáo'!#REF!),IFERROR(_xlfn.XLOOKUP(M708&amp;(F708-5),'Báo cáo'!#REF!,'Báo cáo'!#REF!),IFERROR(_xlfn.XLOOKUP(M708&amp;(F708+5),'Báo cáo'!#REF!,'Báo cáo'!#REF!),IFERROR(_xlfn.XLOOKUP(M708&amp;(F708+2),'Báo cáo'!#REF!,'Báo cáo'!#REF!),IFERROR(_xlfn.XLOOKUP(M708&amp;(F708-6),'Báo cáo'!#REF!,'Báo cáo'!#REF!),IFERROR(_xlfn.XLOOKUP(M708&amp;(F708-1),'Báo cáo'!#REF!,'Báo cáo'!#REF!),IFERROR(_xlfn.XLOOKUP(M708&amp;(F708+3),'Báo cáo'!#REF!,'Báo cáo'!#REF!),IFERROR(_xlfn.XLOOKUP(M708&amp;(F708+1),'Báo cáo'!#REF!,'Báo cáo'!#REF!),IFERROR(_xlfn.XLOOKUP(M708&amp;(F708-4),'Báo cáo'!#REF!,'Báo cáo'!#REF!),IFERROR(_xlfn.XLOOKUP(M708&amp;(F708+6),'Báo cáo'!#REF!,'Báo cáo'!#REF!),IFERROR(_xlfn.XLOOKUP(M708&amp;(F708-2),'Báo cáo'!#REF!,'Báo cáo'!#REF!),IFERROR(_xlfn.XLOOKUP(M708&amp;(F708+4),'Báo cáo'!#REF!,'Báo cáo'!#REF!),_xlfn.XLOOKUP(M708&amp;(F708+13),'Báo cáo'!#REF!,'Báo cáo'!#REF!))))))))))))))</f>
        <v>#REF!</v>
      </c>
    </row>
    <row r="709" spans="1:15" hidden="1">
      <c r="A709">
        <v>510026</v>
      </c>
      <c r="B709" t="s">
        <v>18518</v>
      </c>
      <c r="C709" t="s">
        <v>18519</v>
      </c>
      <c r="D709" t="s">
        <v>18845</v>
      </c>
      <c r="E709" s="79" t="s">
        <v>18846</v>
      </c>
      <c r="F709" s="80">
        <v>1133460</v>
      </c>
      <c r="G709" s="81">
        <v>46087</v>
      </c>
      <c r="H709" s="81"/>
      <c r="I709" s="81"/>
      <c r="J709" s="81">
        <v>46153</v>
      </c>
      <c r="K709" s="82" t="s">
        <v>18847</v>
      </c>
      <c r="L709" s="21">
        <v>46153</v>
      </c>
      <c r="M709">
        <f t="shared" si="22"/>
        <v>19123</v>
      </c>
      <c r="N709" t="str">
        <f t="shared" si="23"/>
        <v>191231133460</v>
      </c>
      <c r="O709" t="e">
        <f>IFERROR(_xlfn.XLOOKUP(M709&amp;(F709),'Báo cáo'!#REF!,'Báo cáo'!#REF!),IFERROR(_xlfn.XLOOKUP(M709&amp;(F709-3),'Báo cáo'!#REF!,'Báo cáo'!#REF!),IFERROR(_xlfn.XLOOKUP(M709&amp;(F709-5),'Báo cáo'!#REF!,'Báo cáo'!#REF!),IFERROR(_xlfn.XLOOKUP(M709&amp;(F709+5),'Báo cáo'!#REF!,'Báo cáo'!#REF!),IFERROR(_xlfn.XLOOKUP(M709&amp;(F709+2),'Báo cáo'!#REF!,'Báo cáo'!#REF!),IFERROR(_xlfn.XLOOKUP(M709&amp;(F709-6),'Báo cáo'!#REF!,'Báo cáo'!#REF!),IFERROR(_xlfn.XLOOKUP(M709&amp;(F709-1),'Báo cáo'!#REF!,'Báo cáo'!#REF!),IFERROR(_xlfn.XLOOKUP(M709&amp;(F709+3),'Báo cáo'!#REF!,'Báo cáo'!#REF!),IFERROR(_xlfn.XLOOKUP(M709&amp;(F709+1),'Báo cáo'!#REF!,'Báo cáo'!#REF!),IFERROR(_xlfn.XLOOKUP(M709&amp;(F709-4),'Báo cáo'!#REF!,'Báo cáo'!#REF!),IFERROR(_xlfn.XLOOKUP(M709&amp;(F709+6),'Báo cáo'!#REF!,'Báo cáo'!#REF!),IFERROR(_xlfn.XLOOKUP(M709&amp;(F709-2),'Báo cáo'!#REF!,'Báo cáo'!#REF!),IFERROR(_xlfn.XLOOKUP(M709&amp;(F709+4),'Báo cáo'!#REF!,'Báo cáo'!#REF!),_xlfn.XLOOKUP(M709&amp;(F709+13),'Báo cáo'!#REF!,'Báo cáo'!#REF!))))))))))))))</f>
        <v>#REF!</v>
      </c>
    </row>
    <row r="710" spans="1:15" hidden="1">
      <c r="A710">
        <v>510013</v>
      </c>
      <c r="B710" t="s">
        <v>18518</v>
      </c>
      <c r="C710" t="s">
        <v>18519</v>
      </c>
      <c r="D710" t="s">
        <v>18708</v>
      </c>
      <c r="E710" s="79" t="s">
        <v>18709</v>
      </c>
      <c r="F710" s="80">
        <v>1133460</v>
      </c>
      <c r="G710" s="81">
        <v>46087</v>
      </c>
      <c r="H710" s="81"/>
      <c r="I710" s="81"/>
      <c r="J710" s="81">
        <v>46153</v>
      </c>
      <c r="K710" s="82" t="s">
        <v>18710</v>
      </c>
      <c r="L710" s="21">
        <v>46153</v>
      </c>
      <c r="M710">
        <f t="shared" si="22"/>
        <v>19124</v>
      </c>
      <c r="N710" t="str">
        <f t="shared" si="23"/>
        <v>191241133460</v>
      </c>
      <c r="O710" t="e">
        <f>IFERROR(_xlfn.XLOOKUP(M710&amp;(F710),'Báo cáo'!#REF!,'Báo cáo'!#REF!),IFERROR(_xlfn.XLOOKUP(M710&amp;(F710-3),'Báo cáo'!#REF!,'Báo cáo'!#REF!),IFERROR(_xlfn.XLOOKUP(M710&amp;(F710-5),'Báo cáo'!#REF!,'Báo cáo'!#REF!),IFERROR(_xlfn.XLOOKUP(M710&amp;(F710+5),'Báo cáo'!#REF!,'Báo cáo'!#REF!),IFERROR(_xlfn.XLOOKUP(M710&amp;(F710+2),'Báo cáo'!#REF!,'Báo cáo'!#REF!),IFERROR(_xlfn.XLOOKUP(M710&amp;(F710-6),'Báo cáo'!#REF!,'Báo cáo'!#REF!),IFERROR(_xlfn.XLOOKUP(M710&amp;(F710-1),'Báo cáo'!#REF!,'Báo cáo'!#REF!),IFERROR(_xlfn.XLOOKUP(M710&amp;(F710+3),'Báo cáo'!#REF!,'Báo cáo'!#REF!),IFERROR(_xlfn.XLOOKUP(M710&amp;(F710+1),'Báo cáo'!#REF!,'Báo cáo'!#REF!),IFERROR(_xlfn.XLOOKUP(M710&amp;(F710-4),'Báo cáo'!#REF!,'Báo cáo'!#REF!),IFERROR(_xlfn.XLOOKUP(M710&amp;(F710+6),'Báo cáo'!#REF!,'Báo cáo'!#REF!),IFERROR(_xlfn.XLOOKUP(M710&amp;(F710-2),'Báo cáo'!#REF!,'Báo cáo'!#REF!),IFERROR(_xlfn.XLOOKUP(M710&amp;(F710+4),'Báo cáo'!#REF!,'Báo cáo'!#REF!),_xlfn.XLOOKUP(M710&amp;(F710+13),'Báo cáo'!#REF!,'Báo cáo'!#REF!))))))))))))))</f>
        <v>#REF!</v>
      </c>
    </row>
    <row r="711" spans="1:15" hidden="1">
      <c r="A711">
        <v>570010</v>
      </c>
      <c r="B711" t="s">
        <v>18518</v>
      </c>
      <c r="C711" t="s">
        <v>18519</v>
      </c>
      <c r="D711" t="s">
        <v>18875</v>
      </c>
      <c r="E711" s="79" t="s">
        <v>18876</v>
      </c>
      <c r="F711" s="80">
        <v>1539000</v>
      </c>
      <c r="G711" s="81">
        <v>46102</v>
      </c>
      <c r="H711" s="81"/>
      <c r="I711" s="81"/>
      <c r="J711" s="81">
        <v>46153</v>
      </c>
      <c r="K711" s="82" t="s">
        <v>18877</v>
      </c>
      <c r="L711" s="21">
        <v>46153</v>
      </c>
      <c r="M711">
        <f t="shared" si="22"/>
        <v>21587</v>
      </c>
      <c r="N711" t="str">
        <f t="shared" si="23"/>
        <v>215871539000</v>
      </c>
      <c r="O711" t="e">
        <f>IFERROR(_xlfn.XLOOKUP(M711&amp;(F711),'Báo cáo'!#REF!,'Báo cáo'!#REF!),IFERROR(_xlfn.XLOOKUP(M711&amp;(F711-3),'Báo cáo'!#REF!,'Báo cáo'!#REF!),IFERROR(_xlfn.XLOOKUP(M711&amp;(F711-5),'Báo cáo'!#REF!,'Báo cáo'!#REF!),IFERROR(_xlfn.XLOOKUP(M711&amp;(F711+5),'Báo cáo'!#REF!,'Báo cáo'!#REF!),IFERROR(_xlfn.XLOOKUP(M711&amp;(F711+2),'Báo cáo'!#REF!,'Báo cáo'!#REF!),IFERROR(_xlfn.XLOOKUP(M711&amp;(F711-6),'Báo cáo'!#REF!,'Báo cáo'!#REF!),IFERROR(_xlfn.XLOOKUP(M711&amp;(F711-1),'Báo cáo'!#REF!,'Báo cáo'!#REF!),IFERROR(_xlfn.XLOOKUP(M711&amp;(F711+3),'Báo cáo'!#REF!,'Báo cáo'!#REF!),IFERROR(_xlfn.XLOOKUP(M711&amp;(F711+1),'Báo cáo'!#REF!,'Báo cáo'!#REF!),IFERROR(_xlfn.XLOOKUP(M711&amp;(F711-4),'Báo cáo'!#REF!,'Báo cáo'!#REF!),IFERROR(_xlfn.XLOOKUP(M711&amp;(F711+6),'Báo cáo'!#REF!,'Báo cáo'!#REF!),IFERROR(_xlfn.XLOOKUP(M711&amp;(F711-2),'Báo cáo'!#REF!,'Báo cáo'!#REF!),IFERROR(_xlfn.XLOOKUP(M711&amp;(F711+4),'Báo cáo'!#REF!,'Báo cáo'!#REF!),_xlfn.XLOOKUP(M711&amp;(F711+13),'Báo cáo'!#REF!,'Báo cáo'!#REF!))))))))))))))</f>
        <v>#REF!</v>
      </c>
    </row>
    <row r="712" spans="1:15" hidden="1">
      <c r="A712">
        <v>570010</v>
      </c>
      <c r="B712" t="s">
        <v>18518</v>
      </c>
      <c r="C712" t="s">
        <v>18519</v>
      </c>
      <c r="D712" t="s">
        <v>18866</v>
      </c>
      <c r="E712" s="79" t="s">
        <v>18867</v>
      </c>
      <c r="F712" s="80">
        <v>1539000</v>
      </c>
      <c r="G712" s="81">
        <v>46102</v>
      </c>
      <c r="H712" s="81"/>
      <c r="I712" s="81"/>
      <c r="J712" s="81">
        <v>46153</v>
      </c>
      <c r="K712" s="82" t="s">
        <v>18868</v>
      </c>
      <c r="L712" s="21">
        <v>46153</v>
      </c>
      <c r="M712">
        <f t="shared" si="22"/>
        <v>21588</v>
      </c>
      <c r="N712" t="str">
        <f t="shared" si="23"/>
        <v>215881539000</v>
      </c>
      <c r="O712" t="e">
        <f>IFERROR(_xlfn.XLOOKUP(M712&amp;(F712),'Báo cáo'!#REF!,'Báo cáo'!#REF!),IFERROR(_xlfn.XLOOKUP(M712&amp;(F712-3),'Báo cáo'!#REF!,'Báo cáo'!#REF!),IFERROR(_xlfn.XLOOKUP(M712&amp;(F712-5),'Báo cáo'!#REF!,'Báo cáo'!#REF!),IFERROR(_xlfn.XLOOKUP(M712&amp;(F712+5),'Báo cáo'!#REF!,'Báo cáo'!#REF!),IFERROR(_xlfn.XLOOKUP(M712&amp;(F712+2),'Báo cáo'!#REF!,'Báo cáo'!#REF!),IFERROR(_xlfn.XLOOKUP(M712&amp;(F712-6),'Báo cáo'!#REF!,'Báo cáo'!#REF!),IFERROR(_xlfn.XLOOKUP(M712&amp;(F712-1),'Báo cáo'!#REF!,'Báo cáo'!#REF!),IFERROR(_xlfn.XLOOKUP(M712&amp;(F712+3),'Báo cáo'!#REF!,'Báo cáo'!#REF!),IFERROR(_xlfn.XLOOKUP(M712&amp;(F712+1),'Báo cáo'!#REF!,'Báo cáo'!#REF!),IFERROR(_xlfn.XLOOKUP(M712&amp;(F712-4),'Báo cáo'!#REF!,'Báo cáo'!#REF!),IFERROR(_xlfn.XLOOKUP(M712&amp;(F712+6),'Báo cáo'!#REF!,'Báo cáo'!#REF!),IFERROR(_xlfn.XLOOKUP(M712&amp;(F712-2),'Báo cáo'!#REF!,'Báo cáo'!#REF!),IFERROR(_xlfn.XLOOKUP(M712&amp;(F712+4),'Báo cáo'!#REF!,'Báo cáo'!#REF!),_xlfn.XLOOKUP(M712&amp;(F712+13),'Báo cáo'!#REF!,'Báo cáo'!#REF!))))))))))))))</f>
        <v>#REF!</v>
      </c>
    </row>
    <row r="713" spans="1:15" hidden="1">
      <c r="A713">
        <v>570010</v>
      </c>
      <c r="B713" t="s">
        <v>18518</v>
      </c>
      <c r="C713" t="s">
        <v>18519</v>
      </c>
      <c r="D713" t="s">
        <v>18869</v>
      </c>
      <c r="E713" s="79" t="s">
        <v>18870</v>
      </c>
      <c r="F713" s="80">
        <v>2266920</v>
      </c>
      <c r="G713" s="81">
        <v>46102</v>
      </c>
      <c r="H713" s="81"/>
      <c r="I713" s="81"/>
      <c r="J713" s="81">
        <v>46153</v>
      </c>
      <c r="K713" s="82" t="s">
        <v>18871</v>
      </c>
      <c r="L713" s="21">
        <v>46153</v>
      </c>
      <c r="M713">
        <f t="shared" si="22"/>
        <v>21589</v>
      </c>
      <c r="N713" t="str">
        <f t="shared" si="23"/>
        <v>215892266920</v>
      </c>
      <c r="O713" t="e">
        <f>IFERROR(_xlfn.XLOOKUP(M713&amp;(F713),'Báo cáo'!#REF!,'Báo cáo'!#REF!),IFERROR(_xlfn.XLOOKUP(M713&amp;(F713-3),'Báo cáo'!#REF!,'Báo cáo'!#REF!),IFERROR(_xlfn.XLOOKUP(M713&amp;(F713-5),'Báo cáo'!#REF!,'Báo cáo'!#REF!),IFERROR(_xlfn.XLOOKUP(M713&amp;(F713+5),'Báo cáo'!#REF!,'Báo cáo'!#REF!),IFERROR(_xlfn.XLOOKUP(M713&amp;(F713+2),'Báo cáo'!#REF!,'Báo cáo'!#REF!),IFERROR(_xlfn.XLOOKUP(M713&amp;(F713-6),'Báo cáo'!#REF!,'Báo cáo'!#REF!),IFERROR(_xlfn.XLOOKUP(M713&amp;(F713-1),'Báo cáo'!#REF!,'Báo cáo'!#REF!),IFERROR(_xlfn.XLOOKUP(M713&amp;(F713+3),'Báo cáo'!#REF!,'Báo cáo'!#REF!),IFERROR(_xlfn.XLOOKUP(M713&amp;(F713+1),'Báo cáo'!#REF!,'Báo cáo'!#REF!),IFERROR(_xlfn.XLOOKUP(M713&amp;(F713-4),'Báo cáo'!#REF!,'Báo cáo'!#REF!),IFERROR(_xlfn.XLOOKUP(M713&amp;(F713+6),'Báo cáo'!#REF!,'Báo cáo'!#REF!),IFERROR(_xlfn.XLOOKUP(M713&amp;(F713-2),'Báo cáo'!#REF!,'Báo cáo'!#REF!),IFERROR(_xlfn.XLOOKUP(M713&amp;(F713+4),'Báo cáo'!#REF!,'Báo cáo'!#REF!),_xlfn.XLOOKUP(M713&amp;(F713+13),'Báo cáo'!#REF!,'Báo cáo'!#REF!))))))))))))))</f>
        <v>#REF!</v>
      </c>
    </row>
    <row r="714" spans="1:15" hidden="1">
      <c r="A714">
        <v>510028</v>
      </c>
      <c r="B714" t="s">
        <v>18518</v>
      </c>
      <c r="C714" t="s">
        <v>18519</v>
      </c>
      <c r="D714" t="s">
        <v>18860</v>
      </c>
      <c r="E714" s="79" t="s">
        <v>18861</v>
      </c>
      <c r="F714" s="80">
        <v>1313348</v>
      </c>
      <c r="G714" s="81">
        <v>46103</v>
      </c>
      <c r="H714" s="81"/>
      <c r="I714" s="81"/>
      <c r="J714" s="81">
        <v>46153</v>
      </c>
      <c r="K714" s="82" t="s">
        <v>18862</v>
      </c>
      <c r="L714" s="21">
        <v>46153</v>
      </c>
      <c r="M714">
        <f t="shared" si="22"/>
        <v>21590</v>
      </c>
      <c r="N714" t="str">
        <f t="shared" si="23"/>
        <v>215901313348</v>
      </c>
      <c r="O714" t="e">
        <f>IFERROR(_xlfn.XLOOKUP(M714&amp;(F714),'Báo cáo'!#REF!,'Báo cáo'!#REF!),IFERROR(_xlfn.XLOOKUP(M714&amp;(F714-3),'Báo cáo'!#REF!,'Báo cáo'!#REF!),IFERROR(_xlfn.XLOOKUP(M714&amp;(F714-5),'Báo cáo'!#REF!,'Báo cáo'!#REF!),IFERROR(_xlfn.XLOOKUP(M714&amp;(F714+5),'Báo cáo'!#REF!,'Báo cáo'!#REF!),IFERROR(_xlfn.XLOOKUP(M714&amp;(F714+2),'Báo cáo'!#REF!,'Báo cáo'!#REF!),IFERROR(_xlfn.XLOOKUP(M714&amp;(F714-6),'Báo cáo'!#REF!,'Báo cáo'!#REF!),IFERROR(_xlfn.XLOOKUP(M714&amp;(F714-1),'Báo cáo'!#REF!,'Báo cáo'!#REF!),IFERROR(_xlfn.XLOOKUP(M714&amp;(F714+3),'Báo cáo'!#REF!,'Báo cáo'!#REF!),IFERROR(_xlfn.XLOOKUP(M714&amp;(F714+1),'Báo cáo'!#REF!,'Báo cáo'!#REF!),IFERROR(_xlfn.XLOOKUP(M714&amp;(F714-4),'Báo cáo'!#REF!,'Báo cáo'!#REF!),IFERROR(_xlfn.XLOOKUP(M714&amp;(F714+6),'Báo cáo'!#REF!,'Báo cáo'!#REF!),IFERROR(_xlfn.XLOOKUP(M714&amp;(F714-2),'Báo cáo'!#REF!,'Báo cáo'!#REF!),IFERROR(_xlfn.XLOOKUP(M714&amp;(F714+4),'Báo cáo'!#REF!,'Báo cáo'!#REF!),_xlfn.XLOOKUP(M714&amp;(F714+13),'Báo cáo'!#REF!,'Báo cáo'!#REF!))))))))))))))</f>
        <v>#REF!</v>
      </c>
    </row>
    <row r="715" spans="1:15" hidden="1">
      <c r="A715">
        <v>510027</v>
      </c>
      <c r="B715" t="s">
        <v>18518</v>
      </c>
      <c r="C715" t="s">
        <v>18519</v>
      </c>
      <c r="D715" t="s">
        <v>18857</v>
      </c>
      <c r="E715" s="79" t="s">
        <v>18858</v>
      </c>
      <c r="F715" s="80">
        <v>3327480</v>
      </c>
      <c r="G715" s="81">
        <v>46102</v>
      </c>
      <c r="H715" s="81"/>
      <c r="I715" s="81"/>
      <c r="J715" s="81">
        <v>46153</v>
      </c>
      <c r="K715" s="82" t="s">
        <v>18859</v>
      </c>
      <c r="L715" s="21">
        <v>46153</v>
      </c>
      <c r="M715">
        <f t="shared" si="22"/>
        <v>21591</v>
      </c>
      <c r="N715" t="str">
        <f t="shared" si="23"/>
        <v>215913327480</v>
      </c>
      <c r="O715" t="e">
        <f>IFERROR(_xlfn.XLOOKUP(M715&amp;(F715),'Báo cáo'!#REF!,'Báo cáo'!#REF!),IFERROR(_xlfn.XLOOKUP(M715&amp;(F715-3),'Báo cáo'!#REF!,'Báo cáo'!#REF!),IFERROR(_xlfn.XLOOKUP(M715&amp;(F715-5),'Báo cáo'!#REF!,'Báo cáo'!#REF!),IFERROR(_xlfn.XLOOKUP(M715&amp;(F715+5),'Báo cáo'!#REF!,'Báo cáo'!#REF!),IFERROR(_xlfn.XLOOKUP(M715&amp;(F715+2),'Báo cáo'!#REF!,'Báo cáo'!#REF!),IFERROR(_xlfn.XLOOKUP(M715&amp;(F715-6),'Báo cáo'!#REF!,'Báo cáo'!#REF!),IFERROR(_xlfn.XLOOKUP(M715&amp;(F715-1),'Báo cáo'!#REF!,'Báo cáo'!#REF!),IFERROR(_xlfn.XLOOKUP(M715&amp;(F715+3),'Báo cáo'!#REF!,'Báo cáo'!#REF!),IFERROR(_xlfn.XLOOKUP(M715&amp;(F715+1),'Báo cáo'!#REF!,'Báo cáo'!#REF!),IFERROR(_xlfn.XLOOKUP(M715&amp;(F715-4),'Báo cáo'!#REF!,'Báo cáo'!#REF!),IFERROR(_xlfn.XLOOKUP(M715&amp;(F715+6),'Báo cáo'!#REF!,'Báo cáo'!#REF!),IFERROR(_xlfn.XLOOKUP(M715&amp;(F715-2),'Báo cáo'!#REF!,'Báo cáo'!#REF!),IFERROR(_xlfn.XLOOKUP(M715&amp;(F715+4),'Báo cáo'!#REF!,'Báo cáo'!#REF!),_xlfn.XLOOKUP(M715&amp;(F715+13),'Báo cáo'!#REF!,'Báo cáo'!#REF!))))))))))))))</f>
        <v>#REF!</v>
      </c>
    </row>
    <row r="716" spans="1:15" hidden="1">
      <c r="A716">
        <v>510024</v>
      </c>
      <c r="B716" t="s">
        <v>18518</v>
      </c>
      <c r="C716" t="s">
        <v>18519</v>
      </c>
      <c r="D716" t="s">
        <v>18823</v>
      </c>
      <c r="E716" s="79" t="s">
        <v>18824</v>
      </c>
      <c r="F716" s="80">
        <v>3448089</v>
      </c>
      <c r="G716" s="81">
        <v>46104</v>
      </c>
      <c r="H716" s="81"/>
      <c r="I716" s="81"/>
      <c r="J716" s="81">
        <v>46153</v>
      </c>
      <c r="K716" s="82" t="s">
        <v>18825</v>
      </c>
      <c r="L716" s="21">
        <v>46153</v>
      </c>
      <c r="M716">
        <f t="shared" si="22"/>
        <v>21592</v>
      </c>
      <c r="N716" t="str">
        <f t="shared" si="23"/>
        <v>215923448089</v>
      </c>
      <c r="O716" t="e">
        <f>IFERROR(_xlfn.XLOOKUP(M716&amp;(F716),'Báo cáo'!#REF!,'Báo cáo'!#REF!),IFERROR(_xlfn.XLOOKUP(M716&amp;(F716-3),'Báo cáo'!#REF!,'Báo cáo'!#REF!),IFERROR(_xlfn.XLOOKUP(M716&amp;(F716-5),'Báo cáo'!#REF!,'Báo cáo'!#REF!),IFERROR(_xlfn.XLOOKUP(M716&amp;(F716+5),'Báo cáo'!#REF!,'Báo cáo'!#REF!),IFERROR(_xlfn.XLOOKUP(M716&amp;(F716+2),'Báo cáo'!#REF!,'Báo cáo'!#REF!),IFERROR(_xlfn.XLOOKUP(M716&amp;(F716-6),'Báo cáo'!#REF!,'Báo cáo'!#REF!),IFERROR(_xlfn.XLOOKUP(M716&amp;(F716-1),'Báo cáo'!#REF!,'Báo cáo'!#REF!),IFERROR(_xlfn.XLOOKUP(M716&amp;(F716+3),'Báo cáo'!#REF!,'Báo cáo'!#REF!),IFERROR(_xlfn.XLOOKUP(M716&amp;(F716+1),'Báo cáo'!#REF!,'Báo cáo'!#REF!),IFERROR(_xlfn.XLOOKUP(M716&amp;(F716-4),'Báo cáo'!#REF!,'Báo cáo'!#REF!),IFERROR(_xlfn.XLOOKUP(M716&amp;(F716+6),'Báo cáo'!#REF!,'Báo cáo'!#REF!),IFERROR(_xlfn.XLOOKUP(M716&amp;(F716-2),'Báo cáo'!#REF!,'Báo cáo'!#REF!),IFERROR(_xlfn.XLOOKUP(M716&amp;(F716+4),'Báo cáo'!#REF!,'Báo cáo'!#REF!),_xlfn.XLOOKUP(M716&amp;(F716+13),'Báo cáo'!#REF!,'Báo cáo'!#REF!))))))))))))))</f>
        <v>#REF!</v>
      </c>
    </row>
    <row r="717" spans="1:15" hidden="1">
      <c r="A717">
        <v>510016</v>
      </c>
      <c r="B717" t="s">
        <v>18518</v>
      </c>
      <c r="C717" t="s">
        <v>18519</v>
      </c>
      <c r="D717" t="s">
        <v>18735</v>
      </c>
      <c r="E717" s="79" t="s">
        <v>18736</v>
      </c>
      <c r="F717" s="80">
        <v>4585748</v>
      </c>
      <c r="G717" s="81">
        <v>46104</v>
      </c>
      <c r="H717" s="81"/>
      <c r="I717" s="81"/>
      <c r="J717" s="81">
        <v>46153</v>
      </c>
      <c r="K717" s="82" t="s">
        <v>18737</v>
      </c>
      <c r="L717" s="21">
        <v>46153</v>
      </c>
      <c r="M717">
        <f t="shared" si="22"/>
        <v>21593</v>
      </c>
      <c r="N717" t="str">
        <f t="shared" si="23"/>
        <v>215934585748</v>
      </c>
      <c r="O717" t="e">
        <f>IFERROR(_xlfn.XLOOKUP(M717&amp;(F717),'Báo cáo'!#REF!,'Báo cáo'!#REF!),IFERROR(_xlfn.XLOOKUP(M717&amp;(F717-3),'Báo cáo'!#REF!,'Báo cáo'!#REF!),IFERROR(_xlfn.XLOOKUP(M717&amp;(F717-5),'Báo cáo'!#REF!,'Báo cáo'!#REF!),IFERROR(_xlfn.XLOOKUP(M717&amp;(F717+5),'Báo cáo'!#REF!,'Báo cáo'!#REF!),IFERROR(_xlfn.XLOOKUP(M717&amp;(F717+2),'Báo cáo'!#REF!,'Báo cáo'!#REF!),IFERROR(_xlfn.XLOOKUP(M717&amp;(F717-6),'Báo cáo'!#REF!,'Báo cáo'!#REF!),IFERROR(_xlfn.XLOOKUP(M717&amp;(F717-1),'Báo cáo'!#REF!,'Báo cáo'!#REF!),IFERROR(_xlfn.XLOOKUP(M717&amp;(F717+3),'Báo cáo'!#REF!,'Báo cáo'!#REF!),IFERROR(_xlfn.XLOOKUP(M717&amp;(F717+1),'Báo cáo'!#REF!,'Báo cáo'!#REF!),IFERROR(_xlfn.XLOOKUP(M717&amp;(F717-4),'Báo cáo'!#REF!,'Báo cáo'!#REF!),IFERROR(_xlfn.XLOOKUP(M717&amp;(F717+6),'Báo cáo'!#REF!,'Báo cáo'!#REF!),IFERROR(_xlfn.XLOOKUP(M717&amp;(F717-2),'Báo cáo'!#REF!,'Báo cáo'!#REF!),IFERROR(_xlfn.XLOOKUP(M717&amp;(F717+4),'Báo cáo'!#REF!,'Báo cáo'!#REF!),_xlfn.XLOOKUP(M717&amp;(F717+13),'Báo cáo'!#REF!,'Báo cáo'!#REF!))))))))))))))</f>
        <v>#REF!</v>
      </c>
    </row>
    <row r="718" spans="1:15" hidden="1">
      <c r="A718">
        <v>510010</v>
      </c>
      <c r="B718" t="s">
        <v>18518</v>
      </c>
      <c r="C718" t="s">
        <v>18519</v>
      </c>
      <c r="D718" t="s">
        <v>18670</v>
      </c>
      <c r="E718" s="79" t="s">
        <v>18671</v>
      </c>
      <c r="F718" s="80">
        <v>8029652</v>
      </c>
      <c r="G718" s="81">
        <v>46102</v>
      </c>
      <c r="H718" s="81"/>
      <c r="I718" s="81"/>
      <c r="J718" s="81">
        <v>46153</v>
      </c>
      <c r="K718" s="82" t="s">
        <v>18672</v>
      </c>
      <c r="L718" s="21">
        <v>46153</v>
      </c>
      <c r="M718">
        <f t="shared" si="22"/>
        <v>21692</v>
      </c>
      <c r="N718" t="str">
        <f t="shared" si="23"/>
        <v>216928029652</v>
      </c>
      <c r="O718" t="e">
        <f>IFERROR(_xlfn.XLOOKUP(M718&amp;(F718),'Báo cáo'!#REF!,'Báo cáo'!#REF!),IFERROR(_xlfn.XLOOKUP(M718&amp;(F718-3),'Báo cáo'!#REF!,'Báo cáo'!#REF!),IFERROR(_xlfn.XLOOKUP(M718&amp;(F718-5),'Báo cáo'!#REF!,'Báo cáo'!#REF!),IFERROR(_xlfn.XLOOKUP(M718&amp;(F718+5),'Báo cáo'!#REF!,'Báo cáo'!#REF!),IFERROR(_xlfn.XLOOKUP(M718&amp;(F718+2),'Báo cáo'!#REF!,'Báo cáo'!#REF!),IFERROR(_xlfn.XLOOKUP(M718&amp;(F718-6),'Báo cáo'!#REF!,'Báo cáo'!#REF!),IFERROR(_xlfn.XLOOKUP(M718&amp;(F718-1),'Báo cáo'!#REF!,'Báo cáo'!#REF!),IFERROR(_xlfn.XLOOKUP(M718&amp;(F718+3),'Báo cáo'!#REF!,'Báo cáo'!#REF!),IFERROR(_xlfn.XLOOKUP(M718&amp;(F718+1),'Báo cáo'!#REF!,'Báo cáo'!#REF!),IFERROR(_xlfn.XLOOKUP(M718&amp;(F718-4),'Báo cáo'!#REF!,'Báo cáo'!#REF!),IFERROR(_xlfn.XLOOKUP(M718&amp;(F718+6),'Báo cáo'!#REF!,'Báo cáo'!#REF!),IFERROR(_xlfn.XLOOKUP(M718&amp;(F718-2),'Báo cáo'!#REF!,'Báo cáo'!#REF!),IFERROR(_xlfn.XLOOKUP(M718&amp;(F718+4),'Báo cáo'!#REF!,'Báo cáo'!#REF!),_xlfn.XLOOKUP(M718&amp;(F718+13),'Báo cáo'!#REF!,'Báo cáo'!#REF!))))))))))))))</f>
        <v>#REF!</v>
      </c>
    </row>
    <row r="719" spans="1:15" hidden="1">
      <c r="A719">
        <v>510010</v>
      </c>
      <c r="B719" t="s">
        <v>18518</v>
      </c>
      <c r="C719" t="s">
        <v>18519</v>
      </c>
      <c r="D719" t="s">
        <v>18667</v>
      </c>
      <c r="E719" s="79" t="s">
        <v>18668</v>
      </c>
      <c r="F719" s="80">
        <v>783000</v>
      </c>
      <c r="G719" s="81">
        <v>46102</v>
      </c>
      <c r="H719" s="81"/>
      <c r="I719" s="81"/>
      <c r="J719" s="81">
        <v>46153</v>
      </c>
      <c r="K719" s="82" t="s">
        <v>18669</v>
      </c>
      <c r="L719" s="21">
        <v>46153</v>
      </c>
      <c r="M719">
        <f t="shared" si="22"/>
        <v>21693</v>
      </c>
      <c r="N719" t="str">
        <f t="shared" si="23"/>
        <v>21693783000</v>
      </c>
      <c r="O719" t="e">
        <f>IFERROR(_xlfn.XLOOKUP(M719&amp;(F719),'Báo cáo'!#REF!,'Báo cáo'!#REF!),IFERROR(_xlfn.XLOOKUP(M719&amp;(F719-3),'Báo cáo'!#REF!,'Báo cáo'!#REF!),IFERROR(_xlfn.XLOOKUP(M719&amp;(F719-5),'Báo cáo'!#REF!,'Báo cáo'!#REF!),IFERROR(_xlfn.XLOOKUP(M719&amp;(F719+5),'Báo cáo'!#REF!,'Báo cáo'!#REF!),IFERROR(_xlfn.XLOOKUP(M719&amp;(F719+2),'Báo cáo'!#REF!,'Báo cáo'!#REF!),IFERROR(_xlfn.XLOOKUP(M719&amp;(F719-6),'Báo cáo'!#REF!,'Báo cáo'!#REF!),IFERROR(_xlfn.XLOOKUP(M719&amp;(F719-1),'Báo cáo'!#REF!,'Báo cáo'!#REF!),IFERROR(_xlfn.XLOOKUP(M719&amp;(F719+3),'Báo cáo'!#REF!,'Báo cáo'!#REF!),IFERROR(_xlfn.XLOOKUP(M719&amp;(F719+1),'Báo cáo'!#REF!,'Báo cáo'!#REF!),IFERROR(_xlfn.XLOOKUP(M719&amp;(F719-4),'Báo cáo'!#REF!,'Báo cáo'!#REF!),IFERROR(_xlfn.XLOOKUP(M719&amp;(F719+6),'Báo cáo'!#REF!,'Báo cáo'!#REF!),IFERROR(_xlfn.XLOOKUP(M719&amp;(F719-2),'Báo cáo'!#REF!,'Báo cáo'!#REF!),IFERROR(_xlfn.XLOOKUP(M719&amp;(F719+4),'Báo cáo'!#REF!,'Báo cáo'!#REF!),_xlfn.XLOOKUP(M719&amp;(F719+13),'Báo cáo'!#REF!,'Báo cáo'!#REF!))))))))))))))</f>
        <v>#REF!</v>
      </c>
    </row>
    <row r="720" spans="1:15" hidden="1">
      <c r="A720">
        <v>510025</v>
      </c>
      <c r="B720" t="s">
        <v>18518</v>
      </c>
      <c r="C720" s="83" t="s">
        <v>18519</v>
      </c>
      <c r="D720" t="s">
        <v>18832</v>
      </c>
      <c r="E720" s="79" t="s">
        <v>18833</v>
      </c>
      <c r="F720" s="80">
        <v>4702077</v>
      </c>
      <c r="G720" s="81">
        <v>46106</v>
      </c>
      <c r="H720" s="81"/>
      <c r="I720" s="81"/>
      <c r="J720" s="81">
        <v>46153</v>
      </c>
      <c r="K720" s="82" t="s">
        <v>18834</v>
      </c>
      <c r="L720" s="21">
        <v>46153</v>
      </c>
      <c r="M720">
        <f t="shared" si="22"/>
        <v>22888</v>
      </c>
      <c r="N720" t="str">
        <f t="shared" si="23"/>
        <v>228884702077</v>
      </c>
      <c r="O720" t="e">
        <f>IFERROR(_xlfn.XLOOKUP(M720&amp;(F720),'Báo cáo'!#REF!,'Báo cáo'!#REF!),IFERROR(_xlfn.XLOOKUP(M720&amp;(F720-3),'Báo cáo'!#REF!,'Báo cáo'!#REF!),IFERROR(_xlfn.XLOOKUP(M720&amp;(F720-5),'Báo cáo'!#REF!,'Báo cáo'!#REF!),IFERROR(_xlfn.XLOOKUP(M720&amp;(F720+5),'Báo cáo'!#REF!,'Báo cáo'!#REF!),IFERROR(_xlfn.XLOOKUP(M720&amp;(F720+2),'Báo cáo'!#REF!,'Báo cáo'!#REF!),IFERROR(_xlfn.XLOOKUP(M720&amp;(F720-6),'Báo cáo'!#REF!,'Báo cáo'!#REF!),IFERROR(_xlfn.XLOOKUP(M720&amp;(F720-1),'Báo cáo'!#REF!,'Báo cáo'!#REF!),IFERROR(_xlfn.XLOOKUP(M720&amp;(F720+3),'Báo cáo'!#REF!,'Báo cáo'!#REF!),IFERROR(_xlfn.XLOOKUP(M720&amp;(F720+1),'Báo cáo'!#REF!,'Báo cáo'!#REF!),IFERROR(_xlfn.XLOOKUP(M720&amp;(F720-4),'Báo cáo'!#REF!,'Báo cáo'!#REF!),IFERROR(_xlfn.XLOOKUP(M720&amp;(F720+6),'Báo cáo'!#REF!,'Báo cáo'!#REF!),IFERROR(_xlfn.XLOOKUP(M720&amp;(F720-2),'Báo cáo'!#REF!,'Báo cáo'!#REF!),IFERROR(_xlfn.XLOOKUP(M720&amp;(F720+4),'Báo cáo'!#REF!,'Báo cáo'!#REF!),_xlfn.XLOOKUP(M720&amp;(F720+13),'Báo cáo'!#REF!,'Báo cáo'!#REF!))))))))))))))</f>
        <v>#REF!</v>
      </c>
    </row>
    <row r="721" spans="1:15" hidden="1">
      <c r="A721">
        <v>510022</v>
      </c>
      <c r="B721" t="s">
        <v>18518</v>
      </c>
      <c r="C721" t="s">
        <v>18519</v>
      </c>
      <c r="D721" t="s">
        <v>18809</v>
      </c>
      <c r="E721" s="79" t="s">
        <v>18810</v>
      </c>
      <c r="F721" s="80">
        <v>2314629</v>
      </c>
      <c r="G721" s="81">
        <v>46108</v>
      </c>
      <c r="H721" s="81"/>
      <c r="I721" s="81"/>
      <c r="J721" s="81">
        <v>46153</v>
      </c>
      <c r="K721" s="82" t="s">
        <v>18811</v>
      </c>
      <c r="L721" s="21">
        <v>46153</v>
      </c>
      <c r="M721">
        <f t="shared" si="22"/>
        <v>22889</v>
      </c>
      <c r="N721" t="str">
        <f t="shared" si="23"/>
        <v>228892314629</v>
      </c>
      <c r="O721" t="e">
        <f>IFERROR(_xlfn.XLOOKUP(M721&amp;(F721),'Báo cáo'!#REF!,'Báo cáo'!#REF!),IFERROR(_xlfn.XLOOKUP(M721&amp;(F721-3),'Báo cáo'!#REF!,'Báo cáo'!#REF!),IFERROR(_xlfn.XLOOKUP(M721&amp;(F721-5),'Báo cáo'!#REF!,'Báo cáo'!#REF!),IFERROR(_xlfn.XLOOKUP(M721&amp;(F721+5),'Báo cáo'!#REF!,'Báo cáo'!#REF!),IFERROR(_xlfn.XLOOKUP(M721&amp;(F721+2),'Báo cáo'!#REF!,'Báo cáo'!#REF!),IFERROR(_xlfn.XLOOKUP(M721&amp;(F721-6),'Báo cáo'!#REF!,'Báo cáo'!#REF!),IFERROR(_xlfn.XLOOKUP(M721&amp;(F721-1),'Báo cáo'!#REF!,'Báo cáo'!#REF!),IFERROR(_xlfn.XLOOKUP(M721&amp;(F721+3),'Báo cáo'!#REF!,'Báo cáo'!#REF!),IFERROR(_xlfn.XLOOKUP(M721&amp;(F721+1),'Báo cáo'!#REF!,'Báo cáo'!#REF!),IFERROR(_xlfn.XLOOKUP(M721&amp;(F721-4),'Báo cáo'!#REF!,'Báo cáo'!#REF!),IFERROR(_xlfn.XLOOKUP(M721&amp;(F721+6),'Báo cáo'!#REF!,'Báo cáo'!#REF!),IFERROR(_xlfn.XLOOKUP(M721&amp;(F721-2),'Báo cáo'!#REF!,'Báo cáo'!#REF!),IFERROR(_xlfn.XLOOKUP(M721&amp;(F721+4),'Báo cáo'!#REF!,'Báo cáo'!#REF!),_xlfn.XLOOKUP(M721&amp;(F721+13),'Báo cáo'!#REF!,'Báo cáo'!#REF!))))))))))))))</f>
        <v>#REF!</v>
      </c>
    </row>
    <row r="722" spans="1:15" hidden="1">
      <c r="A722">
        <v>510020</v>
      </c>
      <c r="B722" t="s">
        <v>18518</v>
      </c>
      <c r="C722" t="s">
        <v>18519</v>
      </c>
      <c r="D722" t="s">
        <v>18799</v>
      </c>
      <c r="E722" s="79" t="s">
        <v>18800</v>
      </c>
      <c r="F722" s="80">
        <v>2314629</v>
      </c>
      <c r="G722" s="81">
        <v>46107</v>
      </c>
      <c r="H722" s="81"/>
      <c r="I722" s="81"/>
      <c r="J722" s="81">
        <v>46153</v>
      </c>
      <c r="K722" s="82" t="s">
        <v>18801</v>
      </c>
      <c r="L722" s="21">
        <v>46153</v>
      </c>
      <c r="M722">
        <f t="shared" si="22"/>
        <v>22890</v>
      </c>
      <c r="N722" t="str">
        <f t="shared" si="23"/>
        <v>228902314629</v>
      </c>
      <c r="O722" t="e">
        <f>IFERROR(_xlfn.XLOOKUP(M722&amp;(F722),'Báo cáo'!#REF!,'Báo cáo'!#REF!),IFERROR(_xlfn.XLOOKUP(M722&amp;(F722-3),'Báo cáo'!#REF!,'Báo cáo'!#REF!),IFERROR(_xlfn.XLOOKUP(M722&amp;(F722-5),'Báo cáo'!#REF!,'Báo cáo'!#REF!),IFERROR(_xlfn.XLOOKUP(M722&amp;(F722+5),'Báo cáo'!#REF!,'Báo cáo'!#REF!),IFERROR(_xlfn.XLOOKUP(M722&amp;(F722+2),'Báo cáo'!#REF!,'Báo cáo'!#REF!),IFERROR(_xlfn.XLOOKUP(M722&amp;(F722-6),'Báo cáo'!#REF!,'Báo cáo'!#REF!),IFERROR(_xlfn.XLOOKUP(M722&amp;(F722-1),'Báo cáo'!#REF!,'Báo cáo'!#REF!),IFERROR(_xlfn.XLOOKUP(M722&amp;(F722+3),'Báo cáo'!#REF!,'Báo cáo'!#REF!),IFERROR(_xlfn.XLOOKUP(M722&amp;(F722+1),'Báo cáo'!#REF!,'Báo cáo'!#REF!),IFERROR(_xlfn.XLOOKUP(M722&amp;(F722-4),'Báo cáo'!#REF!,'Báo cáo'!#REF!),IFERROR(_xlfn.XLOOKUP(M722&amp;(F722+6),'Báo cáo'!#REF!,'Báo cáo'!#REF!),IFERROR(_xlfn.XLOOKUP(M722&amp;(F722-2),'Báo cáo'!#REF!,'Báo cáo'!#REF!),IFERROR(_xlfn.XLOOKUP(M722&amp;(F722+4),'Báo cáo'!#REF!,'Báo cáo'!#REF!),_xlfn.XLOOKUP(M722&amp;(F722+13),'Báo cáo'!#REF!,'Báo cáo'!#REF!))))))))))))))</f>
        <v>#REF!</v>
      </c>
    </row>
    <row r="723" spans="1:15" hidden="1">
      <c r="A723">
        <v>510019</v>
      </c>
      <c r="B723" t="s">
        <v>18518</v>
      </c>
      <c r="C723" t="s">
        <v>18519</v>
      </c>
      <c r="D723" t="s">
        <v>18788</v>
      </c>
      <c r="E723" s="79" t="s">
        <v>18789</v>
      </c>
      <c r="F723" s="80">
        <v>1539000</v>
      </c>
      <c r="G723" s="81">
        <v>46106</v>
      </c>
      <c r="H723" s="81"/>
      <c r="I723" s="81"/>
      <c r="J723" s="81">
        <v>46153</v>
      </c>
      <c r="K723" s="82" t="s">
        <v>18790</v>
      </c>
      <c r="L723" s="21">
        <v>46153</v>
      </c>
      <c r="M723">
        <f t="shared" si="22"/>
        <v>22891</v>
      </c>
      <c r="N723" t="str">
        <f t="shared" si="23"/>
        <v>228911539000</v>
      </c>
      <c r="O723" t="e">
        <f>IFERROR(_xlfn.XLOOKUP(M723&amp;(F723),'Báo cáo'!#REF!,'Báo cáo'!#REF!),IFERROR(_xlfn.XLOOKUP(M723&amp;(F723-3),'Báo cáo'!#REF!,'Báo cáo'!#REF!),IFERROR(_xlfn.XLOOKUP(M723&amp;(F723-5),'Báo cáo'!#REF!,'Báo cáo'!#REF!),IFERROR(_xlfn.XLOOKUP(M723&amp;(F723+5),'Báo cáo'!#REF!,'Báo cáo'!#REF!),IFERROR(_xlfn.XLOOKUP(M723&amp;(F723+2),'Báo cáo'!#REF!,'Báo cáo'!#REF!),IFERROR(_xlfn.XLOOKUP(M723&amp;(F723-6),'Báo cáo'!#REF!,'Báo cáo'!#REF!),IFERROR(_xlfn.XLOOKUP(M723&amp;(F723-1),'Báo cáo'!#REF!,'Báo cáo'!#REF!),IFERROR(_xlfn.XLOOKUP(M723&amp;(F723+3),'Báo cáo'!#REF!,'Báo cáo'!#REF!),IFERROR(_xlfn.XLOOKUP(M723&amp;(F723+1),'Báo cáo'!#REF!,'Báo cáo'!#REF!),IFERROR(_xlfn.XLOOKUP(M723&amp;(F723-4),'Báo cáo'!#REF!,'Báo cáo'!#REF!),IFERROR(_xlfn.XLOOKUP(M723&amp;(F723+6),'Báo cáo'!#REF!,'Báo cáo'!#REF!),IFERROR(_xlfn.XLOOKUP(M723&amp;(F723-2),'Báo cáo'!#REF!,'Báo cáo'!#REF!),IFERROR(_xlfn.XLOOKUP(M723&amp;(F723+4),'Báo cáo'!#REF!,'Báo cáo'!#REF!),_xlfn.XLOOKUP(M723&amp;(F723+13),'Báo cáo'!#REF!,'Báo cáo'!#REF!))))))))))))))</f>
        <v>#REF!</v>
      </c>
    </row>
    <row r="724" spans="1:15" hidden="1">
      <c r="A724">
        <v>510014</v>
      </c>
      <c r="B724" t="s">
        <v>18518</v>
      </c>
      <c r="C724" t="s">
        <v>18519</v>
      </c>
      <c r="D724" t="s">
        <v>18720</v>
      </c>
      <c r="E724" s="79" t="s">
        <v>18721</v>
      </c>
      <c r="F724" s="80">
        <v>918864</v>
      </c>
      <c r="G724" s="81">
        <v>46105</v>
      </c>
      <c r="H724" s="81"/>
      <c r="I724" s="81"/>
      <c r="J724" s="81">
        <v>46153</v>
      </c>
      <c r="K724" s="82" t="s">
        <v>18722</v>
      </c>
      <c r="L724" s="21">
        <v>46153</v>
      </c>
      <c r="M724">
        <f t="shared" si="22"/>
        <v>23250</v>
      </c>
      <c r="N724" t="str">
        <f t="shared" si="23"/>
        <v>23250918864</v>
      </c>
      <c r="O724" t="e">
        <f>IFERROR(_xlfn.XLOOKUP(M724&amp;(F724),'Báo cáo'!#REF!,'Báo cáo'!#REF!),IFERROR(_xlfn.XLOOKUP(M724&amp;(F724-3),'Báo cáo'!#REF!,'Báo cáo'!#REF!),IFERROR(_xlfn.XLOOKUP(M724&amp;(F724-5),'Báo cáo'!#REF!,'Báo cáo'!#REF!),IFERROR(_xlfn.XLOOKUP(M724&amp;(F724+5),'Báo cáo'!#REF!,'Báo cáo'!#REF!),IFERROR(_xlfn.XLOOKUP(M724&amp;(F724+2),'Báo cáo'!#REF!,'Báo cáo'!#REF!),IFERROR(_xlfn.XLOOKUP(M724&amp;(F724-6),'Báo cáo'!#REF!,'Báo cáo'!#REF!),IFERROR(_xlfn.XLOOKUP(M724&amp;(F724-1),'Báo cáo'!#REF!,'Báo cáo'!#REF!),IFERROR(_xlfn.XLOOKUP(M724&amp;(F724+3),'Báo cáo'!#REF!,'Báo cáo'!#REF!),IFERROR(_xlfn.XLOOKUP(M724&amp;(F724+1),'Báo cáo'!#REF!,'Báo cáo'!#REF!),IFERROR(_xlfn.XLOOKUP(M724&amp;(F724-4),'Báo cáo'!#REF!,'Báo cáo'!#REF!),IFERROR(_xlfn.XLOOKUP(M724&amp;(F724+6),'Báo cáo'!#REF!,'Báo cáo'!#REF!),IFERROR(_xlfn.XLOOKUP(M724&amp;(F724-2),'Báo cáo'!#REF!,'Báo cáo'!#REF!),IFERROR(_xlfn.XLOOKUP(M724&amp;(F724+4),'Báo cáo'!#REF!,'Báo cáo'!#REF!),_xlfn.XLOOKUP(M724&amp;(F724+13),'Báo cáo'!#REF!,'Báo cáo'!#REF!))))))))))))))</f>
        <v>#REF!</v>
      </c>
    </row>
    <row r="725" spans="1:15" hidden="1">
      <c r="A725">
        <v>510014</v>
      </c>
      <c r="B725" t="s">
        <v>18518</v>
      </c>
      <c r="C725" t="s">
        <v>18519</v>
      </c>
      <c r="D725" t="s">
        <v>18723</v>
      </c>
      <c r="E725" s="79" t="s">
        <v>18724</v>
      </c>
      <c r="F725" s="80">
        <v>5667300</v>
      </c>
      <c r="G725" s="81">
        <v>46106</v>
      </c>
      <c r="H725" s="81"/>
      <c r="I725" s="81"/>
      <c r="J725" s="81">
        <v>46153</v>
      </c>
      <c r="K725" s="82" t="s">
        <v>18725</v>
      </c>
      <c r="L725" s="21">
        <v>46153</v>
      </c>
      <c r="M725">
        <f t="shared" si="22"/>
        <v>23251</v>
      </c>
      <c r="N725" t="str">
        <f t="shared" si="23"/>
        <v>232515667300</v>
      </c>
      <c r="O725" t="e">
        <f>IFERROR(_xlfn.XLOOKUP(M725&amp;(F725),'Báo cáo'!#REF!,'Báo cáo'!#REF!),IFERROR(_xlfn.XLOOKUP(M725&amp;(F725-3),'Báo cáo'!#REF!,'Báo cáo'!#REF!),IFERROR(_xlfn.XLOOKUP(M725&amp;(F725-5),'Báo cáo'!#REF!,'Báo cáo'!#REF!),IFERROR(_xlfn.XLOOKUP(M725&amp;(F725+5),'Báo cáo'!#REF!,'Báo cáo'!#REF!),IFERROR(_xlfn.XLOOKUP(M725&amp;(F725+2),'Báo cáo'!#REF!,'Báo cáo'!#REF!),IFERROR(_xlfn.XLOOKUP(M725&amp;(F725-6),'Báo cáo'!#REF!,'Báo cáo'!#REF!),IFERROR(_xlfn.XLOOKUP(M725&amp;(F725-1),'Báo cáo'!#REF!,'Báo cáo'!#REF!),IFERROR(_xlfn.XLOOKUP(M725&amp;(F725+3),'Báo cáo'!#REF!,'Báo cáo'!#REF!),IFERROR(_xlfn.XLOOKUP(M725&amp;(F725+1),'Báo cáo'!#REF!,'Báo cáo'!#REF!),IFERROR(_xlfn.XLOOKUP(M725&amp;(F725-4),'Báo cáo'!#REF!,'Báo cáo'!#REF!),IFERROR(_xlfn.XLOOKUP(M725&amp;(F725+6),'Báo cáo'!#REF!,'Báo cáo'!#REF!),IFERROR(_xlfn.XLOOKUP(M725&amp;(F725-2),'Báo cáo'!#REF!,'Báo cáo'!#REF!),IFERROR(_xlfn.XLOOKUP(M725&amp;(F725+4),'Báo cáo'!#REF!,'Báo cáo'!#REF!),_xlfn.XLOOKUP(M725&amp;(F725+13),'Báo cáo'!#REF!,'Báo cáo'!#REF!))))))))))))))</f>
        <v>#REF!</v>
      </c>
    </row>
    <row r="726" spans="1:15" hidden="1">
      <c r="A726">
        <v>510014</v>
      </c>
      <c r="B726" t="s">
        <v>18518</v>
      </c>
      <c r="C726" t="s">
        <v>18519</v>
      </c>
      <c r="D726" t="s">
        <v>18726</v>
      </c>
      <c r="E726" s="79" t="s">
        <v>18727</v>
      </c>
      <c r="F726" s="80">
        <v>5667300</v>
      </c>
      <c r="G726" s="81">
        <v>46105</v>
      </c>
      <c r="H726" s="81"/>
      <c r="I726" s="81"/>
      <c r="J726" s="81">
        <v>46153</v>
      </c>
      <c r="K726" s="82" t="s">
        <v>18728</v>
      </c>
      <c r="L726" s="21">
        <v>46153</v>
      </c>
      <c r="M726">
        <f t="shared" si="22"/>
        <v>23252</v>
      </c>
      <c r="N726" t="str">
        <f t="shared" si="23"/>
        <v>232525667300</v>
      </c>
      <c r="O726" t="e">
        <f>IFERROR(_xlfn.XLOOKUP(M726&amp;(F726),'Báo cáo'!#REF!,'Báo cáo'!#REF!),IFERROR(_xlfn.XLOOKUP(M726&amp;(F726-3),'Báo cáo'!#REF!,'Báo cáo'!#REF!),IFERROR(_xlfn.XLOOKUP(M726&amp;(F726-5),'Báo cáo'!#REF!,'Báo cáo'!#REF!),IFERROR(_xlfn.XLOOKUP(M726&amp;(F726+5),'Báo cáo'!#REF!,'Báo cáo'!#REF!),IFERROR(_xlfn.XLOOKUP(M726&amp;(F726+2),'Báo cáo'!#REF!,'Báo cáo'!#REF!),IFERROR(_xlfn.XLOOKUP(M726&amp;(F726-6),'Báo cáo'!#REF!,'Báo cáo'!#REF!),IFERROR(_xlfn.XLOOKUP(M726&amp;(F726-1),'Báo cáo'!#REF!,'Báo cáo'!#REF!),IFERROR(_xlfn.XLOOKUP(M726&amp;(F726+3),'Báo cáo'!#REF!,'Báo cáo'!#REF!),IFERROR(_xlfn.XLOOKUP(M726&amp;(F726+1),'Báo cáo'!#REF!,'Báo cáo'!#REF!),IFERROR(_xlfn.XLOOKUP(M726&amp;(F726-4),'Báo cáo'!#REF!,'Báo cáo'!#REF!),IFERROR(_xlfn.XLOOKUP(M726&amp;(F726+6),'Báo cáo'!#REF!,'Báo cáo'!#REF!),IFERROR(_xlfn.XLOOKUP(M726&amp;(F726-2),'Báo cáo'!#REF!,'Báo cáo'!#REF!),IFERROR(_xlfn.XLOOKUP(M726&amp;(F726+4),'Báo cáo'!#REF!,'Báo cáo'!#REF!),_xlfn.XLOOKUP(M726&amp;(F726+13),'Báo cáo'!#REF!,'Báo cáo'!#REF!))))))))))))))</f>
        <v>#REF!</v>
      </c>
    </row>
    <row r="727" spans="1:15" hidden="1">
      <c r="A727">
        <v>510024</v>
      </c>
      <c r="B727" t="s">
        <v>18518</v>
      </c>
      <c r="C727" t="s">
        <v>18519</v>
      </c>
      <c r="D727" t="s">
        <v>18829</v>
      </c>
      <c r="E727" s="79" t="s">
        <v>18830</v>
      </c>
      <c r="F727" s="80">
        <v>2019695</v>
      </c>
      <c r="G727" s="81">
        <v>46111</v>
      </c>
      <c r="H727" s="81"/>
      <c r="I727" s="81"/>
      <c r="J727" s="81">
        <v>46153</v>
      </c>
      <c r="K727" s="82" t="s">
        <v>18831</v>
      </c>
      <c r="L727" s="21">
        <v>46153</v>
      </c>
      <c r="M727">
        <f t="shared" si="22"/>
        <v>23256</v>
      </c>
      <c r="N727" t="str">
        <f t="shared" si="23"/>
        <v>232562019695</v>
      </c>
      <c r="O727" t="e">
        <f>IFERROR(_xlfn.XLOOKUP(M727&amp;(F727),'Báo cáo'!#REF!,'Báo cáo'!#REF!),IFERROR(_xlfn.XLOOKUP(M727&amp;(F727-3),'Báo cáo'!#REF!,'Báo cáo'!#REF!),IFERROR(_xlfn.XLOOKUP(M727&amp;(F727-5),'Báo cáo'!#REF!,'Báo cáo'!#REF!),IFERROR(_xlfn.XLOOKUP(M727&amp;(F727+5),'Báo cáo'!#REF!,'Báo cáo'!#REF!),IFERROR(_xlfn.XLOOKUP(M727&amp;(F727+2),'Báo cáo'!#REF!,'Báo cáo'!#REF!),IFERROR(_xlfn.XLOOKUP(M727&amp;(F727-6),'Báo cáo'!#REF!,'Báo cáo'!#REF!),IFERROR(_xlfn.XLOOKUP(M727&amp;(F727-1),'Báo cáo'!#REF!,'Báo cáo'!#REF!),IFERROR(_xlfn.XLOOKUP(M727&amp;(F727+3),'Báo cáo'!#REF!,'Báo cáo'!#REF!),IFERROR(_xlfn.XLOOKUP(M727&amp;(F727+1),'Báo cáo'!#REF!,'Báo cáo'!#REF!),IFERROR(_xlfn.XLOOKUP(M727&amp;(F727-4),'Báo cáo'!#REF!,'Báo cáo'!#REF!),IFERROR(_xlfn.XLOOKUP(M727&amp;(F727+6),'Báo cáo'!#REF!,'Báo cáo'!#REF!),IFERROR(_xlfn.XLOOKUP(M727&amp;(F727-2),'Báo cáo'!#REF!,'Báo cáo'!#REF!),IFERROR(_xlfn.XLOOKUP(M727&amp;(F727+4),'Báo cáo'!#REF!,'Báo cáo'!#REF!),_xlfn.XLOOKUP(M727&amp;(F727+13),'Báo cáo'!#REF!,'Báo cáo'!#REF!))))))))))))))</f>
        <v>#REF!</v>
      </c>
    </row>
    <row r="728" spans="1:15" hidden="1">
      <c r="A728">
        <v>570010</v>
      </c>
      <c r="B728" t="s">
        <v>18518</v>
      </c>
      <c r="C728" t="s">
        <v>18519</v>
      </c>
      <c r="D728" t="s">
        <v>18872</v>
      </c>
      <c r="E728" s="79" t="s">
        <v>18873</v>
      </c>
      <c r="F728" s="80">
        <v>2921940</v>
      </c>
      <c r="G728" s="81">
        <v>46109</v>
      </c>
      <c r="H728" s="81"/>
      <c r="I728" s="81"/>
      <c r="J728" s="81">
        <v>46153</v>
      </c>
      <c r="K728" s="82" t="s">
        <v>18874</v>
      </c>
      <c r="L728" s="21">
        <v>46153</v>
      </c>
      <c r="M728">
        <f t="shared" si="22"/>
        <v>23257</v>
      </c>
      <c r="N728" t="str">
        <f t="shared" si="23"/>
        <v>232572921940</v>
      </c>
      <c r="O728" t="e">
        <f>IFERROR(_xlfn.XLOOKUP(M728&amp;(F728),'Báo cáo'!#REF!,'Báo cáo'!#REF!),IFERROR(_xlfn.XLOOKUP(M728&amp;(F728-3),'Báo cáo'!#REF!,'Báo cáo'!#REF!),IFERROR(_xlfn.XLOOKUP(M728&amp;(F728-5),'Báo cáo'!#REF!,'Báo cáo'!#REF!),IFERROR(_xlfn.XLOOKUP(M728&amp;(F728+5),'Báo cáo'!#REF!,'Báo cáo'!#REF!),IFERROR(_xlfn.XLOOKUP(M728&amp;(F728+2),'Báo cáo'!#REF!,'Báo cáo'!#REF!),IFERROR(_xlfn.XLOOKUP(M728&amp;(F728-6),'Báo cáo'!#REF!,'Báo cáo'!#REF!),IFERROR(_xlfn.XLOOKUP(M728&amp;(F728-1),'Báo cáo'!#REF!,'Báo cáo'!#REF!),IFERROR(_xlfn.XLOOKUP(M728&amp;(F728+3),'Báo cáo'!#REF!,'Báo cáo'!#REF!),IFERROR(_xlfn.XLOOKUP(M728&amp;(F728+1),'Báo cáo'!#REF!,'Báo cáo'!#REF!),IFERROR(_xlfn.XLOOKUP(M728&amp;(F728-4),'Báo cáo'!#REF!,'Báo cáo'!#REF!),IFERROR(_xlfn.XLOOKUP(M728&amp;(F728+6),'Báo cáo'!#REF!,'Báo cáo'!#REF!),IFERROR(_xlfn.XLOOKUP(M728&amp;(F728-2),'Báo cáo'!#REF!,'Báo cáo'!#REF!),IFERROR(_xlfn.XLOOKUP(M728&amp;(F728+4),'Báo cáo'!#REF!,'Báo cáo'!#REF!),_xlfn.XLOOKUP(M728&amp;(F728+13),'Báo cáo'!#REF!,'Báo cáo'!#REF!))))))))))))))</f>
        <v>#REF!</v>
      </c>
    </row>
    <row r="729" spans="1:15" hidden="1">
      <c r="A729">
        <v>510028</v>
      </c>
      <c r="B729" t="s">
        <v>18518</v>
      </c>
      <c r="C729" t="s">
        <v>18519</v>
      </c>
      <c r="D729" t="s">
        <v>18863</v>
      </c>
      <c r="E729" s="79" t="s">
        <v>18864</v>
      </c>
      <c r="F729" s="80">
        <v>756000</v>
      </c>
      <c r="G729" s="81">
        <v>46109</v>
      </c>
      <c r="H729" s="81"/>
      <c r="I729" s="81"/>
      <c r="J729" s="81">
        <v>46153</v>
      </c>
      <c r="K729" s="82" t="s">
        <v>18865</v>
      </c>
      <c r="L729" s="21">
        <v>46153</v>
      </c>
      <c r="M729">
        <f t="shared" si="22"/>
        <v>23258</v>
      </c>
      <c r="N729" t="str">
        <f t="shared" si="23"/>
        <v>23258756000</v>
      </c>
      <c r="O729" t="e">
        <f>IFERROR(_xlfn.XLOOKUP(M729&amp;(F729),'Báo cáo'!#REF!,'Báo cáo'!#REF!),IFERROR(_xlfn.XLOOKUP(M729&amp;(F729-3),'Báo cáo'!#REF!,'Báo cáo'!#REF!),IFERROR(_xlfn.XLOOKUP(M729&amp;(F729-5),'Báo cáo'!#REF!,'Báo cáo'!#REF!),IFERROR(_xlfn.XLOOKUP(M729&amp;(F729+5),'Báo cáo'!#REF!,'Báo cáo'!#REF!),IFERROR(_xlfn.XLOOKUP(M729&amp;(F729+2),'Báo cáo'!#REF!,'Báo cáo'!#REF!),IFERROR(_xlfn.XLOOKUP(M729&amp;(F729-6),'Báo cáo'!#REF!,'Báo cáo'!#REF!),IFERROR(_xlfn.XLOOKUP(M729&amp;(F729-1),'Báo cáo'!#REF!,'Báo cáo'!#REF!),IFERROR(_xlfn.XLOOKUP(M729&amp;(F729+3),'Báo cáo'!#REF!,'Báo cáo'!#REF!),IFERROR(_xlfn.XLOOKUP(M729&amp;(F729+1),'Báo cáo'!#REF!,'Báo cáo'!#REF!),IFERROR(_xlfn.XLOOKUP(M729&amp;(F729-4),'Báo cáo'!#REF!,'Báo cáo'!#REF!),IFERROR(_xlfn.XLOOKUP(M729&amp;(F729+6),'Báo cáo'!#REF!,'Báo cáo'!#REF!),IFERROR(_xlfn.XLOOKUP(M729&amp;(F729-2),'Báo cáo'!#REF!,'Báo cáo'!#REF!),IFERROR(_xlfn.XLOOKUP(M729&amp;(F729+4),'Báo cáo'!#REF!,'Báo cáo'!#REF!),_xlfn.XLOOKUP(M729&amp;(F729+13),'Báo cáo'!#REF!,'Báo cáo'!#REF!))))))))))))))</f>
        <v>#REF!</v>
      </c>
    </row>
    <row r="730" spans="1:15" hidden="1">
      <c r="A730">
        <v>510027</v>
      </c>
      <c r="B730" t="s">
        <v>18518</v>
      </c>
      <c r="C730" t="s">
        <v>18519</v>
      </c>
      <c r="D730" t="s">
        <v>18854</v>
      </c>
      <c r="E730" s="79" t="s">
        <v>18855</v>
      </c>
      <c r="F730" s="80">
        <v>1675431</v>
      </c>
      <c r="G730" s="81">
        <v>46109</v>
      </c>
      <c r="H730" s="81"/>
      <c r="I730" s="81"/>
      <c r="J730" s="81">
        <v>46153</v>
      </c>
      <c r="K730" s="82" t="s">
        <v>18856</v>
      </c>
      <c r="L730" s="21">
        <v>46153</v>
      </c>
      <c r="M730">
        <f t="shared" si="22"/>
        <v>23259</v>
      </c>
      <c r="N730" t="str">
        <f t="shared" si="23"/>
        <v>232591675431</v>
      </c>
      <c r="O730" t="e">
        <f>IFERROR(_xlfn.XLOOKUP(M730&amp;(F730),'Báo cáo'!#REF!,'Báo cáo'!#REF!),IFERROR(_xlfn.XLOOKUP(M730&amp;(F730-3),'Báo cáo'!#REF!,'Báo cáo'!#REF!),IFERROR(_xlfn.XLOOKUP(M730&amp;(F730-5),'Báo cáo'!#REF!,'Báo cáo'!#REF!),IFERROR(_xlfn.XLOOKUP(M730&amp;(F730+5),'Báo cáo'!#REF!,'Báo cáo'!#REF!),IFERROR(_xlfn.XLOOKUP(M730&amp;(F730+2),'Báo cáo'!#REF!,'Báo cáo'!#REF!),IFERROR(_xlfn.XLOOKUP(M730&amp;(F730-6),'Báo cáo'!#REF!,'Báo cáo'!#REF!),IFERROR(_xlfn.XLOOKUP(M730&amp;(F730-1),'Báo cáo'!#REF!,'Báo cáo'!#REF!),IFERROR(_xlfn.XLOOKUP(M730&amp;(F730+3),'Báo cáo'!#REF!,'Báo cáo'!#REF!),IFERROR(_xlfn.XLOOKUP(M730&amp;(F730+1),'Báo cáo'!#REF!,'Báo cáo'!#REF!),IFERROR(_xlfn.XLOOKUP(M730&amp;(F730-4),'Báo cáo'!#REF!,'Báo cáo'!#REF!),IFERROR(_xlfn.XLOOKUP(M730&amp;(F730+6),'Báo cáo'!#REF!,'Báo cáo'!#REF!),IFERROR(_xlfn.XLOOKUP(M730&amp;(F730-2),'Báo cáo'!#REF!,'Báo cáo'!#REF!),IFERROR(_xlfn.XLOOKUP(M730&amp;(F730+4),'Báo cáo'!#REF!,'Báo cáo'!#REF!),_xlfn.XLOOKUP(M730&amp;(F730+13),'Báo cáo'!#REF!,'Báo cáo'!#REF!))))))))))))))</f>
        <v>#REF!</v>
      </c>
    </row>
    <row r="731" spans="1:15" hidden="1">
      <c r="A731">
        <v>510024</v>
      </c>
      <c r="B731" t="s">
        <v>18518</v>
      </c>
      <c r="C731" t="s">
        <v>18519</v>
      </c>
      <c r="D731" t="s">
        <v>18826</v>
      </c>
      <c r="E731" s="79" t="s">
        <v>18827</v>
      </c>
      <c r="F731" s="80">
        <v>1133460</v>
      </c>
      <c r="G731" s="81">
        <v>46111</v>
      </c>
      <c r="H731" s="81"/>
      <c r="I731" s="81"/>
      <c r="J731" s="81">
        <v>46153</v>
      </c>
      <c r="K731" s="82" t="s">
        <v>18828</v>
      </c>
      <c r="L731" s="21">
        <v>46153</v>
      </c>
      <c r="M731">
        <f t="shared" si="22"/>
        <v>23260</v>
      </c>
      <c r="N731" t="str">
        <f t="shared" si="23"/>
        <v>232601133460</v>
      </c>
      <c r="O731" t="e">
        <f>IFERROR(_xlfn.XLOOKUP(M731&amp;(F731),'Báo cáo'!#REF!,'Báo cáo'!#REF!),IFERROR(_xlfn.XLOOKUP(M731&amp;(F731-3),'Báo cáo'!#REF!,'Báo cáo'!#REF!),IFERROR(_xlfn.XLOOKUP(M731&amp;(F731-5),'Báo cáo'!#REF!,'Báo cáo'!#REF!),IFERROR(_xlfn.XLOOKUP(M731&amp;(F731+5),'Báo cáo'!#REF!,'Báo cáo'!#REF!),IFERROR(_xlfn.XLOOKUP(M731&amp;(F731+2),'Báo cáo'!#REF!,'Báo cáo'!#REF!),IFERROR(_xlfn.XLOOKUP(M731&amp;(F731-6),'Báo cáo'!#REF!,'Báo cáo'!#REF!),IFERROR(_xlfn.XLOOKUP(M731&amp;(F731-1),'Báo cáo'!#REF!,'Báo cáo'!#REF!),IFERROR(_xlfn.XLOOKUP(M731&amp;(F731+3),'Báo cáo'!#REF!,'Báo cáo'!#REF!),IFERROR(_xlfn.XLOOKUP(M731&amp;(F731+1),'Báo cáo'!#REF!,'Báo cáo'!#REF!),IFERROR(_xlfn.XLOOKUP(M731&amp;(F731-4),'Báo cáo'!#REF!,'Báo cáo'!#REF!),IFERROR(_xlfn.XLOOKUP(M731&amp;(F731+6),'Báo cáo'!#REF!,'Báo cáo'!#REF!),IFERROR(_xlfn.XLOOKUP(M731&amp;(F731-2),'Báo cáo'!#REF!,'Báo cáo'!#REF!),IFERROR(_xlfn.XLOOKUP(M731&amp;(F731+4),'Báo cáo'!#REF!,'Báo cáo'!#REF!),_xlfn.XLOOKUP(M731&amp;(F731+13),'Báo cáo'!#REF!,'Báo cáo'!#REF!))))))))))))))</f>
        <v>#REF!</v>
      </c>
    </row>
    <row r="732" spans="1:15" hidden="1">
      <c r="A732">
        <v>510023</v>
      </c>
      <c r="B732" t="s">
        <v>18518</v>
      </c>
      <c r="C732" t="s">
        <v>18519</v>
      </c>
      <c r="D732" t="s">
        <v>18820</v>
      </c>
      <c r="E732" s="79" t="s">
        <v>18821</v>
      </c>
      <c r="F732" s="80">
        <v>3125115</v>
      </c>
      <c r="G732" s="81">
        <v>46110</v>
      </c>
      <c r="H732" s="81"/>
      <c r="I732" s="81"/>
      <c r="J732" s="81">
        <v>46153</v>
      </c>
      <c r="K732" s="82" t="s">
        <v>18822</v>
      </c>
      <c r="L732" s="21">
        <v>46153</v>
      </c>
      <c r="M732">
        <f t="shared" si="22"/>
        <v>23261</v>
      </c>
      <c r="N732" t="str">
        <f t="shared" si="23"/>
        <v>232613125115</v>
      </c>
      <c r="O732" t="e">
        <f>IFERROR(_xlfn.XLOOKUP(M732&amp;(F732),'Báo cáo'!#REF!,'Báo cáo'!#REF!),IFERROR(_xlfn.XLOOKUP(M732&amp;(F732-3),'Báo cáo'!#REF!,'Báo cáo'!#REF!),IFERROR(_xlfn.XLOOKUP(M732&amp;(F732-5),'Báo cáo'!#REF!,'Báo cáo'!#REF!),IFERROR(_xlfn.XLOOKUP(M732&amp;(F732+5),'Báo cáo'!#REF!,'Báo cáo'!#REF!),IFERROR(_xlfn.XLOOKUP(M732&amp;(F732+2),'Báo cáo'!#REF!,'Báo cáo'!#REF!),IFERROR(_xlfn.XLOOKUP(M732&amp;(F732-6),'Báo cáo'!#REF!,'Báo cáo'!#REF!),IFERROR(_xlfn.XLOOKUP(M732&amp;(F732-1),'Báo cáo'!#REF!,'Báo cáo'!#REF!),IFERROR(_xlfn.XLOOKUP(M732&amp;(F732+3),'Báo cáo'!#REF!,'Báo cáo'!#REF!),IFERROR(_xlfn.XLOOKUP(M732&amp;(F732+1),'Báo cáo'!#REF!,'Báo cáo'!#REF!),IFERROR(_xlfn.XLOOKUP(M732&amp;(F732-4),'Báo cáo'!#REF!,'Báo cáo'!#REF!),IFERROR(_xlfn.XLOOKUP(M732&amp;(F732+6),'Báo cáo'!#REF!,'Báo cáo'!#REF!),IFERROR(_xlfn.XLOOKUP(M732&amp;(F732-2),'Báo cáo'!#REF!,'Báo cáo'!#REF!),IFERROR(_xlfn.XLOOKUP(M732&amp;(F732+4),'Báo cáo'!#REF!,'Báo cáo'!#REF!),_xlfn.XLOOKUP(M732&amp;(F732+13),'Báo cáo'!#REF!,'Báo cáo'!#REF!))))))))))))))</f>
        <v>#REF!</v>
      </c>
    </row>
    <row r="733" spans="1:15" hidden="1">
      <c r="A733">
        <v>510022</v>
      </c>
      <c r="B733" t="s">
        <v>18518</v>
      </c>
      <c r="C733" t="s">
        <v>18519</v>
      </c>
      <c r="D733" t="s">
        <v>18815</v>
      </c>
      <c r="E733" s="79" t="s">
        <v>18816</v>
      </c>
      <c r="F733" s="80">
        <v>4586706</v>
      </c>
      <c r="G733" s="81">
        <v>46109</v>
      </c>
      <c r="H733" s="81"/>
      <c r="I733" s="81"/>
      <c r="J733" s="81">
        <v>46153</v>
      </c>
      <c r="K733" s="82" t="s">
        <v>18817</v>
      </c>
      <c r="L733" s="21">
        <v>46153</v>
      </c>
      <c r="M733">
        <f t="shared" si="22"/>
        <v>23262</v>
      </c>
      <c r="N733" t="str">
        <f t="shared" si="23"/>
        <v>232624586706</v>
      </c>
      <c r="O733" t="e">
        <f>IFERROR(_xlfn.XLOOKUP(M733&amp;(F733),'Báo cáo'!#REF!,'Báo cáo'!#REF!),IFERROR(_xlfn.XLOOKUP(M733&amp;(F733-3),'Báo cáo'!#REF!,'Báo cáo'!#REF!),IFERROR(_xlfn.XLOOKUP(M733&amp;(F733-5),'Báo cáo'!#REF!,'Báo cáo'!#REF!),IFERROR(_xlfn.XLOOKUP(M733&amp;(F733+5),'Báo cáo'!#REF!,'Báo cáo'!#REF!),IFERROR(_xlfn.XLOOKUP(M733&amp;(F733+2),'Báo cáo'!#REF!,'Báo cáo'!#REF!),IFERROR(_xlfn.XLOOKUP(M733&amp;(F733-6),'Báo cáo'!#REF!,'Báo cáo'!#REF!),IFERROR(_xlfn.XLOOKUP(M733&amp;(F733-1),'Báo cáo'!#REF!,'Báo cáo'!#REF!),IFERROR(_xlfn.XLOOKUP(M733&amp;(F733+3),'Báo cáo'!#REF!,'Báo cáo'!#REF!),IFERROR(_xlfn.XLOOKUP(M733&amp;(F733+1),'Báo cáo'!#REF!,'Báo cáo'!#REF!),IFERROR(_xlfn.XLOOKUP(M733&amp;(F733-4),'Báo cáo'!#REF!,'Báo cáo'!#REF!),IFERROR(_xlfn.XLOOKUP(M733&amp;(F733+6),'Báo cáo'!#REF!,'Báo cáo'!#REF!),IFERROR(_xlfn.XLOOKUP(M733&amp;(F733-2),'Báo cáo'!#REF!,'Báo cáo'!#REF!),IFERROR(_xlfn.XLOOKUP(M733&amp;(F733+4),'Báo cáo'!#REF!,'Báo cáo'!#REF!),_xlfn.XLOOKUP(M733&amp;(F733+13),'Báo cáo'!#REF!,'Báo cáo'!#REF!))))))))))))))</f>
        <v>#REF!</v>
      </c>
    </row>
    <row r="734" spans="1:15" hidden="1">
      <c r="A734">
        <v>510020</v>
      </c>
      <c r="B734" t="s">
        <v>18518</v>
      </c>
      <c r="C734" t="s">
        <v>18519</v>
      </c>
      <c r="D734" t="s">
        <v>18791</v>
      </c>
      <c r="E734" s="79" t="s">
        <v>18792</v>
      </c>
      <c r="F734" s="80">
        <v>1857101</v>
      </c>
      <c r="G734" s="81">
        <v>46109</v>
      </c>
      <c r="H734" s="81"/>
      <c r="I734" s="81"/>
      <c r="J734" s="81">
        <v>46153</v>
      </c>
      <c r="K734" s="82" t="s">
        <v>18793</v>
      </c>
      <c r="L734" s="21">
        <v>46153</v>
      </c>
      <c r="M734">
        <f t="shared" si="22"/>
        <v>23263</v>
      </c>
      <c r="N734" t="str">
        <f t="shared" si="23"/>
        <v>232631857101</v>
      </c>
      <c r="O734" t="e">
        <f>IFERROR(_xlfn.XLOOKUP(M734&amp;(F734),'Báo cáo'!#REF!,'Báo cáo'!#REF!),IFERROR(_xlfn.XLOOKUP(M734&amp;(F734-3),'Báo cáo'!#REF!,'Báo cáo'!#REF!),IFERROR(_xlfn.XLOOKUP(M734&amp;(F734-5),'Báo cáo'!#REF!,'Báo cáo'!#REF!),IFERROR(_xlfn.XLOOKUP(M734&amp;(F734+5),'Báo cáo'!#REF!,'Báo cáo'!#REF!),IFERROR(_xlfn.XLOOKUP(M734&amp;(F734+2),'Báo cáo'!#REF!,'Báo cáo'!#REF!),IFERROR(_xlfn.XLOOKUP(M734&amp;(F734-6),'Báo cáo'!#REF!,'Báo cáo'!#REF!),IFERROR(_xlfn.XLOOKUP(M734&amp;(F734-1),'Báo cáo'!#REF!,'Báo cáo'!#REF!),IFERROR(_xlfn.XLOOKUP(M734&amp;(F734+3),'Báo cáo'!#REF!,'Báo cáo'!#REF!),IFERROR(_xlfn.XLOOKUP(M734&amp;(F734+1),'Báo cáo'!#REF!,'Báo cáo'!#REF!),IFERROR(_xlfn.XLOOKUP(M734&amp;(F734-4),'Báo cáo'!#REF!,'Báo cáo'!#REF!),IFERROR(_xlfn.XLOOKUP(M734&amp;(F734+6),'Báo cáo'!#REF!,'Báo cáo'!#REF!),IFERROR(_xlfn.XLOOKUP(M734&amp;(F734-2),'Báo cáo'!#REF!,'Báo cáo'!#REF!),IFERROR(_xlfn.XLOOKUP(M734&amp;(F734+4),'Báo cáo'!#REF!,'Báo cáo'!#REF!),_xlfn.XLOOKUP(M734&amp;(F734+13),'Báo cáo'!#REF!,'Báo cáo'!#REF!))))))))))))))</f>
        <v>#REF!</v>
      </c>
    </row>
    <row r="735" spans="1:15" hidden="1">
      <c r="A735">
        <v>510020</v>
      </c>
      <c r="B735" t="s">
        <v>18518</v>
      </c>
      <c r="C735" t="s">
        <v>18519</v>
      </c>
      <c r="D735" t="s">
        <v>18794</v>
      </c>
      <c r="E735" s="79" t="s">
        <v>18795</v>
      </c>
      <c r="F735" s="80">
        <v>1663808</v>
      </c>
      <c r="G735" s="81">
        <v>46109</v>
      </c>
      <c r="H735" s="81"/>
      <c r="I735" s="81"/>
      <c r="J735" s="81">
        <v>46153</v>
      </c>
      <c r="K735" s="82" t="s">
        <v>18796</v>
      </c>
      <c r="L735" s="21">
        <v>46153</v>
      </c>
      <c r="M735">
        <f t="shared" si="22"/>
        <v>23264</v>
      </c>
      <c r="N735" t="str">
        <f t="shared" si="23"/>
        <v>232641663808</v>
      </c>
      <c r="O735" t="e">
        <f>IFERROR(_xlfn.XLOOKUP(M735&amp;(F735),'Báo cáo'!#REF!,'Báo cáo'!#REF!),IFERROR(_xlfn.XLOOKUP(M735&amp;(F735-3),'Báo cáo'!#REF!,'Báo cáo'!#REF!),IFERROR(_xlfn.XLOOKUP(M735&amp;(F735-5),'Báo cáo'!#REF!,'Báo cáo'!#REF!),IFERROR(_xlfn.XLOOKUP(M735&amp;(F735+5),'Báo cáo'!#REF!,'Báo cáo'!#REF!),IFERROR(_xlfn.XLOOKUP(M735&amp;(F735+2),'Báo cáo'!#REF!,'Báo cáo'!#REF!),IFERROR(_xlfn.XLOOKUP(M735&amp;(F735-6),'Báo cáo'!#REF!,'Báo cáo'!#REF!),IFERROR(_xlfn.XLOOKUP(M735&amp;(F735-1),'Báo cáo'!#REF!,'Báo cáo'!#REF!),IFERROR(_xlfn.XLOOKUP(M735&amp;(F735+3),'Báo cáo'!#REF!,'Báo cáo'!#REF!),IFERROR(_xlfn.XLOOKUP(M735&amp;(F735+1),'Báo cáo'!#REF!,'Báo cáo'!#REF!),IFERROR(_xlfn.XLOOKUP(M735&amp;(F735-4),'Báo cáo'!#REF!,'Báo cáo'!#REF!),IFERROR(_xlfn.XLOOKUP(M735&amp;(F735+6),'Báo cáo'!#REF!,'Báo cáo'!#REF!),IFERROR(_xlfn.XLOOKUP(M735&amp;(F735-2),'Báo cáo'!#REF!,'Báo cáo'!#REF!),IFERROR(_xlfn.XLOOKUP(M735&amp;(F735+4),'Báo cáo'!#REF!,'Báo cáo'!#REF!),_xlfn.XLOOKUP(M735&amp;(F735+13),'Báo cáo'!#REF!,'Báo cáo'!#REF!))))))))))))))</f>
        <v>#REF!</v>
      </c>
    </row>
    <row r="736" spans="1:15" hidden="1">
      <c r="A736">
        <v>510016</v>
      </c>
      <c r="B736" t="s">
        <v>18518</v>
      </c>
      <c r="C736" t="s">
        <v>18519</v>
      </c>
      <c r="D736" t="s">
        <v>18741</v>
      </c>
      <c r="E736" s="79" t="s">
        <v>18742</v>
      </c>
      <c r="F736" s="80">
        <v>756000</v>
      </c>
      <c r="G736" s="81">
        <v>46111</v>
      </c>
      <c r="H736" s="81"/>
      <c r="I736" s="81"/>
      <c r="J736" s="81">
        <v>46153</v>
      </c>
      <c r="K736" s="82" t="s">
        <v>18743</v>
      </c>
      <c r="L736" s="21">
        <v>46153</v>
      </c>
      <c r="M736">
        <f t="shared" si="22"/>
        <v>23265</v>
      </c>
      <c r="N736" t="str">
        <f t="shared" si="23"/>
        <v>23265756000</v>
      </c>
      <c r="O736" t="e">
        <f>IFERROR(_xlfn.XLOOKUP(M736&amp;(F736),'Báo cáo'!#REF!,'Báo cáo'!#REF!),IFERROR(_xlfn.XLOOKUP(M736&amp;(F736-3),'Báo cáo'!#REF!,'Báo cáo'!#REF!),IFERROR(_xlfn.XLOOKUP(M736&amp;(F736-5),'Báo cáo'!#REF!,'Báo cáo'!#REF!),IFERROR(_xlfn.XLOOKUP(M736&amp;(F736+5),'Báo cáo'!#REF!,'Báo cáo'!#REF!),IFERROR(_xlfn.XLOOKUP(M736&amp;(F736+2),'Báo cáo'!#REF!,'Báo cáo'!#REF!),IFERROR(_xlfn.XLOOKUP(M736&amp;(F736-6),'Báo cáo'!#REF!,'Báo cáo'!#REF!),IFERROR(_xlfn.XLOOKUP(M736&amp;(F736-1),'Báo cáo'!#REF!,'Báo cáo'!#REF!),IFERROR(_xlfn.XLOOKUP(M736&amp;(F736+3),'Báo cáo'!#REF!,'Báo cáo'!#REF!),IFERROR(_xlfn.XLOOKUP(M736&amp;(F736+1),'Báo cáo'!#REF!,'Báo cáo'!#REF!),IFERROR(_xlfn.XLOOKUP(M736&amp;(F736-4),'Báo cáo'!#REF!,'Báo cáo'!#REF!),IFERROR(_xlfn.XLOOKUP(M736&amp;(F736+6),'Báo cáo'!#REF!,'Báo cáo'!#REF!),IFERROR(_xlfn.XLOOKUP(M736&amp;(F736-2),'Báo cáo'!#REF!,'Báo cáo'!#REF!),IFERROR(_xlfn.XLOOKUP(M736&amp;(F736+4),'Báo cáo'!#REF!,'Báo cáo'!#REF!),_xlfn.XLOOKUP(M736&amp;(F736+13),'Báo cáo'!#REF!,'Báo cáo'!#REF!))))))))))))))</f>
        <v>#REF!</v>
      </c>
    </row>
    <row r="737" spans="1:15" hidden="1">
      <c r="A737">
        <v>510016</v>
      </c>
      <c r="B737" t="s">
        <v>18518</v>
      </c>
      <c r="C737" t="s">
        <v>18519</v>
      </c>
      <c r="D737" t="s">
        <v>18738</v>
      </c>
      <c r="E737" s="79" t="s">
        <v>18739</v>
      </c>
      <c r="F737" s="80">
        <v>2314629</v>
      </c>
      <c r="G737" s="81">
        <v>46111</v>
      </c>
      <c r="H737" s="81"/>
      <c r="I737" s="81"/>
      <c r="J737" s="81">
        <v>46153</v>
      </c>
      <c r="K737" s="82" t="s">
        <v>18740</v>
      </c>
      <c r="L737" s="21">
        <v>46153</v>
      </c>
      <c r="M737">
        <f t="shared" si="22"/>
        <v>23266</v>
      </c>
      <c r="N737" t="str">
        <f t="shared" si="23"/>
        <v>232662314629</v>
      </c>
      <c r="O737" t="e">
        <f>IFERROR(_xlfn.XLOOKUP(M737&amp;(F737),'Báo cáo'!#REF!,'Báo cáo'!#REF!),IFERROR(_xlfn.XLOOKUP(M737&amp;(F737-3),'Báo cáo'!#REF!,'Báo cáo'!#REF!),IFERROR(_xlfn.XLOOKUP(M737&amp;(F737-5),'Báo cáo'!#REF!,'Báo cáo'!#REF!),IFERROR(_xlfn.XLOOKUP(M737&amp;(F737+5),'Báo cáo'!#REF!,'Báo cáo'!#REF!),IFERROR(_xlfn.XLOOKUP(M737&amp;(F737+2),'Báo cáo'!#REF!,'Báo cáo'!#REF!),IFERROR(_xlfn.XLOOKUP(M737&amp;(F737-6),'Báo cáo'!#REF!,'Báo cáo'!#REF!),IFERROR(_xlfn.XLOOKUP(M737&amp;(F737-1),'Báo cáo'!#REF!,'Báo cáo'!#REF!),IFERROR(_xlfn.XLOOKUP(M737&amp;(F737+3),'Báo cáo'!#REF!,'Báo cáo'!#REF!),IFERROR(_xlfn.XLOOKUP(M737&amp;(F737+1),'Báo cáo'!#REF!,'Báo cáo'!#REF!),IFERROR(_xlfn.XLOOKUP(M737&amp;(F737-4),'Báo cáo'!#REF!,'Báo cáo'!#REF!),IFERROR(_xlfn.XLOOKUP(M737&amp;(F737+6),'Báo cáo'!#REF!,'Báo cáo'!#REF!),IFERROR(_xlfn.XLOOKUP(M737&amp;(F737-2),'Báo cáo'!#REF!,'Báo cáo'!#REF!),IFERROR(_xlfn.XLOOKUP(M737&amp;(F737+4),'Báo cáo'!#REF!,'Báo cáo'!#REF!),_xlfn.XLOOKUP(M737&amp;(F737+13),'Báo cáo'!#REF!,'Báo cáo'!#REF!))))))))))))))</f>
        <v>#REF!</v>
      </c>
    </row>
    <row r="738" spans="1:15" hidden="1">
      <c r="A738">
        <v>510017</v>
      </c>
      <c r="B738" t="s">
        <v>18518</v>
      </c>
      <c r="C738" t="s">
        <v>18519</v>
      </c>
      <c r="D738" t="s">
        <v>18754</v>
      </c>
      <c r="E738" s="79" t="s">
        <v>18755</v>
      </c>
      <c r="F738" s="80">
        <v>2266920</v>
      </c>
      <c r="G738" s="81">
        <v>46109</v>
      </c>
      <c r="H738" s="81"/>
      <c r="I738" s="81"/>
      <c r="J738" s="81">
        <v>46153</v>
      </c>
      <c r="K738" s="82" t="s">
        <v>18756</v>
      </c>
      <c r="L738" s="21">
        <v>46153</v>
      </c>
      <c r="M738">
        <f t="shared" si="22"/>
        <v>23267</v>
      </c>
      <c r="N738" t="str">
        <f t="shared" si="23"/>
        <v>232672266920</v>
      </c>
      <c r="O738" t="e">
        <f>IFERROR(_xlfn.XLOOKUP(M738&amp;(F738),'Báo cáo'!#REF!,'Báo cáo'!#REF!),IFERROR(_xlfn.XLOOKUP(M738&amp;(F738-3),'Báo cáo'!#REF!,'Báo cáo'!#REF!),IFERROR(_xlfn.XLOOKUP(M738&amp;(F738-5),'Báo cáo'!#REF!,'Báo cáo'!#REF!),IFERROR(_xlfn.XLOOKUP(M738&amp;(F738+5),'Báo cáo'!#REF!,'Báo cáo'!#REF!),IFERROR(_xlfn.XLOOKUP(M738&amp;(F738+2),'Báo cáo'!#REF!,'Báo cáo'!#REF!),IFERROR(_xlfn.XLOOKUP(M738&amp;(F738-6),'Báo cáo'!#REF!,'Báo cáo'!#REF!),IFERROR(_xlfn.XLOOKUP(M738&amp;(F738-1),'Báo cáo'!#REF!,'Báo cáo'!#REF!),IFERROR(_xlfn.XLOOKUP(M738&amp;(F738+3),'Báo cáo'!#REF!,'Báo cáo'!#REF!),IFERROR(_xlfn.XLOOKUP(M738&amp;(F738+1),'Báo cáo'!#REF!,'Báo cáo'!#REF!),IFERROR(_xlfn.XLOOKUP(M738&amp;(F738-4),'Báo cáo'!#REF!,'Báo cáo'!#REF!),IFERROR(_xlfn.XLOOKUP(M738&amp;(F738+6),'Báo cáo'!#REF!,'Báo cáo'!#REF!),IFERROR(_xlfn.XLOOKUP(M738&amp;(F738-2),'Báo cáo'!#REF!,'Báo cáo'!#REF!),IFERROR(_xlfn.XLOOKUP(M738&amp;(F738+4),'Báo cáo'!#REF!,'Báo cáo'!#REF!),_xlfn.XLOOKUP(M738&amp;(F738+13),'Báo cáo'!#REF!,'Báo cáo'!#REF!))))))))))))))</f>
        <v>#REF!</v>
      </c>
    </row>
    <row r="739" spans="1:15" hidden="1">
      <c r="A739">
        <v>510017</v>
      </c>
      <c r="B739" t="s">
        <v>18518</v>
      </c>
      <c r="C739" t="s">
        <v>18519</v>
      </c>
      <c r="D739" t="s">
        <v>18757</v>
      </c>
      <c r="E739" s="79" t="s">
        <v>18758</v>
      </c>
      <c r="F739" s="80">
        <v>756000</v>
      </c>
      <c r="G739" s="81">
        <v>46109</v>
      </c>
      <c r="H739" s="81"/>
      <c r="I739" s="81"/>
      <c r="J739" s="81">
        <v>46153</v>
      </c>
      <c r="K739" s="82" t="s">
        <v>18759</v>
      </c>
      <c r="L739" s="21">
        <v>46153</v>
      </c>
      <c r="M739">
        <f t="shared" si="22"/>
        <v>23268</v>
      </c>
      <c r="N739" t="str">
        <f t="shared" si="23"/>
        <v>23268756000</v>
      </c>
      <c r="O739" t="e">
        <f>IFERROR(_xlfn.XLOOKUP(M739&amp;(F739),'Báo cáo'!#REF!,'Báo cáo'!#REF!),IFERROR(_xlfn.XLOOKUP(M739&amp;(F739-3),'Báo cáo'!#REF!,'Báo cáo'!#REF!),IFERROR(_xlfn.XLOOKUP(M739&amp;(F739-5),'Báo cáo'!#REF!,'Báo cáo'!#REF!),IFERROR(_xlfn.XLOOKUP(M739&amp;(F739+5),'Báo cáo'!#REF!,'Báo cáo'!#REF!),IFERROR(_xlfn.XLOOKUP(M739&amp;(F739+2),'Báo cáo'!#REF!,'Báo cáo'!#REF!),IFERROR(_xlfn.XLOOKUP(M739&amp;(F739-6),'Báo cáo'!#REF!,'Báo cáo'!#REF!),IFERROR(_xlfn.XLOOKUP(M739&amp;(F739-1),'Báo cáo'!#REF!,'Báo cáo'!#REF!),IFERROR(_xlfn.XLOOKUP(M739&amp;(F739+3),'Báo cáo'!#REF!,'Báo cáo'!#REF!),IFERROR(_xlfn.XLOOKUP(M739&amp;(F739+1),'Báo cáo'!#REF!,'Báo cáo'!#REF!),IFERROR(_xlfn.XLOOKUP(M739&amp;(F739-4),'Báo cáo'!#REF!,'Báo cáo'!#REF!),IFERROR(_xlfn.XLOOKUP(M739&amp;(F739+6),'Báo cáo'!#REF!,'Báo cáo'!#REF!),IFERROR(_xlfn.XLOOKUP(M739&amp;(F739-2),'Báo cáo'!#REF!,'Báo cáo'!#REF!),IFERROR(_xlfn.XLOOKUP(M739&amp;(F739+4),'Báo cáo'!#REF!,'Báo cáo'!#REF!),_xlfn.XLOOKUP(M739&amp;(F739+13),'Báo cáo'!#REF!,'Báo cáo'!#REF!))))))))))))))</f>
        <v>#REF!</v>
      </c>
    </row>
    <row r="740" spans="1:15" hidden="1">
      <c r="A740">
        <v>510012</v>
      </c>
      <c r="B740" t="s">
        <v>18518</v>
      </c>
      <c r="C740" t="s">
        <v>18519</v>
      </c>
      <c r="D740" t="s">
        <v>18700</v>
      </c>
      <c r="E740" s="79" t="s">
        <v>18701</v>
      </c>
      <c r="F740" s="80">
        <v>756000</v>
      </c>
      <c r="G740" s="81">
        <v>46107</v>
      </c>
      <c r="H740" s="81"/>
      <c r="I740" s="81"/>
      <c r="J740" s="81">
        <v>46153</v>
      </c>
      <c r="K740" s="82" t="s">
        <v>18702</v>
      </c>
      <c r="L740" s="21">
        <v>46153</v>
      </c>
      <c r="M740">
        <f t="shared" si="22"/>
        <v>23269</v>
      </c>
      <c r="N740" t="str">
        <f t="shared" si="23"/>
        <v>23269756000</v>
      </c>
      <c r="O740" t="e">
        <f>IFERROR(_xlfn.XLOOKUP(M740&amp;(F740),'Báo cáo'!#REF!,'Báo cáo'!#REF!),IFERROR(_xlfn.XLOOKUP(M740&amp;(F740-3),'Báo cáo'!#REF!,'Báo cáo'!#REF!),IFERROR(_xlfn.XLOOKUP(M740&amp;(F740-5),'Báo cáo'!#REF!,'Báo cáo'!#REF!),IFERROR(_xlfn.XLOOKUP(M740&amp;(F740+5),'Báo cáo'!#REF!,'Báo cáo'!#REF!),IFERROR(_xlfn.XLOOKUP(M740&amp;(F740+2),'Báo cáo'!#REF!,'Báo cáo'!#REF!),IFERROR(_xlfn.XLOOKUP(M740&amp;(F740-6),'Báo cáo'!#REF!,'Báo cáo'!#REF!),IFERROR(_xlfn.XLOOKUP(M740&amp;(F740-1),'Báo cáo'!#REF!,'Báo cáo'!#REF!),IFERROR(_xlfn.XLOOKUP(M740&amp;(F740+3),'Báo cáo'!#REF!,'Báo cáo'!#REF!),IFERROR(_xlfn.XLOOKUP(M740&amp;(F740+1),'Báo cáo'!#REF!,'Báo cáo'!#REF!),IFERROR(_xlfn.XLOOKUP(M740&amp;(F740-4),'Báo cáo'!#REF!,'Báo cáo'!#REF!),IFERROR(_xlfn.XLOOKUP(M740&amp;(F740+6),'Báo cáo'!#REF!,'Báo cáo'!#REF!),IFERROR(_xlfn.XLOOKUP(M740&amp;(F740-2),'Báo cáo'!#REF!,'Báo cáo'!#REF!),IFERROR(_xlfn.XLOOKUP(M740&amp;(F740+4),'Báo cáo'!#REF!,'Báo cáo'!#REF!),_xlfn.XLOOKUP(M740&amp;(F740+13),'Báo cáo'!#REF!,'Báo cáo'!#REF!))))))))))))))</f>
        <v>#REF!</v>
      </c>
    </row>
    <row r="741" spans="1:15" hidden="1">
      <c r="A741">
        <v>510012</v>
      </c>
      <c r="B741" t="s">
        <v>18518</v>
      </c>
      <c r="C741" t="s">
        <v>18519</v>
      </c>
      <c r="D741" t="s">
        <v>18694</v>
      </c>
      <c r="E741" s="79" t="s">
        <v>18695</v>
      </c>
      <c r="F741" s="80">
        <v>1788480</v>
      </c>
      <c r="G741" s="81">
        <v>46107</v>
      </c>
      <c r="H741" s="81"/>
      <c r="I741" s="81"/>
      <c r="J741" s="81">
        <v>46153</v>
      </c>
      <c r="K741" s="82" t="s">
        <v>18696</v>
      </c>
      <c r="L741" s="21">
        <v>46153</v>
      </c>
      <c r="M741">
        <f t="shared" si="22"/>
        <v>23270</v>
      </c>
      <c r="N741" t="str">
        <f t="shared" si="23"/>
        <v>232701788480</v>
      </c>
      <c r="O741" t="e">
        <f>IFERROR(_xlfn.XLOOKUP(M741&amp;(F741),'Báo cáo'!#REF!,'Báo cáo'!#REF!),IFERROR(_xlfn.XLOOKUP(M741&amp;(F741-3),'Báo cáo'!#REF!,'Báo cáo'!#REF!),IFERROR(_xlfn.XLOOKUP(M741&amp;(F741-5),'Báo cáo'!#REF!,'Báo cáo'!#REF!),IFERROR(_xlfn.XLOOKUP(M741&amp;(F741+5),'Báo cáo'!#REF!,'Báo cáo'!#REF!),IFERROR(_xlfn.XLOOKUP(M741&amp;(F741+2),'Báo cáo'!#REF!,'Báo cáo'!#REF!),IFERROR(_xlfn.XLOOKUP(M741&amp;(F741-6),'Báo cáo'!#REF!,'Báo cáo'!#REF!),IFERROR(_xlfn.XLOOKUP(M741&amp;(F741-1),'Báo cáo'!#REF!,'Báo cáo'!#REF!),IFERROR(_xlfn.XLOOKUP(M741&amp;(F741+3),'Báo cáo'!#REF!,'Báo cáo'!#REF!),IFERROR(_xlfn.XLOOKUP(M741&amp;(F741+1),'Báo cáo'!#REF!,'Báo cáo'!#REF!),IFERROR(_xlfn.XLOOKUP(M741&amp;(F741-4),'Báo cáo'!#REF!,'Báo cáo'!#REF!),IFERROR(_xlfn.XLOOKUP(M741&amp;(F741+6),'Báo cáo'!#REF!,'Báo cáo'!#REF!),IFERROR(_xlfn.XLOOKUP(M741&amp;(F741-2),'Báo cáo'!#REF!,'Báo cáo'!#REF!),IFERROR(_xlfn.XLOOKUP(M741&amp;(F741+4),'Báo cáo'!#REF!,'Báo cáo'!#REF!),_xlfn.XLOOKUP(M741&amp;(F741+13),'Báo cáo'!#REF!,'Báo cáo'!#REF!))))))))))))))</f>
        <v>#REF!</v>
      </c>
    </row>
    <row r="742" spans="1:15" hidden="1">
      <c r="A742">
        <v>510019</v>
      </c>
      <c r="B742" t="s">
        <v>18518</v>
      </c>
      <c r="C742" t="s">
        <v>18519</v>
      </c>
      <c r="D742" t="s">
        <v>18785</v>
      </c>
      <c r="E742" s="79" t="s">
        <v>18786</v>
      </c>
      <c r="F742" s="80">
        <v>1650240</v>
      </c>
      <c r="G742" s="81">
        <v>46108</v>
      </c>
      <c r="H742" s="81"/>
      <c r="I742" s="81"/>
      <c r="J742" s="81">
        <v>46153</v>
      </c>
      <c r="K742" s="82" t="s">
        <v>18787</v>
      </c>
      <c r="L742" s="21">
        <v>46153</v>
      </c>
      <c r="M742">
        <f t="shared" si="22"/>
        <v>23271</v>
      </c>
      <c r="N742" t="str">
        <f t="shared" si="23"/>
        <v>232711650240</v>
      </c>
      <c r="O742" t="e">
        <f>IFERROR(_xlfn.XLOOKUP(M742&amp;(F742),'Báo cáo'!#REF!,'Báo cáo'!#REF!),IFERROR(_xlfn.XLOOKUP(M742&amp;(F742-3),'Báo cáo'!#REF!,'Báo cáo'!#REF!),IFERROR(_xlfn.XLOOKUP(M742&amp;(F742-5),'Báo cáo'!#REF!,'Báo cáo'!#REF!),IFERROR(_xlfn.XLOOKUP(M742&amp;(F742+5),'Báo cáo'!#REF!,'Báo cáo'!#REF!),IFERROR(_xlfn.XLOOKUP(M742&amp;(F742+2),'Báo cáo'!#REF!,'Báo cáo'!#REF!),IFERROR(_xlfn.XLOOKUP(M742&amp;(F742-6),'Báo cáo'!#REF!,'Báo cáo'!#REF!),IFERROR(_xlfn.XLOOKUP(M742&amp;(F742-1),'Báo cáo'!#REF!,'Báo cáo'!#REF!),IFERROR(_xlfn.XLOOKUP(M742&amp;(F742+3),'Báo cáo'!#REF!,'Báo cáo'!#REF!),IFERROR(_xlfn.XLOOKUP(M742&amp;(F742+1),'Báo cáo'!#REF!,'Báo cáo'!#REF!),IFERROR(_xlfn.XLOOKUP(M742&amp;(F742-4),'Báo cáo'!#REF!,'Báo cáo'!#REF!),IFERROR(_xlfn.XLOOKUP(M742&amp;(F742+6),'Báo cáo'!#REF!,'Báo cáo'!#REF!),IFERROR(_xlfn.XLOOKUP(M742&amp;(F742-2),'Báo cáo'!#REF!,'Báo cáo'!#REF!),IFERROR(_xlfn.XLOOKUP(M742&amp;(F742+4),'Báo cáo'!#REF!,'Báo cáo'!#REF!),_xlfn.XLOOKUP(M742&amp;(F742+13),'Báo cáo'!#REF!,'Báo cáo'!#REF!))))))))))))))</f>
        <v>#REF!</v>
      </c>
    </row>
    <row r="743" spans="1:15" hidden="1">
      <c r="A743">
        <v>510018</v>
      </c>
      <c r="B743" t="s">
        <v>18518</v>
      </c>
      <c r="C743" t="s">
        <v>18519</v>
      </c>
      <c r="D743" t="s">
        <v>18768</v>
      </c>
      <c r="E743" s="79" t="s">
        <v>18769</v>
      </c>
      <c r="F743" s="80">
        <v>1133460</v>
      </c>
      <c r="G743" s="81">
        <v>46109</v>
      </c>
      <c r="H743" s="81"/>
      <c r="I743" s="81"/>
      <c r="J743" s="81">
        <v>46153</v>
      </c>
      <c r="K743" s="82" t="s">
        <v>18770</v>
      </c>
      <c r="L743" s="21">
        <v>46153</v>
      </c>
      <c r="M743">
        <f t="shared" si="22"/>
        <v>23272</v>
      </c>
      <c r="N743" t="str">
        <f t="shared" si="23"/>
        <v>232721133460</v>
      </c>
      <c r="O743" t="e">
        <f>IFERROR(_xlfn.XLOOKUP(M743&amp;(F743),'Báo cáo'!#REF!,'Báo cáo'!#REF!),IFERROR(_xlfn.XLOOKUP(M743&amp;(F743-3),'Báo cáo'!#REF!,'Báo cáo'!#REF!),IFERROR(_xlfn.XLOOKUP(M743&amp;(F743-5),'Báo cáo'!#REF!,'Báo cáo'!#REF!),IFERROR(_xlfn.XLOOKUP(M743&amp;(F743+5),'Báo cáo'!#REF!,'Báo cáo'!#REF!),IFERROR(_xlfn.XLOOKUP(M743&amp;(F743+2),'Báo cáo'!#REF!,'Báo cáo'!#REF!),IFERROR(_xlfn.XLOOKUP(M743&amp;(F743-6),'Báo cáo'!#REF!,'Báo cáo'!#REF!),IFERROR(_xlfn.XLOOKUP(M743&amp;(F743-1),'Báo cáo'!#REF!,'Báo cáo'!#REF!),IFERROR(_xlfn.XLOOKUP(M743&amp;(F743+3),'Báo cáo'!#REF!,'Báo cáo'!#REF!),IFERROR(_xlfn.XLOOKUP(M743&amp;(F743+1),'Báo cáo'!#REF!,'Báo cáo'!#REF!),IFERROR(_xlfn.XLOOKUP(M743&amp;(F743-4),'Báo cáo'!#REF!,'Báo cáo'!#REF!),IFERROR(_xlfn.XLOOKUP(M743&amp;(F743+6),'Báo cáo'!#REF!,'Báo cáo'!#REF!),IFERROR(_xlfn.XLOOKUP(M743&amp;(F743-2),'Báo cáo'!#REF!,'Báo cáo'!#REF!),IFERROR(_xlfn.XLOOKUP(M743&amp;(F743+4),'Báo cáo'!#REF!,'Báo cáo'!#REF!),_xlfn.XLOOKUP(M743&amp;(F743+13),'Báo cáo'!#REF!,'Báo cáo'!#REF!))))))))))))))</f>
        <v>#REF!</v>
      </c>
    </row>
    <row r="744" spans="1:15" hidden="1">
      <c r="A744">
        <v>510018</v>
      </c>
      <c r="B744" t="s">
        <v>18518</v>
      </c>
      <c r="C744" t="s">
        <v>18519</v>
      </c>
      <c r="D744" t="s">
        <v>18773</v>
      </c>
      <c r="E744" s="79" t="s">
        <v>18774</v>
      </c>
      <c r="F744" s="80">
        <v>894240</v>
      </c>
      <c r="G744" s="81">
        <v>46109</v>
      </c>
      <c r="H744" s="81"/>
      <c r="I744" s="81"/>
      <c r="J744" s="81">
        <v>46153</v>
      </c>
      <c r="K744" s="82" t="s">
        <v>18775</v>
      </c>
      <c r="L744" s="21">
        <v>46153</v>
      </c>
      <c r="M744">
        <f t="shared" si="22"/>
        <v>23273</v>
      </c>
      <c r="N744" t="str">
        <f t="shared" si="23"/>
        <v>23273894240</v>
      </c>
      <c r="O744" t="e">
        <f>IFERROR(_xlfn.XLOOKUP(M744&amp;(F744),'Báo cáo'!#REF!,'Báo cáo'!#REF!),IFERROR(_xlfn.XLOOKUP(M744&amp;(F744-3),'Báo cáo'!#REF!,'Báo cáo'!#REF!),IFERROR(_xlfn.XLOOKUP(M744&amp;(F744-5),'Báo cáo'!#REF!,'Báo cáo'!#REF!),IFERROR(_xlfn.XLOOKUP(M744&amp;(F744+5),'Báo cáo'!#REF!,'Báo cáo'!#REF!),IFERROR(_xlfn.XLOOKUP(M744&amp;(F744+2),'Báo cáo'!#REF!,'Báo cáo'!#REF!),IFERROR(_xlfn.XLOOKUP(M744&amp;(F744-6),'Báo cáo'!#REF!,'Báo cáo'!#REF!),IFERROR(_xlfn.XLOOKUP(M744&amp;(F744-1),'Báo cáo'!#REF!,'Báo cáo'!#REF!),IFERROR(_xlfn.XLOOKUP(M744&amp;(F744+3),'Báo cáo'!#REF!,'Báo cáo'!#REF!),IFERROR(_xlfn.XLOOKUP(M744&amp;(F744+1),'Báo cáo'!#REF!,'Báo cáo'!#REF!),IFERROR(_xlfn.XLOOKUP(M744&amp;(F744-4),'Báo cáo'!#REF!,'Báo cáo'!#REF!),IFERROR(_xlfn.XLOOKUP(M744&amp;(F744+6),'Báo cáo'!#REF!,'Báo cáo'!#REF!),IFERROR(_xlfn.XLOOKUP(M744&amp;(F744-2),'Báo cáo'!#REF!,'Báo cáo'!#REF!),IFERROR(_xlfn.XLOOKUP(M744&amp;(F744+4),'Báo cáo'!#REF!,'Báo cáo'!#REF!),_xlfn.XLOOKUP(M744&amp;(F744+13),'Báo cáo'!#REF!,'Báo cáo'!#REF!))))))))))))))</f>
        <v>#REF!</v>
      </c>
    </row>
    <row r="745" spans="1:15" hidden="1">
      <c r="A745">
        <v>510018</v>
      </c>
      <c r="B745" t="s">
        <v>18518</v>
      </c>
      <c r="C745" t="s">
        <v>18519</v>
      </c>
      <c r="D745" t="s">
        <v>18776</v>
      </c>
      <c r="E745" s="79" t="s">
        <v>18777</v>
      </c>
      <c r="F745" s="80">
        <v>2314629</v>
      </c>
      <c r="G745" s="81">
        <v>46109</v>
      </c>
      <c r="H745" s="81"/>
      <c r="I745" s="81"/>
      <c r="J745" s="81">
        <v>46153</v>
      </c>
      <c r="K745" s="82" t="s">
        <v>18778</v>
      </c>
      <c r="L745" s="21">
        <v>46153</v>
      </c>
      <c r="M745">
        <f t="shared" si="22"/>
        <v>23274</v>
      </c>
      <c r="N745" t="str">
        <f t="shared" si="23"/>
        <v>232742314629</v>
      </c>
      <c r="O745" t="e">
        <f>IFERROR(_xlfn.XLOOKUP(M745&amp;(F745),'Báo cáo'!#REF!,'Báo cáo'!#REF!),IFERROR(_xlfn.XLOOKUP(M745&amp;(F745-3),'Báo cáo'!#REF!,'Báo cáo'!#REF!),IFERROR(_xlfn.XLOOKUP(M745&amp;(F745-5),'Báo cáo'!#REF!,'Báo cáo'!#REF!),IFERROR(_xlfn.XLOOKUP(M745&amp;(F745+5),'Báo cáo'!#REF!,'Báo cáo'!#REF!),IFERROR(_xlfn.XLOOKUP(M745&amp;(F745+2),'Báo cáo'!#REF!,'Báo cáo'!#REF!),IFERROR(_xlfn.XLOOKUP(M745&amp;(F745-6),'Báo cáo'!#REF!,'Báo cáo'!#REF!),IFERROR(_xlfn.XLOOKUP(M745&amp;(F745-1),'Báo cáo'!#REF!,'Báo cáo'!#REF!),IFERROR(_xlfn.XLOOKUP(M745&amp;(F745+3),'Báo cáo'!#REF!,'Báo cáo'!#REF!),IFERROR(_xlfn.XLOOKUP(M745&amp;(F745+1),'Báo cáo'!#REF!,'Báo cáo'!#REF!),IFERROR(_xlfn.XLOOKUP(M745&amp;(F745-4),'Báo cáo'!#REF!,'Báo cáo'!#REF!),IFERROR(_xlfn.XLOOKUP(M745&amp;(F745+6),'Báo cáo'!#REF!,'Báo cáo'!#REF!),IFERROR(_xlfn.XLOOKUP(M745&amp;(F745-2),'Báo cáo'!#REF!,'Báo cáo'!#REF!),IFERROR(_xlfn.XLOOKUP(M745&amp;(F745+4),'Báo cáo'!#REF!,'Báo cáo'!#REF!),_xlfn.XLOOKUP(M745&amp;(F745+13),'Báo cáo'!#REF!,'Báo cáo'!#REF!))))))))))))))</f>
        <v>#REF!</v>
      </c>
    </row>
    <row r="746" spans="1:15" hidden="1">
      <c r="A746">
        <v>510010</v>
      </c>
      <c r="B746" t="s">
        <v>18518</v>
      </c>
      <c r="C746" t="s">
        <v>18519</v>
      </c>
      <c r="D746" t="s">
        <v>18677</v>
      </c>
      <c r="E746" s="79" t="s">
        <v>18678</v>
      </c>
      <c r="F746" s="80">
        <v>1060695</v>
      </c>
      <c r="G746" s="81">
        <v>46109</v>
      </c>
      <c r="H746" s="81"/>
      <c r="I746" s="81"/>
      <c r="J746" s="81">
        <v>46153</v>
      </c>
      <c r="K746" s="82" t="s">
        <v>18679</v>
      </c>
      <c r="L746" s="21">
        <v>46153</v>
      </c>
      <c r="M746">
        <f t="shared" si="22"/>
        <v>23276</v>
      </c>
      <c r="N746" t="str">
        <f t="shared" si="23"/>
        <v>232761060695</v>
      </c>
      <c r="O746" t="e">
        <f>IFERROR(_xlfn.XLOOKUP(M746&amp;(F746),'Báo cáo'!#REF!,'Báo cáo'!#REF!),IFERROR(_xlfn.XLOOKUP(M746&amp;(F746-3),'Báo cáo'!#REF!,'Báo cáo'!#REF!),IFERROR(_xlfn.XLOOKUP(M746&amp;(F746-5),'Báo cáo'!#REF!,'Báo cáo'!#REF!),IFERROR(_xlfn.XLOOKUP(M746&amp;(F746+5),'Báo cáo'!#REF!,'Báo cáo'!#REF!),IFERROR(_xlfn.XLOOKUP(M746&amp;(F746+2),'Báo cáo'!#REF!,'Báo cáo'!#REF!),IFERROR(_xlfn.XLOOKUP(M746&amp;(F746-6),'Báo cáo'!#REF!,'Báo cáo'!#REF!),IFERROR(_xlfn.XLOOKUP(M746&amp;(F746-1),'Báo cáo'!#REF!,'Báo cáo'!#REF!),IFERROR(_xlfn.XLOOKUP(M746&amp;(F746+3),'Báo cáo'!#REF!,'Báo cáo'!#REF!),IFERROR(_xlfn.XLOOKUP(M746&amp;(F746+1),'Báo cáo'!#REF!,'Báo cáo'!#REF!),IFERROR(_xlfn.XLOOKUP(M746&amp;(F746-4),'Báo cáo'!#REF!,'Báo cáo'!#REF!),IFERROR(_xlfn.XLOOKUP(M746&amp;(F746+6),'Báo cáo'!#REF!,'Báo cáo'!#REF!),IFERROR(_xlfn.XLOOKUP(M746&amp;(F746-2),'Báo cáo'!#REF!,'Báo cáo'!#REF!),IFERROR(_xlfn.XLOOKUP(M746&amp;(F746+4),'Báo cáo'!#REF!,'Báo cáo'!#REF!),_xlfn.XLOOKUP(M746&amp;(F746+13),'Báo cáo'!#REF!,'Báo cáo'!#REF!))))))))))))))</f>
        <v>#REF!</v>
      </c>
    </row>
    <row r="747" spans="1:15" hidden="1">
      <c r="A747">
        <v>510021</v>
      </c>
      <c r="B747" t="s">
        <v>18518</v>
      </c>
      <c r="C747" t="s">
        <v>18519</v>
      </c>
      <c r="D747" t="s">
        <v>18806</v>
      </c>
      <c r="E747" s="79" t="s">
        <v>18807</v>
      </c>
      <c r="F747" s="80">
        <v>3125115</v>
      </c>
      <c r="G747" s="81">
        <v>46114</v>
      </c>
      <c r="H747" s="81"/>
      <c r="I747" s="81"/>
      <c r="J747" s="81">
        <v>46153</v>
      </c>
      <c r="K747" s="82" t="s">
        <v>18808</v>
      </c>
      <c r="L747" s="21">
        <v>46153</v>
      </c>
      <c r="M747">
        <f t="shared" si="22"/>
        <v>23277</v>
      </c>
      <c r="N747" t="str">
        <f t="shared" si="23"/>
        <v>232773125115</v>
      </c>
      <c r="O747" t="e">
        <f>IFERROR(_xlfn.XLOOKUP(M747&amp;(F747),'Báo cáo'!#REF!,'Báo cáo'!#REF!),IFERROR(_xlfn.XLOOKUP(M747&amp;(F747-3),'Báo cáo'!#REF!,'Báo cáo'!#REF!),IFERROR(_xlfn.XLOOKUP(M747&amp;(F747-5),'Báo cáo'!#REF!,'Báo cáo'!#REF!),IFERROR(_xlfn.XLOOKUP(M747&amp;(F747+5),'Báo cáo'!#REF!,'Báo cáo'!#REF!),IFERROR(_xlfn.XLOOKUP(M747&amp;(F747+2),'Báo cáo'!#REF!,'Báo cáo'!#REF!),IFERROR(_xlfn.XLOOKUP(M747&amp;(F747-6),'Báo cáo'!#REF!,'Báo cáo'!#REF!),IFERROR(_xlfn.XLOOKUP(M747&amp;(F747-1),'Báo cáo'!#REF!,'Báo cáo'!#REF!),IFERROR(_xlfn.XLOOKUP(M747&amp;(F747+3),'Báo cáo'!#REF!,'Báo cáo'!#REF!),IFERROR(_xlfn.XLOOKUP(M747&amp;(F747+1),'Báo cáo'!#REF!,'Báo cáo'!#REF!),IFERROR(_xlfn.XLOOKUP(M747&amp;(F747-4),'Báo cáo'!#REF!,'Báo cáo'!#REF!),IFERROR(_xlfn.XLOOKUP(M747&amp;(F747+6),'Báo cáo'!#REF!,'Báo cáo'!#REF!),IFERROR(_xlfn.XLOOKUP(M747&amp;(F747-2),'Báo cáo'!#REF!,'Báo cáo'!#REF!),IFERROR(_xlfn.XLOOKUP(M747&amp;(F747+4),'Báo cáo'!#REF!,'Báo cáo'!#REF!),_xlfn.XLOOKUP(M747&amp;(F747+13),'Báo cáo'!#REF!,'Báo cáo'!#REF!))))))))))))))</f>
        <v>#REF!</v>
      </c>
    </row>
    <row r="748" spans="1:15" hidden="1">
      <c r="A748">
        <v>510017</v>
      </c>
      <c r="B748" t="s">
        <v>18518</v>
      </c>
      <c r="C748" t="s">
        <v>18519</v>
      </c>
      <c r="D748" t="s">
        <v>18762</v>
      </c>
      <c r="E748" s="79" t="s">
        <v>18763</v>
      </c>
      <c r="F748" s="80">
        <v>1060695</v>
      </c>
      <c r="G748" s="81">
        <v>46113</v>
      </c>
      <c r="H748" s="81"/>
      <c r="I748" s="81"/>
      <c r="J748" s="81">
        <v>46153</v>
      </c>
      <c r="K748" s="82" t="s">
        <v>18764</v>
      </c>
      <c r="L748" s="21">
        <v>46153</v>
      </c>
      <c r="M748">
        <f t="shared" si="22"/>
        <v>23278</v>
      </c>
      <c r="N748" t="str">
        <f t="shared" si="23"/>
        <v>232781060695</v>
      </c>
      <c r="O748" t="e">
        <f>IFERROR(_xlfn.XLOOKUP(M748&amp;(F748),'Báo cáo'!#REF!,'Báo cáo'!#REF!),IFERROR(_xlfn.XLOOKUP(M748&amp;(F748-3),'Báo cáo'!#REF!,'Báo cáo'!#REF!),IFERROR(_xlfn.XLOOKUP(M748&amp;(F748-5),'Báo cáo'!#REF!,'Báo cáo'!#REF!),IFERROR(_xlfn.XLOOKUP(M748&amp;(F748+5),'Báo cáo'!#REF!,'Báo cáo'!#REF!),IFERROR(_xlfn.XLOOKUP(M748&amp;(F748+2),'Báo cáo'!#REF!,'Báo cáo'!#REF!),IFERROR(_xlfn.XLOOKUP(M748&amp;(F748-6),'Báo cáo'!#REF!,'Báo cáo'!#REF!),IFERROR(_xlfn.XLOOKUP(M748&amp;(F748-1),'Báo cáo'!#REF!,'Báo cáo'!#REF!),IFERROR(_xlfn.XLOOKUP(M748&amp;(F748+3),'Báo cáo'!#REF!,'Báo cáo'!#REF!),IFERROR(_xlfn.XLOOKUP(M748&amp;(F748+1),'Báo cáo'!#REF!,'Báo cáo'!#REF!),IFERROR(_xlfn.XLOOKUP(M748&amp;(F748-4),'Báo cáo'!#REF!,'Báo cáo'!#REF!),IFERROR(_xlfn.XLOOKUP(M748&amp;(F748+6),'Báo cáo'!#REF!,'Báo cáo'!#REF!),IFERROR(_xlfn.XLOOKUP(M748&amp;(F748-2),'Báo cáo'!#REF!,'Báo cáo'!#REF!),IFERROR(_xlfn.XLOOKUP(M748&amp;(F748+4),'Báo cáo'!#REF!,'Báo cáo'!#REF!),_xlfn.XLOOKUP(M748&amp;(F748+13),'Báo cáo'!#REF!,'Báo cáo'!#REF!))))))))))))))</f>
        <v>#REF!</v>
      </c>
    </row>
    <row r="749" spans="1:15" hidden="1">
      <c r="A749">
        <v>510017</v>
      </c>
      <c r="B749" t="s">
        <v>18518</v>
      </c>
      <c r="C749" t="s">
        <v>18519</v>
      </c>
      <c r="D749" t="s">
        <v>18765</v>
      </c>
      <c r="E749" s="79" t="s">
        <v>18766</v>
      </c>
      <c r="F749" s="80">
        <v>2128086</v>
      </c>
      <c r="G749" s="81">
        <v>46113</v>
      </c>
      <c r="H749" s="81"/>
      <c r="I749" s="81"/>
      <c r="J749" s="81">
        <v>46153</v>
      </c>
      <c r="K749" s="82" t="s">
        <v>18767</v>
      </c>
      <c r="L749" s="21">
        <v>46153</v>
      </c>
      <c r="M749">
        <f t="shared" si="22"/>
        <v>23279</v>
      </c>
      <c r="N749" t="str">
        <f t="shared" si="23"/>
        <v>232792128086</v>
      </c>
      <c r="O749" t="e">
        <f>IFERROR(_xlfn.XLOOKUP(M749&amp;(F749),'Báo cáo'!#REF!,'Báo cáo'!#REF!),IFERROR(_xlfn.XLOOKUP(M749&amp;(F749-3),'Báo cáo'!#REF!,'Báo cáo'!#REF!),IFERROR(_xlfn.XLOOKUP(M749&amp;(F749-5),'Báo cáo'!#REF!,'Báo cáo'!#REF!),IFERROR(_xlfn.XLOOKUP(M749&amp;(F749+5),'Báo cáo'!#REF!,'Báo cáo'!#REF!),IFERROR(_xlfn.XLOOKUP(M749&amp;(F749+2),'Báo cáo'!#REF!,'Báo cáo'!#REF!),IFERROR(_xlfn.XLOOKUP(M749&amp;(F749-6),'Báo cáo'!#REF!,'Báo cáo'!#REF!),IFERROR(_xlfn.XLOOKUP(M749&amp;(F749-1),'Báo cáo'!#REF!,'Báo cáo'!#REF!),IFERROR(_xlfn.XLOOKUP(M749&amp;(F749+3),'Báo cáo'!#REF!,'Báo cáo'!#REF!),IFERROR(_xlfn.XLOOKUP(M749&amp;(F749+1),'Báo cáo'!#REF!,'Báo cáo'!#REF!),IFERROR(_xlfn.XLOOKUP(M749&amp;(F749-4),'Báo cáo'!#REF!,'Báo cáo'!#REF!),IFERROR(_xlfn.XLOOKUP(M749&amp;(F749+6),'Báo cáo'!#REF!,'Báo cáo'!#REF!),IFERROR(_xlfn.XLOOKUP(M749&amp;(F749-2),'Báo cáo'!#REF!,'Báo cáo'!#REF!),IFERROR(_xlfn.XLOOKUP(M749&amp;(F749+4),'Báo cáo'!#REF!,'Báo cáo'!#REF!),_xlfn.XLOOKUP(M749&amp;(F749+13),'Báo cáo'!#REF!,'Báo cáo'!#REF!))))))))))))))</f>
        <v>#REF!</v>
      </c>
    </row>
    <row r="750" spans="1:15" hidden="1">
      <c r="A750">
        <v>510016</v>
      </c>
      <c r="B750" t="s">
        <v>18518</v>
      </c>
      <c r="C750" t="s">
        <v>18519</v>
      </c>
      <c r="D750" t="s">
        <v>18749</v>
      </c>
      <c r="E750" s="79" t="s">
        <v>18750</v>
      </c>
      <c r="F750" s="80">
        <v>2369115</v>
      </c>
      <c r="G750" s="81">
        <v>46116</v>
      </c>
      <c r="H750" s="81"/>
      <c r="I750" s="81"/>
      <c r="J750" s="81">
        <v>46153</v>
      </c>
      <c r="K750" s="82" t="s">
        <v>18751</v>
      </c>
      <c r="L750" s="21">
        <v>46153</v>
      </c>
      <c r="M750">
        <f t="shared" si="22"/>
        <v>23280</v>
      </c>
      <c r="N750" t="str">
        <f t="shared" si="23"/>
        <v>232802369115</v>
      </c>
      <c r="O750" t="e">
        <f>IFERROR(_xlfn.XLOOKUP(M750&amp;(F750),'Báo cáo'!#REF!,'Báo cáo'!#REF!),IFERROR(_xlfn.XLOOKUP(M750&amp;(F750-3),'Báo cáo'!#REF!,'Báo cáo'!#REF!),IFERROR(_xlfn.XLOOKUP(M750&amp;(F750-5),'Báo cáo'!#REF!,'Báo cáo'!#REF!),IFERROR(_xlfn.XLOOKUP(M750&amp;(F750+5),'Báo cáo'!#REF!,'Báo cáo'!#REF!),IFERROR(_xlfn.XLOOKUP(M750&amp;(F750+2),'Báo cáo'!#REF!,'Báo cáo'!#REF!),IFERROR(_xlfn.XLOOKUP(M750&amp;(F750-6),'Báo cáo'!#REF!,'Báo cáo'!#REF!),IFERROR(_xlfn.XLOOKUP(M750&amp;(F750-1),'Báo cáo'!#REF!,'Báo cáo'!#REF!),IFERROR(_xlfn.XLOOKUP(M750&amp;(F750+3),'Báo cáo'!#REF!,'Báo cáo'!#REF!),IFERROR(_xlfn.XLOOKUP(M750&amp;(F750+1),'Báo cáo'!#REF!,'Báo cáo'!#REF!),IFERROR(_xlfn.XLOOKUP(M750&amp;(F750-4),'Báo cáo'!#REF!,'Báo cáo'!#REF!),IFERROR(_xlfn.XLOOKUP(M750&amp;(F750+6),'Báo cáo'!#REF!,'Báo cáo'!#REF!),IFERROR(_xlfn.XLOOKUP(M750&amp;(F750-2),'Báo cáo'!#REF!,'Báo cáo'!#REF!),IFERROR(_xlfn.XLOOKUP(M750&amp;(F750+4),'Báo cáo'!#REF!,'Báo cáo'!#REF!),_xlfn.XLOOKUP(M750&amp;(F750+13),'Báo cáo'!#REF!,'Báo cáo'!#REF!))))))))))))))</f>
        <v>#REF!</v>
      </c>
    </row>
    <row r="751" spans="1:15" hidden="1">
      <c r="A751">
        <v>510016</v>
      </c>
      <c r="B751" t="s">
        <v>18518</v>
      </c>
      <c r="C751" t="s">
        <v>18519</v>
      </c>
      <c r="D751" t="s">
        <v>18746</v>
      </c>
      <c r="E751" s="79" t="s">
        <v>18747</v>
      </c>
      <c r="F751" s="80">
        <v>2216525</v>
      </c>
      <c r="G751" s="81">
        <v>46116</v>
      </c>
      <c r="H751" s="81"/>
      <c r="I751" s="81"/>
      <c r="J751" s="81">
        <v>46153</v>
      </c>
      <c r="K751" s="82" t="s">
        <v>18748</v>
      </c>
      <c r="L751" s="21">
        <v>46153</v>
      </c>
      <c r="M751">
        <f t="shared" si="22"/>
        <v>23281</v>
      </c>
      <c r="N751" t="str">
        <f t="shared" si="23"/>
        <v>232812216525</v>
      </c>
      <c r="O751" t="e">
        <f>IFERROR(_xlfn.XLOOKUP(M751&amp;(F751),'Báo cáo'!#REF!,'Báo cáo'!#REF!),IFERROR(_xlfn.XLOOKUP(M751&amp;(F751-3),'Báo cáo'!#REF!,'Báo cáo'!#REF!),IFERROR(_xlfn.XLOOKUP(M751&amp;(F751-5),'Báo cáo'!#REF!,'Báo cáo'!#REF!),IFERROR(_xlfn.XLOOKUP(M751&amp;(F751+5),'Báo cáo'!#REF!,'Báo cáo'!#REF!),IFERROR(_xlfn.XLOOKUP(M751&amp;(F751+2),'Báo cáo'!#REF!,'Báo cáo'!#REF!),IFERROR(_xlfn.XLOOKUP(M751&amp;(F751-6),'Báo cáo'!#REF!,'Báo cáo'!#REF!),IFERROR(_xlfn.XLOOKUP(M751&amp;(F751-1),'Báo cáo'!#REF!,'Báo cáo'!#REF!),IFERROR(_xlfn.XLOOKUP(M751&amp;(F751+3),'Báo cáo'!#REF!,'Báo cáo'!#REF!),IFERROR(_xlfn.XLOOKUP(M751&amp;(F751+1),'Báo cáo'!#REF!,'Báo cáo'!#REF!),IFERROR(_xlfn.XLOOKUP(M751&amp;(F751-4),'Báo cáo'!#REF!,'Báo cáo'!#REF!),IFERROR(_xlfn.XLOOKUP(M751&amp;(F751+6),'Báo cáo'!#REF!,'Báo cáo'!#REF!),IFERROR(_xlfn.XLOOKUP(M751&amp;(F751-2),'Báo cáo'!#REF!,'Báo cáo'!#REF!),IFERROR(_xlfn.XLOOKUP(M751&amp;(F751+4),'Báo cáo'!#REF!,'Báo cáo'!#REF!),_xlfn.XLOOKUP(M751&amp;(F751+13),'Báo cáo'!#REF!,'Báo cáo'!#REF!))))))))))))))</f>
        <v>#REF!</v>
      </c>
    </row>
    <row r="752" spans="1:15" hidden="1">
      <c r="A752">
        <v>510026</v>
      </c>
      <c r="B752" t="s">
        <v>18518</v>
      </c>
      <c r="C752" t="s">
        <v>18519</v>
      </c>
      <c r="D752" t="s">
        <v>18839</v>
      </c>
      <c r="E752" s="79" t="s">
        <v>18840</v>
      </c>
      <c r="F752" s="80">
        <v>783000</v>
      </c>
      <c r="G752" s="81">
        <v>46104</v>
      </c>
      <c r="H752" s="81"/>
      <c r="I752" s="81"/>
      <c r="J752" s="81">
        <v>46153</v>
      </c>
      <c r="K752" s="82" t="s">
        <v>18841</v>
      </c>
      <c r="L752" s="21">
        <v>46153</v>
      </c>
      <c r="M752">
        <f t="shared" si="22"/>
        <v>23309</v>
      </c>
      <c r="N752" t="str">
        <f t="shared" si="23"/>
        <v>23309783000</v>
      </c>
      <c r="O752" t="e">
        <f>IFERROR(_xlfn.XLOOKUP(M752&amp;(F752),'Báo cáo'!#REF!,'Báo cáo'!#REF!),IFERROR(_xlfn.XLOOKUP(M752&amp;(F752-3),'Báo cáo'!#REF!,'Báo cáo'!#REF!),IFERROR(_xlfn.XLOOKUP(M752&amp;(F752-5),'Báo cáo'!#REF!,'Báo cáo'!#REF!),IFERROR(_xlfn.XLOOKUP(M752&amp;(F752+5),'Báo cáo'!#REF!,'Báo cáo'!#REF!),IFERROR(_xlfn.XLOOKUP(M752&amp;(F752+2),'Báo cáo'!#REF!,'Báo cáo'!#REF!),IFERROR(_xlfn.XLOOKUP(M752&amp;(F752-6),'Báo cáo'!#REF!,'Báo cáo'!#REF!),IFERROR(_xlfn.XLOOKUP(M752&amp;(F752-1),'Báo cáo'!#REF!,'Báo cáo'!#REF!),IFERROR(_xlfn.XLOOKUP(M752&amp;(F752+3),'Báo cáo'!#REF!,'Báo cáo'!#REF!),IFERROR(_xlfn.XLOOKUP(M752&amp;(F752+1),'Báo cáo'!#REF!,'Báo cáo'!#REF!),IFERROR(_xlfn.XLOOKUP(M752&amp;(F752-4),'Báo cáo'!#REF!,'Báo cáo'!#REF!),IFERROR(_xlfn.XLOOKUP(M752&amp;(F752+6),'Báo cáo'!#REF!,'Báo cáo'!#REF!),IFERROR(_xlfn.XLOOKUP(M752&amp;(F752-2),'Báo cáo'!#REF!,'Báo cáo'!#REF!),IFERROR(_xlfn.XLOOKUP(M752&amp;(F752+4),'Báo cáo'!#REF!,'Báo cáo'!#REF!),_xlfn.XLOOKUP(M752&amp;(F752+13),'Báo cáo'!#REF!,'Báo cáo'!#REF!))))))))))))))</f>
        <v>#REF!</v>
      </c>
    </row>
    <row r="753" spans="1:15" hidden="1">
      <c r="A753">
        <v>510026</v>
      </c>
      <c r="B753" t="s">
        <v>18518</v>
      </c>
      <c r="C753" t="s">
        <v>18519</v>
      </c>
      <c r="D753" t="s">
        <v>18848</v>
      </c>
      <c r="E753" s="79" t="s">
        <v>18849</v>
      </c>
      <c r="F753" s="80">
        <v>2314629</v>
      </c>
      <c r="G753" s="81">
        <v>46104</v>
      </c>
      <c r="H753" s="81"/>
      <c r="I753" s="81"/>
      <c r="J753" s="81">
        <v>46153</v>
      </c>
      <c r="K753" s="82" t="s">
        <v>18850</v>
      </c>
      <c r="L753" s="21">
        <v>46153</v>
      </c>
      <c r="M753">
        <f t="shared" si="22"/>
        <v>23310</v>
      </c>
      <c r="N753" t="str">
        <f t="shared" si="23"/>
        <v>233102314629</v>
      </c>
      <c r="O753" t="e">
        <f>IFERROR(_xlfn.XLOOKUP(M753&amp;(F753),'Báo cáo'!#REF!,'Báo cáo'!#REF!),IFERROR(_xlfn.XLOOKUP(M753&amp;(F753-3),'Báo cáo'!#REF!,'Báo cáo'!#REF!),IFERROR(_xlfn.XLOOKUP(M753&amp;(F753-5),'Báo cáo'!#REF!,'Báo cáo'!#REF!),IFERROR(_xlfn.XLOOKUP(M753&amp;(F753+5),'Báo cáo'!#REF!,'Báo cáo'!#REF!),IFERROR(_xlfn.XLOOKUP(M753&amp;(F753+2),'Báo cáo'!#REF!,'Báo cáo'!#REF!),IFERROR(_xlfn.XLOOKUP(M753&amp;(F753-6),'Báo cáo'!#REF!,'Báo cáo'!#REF!),IFERROR(_xlfn.XLOOKUP(M753&amp;(F753-1),'Báo cáo'!#REF!,'Báo cáo'!#REF!),IFERROR(_xlfn.XLOOKUP(M753&amp;(F753+3),'Báo cáo'!#REF!,'Báo cáo'!#REF!),IFERROR(_xlfn.XLOOKUP(M753&amp;(F753+1),'Báo cáo'!#REF!,'Báo cáo'!#REF!),IFERROR(_xlfn.XLOOKUP(M753&amp;(F753-4),'Báo cáo'!#REF!,'Báo cáo'!#REF!),IFERROR(_xlfn.XLOOKUP(M753&amp;(F753+6),'Báo cáo'!#REF!,'Báo cáo'!#REF!),IFERROR(_xlfn.XLOOKUP(M753&amp;(F753-2),'Báo cáo'!#REF!,'Báo cáo'!#REF!),IFERROR(_xlfn.XLOOKUP(M753&amp;(F753+4),'Báo cáo'!#REF!,'Báo cáo'!#REF!),_xlfn.XLOOKUP(M753&amp;(F753+13),'Báo cáo'!#REF!,'Báo cáo'!#REF!))))))))))))))</f>
        <v>#REF!</v>
      </c>
    </row>
    <row r="754" spans="1:15" hidden="1">
      <c r="A754">
        <v>510014</v>
      </c>
      <c r="B754" t="s">
        <v>18518</v>
      </c>
      <c r="C754" t="s">
        <v>18519</v>
      </c>
      <c r="D754" t="s">
        <v>18711</v>
      </c>
      <c r="E754" s="79" t="s">
        <v>18712</v>
      </c>
      <c r="F754" s="80">
        <v>2094512</v>
      </c>
      <c r="G754" s="81">
        <v>46105</v>
      </c>
      <c r="H754" s="81"/>
      <c r="I754" s="81"/>
      <c r="J754" s="81">
        <v>46153</v>
      </c>
      <c r="K754" s="82" t="s">
        <v>18713</v>
      </c>
      <c r="L754" s="21">
        <v>46153</v>
      </c>
      <c r="M754">
        <f t="shared" si="22"/>
        <v>23980</v>
      </c>
      <c r="N754" t="str">
        <f t="shared" si="23"/>
        <v>239802094512</v>
      </c>
      <c r="O754" t="e">
        <f>IFERROR(_xlfn.XLOOKUP(M754&amp;(F754),'Báo cáo'!#REF!,'Báo cáo'!#REF!),IFERROR(_xlfn.XLOOKUP(M754&amp;(F754-3),'Báo cáo'!#REF!,'Báo cáo'!#REF!),IFERROR(_xlfn.XLOOKUP(M754&amp;(F754-5),'Báo cáo'!#REF!,'Báo cáo'!#REF!),IFERROR(_xlfn.XLOOKUP(M754&amp;(F754+5),'Báo cáo'!#REF!,'Báo cáo'!#REF!),IFERROR(_xlfn.XLOOKUP(M754&amp;(F754+2),'Báo cáo'!#REF!,'Báo cáo'!#REF!),IFERROR(_xlfn.XLOOKUP(M754&amp;(F754-6),'Báo cáo'!#REF!,'Báo cáo'!#REF!),IFERROR(_xlfn.XLOOKUP(M754&amp;(F754-1),'Báo cáo'!#REF!,'Báo cáo'!#REF!),IFERROR(_xlfn.XLOOKUP(M754&amp;(F754+3),'Báo cáo'!#REF!,'Báo cáo'!#REF!),IFERROR(_xlfn.XLOOKUP(M754&amp;(F754+1),'Báo cáo'!#REF!,'Báo cáo'!#REF!),IFERROR(_xlfn.XLOOKUP(M754&amp;(F754-4),'Báo cáo'!#REF!,'Báo cáo'!#REF!),IFERROR(_xlfn.XLOOKUP(M754&amp;(F754+6),'Báo cáo'!#REF!,'Báo cáo'!#REF!),IFERROR(_xlfn.XLOOKUP(M754&amp;(F754-2),'Báo cáo'!#REF!,'Báo cáo'!#REF!),IFERROR(_xlfn.XLOOKUP(M754&amp;(F754+4),'Báo cáo'!#REF!,'Báo cáo'!#REF!),_xlfn.XLOOKUP(M754&amp;(F754+13),'Báo cáo'!#REF!,'Báo cáo'!#REF!))))))))))))))</f>
        <v>#REF!</v>
      </c>
    </row>
    <row r="755" spans="1:15" hidden="1">
      <c r="A755">
        <v>510011</v>
      </c>
      <c r="B755" t="s">
        <v>18518</v>
      </c>
      <c r="C755" t="s">
        <v>18519</v>
      </c>
      <c r="D755" t="s">
        <v>18685</v>
      </c>
      <c r="E755" s="79" t="s">
        <v>18686</v>
      </c>
      <c r="F755" s="80">
        <v>919971</v>
      </c>
      <c r="G755" s="81">
        <v>46105</v>
      </c>
      <c r="H755" s="81"/>
      <c r="I755" s="81"/>
      <c r="J755" s="81">
        <v>46153</v>
      </c>
      <c r="K755" s="82" t="s">
        <v>18687</v>
      </c>
      <c r="L755" s="21">
        <v>46153</v>
      </c>
      <c r="M755">
        <f t="shared" si="22"/>
        <v>24176</v>
      </c>
      <c r="N755" t="str">
        <f t="shared" si="23"/>
        <v>24176919971</v>
      </c>
      <c r="O755" t="e">
        <f>IFERROR(_xlfn.XLOOKUP(M755&amp;(F755),'Báo cáo'!#REF!,'Báo cáo'!#REF!),IFERROR(_xlfn.XLOOKUP(M755&amp;(F755-3),'Báo cáo'!#REF!,'Báo cáo'!#REF!),IFERROR(_xlfn.XLOOKUP(M755&amp;(F755-5),'Báo cáo'!#REF!,'Báo cáo'!#REF!),IFERROR(_xlfn.XLOOKUP(M755&amp;(F755+5),'Báo cáo'!#REF!,'Báo cáo'!#REF!),IFERROR(_xlfn.XLOOKUP(M755&amp;(F755+2),'Báo cáo'!#REF!,'Báo cáo'!#REF!),IFERROR(_xlfn.XLOOKUP(M755&amp;(F755-6),'Báo cáo'!#REF!,'Báo cáo'!#REF!),IFERROR(_xlfn.XLOOKUP(M755&amp;(F755-1),'Báo cáo'!#REF!,'Báo cáo'!#REF!),IFERROR(_xlfn.XLOOKUP(M755&amp;(F755+3),'Báo cáo'!#REF!,'Báo cáo'!#REF!),IFERROR(_xlfn.XLOOKUP(M755&amp;(F755+1),'Báo cáo'!#REF!,'Báo cáo'!#REF!),IFERROR(_xlfn.XLOOKUP(M755&amp;(F755-4),'Báo cáo'!#REF!,'Báo cáo'!#REF!),IFERROR(_xlfn.XLOOKUP(M755&amp;(F755+6),'Báo cáo'!#REF!,'Báo cáo'!#REF!),IFERROR(_xlfn.XLOOKUP(M755&amp;(F755-2),'Báo cáo'!#REF!,'Báo cáo'!#REF!),IFERROR(_xlfn.XLOOKUP(M755&amp;(F755+4),'Báo cáo'!#REF!,'Báo cáo'!#REF!),_xlfn.XLOOKUP(M755&amp;(F755+13),'Báo cáo'!#REF!,'Báo cáo'!#REF!))))))))))))))</f>
        <v>#REF!</v>
      </c>
    </row>
    <row r="756" spans="1:15" hidden="1">
      <c r="A756">
        <v>510011</v>
      </c>
      <c r="B756" t="s">
        <v>18518</v>
      </c>
      <c r="C756" t="s">
        <v>18519</v>
      </c>
      <c r="D756" t="s">
        <v>18688</v>
      </c>
      <c r="E756" s="79" t="s">
        <v>18689</v>
      </c>
      <c r="F756" s="80">
        <v>2266920</v>
      </c>
      <c r="G756" s="81">
        <v>46105</v>
      </c>
      <c r="H756" s="81"/>
      <c r="I756" s="81"/>
      <c r="J756" s="81">
        <v>46153</v>
      </c>
      <c r="K756" s="82" t="s">
        <v>18690</v>
      </c>
      <c r="L756" s="21">
        <v>46153</v>
      </c>
      <c r="M756">
        <f t="shared" si="22"/>
        <v>24177</v>
      </c>
      <c r="N756" t="str">
        <f t="shared" si="23"/>
        <v>241772266920</v>
      </c>
      <c r="O756" t="e">
        <f>IFERROR(_xlfn.XLOOKUP(M756&amp;(F756),'Báo cáo'!#REF!,'Báo cáo'!#REF!),IFERROR(_xlfn.XLOOKUP(M756&amp;(F756-3),'Báo cáo'!#REF!,'Báo cáo'!#REF!),IFERROR(_xlfn.XLOOKUP(M756&amp;(F756-5),'Báo cáo'!#REF!,'Báo cáo'!#REF!),IFERROR(_xlfn.XLOOKUP(M756&amp;(F756+5),'Báo cáo'!#REF!,'Báo cáo'!#REF!),IFERROR(_xlfn.XLOOKUP(M756&amp;(F756+2),'Báo cáo'!#REF!,'Báo cáo'!#REF!),IFERROR(_xlfn.XLOOKUP(M756&amp;(F756-6),'Báo cáo'!#REF!,'Báo cáo'!#REF!),IFERROR(_xlfn.XLOOKUP(M756&amp;(F756-1),'Báo cáo'!#REF!,'Báo cáo'!#REF!),IFERROR(_xlfn.XLOOKUP(M756&amp;(F756+3),'Báo cáo'!#REF!,'Báo cáo'!#REF!),IFERROR(_xlfn.XLOOKUP(M756&amp;(F756+1),'Báo cáo'!#REF!,'Báo cáo'!#REF!),IFERROR(_xlfn.XLOOKUP(M756&amp;(F756-4),'Báo cáo'!#REF!,'Báo cáo'!#REF!),IFERROR(_xlfn.XLOOKUP(M756&amp;(F756+6),'Báo cáo'!#REF!,'Báo cáo'!#REF!),IFERROR(_xlfn.XLOOKUP(M756&amp;(F756-2),'Báo cáo'!#REF!,'Báo cáo'!#REF!),IFERROR(_xlfn.XLOOKUP(M756&amp;(F756+4),'Báo cáo'!#REF!,'Báo cáo'!#REF!),_xlfn.XLOOKUP(M756&amp;(F756+13),'Báo cáo'!#REF!,'Báo cáo'!#REF!))))))))))))))</f>
        <v>#REF!</v>
      </c>
    </row>
    <row r="757" spans="1:15" hidden="1">
      <c r="A757">
        <v>510011</v>
      </c>
      <c r="B757" t="s">
        <v>18518</v>
      </c>
      <c r="C757" t="s">
        <v>18519</v>
      </c>
      <c r="D757" t="s">
        <v>18691</v>
      </c>
      <c r="E757" s="79" t="s">
        <v>18692</v>
      </c>
      <c r="F757" s="80">
        <v>4337928</v>
      </c>
      <c r="G757" s="81">
        <v>46113</v>
      </c>
      <c r="H757" s="81"/>
      <c r="I757" s="81"/>
      <c r="J757" s="81">
        <v>46153</v>
      </c>
      <c r="K757" s="82" t="s">
        <v>18693</v>
      </c>
      <c r="L757" s="21">
        <v>46153</v>
      </c>
      <c r="M757">
        <f t="shared" si="22"/>
        <v>24178</v>
      </c>
      <c r="N757" t="str">
        <f t="shared" si="23"/>
        <v>241784337928</v>
      </c>
      <c r="O757" t="e">
        <f>IFERROR(_xlfn.XLOOKUP(M757&amp;(F757),'Báo cáo'!#REF!,'Báo cáo'!#REF!),IFERROR(_xlfn.XLOOKUP(M757&amp;(F757-3),'Báo cáo'!#REF!,'Báo cáo'!#REF!),IFERROR(_xlfn.XLOOKUP(M757&amp;(F757-5),'Báo cáo'!#REF!,'Báo cáo'!#REF!),IFERROR(_xlfn.XLOOKUP(M757&amp;(F757+5),'Báo cáo'!#REF!,'Báo cáo'!#REF!),IFERROR(_xlfn.XLOOKUP(M757&amp;(F757+2),'Báo cáo'!#REF!,'Báo cáo'!#REF!),IFERROR(_xlfn.XLOOKUP(M757&amp;(F757-6),'Báo cáo'!#REF!,'Báo cáo'!#REF!),IFERROR(_xlfn.XLOOKUP(M757&amp;(F757-1),'Báo cáo'!#REF!,'Báo cáo'!#REF!),IFERROR(_xlfn.XLOOKUP(M757&amp;(F757+3),'Báo cáo'!#REF!,'Báo cáo'!#REF!),IFERROR(_xlfn.XLOOKUP(M757&amp;(F757+1),'Báo cáo'!#REF!,'Báo cáo'!#REF!),IFERROR(_xlfn.XLOOKUP(M757&amp;(F757-4),'Báo cáo'!#REF!,'Báo cáo'!#REF!),IFERROR(_xlfn.XLOOKUP(M757&amp;(F757+6),'Báo cáo'!#REF!,'Báo cáo'!#REF!),IFERROR(_xlfn.XLOOKUP(M757&amp;(F757-2),'Báo cáo'!#REF!,'Báo cáo'!#REF!),IFERROR(_xlfn.XLOOKUP(M757&amp;(F757+4),'Báo cáo'!#REF!,'Báo cáo'!#REF!),_xlfn.XLOOKUP(M757&amp;(F757+13),'Báo cáo'!#REF!,'Báo cáo'!#REF!))))))))))))))</f>
        <v>#REF!</v>
      </c>
    </row>
    <row r="758" spans="1:15" hidden="1">
      <c r="A758">
        <v>510011</v>
      </c>
      <c r="B758" t="s">
        <v>18518</v>
      </c>
      <c r="C758" t="s">
        <v>18519</v>
      </c>
      <c r="D758" t="s">
        <v>18682</v>
      </c>
      <c r="E758" s="79" t="s">
        <v>18683</v>
      </c>
      <c r="F758" s="80">
        <v>3341331</v>
      </c>
      <c r="G758" s="81">
        <v>46113</v>
      </c>
      <c r="H758" s="81"/>
      <c r="I758" s="81"/>
      <c r="J758" s="81">
        <v>46153</v>
      </c>
      <c r="K758" s="82" t="s">
        <v>18684</v>
      </c>
      <c r="L758" s="21">
        <v>46153</v>
      </c>
      <c r="M758">
        <f t="shared" si="22"/>
        <v>24179</v>
      </c>
      <c r="N758" t="str">
        <f t="shared" si="23"/>
        <v>241793341331</v>
      </c>
      <c r="O758" t="e">
        <f>IFERROR(_xlfn.XLOOKUP(M758&amp;(F758),'Báo cáo'!#REF!,'Báo cáo'!#REF!),IFERROR(_xlfn.XLOOKUP(M758&amp;(F758-3),'Báo cáo'!#REF!,'Báo cáo'!#REF!),IFERROR(_xlfn.XLOOKUP(M758&amp;(F758-5),'Báo cáo'!#REF!,'Báo cáo'!#REF!),IFERROR(_xlfn.XLOOKUP(M758&amp;(F758+5),'Báo cáo'!#REF!,'Báo cáo'!#REF!),IFERROR(_xlfn.XLOOKUP(M758&amp;(F758+2),'Báo cáo'!#REF!,'Báo cáo'!#REF!),IFERROR(_xlfn.XLOOKUP(M758&amp;(F758-6),'Báo cáo'!#REF!,'Báo cáo'!#REF!),IFERROR(_xlfn.XLOOKUP(M758&amp;(F758-1),'Báo cáo'!#REF!,'Báo cáo'!#REF!),IFERROR(_xlfn.XLOOKUP(M758&amp;(F758+3),'Báo cáo'!#REF!,'Báo cáo'!#REF!),IFERROR(_xlfn.XLOOKUP(M758&amp;(F758+1),'Báo cáo'!#REF!,'Báo cáo'!#REF!),IFERROR(_xlfn.XLOOKUP(M758&amp;(F758-4),'Báo cáo'!#REF!,'Báo cáo'!#REF!),IFERROR(_xlfn.XLOOKUP(M758&amp;(F758+6),'Báo cáo'!#REF!,'Báo cáo'!#REF!),IFERROR(_xlfn.XLOOKUP(M758&amp;(F758-2),'Báo cáo'!#REF!,'Báo cáo'!#REF!),IFERROR(_xlfn.XLOOKUP(M758&amp;(F758+4),'Báo cáo'!#REF!,'Báo cáo'!#REF!),_xlfn.XLOOKUP(M758&amp;(F758+13),'Báo cáo'!#REF!,'Báo cáo'!#REF!))))))))))))))</f>
        <v>#REF!</v>
      </c>
    </row>
    <row r="759" spans="1:15" hidden="1">
      <c r="A759">
        <v>510025</v>
      </c>
      <c r="B759" t="s">
        <v>18518</v>
      </c>
      <c r="C759" t="s">
        <v>18519</v>
      </c>
      <c r="D759" t="s">
        <v>18835</v>
      </c>
      <c r="E759" s="79" t="s">
        <v>18836</v>
      </c>
      <c r="F759" s="80">
        <v>6729764</v>
      </c>
      <c r="G759" s="81">
        <v>46115</v>
      </c>
      <c r="H759" s="81"/>
      <c r="I759" s="81"/>
      <c r="J759" s="81">
        <v>46153</v>
      </c>
      <c r="K759" s="82" t="s">
        <v>17774</v>
      </c>
      <c r="L759" s="21">
        <v>46153</v>
      </c>
      <c r="M759">
        <f t="shared" si="22"/>
        <v>24995</v>
      </c>
      <c r="N759" t="str">
        <f t="shared" si="23"/>
        <v>249956729764</v>
      </c>
      <c r="O759" t="e">
        <f>IFERROR(_xlfn.XLOOKUP(M759&amp;(F759),'Báo cáo'!#REF!,'Báo cáo'!#REF!),IFERROR(_xlfn.XLOOKUP(M759&amp;(F759-3),'Báo cáo'!#REF!,'Báo cáo'!#REF!),IFERROR(_xlfn.XLOOKUP(M759&amp;(F759-5),'Báo cáo'!#REF!,'Báo cáo'!#REF!),IFERROR(_xlfn.XLOOKUP(M759&amp;(F759+5),'Báo cáo'!#REF!,'Báo cáo'!#REF!),IFERROR(_xlfn.XLOOKUP(M759&amp;(F759+2),'Báo cáo'!#REF!,'Báo cáo'!#REF!),IFERROR(_xlfn.XLOOKUP(M759&amp;(F759-6),'Báo cáo'!#REF!,'Báo cáo'!#REF!),IFERROR(_xlfn.XLOOKUP(M759&amp;(F759-1),'Báo cáo'!#REF!,'Báo cáo'!#REF!),IFERROR(_xlfn.XLOOKUP(M759&amp;(F759+3),'Báo cáo'!#REF!,'Báo cáo'!#REF!),IFERROR(_xlfn.XLOOKUP(M759&amp;(F759+1),'Báo cáo'!#REF!,'Báo cáo'!#REF!),IFERROR(_xlfn.XLOOKUP(M759&amp;(F759-4),'Báo cáo'!#REF!,'Báo cáo'!#REF!),IFERROR(_xlfn.XLOOKUP(M759&amp;(F759+6),'Báo cáo'!#REF!,'Báo cáo'!#REF!),IFERROR(_xlfn.XLOOKUP(M759&amp;(F759-2),'Báo cáo'!#REF!,'Báo cáo'!#REF!),IFERROR(_xlfn.XLOOKUP(M759&amp;(F759+4),'Báo cáo'!#REF!,'Báo cáo'!#REF!),_xlfn.XLOOKUP(M759&amp;(F759+13),'Báo cáo'!#REF!,'Báo cáo'!#REF!))))))))))))))</f>
        <v>#REF!</v>
      </c>
    </row>
    <row r="760" spans="1:15" hidden="1">
      <c r="A760">
        <v>510020</v>
      </c>
      <c r="B760" t="s">
        <v>18518</v>
      </c>
      <c r="C760" t="s">
        <v>18519</v>
      </c>
      <c r="D760" t="s">
        <v>18797</v>
      </c>
      <c r="E760" s="79" t="s">
        <v>18798</v>
      </c>
      <c r="F760" s="80">
        <v>1351296</v>
      </c>
      <c r="G760" s="81">
        <v>46116</v>
      </c>
      <c r="H760" s="81"/>
      <c r="I760" s="81"/>
      <c r="J760" s="81">
        <v>46153</v>
      </c>
      <c r="K760" s="82" t="s">
        <v>17780</v>
      </c>
      <c r="L760" s="21">
        <v>46153</v>
      </c>
      <c r="M760">
        <f t="shared" si="22"/>
        <v>24997</v>
      </c>
      <c r="N760" t="str">
        <f t="shared" si="23"/>
        <v>249971351296</v>
      </c>
      <c r="O760" t="e">
        <f>IFERROR(_xlfn.XLOOKUP(M760&amp;(F760),'Báo cáo'!#REF!,'Báo cáo'!#REF!),IFERROR(_xlfn.XLOOKUP(M760&amp;(F760-3),'Báo cáo'!#REF!,'Báo cáo'!#REF!),IFERROR(_xlfn.XLOOKUP(M760&amp;(F760-5),'Báo cáo'!#REF!,'Báo cáo'!#REF!),IFERROR(_xlfn.XLOOKUP(M760&amp;(F760+5),'Báo cáo'!#REF!,'Báo cáo'!#REF!),IFERROR(_xlfn.XLOOKUP(M760&amp;(F760+2),'Báo cáo'!#REF!,'Báo cáo'!#REF!),IFERROR(_xlfn.XLOOKUP(M760&amp;(F760-6),'Báo cáo'!#REF!,'Báo cáo'!#REF!),IFERROR(_xlfn.XLOOKUP(M760&amp;(F760-1),'Báo cáo'!#REF!,'Báo cáo'!#REF!),IFERROR(_xlfn.XLOOKUP(M760&amp;(F760+3),'Báo cáo'!#REF!,'Báo cáo'!#REF!),IFERROR(_xlfn.XLOOKUP(M760&amp;(F760+1),'Báo cáo'!#REF!,'Báo cáo'!#REF!),IFERROR(_xlfn.XLOOKUP(M760&amp;(F760-4),'Báo cáo'!#REF!,'Báo cáo'!#REF!),IFERROR(_xlfn.XLOOKUP(M760&amp;(F760+6),'Báo cáo'!#REF!,'Báo cáo'!#REF!),IFERROR(_xlfn.XLOOKUP(M760&amp;(F760-2),'Báo cáo'!#REF!,'Báo cáo'!#REF!),IFERROR(_xlfn.XLOOKUP(M760&amp;(F760+4),'Báo cáo'!#REF!,'Báo cáo'!#REF!),_xlfn.XLOOKUP(M760&amp;(F760+13),'Báo cáo'!#REF!,'Báo cáo'!#REF!))))))))))))))</f>
        <v>#REF!</v>
      </c>
    </row>
    <row r="761" spans="1:15" hidden="1">
      <c r="A761">
        <v>510017</v>
      </c>
      <c r="B761" t="s">
        <v>18518</v>
      </c>
      <c r="C761" t="s">
        <v>18519</v>
      </c>
      <c r="D761" t="s">
        <v>18760</v>
      </c>
      <c r="E761" s="79" t="s">
        <v>18761</v>
      </c>
      <c r="F761" s="80">
        <v>2571831</v>
      </c>
      <c r="G761" s="81">
        <v>46116</v>
      </c>
      <c r="H761" s="81"/>
      <c r="I761" s="81"/>
      <c r="J761" s="81">
        <v>46153</v>
      </c>
      <c r="K761" s="82" t="s">
        <v>17789</v>
      </c>
      <c r="L761" s="21">
        <v>46153</v>
      </c>
      <c r="M761">
        <f t="shared" si="22"/>
        <v>25000</v>
      </c>
      <c r="N761" t="str">
        <f t="shared" si="23"/>
        <v>250002571831</v>
      </c>
      <c r="O761" t="e">
        <f>IFERROR(_xlfn.XLOOKUP(M761&amp;(F761),'Báo cáo'!#REF!,'Báo cáo'!#REF!),IFERROR(_xlfn.XLOOKUP(M761&amp;(F761-3),'Báo cáo'!#REF!,'Báo cáo'!#REF!),IFERROR(_xlfn.XLOOKUP(M761&amp;(F761-5),'Báo cáo'!#REF!,'Báo cáo'!#REF!),IFERROR(_xlfn.XLOOKUP(M761&amp;(F761+5),'Báo cáo'!#REF!,'Báo cáo'!#REF!),IFERROR(_xlfn.XLOOKUP(M761&amp;(F761+2),'Báo cáo'!#REF!,'Báo cáo'!#REF!),IFERROR(_xlfn.XLOOKUP(M761&amp;(F761-6),'Báo cáo'!#REF!,'Báo cáo'!#REF!),IFERROR(_xlfn.XLOOKUP(M761&amp;(F761-1),'Báo cáo'!#REF!,'Báo cáo'!#REF!),IFERROR(_xlfn.XLOOKUP(M761&amp;(F761+3),'Báo cáo'!#REF!,'Báo cáo'!#REF!),IFERROR(_xlfn.XLOOKUP(M761&amp;(F761+1),'Báo cáo'!#REF!,'Báo cáo'!#REF!),IFERROR(_xlfn.XLOOKUP(M761&amp;(F761-4),'Báo cáo'!#REF!,'Báo cáo'!#REF!),IFERROR(_xlfn.XLOOKUP(M761&amp;(F761+6),'Báo cáo'!#REF!,'Báo cáo'!#REF!),IFERROR(_xlfn.XLOOKUP(M761&amp;(F761-2),'Báo cáo'!#REF!,'Báo cáo'!#REF!),IFERROR(_xlfn.XLOOKUP(M761&amp;(F761+4),'Báo cáo'!#REF!,'Báo cáo'!#REF!),_xlfn.XLOOKUP(M761&amp;(F761+13),'Báo cáo'!#REF!,'Báo cáo'!#REF!))))))))))))))</f>
        <v>#REF!</v>
      </c>
    </row>
    <row r="762" spans="1:15" hidden="1">
      <c r="A762">
        <v>510017</v>
      </c>
      <c r="B762" t="s">
        <v>18518</v>
      </c>
      <c r="C762" t="s">
        <v>18519</v>
      </c>
      <c r="D762" t="s">
        <v>18752</v>
      </c>
      <c r="E762" s="79" t="s">
        <v>18753</v>
      </c>
      <c r="F762" s="80">
        <v>4157933</v>
      </c>
      <c r="G762" s="81">
        <v>46116</v>
      </c>
      <c r="H762" s="81"/>
      <c r="I762" s="81"/>
      <c r="J762" s="81">
        <v>46153</v>
      </c>
      <c r="K762" s="82" t="s">
        <v>17792</v>
      </c>
      <c r="L762" s="21">
        <v>46153</v>
      </c>
      <c r="M762">
        <f t="shared" si="22"/>
        <v>25001</v>
      </c>
      <c r="N762" t="str">
        <f t="shared" si="23"/>
        <v>250014157933</v>
      </c>
      <c r="O762" t="e">
        <f>IFERROR(_xlfn.XLOOKUP(M762&amp;(F762),'Báo cáo'!#REF!,'Báo cáo'!#REF!),IFERROR(_xlfn.XLOOKUP(M762&amp;(F762-3),'Báo cáo'!#REF!,'Báo cáo'!#REF!),IFERROR(_xlfn.XLOOKUP(M762&amp;(F762-5),'Báo cáo'!#REF!,'Báo cáo'!#REF!),IFERROR(_xlfn.XLOOKUP(M762&amp;(F762+5),'Báo cáo'!#REF!,'Báo cáo'!#REF!),IFERROR(_xlfn.XLOOKUP(M762&amp;(F762+2),'Báo cáo'!#REF!,'Báo cáo'!#REF!),IFERROR(_xlfn.XLOOKUP(M762&amp;(F762-6),'Báo cáo'!#REF!,'Báo cáo'!#REF!),IFERROR(_xlfn.XLOOKUP(M762&amp;(F762-1),'Báo cáo'!#REF!,'Báo cáo'!#REF!),IFERROR(_xlfn.XLOOKUP(M762&amp;(F762+3),'Báo cáo'!#REF!,'Báo cáo'!#REF!),IFERROR(_xlfn.XLOOKUP(M762&amp;(F762+1),'Báo cáo'!#REF!,'Báo cáo'!#REF!),IFERROR(_xlfn.XLOOKUP(M762&amp;(F762-4),'Báo cáo'!#REF!,'Báo cáo'!#REF!),IFERROR(_xlfn.XLOOKUP(M762&amp;(F762+6),'Báo cáo'!#REF!,'Báo cáo'!#REF!),IFERROR(_xlfn.XLOOKUP(M762&amp;(F762-2),'Báo cáo'!#REF!,'Báo cáo'!#REF!),IFERROR(_xlfn.XLOOKUP(M762&amp;(F762+4),'Báo cáo'!#REF!,'Báo cáo'!#REF!),_xlfn.XLOOKUP(M762&amp;(F762+13),'Báo cáo'!#REF!,'Báo cáo'!#REF!))))))))))))))</f>
        <v>#REF!</v>
      </c>
    </row>
    <row r="763" spans="1:15" hidden="1">
      <c r="A763">
        <v>510010</v>
      </c>
      <c r="B763" t="s">
        <v>18518</v>
      </c>
      <c r="C763" t="s">
        <v>18519</v>
      </c>
      <c r="D763" t="s">
        <v>18675</v>
      </c>
      <c r="E763" s="79" t="s">
        <v>18676</v>
      </c>
      <c r="F763" s="80">
        <v>11459259</v>
      </c>
      <c r="G763" s="81">
        <v>46115</v>
      </c>
      <c r="H763" s="81"/>
      <c r="I763" s="81"/>
      <c r="J763" s="81">
        <v>46153</v>
      </c>
      <c r="K763" s="82" t="s">
        <v>17798</v>
      </c>
      <c r="L763" s="21">
        <v>46153</v>
      </c>
      <c r="M763">
        <f t="shared" si="22"/>
        <v>25002</v>
      </c>
      <c r="N763" t="str">
        <f t="shared" si="23"/>
        <v>2500211459259</v>
      </c>
      <c r="O763" t="e">
        <f>IFERROR(_xlfn.XLOOKUP(M763&amp;(F763),'Báo cáo'!#REF!,'Báo cáo'!#REF!),IFERROR(_xlfn.XLOOKUP(M763&amp;(F763-3),'Báo cáo'!#REF!,'Báo cáo'!#REF!),IFERROR(_xlfn.XLOOKUP(M763&amp;(F763-5),'Báo cáo'!#REF!,'Báo cáo'!#REF!),IFERROR(_xlfn.XLOOKUP(M763&amp;(F763+5),'Báo cáo'!#REF!,'Báo cáo'!#REF!),IFERROR(_xlfn.XLOOKUP(M763&amp;(F763+2),'Báo cáo'!#REF!,'Báo cáo'!#REF!),IFERROR(_xlfn.XLOOKUP(M763&amp;(F763-6),'Báo cáo'!#REF!,'Báo cáo'!#REF!),IFERROR(_xlfn.XLOOKUP(M763&amp;(F763-1),'Báo cáo'!#REF!,'Báo cáo'!#REF!),IFERROR(_xlfn.XLOOKUP(M763&amp;(F763+3),'Báo cáo'!#REF!,'Báo cáo'!#REF!),IFERROR(_xlfn.XLOOKUP(M763&amp;(F763+1),'Báo cáo'!#REF!,'Báo cáo'!#REF!),IFERROR(_xlfn.XLOOKUP(M763&amp;(F763-4),'Báo cáo'!#REF!,'Báo cáo'!#REF!),IFERROR(_xlfn.XLOOKUP(M763&amp;(F763+6),'Báo cáo'!#REF!,'Báo cáo'!#REF!),IFERROR(_xlfn.XLOOKUP(M763&amp;(F763-2),'Báo cáo'!#REF!,'Báo cáo'!#REF!),IFERROR(_xlfn.XLOOKUP(M763&amp;(F763+4),'Báo cáo'!#REF!,'Báo cáo'!#REF!),_xlfn.XLOOKUP(M763&amp;(F763+13),'Báo cáo'!#REF!,'Báo cáo'!#REF!))))))))))))))</f>
        <v>#REF!</v>
      </c>
    </row>
    <row r="764" spans="1:15" hidden="1">
      <c r="A764">
        <v>510010</v>
      </c>
      <c r="B764" t="s">
        <v>18518</v>
      </c>
      <c r="C764" t="s">
        <v>18519</v>
      </c>
      <c r="D764" t="s">
        <v>18680</v>
      </c>
      <c r="E764" s="79" t="s">
        <v>18681</v>
      </c>
      <c r="F764" s="80">
        <v>2216525</v>
      </c>
      <c r="G764" s="81">
        <v>46115</v>
      </c>
      <c r="H764" s="81"/>
      <c r="I764" s="81"/>
      <c r="J764" s="81">
        <v>46153</v>
      </c>
      <c r="K764" s="82" t="s">
        <v>17801</v>
      </c>
      <c r="L764" s="21">
        <v>46153</v>
      </c>
      <c r="M764">
        <f t="shared" si="22"/>
        <v>25003</v>
      </c>
      <c r="N764" t="str">
        <f t="shared" si="23"/>
        <v>250032216525</v>
      </c>
      <c r="O764" t="e">
        <f>IFERROR(_xlfn.XLOOKUP(M764&amp;(F764),'Báo cáo'!#REF!,'Báo cáo'!#REF!),IFERROR(_xlfn.XLOOKUP(M764&amp;(F764-3),'Báo cáo'!#REF!,'Báo cáo'!#REF!),IFERROR(_xlfn.XLOOKUP(M764&amp;(F764-5),'Báo cáo'!#REF!,'Báo cáo'!#REF!),IFERROR(_xlfn.XLOOKUP(M764&amp;(F764+5),'Báo cáo'!#REF!,'Báo cáo'!#REF!),IFERROR(_xlfn.XLOOKUP(M764&amp;(F764+2),'Báo cáo'!#REF!,'Báo cáo'!#REF!),IFERROR(_xlfn.XLOOKUP(M764&amp;(F764-6),'Báo cáo'!#REF!,'Báo cáo'!#REF!),IFERROR(_xlfn.XLOOKUP(M764&amp;(F764-1),'Báo cáo'!#REF!,'Báo cáo'!#REF!),IFERROR(_xlfn.XLOOKUP(M764&amp;(F764+3),'Báo cáo'!#REF!,'Báo cáo'!#REF!),IFERROR(_xlfn.XLOOKUP(M764&amp;(F764+1),'Báo cáo'!#REF!,'Báo cáo'!#REF!),IFERROR(_xlfn.XLOOKUP(M764&amp;(F764-4),'Báo cáo'!#REF!,'Báo cáo'!#REF!),IFERROR(_xlfn.XLOOKUP(M764&amp;(F764+6),'Báo cáo'!#REF!,'Báo cáo'!#REF!),IFERROR(_xlfn.XLOOKUP(M764&amp;(F764-2),'Báo cáo'!#REF!,'Báo cáo'!#REF!),IFERROR(_xlfn.XLOOKUP(M764&amp;(F764+4),'Báo cáo'!#REF!,'Báo cáo'!#REF!),_xlfn.XLOOKUP(M764&amp;(F764+13),'Báo cáo'!#REF!,'Báo cáo'!#REF!))))))))))))))</f>
        <v>#REF!</v>
      </c>
    </row>
    <row r="765" spans="1:15" hidden="1">
      <c r="A765">
        <v>510014</v>
      </c>
      <c r="B765" t="s">
        <v>18518</v>
      </c>
      <c r="C765" t="s">
        <v>18519</v>
      </c>
      <c r="D765" t="s">
        <v>18714</v>
      </c>
      <c r="E765" s="79" t="s">
        <v>18715</v>
      </c>
      <c r="F765" s="80">
        <v>1586115</v>
      </c>
      <c r="G765" s="81">
        <v>46113</v>
      </c>
      <c r="H765" s="81"/>
      <c r="I765" s="81"/>
      <c r="J765" s="81">
        <v>46153</v>
      </c>
      <c r="K765" s="82" t="s">
        <v>17768</v>
      </c>
      <c r="L765" s="21">
        <v>46153</v>
      </c>
      <c r="M765">
        <f t="shared" si="22"/>
        <v>25998</v>
      </c>
      <c r="N765" t="str">
        <f t="shared" si="23"/>
        <v>259981586115</v>
      </c>
      <c r="O765" t="e">
        <f>IFERROR(_xlfn.XLOOKUP(M765&amp;(F765),'Báo cáo'!#REF!,'Báo cáo'!#REF!),IFERROR(_xlfn.XLOOKUP(M765&amp;(F765-3),'Báo cáo'!#REF!,'Báo cáo'!#REF!),IFERROR(_xlfn.XLOOKUP(M765&amp;(F765-5),'Báo cáo'!#REF!,'Báo cáo'!#REF!),IFERROR(_xlfn.XLOOKUP(M765&amp;(F765+5),'Báo cáo'!#REF!,'Báo cáo'!#REF!),IFERROR(_xlfn.XLOOKUP(M765&amp;(F765+2),'Báo cáo'!#REF!,'Báo cáo'!#REF!),IFERROR(_xlfn.XLOOKUP(M765&amp;(F765-6),'Báo cáo'!#REF!,'Báo cáo'!#REF!),IFERROR(_xlfn.XLOOKUP(M765&amp;(F765-1),'Báo cáo'!#REF!,'Báo cáo'!#REF!),IFERROR(_xlfn.XLOOKUP(M765&amp;(F765+3),'Báo cáo'!#REF!,'Báo cáo'!#REF!),IFERROR(_xlfn.XLOOKUP(M765&amp;(F765+1),'Báo cáo'!#REF!,'Báo cáo'!#REF!),IFERROR(_xlfn.XLOOKUP(M765&amp;(F765-4),'Báo cáo'!#REF!,'Báo cáo'!#REF!),IFERROR(_xlfn.XLOOKUP(M765&amp;(F765+6),'Báo cáo'!#REF!,'Báo cáo'!#REF!),IFERROR(_xlfn.XLOOKUP(M765&amp;(F765-2),'Báo cáo'!#REF!,'Báo cáo'!#REF!),IFERROR(_xlfn.XLOOKUP(M765&amp;(F765+4),'Báo cáo'!#REF!,'Báo cáo'!#REF!),_xlfn.XLOOKUP(M765&amp;(F765+13),'Báo cáo'!#REF!,'Báo cáo'!#REF!))))))))))))))</f>
        <v>#REF!</v>
      </c>
    </row>
    <row r="766" spans="1:15" hidden="1">
      <c r="A766">
        <v>510014</v>
      </c>
      <c r="B766" t="s">
        <v>18518</v>
      </c>
      <c r="C766" t="s">
        <v>18519</v>
      </c>
      <c r="D766" t="s">
        <v>18729</v>
      </c>
      <c r="E766" s="79" t="s">
        <v>18730</v>
      </c>
      <c r="F766" s="80">
        <v>1060695</v>
      </c>
      <c r="G766" s="81">
        <v>46113</v>
      </c>
      <c r="H766" s="81"/>
      <c r="I766" s="81"/>
      <c r="J766" s="81">
        <v>46153</v>
      </c>
      <c r="K766" s="82" t="s">
        <v>17765</v>
      </c>
      <c r="L766" s="21">
        <v>46153</v>
      </c>
      <c r="M766">
        <f t="shared" si="22"/>
        <v>25999</v>
      </c>
      <c r="N766" t="str">
        <f t="shared" si="23"/>
        <v>259991060695</v>
      </c>
      <c r="O766" t="e">
        <f>IFERROR(_xlfn.XLOOKUP(M766&amp;(F766),'Báo cáo'!#REF!,'Báo cáo'!#REF!),IFERROR(_xlfn.XLOOKUP(M766&amp;(F766-3),'Báo cáo'!#REF!,'Báo cáo'!#REF!),IFERROR(_xlfn.XLOOKUP(M766&amp;(F766-5),'Báo cáo'!#REF!,'Báo cáo'!#REF!),IFERROR(_xlfn.XLOOKUP(M766&amp;(F766+5),'Báo cáo'!#REF!,'Báo cáo'!#REF!),IFERROR(_xlfn.XLOOKUP(M766&amp;(F766+2),'Báo cáo'!#REF!,'Báo cáo'!#REF!),IFERROR(_xlfn.XLOOKUP(M766&amp;(F766-6),'Báo cáo'!#REF!,'Báo cáo'!#REF!),IFERROR(_xlfn.XLOOKUP(M766&amp;(F766-1),'Báo cáo'!#REF!,'Báo cáo'!#REF!),IFERROR(_xlfn.XLOOKUP(M766&amp;(F766+3),'Báo cáo'!#REF!,'Báo cáo'!#REF!),IFERROR(_xlfn.XLOOKUP(M766&amp;(F766+1),'Báo cáo'!#REF!,'Báo cáo'!#REF!),IFERROR(_xlfn.XLOOKUP(M766&amp;(F766-4),'Báo cáo'!#REF!,'Báo cáo'!#REF!),IFERROR(_xlfn.XLOOKUP(M766&amp;(F766+6),'Báo cáo'!#REF!,'Báo cáo'!#REF!),IFERROR(_xlfn.XLOOKUP(M766&amp;(F766-2),'Báo cáo'!#REF!,'Báo cáo'!#REF!),IFERROR(_xlfn.XLOOKUP(M766&amp;(F766+4),'Báo cáo'!#REF!,'Báo cáo'!#REF!),_xlfn.XLOOKUP(M766&amp;(F766+13),'Báo cáo'!#REF!,'Báo cáo'!#REF!))))))))))))))</f>
        <v>#REF!</v>
      </c>
    </row>
    <row r="767" spans="1:15" hidden="1">
      <c r="A767">
        <v>510026</v>
      </c>
      <c r="B767" t="s">
        <v>18518</v>
      </c>
      <c r="C767" t="s">
        <v>18519</v>
      </c>
      <c r="D767" t="s">
        <v>18837</v>
      </c>
      <c r="E767" s="79" t="s">
        <v>18838</v>
      </c>
      <c r="F767" s="80">
        <v>1108269</v>
      </c>
      <c r="G767" s="81">
        <v>46113</v>
      </c>
      <c r="H767" s="81"/>
      <c r="I767" s="81"/>
      <c r="J767" s="81">
        <v>46153</v>
      </c>
      <c r="K767" s="82" t="s">
        <v>17771</v>
      </c>
      <c r="L767" s="21">
        <v>46153</v>
      </c>
      <c r="M767">
        <f t="shared" si="22"/>
        <v>26000</v>
      </c>
      <c r="N767" t="str">
        <f t="shared" si="23"/>
        <v>260001108269</v>
      </c>
      <c r="O767" t="e">
        <f>IFERROR(_xlfn.XLOOKUP(M767&amp;(F767),'Báo cáo'!#REF!,'Báo cáo'!#REF!),IFERROR(_xlfn.XLOOKUP(M767&amp;(F767-3),'Báo cáo'!#REF!,'Báo cáo'!#REF!),IFERROR(_xlfn.XLOOKUP(M767&amp;(F767-5),'Báo cáo'!#REF!,'Báo cáo'!#REF!),IFERROR(_xlfn.XLOOKUP(M767&amp;(F767+5),'Báo cáo'!#REF!,'Báo cáo'!#REF!),IFERROR(_xlfn.XLOOKUP(M767&amp;(F767+2),'Báo cáo'!#REF!,'Báo cáo'!#REF!),IFERROR(_xlfn.XLOOKUP(M767&amp;(F767-6),'Báo cáo'!#REF!,'Báo cáo'!#REF!),IFERROR(_xlfn.XLOOKUP(M767&amp;(F767-1),'Báo cáo'!#REF!,'Báo cáo'!#REF!),IFERROR(_xlfn.XLOOKUP(M767&amp;(F767+3),'Báo cáo'!#REF!,'Báo cáo'!#REF!),IFERROR(_xlfn.XLOOKUP(M767&amp;(F767+1),'Báo cáo'!#REF!,'Báo cáo'!#REF!),IFERROR(_xlfn.XLOOKUP(M767&amp;(F767-4),'Báo cáo'!#REF!,'Báo cáo'!#REF!),IFERROR(_xlfn.XLOOKUP(M767&amp;(F767+6),'Báo cáo'!#REF!,'Báo cáo'!#REF!),IFERROR(_xlfn.XLOOKUP(M767&amp;(F767-2),'Báo cáo'!#REF!,'Báo cáo'!#REF!),IFERROR(_xlfn.XLOOKUP(M767&amp;(F767+4),'Báo cáo'!#REF!,'Báo cáo'!#REF!),_xlfn.XLOOKUP(M767&amp;(F767+13),'Báo cáo'!#REF!,'Báo cáo'!#REF!))))))))))))))</f>
        <v>#REF!</v>
      </c>
    </row>
    <row r="768" spans="1:15" hidden="1">
      <c r="A768">
        <v>510013</v>
      </c>
      <c r="B768" t="s">
        <v>18518</v>
      </c>
      <c r="C768" t="s">
        <v>18519</v>
      </c>
      <c r="D768" t="s">
        <v>18703</v>
      </c>
      <c r="E768" s="79" t="s">
        <v>18704</v>
      </c>
      <c r="F768" s="80">
        <v>4491558</v>
      </c>
      <c r="G768" s="81">
        <v>46116</v>
      </c>
      <c r="H768" s="81"/>
      <c r="I768" s="81"/>
      <c r="J768" s="81">
        <v>46153</v>
      </c>
      <c r="K768" s="82" t="s">
        <v>17804</v>
      </c>
      <c r="L768" s="21">
        <v>46153</v>
      </c>
      <c r="M768">
        <f t="shared" si="22"/>
        <v>26330</v>
      </c>
      <c r="N768" t="str">
        <f t="shared" si="23"/>
        <v>263304491558</v>
      </c>
      <c r="O768" t="e">
        <f>IFERROR(_xlfn.XLOOKUP(M768&amp;(F768),'Báo cáo'!#REF!,'Báo cáo'!#REF!),IFERROR(_xlfn.XLOOKUP(M768&amp;(F768-3),'Báo cáo'!#REF!,'Báo cáo'!#REF!),IFERROR(_xlfn.XLOOKUP(M768&amp;(F768-5),'Báo cáo'!#REF!,'Báo cáo'!#REF!),IFERROR(_xlfn.XLOOKUP(M768&amp;(F768+5),'Báo cáo'!#REF!,'Báo cáo'!#REF!),IFERROR(_xlfn.XLOOKUP(M768&amp;(F768+2),'Báo cáo'!#REF!,'Báo cáo'!#REF!),IFERROR(_xlfn.XLOOKUP(M768&amp;(F768-6),'Báo cáo'!#REF!,'Báo cáo'!#REF!),IFERROR(_xlfn.XLOOKUP(M768&amp;(F768-1),'Báo cáo'!#REF!,'Báo cáo'!#REF!),IFERROR(_xlfn.XLOOKUP(M768&amp;(F768+3),'Báo cáo'!#REF!,'Báo cáo'!#REF!),IFERROR(_xlfn.XLOOKUP(M768&amp;(F768+1),'Báo cáo'!#REF!,'Báo cáo'!#REF!),IFERROR(_xlfn.XLOOKUP(M768&amp;(F768-4),'Báo cáo'!#REF!,'Báo cáo'!#REF!),IFERROR(_xlfn.XLOOKUP(M768&amp;(F768+6),'Báo cáo'!#REF!,'Báo cáo'!#REF!),IFERROR(_xlfn.XLOOKUP(M768&amp;(F768-2),'Báo cáo'!#REF!,'Báo cáo'!#REF!),IFERROR(_xlfn.XLOOKUP(M768&amp;(F768+4),'Báo cáo'!#REF!,'Báo cáo'!#REF!),_xlfn.XLOOKUP(M768&amp;(F768+13),'Báo cáo'!#REF!,'Báo cáo'!#REF!))))))))))))))</f>
        <v>#REF!</v>
      </c>
    </row>
    <row r="769" spans="1:15" hidden="1">
      <c r="A769">
        <v>510015</v>
      </c>
      <c r="B769" t="s">
        <v>18518</v>
      </c>
      <c r="C769" t="s">
        <v>18519</v>
      </c>
      <c r="D769" t="s">
        <v>18733</v>
      </c>
      <c r="E769" s="79" t="s">
        <v>18734</v>
      </c>
      <c r="F769" s="80">
        <v>6919385</v>
      </c>
      <c r="G769" s="81">
        <v>46116</v>
      </c>
      <c r="H769" s="81"/>
      <c r="I769" s="81"/>
      <c r="J769" s="81">
        <v>46153</v>
      </c>
      <c r="K769" s="82" t="s">
        <v>17795</v>
      </c>
      <c r="L769" s="21">
        <v>46153</v>
      </c>
      <c r="M769">
        <f t="shared" si="22"/>
        <v>26373</v>
      </c>
      <c r="N769" t="str">
        <f t="shared" si="23"/>
        <v>263736919385</v>
      </c>
      <c r="O769" t="e">
        <f>IFERROR(_xlfn.XLOOKUP(M769&amp;(F769),'Báo cáo'!#REF!,'Báo cáo'!#REF!),IFERROR(_xlfn.XLOOKUP(M769&amp;(F769-3),'Báo cáo'!#REF!,'Báo cáo'!#REF!),IFERROR(_xlfn.XLOOKUP(M769&amp;(F769-5),'Báo cáo'!#REF!,'Báo cáo'!#REF!),IFERROR(_xlfn.XLOOKUP(M769&amp;(F769+5),'Báo cáo'!#REF!,'Báo cáo'!#REF!),IFERROR(_xlfn.XLOOKUP(M769&amp;(F769+2),'Báo cáo'!#REF!,'Báo cáo'!#REF!),IFERROR(_xlfn.XLOOKUP(M769&amp;(F769-6),'Báo cáo'!#REF!,'Báo cáo'!#REF!),IFERROR(_xlfn.XLOOKUP(M769&amp;(F769-1),'Báo cáo'!#REF!,'Báo cáo'!#REF!),IFERROR(_xlfn.XLOOKUP(M769&amp;(F769+3),'Báo cáo'!#REF!,'Báo cáo'!#REF!),IFERROR(_xlfn.XLOOKUP(M769&amp;(F769+1),'Báo cáo'!#REF!,'Báo cáo'!#REF!),IFERROR(_xlfn.XLOOKUP(M769&amp;(F769-4),'Báo cáo'!#REF!,'Báo cáo'!#REF!),IFERROR(_xlfn.XLOOKUP(M769&amp;(F769+6),'Báo cáo'!#REF!,'Báo cáo'!#REF!),IFERROR(_xlfn.XLOOKUP(M769&amp;(F769-2),'Báo cáo'!#REF!,'Báo cáo'!#REF!),IFERROR(_xlfn.XLOOKUP(M769&amp;(F769+4),'Báo cáo'!#REF!,'Báo cáo'!#REF!),_xlfn.XLOOKUP(M769&amp;(F769+13),'Báo cáo'!#REF!,'Báo cáo'!#REF!))))))))))))))</f>
        <v>#REF!</v>
      </c>
    </row>
    <row r="770" spans="1:15" hidden="1">
      <c r="A770">
        <v>510019</v>
      </c>
      <c r="B770" t="s">
        <v>18518</v>
      </c>
      <c r="C770" t="s">
        <v>18519</v>
      </c>
      <c r="D770" t="s">
        <v>18781</v>
      </c>
      <c r="E770" s="79" t="s">
        <v>18782</v>
      </c>
      <c r="F770" s="80">
        <v>3102179</v>
      </c>
      <c r="G770" s="81">
        <v>46113</v>
      </c>
      <c r="H770" s="81"/>
      <c r="I770" s="81"/>
      <c r="J770" s="81">
        <v>46153</v>
      </c>
      <c r="K770" s="82" t="s">
        <v>17756</v>
      </c>
      <c r="L770" s="21">
        <v>46153</v>
      </c>
      <c r="M770">
        <f t="shared" si="22"/>
        <v>26381</v>
      </c>
      <c r="N770" t="str">
        <f t="shared" si="23"/>
        <v>263813102179</v>
      </c>
      <c r="O770" t="e">
        <f>IFERROR(_xlfn.XLOOKUP(M770&amp;(F770),'Báo cáo'!#REF!,'Báo cáo'!#REF!),IFERROR(_xlfn.XLOOKUP(M770&amp;(F770-3),'Báo cáo'!#REF!,'Báo cáo'!#REF!),IFERROR(_xlfn.XLOOKUP(M770&amp;(F770-5),'Báo cáo'!#REF!,'Báo cáo'!#REF!),IFERROR(_xlfn.XLOOKUP(M770&amp;(F770+5),'Báo cáo'!#REF!,'Báo cáo'!#REF!),IFERROR(_xlfn.XLOOKUP(M770&amp;(F770+2),'Báo cáo'!#REF!,'Báo cáo'!#REF!),IFERROR(_xlfn.XLOOKUP(M770&amp;(F770-6),'Báo cáo'!#REF!,'Báo cáo'!#REF!),IFERROR(_xlfn.XLOOKUP(M770&amp;(F770-1),'Báo cáo'!#REF!,'Báo cáo'!#REF!),IFERROR(_xlfn.XLOOKUP(M770&amp;(F770+3),'Báo cáo'!#REF!,'Báo cáo'!#REF!),IFERROR(_xlfn.XLOOKUP(M770&amp;(F770+1),'Báo cáo'!#REF!,'Báo cáo'!#REF!),IFERROR(_xlfn.XLOOKUP(M770&amp;(F770-4),'Báo cáo'!#REF!,'Báo cáo'!#REF!),IFERROR(_xlfn.XLOOKUP(M770&amp;(F770+6),'Báo cáo'!#REF!,'Báo cáo'!#REF!),IFERROR(_xlfn.XLOOKUP(M770&amp;(F770-2),'Báo cáo'!#REF!,'Báo cáo'!#REF!),IFERROR(_xlfn.XLOOKUP(M770&amp;(F770+4),'Báo cáo'!#REF!,'Báo cáo'!#REF!),_xlfn.XLOOKUP(M770&amp;(F770+13),'Báo cáo'!#REF!,'Báo cáo'!#REF!))))))))))))))</f>
        <v>#REF!</v>
      </c>
    </row>
    <row r="771" spans="1:15" hidden="1">
      <c r="A771">
        <v>510019</v>
      </c>
      <c r="B771" t="s">
        <v>18518</v>
      </c>
      <c r="C771" t="s">
        <v>18519</v>
      </c>
      <c r="D771" t="s">
        <v>18779</v>
      </c>
      <c r="E771" s="79" t="s">
        <v>18780</v>
      </c>
      <c r="F771" s="80">
        <v>844560</v>
      </c>
      <c r="G771" s="81">
        <v>46113</v>
      </c>
      <c r="H771" s="81"/>
      <c r="I771" s="81"/>
      <c r="J771" s="81">
        <v>46153</v>
      </c>
      <c r="K771" s="82" t="s">
        <v>17759</v>
      </c>
      <c r="L771" s="21">
        <v>46153</v>
      </c>
      <c r="M771">
        <f t="shared" si="22"/>
        <v>26382</v>
      </c>
      <c r="N771" t="str">
        <f t="shared" si="23"/>
        <v>26382844560</v>
      </c>
      <c r="O771" t="e">
        <f>IFERROR(_xlfn.XLOOKUP(M771&amp;(F771),'Báo cáo'!#REF!,'Báo cáo'!#REF!),IFERROR(_xlfn.XLOOKUP(M771&amp;(F771-3),'Báo cáo'!#REF!,'Báo cáo'!#REF!),IFERROR(_xlfn.XLOOKUP(M771&amp;(F771-5),'Báo cáo'!#REF!,'Báo cáo'!#REF!),IFERROR(_xlfn.XLOOKUP(M771&amp;(F771+5),'Báo cáo'!#REF!,'Báo cáo'!#REF!),IFERROR(_xlfn.XLOOKUP(M771&amp;(F771+2),'Báo cáo'!#REF!,'Báo cáo'!#REF!),IFERROR(_xlfn.XLOOKUP(M771&amp;(F771-6),'Báo cáo'!#REF!,'Báo cáo'!#REF!),IFERROR(_xlfn.XLOOKUP(M771&amp;(F771-1),'Báo cáo'!#REF!,'Báo cáo'!#REF!),IFERROR(_xlfn.XLOOKUP(M771&amp;(F771+3),'Báo cáo'!#REF!,'Báo cáo'!#REF!),IFERROR(_xlfn.XLOOKUP(M771&amp;(F771+1),'Báo cáo'!#REF!,'Báo cáo'!#REF!),IFERROR(_xlfn.XLOOKUP(M771&amp;(F771-4),'Báo cáo'!#REF!,'Báo cáo'!#REF!),IFERROR(_xlfn.XLOOKUP(M771&amp;(F771+6),'Báo cáo'!#REF!,'Báo cáo'!#REF!),IFERROR(_xlfn.XLOOKUP(M771&amp;(F771-2),'Báo cáo'!#REF!,'Báo cáo'!#REF!),IFERROR(_xlfn.XLOOKUP(M771&amp;(F771+4),'Báo cáo'!#REF!,'Báo cáo'!#REF!),_xlfn.XLOOKUP(M771&amp;(F771+13),'Báo cáo'!#REF!,'Báo cáo'!#REF!))))))))))))))</f>
        <v>#REF!</v>
      </c>
    </row>
    <row r="772" spans="1:15" hidden="1">
      <c r="A772">
        <v>510018</v>
      </c>
      <c r="B772" t="s">
        <v>18518</v>
      </c>
      <c r="C772" t="s">
        <v>18519</v>
      </c>
      <c r="D772" t="s">
        <v>18771</v>
      </c>
      <c r="E772" s="79" t="s">
        <v>18772</v>
      </c>
      <c r="F772" s="80">
        <v>530348</v>
      </c>
      <c r="G772" s="81">
        <v>46113</v>
      </c>
      <c r="H772" s="81"/>
      <c r="I772" s="81"/>
      <c r="J772" s="81">
        <v>46153</v>
      </c>
      <c r="K772" s="82" t="s">
        <v>17762</v>
      </c>
      <c r="L772" s="21">
        <v>46153</v>
      </c>
      <c r="M772">
        <f t="shared" ref="M772:M835" si="24">IFERROR(VALUE(K772),K772)</f>
        <v>26383</v>
      </c>
      <c r="N772" t="str">
        <f t="shared" ref="N772:N835" si="25">M772&amp;F772</f>
        <v>26383530348</v>
      </c>
      <c r="O772" t="e">
        <f>IFERROR(_xlfn.XLOOKUP(M772&amp;(F772),'Báo cáo'!#REF!,'Báo cáo'!#REF!),IFERROR(_xlfn.XLOOKUP(M772&amp;(F772-3),'Báo cáo'!#REF!,'Báo cáo'!#REF!),IFERROR(_xlfn.XLOOKUP(M772&amp;(F772-5),'Báo cáo'!#REF!,'Báo cáo'!#REF!),IFERROR(_xlfn.XLOOKUP(M772&amp;(F772+5),'Báo cáo'!#REF!,'Báo cáo'!#REF!),IFERROR(_xlfn.XLOOKUP(M772&amp;(F772+2),'Báo cáo'!#REF!,'Báo cáo'!#REF!),IFERROR(_xlfn.XLOOKUP(M772&amp;(F772-6),'Báo cáo'!#REF!,'Báo cáo'!#REF!),IFERROR(_xlfn.XLOOKUP(M772&amp;(F772-1),'Báo cáo'!#REF!,'Báo cáo'!#REF!),IFERROR(_xlfn.XLOOKUP(M772&amp;(F772+3),'Báo cáo'!#REF!,'Báo cáo'!#REF!),IFERROR(_xlfn.XLOOKUP(M772&amp;(F772+1),'Báo cáo'!#REF!,'Báo cáo'!#REF!),IFERROR(_xlfn.XLOOKUP(M772&amp;(F772-4),'Báo cáo'!#REF!,'Báo cáo'!#REF!),IFERROR(_xlfn.XLOOKUP(M772&amp;(F772+6),'Báo cáo'!#REF!,'Báo cáo'!#REF!),IFERROR(_xlfn.XLOOKUP(M772&amp;(F772-2),'Báo cáo'!#REF!,'Báo cáo'!#REF!),IFERROR(_xlfn.XLOOKUP(M772&amp;(F772+4),'Báo cáo'!#REF!,'Báo cáo'!#REF!),_xlfn.XLOOKUP(M772&amp;(F772+13),'Báo cáo'!#REF!,'Báo cáo'!#REF!))))))))))))))</f>
        <v>#REF!</v>
      </c>
    </row>
    <row r="773" spans="1:15" hidden="1">
      <c r="A773">
        <v>510025</v>
      </c>
      <c r="B773" t="s">
        <v>18518</v>
      </c>
      <c r="C773" t="s">
        <v>18519</v>
      </c>
      <c r="D773" t="s">
        <v>18640</v>
      </c>
      <c r="E773" s="79" t="s">
        <v>18641</v>
      </c>
      <c r="F773" s="80">
        <v>-2668965</v>
      </c>
      <c r="G773" s="81">
        <v>46153</v>
      </c>
      <c r="H773" s="81"/>
      <c r="I773" s="81"/>
      <c r="J773" s="81">
        <v>46167</v>
      </c>
      <c r="K773" s="82" t="s">
        <v>18880</v>
      </c>
      <c r="L773" s="21">
        <v>46167</v>
      </c>
      <c r="M773">
        <f t="shared" si="24"/>
        <v>125</v>
      </c>
      <c r="N773" t="str">
        <f t="shared" si="25"/>
        <v>125-2668965</v>
      </c>
      <c r="O773" t="e">
        <f>IFERROR(_xlfn.XLOOKUP(M773&amp;(F773),'Báo cáo'!#REF!,'Báo cáo'!#REF!),IFERROR(_xlfn.XLOOKUP(M773&amp;(F773-3),'Báo cáo'!#REF!,'Báo cáo'!#REF!),IFERROR(_xlfn.XLOOKUP(M773&amp;(F773-5),'Báo cáo'!#REF!,'Báo cáo'!#REF!),IFERROR(_xlfn.XLOOKUP(M773&amp;(F773+5),'Báo cáo'!#REF!,'Báo cáo'!#REF!),IFERROR(_xlfn.XLOOKUP(M773&amp;(F773+2),'Báo cáo'!#REF!,'Báo cáo'!#REF!),IFERROR(_xlfn.XLOOKUP(M773&amp;(F773-6),'Báo cáo'!#REF!,'Báo cáo'!#REF!),IFERROR(_xlfn.XLOOKUP(M773&amp;(F773-1),'Báo cáo'!#REF!,'Báo cáo'!#REF!),IFERROR(_xlfn.XLOOKUP(M773&amp;(F773+3),'Báo cáo'!#REF!,'Báo cáo'!#REF!),IFERROR(_xlfn.XLOOKUP(M773&amp;(F773+1),'Báo cáo'!#REF!,'Báo cáo'!#REF!),IFERROR(_xlfn.XLOOKUP(M773&amp;(F773-4),'Báo cáo'!#REF!,'Báo cáo'!#REF!),IFERROR(_xlfn.XLOOKUP(M773&amp;(F773+6),'Báo cáo'!#REF!,'Báo cáo'!#REF!),IFERROR(_xlfn.XLOOKUP(M773&amp;(F773-2),'Báo cáo'!#REF!,'Báo cáo'!#REF!),IFERROR(_xlfn.XLOOKUP(M773&amp;(F773+4),'Báo cáo'!#REF!,'Báo cáo'!#REF!),_xlfn.XLOOKUP(M773&amp;(F773+13),'Báo cáo'!#REF!,'Báo cáo'!#REF!))))))))))))))</f>
        <v>#REF!</v>
      </c>
    </row>
    <row r="774" spans="1:15" hidden="1">
      <c r="A774">
        <v>510016</v>
      </c>
      <c r="B774" t="s">
        <v>18518</v>
      </c>
      <c r="C774" t="s">
        <v>18519</v>
      </c>
      <c r="D774" t="s">
        <v>18598</v>
      </c>
      <c r="E774" s="79" t="s">
        <v>18599</v>
      </c>
      <c r="F774" s="80">
        <v>-1576260</v>
      </c>
      <c r="G774" s="81">
        <v>46153</v>
      </c>
      <c r="H774" s="81"/>
      <c r="I774" s="81"/>
      <c r="J774" s="81">
        <v>46167</v>
      </c>
      <c r="K774" s="82" t="s">
        <v>18883</v>
      </c>
      <c r="L774" s="21">
        <v>46167</v>
      </c>
      <c r="M774">
        <f t="shared" si="24"/>
        <v>162</v>
      </c>
      <c r="N774" t="str">
        <f t="shared" si="25"/>
        <v>162-1576260</v>
      </c>
      <c r="O774" t="e">
        <f>IFERROR(_xlfn.XLOOKUP(M774&amp;(F774),'Báo cáo'!#REF!,'Báo cáo'!#REF!),IFERROR(_xlfn.XLOOKUP(M774&amp;(F774-3),'Báo cáo'!#REF!,'Báo cáo'!#REF!),IFERROR(_xlfn.XLOOKUP(M774&amp;(F774-5),'Báo cáo'!#REF!,'Báo cáo'!#REF!),IFERROR(_xlfn.XLOOKUP(M774&amp;(F774+5),'Báo cáo'!#REF!,'Báo cáo'!#REF!),IFERROR(_xlfn.XLOOKUP(M774&amp;(F774+2),'Báo cáo'!#REF!,'Báo cáo'!#REF!),IFERROR(_xlfn.XLOOKUP(M774&amp;(F774-6),'Báo cáo'!#REF!,'Báo cáo'!#REF!),IFERROR(_xlfn.XLOOKUP(M774&amp;(F774-1),'Báo cáo'!#REF!,'Báo cáo'!#REF!),IFERROR(_xlfn.XLOOKUP(M774&amp;(F774+3),'Báo cáo'!#REF!,'Báo cáo'!#REF!),IFERROR(_xlfn.XLOOKUP(M774&amp;(F774+1),'Báo cáo'!#REF!,'Báo cáo'!#REF!),IFERROR(_xlfn.XLOOKUP(M774&amp;(F774-4),'Báo cáo'!#REF!,'Báo cáo'!#REF!),IFERROR(_xlfn.XLOOKUP(M774&amp;(F774+6),'Báo cáo'!#REF!,'Báo cáo'!#REF!),IFERROR(_xlfn.XLOOKUP(M774&amp;(F774-2),'Báo cáo'!#REF!,'Báo cáo'!#REF!),IFERROR(_xlfn.XLOOKUP(M774&amp;(F774+4),'Báo cáo'!#REF!,'Báo cáo'!#REF!),_xlfn.XLOOKUP(M774&amp;(F774+13),'Báo cáo'!#REF!,'Báo cáo'!#REF!))))))))))))))</f>
        <v>#REF!</v>
      </c>
    </row>
    <row r="775" spans="1:15" hidden="1">
      <c r="A775">
        <v>510016</v>
      </c>
      <c r="B775" t="s">
        <v>18518</v>
      </c>
      <c r="C775" t="s">
        <v>18519</v>
      </c>
      <c r="D775" t="s">
        <v>18596</v>
      </c>
      <c r="E775" s="79" t="s">
        <v>18597</v>
      </c>
      <c r="F775" s="80">
        <v>-450582</v>
      </c>
      <c r="G775" s="81">
        <v>46153</v>
      </c>
      <c r="H775" s="81"/>
      <c r="I775" s="81"/>
      <c r="J775" s="81">
        <v>46167</v>
      </c>
      <c r="K775" s="82" t="s">
        <v>18104</v>
      </c>
      <c r="L775" s="21">
        <v>46167</v>
      </c>
      <c r="M775">
        <f t="shared" si="24"/>
        <v>163</v>
      </c>
      <c r="N775" t="str">
        <f t="shared" si="25"/>
        <v>163-450582</v>
      </c>
      <c r="O775" t="e">
        <f>IFERROR(_xlfn.XLOOKUP(M775&amp;(F775),'Báo cáo'!#REF!,'Báo cáo'!#REF!),IFERROR(_xlfn.XLOOKUP(M775&amp;(F775-3),'Báo cáo'!#REF!,'Báo cáo'!#REF!),IFERROR(_xlfn.XLOOKUP(M775&amp;(F775-5),'Báo cáo'!#REF!,'Báo cáo'!#REF!),IFERROR(_xlfn.XLOOKUP(M775&amp;(F775+5),'Báo cáo'!#REF!,'Báo cáo'!#REF!),IFERROR(_xlfn.XLOOKUP(M775&amp;(F775+2),'Báo cáo'!#REF!,'Báo cáo'!#REF!),IFERROR(_xlfn.XLOOKUP(M775&amp;(F775-6),'Báo cáo'!#REF!,'Báo cáo'!#REF!),IFERROR(_xlfn.XLOOKUP(M775&amp;(F775-1),'Báo cáo'!#REF!,'Báo cáo'!#REF!),IFERROR(_xlfn.XLOOKUP(M775&amp;(F775+3),'Báo cáo'!#REF!,'Báo cáo'!#REF!),IFERROR(_xlfn.XLOOKUP(M775&amp;(F775+1),'Báo cáo'!#REF!,'Báo cáo'!#REF!),IFERROR(_xlfn.XLOOKUP(M775&amp;(F775-4),'Báo cáo'!#REF!,'Báo cáo'!#REF!),IFERROR(_xlfn.XLOOKUP(M775&amp;(F775+6),'Báo cáo'!#REF!,'Báo cáo'!#REF!),IFERROR(_xlfn.XLOOKUP(M775&amp;(F775-2),'Báo cáo'!#REF!,'Báo cáo'!#REF!),IFERROR(_xlfn.XLOOKUP(M775&amp;(F775+4),'Báo cáo'!#REF!,'Báo cáo'!#REF!),_xlfn.XLOOKUP(M775&amp;(F775+13),'Báo cáo'!#REF!,'Báo cáo'!#REF!))))))))))))))</f>
        <v>#REF!</v>
      </c>
    </row>
    <row r="776" spans="1:15" hidden="1">
      <c r="A776">
        <v>510022</v>
      </c>
      <c r="B776" t="s">
        <v>18518</v>
      </c>
      <c r="C776" t="s">
        <v>18519</v>
      </c>
      <c r="D776" t="s">
        <v>18628</v>
      </c>
      <c r="E776" s="79" t="s">
        <v>18629</v>
      </c>
      <c r="F776" s="80">
        <v>-389881</v>
      </c>
      <c r="G776" s="81">
        <v>46155</v>
      </c>
      <c r="H776" s="81"/>
      <c r="I776" s="81"/>
      <c r="J776" s="81">
        <v>46167</v>
      </c>
      <c r="K776" s="82" t="s">
        <v>18881</v>
      </c>
      <c r="L776" s="21">
        <v>46167</v>
      </c>
      <c r="M776">
        <f t="shared" si="24"/>
        <v>168</v>
      </c>
      <c r="N776" t="str">
        <f t="shared" si="25"/>
        <v>168-389881</v>
      </c>
      <c r="O776" t="e">
        <f>IFERROR(_xlfn.XLOOKUP(M776&amp;(F776),'Báo cáo'!#REF!,'Báo cáo'!#REF!),IFERROR(_xlfn.XLOOKUP(M776&amp;(F776-3),'Báo cáo'!#REF!,'Báo cáo'!#REF!),IFERROR(_xlfn.XLOOKUP(M776&amp;(F776-5),'Báo cáo'!#REF!,'Báo cáo'!#REF!),IFERROR(_xlfn.XLOOKUP(M776&amp;(F776+5),'Báo cáo'!#REF!,'Báo cáo'!#REF!),IFERROR(_xlfn.XLOOKUP(M776&amp;(F776+2),'Báo cáo'!#REF!,'Báo cáo'!#REF!),IFERROR(_xlfn.XLOOKUP(M776&amp;(F776-6),'Báo cáo'!#REF!,'Báo cáo'!#REF!),IFERROR(_xlfn.XLOOKUP(M776&amp;(F776-1),'Báo cáo'!#REF!,'Báo cáo'!#REF!),IFERROR(_xlfn.XLOOKUP(M776&amp;(F776+3),'Báo cáo'!#REF!,'Báo cáo'!#REF!),IFERROR(_xlfn.XLOOKUP(M776&amp;(F776+1),'Báo cáo'!#REF!,'Báo cáo'!#REF!),IFERROR(_xlfn.XLOOKUP(M776&amp;(F776-4),'Báo cáo'!#REF!,'Báo cáo'!#REF!),IFERROR(_xlfn.XLOOKUP(M776&amp;(F776+6),'Báo cáo'!#REF!,'Báo cáo'!#REF!),IFERROR(_xlfn.XLOOKUP(M776&amp;(F776-2),'Báo cáo'!#REF!,'Báo cáo'!#REF!),IFERROR(_xlfn.XLOOKUP(M776&amp;(F776+4),'Báo cáo'!#REF!,'Báo cáo'!#REF!),_xlfn.XLOOKUP(M776&amp;(F776+13),'Báo cáo'!#REF!,'Báo cáo'!#REF!))))))))))))))</f>
        <v>#REF!</v>
      </c>
    </row>
    <row r="777" spans="1:15" hidden="1">
      <c r="A777">
        <v>510013</v>
      </c>
      <c r="B777" t="s">
        <v>18518</v>
      </c>
      <c r="C777" t="s">
        <v>18519</v>
      </c>
      <c r="D777" t="s">
        <v>18564</v>
      </c>
      <c r="E777" s="79" t="s">
        <v>18565</v>
      </c>
      <c r="F777" s="80">
        <v>-1790880</v>
      </c>
      <c r="G777" s="81">
        <v>46154</v>
      </c>
      <c r="H777" s="81"/>
      <c r="I777" s="81"/>
      <c r="J777" s="81">
        <v>46167</v>
      </c>
      <c r="K777" s="82" t="s">
        <v>18885</v>
      </c>
      <c r="L777" s="21">
        <v>46167</v>
      </c>
      <c r="M777">
        <f t="shared" si="24"/>
        <v>199</v>
      </c>
      <c r="N777" t="str">
        <f t="shared" si="25"/>
        <v>199-1790880</v>
      </c>
      <c r="O777" t="e">
        <f>IFERROR(_xlfn.XLOOKUP(M777&amp;(F777),'Báo cáo'!#REF!,'Báo cáo'!#REF!),IFERROR(_xlfn.XLOOKUP(M777&amp;(F777-3),'Báo cáo'!#REF!,'Báo cáo'!#REF!),IFERROR(_xlfn.XLOOKUP(M777&amp;(F777-5),'Báo cáo'!#REF!,'Báo cáo'!#REF!),IFERROR(_xlfn.XLOOKUP(M777&amp;(F777+5),'Báo cáo'!#REF!,'Báo cáo'!#REF!),IFERROR(_xlfn.XLOOKUP(M777&amp;(F777+2),'Báo cáo'!#REF!,'Báo cáo'!#REF!),IFERROR(_xlfn.XLOOKUP(M777&amp;(F777-6),'Báo cáo'!#REF!,'Báo cáo'!#REF!),IFERROR(_xlfn.XLOOKUP(M777&amp;(F777-1),'Báo cáo'!#REF!,'Báo cáo'!#REF!),IFERROR(_xlfn.XLOOKUP(M777&amp;(F777+3),'Báo cáo'!#REF!,'Báo cáo'!#REF!),IFERROR(_xlfn.XLOOKUP(M777&amp;(F777+1),'Báo cáo'!#REF!,'Báo cáo'!#REF!),IFERROR(_xlfn.XLOOKUP(M777&amp;(F777-4),'Báo cáo'!#REF!,'Báo cáo'!#REF!),IFERROR(_xlfn.XLOOKUP(M777&amp;(F777+6),'Báo cáo'!#REF!,'Báo cáo'!#REF!),IFERROR(_xlfn.XLOOKUP(M777&amp;(F777-2),'Báo cáo'!#REF!,'Báo cáo'!#REF!),IFERROR(_xlfn.XLOOKUP(M777&amp;(F777+4),'Báo cáo'!#REF!,'Báo cáo'!#REF!),_xlfn.XLOOKUP(M777&amp;(F777+13),'Báo cáo'!#REF!,'Báo cáo'!#REF!))))))))))))))</f>
        <v>#REF!</v>
      </c>
    </row>
    <row r="778" spans="1:15" hidden="1">
      <c r="A778">
        <v>510013</v>
      </c>
      <c r="B778" t="s">
        <v>18518</v>
      </c>
      <c r="C778" t="s">
        <v>18519</v>
      </c>
      <c r="D778" t="s">
        <v>18568</v>
      </c>
      <c r="E778" s="79" t="s">
        <v>18569</v>
      </c>
      <c r="F778" s="80">
        <v>-540000</v>
      </c>
      <c r="G778" s="81">
        <v>46155</v>
      </c>
      <c r="H778" s="81"/>
      <c r="I778" s="81"/>
      <c r="J778" s="81">
        <v>46167</v>
      </c>
      <c r="K778" s="82" t="s">
        <v>18884</v>
      </c>
      <c r="L778" s="21">
        <v>46167</v>
      </c>
      <c r="M778">
        <f t="shared" si="24"/>
        <v>200</v>
      </c>
      <c r="N778" t="str">
        <f t="shared" si="25"/>
        <v>200-540000</v>
      </c>
      <c r="O778" t="e">
        <f>IFERROR(_xlfn.XLOOKUP(M778&amp;(F778),'Báo cáo'!#REF!,'Báo cáo'!#REF!),IFERROR(_xlfn.XLOOKUP(M778&amp;(F778-3),'Báo cáo'!#REF!,'Báo cáo'!#REF!),IFERROR(_xlfn.XLOOKUP(M778&amp;(F778-5),'Báo cáo'!#REF!,'Báo cáo'!#REF!),IFERROR(_xlfn.XLOOKUP(M778&amp;(F778+5),'Báo cáo'!#REF!,'Báo cáo'!#REF!),IFERROR(_xlfn.XLOOKUP(M778&amp;(F778+2),'Báo cáo'!#REF!,'Báo cáo'!#REF!),IFERROR(_xlfn.XLOOKUP(M778&amp;(F778-6),'Báo cáo'!#REF!,'Báo cáo'!#REF!),IFERROR(_xlfn.XLOOKUP(M778&amp;(F778-1),'Báo cáo'!#REF!,'Báo cáo'!#REF!),IFERROR(_xlfn.XLOOKUP(M778&amp;(F778+3),'Báo cáo'!#REF!,'Báo cáo'!#REF!),IFERROR(_xlfn.XLOOKUP(M778&amp;(F778+1),'Báo cáo'!#REF!,'Báo cáo'!#REF!),IFERROR(_xlfn.XLOOKUP(M778&amp;(F778-4),'Báo cáo'!#REF!,'Báo cáo'!#REF!),IFERROR(_xlfn.XLOOKUP(M778&amp;(F778+6),'Báo cáo'!#REF!,'Báo cáo'!#REF!),IFERROR(_xlfn.XLOOKUP(M778&amp;(F778-2),'Báo cáo'!#REF!,'Báo cáo'!#REF!),IFERROR(_xlfn.XLOOKUP(M778&amp;(F778+4),'Báo cáo'!#REF!,'Báo cáo'!#REF!),_xlfn.XLOOKUP(M778&amp;(F778+13),'Báo cáo'!#REF!,'Báo cáo'!#REF!))))))))))))))</f>
        <v>#REF!</v>
      </c>
    </row>
    <row r="779" spans="1:15" hidden="1">
      <c r="A779">
        <v>510020</v>
      </c>
      <c r="B779" t="s">
        <v>18518</v>
      </c>
      <c r="C779" t="s">
        <v>18519</v>
      </c>
      <c r="D779" t="s">
        <v>18622</v>
      </c>
      <c r="E779" s="79" t="s">
        <v>18623</v>
      </c>
      <c r="F779" s="80">
        <v>-1102699</v>
      </c>
      <c r="G779" s="81">
        <v>46148</v>
      </c>
      <c r="H779" s="81"/>
      <c r="I779" s="81"/>
      <c r="J779" s="81">
        <v>46167</v>
      </c>
      <c r="K779" s="82" t="s">
        <v>18882</v>
      </c>
      <c r="L779" s="21">
        <v>46167</v>
      </c>
      <c r="M779">
        <f t="shared" si="24"/>
        <v>218</v>
      </c>
      <c r="N779" t="str">
        <f t="shared" si="25"/>
        <v>218-1102699</v>
      </c>
      <c r="O779" t="e">
        <f>IFERROR(_xlfn.XLOOKUP(M779&amp;(F779),'Báo cáo'!#REF!,'Báo cáo'!#REF!),IFERROR(_xlfn.XLOOKUP(M779&amp;(F779-3),'Báo cáo'!#REF!,'Báo cáo'!#REF!),IFERROR(_xlfn.XLOOKUP(M779&amp;(F779-5),'Báo cáo'!#REF!,'Báo cáo'!#REF!),IFERROR(_xlfn.XLOOKUP(M779&amp;(F779+5),'Báo cáo'!#REF!,'Báo cáo'!#REF!),IFERROR(_xlfn.XLOOKUP(M779&amp;(F779+2),'Báo cáo'!#REF!,'Báo cáo'!#REF!),IFERROR(_xlfn.XLOOKUP(M779&amp;(F779-6),'Báo cáo'!#REF!,'Báo cáo'!#REF!),IFERROR(_xlfn.XLOOKUP(M779&amp;(F779-1),'Báo cáo'!#REF!,'Báo cáo'!#REF!),IFERROR(_xlfn.XLOOKUP(M779&amp;(F779+3),'Báo cáo'!#REF!,'Báo cáo'!#REF!),IFERROR(_xlfn.XLOOKUP(M779&amp;(F779+1),'Báo cáo'!#REF!,'Báo cáo'!#REF!),IFERROR(_xlfn.XLOOKUP(M779&amp;(F779-4),'Báo cáo'!#REF!,'Báo cáo'!#REF!),IFERROR(_xlfn.XLOOKUP(M779&amp;(F779+6),'Báo cáo'!#REF!,'Báo cáo'!#REF!),IFERROR(_xlfn.XLOOKUP(M779&amp;(F779-2),'Báo cáo'!#REF!,'Báo cáo'!#REF!),IFERROR(_xlfn.XLOOKUP(M779&amp;(F779+4),'Báo cáo'!#REF!,'Báo cáo'!#REF!),_xlfn.XLOOKUP(M779&amp;(F779+13),'Báo cáo'!#REF!,'Báo cáo'!#REF!))))))))))))))</f>
        <v>#REF!</v>
      </c>
    </row>
    <row r="780" spans="1:15" hidden="1">
      <c r="A780">
        <v>510028</v>
      </c>
      <c r="B780" t="s">
        <v>18518</v>
      </c>
      <c r="C780" t="s">
        <v>18519</v>
      </c>
      <c r="D780" t="s">
        <v>18655</v>
      </c>
      <c r="E780" s="79" t="s">
        <v>18656</v>
      </c>
      <c r="F780" s="80">
        <v>-626400</v>
      </c>
      <c r="G780" s="81">
        <v>46148</v>
      </c>
      <c r="H780" s="81"/>
      <c r="I780" s="81"/>
      <c r="J780" s="81">
        <v>46167</v>
      </c>
      <c r="K780" s="82" t="s">
        <v>18878</v>
      </c>
      <c r="L780" s="21">
        <v>46167</v>
      </c>
      <c r="M780">
        <f t="shared" si="24"/>
        <v>219</v>
      </c>
      <c r="N780" t="str">
        <f t="shared" si="25"/>
        <v>219-626400</v>
      </c>
      <c r="O780" t="e">
        <f>IFERROR(_xlfn.XLOOKUP(M780&amp;(F780),'Báo cáo'!#REF!,'Báo cáo'!#REF!),IFERROR(_xlfn.XLOOKUP(M780&amp;(F780-3),'Báo cáo'!#REF!,'Báo cáo'!#REF!),IFERROR(_xlfn.XLOOKUP(M780&amp;(F780-5),'Báo cáo'!#REF!,'Báo cáo'!#REF!),IFERROR(_xlfn.XLOOKUP(M780&amp;(F780+5),'Báo cáo'!#REF!,'Báo cáo'!#REF!),IFERROR(_xlfn.XLOOKUP(M780&amp;(F780+2),'Báo cáo'!#REF!,'Báo cáo'!#REF!),IFERROR(_xlfn.XLOOKUP(M780&amp;(F780-6),'Báo cáo'!#REF!,'Báo cáo'!#REF!),IFERROR(_xlfn.XLOOKUP(M780&amp;(F780-1),'Báo cáo'!#REF!,'Báo cáo'!#REF!),IFERROR(_xlfn.XLOOKUP(M780&amp;(F780+3),'Báo cáo'!#REF!,'Báo cáo'!#REF!),IFERROR(_xlfn.XLOOKUP(M780&amp;(F780+1),'Báo cáo'!#REF!,'Báo cáo'!#REF!),IFERROR(_xlfn.XLOOKUP(M780&amp;(F780-4),'Báo cáo'!#REF!,'Báo cáo'!#REF!),IFERROR(_xlfn.XLOOKUP(M780&amp;(F780+6),'Báo cáo'!#REF!,'Báo cáo'!#REF!),IFERROR(_xlfn.XLOOKUP(M780&amp;(F780-2),'Báo cáo'!#REF!,'Báo cáo'!#REF!),IFERROR(_xlfn.XLOOKUP(M780&amp;(F780+4),'Báo cáo'!#REF!,'Báo cáo'!#REF!),_xlfn.XLOOKUP(M780&amp;(F780+13),'Báo cáo'!#REF!,'Báo cáo'!#REF!))))))))))))))</f>
        <v>#REF!</v>
      </c>
    </row>
    <row r="781" spans="1:15" hidden="1">
      <c r="A781">
        <v>510028</v>
      </c>
      <c r="B781" t="s">
        <v>18518</v>
      </c>
      <c r="C781" t="s">
        <v>18519</v>
      </c>
      <c r="D781" t="s">
        <v>18651</v>
      </c>
      <c r="E781" s="79" t="s">
        <v>18652</v>
      </c>
      <c r="F781" s="80">
        <v>-1140901</v>
      </c>
      <c r="G781" s="81">
        <v>46148</v>
      </c>
      <c r="H781" s="81"/>
      <c r="I781" s="81"/>
      <c r="J781" s="81">
        <v>46167</v>
      </c>
      <c r="K781" s="82" t="s">
        <v>18879</v>
      </c>
      <c r="L781" s="21">
        <v>46167</v>
      </c>
      <c r="M781">
        <f t="shared" si="24"/>
        <v>220</v>
      </c>
      <c r="N781" t="str">
        <f t="shared" si="25"/>
        <v>220-1140901</v>
      </c>
      <c r="O781" t="e">
        <f>IFERROR(_xlfn.XLOOKUP(M781&amp;(F781),'Báo cáo'!#REF!,'Báo cáo'!#REF!),IFERROR(_xlfn.XLOOKUP(M781&amp;(F781-3),'Báo cáo'!#REF!,'Báo cáo'!#REF!),IFERROR(_xlfn.XLOOKUP(M781&amp;(F781-5),'Báo cáo'!#REF!,'Báo cáo'!#REF!),IFERROR(_xlfn.XLOOKUP(M781&amp;(F781+5),'Báo cáo'!#REF!,'Báo cáo'!#REF!),IFERROR(_xlfn.XLOOKUP(M781&amp;(F781+2),'Báo cáo'!#REF!,'Báo cáo'!#REF!),IFERROR(_xlfn.XLOOKUP(M781&amp;(F781-6),'Báo cáo'!#REF!,'Báo cáo'!#REF!),IFERROR(_xlfn.XLOOKUP(M781&amp;(F781-1),'Báo cáo'!#REF!,'Báo cáo'!#REF!),IFERROR(_xlfn.XLOOKUP(M781&amp;(F781+3),'Báo cáo'!#REF!,'Báo cáo'!#REF!),IFERROR(_xlfn.XLOOKUP(M781&amp;(F781+1),'Báo cáo'!#REF!,'Báo cáo'!#REF!),IFERROR(_xlfn.XLOOKUP(M781&amp;(F781-4),'Báo cáo'!#REF!,'Báo cáo'!#REF!),IFERROR(_xlfn.XLOOKUP(M781&amp;(F781+6),'Báo cáo'!#REF!,'Báo cáo'!#REF!),IFERROR(_xlfn.XLOOKUP(M781&amp;(F781-2),'Báo cáo'!#REF!,'Báo cáo'!#REF!),IFERROR(_xlfn.XLOOKUP(M781&amp;(F781+4),'Báo cáo'!#REF!,'Báo cáo'!#REF!),_xlfn.XLOOKUP(M781&amp;(F781+13),'Báo cáo'!#REF!,'Báo cáo'!#REF!))))))))))))))</f>
        <v>#REF!</v>
      </c>
    </row>
    <row r="782" spans="1:15" hidden="1">
      <c r="A782">
        <v>510010</v>
      </c>
      <c r="B782" t="s">
        <v>18518</v>
      </c>
      <c r="C782" t="s">
        <v>18519</v>
      </c>
      <c r="D782" t="s">
        <v>18530</v>
      </c>
      <c r="E782" s="79" t="s">
        <v>18531</v>
      </c>
      <c r="F782" s="80">
        <v>-1193188</v>
      </c>
      <c r="G782" s="81">
        <v>46154</v>
      </c>
      <c r="H782" s="81"/>
      <c r="I782" s="81"/>
      <c r="J782" s="81">
        <v>46167</v>
      </c>
      <c r="K782" s="82" t="s">
        <v>18886</v>
      </c>
      <c r="L782" s="21">
        <v>46167</v>
      </c>
      <c r="M782">
        <f t="shared" si="24"/>
        <v>2039</v>
      </c>
      <c r="N782" t="str">
        <f t="shared" si="25"/>
        <v>2039-1193188</v>
      </c>
      <c r="O782" t="e">
        <f>IFERROR(_xlfn.XLOOKUP(M782&amp;(F782),'Báo cáo'!#REF!,'Báo cáo'!#REF!),IFERROR(_xlfn.XLOOKUP(M782&amp;(F782-3),'Báo cáo'!#REF!,'Báo cáo'!#REF!),IFERROR(_xlfn.XLOOKUP(M782&amp;(F782-5),'Báo cáo'!#REF!,'Báo cáo'!#REF!),IFERROR(_xlfn.XLOOKUP(M782&amp;(F782+5),'Báo cáo'!#REF!,'Báo cáo'!#REF!),IFERROR(_xlfn.XLOOKUP(M782&amp;(F782+2),'Báo cáo'!#REF!,'Báo cáo'!#REF!),IFERROR(_xlfn.XLOOKUP(M782&amp;(F782-6),'Báo cáo'!#REF!,'Báo cáo'!#REF!),IFERROR(_xlfn.XLOOKUP(M782&amp;(F782-1),'Báo cáo'!#REF!,'Báo cáo'!#REF!),IFERROR(_xlfn.XLOOKUP(M782&amp;(F782+3),'Báo cáo'!#REF!,'Báo cáo'!#REF!),IFERROR(_xlfn.XLOOKUP(M782&amp;(F782+1),'Báo cáo'!#REF!,'Báo cáo'!#REF!),IFERROR(_xlfn.XLOOKUP(M782&amp;(F782-4),'Báo cáo'!#REF!,'Báo cáo'!#REF!),IFERROR(_xlfn.XLOOKUP(M782&amp;(F782+6),'Báo cáo'!#REF!,'Báo cáo'!#REF!),IFERROR(_xlfn.XLOOKUP(M782&amp;(F782-2),'Báo cáo'!#REF!,'Báo cáo'!#REF!),IFERROR(_xlfn.XLOOKUP(M782&amp;(F782+4),'Báo cáo'!#REF!,'Báo cáo'!#REF!),_xlfn.XLOOKUP(M782&amp;(F782+13),'Báo cáo'!#REF!,'Báo cáo'!#REF!))))))))))))))</f>
        <v>#REF!</v>
      </c>
    </row>
    <row r="783" spans="1:15" hidden="1">
      <c r="A783">
        <v>510010</v>
      </c>
      <c r="B783" t="s">
        <v>18518</v>
      </c>
      <c r="C783" t="s">
        <v>18519</v>
      </c>
      <c r="D783" t="s">
        <v>18542</v>
      </c>
      <c r="E783" s="79" t="s">
        <v>18543</v>
      </c>
      <c r="F783" s="80">
        <v>-7828028</v>
      </c>
      <c r="G783" s="81">
        <v>46161</v>
      </c>
      <c r="H783" s="81"/>
      <c r="I783" s="81"/>
      <c r="J783" s="81">
        <v>46167</v>
      </c>
      <c r="K783" s="82" t="s">
        <v>20930</v>
      </c>
      <c r="L783" s="21">
        <v>46167</v>
      </c>
      <c r="M783">
        <f t="shared" si="24"/>
        <v>3944</v>
      </c>
      <c r="N783" t="str">
        <f t="shared" si="25"/>
        <v>3944-7828028</v>
      </c>
      <c r="O783" t="e">
        <f>IFERROR(_xlfn.XLOOKUP(M783&amp;(F783),'Báo cáo'!#REF!,'Báo cáo'!#REF!),IFERROR(_xlfn.XLOOKUP(M783&amp;(F783-3),'Báo cáo'!#REF!,'Báo cáo'!#REF!),IFERROR(_xlfn.XLOOKUP(M783&amp;(F783-5),'Báo cáo'!#REF!,'Báo cáo'!#REF!),IFERROR(_xlfn.XLOOKUP(M783&amp;(F783+5),'Báo cáo'!#REF!,'Báo cáo'!#REF!),IFERROR(_xlfn.XLOOKUP(M783&amp;(F783+2),'Báo cáo'!#REF!,'Báo cáo'!#REF!),IFERROR(_xlfn.XLOOKUP(M783&amp;(F783-6),'Báo cáo'!#REF!,'Báo cáo'!#REF!),IFERROR(_xlfn.XLOOKUP(M783&amp;(F783-1),'Báo cáo'!#REF!,'Báo cáo'!#REF!),IFERROR(_xlfn.XLOOKUP(M783&amp;(F783+3),'Báo cáo'!#REF!,'Báo cáo'!#REF!),IFERROR(_xlfn.XLOOKUP(M783&amp;(F783+1),'Báo cáo'!#REF!,'Báo cáo'!#REF!),IFERROR(_xlfn.XLOOKUP(M783&amp;(F783-4),'Báo cáo'!#REF!,'Báo cáo'!#REF!),IFERROR(_xlfn.XLOOKUP(M783&amp;(F783+6),'Báo cáo'!#REF!,'Báo cáo'!#REF!),IFERROR(_xlfn.XLOOKUP(M783&amp;(F783-2),'Báo cáo'!#REF!,'Báo cáo'!#REF!),IFERROR(_xlfn.XLOOKUP(M783&amp;(F783+4),'Báo cáo'!#REF!,'Báo cáo'!#REF!),_xlfn.XLOOKUP(M783&amp;(F783+13),'Báo cáo'!#REF!,'Báo cáo'!#REF!))))))))))))))</f>
        <v>#REF!</v>
      </c>
    </row>
    <row r="784" spans="1:15" hidden="1">
      <c r="A784">
        <v>510027</v>
      </c>
      <c r="B784" t="s">
        <v>18518</v>
      </c>
      <c r="C784" t="s">
        <v>18519</v>
      </c>
      <c r="D784" t="s">
        <v>18646</v>
      </c>
      <c r="E784" s="79" t="s">
        <v>18647</v>
      </c>
      <c r="F784" s="80">
        <v>27768650</v>
      </c>
      <c r="G784" s="81">
        <v>46046</v>
      </c>
      <c r="H784" s="81"/>
      <c r="I784" s="81"/>
      <c r="J784" s="81">
        <v>46167</v>
      </c>
      <c r="K784" s="82" t="s">
        <v>18648</v>
      </c>
      <c r="L784" s="21">
        <v>46167</v>
      </c>
      <c r="M784">
        <f t="shared" si="24"/>
        <v>5302</v>
      </c>
      <c r="N784" t="str">
        <f t="shared" si="25"/>
        <v>530227768650</v>
      </c>
      <c r="O784" t="e">
        <f>IFERROR(_xlfn.XLOOKUP(M784&amp;(F784),'Báo cáo'!#REF!,'Báo cáo'!#REF!),IFERROR(_xlfn.XLOOKUP(M784&amp;(F784-3),'Báo cáo'!#REF!,'Báo cáo'!#REF!),IFERROR(_xlfn.XLOOKUP(M784&amp;(F784-5),'Báo cáo'!#REF!,'Báo cáo'!#REF!),IFERROR(_xlfn.XLOOKUP(M784&amp;(F784+5),'Báo cáo'!#REF!,'Báo cáo'!#REF!),IFERROR(_xlfn.XLOOKUP(M784&amp;(F784+2),'Báo cáo'!#REF!,'Báo cáo'!#REF!),IFERROR(_xlfn.XLOOKUP(M784&amp;(F784-6),'Báo cáo'!#REF!,'Báo cáo'!#REF!),IFERROR(_xlfn.XLOOKUP(M784&amp;(F784-1),'Báo cáo'!#REF!,'Báo cáo'!#REF!),IFERROR(_xlfn.XLOOKUP(M784&amp;(F784+3),'Báo cáo'!#REF!,'Báo cáo'!#REF!),IFERROR(_xlfn.XLOOKUP(M784&amp;(F784+1),'Báo cáo'!#REF!,'Báo cáo'!#REF!),IFERROR(_xlfn.XLOOKUP(M784&amp;(F784-4),'Báo cáo'!#REF!,'Báo cáo'!#REF!),IFERROR(_xlfn.XLOOKUP(M784&amp;(F784+6),'Báo cáo'!#REF!,'Báo cáo'!#REF!),IFERROR(_xlfn.XLOOKUP(M784&amp;(F784-2),'Báo cáo'!#REF!,'Báo cáo'!#REF!),IFERROR(_xlfn.XLOOKUP(M784&amp;(F784+4),'Báo cáo'!#REF!,'Báo cáo'!#REF!),_xlfn.XLOOKUP(M784&amp;(F784+13),'Báo cáo'!#REF!,'Báo cáo'!#REF!))))))))))))))</f>
        <v>#REF!</v>
      </c>
    </row>
    <row r="785" spans="1:15" hidden="1">
      <c r="A785">
        <v>510024</v>
      </c>
      <c r="B785" t="s">
        <v>18518</v>
      </c>
      <c r="C785" t="s">
        <v>18519</v>
      </c>
      <c r="D785" t="s">
        <v>18632</v>
      </c>
      <c r="E785" s="79" t="s">
        <v>18633</v>
      </c>
      <c r="F785" s="80">
        <v>2134296</v>
      </c>
      <c r="G785" s="81">
        <v>46118</v>
      </c>
      <c r="H785" s="81"/>
      <c r="I785" s="81"/>
      <c r="J785" s="81">
        <v>46167</v>
      </c>
      <c r="K785" s="82" t="s">
        <v>17777</v>
      </c>
      <c r="L785" s="21">
        <v>46167</v>
      </c>
      <c r="M785">
        <f t="shared" si="24"/>
        <v>24996</v>
      </c>
      <c r="N785" t="str">
        <f t="shared" si="25"/>
        <v>249962134296</v>
      </c>
      <c r="O785" t="e">
        <f>IFERROR(_xlfn.XLOOKUP(M785&amp;(F785),'Báo cáo'!#REF!,'Báo cáo'!#REF!),IFERROR(_xlfn.XLOOKUP(M785&amp;(F785-3),'Báo cáo'!#REF!,'Báo cáo'!#REF!),IFERROR(_xlfn.XLOOKUP(M785&amp;(F785-5),'Báo cáo'!#REF!,'Báo cáo'!#REF!),IFERROR(_xlfn.XLOOKUP(M785&amp;(F785+5),'Báo cáo'!#REF!,'Báo cáo'!#REF!),IFERROR(_xlfn.XLOOKUP(M785&amp;(F785+2),'Báo cáo'!#REF!,'Báo cáo'!#REF!),IFERROR(_xlfn.XLOOKUP(M785&amp;(F785-6),'Báo cáo'!#REF!,'Báo cáo'!#REF!),IFERROR(_xlfn.XLOOKUP(M785&amp;(F785-1),'Báo cáo'!#REF!,'Báo cáo'!#REF!),IFERROR(_xlfn.XLOOKUP(M785&amp;(F785+3),'Báo cáo'!#REF!,'Báo cáo'!#REF!),IFERROR(_xlfn.XLOOKUP(M785&amp;(F785+1),'Báo cáo'!#REF!,'Báo cáo'!#REF!),IFERROR(_xlfn.XLOOKUP(M785&amp;(F785-4),'Báo cáo'!#REF!,'Báo cáo'!#REF!),IFERROR(_xlfn.XLOOKUP(M785&amp;(F785+6),'Báo cáo'!#REF!,'Báo cáo'!#REF!),IFERROR(_xlfn.XLOOKUP(M785&amp;(F785-2),'Báo cáo'!#REF!,'Báo cáo'!#REF!),IFERROR(_xlfn.XLOOKUP(M785&amp;(F785+4),'Báo cáo'!#REF!,'Báo cáo'!#REF!),_xlfn.XLOOKUP(M785&amp;(F785+13),'Báo cáo'!#REF!,'Báo cáo'!#REF!))))))))))))))</f>
        <v>#REF!</v>
      </c>
    </row>
    <row r="786" spans="1:15" hidden="1">
      <c r="A786">
        <v>510016</v>
      </c>
      <c r="B786" t="s">
        <v>18518</v>
      </c>
      <c r="C786" t="s">
        <v>18519</v>
      </c>
      <c r="D786" t="s">
        <v>18594</v>
      </c>
      <c r="E786" s="79" t="s">
        <v>18595</v>
      </c>
      <c r="F786" s="80">
        <v>2746872</v>
      </c>
      <c r="G786" s="81">
        <v>46118</v>
      </c>
      <c r="H786" s="81"/>
      <c r="I786" s="81"/>
      <c r="J786" s="81">
        <v>46167</v>
      </c>
      <c r="K786" s="82" t="s">
        <v>17783</v>
      </c>
      <c r="L786" s="21">
        <v>46167</v>
      </c>
      <c r="M786">
        <f t="shared" si="24"/>
        <v>24998</v>
      </c>
      <c r="N786" t="str">
        <f t="shared" si="25"/>
        <v>249982746872</v>
      </c>
      <c r="O786" t="e">
        <f>IFERROR(_xlfn.XLOOKUP(M786&amp;(F786),'Báo cáo'!#REF!,'Báo cáo'!#REF!),IFERROR(_xlfn.XLOOKUP(M786&amp;(F786-3),'Báo cáo'!#REF!,'Báo cáo'!#REF!),IFERROR(_xlfn.XLOOKUP(M786&amp;(F786-5),'Báo cáo'!#REF!,'Báo cáo'!#REF!),IFERROR(_xlfn.XLOOKUP(M786&amp;(F786+5),'Báo cáo'!#REF!,'Báo cáo'!#REF!),IFERROR(_xlfn.XLOOKUP(M786&amp;(F786+2),'Báo cáo'!#REF!,'Báo cáo'!#REF!),IFERROR(_xlfn.XLOOKUP(M786&amp;(F786-6),'Báo cáo'!#REF!,'Báo cáo'!#REF!),IFERROR(_xlfn.XLOOKUP(M786&amp;(F786-1),'Báo cáo'!#REF!,'Báo cáo'!#REF!),IFERROR(_xlfn.XLOOKUP(M786&amp;(F786+3),'Báo cáo'!#REF!,'Báo cáo'!#REF!),IFERROR(_xlfn.XLOOKUP(M786&amp;(F786+1),'Báo cáo'!#REF!,'Báo cáo'!#REF!),IFERROR(_xlfn.XLOOKUP(M786&amp;(F786-4),'Báo cáo'!#REF!,'Báo cáo'!#REF!),IFERROR(_xlfn.XLOOKUP(M786&amp;(F786+6),'Báo cáo'!#REF!,'Báo cáo'!#REF!),IFERROR(_xlfn.XLOOKUP(M786&amp;(F786-2),'Báo cáo'!#REF!,'Báo cáo'!#REF!),IFERROR(_xlfn.XLOOKUP(M786&amp;(F786+4),'Báo cáo'!#REF!,'Báo cáo'!#REF!),_xlfn.XLOOKUP(M786&amp;(F786+13),'Báo cáo'!#REF!,'Báo cáo'!#REF!))))))))))))))</f>
        <v>#REF!</v>
      </c>
    </row>
    <row r="787" spans="1:15" hidden="1">
      <c r="A787">
        <v>510016</v>
      </c>
      <c r="B787" t="s">
        <v>18518</v>
      </c>
      <c r="C787" t="s">
        <v>18519</v>
      </c>
      <c r="D787" t="s">
        <v>18592</v>
      </c>
      <c r="E787" s="79" t="s">
        <v>18593</v>
      </c>
      <c r="F787" s="80">
        <v>6473561</v>
      </c>
      <c r="G787" s="81">
        <v>46118</v>
      </c>
      <c r="H787" s="81"/>
      <c r="I787" s="81"/>
      <c r="J787" s="81">
        <v>46167</v>
      </c>
      <c r="K787" s="82" t="s">
        <v>17786</v>
      </c>
      <c r="L787" s="21">
        <v>46167</v>
      </c>
      <c r="M787">
        <f t="shared" si="24"/>
        <v>24999</v>
      </c>
      <c r="N787" t="str">
        <f t="shared" si="25"/>
        <v>249996473561</v>
      </c>
      <c r="O787" t="e">
        <f>IFERROR(_xlfn.XLOOKUP(M787&amp;(F787),'Báo cáo'!#REF!,'Báo cáo'!#REF!),IFERROR(_xlfn.XLOOKUP(M787&amp;(F787-3),'Báo cáo'!#REF!,'Báo cáo'!#REF!),IFERROR(_xlfn.XLOOKUP(M787&amp;(F787-5),'Báo cáo'!#REF!,'Báo cáo'!#REF!),IFERROR(_xlfn.XLOOKUP(M787&amp;(F787+5),'Báo cáo'!#REF!,'Báo cáo'!#REF!),IFERROR(_xlfn.XLOOKUP(M787&amp;(F787+2),'Báo cáo'!#REF!,'Báo cáo'!#REF!),IFERROR(_xlfn.XLOOKUP(M787&amp;(F787-6),'Báo cáo'!#REF!,'Báo cáo'!#REF!),IFERROR(_xlfn.XLOOKUP(M787&amp;(F787-1),'Báo cáo'!#REF!,'Báo cáo'!#REF!),IFERROR(_xlfn.XLOOKUP(M787&amp;(F787+3),'Báo cáo'!#REF!,'Báo cáo'!#REF!),IFERROR(_xlfn.XLOOKUP(M787&amp;(F787+1),'Báo cáo'!#REF!,'Báo cáo'!#REF!),IFERROR(_xlfn.XLOOKUP(M787&amp;(F787-4),'Báo cáo'!#REF!,'Báo cáo'!#REF!),IFERROR(_xlfn.XLOOKUP(M787&amp;(F787+6),'Báo cáo'!#REF!,'Báo cáo'!#REF!),IFERROR(_xlfn.XLOOKUP(M787&amp;(F787-2),'Báo cáo'!#REF!,'Báo cáo'!#REF!),IFERROR(_xlfn.XLOOKUP(M787&amp;(F787+4),'Báo cáo'!#REF!,'Báo cáo'!#REF!),_xlfn.XLOOKUP(M787&amp;(F787+13),'Báo cáo'!#REF!,'Báo cáo'!#REF!))))))))))))))</f>
        <v>#REF!</v>
      </c>
    </row>
    <row r="788" spans="1:15" hidden="1">
      <c r="A788">
        <v>510014</v>
      </c>
      <c r="B788" t="s">
        <v>18518</v>
      </c>
      <c r="C788" t="s">
        <v>18519</v>
      </c>
      <c r="D788" t="s">
        <v>18576</v>
      </c>
      <c r="E788" s="79" t="s">
        <v>18577</v>
      </c>
      <c r="F788" s="80">
        <v>108392</v>
      </c>
      <c r="G788" s="81">
        <v>46119</v>
      </c>
      <c r="H788" s="81"/>
      <c r="I788" s="81"/>
      <c r="J788" s="81">
        <v>46167</v>
      </c>
      <c r="K788" s="82" t="s">
        <v>17834</v>
      </c>
      <c r="L788" s="21">
        <v>46167</v>
      </c>
      <c r="M788">
        <f t="shared" si="24"/>
        <v>26331</v>
      </c>
      <c r="N788" t="str">
        <f t="shared" si="25"/>
        <v>26331108392</v>
      </c>
      <c r="O788" t="e">
        <f>IFERROR(_xlfn.XLOOKUP(M788&amp;(F788),'Báo cáo'!#REF!,'Báo cáo'!#REF!),IFERROR(_xlfn.XLOOKUP(M788&amp;(F788-3),'Báo cáo'!#REF!,'Báo cáo'!#REF!),IFERROR(_xlfn.XLOOKUP(M788&amp;(F788-5),'Báo cáo'!#REF!,'Báo cáo'!#REF!),IFERROR(_xlfn.XLOOKUP(M788&amp;(F788+5),'Báo cáo'!#REF!,'Báo cáo'!#REF!),IFERROR(_xlfn.XLOOKUP(M788&amp;(F788+2),'Báo cáo'!#REF!,'Báo cáo'!#REF!),IFERROR(_xlfn.XLOOKUP(M788&amp;(F788-6),'Báo cáo'!#REF!,'Báo cáo'!#REF!),IFERROR(_xlfn.XLOOKUP(M788&amp;(F788-1),'Báo cáo'!#REF!,'Báo cáo'!#REF!),IFERROR(_xlfn.XLOOKUP(M788&amp;(F788+3),'Báo cáo'!#REF!,'Báo cáo'!#REF!),IFERROR(_xlfn.XLOOKUP(M788&amp;(F788+1),'Báo cáo'!#REF!,'Báo cáo'!#REF!),IFERROR(_xlfn.XLOOKUP(M788&amp;(F788-4),'Báo cáo'!#REF!,'Báo cáo'!#REF!),IFERROR(_xlfn.XLOOKUP(M788&amp;(F788+6),'Báo cáo'!#REF!,'Báo cáo'!#REF!),IFERROR(_xlfn.XLOOKUP(M788&amp;(F788-2),'Báo cáo'!#REF!,'Báo cáo'!#REF!),IFERROR(_xlfn.XLOOKUP(M788&amp;(F788+4),'Báo cáo'!#REF!,'Báo cáo'!#REF!),_xlfn.XLOOKUP(M788&amp;(F788+13),'Báo cáo'!#REF!,'Báo cáo'!#REF!))))))))))))))</f>
        <v>#REF!</v>
      </c>
    </row>
    <row r="789" spans="1:15" hidden="1">
      <c r="A789">
        <v>510014</v>
      </c>
      <c r="B789" t="s">
        <v>18518</v>
      </c>
      <c r="C789" t="s">
        <v>18519</v>
      </c>
      <c r="D789" t="s">
        <v>18578</v>
      </c>
      <c r="E789" s="79" t="s">
        <v>18579</v>
      </c>
      <c r="F789" s="80">
        <v>5541318</v>
      </c>
      <c r="G789" s="81">
        <v>46119</v>
      </c>
      <c r="H789" s="81"/>
      <c r="I789" s="81"/>
      <c r="J789" s="81">
        <v>46167</v>
      </c>
      <c r="K789" s="82" t="s">
        <v>17837</v>
      </c>
      <c r="L789" s="21">
        <v>46167</v>
      </c>
      <c r="M789">
        <f t="shared" si="24"/>
        <v>26332</v>
      </c>
      <c r="N789" t="str">
        <f t="shared" si="25"/>
        <v>263325541318</v>
      </c>
      <c r="O789" t="e">
        <f>IFERROR(_xlfn.XLOOKUP(M789&amp;(F789),'Báo cáo'!#REF!,'Báo cáo'!#REF!),IFERROR(_xlfn.XLOOKUP(M789&amp;(F789-3),'Báo cáo'!#REF!,'Báo cáo'!#REF!),IFERROR(_xlfn.XLOOKUP(M789&amp;(F789-5),'Báo cáo'!#REF!,'Báo cáo'!#REF!),IFERROR(_xlfn.XLOOKUP(M789&amp;(F789+5),'Báo cáo'!#REF!,'Báo cáo'!#REF!),IFERROR(_xlfn.XLOOKUP(M789&amp;(F789+2),'Báo cáo'!#REF!,'Báo cáo'!#REF!),IFERROR(_xlfn.XLOOKUP(M789&amp;(F789-6),'Báo cáo'!#REF!,'Báo cáo'!#REF!),IFERROR(_xlfn.XLOOKUP(M789&amp;(F789-1),'Báo cáo'!#REF!,'Báo cáo'!#REF!),IFERROR(_xlfn.XLOOKUP(M789&amp;(F789+3),'Báo cáo'!#REF!,'Báo cáo'!#REF!),IFERROR(_xlfn.XLOOKUP(M789&amp;(F789+1),'Báo cáo'!#REF!,'Báo cáo'!#REF!),IFERROR(_xlfn.XLOOKUP(M789&amp;(F789-4),'Báo cáo'!#REF!,'Báo cáo'!#REF!),IFERROR(_xlfn.XLOOKUP(M789&amp;(F789+6),'Báo cáo'!#REF!,'Báo cáo'!#REF!),IFERROR(_xlfn.XLOOKUP(M789&amp;(F789-2),'Báo cáo'!#REF!,'Báo cáo'!#REF!),IFERROR(_xlfn.XLOOKUP(M789&amp;(F789+4),'Báo cáo'!#REF!,'Báo cáo'!#REF!),_xlfn.XLOOKUP(M789&amp;(F789+13),'Báo cáo'!#REF!,'Báo cáo'!#REF!))))))))))))))</f>
        <v>#REF!</v>
      </c>
    </row>
    <row r="790" spans="1:15" hidden="1">
      <c r="A790">
        <v>510016</v>
      </c>
      <c r="B790" t="s">
        <v>18518</v>
      </c>
      <c r="C790" t="s">
        <v>18519</v>
      </c>
      <c r="D790" t="s">
        <v>18590</v>
      </c>
      <c r="E790" s="79" t="s">
        <v>18591</v>
      </c>
      <c r="F790" s="80">
        <v>2842817</v>
      </c>
      <c r="G790" s="81">
        <v>46122</v>
      </c>
      <c r="H790" s="81"/>
      <c r="I790" s="81"/>
      <c r="J790" s="81">
        <v>46167</v>
      </c>
      <c r="K790" s="82" t="s">
        <v>17807</v>
      </c>
      <c r="L790" s="21">
        <v>46167</v>
      </c>
      <c r="M790">
        <f t="shared" si="24"/>
        <v>26374</v>
      </c>
      <c r="N790" t="str">
        <f t="shared" si="25"/>
        <v>263742842817</v>
      </c>
      <c r="O790" t="e">
        <f>IFERROR(_xlfn.XLOOKUP(M790&amp;(F790),'Báo cáo'!#REF!,'Báo cáo'!#REF!),IFERROR(_xlfn.XLOOKUP(M790&amp;(F790-3),'Báo cáo'!#REF!,'Báo cáo'!#REF!),IFERROR(_xlfn.XLOOKUP(M790&amp;(F790-5),'Báo cáo'!#REF!,'Báo cáo'!#REF!),IFERROR(_xlfn.XLOOKUP(M790&amp;(F790+5),'Báo cáo'!#REF!,'Báo cáo'!#REF!),IFERROR(_xlfn.XLOOKUP(M790&amp;(F790+2),'Báo cáo'!#REF!,'Báo cáo'!#REF!),IFERROR(_xlfn.XLOOKUP(M790&amp;(F790-6),'Báo cáo'!#REF!,'Báo cáo'!#REF!),IFERROR(_xlfn.XLOOKUP(M790&amp;(F790-1),'Báo cáo'!#REF!,'Báo cáo'!#REF!),IFERROR(_xlfn.XLOOKUP(M790&amp;(F790+3),'Báo cáo'!#REF!,'Báo cáo'!#REF!),IFERROR(_xlfn.XLOOKUP(M790&amp;(F790+1),'Báo cáo'!#REF!,'Báo cáo'!#REF!),IFERROR(_xlfn.XLOOKUP(M790&amp;(F790-4),'Báo cáo'!#REF!,'Báo cáo'!#REF!),IFERROR(_xlfn.XLOOKUP(M790&amp;(F790+6),'Báo cáo'!#REF!,'Báo cáo'!#REF!),IFERROR(_xlfn.XLOOKUP(M790&amp;(F790-2),'Báo cáo'!#REF!,'Báo cáo'!#REF!),IFERROR(_xlfn.XLOOKUP(M790&amp;(F790+4),'Báo cáo'!#REF!,'Báo cáo'!#REF!),_xlfn.XLOOKUP(M790&amp;(F790+13),'Báo cáo'!#REF!,'Báo cáo'!#REF!))))))))))))))</f>
        <v>#REF!</v>
      </c>
    </row>
    <row r="791" spans="1:15" hidden="1">
      <c r="A791">
        <v>510017</v>
      </c>
      <c r="B791" t="s">
        <v>18518</v>
      </c>
      <c r="C791" t="s">
        <v>18519</v>
      </c>
      <c r="D791" t="s">
        <v>18602</v>
      </c>
      <c r="E791" s="79" t="s">
        <v>18603</v>
      </c>
      <c r="F791" s="80">
        <v>2168964</v>
      </c>
      <c r="G791" s="81">
        <v>46120</v>
      </c>
      <c r="H791" s="81"/>
      <c r="I791" s="81"/>
      <c r="J791" s="81">
        <v>46167</v>
      </c>
      <c r="K791" s="82" t="s">
        <v>17810</v>
      </c>
      <c r="L791" s="21">
        <v>46167</v>
      </c>
      <c r="M791">
        <f t="shared" si="24"/>
        <v>26375</v>
      </c>
      <c r="N791" t="str">
        <f t="shared" si="25"/>
        <v>263752168964</v>
      </c>
      <c r="O791" t="e">
        <f>IFERROR(_xlfn.XLOOKUP(M791&amp;(F791),'Báo cáo'!#REF!,'Báo cáo'!#REF!),IFERROR(_xlfn.XLOOKUP(M791&amp;(F791-3),'Báo cáo'!#REF!,'Báo cáo'!#REF!),IFERROR(_xlfn.XLOOKUP(M791&amp;(F791-5),'Báo cáo'!#REF!,'Báo cáo'!#REF!),IFERROR(_xlfn.XLOOKUP(M791&amp;(F791+5),'Báo cáo'!#REF!,'Báo cáo'!#REF!),IFERROR(_xlfn.XLOOKUP(M791&amp;(F791+2),'Báo cáo'!#REF!,'Báo cáo'!#REF!),IFERROR(_xlfn.XLOOKUP(M791&amp;(F791-6),'Báo cáo'!#REF!,'Báo cáo'!#REF!),IFERROR(_xlfn.XLOOKUP(M791&amp;(F791-1),'Báo cáo'!#REF!,'Báo cáo'!#REF!),IFERROR(_xlfn.XLOOKUP(M791&amp;(F791+3),'Báo cáo'!#REF!,'Báo cáo'!#REF!),IFERROR(_xlfn.XLOOKUP(M791&amp;(F791+1),'Báo cáo'!#REF!,'Báo cáo'!#REF!),IFERROR(_xlfn.XLOOKUP(M791&amp;(F791-4),'Báo cáo'!#REF!,'Báo cáo'!#REF!),IFERROR(_xlfn.XLOOKUP(M791&amp;(F791+6),'Báo cáo'!#REF!,'Báo cáo'!#REF!),IFERROR(_xlfn.XLOOKUP(M791&amp;(F791-2),'Báo cáo'!#REF!,'Báo cáo'!#REF!),IFERROR(_xlfn.XLOOKUP(M791&amp;(F791+4),'Báo cáo'!#REF!,'Báo cáo'!#REF!),_xlfn.XLOOKUP(M791&amp;(F791+13),'Báo cáo'!#REF!,'Báo cáo'!#REF!))))))))))))))</f>
        <v>#REF!</v>
      </c>
    </row>
    <row r="792" spans="1:15" hidden="1">
      <c r="A792">
        <v>510020</v>
      </c>
      <c r="B792" t="s">
        <v>18518</v>
      </c>
      <c r="C792" t="s">
        <v>18519</v>
      </c>
      <c r="D792" t="s">
        <v>18620</v>
      </c>
      <c r="E792" s="79" t="s">
        <v>18621</v>
      </c>
      <c r="F792" s="80">
        <v>2626020</v>
      </c>
      <c r="G792" s="81">
        <v>46119</v>
      </c>
      <c r="H792" s="81"/>
      <c r="I792" s="81"/>
      <c r="J792" s="81">
        <v>46167</v>
      </c>
      <c r="K792" s="82" t="s">
        <v>17813</v>
      </c>
      <c r="L792" s="21">
        <v>46167</v>
      </c>
      <c r="M792">
        <f t="shared" si="24"/>
        <v>26376</v>
      </c>
      <c r="N792" t="str">
        <f t="shared" si="25"/>
        <v>263762626020</v>
      </c>
      <c r="O792" t="e">
        <f>IFERROR(_xlfn.XLOOKUP(M792&amp;(F792),'Báo cáo'!#REF!,'Báo cáo'!#REF!),IFERROR(_xlfn.XLOOKUP(M792&amp;(F792-3),'Báo cáo'!#REF!,'Báo cáo'!#REF!),IFERROR(_xlfn.XLOOKUP(M792&amp;(F792-5),'Báo cáo'!#REF!,'Báo cáo'!#REF!),IFERROR(_xlfn.XLOOKUP(M792&amp;(F792+5),'Báo cáo'!#REF!,'Báo cáo'!#REF!),IFERROR(_xlfn.XLOOKUP(M792&amp;(F792+2),'Báo cáo'!#REF!,'Báo cáo'!#REF!),IFERROR(_xlfn.XLOOKUP(M792&amp;(F792-6),'Báo cáo'!#REF!,'Báo cáo'!#REF!),IFERROR(_xlfn.XLOOKUP(M792&amp;(F792-1),'Báo cáo'!#REF!,'Báo cáo'!#REF!),IFERROR(_xlfn.XLOOKUP(M792&amp;(F792+3),'Báo cáo'!#REF!,'Báo cáo'!#REF!),IFERROR(_xlfn.XLOOKUP(M792&amp;(F792+1),'Báo cáo'!#REF!,'Báo cáo'!#REF!),IFERROR(_xlfn.XLOOKUP(M792&amp;(F792-4),'Báo cáo'!#REF!,'Báo cáo'!#REF!),IFERROR(_xlfn.XLOOKUP(M792&amp;(F792+6),'Báo cáo'!#REF!,'Báo cáo'!#REF!),IFERROR(_xlfn.XLOOKUP(M792&amp;(F792-2),'Báo cáo'!#REF!,'Báo cáo'!#REF!),IFERROR(_xlfn.XLOOKUP(M792&amp;(F792+4),'Báo cáo'!#REF!,'Báo cáo'!#REF!),_xlfn.XLOOKUP(M792&amp;(F792+13),'Báo cáo'!#REF!,'Báo cáo'!#REF!))))))))))))))</f>
        <v>#REF!</v>
      </c>
    </row>
    <row r="793" spans="1:15" hidden="1">
      <c r="A793">
        <v>510028</v>
      </c>
      <c r="B793" t="s">
        <v>18518</v>
      </c>
      <c r="C793" t="s">
        <v>18519</v>
      </c>
      <c r="D793" t="s">
        <v>18653</v>
      </c>
      <c r="E793" s="79" t="s">
        <v>18654</v>
      </c>
      <c r="F793" s="80">
        <v>1909602</v>
      </c>
      <c r="G793" s="81">
        <v>46120</v>
      </c>
      <c r="H793" s="81"/>
      <c r="I793" s="81"/>
      <c r="J793" s="81">
        <v>46167</v>
      </c>
      <c r="K793" s="82" t="s">
        <v>17822</v>
      </c>
      <c r="L793" s="21">
        <v>46167</v>
      </c>
      <c r="M793">
        <f t="shared" si="24"/>
        <v>26379</v>
      </c>
      <c r="N793" t="str">
        <f t="shared" si="25"/>
        <v>263791909602</v>
      </c>
      <c r="O793" t="e">
        <f>IFERROR(_xlfn.XLOOKUP(M793&amp;(F793),'Báo cáo'!#REF!,'Báo cáo'!#REF!),IFERROR(_xlfn.XLOOKUP(M793&amp;(F793-3),'Báo cáo'!#REF!,'Báo cáo'!#REF!),IFERROR(_xlfn.XLOOKUP(M793&amp;(F793-5),'Báo cáo'!#REF!,'Báo cáo'!#REF!),IFERROR(_xlfn.XLOOKUP(M793&amp;(F793+5),'Báo cáo'!#REF!,'Báo cáo'!#REF!),IFERROR(_xlfn.XLOOKUP(M793&amp;(F793+2),'Báo cáo'!#REF!,'Báo cáo'!#REF!),IFERROR(_xlfn.XLOOKUP(M793&amp;(F793-6),'Báo cáo'!#REF!,'Báo cáo'!#REF!),IFERROR(_xlfn.XLOOKUP(M793&amp;(F793-1),'Báo cáo'!#REF!,'Báo cáo'!#REF!),IFERROR(_xlfn.XLOOKUP(M793&amp;(F793+3),'Báo cáo'!#REF!,'Báo cáo'!#REF!),IFERROR(_xlfn.XLOOKUP(M793&amp;(F793+1),'Báo cáo'!#REF!,'Báo cáo'!#REF!),IFERROR(_xlfn.XLOOKUP(M793&amp;(F793-4),'Báo cáo'!#REF!,'Báo cáo'!#REF!),IFERROR(_xlfn.XLOOKUP(M793&amp;(F793+6),'Báo cáo'!#REF!,'Báo cáo'!#REF!),IFERROR(_xlfn.XLOOKUP(M793&amp;(F793-2),'Báo cáo'!#REF!,'Báo cáo'!#REF!),IFERROR(_xlfn.XLOOKUP(M793&amp;(F793+4),'Báo cáo'!#REF!,'Báo cáo'!#REF!),_xlfn.XLOOKUP(M793&amp;(F793+13),'Báo cáo'!#REF!,'Báo cáo'!#REF!))))))))))))))</f>
        <v>#REF!</v>
      </c>
    </row>
    <row r="794" spans="1:15" hidden="1">
      <c r="A794">
        <v>570010</v>
      </c>
      <c r="B794" t="s">
        <v>18518</v>
      </c>
      <c r="C794" t="s">
        <v>18519</v>
      </c>
      <c r="D794" t="s">
        <v>18665</v>
      </c>
      <c r="E794" s="79" t="s">
        <v>18666</v>
      </c>
      <c r="F794" s="80">
        <v>1108269</v>
      </c>
      <c r="G794" s="81">
        <v>46121</v>
      </c>
      <c r="H794" s="81"/>
      <c r="I794" s="81"/>
      <c r="J794" s="81">
        <v>46167</v>
      </c>
      <c r="K794" s="82" t="s">
        <v>17825</v>
      </c>
      <c r="L794" s="21">
        <v>46167</v>
      </c>
      <c r="M794">
        <f t="shared" si="24"/>
        <v>26380</v>
      </c>
      <c r="N794" t="str">
        <f t="shared" si="25"/>
        <v>263801108269</v>
      </c>
      <c r="O794" t="e">
        <f>IFERROR(_xlfn.XLOOKUP(M794&amp;(F794),'Báo cáo'!#REF!,'Báo cáo'!#REF!),IFERROR(_xlfn.XLOOKUP(M794&amp;(F794-3),'Báo cáo'!#REF!,'Báo cáo'!#REF!),IFERROR(_xlfn.XLOOKUP(M794&amp;(F794-5),'Báo cáo'!#REF!,'Báo cáo'!#REF!),IFERROR(_xlfn.XLOOKUP(M794&amp;(F794+5),'Báo cáo'!#REF!,'Báo cáo'!#REF!),IFERROR(_xlfn.XLOOKUP(M794&amp;(F794+2),'Báo cáo'!#REF!,'Báo cáo'!#REF!),IFERROR(_xlfn.XLOOKUP(M794&amp;(F794-6),'Báo cáo'!#REF!,'Báo cáo'!#REF!),IFERROR(_xlfn.XLOOKUP(M794&amp;(F794-1),'Báo cáo'!#REF!,'Báo cáo'!#REF!),IFERROR(_xlfn.XLOOKUP(M794&amp;(F794+3),'Báo cáo'!#REF!,'Báo cáo'!#REF!),IFERROR(_xlfn.XLOOKUP(M794&amp;(F794+1),'Báo cáo'!#REF!,'Báo cáo'!#REF!),IFERROR(_xlfn.XLOOKUP(M794&amp;(F794-4),'Báo cáo'!#REF!,'Báo cáo'!#REF!),IFERROR(_xlfn.XLOOKUP(M794&amp;(F794+6),'Báo cáo'!#REF!,'Báo cáo'!#REF!),IFERROR(_xlfn.XLOOKUP(M794&amp;(F794-2),'Báo cáo'!#REF!,'Báo cáo'!#REF!),IFERROR(_xlfn.XLOOKUP(M794&amp;(F794+4),'Báo cáo'!#REF!,'Báo cáo'!#REF!),_xlfn.XLOOKUP(M794&amp;(F794+13),'Báo cáo'!#REF!,'Báo cáo'!#REF!))))))))))))))</f>
        <v>#REF!</v>
      </c>
    </row>
    <row r="795" spans="1:15" hidden="1">
      <c r="A795">
        <v>510011</v>
      </c>
      <c r="B795" t="s">
        <v>18518</v>
      </c>
      <c r="C795" t="s">
        <v>18519</v>
      </c>
      <c r="D795" t="s">
        <v>18548</v>
      </c>
      <c r="E795" s="79" t="s">
        <v>18549</v>
      </c>
      <c r="F795" s="80">
        <v>844560</v>
      </c>
      <c r="G795" s="81">
        <v>46120</v>
      </c>
      <c r="H795" s="81"/>
      <c r="I795" s="81"/>
      <c r="J795" s="81">
        <v>46167</v>
      </c>
      <c r="K795" s="82" t="s">
        <v>17843</v>
      </c>
      <c r="L795" s="21">
        <v>46167</v>
      </c>
      <c r="M795">
        <f t="shared" si="24"/>
        <v>26384</v>
      </c>
      <c r="N795" t="str">
        <f t="shared" si="25"/>
        <v>26384844560</v>
      </c>
      <c r="O795" t="e">
        <f>IFERROR(_xlfn.XLOOKUP(M795&amp;(F795),'Báo cáo'!#REF!,'Báo cáo'!#REF!),IFERROR(_xlfn.XLOOKUP(M795&amp;(F795-3),'Báo cáo'!#REF!,'Báo cáo'!#REF!),IFERROR(_xlfn.XLOOKUP(M795&amp;(F795-5),'Báo cáo'!#REF!,'Báo cáo'!#REF!),IFERROR(_xlfn.XLOOKUP(M795&amp;(F795+5),'Báo cáo'!#REF!,'Báo cáo'!#REF!),IFERROR(_xlfn.XLOOKUP(M795&amp;(F795+2),'Báo cáo'!#REF!,'Báo cáo'!#REF!),IFERROR(_xlfn.XLOOKUP(M795&amp;(F795-6),'Báo cáo'!#REF!,'Báo cáo'!#REF!),IFERROR(_xlfn.XLOOKUP(M795&amp;(F795-1),'Báo cáo'!#REF!,'Báo cáo'!#REF!),IFERROR(_xlfn.XLOOKUP(M795&amp;(F795+3),'Báo cáo'!#REF!,'Báo cáo'!#REF!),IFERROR(_xlfn.XLOOKUP(M795&amp;(F795+1),'Báo cáo'!#REF!,'Báo cáo'!#REF!),IFERROR(_xlfn.XLOOKUP(M795&amp;(F795-4),'Báo cáo'!#REF!,'Báo cáo'!#REF!),IFERROR(_xlfn.XLOOKUP(M795&amp;(F795+6),'Báo cáo'!#REF!,'Báo cáo'!#REF!),IFERROR(_xlfn.XLOOKUP(M795&amp;(F795-2),'Báo cáo'!#REF!,'Báo cáo'!#REF!),IFERROR(_xlfn.XLOOKUP(M795&amp;(F795+4),'Báo cáo'!#REF!,'Báo cáo'!#REF!),_xlfn.XLOOKUP(M795&amp;(F795+13),'Báo cáo'!#REF!,'Báo cáo'!#REF!))))))))))))))</f>
        <v>#REF!</v>
      </c>
    </row>
    <row r="796" spans="1:15" hidden="1">
      <c r="A796">
        <v>510011</v>
      </c>
      <c r="B796" t="s">
        <v>18518</v>
      </c>
      <c r="C796" t="s">
        <v>18519</v>
      </c>
      <c r="D796" t="s">
        <v>18550</v>
      </c>
      <c r="E796" s="79" t="s">
        <v>18551</v>
      </c>
      <c r="F796" s="80">
        <v>3655773</v>
      </c>
      <c r="G796" s="81">
        <v>46120</v>
      </c>
      <c r="H796" s="81"/>
      <c r="I796" s="81"/>
      <c r="J796" s="81">
        <v>46167</v>
      </c>
      <c r="K796" s="82" t="s">
        <v>17846</v>
      </c>
      <c r="L796" s="21">
        <v>46167</v>
      </c>
      <c r="M796">
        <f t="shared" si="24"/>
        <v>26385</v>
      </c>
      <c r="N796" t="str">
        <f t="shared" si="25"/>
        <v>263853655773</v>
      </c>
      <c r="O796" t="e">
        <f>IFERROR(_xlfn.XLOOKUP(M796&amp;(F796),'Báo cáo'!#REF!,'Báo cáo'!#REF!),IFERROR(_xlfn.XLOOKUP(M796&amp;(F796-3),'Báo cáo'!#REF!,'Báo cáo'!#REF!),IFERROR(_xlfn.XLOOKUP(M796&amp;(F796-5),'Báo cáo'!#REF!,'Báo cáo'!#REF!),IFERROR(_xlfn.XLOOKUP(M796&amp;(F796+5),'Báo cáo'!#REF!,'Báo cáo'!#REF!),IFERROR(_xlfn.XLOOKUP(M796&amp;(F796+2),'Báo cáo'!#REF!,'Báo cáo'!#REF!),IFERROR(_xlfn.XLOOKUP(M796&amp;(F796-6),'Báo cáo'!#REF!,'Báo cáo'!#REF!),IFERROR(_xlfn.XLOOKUP(M796&amp;(F796-1),'Báo cáo'!#REF!,'Báo cáo'!#REF!),IFERROR(_xlfn.XLOOKUP(M796&amp;(F796+3),'Báo cáo'!#REF!,'Báo cáo'!#REF!),IFERROR(_xlfn.XLOOKUP(M796&amp;(F796+1),'Báo cáo'!#REF!,'Báo cáo'!#REF!),IFERROR(_xlfn.XLOOKUP(M796&amp;(F796-4),'Báo cáo'!#REF!,'Báo cáo'!#REF!),IFERROR(_xlfn.XLOOKUP(M796&amp;(F796+6),'Báo cáo'!#REF!,'Báo cáo'!#REF!),IFERROR(_xlfn.XLOOKUP(M796&amp;(F796-2),'Báo cáo'!#REF!,'Báo cáo'!#REF!),IFERROR(_xlfn.XLOOKUP(M796&amp;(F796+4),'Báo cáo'!#REF!,'Báo cáo'!#REF!),_xlfn.XLOOKUP(M796&amp;(F796+13),'Báo cáo'!#REF!,'Báo cáo'!#REF!))))))))))))))</f>
        <v>#REF!</v>
      </c>
    </row>
    <row r="797" spans="1:15" hidden="1">
      <c r="A797">
        <v>510019</v>
      </c>
      <c r="B797" t="s">
        <v>18518</v>
      </c>
      <c r="C797" t="s">
        <v>18519</v>
      </c>
      <c r="D797" t="s">
        <v>18618</v>
      </c>
      <c r="E797" s="79" t="s">
        <v>18619</v>
      </c>
      <c r="F797" s="80">
        <v>1083956</v>
      </c>
      <c r="G797" s="81">
        <v>46119</v>
      </c>
      <c r="H797" s="81"/>
      <c r="I797" s="81"/>
      <c r="J797" s="81">
        <v>46167</v>
      </c>
      <c r="K797" s="82" t="s">
        <v>17828</v>
      </c>
      <c r="L797" s="21">
        <v>46167</v>
      </c>
      <c r="M797">
        <f t="shared" si="24"/>
        <v>26386</v>
      </c>
      <c r="N797" t="str">
        <f t="shared" si="25"/>
        <v>263861083956</v>
      </c>
      <c r="O797" t="e">
        <f>IFERROR(_xlfn.XLOOKUP(M797&amp;(F797),'Báo cáo'!#REF!,'Báo cáo'!#REF!),IFERROR(_xlfn.XLOOKUP(M797&amp;(F797-3),'Báo cáo'!#REF!,'Báo cáo'!#REF!),IFERROR(_xlfn.XLOOKUP(M797&amp;(F797-5),'Báo cáo'!#REF!,'Báo cáo'!#REF!),IFERROR(_xlfn.XLOOKUP(M797&amp;(F797+5),'Báo cáo'!#REF!,'Báo cáo'!#REF!),IFERROR(_xlfn.XLOOKUP(M797&amp;(F797+2),'Báo cáo'!#REF!,'Báo cáo'!#REF!),IFERROR(_xlfn.XLOOKUP(M797&amp;(F797-6),'Báo cáo'!#REF!,'Báo cáo'!#REF!),IFERROR(_xlfn.XLOOKUP(M797&amp;(F797-1),'Báo cáo'!#REF!,'Báo cáo'!#REF!),IFERROR(_xlfn.XLOOKUP(M797&amp;(F797+3),'Báo cáo'!#REF!,'Báo cáo'!#REF!),IFERROR(_xlfn.XLOOKUP(M797&amp;(F797+1),'Báo cáo'!#REF!,'Báo cáo'!#REF!),IFERROR(_xlfn.XLOOKUP(M797&amp;(F797-4),'Báo cáo'!#REF!,'Báo cáo'!#REF!),IFERROR(_xlfn.XLOOKUP(M797&amp;(F797+6),'Báo cáo'!#REF!,'Báo cáo'!#REF!),IFERROR(_xlfn.XLOOKUP(M797&amp;(F797-2),'Báo cáo'!#REF!,'Báo cáo'!#REF!),IFERROR(_xlfn.XLOOKUP(M797&amp;(F797+4),'Báo cáo'!#REF!,'Báo cáo'!#REF!),_xlfn.XLOOKUP(M797&amp;(F797+13),'Báo cáo'!#REF!,'Báo cáo'!#REF!))))))))))))))</f>
        <v>#REF!</v>
      </c>
    </row>
    <row r="798" spans="1:15" hidden="1">
      <c r="A798">
        <v>510012</v>
      </c>
      <c r="B798" t="s">
        <v>18518</v>
      </c>
      <c r="C798" t="s">
        <v>18519</v>
      </c>
      <c r="D798" t="s">
        <v>18556</v>
      </c>
      <c r="E798" s="79" t="s">
        <v>18557</v>
      </c>
      <c r="F798" s="80">
        <v>1539000</v>
      </c>
      <c r="G798" s="81">
        <v>46120</v>
      </c>
      <c r="H798" s="81"/>
      <c r="I798" s="81"/>
      <c r="J798" s="81">
        <v>46167</v>
      </c>
      <c r="K798" s="82" t="s">
        <v>17831</v>
      </c>
      <c r="L798" s="21">
        <v>46167</v>
      </c>
      <c r="M798">
        <f t="shared" si="24"/>
        <v>26387</v>
      </c>
      <c r="N798" t="str">
        <f t="shared" si="25"/>
        <v>263871539000</v>
      </c>
      <c r="O798" t="e">
        <f>IFERROR(_xlfn.XLOOKUP(M798&amp;(F798),'Báo cáo'!#REF!,'Báo cáo'!#REF!),IFERROR(_xlfn.XLOOKUP(M798&amp;(F798-3),'Báo cáo'!#REF!,'Báo cáo'!#REF!),IFERROR(_xlfn.XLOOKUP(M798&amp;(F798-5),'Báo cáo'!#REF!,'Báo cáo'!#REF!),IFERROR(_xlfn.XLOOKUP(M798&amp;(F798+5),'Báo cáo'!#REF!,'Báo cáo'!#REF!),IFERROR(_xlfn.XLOOKUP(M798&amp;(F798+2),'Báo cáo'!#REF!,'Báo cáo'!#REF!),IFERROR(_xlfn.XLOOKUP(M798&amp;(F798-6),'Báo cáo'!#REF!,'Báo cáo'!#REF!),IFERROR(_xlfn.XLOOKUP(M798&amp;(F798-1),'Báo cáo'!#REF!,'Báo cáo'!#REF!),IFERROR(_xlfn.XLOOKUP(M798&amp;(F798+3),'Báo cáo'!#REF!,'Báo cáo'!#REF!),IFERROR(_xlfn.XLOOKUP(M798&amp;(F798+1),'Báo cáo'!#REF!,'Báo cáo'!#REF!),IFERROR(_xlfn.XLOOKUP(M798&amp;(F798-4),'Báo cáo'!#REF!,'Báo cáo'!#REF!),IFERROR(_xlfn.XLOOKUP(M798&amp;(F798+6),'Báo cáo'!#REF!,'Báo cáo'!#REF!),IFERROR(_xlfn.XLOOKUP(M798&amp;(F798-2),'Báo cáo'!#REF!,'Báo cáo'!#REF!),IFERROR(_xlfn.XLOOKUP(M798&amp;(F798+4),'Báo cáo'!#REF!,'Báo cáo'!#REF!),_xlfn.XLOOKUP(M798&amp;(F798+13),'Báo cáo'!#REF!,'Báo cáo'!#REF!))))))))))))))</f>
        <v>#REF!</v>
      </c>
    </row>
    <row r="799" spans="1:15" hidden="1">
      <c r="A799">
        <v>510018</v>
      </c>
      <c r="B799" t="s">
        <v>18518</v>
      </c>
      <c r="C799" t="s">
        <v>18519</v>
      </c>
      <c r="D799" t="s">
        <v>18610</v>
      </c>
      <c r="E799" s="79" t="s">
        <v>18611</v>
      </c>
      <c r="F799" s="80">
        <v>4238582</v>
      </c>
      <c r="G799" s="81">
        <v>46121</v>
      </c>
      <c r="H799" s="81"/>
      <c r="I799" s="81"/>
      <c r="J799" s="81">
        <v>46167</v>
      </c>
      <c r="K799" s="82" t="s">
        <v>17852</v>
      </c>
      <c r="L799" s="21">
        <v>46167</v>
      </c>
      <c r="M799">
        <f t="shared" si="24"/>
        <v>26388</v>
      </c>
      <c r="N799" t="str">
        <f t="shared" si="25"/>
        <v>263884238582</v>
      </c>
      <c r="O799" t="e">
        <f>IFERROR(_xlfn.XLOOKUP(M799&amp;(F799),'Báo cáo'!#REF!,'Báo cáo'!#REF!),IFERROR(_xlfn.XLOOKUP(M799&amp;(F799-3),'Báo cáo'!#REF!,'Báo cáo'!#REF!),IFERROR(_xlfn.XLOOKUP(M799&amp;(F799-5),'Báo cáo'!#REF!,'Báo cáo'!#REF!),IFERROR(_xlfn.XLOOKUP(M799&amp;(F799+5),'Báo cáo'!#REF!,'Báo cáo'!#REF!),IFERROR(_xlfn.XLOOKUP(M799&amp;(F799+2),'Báo cáo'!#REF!,'Báo cáo'!#REF!),IFERROR(_xlfn.XLOOKUP(M799&amp;(F799-6),'Báo cáo'!#REF!,'Báo cáo'!#REF!),IFERROR(_xlfn.XLOOKUP(M799&amp;(F799-1),'Báo cáo'!#REF!,'Báo cáo'!#REF!),IFERROR(_xlfn.XLOOKUP(M799&amp;(F799+3),'Báo cáo'!#REF!,'Báo cáo'!#REF!),IFERROR(_xlfn.XLOOKUP(M799&amp;(F799+1),'Báo cáo'!#REF!,'Báo cáo'!#REF!),IFERROR(_xlfn.XLOOKUP(M799&amp;(F799-4),'Báo cáo'!#REF!,'Báo cáo'!#REF!),IFERROR(_xlfn.XLOOKUP(M799&amp;(F799+6),'Báo cáo'!#REF!,'Báo cáo'!#REF!),IFERROR(_xlfn.XLOOKUP(M799&amp;(F799-2),'Báo cáo'!#REF!,'Báo cáo'!#REF!),IFERROR(_xlfn.XLOOKUP(M799&amp;(F799+4),'Báo cáo'!#REF!,'Báo cáo'!#REF!),_xlfn.XLOOKUP(M799&amp;(F799+13),'Báo cáo'!#REF!,'Báo cáo'!#REF!))))))))))))))</f>
        <v>#REF!</v>
      </c>
    </row>
    <row r="800" spans="1:15" hidden="1">
      <c r="A800">
        <v>510018</v>
      </c>
      <c r="B800" t="s">
        <v>18518</v>
      </c>
      <c r="C800" t="s">
        <v>18519</v>
      </c>
      <c r="D800" t="s">
        <v>18612</v>
      </c>
      <c r="E800" s="79" t="s">
        <v>18613</v>
      </c>
      <c r="F800" s="80">
        <v>783000</v>
      </c>
      <c r="G800" s="81">
        <v>46121</v>
      </c>
      <c r="H800" s="81"/>
      <c r="I800" s="81"/>
      <c r="J800" s="81">
        <v>46167</v>
      </c>
      <c r="K800" s="82" t="s">
        <v>17855</v>
      </c>
      <c r="L800" s="21">
        <v>46167</v>
      </c>
      <c r="M800">
        <f t="shared" si="24"/>
        <v>26389</v>
      </c>
      <c r="N800" t="str">
        <f t="shared" si="25"/>
        <v>26389783000</v>
      </c>
      <c r="O800" t="e">
        <f>IFERROR(_xlfn.XLOOKUP(M800&amp;(F800),'Báo cáo'!#REF!,'Báo cáo'!#REF!),IFERROR(_xlfn.XLOOKUP(M800&amp;(F800-3),'Báo cáo'!#REF!,'Báo cáo'!#REF!),IFERROR(_xlfn.XLOOKUP(M800&amp;(F800-5),'Báo cáo'!#REF!,'Báo cáo'!#REF!),IFERROR(_xlfn.XLOOKUP(M800&amp;(F800+5),'Báo cáo'!#REF!,'Báo cáo'!#REF!),IFERROR(_xlfn.XLOOKUP(M800&amp;(F800+2),'Báo cáo'!#REF!,'Báo cáo'!#REF!),IFERROR(_xlfn.XLOOKUP(M800&amp;(F800-6),'Báo cáo'!#REF!,'Báo cáo'!#REF!),IFERROR(_xlfn.XLOOKUP(M800&amp;(F800-1),'Báo cáo'!#REF!,'Báo cáo'!#REF!),IFERROR(_xlfn.XLOOKUP(M800&amp;(F800+3),'Báo cáo'!#REF!,'Báo cáo'!#REF!),IFERROR(_xlfn.XLOOKUP(M800&amp;(F800+1),'Báo cáo'!#REF!,'Báo cáo'!#REF!),IFERROR(_xlfn.XLOOKUP(M800&amp;(F800-4),'Báo cáo'!#REF!,'Báo cáo'!#REF!),IFERROR(_xlfn.XLOOKUP(M800&amp;(F800+6),'Báo cáo'!#REF!,'Báo cáo'!#REF!),IFERROR(_xlfn.XLOOKUP(M800&amp;(F800-2),'Báo cáo'!#REF!,'Báo cáo'!#REF!),IFERROR(_xlfn.XLOOKUP(M800&amp;(F800+4),'Báo cáo'!#REF!,'Báo cáo'!#REF!),_xlfn.XLOOKUP(M800&amp;(F800+13),'Báo cáo'!#REF!,'Báo cáo'!#REF!))))))))))))))</f>
        <v>#REF!</v>
      </c>
    </row>
    <row r="801" spans="1:15" hidden="1">
      <c r="A801">
        <v>510018</v>
      </c>
      <c r="B801" t="s">
        <v>18518</v>
      </c>
      <c r="C801" t="s">
        <v>18519</v>
      </c>
      <c r="D801" t="s">
        <v>18614</v>
      </c>
      <c r="E801" s="79" t="s">
        <v>18615</v>
      </c>
      <c r="F801" s="80">
        <v>1108269</v>
      </c>
      <c r="G801" s="81">
        <v>46121</v>
      </c>
      <c r="H801" s="81"/>
      <c r="I801" s="81"/>
      <c r="J801" s="81">
        <v>46167</v>
      </c>
      <c r="K801" s="82" t="s">
        <v>17858</v>
      </c>
      <c r="L801" s="21">
        <v>46167</v>
      </c>
      <c r="M801">
        <f t="shared" si="24"/>
        <v>26390</v>
      </c>
      <c r="N801" t="str">
        <f t="shared" si="25"/>
        <v>263901108269</v>
      </c>
      <c r="O801" t="e">
        <f>IFERROR(_xlfn.XLOOKUP(M801&amp;(F801),'Báo cáo'!#REF!,'Báo cáo'!#REF!),IFERROR(_xlfn.XLOOKUP(M801&amp;(F801-3),'Báo cáo'!#REF!,'Báo cáo'!#REF!),IFERROR(_xlfn.XLOOKUP(M801&amp;(F801-5),'Báo cáo'!#REF!,'Báo cáo'!#REF!),IFERROR(_xlfn.XLOOKUP(M801&amp;(F801+5),'Báo cáo'!#REF!,'Báo cáo'!#REF!),IFERROR(_xlfn.XLOOKUP(M801&amp;(F801+2),'Báo cáo'!#REF!,'Báo cáo'!#REF!),IFERROR(_xlfn.XLOOKUP(M801&amp;(F801-6),'Báo cáo'!#REF!,'Báo cáo'!#REF!),IFERROR(_xlfn.XLOOKUP(M801&amp;(F801-1),'Báo cáo'!#REF!,'Báo cáo'!#REF!),IFERROR(_xlfn.XLOOKUP(M801&amp;(F801+3),'Báo cáo'!#REF!,'Báo cáo'!#REF!),IFERROR(_xlfn.XLOOKUP(M801&amp;(F801+1),'Báo cáo'!#REF!,'Báo cáo'!#REF!),IFERROR(_xlfn.XLOOKUP(M801&amp;(F801-4),'Báo cáo'!#REF!,'Báo cáo'!#REF!),IFERROR(_xlfn.XLOOKUP(M801&amp;(F801+6),'Báo cáo'!#REF!,'Báo cáo'!#REF!),IFERROR(_xlfn.XLOOKUP(M801&amp;(F801-2),'Báo cáo'!#REF!,'Báo cáo'!#REF!),IFERROR(_xlfn.XLOOKUP(M801&amp;(F801+4),'Báo cáo'!#REF!,'Báo cáo'!#REF!),_xlfn.XLOOKUP(M801&amp;(F801+13),'Báo cáo'!#REF!,'Báo cáo'!#REF!))))))))))))))</f>
        <v>#REF!</v>
      </c>
    </row>
    <row r="802" spans="1:15" hidden="1">
      <c r="A802">
        <v>510010</v>
      </c>
      <c r="B802" t="s">
        <v>18518</v>
      </c>
      <c r="C802" t="s">
        <v>18519</v>
      </c>
      <c r="D802" t="s">
        <v>18536</v>
      </c>
      <c r="E802" s="79" t="s">
        <v>18537</v>
      </c>
      <c r="F802" s="80">
        <v>5890172</v>
      </c>
      <c r="G802" s="81">
        <v>46122</v>
      </c>
      <c r="H802" s="81"/>
      <c r="I802" s="81"/>
      <c r="J802" s="81">
        <v>46167</v>
      </c>
      <c r="K802" s="82" t="s">
        <v>17882</v>
      </c>
      <c r="L802" s="21">
        <v>46167</v>
      </c>
      <c r="M802">
        <f t="shared" si="24"/>
        <v>26391</v>
      </c>
      <c r="N802" t="str">
        <f t="shared" si="25"/>
        <v>263915890172</v>
      </c>
      <c r="O802" t="e">
        <f>IFERROR(_xlfn.XLOOKUP(M802&amp;(F802),'Báo cáo'!#REF!,'Báo cáo'!#REF!),IFERROR(_xlfn.XLOOKUP(M802&amp;(F802-3),'Báo cáo'!#REF!,'Báo cáo'!#REF!),IFERROR(_xlfn.XLOOKUP(M802&amp;(F802-5),'Báo cáo'!#REF!,'Báo cáo'!#REF!),IFERROR(_xlfn.XLOOKUP(M802&amp;(F802+5),'Báo cáo'!#REF!,'Báo cáo'!#REF!),IFERROR(_xlfn.XLOOKUP(M802&amp;(F802+2),'Báo cáo'!#REF!,'Báo cáo'!#REF!),IFERROR(_xlfn.XLOOKUP(M802&amp;(F802-6),'Báo cáo'!#REF!,'Báo cáo'!#REF!),IFERROR(_xlfn.XLOOKUP(M802&amp;(F802-1),'Báo cáo'!#REF!,'Báo cáo'!#REF!),IFERROR(_xlfn.XLOOKUP(M802&amp;(F802+3),'Báo cáo'!#REF!,'Báo cáo'!#REF!),IFERROR(_xlfn.XLOOKUP(M802&amp;(F802+1),'Báo cáo'!#REF!,'Báo cáo'!#REF!),IFERROR(_xlfn.XLOOKUP(M802&amp;(F802-4),'Báo cáo'!#REF!,'Báo cáo'!#REF!),IFERROR(_xlfn.XLOOKUP(M802&amp;(F802+6),'Báo cáo'!#REF!,'Báo cáo'!#REF!),IFERROR(_xlfn.XLOOKUP(M802&amp;(F802-2),'Báo cáo'!#REF!,'Báo cáo'!#REF!),IFERROR(_xlfn.XLOOKUP(M802&amp;(F802+4),'Báo cáo'!#REF!,'Báo cáo'!#REF!),_xlfn.XLOOKUP(M802&amp;(F802+13),'Báo cáo'!#REF!,'Báo cáo'!#REF!))))))))))))))</f>
        <v>#REF!</v>
      </c>
    </row>
    <row r="803" spans="1:15" hidden="1">
      <c r="A803">
        <v>510010</v>
      </c>
      <c r="B803" t="s">
        <v>18518</v>
      </c>
      <c r="C803" t="s">
        <v>18519</v>
      </c>
      <c r="D803" t="s">
        <v>18540</v>
      </c>
      <c r="E803" s="79" t="s">
        <v>18541</v>
      </c>
      <c r="F803" s="80">
        <v>18075258</v>
      </c>
      <c r="G803" s="81">
        <v>46122</v>
      </c>
      <c r="H803" s="81"/>
      <c r="I803" s="81"/>
      <c r="J803" s="81">
        <v>46167</v>
      </c>
      <c r="K803" s="82" t="s">
        <v>17885</v>
      </c>
      <c r="L803" s="21">
        <v>46167</v>
      </c>
      <c r="M803">
        <f t="shared" si="24"/>
        <v>26392</v>
      </c>
      <c r="N803" t="str">
        <f t="shared" si="25"/>
        <v>2639218075258</v>
      </c>
      <c r="O803" t="e">
        <f>IFERROR(_xlfn.XLOOKUP(M803&amp;(F803),'Báo cáo'!#REF!,'Báo cáo'!#REF!),IFERROR(_xlfn.XLOOKUP(M803&amp;(F803-3),'Báo cáo'!#REF!,'Báo cáo'!#REF!),IFERROR(_xlfn.XLOOKUP(M803&amp;(F803-5),'Báo cáo'!#REF!,'Báo cáo'!#REF!),IFERROR(_xlfn.XLOOKUP(M803&amp;(F803+5),'Báo cáo'!#REF!,'Báo cáo'!#REF!),IFERROR(_xlfn.XLOOKUP(M803&amp;(F803+2),'Báo cáo'!#REF!,'Báo cáo'!#REF!),IFERROR(_xlfn.XLOOKUP(M803&amp;(F803-6),'Báo cáo'!#REF!,'Báo cáo'!#REF!),IFERROR(_xlfn.XLOOKUP(M803&amp;(F803-1),'Báo cáo'!#REF!,'Báo cáo'!#REF!),IFERROR(_xlfn.XLOOKUP(M803&amp;(F803+3),'Báo cáo'!#REF!,'Báo cáo'!#REF!),IFERROR(_xlfn.XLOOKUP(M803&amp;(F803+1),'Báo cáo'!#REF!,'Báo cáo'!#REF!),IFERROR(_xlfn.XLOOKUP(M803&amp;(F803-4),'Báo cáo'!#REF!,'Báo cáo'!#REF!),IFERROR(_xlfn.XLOOKUP(M803&amp;(F803+6),'Báo cáo'!#REF!,'Báo cáo'!#REF!),IFERROR(_xlfn.XLOOKUP(M803&amp;(F803-2),'Báo cáo'!#REF!,'Báo cáo'!#REF!),IFERROR(_xlfn.XLOOKUP(M803&amp;(F803+4),'Báo cáo'!#REF!,'Báo cáo'!#REF!),_xlfn.XLOOKUP(M803&amp;(F803+13),'Báo cáo'!#REF!,'Báo cáo'!#REF!))))))))))))))</f>
        <v>#REF!</v>
      </c>
    </row>
    <row r="804" spans="1:15" hidden="1">
      <c r="A804">
        <v>510010</v>
      </c>
      <c r="B804" t="s">
        <v>18518</v>
      </c>
      <c r="C804" t="s">
        <v>18519</v>
      </c>
      <c r="D804" t="s">
        <v>18538</v>
      </c>
      <c r="E804" s="79" t="s">
        <v>18539</v>
      </c>
      <c r="F804" s="80">
        <v>756000</v>
      </c>
      <c r="G804" s="81">
        <v>46122</v>
      </c>
      <c r="H804" s="81"/>
      <c r="I804" s="81"/>
      <c r="J804" s="81">
        <v>46167</v>
      </c>
      <c r="K804" s="82" t="s">
        <v>17888</v>
      </c>
      <c r="L804" s="21">
        <v>46167</v>
      </c>
      <c r="M804">
        <f t="shared" si="24"/>
        <v>26393</v>
      </c>
      <c r="N804" t="str">
        <f t="shared" si="25"/>
        <v>26393756000</v>
      </c>
      <c r="O804" t="e">
        <f>IFERROR(_xlfn.XLOOKUP(M804&amp;(F804),'Báo cáo'!#REF!,'Báo cáo'!#REF!),IFERROR(_xlfn.XLOOKUP(M804&amp;(F804-3),'Báo cáo'!#REF!,'Báo cáo'!#REF!),IFERROR(_xlfn.XLOOKUP(M804&amp;(F804-5),'Báo cáo'!#REF!,'Báo cáo'!#REF!),IFERROR(_xlfn.XLOOKUP(M804&amp;(F804+5),'Báo cáo'!#REF!,'Báo cáo'!#REF!),IFERROR(_xlfn.XLOOKUP(M804&amp;(F804+2),'Báo cáo'!#REF!,'Báo cáo'!#REF!),IFERROR(_xlfn.XLOOKUP(M804&amp;(F804-6),'Báo cáo'!#REF!,'Báo cáo'!#REF!),IFERROR(_xlfn.XLOOKUP(M804&amp;(F804-1),'Báo cáo'!#REF!,'Báo cáo'!#REF!),IFERROR(_xlfn.XLOOKUP(M804&amp;(F804+3),'Báo cáo'!#REF!,'Báo cáo'!#REF!),IFERROR(_xlfn.XLOOKUP(M804&amp;(F804+1),'Báo cáo'!#REF!,'Báo cáo'!#REF!),IFERROR(_xlfn.XLOOKUP(M804&amp;(F804-4),'Báo cáo'!#REF!,'Báo cáo'!#REF!),IFERROR(_xlfn.XLOOKUP(M804&amp;(F804+6),'Báo cáo'!#REF!,'Báo cáo'!#REF!),IFERROR(_xlfn.XLOOKUP(M804&amp;(F804-2),'Báo cáo'!#REF!,'Báo cáo'!#REF!),IFERROR(_xlfn.XLOOKUP(M804&amp;(F804+4),'Báo cáo'!#REF!,'Báo cáo'!#REF!),_xlfn.XLOOKUP(M804&amp;(F804+13),'Báo cáo'!#REF!,'Báo cáo'!#REF!))))))))))))))</f>
        <v>#REF!</v>
      </c>
    </row>
    <row r="805" spans="1:15" hidden="1">
      <c r="A805">
        <v>510026</v>
      </c>
      <c r="B805" t="s">
        <v>18518</v>
      </c>
      <c r="C805" t="s">
        <v>18519</v>
      </c>
      <c r="D805" t="s">
        <v>18642</v>
      </c>
      <c r="E805" s="79" t="s">
        <v>18643</v>
      </c>
      <c r="F805" s="80">
        <v>1060695</v>
      </c>
      <c r="G805" s="81">
        <v>46120</v>
      </c>
      <c r="H805" s="81"/>
      <c r="I805" s="81"/>
      <c r="J805" s="81">
        <v>46167</v>
      </c>
      <c r="K805" s="82" t="s">
        <v>17849</v>
      </c>
      <c r="L805" s="21">
        <v>46167</v>
      </c>
      <c r="M805">
        <f t="shared" si="24"/>
        <v>26528</v>
      </c>
      <c r="N805" t="str">
        <f t="shared" si="25"/>
        <v>265281060695</v>
      </c>
      <c r="O805" t="e">
        <f>IFERROR(_xlfn.XLOOKUP(M805&amp;(F805),'Báo cáo'!#REF!,'Báo cáo'!#REF!),IFERROR(_xlfn.XLOOKUP(M805&amp;(F805-3),'Báo cáo'!#REF!,'Báo cáo'!#REF!),IFERROR(_xlfn.XLOOKUP(M805&amp;(F805-5),'Báo cáo'!#REF!,'Báo cáo'!#REF!),IFERROR(_xlfn.XLOOKUP(M805&amp;(F805+5),'Báo cáo'!#REF!,'Báo cáo'!#REF!),IFERROR(_xlfn.XLOOKUP(M805&amp;(F805+2),'Báo cáo'!#REF!,'Báo cáo'!#REF!),IFERROR(_xlfn.XLOOKUP(M805&amp;(F805-6),'Báo cáo'!#REF!,'Báo cáo'!#REF!),IFERROR(_xlfn.XLOOKUP(M805&amp;(F805-1),'Báo cáo'!#REF!,'Báo cáo'!#REF!),IFERROR(_xlfn.XLOOKUP(M805&amp;(F805+3),'Báo cáo'!#REF!,'Báo cáo'!#REF!),IFERROR(_xlfn.XLOOKUP(M805&amp;(F805+1),'Báo cáo'!#REF!,'Báo cáo'!#REF!),IFERROR(_xlfn.XLOOKUP(M805&amp;(F805-4),'Báo cáo'!#REF!,'Báo cáo'!#REF!),IFERROR(_xlfn.XLOOKUP(M805&amp;(F805+6),'Báo cáo'!#REF!,'Báo cáo'!#REF!),IFERROR(_xlfn.XLOOKUP(M805&amp;(F805-2),'Báo cáo'!#REF!,'Báo cáo'!#REF!),IFERROR(_xlfn.XLOOKUP(M805&amp;(F805+4),'Báo cáo'!#REF!,'Báo cáo'!#REF!),_xlfn.XLOOKUP(M805&amp;(F805+13),'Báo cáo'!#REF!,'Báo cáo'!#REF!))))))))))))))</f>
        <v>#REF!</v>
      </c>
    </row>
    <row r="806" spans="1:15" hidden="1">
      <c r="A806">
        <v>510027</v>
      </c>
      <c r="B806" t="s">
        <v>18518</v>
      </c>
      <c r="C806" t="s">
        <v>18519</v>
      </c>
      <c r="D806" t="s">
        <v>18649</v>
      </c>
      <c r="E806" s="79" t="s">
        <v>18650</v>
      </c>
      <c r="F806" s="80">
        <v>4772102</v>
      </c>
      <c r="G806" s="81">
        <v>46123</v>
      </c>
      <c r="H806" s="81"/>
      <c r="I806" s="81"/>
      <c r="J806" s="81">
        <v>46167</v>
      </c>
      <c r="K806" s="82" t="s">
        <v>17861</v>
      </c>
      <c r="L806" s="21">
        <v>46167</v>
      </c>
      <c r="M806">
        <f t="shared" si="24"/>
        <v>26550</v>
      </c>
      <c r="N806" t="str">
        <f t="shared" si="25"/>
        <v>265504772102</v>
      </c>
      <c r="O806" t="e">
        <f>IFERROR(_xlfn.XLOOKUP(M806&amp;(F806),'Báo cáo'!#REF!,'Báo cáo'!#REF!),IFERROR(_xlfn.XLOOKUP(M806&amp;(F806-3),'Báo cáo'!#REF!,'Báo cáo'!#REF!),IFERROR(_xlfn.XLOOKUP(M806&amp;(F806-5),'Báo cáo'!#REF!,'Báo cáo'!#REF!),IFERROR(_xlfn.XLOOKUP(M806&amp;(F806+5),'Báo cáo'!#REF!,'Báo cáo'!#REF!),IFERROR(_xlfn.XLOOKUP(M806&amp;(F806+2),'Báo cáo'!#REF!,'Báo cáo'!#REF!),IFERROR(_xlfn.XLOOKUP(M806&amp;(F806-6),'Báo cáo'!#REF!,'Báo cáo'!#REF!),IFERROR(_xlfn.XLOOKUP(M806&amp;(F806-1),'Báo cáo'!#REF!,'Báo cáo'!#REF!),IFERROR(_xlfn.XLOOKUP(M806&amp;(F806+3),'Báo cáo'!#REF!,'Báo cáo'!#REF!),IFERROR(_xlfn.XLOOKUP(M806&amp;(F806+1),'Báo cáo'!#REF!,'Báo cáo'!#REF!),IFERROR(_xlfn.XLOOKUP(M806&amp;(F806-4),'Báo cáo'!#REF!,'Báo cáo'!#REF!),IFERROR(_xlfn.XLOOKUP(M806&amp;(F806+6),'Báo cáo'!#REF!,'Báo cáo'!#REF!),IFERROR(_xlfn.XLOOKUP(M806&amp;(F806-2),'Báo cáo'!#REF!,'Báo cáo'!#REF!),IFERROR(_xlfn.XLOOKUP(M806&amp;(F806+4),'Báo cáo'!#REF!,'Báo cáo'!#REF!),_xlfn.XLOOKUP(M806&amp;(F806+13),'Báo cáo'!#REF!,'Báo cáo'!#REF!))))))))))))))</f>
        <v>#REF!</v>
      </c>
    </row>
    <row r="807" spans="1:15" hidden="1">
      <c r="A807">
        <v>510025</v>
      </c>
      <c r="B807" t="s">
        <v>18518</v>
      </c>
      <c r="C807" t="s">
        <v>18519</v>
      </c>
      <c r="D807" t="s">
        <v>18636</v>
      </c>
      <c r="E807" s="79" t="s">
        <v>18637</v>
      </c>
      <c r="F807" s="80">
        <v>2797389</v>
      </c>
      <c r="G807" s="81">
        <v>46122</v>
      </c>
      <c r="H807" s="81"/>
      <c r="I807" s="81"/>
      <c r="J807" s="81">
        <v>46167</v>
      </c>
      <c r="K807" s="82" t="s">
        <v>17864</v>
      </c>
      <c r="L807" s="21">
        <v>46167</v>
      </c>
      <c r="M807">
        <f t="shared" si="24"/>
        <v>26551</v>
      </c>
      <c r="N807" t="str">
        <f t="shared" si="25"/>
        <v>265512797389</v>
      </c>
      <c r="O807" t="e">
        <f>IFERROR(_xlfn.XLOOKUP(M807&amp;(F807),'Báo cáo'!#REF!,'Báo cáo'!#REF!),IFERROR(_xlfn.XLOOKUP(M807&amp;(F807-3),'Báo cáo'!#REF!,'Báo cáo'!#REF!),IFERROR(_xlfn.XLOOKUP(M807&amp;(F807-5),'Báo cáo'!#REF!,'Báo cáo'!#REF!),IFERROR(_xlfn.XLOOKUP(M807&amp;(F807+5),'Báo cáo'!#REF!,'Báo cáo'!#REF!),IFERROR(_xlfn.XLOOKUP(M807&amp;(F807+2),'Báo cáo'!#REF!,'Báo cáo'!#REF!),IFERROR(_xlfn.XLOOKUP(M807&amp;(F807-6),'Báo cáo'!#REF!,'Báo cáo'!#REF!),IFERROR(_xlfn.XLOOKUP(M807&amp;(F807-1),'Báo cáo'!#REF!,'Báo cáo'!#REF!),IFERROR(_xlfn.XLOOKUP(M807&amp;(F807+3),'Báo cáo'!#REF!,'Báo cáo'!#REF!),IFERROR(_xlfn.XLOOKUP(M807&amp;(F807+1),'Báo cáo'!#REF!,'Báo cáo'!#REF!),IFERROR(_xlfn.XLOOKUP(M807&amp;(F807-4),'Báo cáo'!#REF!,'Báo cáo'!#REF!),IFERROR(_xlfn.XLOOKUP(M807&amp;(F807+6),'Báo cáo'!#REF!,'Báo cáo'!#REF!),IFERROR(_xlfn.XLOOKUP(M807&amp;(F807-2),'Báo cáo'!#REF!,'Báo cáo'!#REF!),IFERROR(_xlfn.XLOOKUP(M807&amp;(F807+4),'Báo cáo'!#REF!,'Báo cáo'!#REF!),_xlfn.XLOOKUP(M807&amp;(F807+13),'Báo cáo'!#REF!,'Báo cáo'!#REF!))))))))))))))</f>
        <v>#REF!</v>
      </c>
    </row>
    <row r="808" spans="1:15" hidden="1">
      <c r="A808">
        <v>510022</v>
      </c>
      <c r="B808" t="s">
        <v>18518</v>
      </c>
      <c r="C808" t="s">
        <v>18519</v>
      </c>
      <c r="D808" t="s">
        <v>18626</v>
      </c>
      <c r="E808" s="79" t="s">
        <v>18627</v>
      </c>
      <c r="F808" s="80">
        <v>10219514</v>
      </c>
      <c r="G808" s="81">
        <v>46123</v>
      </c>
      <c r="H808" s="81"/>
      <c r="I808" s="81"/>
      <c r="J808" s="81">
        <v>46167</v>
      </c>
      <c r="K808" s="82" t="s">
        <v>17867</v>
      </c>
      <c r="L808" s="21">
        <v>46167</v>
      </c>
      <c r="M808">
        <f t="shared" si="24"/>
        <v>26552</v>
      </c>
      <c r="N808" t="str">
        <f t="shared" si="25"/>
        <v>2655210219514</v>
      </c>
      <c r="O808" t="e">
        <f>IFERROR(_xlfn.XLOOKUP(M808&amp;(F808),'Báo cáo'!#REF!,'Báo cáo'!#REF!),IFERROR(_xlfn.XLOOKUP(M808&amp;(F808-3),'Báo cáo'!#REF!,'Báo cáo'!#REF!),IFERROR(_xlfn.XLOOKUP(M808&amp;(F808-5),'Báo cáo'!#REF!,'Báo cáo'!#REF!),IFERROR(_xlfn.XLOOKUP(M808&amp;(F808+5),'Báo cáo'!#REF!,'Báo cáo'!#REF!),IFERROR(_xlfn.XLOOKUP(M808&amp;(F808+2),'Báo cáo'!#REF!,'Báo cáo'!#REF!),IFERROR(_xlfn.XLOOKUP(M808&amp;(F808-6),'Báo cáo'!#REF!,'Báo cáo'!#REF!),IFERROR(_xlfn.XLOOKUP(M808&amp;(F808-1),'Báo cáo'!#REF!,'Báo cáo'!#REF!),IFERROR(_xlfn.XLOOKUP(M808&amp;(F808+3),'Báo cáo'!#REF!,'Báo cáo'!#REF!),IFERROR(_xlfn.XLOOKUP(M808&amp;(F808+1),'Báo cáo'!#REF!,'Báo cáo'!#REF!),IFERROR(_xlfn.XLOOKUP(M808&amp;(F808-4),'Báo cáo'!#REF!,'Báo cáo'!#REF!),IFERROR(_xlfn.XLOOKUP(M808&amp;(F808+6),'Báo cáo'!#REF!,'Báo cáo'!#REF!),IFERROR(_xlfn.XLOOKUP(M808&amp;(F808-2),'Báo cáo'!#REF!,'Báo cáo'!#REF!),IFERROR(_xlfn.XLOOKUP(M808&amp;(F808+4),'Báo cáo'!#REF!,'Báo cáo'!#REF!),_xlfn.XLOOKUP(M808&amp;(F808+13),'Báo cáo'!#REF!,'Báo cáo'!#REF!))))))))))))))</f>
        <v>#REF!</v>
      </c>
    </row>
    <row r="809" spans="1:15" hidden="1">
      <c r="A809">
        <v>510016</v>
      </c>
      <c r="B809" t="s">
        <v>18518</v>
      </c>
      <c r="C809" t="s">
        <v>18519</v>
      </c>
      <c r="D809" t="s">
        <v>18588</v>
      </c>
      <c r="E809" s="79" t="s">
        <v>18589</v>
      </c>
      <c r="F809" s="80">
        <v>7579899</v>
      </c>
      <c r="G809" s="81">
        <v>46125</v>
      </c>
      <c r="H809" s="81"/>
      <c r="I809" s="81"/>
      <c r="J809" s="81">
        <v>46167</v>
      </c>
      <c r="K809" s="82" t="s">
        <v>17870</v>
      </c>
      <c r="L809" s="21">
        <v>46167</v>
      </c>
      <c r="M809">
        <f t="shared" si="24"/>
        <v>26553</v>
      </c>
      <c r="N809" t="str">
        <f t="shared" si="25"/>
        <v>265537579899</v>
      </c>
      <c r="O809" t="e">
        <f>IFERROR(_xlfn.XLOOKUP(M809&amp;(F809),'Báo cáo'!#REF!,'Báo cáo'!#REF!),IFERROR(_xlfn.XLOOKUP(M809&amp;(F809-3),'Báo cáo'!#REF!,'Báo cáo'!#REF!),IFERROR(_xlfn.XLOOKUP(M809&amp;(F809-5),'Báo cáo'!#REF!,'Báo cáo'!#REF!),IFERROR(_xlfn.XLOOKUP(M809&amp;(F809+5),'Báo cáo'!#REF!,'Báo cáo'!#REF!),IFERROR(_xlfn.XLOOKUP(M809&amp;(F809+2),'Báo cáo'!#REF!,'Báo cáo'!#REF!),IFERROR(_xlfn.XLOOKUP(M809&amp;(F809-6),'Báo cáo'!#REF!,'Báo cáo'!#REF!),IFERROR(_xlfn.XLOOKUP(M809&amp;(F809-1),'Báo cáo'!#REF!,'Báo cáo'!#REF!),IFERROR(_xlfn.XLOOKUP(M809&amp;(F809+3),'Báo cáo'!#REF!,'Báo cáo'!#REF!),IFERROR(_xlfn.XLOOKUP(M809&amp;(F809+1),'Báo cáo'!#REF!,'Báo cáo'!#REF!),IFERROR(_xlfn.XLOOKUP(M809&amp;(F809-4),'Báo cáo'!#REF!,'Báo cáo'!#REF!),IFERROR(_xlfn.XLOOKUP(M809&amp;(F809+6),'Báo cáo'!#REF!,'Báo cáo'!#REF!),IFERROR(_xlfn.XLOOKUP(M809&amp;(F809-2),'Báo cáo'!#REF!,'Báo cáo'!#REF!),IFERROR(_xlfn.XLOOKUP(M809&amp;(F809+4),'Báo cáo'!#REF!,'Báo cáo'!#REF!),_xlfn.XLOOKUP(M809&amp;(F809+13),'Báo cáo'!#REF!,'Báo cáo'!#REF!))))))))))))))</f>
        <v>#REF!</v>
      </c>
    </row>
    <row r="810" spans="1:15" hidden="1">
      <c r="A810">
        <v>510016</v>
      </c>
      <c r="B810" t="s">
        <v>18518</v>
      </c>
      <c r="C810" t="s">
        <v>18519</v>
      </c>
      <c r="D810" t="s">
        <v>18586</v>
      </c>
      <c r="E810" s="79" t="s">
        <v>18587</v>
      </c>
      <c r="F810" s="80">
        <v>1395765</v>
      </c>
      <c r="G810" s="81">
        <v>46125</v>
      </c>
      <c r="H810" s="81"/>
      <c r="I810" s="81"/>
      <c r="J810" s="81">
        <v>46167</v>
      </c>
      <c r="K810" s="82" t="s">
        <v>17873</v>
      </c>
      <c r="L810" s="21">
        <v>46167</v>
      </c>
      <c r="M810">
        <f t="shared" si="24"/>
        <v>26554</v>
      </c>
      <c r="N810" t="str">
        <f t="shared" si="25"/>
        <v>265541395765</v>
      </c>
      <c r="O810" t="e">
        <f>IFERROR(_xlfn.XLOOKUP(M810&amp;(F810),'Báo cáo'!#REF!,'Báo cáo'!#REF!),IFERROR(_xlfn.XLOOKUP(M810&amp;(F810-3),'Báo cáo'!#REF!,'Báo cáo'!#REF!),IFERROR(_xlfn.XLOOKUP(M810&amp;(F810-5),'Báo cáo'!#REF!,'Báo cáo'!#REF!),IFERROR(_xlfn.XLOOKUP(M810&amp;(F810+5),'Báo cáo'!#REF!,'Báo cáo'!#REF!),IFERROR(_xlfn.XLOOKUP(M810&amp;(F810+2),'Báo cáo'!#REF!,'Báo cáo'!#REF!),IFERROR(_xlfn.XLOOKUP(M810&amp;(F810-6),'Báo cáo'!#REF!,'Báo cáo'!#REF!),IFERROR(_xlfn.XLOOKUP(M810&amp;(F810-1),'Báo cáo'!#REF!,'Báo cáo'!#REF!),IFERROR(_xlfn.XLOOKUP(M810&amp;(F810+3),'Báo cáo'!#REF!,'Báo cáo'!#REF!),IFERROR(_xlfn.XLOOKUP(M810&amp;(F810+1),'Báo cáo'!#REF!,'Báo cáo'!#REF!),IFERROR(_xlfn.XLOOKUP(M810&amp;(F810-4),'Báo cáo'!#REF!,'Báo cáo'!#REF!),IFERROR(_xlfn.XLOOKUP(M810&amp;(F810+6),'Báo cáo'!#REF!,'Báo cáo'!#REF!),IFERROR(_xlfn.XLOOKUP(M810&amp;(F810-2),'Báo cáo'!#REF!,'Báo cáo'!#REF!),IFERROR(_xlfn.XLOOKUP(M810&amp;(F810+4),'Báo cáo'!#REF!,'Báo cáo'!#REF!),_xlfn.XLOOKUP(M810&amp;(F810+13),'Báo cáo'!#REF!,'Báo cáo'!#REF!))))))))))))))</f>
        <v>#REF!</v>
      </c>
    </row>
    <row r="811" spans="1:15" hidden="1">
      <c r="A811">
        <v>510015</v>
      </c>
      <c r="B811" t="s">
        <v>18518</v>
      </c>
      <c r="C811" t="s">
        <v>18519</v>
      </c>
      <c r="D811" t="s">
        <v>18584</v>
      </c>
      <c r="E811" s="79" t="s">
        <v>18585</v>
      </c>
      <c r="F811" s="80">
        <v>4444538</v>
      </c>
      <c r="G811" s="81">
        <v>46122</v>
      </c>
      <c r="H811" s="81"/>
      <c r="I811" s="81"/>
      <c r="J811" s="81">
        <v>46167</v>
      </c>
      <c r="K811" s="82" t="s">
        <v>17876</v>
      </c>
      <c r="L811" s="21">
        <v>46167</v>
      </c>
      <c r="M811">
        <f t="shared" si="24"/>
        <v>26555</v>
      </c>
      <c r="N811" t="str">
        <f t="shared" si="25"/>
        <v>265554444538</v>
      </c>
      <c r="O811" t="e">
        <f>IFERROR(_xlfn.XLOOKUP(M811&amp;(F811),'Báo cáo'!#REF!,'Báo cáo'!#REF!),IFERROR(_xlfn.XLOOKUP(M811&amp;(F811-3),'Báo cáo'!#REF!,'Báo cáo'!#REF!),IFERROR(_xlfn.XLOOKUP(M811&amp;(F811-5),'Báo cáo'!#REF!,'Báo cáo'!#REF!),IFERROR(_xlfn.XLOOKUP(M811&amp;(F811+5),'Báo cáo'!#REF!,'Báo cáo'!#REF!),IFERROR(_xlfn.XLOOKUP(M811&amp;(F811+2),'Báo cáo'!#REF!,'Báo cáo'!#REF!),IFERROR(_xlfn.XLOOKUP(M811&amp;(F811-6),'Báo cáo'!#REF!,'Báo cáo'!#REF!),IFERROR(_xlfn.XLOOKUP(M811&amp;(F811-1),'Báo cáo'!#REF!,'Báo cáo'!#REF!),IFERROR(_xlfn.XLOOKUP(M811&amp;(F811+3),'Báo cáo'!#REF!,'Báo cáo'!#REF!),IFERROR(_xlfn.XLOOKUP(M811&amp;(F811+1),'Báo cáo'!#REF!,'Báo cáo'!#REF!),IFERROR(_xlfn.XLOOKUP(M811&amp;(F811-4),'Báo cáo'!#REF!,'Báo cáo'!#REF!),IFERROR(_xlfn.XLOOKUP(M811&amp;(F811+6),'Báo cáo'!#REF!,'Báo cáo'!#REF!),IFERROR(_xlfn.XLOOKUP(M811&amp;(F811-2),'Báo cáo'!#REF!,'Báo cáo'!#REF!),IFERROR(_xlfn.XLOOKUP(M811&amp;(F811+4),'Báo cáo'!#REF!,'Báo cáo'!#REF!),_xlfn.XLOOKUP(M811&amp;(F811+13),'Báo cáo'!#REF!,'Báo cáo'!#REF!))))))))))))))</f>
        <v>#REF!</v>
      </c>
    </row>
    <row r="812" spans="1:15" hidden="1">
      <c r="A812">
        <v>510015</v>
      </c>
      <c r="B812" t="s">
        <v>18518</v>
      </c>
      <c r="C812" t="s">
        <v>18519</v>
      </c>
      <c r="D812" t="s">
        <v>18582</v>
      </c>
      <c r="E812" s="79" t="s">
        <v>18583</v>
      </c>
      <c r="F812" s="80">
        <v>1108269</v>
      </c>
      <c r="G812" s="81">
        <v>46122</v>
      </c>
      <c r="H812" s="81"/>
      <c r="I812" s="81"/>
      <c r="J812" s="81">
        <v>46167</v>
      </c>
      <c r="K812" s="82" t="s">
        <v>17879</v>
      </c>
      <c r="L812" s="21">
        <v>46167</v>
      </c>
      <c r="M812">
        <f t="shared" si="24"/>
        <v>26556</v>
      </c>
      <c r="N812" t="str">
        <f t="shared" si="25"/>
        <v>265561108269</v>
      </c>
      <c r="O812" t="e">
        <f>IFERROR(_xlfn.XLOOKUP(M812&amp;(F812),'Báo cáo'!#REF!,'Báo cáo'!#REF!),IFERROR(_xlfn.XLOOKUP(M812&amp;(F812-3),'Báo cáo'!#REF!,'Báo cáo'!#REF!),IFERROR(_xlfn.XLOOKUP(M812&amp;(F812-5),'Báo cáo'!#REF!,'Báo cáo'!#REF!),IFERROR(_xlfn.XLOOKUP(M812&amp;(F812+5),'Báo cáo'!#REF!,'Báo cáo'!#REF!),IFERROR(_xlfn.XLOOKUP(M812&amp;(F812+2),'Báo cáo'!#REF!,'Báo cáo'!#REF!),IFERROR(_xlfn.XLOOKUP(M812&amp;(F812-6),'Báo cáo'!#REF!,'Báo cáo'!#REF!),IFERROR(_xlfn.XLOOKUP(M812&amp;(F812-1),'Báo cáo'!#REF!,'Báo cáo'!#REF!),IFERROR(_xlfn.XLOOKUP(M812&amp;(F812+3),'Báo cáo'!#REF!,'Báo cáo'!#REF!),IFERROR(_xlfn.XLOOKUP(M812&amp;(F812+1),'Báo cáo'!#REF!,'Báo cáo'!#REF!),IFERROR(_xlfn.XLOOKUP(M812&amp;(F812-4),'Báo cáo'!#REF!,'Báo cáo'!#REF!),IFERROR(_xlfn.XLOOKUP(M812&amp;(F812+6),'Báo cáo'!#REF!,'Báo cáo'!#REF!),IFERROR(_xlfn.XLOOKUP(M812&amp;(F812-2),'Báo cáo'!#REF!,'Báo cáo'!#REF!),IFERROR(_xlfn.XLOOKUP(M812&amp;(F812+4),'Báo cáo'!#REF!,'Báo cáo'!#REF!),_xlfn.XLOOKUP(M812&amp;(F812+13),'Báo cáo'!#REF!,'Báo cáo'!#REF!))))))))))))))</f>
        <v>#REF!</v>
      </c>
    </row>
    <row r="813" spans="1:15" hidden="1">
      <c r="A813">
        <v>510029</v>
      </c>
      <c r="B813" t="s">
        <v>18518</v>
      </c>
      <c r="C813" t="s">
        <v>18519</v>
      </c>
      <c r="D813" t="s">
        <v>18657</v>
      </c>
      <c r="E813" s="79" t="s">
        <v>18658</v>
      </c>
      <c r="F813" s="80">
        <v>2934765</v>
      </c>
      <c r="G813" s="81">
        <v>46122</v>
      </c>
      <c r="H813" s="81"/>
      <c r="I813" s="81"/>
      <c r="J813" s="81">
        <v>46167</v>
      </c>
      <c r="K813" s="82" t="s">
        <v>17891</v>
      </c>
      <c r="L813" s="21">
        <v>46167</v>
      </c>
      <c r="M813">
        <f t="shared" si="24"/>
        <v>26557</v>
      </c>
      <c r="N813" t="str">
        <f t="shared" si="25"/>
        <v>265572934765</v>
      </c>
      <c r="O813" t="e">
        <f>IFERROR(_xlfn.XLOOKUP(M813&amp;(F813),'Báo cáo'!#REF!,'Báo cáo'!#REF!),IFERROR(_xlfn.XLOOKUP(M813&amp;(F813-3),'Báo cáo'!#REF!,'Báo cáo'!#REF!),IFERROR(_xlfn.XLOOKUP(M813&amp;(F813-5),'Báo cáo'!#REF!,'Báo cáo'!#REF!),IFERROR(_xlfn.XLOOKUP(M813&amp;(F813+5),'Báo cáo'!#REF!,'Báo cáo'!#REF!),IFERROR(_xlfn.XLOOKUP(M813&amp;(F813+2),'Báo cáo'!#REF!,'Báo cáo'!#REF!),IFERROR(_xlfn.XLOOKUP(M813&amp;(F813-6),'Báo cáo'!#REF!,'Báo cáo'!#REF!),IFERROR(_xlfn.XLOOKUP(M813&amp;(F813-1),'Báo cáo'!#REF!,'Báo cáo'!#REF!),IFERROR(_xlfn.XLOOKUP(M813&amp;(F813+3),'Báo cáo'!#REF!,'Báo cáo'!#REF!),IFERROR(_xlfn.XLOOKUP(M813&amp;(F813+1),'Báo cáo'!#REF!,'Báo cáo'!#REF!),IFERROR(_xlfn.XLOOKUP(M813&amp;(F813-4),'Báo cáo'!#REF!,'Báo cáo'!#REF!),IFERROR(_xlfn.XLOOKUP(M813&amp;(F813+6),'Báo cáo'!#REF!,'Báo cáo'!#REF!),IFERROR(_xlfn.XLOOKUP(M813&amp;(F813-2),'Báo cáo'!#REF!,'Báo cáo'!#REF!),IFERROR(_xlfn.XLOOKUP(M813&amp;(F813+4),'Báo cáo'!#REF!,'Báo cáo'!#REF!),_xlfn.XLOOKUP(M813&amp;(F813+13),'Báo cáo'!#REF!,'Báo cáo'!#REF!))))))))))))))</f>
        <v>#REF!</v>
      </c>
    </row>
    <row r="814" spans="1:15" hidden="1">
      <c r="A814">
        <v>510029</v>
      </c>
      <c r="B814" t="s">
        <v>18518</v>
      </c>
      <c r="C814" t="s">
        <v>18519</v>
      </c>
      <c r="D814" t="s">
        <v>18659</v>
      </c>
      <c r="E814" s="79" t="s">
        <v>18660</v>
      </c>
      <c r="F814" s="80">
        <v>1108269</v>
      </c>
      <c r="G814" s="81">
        <v>46122</v>
      </c>
      <c r="H814" s="81"/>
      <c r="I814" s="81"/>
      <c r="J814" s="81">
        <v>46167</v>
      </c>
      <c r="K814" s="82" t="s">
        <v>17894</v>
      </c>
      <c r="L814" s="21">
        <v>46167</v>
      </c>
      <c r="M814">
        <f t="shared" si="24"/>
        <v>26558</v>
      </c>
      <c r="N814" t="str">
        <f t="shared" si="25"/>
        <v>265581108269</v>
      </c>
      <c r="O814" t="e">
        <f>IFERROR(_xlfn.XLOOKUP(M814&amp;(F814),'Báo cáo'!#REF!,'Báo cáo'!#REF!),IFERROR(_xlfn.XLOOKUP(M814&amp;(F814-3),'Báo cáo'!#REF!,'Báo cáo'!#REF!),IFERROR(_xlfn.XLOOKUP(M814&amp;(F814-5),'Báo cáo'!#REF!,'Báo cáo'!#REF!),IFERROR(_xlfn.XLOOKUP(M814&amp;(F814+5),'Báo cáo'!#REF!,'Báo cáo'!#REF!),IFERROR(_xlfn.XLOOKUP(M814&amp;(F814+2),'Báo cáo'!#REF!,'Báo cáo'!#REF!),IFERROR(_xlfn.XLOOKUP(M814&amp;(F814-6),'Báo cáo'!#REF!,'Báo cáo'!#REF!),IFERROR(_xlfn.XLOOKUP(M814&amp;(F814-1),'Báo cáo'!#REF!,'Báo cáo'!#REF!),IFERROR(_xlfn.XLOOKUP(M814&amp;(F814+3),'Báo cáo'!#REF!,'Báo cáo'!#REF!),IFERROR(_xlfn.XLOOKUP(M814&amp;(F814+1),'Báo cáo'!#REF!,'Báo cáo'!#REF!),IFERROR(_xlfn.XLOOKUP(M814&amp;(F814-4),'Báo cáo'!#REF!,'Báo cáo'!#REF!),IFERROR(_xlfn.XLOOKUP(M814&amp;(F814+6),'Báo cáo'!#REF!,'Báo cáo'!#REF!),IFERROR(_xlfn.XLOOKUP(M814&amp;(F814-2),'Báo cáo'!#REF!,'Báo cáo'!#REF!),IFERROR(_xlfn.XLOOKUP(M814&amp;(F814+4),'Báo cáo'!#REF!,'Báo cáo'!#REF!),_xlfn.XLOOKUP(M814&amp;(F814+13),'Báo cáo'!#REF!,'Báo cáo'!#REF!))))))))))))))</f>
        <v>#REF!</v>
      </c>
    </row>
    <row r="815" spans="1:15" hidden="1">
      <c r="A815">
        <v>510019</v>
      </c>
      <c r="B815" t="s">
        <v>18518</v>
      </c>
      <c r="C815" t="s">
        <v>18519</v>
      </c>
      <c r="D815" t="s">
        <v>18616</v>
      </c>
      <c r="E815" s="79" t="s">
        <v>18617</v>
      </c>
      <c r="F815" s="80">
        <v>1108269</v>
      </c>
      <c r="G815" s="81">
        <v>46123</v>
      </c>
      <c r="H815" s="81"/>
      <c r="I815" s="81"/>
      <c r="J815" s="81">
        <v>46167</v>
      </c>
      <c r="K815" s="82" t="s">
        <v>17897</v>
      </c>
      <c r="L815" s="21">
        <v>46167</v>
      </c>
      <c r="M815">
        <f t="shared" si="24"/>
        <v>26559</v>
      </c>
      <c r="N815" t="str">
        <f t="shared" si="25"/>
        <v>265591108269</v>
      </c>
      <c r="O815" t="e">
        <f>IFERROR(_xlfn.XLOOKUP(M815&amp;(F815),'Báo cáo'!#REF!,'Báo cáo'!#REF!),IFERROR(_xlfn.XLOOKUP(M815&amp;(F815-3),'Báo cáo'!#REF!,'Báo cáo'!#REF!),IFERROR(_xlfn.XLOOKUP(M815&amp;(F815-5),'Báo cáo'!#REF!,'Báo cáo'!#REF!),IFERROR(_xlfn.XLOOKUP(M815&amp;(F815+5),'Báo cáo'!#REF!,'Báo cáo'!#REF!),IFERROR(_xlfn.XLOOKUP(M815&amp;(F815+2),'Báo cáo'!#REF!,'Báo cáo'!#REF!),IFERROR(_xlfn.XLOOKUP(M815&amp;(F815-6),'Báo cáo'!#REF!,'Báo cáo'!#REF!),IFERROR(_xlfn.XLOOKUP(M815&amp;(F815-1),'Báo cáo'!#REF!,'Báo cáo'!#REF!),IFERROR(_xlfn.XLOOKUP(M815&amp;(F815+3),'Báo cáo'!#REF!,'Báo cáo'!#REF!),IFERROR(_xlfn.XLOOKUP(M815&amp;(F815+1),'Báo cáo'!#REF!,'Báo cáo'!#REF!),IFERROR(_xlfn.XLOOKUP(M815&amp;(F815-4),'Báo cáo'!#REF!,'Báo cáo'!#REF!),IFERROR(_xlfn.XLOOKUP(M815&amp;(F815+6),'Báo cáo'!#REF!,'Báo cáo'!#REF!),IFERROR(_xlfn.XLOOKUP(M815&amp;(F815-2),'Báo cáo'!#REF!,'Báo cáo'!#REF!),IFERROR(_xlfn.XLOOKUP(M815&amp;(F815+4),'Báo cáo'!#REF!,'Báo cáo'!#REF!),_xlfn.XLOOKUP(M815&amp;(F815+13),'Báo cáo'!#REF!,'Báo cáo'!#REF!))))))))))))))</f>
        <v>#REF!</v>
      </c>
    </row>
    <row r="816" spans="1:15" hidden="1">
      <c r="A816">
        <v>510018</v>
      </c>
      <c r="B816" t="s">
        <v>18518</v>
      </c>
      <c r="C816" t="s">
        <v>18519</v>
      </c>
      <c r="D816" t="s">
        <v>18608</v>
      </c>
      <c r="E816" s="79" t="s">
        <v>18609</v>
      </c>
      <c r="F816" s="80">
        <v>4683002</v>
      </c>
      <c r="G816" s="81">
        <v>46126</v>
      </c>
      <c r="H816" s="81"/>
      <c r="I816" s="81"/>
      <c r="J816" s="81">
        <v>46167</v>
      </c>
      <c r="K816" s="82" t="s">
        <v>17930</v>
      </c>
      <c r="L816" s="21">
        <v>46167</v>
      </c>
      <c r="M816">
        <f t="shared" si="24"/>
        <v>27858</v>
      </c>
      <c r="N816" t="str">
        <f t="shared" si="25"/>
        <v>278584683002</v>
      </c>
      <c r="O816" t="e">
        <f>IFERROR(_xlfn.XLOOKUP(M816&amp;(F816),'Báo cáo'!#REF!,'Báo cáo'!#REF!),IFERROR(_xlfn.XLOOKUP(M816&amp;(F816-3),'Báo cáo'!#REF!,'Báo cáo'!#REF!),IFERROR(_xlfn.XLOOKUP(M816&amp;(F816-5),'Báo cáo'!#REF!,'Báo cáo'!#REF!),IFERROR(_xlfn.XLOOKUP(M816&amp;(F816+5),'Báo cáo'!#REF!,'Báo cáo'!#REF!),IFERROR(_xlfn.XLOOKUP(M816&amp;(F816+2),'Báo cáo'!#REF!,'Báo cáo'!#REF!),IFERROR(_xlfn.XLOOKUP(M816&amp;(F816-6),'Báo cáo'!#REF!,'Báo cáo'!#REF!),IFERROR(_xlfn.XLOOKUP(M816&amp;(F816-1),'Báo cáo'!#REF!,'Báo cáo'!#REF!),IFERROR(_xlfn.XLOOKUP(M816&amp;(F816+3),'Báo cáo'!#REF!,'Báo cáo'!#REF!),IFERROR(_xlfn.XLOOKUP(M816&amp;(F816+1),'Báo cáo'!#REF!,'Báo cáo'!#REF!),IFERROR(_xlfn.XLOOKUP(M816&amp;(F816-4),'Báo cáo'!#REF!,'Báo cáo'!#REF!),IFERROR(_xlfn.XLOOKUP(M816&amp;(F816+6),'Báo cáo'!#REF!,'Báo cáo'!#REF!),IFERROR(_xlfn.XLOOKUP(M816&amp;(F816-2),'Báo cáo'!#REF!,'Báo cáo'!#REF!),IFERROR(_xlfn.XLOOKUP(M816&amp;(F816+4),'Báo cáo'!#REF!,'Báo cáo'!#REF!),_xlfn.XLOOKUP(M816&amp;(F816+13),'Báo cáo'!#REF!,'Báo cáo'!#REF!))))))))))))))</f>
        <v>#REF!</v>
      </c>
    </row>
    <row r="817" spans="1:15" hidden="1">
      <c r="A817">
        <v>510011</v>
      </c>
      <c r="B817" t="s">
        <v>18518</v>
      </c>
      <c r="C817" t="s">
        <v>18519</v>
      </c>
      <c r="D817" t="s">
        <v>18552</v>
      </c>
      <c r="E817" s="79" t="s">
        <v>18553</v>
      </c>
      <c r="F817" s="80">
        <v>1108269</v>
      </c>
      <c r="G817" s="81">
        <v>46128</v>
      </c>
      <c r="H817" s="81"/>
      <c r="I817" s="81"/>
      <c r="J817" s="81">
        <v>46167</v>
      </c>
      <c r="K817" s="82" t="s">
        <v>17939</v>
      </c>
      <c r="L817" s="21">
        <v>46167</v>
      </c>
      <c r="M817">
        <f t="shared" si="24"/>
        <v>28238</v>
      </c>
      <c r="N817" t="str">
        <f t="shared" si="25"/>
        <v>282381108269</v>
      </c>
      <c r="O817" t="e">
        <f>IFERROR(_xlfn.XLOOKUP(M817&amp;(F817),'Báo cáo'!#REF!,'Báo cáo'!#REF!),IFERROR(_xlfn.XLOOKUP(M817&amp;(F817-3),'Báo cáo'!#REF!,'Báo cáo'!#REF!),IFERROR(_xlfn.XLOOKUP(M817&amp;(F817-5),'Báo cáo'!#REF!,'Báo cáo'!#REF!),IFERROR(_xlfn.XLOOKUP(M817&amp;(F817+5),'Báo cáo'!#REF!,'Báo cáo'!#REF!),IFERROR(_xlfn.XLOOKUP(M817&amp;(F817+2),'Báo cáo'!#REF!,'Báo cáo'!#REF!),IFERROR(_xlfn.XLOOKUP(M817&amp;(F817-6),'Báo cáo'!#REF!,'Báo cáo'!#REF!),IFERROR(_xlfn.XLOOKUP(M817&amp;(F817-1),'Báo cáo'!#REF!,'Báo cáo'!#REF!),IFERROR(_xlfn.XLOOKUP(M817&amp;(F817+3),'Báo cáo'!#REF!,'Báo cáo'!#REF!),IFERROR(_xlfn.XLOOKUP(M817&amp;(F817+1),'Báo cáo'!#REF!,'Báo cáo'!#REF!),IFERROR(_xlfn.XLOOKUP(M817&amp;(F817-4),'Báo cáo'!#REF!,'Báo cáo'!#REF!),IFERROR(_xlfn.XLOOKUP(M817&amp;(F817+6),'Báo cáo'!#REF!,'Báo cáo'!#REF!),IFERROR(_xlfn.XLOOKUP(M817&amp;(F817-2),'Báo cáo'!#REF!,'Báo cáo'!#REF!),IFERROR(_xlfn.XLOOKUP(M817&amp;(F817+4),'Báo cáo'!#REF!,'Báo cáo'!#REF!),_xlfn.XLOOKUP(M817&amp;(F817+13),'Báo cáo'!#REF!,'Báo cáo'!#REF!))))))))))))))</f>
        <v>#REF!</v>
      </c>
    </row>
    <row r="818" spans="1:15" hidden="1">
      <c r="A818">
        <v>510027</v>
      </c>
      <c r="B818" t="s">
        <v>18518</v>
      </c>
      <c r="C818" t="s">
        <v>18519</v>
      </c>
      <c r="D818" t="s">
        <v>18644</v>
      </c>
      <c r="E818" s="79" t="s">
        <v>18645</v>
      </c>
      <c r="F818" s="80">
        <v>4444538</v>
      </c>
      <c r="G818" s="81">
        <v>46126</v>
      </c>
      <c r="H818" s="81"/>
      <c r="I818" s="81"/>
      <c r="J818" s="81">
        <v>46167</v>
      </c>
      <c r="K818" s="82" t="s">
        <v>17912</v>
      </c>
      <c r="L818" s="21">
        <v>46167</v>
      </c>
      <c r="M818">
        <f t="shared" si="24"/>
        <v>28239</v>
      </c>
      <c r="N818" t="str">
        <f t="shared" si="25"/>
        <v>282394444538</v>
      </c>
      <c r="O818" t="e">
        <f>IFERROR(_xlfn.XLOOKUP(M818&amp;(F818),'Báo cáo'!#REF!,'Báo cáo'!#REF!),IFERROR(_xlfn.XLOOKUP(M818&amp;(F818-3),'Báo cáo'!#REF!,'Báo cáo'!#REF!),IFERROR(_xlfn.XLOOKUP(M818&amp;(F818-5),'Báo cáo'!#REF!,'Báo cáo'!#REF!),IFERROR(_xlfn.XLOOKUP(M818&amp;(F818+5),'Báo cáo'!#REF!,'Báo cáo'!#REF!),IFERROR(_xlfn.XLOOKUP(M818&amp;(F818+2),'Báo cáo'!#REF!,'Báo cáo'!#REF!),IFERROR(_xlfn.XLOOKUP(M818&amp;(F818-6),'Báo cáo'!#REF!,'Báo cáo'!#REF!),IFERROR(_xlfn.XLOOKUP(M818&amp;(F818-1),'Báo cáo'!#REF!,'Báo cáo'!#REF!),IFERROR(_xlfn.XLOOKUP(M818&amp;(F818+3),'Báo cáo'!#REF!,'Báo cáo'!#REF!),IFERROR(_xlfn.XLOOKUP(M818&amp;(F818+1),'Báo cáo'!#REF!,'Báo cáo'!#REF!),IFERROR(_xlfn.XLOOKUP(M818&amp;(F818-4),'Báo cáo'!#REF!,'Báo cáo'!#REF!),IFERROR(_xlfn.XLOOKUP(M818&amp;(F818+6),'Báo cáo'!#REF!,'Báo cáo'!#REF!),IFERROR(_xlfn.XLOOKUP(M818&amp;(F818-2),'Báo cáo'!#REF!,'Báo cáo'!#REF!),IFERROR(_xlfn.XLOOKUP(M818&amp;(F818+4),'Báo cáo'!#REF!,'Báo cáo'!#REF!),_xlfn.XLOOKUP(M818&amp;(F818+13),'Báo cáo'!#REF!,'Báo cáo'!#REF!))))))))))))))</f>
        <v>#REF!</v>
      </c>
    </row>
    <row r="819" spans="1:15" hidden="1">
      <c r="A819">
        <v>510022</v>
      </c>
      <c r="B819" t="s">
        <v>18518</v>
      </c>
      <c r="C819" t="s">
        <v>18519</v>
      </c>
      <c r="D819" t="s">
        <v>18624</v>
      </c>
      <c r="E819" s="79" t="s">
        <v>18625</v>
      </c>
      <c r="F819" s="80">
        <v>602667</v>
      </c>
      <c r="G819" s="81">
        <v>46126</v>
      </c>
      <c r="H819" s="81"/>
      <c r="I819" s="81"/>
      <c r="J819" s="81">
        <v>46167</v>
      </c>
      <c r="K819" s="82" t="s">
        <v>17915</v>
      </c>
      <c r="L819" s="21">
        <v>46167</v>
      </c>
      <c r="M819">
        <f t="shared" si="24"/>
        <v>28240</v>
      </c>
      <c r="N819" t="str">
        <f t="shared" si="25"/>
        <v>28240602667</v>
      </c>
      <c r="O819" t="e">
        <f>IFERROR(_xlfn.XLOOKUP(M819&amp;(F819),'Báo cáo'!#REF!,'Báo cáo'!#REF!),IFERROR(_xlfn.XLOOKUP(M819&amp;(F819-3),'Báo cáo'!#REF!,'Báo cáo'!#REF!),IFERROR(_xlfn.XLOOKUP(M819&amp;(F819-5),'Báo cáo'!#REF!,'Báo cáo'!#REF!),IFERROR(_xlfn.XLOOKUP(M819&amp;(F819+5),'Báo cáo'!#REF!,'Báo cáo'!#REF!),IFERROR(_xlfn.XLOOKUP(M819&amp;(F819+2),'Báo cáo'!#REF!,'Báo cáo'!#REF!),IFERROR(_xlfn.XLOOKUP(M819&amp;(F819-6),'Báo cáo'!#REF!,'Báo cáo'!#REF!),IFERROR(_xlfn.XLOOKUP(M819&amp;(F819-1),'Báo cáo'!#REF!,'Báo cáo'!#REF!),IFERROR(_xlfn.XLOOKUP(M819&amp;(F819+3),'Báo cáo'!#REF!,'Báo cáo'!#REF!),IFERROR(_xlfn.XLOOKUP(M819&amp;(F819+1),'Báo cáo'!#REF!,'Báo cáo'!#REF!),IFERROR(_xlfn.XLOOKUP(M819&amp;(F819-4),'Báo cáo'!#REF!,'Báo cáo'!#REF!),IFERROR(_xlfn.XLOOKUP(M819&amp;(F819+6),'Báo cáo'!#REF!,'Báo cáo'!#REF!),IFERROR(_xlfn.XLOOKUP(M819&amp;(F819-2),'Báo cáo'!#REF!,'Báo cáo'!#REF!),IFERROR(_xlfn.XLOOKUP(M819&amp;(F819+4),'Báo cáo'!#REF!,'Báo cáo'!#REF!),_xlfn.XLOOKUP(M819&amp;(F819+13),'Báo cáo'!#REF!,'Báo cáo'!#REF!))))))))))))))</f>
        <v>#REF!</v>
      </c>
    </row>
    <row r="820" spans="1:15" hidden="1">
      <c r="A820">
        <v>510017</v>
      </c>
      <c r="B820" t="s">
        <v>18518</v>
      </c>
      <c r="C820" t="s">
        <v>18519</v>
      </c>
      <c r="D820" t="s">
        <v>18604</v>
      </c>
      <c r="E820" s="79" t="s">
        <v>18605</v>
      </c>
      <c r="F820" s="80">
        <v>1395765</v>
      </c>
      <c r="G820" s="81">
        <v>46127</v>
      </c>
      <c r="H820" s="81"/>
      <c r="I820" s="81"/>
      <c r="J820" s="81">
        <v>46167</v>
      </c>
      <c r="K820" s="82" t="s">
        <v>17918</v>
      </c>
      <c r="L820" s="21">
        <v>46167</v>
      </c>
      <c r="M820">
        <f t="shared" si="24"/>
        <v>28241</v>
      </c>
      <c r="N820" t="str">
        <f t="shared" si="25"/>
        <v>282411395765</v>
      </c>
      <c r="O820" t="e">
        <f>IFERROR(_xlfn.XLOOKUP(M820&amp;(F820),'Báo cáo'!#REF!,'Báo cáo'!#REF!),IFERROR(_xlfn.XLOOKUP(M820&amp;(F820-3),'Báo cáo'!#REF!,'Báo cáo'!#REF!),IFERROR(_xlfn.XLOOKUP(M820&amp;(F820-5),'Báo cáo'!#REF!,'Báo cáo'!#REF!),IFERROR(_xlfn.XLOOKUP(M820&amp;(F820+5),'Báo cáo'!#REF!,'Báo cáo'!#REF!),IFERROR(_xlfn.XLOOKUP(M820&amp;(F820+2),'Báo cáo'!#REF!,'Báo cáo'!#REF!),IFERROR(_xlfn.XLOOKUP(M820&amp;(F820-6),'Báo cáo'!#REF!,'Báo cáo'!#REF!),IFERROR(_xlfn.XLOOKUP(M820&amp;(F820-1),'Báo cáo'!#REF!,'Báo cáo'!#REF!),IFERROR(_xlfn.XLOOKUP(M820&amp;(F820+3),'Báo cáo'!#REF!,'Báo cáo'!#REF!),IFERROR(_xlfn.XLOOKUP(M820&amp;(F820+1),'Báo cáo'!#REF!,'Báo cáo'!#REF!),IFERROR(_xlfn.XLOOKUP(M820&amp;(F820-4),'Báo cáo'!#REF!,'Báo cáo'!#REF!),IFERROR(_xlfn.XLOOKUP(M820&amp;(F820+6),'Báo cáo'!#REF!,'Báo cáo'!#REF!),IFERROR(_xlfn.XLOOKUP(M820&amp;(F820-2),'Báo cáo'!#REF!,'Báo cáo'!#REF!),IFERROR(_xlfn.XLOOKUP(M820&amp;(F820+4),'Báo cáo'!#REF!,'Báo cáo'!#REF!),_xlfn.XLOOKUP(M820&amp;(F820+13),'Báo cáo'!#REF!,'Báo cáo'!#REF!))))))))))))))</f>
        <v>#REF!</v>
      </c>
    </row>
    <row r="821" spans="1:15" hidden="1">
      <c r="A821">
        <v>510017</v>
      </c>
      <c r="B821" t="s">
        <v>18518</v>
      </c>
      <c r="C821" t="s">
        <v>18519</v>
      </c>
      <c r="D821" t="s">
        <v>18606</v>
      </c>
      <c r="E821" s="79" t="s">
        <v>18607</v>
      </c>
      <c r="F821" s="80">
        <v>2315628</v>
      </c>
      <c r="G821" s="81">
        <v>46127</v>
      </c>
      <c r="H821" s="81"/>
      <c r="I821" s="81"/>
      <c r="J821" s="81">
        <v>46167</v>
      </c>
      <c r="K821" s="82" t="s">
        <v>17921</v>
      </c>
      <c r="L821" s="21">
        <v>46167</v>
      </c>
      <c r="M821">
        <f t="shared" si="24"/>
        <v>28242</v>
      </c>
      <c r="N821" t="str">
        <f t="shared" si="25"/>
        <v>282422315628</v>
      </c>
      <c r="O821" t="e">
        <f>IFERROR(_xlfn.XLOOKUP(M821&amp;(F821),'Báo cáo'!#REF!,'Báo cáo'!#REF!),IFERROR(_xlfn.XLOOKUP(M821&amp;(F821-3),'Báo cáo'!#REF!,'Báo cáo'!#REF!),IFERROR(_xlfn.XLOOKUP(M821&amp;(F821-5),'Báo cáo'!#REF!,'Báo cáo'!#REF!),IFERROR(_xlfn.XLOOKUP(M821&amp;(F821+5),'Báo cáo'!#REF!,'Báo cáo'!#REF!),IFERROR(_xlfn.XLOOKUP(M821&amp;(F821+2),'Báo cáo'!#REF!,'Báo cáo'!#REF!),IFERROR(_xlfn.XLOOKUP(M821&amp;(F821-6),'Báo cáo'!#REF!,'Báo cáo'!#REF!),IFERROR(_xlfn.XLOOKUP(M821&amp;(F821-1),'Báo cáo'!#REF!,'Báo cáo'!#REF!),IFERROR(_xlfn.XLOOKUP(M821&amp;(F821+3),'Báo cáo'!#REF!,'Báo cáo'!#REF!),IFERROR(_xlfn.XLOOKUP(M821&amp;(F821+1),'Báo cáo'!#REF!,'Báo cáo'!#REF!),IFERROR(_xlfn.XLOOKUP(M821&amp;(F821-4),'Báo cáo'!#REF!,'Báo cáo'!#REF!),IFERROR(_xlfn.XLOOKUP(M821&amp;(F821+6),'Báo cáo'!#REF!,'Báo cáo'!#REF!),IFERROR(_xlfn.XLOOKUP(M821&amp;(F821-2),'Báo cáo'!#REF!,'Báo cáo'!#REF!),IFERROR(_xlfn.XLOOKUP(M821&amp;(F821+4),'Báo cáo'!#REF!,'Báo cáo'!#REF!),_xlfn.XLOOKUP(M821&amp;(F821+13),'Báo cáo'!#REF!,'Báo cáo'!#REF!))))))))))))))</f>
        <v>#REF!</v>
      </c>
    </row>
    <row r="822" spans="1:15" hidden="1">
      <c r="A822">
        <v>510024</v>
      </c>
      <c r="B822" t="s">
        <v>18518</v>
      </c>
      <c r="C822" t="s">
        <v>18519</v>
      </c>
      <c r="D822" t="s">
        <v>18634</v>
      </c>
      <c r="E822" s="79" t="s">
        <v>18635</v>
      </c>
      <c r="F822" s="80">
        <v>2791544</v>
      </c>
      <c r="G822" s="81">
        <v>46129</v>
      </c>
      <c r="H822" s="81"/>
      <c r="I822" s="81"/>
      <c r="J822" s="81">
        <v>46167</v>
      </c>
      <c r="K822" s="82" t="s">
        <v>17924</v>
      </c>
      <c r="L822" s="21">
        <v>46167</v>
      </c>
      <c r="M822">
        <f t="shared" si="24"/>
        <v>28243</v>
      </c>
      <c r="N822" t="str">
        <f t="shared" si="25"/>
        <v>282432791544</v>
      </c>
      <c r="O822" t="e">
        <f>IFERROR(_xlfn.XLOOKUP(M822&amp;(F822),'Báo cáo'!#REF!,'Báo cáo'!#REF!),IFERROR(_xlfn.XLOOKUP(M822&amp;(F822-3),'Báo cáo'!#REF!,'Báo cáo'!#REF!),IFERROR(_xlfn.XLOOKUP(M822&amp;(F822-5),'Báo cáo'!#REF!,'Báo cáo'!#REF!),IFERROR(_xlfn.XLOOKUP(M822&amp;(F822+5),'Báo cáo'!#REF!,'Báo cáo'!#REF!),IFERROR(_xlfn.XLOOKUP(M822&amp;(F822+2),'Báo cáo'!#REF!,'Báo cáo'!#REF!),IFERROR(_xlfn.XLOOKUP(M822&amp;(F822-6),'Báo cáo'!#REF!,'Báo cáo'!#REF!),IFERROR(_xlfn.XLOOKUP(M822&amp;(F822-1),'Báo cáo'!#REF!,'Báo cáo'!#REF!),IFERROR(_xlfn.XLOOKUP(M822&amp;(F822+3),'Báo cáo'!#REF!,'Báo cáo'!#REF!),IFERROR(_xlfn.XLOOKUP(M822&amp;(F822+1),'Báo cáo'!#REF!,'Báo cáo'!#REF!),IFERROR(_xlfn.XLOOKUP(M822&amp;(F822-4),'Báo cáo'!#REF!,'Báo cáo'!#REF!),IFERROR(_xlfn.XLOOKUP(M822&amp;(F822+6),'Báo cáo'!#REF!,'Báo cáo'!#REF!),IFERROR(_xlfn.XLOOKUP(M822&amp;(F822-2),'Báo cáo'!#REF!,'Báo cáo'!#REF!),IFERROR(_xlfn.XLOOKUP(M822&amp;(F822+4),'Báo cáo'!#REF!,'Báo cáo'!#REF!),_xlfn.XLOOKUP(M822&amp;(F822+13),'Báo cáo'!#REF!,'Báo cáo'!#REF!))))))))))))))</f>
        <v>#REF!</v>
      </c>
    </row>
    <row r="823" spans="1:15" hidden="1">
      <c r="A823">
        <v>510023</v>
      </c>
      <c r="B823" t="s">
        <v>18518</v>
      </c>
      <c r="C823" t="s">
        <v>18519</v>
      </c>
      <c r="D823" t="s">
        <v>18630</v>
      </c>
      <c r="E823" s="79" t="s">
        <v>18631</v>
      </c>
      <c r="F823" s="80">
        <v>1395765</v>
      </c>
      <c r="G823" s="81">
        <v>46128</v>
      </c>
      <c r="H823" s="81"/>
      <c r="I823" s="81"/>
      <c r="J823" s="81">
        <v>46167</v>
      </c>
      <c r="K823" s="82" t="s">
        <v>17927</v>
      </c>
      <c r="L823" s="21">
        <v>46167</v>
      </c>
      <c r="M823">
        <f t="shared" si="24"/>
        <v>28244</v>
      </c>
      <c r="N823" t="str">
        <f t="shared" si="25"/>
        <v>282441395765</v>
      </c>
      <c r="O823" t="e">
        <f>IFERROR(_xlfn.XLOOKUP(M823&amp;(F823),'Báo cáo'!#REF!,'Báo cáo'!#REF!),IFERROR(_xlfn.XLOOKUP(M823&amp;(F823-3),'Báo cáo'!#REF!,'Báo cáo'!#REF!),IFERROR(_xlfn.XLOOKUP(M823&amp;(F823-5),'Báo cáo'!#REF!,'Báo cáo'!#REF!),IFERROR(_xlfn.XLOOKUP(M823&amp;(F823+5),'Báo cáo'!#REF!,'Báo cáo'!#REF!),IFERROR(_xlfn.XLOOKUP(M823&amp;(F823+2),'Báo cáo'!#REF!,'Báo cáo'!#REF!),IFERROR(_xlfn.XLOOKUP(M823&amp;(F823-6),'Báo cáo'!#REF!,'Báo cáo'!#REF!),IFERROR(_xlfn.XLOOKUP(M823&amp;(F823-1),'Báo cáo'!#REF!,'Báo cáo'!#REF!),IFERROR(_xlfn.XLOOKUP(M823&amp;(F823+3),'Báo cáo'!#REF!,'Báo cáo'!#REF!),IFERROR(_xlfn.XLOOKUP(M823&amp;(F823+1),'Báo cáo'!#REF!,'Báo cáo'!#REF!),IFERROR(_xlfn.XLOOKUP(M823&amp;(F823-4),'Báo cáo'!#REF!,'Báo cáo'!#REF!),IFERROR(_xlfn.XLOOKUP(M823&amp;(F823+6),'Báo cáo'!#REF!,'Báo cáo'!#REF!),IFERROR(_xlfn.XLOOKUP(M823&amp;(F823-2),'Báo cáo'!#REF!,'Báo cáo'!#REF!),IFERROR(_xlfn.XLOOKUP(M823&amp;(F823+4),'Báo cáo'!#REF!,'Báo cáo'!#REF!),_xlfn.XLOOKUP(M823&amp;(F823+13),'Báo cáo'!#REF!,'Báo cáo'!#REF!))))))))))))))</f>
        <v>#REF!</v>
      </c>
    </row>
    <row r="824" spans="1:15" hidden="1">
      <c r="A824">
        <v>510010</v>
      </c>
      <c r="B824" t="s">
        <v>18518</v>
      </c>
      <c r="C824" t="s">
        <v>18519</v>
      </c>
      <c r="D824" t="s">
        <v>18534</v>
      </c>
      <c r="E824" s="79" t="s">
        <v>18535</v>
      </c>
      <c r="F824" s="80">
        <v>2315628</v>
      </c>
      <c r="G824" s="81">
        <v>46129</v>
      </c>
      <c r="H824" s="81"/>
      <c r="I824" s="81"/>
      <c r="J824" s="81">
        <v>46167</v>
      </c>
      <c r="K824" s="82" t="s">
        <v>17948</v>
      </c>
      <c r="L824" s="21">
        <v>46167</v>
      </c>
      <c r="M824">
        <f t="shared" si="24"/>
        <v>28245</v>
      </c>
      <c r="N824" t="str">
        <f t="shared" si="25"/>
        <v>282452315628</v>
      </c>
      <c r="O824" t="e">
        <f>IFERROR(_xlfn.XLOOKUP(M824&amp;(F824),'Báo cáo'!#REF!,'Báo cáo'!#REF!),IFERROR(_xlfn.XLOOKUP(M824&amp;(F824-3),'Báo cáo'!#REF!,'Báo cáo'!#REF!),IFERROR(_xlfn.XLOOKUP(M824&amp;(F824-5),'Báo cáo'!#REF!,'Báo cáo'!#REF!),IFERROR(_xlfn.XLOOKUP(M824&amp;(F824+5),'Báo cáo'!#REF!,'Báo cáo'!#REF!),IFERROR(_xlfn.XLOOKUP(M824&amp;(F824+2),'Báo cáo'!#REF!,'Báo cáo'!#REF!),IFERROR(_xlfn.XLOOKUP(M824&amp;(F824-6),'Báo cáo'!#REF!,'Báo cáo'!#REF!),IFERROR(_xlfn.XLOOKUP(M824&amp;(F824-1),'Báo cáo'!#REF!,'Báo cáo'!#REF!),IFERROR(_xlfn.XLOOKUP(M824&amp;(F824+3),'Báo cáo'!#REF!,'Báo cáo'!#REF!),IFERROR(_xlfn.XLOOKUP(M824&amp;(F824+1),'Báo cáo'!#REF!,'Báo cáo'!#REF!),IFERROR(_xlfn.XLOOKUP(M824&amp;(F824-4),'Báo cáo'!#REF!,'Báo cáo'!#REF!),IFERROR(_xlfn.XLOOKUP(M824&amp;(F824+6),'Báo cáo'!#REF!,'Báo cáo'!#REF!),IFERROR(_xlfn.XLOOKUP(M824&amp;(F824-2),'Báo cáo'!#REF!,'Báo cáo'!#REF!),IFERROR(_xlfn.XLOOKUP(M824&amp;(F824+4),'Báo cáo'!#REF!,'Báo cáo'!#REF!),_xlfn.XLOOKUP(M824&amp;(F824+13),'Báo cáo'!#REF!,'Báo cáo'!#REF!))))))))))))))</f>
        <v>#REF!</v>
      </c>
    </row>
    <row r="825" spans="1:15" hidden="1">
      <c r="A825">
        <v>510010</v>
      </c>
      <c r="B825" t="s">
        <v>18518</v>
      </c>
      <c r="C825" t="s">
        <v>18519</v>
      </c>
      <c r="D825" t="s">
        <v>18532</v>
      </c>
      <c r="E825" s="79" t="s">
        <v>18533</v>
      </c>
      <c r="F825" s="80">
        <v>2791544</v>
      </c>
      <c r="G825" s="81">
        <v>46129</v>
      </c>
      <c r="H825" s="81"/>
      <c r="I825" s="81"/>
      <c r="J825" s="81">
        <v>46167</v>
      </c>
      <c r="K825" s="82" t="s">
        <v>17951</v>
      </c>
      <c r="L825" s="21">
        <v>46167</v>
      </c>
      <c r="M825">
        <f t="shared" si="24"/>
        <v>28246</v>
      </c>
      <c r="N825" t="str">
        <f t="shared" si="25"/>
        <v>282462791544</v>
      </c>
      <c r="O825" t="e">
        <f>IFERROR(_xlfn.XLOOKUP(M825&amp;(F825),'Báo cáo'!#REF!,'Báo cáo'!#REF!),IFERROR(_xlfn.XLOOKUP(M825&amp;(F825-3),'Báo cáo'!#REF!,'Báo cáo'!#REF!),IFERROR(_xlfn.XLOOKUP(M825&amp;(F825-5),'Báo cáo'!#REF!,'Báo cáo'!#REF!),IFERROR(_xlfn.XLOOKUP(M825&amp;(F825+5),'Báo cáo'!#REF!,'Báo cáo'!#REF!),IFERROR(_xlfn.XLOOKUP(M825&amp;(F825+2),'Báo cáo'!#REF!,'Báo cáo'!#REF!),IFERROR(_xlfn.XLOOKUP(M825&amp;(F825-6),'Báo cáo'!#REF!,'Báo cáo'!#REF!),IFERROR(_xlfn.XLOOKUP(M825&amp;(F825-1),'Báo cáo'!#REF!,'Báo cáo'!#REF!),IFERROR(_xlfn.XLOOKUP(M825&amp;(F825+3),'Báo cáo'!#REF!,'Báo cáo'!#REF!),IFERROR(_xlfn.XLOOKUP(M825&amp;(F825+1),'Báo cáo'!#REF!,'Báo cáo'!#REF!),IFERROR(_xlfn.XLOOKUP(M825&amp;(F825-4),'Báo cáo'!#REF!,'Báo cáo'!#REF!),IFERROR(_xlfn.XLOOKUP(M825&amp;(F825+6),'Báo cáo'!#REF!,'Báo cáo'!#REF!),IFERROR(_xlfn.XLOOKUP(M825&amp;(F825-2),'Báo cáo'!#REF!,'Báo cáo'!#REF!),IFERROR(_xlfn.XLOOKUP(M825&amp;(F825+4),'Báo cáo'!#REF!,'Báo cáo'!#REF!),_xlfn.XLOOKUP(M825&amp;(F825+13),'Báo cáo'!#REF!,'Báo cáo'!#REF!))))))))))))))</f>
        <v>#REF!</v>
      </c>
    </row>
    <row r="826" spans="1:15" hidden="1">
      <c r="A826">
        <v>510012</v>
      </c>
      <c r="B826" t="s">
        <v>18518</v>
      </c>
      <c r="C826" t="s">
        <v>18519</v>
      </c>
      <c r="D826" t="s">
        <v>18558</v>
      </c>
      <c r="E826" s="79" t="s">
        <v>18559</v>
      </c>
      <c r="F826" s="80">
        <v>1430811</v>
      </c>
      <c r="G826" s="81">
        <v>46127</v>
      </c>
      <c r="H826" s="81"/>
      <c r="I826" s="81"/>
      <c r="J826" s="81">
        <v>46167</v>
      </c>
      <c r="K826" s="82" t="s">
        <v>17933</v>
      </c>
      <c r="L826" s="21">
        <v>46167</v>
      </c>
      <c r="M826">
        <f t="shared" si="24"/>
        <v>28259</v>
      </c>
      <c r="N826" t="str">
        <f t="shared" si="25"/>
        <v>282591430811</v>
      </c>
      <c r="O826" t="e">
        <f>IFERROR(_xlfn.XLOOKUP(M826&amp;(F826),'Báo cáo'!#REF!,'Báo cáo'!#REF!),IFERROR(_xlfn.XLOOKUP(M826&amp;(F826-3),'Báo cáo'!#REF!,'Báo cáo'!#REF!),IFERROR(_xlfn.XLOOKUP(M826&amp;(F826-5),'Báo cáo'!#REF!,'Báo cáo'!#REF!),IFERROR(_xlfn.XLOOKUP(M826&amp;(F826+5),'Báo cáo'!#REF!,'Báo cáo'!#REF!),IFERROR(_xlfn.XLOOKUP(M826&amp;(F826+2),'Báo cáo'!#REF!,'Báo cáo'!#REF!),IFERROR(_xlfn.XLOOKUP(M826&amp;(F826-6),'Báo cáo'!#REF!,'Báo cáo'!#REF!),IFERROR(_xlfn.XLOOKUP(M826&amp;(F826-1),'Báo cáo'!#REF!,'Báo cáo'!#REF!),IFERROR(_xlfn.XLOOKUP(M826&amp;(F826+3),'Báo cáo'!#REF!,'Báo cáo'!#REF!),IFERROR(_xlfn.XLOOKUP(M826&amp;(F826+1),'Báo cáo'!#REF!,'Báo cáo'!#REF!),IFERROR(_xlfn.XLOOKUP(M826&amp;(F826-4),'Báo cáo'!#REF!,'Báo cáo'!#REF!),IFERROR(_xlfn.XLOOKUP(M826&amp;(F826+6),'Báo cáo'!#REF!,'Báo cáo'!#REF!),IFERROR(_xlfn.XLOOKUP(M826&amp;(F826-2),'Báo cáo'!#REF!,'Báo cáo'!#REF!),IFERROR(_xlfn.XLOOKUP(M826&amp;(F826+4),'Báo cáo'!#REF!,'Báo cáo'!#REF!),_xlfn.XLOOKUP(M826&amp;(F826+13),'Báo cáo'!#REF!,'Báo cáo'!#REF!))))))))))))))</f>
        <v>#REF!</v>
      </c>
    </row>
    <row r="827" spans="1:15" hidden="1">
      <c r="A827">
        <v>510012</v>
      </c>
      <c r="B827" t="s">
        <v>18518</v>
      </c>
      <c r="C827" t="s">
        <v>18519</v>
      </c>
      <c r="D827" t="s">
        <v>18554</v>
      </c>
      <c r="E827" s="79" t="s">
        <v>18555</v>
      </c>
      <c r="F827" s="80">
        <v>10507023</v>
      </c>
      <c r="G827" s="81">
        <v>46127</v>
      </c>
      <c r="H827" s="81"/>
      <c r="I827" s="81"/>
      <c r="J827" s="81">
        <v>46167</v>
      </c>
      <c r="K827" s="82" t="s">
        <v>17936</v>
      </c>
      <c r="L827" s="21">
        <v>46167</v>
      </c>
      <c r="M827">
        <f t="shared" si="24"/>
        <v>28260</v>
      </c>
      <c r="N827" t="str">
        <f t="shared" si="25"/>
        <v>2826010507023</v>
      </c>
      <c r="O827" t="e">
        <f>IFERROR(_xlfn.XLOOKUP(M827&amp;(F827),'Báo cáo'!#REF!,'Báo cáo'!#REF!),IFERROR(_xlfn.XLOOKUP(M827&amp;(F827-3),'Báo cáo'!#REF!,'Báo cáo'!#REF!),IFERROR(_xlfn.XLOOKUP(M827&amp;(F827-5),'Báo cáo'!#REF!,'Báo cáo'!#REF!),IFERROR(_xlfn.XLOOKUP(M827&amp;(F827+5),'Báo cáo'!#REF!,'Báo cáo'!#REF!),IFERROR(_xlfn.XLOOKUP(M827&amp;(F827+2),'Báo cáo'!#REF!,'Báo cáo'!#REF!),IFERROR(_xlfn.XLOOKUP(M827&amp;(F827-6),'Báo cáo'!#REF!,'Báo cáo'!#REF!),IFERROR(_xlfn.XLOOKUP(M827&amp;(F827-1),'Báo cáo'!#REF!,'Báo cáo'!#REF!),IFERROR(_xlfn.XLOOKUP(M827&amp;(F827+3),'Báo cáo'!#REF!,'Báo cáo'!#REF!),IFERROR(_xlfn.XLOOKUP(M827&amp;(F827+1),'Báo cáo'!#REF!,'Báo cáo'!#REF!),IFERROR(_xlfn.XLOOKUP(M827&amp;(F827-4),'Báo cáo'!#REF!,'Báo cáo'!#REF!),IFERROR(_xlfn.XLOOKUP(M827&amp;(F827+6),'Báo cáo'!#REF!,'Báo cáo'!#REF!),IFERROR(_xlfn.XLOOKUP(M827&amp;(F827-2),'Báo cáo'!#REF!,'Báo cáo'!#REF!),IFERROR(_xlfn.XLOOKUP(M827&amp;(F827+4),'Báo cáo'!#REF!,'Báo cáo'!#REF!),_xlfn.XLOOKUP(M827&amp;(F827+13),'Báo cáo'!#REF!,'Báo cáo'!#REF!))))))))))))))</f>
        <v>#REF!</v>
      </c>
    </row>
    <row r="828" spans="1:15" hidden="1">
      <c r="A828">
        <v>510010</v>
      </c>
      <c r="B828" t="s">
        <v>18518</v>
      </c>
      <c r="C828" t="s">
        <v>18519</v>
      </c>
      <c r="D828" t="s">
        <v>18520</v>
      </c>
      <c r="E828" s="79" t="s">
        <v>18521</v>
      </c>
      <c r="F828" s="80">
        <v>-1715920</v>
      </c>
      <c r="G828" s="81">
        <v>46148</v>
      </c>
      <c r="H828" s="81"/>
      <c r="I828" s="81"/>
      <c r="J828" s="81">
        <v>46167</v>
      </c>
      <c r="K828" s="82" t="s">
        <v>20931</v>
      </c>
      <c r="L828" s="21">
        <v>46167</v>
      </c>
      <c r="M828">
        <f t="shared" si="24"/>
        <v>29550</v>
      </c>
      <c r="N828" t="str">
        <f t="shared" si="25"/>
        <v>29550-1715920</v>
      </c>
      <c r="O828" t="e">
        <f>IFERROR(_xlfn.XLOOKUP(M828&amp;(F828),'Báo cáo'!#REF!,'Báo cáo'!#REF!),IFERROR(_xlfn.XLOOKUP(M828&amp;(F828-3),'Báo cáo'!#REF!,'Báo cáo'!#REF!),IFERROR(_xlfn.XLOOKUP(M828&amp;(F828-5),'Báo cáo'!#REF!,'Báo cáo'!#REF!),IFERROR(_xlfn.XLOOKUP(M828&amp;(F828+5),'Báo cáo'!#REF!,'Báo cáo'!#REF!),IFERROR(_xlfn.XLOOKUP(M828&amp;(F828+2),'Báo cáo'!#REF!,'Báo cáo'!#REF!),IFERROR(_xlfn.XLOOKUP(M828&amp;(F828-6),'Báo cáo'!#REF!,'Báo cáo'!#REF!),IFERROR(_xlfn.XLOOKUP(M828&amp;(F828-1),'Báo cáo'!#REF!,'Báo cáo'!#REF!),IFERROR(_xlfn.XLOOKUP(M828&amp;(F828+3),'Báo cáo'!#REF!,'Báo cáo'!#REF!),IFERROR(_xlfn.XLOOKUP(M828&amp;(F828+1),'Báo cáo'!#REF!,'Báo cáo'!#REF!),IFERROR(_xlfn.XLOOKUP(M828&amp;(F828-4),'Báo cáo'!#REF!,'Báo cáo'!#REF!),IFERROR(_xlfn.XLOOKUP(M828&amp;(F828+6),'Báo cáo'!#REF!,'Báo cáo'!#REF!),IFERROR(_xlfn.XLOOKUP(M828&amp;(F828-2),'Báo cáo'!#REF!,'Báo cáo'!#REF!),IFERROR(_xlfn.XLOOKUP(M828&amp;(F828+4),'Báo cáo'!#REF!,'Báo cáo'!#REF!),_xlfn.XLOOKUP(M828&amp;(F828+13),'Báo cáo'!#REF!,'Báo cáo'!#REF!))))))))))))))</f>
        <v>#REF!</v>
      </c>
    </row>
    <row r="829" spans="1:15" hidden="1">
      <c r="A829">
        <v>510010</v>
      </c>
      <c r="B829" t="s">
        <v>18518</v>
      </c>
      <c r="C829" t="s">
        <v>18519</v>
      </c>
      <c r="D829" t="s">
        <v>18546</v>
      </c>
      <c r="E829" s="79" t="s">
        <v>18547</v>
      </c>
      <c r="F829" s="80">
        <v>-3431840</v>
      </c>
      <c r="G829" s="81">
        <v>46148</v>
      </c>
      <c r="H829" s="81"/>
      <c r="I829" s="81"/>
      <c r="J829" s="81">
        <v>46167</v>
      </c>
      <c r="K829" s="82" t="s">
        <v>20932</v>
      </c>
      <c r="L829" s="21">
        <v>46167</v>
      </c>
      <c r="M829">
        <f t="shared" si="24"/>
        <v>29615</v>
      </c>
      <c r="N829" t="str">
        <f t="shared" si="25"/>
        <v>29615-3431840</v>
      </c>
      <c r="O829" t="e">
        <f>IFERROR(_xlfn.XLOOKUP(M829&amp;(F829),'Báo cáo'!#REF!,'Báo cáo'!#REF!),IFERROR(_xlfn.XLOOKUP(M829&amp;(F829-3),'Báo cáo'!#REF!,'Báo cáo'!#REF!),IFERROR(_xlfn.XLOOKUP(M829&amp;(F829-5),'Báo cáo'!#REF!,'Báo cáo'!#REF!),IFERROR(_xlfn.XLOOKUP(M829&amp;(F829+5),'Báo cáo'!#REF!,'Báo cáo'!#REF!),IFERROR(_xlfn.XLOOKUP(M829&amp;(F829+2),'Báo cáo'!#REF!,'Báo cáo'!#REF!),IFERROR(_xlfn.XLOOKUP(M829&amp;(F829-6),'Báo cáo'!#REF!,'Báo cáo'!#REF!),IFERROR(_xlfn.XLOOKUP(M829&amp;(F829-1),'Báo cáo'!#REF!,'Báo cáo'!#REF!),IFERROR(_xlfn.XLOOKUP(M829&amp;(F829+3),'Báo cáo'!#REF!,'Báo cáo'!#REF!),IFERROR(_xlfn.XLOOKUP(M829&amp;(F829+1),'Báo cáo'!#REF!,'Báo cáo'!#REF!),IFERROR(_xlfn.XLOOKUP(M829&amp;(F829-4),'Báo cáo'!#REF!,'Báo cáo'!#REF!),IFERROR(_xlfn.XLOOKUP(M829&amp;(F829+6),'Báo cáo'!#REF!,'Báo cáo'!#REF!),IFERROR(_xlfn.XLOOKUP(M829&amp;(F829-2),'Báo cáo'!#REF!,'Báo cáo'!#REF!),IFERROR(_xlfn.XLOOKUP(M829&amp;(F829+4),'Báo cáo'!#REF!,'Báo cáo'!#REF!),_xlfn.XLOOKUP(M829&amp;(F829+13),'Báo cáo'!#REF!,'Báo cáo'!#REF!))))))))))))))</f>
        <v>#REF!</v>
      </c>
    </row>
    <row r="830" spans="1:15" hidden="1">
      <c r="A830">
        <v>510010</v>
      </c>
      <c r="B830" t="s">
        <v>18518</v>
      </c>
      <c r="C830" t="s">
        <v>18519</v>
      </c>
      <c r="D830" t="s">
        <v>18544</v>
      </c>
      <c r="E830" s="79" t="s">
        <v>18545</v>
      </c>
      <c r="F830" s="80">
        <v>-6863680</v>
      </c>
      <c r="G830" s="81">
        <v>46148</v>
      </c>
      <c r="H830" s="81"/>
      <c r="I830" s="81"/>
      <c r="J830" s="81">
        <v>46167</v>
      </c>
      <c r="K830" s="82" t="s">
        <v>20933</v>
      </c>
      <c r="L830" s="21">
        <v>46167</v>
      </c>
      <c r="M830">
        <f t="shared" si="24"/>
        <v>29620</v>
      </c>
      <c r="N830" t="str">
        <f t="shared" si="25"/>
        <v>29620-6863680</v>
      </c>
      <c r="O830" t="e">
        <f>IFERROR(_xlfn.XLOOKUP(M830&amp;(F830),'Báo cáo'!#REF!,'Báo cáo'!#REF!),IFERROR(_xlfn.XLOOKUP(M830&amp;(F830-3),'Báo cáo'!#REF!,'Báo cáo'!#REF!),IFERROR(_xlfn.XLOOKUP(M830&amp;(F830-5),'Báo cáo'!#REF!,'Báo cáo'!#REF!),IFERROR(_xlfn.XLOOKUP(M830&amp;(F830+5),'Báo cáo'!#REF!,'Báo cáo'!#REF!),IFERROR(_xlfn.XLOOKUP(M830&amp;(F830+2),'Báo cáo'!#REF!,'Báo cáo'!#REF!),IFERROR(_xlfn.XLOOKUP(M830&amp;(F830-6),'Báo cáo'!#REF!,'Báo cáo'!#REF!),IFERROR(_xlfn.XLOOKUP(M830&amp;(F830-1),'Báo cáo'!#REF!,'Báo cáo'!#REF!),IFERROR(_xlfn.XLOOKUP(M830&amp;(F830+3),'Báo cáo'!#REF!,'Báo cáo'!#REF!),IFERROR(_xlfn.XLOOKUP(M830&amp;(F830+1),'Báo cáo'!#REF!,'Báo cáo'!#REF!),IFERROR(_xlfn.XLOOKUP(M830&amp;(F830-4),'Báo cáo'!#REF!,'Báo cáo'!#REF!),IFERROR(_xlfn.XLOOKUP(M830&amp;(F830+6),'Báo cáo'!#REF!,'Báo cáo'!#REF!),IFERROR(_xlfn.XLOOKUP(M830&amp;(F830-2),'Báo cáo'!#REF!,'Báo cáo'!#REF!),IFERROR(_xlfn.XLOOKUP(M830&amp;(F830+4),'Báo cáo'!#REF!,'Báo cáo'!#REF!),_xlfn.XLOOKUP(M830&amp;(F830+13),'Báo cáo'!#REF!,'Báo cáo'!#REF!))))))))))))))</f>
        <v>#REF!</v>
      </c>
    </row>
    <row r="831" spans="1:15" hidden="1">
      <c r="A831">
        <v>510010</v>
      </c>
      <c r="B831" t="s">
        <v>18518</v>
      </c>
      <c r="C831" t="s">
        <v>18519</v>
      </c>
      <c r="D831" t="s">
        <v>18528</v>
      </c>
      <c r="E831" s="79" t="s">
        <v>18529</v>
      </c>
      <c r="F831" s="80">
        <v>-7721640</v>
      </c>
      <c r="G831" s="81">
        <v>46148</v>
      </c>
      <c r="H831" s="81"/>
      <c r="I831" s="81"/>
      <c r="J831" s="81">
        <v>46167</v>
      </c>
      <c r="K831" s="82" t="s">
        <v>20934</v>
      </c>
      <c r="L831" s="21">
        <v>46167</v>
      </c>
      <c r="M831">
        <f t="shared" si="24"/>
        <v>29658</v>
      </c>
      <c r="N831" t="str">
        <f t="shared" si="25"/>
        <v>29658-7721640</v>
      </c>
      <c r="O831" t="e">
        <f>IFERROR(_xlfn.XLOOKUP(M831&amp;(F831),'Báo cáo'!#REF!,'Báo cáo'!#REF!),IFERROR(_xlfn.XLOOKUP(M831&amp;(F831-3),'Báo cáo'!#REF!,'Báo cáo'!#REF!),IFERROR(_xlfn.XLOOKUP(M831&amp;(F831-5),'Báo cáo'!#REF!,'Báo cáo'!#REF!),IFERROR(_xlfn.XLOOKUP(M831&amp;(F831+5),'Báo cáo'!#REF!,'Báo cáo'!#REF!),IFERROR(_xlfn.XLOOKUP(M831&amp;(F831+2),'Báo cáo'!#REF!,'Báo cáo'!#REF!),IFERROR(_xlfn.XLOOKUP(M831&amp;(F831-6),'Báo cáo'!#REF!,'Báo cáo'!#REF!),IFERROR(_xlfn.XLOOKUP(M831&amp;(F831-1),'Báo cáo'!#REF!,'Báo cáo'!#REF!),IFERROR(_xlfn.XLOOKUP(M831&amp;(F831+3),'Báo cáo'!#REF!,'Báo cáo'!#REF!),IFERROR(_xlfn.XLOOKUP(M831&amp;(F831+1),'Báo cáo'!#REF!,'Báo cáo'!#REF!),IFERROR(_xlfn.XLOOKUP(M831&amp;(F831-4),'Báo cáo'!#REF!,'Báo cáo'!#REF!),IFERROR(_xlfn.XLOOKUP(M831&amp;(F831+6),'Báo cáo'!#REF!,'Báo cáo'!#REF!),IFERROR(_xlfn.XLOOKUP(M831&amp;(F831-2),'Báo cáo'!#REF!,'Báo cáo'!#REF!),IFERROR(_xlfn.XLOOKUP(M831&amp;(F831+4),'Báo cáo'!#REF!,'Báo cáo'!#REF!),_xlfn.XLOOKUP(M831&amp;(F831+13),'Báo cáo'!#REF!,'Báo cáo'!#REF!))))))))))))))</f>
        <v>#REF!</v>
      </c>
    </row>
    <row r="832" spans="1:15" hidden="1">
      <c r="A832">
        <v>510010</v>
      </c>
      <c r="B832" t="s">
        <v>18518</v>
      </c>
      <c r="C832" t="s">
        <v>18519</v>
      </c>
      <c r="D832" t="s">
        <v>18526</v>
      </c>
      <c r="E832" s="79" t="s">
        <v>18527</v>
      </c>
      <c r="F832" s="80">
        <v>-13727361</v>
      </c>
      <c r="G832" s="81">
        <v>46148</v>
      </c>
      <c r="H832" s="81"/>
      <c r="I832" s="81"/>
      <c r="J832" s="81">
        <v>46167</v>
      </c>
      <c r="K832" s="82" t="s">
        <v>20935</v>
      </c>
      <c r="L832" s="21">
        <v>46167</v>
      </c>
      <c r="M832">
        <f t="shared" si="24"/>
        <v>29665</v>
      </c>
      <c r="N832" t="str">
        <f t="shared" si="25"/>
        <v>29665-13727361</v>
      </c>
      <c r="O832" t="e">
        <f>IFERROR(_xlfn.XLOOKUP(M832&amp;(F832),'Báo cáo'!#REF!,'Báo cáo'!#REF!),IFERROR(_xlfn.XLOOKUP(M832&amp;(F832-3),'Báo cáo'!#REF!,'Báo cáo'!#REF!),IFERROR(_xlfn.XLOOKUP(M832&amp;(F832-5),'Báo cáo'!#REF!,'Báo cáo'!#REF!),IFERROR(_xlfn.XLOOKUP(M832&amp;(F832+5),'Báo cáo'!#REF!,'Báo cáo'!#REF!),IFERROR(_xlfn.XLOOKUP(M832&amp;(F832+2),'Báo cáo'!#REF!,'Báo cáo'!#REF!),IFERROR(_xlfn.XLOOKUP(M832&amp;(F832-6),'Báo cáo'!#REF!,'Báo cáo'!#REF!),IFERROR(_xlfn.XLOOKUP(M832&amp;(F832-1),'Báo cáo'!#REF!,'Báo cáo'!#REF!),IFERROR(_xlfn.XLOOKUP(M832&amp;(F832+3),'Báo cáo'!#REF!,'Báo cáo'!#REF!),IFERROR(_xlfn.XLOOKUP(M832&amp;(F832+1),'Báo cáo'!#REF!,'Báo cáo'!#REF!),IFERROR(_xlfn.XLOOKUP(M832&amp;(F832-4),'Báo cáo'!#REF!,'Báo cáo'!#REF!),IFERROR(_xlfn.XLOOKUP(M832&amp;(F832+6),'Báo cáo'!#REF!,'Báo cáo'!#REF!),IFERROR(_xlfn.XLOOKUP(M832&amp;(F832-2),'Báo cáo'!#REF!,'Báo cáo'!#REF!),IFERROR(_xlfn.XLOOKUP(M832&amp;(F832+4),'Báo cáo'!#REF!,'Báo cáo'!#REF!),_xlfn.XLOOKUP(M832&amp;(F832+13),'Báo cáo'!#REF!,'Báo cáo'!#REF!))))))))))))))</f>
        <v>#REF!</v>
      </c>
    </row>
    <row r="833" spans="1:15" hidden="1">
      <c r="A833">
        <v>510010</v>
      </c>
      <c r="B833" t="s">
        <v>18518</v>
      </c>
      <c r="C833" t="s">
        <v>18519</v>
      </c>
      <c r="D833" t="s">
        <v>18524</v>
      </c>
      <c r="E833" s="79" t="s">
        <v>18525</v>
      </c>
      <c r="F833" s="80">
        <v>-7893232</v>
      </c>
      <c r="G833" s="81">
        <v>46148</v>
      </c>
      <c r="H833" s="81"/>
      <c r="I833" s="81"/>
      <c r="J833" s="81">
        <v>46167</v>
      </c>
      <c r="K833" s="82" t="s">
        <v>20936</v>
      </c>
      <c r="L833" s="21">
        <v>46167</v>
      </c>
      <c r="M833">
        <f t="shared" si="24"/>
        <v>29753</v>
      </c>
      <c r="N833" t="str">
        <f t="shared" si="25"/>
        <v>29753-7893232</v>
      </c>
      <c r="O833" t="e">
        <f>IFERROR(_xlfn.XLOOKUP(M833&amp;(F833),'Báo cáo'!#REF!,'Báo cáo'!#REF!),IFERROR(_xlfn.XLOOKUP(M833&amp;(F833-3),'Báo cáo'!#REF!,'Báo cáo'!#REF!),IFERROR(_xlfn.XLOOKUP(M833&amp;(F833-5),'Báo cáo'!#REF!,'Báo cáo'!#REF!),IFERROR(_xlfn.XLOOKUP(M833&amp;(F833+5),'Báo cáo'!#REF!,'Báo cáo'!#REF!),IFERROR(_xlfn.XLOOKUP(M833&amp;(F833+2),'Báo cáo'!#REF!,'Báo cáo'!#REF!),IFERROR(_xlfn.XLOOKUP(M833&amp;(F833-6),'Báo cáo'!#REF!,'Báo cáo'!#REF!),IFERROR(_xlfn.XLOOKUP(M833&amp;(F833-1),'Báo cáo'!#REF!,'Báo cáo'!#REF!),IFERROR(_xlfn.XLOOKUP(M833&amp;(F833+3),'Báo cáo'!#REF!,'Báo cáo'!#REF!),IFERROR(_xlfn.XLOOKUP(M833&amp;(F833+1),'Báo cáo'!#REF!,'Báo cáo'!#REF!),IFERROR(_xlfn.XLOOKUP(M833&amp;(F833-4),'Báo cáo'!#REF!,'Báo cáo'!#REF!),IFERROR(_xlfn.XLOOKUP(M833&amp;(F833+6),'Báo cáo'!#REF!,'Báo cáo'!#REF!),IFERROR(_xlfn.XLOOKUP(M833&amp;(F833-2),'Báo cáo'!#REF!,'Báo cáo'!#REF!),IFERROR(_xlfn.XLOOKUP(M833&amp;(F833+4),'Báo cáo'!#REF!,'Báo cáo'!#REF!),_xlfn.XLOOKUP(M833&amp;(F833+13),'Báo cáo'!#REF!,'Báo cáo'!#REF!))))))))))))))</f>
        <v>#REF!</v>
      </c>
    </row>
    <row r="834" spans="1:15" hidden="1">
      <c r="A834">
        <v>510025</v>
      </c>
      <c r="B834" t="s">
        <v>18518</v>
      </c>
      <c r="C834" t="s">
        <v>18519</v>
      </c>
      <c r="D834" t="s">
        <v>18638</v>
      </c>
      <c r="E834" s="79" t="s">
        <v>18639</v>
      </c>
      <c r="F834" s="80">
        <v>16805718</v>
      </c>
      <c r="G834" s="81">
        <v>46130</v>
      </c>
      <c r="H834" s="81"/>
      <c r="I834" s="81"/>
      <c r="J834" s="81">
        <v>46167</v>
      </c>
      <c r="K834" s="82" t="s">
        <v>17942</v>
      </c>
      <c r="L834" s="21">
        <v>46167</v>
      </c>
      <c r="M834">
        <f t="shared" si="24"/>
        <v>30073</v>
      </c>
      <c r="N834" t="str">
        <f t="shared" si="25"/>
        <v>3007316805718</v>
      </c>
      <c r="O834" t="e">
        <f>IFERROR(_xlfn.XLOOKUP(M834&amp;(F834),'Báo cáo'!#REF!,'Báo cáo'!#REF!),IFERROR(_xlfn.XLOOKUP(M834&amp;(F834-3),'Báo cáo'!#REF!,'Báo cáo'!#REF!),IFERROR(_xlfn.XLOOKUP(M834&amp;(F834-5),'Báo cáo'!#REF!,'Báo cáo'!#REF!),IFERROR(_xlfn.XLOOKUP(M834&amp;(F834+5),'Báo cáo'!#REF!,'Báo cáo'!#REF!),IFERROR(_xlfn.XLOOKUP(M834&amp;(F834+2),'Báo cáo'!#REF!,'Báo cáo'!#REF!),IFERROR(_xlfn.XLOOKUP(M834&amp;(F834-6),'Báo cáo'!#REF!,'Báo cáo'!#REF!),IFERROR(_xlfn.XLOOKUP(M834&amp;(F834-1),'Báo cáo'!#REF!,'Báo cáo'!#REF!),IFERROR(_xlfn.XLOOKUP(M834&amp;(F834+3),'Báo cáo'!#REF!,'Báo cáo'!#REF!),IFERROR(_xlfn.XLOOKUP(M834&amp;(F834+1),'Báo cáo'!#REF!,'Báo cáo'!#REF!),IFERROR(_xlfn.XLOOKUP(M834&amp;(F834-4),'Báo cáo'!#REF!,'Báo cáo'!#REF!),IFERROR(_xlfn.XLOOKUP(M834&amp;(F834+6),'Báo cáo'!#REF!,'Báo cáo'!#REF!),IFERROR(_xlfn.XLOOKUP(M834&amp;(F834-2),'Báo cáo'!#REF!,'Báo cáo'!#REF!),IFERROR(_xlfn.XLOOKUP(M834&amp;(F834+4),'Báo cáo'!#REF!,'Báo cáo'!#REF!),_xlfn.XLOOKUP(M834&amp;(F834+13),'Báo cáo'!#REF!,'Báo cáo'!#REF!))))))))))))))</f>
        <v>#REF!</v>
      </c>
    </row>
    <row r="835" spans="1:15" hidden="1">
      <c r="A835">
        <v>510017</v>
      </c>
      <c r="B835" t="s">
        <v>18518</v>
      </c>
      <c r="C835" t="s">
        <v>18519</v>
      </c>
      <c r="D835" t="s">
        <v>18600</v>
      </c>
      <c r="E835" s="79" t="s">
        <v>18601</v>
      </c>
      <c r="F835" s="80">
        <v>2129733</v>
      </c>
      <c r="G835" s="81">
        <v>46130</v>
      </c>
      <c r="H835" s="81"/>
      <c r="I835" s="81"/>
      <c r="J835" s="81">
        <v>46167</v>
      </c>
      <c r="K835" s="82" t="s">
        <v>17945</v>
      </c>
      <c r="L835" s="21">
        <v>46167</v>
      </c>
      <c r="M835">
        <f t="shared" si="24"/>
        <v>30074</v>
      </c>
      <c r="N835" t="str">
        <f t="shared" si="25"/>
        <v>300742129733</v>
      </c>
      <c r="O835" t="e">
        <f>IFERROR(_xlfn.XLOOKUP(M835&amp;(F835),'Báo cáo'!#REF!,'Báo cáo'!#REF!),IFERROR(_xlfn.XLOOKUP(M835&amp;(F835-3),'Báo cáo'!#REF!,'Báo cáo'!#REF!),IFERROR(_xlfn.XLOOKUP(M835&amp;(F835-5),'Báo cáo'!#REF!,'Báo cáo'!#REF!),IFERROR(_xlfn.XLOOKUP(M835&amp;(F835+5),'Báo cáo'!#REF!,'Báo cáo'!#REF!),IFERROR(_xlfn.XLOOKUP(M835&amp;(F835+2),'Báo cáo'!#REF!,'Báo cáo'!#REF!),IFERROR(_xlfn.XLOOKUP(M835&amp;(F835-6),'Báo cáo'!#REF!,'Báo cáo'!#REF!),IFERROR(_xlfn.XLOOKUP(M835&amp;(F835-1),'Báo cáo'!#REF!,'Báo cáo'!#REF!),IFERROR(_xlfn.XLOOKUP(M835&amp;(F835+3),'Báo cáo'!#REF!,'Báo cáo'!#REF!),IFERROR(_xlfn.XLOOKUP(M835&amp;(F835+1),'Báo cáo'!#REF!,'Báo cáo'!#REF!),IFERROR(_xlfn.XLOOKUP(M835&amp;(F835-4),'Báo cáo'!#REF!,'Báo cáo'!#REF!),IFERROR(_xlfn.XLOOKUP(M835&amp;(F835+6),'Báo cáo'!#REF!,'Báo cáo'!#REF!),IFERROR(_xlfn.XLOOKUP(M835&amp;(F835-2),'Báo cáo'!#REF!,'Báo cáo'!#REF!),IFERROR(_xlfn.XLOOKUP(M835&amp;(F835+4),'Báo cáo'!#REF!,'Báo cáo'!#REF!),_xlfn.XLOOKUP(M835&amp;(F835+13),'Báo cáo'!#REF!,'Báo cáo'!#REF!))))))))))))))</f>
        <v>#REF!</v>
      </c>
    </row>
    <row r="836" spans="1:15" hidden="1">
      <c r="A836">
        <v>510014</v>
      </c>
      <c r="B836" t="s">
        <v>18518</v>
      </c>
      <c r="C836" t="s">
        <v>18519</v>
      </c>
      <c r="D836" t="s">
        <v>18574</v>
      </c>
      <c r="E836" s="79" t="s">
        <v>18575</v>
      </c>
      <c r="F836" s="80">
        <v>1491156</v>
      </c>
      <c r="G836" s="81">
        <v>46130</v>
      </c>
      <c r="H836" s="81"/>
      <c r="I836" s="81"/>
      <c r="J836" s="81">
        <v>46167</v>
      </c>
      <c r="K836" s="82" t="s">
        <v>17966</v>
      </c>
      <c r="L836" s="21">
        <v>46167</v>
      </c>
      <c r="M836">
        <f t="shared" ref="M836:M899" si="26">IFERROR(VALUE(K836),K836)</f>
        <v>30084</v>
      </c>
      <c r="N836" t="str">
        <f t="shared" ref="N836:N899" si="27">M836&amp;F836</f>
        <v>300841491156</v>
      </c>
      <c r="O836" t="e">
        <f>IFERROR(_xlfn.XLOOKUP(M836&amp;(F836),'Báo cáo'!#REF!,'Báo cáo'!#REF!),IFERROR(_xlfn.XLOOKUP(M836&amp;(F836-3),'Báo cáo'!#REF!,'Báo cáo'!#REF!),IFERROR(_xlfn.XLOOKUP(M836&amp;(F836-5),'Báo cáo'!#REF!,'Báo cáo'!#REF!),IFERROR(_xlfn.XLOOKUP(M836&amp;(F836+5),'Báo cáo'!#REF!,'Báo cáo'!#REF!),IFERROR(_xlfn.XLOOKUP(M836&amp;(F836+2),'Báo cáo'!#REF!,'Báo cáo'!#REF!),IFERROR(_xlfn.XLOOKUP(M836&amp;(F836-6),'Báo cáo'!#REF!,'Báo cáo'!#REF!),IFERROR(_xlfn.XLOOKUP(M836&amp;(F836-1),'Báo cáo'!#REF!,'Báo cáo'!#REF!),IFERROR(_xlfn.XLOOKUP(M836&amp;(F836+3),'Báo cáo'!#REF!,'Báo cáo'!#REF!),IFERROR(_xlfn.XLOOKUP(M836&amp;(F836+1),'Báo cáo'!#REF!,'Báo cáo'!#REF!),IFERROR(_xlfn.XLOOKUP(M836&amp;(F836-4),'Báo cáo'!#REF!,'Báo cáo'!#REF!),IFERROR(_xlfn.XLOOKUP(M836&amp;(F836+6),'Báo cáo'!#REF!,'Báo cáo'!#REF!),IFERROR(_xlfn.XLOOKUP(M836&amp;(F836-2),'Báo cáo'!#REF!,'Báo cáo'!#REF!),IFERROR(_xlfn.XLOOKUP(M836&amp;(F836+4),'Báo cáo'!#REF!,'Báo cáo'!#REF!),_xlfn.XLOOKUP(M836&amp;(F836+13),'Báo cáo'!#REF!,'Báo cáo'!#REF!))))))))))))))</f>
        <v>#REF!</v>
      </c>
    </row>
    <row r="837" spans="1:15" hidden="1">
      <c r="A837">
        <v>510014</v>
      </c>
      <c r="B837" t="s">
        <v>18518</v>
      </c>
      <c r="C837" t="s">
        <v>18519</v>
      </c>
      <c r="D837" t="s">
        <v>18580</v>
      </c>
      <c r="E837" s="79" t="s">
        <v>18581</v>
      </c>
      <c r="F837" s="80">
        <v>4788356</v>
      </c>
      <c r="G837" s="81">
        <v>46130</v>
      </c>
      <c r="H837" s="81"/>
      <c r="I837" s="81"/>
      <c r="J837" s="81">
        <v>46167</v>
      </c>
      <c r="K837" s="82" t="s">
        <v>17963</v>
      </c>
      <c r="L837" s="21">
        <v>46167</v>
      </c>
      <c r="M837">
        <f t="shared" si="26"/>
        <v>30085</v>
      </c>
      <c r="N837" t="str">
        <f t="shared" si="27"/>
        <v>300854788356</v>
      </c>
      <c r="O837" t="e">
        <f>IFERROR(_xlfn.XLOOKUP(M837&amp;(F837),'Báo cáo'!#REF!,'Báo cáo'!#REF!),IFERROR(_xlfn.XLOOKUP(M837&amp;(F837-3),'Báo cáo'!#REF!,'Báo cáo'!#REF!),IFERROR(_xlfn.XLOOKUP(M837&amp;(F837-5),'Báo cáo'!#REF!,'Báo cáo'!#REF!),IFERROR(_xlfn.XLOOKUP(M837&amp;(F837+5),'Báo cáo'!#REF!,'Báo cáo'!#REF!),IFERROR(_xlfn.XLOOKUP(M837&amp;(F837+2),'Báo cáo'!#REF!,'Báo cáo'!#REF!),IFERROR(_xlfn.XLOOKUP(M837&amp;(F837-6),'Báo cáo'!#REF!,'Báo cáo'!#REF!),IFERROR(_xlfn.XLOOKUP(M837&amp;(F837-1),'Báo cáo'!#REF!,'Báo cáo'!#REF!),IFERROR(_xlfn.XLOOKUP(M837&amp;(F837+3),'Báo cáo'!#REF!,'Báo cáo'!#REF!),IFERROR(_xlfn.XLOOKUP(M837&amp;(F837+1),'Báo cáo'!#REF!,'Báo cáo'!#REF!),IFERROR(_xlfn.XLOOKUP(M837&amp;(F837-4),'Báo cáo'!#REF!,'Báo cáo'!#REF!),IFERROR(_xlfn.XLOOKUP(M837&amp;(F837+6),'Báo cáo'!#REF!,'Báo cáo'!#REF!),IFERROR(_xlfn.XLOOKUP(M837&amp;(F837-2),'Báo cáo'!#REF!,'Báo cáo'!#REF!),IFERROR(_xlfn.XLOOKUP(M837&amp;(F837+4),'Báo cáo'!#REF!,'Báo cáo'!#REF!),_xlfn.XLOOKUP(M837&amp;(F837+13),'Báo cáo'!#REF!,'Báo cáo'!#REF!))))))))))))))</f>
        <v>#REF!</v>
      </c>
    </row>
    <row r="838" spans="1:15" hidden="1">
      <c r="A838">
        <v>510013</v>
      </c>
      <c r="B838" t="s">
        <v>18518</v>
      </c>
      <c r="C838" t="s">
        <v>18519</v>
      </c>
      <c r="D838" t="s">
        <v>18566</v>
      </c>
      <c r="E838" s="79" t="s">
        <v>18567</v>
      </c>
      <c r="F838" s="80">
        <v>1539000</v>
      </c>
      <c r="G838" s="81">
        <v>46123</v>
      </c>
      <c r="H838" s="81"/>
      <c r="I838" s="81"/>
      <c r="J838" s="81">
        <v>46167</v>
      </c>
      <c r="K838" s="82" t="s">
        <v>17909</v>
      </c>
      <c r="L838" s="21">
        <v>46167</v>
      </c>
      <c r="M838">
        <f t="shared" si="26"/>
        <v>30086</v>
      </c>
      <c r="N838" t="str">
        <f t="shared" si="27"/>
        <v>300861539000</v>
      </c>
      <c r="O838" t="e">
        <f>IFERROR(_xlfn.XLOOKUP(M838&amp;(F838),'Báo cáo'!#REF!,'Báo cáo'!#REF!),IFERROR(_xlfn.XLOOKUP(M838&amp;(F838-3),'Báo cáo'!#REF!,'Báo cáo'!#REF!),IFERROR(_xlfn.XLOOKUP(M838&amp;(F838-5),'Báo cáo'!#REF!,'Báo cáo'!#REF!),IFERROR(_xlfn.XLOOKUP(M838&amp;(F838+5),'Báo cáo'!#REF!,'Báo cáo'!#REF!),IFERROR(_xlfn.XLOOKUP(M838&amp;(F838+2),'Báo cáo'!#REF!,'Báo cáo'!#REF!),IFERROR(_xlfn.XLOOKUP(M838&amp;(F838-6),'Báo cáo'!#REF!,'Báo cáo'!#REF!),IFERROR(_xlfn.XLOOKUP(M838&amp;(F838-1),'Báo cáo'!#REF!,'Báo cáo'!#REF!),IFERROR(_xlfn.XLOOKUP(M838&amp;(F838+3),'Báo cáo'!#REF!,'Báo cáo'!#REF!),IFERROR(_xlfn.XLOOKUP(M838&amp;(F838+1),'Báo cáo'!#REF!,'Báo cáo'!#REF!),IFERROR(_xlfn.XLOOKUP(M838&amp;(F838-4),'Báo cáo'!#REF!,'Báo cáo'!#REF!),IFERROR(_xlfn.XLOOKUP(M838&amp;(F838+6),'Báo cáo'!#REF!,'Báo cáo'!#REF!),IFERROR(_xlfn.XLOOKUP(M838&amp;(F838-2),'Báo cáo'!#REF!,'Báo cáo'!#REF!),IFERROR(_xlfn.XLOOKUP(M838&amp;(F838+4),'Báo cáo'!#REF!,'Báo cáo'!#REF!),_xlfn.XLOOKUP(M838&amp;(F838+13),'Báo cáo'!#REF!,'Báo cáo'!#REF!))))))))))))))</f>
        <v>#REF!</v>
      </c>
    </row>
    <row r="839" spans="1:15" hidden="1">
      <c r="A839">
        <v>510013</v>
      </c>
      <c r="B839" t="s">
        <v>18518</v>
      </c>
      <c r="C839" t="s">
        <v>18519</v>
      </c>
      <c r="D839" t="s">
        <v>18570</v>
      </c>
      <c r="E839" s="79" t="s">
        <v>18571</v>
      </c>
      <c r="F839" s="80">
        <v>476942</v>
      </c>
      <c r="G839" s="81">
        <v>46123</v>
      </c>
      <c r="H839" s="81"/>
      <c r="I839" s="81"/>
      <c r="J839" s="81">
        <v>46167</v>
      </c>
      <c r="K839" s="82" t="s">
        <v>17906</v>
      </c>
      <c r="L839" s="21">
        <v>46167</v>
      </c>
      <c r="M839">
        <f t="shared" si="26"/>
        <v>30087</v>
      </c>
      <c r="N839" t="str">
        <f t="shared" si="27"/>
        <v>30087476942</v>
      </c>
      <c r="O839" t="e">
        <f>IFERROR(_xlfn.XLOOKUP(M839&amp;(F839),'Báo cáo'!#REF!,'Báo cáo'!#REF!),IFERROR(_xlfn.XLOOKUP(M839&amp;(F839-3),'Báo cáo'!#REF!,'Báo cáo'!#REF!),IFERROR(_xlfn.XLOOKUP(M839&amp;(F839-5),'Báo cáo'!#REF!,'Báo cáo'!#REF!),IFERROR(_xlfn.XLOOKUP(M839&amp;(F839+5),'Báo cáo'!#REF!,'Báo cáo'!#REF!),IFERROR(_xlfn.XLOOKUP(M839&amp;(F839+2),'Báo cáo'!#REF!,'Báo cáo'!#REF!),IFERROR(_xlfn.XLOOKUP(M839&amp;(F839-6),'Báo cáo'!#REF!,'Báo cáo'!#REF!),IFERROR(_xlfn.XLOOKUP(M839&amp;(F839-1),'Báo cáo'!#REF!,'Báo cáo'!#REF!),IFERROR(_xlfn.XLOOKUP(M839&amp;(F839+3),'Báo cáo'!#REF!,'Báo cáo'!#REF!),IFERROR(_xlfn.XLOOKUP(M839&amp;(F839+1),'Báo cáo'!#REF!,'Báo cáo'!#REF!),IFERROR(_xlfn.XLOOKUP(M839&amp;(F839-4),'Báo cáo'!#REF!,'Báo cáo'!#REF!),IFERROR(_xlfn.XLOOKUP(M839&amp;(F839+6),'Báo cáo'!#REF!,'Báo cáo'!#REF!),IFERROR(_xlfn.XLOOKUP(M839&amp;(F839-2),'Báo cáo'!#REF!,'Báo cáo'!#REF!),IFERROR(_xlfn.XLOOKUP(M839&amp;(F839+4),'Báo cáo'!#REF!,'Báo cáo'!#REF!),_xlfn.XLOOKUP(M839&amp;(F839+13),'Báo cáo'!#REF!,'Báo cáo'!#REF!))))))))))))))</f>
        <v>#REF!</v>
      </c>
    </row>
    <row r="840" spans="1:15" hidden="1">
      <c r="A840">
        <v>510014</v>
      </c>
      <c r="B840" t="s">
        <v>18518</v>
      </c>
      <c r="C840" t="s">
        <v>18519</v>
      </c>
      <c r="D840" t="s">
        <v>18572</v>
      </c>
      <c r="E840" s="79" t="s">
        <v>18573</v>
      </c>
      <c r="F840" s="80">
        <v>5541318</v>
      </c>
      <c r="G840" s="81">
        <v>46129</v>
      </c>
      <c r="H840" s="81"/>
      <c r="I840" s="81"/>
      <c r="J840" s="81">
        <v>46167</v>
      </c>
      <c r="K840" s="82" t="s">
        <v>17954</v>
      </c>
      <c r="L840" s="21">
        <v>46167</v>
      </c>
      <c r="M840">
        <f t="shared" si="26"/>
        <v>30088</v>
      </c>
      <c r="N840" t="str">
        <f t="shared" si="27"/>
        <v>300885541318</v>
      </c>
      <c r="O840" t="e">
        <f>IFERROR(_xlfn.XLOOKUP(M840&amp;(F840),'Báo cáo'!#REF!,'Báo cáo'!#REF!),IFERROR(_xlfn.XLOOKUP(M840&amp;(F840-3),'Báo cáo'!#REF!,'Báo cáo'!#REF!),IFERROR(_xlfn.XLOOKUP(M840&amp;(F840-5),'Báo cáo'!#REF!,'Báo cáo'!#REF!),IFERROR(_xlfn.XLOOKUP(M840&amp;(F840+5),'Báo cáo'!#REF!,'Báo cáo'!#REF!),IFERROR(_xlfn.XLOOKUP(M840&amp;(F840+2),'Báo cáo'!#REF!,'Báo cáo'!#REF!),IFERROR(_xlfn.XLOOKUP(M840&amp;(F840-6),'Báo cáo'!#REF!,'Báo cáo'!#REF!),IFERROR(_xlfn.XLOOKUP(M840&amp;(F840-1),'Báo cáo'!#REF!,'Báo cáo'!#REF!),IFERROR(_xlfn.XLOOKUP(M840&amp;(F840+3),'Báo cáo'!#REF!,'Báo cáo'!#REF!),IFERROR(_xlfn.XLOOKUP(M840&amp;(F840+1),'Báo cáo'!#REF!,'Báo cáo'!#REF!),IFERROR(_xlfn.XLOOKUP(M840&amp;(F840-4),'Báo cáo'!#REF!,'Báo cáo'!#REF!),IFERROR(_xlfn.XLOOKUP(M840&amp;(F840+6),'Báo cáo'!#REF!,'Báo cáo'!#REF!),IFERROR(_xlfn.XLOOKUP(M840&amp;(F840-2),'Báo cáo'!#REF!,'Báo cáo'!#REF!),IFERROR(_xlfn.XLOOKUP(M840&amp;(F840+4),'Báo cáo'!#REF!,'Báo cáo'!#REF!),_xlfn.XLOOKUP(M840&amp;(F840+13),'Báo cáo'!#REF!,'Báo cáo'!#REF!))))))))))))))</f>
        <v>#REF!</v>
      </c>
    </row>
    <row r="841" spans="1:15" hidden="1">
      <c r="A841">
        <v>510013</v>
      </c>
      <c r="B841" t="s">
        <v>18518</v>
      </c>
      <c r="C841" t="s">
        <v>18519</v>
      </c>
      <c r="D841" t="s">
        <v>18562</v>
      </c>
      <c r="E841" s="79" t="s">
        <v>18563</v>
      </c>
      <c r="F841" s="80">
        <v>1061046</v>
      </c>
      <c r="G841" s="81">
        <v>46129</v>
      </c>
      <c r="H841" s="81"/>
      <c r="I841" s="81"/>
      <c r="J841" s="81">
        <v>46167</v>
      </c>
      <c r="K841" s="82" t="s">
        <v>17957</v>
      </c>
      <c r="L841" s="21">
        <v>46167</v>
      </c>
      <c r="M841">
        <f t="shared" si="26"/>
        <v>30089</v>
      </c>
      <c r="N841" t="str">
        <f t="shared" si="27"/>
        <v>300891061046</v>
      </c>
      <c r="O841" t="e">
        <f>IFERROR(_xlfn.XLOOKUP(M841&amp;(F841),'Báo cáo'!#REF!,'Báo cáo'!#REF!),IFERROR(_xlfn.XLOOKUP(M841&amp;(F841-3),'Báo cáo'!#REF!,'Báo cáo'!#REF!),IFERROR(_xlfn.XLOOKUP(M841&amp;(F841-5),'Báo cáo'!#REF!,'Báo cáo'!#REF!),IFERROR(_xlfn.XLOOKUP(M841&amp;(F841+5),'Báo cáo'!#REF!,'Báo cáo'!#REF!),IFERROR(_xlfn.XLOOKUP(M841&amp;(F841+2),'Báo cáo'!#REF!,'Báo cáo'!#REF!),IFERROR(_xlfn.XLOOKUP(M841&amp;(F841-6),'Báo cáo'!#REF!,'Báo cáo'!#REF!),IFERROR(_xlfn.XLOOKUP(M841&amp;(F841-1),'Báo cáo'!#REF!,'Báo cáo'!#REF!),IFERROR(_xlfn.XLOOKUP(M841&amp;(F841+3),'Báo cáo'!#REF!,'Báo cáo'!#REF!),IFERROR(_xlfn.XLOOKUP(M841&amp;(F841+1),'Báo cáo'!#REF!,'Báo cáo'!#REF!),IFERROR(_xlfn.XLOOKUP(M841&amp;(F841-4),'Báo cáo'!#REF!,'Báo cáo'!#REF!),IFERROR(_xlfn.XLOOKUP(M841&amp;(F841+6),'Báo cáo'!#REF!,'Báo cáo'!#REF!),IFERROR(_xlfn.XLOOKUP(M841&amp;(F841-2),'Báo cáo'!#REF!,'Báo cáo'!#REF!),IFERROR(_xlfn.XLOOKUP(M841&amp;(F841+4),'Báo cáo'!#REF!,'Báo cáo'!#REF!),_xlfn.XLOOKUP(M841&amp;(F841+13),'Báo cáo'!#REF!,'Báo cáo'!#REF!))))))))))))))</f>
        <v>#REF!</v>
      </c>
    </row>
    <row r="842" spans="1:15" hidden="1">
      <c r="A842">
        <v>510013</v>
      </c>
      <c r="B842" t="s">
        <v>18518</v>
      </c>
      <c r="C842" t="s">
        <v>18519</v>
      </c>
      <c r="D842" t="s">
        <v>18560</v>
      </c>
      <c r="E842" s="79" t="s">
        <v>18561</v>
      </c>
      <c r="F842" s="80">
        <v>2504034</v>
      </c>
      <c r="G842" s="81">
        <v>46129</v>
      </c>
      <c r="H842" s="81"/>
      <c r="I842" s="81"/>
      <c r="J842" s="81">
        <v>46167</v>
      </c>
      <c r="K842" s="82" t="s">
        <v>17960</v>
      </c>
      <c r="L842" s="21">
        <v>46167</v>
      </c>
      <c r="M842">
        <f t="shared" si="26"/>
        <v>30090</v>
      </c>
      <c r="N842" t="str">
        <f t="shared" si="27"/>
        <v>300902504034</v>
      </c>
      <c r="O842" t="e">
        <f>IFERROR(_xlfn.XLOOKUP(M842&amp;(F842),'Báo cáo'!#REF!,'Báo cáo'!#REF!),IFERROR(_xlfn.XLOOKUP(M842&amp;(F842-3),'Báo cáo'!#REF!,'Báo cáo'!#REF!),IFERROR(_xlfn.XLOOKUP(M842&amp;(F842-5),'Báo cáo'!#REF!,'Báo cáo'!#REF!),IFERROR(_xlfn.XLOOKUP(M842&amp;(F842+5),'Báo cáo'!#REF!,'Báo cáo'!#REF!),IFERROR(_xlfn.XLOOKUP(M842&amp;(F842+2),'Báo cáo'!#REF!,'Báo cáo'!#REF!),IFERROR(_xlfn.XLOOKUP(M842&amp;(F842-6),'Báo cáo'!#REF!,'Báo cáo'!#REF!),IFERROR(_xlfn.XLOOKUP(M842&amp;(F842-1),'Báo cáo'!#REF!,'Báo cáo'!#REF!),IFERROR(_xlfn.XLOOKUP(M842&amp;(F842+3),'Báo cáo'!#REF!,'Báo cáo'!#REF!),IFERROR(_xlfn.XLOOKUP(M842&amp;(F842+1),'Báo cáo'!#REF!,'Báo cáo'!#REF!),IFERROR(_xlfn.XLOOKUP(M842&amp;(F842-4),'Báo cáo'!#REF!,'Báo cáo'!#REF!),IFERROR(_xlfn.XLOOKUP(M842&amp;(F842+6),'Báo cáo'!#REF!,'Báo cáo'!#REF!),IFERROR(_xlfn.XLOOKUP(M842&amp;(F842-2),'Báo cáo'!#REF!,'Báo cáo'!#REF!),IFERROR(_xlfn.XLOOKUP(M842&amp;(F842+4),'Báo cáo'!#REF!,'Báo cáo'!#REF!),_xlfn.XLOOKUP(M842&amp;(F842+13),'Báo cáo'!#REF!,'Báo cáo'!#REF!))))))))))))))</f>
        <v>#REF!</v>
      </c>
    </row>
    <row r="843" spans="1:15" hidden="1">
      <c r="A843">
        <v>520090</v>
      </c>
      <c r="B843" t="s">
        <v>18518</v>
      </c>
      <c r="C843" t="s">
        <v>18519</v>
      </c>
      <c r="D843" t="s">
        <v>18661</v>
      </c>
      <c r="E843" s="79" t="s">
        <v>18662</v>
      </c>
      <c r="F843" s="80">
        <v>1395765</v>
      </c>
      <c r="G843" s="81">
        <v>46125</v>
      </c>
      <c r="H843" s="81"/>
      <c r="I843" s="81"/>
      <c r="J843" s="81">
        <v>46167</v>
      </c>
      <c r="K843" s="82" t="s">
        <v>17903</v>
      </c>
      <c r="L843" s="21">
        <v>46167</v>
      </c>
      <c r="M843">
        <f t="shared" si="26"/>
        <v>30091</v>
      </c>
      <c r="N843" t="str">
        <f t="shared" si="27"/>
        <v>300911395765</v>
      </c>
      <c r="O843" t="e">
        <f>IFERROR(_xlfn.XLOOKUP(M843&amp;(F843),'Báo cáo'!#REF!,'Báo cáo'!#REF!),IFERROR(_xlfn.XLOOKUP(M843&amp;(F843-3),'Báo cáo'!#REF!,'Báo cáo'!#REF!),IFERROR(_xlfn.XLOOKUP(M843&amp;(F843-5),'Báo cáo'!#REF!,'Báo cáo'!#REF!),IFERROR(_xlfn.XLOOKUP(M843&amp;(F843+5),'Báo cáo'!#REF!,'Báo cáo'!#REF!),IFERROR(_xlfn.XLOOKUP(M843&amp;(F843+2),'Báo cáo'!#REF!,'Báo cáo'!#REF!),IFERROR(_xlfn.XLOOKUP(M843&amp;(F843-6),'Báo cáo'!#REF!,'Báo cáo'!#REF!),IFERROR(_xlfn.XLOOKUP(M843&amp;(F843-1),'Báo cáo'!#REF!,'Báo cáo'!#REF!),IFERROR(_xlfn.XLOOKUP(M843&amp;(F843+3),'Báo cáo'!#REF!,'Báo cáo'!#REF!),IFERROR(_xlfn.XLOOKUP(M843&amp;(F843+1),'Báo cáo'!#REF!,'Báo cáo'!#REF!),IFERROR(_xlfn.XLOOKUP(M843&amp;(F843-4),'Báo cáo'!#REF!,'Báo cáo'!#REF!),IFERROR(_xlfn.XLOOKUP(M843&amp;(F843+6),'Báo cáo'!#REF!,'Báo cáo'!#REF!),IFERROR(_xlfn.XLOOKUP(M843&amp;(F843-2),'Báo cáo'!#REF!,'Báo cáo'!#REF!),IFERROR(_xlfn.XLOOKUP(M843&amp;(F843+4),'Báo cáo'!#REF!,'Báo cáo'!#REF!),_xlfn.XLOOKUP(M843&amp;(F843+13),'Báo cáo'!#REF!,'Báo cáo'!#REF!))))))))))))))</f>
        <v>#REF!</v>
      </c>
    </row>
    <row r="844" spans="1:15" hidden="1">
      <c r="A844">
        <v>520090</v>
      </c>
      <c r="B844" t="s">
        <v>18518</v>
      </c>
      <c r="C844" t="s">
        <v>18519</v>
      </c>
      <c r="D844" t="s">
        <v>18663</v>
      </c>
      <c r="E844" s="79" t="s">
        <v>18664</v>
      </c>
      <c r="F844" s="80">
        <v>3000834</v>
      </c>
      <c r="G844" s="81">
        <v>46125</v>
      </c>
      <c r="H844" s="81"/>
      <c r="I844" s="81"/>
      <c r="J844" s="81">
        <v>46167</v>
      </c>
      <c r="K844" s="82" t="s">
        <v>17900</v>
      </c>
      <c r="L844" s="21">
        <v>46167</v>
      </c>
      <c r="M844">
        <f t="shared" si="26"/>
        <v>30092</v>
      </c>
      <c r="N844" t="str">
        <f t="shared" si="27"/>
        <v>300923000834</v>
      </c>
      <c r="O844" t="e">
        <f>IFERROR(_xlfn.XLOOKUP(M844&amp;(F844),'Báo cáo'!#REF!,'Báo cáo'!#REF!),IFERROR(_xlfn.XLOOKUP(M844&amp;(F844-3),'Báo cáo'!#REF!,'Báo cáo'!#REF!),IFERROR(_xlfn.XLOOKUP(M844&amp;(F844-5),'Báo cáo'!#REF!,'Báo cáo'!#REF!),IFERROR(_xlfn.XLOOKUP(M844&amp;(F844+5),'Báo cáo'!#REF!,'Báo cáo'!#REF!),IFERROR(_xlfn.XLOOKUP(M844&amp;(F844+2),'Báo cáo'!#REF!,'Báo cáo'!#REF!),IFERROR(_xlfn.XLOOKUP(M844&amp;(F844-6),'Báo cáo'!#REF!,'Báo cáo'!#REF!),IFERROR(_xlfn.XLOOKUP(M844&amp;(F844-1),'Báo cáo'!#REF!,'Báo cáo'!#REF!),IFERROR(_xlfn.XLOOKUP(M844&amp;(F844+3),'Báo cáo'!#REF!,'Báo cáo'!#REF!),IFERROR(_xlfn.XLOOKUP(M844&amp;(F844+1),'Báo cáo'!#REF!,'Báo cáo'!#REF!),IFERROR(_xlfn.XLOOKUP(M844&amp;(F844-4),'Báo cáo'!#REF!,'Báo cáo'!#REF!),IFERROR(_xlfn.XLOOKUP(M844&amp;(F844+6),'Báo cáo'!#REF!,'Báo cáo'!#REF!),IFERROR(_xlfn.XLOOKUP(M844&amp;(F844-2),'Báo cáo'!#REF!,'Báo cáo'!#REF!),IFERROR(_xlfn.XLOOKUP(M844&amp;(F844+4),'Báo cáo'!#REF!,'Báo cáo'!#REF!),_xlfn.XLOOKUP(M844&amp;(F844+13),'Báo cáo'!#REF!,'Báo cáo'!#REF!))))))))))))))</f>
        <v>#REF!</v>
      </c>
    </row>
    <row r="845" spans="1:15" hidden="1">
      <c r="A845">
        <v>510010</v>
      </c>
      <c r="B845" t="s">
        <v>18518</v>
      </c>
      <c r="C845" t="s">
        <v>18519</v>
      </c>
      <c r="D845" t="s">
        <v>18522</v>
      </c>
      <c r="E845" s="79" t="s">
        <v>18523</v>
      </c>
      <c r="F845" s="80">
        <v>-10486178</v>
      </c>
      <c r="G845" s="81">
        <v>46149</v>
      </c>
      <c r="H845" s="81"/>
      <c r="I845" s="81"/>
      <c r="J845" s="81">
        <v>46167</v>
      </c>
      <c r="K845" s="79" t="s">
        <v>20937</v>
      </c>
      <c r="L845" s="21">
        <v>46167</v>
      </c>
      <c r="M845" t="str">
        <f t="shared" si="26"/>
        <v>DN_52026T900412</v>
      </c>
      <c r="N845" t="str">
        <f t="shared" si="27"/>
        <v>DN_52026T900412-10486178</v>
      </c>
      <c r="O845" t="e">
        <f>IFERROR(_xlfn.XLOOKUP(M845&amp;(F845),'Báo cáo'!#REF!,'Báo cáo'!#REF!),IFERROR(_xlfn.XLOOKUP(M845&amp;(F845-3),'Báo cáo'!#REF!,'Báo cáo'!#REF!),IFERROR(_xlfn.XLOOKUP(M845&amp;(F845-5),'Báo cáo'!#REF!,'Báo cáo'!#REF!),IFERROR(_xlfn.XLOOKUP(M845&amp;(F845+5),'Báo cáo'!#REF!,'Báo cáo'!#REF!),IFERROR(_xlfn.XLOOKUP(M845&amp;(F845+2),'Báo cáo'!#REF!,'Báo cáo'!#REF!),IFERROR(_xlfn.XLOOKUP(M845&amp;(F845-6),'Báo cáo'!#REF!,'Báo cáo'!#REF!),IFERROR(_xlfn.XLOOKUP(M845&amp;(F845-1),'Báo cáo'!#REF!,'Báo cáo'!#REF!),IFERROR(_xlfn.XLOOKUP(M845&amp;(F845+3),'Báo cáo'!#REF!,'Báo cáo'!#REF!),IFERROR(_xlfn.XLOOKUP(M845&amp;(F845+1),'Báo cáo'!#REF!,'Báo cáo'!#REF!),IFERROR(_xlfn.XLOOKUP(M845&amp;(F845-4),'Báo cáo'!#REF!,'Báo cáo'!#REF!),IFERROR(_xlfn.XLOOKUP(M845&amp;(F845+6),'Báo cáo'!#REF!,'Báo cáo'!#REF!),IFERROR(_xlfn.XLOOKUP(M845&amp;(F845-2),'Báo cáo'!#REF!,'Báo cáo'!#REF!),IFERROR(_xlfn.XLOOKUP(M845&amp;(F845+4),'Báo cáo'!#REF!,'Báo cáo'!#REF!),_xlfn.XLOOKUP(M845&amp;(F845+13),'Báo cáo'!#REF!,'Báo cáo'!#REF!))))))))))))))</f>
        <v>#REF!</v>
      </c>
    </row>
    <row r="846" spans="1:15" hidden="1">
      <c r="A846">
        <v>510029</v>
      </c>
      <c r="B846" t="s">
        <v>18518</v>
      </c>
      <c r="C846" t="s">
        <v>18519</v>
      </c>
      <c r="D846" t="s">
        <v>20938</v>
      </c>
      <c r="E846" s="79" t="s">
        <v>20939</v>
      </c>
      <c r="F846" s="80">
        <v>-1772811</v>
      </c>
      <c r="G846" s="81">
        <v>46157</v>
      </c>
      <c r="H846" s="81"/>
      <c r="I846" s="81"/>
      <c r="J846" s="81">
        <v>46183</v>
      </c>
      <c r="K846" t="s">
        <v>18896</v>
      </c>
      <c r="L846" s="21">
        <v>46183</v>
      </c>
      <c r="M846">
        <f t="shared" si="26"/>
        <v>48</v>
      </c>
      <c r="N846" t="str">
        <f t="shared" si="27"/>
        <v>48-1772811</v>
      </c>
      <c r="O846" t="e">
        <f>IFERROR(_xlfn.XLOOKUP(M846&amp;(F846),'Báo cáo'!#REF!,'Báo cáo'!#REF!),IFERROR(_xlfn.XLOOKUP(M846&amp;(F846-3),'Báo cáo'!#REF!,'Báo cáo'!#REF!),IFERROR(_xlfn.XLOOKUP(M846&amp;(F846-5),'Báo cáo'!#REF!,'Báo cáo'!#REF!),IFERROR(_xlfn.XLOOKUP(M846&amp;(F846+5),'Báo cáo'!#REF!,'Báo cáo'!#REF!),IFERROR(_xlfn.XLOOKUP(M846&amp;(F846+2),'Báo cáo'!#REF!,'Báo cáo'!#REF!),IFERROR(_xlfn.XLOOKUP(M846&amp;(F846-6),'Báo cáo'!#REF!,'Báo cáo'!#REF!),IFERROR(_xlfn.XLOOKUP(M846&amp;(F846-1),'Báo cáo'!#REF!,'Báo cáo'!#REF!),IFERROR(_xlfn.XLOOKUP(M846&amp;(F846+3),'Báo cáo'!#REF!,'Báo cáo'!#REF!),IFERROR(_xlfn.XLOOKUP(M846&amp;(F846+1),'Báo cáo'!#REF!,'Báo cáo'!#REF!),IFERROR(_xlfn.XLOOKUP(M846&amp;(F846-4),'Báo cáo'!#REF!,'Báo cáo'!#REF!),IFERROR(_xlfn.XLOOKUP(M846&amp;(F846+6),'Báo cáo'!#REF!,'Báo cáo'!#REF!),IFERROR(_xlfn.XLOOKUP(M846&amp;(F846-2),'Báo cáo'!#REF!,'Báo cáo'!#REF!),IFERROR(_xlfn.XLOOKUP(M846&amp;(F846+4),'Báo cáo'!#REF!,'Báo cáo'!#REF!),_xlfn.XLOOKUP(M846&amp;(F846+13),'Báo cáo'!#REF!,'Báo cáo'!#REF!))))))))))))))</f>
        <v>#REF!</v>
      </c>
    </row>
    <row r="847" spans="1:15" hidden="1">
      <c r="A847">
        <v>510029</v>
      </c>
      <c r="B847" t="s">
        <v>18518</v>
      </c>
      <c r="C847" t="s">
        <v>18519</v>
      </c>
      <c r="D847" t="s">
        <v>20940</v>
      </c>
      <c r="E847" s="79" t="s">
        <v>20941</v>
      </c>
      <c r="F847" s="80">
        <v>-2435276</v>
      </c>
      <c r="G847" s="81">
        <v>46157</v>
      </c>
      <c r="H847" s="81"/>
      <c r="I847" s="81"/>
      <c r="J847" s="81">
        <v>46183</v>
      </c>
      <c r="K847" t="s">
        <v>18897</v>
      </c>
      <c r="L847" s="21">
        <v>46183</v>
      </c>
      <c r="M847">
        <f t="shared" si="26"/>
        <v>50</v>
      </c>
      <c r="N847" t="str">
        <f t="shared" si="27"/>
        <v>50-2435276</v>
      </c>
      <c r="O847" t="e">
        <f>IFERROR(_xlfn.XLOOKUP(M847&amp;(F847),'Báo cáo'!#REF!,'Báo cáo'!#REF!),IFERROR(_xlfn.XLOOKUP(M847&amp;(F847-3),'Báo cáo'!#REF!,'Báo cáo'!#REF!),IFERROR(_xlfn.XLOOKUP(M847&amp;(F847-5),'Báo cáo'!#REF!,'Báo cáo'!#REF!),IFERROR(_xlfn.XLOOKUP(M847&amp;(F847+5),'Báo cáo'!#REF!,'Báo cáo'!#REF!),IFERROR(_xlfn.XLOOKUP(M847&amp;(F847+2),'Báo cáo'!#REF!,'Báo cáo'!#REF!),IFERROR(_xlfn.XLOOKUP(M847&amp;(F847-6),'Báo cáo'!#REF!,'Báo cáo'!#REF!),IFERROR(_xlfn.XLOOKUP(M847&amp;(F847-1),'Báo cáo'!#REF!,'Báo cáo'!#REF!),IFERROR(_xlfn.XLOOKUP(M847&amp;(F847+3),'Báo cáo'!#REF!,'Báo cáo'!#REF!),IFERROR(_xlfn.XLOOKUP(M847&amp;(F847+1),'Báo cáo'!#REF!,'Báo cáo'!#REF!),IFERROR(_xlfn.XLOOKUP(M847&amp;(F847-4),'Báo cáo'!#REF!,'Báo cáo'!#REF!),IFERROR(_xlfn.XLOOKUP(M847&amp;(F847+6),'Báo cáo'!#REF!,'Báo cáo'!#REF!),IFERROR(_xlfn.XLOOKUP(M847&amp;(F847-2),'Báo cáo'!#REF!,'Báo cáo'!#REF!),IFERROR(_xlfn.XLOOKUP(M847&amp;(F847+4),'Báo cáo'!#REF!,'Báo cáo'!#REF!),_xlfn.XLOOKUP(M847&amp;(F847+13),'Báo cáo'!#REF!,'Báo cáo'!#REF!))))))))))))))</f>
        <v>#REF!</v>
      </c>
    </row>
    <row r="848" spans="1:15" hidden="1">
      <c r="A848">
        <v>510021</v>
      </c>
      <c r="B848" t="s">
        <v>18518</v>
      </c>
      <c r="C848" t="s">
        <v>18519</v>
      </c>
      <c r="D848" t="s">
        <v>20942</v>
      </c>
      <c r="E848" s="79" t="s">
        <v>20943</v>
      </c>
      <c r="F848" s="80">
        <v>-1852502</v>
      </c>
      <c r="G848" s="81">
        <v>46168</v>
      </c>
      <c r="H848" s="81"/>
      <c r="I848" s="81"/>
      <c r="J848" s="81">
        <v>46183</v>
      </c>
      <c r="K848" t="s">
        <v>20944</v>
      </c>
      <c r="L848" s="21">
        <v>46183</v>
      </c>
      <c r="M848">
        <f t="shared" si="26"/>
        <v>105</v>
      </c>
      <c r="N848" t="str">
        <f t="shared" si="27"/>
        <v>105-1852502</v>
      </c>
      <c r="O848" t="e">
        <f>IFERROR(_xlfn.XLOOKUP(M848&amp;(F848),'Báo cáo'!#REF!,'Báo cáo'!#REF!),IFERROR(_xlfn.XLOOKUP(M848&amp;(F848-3),'Báo cáo'!#REF!,'Báo cáo'!#REF!),IFERROR(_xlfn.XLOOKUP(M848&amp;(F848-5),'Báo cáo'!#REF!,'Báo cáo'!#REF!),IFERROR(_xlfn.XLOOKUP(M848&amp;(F848+5),'Báo cáo'!#REF!,'Báo cáo'!#REF!),IFERROR(_xlfn.XLOOKUP(M848&amp;(F848+2),'Báo cáo'!#REF!,'Báo cáo'!#REF!),IFERROR(_xlfn.XLOOKUP(M848&amp;(F848-6),'Báo cáo'!#REF!,'Báo cáo'!#REF!),IFERROR(_xlfn.XLOOKUP(M848&amp;(F848-1),'Báo cáo'!#REF!,'Báo cáo'!#REF!),IFERROR(_xlfn.XLOOKUP(M848&amp;(F848+3),'Báo cáo'!#REF!,'Báo cáo'!#REF!),IFERROR(_xlfn.XLOOKUP(M848&amp;(F848+1),'Báo cáo'!#REF!,'Báo cáo'!#REF!),IFERROR(_xlfn.XLOOKUP(M848&amp;(F848-4),'Báo cáo'!#REF!,'Báo cáo'!#REF!),IFERROR(_xlfn.XLOOKUP(M848&amp;(F848+6),'Báo cáo'!#REF!,'Báo cáo'!#REF!),IFERROR(_xlfn.XLOOKUP(M848&amp;(F848-2),'Báo cáo'!#REF!,'Báo cáo'!#REF!),IFERROR(_xlfn.XLOOKUP(M848&amp;(F848+4),'Báo cáo'!#REF!,'Báo cáo'!#REF!),_xlfn.XLOOKUP(M848&amp;(F848+13),'Báo cáo'!#REF!,'Báo cáo'!#REF!))))))))))))))</f>
        <v>#REF!</v>
      </c>
    </row>
    <row r="849" spans="1:15" hidden="1">
      <c r="A849">
        <v>510027</v>
      </c>
      <c r="B849" t="s">
        <v>18518</v>
      </c>
      <c r="C849" t="s">
        <v>18519</v>
      </c>
      <c r="D849" t="s">
        <v>20945</v>
      </c>
      <c r="E849" s="79" t="s">
        <v>20946</v>
      </c>
      <c r="F849" s="80">
        <v>-794880</v>
      </c>
      <c r="G849" s="81">
        <v>46160</v>
      </c>
      <c r="H849" s="81"/>
      <c r="I849" s="81"/>
      <c r="J849" s="81">
        <v>46183</v>
      </c>
      <c r="K849" t="s">
        <v>20947</v>
      </c>
      <c r="L849" s="21">
        <v>46183</v>
      </c>
      <c r="M849">
        <f t="shared" si="26"/>
        <v>121</v>
      </c>
      <c r="N849" t="str">
        <f t="shared" si="27"/>
        <v>121-794880</v>
      </c>
      <c r="O849" t="e">
        <f>IFERROR(_xlfn.XLOOKUP(M849&amp;(F849),'Báo cáo'!#REF!,'Báo cáo'!#REF!),IFERROR(_xlfn.XLOOKUP(M849&amp;(F849-3),'Báo cáo'!#REF!,'Báo cáo'!#REF!),IFERROR(_xlfn.XLOOKUP(M849&amp;(F849-5),'Báo cáo'!#REF!,'Báo cáo'!#REF!),IFERROR(_xlfn.XLOOKUP(M849&amp;(F849+5),'Báo cáo'!#REF!,'Báo cáo'!#REF!),IFERROR(_xlfn.XLOOKUP(M849&amp;(F849+2),'Báo cáo'!#REF!,'Báo cáo'!#REF!),IFERROR(_xlfn.XLOOKUP(M849&amp;(F849-6),'Báo cáo'!#REF!,'Báo cáo'!#REF!),IFERROR(_xlfn.XLOOKUP(M849&amp;(F849-1),'Báo cáo'!#REF!,'Báo cáo'!#REF!),IFERROR(_xlfn.XLOOKUP(M849&amp;(F849+3),'Báo cáo'!#REF!,'Báo cáo'!#REF!),IFERROR(_xlfn.XLOOKUP(M849&amp;(F849+1),'Báo cáo'!#REF!,'Báo cáo'!#REF!),IFERROR(_xlfn.XLOOKUP(M849&amp;(F849-4),'Báo cáo'!#REF!,'Báo cáo'!#REF!),IFERROR(_xlfn.XLOOKUP(M849&amp;(F849+6),'Báo cáo'!#REF!,'Báo cáo'!#REF!),IFERROR(_xlfn.XLOOKUP(M849&amp;(F849-2),'Báo cáo'!#REF!,'Báo cáo'!#REF!),IFERROR(_xlfn.XLOOKUP(M849&amp;(F849+4),'Báo cáo'!#REF!,'Báo cáo'!#REF!),_xlfn.XLOOKUP(M849&amp;(F849+13),'Báo cáo'!#REF!,'Báo cáo'!#REF!))))))))))))))</f>
        <v>#REF!</v>
      </c>
    </row>
    <row r="850" spans="1:15">
      <c r="A850">
        <v>510026</v>
      </c>
      <c r="B850" t="s">
        <v>18518</v>
      </c>
      <c r="C850" t="s">
        <v>18519</v>
      </c>
      <c r="D850" t="s">
        <v>20948</v>
      </c>
      <c r="E850" s="79" t="s">
        <v>20949</v>
      </c>
      <c r="F850" s="80">
        <v>-347344</v>
      </c>
      <c r="G850" s="81">
        <v>46172</v>
      </c>
      <c r="H850" s="81"/>
      <c r="I850" s="81"/>
      <c r="J850" s="81">
        <v>46183</v>
      </c>
      <c r="K850" t="s">
        <v>20950</v>
      </c>
      <c r="L850" s="21">
        <v>46183</v>
      </c>
      <c r="M850">
        <f t="shared" si="26"/>
        <v>167</v>
      </c>
      <c r="N850" t="str">
        <f t="shared" si="27"/>
        <v>167-347344</v>
      </c>
      <c r="O850" t="e">
        <f>IFERROR(_xlfn.XLOOKUP(M850&amp;(F850),'Báo cáo'!#REF!,'Báo cáo'!#REF!),IFERROR(_xlfn.XLOOKUP(M850&amp;(F850-3),'Báo cáo'!#REF!,'Báo cáo'!#REF!),IFERROR(_xlfn.XLOOKUP(M850&amp;(F850-5),'Báo cáo'!#REF!,'Báo cáo'!#REF!),IFERROR(_xlfn.XLOOKUP(M850&amp;(F850+5),'Báo cáo'!#REF!,'Báo cáo'!#REF!),IFERROR(_xlfn.XLOOKUP(M850&amp;(F850+2),'Báo cáo'!#REF!,'Báo cáo'!#REF!),IFERROR(_xlfn.XLOOKUP(M850&amp;(F850-6),'Báo cáo'!#REF!,'Báo cáo'!#REF!),IFERROR(_xlfn.XLOOKUP(M850&amp;(F850-1),'Báo cáo'!#REF!,'Báo cáo'!#REF!),IFERROR(_xlfn.XLOOKUP(M850&amp;(F850+3),'Báo cáo'!#REF!,'Báo cáo'!#REF!),IFERROR(_xlfn.XLOOKUP(M850&amp;(F850+1),'Báo cáo'!#REF!,'Báo cáo'!#REF!),IFERROR(_xlfn.XLOOKUP(M850&amp;(F850-4),'Báo cáo'!#REF!,'Báo cáo'!#REF!),IFERROR(_xlfn.XLOOKUP(M850&amp;(F850+6),'Báo cáo'!#REF!,'Báo cáo'!#REF!),IFERROR(_xlfn.XLOOKUP(M850&amp;(F850-2),'Báo cáo'!#REF!,'Báo cáo'!#REF!),IFERROR(_xlfn.XLOOKUP(M850&amp;(F850+4),'Báo cáo'!#REF!,'Báo cáo'!#REF!),_xlfn.XLOOKUP(M850&amp;(F850+13),'Báo cáo'!#REF!,'Báo cáo'!#REF!))))))))))))))</f>
        <v>#REF!</v>
      </c>
    </row>
    <row r="851" spans="1:15" hidden="1">
      <c r="A851">
        <v>510022</v>
      </c>
      <c r="B851" t="s">
        <v>18518</v>
      </c>
      <c r="C851" t="s">
        <v>18519</v>
      </c>
      <c r="D851" t="s">
        <v>20951</v>
      </c>
      <c r="E851" s="79" t="s">
        <v>20952</v>
      </c>
      <c r="F851" s="80">
        <v>-1784508</v>
      </c>
      <c r="G851" s="81">
        <v>46167</v>
      </c>
      <c r="H851" s="81"/>
      <c r="I851" s="81"/>
      <c r="J851" s="81">
        <v>46183</v>
      </c>
      <c r="K851" t="s">
        <v>20953</v>
      </c>
      <c r="L851" s="21">
        <v>46183</v>
      </c>
      <c r="M851">
        <f t="shared" si="26"/>
        <v>178</v>
      </c>
      <c r="N851" t="str">
        <f t="shared" si="27"/>
        <v>178-1784508</v>
      </c>
      <c r="O851" t="e">
        <f>IFERROR(_xlfn.XLOOKUP(M851&amp;(F851),'Báo cáo'!#REF!,'Báo cáo'!#REF!),IFERROR(_xlfn.XLOOKUP(M851&amp;(F851-3),'Báo cáo'!#REF!,'Báo cáo'!#REF!),IFERROR(_xlfn.XLOOKUP(M851&amp;(F851-5),'Báo cáo'!#REF!,'Báo cáo'!#REF!),IFERROR(_xlfn.XLOOKUP(M851&amp;(F851+5),'Báo cáo'!#REF!,'Báo cáo'!#REF!),IFERROR(_xlfn.XLOOKUP(M851&amp;(F851+2),'Báo cáo'!#REF!,'Báo cáo'!#REF!),IFERROR(_xlfn.XLOOKUP(M851&amp;(F851-6),'Báo cáo'!#REF!,'Báo cáo'!#REF!),IFERROR(_xlfn.XLOOKUP(M851&amp;(F851-1),'Báo cáo'!#REF!,'Báo cáo'!#REF!),IFERROR(_xlfn.XLOOKUP(M851&amp;(F851+3),'Báo cáo'!#REF!,'Báo cáo'!#REF!),IFERROR(_xlfn.XLOOKUP(M851&amp;(F851+1),'Báo cáo'!#REF!,'Báo cáo'!#REF!),IFERROR(_xlfn.XLOOKUP(M851&amp;(F851-4),'Báo cáo'!#REF!,'Báo cáo'!#REF!),IFERROR(_xlfn.XLOOKUP(M851&amp;(F851+6),'Báo cáo'!#REF!,'Báo cáo'!#REF!),IFERROR(_xlfn.XLOOKUP(M851&amp;(F851-2),'Báo cáo'!#REF!,'Báo cáo'!#REF!),IFERROR(_xlfn.XLOOKUP(M851&amp;(F851+4),'Báo cáo'!#REF!,'Báo cáo'!#REF!),_xlfn.XLOOKUP(M851&amp;(F851+13),'Báo cáo'!#REF!,'Báo cáo'!#REF!))))))))))))))</f>
        <v>#REF!</v>
      </c>
    </row>
    <row r="852" spans="1:15" hidden="1">
      <c r="A852">
        <v>510014</v>
      </c>
      <c r="B852" t="s">
        <v>18518</v>
      </c>
      <c r="C852" t="s">
        <v>18519</v>
      </c>
      <c r="D852" t="s">
        <v>20954</v>
      </c>
      <c r="E852" s="79" t="s">
        <v>20955</v>
      </c>
      <c r="F852" s="80">
        <v>-229500</v>
      </c>
      <c r="G852" s="81">
        <v>46169</v>
      </c>
      <c r="H852" s="81"/>
      <c r="I852" s="81"/>
      <c r="J852" s="81">
        <v>46183</v>
      </c>
      <c r="K852" t="s">
        <v>20956</v>
      </c>
      <c r="L852" s="21">
        <v>46183</v>
      </c>
      <c r="M852">
        <f t="shared" si="26"/>
        <v>184</v>
      </c>
      <c r="N852" t="str">
        <f t="shared" si="27"/>
        <v>184-229500</v>
      </c>
      <c r="O852" t="e">
        <f>IFERROR(_xlfn.XLOOKUP(M852&amp;(F852),'Báo cáo'!#REF!,'Báo cáo'!#REF!),IFERROR(_xlfn.XLOOKUP(M852&amp;(F852-3),'Báo cáo'!#REF!,'Báo cáo'!#REF!),IFERROR(_xlfn.XLOOKUP(M852&amp;(F852-5),'Báo cáo'!#REF!,'Báo cáo'!#REF!),IFERROR(_xlfn.XLOOKUP(M852&amp;(F852+5),'Báo cáo'!#REF!,'Báo cáo'!#REF!),IFERROR(_xlfn.XLOOKUP(M852&amp;(F852+2),'Báo cáo'!#REF!,'Báo cáo'!#REF!),IFERROR(_xlfn.XLOOKUP(M852&amp;(F852-6),'Báo cáo'!#REF!,'Báo cáo'!#REF!),IFERROR(_xlfn.XLOOKUP(M852&amp;(F852-1),'Báo cáo'!#REF!,'Báo cáo'!#REF!),IFERROR(_xlfn.XLOOKUP(M852&amp;(F852+3),'Báo cáo'!#REF!,'Báo cáo'!#REF!),IFERROR(_xlfn.XLOOKUP(M852&amp;(F852+1),'Báo cáo'!#REF!,'Báo cáo'!#REF!),IFERROR(_xlfn.XLOOKUP(M852&amp;(F852-4),'Báo cáo'!#REF!,'Báo cáo'!#REF!),IFERROR(_xlfn.XLOOKUP(M852&amp;(F852+6),'Báo cáo'!#REF!,'Báo cáo'!#REF!),IFERROR(_xlfn.XLOOKUP(M852&amp;(F852-2),'Báo cáo'!#REF!,'Báo cáo'!#REF!),IFERROR(_xlfn.XLOOKUP(M852&amp;(F852+4),'Báo cáo'!#REF!,'Báo cáo'!#REF!),_xlfn.XLOOKUP(M852&amp;(F852+13),'Báo cáo'!#REF!,'Báo cáo'!#REF!))))))))))))))</f>
        <v>#REF!</v>
      </c>
    </row>
    <row r="853" spans="1:15" hidden="1">
      <c r="A853">
        <v>510017</v>
      </c>
      <c r="B853" t="s">
        <v>18518</v>
      </c>
      <c r="C853" t="s">
        <v>18519</v>
      </c>
      <c r="D853" t="s">
        <v>20957</v>
      </c>
      <c r="E853" s="79" t="s">
        <v>20958</v>
      </c>
      <c r="F853" s="80">
        <v>-1227540</v>
      </c>
      <c r="G853" s="81">
        <v>46168</v>
      </c>
      <c r="H853" s="81"/>
      <c r="I853" s="81"/>
      <c r="J853" s="81">
        <v>46183</v>
      </c>
      <c r="K853" t="s">
        <v>18885</v>
      </c>
      <c r="L853" s="21">
        <v>46183</v>
      </c>
      <c r="M853">
        <f t="shared" si="26"/>
        <v>199</v>
      </c>
      <c r="N853" t="str">
        <f t="shared" si="27"/>
        <v>199-1227540</v>
      </c>
      <c r="O853" t="e">
        <f>IFERROR(_xlfn.XLOOKUP(M853&amp;(F853),'Báo cáo'!#REF!,'Báo cáo'!#REF!),IFERROR(_xlfn.XLOOKUP(M853&amp;(F853-3),'Báo cáo'!#REF!,'Báo cáo'!#REF!),IFERROR(_xlfn.XLOOKUP(M853&amp;(F853-5),'Báo cáo'!#REF!,'Báo cáo'!#REF!),IFERROR(_xlfn.XLOOKUP(M853&amp;(F853+5),'Báo cáo'!#REF!,'Báo cáo'!#REF!),IFERROR(_xlfn.XLOOKUP(M853&amp;(F853+2),'Báo cáo'!#REF!,'Báo cáo'!#REF!),IFERROR(_xlfn.XLOOKUP(M853&amp;(F853-6),'Báo cáo'!#REF!,'Báo cáo'!#REF!),IFERROR(_xlfn.XLOOKUP(M853&amp;(F853-1),'Báo cáo'!#REF!,'Báo cáo'!#REF!),IFERROR(_xlfn.XLOOKUP(M853&amp;(F853+3),'Báo cáo'!#REF!,'Báo cáo'!#REF!),IFERROR(_xlfn.XLOOKUP(M853&amp;(F853+1),'Báo cáo'!#REF!,'Báo cáo'!#REF!),IFERROR(_xlfn.XLOOKUP(M853&amp;(F853-4),'Báo cáo'!#REF!,'Báo cáo'!#REF!),IFERROR(_xlfn.XLOOKUP(M853&amp;(F853+6),'Báo cáo'!#REF!,'Báo cáo'!#REF!),IFERROR(_xlfn.XLOOKUP(M853&amp;(F853-2),'Báo cáo'!#REF!,'Báo cáo'!#REF!),IFERROR(_xlfn.XLOOKUP(M853&amp;(F853+4),'Báo cáo'!#REF!,'Báo cáo'!#REF!),_xlfn.XLOOKUP(M853&amp;(F853+13),'Báo cáo'!#REF!,'Báo cáo'!#REF!))))))))))))))</f>
        <v>#REF!</v>
      </c>
    </row>
    <row r="854" spans="1:15" hidden="1">
      <c r="A854">
        <v>510020</v>
      </c>
      <c r="B854" t="s">
        <v>18518</v>
      </c>
      <c r="C854" t="s">
        <v>18519</v>
      </c>
      <c r="D854" t="s">
        <v>20959</v>
      </c>
      <c r="E854" s="79" t="s">
        <v>20960</v>
      </c>
      <c r="F854" s="80">
        <v>-1423467</v>
      </c>
      <c r="G854" s="81">
        <v>46157</v>
      </c>
      <c r="H854" s="81"/>
      <c r="I854" s="81"/>
      <c r="J854" s="81">
        <v>46183</v>
      </c>
      <c r="K854" t="s">
        <v>19235</v>
      </c>
      <c r="L854" s="21">
        <v>46183</v>
      </c>
      <c r="M854">
        <f t="shared" si="26"/>
        <v>228</v>
      </c>
      <c r="N854" t="str">
        <f t="shared" si="27"/>
        <v>228-1423467</v>
      </c>
      <c r="O854" t="e">
        <f>IFERROR(_xlfn.XLOOKUP(M854&amp;(F854),'Báo cáo'!#REF!,'Báo cáo'!#REF!),IFERROR(_xlfn.XLOOKUP(M854&amp;(F854-3),'Báo cáo'!#REF!,'Báo cáo'!#REF!),IFERROR(_xlfn.XLOOKUP(M854&amp;(F854-5),'Báo cáo'!#REF!,'Báo cáo'!#REF!),IFERROR(_xlfn.XLOOKUP(M854&amp;(F854+5),'Báo cáo'!#REF!,'Báo cáo'!#REF!),IFERROR(_xlfn.XLOOKUP(M854&amp;(F854+2),'Báo cáo'!#REF!,'Báo cáo'!#REF!),IFERROR(_xlfn.XLOOKUP(M854&amp;(F854-6),'Báo cáo'!#REF!,'Báo cáo'!#REF!),IFERROR(_xlfn.XLOOKUP(M854&amp;(F854-1),'Báo cáo'!#REF!,'Báo cáo'!#REF!),IFERROR(_xlfn.XLOOKUP(M854&amp;(F854+3),'Báo cáo'!#REF!,'Báo cáo'!#REF!),IFERROR(_xlfn.XLOOKUP(M854&amp;(F854+1),'Báo cáo'!#REF!,'Báo cáo'!#REF!),IFERROR(_xlfn.XLOOKUP(M854&amp;(F854-4),'Báo cáo'!#REF!,'Báo cáo'!#REF!),IFERROR(_xlfn.XLOOKUP(M854&amp;(F854+6),'Báo cáo'!#REF!,'Báo cáo'!#REF!),IFERROR(_xlfn.XLOOKUP(M854&amp;(F854-2),'Báo cáo'!#REF!,'Báo cáo'!#REF!),IFERROR(_xlfn.XLOOKUP(M854&amp;(F854+4),'Báo cáo'!#REF!,'Báo cáo'!#REF!),_xlfn.XLOOKUP(M854&amp;(F854+13),'Báo cáo'!#REF!,'Báo cáo'!#REF!))))))))))))))</f>
        <v>#REF!</v>
      </c>
    </row>
    <row r="855" spans="1:15" hidden="1">
      <c r="A855">
        <v>510015</v>
      </c>
      <c r="B855" t="s">
        <v>18518</v>
      </c>
      <c r="C855" t="s">
        <v>18519</v>
      </c>
      <c r="D855" t="s">
        <v>20961</v>
      </c>
      <c r="E855" s="79" t="s">
        <v>20962</v>
      </c>
      <c r="F855" s="80">
        <v>-1614060</v>
      </c>
      <c r="G855" s="81">
        <v>46167</v>
      </c>
      <c r="H855" s="81"/>
      <c r="I855" s="81"/>
      <c r="J855" s="81">
        <v>46183</v>
      </c>
      <c r="K855" t="s">
        <v>20963</v>
      </c>
      <c r="L855" s="21">
        <v>46183</v>
      </c>
      <c r="M855">
        <f t="shared" si="26"/>
        <v>299</v>
      </c>
      <c r="N855" t="str">
        <f t="shared" si="27"/>
        <v>299-1614060</v>
      </c>
      <c r="O855" t="e">
        <f>IFERROR(_xlfn.XLOOKUP(M855&amp;(F855),'Báo cáo'!#REF!,'Báo cáo'!#REF!),IFERROR(_xlfn.XLOOKUP(M855&amp;(F855-3),'Báo cáo'!#REF!,'Báo cáo'!#REF!),IFERROR(_xlfn.XLOOKUP(M855&amp;(F855-5),'Báo cáo'!#REF!,'Báo cáo'!#REF!),IFERROR(_xlfn.XLOOKUP(M855&amp;(F855+5),'Báo cáo'!#REF!,'Báo cáo'!#REF!),IFERROR(_xlfn.XLOOKUP(M855&amp;(F855+2),'Báo cáo'!#REF!,'Báo cáo'!#REF!),IFERROR(_xlfn.XLOOKUP(M855&amp;(F855-6),'Báo cáo'!#REF!,'Báo cáo'!#REF!),IFERROR(_xlfn.XLOOKUP(M855&amp;(F855-1),'Báo cáo'!#REF!,'Báo cáo'!#REF!),IFERROR(_xlfn.XLOOKUP(M855&amp;(F855+3),'Báo cáo'!#REF!,'Báo cáo'!#REF!),IFERROR(_xlfn.XLOOKUP(M855&amp;(F855+1),'Báo cáo'!#REF!,'Báo cáo'!#REF!),IFERROR(_xlfn.XLOOKUP(M855&amp;(F855-4),'Báo cáo'!#REF!,'Báo cáo'!#REF!),IFERROR(_xlfn.XLOOKUP(M855&amp;(F855+6),'Báo cáo'!#REF!,'Báo cáo'!#REF!),IFERROR(_xlfn.XLOOKUP(M855&amp;(F855-2),'Báo cáo'!#REF!,'Báo cáo'!#REF!),IFERROR(_xlfn.XLOOKUP(M855&amp;(F855+4),'Báo cáo'!#REF!,'Báo cáo'!#REF!),_xlfn.XLOOKUP(M855&amp;(F855+13),'Báo cáo'!#REF!,'Báo cáo'!#REF!))))))))))))))</f>
        <v>#REF!</v>
      </c>
    </row>
    <row r="856" spans="1:15" hidden="1">
      <c r="A856">
        <v>510012</v>
      </c>
      <c r="B856" t="s">
        <v>18518</v>
      </c>
      <c r="C856" t="s">
        <v>18519</v>
      </c>
      <c r="D856" t="s">
        <v>20964</v>
      </c>
      <c r="E856" s="79" t="s">
        <v>20965</v>
      </c>
      <c r="F856" s="80">
        <v>-3955444</v>
      </c>
      <c r="G856" s="81">
        <v>46161</v>
      </c>
      <c r="H856" s="81"/>
      <c r="I856" s="81"/>
      <c r="J856" s="81">
        <v>46183</v>
      </c>
      <c r="K856" t="s">
        <v>20966</v>
      </c>
      <c r="L856" s="21">
        <v>46183</v>
      </c>
      <c r="M856">
        <f t="shared" si="26"/>
        <v>378</v>
      </c>
      <c r="N856" t="str">
        <f t="shared" si="27"/>
        <v>378-3955444</v>
      </c>
      <c r="O856" t="e">
        <f>IFERROR(_xlfn.XLOOKUP(M856&amp;(F856),'Báo cáo'!#REF!,'Báo cáo'!#REF!),IFERROR(_xlfn.XLOOKUP(M856&amp;(F856-3),'Báo cáo'!#REF!,'Báo cáo'!#REF!),IFERROR(_xlfn.XLOOKUP(M856&amp;(F856-5),'Báo cáo'!#REF!,'Báo cáo'!#REF!),IFERROR(_xlfn.XLOOKUP(M856&amp;(F856+5),'Báo cáo'!#REF!,'Báo cáo'!#REF!),IFERROR(_xlfn.XLOOKUP(M856&amp;(F856+2),'Báo cáo'!#REF!,'Báo cáo'!#REF!),IFERROR(_xlfn.XLOOKUP(M856&amp;(F856-6),'Báo cáo'!#REF!,'Báo cáo'!#REF!),IFERROR(_xlfn.XLOOKUP(M856&amp;(F856-1),'Báo cáo'!#REF!,'Báo cáo'!#REF!),IFERROR(_xlfn.XLOOKUP(M856&amp;(F856+3),'Báo cáo'!#REF!,'Báo cáo'!#REF!),IFERROR(_xlfn.XLOOKUP(M856&amp;(F856+1),'Báo cáo'!#REF!,'Báo cáo'!#REF!),IFERROR(_xlfn.XLOOKUP(M856&amp;(F856-4),'Báo cáo'!#REF!,'Báo cáo'!#REF!),IFERROR(_xlfn.XLOOKUP(M856&amp;(F856+6),'Báo cáo'!#REF!,'Báo cáo'!#REF!),IFERROR(_xlfn.XLOOKUP(M856&amp;(F856-2),'Báo cáo'!#REF!,'Báo cáo'!#REF!),IFERROR(_xlfn.XLOOKUP(M856&amp;(F856+4),'Báo cáo'!#REF!,'Báo cáo'!#REF!),_xlfn.XLOOKUP(M856&amp;(F856+13),'Báo cáo'!#REF!,'Báo cáo'!#REF!))))))))))))))</f>
        <v>#REF!</v>
      </c>
    </row>
    <row r="857" spans="1:15" hidden="1">
      <c r="A857">
        <v>510011</v>
      </c>
      <c r="B857" t="s">
        <v>18518</v>
      </c>
      <c r="C857" t="s">
        <v>18519</v>
      </c>
      <c r="D857" t="s">
        <v>20967</v>
      </c>
      <c r="E857" s="79" t="s">
        <v>20968</v>
      </c>
      <c r="F857" s="80">
        <v>-1971852</v>
      </c>
      <c r="G857" s="81">
        <v>46167</v>
      </c>
      <c r="H857" s="81"/>
      <c r="I857" s="81"/>
      <c r="J857" s="81">
        <v>46183</v>
      </c>
      <c r="K857" t="s">
        <v>20969</v>
      </c>
      <c r="L857" s="21">
        <v>46183</v>
      </c>
      <c r="M857">
        <f t="shared" si="26"/>
        <v>438</v>
      </c>
      <c r="N857" t="str">
        <f t="shared" si="27"/>
        <v>438-1971852</v>
      </c>
      <c r="O857" t="e">
        <f>IFERROR(_xlfn.XLOOKUP(M857&amp;(F857),'Báo cáo'!#REF!,'Báo cáo'!#REF!),IFERROR(_xlfn.XLOOKUP(M857&amp;(F857-3),'Báo cáo'!#REF!,'Báo cáo'!#REF!),IFERROR(_xlfn.XLOOKUP(M857&amp;(F857-5),'Báo cáo'!#REF!,'Báo cáo'!#REF!),IFERROR(_xlfn.XLOOKUP(M857&amp;(F857+5),'Báo cáo'!#REF!,'Báo cáo'!#REF!),IFERROR(_xlfn.XLOOKUP(M857&amp;(F857+2),'Báo cáo'!#REF!,'Báo cáo'!#REF!),IFERROR(_xlfn.XLOOKUP(M857&amp;(F857-6),'Báo cáo'!#REF!,'Báo cáo'!#REF!),IFERROR(_xlfn.XLOOKUP(M857&amp;(F857-1),'Báo cáo'!#REF!,'Báo cáo'!#REF!),IFERROR(_xlfn.XLOOKUP(M857&amp;(F857+3),'Báo cáo'!#REF!,'Báo cáo'!#REF!),IFERROR(_xlfn.XLOOKUP(M857&amp;(F857+1),'Báo cáo'!#REF!,'Báo cáo'!#REF!),IFERROR(_xlfn.XLOOKUP(M857&amp;(F857-4),'Báo cáo'!#REF!,'Báo cáo'!#REF!),IFERROR(_xlfn.XLOOKUP(M857&amp;(F857+6),'Báo cáo'!#REF!,'Báo cáo'!#REF!),IFERROR(_xlfn.XLOOKUP(M857&amp;(F857-2),'Báo cáo'!#REF!,'Báo cáo'!#REF!),IFERROR(_xlfn.XLOOKUP(M857&amp;(F857+4),'Báo cáo'!#REF!,'Báo cáo'!#REF!),_xlfn.XLOOKUP(M857&amp;(F857+13),'Báo cáo'!#REF!,'Báo cáo'!#REF!))))))))))))))</f>
        <v>#REF!</v>
      </c>
    </row>
    <row r="858" spans="1:15" hidden="1">
      <c r="A858">
        <v>510011</v>
      </c>
      <c r="B858" t="s">
        <v>18518</v>
      </c>
      <c r="C858" t="s">
        <v>18519</v>
      </c>
      <c r="D858" t="s">
        <v>20970</v>
      </c>
      <c r="E858" s="79" t="s">
        <v>20971</v>
      </c>
      <c r="F858" s="80">
        <v>-2455689</v>
      </c>
      <c r="G858" s="81">
        <v>46170</v>
      </c>
      <c r="H858" s="81"/>
      <c r="I858" s="81"/>
      <c r="J858" s="81">
        <v>46183</v>
      </c>
      <c r="K858" t="s">
        <v>20972</v>
      </c>
      <c r="L858" s="21">
        <v>46183</v>
      </c>
      <c r="M858">
        <f t="shared" si="26"/>
        <v>491</v>
      </c>
      <c r="N858" t="str">
        <f t="shared" si="27"/>
        <v>491-2455689</v>
      </c>
      <c r="O858" t="e">
        <f>IFERROR(_xlfn.XLOOKUP(M858&amp;(F858),'Báo cáo'!#REF!,'Báo cáo'!#REF!),IFERROR(_xlfn.XLOOKUP(M858&amp;(F858-3),'Báo cáo'!#REF!,'Báo cáo'!#REF!),IFERROR(_xlfn.XLOOKUP(M858&amp;(F858-5),'Báo cáo'!#REF!,'Báo cáo'!#REF!),IFERROR(_xlfn.XLOOKUP(M858&amp;(F858+5),'Báo cáo'!#REF!,'Báo cáo'!#REF!),IFERROR(_xlfn.XLOOKUP(M858&amp;(F858+2),'Báo cáo'!#REF!,'Báo cáo'!#REF!),IFERROR(_xlfn.XLOOKUP(M858&amp;(F858-6),'Báo cáo'!#REF!,'Báo cáo'!#REF!),IFERROR(_xlfn.XLOOKUP(M858&amp;(F858-1),'Báo cáo'!#REF!,'Báo cáo'!#REF!),IFERROR(_xlfn.XLOOKUP(M858&amp;(F858+3),'Báo cáo'!#REF!,'Báo cáo'!#REF!),IFERROR(_xlfn.XLOOKUP(M858&amp;(F858+1),'Báo cáo'!#REF!,'Báo cáo'!#REF!),IFERROR(_xlfn.XLOOKUP(M858&amp;(F858-4),'Báo cáo'!#REF!,'Báo cáo'!#REF!),IFERROR(_xlfn.XLOOKUP(M858&amp;(F858+6),'Báo cáo'!#REF!,'Báo cáo'!#REF!),IFERROR(_xlfn.XLOOKUP(M858&amp;(F858-2),'Báo cáo'!#REF!,'Báo cáo'!#REF!),IFERROR(_xlfn.XLOOKUP(M858&amp;(F858+4),'Báo cáo'!#REF!,'Báo cáo'!#REF!),_xlfn.XLOOKUP(M858&amp;(F858+13),'Báo cáo'!#REF!,'Báo cáo'!#REF!))))))))))))))</f>
        <v>#REF!</v>
      </c>
    </row>
    <row r="859" spans="1:15" hidden="1">
      <c r="A859">
        <v>570010</v>
      </c>
      <c r="B859" t="s">
        <v>18518</v>
      </c>
      <c r="C859" t="s">
        <v>18519</v>
      </c>
      <c r="D859" t="s">
        <v>20973</v>
      </c>
      <c r="E859" s="79" t="s">
        <v>20974</v>
      </c>
      <c r="F859" s="80">
        <v>-5930853</v>
      </c>
      <c r="G859" s="81">
        <v>46163</v>
      </c>
      <c r="H859" s="81"/>
      <c r="I859" s="81"/>
      <c r="J859" s="81">
        <v>46183</v>
      </c>
      <c r="K859" t="s">
        <v>20975</v>
      </c>
      <c r="L859" s="21">
        <v>46183</v>
      </c>
      <c r="M859">
        <f t="shared" si="26"/>
        <v>845</v>
      </c>
      <c r="N859" t="str">
        <f t="shared" si="27"/>
        <v>845-5930853</v>
      </c>
      <c r="O859" t="e">
        <f>IFERROR(_xlfn.XLOOKUP(M859&amp;(F859),'Báo cáo'!#REF!,'Báo cáo'!#REF!),IFERROR(_xlfn.XLOOKUP(M859&amp;(F859-3),'Báo cáo'!#REF!,'Báo cáo'!#REF!),IFERROR(_xlfn.XLOOKUP(M859&amp;(F859-5),'Báo cáo'!#REF!,'Báo cáo'!#REF!),IFERROR(_xlfn.XLOOKUP(M859&amp;(F859+5),'Báo cáo'!#REF!,'Báo cáo'!#REF!),IFERROR(_xlfn.XLOOKUP(M859&amp;(F859+2),'Báo cáo'!#REF!,'Báo cáo'!#REF!),IFERROR(_xlfn.XLOOKUP(M859&amp;(F859-6),'Báo cáo'!#REF!,'Báo cáo'!#REF!),IFERROR(_xlfn.XLOOKUP(M859&amp;(F859-1),'Báo cáo'!#REF!,'Báo cáo'!#REF!),IFERROR(_xlfn.XLOOKUP(M859&amp;(F859+3),'Báo cáo'!#REF!,'Báo cáo'!#REF!),IFERROR(_xlfn.XLOOKUP(M859&amp;(F859+1),'Báo cáo'!#REF!,'Báo cáo'!#REF!),IFERROR(_xlfn.XLOOKUP(M859&amp;(F859-4),'Báo cáo'!#REF!,'Báo cáo'!#REF!),IFERROR(_xlfn.XLOOKUP(M859&amp;(F859+6),'Báo cáo'!#REF!,'Báo cáo'!#REF!),IFERROR(_xlfn.XLOOKUP(M859&amp;(F859-2),'Báo cáo'!#REF!,'Báo cáo'!#REF!),IFERROR(_xlfn.XLOOKUP(M859&amp;(F859+4),'Báo cáo'!#REF!,'Báo cáo'!#REF!),_xlfn.XLOOKUP(M859&amp;(F859+13),'Báo cáo'!#REF!,'Báo cáo'!#REF!))))))))))))))</f>
        <v>#REF!</v>
      </c>
    </row>
    <row r="860" spans="1:15" hidden="1">
      <c r="A860">
        <v>510010</v>
      </c>
      <c r="B860" t="s">
        <v>18518</v>
      </c>
      <c r="C860" t="s">
        <v>18519</v>
      </c>
      <c r="D860" t="s">
        <v>20976</v>
      </c>
      <c r="E860" s="79" t="s">
        <v>20977</v>
      </c>
      <c r="F860" s="80">
        <v>-2842738</v>
      </c>
      <c r="G860" s="81">
        <v>46170</v>
      </c>
      <c r="H860" s="81"/>
      <c r="I860" s="81"/>
      <c r="J860" s="81">
        <v>46183</v>
      </c>
      <c r="K860" t="s">
        <v>20978</v>
      </c>
      <c r="L860" s="21">
        <v>46183</v>
      </c>
      <c r="M860">
        <f t="shared" si="26"/>
        <v>2385</v>
      </c>
      <c r="N860" t="str">
        <f t="shared" si="27"/>
        <v>2385-2842738</v>
      </c>
      <c r="O860" t="e">
        <f>IFERROR(_xlfn.XLOOKUP(M860&amp;(F860),'Báo cáo'!#REF!,'Báo cáo'!#REF!),IFERROR(_xlfn.XLOOKUP(M860&amp;(F860-3),'Báo cáo'!#REF!,'Báo cáo'!#REF!),IFERROR(_xlfn.XLOOKUP(M860&amp;(F860-5),'Báo cáo'!#REF!,'Báo cáo'!#REF!),IFERROR(_xlfn.XLOOKUP(M860&amp;(F860+5),'Báo cáo'!#REF!,'Báo cáo'!#REF!),IFERROR(_xlfn.XLOOKUP(M860&amp;(F860+2),'Báo cáo'!#REF!,'Báo cáo'!#REF!),IFERROR(_xlfn.XLOOKUP(M860&amp;(F860-6),'Báo cáo'!#REF!,'Báo cáo'!#REF!),IFERROR(_xlfn.XLOOKUP(M860&amp;(F860-1),'Báo cáo'!#REF!,'Báo cáo'!#REF!),IFERROR(_xlfn.XLOOKUP(M860&amp;(F860+3),'Báo cáo'!#REF!,'Báo cáo'!#REF!),IFERROR(_xlfn.XLOOKUP(M860&amp;(F860+1),'Báo cáo'!#REF!,'Báo cáo'!#REF!),IFERROR(_xlfn.XLOOKUP(M860&amp;(F860-4),'Báo cáo'!#REF!,'Báo cáo'!#REF!),IFERROR(_xlfn.XLOOKUP(M860&amp;(F860+6),'Báo cáo'!#REF!,'Báo cáo'!#REF!),IFERROR(_xlfn.XLOOKUP(M860&amp;(F860-2),'Báo cáo'!#REF!,'Báo cáo'!#REF!),IFERROR(_xlfn.XLOOKUP(M860&amp;(F860+4),'Báo cáo'!#REF!,'Báo cáo'!#REF!),_xlfn.XLOOKUP(M860&amp;(F860+13),'Báo cáo'!#REF!,'Báo cáo'!#REF!))))))))))))))</f>
        <v>#REF!</v>
      </c>
    </row>
    <row r="861" spans="1:15" hidden="1">
      <c r="A861">
        <v>510027</v>
      </c>
      <c r="B861" t="s">
        <v>18518</v>
      </c>
      <c r="C861" t="s">
        <v>18519</v>
      </c>
      <c r="D861" t="s">
        <v>20979</v>
      </c>
      <c r="E861" s="79" t="s">
        <v>20980</v>
      </c>
      <c r="F861" s="80">
        <v>1108269</v>
      </c>
      <c r="G861" s="81">
        <v>46133</v>
      </c>
      <c r="H861" s="81"/>
      <c r="I861" s="81"/>
      <c r="J861" s="81">
        <v>46183</v>
      </c>
      <c r="K861" t="s">
        <v>17969</v>
      </c>
      <c r="L861" s="21">
        <v>46183</v>
      </c>
      <c r="M861">
        <f t="shared" si="26"/>
        <v>30075</v>
      </c>
      <c r="N861" t="str">
        <f t="shared" si="27"/>
        <v>300751108269</v>
      </c>
      <c r="O861" t="e">
        <f>IFERROR(_xlfn.XLOOKUP(M861&amp;(F861),'Báo cáo'!#REF!,'Báo cáo'!#REF!),IFERROR(_xlfn.XLOOKUP(M861&amp;(F861-3),'Báo cáo'!#REF!,'Báo cáo'!#REF!),IFERROR(_xlfn.XLOOKUP(M861&amp;(F861-5),'Báo cáo'!#REF!,'Báo cáo'!#REF!),IFERROR(_xlfn.XLOOKUP(M861&amp;(F861+5),'Báo cáo'!#REF!,'Báo cáo'!#REF!),IFERROR(_xlfn.XLOOKUP(M861&amp;(F861+2),'Báo cáo'!#REF!,'Báo cáo'!#REF!),IFERROR(_xlfn.XLOOKUP(M861&amp;(F861-6),'Báo cáo'!#REF!,'Báo cáo'!#REF!),IFERROR(_xlfn.XLOOKUP(M861&amp;(F861-1),'Báo cáo'!#REF!,'Báo cáo'!#REF!),IFERROR(_xlfn.XLOOKUP(M861&amp;(F861+3),'Báo cáo'!#REF!,'Báo cáo'!#REF!),IFERROR(_xlfn.XLOOKUP(M861&amp;(F861+1),'Báo cáo'!#REF!,'Báo cáo'!#REF!),IFERROR(_xlfn.XLOOKUP(M861&amp;(F861-4),'Báo cáo'!#REF!,'Báo cáo'!#REF!),IFERROR(_xlfn.XLOOKUP(M861&amp;(F861+6),'Báo cáo'!#REF!,'Báo cáo'!#REF!),IFERROR(_xlfn.XLOOKUP(M861&amp;(F861-2),'Báo cáo'!#REF!,'Báo cáo'!#REF!),IFERROR(_xlfn.XLOOKUP(M861&amp;(F861+4),'Báo cáo'!#REF!,'Báo cáo'!#REF!),_xlfn.XLOOKUP(M861&amp;(F861+13),'Báo cáo'!#REF!,'Báo cáo'!#REF!))))))))))))))</f>
        <v>#REF!</v>
      </c>
    </row>
    <row r="862" spans="1:15" hidden="1">
      <c r="A862">
        <v>510022</v>
      </c>
      <c r="B862" t="s">
        <v>18518</v>
      </c>
      <c r="C862" t="s">
        <v>18519</v>
      </c>
      <c r="D862" t="s">
        <v>20981</v>
      </c>
      <c r="E862" s="79" t="s">
        <v>20982</v>
      </c>
      <c r="F862" s="80">
        <v>2111184</v>
      </c>
      <c r="G862" s="81">
        <v>46134</v>
      </c>
      <c r="H862" s="81"/>
      <c r="I862" s="81"/>
      <c r="J862" s="81">
        <v>46183</v>
      </c>
      <c r="K862" t="s">
        <v>17972</v>
      </c>
      <c r="L862" s="21">
        <v>46183</v>
      </c>
      <c r="M862">
        <f t="shared" si="26"/>
        <v>30076</v>
      </c>
      <c r="N862" t="str">
        <f t="shared" si="27"/>
        <v>300762111184</v>
      </c>
      <c r="O862" t="e">
        <f>IFERROR(_xlfn.XLOOKUP(M862&amp;(F862),'Báo cáo'!#REF!,'Báo cáo'!#REF!),IFERROR(_xlfn.XLOOKUP(M862&amp;(F862-3),'Báo cáo'!#REF!,'Báo cáo'!#REF!),IFERROR(_xlfn.XLOOKUP(M862&amp;(F862-5),'Báo cáo'!#REF!,'Báo cáo'!#REF!),IFERROR(_xlfn.XLOOKUP(M862&amp;(F862+5),'Báo cáo'!#REF!,'Báo cáo'!#REF!),IFERROR(_xlfn.XLOOKUP(M862&amp;(F862+2),'Báo cáo'!#REF!,'Báo cáo'!#REF!),IFERROR(_xlfn.XLOOKUP(M862&amp;(F862-6),'Báo cáo'!#REF!,'Báo cáo'!#REF!),IFERROR(_xlfn.XLOOKUP(M862&amp;(F862-1),'Báo cáo'!#REF!,'Báo cáo'!#REF!),IFERROR(_xlfn.XLOOKUP(M862&amp;(F862+3),'Báo cáo'!#REF!,'Báo cáo'!#REF!),IFERROR(_xlfn.XLOOKUP(M862&amp;(F862+1),'Báo cáo'!#REF!,'Báo cáo'!#REF!),IFERROR(_xlfn.XLOOKUP(M862&amp;(F862-4),'Báo cáo'!#REF!,'Báo cáo'!#REF!),IFERROR(_xlfn.XLOOKUP(M862&amp;(F862+6),'Báo cáo'!#REF!,'Báo cáo'!#REF!),IFERROR(_xlfn.XLOOKUP(M862&amp;(F862-2),'Báo cáo'!#REF!,'Báo cáo'!#REF!),IFERROR(_xlfn.XLOOKUP(M862&amp;(F862+4),'Báo cáo'!#REF!,'Báo cáo'!#REF!),_xlfn.XLOOKUP(M862&amp;(F862+13),'Báo cáo'!#REF!,'Báo cáo'!#REF!))))))))))))))</f>
        <v>#REF!</v>
      </c>
    </row>
    <row r="863" spans="1:15" hidden="1">
      <c r="A863">
        <v>510017</v>
      </c>
      <c r="B863" t="s">
        <v>18518</v>
      </c>
      <c r="C863" t="s">
        <v>18519</v>
      </c>
      <c r="D863" t="s">
        <v>20983</v>
      </c>
      <c r="E863" s="79" t="s">
        <v>20984</v>
      </c>
      <c r="F863" s="80">
        <v>2571831</v>
      </c>
      <c r="G863" s="81">
        <v>46134</v>
      </c>
      <c r="H863" s="81"/>
      <c r="I863" s="81"/>
      <c r="J863" s="81">
        <v>46183</v>
      </c>
      <c r="K863" t="s">
        <v>17978</v>
      </c>
      <c r="L863" s="21">
        <v>46183</v>
      </c>
      <c r="M863">
        <f t="shared" si="26"/>
        <v>30078</v>
      </c>
      <c r="N863" t="str">
        <f t="shared" si="27"/>
        <v>300782571831</v>
      </c>
      <c r="O863" t="e">
        <f>IFERROR(_xlfn.XLOOKUP(M863&amp;(F863),'Báo cáo'!#REF!,'Báo cáo'!#REF!),IFERROR(_xlfn.XLOOKUP(M863&amp;(F863-3),'Báo cáo'!#REF!,'Báo cáo'!#REF!),IFERROR(_xlfn.XLOOKUP(M863&amp;(F863-5),'Báo cáo'!#REF!,'Báo cáo'!#REF!),IFERROR(_xlfn.XLOOKUP(M863&amp;(F863+5),'Báo cáo'!#REF!,'Báo cáo'!#REF!),IFERROR(_xlfn.XLOOKUP(M863&amp;(F863+2),'Báo cáo'!#REF!,'Báo cáo'!#REF!),IFERROR(_xlfn.XLOOKUP(M863&amp;(F863-6),'Báo cáo'!#REF!,'Báo cáo'!#REF!),IFERROR(_xlfn.XLOOKUP(M863&amp;(F863-1),'Báo cáo'!#REF!,'Báo cáo'!#REF!),IFERROR(_xlfn.XLOOKUP(M863&amp;(F863+3),'Báo cáo'!#REF!,'Báo cáo'!#REF!),IFERROR(_xlfn.XLOOKUP(M863&amp;(F863+1),'Báo cáo'!#REF!,'Báo cáo'!#REF!),IFERROR(_xlfn.XLOOKUP(M863&amp;(F863-4),'Báo cáo'!#REF!,'Báo cáo'!#REF!),IFERROR(_xlfn.XLOOKUP(M863&amp;(F863+6),'Báo cáo'!#REF!,'Báo cáo'!#REF!),IFERROR(_xlfn.XLOOKUP(M863&amp;(F863-2),'Báo cáo'!#REF!,'Báo cáo'!#REF!),IFERROR(_xlfn.XLOOKUP(M863&amp;(F863+4),'Báo cáo'!#REF!,'Báo cáo'!#REF!),_xlfn.XLOOKUP(M863&amp;(F863+13),'Báo cáo'!#REF!,'Báo cáo'!#REF!))))))))))))))</f>
        <v>#REF!</v>
      </c>
    </row>
    <row r="864" spans="1:15" hidden="1">
      <c r="A864">
        <v>510015</v>
      </c>
      <c r="B864" t="s">
        <v>18518</v>
      </c>
      <c r="C864" t="s">
        <v>18519</v>
      </c>
      <c r="D864" t="s">
        <v>20985</v>
      </c>
      <c r="E864" s="79" t="s">
        <v>20986</v>
      </c>
      <c r="F864" s="80">
        <v>1205348</v>
      </c>
      <c r="G864" s="81">
        <v>46133</v>
      </c>
      <c r="H864" s="81"/>
      <c r="I864" s="81"/>
      <c r="J864" s="81">
        <v>46183</v>
      </c>
      <c r="K864" t="s">
        <v>17981</v>
      </c>
      <c r="L864" s="21">
        <v>46183</v>
      </c>
      <c r="M864">
        <f t="shared" si="26"/>
        <v>30079</v>
      </c>
      <c r="N864" t="str">
        <f t="shared" si="27"/>
        <v>300791205348</v>
      </c>
      <c r="O864" t="e">
        <f>IFERROR(_xlfn.XLOOKUP(M864&amp;(F864),'Báo cáo'!#REF!,'Báo cáo'!#REF!),IFERROR(_xlfn.XLOOKUP(M864&amp;(F864-3),'Báo cáo'!#REF!,'Báo cáo'!#REF!),IFERROR(_xlfn.XLOOKUP(M864&amp;(F864-5),'Báo cáo'!#REF!,'Báo cáo'!#REF!),IFERROR(_xlfn.XLOOKUP(M864&amp;(F864+5),'Báo cáo'!#REF!,'Báo cáo'!#REF!),IFERROR(_xlfn.XLOOKUP(M864&amp;(F864+2),'Báo cáo'!#REF!,'Báo cáo'!#REF!),IFERROR(_xlfn.XLOOKUP(M864&amp;(F864-6),'Báo cáo'!#REF!,'Báo cáo'!#REF!),IFERROR(_xlfn.XLOOKUP(M864&amp;(F864-1),'Báo cáo'!#REF!,'Báo cáo'!#REF!),IFERROR(_xlfn.XLOOKUP(M864&amp;(F864+3),'Báo cáo'!#REF!,'Báo cáo'!#REF!),IFERROR(_xlfn.XLOOKUP(M864&amp;(F864+1),'Báo cáo'!#REF!,'Báo cáo'!#REF!),IFERROR(_xlfn.XLOOKUP(M864&amp;(F864-4),'Báo cáo'!#REF!,'Báo cáo'!#REF!),IFERROR(_xlfn.XLOOKUP(M864&amp;(F864+6),'Báo cáo'!#REF!,'Báo cáo'!#REF!),IFERROR(_xlfn.XLOOKUP(M864&amp;(F864-2),'Báo cáo'!#REF!,'Báo cáo'!#REF!),IFERROR(_xlfn.XLOOKUP(M864&amp;(F864+4),'Báo cáo'!#REF!,'Báo cáo'!#REF!),_xlfn.XLOOKUP(M864&amp;(F864+13),'Báo cáo'!#REF!,'Báo cáo'!#REF!))))))))))))))</f>
        <v>#REF!</v>
      </c>
    </row>
    <row r="865" spans="1:15" hidden="1">
      <c r="A865">
        <v>510011</v>
      </c>
      <c r="B865" t="s">
        <v>18518</v>
      </c>
      <c r="C865" t="s">
        <v>18519</v>
      </c>
      <c r="D865" t="s">
        <v>20987</v>
      </c>
      <c r="E865" s="79" t="s">
        <v>20988</v>
      </c>
      <c r="F865" s="80">
        <v>7070207</v>
      </c>
      <c r="G865" s="81">
        <v>46133</v>
      </c>
      <c r="H865" s="81"/>
      <c r="I865" s="81"/>
      <c r="J865" s="81">
        <v>46183</v>
      </c>
      <c r="K865" t="s">
        <v>17987</v>
      </c>
      <c r="L865" s="21">
        <v>46183</v>
      </c>
      <c r="M865">
        <f t="shared" si="26"/>
        <v>30080</v>
      </c>
      <c r="N865" t="str">
        <f t="shared" si="27"/>
        <v>300807070207</v>
      </c>
      <c r="O865" t="e">
        <f>IFERROR(_xlfn.XLOOKUP(M865&amp;(F865),'Báo cáo'!#REF!,'Báo cáo'!#REF!),IFERROR(_xlfn.XLOOKUP(M865&amp;(F865-3),'Báo cáo'!#REF!,'Báo cáo'!#REF!),IFERROR(_xlfn.XLOOKUP(M865&amp;(F865-5),'Báo cáo'!#REF!,'Báo cáo'!#REF!),IFERROR(_xlfn.XLOOKUP(M865&amp;(F865+5),'Báo cáo'!#REF!,'Báo cáo'!#REF!),IFERROR(_xlfn.XLOOKUP(M865&amp;(F865+2),'Báo cáo'!#REF!,'Báo cáo'!#REF!),IFERROR(_xlfn.XLOOKUP(M865&amp;(F865-6),'Báo cáo'!#REF!,'Báo cáo'!#REF!),IFERROR(_xlfn.XLOOKUP(M865&amp;(F865-1),'Báo cáo'!#REF!,'Báo cáo'!#REF!),IFERROR(_xlfn.XLOOKUP(M865&amp;(F865+3),'Báo cáo'!#REF!,'Báo cáo'!#REF!),IFERROR(_xlfn.XLOOKUP(M865&amp;(F865+1),'Báo cáo'!#REF!,'Báo cáo'!#REF!),IFERROR(_xlfn.XLOOKUP(M865&amp;(F865-4),'Báo cáo'!#REF!,'Báo cáo'!#REF!),IFERROR(_xlfn.XLOOKUP(M865&amp;(F865+6),'Báo cáo'!#REF!,'Báo cáo'!#REF!),IFERROR(_xlfn.XLOOKUP(M865&amp;(F865-2),'Báo cáo'!#REF!,'Báo cáo'!#REF!),IFERROR(_xlfn.XLOOKUP(M865&amp;(F865+4),'Báo cáo'!#REF!,'Báo cáo'!#REF!),_xlfn.XLOOKUP(M865&amp;(F865+13),'Báo cáo'!#REF!,'Báo cáo'!#REF!))))))))))))))</f>
        <v>#REF!</v>
      </c>
    </row>
    <row r="866" spans="1:15" hidden="1">
      <c r="A866">
        <v>510011</v>
      </c>
      <c r="B866" t="s">
        <v>18518</v>
      </c>
      <c r="C866" t="s">
        <v>18519</v>
      </c>
      <c r="D866" t="s">
        <v>20989</v>
      </c>
      <c r="E866" s="79" t="s">
        <v>20990</v>
      </c>
      <c r="F866" s="80">
        <v>5143649</v>
      </c>
      <c r="G866" s="81">
        <v>46134</v>
      </c>
      <c r="H866" s="81"/>
      <c r="I866" s="81"/>
      <c r="J866" s="81">
        <v>46183</v>
      </c>
      <c r="K866" t="s">
        <v>17990</v>
      </c>
      <c r="L866" s="21">
        <v>46183</v>
      </c>
      <c r="M866">
        <f t="shared" si="26"/>
        <v>30081</v>
      </c>
      <c r="N866" t="str">
        <f t="shared" si="27"/>
        <v>300815143649</v>
      </c>
      <c r="O866" t="e">
        <f>IFERROR(_xlfn.XLOOKUP(M866&amp;(F866),'Báo cáo'!#REF!,'Báo cáo'!#REF!),IFERROR(_xlfn.XLOOKUP(M866&amp;(F866-3),'Báo cáo'!#REF!,'Báo cáo'!#REF!),IFERROR(_xlfn.XLOOKUP(M866&amp;(F866-5),'Báo cáo'!#REF!,'Báo cáo'!#REF!),IFERROR(_xlfn.XLOOKUP(M866&amp;(F866+5),'Báo cáo'!#REF!,'Báo cáo'!#REF!),IFERROR(_xlfn.XLOOKUP(M866&amp;(F866+2),'Báo cáo'!#REF!,'Báo cáo'!#REF!),IFERROR(_xlfn.XLOOKUP(M866&amp;(F866-6),'Báo cáo'!#REF!,'Báo cáo'!#REF!),IFERROR(_xlfn.XLOOKUP(M866&amp;(F866-1),'Báo cáo'!#REF!,'Báo cáo'!#REF!),IFERROR(_xlfn.XLOOKUP(M866&amp;(F866+3),'Báo cáo'!#REF!,'Báo cáo'!#REF!),IFERROR(_xlfn.XLOOKUP(M866&amp;(F866+1),'Báo cáo'!#REF!,'Báo cáo'!#REF!),IFERROR(_xlfn.XLOOKUP(M866&amp;(F866-4),'Báo cáo'!#REF!,'Báo cáo'!#REF!),IFERROR(_xlfn.XLOOKUP(M866&amp;(F866+6),'Báo cáo'!#REF!,'Báo cáo'!#REF!),IFERROR(_xlfn.XLOOKUP(M866&amp;(F866-2),'Báo cáo'!#REF!,'Báo cáo'!#REF!),IFERROR(_xlfn.XLOOKUP(M866&amp;(F866+4),'Báo cáo'!#REF!,'Báo cáo'!#REF!),_xlfn.XLOOKUP(M866&amp;(F866+13),'Báo cáo'!#REF!,'Báo cáo'!#REF!))))))))))))))</f>
        <v>#REF!</v>
      </c>
    </row>
    <row r="867" spans="1:15" hidden="1">
      <c r="A867">
        <v>510019</v>
      </c>
      <c r="B867" t="s">
        <v>18518</v>
      </c>
      <c r="C867" t="s">
        <v>18519</v>
      </c>
      <c r="D867" t="s">
        <v>20991</v>
      </c>
      <c r="E867" s="79" t="s">
        <v>20992</v>
      </c>
      <c r="F867" s="80">
        <v>3174498</v>
      </c>
      <c r="G867" s="81">
        <v>46134</v>
      </c>
      <c r="H867" s="81"/>
      <c r="I867" s="81"/>
      <c r="J867" s="81">
        <v>46183</v>
      </c>
      <c r="K867" t="s">
        <v>17993</v>
      </c>
      <c r="L867" s="21">
        <v>46183</v>
      </c>
      <c r="M867">
        <f t="shared" si="26"/>
        <v>30082</v>
      </c>
      <c r="N867" t="str">
        <f t="shared" si="27"/>
        <v>300823174498</v>
      </c>
      <c r="O867" t="e">
        <f>IFERROR(_xlfn.XLOOKUP(M867&amp;(F867),'Báo cáo'!#REF!,'Báo cáo'!#REF!),IFERROR(_xlfn.XLOOKUP(M867&amp;(F867-3),'Báo cáo'!#REF!,'Báo cáo'!#REF!),IFERROR(_xlfn.XLOOKUP(M867&amp;(F867-5),'Báo cáo'!#REF!,'Báo cáo'!#REF!),IFERROR(_xlfn.XLOOKUP(M867&amp;(F867+5),'Báo cáo'!#REF!,'Báo cáo'!#REF!),IFERROR(_xlfn.XLOOKUP(M867&amp;(F867+2),'Báo cáo'!#REF!,'Báo cáo'!#REF!),IFERROR(_xlfn.XLOOKUP(M867&amp;(F867-6),'Báo cáo'!#REF!,'Báo cáo'!#REF!),IFERROR(_xlfn.XLOOKUP(M867&amp;(F867-1),'Báo cáo'!#REF!,'Báo cáo'!#REF!),IFERROR(_xlfn.XLOOKUP(M867&amp;(F867+3),'Báo cáo'!#REF!,'Báo cáo'!#REF!),IFERROR(_xlfn.XLOOKUP(M867&amp;(F867+1),'Báo cáo'!#REF!,'Báo cáo'!#REF!),IFERROR(_xlfn.XLOOKUP(M867&amp;(F867-4),'Báo cáo'!#REF!,'Báo cáo'!#REF!),IFERROR(_xlfn.XLOOKUP(M867&amp;(F867+6),'Báo cáo'!#REF!,'Báo cáo'!#REF!),IFERROR(_xlfn.XLOOKUP(M867&amp;(F867-2),'Báo cáo'!#REF!,'Báo cáo'!#REF!),IFERROR(_xlfn.XLOOKUP(M867&amp;(F867+4),'Báo cáo'!#REF!,'Báo cáo'!#REF!),_xlfn.XLOOKUP(M867&amp;(F867+13),'Báo cáo'!#REF!,'Báo cáo'!#REF!))))))))))))))</f>
        <v>#REF!</v>
      </c>
    </row>
    <row r="868" spans="1:15" hidden="1">
      <c r="A868">
        <v>510029</v>
      </c>
      <c r="B868" t="s">
        <v>18518</v>
      </c>
      <c r="C868" t="s">
        <v>18519</v>
      </c>
      <c r="D868" t="s">
        <v>20993</v>
      </c>
      <c r="E868" s="79" t="s">
        <v>20994</v>
      </c>
      <c r="F868" s="80">
        <v>2792570</v>
      </c>
      <c r="G868" s="81">
        <v>46136</v>
      </c>
      <c r="H868" s="81"/>
      <c r="I868" s="81"/>
      <c r="J868" s="81">
        <v>46183</v>
      </c>
      <c r="K868" t="s">
        <v>18035</v>
      </c>
      <c r="L868" s="21">
        <v>46183</v>
      </c>
      <c r="M868">
        <f t="shared" si="26"/>
        <v>30233</v>
      </c>
      <c r="N868" t="str">
        <f t="shared" si="27"/>
        <v>302332792570</v>
      </c>
      <c r="O868" t="e">
        <f>IFERROR(_xlfn.XLOOKUP(M868&amp;(F868),'Báo cáo'!#REF!,'Báo cáo'!#REF!),IFERROR(_xlfn.XLOOKUP(M868&amp;(F868-3),'Báo cáo'!#REF!,'Báo cáo'!#REF!),IFERROR(_xlfn.XLOOKUP(M868&amp;(F868-5),'Báo cáo'!#REF!,'Báo cáo'!#REF!),IFERROR(_xlfn.XLOOKUP(M868&amp;(F868+5),'Báo cáo'!#REF!,'Báo cáo'!#REF!),IFERROR(_xlfn.XLOOKUP(M868&amp;(F868+2),'Báo cáo'!#REF!,'Báo cáo'!#REF!),IFERROR(_xlfn.XLOOKUP(M868&amp;(F868-6),'Báo cáo'!#REF!,'Báo cáo'!#REF!),IFERROR(_xlfn.XLOOKUP(M868&amp;(F868-1),'Báo cáo'!#REF!,'Báo cáo'!#REF!),IFERROR(_xlfn.XLOOKUP(M868&amp;(F868+3),'Báo cáo'!#REF!,'Báo cáo'!#REF!),IFERROR(_xlfn.XLOOKUP(M868&amp;(F868+1),'Báo cáo'!#REF!,'Báo cáo'!#REF!),IFERROR(_xlfn.XLOOKUP(M868&amp;(F868-4),'Báo cáo'!#REF!,'Báo cáo'!#REF!),IFERROR(_xlfn.XLOOKUP(M868&amp;(F868+6),'Báo cáo'!#REF!,'Báo cáo'!#REF!),IFERROR(_xlfn.XLOOKUP(M868&amp;(F868-2),'Báo cáo'!#REF!,'Báo cáo'!#REF!),IFERROR(_xlfn.XLOOKUP(M868&amp;(F868+4),'Báo cáo'!#REF!,'Báo cáo'!#REF!),_xlfn.XLOOKUP(M868&amp;(F868+13),'Báo cáo'!#REF!,'Báo cáo'!#REF!))))))))))))))</f>
        <v>#REF!</v>
      </c>
    </row>
    <row r="869" spans="1:15" hidden="1">
      <c r="A869">
        <v>510010</v>
      </c>
      <c r="B869" t="s">
        <v>18518</v>
      </c>
      <c r="C869" t="s">
        <v>18519</v>
      </c>
      <c r="D869" t="s">
        <v>20995</v>
      </c>
      <c r="E869" s="79" t="s">
        <v>20996</v>
      </c>
      <c r="F869" s="80">
        <v>5583087</v>
      </c>
      <c r="G869" s="81">
        <v>46136</v>
      </c>
      <c r="H869" s="81"/>
      <c r="I869" s="81"/>
      <c r="J869" s="81">
        <v>46183</v>
      </c>
      <c r="K869" t="s">
        <v>18038</v>
      </c>
      <c r="L869" s="21">
        <v>46183</v>
      </c>
      <c r="M869">
        <f t="shared" si="26"/>
        <v>30234</v>
      </c>
      <c r="N869" t="str">
        <f t="shared" si="27"/>
        <v>302345583087</v>
      </c>
      <c r="O869" t="e">
        <f>IFERROR(_xlfn.XLOOKUP(M869&amp;(F869),'Báo cáo'!#REF!,'Báo cáo'!#REF!),IFERROR(_xlfn.XLOOKUP(M869&amp;(F869-3),'Báo cáo'!#REF!,'Báo cáo'!#REF!),IFERROR(_xlfn.XLOOKUP(M869&amp;(F869-5),'Báo cáo'!#REF!,'Báo cáo'!#REF!),IFERROR(_xlfn.XLOOKUP(M869&amp;(F869+5),'Báo cáo'!#REF!,'Báo cáo'!#REF!),IFERROR(_xlfn.XLOOKUP(M869&amp;(F869+2),'Báo cáo'!#REF!,'Báo cáo'!#REF!),IFERROR(_xlfn.XLOOKUP(M869&amp;(F869-6),'Báo cáo'!#REF!,'Báo cáo'!#REF!),IFERROR(_xlfn.XLOOKUP(M869&amp;(F869-1),'Báo cáo'!#REF!,'Báo cáo'!#REF!),IFERROR(_xlfn.XLOOKUP(M869&amp;(F869+3),'Báo cáo'!#REF!,'Báo cáo'!#REF!),IFERROR(_xlfn.XLOOKUP(M869&amp;(F869+1),'Báo cáo'!#REF!,'Báo cáo'!#REF!),IFERROR(_xlfn.XLOOKUP(M869&amp;(F869-4),'Báo cáo'!#REF!,'Báo cáo'!#REF!),IFERROR(_xlfn.XLOOKUP(M869&amp;(F869+6),'Báo cáo'!#REF!,'Báo cáo'!#REF!),IFERROR(_xlfn.XLOOKUP(M869&amp;(F869-2),'Báo cáo'!#REF!,'Báo cáo'!#REF!),IFERROR(_xlfn.XLOOKUP(M869&amp;(F869+4),'Báo cáo'!#REF!,'Báo cáo'!#REF!),_xlfn.XLOOKUP(M869&amp;(F869+13),'Báo cáo'!#REF!,'Báo cáo'!#REF!))))))))))))))</f>
        <v>#REF!</v>
      </c>
    </row>
    <row r="870" spans="1:15" hidden="1">
      <c r="A870">
        <v>510019</v>
      </c>
      <c r="B870" t="s">
        <v>18518</v>
      </c>
      <c r="C870" t="s">
        <v>18519</v>
      </c>
      <c r="D870" t="s">
        <v>20997</v>
      </c>
      <c r="E870" s="79" t="s">
        <v>20998</v>
      </c>
      <c r="F870" s="80">
        <v>783000</v>
      </c>
      <c r="G870" s="81">
        <v>46136</v>
      </c>
      <c r="H870" s="81"/>
      <c r="I870" s="81"/>
      <c r="J870" s="81">
        <v>46183</v>
      </c>
      <c r="K870" t="s">
        <v>18041</v>
      </c>
      <c r="L870" s="21">
        <v>46183</v>
      </c>
      <c r="M870">
        <f t="shared" si="26"/>
        <v>30235</v>
      </c>
      <c r="N870" t="str">
        <f t="shared" si="27"/>
        <v>30235783000</v>
      </c>
      <c r="O870" t="e">
        <f>IFERROR(_xlfn.XLOOKUP(M870&amp;(F870),'Báo cáo'!#REF!,'Báo cáo'!#REF!),IFERROR(_xlfn.XLOOKUP(M870&amp;(F870-3),'Báo cáo'!#REF!,'Báo cáo'!#REF!),IFERROR(_xlfn.XLOOKUP(M870&amp;(F870-5),'Báo cáo'!#REF!,'Báo cáo'!#REF!),IFERROR(_xlfn.XLOOKUP(M870&amp;(F870+5),'Báo cáo'!#REF!,'Báo cáo'!#REF!),IFERROR(_xlfn.XLOOKUP(M870&amp;(F870+2),'Báo cáo'!#REF!,'Báo cáo'!#REF!),IFERROR(_xlfn.XLOOKUP(M870&amp;(F870-6),'Báo cáo'!#REF!,'Báo cáo'!#REF!),IFERROR(_xlfn.XLOOKUP(M870&amp;(F870-1),'Báo cáo'!#REF!,'Báo cáo'!#REF!),IFERROR(_xlfn.XLOOKUP(M870&amp;(F870+3),'Báo cáo'!#REF!,'Báo cáo'!#REF!),IFERROR(_xlfn.XLOOKUP(M870&amp;(F870+1),'Báo cáo'!#REF!,'Báo cáo'!#REF!),IFERROR(_xlfn.XLOOKUP(M870&amp;(F870-4),'Báo cáo'!#REF!,'Báo cáo'!#REF!),IFERROR(_xlfn.XLOOKUP(M870&amp;(F870+6),'Báo cáo'!#REF!,'Báo cáo'!#REF!),IFERROR(_xlfn.XLOOKUP(M870&amp;(F870-2),'Báo cáo'!#REF!,'Báo cáo'!#REF!),IFERROR(_xlfn.XLOOKUP(M870&amp;(F870+4),'Báo cáo'!#REF!,'Báo cáo'!#REF!),_xlfn.XLOOKUP(M870&amp;(F870+13),'Báo cáo'!#REF!,'Báo cáo'!#REF!))))))))))))))</f>
        <v>#REF!</v>
      </c>
    </row>
    <row r="871" spans="1:15" hidden="1">
      <c r="A871">
        <v>510019</v>
      </c>
      <c r="B871" t="s">
        <v>18518</v>
      </c>
      <c r="C871" t="s">
        <v>18519</v>
      </c>
      <c r="D871" t="s">
        <v>20999</v>
      </c>
      <c r="E871" s="79" t="s">
        <v>21000</v>
      </c>
      <c r="F871" s="80">
        <v>5143649</v>
      </c>
      <c r="G871" s="81">
        <v>46136</v>
      </c>
      <c r="H871" s="81"/>
      <c r="I871" s="81"/>
      <c r="J871" s="81">
        <v>46183</v>
      </c>
      <c r="K871" t="s">
        <v>18044</v>
      </c>
      <c r="L871" s="21">
        <v>46183</v>
      </c>
      <c r="M871">
        <f t="shared" si="26"/>
        <v>30236</v>
      </c>
      <c r="N871" t="str">
        <f t="shared" si="27"/>
        <v>302365143649</v>
      </c>
      <c r="O871" t="e">
        <f>IFERROR(_xlfn.XLOOKUP(M871&amp;(F871),'Báo cáo'!#REF!,'Báo cáo'!#REF!),IFERROR(_xlfn.XLOOKUP(M871&amp;(F871-3),'Báo cáo'!#REF!,'Báo cáo'!#REF!),IFERROR(_xlfn.XLOOKUP(M871&amp;(F871-5),'Báo cáo'!#REF!,'Báo cáo'!#REF!),IFERROR(_xlfn.XLOOKUP(M871&amp;(F871+5),'Báo cáo'!#REF!,'Báo cáo'!#REF!),IFERROR(_xlfn.XLOOKUP(M871&amp;(F871+2),'Báo cáo'!#REF!,'Báo cáo'!#REF!),IFERROR(_xlfn.XLOOKUP(M871&amp;(F871-6),'Báo cáo'!#REF!,'Báo cáo'!#REF!),IFERROR(_xlfn.XLOOKUP(M871&amp;(F871-1),'Báo cáo'!#REF!,'Báo cáo'!#REF!),IFERROR(_xlfn.XLOOKUP(M871&amp;(F871+3),'Báo cáo'!#REF!,'Báo cáo'!#REF!),IFERROR(_xlfn.XLOOKUP(M871&amp;(F871+1),'Báo cáo'!#REF!,'Báo cáo'!#REF!),IFERROR(_xlfn.XLOOKUP(M871&amp;(F871-4),'Báo cáo'!#REF!,'Báo cáo'!#REF!),IFERROR(_xlfn.XLOOKUP(M871&amp;(F871+6),'Báo cáo'!#REF!,'Báo cáo'!#REF!),IFERROR(_xlfn.XLOOKUP(M871&amp;(F871-2),'Báo cáo'!#REF!,'Báo cáo'!#REF!),IFERROR(_xlfn.XLOOKUP(M871&amp;(F871+4),'Báo cáo'!#REF!,'Báo cáo'!#REF!),_xlfn.XLOOKUP(M871&amp;(F871+13),'Báo cáo'!#REF!,'Báo cáo'!#REF!))))))))))))))</f>
        <v>#REF!</v>
      </c>
    </row>
    <row r="872" spans="1:15" hidden="1">
      <c r="A872">
        <v>510019</v>
      </c>
      <c r="B872" t="s">
        <v>18518</v>
      </c>
      <c r="C872" t="s">
        <v>18519</v>
      </c>
      <c r="D872" t="s">
        <v>21001</v>
      </c>
      <c r="E872" s="79" t="s">
        <v>21002</v>
      </c>
      <c r="F872" s="80">
        <v>2295000</v>
      </c>
      <c r="G872" s="81">
        <v>46136</v>
      </c>
      <c r="H872" s="81"/>
      <c r="I872" s="81"/>
      <c r="J872" s="81">
        <v>46183</v>
      </c>
      <c r="K872" t="s">
        <v>18047</v>
      </c>
      <c r="L872" s="21">
        <v>46183</v>
      </c>
      <c r="M872">
        <f t="shared" si="26"/>
        <v>30237</v>
      </c>
      <c r="N872" t="str">
        <f t="shared" si="27"/>
        <v>302372295000</v>
      </c>
      <c r="O872" t="e">
        <f>IFERROR(_xlfn.XLOOKUP(M872&amp;(F872),'Báo cáo'!#REF!,'Báo cáo'!#REF!),IFERROR(_xlfn.XLOOKUP(M872&amp;(F872-3),'Báo cáo'!#REF!,'Báo cáo'!#REF!),IFERROR(_xlfn.XLOOKUP(M872&amp;(F872-5),'Báo cáo'!#REF!,'Báo cáo'!#REF!),IFERROR(_xlfn.XLOOKUP(M872&amp;(F872+5),'Báo cáo'!#REF!,'Báo cáo'!#REF!),IFERROR(_xlfn.XLOOKUP(M872&amp;(F872+2),'Báo cáo'!#REF!,'Báo cáo'!#REF!),IFERROR(_xlfn.XLOOKUP(M872&amp;(F872-6),'Báo cáo'!#REF!,'Báo cáo'!#REF!),IFERROR(_xlfn.XLOOKUP(M872&amp;(F872-1),'Báo cáo'!#REF!,'Báo cáo'!#REF!),IFERROR(_xlfn.XLOOKUP(M872&amp;(F872+3),'Báo cáo'!#REF!,'Báo cáo'!#REF!),IFERROR(_xlfn.XLOOKUP(M872&amp;(F872+1),'Báo cáo'!#REF!,'Báo cáo'!#REF!),IFERROR(_xlfn.XLOOKUP(M872&amp;(F872-4),'Báo cáo'!#REF!,'Báo cáo'!#REF!),IFERROR(_xlfn.XLOOKUP(M872&amp;(F872+6),'Báo cáo'!#REF!,'Báo cáo'!#REF!),IFERROR(_xlfn.XLOOKUP(M872&amp;(F872-2),'Báo cáo'!#REF!,'Báo cáo'!#REF!),IFERROR(_xlfn.XLOOKUP(M872&amp;(F872+4),'Báo cáo'!#REF!,'Báo cáo'!#REF!),_xlfn.XLOOKUP(M872&amp;(F872+13),'Báo cáo'!#REF!,'Báo cáo'!#REF!))))))))))))))</f>
        <v>#REF!</v>
      </c>
    </row>
    <row r="873" spans="1:15" hidden="1">
      <c r="A873">
        <v>510023</v>
      </c>
      <c r="B873" t="s">
        <v>18518</v>
      </c>
      <c r="C873" t="s">
        <v>18519</v>
      </c>
      <c r="D873" t="s">
        <v>21003</v>
      </c>
      <c r="E873" s="79" t="s">
        <v>21004</v>
      </c>
      <c r="F873" s="80">
        <v>1395765</v>
      </c>
      <c r="G873" s="81">
        <v>46139</v>
      </c>
      <c r="H873" s="81"/>
      <c r="I873" s="81"/>
      <c r="J873" s="81">
        <v>46183</v>
      </c>
      <c r="K873" t="s">
        <v>18002</v>
      </c>
      <c r="L873" s="21">
        <v>46183</v>
      </c>
      <c r="M873">
        <f t="shared" si="26"/>
        <v>30238</v>
      </c>
      <c r="N873" t="str">
        <f t="shared" si="27"/>
        <v>302381395765</v>
      </c>
      <c r="O873" t="e">
        <f>IFERROR(_xlfn.XLOOKUP(M873&amp;(F873),'Báo cáo'!#REF!,'Báo cáo'!#REF!),IFERROR(_xlfn.XLOOKUP(M873&amp;(F873-3),'Báo cáo'!#REF!,'Báo cáo'!#REF!),IFERROR(_xlfn.XLOOKUP(M873&amp;(F873-5),'Báo cáo'!#REF!,'Báo cáo'!#REF!),IFERROR(_xlfn.XLOOKUP(M873&amp;(F873+5),'Báo cáo'!#REF!,'Báo cáo'!#REF!),IFERROR(_xlfn.XLOOKUP(M873&amp;(F873+2),'Báo cáo'!#REF!,'Báo cáo'!#REF!),IFERROR(_xlfn.XLOOKUP(M873&amp;(F873-6),'Báo cáo'!#REF!,'Báo cáo'!#REF!),IFERROR(_xlfn.XLOOKUP(M873&amp;(F873-1),'Báo cáo'!#REF!,'Báo cáo'!#REF!),IFERROR(_xlfn.XLOOKUP(M873&amp;(F873+3),'Báo cáo'!#REF!,'Báo cáo'!#REF!),IFERROR(_xlfn.XLOOKUP(M873&amp;(F873+1),'Báo cáo'!#REF!,'Báo cáo'!#REF!),IFERROR(_xlfn.XLOOKUP(M873&amp;(F873-4),'Báo cáo'!#REF!,'Báo cáo'!#REF!),IFERROR(_xlfn.XLOOKUP(M873&amp;(F873+6),'Báo cáo'!#REF!,'Báo cáo'!#REF!),IFERROR(_xlfn.XLOOKUP(M873&amp;(F873-2),'Báo cáo'!#REF!,'Báo cáo'!#REF!),IFERROR(_xlfn.XLOOKUP(M873&amp;(F873+4),'Báo cáo'!#REF!,'Báo cáo'!#REF!),_xlfn.XLOOKUP(M873&amp;(F873+13),'Báo cáo'!#REF!,'Báo cáo'!#REF!))))))))))))))</f>
        <v>#REF!</v>
      </c>
    </row>
    <row r="874" spans="1:15" hidden="1">
      <c r="A874">
        <v>510024</v>
      </c>
      <c r="B874" t="s">
        <v>18518</v>
      </c>
      <c r="C874" t="s">
        <v>18519</v>
      </c>
      <c r="D874" t="s">
        <v>21005</v>
      </c>
      <c r="E874" s="79" t="s">
        <v>21006</v>
      </c>
      <c r="F874" s="80">
        <v>1108269</v>
      </c>
      <c r="G874" s="81">
        <v>46139</v>
      </c>
      <c r="H874" s="81"/>
      <c r="I874" s="81"/>
      <c r="J874" s="81">
        <v>46183</v>
      </c>
      <c r="K874" t="s">
        <v>18005</v>
      </c>
      <c r="L874" s="21">
        <v>46183</v>
      </c>
      <c r="M874">
        <f t="shared" si="26"/>
        <v>30239</v>
      </c>
      <c r="N874" t="str">
        <f t="shared" si="27"/>
        <v>302391108269</v>
      </c>
      <c r="O874" t="e">
        <f>IFERROR(_xlfn.XLOOKUP(M874&amp;(F874),'Báo cáo'!#REF!,'Báo cáo'!#REF!),IFERROR(_xlfn.XLOOKUP(M874&amp;(F874-3),'Báo cáo'!#REF!,'Báo cáo'!#REF!),IFERROR(_xlfn.XLOOKUP(M874&amp;(F874-5),'Báo cáo'!#REF!,'Báo cáo'!#REF!),IFERROR(_xlfn.XLOOKUP(M874&amp;(F874+5),'Báo cáo'!#REF!,'Báo cáo'!#REF!),IFERROR(_xlfn.XLOOKUP(M874&amp;(F874+2),'Báo cáo'!#REF!,'Báo cáo'!#REF!),IFERROR(_xlfn.XLOOKUP(M874&amp;(F874-6),'Báo cáo'!#REF!,'Báo cáo'!#REF!),IFERROR(_xlfn.XLOOKUP(M874&amp;(F874-1),'Báo cáo'!#REF!,'Báo cáo'!#REF!),IFERROR(_xlfn.XLOOKUP(M874&amp;(F874+3),'Báo cáo'!#REF!,'Báo cáo'!#REF!),IFERROR(_xlfn.XLOOKUP(M874&amp;(F874+1),'Báo cáo'!#REF!,'Báo cáo'!#REF!),IFERROR(_xlfn.XLOOKUP(M874&amp;(F874-4),'Báo cáo'!#REF!,'Báo cáo'!#REF!),IFERROR(_xlfn.XLOOKUP(M874&amp;(F874+6),'Báo cáo'!#REF!,'Báo cáo'!#REF!),IFERROR(_xlfn.XLOOKUP(M874&amp;(F874-2),'Báo cáo'!#REF!,'Báo cáo'!#REF!),IFERROR(_xlfn.XLOOKUP(M874&amp;(F874+4),'Báo cáo'!#REF!,'Báo cáo'!#REF!),_xlfn.XLOOKUP(M874&amp;(F874+13),'Báo cáo'!#REF!,'Báo cáo'!#REF!))))))))))))))</f>
        <v>#REF!</v>
      </c>
    </row>
    <row r="875" spans="1:15" hidden="1">
      <c r="A875">
        <v>510024</v>
      </c>
      <c r="B875" t="s">
        <v>18518</v>
      </c>
      <c r="C875" t="s">
        <v>18519</v>
      </c>
      <c r="D875" t="s">
        <v>21007</v>
      </c>
      <c r="E875" s="79" t="s">
        <v>21008</v>
      </c>
      <c r="F875" s="80">
        <v>2571831</v>
      </c>
      <c r="G875" s="81">
        <v>46139</v>
      </c>
      <c r="H875" s="81"/>
      <c r="I875" s="81"/>
      <c r="J875" s="81">
        <v>46183</v>
      </c>
      <c r="K875" t="s">
        <v>18008</v>
      </c>
      <c r="L875" s="21">
        <v>46183</v>
      </c>
      <c r="M875">
        <f t="shared" si="26"/>
        <v>30240</v>
      </c>
      <c r="N875" t="str">
        <f t="shared" si="27"/>
        <v>302402571831</v>
      </c>
      <c r="O875" t="e">
        <f>IFERROR(_xlfn.XLOOKUP(M875&amp;(F875),'Báo cáo'!#REF!,'Báo cáo'!#REF!),IFERROR(_xlfn.XLOOKUP(M875&amp;(F875-3),'Báo cáo'!#REF!,'Báo cáo'!#REF!),IFERROR(_xlfn.XLOOKUP(M875&amp;(F875-5),'Báo cáo'!#REF!,'Báo cáo'!#REF!),IFERROR(_xlfn.XLOOKUP(M875&amp;(F875+5),'Báo cáo'!#REF!,'Báo cáo'!#REF!),IFERROR(_xlfn.XLOOKUP(M875&amp;(F875+2),'Báo cáo'!#REF!,'Báo cáo'!#REF!),IFERROR(_xlfn.XLOOKUP(M875&amp;(F875-6),'Báo cáo'!#REF!,'Báo cáo'!#REF!),IFERROR(_xlfn.XLOOKUP(M875&amp;(F875-1),'Báo cáo'!#REF!,'Báo cáo'!#REF!),IFERROR(_xlfn.XLOOKUP(M875&amp;(F875+3),'Báo cáo'!#REF!,'Báo cáo'!#REF!),IFERROR(_xlfn.XLOOKUP(M875&amp;(F875+1),'Báo cáo'!#REF!,'Báo cáo'!#REF!),IFERROR(_xlfn.XLOOKUP(M875&amp;(F875-4),'Báo cáo'!#REF!,'Báo cáo'!#REF!),IFERROR(_xlfn.XLOOKUP(M875&amp;(F875+6),'Báo cáo'!#REF!,'Báo cáo'!#REF!),IFERROR(_xlfn.XLOOKUP(M875&amp;(F875-2),'Báo cáo'!#REF!,'Báo cáo'!#REF!),IFERROR(_xlfn.XLOOKUP(M875&amp;(F875+4),'Báo cáo'!#REF!,'Báo cáo'!#REF!),_xlfn.XLOOKUP(M875&amp;(F875+13),'Báo cáo'!#REF!,'Báo cáo'!#REF!))))))))))))))</f>
        <v>#REF!</v>
      </c>
    </row>
    <row r="876" spans="1:15" hidden="1">
      <c r="A876">
        <v>510025</v>
      </c>
      <c r="B876" t="s">
        <v>18518</v>
      </c>
      <c r="C876" t="s">
        <v>18519</v>
      </c>
      <c r="D876" t="s">
        <v>21009</v>
      </c>
      <c r="E876" s="79" t="s">
        <v>21010</v>
      </c>
      <c r="F876" s="80">
        <v>12859128</v>
      </c>
      <c r="G876" s="81">
        <v>46137</v>
      </c>
      <c r="H876" s="81"/>
      <c r="I876" s="81"/>
      <c r="J876" s="81">
        <v>46183</v>
      </c>
      <c r="K876" t="s">
        <v>18011</v>
      </c>
      <c r="L876" s="21">
        <v>46183</v>
      </c>
      <c r="M876">
        <f t="shared" si="26"/>
        <v>30241</v>
      </c>
      <c r="N876" t="str">
        <f t="shared" si="27"/>
        <v>3024112859128</v>
      </c>
      <c r="O876" t="e">
        <f>IFERROR(_xlfn.XLOOKUP(M876&amp;(F876),'Báo cáo'!#REF!,'Báo cáo'!#REF!),IFERROR(_xlfn.XLOOKUP(M876&amp;(F876-3),'Báo cáo'!#REF!,'Báo cáo'!#REF!),IFERROR(_xlfn.XLOOKUP(M876&amp;(F876-5),'Báo cáo'!#REF!,'Báo cáo'!#REF!),IFERROR(_xlfn.XLOOKUP(M876&amp;(F876+5),'Báo cáo'!#REF!,'Báo cáo'!#REF!),IFERROR(_xlfn.XLOOKUP(M876&amp;(F876+2),'Báo cáo'!#REF!,'Báo cáo'!#REF!),IFERROR(_xlfn.XLOOKUP(M876&amp;(F876-6),'Báo cáo'!#REF!,'Báo cáo'!#REF!),IFERROR(_xlfn.XLOOKUP(M876&amp;(F876-1),'Báo cáo'!#REF!,'Báo cáo'!#REF!),IFERROR(_xlfn.XLOOKUP(M876&amp;(F876+3),'Báo cáo'!#REF!,'Báo cáo'!#REF!),IFERROR(_xlfn.XLOOKUP(M876&amp;(F876+1),'Báo cáo'!#REF!,'Báo cáo'!#REF!),IFERROR(_xlfn.XLOOKUP(M876&amp;(F876-4),'Báo cáo'!#REF!,'Báo cáo'!#REF!),IFERROR(_xlfn.XLOOKUP(M876&amp;(F876+6),'Báo cáo'!#REF!,'Báo cáo'!#REF!),IFERROR(_xlfn.XLOOKUP(M876&amp;(F876-2),'Báo cáo'!#REF!,'Báo cáo'!#REF!),IFERROR(_xlfn.XLOOKUP(M876&amp;(F876+4),'Báo cáo'!#REF!,'Báo cáo'!#REF!),_xlfn.XLOOKUP(M876&amp;(F876+13),'Báo cáo'!#REF!,'Báo cáo'!#REF!))))))))))))))</f>
        <v>#REF!</v>
      </c>
    </row>
    <row r="877" spans="1:15" hidden="1">
      <c r="A877">
        <v>510027</v>
      </c>
      <c r="B877" t="s">
        <v>18518</v>
      </c>
      <c r="C877" t="s">
        <v>18519</v>
      </c>
      <c r="D877" t="s">
        <v>21011</v>
      </c>
      <c r="E877" s="79" t="s">
        <v>21012</v>
      </c>
      <c r="F877" s="80">
        <v>2313603</v>
      </c>
      <c r="G877" s="81">
        <v>46137</v>
      </c>
      <c r="H877" s="81"/>
      <c r="I877" s="81"/>
      <c r="J877" s="81">
        <v>46183</v>
      </c>
      <c r="K877" t="s">
        <v>18014</v>
      </c>
      <c r="L877" s="21">
        <v>46183</v>
      </c>
      <c r="M877">
        <f t="shared" si="26"/>
        <v>30242</v>
      </c>
      <c r="N877" t="str">
        <f t="shared" si="27"/>
        <v>302422313603</v>
      </c>
      <c r="O877" t="e">
        <f>IFERROR(_xlfn.XLOOKUP(M877&amp;(F877),'Báo cáo'!#REF!,'Báo cáo'!#REF!),IFERROR(_xlfn.XLOOKUP(M877&amp;(F877-3),'Báo cáo'!#REF!,'Báo cáo'!#REF!),IFERROR(_xlfn.XLOOKUP(M877&amp;(F877-5),'Báo cáo'!#REF!,'Báo cáo'!#REF!),IFERROR(_xlfn.XLOOKUP(M877&amp;(F877+5),'Báo cáo'!#REF!,'Báo cáo'!#REF!),IFERROR(_xlfn.XLOOKUP(M877&amp;(F877+2),'Báo cáo'!#REF!,'Báo cáo'!#REF!),IFERROR(_xlfn.XLOOKUP(M877&amp;(F877-6),'Báo cáo'!#REF!,'Báo cáo'!#REF!),IFERROR(_xlfn.XLOOKUP(M877&amp;(F877-1),'Báo cáo'!#REF!,'Báo cáo'!#REF!),IFERROR(_xlfn.XLOOKUP(M877&amp;(F877+3),'Báo cáo'!#REF!,'Báo cáo'!#REF!),IFERROR(_xlfn.XLOOKUP(M877&amp;(F877+1),'Báo cáo'!#REF!,'Báo cáo'!#REF!),IFERROR(_xlfn.XLOOKUP(M877&amp;(F877-4),'Báo cáo'!#REF!,'Báo cáo'!#REF!),IFERROR(_xlfn.XLOOKUP(M877&amp;(F877+6),'Báo cáo'!#REF!,'Báo cáo'!#REF!),IFERROR(_xlfn.XLOOKUP(M877&amp;(F877-2),'Báo cáo'!#REF!,'Báo cáo'!#REF!),IFERROR(_xlfn.XLOOKUP(M877&amp;(F877+4),'Báo cáo'!#REF!,'Báo cáo'!#REF!),_xlfn.XLOOKUP(M877&amp;(F877+13),'Báo cáo'!#REF!,'Báo cáo'!#REF!))))))))))))))</f>
        <v>#REF!</v>
      </c>
    </row>
    <row r="878" spans="1:15" hidden="1">
      <c r="A878">
        <v>510028</v>
      </c>
      <c r="B878" t="s">
        <v>18518</v>
      </c>
      <c r="C878" t="s">
        <v>18519</v>
      </c>
      <c r="D878" t="s">
        <v>21013</v>
      </c>
      <c r="E878" s="79" t="s">
        <v>21014</v>
      </c>
      <c r="F878" s="80">
        <v>6815043</v>
      </c>
      <c r="G878" s="81">
        <v>46137</v>
      </c>
      <c r="H878" s="81"/>
      <c r="I878" s="81"/>
      <c r="J878" s="81">
        <v>46183</v>
      </c>
      <c r="K878" t="s">
        <v>18017</v>
      </c>
      <c r="L878" s="21">
        <v>46183</v>
      </c>
      <c r="M878">
        <f t="shared" si="26"/>
        <v>30243</v>
      </c>
      <c r="N878" t="str">
        <f t="shared" si="27"/>
        <v>302436815043</v>
      </c>
      <c r="O878" t="e">
        <f>IFERROR(_xlfn.XLOOKUP(M878&amp;(F878),'Báo cáo'!#REF!,'Báo cáo'!#REF!),IFERROR(_xlfn.XLOOKUP(M878&amp;(F878-3),'Báo cáo'!#REF!,'Báo cáo'!#REF!),IFERROR(_xlfn.XLOOKUP(M878&amp;(F878-5),'Báo cáo'!#REF!,'Báo cáo'!#REF!),IFERROR(_xlfn.XLOOKUP(M878&amp;(F878+5),'Báo cáo'!#REF!,'Báo cáo'!#REF!),IFERROR(_xlfn.XLOOKUP(M878&amp;(F878+2),'Báo cáo'!#REF!,'Báo cáo'!#REF!),IFERROR(_xlfn.XLOOKUP(M878&amp;(F878-6),'Báo cáo'!#REF!,'Báo cáo'!#REF!),IFERROR(_xlfn.XLOOKUP(M878&amp;(F878-1),'Báo cáo'!#REF!,'Báo cáo'!#REF!),IFERROR(_xlfn.XLOOKUP(M878&amp;(F878+3),'Báo cáo'!#REF!,'Báo cáo'!#REF!),IFERROR(_xlfn.XLOOKUP(M878&amp;(F878+1),'Báo cáo'!#REF!,'Báo cáo'!#REF!),IFERROR(_xlfn.XLOOKUP(M878&amp;(F878-4),'Báo cáo'!#REF!,'Báo cáo'!#REF!),IFERROR(_xlfn.XLOOKUP(M878&amp;(F878+6),'Báo cáo'!#REF!,'Báo cáo'!#REF!),IFERROR(_xlfn.XLOOKUP(M878&amp;(F878-2),'Báo cáo'!#REF!,'Báo cáo'!#REF!),IFERROR(_xlfn.XLOOKUP(M878&amp;(F878+4),'Báo cáo'!#REF!,'Báo cáo'!#REF!),_xlfn.XLOOKUP(M878&amp;(F878+13),'Báo cáo'!#REF!,'Báo cáo'!#REF!))))))))))))))</f>
        <v>#REF!</v>
      </c>
    </row>
    <row r="879" spans="1:15" hidden="1">
      <c r="A879">
        <v>570010</v>
      </c>
      <c r="B879" t="s">
        <v>18518</v>
      </c>
      <c r="C879" t="s">
        <v>18519</v>
      </c>
      <c r="D879" t="s">
        <v>21015</v>
      </c>
      <c r="E879" s="79" t="s">
        <v>21016</v>
      </c>
      <c r="F879" s="80">
        <v>2931930</v>
      </c>
      <c r="G879" s="81">
        <v>46138</v>
      </c>
      <c r="H879" s="81"/>
      <c r="I879" s="81"/>
      <c r="J879" s="81">
        <v>46183</v>
      </c>
      <c r="K879" t="s">
        <v>18020</v>
      </c>
      <c r="L879" s="21">
        <v>46183</v>
      </c>
      <c r="M879">
        <f t="shared" si="26"/>
        <v>30244</v>
      </c>
      <c r="N879" t="str">
        <f t="shared" si="27"/>
        <v>302442931930</v>
      </c>
      <c r="O879" t="e">
        <f>IFERROR(_xlfn.XLOOKUP(M879&amp;(F879),'Báo cáo'!#REF!,'Báo cáo'!#REF!),IFERROR(_xlfn.XLOOKUP(M879&amp;(F879-3),'Báo cáo'!#REF!,'Báo cáo'!#REF!),IFERROR(_xlfn.XLOOKUP(M879&amp;(F879-5),'Báo cáo'!#REF!,'Báo cáo'!#REF!),IFERROR(_xlfn.XLOOKUP(M879&amp;(F879+5),'Báo cáo'!#REF!,'Báo cáo'!#REF!),IFERROR(_xlfn.XLOOKUP(M879&amp;(F879+2),'Báo cáo'!#REF!,'Báo cáo'!#REF!),IFERROR(_xlfn.XLOOKUP(M879&amp;(F879-6),'Báo cáo'!#REF!,'Báo cáo'!#REF!),IFERROR(_xlfn.XLOOKUP(M879&amp;(F879-1),'Báo cáo'!#REF!,'Báo cáo'!#REF!),IFERROR(_xlfn.XLOOKUP(M879&amp;(F879+3),'Báo cáo'!#REF!,'Báo cáo'!#REF!),IFERROR(_xlfn.XLOOKUP(M879&amp;(F879+1),'Báo cáo'!#REF!,'Báo cáo'!#REF!),IFERROR(_xlfn.XLOOKUP(M879&amp;(F879-4),'Báo cáo'!#REF!,'Báo cáo'!#REF!),IFERROR(_xlfn.XLOOKUP(M879&amp;(F879+6),'Báo cáo'!#REF!,'Báo cáo'!#REF!),IFERROR(_xlfn.XLOOKUP(M879&amp;(F879-2),'Báo cáo'!#REF!,'Báo cáo'!#REF!),IFERROR(_xlfn.XLOOKUP(M879&amp;(F879+4),'Báo cáo'!#REF!,'Báo cáo'!#REF!),_xlfn.XLOOKUP(M879&amp;(F879+13),'Báo cáo'!#REF!,'Báo cáo'!#REF!))))))))))))))</f>
        <v>#REF!</v>
      </c>
    </row>
    <row r="880" spans="1:15" hidden="1">
      <c r="A880">
        <v>570010</v>
      </c>
      <c r="B880" t="s">
        <v>18518</v>
      </c>
      <c r="C880" t="s">
        <v>18519</v>
      </c>
      <c r="D880" t="s">
        <v>21017</v>
      </c>
      <c r="E880" s="79" t="s">
        <v>21018</v>
      </c>
      <c r="F880" s="80">
        <v>2571831</v>
      </c>
      <c r="G880" s="81">
        <v>46138</v>
      </c>
      <c r="H880" s="81"/>
      <c r="I880" s="81"/>
      <c r="J880" s="81">
        <v>46183</v>
      </c>
      <c r="K880" t="s">
        <v>18023</v>
      </c>
      <c r="L880" s="21">
        <v>46183</v>
      </c>
      <c r="M880">
        <f t="shared" si="26"/>
        <v>30245</v>
      </c>
      <c r="N880" t="str">
        <f t="shared" si="27"/>
        <v>302452571831</v>
      </c>
      <c r="O880" t="e">
        <f>IFERROR(_xlfn.XLOOKUP(M880&amp;(F880),'Báo cáo'!#REF!,'Báo cáo'!#REF!),IFERROR(_xlfn.XLOOKUP(M880&amp;(F880-3),'Báo cáo'!#REF!,'Báo cáo'!#REF!),IFERROR(_xlfn.XLOOKUP(M880&amp;(F880-5),'Báo cáo'!#REF!,'Báo cáo'!#REF!),IFERROR(_xlfn.XLOOKUP(M880&amp;(F880+5),'Báo cáo'!#REF!,'Báo cáo'!#REF!),IFERROR(_xlfn.XLOOKUP(M880&amp;(F880+2),'Báo cáo'!#REF!,'Báo cáo'!#REF!),IFERROR(_xlfn.XLOOKUP(M880&amp;(F880-6),'Báo cáo'!#REF!,'Báo cáo'!#REF!),IFERROR(_xlfn.XLOOKUP(M880&amp;(F880-1),'Báo cáo'!#REF!,'Báo cáo'!#REF!),IFERROR(_xlfn.XLOOKUP(M880&amp;(F880+3),'Báo cáo'!#REF!,'Báo cáo'!#REF!),IFERROR(_xlfn.XLOOKUP(M880&amp;(F880+1),'Báo cáo'!#REF!,'Báo cáo'!#REF!),IFERROR(_xlfn.XLOOKUP(M880&amp;(F880-4),'Báo cáo'!#REF!,'Báo cáo'!#REF!),IFERROR(_xlfn.XLOOKUP(M880&amp;(F880+6),'Báo cáo'!#REF!,'Báo cáo'!#REF!),IFERROR(_xlfn.XLOOKUP(M880&amp;(F880-2),'Báo cáo'!#REF!,'Báo cáo'!#REF!),IFERROR(_xlfn.XLOOKUP(M880&amp;(F880+4),'Báo cáo'!#REF!,'Báo cáo'!#REF!),_xlfn.XLOOKUP(M880&amp;(F880+13),'Báo cáo'!#REF!,'Báo cáo'!#REF!))))))))))))))</f>
        <v>#REF!</v>
      </c>
    </row>
    <row r="881" spans="1:15" hidden="1">
      <c r="A881">
        <v>510022</v>
      </c>
      <c r="B881" t="s">
        <v>18518</v>
      </c>
      <c r="C881" t="s">
        <v>18519</v>
      </c>
      <c r="D881" t="s">
        <v>21019</v>
      </c>
      <c r="E881" s="79" t="s">
        <v>21020</v>
      </c>
      <c r="F881" s="80">
        <v>2571831</v>
      </c>
      <c r="G881" s="81">
        <v>46137</v>
      </c>
      <c r="H881" s="81"/>
      <c r="I881" s="81"/>
      <c r="J881" s="81">
        <v>46183</v>
      </c>
      <c r="K881" t="s">
        <v>18026</v>
      </c>
      <c r="L881" s="21">
        <v>46183</v>
      </c>
      <c r="M881">
        <f t="shared" si="26"/>
        <v>30246</v>
      </c>
      <c r="N881" t="str">
        <f t="shared" si="27"/>
        <v>302462571831</v>
      </c>
      <c r="O881" t="e">
        <f>IFERROR(_xlfn.XLOOKUP(M881&amp;(F881),'Báo cáo'!#REF!,'Báo cáo'!#REF!),IFERROR(_xlfn.XLOOKUP(M881&amp;(F881-3),'Báo cáo'!#REF!,'Báo cáo'!#REF!),IFERROR(_xlfn.XLOOKUP(M881&amp;(F881-5),'Báo cáo'!#REF!,'Báo cáo'!#REF!),IFERROR(_xlfn.XLOOKUP(M881&amp;(F881+5),'Báo cáo'!#REF!,'Báo cáo'!#REF!),IFERROR(_xlfn.XLOOKUP(M881&amp;(F881+2),'Báo cáo'!#REF!,'Báo cáo'!#REF!),IFERROR(_xlfn.XLOOKUP(M881&amp;(F881-6),'Báo cáo'!#REF!,'Báo cáo'!#REF!),IFERROR(_xlfn.XLOOKUP(M881&amp;(F881-1),'Báo cáo'!#REF!,'Báo cáo'!#REF!),IFERROR(_xlfn.XLOOKUP(M881&amp;(F881+3),'Báo cáo'!#REF!,'Báo cáo'!#REF!),IFERROR(_xlfn.XLOOKUP(M881&amp;(F881+1),'Báo cáo'!#REF!,'Báo cáo'!#REF!),IFERROR(_xlfn.XLOOKUP(M881&amp;(F881-4),'Báo cáo'!#REF!,'Báo cáo'!#REF!),IFERROR(_xlfn.XLOOKUP(M881&amp;(F881+6),'Báo cáo'!#REF!,'Báo cáo'!#REF!),IFERROR(_xlfn.XLOOKUP(M881&amp;(F881-2),'Báo cáo'!#REF!,'Báo cáo'!#REF!),IFERROR(_xlfn.XLOOKUP(M881&amp;(F881+4),'Báo cáo'!#REF!,'Báo cáo'!#REF!),_xlfn.XLOOKUP(M881&amp;(F881+13),'Báo cáo'!#REF!,'Báo cáo'!#REF!))))))))))))))</f>
        <v>#REF!</v>
      </c>
    </row>
    <row r="882" spans="1:15" hidden="1">
      <c r="A882">
        <v>510015</v>
      </c>
      <c r="B882" t="s">
        <v>18518</v>
      </c>
      <c r="C882" t="s">
        <v>18519</v>
      </c>
      <c r="D882" t="s">
        <v>21021</v>
      </c>
      <c r="E882" s="79" t="s">
        <v>21022</v>
      </c>
      <c r="F882" s="80">
        <v>4887459</v>
      </c>
      <c r="G882" s="81">
        <v>46136</v>
      </c>
      <c r="H882" s="81"/>
      <c r="I882" s="81"/>
      <c r="J882" s="81">
        <v>46183</v>
      </c>
      <c r="K882" t="s">
        <v>18029</v>
      </c>
      <c r="L882" s="21">
        <v>46183</v>
      </c>
      <c r="M882">
        <f t="shared" si="26"/>
        <v>30247</v>
      </c>
      <c r="N882" t="str">
        <f t="shared" si="27"/>
        <v>302474887459</v>
      </c>
      <c r="O882" t="e">
        <f>IFERROR(_xlfn.XLOOKUP(M882&amp;(F882),'Báo cáo'!#REF!,'Báo cáo'!#REF!),IFERROR(_xlfn.XLOOKUP(M882&amp;(F882-3),'Báo cáo'!#REF!,'Báo cáo'!#REF!),IFERROR(_xlfn.XLOOKUP(M882&amp;(F882-5),'Báo cáo'!#REF!,'Báo cáo'!#REF!),IFERROR(_xlfn.XLOOKUP(M882&amp;(F882+5),'Báo cáo'!#REF!,'Báo cáo'!#REF!),IFERROR(_xlfn.XLOOKUP(M882&amp;(F882+2),'Báo cáo'!#REF!,'Báo cáo'!#REF!),IFERROR(_xlfn.XLOOKUP(M882&amp;(F882-6),'Báo cáo'!#REF!,'Báo cáo'!#REF!),IFERROR(_xlfn.XLOOKUP(M882&amp;(F882-1),'Báo cáo'!#REF!,'Báo cáo'!#REF!),IFERROR(_xlfn.XLOOKUP(M882&amp;(F882+3),'Báo cáo'!#REF!,'Báo cáo'!#REF!),IFERROR(_xlfn.XLOOKUP(M882&amp;(F882+1),'Báo cáo'!#REF!,'Báo cáo'!#REF!),IFERROR(_xlfn.XLOOKUP(M882&amp;(F882-4),'Báo cáo'!#REF!,'Báo cáo'!#REF!),IFERROR(_xlfn.XLOOKUP(M882&amp;(F882+6),'Báo cáo'!#REF!,'Báo cáo'!#REF!),IFERROR(_xlfn.XLOOKUP(M882&amp;(F882-2),'Báo cáo'!#REF!,'Báo cáo'!#REF!),IFERROR(_xlfn.XLOOKUP(M882&amp;(F882+4),'Báo cáo'!#REF!,'Báo cáo'!#REF!),_xlfn.XLOOKUP(M882&amp;(F882+13),'Báo cáo'!#REF!,'Báo cáo'!#REF!))))))))))))))</f>
        <v>#REF!</v>
      </c>
    </row>
    <row r="883" spans="1:15" hidden="1">
      <c r="A883">
        <v>510015</v>
      </c>
      <c r="B883" t="s">
        <v>18518</v>
      </c>
      <c r="C883" t="s">
        <v>18519</v>
      </c>
      <c r="D883" t="s">
        <v>21023</v>
      </c>
      <c r="E883" s="79" t="s">
        <v>21024</v>
      </c>
      <c r="F883" s="80">
        <v>1395765</v>
      </c>
      <c r="G883" s="81">
        <v>46136</v>
      </c>
      <c r="H883" s="81"/>
      <c r="I883" s="81"/>
      <c r="J883" s="81">
        <v>46183</v>
      </c>
      <c r="K883" t="s">
        <v>18032</v>
      </c>
      <c r="L883" s="21">
        <v>46183</v>
      </c>
      <c r="M883">
        <f t="shared" si="26"/>
        <v>30248</v>
      </c>
      <c r="N883" t="str">
        <f t="shared" si="27"/>
        <v>302481395765</v>
      </c>
      <c r="O883" t="e">
        <f>IFERROR(_xlfn.XLOOKUP(M883&amp;(F883),'Báo cáo'!#REF!,'Báo cáo'!#REF!),IFERROR(_xlfn.XLOOKUP(M883&amp;(F883-3),'Báo cáo'!#REF!,'Báo cáo'!#REF!),IFERROR(_xlfn.XLOOKUP(M883&amp;(F883-5),'Báo cáo'!#REF!,'Báo cáo'!#REF!),IFERROR(_xlfn.XLOOKUP(M883&amp;(F883+5),'Báo cáo'!#REF!,'Báo cáo'!#REF!),IFERROR(_xlfn.XLOOKUP(M883&amp;(F883+2),'Báo cáo'!#REF!,'Báo cáo'!#REF!),IFERROR(_xlfn.XLOOKUP(M883&amp;(F883-6),'Báo cáo'!#REF!,'Báo cáo'!#REF!),IFERROR(_xlfn.XLOOKUP(M883&amp;(F883-1),'Báo cáo'!#REF!,'Báo cáo'!#REF!),IFERROR(_xlfn.XLOOKUP(M883&amp;(F883+3),'Báo cáo'!#REF!,'Báo cáo'!#REF!),IFERROR(_xlfn.XLOOKUP(M883&amp;(F883+1),'Báo cáo'!#REF!,'Báo cáo'!#REF!),IFERROR(_xlfn.XLOOKUP(M883&amp;(F883-4),'Báo cáo'!#REF!,'Báo cáo'!#REF!),IFERROR(_xlfn.XLOOKUP(M883&amp;(F883+6),'Báo cáo'!#REF!,'Báo cáo'!#REF!),IFERROR(_xlfn.XLOOKUP(M883&amp;(F883-2),'Báo cáo'!#REF!,'Báo cáo'!#REF!),IFERROR(_xlfn.XLOOKUP(M883&amp;(F883+4),'Báo cáo'!#REF!,'Báo cáo'!#REF!),_xlfn.XLOOKUP(M883&amp;(F883+13),'Báo cáo'!#REF!,'Báo cáo'!#REF!))))))))))))))</f>
        <v>#REF!</v>
      </c>
    </row>
    <row r="884" spans="1:15" hidden="1">
      <c r="A884">
        <v>510016</v>
      </c>
      <c r="B884" t="s">
        <v>18518</v>
      </c>
      <c r="C884" t="s">
        <v>18519</v>
      </c>
      <c r="D884" t="s">
        <v>21025</v>
      </c>
      <c r="E884" s="79" t="s">
        <v>21026</v>
      </c>
      <c r="F884" s="80">
        <v>1205348</v>
      </c>
      <c r="G884" s="81">
        <v>46144</v>
      </c>
      <c r="H884" s="81"/>
      <c r="I884" s="81"/>
      <c r="J884" s="81">
        <v>46183</v>
      </c>
      <c r="K884" t="s">
        <v>18053</v>
      </c>
      <c r="L884" s="21">
        <v>46183</v>
      </c>
      <c r="M884">
        <f t="shared" si="26"/>
        <v>30249</v>
      </c>
      <c r="N884" t="str">
        <f t="shared" si="27"/>
        <v>302491205348</v>
      </c>
      <c r="O884" t="e">
        <f>IFERROR(_xlfn.XLOOKUP(M884&amp;(F884),'Báo cáo'!#REF!,'Báo cáo'!#REF!),IFERROR(_xlfn.XLOOKUP(M884&amp;(F884-3),'Báo cáo'!#REF!,'Báo cáo'!#REF!),IFERROR(_xlfn.XLOOKUP(M884&amp;(F884-5),'Báo cáo'!#REF!,'Báo cáo'!#REF!),IFERROR(_xlfn.XLOOKUP(M884&amp;(F884+5),'Báo cáo'!#REF!,'Báo cáo'!#REF!),IFERROR(_xlfn.XLOOKUP(M884&amp;(F884+2),'Báo cáo'!#REF!,'Báo cáo'!#REF!),IFERROR(_xlfn.XLOOKUP(M884&amp;(F884-6),'Báo cáo'!#REF!,'Báo cáo'!#REF!),IFERROR(_xlfn.XLOOKUP(M884&amp;(F884-1),'Báo cáo'!#REF!,'Báo cáo'!#REF!),IFERROR(_xlfn.XLOOKUP(M884&amp;(F884+3),'Báo cáo'!#REF!,'Báo cáo'!#REF!),IFERROR(_xlfn.XLOOKUP(M884&amp;(F884+1),'Báo cáo'!#REF!,'Báo cáo'!#REF!),IFERROR(_xlfn.XLOOKUP(M884&amp;(F884-4),'Báo cáo'!#REF!,'Báo cáo'!#REF!),IFERROR(_xlfn.XLOOKUP(M884&amp;(F884+6),'Báo cáo'!#REF!,'Báo cáo'!#REF!),IFERROR(_xlfn.XLOOKUP(M884&amp;(F884-2),'Báo cáo'!#REF!,'Báo cáo'!#REF!),IFERROR(_xlfn.XLOOKUP(M884&amp;(F884+4),'Báo cáo'!#REF!,'Báo cáo'!#REF!),_xlfn.XLOOKUP(M884&amp;(F884+13),'Báo cáo'!#REF!,'Báo cáo'!#REF!))))))))))))))</f>
        <v>#REF!</v>
      </c>
    </row>
    <row r="885" spans="1:15" hidden="1">
      <c r="A885">
        <v>510017</v>
      </c>
      <c r="B885" t="s">
        <v>18518</v>
      </c>
      <c r="C885" t="s">
        <v>18519</v>
      </c>
      <c r="D885" t="s">
        <v>21027</v>
      </c>
      <c r="E885" s="79" t="s">
        <v>21028</v>
      </c>
      <c r="F885" s="80">
        <v>1634243</v>
      </c>
      <c r="G885" s="81">
        <v>46141</v>
      </c>
      <c r="H885" s="81"/>
      <c r="I885" s="81"/>
      <c r="J885" s="81">
        <v>46183</v>
      </c>
      <c r="K885" t="s">
        <v>18056</v>
      </c>
      <c r="L885" s="21">
        <v>46183</v>
      </c>
      <c r="M885">
        <f t="shared" si="26"/>
        <v>30250</v>
      </c>
      <c r="N885" t="str">
        <f t="shared" si="27"/>
        <v>302501634243</v>
      </c>
      <c r="O885" t="e">
        <f>IFERROR(_xlfn.XLOOKUP(M885&amp;(F885),'Báo cáo'!#REF!,'Báo cáo'!#REF!),IFERROR(_xlfn.XLOOKUP(M885&amp;(F885-3),'Báo cáo'!#REF!,'Báo cáo'!#REF!),IFERROR(_xlfn.XLOOKUP(M885&amp;(F885-5),'Báo cáo'!#REF!,'Báo cáo'!#REF!),IFERROR(_xlfn.XLOOKUP(M885&amp;(F885+5),'Báo cáo'!#REF!,'Báo cáo'!#REF!),IFERROR(_xlfn.XLOOKUP(M885&amp;(F885+2),'Báo cáo'!#REF!,'Báo cáo'!#REF!),IFERROR(_xlfn.XLOOKUP(M885&amp;(F885-6),'Báo cáo'!#REF!,'Báo cáo'!#REF!),IFERROR(_xlfn.XLOOKUP(M885&amp;(F885-1),'Báo cáo'!#REF!,'Báo cáo'!#REF!),IFERROR(_xlfn.XLOOKUP(M885&amp;(F885+3),'Báo cáo'!#REF!,'Báo cáo'!#REF!),IFERROR(_xlfn.XLOOKUP(M885&amp;(F885+1),'Báo cáo'!#REF!,'Báo cáo'!#REF!),IFERROR(_xlfn.XLOOKUP(M885&amp;(F885-4),'Báo cáo'!#REF!,'Báo cáo'!#REF!),IFERROR(_xlfn.XLOOKUP(M885&amp;(F885+6),'Báo cáo'!#REF!,'Báo cáo'!#REF!),IFERROR(_xlfn.XLOOKUP(M885&amp;(F885-2),'Báo cáo'!#REF!,'Báo cáo'!#REF!),IFERROR(_xlfn.XLOOKUP(M885&amp;(F885+4),'Báo cáo'!#REF!,'Báo cáo'!#REF!),_xlfn.XLOOKUP(M885&amp;(F885+13),'Báo cáo'!#REF!,'Báo cáo'!#REF!))))))))))))))</f>
        <v>#REF!</v>
      </c>
    </row>
    <row r="886" spans="1:15" hidden="1">
      <c r="A886">
        <v>510026</v>
      </c>
      <c r="B886" t="s">
        <v>18518</v>
      </c>
      <c r="C886" t="s">
        <v>18519</v>
      </c>
      <c r="D886" t="s">
        <v>21029</v>
      </c>
      <c r="E886" s="79" t="s">
        <v>21030</v>
      </c>
      <c r="F886" s="80">
        <v>5143649</v>
      </c>
      <c r="G886" s="81">
        <v>46134</v>
      </c>
      <c r="H886" s="81"/>
      <c r="I886" s="81"/>
      <c r="J886" s="81">
        <v>46183</v>
      </c>
      <c r="K886" t="s">
        <v>17996</v>
      </c>
      <c r="L886" s="21">
        <v>46183</v>
      </c>
      <c r="M886">
        <f t="shared" si="26"/>
        <v>30434</v>
      </c>
      <c r="N886" t="str">
        <f t="shared" si="27"/>
        <v>304345143649</v>
      </c>
      <c r="O886" t="e">
        <f>IFERROR(_xlfn.XLOOKUP(M886&amp;(F886),'Báo cáo'!#REF!,'Báo cáo'!#REF!),IFERROR(_xlfn.XLOOKUP(M886&amp;(F886-3),'Báo cáo'!#REF!,'Báo cáo'!#REF!),IFERROR(_xlfn.XLOOKUP(M886&amp;(F886-5),'Báo cáo'!#REF!,'Báo cáo'!#REF!),IFERROR(_xlfn.XLOOKUP(M886&amp;(F886+5),'Báo cáo'!#REF!,'Báo cáo'!#REF!),IFERROR(_xlfn.XLOOKUP(M886&amp;(F886+2),'Báo cáo'!#REF!,'Báo cáo'!#REF!),IFERROR(_xlfn.XLOOKUP(M886&amp;(F886-6),'Báo cáo'!#REF!,'Báo cáo'!#REF!),IFERROR(_xlfn.XLOOKUP(M886&amp;(F886-1),'Báo cáo'!#REF!,'Báo cáo'!#REF!),IFERROR(_xlfn.XLOOKUP(M886&amp;(F886+3),'Báo cáo'!#REF!,'Báo cáo'!#REF!),IFERROR(_xlfn.XLOOKUP(M886&amp;(F886+1),'Báo cáo'!#REF!,'Báo cáo'!#REF!),IFERROR(_xlfn.XLOOKUP(M886&amp;(F886-4),'Báo cáo'!#REF!,'Báo cáo'!#REF!),IFERROR(_xlfn.XLOOKUP(M886&amp;(F886+6),'Báo cáo'!#REF!,'Báo cáo'!#REF!),IFERROR(_xlfn.XLOOKUP(M886&amp;(F886-2),'Báo cáo'!#REF!,'Báo cáo'!#REF!),IFERROR(_xlfn.XLOOKUP(M886&amp;(F886+4),'Báo cáo'!#REF!,'Báo cáo'!#REF!),_xlfn.XLOOKUP(M886&amp;(F886+13),'Báo cáo'!#REF!,'Báo cáo'!#REF!))))))))))))))</f>
        <v>#REF!</v>
      </c>
    </row>
    <row r="887" spans="1:15" hidden="1">
      <c r="A887">
        <v>510026</v>
      </c>
      <c r="B887" t="s">
        <v>18518</v>
      </c>
      <c r="C887" t="s">
        <v>18519</v>
      </c>
      <c r="D887" t="s">
        <v>21031</v>
      </c>
      <c r="E887" s="79" t="s">
        <v>21032</v>
      </c>
      <c r="F887" s="80">
        <v>1825349</v>
      </c>
      <c r="G887" s="81">
        <v>46134</v>
      </c>
      <c r="H887" s="81"/>
      <c r="I887" s="81"/>
      <c r="J887" s="81">
        <v>46183</v>
      </c>
      <c r="K887" t="s">
        <v>17999</v>
      </c>
      <c r="L887" s="21">
        <v>46183</v>
      </c>
      <c r="M887">
        <f t="shared" si="26"/>
        <v>30435</v>
      </c>
      <c r="N887" t="str">
        <f t="shared" si="27"/>
        <v>304351825349</v>
      </c>
      <c r="O887" t="e">
        <f>IFERROR(_xlfn.XLOOKUP(M887&amp;(F887),'Báo cáo'!#REF!,'Báo cáo'!#REF!),IFERROR(_xlfn.XLOOKUP(M887&amp;(F887-3),'Báo cáo'!#REF!,'Báo cáo'!#REF!),IFERROR(_xlfn.XLOOKUP(M887&amp;(F887-5),'Báo cáo'!#REF!,'Báo cáo'!#REF!),IFERROR(_xlfn.XLOOKUP(M887&amp;(F887+5),'Báo cáo'!#REF!,'Báo cáo'!#REF!),IFERROR(_xlfn.XLOOKUP(M887&amp;(F887+2),'Báo cáo'!#REF!,'Báo cáo'!#REF!),IFERROR(_xlfn.XLOOKUP(M887&amp;(F887-6),'Báo cáo'!#REF!,'Báo cáo'!#REF!),IFERROR(_xlfn.XLOOKUP(M887&amp;(F887-1),'Báo cáo'!#REF!,'Báo cáo'!#REF!),IFERROR(_xlfn.XLOOKUP(M887&amp;(F887+3),'Báo cáo'!#REF!,'Báo cáo'!#REF!),IFERROR(_xlfn.XLOOKUP(M887&amp;(F887+1),'Báo cáo'!#REF!,'Báo cáo'!#REF!),IFERROR(_xlfn.XLOOKUP(M887&amp;(F887-4),'Báo cáo'!#REF!,'Báo cáo'!#REF!),IFERROR(_xlfn.XLOOKUP(M887&amp;(F887+6),'Báo cáo'!#REF!,'Báo cáo'!#REF!),IFERROR(_xlfn.XLOOKUP(M887&amp;(F887-2),'Báo cáo'!#REF!,'Báo cáo'!#REF!),IFERROR(_xlfn.XLOOKUP(M887&amp;(F887+4),'Báo cáo'!#REF!,'Báo cáo'!#REF!),_xlfn.XLOOKUP(M887&amp;(F887+13),'Báo cáo'!#REF!,'Báo cáo'!#REF!))))))))))))))</f>
        <v>#REF!</v>
      </c>
    </row>
    <row r="888" spans="1:15" hidden="1">
      <c r="A888">
        <v>510018</v>
      </c>
      <c r="B888" t="s">
        <v>18518</v>
      </c>
      <c r="C888" t="s">
        <v>18519</v>
      </c>
      <c r="D888" t="s">
        <v>21033</v>
      </c>
      <c r="E888" s="79" t="s">
        <v>21034</v>
      </c>
      <c r="F888" s="80">
        <v>602667</v>
      </c>
      <c r="G888" s="81">
        <v>46141</v>
      </c>
      <c r="H888" s="81"/>
      <c r="I888" s="81"/>
      <c r="J888" s="81">
        <v>46183</v>
      </c>
      <c r="K888" t="s">
        <v>18080</v>
      </c>
      <c r="L888" s="21">
        <v>46183</v>
      </c>
      <c r="M888">
        <f t="shared" si="26"/>
        <v>31438</v>
      </c>
      <c r="N888" t="str">
        <f t="shared" si="27"/>
        <v>31438602667</v>
      </c>
      <c r="O888" t="e">
        <f>IFERROR(_xlfn.XLOOKUP(M888&amp;(F888),'Báo cáo'!#REF!,'Báo cáo'!#REF!),IFERROR(_xlfn.XLOOKUP(M888&amp;(F888-3),'Báo cáo'!#REF!,'Báo cáo'!#REF!),IFERROR(_xlfn.XLOOKUP(M888&amp;(F888-5),'Báo cáo'!#REF!,'Báo cáo'!#REF!),IFERROR(_xlfn.XLOOKUP(M888&amp;(F888+5),'Báo cáo'!#REF!,'Báo cáo'!#REF!),IFERROR(_xlfn.XLOOKUP(M888&amp;(F888+2),'Báo cáo'!#REF!,'Báo cáo'!#REF!),IFERROR(_xlfn.XLOOKUP(M888&amp;(F888-6),'Báo cáo'!#REF!,'Báo cáo'!#REF!),IFERROR(_xlfn.XLOOKUP(M888&amp;(F888-1),'Báo cáo'!#REF!,'Báo cáo'!#REF!),IFERROR(_xlfn.XLOOKUP(M888&amp;(F888+3),'Báo cáo'!#REF!,'Báo cáo'!#REF!),IFERROR(_xlfn.XLOOKUP(M888&amp;(F888+1),'Báo cáo'!#REF!,'Báo cáo'!#REF!),IFERROR(_xlfn.XLOOKUP(M888&amp;(F888-4),'Báo cáo'!#REF!,'Báo cáo'!#REF!),IFERROR(_xlfn.XLOOKUP(M888&amp;(F888+6),'Báo cáo'!#REF!,'Báo cáo'!#REF!),IFERROR(_xlfn.XLOOKUP(M888&amp;(F888-2),'Báo cáo'!#REF!,'Báo cáo'!#REF!),IFERROR(_xlfn.XLOOKUP(M888&amp;(F888+4),'Báo cáo'!#REF!,'Báo cáo'!#REF!),_xlfn.XLOOKUP(M888&amp;(F888+13),'Báo cáo'!#REF!,'Báo cáo'!#REF!))))))))))))))</f>
        <v>#REF!</v>
      </c>
    </row>
    <row r="889" spans="1:15" hidden="1">
      <c r="A889">
        <v>510010</v>
      </c>
      <c r="B889" t="s">
        <v>18518</v>
      </c>
      <c r="C889" t="s">
        <v>18519</v>
      </c>
      <c r="D889" t="s">
        <v>21035</v>
      </c>
      <c r="E889" s="79" t="s">
        <v>21036</v>
      </c>
      <c r="F889" s="80">
        <v>1395765</v>
      </c>
      <c r="G889" s="81">
        <v>46141</v>
      </c>
      <c r="H889" s="81"/>
      <c r="I889" s="81"/>
      <c r="J889" s="81">
        <v>46183</v>
      </c>
      <c r="K889" t="s">
        <v>18083</v>
      </c>
      <c r="L889" s="21">
        <v>46183</v>
      </c>
      <c r="M889">
        <f t="shared" si="26"/>
        <v>31439</v>
      </c>
      <c r="N889" t="str">
        <f t="shared" si="27"/>
        <v>314391395765</v>
      </c>
      <c r="O889" t="e">
        <f>IFERROR(_xlfn.XLOOKUP(M889&amp;(F889),'Báo cáo'!#REF!,'Báo cáo'!#REF!),IFERROR(_xlfn.XLOOKUP(M889&amp;(F889-3),'Báo cáo'!#REF!,'Báo cáo'!#REF!),IFERROR(_xlfn.XLOOKUP(M889&amp;(F889-5),'Báo cáo'!#REF!,'Báo cáo'!#REF!),IFERROR(_xlfn.XLOOKUP(M889&amp;(F889+5),'Báo cáo'!#REF!,'Báo cáo'!#REF!),IFERROR(_xlfn.XLOOKUP(M889&amp;(F889+2),'Báo cáo'!#REF!,'Báo cáo'!#REF!),IFERROR(_xlfn.XLOOKUP(M889&amp;(F889-6),'Báo cáo'!#REF!,'Báo cáo'!#REF!),IFERROR(_xlfn.XLOOKUP(M889&amp;(F889-1),'Báo cáo'!#REF!,'Báo cáo'!#REF!),IFERROR(_xlfn.XLOOKUP(M889&amp;(F889+3),'Báo cáo'!#REF!,'Báo cáo'!#REF!),IFERROR(_xlfn.XLOOKUP(M889&amp;(F889+1),'Báo cáo'!#REF!,'Báo cáo'!#REF!),IFERROR(_xlfn.XLOOKUP(M889&amp;(F889-4),'Báo cáo'!#REF!,'Báo cáo'!#REF!),IFERROR(_xlfn.XLOOKUP(M889&amp;(F889+6),'Báo cáo'!#REF!,'Báo cáo'!#REF!),IFERROR(_xlfn.XLOOKUP(M889&amp;(F889-2),'Báo cáo'!#REF!,'Báo cáo'!#REF!),IFERROR(_xlfn.XLOOKUP(M889&amp;(F889+4),'Báo cáo'!#REF!,'Báo cáo'!#REF!),_xlfn.XLOOKUP(M889&amp;(F889+13),'Báo cáo'!#REF!,'Báo cáo'!#REF!))))))))))))))</f>
        <v>#REF!</v>
      </c>
    </row>
    <row r="890" spans="1:15" hidden="1">
      <c r="A890">
        <v>510010</v>
      </c>
      <c r="B890" t="s">
        <v>18518</v>
      </c>
      <c r="C890" t="s">
        <v>18519</v>
      </c>
      <c r="D890" t="s">
        <v>21037</v>
      </c>
      <c r="E890" s="79" t="s">
        <v>21038</v>
      </c>
      <c r="F890" s="80">
        <v>8665650</v>
      </c>
      <c r="G890" s="81">
        <v>46141</v>
      </c>
      <c r="H890" s="81"/>
      <c r="I890" s="81"/>
      <c r="J890" s="81">
        <v>46183</v>
      </c>
      <c r="K890" t="s">
        <v>18086</v>
      </c>
      <c r="L890" s="21">
        <v>46183</v>
      </c>
      <c r="M890">
        <f t="shared" si="26"/>
        <v>31440</v>
      </c>
      <c r="N890" t="str">
        <f t="shared" si="27"/>
        <v>314408665650</v>
      </c>
      <c r="O890" t="e">
        <f>IFERROR(_xlfn.XLOOKUP(M890&amp;(F890),'Báo cáo'!#REF!,'Báo cáo'!#REF!),IFERROR(_xlfn.XLOOKUP(M890&amp;(F890-3),'Báo cáo'!#REF!,'Báo cáo'!#REF!),IFERROR(_xlfn.XLOOKUP(M890&amp;(F890-5),'Báo cáo'!#REF!,'Báo cáo'!#REF!),IFERROR(_xlfn.XLOOKUP(M890&amp;(F890+5),'Báo cáo'!#REF!,'Báo cáo'!#REF!),IFERROR(_xlfn.XLOOKUP(M890&amp;(F890+2),'Báo cáo'!#REF!,'Báo cáo'!#REF!),IFERROR(_xlfn.XLOOKUP(M890&amp;(F890-6),'Báo cáo'!#REF!,'Báo cáo'!#REF!),IFERROR(_xlfn.XLOOKUP(M890&amp;(F890-1),'Báo cáo'!#REF!,'Báo cáo'!#REF!),IFERROR(_xlfn.XLOOKUP(M890&amp;(F890+3),'Báo cáo'!#REF!,'Báo cáo'!#REF!),IFERROR(_xlfn.XLOOKUP(M890&amp;(F890+1),'Báo cáo'!#REF!,'Báo cáo'!#REF!),IFERROR(_xlfn.XLOOKUP(M890&amp;(F890-4),'Báo cáo'!#REF!,'Báo cáo'!#REF!),IFERROR(_xlfn.XLOOKUP(M890&amp;(F890+6),'Báo cáo'!#REF!,'Báo cáo'!#REF!),IFERROR(_xlfn.XLOOKUP(M890&amp;(F890-2),'Báo cáo'!#REF!,'Báo cáo'!#REF!),IFERROR(_xlfn.XLOOKUP(M890&amp;(F890+4),'Báo cáo'!#REF!,'Báo cáo'!#REF!),_xlfn.XLOOKUP(M890&amp;(F890+13),'Báo cáo'!#REF!,'Báo cáo'!#REF!))))))))))))))</f>
        <v>#REF!</v>
      </c>
    </row>
    <row r="891" spans="1:15" hidden="1">
      <c r="A891">
        <v>510014</v>
      </c>
      <c r="B891" t="s">
        <v>18518</v>
      </c>
      <c r="C891" t="s">
        <v>18519</v>
      </c>
      <c r="D891" t="s">
        <v>21039</v>
      </c>
      <c r="E891" s="79" t="s">
        <v>21040</v>
      </c>
      <c r="F891" s="80">
        <v>3778191</v>
      </c>
      <c r="G891" s="81">
        <v>46139</v>
      </c>
      <c r="H891" s="81"/>
      <c r="I891" s="81"/>
      <c r="J891" s="81">
        <v>46183</v>
      </c>
      <c r="K891" t="s">
        <v>18065</v>
      </c>
      <c r="L891" s="21">
        <v>46183</v>
      </c>
      <c r="M891">
        <f t="shared" si="26"/>
        <v>31484</v>
      </c>
      <c r="N891" t="str">
        <f t="shared" si="27"/>
        <v>314843778191</v>
      </c>
      <c r="O891" t="e">
        <f>IFERROR(_xlfn.XLOOKUP(M891&amp;(F891),'Báo cáo'!#REF!,'Báo cáo'!#REF!),IFERROR(_xlfn.XLOOKUP(M891&amp;(F891-3),'Báo cáo'!#REF!,'Báo cáo'!#REF!),IFERROR(_xlfn.XLOOKUP(M891&amp;(F891-5),'Báo cáo'!#REF!,'Báo cáo'!#REF!),IFERROR(_xlfn.XLOOKUP(M891&amp;(F891+5),'Báo cáo'!#REF!,'Báo cáo'!#REF!),IFERROR(_xlfn.XLOOKUP(M891&amp;(F891+2),'Báo cáo'!#REF!,'Báo cáo'!#REF!),IFERROR(_xlfn.XLOOKUP(M891&amp;(F891-6),'Báo cáo'!#REF!,'Báo cáo'!#REF!),IFERROR(_xlfn.XLOOKUP(M891&amp;(F891-1),'Báo cáo'!#REF!,'Báo cáo'!#REF!),IFERROR(_xlfn.XLOOKUP(M891&amp;(F891+3),'Báo cáo'!#REF!,'Báo cáo'!#REF!),IFERROR(_xlfn.XLOOKUP(M891&amp;(F891+1),'Báo cáo'!#REF!,'Báo cáo'!#REF!),IFERROR(_xlfn.XLOOKUP(M891&amp;(F891-4),'Báo cáo'!#REF!,'Báo cáo'!#REF!),IFERROR(_xlfn.XLOOKUP(M891&amp;(F891+6),'Báo cáo'!#REF!,'Báo cáo'!#REF!),IFERROR(_xlfn.XLOOKUP(M891&amp;(F891-2),'Báo cáo'!#REF!,'Báo cáo'!#REF!),IFERROR(_xlfn.XLOOKUP(M891&amp;(F891+4),'Báo cáo'!#REF!,'Báo cáo'!#REF!),_xlfn.XLOOKUP(M891&amp;(F891+13),'Báo cáo'!#REF!,'Báo cáo'!#REF!))))))))))))))</f>
        <v>#REF!</v>
      </c>
    </row>
    <row r="892" spans="1:15" hidden="1">
      <c r="A892">
        <v>510014</v>
      </c>
      <c r="B892" t="s">
        <v>18518</v>
      </c>
      <c r="C892" t="s">
        <v>18519</v>
      </c>
      <c r="D892" t="s">
        <v>21041</v>
      </c>
      <c r="E892" s="79" t="s">
        <v>21042</v>
      </c>
      <c r="F892" s="80">
        <v>769500</v>
      </c>
      <c r="G892" s="81">
        <v>46139</v>
      </c>
      <c r="H892" s="81"/>
      <c r="I892" s="81"/>
      <c r="J892" s="81">
        <v>46183</v>
      </c>
      <c r="K892" t="s">
        <v>18062</v>
      </c>
      <c r="L892" s="21">
        <v>46183</v>
      </c>
      <c r="M892">
        <f t="shared" si="26"/>
        <v>31485</v>
      </c>
      <c r="N892" t="str">
        <f t="shared" si="27"/>
        <v>31485769500</v>
      </c>
      <c r="O892" t="e">
        <f>IFERROR(_xlfn.XLOOKUP(M892&amp;(F892),'Báo cáo'!#REF!,'Báo cáo'!#REF!),IFERROR(_xlfn.XLOOKUP(M892&amp;(F892-3),'Báo cáo'!#REF!,'Báo cáo'!#REF!),IFERROR(_xlfn.XLOOKUP(M892&amp;(F892-5),'Báo cáo'!#REF!,'Báo cáo'!#REF!),IFERROR(_xlfn.XLOOKUP(M892&amp;(F892+5),'Báo cáo'!#REF!,'Báo cáo'!#REF!),IFERROR(_xlfn.XLOOKUP(M892&amp;(F892+2),'Báo cáo'!#REF!,'Báo cáo'!#REF!),IFERROR(_xlfn.XLOOKUP(M892&amp;(F892-6),'Báo cáo'!#REF!,'Báo cáo'!#REF!),IFERROR(_xlfn.XLOOKUP(M892&amp;(F892-1),'Báo cáo'!#REF!,'Báo cáo'!#REF!),IFERROR(_xlfn.XLOOKUP(M892&amp;(F892+3),'Báo cáo'!#REF!,'Báo cáo'!#REF!),IFERROR(_xlfn.XLOOKUP(M892&amp;(F892+1),'Báo cáo'!#REF!,'Báo cáo'!#REF!),IFERROR(_xlfn.XLOOKUP(M892&amp;(F892-4),'Báo cáo'!#REF!,'Báo cáo'!#REF!),IFERROR(_xlfn.XLOOKUP(M892&amp;(F892+6),'Báo cáo'!#REF!,'Báo cáo'!#REF!),IFERROR(_xlfn.XLOOKUP(M892&amp;(F892-2),'Báo cáo'!#REF!,'Báo cáo'!#REF!),IFERROR(_xlfn.XLOOKUP(M892&amp;(F892+4),'Báo cáo'!#REF!,'Báo cáo'!#REF!),_xlfn.XLOOKUP(M892&amp;(F892+13),'Báo cáo'!#REF!,'Báo cáo'!#REF!))))))))))))))</f>
        <v>#REF!</v>
      </c>
    </row>
    <row r="893" spans="1:15" hidden="1">
      <c r="A893">
        <v>520090</v>
      </c>
      <c r="B893" t="s">
        <v>18518</v>
      </c>
      <c r="C893" t="s">
        <v>18519</v>
      </c>
      <c r="D893" t="s">
        <v>21043</v>
      </c>
      <c r="E893" s="79" t="s">
        <v>21044</v>
      </c>
      <c r="F893" s="80">
        <v>4777313</v>
      </c>
      <c r="G893" s="81">
        <v>46136</v>
      </c>
      <c r="H893" s="81"/>
      <c r="I893" s="81"/>
      <c r="J893" s="81">
        <v>46183</v>
      </c>
      <c r="K893" t="s">
        <v>18050</v>
      </c>
      <c r="L893" s="21">
        <v>46183</v>
      </c>
      <c r="M893">
        <f t="shared" si="26"/>
        <v>31486</v>
      </c>
      <c r="N893" t="str">
        <f t="shared" si="27"/>
        <v>314864777313</v>
      </c>
      <c r="O893" t="e">
        <f>IFERROR(_xlfn.XLOOKUP(M893&amp;(F893),'Báo cáo'!#REF!,'Báo cáo'!#REF!),IFERROR(_xlfn.XLOOKUP(M893&amp;(F893-3),'Báo cáo'!#REF!,'Báo cáo'!#REF!),IFERROR(_xlfn.XLOOKUP(M893&amp;(F893-5),'Báo cáo'!#REF!,'Báo cáo'!#REF!),IFERROR(_xlfn.XLOOKUP(M893&amp;(F893+5),'Báo cáo'!#REF!,'Báo cáo'!#REF!),IFERROR(_xlfn.XLOOKUP(M893&amp;(F893+2),'Báo cáo'!#REF!,'Báo cáo'!#REF!),IFERROR(_xlfn.XLOOKUP(M893&amp;(F893-6),'Báo cáo'!#REF!,'Báo cáo'!#REF!),IFERROR(_xlfn.XLOOKUP(M893&amp;(F893-1),'Báo cáo'!#REF!,'Báo cáo'!#REF!),IFERROR(_xlfn.XLOOKUP(M893&amp;(F893+3),'Báo cáo'!#REF!,'Báo cáo'!#REF!),IFERROR(_xlfn.XLOOKUP(M893&amp;(F893+1),'Báo cáo'!#REF!,'Báo cáo'!#REF!),IFERROR(_xlfn.XLOOKUP(M893&amp;(F893-4),'Báo cáo'!#REF!,'Báo cáo'!#REF!),IFERROR(_xlfn.XLOOKUP(M893&amp;(F893+6),'Báo cáo'!#REF!,'Báo cáo'!#REF!),IFERROR(_xlfn.XLOOKUP(M893&amp;(F893-2),'Báo cáo'!#REF!,'Báo cáo'!#REF!),IFERROR(_xlfn.XLOOKUP(M893&amp;(F893+4),'Báo cáo'!#REF!,'Báo cáo'!#REF!),_xlfn.XLOOKUP(M893&amp;(F893+13),'Báo cáo'!#REF!,'Báo cáo'!#REF!))))))))))))))</f>
        <v>#REF!</v>
      </c>
    </row>
    <row r="894" spans="1:15" hidden="1">
      <c r="A894">
        <v>510014</v>
      </c>
      <c r="B894" t="s">
        <v>18518</v>
      </c>
      <c r="C894" t="s">
        <v>18519</v>
      </c>
      <c r="D894" t="s">
        <v>21045</v>
      </c>
      <c r="E894" s="79" t="s">
        <v>21046</v>
      </c>
      <c r="F894" s="80">
        <v>4118877</v>
      </c>
      <c r="G894" s="81">
        <v>46139</v>
      </c>
      <c r="H894" s="81"/>
      <c r="I894" s="81"/>
      <c r="J894" s="81">
        <v>46183</v>
      </c>
      <c r="K894" t="s">
        <v>18059</v>
      </c>
      <c r="L894" s="21">
        <v>46183</v>
      </c>
      <c r="M894">
        <f t="shared" si="26"/>
        <v>31487</v>
      </c>
      <c r="N894" t="str">
        <f t="shared" si="27"/>
        <v>314874118877</v>
      </c>
      <c r="O894" t="e">
        <f>IFERROR(_xlfn.XLOOKUP(M894&amp;(F894),'Báo cáo'!#REF!,'Báo cáo'!#REF!),IFERROR(_xlfn.XLOOKUP(M894&amp;(F894-3),'Báo cáo'!#REF!,'Báo cáo'!#REF!),IFERROR(_xlfn.XLOOKUP(M894&amp;(F894-5),'Báo cáo'!#REF!,'Báo cáo'!#REF!),IFERROR(_xlfn.XLOOKUP(M894&amp;(F894+5),'Báo cáo'!#REF!,'Báo cáo'!#REF!),IFERROR(_xlfn.XLOOKUP(M894&amp;(F894+2),'Báo cáo'!#REF!,'Báo cáo'!#REF!),IFERROR(_xlfn.XLOOKUP(M894&amp;(F894-6),'Báo cáo'!#REF!,'Báo cáo'!#REF!),IFERROR(_xlfn.XLOOKUP(M894&amp;(F894-1),'Báo cáo'!#REF!,'Báo cáo'!#REF!),IFERROR(_xlfn.XLOOKUP(M894&amp;(F894+3),'Báo cáo'!#REF!,'Báo cáo'!#REF!),IFERROR(_xlfn.XLOOKUP(M894&amp;(F894+1),'Báo cáo'!#REF!,'Báo cáo'!#REF!),IFERROR(_xlfn.XLOOKUP(M894&amp;(F894-4),'Báo cáo'!#REF!,'Báo cáo'!#REF!),IFERROR(_xlfn.XLOOKUP(M894&amp;(F894+6),'Báo cáo'!#REF!,'Báo cáo'!#REF!),IFERROR(_xlfn.XLOOKUP(M894&amp;(F894-2),'Báo cáo'!#REF!,'Báo cáo'!#REF!),IFERROR(_xlfn.XLOOKUP(M894&amp;(F894+4),'Báo cáo'!#REF!,'Báo cáo'!#REF!),_xlfn.XLOOKUP(M894&amp;(F894+13),'Báo cáo'!#REF!,'Báo cáo'!#REF!))))))))))))))</f>
        <v>#REF!</v>
      </c>
    </row>
    <row r="895" spans="1:15" hidden="1">
      <c r="A895">
        <v>510011</v>
      </c>
      <c r="B895" t="s">
        <v>18518</v>
      </c>
      <c r="C895" t="s">
        <v>18519</v>
      </c>
      <c r="D895" t="s">
        <v>21047</v>
      </c>
      <c r="E895" s="79" t="s">
        <v>21048</v>
      </c>
      <c r="F895" s="80">
        <v>3327831</v>
      </c>
      <c r="G895" s="81">
        <v>46147</v>
      </c>
      <c r="H895" s="81"/>
      <c r="I895" s="81"/>
      <c r="J895" s="81">
        <v>46183</v>
      </c>
      <c r="K895" t="s">
        <v>18185</v>
      </c>
      <c r="L895" s="21">
        <v>46183</v>
      </c>
      <c r="M895">
        <f t="shared" si="26"/>
        <v>32832</v>
      </c>
      <c r="N895" t="str">
        <f t="shared" si="27"/>
        <v>328323327831</v>
      </c>
      <c r="O895" t="e">
        <f>IFERROR(_xlfn.XLOOKUP(M895&amp;(F895),'Báo cáo'!#REF!,'Báo cáo'!#REF!),IFERROR(_xlfn.XLOOKUP(M895&amp;(F895-3),'Báo cáo'!#REF!,'Báo cáo'!#REF!),IFERROR(_xlfn.XLOOKUP(M895&amp;(F895-5),'Báo cáo'!#REF!,'Báo cáo'!#REF!),IFERROR(_xlfn.XLOOKUP(M895&amp;(F895+5),'Báo cáo'!#REF!,'Báo cáo'!#REF!),IFERROR(_xlfn.XLOOKUP(M895&amp;(F895+2),'Báo cáo'!#REF!,'Báo cáo'!#REF!),IFERROR(_xlfn.XLOOKUP(M895&amp;(F895-6),'Báo cáo'!#REF!,'Báo cáo'!#REF!),IFERROR(_xlfn.XLOOKUP(M895&amp;(F895-1),'Báo cáo'!#REF!,'Báo cáo'!#REF!),IFERROR(_xlfn.XLOOKUP(M895&amp;(F895+3),'Báo cáo'!#REF!,'Báo cáo'!#REF!),IFERROR(_xlfn.XLOOKUP(M895&amp;(F895+1),'Báo cáo'!#REF!,'Báo cáo'!#REF!),IFERROR(_xlfn.XLOOKUP(M895&amp;(F895-4),'Báo cáo'!#REF!,'Báo cáo'!#REF!),IFERROR(_xlfn.XLOOKUP(M895&amp;(F895+6),'Báo cáo'!#REF!,'Báo cáo'!#REF!),IFERROR(_xlfn.XLOOKUP(M895&amp;(F895-2),'Báo cáo'!#REF!,'Báo cáo'!#REF!),IFERROR(_xlfn.XLOOKUP(M895&amp;(F895+4),'Báo cáo'!#REF!,'Báo cáo'!#REF!),_xlfn.XLOOKUP(M895&amp;(F895+13),'Báo cáo'!#REF!,'Báo cáo'!#REF!))))))))))))))</f>
        <v>#REF!</v>
      </c>
    </row>
    <row r="896" spans="1:15" hidden="1">
      <c r="A896">
        <v>510012</v>
      </c>
      <c r="B896" t="s">
        <v>18518</v>
      </c>
      <c r="C896" t="s">
        <v>18519</v>
      </c>
      <c r="D896" t="s">
        <v>21049</v>
      </c>
      <c r="E896" s="79" t="s">
        <v>21050</v>
      </c>
      <c r="F896" s="80">
        <v>953883</v>
      </c>
      <c r="G896" s="81">
        <v>46147</v>
      </c>
      <c r="H896" s="81"/>
      <c r="I896" s="81"/>
      <c r="J896" s="81">
        <v>46183</v>
      </c>
      <c r="K896" t="s">
        <v>18182</v>
      </c>
      <c r="L896" s="21">
        <v>46183</v>
      </c>
      <c r="M896">
        <f t="shared" si="26"/>
        <v>32833</v>
      </c>
      <c r="N896" t="str">
        <f t="shared" si="27"/>
        <v>32833953883</v>
      </c>
      <c r="O896" t="e">
        <f>IFERROR(_xlfn.XLOOKUP(M896&amp;(F896),'Báo cáo'!#REF!,'Báo cáo'!#REF!),IFERROR(_xlfn.XLOOKUP(M896&amp;(F896-3),'Báo cáo'!#REF!,'Báo cáo'!#REF!),IFERROR(_xlfn.XLOOKUP(M896&amp;(F896-5),'Báo cáo'!#REF!,'Báo cáo'!#REF!),IFERROR(_xlfn.XLOOKUP(M896&amp;(F896+5),'Báo cáo'!#REF!,'Báo cáo'!#REF!),IFERROR(_xlfn.XLOOKUP(M896&amp;(F896+2),'Báo cáo'!#REF!,'Báo cáo'!#REF!),IFERROR(_xlfn.XLOOKUP(M896&amp;(F896-6),'Báo cáo'!#REF!,'Báo cáo'!#REF!),IFERROR(_xlfn.XLOOKUP(M896&amp;(F896-1),'Báo cáo'!#REF!,'Báo cáo'!#REF!),IFERROR(_xlfn.XLOOKUP(M896&amp;(F896+3),'Báo cáo'!#REF!,'Báo cáo'!#REF!),IFERROR(_xlfn.XLOOKUP(M896&amp;(F896+1),'Báo cáo'!#REF!,'Báo cáo'!#REF!),IFERROR(_xlfn.XLOOKUP(M896&amp;(F896-4),'Báo cáo'!#REF!,'Báo cáo'!#REF!),IFERROR(_xlfn.XLOOKUP(M896&amp;(F896+6),'Báo cáo'!#REF!,'Báo cáo'!#REF!),IFERROR(_xlfn.XLOOKUP(M896&amp;(F896-2),'Báo cáo'!#REF!,'Báo cáo'!#REF!),IFERROR(_xlfn.XLOOKUP(M896&amp;(F896+4),'Báo cáo'!#REF!,'Báo cáo'!#REF!),_xlfn.XLOOKUP(M896&amp;(F896+13),'Báo cáo'!#REF!,'Báo cáo'!#REF!))))))))))))))</f>
        <v>#REF!</v>
      </c>
    </row>
    <row r="897" spans="1:15" hidden="1">
      <c r="A897">
        <v>510012</v>
      </c>
      <c r="B897" t="s">
        <v>18518</v>
      </c>
      <c r="C897" t="s">
        <v>18519</v>
      </c>
      <c r="D897" t="s">
        <v>21051</v>
      </c>
      <c r="E897" s="79" t="s">
        <v>21052</v>
      </c>
      <c r="F897" s="80">
        <v>1512000</v>
      </c>
      <c r="G897" s="81">
        <v>46147</v>
      </c>
      <c r="H897" s="81"/>
      <c r="I897" s="81"/>
      <c r="J897" s="81">
        <v>46183</v>
      </c>
      <c r="K897" t="s">
        <v>18188</v>
      </c>
      <c r="L897" s="21">
        <v>46183</v>
      </c>
      <c r="M897">
        <f t="shared" si="26"/>
        <v>32834</v>
      </c>
      <c r="N897" t="str">
        <f t="shared" si="27"/>
        <v>328341512000</v>
      </c>
      <c r="O897" t="e">
        <f>IFERROR(_xlfn.XLOOKUP(M897&amp;(F897),'Báo cáo'!#REF!,'Báo cáo'!#REF!),IFERROR(_xlfn.XLOOKUP(M897&amp;(F897-3),'Báo cáo'!#REF!,'Báo cáo'!#REF!),IFERROR(_xlfn.XLOOKUP(M897&amp;(F897-5),'Báo cáo'!#REF!,'Báo cáo'!#REF!),IFERROR(_xlfn.XLOOKUP(M897&amp;(F897+5),'Báo cáo'!#REF!,'Báo cáo'!#REF!),IFERROR(_xlfn.XLOOKUP(M897&amp;(F897+2),'Báo cáo'!#REF!,'Báo cáo'!#REF!),IFERROR(_xlfn.XLOOKUP(M897&amp;(F897-6),'Báo cáo'!#REF!,'Báo cáo'!#REF!),IFERROR(_xlfn.XLOOKUP(M897&amp;(F897-1),'Báo cáo'!#REF!,'Báo cáo'!#REF!),IFERROR(_xlfn.XLOOKUP(M897&amp;(F897+3),'Báo cáo'!#REF!,'Báo cáo'!#REF!),IFERROR(_xlfn.XLOOKUP(M897&amp;(F897+1),'Báo cáo'!#REF!,'Báo cáo'!#REF!),IFERROR(_xlfn.XLOOKUP(M897&amp;(F897-4),'Báo cáo'!#REF!,'Báo cáo'!#REF!),IFERROR(_xlfn.XLOOKUP(M897&amp;(F897+6),'Báo cáo'!#REF!,'Báo cáo'!#REF!),IFERROR(_xlfn.XLOOKUP(M897&amp;(F897-2),'Báo cáo'!#REF!,'Báo cáo'!#REF!),IFERROR(_xlfn.XLOOKUP(M897&amp;(F897+4),'Báo cáo'!#REF!,'Báo cáo'!#REF!),_xlfn.XLOOKUP(M897&amp;(F897+13),'Báo cáo'!#REF!,'Báo cáo'!#REF!))))))))))))))</f>
        <v>#REF!</v>
      </c>
    </row>
    <row r="898" spans="1:15" hidden="1">
      <c r="A898">
        <v>510018</v>
      </c>
      <c r="B898" t="s">
        <v>18518</v>
      </c>
      <c r="C898" t="s">
        <v>18519</v>
      </c>
      <c r="D898" t="s">
        <v>21053</v>
      </c>
      <c r="E898" s="79" t="s">
        <v>21054</v>
      </c>
      <c r="F898" s="80">
        <v>1872707</v>
      </c>
      <c r="G898" s="81">
        <v>46148</v>
      </c>
      <c r="H898" s="81"/>
      <c r="I898" s="81"/>
      <c r="J898" s="81">
        <v>46183</v>
      </c>
      <c r="K898" t="s">
        <v>18200</v>
      </c>
      <c r="L898" s="21">
        <v>46183</v>
      </c>
      <c r="M898">
        <f t="shared" si="26"/>
        <v>32835</v>
      </c>
      <c r="N898" t="str">
        <f t="shared" si="27"/>
        <v>328351872707</v>
      </c>
      <c r="O898" t="e">
        <f>IFERROR(_xlfn.XLOOKUP(M898&amp;(F898),'Báo cáo'!#REF!,'Báo cáo'!#REF!),IFERROR(_xlfn.XLOOKUP(M898&amp;(F898-3),'Báo cáo'!#REF!,'Báo cáo'!#REF!),IFERROR(_xlfn.XLOOKUP(M898&amp;(F898-5),'Báo cáo'!#REF!,'Báo cáo'!#REF!),IFERROR(_xlfn.XLOOKUP(M898&amp;(F898+5),'Báo cáo'!#REF!,'Báo cáo'!#REF!),IFERROR(_xlfn.XLOOKUP(M898&amp;(F898+2),'Báo cáo'!#REF!,'Báo cáo'!#REF!),IFERROR(_xlfn.XLOOKUP(M898&amp;(F898-6),'Báo cáo'!#REF!,'Báo cáo'!#REF!),IFERROR(_xlfn.XLOOKUP(M898&amp;(F898-1),'Báo cáo'!#REF!,'Báo cáo'!#REF!),IFERROR(_xlfn.XLOOKUP(M898&amp;(F898+3),'Báo cáo'!#REF!,'Báo cáo'!#REF!),IFERROR(_xlfn.XLOOKUP(M898&amp;(F898+1),'Báo cáo'!#REF!,'Báo cáo'!#REF!),IFERROR(_xlfn.XLOOKUP(M898&amp;(F898-4),'Báo cáo'!#REF!,'Báo cáo'!#REF!),IFERROR(_xlfn.XLOOKUP(M898&amp;(F898+6),'Báo cáo'!#REF!,'Báo cáo'!#REF!),IFERROR(_xlfn.XLOOKUP(M898&amp;(F898-2),'Báo cáo'!#REF!,'Báo cáo'!#REF!),IFERROR(_xlfn.XLOOKUP(M898&amp;(F898+4),'Báo cáo'!#REF!,'Báo cáo'!#REF!),_xlfn.XLOOKUP(M898&amp;(F898+13),'Báo cáo'!#REF!,'Báo cáo'!#REF!))))))))))))))</f>
        <v>#REF!</v>
      </c>
    </row>
    <row r="899" spans="1:15" hidden="1">
      <c r="A899">
        <v>510018</v>
      </c>
      <c r="B899" t="s">
        <v>18518</v>
      </c>
      <c r="C899" t="s">
        <v>18519</v>
      </c>
      <c r="D899" t="s">
        <v>21055</v>
      </c>
      <c r="E899" s="79" t="s">
        <v>21056</v>
      </c>
      <c r="F899" s="80">
        <v>1259402</v>
      </c>
      <c r="G899" s="81">
        <v>46148</v>
      </c>
      <c r="H899" s="81"/>
      <c r="I899" s="81"/>
      <c r="J899" s="81">
        <v>46183</v>
      </c>
      <c r="K899" t="s">
        <v>18194</v>
      </c>
      <c r="L899" s="21">
        <v>46183</v>
      </c>
      <c r="M899">
        <f t="shared" si="26"/>
        <v>32836</v>
      </c>
      <c r="N899" t="str">
        <f t="shared" si="27"/>
        <v>328361259402</v>
      </c>
      <c r="O899" t="e">
        <f>IFERROR(_xlfn.XLOOKUP(M899&amp;(F899),'Báo cáo'!#REF!,'Báo cáo'!#REF!),IFERROR(_xlfn.XLOOKUP(M899&amp;(F899-3),'Báo cáo'!#REF!,'Báo cáo'!#REF!),IFERROR(_xlfn.XLOOKUP(M899&amp;(F899-5),'Báo cáo'!#REF!,'Báo cáo'!#REF!),IFERROR(_xlfn.XLOOKUP(M899&amp;(F899+5),'Báo cáo'!#REF!,'Báo cáo'!#REF!),IFERROR(_xlfn.XLOOKUP(M899&amp;(F899+2),'Báo cáo'!#REF!,'Báo cáo'!#REF!),IFERROR(_xlfn.XLOOKUP(M899&amp;(F899-6),'Báo cáo'!#REF!,'Báo cáo'!#REF!),IFERROR(_xlfn.XLOOKUP(M899&amp;(F899-1),'Báo cáo'!#REF!,'Báo cáo'!#REF!),IFERROR(_xlfn.XLOOKUP(M899&amp;(F899+3),'Báo cáo'!#REF!,'Báo cáo'!#REF!),IFERROR(_xlfn.XLOOKUP(M899&amp;(F899+1),'Báo cáo'!#REF!,'Báo cáo'!#REF!),IFERROR(_xlfn.XLOOKUP(M899&amp;(F899-4),'Báo cáo'!#REF!,'Báo cáo'!#REF!),IFERROR(_xlfn.XLOOKUP(M899&amp;(F899+6),'Báo cáo'!#REF!,'Báo cáo'!#REF!),IFERROR(_xlfn.XLOOKUP(M899&amp;(F899-2),'Báo cáo'!#REF!,'Báo cáo'!#REF!),IFERROR(_xlfn.XLOOKUP(M899&amp;(F899+4),'Báo cáo'!#REF!,'Báo cáo'!#REF!),_xlfn.XLOOKUP(M899&amp;(F899+13),'Báo cáo'!#REF!,'Báo cáo'!#REF!))))))))))))))</f>
        <v>#REF!</v>
      </c>
    </row>
    <row r="900" spans="1:15" hidden="1">
      <c r="A900">
        <v>510026</v>
      </c>
      <c r="B900" t="s">
        <v>18518</v>
      </c>
      <c r="C900" t="s">
        <v>18519</v>
      </c>
      <c r="D900" t="s">
        <v>21057</v>
      </c>
      <c r="E900" s="79" t="s">
        <v>21058</v>
      </c>
      <c r="F900" s="80">
        <v>1395765</v>
      </c>
      <c r="G900" s="81">
        <v>46141</v>
      </c>
      <c r="H900" s="81"/>
      <c r="I900" s="81"/>
      <c r="J900" s="81">
        <v>46183</v>
      </c>
      <c r="K900" t="s">
        <v>18074</v>
      </c>
      <c r="L900" s="21">
        <v>46183</v>
      </c>
      <c r="M900">
        <f t="shared" ref="M900:M963" si="28">IFERROR(VALUE(K900),K900)</f>
        <v>32998</v>
      </c>
      <c r="N900" t="str">
        <f t="shared" ref="N900:N963" si="29">M900&amp;F900</f>
        <v>329981395765</v>
      </c>
      <c r="O900" t="e">
        <f>IFERROR(_xlfn.XLOOKUP(M900&amp;(F900),'Báo cáo'!#REF!,'Báo cáo'!#REF!),IFERROR(_xlfn.XLOOKUP(M900&amp;(F900-3),'Báo cáo'!#REF!,'Báo cáo'!#REF!),IFERROR(_xlfn.XLOOKUP(M900&amp;(F900-5),'Báo cáo'!#REF!,'Báo cáo'!#REF!),IFERROR(_xlfn.XLOOKUP(M900&amp;(F900+5),'Báo cáo'!#REF!,'Báo cáo'!#REF!),IFERROR(_xlfn.XLOOKUP(M900&amp;(F900+2),'Báo cáo'!#REF!,'Báo cáo'!#REF!),IFERROR(_xlfn.XLOOKUP(M900&amp;(F900-6),'Báo cáo'!#REF!,'Báo cáo'!#REF!),IFERROR(_xlfn.XLOOKUP(M900&amp;(F900-1),'Báo cáo'!#REF!,'Báo cáo'!#REF!),IFERROR(_xlfn.XLOOKUP(M900&amp;(F900+3),'Báo cáo'!#REF!,'Báo cáo'!#REF!),IFERROR(_xlfn.XLOOKUP(M900&amp;(F900+1),'Báo cáo'!#REF!,'Báo cáo'!#REF!),IFERROR(_xlfn.XLOOKUP(M900&amp;(F900-4),'Báo cáo'!#REF!,'Báo cáo'!#REF!),IFERROR(_xlfn.XLOOKUP(M900&amp;(F900+6),'Báo cáo'!#REF!,'Báo cáo'!#REF!),IFERROR(_xlfn.XLOOKUP(M900&amp;(F900-2),'Báo cáo'!#REF!,'Báo cáo'!#REF!),IFERROR(_xlfn.XLOOKUP(M900&amp;(F900+4),'Báo cáo'!#REF!,'Báo cáo'!#REF!),_xlfn.XLOOKUP(M900&amp;(F900+13),'Báo cáo'!#REF!,'Báo cáo'!#REF!))))))))))))))</f>
        <v>#REF!</v>
      </c>
    </row>
    <row r="901" spans="1:15" hidden="1">
      <c r="A901">
        <v>510013</v>
      </c>
      <c r="B901" t="s">
        <v>18518</v>
      </c>
      <c r="C901" t="s">
        <v>18519</v>
      </c>
      <c r="D901" t="s">
        <v>21059</v>
      </c>
      <c r="E901" s="79" t="s">
        <v>21060</v>
      </c>
      <c r="F901" s="80">
        <v>1395765</v>
      </c>
      <c r="G901" s="81">
        <v>46141</v>
      </c>
      <c r="H901" s="81"/>
      <c r="I901" s="81"/>
      <c r="J901" s="81">
        <v>46183</v>
      </c>
      <c r="K901" t="s">
        <v>18089</v>
      </c>
      <c r="L901" s="21">
        <v>46183</v>
      </c>
      <c r="M901">
        <f t="shared" si="28"/>
        <v>32999</v>
      </c>
      <c r="N901" t="str">
        <f t="shared" si="29"/>
        <v>329991395765</v>
      </c>
      <c r="O901" t="e">
        <f>IFERROR(_xlfn.XLOOKUP(M901&amp;(F901),'Báo cáo'!#REF!,'Báo cáo'!#REF!),IFERROR(_xlfn.XLOOKUP(M901&amp;(F901-3),'Báo cáo'!#REF!,'Báo cáo'!#REF!),IFERROR(_xlfn.XLOOKUP(M901&amp;(F901-5),'Báo cáo'!#REF!,'Báo cáo'!#REF!),IFERROR(_xlfn.XLOOKUP(M901&amp;(F901+5),'Báo cáo'!#REF!,'Báo cáo'!#REF!),IFERROR(_xlfn.XLOOKUP(M901&amp;(F901+2),'Báo cáo'!#REF!,'Báo cáo'!#REF!),IFERROR(_xlfn.XLOOKUP(M901&amp;(F901-6),'Báo cáo'!#REF!,'Báo cáo'!#REF!),IFERROR(_xlfn.XLOOKUP(M901&amp;(F901-1),'Báo cáo'!#REF!,'Báo cáo'!#REF!),IFERROR(_xlfn.XLOOKUP(M901&amp;(F901+3),'Báo cáo'!#REF!,'Báo cáo'!#REF!),IFERROR(_xlfn.XLOOKUP(M901&amp;(F901+1),'Báo cáo'!#REF!,'Báo cáo'!#REF!),IFERROR(_xlfn.XLOOKUP(M901&amp;(F901-4),'Báo cáo'!#REF!,'Báo cáo'!#REF!),IFERROR(_xlfn.XLOOKUP(M901&amp;(F901+6),'Báo cáo'!#REF!,'Báo cáo'!#REF!),IFERROR(_xlfn.XLOOKUP(M901&amp;(F901-2),'Báo cáo'!#REF!,'Báo cáo'!#REF!),IFERROR(_xlfn.XLOOKUP(M901&amp;(F901+4),'Báo cáo'!#REF!,'Báo cáo'!#REF!),_xlfn.XLOOKUP(M901&amp;(F901+13),'Báo cáo'!#REF!,'Báo cáo'!#REF!))))))))))))))</f>
        <v>#REF!</v>
      </c>
    </row>
    <row r="902" spans="1:15" hidden="1">
      <c r="A902">
        <v>510026</v>
      </c>
      <c r="B902" t="s">
        <v>18518</v>
      </c>
      <c r="C902" t="s">
        <v>18519</v>
      </c>
      <c r="D902" t="s">
        <v>21061</v>
      </c>
      <c r="E902" s="79" t="s">
        <v>21062</v>
      </c>
      <c r="F902" s="80">
        <v>2440976</v>
      </c>
      <c r="G902" s="81">
        <v>46141</v>
      </c>
      <c r="H902" s="81"/>
      <c r="I902" s="81"/>
      <c r="J902" s="81">
        <v>46183</v>
      </c>
      <c r="K902" t="s">
        <v>18077</v>
      </c>
      <c r="L902" s="21">
        <v>46183</v>
      </c>
      <c r="M902">
        <f t="shared" si="28"/>
        <v>33000</v>
      </c>
      <c r="N902" t="str">
        <f t="shared" si="29"/>
        <v>330002440976</v>
      </c>
      <c r="O902" t="e">
        <f>IFERROR(_xlfn.XLOOKUP(M902&amp;(F902),'Báo cáo'!#REF!,'Báo cáo'!#REF!),IFERROR(_xlfn.XLOOKUP(M902&amp;(F902-3),'Báo cáo'!#REF!,'Báo cáo'!#REF!),IFERROR(_xlfn.XLOOKUP(M902&amp;(F902-5),'Báo cáo'!#REF!,'Báo cáo'!#REF!),IFERROR(_xlfn.XLOOKUP(M902&amp;(F902+5),'Báo cáo'!#REF!,'Báo cáo'!#REF!),IFERROR(_xlfn.XLOOKUP(M902&amp;(F902+2),'Báo cáo'!#REF!,'Báo cáo'!#REF!),IFERROR(_xlfn.XLOOKUP(M902&amp;(F902-6),'Báo cáo'!#REF!,'Báo cáo'!#REF!),IFERROR(_xlfn.XLOOKUP(M902&amp;(F902-1),'Báo cáo'!#REF!,'Báo cáo'!#REF!),IFERROR(_xlfn.XLOOKUP(M902&amp;(F902+3),'Báo cáo'!#REF!,'Báo cáo'!#REF!),IFERROR(_xlfn.XLOOKUP(M902&amp;(F902+1),'Báo cáo'!#REF!,'Báo cáo'!#REF!),IFERROR(_xlfn.XLOOKUP(M902&amp;(F902-4),'Báo cáo'!#REF!,'Báo cáo'!#REF!),IFERROR(_xlfn.XLOOKUP(M902&amp;(F902+6),'Báo cáo'!#REF!,'Báo cáo'!#REF!),IFERROR(_xlfn.XLOOKUP(M902&amp;(F902-2),'Báo cáo'!#REF!,'Báo cáo'!#REF!),IFERROR(_xlfn.XLOOKUP(M902&amp;(F902+4),'Báo cáo'!#REF!,'Báo cáo'!#REF!),_xlfn.XLOOKUP(M902&amp;(F902+13),'Báo cáo'!#REF!,'Báo cáo'!#REF!))))))))))))))</f>
        <v>#REF!</v>
      </c>
    </row>
    <row r="903" spans="1:15" hidden="1">
      <c r="A903">
        <v>510026</v>
      </c>
      <c r="B903" t="s">
        <v>18518</v>
      </c>
      <c r="C903" t="s">
        <v>18519</v>
      </c>
      <c r="D903" t="s">
        <v>21063</v>
      </c>
      <c r="E903" s="79" t="s">
        <v>21064</v>
      </c>
      <c r="F903" s="80">
        <v>1205348</v>
      </c>
      <c r="G903" s="81">
        <v>46147</v>
      </c>
      <c r="H903" s="81"/>
      <c r="I903" s="81"/>
      <c r="J903" s="81">
        <v>46183</v>
      </c>
      <c r="K903" t="s">
        <v>18197</v>
      </c>
      <c r="L903" s="21">
        <v>46183</v>
      </c>
      <c r="M903">
        <f t="shared" si="28"/>
        <v>34789</v>
      </c>
      <c r="N903" t="str">
        <f t="shared" si="29"/>
        <v>347891205348</v>
      </c>
      <c r="O903" t="e">
        <f>IFERROR(_xlfn.XLOOKUP(M903&amp;(F903),'Báo cáo'!#REF!,'Báo cáo'!#REF!),IFERROR(_xlfn.XLOOKUP(M903&amp;(F903-3),'Báo cáo'!#REF!,'Báo cáo'!#REF!),IFERROR(_xlfn.XLOOKUP(M903&amp;(F903-5),'Báo cáo'!#REF!,'Báo cáo'!#REF!),IFERROR(_xlfn.XLOOKUP(M903&amp;(F903+5),'Báo cáo'!#REF!,'Báo cáo'!#REF!),IFERROR(_xlfn.XLOOKUP(M903&amp;(F903+2),'Báo cáo'!#REF!,'Báo cáo'!#REF!),IFERROR(_xlfn.XLOOKUP(M903&amp;(F903-6),'Báo cáo'!#REF!,'Báo cáo'!#REF!),IFERROR(_xlfn.XLOOKUP(M903&amp;(F903-1),'Báo cáo'!#REF!,'Báo cáo'!#REF!),IFERROR(_xlfn.XLOOKUP(M903&amp;(F903+3),'Báo cáo'!#REF!,'Báo cáo'!#REF!),IFERROR(_xlfn.XLOOKUP(M903&amp;(F903+1),'Báo cáo'!#REF!,'Báo cáo'!#REF!),IFERROR(_xlfn.XLOOKUP(M903&amp;(F903-4),'Báo cáo'!#REF!,'Báo cáo'!#REF!),IFERROR(_xlfn.XLOOKUP(M903&amp;(F903+6),'Báo cáo'!#REF!,'Báo cáo'!#REF!),IFERROR(_xlfn.XLOOKUP(M903&amp;(F903-2),'Báo cáo'!#REF!,'Báo cáo'!#REF!),IFERROR(_xlfn.XLOOKUP(M903&amp;(F903+4),'Báo cáo'!#REF!,'Báo cáo'!#REF!),_xlfn.XLOOKUP(M903&amp;(F903+13),'Báo cáo'!#REF!,'Báo cáo'!#REF!))))))))))))))</f>
        <v>#REF!</v>
      </c>
    </row>
    <row r="904" spans="1:15" hidden="1">
      <c r="A904">
        <v>510013</v>
      </c>
      <c r="B904" t="s">
        <v>18518</v>
      </c>
      <c r="C904" t="s">
        <v>18519</v>
      </c>
      <c r="D904" t="s">
        <v>21065</v>
      </c>
      <c r="E904" s="79" t="s">
        <v>21066</v>
      </c>
      <c r="F904" s="80">
        <v>238464</v>
      </c>
      <c r="G904" s="81">
        <v>46147</v>
      </c>
      <c r="H904" s="81"/>
      <c r="I904" s="81"/>
      <c r="J904" s="81">
        <v>46183</v>
      </c>
      <c r="K904" t="s">
        <v>18191</v>
      </c>
      <c r="L904" s="21">
        <v>46183</v>
      </c>
      <c r="M904">
        <f t="shared" si="28"/>
        <v>34790</v>
      </c>
      <c r="N904" t="str">
        <f t="shared" si="29"/>
        <v>34790238464</v>
      </c>
      <c r="O904" t="e">
        <f>IFERROR(_xlfn.XLOOKUP(M904&amp;(F904),'Báo cáo'!#REF!,'Báo cáo'!#REF!),IFERROR(_xlfn.XLOOKUP(M904&amp;(F904-3),'Báo cáo'!#REF!,'Báo cáo'!#REF!),IFERROR(_xlfn.XLOOKUP(M904&amp;(F904-5),'Báo cáo'!#REF!,'Báo cáo'!#REF!),IFERROR(_xlfn.XLOOKUP(M904&amp;(F904+5),'Báo cáo'!#REF!,'Báo cáo'!#REF!),IFERROR(_xlfn.XLOOKUP(M904&amp;(F904+2),'Báo cáo'!#REF!,'Báo cáo'!#REF!),IFERROR(_xlfn.XLOOKUP(M904&amp;(F904-6),'Báo cáo'!#REF!,'Báo cáo'!#REF!),IFERROR(_xlfn.XLOOKUP(M904&amp;(F904-1),'Báo cáo'!#REF!,'Báo cáo'!#REF!),IFERROR(_xlfn.XLOOKUP(M904&amp;(F904+3),'Báo cáo'!#REF!,'Báo cáo'!#REF!),IFERROR(_xlfn.XLOOKUP(M904&amp;(F904+1),'Báo cáo'!#REF!,'Báo cáo'!#REF!),IFERROR(_xlfn.XLOOKUP(M904&amp;(F904-4),'Báo cáo'!#REF!,'Báo cáo'!#REF!),IFERROR(_xlfn.XLOOKUP(M904&amp;(F904+6),'Báo cáo'!#REF!,'Báo cáo'!#REF!),IFERROR(_xlfn.XLOOKUP(M904&amp;(F904-2),'Báo cáo'!#REF!,'Báo cáo'!#REF!),IFERROR(_xlfn.XLOOKUP(M904&amp;(F904+4),'Báo cáo'!#REF!,'Báo cáo'!#REF!),_xlfn.XLOOKUP(M904&amp;(F904+13),'Báo cáo'!#REF!,'Báo cáo'!#REF!))))))))))))))</f>
        <v>#REF!</v>
      </c>
    </row>
    <row r="905" spans="1:15" hidden="1">
      <c r="A905">
        <v>510013</v>
      </c>
      <c r="B905" t="s">
        <v>18518</v>
      </c>
      <c r="C905" t="s">
        <v>18519</v>
      </c>
      <c r="D905" t="s">
        <v>21067</v>
      </c>
      <c r="E905" s="79" t="s">
        <v>21068</v>
      </c>
      <c r="F905" s="80">
        <v>4433900</v>
      </c>
      <c r="G905" s="81">
        <v>46147</v>
      </c>
      <c r="H905" s="81"/>
      <c r="I905" s="81"/>
      <c r="J905" s="81">
        <v>46183</v>
      </c>
      <c r="K905" t="s">
        <v>18179</v>
      </c>
      <c r="L905" s="21">
        <v>46183</v>
      </c>
      <c r="M905">
        <f t="shared" si="28"/>
        <v>34791</v>
      </c>
      <c r="N905" t="str">
        <f t="shared" si="29"/>
        <v>347914433900</v>
      </c>
      <c r="O905" t="e">
        <f>IFERROR(_xlfn.XLOOKUP(M905&amp;(F905),'Báo cáo'!#REF!,'Báo cáo'!#REF!),IFERROR(_xlfn.XLOOKUP(M905&amp;(F905-3),'Báo cáo'!#REF!,'Báo cáo'!#REF!),IFERROR(_xlfn.XLOOKUP(M905&amp;(F905-5),'Báo cáo'!#REF!,'Báo cáo'!#REF!),IFERROR(_xlfn.XLOOKUP(M905&amp;(F905+5),'Báo cáo'!#REF!,'Báo cáo'!#REF!),IFERROR(_xlfn.XLOOKUP(M905&amp;(F905+2),'Báo cáo'!#REF!,'Báo cáo'!#REF!),IFERROR(_xlfn.XLOOKUP(M905&amp;(F905-6),'Báo cáo'!#REF!,'Báo cáo'!#REF!),IFERROR(_xlfn.XLOOKUP(M905&amp;(F905-1),'Báo cáo'!#REF!,'Báo cáo'!#REF!),IFERROR(_xlfn.XLOOKUP(M905&amp;(F905+3),'Báo cáo'!#REF!,'Báo cáo'!#REF!),IFERROR(_xlfn.XLOOKUP(M905&amp;(F905+1),'Báo cáo'!#REF!,'Báo cáo'!#REF!),IFERROR(_xlfn.XLOOKUP(M905&amp;(F905-4),'Báo cáo'!#REF!,'Báo cáo'!#REF!),IFERROR(_xlfn.XLOOKUP(M905&amp;(F905+6),'Báo cáo'!#REF!,'Báo cáo'!#REF!),IFERROR(_xlfn.XLOOKUP(M905&amp;(F905-2),'Báo cáo'!#REF!,'Báo cáo'!#REF!),IFERROR(_xlfn.XLOOKUP(M905&amp;(F905+4),'Báo cáo'!#REF!,'Báo cáo'!#REF!),_xlfn.XLOOKUP(M905&amp;(F905+13),'Báo cáo'!#REF!,'Báo cáo'!#REF!))))))))))))))</f>
        <v>#REF!</v>
      </c>
    </row>
    <row r="906" spans="1:15" hidden="1">
      <c r="A906">
        <v>510010</v>
      </c>
      <c r="B906" t="s">
        <v>18518</v>
      </c>
      <c r="C906" t="s">
        <v>18519</v>
      </c>
      <c r="D906" t="s">
        <v>21735</v>
      </c>
      <c r="E906" s="79" t="s">
        <v>21736</v>
      </c>
      <c r="F906" s="80">
        <v>5818419</v>
      </c>
      <c r="G906" s="81">
        <v>46150</v>
      </c>
      <c r="H906" s="81"/>
      <c r="I906" s="81"/>
      <c r="J906" s="81">
        <v>46197</v>
      </c>
      <c r="K906" t="s">
        <v>18245</v>
      </c>
      <c r="L906" s="21">
        <v>46197</v>
      </c>
      <c r="M906">
        <f t="shared" si="28"/>
        <v>33086</v>
      </c>
      <c r="N906" t="str">
        <f t="shared" si="29"/>
        <v>330865818419</v>
      </c>
      <c r="O906" t="e">
        <f>IFERROR(_xlfn.XLOOKUP(M906&amp;(F906),'Báo cáo'!#REF!,'Báo cáo'!#REF!),IFERROR(_xlfn.XLOOKUP(M906&amp;(F906-3),'Báo cáo'!#REF!,'Báo cáo'!#REF!),IFERROR(_xlfn.XLOOKUP(M906&amp;(F906-5),'Báo cáo'!#REF!,'Báo cáo'!#REF!),IFERROR(_xlfn.XLOOKUP(M906&amp;(F906+5),'Báo cáo'!#REF!,'Báo cáo'!#REF!),IFERROR(_xlfn.XLOOKUP(M906&amp;(F906+2),'Báo cáo'!#REF!,'Báo cáo'!#REF!),IFERROR(_xlfn.XLOOKUP(M906&amp;(F906-6),'Báo cáo'!#REF!,'Báo cáo'!#REF!),IFERROR(_xlfn.XLOOKUP(M906&amp;(F906-1),'Báo cáo'!#REF!,'Báo cáo'!#REF!),IFERROR(_xlfn.XLOOKUP(M906&amp;(F906+3),'Báo cáo'!#REF!,'Báo cáo'!#REF!),IFERROR(_xlfn.XLOOKUP(M906&amp;(F906+1),'Báo cáo'!#REF!,'Báo cáo'!#REF!),IFERROR(_xlfn.XLOOKUP(M906&amp;(F906-4),'Báo cáo'!#REF!,'Báo cáo'!#REF!),IFERROR(_xlfn.XLOOKUP(M906&amp;(F906+6),'Báo cáo'!#REF!,'Báo cáo'!#REF!),IFERROR(_xlfn.XLOOKUP(M906&amp;(F906-2),'Báo cáo'!#REF!,'Báo cáo'!#REF!),IFERROR(_xlfn.XLOOKUP(M906&amp;(F906+4),'Báo cáo'!#REF!,'Báo cáo'!#REF!),_xlfn.XLOOKUP(M906&amp;(F906+13),'Báo cáo'!#REF!,'Báo cáo'!#REF!))))))))))))))</f>
        <v>#REF!</v>
      </c>
    </row>
    <row r="907" spans="1:15" hidden="1">
      <c r="A907">
        <v>510010</v>
      </c>
      <c r="B907" t="s">
        <v>18518</v>
      </c>
      <c r="C907" t="s">
        <v>18519</v>
      </c>
      <c r="D907" t="s">
        <v>21737</v>
      </c>
      <c r="E907" s="79" t="s">
        <v>21738</v>
      </c>
      <c r="F907" s="80">
        <v>1539000</v>
      </c>
      <c r="G907" s="81">
        <v>46150</v>
      </c>
      <c r="H907" s="81"/>
      <c r="I907" s="81"/>
      <c r="J907" s="81">
        <v>46197</v>
      </c>
      <c r="K907" t="s">
        <v>18254</v>
      </c>
      <c r="L907" s="21">
        <v>46197</v>
      </c>
      <c r="M907">
        <f t="shared" si="28"/>
        <v>33085</v>
      </c>
      <c r="N907" t="str">
        <f t="shared" si="29"/>
        <v>330851539000</v>
      </c>
      <c r="O907" t="e">
        <f>IFERROR(_xlfn.XLOOKUP(M907&amp;(F907),'Báo cáo'!#REF!,'Báo cáo'!#REF!),IFERROR(_xlfn.XLOOKUP(M907&amp;(F907-3),'Báo cáo'!#REF!,'Báo cáo'!#REF!),IFERROR(_xlfn.XLOOKUP(M907&amp;(F907-5),'Báo cáo'!#REF!,'Báo cáo'!#REF!),IFERROR(_xlfn.XLOOKUP(M907&amp;(F907+5),'Báo cáo'!#REF!,'Báo cáo'!#REF!),IFERROR(_xlfn.XLOOKUP(M907&amp;(F907+2),'Báo cáo'!#REF!,'Báo cáo'!#REF!),IFERROR(_xlfn.XLOOKUP(M907&amp;(F907-6),'Báo cáo'!#REF!,'Báo cáo'!#REF!),IFERROR(_xlfn.XLOOKUP(M907&amp;(F907-1),'Báo cáo'!#REF!,'Báo cáo'!#REF!),IFERROR(_xlfn.XLOOKUP(M907&amp;(F907+3),'Báo cáo'!#REF!,'Báo cáo'!#REF!),IFERROR(_xlfn.XLOOKUP(M907&amp;(F907+1),'Báo cáo'!#REF!,'Báo cáo'!#REF!),IFERROR(_xlfn.XLOOKUP(M907&amp;(F907-4),'Báo cáo'!#REF!,'Báo cáo'!#REF!),IFERROR(_xlfn.XLOOKUP(M907&amp;(F907+6),'Báo cáo'!#REF!,'Báo cáo'!#REF!),IFERROR(_xlfn.XLOOKUP(M907&amp;(F907-2),'Báo cáo'!#REF!,'Báo cáo'!#REF!),IFERROR(_xlfn.XLOOKUP(M907&amp;(F907+4),'Báo cáo'!#REF!,'Báo cáo'!#REF!),_xlfn.XLOOKUP(M907&amp;(F907+13),'Báo cáo'!#REF!,'Báo cáo'!#REF!))))))))))))))</f>
        <v>#REF!</v>
      </c>
    </row>
    <row r="908" spans="1:15" hidden="1">
      <c r="A908">
        <v>510010</v>
      </c>
      <c r="B908" t="s">
        <v>18518</v>
      </c>
      <c r="C908" t="s">
        <v>18519</v>
      </c>
      <c r="D908" t="s">
        <v>21739</v>
      </c>
      <c r="E908" s="79" t="s">
        <v>21740</v>
      </c>
      <c r="F908" s="80">
        <v>783000</v>
      </c>
      <c r="G908" s="81">
        <v>46150</v>
      </c>
      <c r="H908" s="81"/>
      <c r="I908" s="81"/>
      <c r="J908" s="81">
        <v>46197</v>
      </c>
      <c r="K908" t="s">
        <v>18251</v>
      </c>
      <c r="L908" s="21">
        <v>46197</v>
      </c>
      <c r="M908">
        <f t="shared" si="28"/>
        <v>33084</v>
      </c>
      <c r="N908" t="str">
        <f t="shared" si="29"/>
        <v>33084783000</v>
      </c>
      <c r="O908" t="e">
        <f>IFERROR(_xlfn.XLOOKUP(M908&amp;(F908),'Báo cáo'!#REF!,'Báo cáo'!#REF!),IFERROR(_xlfn.XLOOKUP(M908&amp;(F908-3),'Báo cáo'!#REF!,'Báo cáo'!#REF!),IFERROR(_xlfn.XLOOKUP(M908&amp;(F908-5),'Báo cáo'!#REF!,'Báo cáo'!#REF!),IFERROR(_xlfn.XLOOKUP(M908&amp;(F908+5),'Báo cáo'!#REF!,'Báo cáo'!#REF!),IFERROR(_xlfn.XLOOKUP(M908&amp;(F908+2),'Báo cáo'!#REF!,'Báo cáo'!#REF!),IFERROR(_xlfn.XLOOKUP(M908&amp;(F908-6),'Báo cáo'!#REF!,'Báo cáo'!#REF!),IFERROR(_xlfn.XLOOKUP(M908&amp;(F908-1),'Báo cáo'!#REF!,'Báo cáo'!#REF!),IFERROR(_xlfn.XLOOKUP(M908&amp;(F908+3),'Báo cáo'!#REF!,'Báo cáo'!#REF!),IFERROR(_xlfn.XLOOKUP(M908&amp;(F908+1),'Báo cáo'!#REF!,'Báo cáo'!#REF!),IFERROR(_xlfn.XLOOKUP(M908&amp;(F908-4),'Báo cáo'!#REF!,'Báo cáo'!#REF!),IFERROR(_xlfn.XLOOKUP(M908&amp;(F908+6),'Báo cáo'!#REF!,'Báo cáo'!#REF!),IFERROR(_xlfn.XLOOKUP(M908&amp;(F908-2),'Báo cáo'!#REF!,'Báo cáo'!#REF!),IFERROR(_xlfn.XLOOKUP(M908&amp;(F908+4),'Báo cáo'!#REF!,'Báo cáo'!#REF!),_xlfn.XLOOKUP(M908&amp;(F908+13),'Báo cáo'!#REF!,'Báo cáo'!#REF!))))))))))))))</f>
        <v>#REF!</v>
      </c>
    </row>
    <row r="909" spans="1:15" hidden="1">
      <c r="A909">
        <v>510010</v>
      </c>
      <c r="B909" t="s">
        <v>18518</v>
      </c>
      <c r="C909" t="s">
        <v>18519</v>
      </c>
      <c r="D909" t="s">
        <v>21741</v>
      </c>
      <c r="E909" s="79" t="s">
        <v>21742</v>
      </c>
      <c r="F909" s="80">
        <v>5141192</v>
      </c>
      <c r="G909" s="81">
        <v>46150</v>
      </c>
      <c r="H909" s="81"/>
      <c r="I909" s="81"/>
      <c r="J909" s="81">
        <v>46197</v>
      </c>
      <c r="K909" t="s">
        <v>18248</v>
      </c>
      <c r="L909" s="21">
        <v>46197</v>
      </c>
      <c r="M909">
        <f t="shared" si="28"/>
        <v>33083</v>
      </c>
      <c r="N909" t="str">
        <f t="shared" si="29"/>
        <v>330835141192</v>
      </c>
      <c r="O909" t="e">
        <f>IFERROR(_xlfn.XLOOKUP(M909&amp;(F909),'Báo cáo'!#REF!,'Báo cáo'!#REF!),IFERROR(_xlfn.XLOOKUP(M909&amp;(F909-3),'Báo cáo'!#REF!,'Báo cáo'!#REF!),IFERROR(_xlfn.XLOOKUP(M909&amp;(F909-5),'Báo cáo'!#REF!,'Báo cáo'!#REF!),IFERROR(_xlfn.XLOOKUP(M909&amp;(F909+5),'Báo cáo'!#REF!,'Báo cáo'!#REF!),IFERROR(_xlfn.XLOOKUP(M909&amp;(F909+2),'Báo cáo'!#REF!,'Báo cáo'!#REF!),IFERROR(_xlfn.XLOOKUP(M909&amp;(F909-6),'Báo cáo'!#REF!,'Báo cáo'!#REF!),IFERROR(_xlfn.XLOOKUP(M909&amp;(F909-1),'Báo cáo'!#REF!,'Báo cáo'!#REF!),IFERROR(_xlfn.XLOOKUP(M909&amp;(F909+3),'Báo cáo'!#REF!,'Báo cáo'!#REF!),IFERROR(_xlfn.XLOOKUP(M909&amp;(F909+1),'Báo cáo'!#REF!,'Báo cáo'!#REF!),IFERROR(_xlfn.XLOOKUP(M909&amp;(F909-4),'Báo cáo'!#REF!,'Báo cáo'!#REF!),IFERROR(_xlfn.XLOOKUP(M909&amp;(F909+6),'Báo cáo'!#REF!,'Báo cáo'!#REF!),IFERROR(_xlfn.XLOOKUP(M909&amp;(F909-2),'Báo cáo'!#REF!,'Báo cáo'!#REF!),IFERROR(_xlfn.XLOOKUP(M909&amp;(F909+4),'Báo cáo'!#REF!,'Báo cáo'!#REF!),_xlfn.XLOOKUP(M909&amp;(F909+13),'Báo cáo'!#REF!,'Báo cáo'!#REF!))))))))))))))</f>
        <v>#REF!</v>
      </c>
    </row>
    <row r="910" spans="1:15" hidden="1">
      <c r="A910">
        <v>510010</v>
      </c>
      <c r="B910" t="s">
        <v>18518</v>
      </c>
      <c r="C910" t="s">
        <v>18519</v>
      </c>
      <c r="D910" t="s">
        <v>21743</v>
      </c>
      <c r="E910" s="79" t="s">
        <v>21744</v>
      </c>
      <c r="F910" s="80">
        <v>5026919</v>
      </c>
      <c r="G910" s="81">
        <v>46191</v>
      </c>
      <c r="H910" s="81"/>
      <c r="I910" s="81"/>
      <c r="J910" s="81">
        <v>46197</v>
      </c>
      <c r="K910" t="s">
        <v>21319</v>
      </c>
      <c r="L910" s="21">
        <v>46197</v>
      </c>
      <c r="M910">
        <f t="shared" si="28"/>
        <v>4924</v>
      </c>
      <c r="N910" t="str">
        <f t="shared" si="29"/>
        <v>49245026919</v>
      </c>
      <c r="O910" t="e">
        <f>IFERROR(_xlfn.XLOOKUP(M910&amp;(F910),'Báo cáo'!#REF!,'Báo cáo'!#REF!),IFERROR(_xlfn.XLOOKUP(M910&amp;(F910-3),'Báo cáo'!#REF!,'Báo cáo'!#REF!),IFERROR(_xlfn.XLOOKUP(M910&amp;(F910-5),'Báo cáo'!#REF!,'Báo cáo'!#REF!),IFERROR(_xlfn.XLOOKUP(M910&amp;(F910+5),'Báo cáo'!#REF!,'Báo cáo'!#REF!),IFERROR(_xlfn.XLOOKUP(M910&amp;(F910+2),'Báo cáo'!#REF!,'Báo cáo'!#REF!),IFERROR(_xlfn.XLOOKUP(M910&amp;(F910-6),'Báo cáo'!#REF!,'Báo cáo'!#REF!),IFERROR(_xlfn.XLOOKUP(M910&amp;(F910-1),'Báo cáo'!#REF!,'Báo cáo'!#REF!),IFERROR(_xlfn.XLOOKUP(M910&amp;(F910+3),'Báo cáo'!#REF!,'Báo cáo'!#REF!),IFERROR(_xlfn.XLOOKUP(M910&amp;(F910+1),'Báo cáo'!#REF!,'Báo cáo'!#REF!),IFERROR(_xlfn.XLOOKUP(M910&amp;(F910-4),'Báo cáo'!#REF!,'Báo cáo'!#REF!),IFERROR(_xlfn.XLOOKUP(M910&amp;(F910+6),'Báo cáo'!#REF!,'Báo cáo'!#REF!),IFERROR(_xlfn.XLOOKUP(M910&amp;(F910-2),'Báo cáo'!#REF!,'Báo cáo'!#REF!),IFERROR(_xlfn.XLOOKUP(M910&amp;(F910+4),'Báo cáo'!#REF!,'Báo cáo'!#REF!),_xlfn.XLOOKUP(M910&amp;(F910+13),'Báo cáo'!#REF!,'Báo cáo'!#REF!))))))))))))))</f>
        <v>#REF!</v>
      </c>
    </row>
    <row r="911" spans="1:15" hidden="1">
      <c r="A911">
        <v>510010</v>
      </c>
      <c r="B911" t="s">
        <v>18518</v>
      </c>
      <c r="C911" t="s">
        <v>18519</v>
      </c>
      <c r="D911" t="s">
        <v>21745</v>
      </c>
      <c r="E911" s="79" t="s">
        <v>21746</v>
      </c>
      <c r="F911" s="80">
        <v>-7043206</v>
      </c>
      <c r="G911" s="81">
        <v>46176</v>
      </c>
      <c r="H911" s="81"/>
      <c r="I911" s="81"/>
      <c r="J911" s="81">
        <v>46197</v>
      </c>
      <c r="K911" t="s">
        <v>21073</v>
      </c>
      <c r="L911" s="21">
        <v>46197</v>
      </c>
      <c r="M911" t="str">
        <f t="shared" si="28"/>
        <v>DN_62026T900421</v>
      </c>
      <c r="N911" t="str">
        <f t="shared" si="29"/>
        <v>DN_62026T900421-7043206</v>
      </c>
      <c r="O911" t="e">
        <f>IFERROR(_xlfn.XLOOKUP(M911&amp;(F911),'Báo cáo'!#REF!,'Báo cáo'!#REF!),IFERROR(_xlfn.XLOOKUP(M911&amp;(F911-3),'Báo cáo'!#REF!,'Báo cáo'!#REF!),IFERROR(_xlfn.XLOOKUP(M911&amp;(F911-5),'Báo cáo'!#REF!,'Báo cáo'!#REF!),IFERROR(_xlfn.XLOOKUP(M911&amp;(F911+5),'Báo cáo'!#REF!,'Báo cáo'!#REF!),IFERROR(_xlfn.XLOOKUP(M911&amp;(F911+2),'Báo cáo'!#REF!,'Báo cáo'!#REF!),IFERROR(_xlfn.XLOOKUP(M911&amp;(F911-6),'Báo cáo'!#REF!,'Báo cáo'!#REF!),IFERROR(_xlfn.XLOOKUP(M911&amp;(F911-1),'Báo cáo'!#REF!,'Báo cáo'!#REF!),IFERROR(_xlfn.XLOOKUP(M911&amp;(F911+3),'Báo cáo'!#REF!,'Báo cáo'!#REF!),IFERROR(_xlfn.XLOOKUP(M911&amp;(F911+1),'Báo cáo'!#REF!,'Báo cáo'!#REF!),IFERROR(_xlfn.XLOOKUP(M911&amp;(F911-4),'Báo cáo'!#REF!,'Báo cáo'!#REF!),IFERROR(_xlfn.XLOOKUP(M911&amp;(F911+6),'Báo cáo'!#REF!,'Báo cáo'!#REF!),IFERROR(_xlfn.XLOOKUP(M911&amp;(F911-2),'Báo cáo'!#REF!,'Báo cáo'!#REF!),IFERROR(_xlfn.XLOOKUP(M911&amp;(F911+4),'Báo cáo'!#REF!,'Báo cáo'!#REF!),_xlfn.XLOOKUP(M911&amp;(F911+13),'Báo cáo'!#REF!,'Báo cáo'!#REF!))))))))))))))</f>
        <v>#REF!</v>
      </c>
    </row>
    <row r="912" spans="1:15" hidden="1">
      <c r="A912">
        <v>510010</v>
      </c>
      <c r="B912" t="s">
        <v>18518</v>
      </c>
      <c r="C912" t="s">
        <v>18519</v>
      </c>
      <c r="D912" t="s">
        <v>21747</v>
      </c>
      <c r="E912" s="79" t="s">
        <v>21748</v>
      </c>
      <c r="F912" s="80">
        <v>-1152524</v>
      </c>
      <c r="G912" s="81">
        <v>46176</v>
      </c>
      <c r="H912" s="81"/>
      <c r="I912" s="81"/>
      <c r="J912" s="81">
        <v>46197</v>
      </c>
      <c r="K912" t="s">
        <v>21080</v>
      </c>
      <c r="L912" s="21">
        <v>46197</v>
      </c>
      <c r="M912">
        <f t="shared" si="28"/>
        <v>34950</v>
      </c>
      <c r="N912" t="str">
        <f t="shared" si="29"/>
        <v>34950-1152524</v>
      </c>
      <c r="O912" t="e">
        <f>IFERROR(_xlfn.XLOOKUP(M912&amp;(F912),'Báo cáo'!#REF!,'Báo cáo'!#REF!),IFERROR(_xlfn.XLOOKUP(M912&amp;(F912-3),'Báo cáo'!#REF!,'Báo cáo'!#REF!),IFERROR(_xlfn.XLOOKUP(M912&amp;(F912-5),'Báo cáo'!#REF!,'Báo cáo'!#REF!),IFERROR(_xlfn.XLOOKUP(M912&amp;(F912+5),'Báo cáo'!#REF!,'Báo cáo'!#REF!),IFERROR(_xlfn.XLOOKUP(M912&amp;(F912+2),'Báo cáo'!#REF!,'Báo cáo'!#REF!),IFERROR(_xlfn.XLOOKUP(M912&amp;(F912-6),'Báo cáo'!#REF!,'Báo cáo'!#REF!),IFERROR(_xlfn.XLOOKUP(M912&amp;(F912-1),'Báo cáo'!#REF!,'Báo cáo'!#REF!),IFERROR(_xlfn.XLOOKUP(M912&amp;(F912+3),'Báo cáo'!#REF!,'Báo cáo'!#REF!),IFERROR(_xlfn.XLOOKUP(M912&amp;(F912+1),'Báo cáo'!#REF!,'Báo cáo'!#REF!),IFERROR(_xlfn.XLOOKUP(M912&amp;(F912-4),'Báo cáo'!#REF!,'Báo cáo'!#REF!),IFERROR(_xlfn.XLOOKUP(M912&amp;(F912+6),'Báo cáo'!#REF!,'Báo cáo'!#REF!),IFERROR(_xlfn.XLOOKUP(M912&amp;(F912-2),'Báo cáo'!#REF!,'Báo cáo'!#REF!),IFERROR(_xlfn.XLOOKUP(M912&amp;(F912+4),'Báo cáo'!#REF!,'Báo cáo'!#REF!),_xlfn.XLOOKUP(M912&amp;(F912+13),'Báo cáo'!#REF!,'Báo cáo'!#REF!))))))))))))))</f>
        <v>#REF!</v>
      </c>
    </row>
    <row r="913" spans="1:15" hidden="1">
      <c r="A913">
        <v>510010</v>
      </c>
      <c r="B913" t="s">
        <v>18518</v>
      </c>
      <c r="C913" t="s">
        <v>18519</v>
      </c>
      <c r="D913" t="s">
        <v>21749</v>
      </c>
      <c r="E913" s="79" t="s">
        <v>21750</v>
      </c>
      <c r="F913" s="80">
        <v>-4610099</v>
      </c>
      <c r="G913" s="81">
        <v>46176</v>
      </c>
      <c r="H913" s="81"/>
      <c r="I913" s="81"/>
      <c r="J913" s="81">
        <v>46197</v>
      </c>
      <c r="K913" t="s">
        <v>21078</v>
      </c>
      <c r="L913" s="21">
        <v>46197</v>
      </c>
      <c r="M913">
        <f t="shared" si="28"/>
        <v>34949</v>
      </c>
      <c r="N913" t="str">
        <f t="shared" si="29"/>
        <v>34949-4610099</v>
      </c>
      <c r="O913" t="e">
        <f>IFERROR(_xlfn.XLOOKUP(M913&amp;(F913),'Báo cáo'!#REF!,'Báo cáo'!#REF!),IFERROR(_xlfn.XLOOKUP(M913&amp;(F913-3),'Báo cáo'!#REF!,'Báo cáo'!#REF!),IFERROR(_xlfn.XLOOKUP(M913&amp;(F913-5),'Báo cáo'!#REF!,'Báo cáo'!#REF!),IFERROR(_xlfn.XLOOKUP(M913&amp;(F913+5),'Báo cáo'!#REF!,'Báo cáo'!#REF!),IFERROR(_xlfn.XLOOKUP(M913&amp;(F913+2),'Báo cáo'!#REF!,'Báo cáo'!#REF!),IFERROR(_xlfn.XLOOKUP(M913&amp;(F913-6),'Báo cáo'!#REF!,'Báo cáo'!#REF!),IFERROR(_xlfn.XLOOKUP(M913&amp;(F913-1),'Báo cáo'!#REF!,'Báo cáo'!#REF!),IFERROR(_xlfn.XLOOKUP(M913&amp;(F913+3),'Báo cáo'!#REF!,'Báo cáo'!#REF!),IFERROR(_xlfn.XLOOKUP(M913&amp;(F913+1),'Báo cáo'!#REF!,'Báo cáo'!#REF!),IFERROR(_xlfn.XLOOKUP(M913&amp;(F913-4),'Báo cáo'!#REF!,'Báo cáo'!#REF!),IFERROR(_xlfn.XLOOKUP(M913&amp;(F913+6),'Báo cáo'!#REF!,'Báo cáo'!#REF!),IFERROR(_xlfn.XLOOKUP(M913&amp;(F913-2),'Báo cáo'!#REF!,'Báo cáo'!#REF!),IFERROR(_xlfn.XLOOKUP(M913&amp;(F913+4),'Báo cáo'!#REF!,'Báo cáo'!#REF!),_xlfn.XLOOKUP(M913&amp;(F913+13),'Báo cáo'!#REF!,'Báo cáo'!#REF!))))))))))))))</f>
        <v>#REF!</v>
      </c>
    </row>
    <row r="914" spans="1:15" hidden="1">
      <c r="A914">
        <v>510010</v>
      </c>
      <c r="B914" t="s">
        <v>18518</v>
      </c>
      <c r="C914" t="s">
        <v>18519</v>
      </c>
      <c r="D914" t="s">
        <v>21751</v>
      </c>
      <c r="E914" s="79" t="s">
        <v>21752</v>
      </c>
      <c r="F914" s="80">
        <v>-5301613</v>
      </c>
      <c r="G914" s="81">
        <v>46176</v>
      </c>
      <c r="H914" s="81"/>
      <c r="I914" s="81"/>
      <c r="J914" s="81">
        <v>46197</v>
      </c>
      <c r="K914" t="s">
        <v>21079</v>
      </c>
      <c r="L914" s="21">
        <v>46197</v>
      </c>
      <c r="M914">
        <f t="shared" si="28"/>
        <v>34930</v>
      </c>
      <c r="N914" t="str">
        <f t="shared" si="29"/>
        <v>34930-5301613</v>
      </c>
      <c r="O914" t="e">
        <f>IFERROR(_xlfn.XLOOKUP(M914&amp;(F914),'Báo cáo'!#REF!,'Báo cáo'!#REF!),IFERROR(_xlfn.XLOOKUP(M914&amp;(F914-3),'Báo cáo'!#REF!,'Báo cáo'!#REF!),IFERROR(_xlfn.XLOOKUP(M914&amp;(F914-5),'Báo cáo'!#REF!,'Báo cáo'!#REF!),IFERROR(_xlfn.XLOOKUP(M914&amp;(F914+5),'Báo cáo'!#REF!,'Báo cáo'!#REF!),IFERROR(_xlfn.XLOOKUP(M914&amp;(F914+2),'Báo cáo'!#REF!,'Báo cáo'!#REF!),IFERROR(_xlfn.XLOOKUP(M914&amp;(F914-6),'Báo cáo'!#REF!,'Báo cáo'!#REF!),IFERROR(_xlfn.XLOOKUP(M914&amp;(F914-1),'Báo cáo'!#REF!,'Báo cáo'!#REF!),IFERROR(_xlfn.XLOOKUP(M914&amp;(F914+3),'Báo cáo'!#REF!,'Báo cáo'!#REF!),IFERROR(_xlfn.XLOOKUP(M914&amp;(F914+1),'Báo cáo'!#REF!,'Báo cáo'!#REF!),IFERROR(_xlfn.XLOOKUP(M914&amp;(F914-4),'Báo cáo'!#REF!,'Báo cáo'!#REF!),IFERROR(_xlfn.XLOOKUP(M914&amp;(F914+6),'Báo cáo'!#REF!,'Báo cáo'!#REF!),IFERROR(_xlfn.XLOOKUP(M914&amp;(F914-2),'Báo cáo'!#REF!,'Báo cáo'!#REF!),IFERROR(_xlfn.XLOOKUP(M914&amp;(F914+4),'Báo cáo'!#REF!,'Báo cáo'!#REF!),_xlfn.XLOOKUP(M914&amp;(F914+13),'Báo cáo'!#REF!,'Báo cáo'!#REF!))))))))))))))</f>
        <v>#REF!</v>
      </c>
    </row>
    <row r="915" spans="1:15" hidden="1">
      <c r="A915">
        <v>510010</v>
      </c>
      <c r="B915" t="s">
        <v>18518</v>
      </c>
      <c r="C915" t="s">
        <v>18519</v>
      </c>
      <c r="D915" t="s">
        <v>21753</v>
      </c>
      <c r="E915" s="79" t="s">
        <v>21754</v>
      </c>
      <c r="F915" s="80">
        <v>-9220197</v>
      </c>
      <c r="G915" s="81">
        <v>46176</v>
      </c>
      <c r="H915" s="81"/>
      <c r="I915" s="81"/>
      <c r="J915" s="81">
        <v>46197</v>
      </c>
      <c r="K915" t="s">
        <v>18296</v>
      </c>
      <c r="L915" s="21">
        <v>46197</v>
      </c>
      <c r="M915">
        <f t="shared" si="28"/>
        <v>34900</v>
      </c>
      <c r="N915" t="str">
        <f t="shared" si="29"/>
        <v>34900-9220197</v>
      </c>
      <c r="O915" t="e">
        <f>IFERROR(_xlfn.XLOOKUP(M915&amp;(F915),'Báo cáo'!#REF!,'Báo cáo'!#REF!),IFERROR(_xlfn.XLOOKUP(M915&amp;(F915-3),'Báo cáo'!#REF!,'Báo cáo'!#REF!),IFERROR(_xlfn.XLOOKUP(M915&amp;(F915-5),'Báo cáo'!#REF!,'Báo cáo'!#REF!),IFERROR(_xlfn.XLOOKUP(M915&amp;(F915+5),'Báo cáo'!#REF!,'Báo cáo'!#REF!),IFERROR(_xlfn.XLOOKUP(M915&amp;(F915+2),'Báo cáo'!#REF!,'Báo cáo'!#REF!),IFERROR(_xlfn.XLOOKUP(M915&amp;(F915-6),'Báo cáo'!#REF!,'Báo cáo'!#REF!),IFERROR(_xlfn.XLOOKUP(M915&amp;(F915-1),'Báo cáo'!#REF!,'Báo cáo'!#REF!),IFERROR(_xlfn.XLOOKUP(M915&amp;(F915+3),'Báo cáo'!#REF!,'Báo cáo'!#REF!),IFERROR(_xlfn.XLOOKUP(M915&amp;(F915+1),'Báo cáo'!#REF!,'Báo cáo'!#REF!),IFERROR(_xlfn.XLOOKUP(M915&amp;(F915-4),'Báo cáo'!#REF!,'Báo cáo'!#REF!),IFERROR(_xlfn.XLOOKUP(M915&amp;(F915+6),'Báo cáo'!#REF!,'Báo cáo'!#REF!),IFERROR(_xlfn.XLOOKUP(M915&amp;(F915-2),'Báo cáo'!#REF!,'Báo cáo'!#REF!),IFERROR(_xlfn.XLOOKUP(M915&amp;(F915+4),'Báo cáo'!#REF!,'Báo cáo'!#REF!),_xlfn.XLOOKUP(M915&amp;(F915+13),'Báo cáo'!#REF!,'Báo cáo'!#REF!))))))))))))))</f>
        <v>#REF!</v>
      </c>
    </row>
    <row r="916" spans="1:15" hidden="1">
      <c r="A916">
        <v>510010</v>
      </c>
      <c r="B916" t="s">
        <v>18518</v>
      </c>
      <c r="C916" t="s">
        <v>18519</v>
      </c>
      <c r="D916" t="s">
        <v>21755</v>
      </c>
      <c r="E916" s="79" t="s">
        <v>21756</v>
      </c>
      <c r="F916" s="80">
        <v>-2305049</v>
      </c>
      <c r="G916" s="81">
        <v>46176</v>
      </c>
      <c r="H916" s="81"/>
      <c r="I916" s="81"/>
      <c r="J916" s="81">
        <v>46197</v>
      </c>
      <c r="K916" t="s">
        <v>21082</v>
      </c>
      <c r="L916" s="21">
        <v>46197</v>
      </c>
      <c r="M916">
        <f t="shared" si="28"/>
        <v>32442</v>
      </c>
      <c r="N916" t="str">
        <f t="shared" si="29"/>
        <v>32442-2305049</v>
      </c>
      <c r="O916" t="e">
        <f>IFERROR(_xlfn.XLOOKUP(M916&amp;(F916),'Báo cáo'!#REF!,'Báo cáo'!#REF!),IFERROR(_xlfn.XLOOKUP(M916&amp;(F916-3),'Báo cáo'!#REF!,'Báo cáo'!#REF!),IFERROR(_xlfn.XLOOKUP(M916&amp;(F916-5),'Báo cáo'!#REF!,'Báo cáo'!#REF!),IFERROR(_xlfn.XLOOKUP(M916&amp;(F916+5),'Báo cáo'!#REF!,'Báo cáo'!#REF!),IFERROR(_xlfn.XLOOKUP(M916&amp;(F916+2),'Báo cáo'!#REF!,'Báo cáo'!#REF!),IFERROR(_xlfn.XLOOKUP(M916&amp;(F916-6),'Báo cáo'!#REF!,'Báo cáo'!#REF!),IFERROR(_xlfn.XLOOKUP(M916&amp;(F916-1),'Báo cáo'!#REF!,'Báo cáo'!#REF!),IFERROR(_xlfn.XLOOKUP(M916&amp;(F916+3),'Báo cáo'!#REF!,'Báo cáo'!#REF!),IFERROR(_xlfn.XLOOKUP(M916&amp;(F916+1),'Báo cáo'!#REF!,'Báo cáo'!#REF!),IFERROR(_xlfn.XLOOKUP(M916&amp;(F916-4),'Báo cáo'!#REF!,'Báo cáo'!#REF!),IFERROR(_xlfn.XLOOKUP(M916&amp;(F916+6),'Báo cáo'!#REF!,'Báo cáo'!#REF!),IFERROR(_xlfn.XLOOKUP(M916&amp;(F916-2),'Báo cáo'!#REF!,'Báo cáo'!#REF!),IFERROR(_xlfn.XLOOKUP(M916&amp;(F916+4),'Báo cáo'!#REF!,'Báo cáo'!#REF!),_xlfn.XLOOKUP(M916&amp;(F916+13),'Báo cáo'!#REF!,'Báo cáo'!#REF!))))))))))))))</f>
        <v>#REF!</v>
      </c>
    </row>
    <row r="917" spans="1:15" hidden="1">
      <c r="A917">
        <v>510010</v>
      </c>
      <c r="B917" t="s">
        <v>18518</v>
      </c>
      <c r="C917" t="s">
        <v>18519</v>
      </c>
      <c r="D917" t="s">
        <v>21757</v>
      </c>
      <c r="E917" s="79" t="s">
        <v>21758</v>
      </c>
      <c r="F917" s="80">
        <v>-5186361</v>
      </c>
      <c r="G917" s="81">
        <v>46176</v>
      </c>
      <c r="H917" s="81"/>
      <c r="I917" s="81"/>
      <c r="J917" s="81">
        <v>46197</v>
      </c>
      <c r="K917" t="s">
        <v>21081</v>
      </c>
      <c r="L917" s="21">
        <v>46197</v>
      </c>
      <c r="M917">
        <f t="shared" si="28"/>
        <v>32282</v>
      </c>
      <c r="N917" t="str">
        <f t="shared" si="29"/>
        <v>32282-5186361</v>
      </c>
      <c r="O917" t="e">
        <f>IFERROR(_xlfn.XLOOKUP(M917&amp;(F917),'Báo cáo'!#REF!,'Báo cáo'!#REF!),IFERROR(_xlfn.XLOOKUP(M917&amp;(F917-3),'Báo cáo'!#REF!,'Báo cáo'!#REF!),IFERROR(_xlfn.XLOOKUP(M917&amp;(F917-5),'Báo cáo'!#REF!,'Báo cáo'!#REF!),IFERROR(_xlfn.XLOOKUP(M917&amp;(F917+5),'Báo cáo'!#REF!,'Báo cáo'!#REF!),IFERROR(_xlfn.XLOOKUP(M917&amp;(F917+2),'Báo cáo'!#REF!,'Báo cáo'!#REF!),IFERROR(_xlfn.XLOOKUP(M917&amp;(F917-6),'Báo cáo'!#REF!,'Báo cáo'!#REF!),IFERROR(_xlfn.XLOOKUP(M917&amp;(F917-1),'Báo cáo'!#REF!,'Báo cáo'!#REF!),IFERROR(_xlfn.XLOOKUP(M917&amp;(F917+3),'Báo cáo'!#REF!,'Báo cáo'!#REF!),IFERROR(_xlfn.XLOOKUP(M917&amp;(F917+1),'Báo cáo'!#REF!,'Báo cáo'!#REF!),IFERROR(_xlfn.XLOOKUP(M917&amp;(F917-4),'Báo cáo'!#REF!,'Báo cáo'!#REF!),IFERROR(_xlfn.XLOOKUP(M917&amp;(F917+6),'Báo cáo'!#REF!,'Báo cáo'!#REF!),IFERROR(_xlfn.XLOOKUP(M917&amp;(F917-2),'Báo cáo'!#REF!,'Báo cáo'!#REF!),IFERROR(_xlfn.XLOOKUP(M917&amp;(F917+4),'Báo cáo'!#REF!,'Báo cáo'!#REF!),_xlfn.XLOOKUP(M917&amp;(F917+13),'Báo cáo'!#REF!,'Báo cáo'!#REF!))))))))))))))</f>
        <v>#REF!</v>
      </c>
    </row>
    <row r="918" spans="1:15" hidden="1">
      <c r="A918">
        <v>510010</v>
      </c>
      <c r="B918" t="s">
        <v>18518</v>
      </c>
      <c r="C918" t="s">
        <v>18519</v>
      </c>
      <c r="D918" t="s">
        <v>21759</v>
      </c>
      <c r="E918" s="79" t="s">
        <v>21760</v>
      </c>
      <c r="F918" s="80">
        <v>-5026919</v>
      </c>
      <c r="G918" s="81">
        <v>46191</v>
      </c>
      <c r="H918" s="81"/>
      <c r="I918" s="81"/>
      <c r="J918" s="81">
        <v>46197</v>
      </c>
      <c r="K918" t="s">
        <v>21319</v>
      </c>
      <c r="L918" s="21">
        <v>46197</v>
      </c>
      <c r="M918">
        <f t="shared" si="28"/>
        <v>4924</v>
      </c>
      <c r="N918" t="str">
        <f t="shared" si="29"/>
        <v>4924-5026919</v>
      </c>
      <c r="O918" t="e">
        <f>IFERROR(_xlfn.XLOOKUP(M918&amp;(F918),'Báo cáo'!#REF!,'Báo cáo'!#REF!),IFERROR(_xlfn.XLOOKUP(M918&amp;(F918-3),'Báo cáo'!#REF!,'Báo cáo'!#REF!),IFERROR(_xlfn.XLOOKUP(M918&amp;(F918-5),'Báo cáo'!#REF!,'Báo cáo'!#REF!),IFERROR(_xlfn.XLOOKUP(M918&amp;(F918+5),'Báo cáo'!#REF!,'Báo cáo'!#REF!),IFERROR(_xlfn.XLOOKUP(M918&amp;(F918+2),'Báo cáo'!#REF!,'Báo cáo'!#REF!),IFERROR(_xlfn.XLOOKUP(M918&amp;(F918-6),'Báo cáo'!#REF!,'Báo cáo'!#REF!),IFERROR(_xlfn.XLOOKUP(M918&amp;(F918-1),'Báo cáo'!#REF!,'Báo cáo'!#REF!),IFERROR(_xlfn.XLOOKUP(M918&amp;(F918+3),'Báo cáo'!#REF!,'Báo cáo'!#REF!),IFERROR(_xlfn.XLOOKUP(M918&amp;(F918+1),'Báo cáo'!#REF!,'Báo cáo'!#REF!),IFERROR(_xlfn.XLOOKUP(M918&amp;(F918-4),'Báo cáo'!#REF!,'Báo cáo'!#REF!),IFERROR(_xlfn.XLOOKUP(M918&amp;(F918+6),'Báo cáo'!#REF!,'Báo cáo'!#REF!),IFERROR(_xlfn.XLOOKUP(M918&amp;(F918-2),'Báo cáo'!#REF!,'Báo cáo'!#REF!),IFERROR(_xlfn.XLOOKUP(M918&amp;(F918+4),'Báo cáo'!#REF!,'Báo cáo'!#REF!),_xlfn.XLOOKUP(M918&amp;(F918+13),'Báo cáo'!#REF!,'Báo cáo'!#REF!))))))))))))))</f>
        <v>#REF!</v>
      </c>
    </row>
    <row r="919" spans="1:15" hidden="1">
      <c r="A919">
        <v>510010</v>
      </c>
      <c r="B919" t="s">
        <v>18518</v>
      </c>
      <c r="C919" t="s">
        <v>18519</v>
      </c>
      <c r="D919" t="s">
        <v>21759</v>
      </c>
      <c r="E919" s="79" t="s">
        <v>21761</v>
      </c>
      <c r="F919" s="80">
        <v>-4654554</v>
      </c>
      <c r="G919" s="81">
        <v>46191</v>
      </c>
      <c r="H919" s="81"/>
      <c r="I919" s="81"/>
      <c r="J919" s="81">
        <v>46197</v>
      </c>
      <c r="K919" t="s">
        <v>21319</v>
      </c>
      <c r="L919" s="21">
        <v>46197</v>
      </c>
      <c r="M919">
        <f t="shared" si="28"/>
        <v>4924</v>
      </c>
      <c r="N919" t="str">
        <f t="shared" si="29"/>
        <v>4924-4654554</v>
      </c>
      <c r="O919" t="e">
        <f>IFERROR(_xlfn.XLOOKUP(M919&amp;(F919),'Báo cáo'!#REF!,'Báo cáo'!#REF!),IFERROR(_xlfn.XLOOKUP(M919&amp;(F919-3),'Báo cáo'!#REF!,'Báo cáo'!#REF!),IFERROR(_xlfn.XLOOKUP(M919&amp;(F919-5),'Báo cáo'!#REF!,'Báo cáo'!#REF!),IFERROR(_xlfn.XLOOKUP(M919&amp;(F919+5),'Báo cáo'!#REF!,'Báo cáo'!#REF!),IFERROR(_xlfn.XLOOKUP(M919&amp;(F919+2),'Báo cáo'!#REF!,'Báo cáo'!#REF!),IFERROR(_xlfn.XLOOKUP(M919&amp;(F919-6),'Báo cáo'!#REF!,'Báo cáo'!#REF!),IFERROR(_xlfn.XLOOKUP(M919&amp;(F919-1),'Báo cáo'!#REF!,'Báo cáo'!#REF!),IFERROR(_xlfn.XLOOKUP(M919&amp;(F919+3),'Báo cáo'!#REF!,'Báo cáo'!#REF!),IFERROR(_xlfn.XLOOKUP(M919&amp;(F919+1),'Báo cáo'!#REF!,'Báo cáo'!#REF!),IFERROR(_xlfn.XLOOKUP(M919&amp;(F919-4),'Báo cáo'!#REF!,'Báo cáo'!#REF!),IFERROR(_xlfn.XLOOKUP(M919&amp;(F919+6),'Báo cáo'!#REF!,'Báo cáo'!#REF!),IFERROR(_xlfn.XLOOKUP(M919&amp;(F919-2),'Báo cáo'!#REF!,'Báo cáo'!#REF!),IFERROR(_xlfn.XLOOKUP(M919&amp;(F919+4),'Báo cáo'!#REF!,'Báo cáo'!#REF!),_xlfn.XLOOKUP(M919&amp;(F919+13),'Báo cáo'!#REF!,'Báo cáo'!#REF!))))))))))))))</f>
        <v>#REF!</v>
      </c>
    </row>
    <row r="920" spans="1:15" hidden="1">
      <c r="A920">
        <v>510010</v>
      </c>
      <c r="B920" t="s">
        <v>18518</v>
      </c>
      <c r="C920" t="s">
        <v>18519</v>
      </c>
      <c r="D920" t="s">
        <v>21762</v>
      </c>
      <c r="E920" s="79" t="s">
        <v>21763</v>
      </c>
      <c r="F920" s="80">
        <v>15088167</v>
      </c>
      <c r="G920" s="81">
        <v>46157</v>
      </c>
      <c r="H920" s="81"/>
      <c r="I920" s="81"/>
      <c r="J920" s="81">
        <v>46197</v>
      </c>
      <c r="K920" t="s">
        <v>18326</v>
      </c>
      <c r="L920" s="21">
        <v>46197</v>
      </c>
      <c r="M920">
        <f t="shared" si="28"/>
        <v>36139</v>
      </c>
      <c r="N920" t="str">
        <f t="shared" si="29"/>
        <v>3613915088167</v>
      </c>
      <c r="O920" t="e">
        <f>IFERROR(_xlfn.XLOOKUP(M920&amp;(F920),'Báo cáo'!#REF!,'Báo cáo'!#REF!),IFERROR(_xlfn.XLOOKUP(M920&amp;(F920-3),'Báo cáo'!#REF!,'Báo cáo'!#REF!),IFERROR(_xlfn.XLOOKUP(M920&amp;(F920-5),'Báo cáo'!#REF!,'Báo cáo'!#REF!),IFERROR(_xlfn.XLOOKUP(M920&amp;(F920+5),'Báo cáo'!#REF!,'Báo cáo'!#REF!),IFERROR(_xlfn.XLOOKUP(M920&amp;(F920+2),'Báo cáo'!#REF!,'Báo cáo'!#REF!),IFERROR(_xlfn.XLOOKUP(M920&amp;(F920-6),'Báo cáo'!#REF!,'Báo cáo'!#REF!),IFERROR(_xlfn.XLOOKUP(M920&amp;(F920-1),'Báo cáo'!#REF!,'Báo cáo'!#REF!),IFERROR(_xlfn.XLOOKUP(M920&amp;(F920+3),'Báo cáo'!#REF!,'Báo cáo'!#REF!),IFERROR(_xlfn.XLOOKUP(M920&amp;(F920+1),'Báo cáo'!#REF!,'Báo cáo'!#REF!),IFERROR(_xlfn.XLOOKUP(M920&amp;(F920-4),'Báo cáo'!#REF!,'Báo cáo'!#REF!),IFERROR(_xlfn.XLOOKUP(M920&amp;(F920+6),'Báo cáo'!#REF!,'Báo cáo'!#REF!),IFERROR(_xlfn.XLOOKUP(M920&amp;(F920-2),'Báo cáo'!#REF!,'Báo cáo'!#REF!),IFERROR(_xlfn.XLOOKUP(M920&amp;(F920+4),'Báo cáo'!#REF!,'Báo cáo'!#REF!),_xlfn.XLOOKUP(M920&amp;(F920+13),'Báo cáo'!#REF!,'Báo cáo'!#REF!))))))))))))))</f>
        <v>#REF!</v>
      </c>
    </row>
    <row r="921" spans="1:15" hidden="1">
      <c r="A921">
        <v>510011</v>
      </c>
      <c r="B921" t="s">
        <v>18518</v>
      </c>
      <c r="C921" t="s">
        <v>18519</v>
      </c>
      <c r="D921" t="s">
        <v>21764</v>
      </c>
      <c r="E921" s="79" t="s">
        <v>21765</v>
      </c>
      <c r="F921" s="80">
        <v>1205348</v>
      </c>
      <c r="G921" s="81">
        <v>46156</v>
      </c>
      <c r="H921" s="81"/>
      <c r="I921" s="81"/>
      <c r="J921" s="81">
        <v>46197</v>
      </c>
      <c r="K921" t="s">
        <v>18305</v>
      </c>
      <c r="L921" s="21">
        <v>46197</v>
      </c>
      <c r="M921">
        <f t="shared" si="28"/>
        <v>34773</v>
      </c>
      <c r="N921" t="str">
        <f t="shared" si="29"/>
        <v>347731205348</v>
      </c>
      <c r="O921" t="e">
        <f>IFERROR(_xlfn.XLOOKUP(M921&amp;(F921),'Báo cáo'!#REF!,'Báo cáo'!#REF!),IFERROR(_xlfn.XLOOKUP(M921&amp;(F921-3),'Báo cáo'!#REF!,'Báo cáo'!#REF!),IFERROR(_xlfn.XLOOKUP(M921&amp;(F921-5),'Báo cáo'!#REF!,'Báo cáo'!#REF!),IFERROR(_xlfn.XLOOKUP(M921&amp;(F921+5),'Báo cáo'!#REF!,'Báo cáo'!#REF!),IFERROR(_xlfn.XLOOKUP(M921&amp;(F921+2),'Báo cáo'!#REF!,'Báo cáo'!#REF!),IFERROR(_xlfn.XLOOKUP(M921&amp;(F921-6),'Báo cáo'!#REF!,'Báo cáo'!#REF!),IFERROR(_xlfn.XLOOKUP(M921&amp;(F921-1),'Báo cáo'!#REF!,'Báo cáo'!#REF!),IFERROR(_xlfn.XLOOKUP(M921&amp;(F921+3),'Báo cáo'!#REF!,'Báo cáo'!#REF!),IFERROR(_xlfn.XLOOKUP(M921&amp;(F921+1),'Báo cáo'!#REF!,'Báo cáo'!#REF!),IFERROR(_xlfn.XLOOKUP(M921&amp;(F921-4),'Báo cáo'!#REF!,'Báo cáo'!#REF!),IFERROR(_xlfn.XLOOKUP(M921&amp;(F921+6),'Báo cáo'!#REF!,'Báo cáo'!#REF!),IFERROR(_xlfn.XLOOKUP(M921&amp;(F921-2),'Báo cáo'!#REF!,'Báo cáo'!#REF!),IFERROR(_xlfn.XLOOKUP(M921&amp;(F921+4),'Báo cáo'!#REF!,'Báo cáo'!#REF!),_xlfn.XLOOKUP(M921&amp;(F921+13),'Báo cáo'!#REF!,'Báo cáo'!#REF!))))))))))))))</f>
        <v>#REF!</v>
      </c>
    </row>
    <row r="922" spans="1:15" hidden="1">
      <c r="A922">
        <v>510011</v>
      </c>
      <c r="B922" t="s">
        <v>18518</v>
      </c>
      <c r="C922" t="s">
        <v>18519</v>
      </c>
      <c r="D922" t="s">
        <v>21766</v>
      </c>
      <c r="E922" s="79" t="s">
        <v>21767</v>
      </c>
      <c r="F922" s="80">
        <v>-767674</v>
      </c>
      <c r="G922" s="81">
        <v>46183</v>
      </c>
      <c r="H922" s="81"/>
      <c r="I922" s="81"/>
      <c r="J922" s="81">
        <v>46197</v>
      </c>
      <c r="K922" t="s">
        <v>21878</v>
      </c>
      <c r="L922" s="21">
        <v>46197</v>
      </c>
      <c r="M922">
        <f t="shared" si="28"/>
        <v>544</v>
      </c>
      <c r="N922" t="str">
        <f t="shared" si="29"/>
        <v>544-767674</v>
      </c>
      <c r="O922" t="e">
        <f>IFERROR(_xlfn.XLOOKUP(M922&amp;(F922),'Báo cáo'!#REF!,'Báo cáo'!#REF!),IFERROR(_xlfn.XLOOKUP(M922&amp;(F922-3),'Báo cáo'!#REF!,'Báo cáo'!#REF!),IFERROR(_xlfn.XLOOKUP(M922&amp;(F922-5),'Báo cáo'!#REF!,'Báo cáo'!#REF!),IFERROR(_xlfn.XLOOKUP(M922&amp;(F922+5),'Báo cáo'!#REF!,'Báo cáo'!#REF!),IFERROR(_xlfn.XLOOKUP(M922&amp;(F922+2),'Báo cáo'!#REF!,'Báo cáo'!#REF!),IFERROR(_xlfn.XLOOKUP(M922&amp;(F922-6),'Báo cáo'!#REF!,'Báo cáo'!#REF!),IFERROR(_xlfn.XLOOKUP(M922&amp;(F922-1),'Báo cáo'!#REF!,'Báo cáo'!#REF!),IFERROR(_xlfn.XLOOKUP(M922&amp;(F922+3),'Báo cáo'!#REF!,'Báo cáo'!#REF!),IFERROR(_xlfn.XLOOKUP(M922&amp;(F922+1),'Báo cáo'!#REF!,'Báo cáo'!#REF!),IFERROR(_xlfn.XLOOKUP(M922&amp;(F922-4),'Báo cáo'!#REF!,'Báo cáo'!#REF!),IFERROR(_xlfn.XLOOKUP(M922&amp;(F922+6),'Báo cáo'!#REF!,'Báo cáo'!#REF!),IFERROR(_xlfn.XLOOKUP(M922&amp;(F922-2),'Báo cáo'!#REF!,'Báo cáo'!#REF!),IFERROR(_xlfn.XLOOKUP(M922&amp;(F922+4),'Báo cáo'!#REF!,'Báo cáo'!#REF!),_xlfn.XLOOKUP(M922&amp;(F922+13),'Báo cáo'!#REF!,'Báo cáo'!#REF!))))))))))))))</f>
        <v>#REF!</v>
      </c>
    </row>
    <row r="923" spans="1:15" hidden="1">
      <c r="A923">
        <v>510011</v>
      </c>
      <c r="B923" t="s">
        <v>18518</v>
      </c>
      <c r="C923" t="s">
        <v>18519</v>
      </c>
      <c r="D923" t="s">
        <v>21768</v>
      </c>
      <c r="E923" s="79" t="s">
        <v>21769</v>
      </c>
      <c r="F923" s="80">
        <v>1596267</v>
      </c>
      <c r="G923" s="81">
        <v>46154</v>
      </c>
      <c r="H923" s="81"/>
      <c r="I923" s="81"/>
      <c r="J923" s="81">
        <v>46197</v>
      </c>
      <c r="K923" t="s">
        <v>18287</v>
      </c>
      <c r="L923" s="21">
        <v>46197</v>
      </c>
      <c r="M923">
        <f t="shared" si="28"/>
        <v>34657</v>
      </c>
      <c r="N923" t="str">
        <f t="shared" si="29"/>
        <v>346571596267</v>
      </c>
      <c r="O923" t="e">
        <f>IFERROR(_xlfn.XLOOKUP(M923&amp;(F923),'Báo cáo'!#REF!,'Báo cáo'!#REF!),IFERROR(_xlfn.XLOOKUP(M923&amp;(F923-3),'Báo cáo'!#REF!,'Báo cáo'!#REF!),IFERROR(_xlfn.XLOOKUP(M923&amp;(F923-5),'Báo cáo'!#REF!,'Báo cáo'!#REF!),IFERROR(_xlfn.XLOOKUP(M923&amp;(F923+5),'Báo cáo'!#REF!,'Báo cáo'!#REF!),IFERROR(_xlfn.XLOOKUP(M923&amp;(F923+2),'Báo cáo'!#REF!,'Báo cáo'!#REF!),IFERROR(_xlfn.XLOOKUP(M923&amp;(F923-6),'Báo cáo'!#REF!,'Báo cáo'!#REF!),IFERROR(_xlfn.XLOOKUP(M923&amp;(F923-1),'Báo cáo'!#REF!,'Báo cáo'!#REF!),IFERROR(_xlfn.XLOOKUP(M923&amp;(F923+3),'Báo cáo'!#REF!,'Báo cáo'!#REF!),IFERROR(_xlfn.XLOOKUP(M923&amp;(F923+1),'Báo cáo'!#REF!,'Báo cáo'!#REF!),IFERROR(_xlfn.XLOOKUP(M923&amp;(F923-4),'Báo cáo'!#REF!,'Báo cáo'!#REF!),IFERROR(_xlfn.XLOOKUP(M923&amp;(F923+6),'Báo cáo'!#REF!,'Báo cáo'!#REF!),IFERROR(_xlfn.XLOOKUP(M923&amp;(F923-2),'Báo cáo'!#REF!,'Báo cáo'!#REF!),IFERROR(_xlfn.XLOOKUP(M923&amp;(F923+4),'Báo cáo'!#REF!,'Báo cáo'!#REF!),_xlfn.XLOOKUP(M923&amp;(F923+13),'Báo cáo'!#REF!,'Báo cáo'!#REF!))))))))))))))</f>
        <v>#REF!</v>
      </c>
    </row>
    <row r="924" spans="1:15" hidden="1">
      <c r="A924">
        <v>510011</v>
      </c>
      <c r="B924" t="s">
        <v>18518</v>
      </c>
      <c r="C924" t="s">
        <v>18519</v>
      </c>
      <c r="D924" t="s">
        <v>21770</v>
      </c>
      <c r="E924" s="79" t="s">
        <v>21771</v>
      </c>
      <c r="F924" s="80">
        <v>2726136</v>
      </c>
      <c r="G924" s="81">
        <v>46161</v>
      </c>
      <c r="H924" s="81"/>
      <c r="I924" s="81"/>
      <c r="J924" s="81">
        <v>46197</v>
      </c>
      <c r="K924" t="s">
        <v>18347</v>
      </c>
      <c r="L924" s="21">
        <v>46197</v>
      </c>
      <c r="M924">
        <f t="shared" si="28"/>
        <v>36492</v>
      </c>
      <c r="N924" t="str">
        <f t="shared" si="29"/>
        <v>364922726136</v>
      </c>
      <c r="O924" t="e">
        <f>IFERROR(_xlfn.XLOOKUP(M924&amp;(F924),'Báo cáo'!#REF!,'Báo cáo'!#REF!),IFERROR(_xlfn.XLOOKUP(M924&amp;(F924-3),'Báo cáo'!#REF!,'Báo cáo'!#REF!),IFERROR(_xlfn.XLOOKUP(M924&amp;(F924-5),'Báo cáo'!#REF!,'Báo cáo'!#REF!),IFERROR(_xlfn.XLOOKUP(M924&amp;(F924+5),'Báo cáo'!#REF!,'Báo cáo'!#REF!),IFERROR(_xlfn.XLOOKUP(M924&amp;(F924+2),'Báo cáo'!#REF!,'Báo cáo'!#REF!),IFERROR(_xlfn.XLOOKUP(M924&amp;(F924-6),'Báo cáo'!#REF!,'Báo cáo'!#REF!),IFERROR(_xlfn.XLOOKUP(M924&amp;(F924-1),'Báo cáo'!#REF!,'Báo cáo'!#REF!),IFERROR(_xlfn.XLOOKUP(M924&amp;(F924+3),'Báo cáo'!#REF!,'Báo cáo'!#REF!),IFERROR(_xlfn.XLOOKUP(M924&amp;(F924+1),'Báo cáo'!#REF!,'Báo cáo'!#REF!),IFERROR(_xlfn.XLOOKUP(M924&amp;(F924-4),'Báo cáo'!#REF!,'Báo cáo'!#REF!),IFERROR(_xlfn.XLOOKUP(M924&amp;(F924+6),'Báo cáo'!#REF!,'Báo cáo'!#REF!),IFERROR(_xlfn.XLOOKUP(M924&amp;(F924-2),'Báo cáo'!#REF!,'Báo cáo'!#REF!),IFERROR(_xlfn.XLOOKUP(M924&amp;(F924+4),'Báo cáo'!#REF!,'Báo cáo'!#REF!),_xlfn.XLOOKUP(M924&amp;(F924+13),'Báo cáo'!#REF!,'Báo cáo'!#REF!))))))))))))))</f>
        <v>#REF!</v>
      </c>
    </row>
    <row r="925" spans="1:15" hidden="1">
      <c r="A925">
        <v>510012</v>
      </c>
      <c r="B925" t="s">
        <v>18518</v>
      </c>
      <c r="C925" t="s">
        <v>18519</v>
      </c>
      <c r="D925" t="s">
        <v>21772</v>
      </c>
      <c r="E925" s="79" t="s">
        <v>21773</v>
      </c>
      <c r="F925" s="80">
        <v>-2851646</v>
      </c>
      <c r="G925" s="81">
        <v>46182</v>
      </c>
      <c r="H925" s="81"/>
      <c r="I925" s="81"/>
      <c r="J925" s="81">
        <v>46197</v>
      </c>
      <c r="K925" t="s">
        <v>21879</v>
      </c>
      <c r="L925" s="21">
        <v>46197</v>
      </c>
      <c r="M925">
        <f t="shared" si="28"/>
        <v>463</v>
      </c>
      <c r="N925" t="str">
        <f t="shared" si="29"/>
        <v>463-2851646</v>
      </c>
      <c r="O925" t="e">
        <f>IFERROR(_xlfn.XLOOKUP(M925&amp;(F925),'Báo cáo'!#REF!,'Báo cáo'!#REF!),IFERROR(_xlfn.XLOOKUP(M925&amp;(F925-3),'Báo cáo'!#REF!,'Báo cáo'!#REF!),IFERROR(_xlfn.XLOOKUP(M925&amp;(F925-5),'Báo cáo'!#REF!,'Báo cáo'!#REF!),IFERROR(_xlfn.XLOOKUP(M925&amp;(F925+5),'Báo cáo'!#REF!,'Báo cáo'!#REF!),IFERROR(_xlfn.XLOOKUP(M925&amp;(F925+2),'Báo cáo'!#REF!,'Báo cáo'!#REF!),IFERROR(_xlfn.XLOOKUP(M925&amp;(F925-6),'Báo cáo'!#REF!,'Báo cáo'!#REF!),IFERROR(_xlfn.XLOOKUP(M925&amp;(F925-1),'Báo cáo'!#REF!,'Báo cáo'!#REF!),IFERROR(_xlfn.XLOOKUP(M925&amp;(F925+3),'Báo cáo'!#REF!,'Báo cáo'!#REF!),IFERROR(_xlfn.XLOOKUP(M925&amp;(F925+1),'Báo cáo'!#REF!,'Báo cáo'!#REF!),IFERROR(_xlfn.XLOOKUP(M925&amp;(F925-4),'Báo cáo'!#REF!,'Báo cáo'!#REF!),IFERROR(_xlfn.XLOOKUP(M925&amp;(F925+6),'Báo cáo'!#REF!,'Báo cáo'!#REF!),IFERROR(_xlfn.XLOOKUP(M925&amp;(F925-2),'Báo cáo'!#REF!,'Báo cáo'!#REF!),IFERROR(_xlfn.XLOOKUP(M925&amp;(F925+4),'Báo cáo'!#REF!,'Báo cáo'!#REF!),_xlfn.XLOOKUP(M925&amp;(F925+13),'Báo cáo'!#REF!,'Báo cáo'!#REF!))))))))))))))</f>
        <v>#REF!</v>
      </c>
    </row>
    <row r="926" spans="1:15" hidden="1">
      <c r="A926">
        <v>510012</v>
      </c>
      <c r="B926" t="s">
        <v>18518</v>
      </c>
      <c r="C926" t="s">
        <v>18519</v>
      </c>
      <c r="D926" t="s">
        <v>21774</v>
      </c>
      <c r="E926" s="79" t="s">
        <v>21775</v>
      </c>
      <c r="F926" s="80">
        <v>3942972</v>
      </c>
      <c r="G926" s="81">
        <v>46150</v>
      </c>
      <c r="H926" s="81"/>
      <c r="I926" s="81"/>
      <c r="J926" s="81">
        <v>46197</v>
      </c>
      <c r="K926" t="s">
        <v>18236</v>
      </c>
      <c r="L926" s="21">
        <v>46197</v>
      </c>
      <c r="M926">
        <f t="shared" si="28"/>
        <v>33042</v>
      </c>
      <c r="N926" t="str">
        <f t="shared" si="29"/>
        <v>330423942972</v>
      </c>
      <c r="O926" t="e">
        <f>IFERROR(_xlfn.XLOOKUP(M926&amp;(F926),'Báo cáo'!#REF!,'Báo cáo'!#REF!),IFERROR(_xlfn.XLOOKUP(M926&amp;(F926-3),'Báo cáo'!#REF!,'Báo cáo'!#REF!),IFERROR(_xlfn.XLOOKUP(M926&amp;(F926-5),'Báo cáo'!#REF!,'Báo cáo'!#REF!),IFERROR(_xlfn.XLOOKUP(M926&amp;(F926+5),'Báo cáo'!#REF!,'Báo cáo'!#REF!),IFERROR(_xlfn.XLOOKUP(M926&amp;(F926+2),'Báo cáo'!#REF!,'Báo cáo'!#REF!),IFERROR(_xlfn.XLOOKUP(M926&amp;(F926-6),'Báo cáo'!#REF!,'Báo cáo'!#REF!),IFERROR(_xlfn.XLOOKUP(M926&amp;(F926-1),'Báo cáo'!#REF!,'Báo cáo'!#REF!),IFERROR(_xlfn.XLOOKUP(M926&amp;(F926+3),'Báo cáo'!#REF!,'Báo cáo'!#REF!),IFERROR(_xlfn.XLOOKUP(M926&amp;(F926+1),'Báo cáo'!#REF!,'Báo cáo'!#REF!),IFERROR(_xlfn.XLOOKUP(M926&amp;(F926-4),'Báo cáo'!#REF!,'Báo cáo'!#REF!),IFERROR(_xlfn.XLOOKUP(M926&amp;(F926+6),'Báo cáo'!#REF!,'Báo cáo'!#REF!),IFERROR(_xlfn.XLOOKUP(M926&amp;(F926-2),'Báo cáo'!#REF!,'Báo cáo'!#REF!),IFERROR(_xlfn.XLOOKUP(M926&amp;(F926+4),'Báo cáo'!#REF!,'Báo cáo'!#REF!),_xlfn.XLOOKUP(M926&amp;(F926+13),'Báo cáo'!#REF!,'Báo cáo'!#REF!))))))))))))))</f>
        <v>#REF!</v>
      </c>
    </row>
    <row r="927" spans="1:15" hidden="1">
      <c r="A927">
        <v>510013</v>
      </c>
      <c r="B927" t="s">
        <v>18518</v>
      </c>
      <c r="C927" t="s">
        <v>18519</v>
      </c>
      <c r="D927" t="s">
        <v>21776</v>
      </c>
      <c r="E927" s="79" t="s">
        <v>21777</v>
      </c>
      <c r="F927" s="80">
        <v>2381522</v>
      </c>
      <c r="G927" s="81">
        <v>46153</v>
      </c>
      <c r="H927" s="81"/>
      <c r="I927" s="81"/>
      <c r="J927" s="81">
        <v>46197</v>
      </c>
      <c r="K927" t="s">
        <v>18257</v>
      </c>
      <c r="L927" s="21">
        <v>46197</v>
      </c>
      <c r="M927">
        <f t="shared" si="28"/>
        <v>34902</v>
      </c>
      <c r="N927" t="str">
        <f t="shared" si="29"/>
        <v>349022381522</v>
      </c>
      <c r="O927" t="e">
        <f>IFERROR(_xlfn.XLOOKUP(M927&amp;(F927),'Báo cáo'!#REF!,'Báo cáo'!#REF!),IFERROR(_xlfn.XLOOKUP(M927&amp;(F927-3),'Báo cáo'!#REF!,'Báo cáo'!#REF!),IFERROR(_xlfn.XLOOKUP(M927&amp;(F927-5),'Báo cáo'!#REF!,'Báo cáo'!#REF!),IFERROR(_xlfn.XLOOKUP(M927&amp;(F927+5),'Báo cáo'!#REF!,'Báo cáo'!#REF!),IFERROR(_xlfn.XLOOKUP(M927&amp;(F927+2),'Báo cáo'!#REF!,'Báo cáo'!#REF!),IFERROR(_xlfn.XLOOKUP(M927&amp;(F927-6),'Báo cáo'!#REF!,'Báo cáo'!#REF!),IFERROR(_xlfn.XLOOKUP(M927&amp;(F927-1),'Báo cáo'!#REF!,'Báo cáo'!#REF!),IFERROR(_xlfn.XLOOKUP(M927&amp;(F927+3),'Báo cáo'!#REF!,'Báo cáo'!#REF!),IFERROR(_xlfn.XLOOKUP(M927&amp;(F927+1),'Báo cáo'!#REF!,'Báo cáo'!#REF!),IFERROR(_xlfn.XLOOKUP(M927&amp;(F927-4),'Báo cáo'!#REF!,'Báo cáo'!#REF!),IFERROR(_xlfn.XLOOKUP(M927&amp;(F927+6),'Báo cáo'!#REF!,'Báo cáo'!#REF!),IFERROR(_xlfn.XLOOKUP(M927&amp;(F927-2),'Báo cáo'!#REF!,'Báo cáo'!#REF!),IFERROR(_xlfn.XLOOKUP(M927&amp;(F927+4),'Báo cáo'!#REF!,'Báo cáo'!#REF!),_xlfn.XLOOKUP(M927&amp;(F927+13),'Báo cáo'!#REF!,'Báo cáo'!#REF!))))))))))))))</f>
        <v>#REF!</v>
      </c>
    </row>
    <row r="928" spans="1:15" hidden="1">
      <c r="A928">
        <v>510013</v>
      </c>
      <c r="B928" t="s">
        <v>18518</v>
      </c>
      <c r="C928" t="s">
        <v>18519</v>
      </c>
      <c r="D928" t="s">
        <v>21778</v>
      </c>
      <c r="E928" s="79" t="s">
        <v>21779</v>
      </c>
      <c r="F928" s="80">
        <v>602667</v>
      </c>
      <c r="G928" s="81">
        <v>46153</v>
      </c>
      <c r="H928" s="81"/>
      <c r="I928" s="81"/>
      <c r="J928" s="81">
        <v>46197</v>
      </c>
      <c r="K928" t="s">
        <v>18281</v>
      </c>
      <c r="L928" s="21">
        <v>46197</v>
      </c>
      <c r="M928">
        <f t="shared" si="28"/>
        <v>34903</v>
      </c>
      <c r="N928" t="str">
        <f t="shared" si="29"/>
        <v>34903602667</v>
      </c>
      <c r="O928" t="e">
        <f>IFERROR(_xlfn.XLOOKUP(M928&amp;(F928),'Báo cáo'!#REF!,'Báo cáo'!#REF!),IFERROR(_xlfn.XLOOKUP(M928&amp;(F928-3),'Báo cáo'!#REF!,'Báo cáo'!#REF!),IFERROR(_xlfn.XLOOKUP(M928&amp;(F928-5),'Báo cáo'!#REF!,'Báo cáo'!#REF!),IFERROR(_xlfn.XLOOKUP(M928&amp;(F928+5),'Báo cáo'!#REF!,'Báo cáo'!#REF!),IFERROR(_xlfn.XLOOKUP(M928&amp;(F928+2),'Báo cáo'!#REF!,'Báo cáo'!#REF!),IFERROR(_xlfn.XLOOKUP(M928&amp;(F928-6),'Báo cáo'!#REF!,'Báo cáo'!#REF!),IFERROR(_xlfn.XLOOKUP(M928&amp;(F928-1),'Báo cáo'!#REF!,'Báo cáo'!#REF!),IFERROR(_xlfn.XLOOKUP(M928&amp;(F928+3),'Báo cáo'!#REF!,'Báo cáo'!#REF!),IFERROR(_xlfn.XLOOKUP(M928&amp;(F928+1),'Báo cáo'!#REF!,'Báo cáo'!#REF!),IFERROR(_xlfn.XLOOKUP(M928&amp;(F928-4),'Báo cáo'!#REF!,'Báo cáo'!#REF!),IFERROR(_xlfn.XLOOKUP(M928&amp;(F928+6),'Báo cáo'!#REF!,'Báo cáo'!#REF!),IFERROR(_xlfn.XLOOKUP(M928&amp;(F928-2),'Báo cáo'!#REF!,'Báo cáo'!#REF!),IFERROR(_xlfn.XLOOKUP(M928&amp;(F928+4),'Báo cáo'!#REF!,'Báo cáo'!#REF!),_xlfn.XLOOKUP(M928&amp;(F928+13),'Báo cáo'!#REF!,'Báo cáo'!#REF!))))))))))))))</f>
        <v>#REF!</v>
      </c>
    </row>
    <row r="929" spans="1:15" hidden="1">
      <c r="A929">
        <v>510014</v>
      </c>
      <c r="B929" t="s">
        <v>18518</v>
      </c>
      <c r="C929" t="s">
        <v>18519</v>
      </c>
      <c r="D929" t="s">
        <v>21780</v>
      </c>
      <c r="E929" s="79" t="s">
        <v>21781</v>
      </c>
      <c r="F929" s="80">
        <v>1395765</v>
      </c>
      <c r="G929" s="81">
        <v>46153</v>
      </c>
      <c r="H929" s="81"/>
      <c r="I929" s="81"/>
      <c r="J929" s="81">
        <v>46197</v>
      </c>
      <c r="K929" t="s">
        <v>18263</v>
      </c>
      <c r="L929" s="21">
        <v>46197</v>
      </c>
      <c r="M929">
        <f t="shared" si="28"/>
        <v>34904</v>
      </c>
      <c r="N929" t="str">
        <f t="shared" si="29"/>
        <v>349041395765</v>
      </c>
      <c r="O929" t="e">
        <f>IFERROR(_xlfn.XLOOKUP(M929&amp;(F929),'Báo cáo'!#REF!,'Báo cáo'!#REF!),IFERROR(_xlfn.XLOOKUP(M929&amp;(F929-3),'Báo cáo'!#REF!,'Báo cáo'!#REF!),IFERROR(_xlfn.XLOOKUP(M929&amp;(F929-5),'Báo cáo'!#REF!,'Báo cáo'!#REF!),IFERROR(_xlfn.XLOOKUP(M929&amp;(F929+5),'Báo cáo'!#REF!,'Báo cáo'!#REF!),IFERROR(_xlfn.XLOOKUP(M929&amp;(F929+2),'Báo cáo'!#REF!,'Báo cáo'!#REF!),IFERROR(_xlfn.XLOOKUP(M929&amp;(F929-6),'Báo cáo'!#REF!,'Báo cáo'!#REF!),IFERROR(_xlfn.XLOOKUP(M929&amp;(F929-1),'Báo cáo'!#REF!,'Báo cáo'!#REF!),IFERROR(_xlfn.XLOOKUP(M929&amp;(F929+3),'Báo cáo'!#REF!,'Báo cáo'!#REF!),IFERROR(_xlfn.XLOOKUP(M929&amp;(F929+1),'Báo cáo'!#REF!,'Báo cáo'!#REF!),IFERROR(_xlfn.XLOOKUP(M929&amp;(F929-4),'Báo cáo'!#REF!,'Báo cáo'!#REF!),IFERROR(_xlfn.XLOOKUP(M929&amp;(F929+6),'Báo cáo'!#REF!,'Báo cáo'!#REF!),IFERROR(_xlfn.XLOOKUP(M929&amp;(F929-2),'Báo cáo'!#REF!,'Báo cáo'!#REF!),IFERROR(_xlfn.XLOOKUP(M929&amp;(F929+4),'Báo cáo'!#REF!,'Báo cáo'!#REF!),_xlfn.XLOOKUP(M929&amp;(F929+13),'Báo cáo'!#REF!,'Báo cáo'!#REF!))))))))))))))</f>
        <v>#REF!</v>
      </c>
    </row>
    <row r="930" spans="1:15" hidden="1">
      <c r="A930">
        <v>510014</v>
      </c>
      <c r="B930" t="s">
        <v>18518</v>
      </c>
      <c r="C930" t="s">
        <v>18519</v>
      </c>
      <c r="D930" t="s">
        <v>21782</v>
      </c>
      <c r="E930" s="79" t="s">
        <v>21783</v>
      </c>
      <c r="F930" s="80">
        <v>1384182</v>
      </c>
      <c r="G930" s="81">
        <v>46161</v>
      </c>
      <c r="H930" s="81"/>
      <c r="I930" s="81"/>
      <c r="J930" s="81">
        <v>46197</v>
      </c>
      <c r="K930" t="s">
        <v>18344</v>
      </c>
      <c r="L930" s="21">
        <v>46197</v>
      </c>
      <c r="M930">
        <f t="shared" si="28"/>
        <v>36427</v>
      </c>
      <c r="N930" t="str">
        <f t="shared" si="29"/>
        <v>364271384182</v>
      </c>
      <c r="O930" t="e">
        <f>IFERROR(_xlfn.XLOOKUP(M930&amp;(F930),'Báo cáo'!#REF!,'Báo cáo'!#REF!),IFERROR(_xlfn.XLOOKUP(M930&amp;(F930-3),'Báo cáo'!#REF!,'Báo cáo'!#REF!),IFERROR(_xlfn.XLOOKUP(M930&amp;(F930-5),'Báo cáo'!#REF!,'Báo cáo'!#REF!),IFERROR(_xlfn.XLOOKUP(M930&amp;(F930+5),'Báo cáo'!#REF!,'Báo cáo'!#REF!),IFERROR(_xlfn.XLOOKUP(M930&amp;(F930+2),'Báo cáo'!#REF!,'Báo cáo'!#REF!),IFERROR(_xlfn.XLOOKUP(M930&amp;(F930-6),'Báo cáo'!#REF!,'Báo cáo'!#REF!),IFERROR(_xlfn.XLOOKUP(M930&amp;(F930-1),'Báo cáo'!#REF!,'Báo cáo'!#REF!),IFERROR(_xlfn.XLOOKUP(M930&amp;(F930+3),'Báo cáo'!#REF!,'Báo cáo'!#REF!),IFERROR(_xlfn.XLOOKUP(M930&amp;(F930+1),'Báo cáo'!#REF!,'Báo cáo'!#REF!),IFERROR(_xlfn.XLOOKUP(M930&amp;(F930-4),'Báo cáo'!#REF!,'Báo cáo'!#REF!),IFERROR(_xlfn.XLOOKUP(M930&amp;(F930+6),'Báo cáo'!#REF!,'Báo cáo'!#REF!),IFERROR(_xlfn.XLOOKUP(M930&amp;(F930-2),'Báo cáo'!#REF!,'Báo cáo'!#REF!),IFERROR(_xlfn.XLOOKUP(M930&amp;(F930+4),'Báo cáo'!#REF!,'Báo cáo'!#REF!),_xlfn.XLOOKUP(M930&amp;(F930+13),'Báo cáo'!#REF!,'Báo cáo'!#REF!))))))))))))))</f>
        <v>#REF!</v>
      </c>
    </row>
    <row r="931" spans="1:15" hidden="1">
      <c r="A931">
        <v>510014</v>
      </c>
      <c r="B931" t="s">
        <v>18518</v>
      </c>
      <c r="C931" t="s">
        <v>18519</v>
      </c>
      <c r="D931" t="s">
        <v>21784</v>
      </c>
      <c r="E931" s="79" t="s">
        <v>21785</v>
      </c>
      <c r="F931" s="80">
        <v>994167</v>
      </c>
      <c r="G931" s="81">
        <v>46154</v>
      </c>
      <c r="H931" s="81"/>
      <c r="I931" s="81"/>
      <c r="J931" s="81">
        <v>46197</v>
      </c>
      <c r="K931" t="s">
        <v>18290</v>
      </c>
      <c r="L931" s="21">
        <v>46197</v>
      </c>
      <c r="M931">
        <f t="shared" si="28"/>
        <v>34901</v>
      </c>
      <c r="N931" t="str">
        <f t="shared" si="29"/>
        <v>34901994167</v>
      </c>
      <c r="O931" t="e">
        <f>IFERROR(_xlfn.XLOOKUP(M931&amp;(F931),'Báo cáo'!#REF!,'Báo cáo'!#REF!),IFERROR(_xlfn.XLOOKUP(M931&amp;(F931-3),'Báo cáo'!#REF!,'Báo cáo'!#REF!),IFERROR(_xlfn.XLOOKUP(M931&amp;(F931-5),'Báo cáo'!#REF!,'Báo cáo'!#REF!),IFERROR(_xlfn.XLOOKUP(M931&amp;(F931+5),'Báo cáo'!#REF!,'Báo cáo'!#REF!),IFERROR(_xlfn.XLOOKUP(M931&amp;(F931+2),'Báo cáo'!#REF!,'Báo cáo'!#REF!),IFERROR(_xlfn.XLOOKUP(M931&amp;(F931-6),'Báo cáo'!#REF!,'Báo cáo'!#REF!),IFERROR(_xlfn.XLOOKUP(M931&amp;(F931-1),'Báo cáo'!#REF!,'Báo cáo'!#REF!),IFERROR(_xlfn.XLOOKUP(M931&amp;(F931+3),'Báo cáo'!#REF!,'Báo cáo'!#REF!),IFERROR(_xlfn.XLOOKUP(M931&amp;(F931+1),'Báo cáo'!#REF!,'Báo cáo'!#REF!),IFERROR(_xlfn.XLOOKUP(M931&amp;(F931-4),'Báo cáo'!#REF!,'Báo cáo'!#REF!),IFERROR(_xlfn.XLOOKUP(M931&amp;(F931+6),'Báo cáo'!#REF!,'Báo cáo'!#REF!),IFERROR(_xlfn.XLOOKUP(M931&amp;(F931-2),'Báo cáo'!#REF!,'Báo cáo'!#REF!),IFERROR(_xlfn.XLOOKUP(M931&amp;(F931+4),'Báo cáo'!#REF!,'Báo cáo'!#REF!),_xlfn.XLOOKUP(M931&amp;(F931+13),'Báo cáo'!#REF!,'Báo cáo'!#REF!))))))))))))))</f>
        <v>#REF!</v>
      </c>
    </row>
    <row r="932" spans="1:15" hidden="1">
      <c r="A932">
        <v>510014</v>
      </c>
      <c r="B932" t="s">
        <v>18518</v>
      </c>
      <c r="C932" t="s">
        <v>18519</v>
      </c>
      <c r="D932" t="s">
        <v>21786</v>
      </c>
      <c r="E932" s="79" t="s">
        <v>21787</v>
      </c>
      <c r="F932" s="80">
        <v>-125940</v>
      </c>
      <c r="G932" s="81">
        <v>46182</v>
      </c>
      <c r="H932" s="81"/>
      <c r="I932" s="81"/>
      <c r="J932" s="81">
        <v>46197</v>
      </c>
      <c r="K932" t="s">
        <v>18149</v>
      </c>
      <c r="L932" s="21">
        <v>46197</v>
      </c>
      <c r="M932">
        <f t="shared" si="28"/>
        <v>194</v>
      </c>
      <c r="N932" t="str">
        <f t="shared" si="29"/>
        <v>194-125940</v>
      </c>
      <c r="O932" t="e">
        <f>IFERROR(_xlfn.XLOOKUP(M932&amp;(F932),'Báo cáo'!#REF!,'Báo cáo'!#REF!),IFERROR(_xlfn.XLOOKUP(M932&amp;(F932-3),'Báo cáo'!#REF!,'Báo cáo'!#REF!),IFERROR(_xlfn.XLOOKUP(M932&amp;(F932-5),'Báo cáo'!#REF!,'Báo cáo'!#REF!),IFERROR(_xlfn.XLOOKUP(M932&amp;(F932+5),'Báo cáo'!#REF!,'Báo cáo'!#REF!),IFERROR(_xlfn.XLOOKUP(M932&amp;(F932+2),'Báo cáo'!#REF!,'Báo cáo'!#REF!),IFERROR(_xlfn.XLOOKUP(M932&amp;(F932-6),'Báo cáo'!#REF!,'Báo cáo'!#REF!),IFERROR(_xlfn.XLOOKUP(M932&amp;(F932-1),'Báo cáo'!#REF!,'Báo cáo'!#REF!),IFERROR(_xlfn.XLOOKUP(M932&amp;(F932+3),'Báo cáo'!#REF!,'Báo cáo'!#REF!),IFERROR(_xlfn.XLOOKUP(M932&amp;(F932+1),'Báo cáo'!#REF!,'Báo cáo'!#REF!),IFERROR(_xlfn.XLOOKUP(M932&amp;(F932-4),'Báo cáo'!#REF!,'Báo cáo'!#REF!),IFERROR(_xlfn.XLOOKUP(M932&amp;(F932+6),'Báo cáo'!#REF!,'Báo cáo'!#REF!),IFERROR(_xlfn.XLOOKUP(M932&amp;(F932-2),'Báo cáo'!#REF!,'Báo cáo'!#REF!),IFERROR(_xlfn.XLOOKUP(M932&amp;(F932+4),'Báo cáo'!#REF!,'Báo cáo'!#REF!),_xlfn.XLOOKUP(M932&amp;(F932+13),'Báo cáo'!#REF!,'Báo cáo'!#REF!))))))))))))))</f>
        <v>#REF!</v>
      </c>
    </row>
    <row r="933" spans="1:15" hidden="1">
      <c r="A933">
        <v>510015</v>
      </c>
      <c r="B933" t="s">
        <v>18518</v>
      </c>
      <c r="C933" t="s">
        <v>18519</v>
      </c>
      <c r="D933" t="s">
        <v>21788</v>
      </c>
      <c r="E933" s="79" t="s">
        <v>21789</v>
      </c>
      <c r="F933" s="80">
        <v>-1525500</v>
      </c>
      <c r="G933" s="81">
        <v>46180</v>
      </c>
      <c r="H933" s="81"/>
      <c r="I933" s="81"/>
      <c r="J933" s="81">
        <v>46197</v>
      </c>
      <c r="K933" t="s">
        <v>21106</v>
      </c>
      <c r="L933" s="21">
        <v>46197</v>
      </c>
      <c r="M933">
        <f t="shared" si="28"/>
        <v>342</v>
      </c>
      <c r="N933" t="str">
        <f t="shared" si="29"/>
        <v>342-1525500</v>
      </c>
      <c r="O933" t="e">
        <f>IFERROR(_xlfn.XLOOKUP(M933&amp;(F933),'Báo cáo'!#REF!,'Báo cáo'!#REF!),IFERROR(_xlfn.XLOOKUP(M933&amp;(F933-3),'Báo cáo'!#REF!,'Báo cáo'!#REF!),IFERROR(_xlfn.XLOOKUP(M933&amp;(F933-5),'Báo cáo'!#REF!,'Báo cáo'!#REF!),IFERROR(_xlfn.XLOOKUP(M933&amp;(F933+5),'Báo cáo'!#REF!,'Báo cáo'!#REF!),IFERROR(_xlfn.XLOOKUP(M933&amp;(F933+2),'Báo cáo'!#REF!,'Báo cáo'!#REF!),IFERROR(_xlfn.XLOOKUP(M933&amp;(F933-6),'Báo cáo'!#REF!,'Báo cáo'!#REF!),IFERROR(_xlfn.XLOOKUP(M933&amp;(F933-1),'Báo cáo'!#REF!,'Báo cáo'!#REF!),IFERROR(_xlfn.XLOOKUP(M933&amp;(F933+3),'Báo cáo'!#REF!,'Báo cáo'!#REF!),IFERROR(_xlfn.XLOOKUP(M933&amp;(F933+1),'Báo cáo'!#REF!,'Báo cáo'!#REF!),IFERROR(_xlfn.XLOOKUP(M933&amp;(F933-4),'Báo cáo'!#REF!,'Báo cáo'!#REF!),IFERROR(_xlfn.XLOOKUP(M933&amp;(F933+6),'Báo cáo'!#REF!,'Báo cáo'!#REF!),IFERROR(_xlfn.XLOOKUP(M933&amp;(F933-2),'Báo cáo'!#REF!,'Báo cáo'!#REF!),IFERROR(_xlfn.XLOOKUP(M933&amp;(F933+4),'Báo cáo'!#REF!,'Báo cáo'!#REF!),_xlfn.XLOOKUP(M933&amp;(F933+13),'Báo cáo'!#REF!,'Báo cáo'!#REF!))))))))))))))</f>
        <v>#REF!</v>
      </c>
    </row>
    <row r="934" spans="1:15" hidden="1">
      <c r="A934">
        <v>510015</v>
      </c>
      <c r="B934" t="s">
        <v>18518</v>
      </c>
      <c r="C934" t="s">
        <v>18519</v>
      </c>
      <c r="D934" t="s">
        <v>21790</v>
      </c>
      <c r="E934" s="79" t="s">
        <v>21791</v>
      </c>
      <c r="F934" s="80">
        <v>-1380295</v>
      </c>
      <c r="G934" s="81">
        <v>46179</v>
      </c>
      <c r="H934" s="81"/>
      <c r="I934" s="81"/>
      <c r="J934" s="81">
        <v>46197</v>
      </c>
      <c r="K934" t="s">
        <v>21107</v>
      </c>
      <c r="L934" s="21">
        <v>46197</v>
      </c>
      <c r="M934">
        <f t="shared" si="28"/>
        <v>339</v>
      </c>
      <c r="N934" t="str">
        <f t="shared" si="29"/>
        <v>339-1380295</v>
      </c>
      <c r="O934" t="e">
        <f>IFERROR(_xlfn.XLOOKUP(M934&amp;(F934),'Báo cáo'!#REF!,'Báo cáo'!#REF!),IFERROR(_xlfn.XLOOKUP(M934&amp;(F934-3),'Báo cáo'!#REF!,'Báo cáo'!#REF!),IFERROR(_xlfn.XLOOKUP(M934&amp;(F934-5),'Báo cáo'!#REF!,'Báo cáo'!#REF!),IFERROR(_xlfn.XLOOKUP(M934&amp;(F934+5),'Báo cáo'!#REF!,'Báo cáo'!#REF!),IFERROR(_xlfn.XLOOKUP(M934&amp;(F934+2),'Báo cáo'!#REF!,'Báo cáo'!#REF!),IFERROR(_xlfn.XLOOKUP(M934&amp;(F934-6),'Báo cáo'!#REF!,'Báo cáo'!#REF!),IFERROR(_xlfn.XLOOKUP(M934&amp;(F934-1),'Báo cáo'!#REF!,'Báo cáo'!#REF!),IFERROR(_xlfn.XLOOKUP(M934&amp;(F934+3),'Báo cáo'!#REF!,'Báo cáo'!#REF!),IFERROR(_xlfn.XLOOKUP(M934&amp;(F934+1),'Báo cáo'!#REF!,'Báo cáo'!#REF!),IFERROR(_xlfn.XLOOKUP(M934&amp;(F934-4),'Báo cáo'!#REF!,'Báo cáo'!#REF!),IFERROR(_xlfn.XLOOKUP(M934&amp;(F934+6),'Báo cáo'!#REF!,'Báo cáo'!#REF!),IFERROR(_xlfn.XLOOKUP(M934&amp;(F934-2),'Báo cáo'!#REF!,'Báo cáo'!#REF!),IFERROR(_xlfn.XLOOKUP(M934&amp;(F934+4),'Báo cáo'!#REF!,'Báo cáo'!#REF!),_xlfn.XLOOKUP(M934&amp;(F934+13),'Báo cáo'!#REF!,'Báo cáo'!#REF!))))))))))))))</f>
        <v>#REF!</v>
      </c>
    </row>
    <row r="935" spans="1:15" hidden="1">
      <c r="A935">
        <v>510015</v>
      </c>
      <c r="B935" t="s">
        <v>18518</v>
      </c>
      <c r="C935" t="s">
        <v>18519</v>
      </c>
      <c r="D935" t="s">
        <v>21792</v>
      </c>
      <c r="E935" s="79" t="s">
        <v>21793</v>
      </c>
      <c r="F935" s="80">
        <v>2655167</v>
      </c>
      <c r="G935" s="81">
        <v>46150</v>
      </c>
      <c r="H935" s="81"/>
      <c r="I935" s="81"/>
      <c r="J935" s="81">
        <v>46197</v>
      </c>
      <c r="K935" t="s">
        <v>18209</v>
      </c>
      <c r="L935" s="21">
        <v>46197</v>
      </c>
      <c r="M935">
        <f t="shared" si="28"/>
        <v>33055</v>
      </c>
      <c r="N935" t="str">
        <f t="shared" si="29"/>
        <v>330552655167</v>
      </c>
      <c r="O935" t="e">
        <f>IFERROR(_xlfn.XLOOKUP(M935&amp;(F935),'Báo cáo'!#REF!,'Báo cáo'!#REF!),IFERROR(_xlfn.XLOOKUP(M935&amp;(F935-3),'Báo cáo'!#REF!,'Báo cáo'!#REF!),IFERROR(_xlfn.XLOOKUP(M935&amp;(F935-5),'Báo cáo'!#REF!,'Báo cáo'!#REF!),IFERROR(_xlfn.XLOOKUP(M935&amp;(F935+5),'Báo cáo'!#REF!,'Báo cáo'!#REF!),IFERROR(_xlfn.XLOOKUP(M935&amp;(F935+2),'Báo cáo'!#REF!,'Báo cáo'!#REF!),IFERROR(_xlfn.XLOOKUP(M935&amp;(F935-6),'Báo cáo'!#REF!,'Báo cáo'!#REF!),IFERROR(_xlfn.XLOOKUP(M935&amp;(F935-1),'Báo cáo'!#REF!,'Báo cáo'!#REF!),IFERROR(_xlfn.XLOOKUP(M935&amp;(F935+3),'Báo cáo'!#REF!,'Báo cáo'!#REF!),IFERROR(_xlfn.XLOOKUP(M935&amp;(F935+1),'Báo cáo'!#REF!,'Báo cáo'!#REF!),IFERROR(_xlfn.XLOOKUP(M935&amp;(F935-4),'Báo cáo'!#REF!,'Báo cáo'!#REF!),IFERROR(_xlfn.XLOOKUP(M935&amp;(F935+6),'Báo cáo'!#REF!,'Báo cáo'!#REF!),IFERROR(_xlfn.XLOOKUP(M935&amp;(F935-2),'Báo cáo'!#REF!,'Báo cáo'!#REF!),IFERROR(_xlfn.XLOOKUP(M935&amp;(F935+4),'Báo cáo'!#REF!,'Báo cáo'!#REF!),_xlfn.XLOOKUP(M935&amp;(F935+13),'Báo cáo'!#REF!,'Báo cáo'!#REF!))))))))))))))</f>
        <v>#REF!</v>
      </c>
    </row>
    <row r="936" spans="1:15" hidden="1">
      <c r="A936">
        <v>510015</v>
      </c>
      <c r="B936" t="s">
        <v>18518</v>
      </c>
      <c r="C936" t="s">
        <v>18519</v>
      </c>
      <c r="D936" t="s">
        <v>21794</v>
      </c>
      <c r="E936" s="79" t="s">
        <v>21795</v>
      </c>
      <c r="F936" s="80">
        <v>4030236</v>
      </c>
      <c r="G936" s="81">
        <v>46157</v>
      </c>
      <c r="H936" s="81"/>
      <c r="I936" s="81"/>
      <c r="J936" s="81">
        <v>46197</v>
      </c>
      <c r="K936" t="s">
        <v>18320</v>
      </c>
      <c r="L936" s="21">
        <v>46197</v>
      </c>
      <c r="M936">
        <f t="shared" si="28"/>
        <v>34776</v>
      </c>
      <c r="N936" t="str">
        <f t="shared" si="29"/>
        <v>347764030236</v>
      </c>
      <c r="O936" t="e">
        <f>IFERROR(_xlfn.XLOOKUP(M936&amp;(F936),'Báo cáo'!#REF!,'Báo cáo'!#REF!),IFERROR(_xlfn.XLOOKUP(M936&amp;(F936-3),'Báo cáo'!#REF!,'Báo cáo'!#REF!),IFERROR(_xlfn.XLOOKUP(M936&amp;(F936-5),'Báo cáo'!#REF!,'Báo cáo'!#REF!),IFERROR(_xlfn.XLOOKUP(M936&amp;(F936+5),'Báo cáo'!#REF!,'Báo cáo'!#REF!),IFERROR(_xlfn.XLOOKUP(M936&amp;(F936+2),'Báo cáo'!#REF!,'Báo cáo'!#REF!),IFERROR(_xlfn.XLOOKUP(M936&amp;(F936-6),'Báo cáo'!#REF!,'Báo cáo'!#REF!),IFERROR(_xlfn.XLOOKUP(M936&amp;(F936-1),'Báo cáo'!#REF!,'Báo cáo'!#REF!),IFERROR(_xlfn.XLOOKUP(M936&amp;(F936+3),'Báo cáo'!#REF!,'Báo cáo'!#REF!),IFERROR(_xlfn.XLOOKUP(M936&amp;(F936+1),'Báo cáo'!#REF!,'Báo cáo'!#REF!),IFERROR(_xlfn.XLOOKUP(M936&amp;(F936-4),'Báo cáo'!#REF!,'Báo cáo'!#REF!),IFERROR(_xlfn.XLOOKUP(M936&amp;(F936+6),'Báo cáo'!#REF!,'Báo cáo'!#REF!),IFERROR(_xlfn.XLOOKUP(M936&amp;(F936-2),'Báo cáo'!#REF!,'Báo cáo'!#REF!),IFERROR(_xlfn.XLOOKUP(M936&amp;(F936+4),'Báo cáo'!#REF!,'Báo cáo'!#REF!),_xlfn.XLOOKUP(M936&amp;(F936+13),'Báo cáo'!#REF!,'Báo cáo'!#REF!))))))))))))))</f>
        <v>#REF!</v>
      </c>
    </row>
    <row r="937" spans="1:15" hidden="1">
      <c r="A937">
        <v>510016</v>
      </c>
      <c r="B937" t="s">
        <v>18518</v>
      </c>
      <c r="C937" t="s">
        <v>18519</v>
      </c>
      <c r="D937" t="s">
        <v>21796</v>
      </c>
      <c r="E937" s="79" t="s">
        <v>21797</v>
      </c>
      <c r="F937" s="80">
        <v>-221653</v>
      </c>
      <c r="G937" s="81">
        <v>46175</v>
      </c>
      <c r="H937" s="81"/>
      <c r="I937" s="81"/>
      <c r="J937" s="81">
        <v>46197</v>
      </c>
      <c r="K937" t="s">
        <v>21105</v>
      </c>
      <c r="L937" s="21">
        <v>46197</v>
      </c>
      <c r="M937">
        <f t="shared" si="28"/>
        <v>179</v>
      </c>
      <c r="N937" t="str">
        <f t="shared" si="29"/>
        <v>179-221653</v>
      </c>
      <c r="O937" t="e">
        <f>IFERROR(_xlfn.XLOOKUP(M937&amp;(F937),'Báo cáo'!#REF!,'Báo cáo'!#REF!),IFERROR(_xlfn.XLOOKUP(M937&amp;(F937-3),'Báo cáo'!#REF!,'Báo cáo'!#REF!),IFERROR(_xlfn.XLOOKUP(M937&amp;(F937-5),'Báo cáo'!#REF!,'Báo cáo'!#REF!),IFERROR(_xlfn.XLOOKUP(M937&amp;(F937+5),'Báo cáo'!#REF!,'Báo cáo'!#REF!),IFERROR(_xlfn.XLOOKUP(M937&amp;(F937+2),'Báo cáo'!#REF!,'Báo cáo'!#REF!),IFERROR(_xlfn.XLOOKUP(M937&amp;(F937-6),'Báo cáo'!#REF!,'Báo cáo'!#REF!),IFERROR(_xlfn.XLOOKUP(M937&amp;(F937-1),'Báo cáo'!#REF!,'Báo cáo'!#REF!),IFERROR(_xlfn.XLOOKUP(M937&amp;(F937+3),'Báo cáo'!#REF!,'Báo cáo'!#REF!),IFERROR(_xlfn.XLOOKUP(M937&amp;(F937+1),'Báo cáo'!#REF!,'Báo cáo'!#REF!),IFERROR(_xlfn.XLOOKUP(M937&amp;(F937-4),'Báo cáo'!#REF!,'Báo cáo'!#REF!),IFERROR(_xlfn.XLOOKUP(M937&amp;(F937+6),'Báo cáo'!#REF!,'Báo cáo'!#REF!),IFERROR(_xlfn.XLOOKUP(M937&amp;(F937-2),'Báo cáo'!#REF!,'Báo cáo'!#REF!),IFERROR(_xlfn.XLOOKUP(M937&amp;(F937+4),'Báo cáo'!#REF!,'Báo cáo'!#REF!),_xlfn.XLOOKUP(M937&amp;(F937+13),'Báo cáo'!#REF!,'Báo cáo'!#REF!))))))))))))))</f>
        <v>#REF!</v>
      </c>
    </row>
    <row r="938" spans="1:15" hidden="1">
      <c r="A938">
        <v>510016</v>
      </c>
      <c r="B938" t="s">
        <v>18518</v>
      </c>
      <c r="C938" t="s">
        <v>18519</v>
      </c>
      <c r="D938" t="s">
        <v>21798</v>
      </c>
      <c r="E938" s="79" t="s">
        <v>21799</v>
      </c>
      <c r="F938" s="80">
        <v>-1072990</v>
      </c>
      <c r="G938" s="81">
        <v>46186</v>
      </c>
      <c r="H938" s="81"/>
      <c r="I938" s="81"/>
      <c r="J938" s="81">
        <v>46197</v>
      </c>
      <c r="K938" t="s">
        <v>21880</v>
      </c>
      <c r="L938" s="21">
        <v>46197</v>
      </c>
      <c r="M938">
        <f t="shared" si="28"/>
        <v>205</v>
      </c>
      <c r="N938" t="str">
        <f t="shared" si="29"/>
        <v>205-1072990</v>
      </c>
      <c r="O938" t="e">
        <f>IFERROR(_xlfn.XLOOKUP(M938&amp;(F938),'Báo cáo'!#REF!,'Báo cáo'!#REF!),IFERROR(_xlfn.XLOOKUP(M938&amp;(F938-3),'Báo cáo'!#REF!,'Báo cáo'!#REF!),IFERROR(_xlfn.XLOOKUP(M938&amp;(F938-5),'Báo cáo'!#REF!,'Báo cáo'!#REF!),IFERROR(_xlfn.XLOOKUP(M938&amp;(F938+5),'Báo cáo'!#REF!,'Báo cáo'!#REF!),IFERROR(_xlfn.XLOOKUP(M938&amp;(F938+2),'Báo cáo'!#REF!,'Báo cáo'!#REF!),IFERROR(_xlfn.XLOOKUP(M938&amp;(F938-6),'Báo cáo'!#REF!,'Báo cáo'!#REF!),IFERROR(_xlfn.XLOOKUP(M938&amp;(F938-1),'Báo cáo'!#REF!,'Báo cáo'!#REF!),IFERROR(_xlfn.XLOOKUP(M938&amp;(F938+3),'Báo cáo'!#REF!,'Báo cáo'!#REF!),IFERROR(_xlfn.XLOOKUP(M938&amp;(F938+1),'Báo cáo'!#REF!,'Báo cáo'!#REF!),IFERROR(_xlfn.XLOOKUP(M938&amp;(F938-4),'Báo cáo'!#REF!,'Báo cáo'!#REF!),IFERROR(_xlfn.XLOOKUP(M938&amp;(F938+6),'Báo cáo'!#REF!,'Báo cáo'!#REF!),IFERROR(_xlfn.XLOOKUP(M938&amp;(F938-2),'Báo cáo'!#REF!,'Báo cáo'!#REF!),IFERROR(_xlfn.XLOOKUP(M938&amp;(F938+4),'Báo cáo'!#REF!,'Báo cáo'!#REF!),_xlfn.XLOOKUP(M938&amp;(F938+13),'Báo cáo'!#REF!,'Báo cáo'!#REF!))))))))))))))</f>
        <v>#REF!</v>
      </c>
    </row>
    <row r="939" spans="1:15" hidden="1">
      <c r="A939">
        <v>510016</v>
      </c>
      <c r="B939" t="s">
        <v>18518</v>
      </c>
      <c r="C939" t="s">
        <v>18519</v>
      </c>
      <c r="D939" t="s">
        <v>21800</v>
      </c>
      <c r="E939" s="79" t="s">
        <v>21801</v>
      </c>
      <c r="F939" s="80">
        <v>1539000</v>
      </c>
      <c r="G939" s="81">
        <v>46153</v>
      </c>
      <c r="H939" s="81"/>
      <c r="I939" s="81"/>
      <c r="J939" s="81">
        <v>46197</v>
      </c>
      <c r="K939" t="s">
        <v>18230</v>
      </c>
      <c r="L939" s="21">
        <v>46197</v>
      </c>
      <c r="M939">
        <f t="shared" si="28"/>
        <v>33054</v>
      </c>
      <c r="N939" t="str">
        <f t="shared" si="29"/>
        <v>330541539000</v>
      </c>
      <c r="O939" t="e">
        <f>IFERROR(_xlfn.XLOOKUP(M939&amp;(F939),'Báo cáo'!#REF!,'Báo cáo'!#REF!),IFERROR(_xlfn.XLOOKUP(M939&amp;(F939-3),'Báo cáo'!#REF!,'Báo cáo'!#REF!),IFERROR(_xlfn.XLOOKUP(M939&amp;(F939-5),'Báo cáo'!#REF!,'Báo cáo'!#REF!),IFERROR(_xlfn.XLOOKUP(M939&amp;(F939+5),'Báo cáo'!#REF!,'Báo cáo'!#REF!),IFERROR(_xlfn.XLOOKUP(M939&amp;(F939+2),'Báo cáo'!#REF!,'Báo cáo'!#REF!),IFERROR(_xlfn.XLOOKUP(M939&amp;(F939-6),'Báo cáo'!#REF!,'Báo cáo'!#REF!),IFERROR(_xlfn.XLOOKUP(M939&amp;(F939-1),'Báo cáo'!#REF!,'Báo cáo'!#REF!),IFERROR(_xlfn.XLOOKUP(M939&amp;(F939+3),'Báo cáo'!#REF!,'Báo cáo'!#REF!),IFERROR(_xlfn.XLOOKUP(M939&amp;(F939+1),'Báo cáo'!#REF!,'Báo cáo'!#REF!),IFERROR(_xlfn.XLOOKUP(M939&amp;(F939-4),'Báo cáo'!#REF!,'Báo cáo'!#REF!),IFERROR(_xlfn.XLOOKUP(M939&amp;(F939+6),'Báo cáo'!#REF!,'Báo cáo'!#REF!),IFERROR(_xlfn.XLOOKUP(M939&amp;(F939-2),'Báo cáo'!#REF!,'Báo cáo'!#REF!),IFERROR(_xlfn.XLOOKUP(M939&amp;(F939+4),'Báo cáo'!#REF!,'Báo cáo'!#REF!),_xlfn.XLOOKUP(M939&amp;(F939+13),'Báo cáo'!#REF!,'Báo cáo'!#REF!))))))))))))))</f>
        <v>#REF!</v>
      </c>
    </row>
    <row r="940" spans="1:15" hidden="1">
      <c r="A940">
        <v>510016</v>
      </c>
      <c r="B940" t="s">
        <v>18518</v>
      </c>
      <c r="C940" t="s">
        <v>18519</v>
      </c>
      <c r="D940" t="s">
        <v>21802</v>
      </c>
      <c r="E940" s="79" t="s">
        <v>21803</v>
      </c>
      <c r="F940" s="80">
        <v>1987200</v>
      </c>
      <c r="G940" s="81">
        <v>46160</v>
      </c>
      <c r="H940" s="81"/>
      <c r="I940" s="81"/>
      <c r="J940" s="81">
        <v>46197</v>
      </c>
      <c r="K940" t="s">
        <v>18308</v>
      </c>
      <c r="L940" s="21">
        <v>46197</v>
      </c>
      <c r="M940">
        <f t="shared" si="28"/>
        <v>34774</v>
      </c>
      <c r="N940" t="str">
        <f t="shared" si="29"/>
        <v>347741987200</v>
      </c>
      <c r="O940" t="e">
        <f>IFERROR(_xlfn.XLOOKUP(M940&amp;(F940),'Báo cáo'!#REF!,'Báo cáo'!#REF!),IFERROR(_xlfn.XLOOKUP(M940&amp;(F940-3),'Báo cáo'!#REF!,'Báo cáo'!#REF!),IFERROR(_xlfn.XLOOKUP(M940&amp;(F940-5),'Báo cáo'!#REF!,'Báo cáo'!#REF!),IFERROR(_xlfn.XLOOKUP(M940&amp;(F940+5),'Báo cáo'!#REF!,'Báo cáo'!#REF!),IFERROR(_xlfn.XLOOKUP(M940&amp;(F940+2),'Báo cáo'!#REF!,'Báo cáo'!#REF!),IFERROR(_xlfn.XLOOKUP(M940&amp;(F940-6),'Báo cáo'!#REF!,'Báo cáo'!#REF!),IFERROR(_xlfn.XLOOKUP(M940&amp;(F940-1),'Báo cáo'!#REF!,'Báo cáo'!#REF!),IFERROR(_xlfn.XLOOKUP(M940&amp;(F940+3),'Báo cáo'!#REF!,'Báo cáo'!#REF!),IFERROR(_xlfn.XLOOKUP(M940&amp;(F940+1),'Báo cáo'!#REF!,'Báo cáo'!#REF!),IFERROR(_xlfn.XLOOKUP(M940&amp;(F940-4),'Báo cáo'!#REF!,'Báo cáo'!#REF!),IFERROR(_xlfn.XLOOKUP(M940&amp;(F940+6),'Báo cáo'!#REF!,'Báo cáo'!#REF!),IFERROR(_xlfn.XLOOKUP(M940&amp;(F940-2),'Báo cáo'!#REF!,'Báo cáo'!#REF!),IFERROR(_xlfn.XLOOKUP(M940&amp;(F940+4),'Báo cáo'!#REF!,'Báo cáo'!#REF!),_xlfn.XLOOKUP(M940&amp;(F940+13),'Báo cáo'!#REF!,'Báo cáo'!#REF!))))))))))))))</f>
        <v>#REF!</v>
      </c>
    </row>
    <row r="941" spans="1:15" hidden="1">
      <c r="A941">
        <v>510016</v>
      </c>
      <c r="B941" t="s">
        <v>18518</v>
      </c>
      <c r="C941" t="s">
        <v>18519</v>
      </c>
      <c r="D941" t="s">
        <v>21804</v>
      </c>
      <c r="E941" s="79" t="s">
        <v>21805</v>
      </c>
      <c r="F941" s="80">
        <v>-1599116</v>
      </c>
      <c r="G941" s="81">
        <v>46179</v>
      </c>
      <c r="H941" s="81"/>
      <c r="I941" s="81"/>
      <c r="J941" s="81">
        <v>46197</v>
      </c>
      <c r="K941" t="s">
        <v>18128</v>
      </c>
      <c r="L941" s="21">
        <v>46197</v>
      </c>
      <c r="M941">
        <f t="shared" si="28"/>
        <v>186</v>
      </c>
      <c r="N941" t="str">
        <f t="shared" si="29"/>
        <v>186-1599116</v>
      </c>
      <c r="O941" t="e">
        <f>IFERROR(_xlfn.XLOOKUP(M941&amp;(F941),'Báo cáo'!#REF!,'Báo cáo'!#REF!),IFERROR(_xlfn.XLOOKUP(M941&amp;(F941-3),'Báo cáo'!#REF!,'Báo cáo'!#REF!),IFERROR(_xlfn.XLOOKUP(M941&amp;(F941-5),'Báo cáo'!#REF!,'Báo cáo'!#REF!),IFERROR(_xlfn.XLOOKUP(M941&amp;(F941+5),'Báo cáo'!#REF!,'Báo cáo'!#REF!),IFERROR(_xlfn.XLOOKUP(M941&amp;(F941+2),'Báo cáo'!#REF!,'Báo cáo'!#REF!),IFERROR(_xlfn.XLOOKUP(M941&amp;(F941-6),'Báo cáo'!#REF!,'Báo cáo'!#REF!),IFERROR(_xlfn.XLOOKUP(M941&amp;(F941-1),'Báo cáo'!#REF!,'Báo cáo'!#REF!),IFERROR(_xlfn.XLOOKUP(M941&amp;(F941+3),'Báo cáo'!#REF!,'Báo cáo'!#REF!),IFERROR(_xlfn.XLOOKUP(M941&amp;(F941+1),'Báo cáo'!#REF!,'Báo cáo'!#REF!),IFERROR(_xlfn.XLOOKUP(M941&amp;(F941-4),'Báo cáo'!#REF!,'Báo cáo'!#REF!),IFERROR(_xlfn.XLOOKUP(M941&amp;(F941+6),'Báo cáo'!#REF!,'Báo cáo'!#REF!),IFERROR(_xlfn.XLOOKUP(M941&amp;(F941-2),'Báo cáo'!#REF!,'Báo cáo'!#REF!),IFERROR(_xlfn.XLOOKUP(M941&amp;(F941+4),'Báo cáo'!#REF!,'Báo cáo'!#REF!),_xlfn.XLOOKUP(M941&amp;(F941+13),'Báo cáo'!#REF!,'Báo cáo'!#REF!))))))))))))))</f>
        <v>#REF!</v>
      </c>
    </row>
    <row r="942" spans="1:15" hidden="1">
      <c r="A942">
        <v>510017</v>
      </c>
      <c r="B942" t="s">
        <v>18518</v>
      </c>
      <c r="C942" t="s">
        <v>18519</v>
      </c>
      <c r="D942" t="s">
        <v>21806</v>
      </c>
      <c r="E942" s="79" t="s">
        <v>21807</v>
      </c>
      <c r="F942" s="80">
        <v>8369825</v>
      </c>
      <c r="G942" s="81">
        <v>46162</v>
      </c>
      <c r="H942" s="81"/>
      <c r="I942" s="81"/>
      <c r="J942" s="81">
        <v>46197</v>
      </c>
      <c r="K942" t="s">
        <v>18329</v>
      </c>
      <c r="L942" s="21">
        <v>46197</v>
      </c>
      <c r="M942">
        <f t="shared" si="28"/>
        <v>36179</v>
      </c>
      <c r="N942" t="str">
        <f t="shared" si="29"/>
        <v>361798369825</v>
      </c>
      <c r="O942" t="e">
        <f>IFERROR(_xlfn.XLOOKUP(M942&amp;(F942),'Báo cáo'!#REF!,'Báo cáo'!#REF!),IFERROR(_xlfn.XLOOKUP(M942&amp;(F942-3),'Báo cáo'!#REF!,'Báo cáo'!#REF!),IFERROR(_xlfn.XLOOKUP(M942&amp;(F942-5),'Báo cáo'!#REF!,'Báo cáo'!#REF!),IFERROR(_xlfn.XLOOKUP(M942&amp;(F942+5),'Báo cáo'!#REF!,'Báo cáo'!#REF!),IFERROR(_xlfn.XLOOKUP(M942&amp;(F942+2),'Báo cáo'!#REF!,'Báo cáo'!#REF!),IFERROR(_xlfn.XLOOKUP(M942&amp;(F942-6),'Báo cáo'!#REF!,'Báo cáo'!#REF!),IFERROR(_xlfn.XLOOKUP(M942&amp;(F942-1),'Báo cáo'!#REF!,'Báo cáo'!#REF!),IFERROR(_xlfn.XLOOKUP(M942&amp;(F942+3),'Báo cáo'!#REF!,'Báo cáo'!#REF!),IFERROR(_xlfn.XLOOKUP(M942&amp;(F942+1),'Báo cáo'!#REF!,'Báo cáo'!#REF!),IFERROR(_xlfn.XLOOKUP(M942&amp;(F942-4),'Báo cáo'!#REF!,'Báo cáo'!#REF!),IFERROR(_xlfn.XLOOKUP(M942&amp;(F942+6),'Báo cáo'!#REF!,'Báo cáo'!#REF!),IFERROR(_xlfn.XLOOKUP(M942&amp;(F942-2),'Báo cáo'!#REF!,'Báo cáo'!#REF!),IFERROR(_xlfn.XLOOKUP(M942&amp;(F942+4),'Báo cáo'!#REF!,'Báo cáo'!#REF!),_xlfn.XLOOKUP(M942&amp;(F942+13),'Báo cáo'!#REF!,'Báo cáo'!#REF!))))))))))))))</f>
        <v>#REF!</v>
      </c>
    </row>
    <row r="943" spans="1:15" hidden="1">
      <c r="A943">
        <v>510017</v>
      </c>
      <c r="B943" t="s">
        <v>18518</v>
      </c>
      <c r="C943" t="s">
        <v>18519</v>
      </c>
      <c r="D943" t="s">
        <v>21808</v>
      </c>
      <c r="E943" s="79" t="s">
        <v>21809</v>
      </c>
      <c r="F943" s="80">
        <v>4880844</v>
      </c>
      <c r="G943" s="81">
        <v>46151</v>
      </c>
      <c r="H943" s="81"/>
      <c r="I943" s="81"/>
      <c r="J943" s="81">
        <v>46197</v>
      </c>
      <c r="K943" t="s">
        <v>18206</v>
      </c>
      <c r="L943" s="21">
        <v>46197</v>
      </c>
      <c r="M943">
        <f t="shared" si="28"/>
        <v>33053</v>
      </c>
      <c r="N943" t="str">
        <f t="shared" si="29"/>
        <v>330534880844</v>
      </c>
      <c r="O943" t="e">
        <f>IFERROR(_xlfn.XLOOKUP(M943&amp;(F943),'Báo cáo'!#REF!,'Báo cáo'!#REF!),IFERROR(_xlfn.XLOOKUP(M943&amp;(F943-3),'Báo cáo'!#REF!,'Báo cáo'!#REF!),IFERROR(_xlfn.XLOOKUP(M943&amp;(F943-5),'Báo cáo'!#REF!,'Báo cáo'!#REF!),IFERROR(_xlfn.XLOOKUP(M943&amp;(F943+5),'Báo cáo'!#REF!,'Báo cáo'!#REF!),IFERROR(_xlfn.XLOOKUP(M943&amp;(F943+2),'Báo cáo'!#REF!,'Báo cáo'!#REF!),IFERROR(_xlfn.XLOOKUP(M943&amp;(F943-6),'Báo cáo'!#REF!,'Báo cáo'!#REF!),IFERROR(_xlfn.XLOOKUP(M943&amp;(F943-1),'Báo cáo'!#REF!,'Báo cáo'!#REF!),IFERROR(_xlfn.XLOOKUP(M943&amp;(F943+3),'Báo cáo'!#REF!,'Báo cáo'!#REF!),IFERROR(_xlfn.XLOOKUP(M943&amp;(F943+1),'Báo cáo'!#REF!,'Báo cáo'!#REF!),IFERROR(_xlfn.XLOOKUP(M943&amp;(F943-4),'Báo cáo'!#REF!,'Báo cáo'!#REF!),IFERROR(_xlfn.XLOOKUP(M943&amp;(F943+6),'Báo cáo'!#REF!,'Báo cáo'!#REF!),IFERROR(_xlfn.XLOOKUP(M943&amp;(F943-2),'Báo cáo'!#REF!,'Báo cáo'!#REF!),IFERROR(_xlfn.XLOOKUP(M943&amp;(F943+4),'Báo cáo'!#REF!,'Báo cáo'!#REF!),_xlfn.XLOOKUP(M943&amp;(F943+13),'Báo cáo'!#REF!,'Báo cáo'!#REF!))))))))))))))</f>
        <v>#REF!</v>
      </c>
    </row>
    <row r="944" spans="1:15" hidden="1">
      <c r="A944">
        <v>510017</v>
      </c>
      <c r="B944" t="s">
        <v>18518</v>
      </c>
      <c r="C944" t="s">
        <v>18519</v>
      </c>
      <c r="D944" t="s">
        <v>21810</v>
      </c>
      <c r="E944" s="79" t="s">
        <v>21811</v>
      </c>
      <c r="F944" s="80">
        <v>1395765</v>
      </c>
      <c r="G944" s="81">
        <v>46151</v>
      </c>
      <c r="H944" s="81"/>
      <c r="I944" s="81"/>
      <c r="J944" s="81">
        <v>46197</v>
      </c>
      <c r="K944" t="s">
        <v>18215</v>
      </c>
      <c r="L944" s="21">
        <v>46197</v>
      </c>
      <c r="M944">
        <f t="shared" si="28"/>
        <v>33052</v>
      </c>
      <c r="N944" t="str">
        <f t="shared" si="29"/>
        <v>330521395765</v>
      </c>
      <c r="O944" t="e">
        <f>IFERROR(_xlfn.XLOOKUP(M944&amp;(F944),'Báo cáo'!#REF!,'Báo cáo'!#REF!),IFERROR(_xlfn.XLOOKUP(M944&amp;(F944-3),'Báo cáo'!#REF!,'Báo cáo'!#REF!),IFERROR(_xlfn.XLOOKUP(M944&amp;(F944-5),'Báo cáo'!#REF!,'Báo cáo'!#REF!),IFERROR(_xlfn.XLOOKUP(M944&amp;(F944+5),'Báo cáo'!#REF!,'Báo cáo'!#REF!),IFERROR(_xlfn.XLOOKUP(M944&amp;(F944+2),'Báo cáo'!#REF!,'Báo cáo'!#REF!),IFERROR(_xlfn.XLOOKUP(M944&amp;(F944-6),'Báo cáo'!#REF!,'Báo cáo'!#REF!),IFERROR(_xlfn.XLOOKUP(M944&amp;(F944-1),'Báo cáo'!#REF!,'Báo cáo'!#REF!),IFERROR(_xlfn.XLOOKUP(M944&amp;(F944+3),'Báo cáo'!#REF!,'Báo cáo'!#REF!),IFERROR(_xlfn.XLOOKUP(M944&amp;(F944+1),'Báo cáo'!#REF!,'Báo cáo'!#REF!),IFERROR(_xlfn.XLOOKUP(M944&amp;(F944-4),'Báo cáo'!#REF!,'Báo cáo'!#REF!),IFERROR(_xlfn.XLOOKUP(M944&amp;(F944+6),'Báo cáo'!#REF!,'Báo cáo'!#REF!),IFERROR(_xlfn.XLOOKUP(M944&amp;(F944-2),'Báo cáo'!#REF!,'Báo cáo'!#REF!),IFERROR(_xlfn.XLOOKUP(M944&amp;(F944+4),'Báo cáo'!#REF!,'Báo cáo'!#REF!),_xlfn.XLOOKUP(M944&amp;(F944+13),'Báo cáo'!#REF!,'Báo cáo'!#REF!))))))))))))))</f>
        <v>#REF!</v>
      </c>
    </row>
    <row r="945" spans="1:15" hidden="1">
      <c r="A945">
        <v>510018</v>
      </c>
      <c r="B945" t="s">
        <v>18518</v>
      </c>
      <c r="C945" t="s">
        <v>18519</v>
      </c>
      <c r="D945" t="s">
        <v>21812</v>
      </c>
      <c r="E945" s="79" t="s">
        <v>21813</v>
      </c>
      <c r="F945" s="80">
        <v>691200</v>
      </c>
      <c r="G945" s="81">
        <v>46154</v>
      </c>
      <c r="H945" s="81"/>
      <c r="I945" s="81"/>
      <c r="J945" s="81">
        <v>46197</v>
      </c>
      <c r="K945" t="s">
        <v>18293</v>
      </c>
      <c r="L945" s="21">
        <v>46197</v>
      </c>
      <c r="M945">
        <f t="shared" si="28"/>
        <v>34656</v>
      </c>
      <c r="N945" t="str">
        <f t="shared" si="29"/>
        <v>34656691200</v>
      </c>
      <c r="O945" t="e">
        <f>IFERROR(_xlfn.XLOOKUP(M945&amp;(F945),'Báo cáo'!#REF!,'Báo cáo'!#REF!),IFERROR(_xlfn.XLOOKUP(M945&amp;(F945-3),'Báo cáo'!#REF!,'Báo cáo'!#REF!),IFERROR(_xlfn.XLOOKUP(M945&amp;(F945-5),'Báo cáo'!#REF!,'Báo cáo'!#REF!),IFERROR(_xlfn.XLOOKUP(M945&amp;(F945+5),'Báo cáo'!#REF!,'Báo cáo'!#REF!),IFERROR(_xlfn.XLOOKUP(M945&amp;(F945+2),'Báo cáo'!#REF!,'Báo cáo'!#REF!),IFERROR(_xlfn.XLOOKUP(M945&amp;(F945-6),'Báo cáo'!#REF!,'Báo cáo'!#REF!),IFERROR(_xlfn.XLOOKUP(M945&amp;(F945-1),'Báo cáo'!#REF!,'Báo cáo'!#REF!),IFERROR(_xlfn.XLOOKUP(M945&amp;(F945+3),'Báo cáo'!#REF!,'Báo cáo'!#REF!),IFERROR(_xlfn.XLOOKUP(M945&amp;(F945+1),'Báo cáo'!#REF!,'Báo cáo'!#REF!),IFERROR(_xlfn.XLOOKUP(M945&amp;(F945-4),'Báo cáo'!#REF!,'Báo cáo'!#REF!),IFERROR(_xlfn.XLOOKUP(M945&amp;(F945+6),'Báo cáo'!#REF!,'Báo cáo'!#REF!),IFERROR(_xlfn.XLOOKUP(M945&amp;(F945-2),'Báo cáo'!#REF!,'Báo cáo'!#REF!),IFERROR(_xlfn.XLOOKUP(M945&amp;(F945+4),'Báo cáo'!#REF!,'Báo cáo'!#REF!),_xlfn.XLOOKUP(M945&amp;(F945+13),'Báo cáo'!#REF!,'Báo cáo'!#REF!))))))))))))))</f>
        <v>#REF!</v>
      </c>
    </row>
    <row r="946" spans="1:15" hidden="1">
      <c r="A946">
        <v>510018</v>
      </c>
      <c r="B946" t="s">
        <v>18518</v>
      </c>
      <c r="C946" t="s">
        <v>18519</v>
      </c>
      <c r="D946" t="s">
        <v>21814</v>
      </c>
      <c r="E946" s="79" t="s">
        <v>21815</v>
      </c>
      <c r="F946" s="80">
        <v>-1282011</v>
      </c>
      <c r="G946" s="81">
        <v>46176</v>
      </c>
      <c r="H946" s="81"/>
      <c r="I946" s="81"/>
      <c r="J946" s="81">
        <v>46197</v>
      </c>
      <c r="K946" t="s">
        <v>18881</v>
      </c>
      <c r="L946" s="21">
        <v>46197</v>
      </c>
      <c r="M946">
        <f t="shared" si="28"/>
        <v>168</v>
      </c>
      <c r="N946" t="str">
        <f t="shared" si="29"/>
        <v>168-1282011</v>
      </c>
      <c r="O946" t="e">
        <f>IFERROR(_xlfn.XLOOKUP(M946&amp;(F946),'Báo cáo'!#REF!,'Báo cáo'!#REF!),IFERROR(_xlfn.XLOOKUP(M946&amp;(F946-3),'Báo cáo'!#REF!,'Báo cáo'!#REF!),IFERROR(_xlfn.XLOOKUP(M946&amp;(F946-5),'Báo cáo'!#REF!,'Báo cáo'!#REF!),IFERROR(_xlfn.XLOOKUP(M946&amp;(F946+5),'Báo cáo'!#REF!,'Báo cáo'!#REF!),IFERROR(_xlfn.XLOOKUP(M946&amp;(F946+2),'Báo cáo'!#REF!,'Báo cáo'!#REF!),IFERROR(_xlfn.XLOOKUP(M946&amp;(F946-6),'Báo cáo'!#REF!,'Báo cáo'!#REF!),IFERROR(_xlfn.XLOOKUP(M946&amp;(F946-1),'Báo cáo'!#REF!,'Báo cáo'!#REF!),IFERROR(_xlfn.XLOOKUP(M946&amp;(F946+3),'Báo cáo'!#REF!,'Báo cáo'!#REF!),IFERROR(_xlfn.XLOOKUP(M946&amp;(F946+1),'Báo cáo'!#REF!,'Báo cáo'!#REF!),IFERROR(_xlfn.XLOOKUP(M946&amp;(F946-4),'Báo cáo'!#REF!,'Báo cáo'!#REF!),IFERROR(_xlfn.XLOOKUP(M946&amp;(F946+6),'Báo cáo'!#REF!,'Báo cáo'!#REF!),IFERROR(_xlfn.XLOOKUP(M946&amp;(F946-2),'Báo cáo'!#REF!,'Báo cáo'!#REF!),IFERROR(_xlfn.XLOOKUP(M946&amp;(F946+4),'Báo cáo'!#REF!,'Báo cáo'!#REF!),_xlfn.XLOOKUP(M946&amp;(F946+13),'Báo cáo'!#REF!,'Báo cáo'!#REF!))))))))))))))</f>
        <v>#REF!</v>
      </c>
    </row>
    <row r="947" spans="1:15" hidden="1">
      <c r="A947">
        <v>510019</v>
      </c>
      <c r="B947" t="s">
        <v>18518</v>
      </c>
      <c r="C947" t="s">
        <v>18519</v>
      </c>
      <c r="D947" t="s">
        <v>21816</v>
      </c>
      <c r="E947" s="79" t="s">
        <v>21817</v>
      </c>
      <c r="F947" s="80">
        <v>-3352778</v>
      </c>
      <c r="G947" s="81">
        <v>46181</v>
      </c>
      <c r="H947" s="81"/>
      <c r="I947" s="81"/>
      <c r="J947" s="81">
        <v>46197</v>
      </c>
      <c r="K947" t="s">
        <v>18143</v>
      </c>
      <c r="L947" s="21">
        <v>46197</v>
      </c>
      <c r="M947">
        <f t="shared" si="28"/>
        <v>234</v>
      </c>
      <c r="N947" t="str">
        <f t="shared" si="29"/>
        <v>234-3352778</v>
      </c>
      <c r="O947" t="e">
        <f>IFERROR(_xlfn.XLOOKUP(M947&amp;(F947),'Báo cáo'!#REF!,'Báo cáo'!#REF!),IFERROR(_xlfn.XLOOKUP(M947&amp;(F947-3),'Báo cáo'!#REF!,'Báo cáo'!#REF!),IFERROR(_xlfn.XLOOKUP(M947&amp;(F947-5),'Báo cáo'!#REF!,'Báo cáo'!#REF!),IFERROR(_xlfn.XLOOKUP(M947&amp;(F947+5),'Báo cáo'!#REF!,'Báo cáo'!#REF!),IFERROR(_xlfn.XLOOKUP(M947&amp;(F947+2),'Báo cáo'!#REF!,'Báo cáo'!#REF!),IFERROR(_xlfn.XLOOKUP(M947&amp;(F947-6),'Báo cáo'!#REF!,'Báo cáo'!#REF!),IFERROR(_xlfn.XLOOKUP(M947&amp;(F947-1),'Báo cáo'!#REF!,'Báo cáo'!#REF!),IFERROR(_xlfn.XLOOKUP(M947&amp;(F947+3),'Báo cáo'!#REF!,'Báo cáo'!#REF!),IFERROR(_xlfn.XLOOKUP(M947&amp;(F947+1),'Báo cáo'!#REF!,'Báo cáo'!#REF!),IFERROR(_xlfn.XLOOKUP(M947&amp;(F947-4),'Báo cáo'!#REF!,'Báo cáo'!#REF!),IFERROR(_xlfn.XLOOKUP(M947&amp;(F947+6),'Báo cáo'!#REF!,'Báo cáo'!#REF!),IFERROR(_xlfn.XLOOKUP(M947&amp;(F947-2),'Báo cáo'!#REF!,'Báo cáo'!#REF!),IFERROR(_xlfn.XLOOKUP(M947&amp;(F947+4),'Báo cáo'!#REF!,'Báo cáo'!#REF!),_xlfn.XLOOKUP(M947&amp;(F947+13),'Báo cáo'!#REF!,'Báo cáo'!#REF!))))))))))))))</f>
        <v>#REF!</v>
      </c>
    </row>
    <row r="948" spans="1:15" hidden="1">
      <c r="A948">
        <v>510020</v>
      </c>
      <c r="B948" t="s">
        <v>18518</v>
      </c>
      <c r="C948" t="s">
        <v>18519</v>
      </c>
      <c r="D948" t="s">
        <v>21818</v>
      </c>
      <c r="E948" s="79" t="s">
        <v>21819</v>
      </c>
      <c r="F948" s="80">
        <v>3526200</v>
      </c>
      <c r="G948" s="81">
        <v>46161</v>
      </c>
      <c r="H948" s="81"/>
      <c r="I948" s="81"/>
      <c r="J948" s="81">
        <v>46197</v>
      </c>
      <c r="K948" t="s">
        <v>18341</v>
      </c>
      <c r="L948" s="21">
        <v>46197</v>
      </c>
      <c r="M948">
        <f t="shared" si="28"/>
        <v>36168</v>
      </c>
      <c r="N948" t="str">
        <f t="shared" si="29"/>
        <v>361683526200</v>
      </c>
      <c r="O948" t="e">
        <f>IFERROR(_xlfn.XLOOKUP(M948&amp;(F948),'Báo cáo'!#REF!,'Báo cáo'!#REF!),IFERROR(_xlfn.XLOOKUP(M948&amp;(F948-3),'Báo cáo'!#REF!,'Báo cáo'!#REF!),IFERROR(_xlfn.XLOOKUP(M948&amp;(F948-5),'Báo cáo'!#REF!,'Báo cáo'!#REF!),IFERROR(_xlfn.XLOOKUP(M948&amp;(F948+5),'Báo cáo'!#REF!,'Báo cáo'!#REF!),IFERROR(_xlfn.XLOOKUP(M948&amp;(F948+2),'Báo cáo'!#REF!,'Báo cáo'!#REF!),IFERROR(_xlfn.XLOOKUP(M948&amp;(F948-6),'Báo cáo'!#REF!,'Báo cáo'!#REF!),IFERROR(_xlfn.XLOOKUP(M948&amp;(F948-1),'Báo cáo'!#REF!,'Báo cáo'!#REF!),IFERROR(_xlfn.XLOOKUP(M948&amp;(F948+3),'Báo cáo'!#REF!,'Báo cáo'!#REF!),IFERROR(_xlfn.XLOOKUP(M948&amp;(F948+1),'Báo cáo'!#REF!,'Báo cáo'!#REF!),IFERROR(_xlfn.XLOOKUP(M948&amp;(F948-4),'Báo cáo'!#REF!,'Báo cáo'!#REF!),IFERROR(_xlfn.XLOOKUP(M948&amp;(F948+6),'Báo cáo'!#REF!,'Báo cáo'!#REF!),IFERROR(_xlfn.XLOOKUP(M948&amp;(F948-2),'Báo cáo'!#REF!,'Báo cáo'!#REF!),IFERROR(_xlfn.XLOOKUP(M948&amp;(F948+4),'Báo cáo'!#REF!,'Báo cáo'!#REF!),_xlfn.XLOOKUP(M948&amp;(F948+13),'Báo cáo'!#REF!,'Báo cáo'!#REF!))))))))))))))</f>
        <v>#REF!</v>
      </c>
    </row>
    <row r="949" spans="1:15" hidden="1">
      <c r="A949">
        <v>510021</v>
      </c>
      <c r="B949" t="s">
        <v>18518</v>
      </c>
      <c r="C949" t="s">
        <v>18519</v>
      </c>
      <c r="D949" t="s">
        <v>21820</v>
      </c>
      <c r="E949" s="79" t="s">
        <v>21821</v>
      </c>
      <c r="F949" s="80">
        <v>-756000</v>
      </c>
      <c r="G949" s="81">
        <v>46183</v>
      </c>
      <c r="H949" s="81"/>
      <c r="I949" s="81"/>
      <c r="J949" s="81">
        <v>46197</v>
      </c>
      <c r="K949" t="s">
        <v>21881</v>
      </c>
      <c r="L949" s="21">
        <v>46197</v>
      </c>
      <c r="M949">
        <f t="shared" si="28"/>
        <v>109</v>
      </c>
      <c r="N949" t="str">
        <f t="shared" si="29"/>
        <v>109-756000</v>
      </c>
      <c r="O949" t="e">
        <f>IFERROR(_xlfn.XLOOKUP(M949&amp;(F949),'Báo cáo'!#REF!,'Báo cáo'!#REF!),IFERROR(_xlfn.XLOOKUP(M949&amp;(F949-3),'Báo cáo'!#REF!,'Báo cáo'!#REF!),IFERROR(_xlfn.XLOOKUP(M949&amp;(F949-5),'Báo cáo'!#REF!,'Báo cáo'!#REF!),IFERROR(_xlfn.XLOOKUP(M949&amp;(F949+5),'Báo cáo'!#REF!,'Báo cáo'!#REF!),IFERROR(_xlfn.XLOOKUP(M949&amp;(F949+2),'Báo cáo'!#REF!,'Báo cáo'!#REF!),IFERROR(_xlfn.XLOOKUP(M949&amp;(F949-6),'Báo cáo'!#REF!,'Báo cáo'!#REF!),IFERROR(_xlfn.XLOOKUP(M949&amp;(F949-1),'Báo cáo'!#REF!,'Báo cáo'!#REF!),IFERROR(_xlfn.XLOOKUP(M949&amp;(F949+3),'Báo cáo'!#REF!,'Báo cáo'!#REF!),IFERROR(_xlfn.XLOOKUP(M949&amp;(F949+1),'Báo cáo'!#REF!,'Báo cáo'!#REF!),IFERROR(_xlfn.XLOOKUP(M949&amp;(F949-4),'Báo cáo'!#REF!,'Báo cáo'!#REF!),IFERROR(_xlfn.XLOOKUP(M949&amp;(F949+6),'Báo cáo'!#REF!,'Báo cáo'!#REF!),IFERROR(_xlfn.XLOOKUP(M949&amp;(F949-2),'Báo cáo'!#REF!,'Báo cáo'!#REF!),IFERROR(_xlfn.XLOOKUP(M949&amp;(F949+4),'Báo cáo'!#REF!,'Báo cáo'!#REF!),_xlfn.XLOOKUP(M949&amp;(F949+13),'Báo cáo'!#REF!,'Báo cáo'!#REF!))))))))))))))</f>
        <v>#REF!</v>
      </c>
    </row>
    <row r="950" spans="1:15" hidden="1">
      <c r="A950">
        <v>510021</v>
      </c>
      <c r="B950" t="s">
        <v>18518</v>
      </c>
      <c r="C950" t="s">
        <v>18519</v>
      </c>
      <c r="D950" t="s">
        <v>21822</v>
      </c>
      <c r="E950" s="79" t="s">
        <v>21823</v>
      </c>
      <c r="F950" s="80">
        <v>1395765</v>
      </c>
      <c r="G950" s="81">
        <v>46151</v>
      </c>
      <c r="H950" s="81"/>
      <c r="I950" s="81"/>
      <c r="J950" s="81">
        <v>46197</v>
      </c>
      <c r="K950" t="s">
        <v>18218</v>
      </c>
      <c r="L950" s="21">
        <v>46197</v>
      </c>
      <c r="M950">
        <f t="shared" si="28"/>
        <v>33051</v>
      </c>
      <c r="N950" t="str">
        <f t="shared" si="29"/>
        <v>330511395765</v>
      </c>
      <c r="O950" t="e">
        <f>IFERROR(_xlfn.XLOOKUP(M950&amp;(F950),'Báo cáo'!#REF!,'Báo cáo'!#REF!),IFERROR(_xlfn.XLOOKUP(M950&amp;(F950-3),'Báo cáo'!#REF!,'Báo cáo'!#REF!),IFERROR(_xlfn.XLOOKUP(M950&amp;(F950-5),'Báo cáo'!#REF!,'Báo cáo'!#REF!),IFERROR(_xlfn.XLOOKUP(M950&amp;(F950+5),'Báo cáo'!#REF!,'Báo cáo'!#REF!),IFERROR(_xlfn.XLOOKUP(M950&amp;(F950+2),'Báo cáo'!#REF!,'Báo cáo'!#REF!),IFERROR(_xlfn.XLOOKUP(M950&amp;(F950-6),'Báo cáo'!#REF!,'Báo cáo'!#REF!),IFERROR(_xlfn.XLOOKUP(M950&amp;(F950-1),'Báo cáo'!#REF!,'Báo cáo'!#REF!),IFERROR(_xlfn.XLOOKUP(M950&amp;(F950+3),'Báo cáo'!#REF!,'Báo cáo'!#REF!),IFERROR(_xlfn.XLOOKUP(M950&amp;(F950+1),'Báo cáo'!#REF!,'Báo cáo'!#REF!),IFERROR(_xlfn.XLOOKUP(M950&amp;(F950-4),'Báo cáo'!#REF!,'Báo cáo'!#REF!),IFERROR(_xlfn.XLOOKUP(M950&amp;(F950+6),'Báo cáo'!#REF!,'Báo cáo'!#REF!),IFERROR(_xlfn.XLOOKUP(M950&amp;(F950-2),'Báo cáo'!#REF!,'Báo cáo'!#REF!),IFERROR(_xlfn.XLOOKUP(M950&amp;(F950+4),'Báo cáo'!#REF!,'Báo cáo'!#REF!),_xlfn.XLOOKUP(M950&amp;(F950+13),'Báo cáo'!#REF!,'Báo cáo'!#REF!))))))))))))))</f>
        <v>#REF!</v>
      </c>
    </row>
    <row r="951" spans="1:15" hidden="1">
      <c r="A951">
        <v>510021</v>
      </c>
      <c r="B951" t="s">
        <v>18518</v>
      </c>
      <c r="C951" t="s">
        <v>18519</v>
      </c>
      <c r="D951" t="s">
        <v>21824</v>
      </c>
      <c r="E951" s="79" t="s">
        <v>21825</v>
      </c>
      <c r="F951" s="80">
        <v>756000</v>
      </c>
      <c r="G951" s="81">
        <v>46149</v>
      </c>
      <c r="H951" s="81"/>
      <c r="I951" s="81"/>
      <c r="J951" s="81">
        <v>46197</v>
      </c>
      <c r="K951" t="s">
        <v>18173</v>
      </c>
      <c r="L951" s="21">
        <v>46197</v>
      </c>
      <c r="M951">
        <f t="shared" si="28"/>
        <v>32829</v>
      </c>
      <c r="N951" t="str">
        <f t="shared" si="29"/>
        <v>32829756000</v>
      </c>
      <c r="O951" t="e">
        <f>IFERROR(_xlfn.XLOOKUP(M951&amp;(F951),'Báo cáo'!#REF!,'Báo cáo'!#REF!),IFERROR(_xlfn.XLOOKUP(M951&amp;(F951-3),'Báo cáo'!#REF!,'Báo cáo'!#REF!),IFERROR(_xlfn.XLOOKUP(M951&amp;(F951-5),'Báo cáo'!#REF!,'Báo cáo'!#REF!),IFERROR(_xlfn.XLOOKUP(M951&amp;(F951+5),'Báo cáo'!#REF!,'Báo cáo'!#REF!),IFERROR(_xlfn.XLOOKUP(M951&amp;(F951+2),'Báo cáo'!#REF!,'Báo cáo'!#REF!),IFERROR(_xlfn.XLOOKUP(M951&amp;(F951-6),'Báo cáo'!#REF!,'Báo cáo'!#REF!),IFERROR(_xlfn.XLOOKUP(M951&amp;(F951-1),'Báo cáo'!#REF!,'Báo cáo'!#REF!),IFERROR(_xlfn.XLOOKUP(M951&amp;(F951+3),'Báo cáo'!#REF!,'Báo cáo'!#REF!),IFERROR(_xlfn.XLOOKUP(M951&amp;(F951+1),'Báo cáo'!#REF!,'Báo cáo'!#REF!),IFERROR(_xlfn.XLOOKUP(M951&amp;(F951-4),'Báo cáo'!#REF!,'Báo cáo'!#REF!),IFERROR(_xlfn.XLOOKUP(M951&amp;(F951+6),'Báo cáo'!#REF!,'Báo cáo'!#REF!),IFERROR(_xlfn.XLOOKUP(M951&amp;(F951-2),'Báo cáo'!#REF!,'Báo cáo'!#REF!),IFERROR(_xlfn.XLOOKUP(M951&amp;(F951+4),'Báo cáo'!#REF!,'Báo cáo'!#REF!),_xlfn.XLOOKUP(M951&amp;(F951+13),'Báo cáo'!#REF!,'Báo cáo'!#REF!))))))))))))))</f>
        <v>#REF!</v>
      </c>
    </row>
    <row r="952" spans="1:15" hidden="1">
      <c r="A952">
        <v>510021</v>
      </c>
      <c r="B952" t="s">
        <v>18518</v>
      </c>
      <c r="C952" t="s">
        <v>18519</v>
      </c>
      <c r="D952" t="s">
        <v>21826</v>
      </c>
      <c r="E952" s="79" t="s">
        <v>21827</v>
      </c>
      <c r="F952" s="80">
        <v>783000</v>
      </c>
      <c r="G952" s="81">
        <v>46158</v>
      </c>
      <c r="H952" s="81"/>
      <c r="I952" s="81"/>
      <c r="J952" s="81">
        <v>46197</v>
      </c>
      <c r="K952" t="s">
        <v>18314</v>
      </c>
      <c r="L952" s="21">
        <v>46197</v>
      </c>
      <c r="M952">
        <f t="shared" si="28"/>
        <v>34775</v>
      </c>
      <c r="N952" t="str">
        <f t="shared" si="29"/>
        <v>34775783000</v>
      </c>
      <c r="O952" t="e">
        <f>IFERROR(_xlfn.XLOOKUP(M952&amp;(F952),'Báo cáo'!#REF!,'Báo cáo'!#REF!),IFERROR(_xlfn.XLOOKUP(M952&amp;(F952-3),'Báo cáo'!#REF!,'Báo cáo'!#REF!),IFERROR(_xlfn.XLOOKUP(M952&amp;(F952-5),'Báo cáo'!#REF!,'Báo cáo'!#REF!),IFERROR(_xlfn.XLOOKUP(M952&amp;(F952+5),'Báo cáo'!#REF!,'Báo cáo'!#REF!),IFERROR(_xlfn.XLOOKUP(M952&amp;(F952+2),'Báo cáo'!#REF!,'Báo cáo'!#REF!),IFERROR(_xlfn.XLOOKUP(M952&amp;(F952-6),'Báo cáo'!#REF!,'Báo cáo'!#REF!),IFERROR(_xlfn.XLOOKUP(M952&amp;(F952-1),'Báo cáo'!#REF!,'Báo cáo'!#REF!),IFERROR(_xlfn.XLOOKUP(M952&amp;(F952+3),'Báo cáo'!#REF!,'Báo cáo'!#REF!),IFERROR(_xlfn.XLOOKUP(M952&amp;(F952+1),'Báo cáo'!#REF!,'Báo cáo'!#REF!),IFERROR(_xlfn.XLOOKUP(M952&amp;(F952-4),'Báo cáo'!#REF!,'Báo cáo'!#REF!),IFERROR(_xlfn.XLOOKUP(M952&amp;(F952+6),'Báo cáo'!#REF!,'Báo cáo'!#REF!),IFERROR(_xlfn.XLOOKUP(M952&amp;(F952-2),'Báo cáo'!#REF!,'Báo cáo'!#REF!),IFERROR(_xlfn.XLOOKUP(M952&amp;(F952+4),'Báo cáo'!#REF!,'Báo cáo'!#REF!),_xlfn.XLOOKUP(M952&amp;(F952+13),'Báo cáo'!#REF!,'Báo cáo'!#REF!))))))))))))))</f>
        <v>#REF!</v>
      </c>
    </row>
    <row r="953" spans="1:15" hidden="1">
      <c r="A953">
        <v>510022</v>
      </c>
      <c r="B953" t="s">
        <v>18518</v>
      </c>
      <c r="C953" t="s">
        <v>18519</v>
      </c>
      <c r="D953" t="s">
        <v>21828</v>
      </c>
      <c r="E953" s="79" t="s">
        <v>21829</v>
      </c>
      <c r="F953" s="80">
        <v>1539000</v>
      </c>
      <c r="G953" s="81">
        <v>46151</v>
      </c>
      <c r="H953" s="81"/>
      <c r="I953" s="81"/>
      <c r="J953" s="81">
        <v>46197</v>
      </c>
      <c r="K953" t="s">
        <v>18224</v>
      </c>
      <c r="L953" s="21">
        <v>46197</v>
      </c>
      <c r="M953">
        <f t="shared" si="28"/>
        <v>33050</v>
      </c>
      <c r="N953" t="str">
        <f t="shared" si="29"/>
        <v>330501539000</v>
      </c>
      <c r="O953" t="e">
        <f>IFERROR(_xlfn.XLOOKUP(M953&amp;(F953),'Báo cáo'!#REF!,'Báo cáo'!#REF!),IFERROR(_xlfn.XLOOKUP(M953&amp;(F953-3),'Báo cáo'!#REF!,'Báo cáo'!#REF!),IFERROR(_xlfn.XLOOKUP(M953&amp;(F953-5),'Báo cáo'!#REF!,'Báo cáo'!#REF!),IFERROR(_xlfn.XLOOKUP(M953&amp;(F953+5),'Báo cáo'!#REF!,'Báo cáo'!#REF!),IFERROR(_xlfn.XLOOKUP(M953&amp;(F953+2),'Báo cáo'!#REF!,'Báo cáo'!#REF!),IFERROR(_xlfn.XLOOKUP(M953&amp;(F953-6),'Báo cáo'!#REF!,'Báo cáo'!#REF!),IFERROR(_xlfn.XLOOKUP(M953&amp;(F953-1),'Báo cáo'!#REF!,'Báo cáo'!#REF!),IFERROR(_xlfn.XLOOKUP(M953&amp;(F953+3),'Báo cáo'!#REF!,'Báo cáo'!#REF!),IFERROR(_xlfn.XLOOKUP(M953&amp;(F953+1),'Báo cáo'!#REF!,'Báo cáo'!#REF!),IFERROR(_xlfn.XLOOKUP(M953&amp;(F953-4),'Báo cáo'!#REF!,'Báo cáo'!#REF!),IFERROR(_xlfn.XLOOKUP(M953&amp;(F953+6),'Báo cáo'!#REF!,'Báo cáo'!#REF!),IFERROR(_xlfn.XLOOKUP(M953&amp;(F953-2),'Báo cáo'!#REF!,'Báo cáo'!#REF!),IFERROR(_xlfn.XLOOKUP(M953&amp;(F953+4),'Báo cáo'!#REF!,'Báo cáo'!#REF!),_xlfn.XLOOKUP(M953&amp;(F953+13),'Báo cáo'!#REF!,'Báo cáo'!#REF!))))))))))))))</f>
        <v>#REF!</v>
      </c>
    </row>
    <row r="954" spans="1:15" hidden="1">
      <c r="A954">
        <v>510022</v>
      </c>
      <c r="B954" t="s">
        <v>18518</v>
      </c>
      <c r="C954" t="s">
        <v>18519</v>
      </c>
      <c r="D954" t="s">
        <v>21830</v>
      </c>
      <c r="E954" s="79" t="s">
        <v>21831</v>
      </c>
      <c r="F954" s="80">
        <v>1744713</v>
      </c>
      <c r="G954" s="81">
        <v>46162</v>
      </c>
      <c r="H954" s="81"/>
      <c r="I954" s="81"/>
      <c r="J954" s="81">
        <v>46197</v>
      </c>
      <c r="K954" t="s">
        <v>18332</v>
      </c>
      <c r="L954" s="21">
        <v>46197</v>
      </c>
      <c r="M954">
        <f t="shared" si="28"/>
        <v>36167</v>
      </c>
      <c r="N954" t="str">
        <f t="shared" si="29"/>
        <v>361671744713</v>
      </c>
      <c r="O954" t="e">
        <f>IFERROR(_xlfn.XLOOKUP(M954&amp;(F954),'Báo cáo'!#REF!,'Báo cáo'!#REF!),IFERROR(_xlfn.XLOOKUP(M954&amp;(F954-3),'Báo cáo'!#REF!,'Báo cáo'!#REF!),IFERROR(_xlfn.XLOOKUP(M954&amp;(F954-5),'Báo cáo'!#REF!,'Báo cáo'!#REF!),IFERROR(_xlfn.XLOOKUP(M954&amp;(F954+5),'Báo cáo'!#REF!,'Báo cáo'!#REF!),IFERROR(_xlfn.XLOOKUP(M954&amp;(F954+2),'Báo cáo'!#REF!,'Báo cáo'!#REF!),IFERROR(_xlfn.XLOOKUP(M954&amp;(F954-6),'Báo cáo'!#REF!,'Báo cáo'!#REF!),IFERROR(_xlfn.XLOOKUP(M954&amp;(F954-1),'Báo cáo'!#REF!,'Báo cáo'!#REF!),IFERROR(_xlfn.XLOOKUP(M954&amp;(F954+3),'Báo cáo'!#REF!,'Báo cáo'!#REF!),IFERROR(_xlfn.XLOOKUP(M954&amp;(F954+1),'Báo cáo'!#REF!,'Báo cáo'!#REF!),IFERROR(_xlfn.XLOOKUP(M954&amp;(F954-4),'Báo cáo'!#REF!,'Báo cáo'!#REF!),IFERROR(_xlfn.XLOOKUP(M954&amp;(F954+6),'Báo cáo'!#REF!,'Báo cáo'!#REF!),IFERROR(_xlfn.XLOOKUP(M954&amp;(F954-2),'Báo cáo'!#REF!,'Báo cáo'!#REF!),IFERROR(_xlfn.XLOOKUP(M954&amp;(F954+4),'Báo cáo'!#REF!,'Báo cáo'!#REF!),_xlfn.XLOOKUP(M954&amp;(F954+13),'Báo cáo'!#REF!,'Báo cáo'!#REF!))))))))))))))</f>
        <v>#REF!</v>
      </c>
    </row>
    <row r="955" spans="1:15" hidden="1">
      <c r="A955">
        <v>510022</v>
      </c>
      <c r="B955" t="s">
        <v>18518</v>
      </c>
      <c r="C955" t="s">
        <v>18519</v>
      </c>
      <c r="D955" t="s">
        <v>21832</v>
      </c>
      <c r="E955" s="79" t="s">
        <v>21833</v>
      </c>
      <c r="F955" s="80">
        <v>1744713</v>
      </c>
      <c r="G955" s="81">
        <v>46151</v>
      </c>
      <c r="H955" s="81"/>
      <c r="I955" s="81"/>
      <c r="J955" s="81">
        <v>46197</v>
      </c>
      <c r="K955" t="s">
        <v>18242</v>
      </c>
      <c r="L955" s="21">
        <v>46197</v>
      </c>
      <c r="M955">
        <f t="shared" si="28"/>
        <v>33049</v>
      </c>
      <c r="N955" t="str">
        <f t="shared" si="29"/>
        <v>330491744713</v>
      </c>
      <c r="O955" t="e">
        <f>IFERROR(_xlfn.XLOOKUP(M955&amp;(F955),'Báo cáo'!#REF!,'Báo cáo'!#REF!),IFERROR(_xlfn.XLOOKUP(M955&amp;(F955-3),'Báo cáo'!#REF!,'Báo cáo'!#REF!),IFERROR(_xlfn.XLOOKUP(M955&amp;(F955-5),'Báo cáo'!#REF!,'Báo cáo'!#REF!),IFERROR(_xlfn.XLOOKUP(M955&amp;(F955+5),'Báo cáo'!#REF!,'Báo cáo'!#REF!),IFERROR(_xlfn.XLOOKUP(M955&amp;(F955+2),'Báo cáo'!#REF!,'Báo cáo'!#REF!),IFERROR(_xlfn.XLOOKUP(M955&amp;(F955-6),'Báo cáo'!#REF!,'Báo cáo'!#REF!),IFERROR(_xlfn.XLOOKUP(M955&amp;(F955-1),'Báo cáo'!#REF!,'Báo cáo'!#REF!),IFERROR(_xlfn.XLOOKUP(M955&amp;(F955+3),'Báo cáo'!#REF!,'Báo cáo'!#REF!),IFERROR(_xlfn.XLOOKUP(M955&amp;(F955+1),'Báo cáo'!#REF!,'Báo cáo'!#REF!),IFERROR(_xlfn.XLOOKUP(M955&amp;(F955-4),'Báo cáo'!#REF!,'Báo cáo'!#REF!),IFERROR(_xlfn.XLOOKUP(M955&amp;(F955+6),'Báo cáo'!#REF!,'Báo cáo'!#REF!),IFERROR(_xlfn.XLOOKUP(M955&amp;(F955-2),'Báo cáo'!#REF!,'Báo cáo'!#REF!),IFERROR(_xlfn.XLOOKUP(M955&amp;(F955+4),'Báo cáo'!#REF!,'Báo cáo'!#REF!),_xlfn.XLOOKUP(M955&amp;(F955+13),'Báo cáo'!#REF!,'Báo cáo'!#REF!))))))))))))))</f>
        <v>#REF!</v>
      </c>
    </row>
    <row r="956" spans="1:15" hidden="1">
      <c r="A956">
        <v>510022</v>
      </c>
      <c r="B956" t="s">
        <v>18518</v>
      </c>
      <c r="C956" t="s">
        <v>18519</v>
      </c>
      <c r="D956" t="s">
        <v>21834</v>
      </c>
      <c r="E956" s="79" t="s">
        <v>21835</v>
      </c>
      <c r="F956" s="80">
        <v>1862069</v>
      </c>
      <c r="G956" s="81">
        <v>46158</v>
      </c>
      <c r="H956" s="81"/>
      <c r="I956" s="81"/>
      <c r="J956" s="81">
        <v>46197</v>
      </c>
      <c r="K956" t="s">
        <v>18302</v>
      </c>
      <c r="L956" s="21">
        <v>46197</v>
      </c>
      <c r="M956">
        <f t="shared" si="28"/>
        <v>34778</v>
      </c>
      <c r="N956" t="str">
        <f t="shared" si="29"/>
        <v>347781862069</v>
      </c>
      <c r="O956" t="e">
        <f>IFERROR(_xlfn.XLOOKUP(M956&amp;(F956),'Báo cáo'!#REF!,'Báo cáo'!#REF!),IFERROR(_xlfn.XLOOKUP(M956&amp;(F956-3),'Báo cáo'!#REF!,'Báo cáo'!#REF!),IFERROR(_xlfn.XLOOKUP(M956&amp;(F956-5),'Báo cáo'!#REF!,'Báo cáo'!#REF!),IFERROR(_xlfn.XLOOKUP(M956&amp;(F956+5),'Báo cáo'!#REF!,'Báo cáo'!#REF!),IFERROR(_xlfn.XLOOKUP(M956&amp;(F956+2),'Báo cáo'!#REF!,'Báo cáo'!#REF!),IFERROR(_xlfn.XLOOKUP(M956&amp;(F956-6),'Báo cáo'!#REF!,'Báo cáo'!#REF!),IFERROR(_xlfn.XLOOKUP(M956&amp;(F956-1),'Báo cáo'!#REF!,'Báo cáo'!#REF!),IFERROR(_xlfn.XLOOKUP(M956&amp;(F956+3),'Báo cáo'!#REF!,'Báo cáo'!#REF!),IFERROR(_xlfn.XLOOKUP(M956&amp;(F956+1),'Báo cáo'!#REF!,'Báo cáo'!#REF!),IFERROR(_xlfn.XLOOKUP(M956&amp;(F956-4),'Báo cáo'!#REF!,'Báo cáo'!#REF!),IFERROR(_xlfn.XLOOKUP(M956&amp;(F956+6),'Báo cáo'!#REF!,'Báo cáo'!#REF!),IFERROR(_xlfn.XLOOKUP(M956&amp;(F956-2),'Báo cáo'!#REF!,'Báo cáo'!#REF!),IFERROR(_xlfn.XLOOKUP(M956&amp;(F956+4),'Báo cáo'!#REF!,'Báo cáo'!#REF!),_xlfn.XLOOKUP(M956&amp;(F956+13),'Báo cáo'!#REF!,'Báo cáo'!#REF!))))))))))))))</f>
        <v>#REF!</v>
      </c>
    </row>
    <row r="957" spans="1:15" hidden="1">
      <c r="A957">
        <v>510023</v>
      </c>
      <c r="B957" t="s">
        <v>18518</v>
      </c>
      <c r="C957" t="s">
        <v>18519</v>
      </c>
      <c r="D957" t="s">
        <v>21836</v>
      </c>
      <c r="E957" s="79" t="s">
        <v>21837</v>
      </c>
      <c r="F957" s="80">
        <v>1539000</v>
      </c>
      <c r="G957" s="81">
        <v>46153</v>
      </c>
      <c r="H957" s="81"/>
      <c r="I957" s="81"/>
      <c r="J957" s="81">
        <v>46197</v>
      </c>
      <c r="K957" t="s">
        <v>18221</v>
      </c>
      <c r="L957" s="21">
        <v>46197</v>
      </c>
      <c r="M957">
        <f t="shared" si="28"/>
        <v>33048</v>
      </c>
      <c r="N957" t="str">
        <f t="shared" si="29"/>
        <v>330481539000</v>
      </c>
      <c r="O957" t="e">
        <f>IFERROR(_xlfn.XLOOKUP(M957&amp;(F957),'Báo cáo'!#REF!,'Báo cáo'!#REF!),IFERROR(_xlfn.XLOOKUP(M957&amp;(F957-3),'Báo cáo'!#REF!,'Báo cáo'!#REF!),IFERROR(_xlfn.XLOOKUP(M957&amp;(F957-5),'Báo cáo'!#REF!,'Báo cáo'!#REF!),IFERROR(_xlfn.XLOOKUP(M957&amp;(F957+5),'Báo cáo'!#REF!,'Báo cáo'!#REF!),IFERROR(_xlfn.XLOOKUP(M957&amp;(F957+2),'Báo cáo'!#REF!,'Báo cáo'!#REF!),IFERROR(_xlfn.XLOOKUP(M957&amp;(F957-6),'Báo cáo'!#REF!,'Báo cáo'!#REF!),IFERROR(_xlfn.XLOOKUP(M957&amp;(F957-1),'Báo cáo'!#REF!,'Báo cáo'!#REF!),IFERROR(_xlfn.XLOOKUP(M957&amp;(F957+3),'Báo cáo'!#REF!,'Báo cáo'!#REF!),IFERROR(_xlfn.XLOOKUP(M957&amp;(F957+1),'Báo cáo'!#REF!,'Báo cáo'!#REF!),IFERROR(_xlfn.XLOOKUP(M957&amp;(F957-4),'Báo cáo'!#REF!,'Báo cáo'!#REF!),IFERROR(_xlfn.XLOOKUP(M957&amp;(F957+6),'Báo cáo'!#REF!,'Báo cáo'!#REF!),IFERROR(_xlfn.XLOOKUP(M957&amp;(F957-2),'Báo cáo'!#REF!,'Báo cáo'!#REF!),IFERROR(_xlfn.XLOOKUP(M957&amp;(F957+4),'Báo cáo'!#REF!,'Báo cáo'!#REF!),_xlfn.XLOOKUP(M957&amp;(F957+13),'Báo cáo'!#REF!,'Báo cáo'!#REF!))))))))))))))</f>
        <v>#REF!</v>
      </c>
    </row>
    <row r="958" spans="1:15" hidden="1">
      <c r="A958">
        <v>510024</v>
      </c>
      <c r="B958" t="s">
        <v>18518</v>
      </c>
      <c r="C958" t="s">
        <v>18519</v>
      </c>
      <c r="D958" t="s">
        <v>21838</v>
      </c>
      <c r="E958" s="79" t="s">
        <v>21839</v>
      </c>
      <c r="F958" s="80">
        <v>1395765</v>
      </c>
      <c r="G958" s="81">
        <v>46150</v>
      </c>
      <c r="H958" s="81"/>
      <c r="I958" s="81"/>
      <c r="J958" s="81">
        <v>46197</v>
      </c>
      <c r="K958" t="s">
        <v>18176</v>
      </c>
      <c r="L958" s="21">
        <v>46197</v>
      </c>
      <c r="M958">
        <f t="shared" si="28"/>
        <v>32830</v>
      </c>
      <c r="N958" t="str">
        <f t="shared" si="29"/>
        <v>328301395765</v>
      </c>
      <c r="O958" t="e">
        <f>IFERROR(_xlfn.XLOOKUP(M958&amp;(F958),'Báo cáo'!#REF!,'Báo cáo'!#REF!),IFERROR(_xlfn.XLOOKUP(M958&amp;(F958-3),'Báo cáo'!#REF!,'Báo cáo'!#REF!),IFERROR(_xlfn.XLOOKUP(M958&amp;(F958-5),'Báo cáo'!#REF!,'Báo cáo'!#REF!),IFERROR(_xlfn.XLOOKUP(M958&amp;(F958+5),'Báo cáo'!#REF!,'Báo cáo'!#REF!),IFERROR(_xlfn.XLOOKUP(M958&amp;(F958+2),'Báo cáo'!#REF!,'Báo cáo'!#REF!),IFERROR(_xlfn.XLOOKUP(M958&amp;(F958-6),'Báo cáo'!#REF!,'Báo cáo'!#REF!),IFERROR(_xlfn.XLOOKUP(M958&amp;(F958-1),'Báo cáo'!#REF!,'Báo cáo'!#REF!),IFERROR(_xlfn.XLOOKUP(M958&amp;(F958+3),'Báo cáo'!#REF!,'Báo cáo'!#REF!),IFERROR(_xlfn.XLOOKUP(M958&amp;(F958+1),'Báo cáo'!#REF!,'Báo cáo'!#REF!),IFERROR(_xlfn.XLOOKUP(M958&amp;(F958-4),'Báo cáo'!#REF!,'Báo cáo'!#REF!),IFERROR(_xlfn.XLOOKUP(M958&amp;(F958+6),'Báo cáo'!#REF!,'Báo cáo'!#REF!),IFERROR(_xlfn.XLOOKUP(M958&amp;(F958-2),'Báo cáo'!#REF!,'Báo cáo'!#REF!),IFERROR(_xlfn.XLOOKUP(M958&amp;(F958+4),'Báo cáo'!#REF!,'Báo cáo'!#REF!),_xlfn.XLOOKUP(M958&amp;(F958+13),'Báo cáo'!#REF!,'Báo cáo'!#REF!))))))))))))))</f>
        <v>#REF!</v>
      </c>
    </row>
    <row r="959" spans="1:15" hidden="1">
      <c r="A959">
        <v>510024</v>
      </c>
      <c r="B959" t="s">
        <v>18518</v>
      </c>
      <c r="C959" t="s">
        <v>18519</v>
      </c>
      <c r="D959" t="s">
        <v>21840</v>
      </c>
      <c r="E959" s="79" t="s">
        <v>21841</v>
      </c>
      <c r="F959" s="80">
        <v>1385667</v>
      </c>
      <c r="G959" s="81">
        <v>46153</v>
      </c>
      <c r="H959" s="81"/>
      <c r="I959" s="81"/>
      <c r="J959" s="81">
        <v>46197</v>
      </c>
      <c r="K959" t="s">
        <v>18212</v>
      </c>
      <c r="L959" s="21">
        <v>46197</v>
      </c>
      <c r="M959">
        <f t="shared" si="28"/>
        <v>33047</v>
      </c>
      <c r="N959" t="str">
        <f t="shared" si="29"/>
        <v>330471385667</v>
      </c>
      <c r="O959" t="e">
        <f>IFERROR(_xlfn.XLOOKUP(M959&amp;(F959),'Báo cáo'!#REF!,'Báo cáo'!#REF!),IFERROR(_xlfn.XLOOKUP(M959&amp;(F959-3),'Báo cáo'!#REF!,'Báo cáo'!#REF!),IFERROR(_xlfn.XLOOKUP(M959&amp;(F959-5),'Báo cáo'!#REF!,'Báo cáo'!#REF!),IFERROR(_xlfn.XLOOKUP(M959&amp;(F959+5),'Báo cáo'!#REF!,'Báo cáo'!#REF!),IFERROR(_xlfn.XLOOKUP(M959&amp;(F959+2),'Báo cáo'!#REF!,'Báo cáo'!#REF!),IFERROR(_xlfn.XLOOKUP(M959&amp;(F959-6),'Báo cáo'!#REF!,'Báo cáo'!#REF!),IFERROR(_xlfn.XLOOKUP(M959&amp;(F959-1),'Báo cáo'!#REF!,'Báo cáo'!#REF!),IFERROR(_xlfn.XLOOKUP(M959&amp;(F959+3),'Báo cáo'!#REF!,'Báo cáo'!#REF!),IFERROR(_xlfn.XLOOKUP(M959&amp;(F959+1),'Báo cáo'!#REF!,'Báo cáo'!#REF!),IFERROR(_xlfn.XLOOKUP(M959&amp;(F959-4),'Báo cáo'!#REF!,'Báo cáo'!#REF!),IFERROR(_xlfn.XLOOKUP(M959&amp;(F959+6),'Báo cáo'!#REF!,'Báo cáo'!#REF!),IFERROR(_xlfn.XLOOKUP(M959&amp;(F959-2),'Báo cáo'!#REF!,'Báo cáo'!#REF!),IFERROR(_xlfn.XLOOKUP(M959&amp;(F959+4),'Báo cáo'!#REF!,'Báo cáo'!#REF!),_xlfn.XLOOKUP(M959&amp;(F959+13),'Báo cáo'!#REF!,'Báo cáo'!#REF!))))))))))))))</f>
        <v>#REF!</v>
      </c>
    </row>
    <row r="960" spans="1:15" hidden="1">
      <c r="A960">
        <v>510024</v>
      </c>
      <c r="B960" t="s">
        <v>18518</v>
      </c>
      <c r="C960" t="s">
        <v>18519</v>
      </c>
      <c r="D960" t="s">
        <v>21842</v>
      </c>
      <c r="E960" s="79" t="s">
        <v>21843</v>
      </c>
      <c r="F960" s="80">
        <v>1060695</v>
      </c>
      <c r="G960" s="81">
        <v>46149</v>
      </c>
      <c r="H960" s="81"/>
      <c r="I960" s="81"/>
      <c r="J960" s="81">
        <v>46197</v>
      </c>
      <c r="K960" t="s">
        <v>17816</v>
      </c>
      <c r="L960" s="21">
        <v>46197</v>
      </c>
      <c r="M960">
        <f t="shared" si="28"/>
        <v>26377</v>
      </c>
      <c r="N960" t="str">
        <f t="shared" si="29"/>
        <v>263771060695</v>
      </c>
      <c r="O960" t="e">
        <f>IFERROR(_xlfn.XLOOKUP(M960&amp;(F960),'Báo cáo'!#REF!,'Báo cáo'!#REF!),IFERROR(_xlfn.XLOOKUP(M960&amp;(F960-3),'Báo cáo'!#REF!,'Báo cáo'!#REF!),IFERROR(_xlfn.XLOOKUP(M960&amp;(F960-5),'Báo cáo'!#REF!,'Báo cáo'!#REF!),IFERROR(_xlfn.XLOOKUP(M960&amp;(F960+5),'Báo cáo'!#REF!,'Báo cáo'!#REF!),IFERROR(_xlfn.XLOOKUP(M960&amp;(F960+2),'Báo cáo'!#REF!,'Báo cáo'!#REF!),IFERROR(_xlfn.XLOOKUP(M960&amp;(F960-6),'Báo cáo'!#REF!,'Báo cáo'!#REF!),IFERROR(_xlfn.XLOOKUP(M960&amp;(F960-1),'Báo cáo'!#REF!,'Báo cáo'!#REF!),IFERROR(_xlfn.XLOOKUP(M960&amp;(F960+3),'Báo cáo'!#REF!,'Báo cáo'!#REF!),IFERROR(_xlfn.XLOOKUP(M960&amp;(F960+1),'Báo cáo'!#REF!,'Báo cáo'!#REF!),IFERROR(_xlfn.XLOOKUP(M960&amp;(F960-4),'Báo cáo'!#REF!,'Báo cáo'!#REF!),IFERROR(_xlfn.XLOOKUP(M960&amp;(F960+6),'Báo cáo'!#REF!,'Báo cáo'!#REF!),IFERROR(_xlfn.XLOOKUP(M960&amp;(F960-2),'Báo cáo'!#REF!,'Báo cáo'!#REF!),IFERROR(_xlfn.XLOOKUP(M960&amp;(F960+4),'Báo cáo'!#REF!,'Báo cáo'!#REF!),_xlfn.XLOOKUP(M960&amp;(F960+13),'Báo cáo'!#REF!,'Báo cáo'!#REF!))))))))))))))</f>
        <v>#REF!</v>
      </c>
    </row>
    <row r="961" spans="1:15" hidden="1">
      <c r="A961">
        <v>510024</v>
      </c>
      <c r="B961" t="s">
        <v>18518</v>
      </c>
      <c r="C961" t="s">
        <v>18519</v>
      </c>
      <c r="D961" t="s">
        <v>21844</v>
      </c>
      <c r="E961" s="79" t="s">
        <v>21845</v>
      </c>
      <c r="F961" s="80">
        <v>2571831</v>
      </c>
      <c r="G961" s="81">
        <v>46149</v>
      </c>
      <c r="H961" s="81"/>
      <c r="I961" s="81"/>
      <c r="J961" s="81">
        <v>46197</v>
      </c>
      <c r="K961" t="s">
        <v>17819</v>
      </c>
      <c r="L961" s="21">
        <v>46197</v>
      </c>
      <c r="M961">
        <f t="shared" si="28"/>
        <v>26378</v>
      </c>
      <c r="N961" t="str">
        <f t="shared" si="29"/>
        <v>263782571831</v>
      </c>
      <c r="O961" t="e">
        <f>IFERROR(_xlfn.XLOOKUP(M961&amp;(F961),'Báo cáo'!#REF!,'Báo cáo'!#REF!),IFERROR(_xlfn.XLOOKUP(M961&amp;(F961-3),'Báo cáo'!#REF!,'Báo cáo'!#REF!),IFERROR(_xlfn.XLOOKUP(M961&amp;(F961-5),'Báo cáo'!#REF!,'Báo cáo'!#REF!),IFERROR(_xlfn.XLOOKUP(M961&amp;(F961+5),'Báo cáo'!#REF!,'Báo cáo'!#REF!),IFERROR(_xlfn.XLOOKUP(M961&amp;(F961+2),'Báo cáo'!#REF!,'Báo cáo'!#REF!),IFERROR(_xlfn.XLOOKUP(M961&amp;(F961-6),'Báo cáo'!#REF!,'Báo cáo'!#REF!),IFERROR(_xlfn.XLOOKUP(M961&amp;(F961-1),'Báo cáo'!#REF!,'Báo cáo'!#REF!),IFERROR(_xlfn.XLOOKUP(M961&amp;(F961+3),'Báo cáo'!#REF!,'Báo cáo'!#REF!),IFERROR(_xlfn.XLOOKUP(M961&amp;(F961+1),'Báo cáo'!#REF!,'Báo cáo'!#REF!),IFERROR(_xlfn.XLOOKUP(M961&amp;(F961-4),'Báo cáo'!#REF!,'Báo cáo'!#REF!),IFERROR(_xlfn.XLOOKUP(M961&amp;(F961+6),'Báo cáo'!#REF!,'Báo cáo'!#REF!),IFERROR(_xlfn.XLOOKUP(M961&amp;(F961-2),'Báo cáo'!#REF!,'Báo cáo'!#REF!),IFERROR(_xlfn.XLOOKUP(M961&amp;(F961+4),'Báo cáo'!#REF!,'Báo cáo'!#REF!),_xlfn.XLOOKUP(M961&amp;(F961+13),'Báo cáo'!#REF!,'Báo cáo'!#REF!))))))))))))))</f>
        <v>#REF!</v>
      </c>
    </row>
    <row r="962" spans="1:15" hidden="1">
      <c r="A962">
        <v>510025</v>
      </c>
      <c r="B962" t="s">
        <v>18518</v>
      </c>
      <c r="C962" t="s">
        <v>18519</v>
      </c>
      <c r="D962" t="s">
        <v>21846</v>
      </c>
      <c r="E962" s="79" t="s">
        <v>21847</v>
      </c>
      <c r="F962" s="80">
        <v>17237475</v>
      </c>
      <c r="G962" s="81">
        <v>46162</v>
      </c>
      <c r="H962" s="81"/>
      <c r="I962" s="81"/>
      <c r="J962" s="81">
        <v>46197</v>
      </c>
      <c r="K962" t="s">
        <v>18335</v>
      </c>
      <c r="L962" s="21">
        <v>46197</v>
      </c>
      <c r="M962">
        <f t="shared" si="28"/>
        <v>36165</v>
      </c>
      <c r="N962" t="str">
        <f t="shared" si="29"/>
        <v>3616517237475</v>
      </c>
      <c r="O962" t="e">
        <f>IFERROR(_xlfn.XLOOKUP(M962&amp;(F962),'Báo cáo'!#REF!,'Báo cáo'!#REF!),IFERROR(_xlfn.XLOOKUP(M962&amp;(F962-3),'Báo cáo'!#REF!,'Báo cáo'!#REF!),IFERROR(_xlfn.XLOOKUP(M962&amp;(F962-5),'Báo cáo'!#REF!,'Báo cáo'!#REF!),IFERROR(_xlfn.XLOOKUP(M962&amp;(F962+5),'Báo cáo'!#REF!,'Báo cáo'!#REF!),IFERROR(_xlfn.XLOOKUP(M962&amp;(F962+2),'Báo cáo'!#REF!,'Báo cáo'!#REF!),IFERROR(_xlfn.XLOOKUP(M962&amp;(F962-6),'Báo cáo'!#REF!,'Báo cáo'!#REF!),IFERROR(_xlfn.XLOOKUP(M962&amp;(F962-1),'Báo cáo'!#REF!,'Báo cáo'!#REF!),IFERROR(_xlfn.XLOOKUP(M962&amp;(F962+3),'Báo cáo'!#REF!,'Báo cáo'!#REF!),IFERROR(_xlfn.XLOOKUP(M962&amp;(F962+1),'Báo cáo'!#REF!,'Báo cáo'!#REF!),IFERROR(_xlfn.XLOOKUP(M962&amp;(F962-4),'Báo cáo'!#REF!,'Báo cáo'!#REF!),IFERROR(_xlfn.XLOOKUP(M962&amp;(F962+6),'Báo cáo'!#REF!,'Báo cáo'!#REF!),IFERROR(_xlfn.XLOOKUP(M962&amp;(F962-2),'Báo cáo'!#REF!,'Báo cáo'!#REF!),IFERROR(_xlfn.XLOOKUP(M962&amp;(F962+4),'Báo cáo'!#REF!,'Báo cáo'!#REF!),_xlfn.XLOOKUP(M962&amp;(F962+13),'Báo cáo'!#REF!,'Báo cáo'!#REF!))))))))))))))</f>
        <v>#REF!</v>
      </c>
    </row>
    <row r="963" spans="1:15" hidden="1">
      <c r="A963">
        <v>510025</v>
      </c>
      <c r="B963" t="s">
        <v>18518</v>
      </c>
      <c r="C963" t="s">
        <v>18519</v>
      </c>
      <c r="D963" t="s">
        <v>21848</v>
      </c>
      <c r="E963" s="79" t="s">
        <v>21849</v>
      </c>
      <c r="F963" s="80">
        <v>1438250</v>
      </c>
      <c r="G963" s="81">
        <v>46162</v>
      </c>
      <c r="H963" s="81"/>
      <c r="I963" s="81"/>
      <c r="J963" s="81">
        <v>46197</v>
      </c>
      <c r="K963" t="s">
        <v>18338</v>
      </c>
      <c r="L963" s="21">
        <v>46197</v>
      </c>
      <c r="M963">
        <f t="shared" si="28"/>
        <v>36166</v>
      </c>
      <c r="N963" t="str">
        <f t="shared" si="29"/>
        <v>361661438250</v>
      </c>
      <c r="O963" t="e">
        <f>IFERROR(_xlfn.XLOOKUP(M963&amp;(F963),'Báo cáo'!#REF!,'Báo cáo'!#REF!),IFERROR(_xlfn.XLOOKUP(M963&amp;(F963-3),'Báo cáo'!#REF!,'Báo cáo'!#REF!),IFERROR(_xlfn.XLOOKUP(M963&amp;(F963-5),'Báo cáo'!#REF!,'Báo cáo'!#REF!),IFERROR(_xlfn.XLOOKUP(M963&amp;(F963+5),'Báo cáo'!#REF!,'Báo cáo'!#REF!),IFERROR(_xlfn.XLOOKUP(M963&amp;(F963+2),'Báo cáo'!#REF!,'Báo cáo'!#REF!),IFERROR(_xlfn.XLOOKUP(M963&amp;(F963-6),'Báo cáo'!#REF!,'Báo cáo'!#REF!),IFERROR(_xlfn.XLOOKUP(M963&amp;(F963-1),'Báo cáo'!#REF!,'Báo cáo'!#REF!),IFERROR(_xlfn.XLOOKUP(M963&amp;(F963+3),'Báo cáo'!#REF!,'Báo cáo'!#REF!),IFERROR(_xlfn.XLOOKUP(M963&amp;(F963+1),'Báo cáo'!#REF!,'Báo cáo'!#REF!),IFERROR(_xlfn.XLOOKUP(M963&amp;(F963-4),'Báo cáo'!#REF!,'Báo cáo'!#REF!),IFERROR(_xlfn.XLOOKUP(M963&amp;(F963+6),'Báo cáo'!#REF!,'Báo cáo'!#REF!),IFERROR(_xlfn.XLOOKUP(M963&amp;(F963-2),'Báo cáo'!#REF!,'Báo cáo'!#REF!),IFERROR(_xlfn.XLOOKUP(M963&amp;(F963+4),'Báo cáo'!#REF!,'Báo cáo'!#REF!),_xlfn.XLOOKUP(M963&amp;(F963+13),'Báo cáo'!#REF!,'Báo cáo'!#REF!))))))))))))))</f>
        <v>#REF!</v>
      </c>
    </row>
    <row r="964" spans="1:15" hidden="1">
      <c r="A964">
        <v>510025</v>
      </c>
      <c r="B964" t="s">
        <v>18518</v>
      </c>
      <c r="C964" t="s">
        <v>18519</v>
      </c>
      <c r="D964" t="s">
        <v>21850</v>
      </c>
      <c r="E964" s="79" t="s">
        <v>21851</v>
      </c>
      <c r="F964" s="80">
        <v>-1861209</v>
      </c>
      <c r="G964" s="81">
        <v>46178</v>
      </c>
      <c r="H964" s="81"/>
      <c r="I964" s="81"/>
      <c r="J964" s="81">
        <v>46197</v>
      </c>
      <c r="K964" t="s">
        <v>21111</v>
      </c>
      <c r="L964" s="21">
        <v>46197</v>
      </c>
      <c r="M964">
        <f t="shared" ref="M964:M1027" si="30">IFERROR(VALUE(K964),K964)</f>
        <v>151</v>
      </c>
      <c r="N964" t="str">
        <f t="shared" ref="N964:N1027" si="31">M964&amp;F964</f>
        <v>151-1861209</v>
      </c>
      <c r="O964" t="e">
        <f>IFERROR(_xlfn.XLOOKUP(M964&amp;(F964),'Báo cáo'!#REF!,'Báo cáo'!#REF!),IFERROR(_xlfn.XLOOKUP(M964&amp;(F964-3),'Báo cáo'!#REF!,'Báo cáo'!#REF!),IFERROR(_xlfn.XLOOKUP(M964&amp;(F964-5),'Báo cáo'!#REF!,'Báo cáo'!#REF!),IFERROR(_xlfn.XLOOKUP(M964&amp;(F964+5),'Báo cáo'!#REF!,'Báo cáo'!#REF!),IFERROR(_xlfn.XLOOKUP(M964&amp;(F964+2),'Báo cáo'!#REF!,'Báo cáo'!#REF!),IFERROR(_xlfn.XLOOKUP(M964&amp;(F964-6),'Báo cáo'!#REF!,'Báo cáo'!#REF!),IFERROR(_xlfn.XLOOKUP(M964&amp;(F964-1),'Báo cáo'!#REF!,'Báo cáo'!#REF!),IFERROR(_xlfn.XLOOKUP(M964&amp;(F964+3),'Báo cáo'!#REF!,'Báo cáo'!#REF!),IFERROR(_xlfn.XLOOKUP(M964&amp;(F964+1),'Báo cáo'!#REF!,'Báo cáo'!#REF!),IFERROR(_xlfn.XLOOKUP(M964&amp;(F964-4),'Báo cáo'!#REF!,'Báo cáo'!#REF!),IFERROR(_xlfn.XLOOKUP(M964&amp;(F964+6),'Báo cáo'!#REF!,'Báo cáo'!#REF!),IFERROR(_xlfn.XLOOKUP(M964&amp;(F964-2),'Báo cáo'!#REF!,'Báo cáo'!#REF!),IFERROR(_xlfn.XLOOKUP(M964&amp;(F964+4),'Báo cáo'!#REF!,'Báo cáo'!#REF!),_xlfn.XLOOKUP(M964&amp;(F964+13),'Báo cáo'!#REF!,'Báo cáo'!#REF!))))))))))))))</f>
        <v>#REF!</v>
      </c>
    </row>
    <row r="965" spans="1:15" hidden="1">
      <c r="A965">
        <v>510025</v>
      </c>
      <c r="B965" t="s">
        <v>18518</v>
      </c>
      <c r="C965" t="s">
        <v>18519</v>
      </c>
      <c r="D965" t="s">
        <v>21852</v>
      </c>
      <c r="E965" s="79" t="s">
        <v>21853</v>
      </c>
      <c r="F965" s="80">
        <v>8318147</v>
      </c>
      <c r="G965" s="81">
        <v>46149</v>
      </c>
      <c r="H965" s="81"/>
      <c r="I965" s="81"/>
      <c r="J965" s="81">
        <v>46197</v>
      </c>
      <c r="K965" t="s">
        <v>18170</v>
      </c>
      <c r="L965" s="21">
        <v>46197</v>
      </c>
      <c r="M965">
        <f t="shared" si="30"/>
        <v>32831</v>
      </c>
      <c r="N965" t="str">
        <f t="shared" si="31"/>
        <v>328318318147</v>
      </c>
      <c r="O965" t="e">
        <f>IFERROR(_xlfn.XLOOKUP(M965&amp;(F965),'Báo cáo'!#REF!,'Báo cáo'!#REF!),IFERROR(_xlfn.XLOOKUP(M965&amp;(F965-3),'Báo cáo'!#REF!,'Báo cáo'!#REF!),IFERROR(_xlfn.XLOOKUP(M965&amp;(F965-5),'Báo cáo'!#REF!,'Báo cáo'!#REF!),IFERROR(_xlfn.XLOOKUP(M965&amp;(F965+5),'Báo cáo'!#REF!,'Báo cáo'!#REF!),IFERROR(_xlfn.XLOOKUP(M965&amp;(F965+2),'Báo cáo'!#REF!,'Báo cáo'!#REF!),IFERROR(_xlfn.XLOOKUP(M965&amp;(F965-6),'Báo cáo'!#REF!,'Báo cáo'!#REF!),IFERROR(_xlfn.XLOOKUP(M965&amp;(F965-1),'Báo cáo'!#REF!,'Báo cáo'!#REF!),IFERROR(_xlfn.XLOOKUP(M965&amp;(F965+3),'Báo cáo'!#REF!,'Báo cáo'!#REF!),IFERROR(_xlfn.XLOOKUP(M965&amp;(F965+1),'Báo cáo'!#REF!,'Báo cáo'!#REF!),IFERROR(_xlfn.XLOOKUP(M965&amp;(F965-4),'Báo cáo'!#REF!,'Báo cáo'!#REF!),IFERROR(_xlfn.XLOOKUP(M965&amp;(F965+6),'Báo cáo'!#REF!,'Báo cáo'!#REF!),IFERROR(_xlfn.XLOOKUP(M965&amp;(F965-2),'Báo cáo'!#REF!,'Báo cáo'!#REF!),IFERROR(_xlfn.XLOOKUP(M965&amp;(F965+4),'Báo cáo'!#REF!,'Báo cáo'!#REF!),_xlfn.XLOOKUP(M965&amp;(F965+13),'Báo cáo'!#REF!,'Báo cáo'!#REF!))))))))))))))</f>
        <v>#REF!</v>
      </c>
    </row>
    <row r="966" spans="1:15" hidden="1">
      <c r="A966">
        <v>510025</v>
      </c>
      <c r="B966" t="s">
        <v>18518</v>
      </c>
      <c r="C966" t="s">
        <v>18519</v>
      </c>
      <c r="D966" t="s">
        <v>21854</v>
      </c>
      <c r="E966" s="79" t="s">
        <v>21855</v>
      </c>
      <c r="F966" s="80">
        <v>9617427</v>
      </c>
      <c r="G966" s="81">
        <v>46151</v>
      </c>
      <c r="H966" s="81"/>
      <c r="I966" s="81"/>
      <c r="J966" s="81">
        <v>46197</v>
      </c>
      <c r="K966" t="s">
        <v>18227</v>
      </c>
      <c r="L966" s="21">
        <v>46197</v>
      </c>
      <c r="M966">
        <f t="shared" si="30"/>
        <v>33046</v>
      </c>
      <c r="N966" t="str">
        <f t="shared" si="31"/>
        <v>330469617427</v>
      </c>
      <c r="O966" t="e">
        <f>IFERROR(_xlfn.XLOOKUP(M966&amp;(F966),'Báo cáo'!#REF!,'Báo cáo'!#REF!),IFERROR(_xlfn.XLOOKUP(M966&amp;(F966-3),'Báo cáo'!#REF!,'Báo cáo'!#REF!),IFERROR(_xlfn.XLOOKUP(M966&amp;(F966-5),'Báo cáo'!#REF!,'Báo cáo'!#REF!),IFERROR(_xlfn.XLOOKUP(M966&amp;(F966+5),'Báo cáo'!#REF!,'Báo cáo'!#REF!),IFERROR(_xlfn.XLOOKUP(M966&amp;(F966+2),'Báo cáo'!#REF!,'Báo cáo'!#REF!),IFERROR(_xlfn.XLOOKUP(M966&amp;(F966-6),'Báo cáo'!#REF!,'Báo cáo'!#REF!),IFERROR(_xlfn.XLOOKUP(M966&amp;(F966-1),'Báo cáo'!#REF!,'Báo cáo'!#REF!),IFERROR(_xlfn.XLOOKUP(M966&amp;(F966+3),'Báo cáo'!#REF!,'Báo cáo'!#REF!),IFERROR(_xlfn.XLOOKUP(M966&amp;(F966+1),'Báo cáo'!#REF!,'Báo cáo'!#REF!),IFERROR(_xlfn.XLOOKUP(M966&amp;(F966-4),'Báo cáo'!#REF!,'Báo cáo'!#REF!),IFERROR(_xlfn.XLOOKUP(M966&amp;(F966+6),'Báo cáo'!#REF!,'Báo cáo'!#REF!),IFERROR(_xlfn.XLOOKUP(M966&amp;(F966-2),'Báo cáo'!#REF!,'Báo cáo'!#REF!),IFERROR(_xlfn.XLOOKUP(M966&amp;(F966+4),'Báo cáo'!#REF!,'Báo cáo'!#REF!),_xlfn.XLOOKUP(M966&amp;(F966+13),'Báo cáo'!#REF!,'Báo cáo'!#REF!))))))))))))))</f>
        <v>#REF!</v>
      </c>
    </row>
    <row r="967" spans="1:15" hidden="1">
      <c r="A967">
        <v>510026</v>
      </c>
      <c r="B967" t="s">
        <v>18518</v>
      </c>
      <c r="C967" t="s">
        <v>18519</v>
      </c>
      <c r="D967" t="s">
        <v>21856</v>
      </c>
      <c r="E967" s="79" t="s">
        <v>21857</v>
      </c>
      <c r="F967" s="80">
        <v>2247075</v>
      </c>
      <c r="G967" s="81">
        <v>46162</v>
      </c>
      <c r="H967" s="81"/>
      <c r="I967" s="81"/>
      <c r="J967" s="81">
        <v>46197</v>
      </c>
      <c r="K967" t="s">
        <v>18353</v>
      </c>
      <c r="L967" s="21">
        <v>46197</v>
      </c>
      <c r="M967">
        <f t="shared" si="30"/>
        <v>36426</v>
      </c>
      <c r="N967" t="str">
        <f t="shared" si="31"/>
        <v>364262247075</v>
      </c>
      <c r="O967" t="e">
        <f>IFERROR(_xlfn.XLOOKUP(M967&amp;(F967),'Báo cáo'!#REF!,'Báo cáo'!#REF!),IFERROR(_xlfn.XLOOKUP(M967&amp;(F967-3),'Báo cáo'!#REF!,'Báo cáo'!#REF!),IFERROR(_xlfn.XLOOKUP(M967&amp;(F967-5),'Báo cáo'!#REF!,'Báo cáo'!#REF!),IFERROR(_xlfn.XLOOKUP(M967&amp;(F967+5),'Báo cáo'!#REF!,'Báo cáo'!#REF!),IFERROR(_xlfn.XLOOKUP(M967&amp;(F967+2),'Báo cáo'!#REF!,'Báo cáo'!#REF!),IFERROR(_xlfn.XLOOKUP(M967&amp;(F967-6),'Báo cáo'!#REF!,'Báo cáo'!#REF!),IFERROR(_xlfn.XLOOKUP(M967&amp;(F967-1),'Báo cáo'!#REF!,'Báo cáo'!#REF!),IFERROR(_xlfn.XLOOKUP(M967&amp;(F967+3),'Báo cáo'!#REF!,'Báo cáo'!#REF!),IFERROR(_xlfn.XLOOKUP(M967&amp;(F967+1),'Báo cáo'!#REF!,'Báo cáo'!#REF!),IFERROR(_xlfn.XLOOKUP(M967&amp;(F967-4),'Báo cáo'!#REF!,'Báo cáo'!#REF!),IFERROR(_xlfn.XLOOKUP(M967&amp;(F967+6),'Báo cáo'!#REF!,'Báo cáo'!#REF!),IFERROR(_xlfn.XLOOKUP(M967&amp;(F967-2),'Báo cáo'!#REF!,'Báo cáo'!#REF!),IFERROR(_xlfn.XLOOKUP(M967&amp;(F967+4),'Báo cáo'!#REF!,'Báo cáo'!#REF!),_xlfn.XLOOKUP(M967&amp;(F967+13),'Báo cáo'!#REF!,'Báo cáo'!#REF!))))))))))))))</f>
        <v>#REF!</v>
      </c>
    </row>
    <row r="968" spans="1:15" hidden="1">
      <c r="A968">
        <v>510027</v>
      </c>
      <c r="B968" t="s">
        <v>18518</v>
      </c>
      <c r="C968" t="s">
        <v>18519</v>
      </c>
      <c r="D968" t="s">
        <v>21858</v>
      </c>
      <c r="E968" s="79" t="s">
        <v>21859</v>
      </c>
      <c r="F968" s="80">
        <v>3667680</v>
      </c>
      <c r="G968" s="81">
        <v>46158</v>
      </c>
      <c r="H968" s="81"/>
      <c r="I968" s="81"/>
      <c r="J968" s="81">
        <v>46197</v>
      </c>
      <c r="K968" t="s">
        <v>18311</v>
      </c>
      <c r="L968" s="21">
        <v>46197</v>
      </c>
      <c r="M968">
        <f t="shared" si="30"/>
        <v>34779</v>
      </c>
      <c r="N968" t="str">
        <f t="shared" si="31"/>
        <v>347793667680</v>
      </c>
      <c r="O968" t="e">
        <f>IFERROR(_xlfn.XLOOKUP(M968&amp;(F968),'Báo cáo'!#REF!,'Báo cáo'!#REF!),IFERROR(_xlfn.XLOOKUP(M968&amp;(F968-3),'Báo cáo'!#REF!,'Báo cáo'!#REF!),IFERROR(_xlfn.XLOOKUP(M968&amp;(F968-5),'Báo cáo'!#REF!,'Báo cáo'!#REF!),IFERROR(_xlfn.XLOOKUP(M968&amp;(F968+5),'Báo cáo'!#REF!,'Báo cáo'!#REF!),IFERROR(_xlfn.XLOOKUP(M968&amp;(F968+2),'Báo cáo'!#REF!,'Báo cáo'!#REF!),IFERROR(_xlfn.XLOOKUP(M968&amp;(F968-6),'Báo cáo'!#REF!,'Báo cáo'!#REF!),IFERROR(_xlfn.XLOOKUP(M968&amp;(F968-1),'Báo cáo'!#REF!,'Báo cáo'!#REF!),IFERROR(_xlfn.XLOOKUP(M968&amp;(F968+3),'Báo cáo'!#REF!,'Báo cáo'!#REF!),IFERROR(_xlfn.XLOOKUP(M968&amp;(F968+1),'Báo cáo'!#REF!,'Báo cáo'!#REF!),IFERROR(_xlfn.XLOOKUP(M968&amp;(F968-4),'Báo cáo'!#REF!,'Báo cáo'!#REF!),IFERROR(_xlfn.XLOOKUP(M968&amp;(F968+6),'Báo cáo'!#REF!,'Báo cáo'!#REF!),IFERROR(_xlfn.XLOOKUP(M968&amp;(F968-2),'Báo cáo'!#REF!,'Báo cáo'!#REF!),IFERROR(_xlfn.XLOOKUP(M968&amp;(F968+4),'Báo cáo'!#REF!,'Báo cáo'!#REF!),_xlfn.XLOOKUP(M968&amp;(F968+13),'Báo cáo'!#REF!,'Báo cáo'!#REF!))))))))))))))</f>
        <v>#REF!</v>
      </c>
    </row>
    <row r="969" spans="1:15" hidden="1">
      <c r="A969">
        <v>510027</v>
      </c>
      <c r="B969" t="s">
        <v>18518</v>
      </c>
      <c r="C969" t="s">
        <v>18519</v>
      </c>
      <c r="D969" t="s">
        <v>21860</v>
      </c>
      <c r="E969" s="79" t="s">
        <v>21861</v>
      </c>
      <c r="F969" s="80">
        <v>-448439</v>
      </c>
      <c r="G969" s="81">
        <v>46179</v>
      </c>
      <c r="H969" s="81"/>
      <c r="I969" s="81"/>
      <c r="J969" s="81">
        <v>46197</v>
      </c>
      <c r="K969" t="s">
        <v>21109</v>
      </c>
      <c r="L969" s="21">
        <v>46197</v>
      </c>
      <c r="M969">
        <f t="shared" si="30"/>
        <v>144</v>
      </c>
      <c r="N969" t="str">
        <f t="shared" si="31"/>
        <v>144-448439</v>
      </c>
      <c r="O969" t="e">
        <f>IFERROR(_xlfn.XLOOKUP(M969&amp;(F969),'Báo cáo'!#REF!,'Báo cáo'!#REF!),IFERROR(_xlfn.XLOOKUP(M969&amp;(F969-3),'Báo cáo'!#REF!,'Báo cáo'!#REF!),IFERROR(_xlfn.XLOOKUP(M969&amp;(F969-5),'Báo cáo'!#REF!,'Báo cáo'!#REF!),IFERROR(_xlfn.XLOOKUP(M969&amp;(F969+5),'Báo cáo'!#REF!,'Báo cáo'!#REF!),IFERROR(_xlfn.XLOOKUP(M969&amp;(F969+2),'Báo cáo'!#REF!,'Báo cáo'!#REF!),IFERROR(_xlfn.XLOOKUP(M969&amp;(F969-6),'Báo cáo'!#REF!,'Báo cáo'!#REF!),IFERROR(_xlfn.XLOOKUP(M969&amp;(F969-1),'Báo cáo'!#REF!,'Báo cáo'!#REF!),IFERROR(_xlfn.XLOOKUP(M969&amp;(F969+3),'Báo cáo'!#REF!,'Báo cáo'!#REF!),IFERROR(_xlfn.XLOOKUP(M969&amp;(F969+1),'Báo cáo'!#REF!,'Báo cáo'!#REF!),IFERROR(_xlfn.XLOOKUP(M969&amp;(F969-4),'Báo cáo'!#REF!,'Báo cáo'!#REF!),IFERROR(_xlfn.XLOOKUP(M969&amp;(F969+6),'Báo cáo'!#REF!,'Báo cáo'!#REF!),IFERROR(_xlfn.XLOOKUP(M969&amp;(F969-2),'Báo cáo'!#REF!,'Báo cáo'!#REF!),IFERROR(_xlfn.XLOOKUP(M969&amp;(F969+4),'Báo cáo'!#REF!,'Báo cáo'!#REF!),_xlfn.XLOOKUP(M969&amp;(F969+13),'Báo cáo'!#REF!,'Báo cáo'!#REF!))))))))))))))</f>
        <v>#REF!</v>
      </c>
    </row>
    <row r="970" spans="1:15" hidden="1">
      <c r="A970">
        <v>510027</v>
      </c>
      <c r="B970" t="s">
        <v>18518</v>
      </c>
      <c r="C970" t="s">
        <v>18519</v>
      </c>
      <c r="D970" t="s">
        <v>21862</v>
      </c>
      <c r="E970" s="79" t="s">
        <v>21863</v>
      </c>
      <c r="F970" s="80">
        <v>-1381876</v>
      </c>
      <c r="G970" s="81">
        <v>46179</v>
      </c>
      <c r="H970" s="81"/>
      <c r="I970" s="81"/>
      <c r="J970" s="81">
        <v>46197</v>
      </c>
      <c r="K970" t="s">
        <v>21110</v>
      </c>
      <c r="L970" s="21">
        <v>46197</v>
      </c>
      <c r="M970">
        <f t="shared" si="30"/>
        <v>145</v>
      </c>
      <c r="N970" t="str">
        <f t="shared" si="31"/>
        <v>145-1381876</v>
      </c>
      <c r="O970" t="e">
        <f>IFERROR(_xlfn.XLOOKUP(M970&amp;(F970),'Báo cáo'!#REF!,'Báo cáo'!#REF!),IFERROR(_xlfn.XLOOKUP(M970&amp;(F970-3),'Báo cáo'!#REF!,'Báo cáo'!#REF!),IFERROR(_xlfn.XLOOKUP(M970&amp;(F970-5),'Báo cáo'!#REF!,'Báo cáo'!#REF!),IFERROR(_xlfn.XLOOKUP(M970&amp;(F970+5),'Báo cáo'!#REF!,'Báo cáo'!#REF!),IFERROR(_xlfn.XLOOKUP(M970&amp;(F970+2),'Báo cáo'!#REF!,'Báo cáo'!#REF!),IFERROR(_xlfn.XLOOKUP(M970&amp;(F970-6),'Báo cáo'!#REF!,'Báo cáo'!#REF!),IFERROR(_xlfn.XLOOKUP(M970&amp;(F970-1),'Báo cáo'!#REF!,'Báo cáo'!#REF!),IFERROR(_xlfn.XLOOKUP(M970&amp;(F970+3),'Báo cáo'!#REF!,'Báo cáo'!#REF!),IFERROR(_xlfn.XLOOKUP(M970&amp;(F970+1),'Báo cáo'!#REF!,'Báo cáo'!#REF!),IFERROR(_xlfn.XLOOKUP(M970&amp;(F970-4),'Báo cáo'!#REF!,'Báo cáo'!#REF!),IFERROR(_xlfn.XLOOKUP(M970&amp;(F970+6),'Báo cáo'!#REF!,'Báo cáo'!#REF!),IFERROR(_xlfn.XLOOKUP(M970&amp;(F970-2),'Báo cáo'!#REF!,'Báo cáo'!#REF!),IFERROR(_xlfn.XLOOKUP(M970&amp;(F970+4),'Báo cáo'!#REF!,'Báo cáo'!#REF!),_xlfn.XLOOKUP(M970&amp;(F970+13),'Báo cáo'!#REF!,'Báo cáo'!#REF!))))))))))))))</f>
        <v>#REF!</v>
      </c>
    </row>
    <row r="971" spans="1:15" hidden="1">
      <c r="A971">
        <v>510028</v>
      </c>
      <c r="B971" t="s">
        <v>18518</v>
      </c>
      <c r="C971" t="s">
        <v>18519</v>
      </c>
      <c r="D971" t="s">
        <v>21864</v>
      </c>
      <c r="E971" s="79" t="s">
        <v>21865</v>
      </c>
      <c r="F971" s="80">
        <v>1395765</v>
      </c>
      <c r="G971" s="81">
        <v>46152</v>
      </c>
      <c r="H971" s="81"/>
      <c r="I971" s="81"/>
      <c r="J971" s="81">
        <v>46197</v>
      </c>
      <c r="K971" t="s">
        <v>18239</v>
      </c>
      <c r="L971" s="21">
        <v>46197</v>
      </c>
      <c r="M971">
        <f t="shared" si="30"/>
        <v>33045</v>
      </c>
      <c r="N971" t="str">
        <f t="shared" si="31"/>
        <v>330451395765</v>
      </c>
      <c r="O971" t="e">
        <f>IFERROR(_xlfn.XLOOKUP(M971&amp;(F971),'Báo cáo'!#REF!,'Báo cáo'!#REF!),IFERROR(_xlfn.XLOOKUP(M971&amp;(F971-3),'Báo cáo'!#REF!,'Báo cáo'!#REF!),IFERROR(_xlfn.XLOOKUP(M971&amp;(F971-5),'Báo cáo'!#REF!,'Báo cáo'!#REF!),IFERROR(_xlfn.XLOOKUP(M971&amp;(F971+5),'Báo cáo'!#REF!,'Báo cáo'!#REF!),IFERROR(_xlfn.XLOOKUP(M971&amp;(F971+2),'Báo cáo'!#REF!,'Báo cáo'!#REF!),IFERROR(_xlfn.XLOOKUP(M971&amp;(F971-6),'Báo cáo'!#REF!,'Báo cáo'!#REF!),IFERROR(_xlfn.XLOOKUP(M971&amp;(F971-1),'Báo cáo'!#REF!,'Báo cáo'!#REF!),IFERROR(_xlfn.XLOOKUP(M971&amp;(F971+3),'Báo cáo'!#REF!,'Báo cáo'!#REF!),IFERROR(_xlfn.XLOOKUP(M971&amp;(F971+1),'Báo cáo'!#REF!,'Báo cáo'!#REF!),IFERROR(_xlfn.XLOOKUP(M971&amp;(F971-4),'Báo cáo'!#REF!,'Báo cáo'!#REF!),IFERROR(_xlfn.XLOOKUP(M971&amp;(F971+6),'Báo cáo'!#REF!,'Báo cáo'!#REF!),IFERROR(_xlfn.XLOOKUP(M971&amp;(F971-2),'Báo cáo'!#REF!,'Báo cáo'!#REF!),IFERROR(_xlfn.XLOOKUP(M971&amp;(F971+4),'Báo cáo'!#REF!,'Báo cáo'!#REF!),_xlfn.XLOOKUP(M971&amp;(F971+13),'Báo cáo'!#REF!,'Báo cáo'!#REF!))))))))))))))</f>
        <v>#REF!</v>
      </c>
    </row>
    <row r="972" spans="1:15" hidden="1">
      <c r="A972">
        <v>510028</v>
      </c>
      <c r="B972" t="s">
        <v>18518</v>
      </c>
      <c r="C972" t="s">
        <v>18519</v>
      </c>
      <c r="D972" t="s">
        <v>21866</v>
      </c>
      <c r="E972" s="79" t="s">
        <v>21867</v>
      </c>
      <c r="F972" s="80">
        <v>1259402</v>
      </c>
      <c r="G972" s="81">
        <v>46159</v>
      </c>
      <c r="H972" s="81"/>
      <c r="I972" s="81"/>
      <c r="J972" s="81">
        <v>46197</v>
      </c>
      <c r="K972" t="s">
        <v>18317</v>
      </c>
      <c r="L972" s="21">
        <v>46197</v>
      </c>
      <c r="M972">
        <f t="shared" si="30"/>
        <v>34777</v>
      </c>
      <c r="N972" t="str">
        <f t="shared" si="31"/>
        <v>347771259402</v>
      </c>
      <c r="O972" t="e">
        <f>IFERROR(_xlfn.XLOOKUP(M972&amp;(F972),'Báo cáo'!#REF!,'Báo cáo'!#REF!),IFERROR(_xlfn.XLOOKUP(M972&amp;(F972-3),'Báo cáo'!#REF!,'Báo cáo'!#REF!),IFERROR(_xlfn.XLOOKUP(M972&amp;(F972-5),'Báo cáo'!#REF!,'Báo cáo'!#REF!),IFERROR(_xlfn.XLOOKUP(M972&amp;(F972+5),'Báo cáo'!#REF!,'Báo cáo'!#REF!),IFERROR(_xlfn.XLOOKUP(M972&amp;(F972+2),'Báo cáo'!#REF!,'Báo cáo'!#REF!),IFERROR(_xlfn.XLOOKUP(M972&amp;(F972-6),'Báo cáo'!#REF!,'Báo cáo'!#REF!),IFERROR(_xlfn.XLOOKUP(M972&amp;(F972-1),'Báo cáo'!#REF!,'Báo cáo'!#REF!),IFERROR(_xlfn.XLOOKUP(M972&amp;(F972+3),'Báo cáo'!#REF!,'Báo cáo'!#REF!),IFERROR(_xlfn.XLOOKUP(M972&amp;(F972+1),'Báo cáo'!#REF!,'Báo cáo'!#REF!),IFERROR(_xlfn.XLOOKUP(M972&amp;(F972-4),'Báo cáo'!#REF!,'Báo cáo'!#REF!),IFERROR(_xlfn.XLOOKUP(M972&amp;(F972+6),'Báo cáo'!#REF!,'Báo cáo'!#REF!),IFERROR(_xlfn.XLOOKUP(M972&amp;(F972-2),'Báo cáo'!#REF!,'Báo cáo'!#REF!),IFERROR(_xlfn.XLOOKUP(M972&amp;(F972+4),'Báo cáo'!#REF!,'Báo cáo'!#REF!),_xlfn.XLOOKUP(M972&amp;(F972+13),'Báo cáo'!#REF!,'Báo cáo'!#REF!))))))))))))))</f>
        <v>#REF!</v>
      </c>
    </row>
    <row r="973" spans="1:15" hidden="1">
      <c r="A973">
        <v>510028</v>
      </c>
      <c r="B973" t="s">
        <v>18518</v>
      </c>
      <c r="C973" t="s">
        <v>18519</v>
      </c>
      <c r="D973" t="s">
        <v>21868</v>
      </c>
      <c r="E973" s="79" t="s">
        <v>21869</v>
      </c>
      <c r="F973" s="80">
        <v>-710870</v>
      </c>
      <c r="G973" s="81">
        <v>46175</v>
      </c>
      <c r="H973" s="81"/>
      <c r="I973" s="81"/>
      <c r="J973" s="81">
        <v>46197</v>
      </c>
      <c r="K973" t="s">
        <v>21108</v>
      </c>
      <c r="L973" s="21">
        <v>46197</v>
      </c>
      <c r="M973">
        <f t="shared" si="30"/>
        <v>264</v>
      </c>
      <c r="N973" t="str">
        <f t="shared" si="31"/>
        <v>264-710870</v>
      </c>
      <c r="O973" t="e">
        <f>IFERROR(_xlfn.XLOOKUP(M973&amp;(F973),'Báo cáo'!#REF!,'Báo cáo'!#REF!),IFERROR(_xlfn.XLOOKUP(M973&amp;(F973-3),'Báo cáo'!#REF!,'Báo cáo'!#REF!),IFERROR(_xlfn.XLOOKUP(M973&amp;(F973-5),'Báo cáo'!#REF!,'Báo cáo'!#REF!),IFERROR(_xlfn.XLOOKUP(M973&amp;(F973+5),'Báo cáo'!#REF!,'Báo cáo'!#REF!),IFERROR(_xlfn.XLOOKUP(M973&amp;(F973+2),'Báo cáo'!#REF!,'Báo cáo'!#REF!),IFERROR(_xlfn.XLOOKUP(M973&amp;(F973-6),'Báo cáo'!#REF!,'Báo cáo'!#REF!),IFERROR(_xlfn.XLOOKUP(M973&amp;(F973-1),'Báo cáo'!#REF!,'Báo cáo'!#REF!),IFERROR(_xlfn.XLOOKUP(M973&amp;(F973+3),'Báo cáo'!#REF!,'Báo cáo'!#REF!),IFERROR(_xlfn.XLOOKUP(M973&amp;(F973+1),'Báo cáo'!#REF!,'Báo cáo'!#REF!),IFERROR(_xlfn.XLOOKUP(M973&amp;(F973-4),'Báo cáo'!#REF!,'Báo cáo'!#REF!),IFERROR(_xlfn.XLOOKUP(M973&amp;(F973+6),'Báo cáo'!#REF!,'Báo cáo'!#REF!),IFERROR(_xlfn.XLOOKUP(M973&amp;(F973-2),'Báo cáo'!#REF!,'Báo cáo'!#REF!),IFERROR(_xlfn.XLOOKUP(M973&amp;(F973+4),'Báo cáo'!#REF!,'Báo cáo'!#REF!),_xlfn.XLOOKUP(M973&amp;(F973+13),'Báo cáo'!#REF!,'Báo cáo'!#REF!))))))))))))))</f>
        <v>#REF!</v>
      </c>
    </row>
    <row r="974" spans="1:15" hidden="1">
      <c r="A974">
        <v>510029</v>
      </c>
      <c r="B974" t="s">
        <v>18518</v>
      </c>
      <c r="C974" t="s">
        <v>18519</v>
      </c>
      <c r="D974" t="s">
        <v>21870</v>
      </c>
      <c r="E974" s="79" t="s">
        <v>21871</v>
      </c>
      <c r="F974" s="80">
        <v>1395765</v>
      </c>
      <c r="G974" s="81">
        <v>46156</v>
      </c>
      <c r="H974" s="81"/>
      <c r="I974" s="81"/>
      <c r="J974" s="81">
        <v>46197</v>
      </c>
      <c r="K974" t="s">
        <v>18299</v>
      </c>
      <c r="L974" s="21">
        <v>46197</v>
      </c>
      <c r="M974">
        <f t="shared" si="30"/>
        <v>36491</v>
      </c>
      <c r="N974" t="str">
        <f t="shared" si="31"/>
        <v>364911395765</v>
      </c>
      <c r="O974" t="e">
        <f>IFERROR(_xlfn.XLOOKUP(M974&amp;(F974),'Báo cáo'!#REF!,'Báo cáo'!#REF!),IFERROR(_xlfn.XLOOKUP(M974&amp;(F974-3),'Báo cáo'!#REF!,'Báo cáo'!#REF!),IFERROR(_xlfn.XLOOKUP(M974&amp;(F974-5),'Báo cáo'!#REF!,'Báo cáo'!#REF!),IFERROR(_xlfn.XLOOKUP(M974&amp;(F974+5),'Báo cáo'!#REF!,'Báo cáo'!#REF!),IFERROR(_xlfn.XLOOKUP(M974&amp;(F974+2),'Báo cáo'!#REF!,'Báo cáo'!#REF!),IFERROR(_xlfn.XLOOKUP(M974&amp;(F974-6),'Báo cáo'!#REF!,'Báo cáo'!#REF!),IFERROR(_xlfn.XLOOKUP(M974&amp;(F974-1),'Báo cáo'!#REF!,'Báo cáo'!#REF!),IFERROR(_xlfn.XLOOKUP(M974&amp;(F974+3),'Báo cáo'!#REF!,'Báo cáo'!#REF!),IFERROR(_xlfn.XLOOKUP(M974&amp;(F974+1),'Báo cáo'!#REF!,'Báo cáo'!#REF!),IFERROR(_xlfn.XLOOKUP(M974&amp;(F974-4),'Báo cáo'!#REF!,'Báo cáo'!#REF!),IFERROR(_xlfn.XLOOKUP(M974&amp;(F974+6),'Báo cáo'!#REF!,'Báo cáo'!#REF!),IFERROR(_xlfn.XLOOKUP(M974&amp;(F974-2),'Báo cáo'!#REF!,'Báo cáo'!#REF!),IFERROR(_xlfn.XLOOKUP(M974&amp;(F974+4),'Báo cáo'!#REF!,'Báo cáo'!#REF!),_xlfn.XLOOKUP(M974&amp;(F974+13),'Báo cáo'!#REF!,'Báo cáo'!#REF!))))))))))))))</f>
        <v>#REF!</v>
      </c>
    </row>
    <row r="975" spans="1:15" hidden="1">
      <c r="A975">
        <v>520090</v>
      </c>
      <c r="B975" t="s">
        <v>18518</v>
      </c>
      <c r="C975" t="s">
        <v>18519</v>
      </c>
      <c r="D975" t="s">
        <v>21872</v>
      </c>
      <c r="E975" s="79" t="s">
        <v>21873</v>
      </c>
      <c r="F975" s="80">
        <v>1539000</v>
      </c>
      <c r="G975" s="81">
        <v>46154</v>
      </c>
      <c r="H975" s="81"/>
      <c r="I975" s="81"/>
      <c r="J975" s="81">
        <v>46197</v>
      </c>
      <c r="K975" t="s">
        <v>18296</v>
      </c>
      <c r="L975" s="21">
        <v>46197</v>
      </c>
      <c r="M975">
        <f t="shared" si="30"/>
        <v>34900</v>
      </c>
      <c r="N975" t="str">
        <f t="shared" si="31"/>
        <v>349001539000</v>
      </c>
      <c r="O975" t="e">
        <f>IFERROR(_xlfn.XLOOKUP(M975&amp;(F975),'Báo cáo'!#REF!,'Báo cáo'!#REF!),IFERROR(_xlfn.XLOOKUP(M975&amp;(F975-3),'Báo cáo'!#REF!,'Báo cáo'!#REF!),IFERROR(_xlfn.XLOOKUP(M975&amp;(F975-5),'Báo cáo'!#REF!,'Báo cáo'!#REF!),IFERROR(_xlfn.XLOOKUP(M975&amp;(F975+5),'Báo cáo'!#REF!,'Báo cáo'!#REF!),IFERROR(_xlfn.XLOOKUP(M975&amp;(F975+2),'Báo cáo'!#REF!,'Báo cáo'!#REF!),IFERROR(_xlfn.XLOOKUP(M975&amp;(F975-6),'Báo cáo'!#REF!,'Báo cáo'!#REF!),IFERROR(_xlfn.XLOOKUP(M975&amp;(F975-1),'Báo cáo'!#REF!,'Báo cáo'!#REF!),IFERROR(_xlfn.XLOOKUP(M975&amp;(F975+3),'Báo cáo'!#REF!,'Báo cáo'!#REF!),IFERROR(_xlfn.XLOOKUP(M975&amp;(F975+1),'Báo cáo'!#REF!,'Báo cáo'!#REF!),IFERROR(_xlfn.XLOOKUP(M975&amp;(F975-4),'Báo cáo'!#REF!,'Báo cáo'!#REF!),IFERROR(_xlfn.XLOOKUP(M975&amp;(F975+6),'Báo cáo'!#REF!,'Báo cáo'!#REF!),IFERROR(_xlfn.XLOOKUP(M975&amp;(F975-2),'Báo cáo'!#REF!,'Báo cáo'!#REF!),IFERROR(_xlfn.XLOOKUP(M975&amp;(F975+4),'Báo cáo'!#REF!,'Báo cáo'!#REF!),_xlfn.XLOOKUP(M975&amp;(F975+13),'Báo cáo'!#REF!,'Báo cáo'!#REF!))))))))))))))</f>
        <v>#REF!</v>
      </c>
    </row>
    <row r="976" spans="1:15" hidden="1">
      <c r="A976">
        <v>570010</v>
      </c>
      <c r="B976" t="s">
        <v>18518</v>
      </c>
      <c r="C976" t="s">
        <v>18519</v>
      </c>
      <c r="D976" t="s">
        <v>21874</v>
      </c>
      <c r="E976" s="79" t="s">
        <v>21875</v>
      </c>
      <c r="F976" s="80">
        <v>5691047</v>
      </c>
      <c r="G976" s="81">
        <v>46151</v>
      </c>
      <c r="H976" s="81"/>
      <c r="I976" s="81"/>
      <c r="J976" s="81">
        <v>46197</v>
      </c>
      <c r="K976" t="s">
        <v>18203</v>
      </c>
      <c r="L976" s="21">
        <v>46197</v>
      </c>
      <c r="M976">
        <f t="shared" si="30"/>
        <v>33043</v>
      </c>
      <c r="N976" t="str">
        <f t="shared" si="31"/>
        <v>330435691047</v>
      </c>
      <c r="O976" t="e">
        <f>IFERROR(_xlfn.XLOOKUP(M976&amp;(F976),'Báo cáo'!#REF!,'Báo cáo'!#REF!),IFERROR(_xlfn.XLOOKUP(M976&amp;(F976-3),'Báo cáo'!#REF!,'Báo cáo'!#REF!),IFERROR(_xlfn.XLOOKUP(M976&amp;(F976-5),'Báo cáo'!#REF!,'Báo cáo'!#REF!),IFERROR(_xlfn.XLOOKUP(M976&amp;(F976+5),'Báo cáo'!#REF!,'Báo cáo'!#REF!),IFERROR(_xlfn.XLOOKUP(M976&amp;(F976+2),'Báo cáo'!#REF!,'Báo cáo'!#REF!),IFERROR(_xlfn.XLOOKUP(M976&amp;(F976-6),'Báo cáo'!#REF!,'Báo cáo'!#REF!),IFERROR(_xlfn.XLOOKUP(M976&amp;(F976-1),'Báo cáo'!#REF!,'Báo cáo'!#REF!),IFERROR(_xlfn.XLOOKUP(M976&amp;(F976+3),'Báo cáo'!#REF!,'Báo cáo'!#REF!),IFERROR(_xlfn.XLOOKUP(M976&amp;(F976+1),'Báo cáo'!#REF!,'Báo cáo'!#REF!),IFERROR(_xlfn.XLOOKUP(M976&amp;(F976-4),'Báo cáo'!#REF!,'Báo cáo'!#REF!),IFERROR(_xlfn.XLOOKUP(M976&amp;(F976+6),'Báo cáo'!#REF!,'Báo cáo'!#REF!),IFERROR(_xlfn.XLOOKUP(M976&amp;(F976-2),'Báo cáo'!#REF!,'Báo cáo'!#REF!),IFERROR(_xlfn.XLOOKUP(M976&amp;(F976+4),'Báo cáo'!#REF!,'Báo cáo'!#REF!),_xlfn.XLOOKUP(M976&amp;(F976+13),'Báo cáo'!#REF!,'Báo cáo'!#REF!))))))))))))))</f>
        <v>#REF!</v>
      </c>
    </row>
    <row r="977" spans="1:15" hidden="1">
      <c r="A977">
        <v>570010</v>
      </c>
      <c r="B977" t="s">
        <v>18518</v>
      </c>
      <c r="C977" t="s">
        <v>18519</v>
      </c>
      <c r="D977" t="s">
        <v>21876</v>
      </c>
      <c r="E977" s="79" t="s">
        <v>21877</v>
      </c>
      <c r="F977" s="80">
        <v>2111184</v>
      </c>
      <c r="G977" s="81">
        <v>46151</v>
      </c>
      <c r="H977" s="81"/>
      <c r="I977" s="81"/>
      <c r="J977" s="81">
        <v>46197</v>
      </c>
      <c r="K977" t="s">
        <v>18233</v>
      </c>
      <c r="L977" s="21">
        <v>46197</v>
      </c>
      <c r="M977">
        <f t="shared" si="30"/>
        <v>33044</v>
      </c>
      <c r="N977" t="str">
        <f t="shared" si="31"/>
        <v>330442111184</v>
      </c>
      <c r="O977" t="e">
        <f>IFERROR(_xlfn.XLOOKUP(M977&amp;(F977),'Báo cáo'!#REF!,'Báo cáo'!#REF!),IFERROR(_xlfn.XLOOKUP(M977&amp;(F977-3),'Báo cáo'!#REF!,'Báo cáo'!#REF!),IFERROR(_xlfn.XLOOKUP(M977&amp;(F977-5),'Báo cáo'!#REF!,'Báo cáo'!#REF!),IFERROR(_xlfn.XLOOKUP(M977&amp;(F977+5),'Báo cáo'!#REF!,'Báo cáo'!#REF!),IFERROR(_xlfn.XLOOKUP(M977&amp;(F977+2),'Báo cáo'!#REF!,'Báo cáo'!#REF!),IFERROR(_xlfn.XLOOKUP(M977&amp;(F977-6),'Báo cáo'!#REF!,'Báo cáo'!#REF!),IFERROR(_xlfn.XLOOKUP(M977&amp;(F977-1),'Báo cáo'!#REF!,'Báo cáo'!#REF!),IFERROR(_xlfn.XLOOKUP(M977&amp;(F977+3),'Báo cáo'!#REF!,'Báo cáo'!#REF!),IFERROR(_xlfn.XLOOKUP(M977&amp;(F977+1),'Báo cáo'!#REF!,'Báo cáo'!#REF!),IFERROR(_xlfn.XLOOKUP(M977&amp;(F977-4),'Báo cáo'!#REF!,'Báo cáo'!#REF!),IFERROR(_xlfn.XLOOKUP(M977&amp;(F977+6),'Báo cáo'!#REF!,'Báo cáo'!#REF!),IFERROR(_xlfn.XLOOKUP(M977&amp;(F977-2),'Báo cáo'!#REF!,'Báo cáo'!#REF!),IFERROR(_xlfn.XLOOKUP(M977&amp;(F977+4),'Báo cáo'!#REF!,'Báo cáo'!#REF!),_xlfn.XLOOKUP(M977&amp;(F977+13),'Báo cáo'!#REF!,'Báo cáo'!#REF!))))))))))))))</f>
        <v>#REF!</v>
      </c>
    </row>
    <row r="978" spans="1:15" hidden="1">
      <c r="A978">
        <v>510010</v>
      </c>
      <c r="B978" t="s">
        <v>18518</v>
      </c>
      <c r="C978" t="s">
        <v>18519</v>
      </c>
      <c r="D978" t="s">
        <v>21882</v>
      </c>
      <c r="E978" s="79" t="s">
        <v>21883</v>
      </c>
      <c r="F978" s="80">
        <v>993600</v>
      </c>
      <c r="G978" s="81">
        <v>46178</v>
      </c>
      <c r="H978" s="81"/>
      <c r="I978" s="81"/>
      <c r="J978" s="81">
        <v>46213</v>
      </c>
      <c r="K978" t="s">
        <v>21218</v>
      </c>
      <c r="L978" s="21">
        <v>46213</v>
      </c>
      <c r="M978">
        <f t="shared" si="30"/>
        <v>40574</v>
      </c>
      <c r="N978" t="str">
        <f t="shared" si="31"/>
        <v>40574993600</v>
      </c>
      <c r="O978" t="e">
        <f>IFERROR(_xlfn.XLOOKUP(M978&amp;(F978),'Báo cáo'!#REF!,'Báo cáo'!#REF!),IFERROR(_xlfn.XLOOKUP(M978&amp;(F978-3),'Báo cáo'!#REF!,'Báo cáo'!#REF!),IFERROR(_xlfn.XLOOKUP(M978&amp;(F978-5),'Báo cáo'!#REF!,'Báo cáo'!#REF!),IFERROR(_xlfn.XLOOKUP(M978&amp;(F978+5),'Báo cáo'!#REF!,'Báo cáo'!#REF!),IFERROR(_xlfn.XLOOKUP(M978&amp;(F978+2),'Báo cáo'!#REF!,'Báo cáo'!#REF!),IFERROR(_xlfn.XLOOKUP(M978&amp;(F978-6),'Báo cáo'!#REF!,'Báo cáo'!#REF!),IFERROR(_xlfn.XLOOKUP(M978&amp;(F978-1),'Báo cáo'!#REF!,'Báo cáo'!#REF!),IFERROR(_xlfn.XLOOKUP(M978&amp;(F978+3),'Báo cáo'!#REF!,'Báo cáo'!#REF!),IFERROR(_xlfn.XLOOKUP(M978&amp;(F978+1),'Báo cáo'!#REF!,'Báo cáo'!#REF!),IFERROR(_xlfn.XLOOKUP(M978&amp;(F978-4),'Báo cáo'!#REF!,'Báo cáo'!#REF!),IFERROR(_xlfn.XLOOKUP(M978&amp;(F978+6),'Báo cáo'!#REF!,'Báo cáo'!#REF!),IFERROR(_xlfn.XLOOKUP(M978&amp;(F978-2),'Báo cáo'!#REF!,'Báo cáo'!#REF!),IFERROR(_xlfn.XLOOKUP(M978&amp;(F978+4),'Báo cáo'!#REF!,'Báo cáo'!#REF!),_xlfn.XLOOKUP(M978&amp;(F978+13),'Báo cáo'!#REF!,'Báo cáo'!#REF!))))))))))))))</f>
        <v>#REF!</v>
      </c>
    </row>
    <row r="979" spans="1:15" hidden="1">
      <c r="A979">
        <v>510010</v>
      </c>
      <c r="B979" t="s">
        <v>18518</v>
      </c>
      <c r="C979" t="s">
        <v>18519</v>
      </c>
      <c r="D979" t="s">
        <v>21884</v>
      </c>
      <c r="E979" s="79" t="s">
        <v>21885</v>
      </c>
      <c r="F979" s="80">
        <v>2241540</v>
      </c>
      <c r="G979" s="81">
        <v>46178</v>
      </c>
      <c r="H979" s="81"/>
      <c r="I979" s="81"/>
      <c r="J979" s="81">
        <v>46213</v>
      </c>
      <c r="K979" t="s">
        <v>21215</v>
      </c>
      <c r="L979" s="21">
        <v>46213</v>
      </c>
      <c r="M979">
        <f t="shared" si="30"/>
        <v>40573</v>
      </c>
      <c r="N979" t="str">
        <f t="shared" si="31"/>
        <v>405732241540</v>
      </c>
      <c r="O979" t="e">
        <f>IFERROR(_xlfn.XLOOKUP(M979&amp;(F979),'Báo cáo'!#REF!,'Báo cáo'!#REF!),IFERROR(_xlfn.XLOOKUP(M979&amp;(F979-3),'Báo cáo'!#REF!,'Báo cáo'!#REF!),IFERROR(_xlfn.XLOOKUP(M979&amp;(F979-5),'Báo cáo'!#REF!,'Báo cáo'!#REF!),IFERROR(_xlfn.XLOOKUP(M979&amp;(F979+5),'Báo cáo'!#REF!,'Báo cáo'!#REF!),IFERROR(_xlfn.XLOOKUP(M979&amp;(F979+2),'Báo cáo'!#REF!,'Báo cáo'!#REF!),IFERROR(_xlfn.XLOOKUP(M979&amp;(F979-6),'Báo cáo'!#REF!,'Báo cáo'!#REF!),IFERROR(_xlfn.XLOOKUP(M979&amp;(F979-1),'Báo cáo'!#REF!,'Báo cáo'!#REF!),IFERROR(_xlfn.XLOOKUP(M979&amp;(F979+3),'Báo cáo'!#REF!,'Báo cáo'!#REF!),IFERROR(_xlfn.XLOOKUP(M979&amp;(F979+1),'Báo cáo'!#REF!,'Báo cáo'!#REF!),IFERROR(_xlfn.XLOOKUP(M979&amp;(F979-4),'Báo cáo'!#REF!,'Báo cáo'!#REF!),IFERROR(_xlfn.XLOOKUP(M979&amp;(F979+6),'Báo cáo'!#REF!,'Báo cáo'!#REF!),IFERROR(_xlfn.XLOOKUP(M979&amp;(F979-2),'Báo cáo'!#REF!,'Báo cáo'!#REF!),IFERROR(_xlfn.XLOOKUP(M979&amp;(F979+4),'Báo cáo'!#REF!,'Báo cáo'!#REF!),_xlfn.XLOOKUP(M979&amp;(F979+13),'Báo cáo'!#REF!,'Báo cáo'!#REF!))))))))))))))</f>
        <v>#REF!</v>
      </c>
    </row>
    <row r="980" spans="1:15" hidden="1">
      <c r="A980">
        <v>510010</v>
      </c>
      <c r="B980" t="s">
        <v>18518</v>
      </c>
      <c r="C980" t="s">
        <v>18519</v>
      </c>
      <c r="D980" t="s">
        <v>21886</v>
      </c>
      <c r="E980" s="79" t="s">
        <v>21887</v>
      </c>
      <c r="F980" s="80">
        <v>596174</v>
      </c>
      <c r="G980" s="81">
        <v>46165</v>
      </c>
      <c r="H980" s="81"/>
      <c r="I980" s="81"/>
      <c r="J980" s="81">
        <v>46213</v>
      </c>
      <c r="K980" t="s">
        <v>18392</v>
      </c>
      <c r="L980" s="21">
        <v>46213</v>
      </c>
      <c r="M980">
        <f t="shared" si="30"/>
        <v>37756</v>
      </c>
      <c r="N980" t="str">
        <f t="shared" si="31"/>
        <v>37756596174</v>
      </c>
      <c r="O980" t="e">
        <f>IFERROR(_xlfn.XLOOKUP(M980&amp;(F980),'Báo cáo'!#REF!,'Báo cáo'!#REF!),IFERROR(_xlfn.XLOOKUP(M980&amp;(F980-3),'Báo cáo'!#REF!,'Báo cáo'!#REF!),IFERROR(_xlfn.XLOOKUP(M980&amp;(F980-5),'Báo cáo'!#REF!,'Báo cáo'!#REF!),IFERROR(_xlfn.XLOOKUP(M980&amp;(F980+5),'Báo cáo'!#REF!,'Báo cáo'!#REF!),IFERROR(_xlfn.XLOOKUP(M980&amp;(F980+2),'Báo cáo'!#REF!,'Báo cáo'!#REF!),IFERROR(_xlfn.XLOOKUP(M980&amp;(F980-6),'Báo cáo'!#REF!,'Báo cáo'!#REF!),IFERROR(_xlfn.XLOOKUP(M980&amp;(F980-1),'Báo cáo'!#REF!,'Báo cáo'!#REF!),IFERROR(_xlfn.XLOOKUP(M980&amp;(F980+3),'Báo cáo'!#REF!,'Báo cáo'!#REF!),IFERROR(_xlfn.XLOOKUP(M980&amp;(F980+1),'Báo cáo'!#REF!,'Báo cáo'!#REF!),IFERROR(_xlfn.XLOOKUP(M980&amp;(F980-4),'Báo cáo'!#REF!,'Báo cáo'!#REF!),IFERROR(_xlfn.XLOOKUP(M980&amp;(F980+6),'Báo cáo'!#REF!,'Báo cáo'!#REF!),IFERROR(_xlfn.XLOOKUP(M980&amp;(F980-2),'Báo cáo'!#REF!,'Báo cáo'!#REF!),IFERROR(_xlfn.XLOOKUP(M980&amp;(F980+4),'Báo cáo'!#REF!,'Báo cáo'!#REF!),_xlfn.XLOOKUP(M980&amp;(F980+13),'Báo cáo'!#REF!,'Báo cáo'!#REF!))))))))))))))</f>
        <v>#REF!</v>
      </c>
    </row>
    <row r="981" spans="1:15" hidden="1">
      <c r="A981">
        <v>510010</v>
      </c>
      <c r="B981" t="s">
        <v>18518</v>
      </c>
      <c r="C981" t="s">
        <v>18519</v>
      </c>
      <c r="D981" t="s">
        <v>21888</v>
      </c>
      <c r="E981" s="79" t="s">
        <v>21889</v>
      </c>
      <c r="F981" s="80">
        <v>2241540</v>
      </c>
      <c r="G981" s="81">
        <v>46172</v>
      </c>
      <c r="H981" s="81"/>
      <c r="I981" s="81"/>
      <c r="J981" s="81">
        <v>46213</v>
      </c>
      <c r="K981" t="s">
        <v>18467</v>
      </c>
      <c r="L981" s="21">
        <v>46213</v>
      </c>
      <c r="M981">
        <f t="shared" si="30"/>
        <v>37939</v>
      </c>
      <c r="N981" t="str">
        <f t="shared" si="31"/>
        <v>379392241540</v>
      </c>
      <c r="O981" t="e">
        <f>IFERROR(_xlfn.XLOOKUP(M981&amp;(F981),'Báo cáo'!#REF!,'Báo cáo'!#REF!),IFERROR(_xlfn.XLOOKUP(M981&amp;(F981-3),'Báo cáo'!#REF!,'Báo cáo'!#REF!),IFERROR(_xlfn.XLOOKUP(M981&amp;(F981-5),'Báo cáo'!#REF!,'Báo cáo'!#REF!),IFERROR(_xlfn.XLOOKUP(M981&amp;(F981+5),'Báo cáo'!#REF!,'Báo cáo'!#REF!),IFERROR(_xlfn.XLOOKUP(M981&amp;(F981+2),'Báo cáo'!#REF!,'Báo cáo'!#REF!),IFERROR(_xlfn.XLOOKUP(M981&amp;(F981-6),'Báo cáo'!#REF!,'Báo cáo'!#REF!),IFERROR(_xlfn.XLOOKUP(M981&amp;(F981-1),'Báo cáo'!#REF!,'Báo cáo'!#REF!),IFERROR(_xlfn.XLOOKUP(M981&amp;(F981+3),'Báo cáo'!#REF!,'Báo cáo'!#REF!),IFERROR(_xlfn.XLOOKUP(M981&amp;(F981+1),'Báo cáo'!#REF!,'Báo cáo'!#REF!),IFERROR(_xlfn.XLOOKUP(M981&amp;(F981-4),'Báo cáo'!#REF!,'Báo cáo'!#REF!),IFERROR(_xlfn.XLOOKUP(M981&amp;(F981+6),'Báo cáo'!#REF!,'Báo cáo'!#REF!),IFERROR(_xlfn.XLOOKUP(M981&amp;(F981-2),'Báo cáo'!#REF!,'Báo cáo'!#REF!),IFERROR(_xlfn.XLOOKUP(M981&amp;(F981+4),'Báo cáo'!#REF!,'Báo cáo'!#REF!),_xlfn.XLOOKUP(M981&amp;(F981+13),'Báo cáo'!#REF!,'Báo cáo'!#REF!))))))))))))))</f>
        <v>#REF!</v>
      </c>
    </row>
    <row r="982" spans="1:15" hidden="1">
      <c r="A982">
        <v>510010</v>
      </c>
      <c r="B982" t="s">
        <v>18518</v>
      </c>
      <c r="C982" t="s">
        <v>18519</v>
      </c>
      <c r="D982" t="s">
        <v>21890</v>
      </c>
      <c r="E982" s="79" t="s">
        <v>21891</v>
      </c>
      <c r="F982" s="80">
        <v>7685901</v>
      </c>
      <c r="G982" s="81">
        <v>46172</v>
      </c>
      <c r="H982" s="81"/>
      <c r="I982" s="81"/>
      <c r="J982" s="81">
        <v>46213</v>
      </c>
      <c r="K982" t="s">
        <v>18470</v>
      </c>
      <c r="L982" s="21">
        <v>46213</v>
      </c>
      <c r="M982">
        <f t="shared" si="30"/>
        <v>37938</v>
      </c>
      <c r="N982" t="str">
        <f t="shared" si="31"/>
        <v>379387685901</v>
      </c>
      <c r="O982" t="e">
        <f>IFERROR(_xlfn.XLOOKUP(M982&amp;(F982),'Báo cáo'!#REF!,'Báo cáo'!#REF!),IFERROR(_xlfn.XLOOKUP(M982&amp;(F982-3),'Báo cáo'!#REF!,'Báo cáo'!#REF!),IFERROR(_xlfn.XLOOKUP(M982&amp;(F982-5),'Báo cáo'!#REF!,'Báo cáo'!#REF!),IFERROR(_xlfn.XLOOKUP(M982&amp;(F982+5),'Báo cáo'!#REF!,'Báo cáo'!#REF!),IFERROR(_xlfn.XLOOKUP(M982&amp;(F982+2),'Báo cáo'!#REF!,'Báo cáo'!#REF!),IFERROR(_xlfn.XLOOKUP(M982&amp;(F982-6),'Báo cáo'!#REF!,'Báo cáo'!#REF!),IFERROR(_xlfn.XLOOKUP(M982&amp;(F982-1),'Báo cáo'!#REF!,'Báo cáo'!#REF!),IFERROR(_xlfn.XLOOKUP(M982&amp;(F982+3),'Báo cáo'!#REF!,'Báo cáo'!#REF!),IFERROR(_xlfn.XLOOKUP(M982&amp;(F982+1),'Báo cáo'!#REF!,'Báo cáo'!#REF!),IFERROR(_xlfn.XLOOKUP(M982&amp;(F982-4),'Báo cáo'!#REF!,'Báo cáo'!#REF!),IFERROR(_xlfn.XLOOKUP(M982&amp;(F982+6),'Báo cáo'!#REF!,'Báo cáo'!#REF!),IFERROR(_xlfn.XLOOKUP(M982&amp;(F982-2),'Báo cáo'!#REF!,'Báo cáo'!#REF!),IFERROR(_xlfn.XLOOKUP(M982&amp;(F982+4),'Báo cáo'!#REF!,'Báo cáo'!#REF!),_xlfn.XLOOKUP(M982&amp;(F982+13),'Báo cáo'!#REF!,'Báo cáo'!#REF!))))))))))))))</f>
        <v>#REF!</v>
      </c>
    </row>
    <row r="983" spans="1:15" hidden="1">
      <c r="A983">
        <v>510010</v>
      </c>
      <c r="B983" t="s">
        <v>18518</v>
      </c>
      <c r="C983" t="s">
        <v>18519</v>
      </c>
      <c r="D983" t="s">
        <v>21892</v>
      </c>
      <c r="E983" s="79" t="s">
        <v>21893</v>
      </c>
      <c r="F983" s="80">
        <v>8949920</v>
      </c>
      <c r="G983" s="81">
        <v>46178</v>
      </c>
      <c r="H983" s="81"/>
      <c r="I983" s="81"/>
      <c r="J983" s="81">
        <v>46213</v>
      </c>
      <c r="K983" t="s">
        <v>21221</v>
      </c>
      <c r="L983" s="21">
        <v>46213</v>
      </c>
      <c r="M983">
        <f t="shared" si="30"/>
        <v>40572</v>
      </c>
      <c r="N983" t="str">
        <f t="shared" si="31"/>
        <v>405728949920</v>
      </c>
      <c r="O983" t="e">
        <f>IFERROR(_xlfn.XLOOKUP(M983&amp;(F983),'Báo cáo'!#REF!,'Báo cáo'!#REF!),IFERROR(_xlfn.XLOOKUP(M983&amp;(F983-3),'Báo cáo'!#REF!,'Báo cáo'!#REF!),IFERROR(_xlfn.XLOOKUP(M983&amp;(F983-5),'Báo cáo'!#REF!,'Báo cáo'!#REF!),IFERROR(_xlfn.XLOOKUP(M983&amp;(F983+5),'Báo cáo'!#REF!,'Báo cáo'!#REF!),IFERROR(_xlfn.XLOOKUP(M983&amp;(F983+2),'Báo cáo'!#REF!,'Báo cáo'!#REF!),IFERROR(_xlfn.XLOOKUP(M983&amp;(F983-6),'Báo cáo'!#REF!,'Báo cáo'!#REF!),IFERROR(_xlfn.XLOOKUP(M983&amp;(F983-1),'Báo cáo'!#REF!,'Báo cáo'!#REF!),IFERROR(_xlfn.XLOOKUP(M983&amp;(F983+3),'Báo cáo'!#REF!,'Báo cáo'!#REF!),IFERROR(_xlfn.XLOOKUP(M983&amp;(F983+1),'Báo cáo'!#REF!,'Báo cáo'!#REF!),IFERROR(_xlfn.XLOOKUP(M983&amp;(F983-4),'Báo cáo'!#REF!,'Báo cáo'!#REF!),IFERROR(_xlfn.XLOOKUP(M983&amp;(F983+6),'Báo cáo'!#REF!,'Báo cáo'!#REF!),IFERROR(_xlfn.XLOOKUP(M983&amp;(F983-2),'Báo cáo'!#REF!,'Báo cáo'!#REF!),IFERROR(_xlfn.XLOOKUP(M983&amp;(F983+4),'Báo cáo'!#REF!,'Báo cáo'!#REF!),_xlfn.XLOOKUP(M983&amp;(F983+13),'Báo cáo'!#REF!,'Báo cáo'!#REF!))))))))))))))</f>
        <v>#REF!</v>
      </c>
    </row>
    <row r="984" spans="1:15" hidden="1">
      <c r="A984">
        <v>510011</v>
      </c>
      <c r="B984" t="s">
        <v>18518</v>
      </c>
      <c r="C984" t="s">
        <v>18519</v>
      </c>
      <c r="D984" t="s">
        <v>21894</v>
      </c>
      <c r="E984" s="79" t="s">
        <v>21895</v>
      </c>
      <c r="F984" s="80">
        <v>1749600</v>
      </c>
      <c r="G984" s="81">
        <v>46176</v>
      </c>
      <c r="H984" s="81"/>
      <c r="I984" s="81"/>
      <c r="J984" s="81">
        <v>46213</v>
      </c>
      <c r="K984" t="s">
        <v>21173</v>
      </c>
      <c r="L984" s="21">
        <v>46213</v>
      </c>
      <c r="M984">
        <f t="shared" si="30"/>
        <v>39597</v>
      </c>
      <c r="N984" t="str">
        <f t="shared" si="31"/>
        <v>395971749600</v>
      </c>
      <c r="O984" t="e">
        <f>IFERROR(_xlfn.XLOOKUP(M984&amp;(F984),'Báo cáo'!#REF!,'Báo cáo'!#REF!),IFERROR(_xlfn.XLOOKUP(M984&amp;(F984-3),'Báo cáo'!#REF!,'Báo cáo'!#REF!),IFERROR(_xlfn.XLOOKUP(M984&amp;(F984-5),'Báo cáo'!#REF!,'Báo cáo'!#REF!),IFERROR(_xlfn.XLOOKUP(M984&amp;(F984+5),'Báo cáo'!#REF!,'Báo cáo'!#REF!),IFERROR(_xlfn.XLOOKUP(M984&amp;(F984+2),'Báo cáo'!#REF!,'Báo cáo'!#REF!),IFERROR(_xlfn.XLOOKUP(M984&amp;(F984-6),'Báo cáo'!#REF!,'Báo cáo'!#REF!),IFERROR(_xlfn.XLOOKUP(M984&amp;(F984-1),'Báo cáo'!#REF!,'Báo cáo'!#REF!),IFERROR(_xlfn.XLOOKUP(M984&amp;(F984+3),'Báo cáo'!#REF!,'Báo cáo'!#REF!),IFERROR(_xlfn.XLOOKUP(M984&amp;(F984+1),'Báo cáo'!#REF!,'Báo cáo'!#REF!),IFERROR(_xlfn.XLOOKUP(M984&amp;(F984-4),'Báo cáo'!#REF!,'Báo cáo'!#REF!),IFERROR(_xlfn.XLOOKUP(M984&amp;(F984+6),'Báo cáo'!#REF!,'Báo cáo'!#REF!),IFERROR(_xlfn.XLOOKUP(M984&amp;(F984-2),'Báo cáo'!#REF!,'Báo cáo'!#REF!),IFERROR(_xlfn.XLOOKUP(M984&amp;(F984+4),'Báo cáo'!#REF!,'Báo cáo'!#REF!),_xlfn.XLOOKUP(M984&amp;(F984+13),'Báo cáo'!#REF!,'Báo cáo'!#REF!))))))))))))))</f>
        <v>#REF!</v>
      </c>
    </row>
    <row r="985" spans="1:15" hidden="1">
      <c r="A985">
        <v>510011</v>
      </c>
      <c r="B985" t="s">
        <v>18518</v>
      </c>
      <c r="C985" t="s">
        <v>18519</v>
      </c>
      <c r="D985" t="s">
        <v>21896</v>
      </c>
      <c r="E985" s="79" t="s">
        <v>21897</v>
      </c>
      <c r="F985" s="80">
        <v>3519774</v>
      </c>
      <c r="G985" s="81">
        <v>46176</v>
      </c>
      <c r="H985" s="81"/>
      <c r="I985" s="81"/>
      <c r="J985" s="81">
        <v>46213</v>
      </c>
      <c r="K985" t="s">
        <v>21176</v>
      </c>
      <c r="L985" s="21">
        <v>46213</v>
      </c>
      <c r="M985">
        <f t="shared" si="30"/>
        <v>39596</v>
      </c>
      <c r="N985" t="str">
        <f t="shared" si="31"/>
        <v>395963519774</v>
      </c>
      <c r="O985" t="e">
        <f>IFERROR(_xlfn.XLOOKUP(M985&amp;(F985),'Báo cáo'!#REF!,'Báo cáo'!#REF!),IFERROR(_xlfn.XLOOKUP(M985&amp;(F985-3),'Báo cáo'!#REF!,'Báo cáo'!#REF!),IFERROR(_xlfn.XLOOKUP(M985&amp;(F985-5),'Báo cáo'!#REF!,'Báo cáo'!#REF!),IFERROR(_xlfn.XLOOKUP(M985&amp;(F985+5),'Báo cáo'!#REF!,'Báo cáo'!#REF!),IFERROR(_xlfn.XLOOKUP(M985&amp;(F985+2),'Báo cáo'!#REF!,'Báo cáo'!#REF!),IFERROR(_xlfn.XLOOKUP(M985&amp;(F985-6),'Báo cáo'!#REF!,'Báo cáo'!#REF!),IFERROR(_xlfn.XLOOKUP(M985&amp;(F985-1),'Báo cáo'!#REF!,'Báo cáo'!#REF!),IFERROR(_xlfn.XLOOKUP(M985&amp;(F985+3),'Báo cáo'!#REF!,'Báo cáo'!#REF!),IFERROR(_xlfn.XLOOKUP(M985&amp;(F985+1),'Báo cáo'!#REF!,'Báo cáo'!#REF!),IFERROR(_xlfn.XLOOKUP(M985&amp;(F985-4),'Báo cáo'!#REF!,'Báo cáo'!#REF!),IFERROR(_xlfn.XLOOKUP(M985&amp;(F985+6),'Báo cáo'!#REF!,'Báo cáo'!#REF!),IFERROR(_xlfn.XLOOKUP(M985&amp;(F985-2),'Báo cáo'!#REF!,'Báo cáo'!#REF!),IFERROR(_xlfn.XLOOKUP(M985&amp;(F985+4),'Báo cáo'!#REF!,'Báo cáo'!#REF!),_xlfn.XLOOKUP(M985&amp;(F985+13),'Báo cáo'!#REF!,'Báo cáo'!#REF!))))))))))))))</f>
        <v>#REF!</v>
      </c>
    </row>
    <row r="986" spans="1:15" hidden="1">
      <c r="A986">
        <v>510011</v>
      </c>
      <c r="B986" t="s">
        <v>18518</v>
      </c>
      <c r="C986" t="s">
        <v>18519</v>
      </c>
      <c r="D986" t="s">
        <v>21898</v>
      </c>
      <c r="E986" s="79" t="s">
        <v>21899</v>
      </c>
      <c r="F986" s="80">
        <v>2114370</v>
      </c>
      <c r="G986" s="81">
        <v>46169</v>
      </c>
      <c r="H986" s="81"/>
      <c r="I986" s="81"/>
      <c r="J986" s="81">
        <v>46213</v>
      </c>
      <c r="K986" t="s">
        <v>18425</v>
      </c>
      <c r="L986" s="21">
        <v>46213</v>
      </c>
      <c r="M986">
        <f t="shared" si="30"/>
        <v>37927</v>
      </c>
      <c r="N986" t="str">
        <f t="shared" si="31"/>
        <v>379272114370</v>
      </c>
      <c r="O986" t="e">
        <f>IFERROR(_xlfn.XLOOKUP(M986&amp;(F986),'Báo cáo'!#REF!,'Báo cáo'!#REF!),IFERROR(_xlfn.XLOOKUP(M986&amp;(F986-3),'Báo cáo'!#REF!,'Báo cáo'!#REF!),IFERROR(_xlfn.XLOOKUP(M986&amp;(F986-5),'Báo cáo'!#REF!,'Báo cáo'!#REF!),IFERROR(_xlfn.XLOOKUP(M986&amp;(F986+5),'Báo cáo'!#REF!,'Báo cáo'!#REF!),IFERROR(_xlfn.XLOOKUP(M986&amp;(F986+2),'Báo cáo'!#REF!,'Báo cáo'!#REF!),IFERROR(_xlfn.XLOOKUP(M986&amp;(F986-6),'Báo cáo'!#REF!,'Báo cáo'!#REF!),IFERROR(_xlfn.XLOOKUP(M986&amp;(F986-1),'Báo cáo'!#REF!,'Báo cáo'!#REF!),IFERROR(_xlfn.XLOOKUP(M986&amp;(F986+3),'Báo cáo'!#REF!,'Báo cáo'!#REF!),IFERROR(_xlfn.XLOOKUP(M986&amp;(F986+1),'Báo cáo'!#REF!,'Báo cáo'!#REF!),IFERROR(_xlfn.XLOOKUP(M986&amp;(F986-4),'Báo cáo'!#REF!,'Báo cáo'!#REF!),IFERROR(_xlfn.XLOOKUP(M986&amp;(F986+6),'Báo cáo'!#REF!,'Báo cáo'!#REF!),IFERROR(_xlfn.XLOOKUP(M986&amp;(F986-2),'Báo cáo'!#REF!,'Báo cáo'!#REF!),IFERROR(_xlfn.XLOOKUP(M986&amp;(F986+4),'Báo cáo'!#REF!,'Báo cáo'!#REF!),_xlfn.XLOOKUP(M986&amp;(F986+13),'Báo cáo'!#REF!,'Báo cáo'!#REF!))))))))))))))</f>
        <v>#REF!</v>
      </c>
    </row>
    <row r="987" spans="1:15" hidden="1">
      <c r="A987">
        <v>510011</v>
      </c>
      <c r="B987" t="s">
        <v>18518</v>
      </c>
      <c r="C987" t="s">
        <v>18519</v>
      </c>
      <c r="D987" t="s">
        <v>21900</v>
      </c>
      <c r="E987" s="79" t="s">
        <v>21901</v>
      </c>
      <c r="F987" s="80">
        <v>783000</v>
      </c>
      <c r="G987" s="81">
        <v>46169</v>
      </c>
      <c r="H987" s="81"/>
      <c r="I987" s="81"/>
      <c r="J987" s="81">
        <v>46213</v>
      </c>
      <c r="K987" t="s">
        <v>18431</v>
      </c>
      <c r="L987" s="21">
        <v>46213</v>
      </c>
      <c r="M987">
        <f t="shared" si="30"/>
        <v>37928</v>
      </c>
      <c r="N987" t="str">
        <f t="shared" si="31"/>
        <v>37928783000</v>
      </c>
      <c r="O987" t="e">
        <f>IFERROR(_xlfn.XLOOKUP(M987&amp;(F987),'Báo cáo'!#REF!,'Báo cáo'!#REF!),IFERROR(_xlfn.XLOOKUP(M987&amp;(F987-3),'Báo cáo'!#REF!,'Báo cáo'!#REF!),IFERROR(_xlfn.XLOOKUP(M987&amp;(F987-5),'Báo cáo'!#REF!,'Báo cáo'!#REF!),IFERROR(_xlfn.XLOOKUP(M987&amp;(F987+5),'Báo cáo'!#REF!,'Báo cáo'!#REF!),IFERROR(_xlfn.XLOOKUP(M987&amp;(F987+2),'Báo cáo'!#REF!,'Báo cáo'!#REF!),IFERROR(_xlfn.XLOOKUP(M987&amp;(F987-6),'Báo cáo'!#REF!,'Báo cáo'!#REF!),IFERROR(_xlfn.XLOOKUP(M987&amp;(F987-1),'Báo cáo'!#REF!,'Báo cáo'!#REF!),IFERROR(_xlfn.XLOOKUP(M987&amp;(F987+3),'Báo cáo'!#REF!,'Báo cáo'!#REF!),IFERROR(_xlfn.XLOOKUP(M987&amp;(F987+1),'Báo cáo'!#REF!,'Báo cáo'!#REF!),IFERROR(_xlfn.XLOOKUP(M987&amp;(F987-4),'Báo cáo'!#REF!,'Báo cáo'!#REF!),IFERROR(_xlfn.XLOOKUP(M987&amp;(F987+6),'Báo cáo'!#REF!,'Báo cáo'!#REF!),IFERROR(_xlfn.XLOOKUP(M987&amp;(F987-2),'Báo cáo'!#REF!,'Báo cáo'!#REF!),IFERROR(_xlfn.XLOOKUP(M987&amp;(F987+4),'Báo cáo'!#REF!,'Báo cáo'!#REF!),_xlfn.XLOOKUP(M987&amp;(F987+13),'Báo cáo'!#REF!,'Báo cáo'!#REF!))))))))))))))</f>
        <v>#REF!</v>
      </c>
    </row>
    <row r="988" spans="1:15" hidden="1">
      <c r="A988">
        <v>510011</v>
      </c>
      <c r="B988" t="s">
        <v>18518</v>
      </c>
      <c r="C988" t="s">
        <v>18519</v>
      </c>
      <c r="D988" t="s">
        <v>21902</v>
      </c>
      <c r="E988" s="79" t="s">
        <v>21903</v>
      </c>
      <c r="F988" s="80">
        <v>-1494374</v>
      </c>
      <c r="G988" s="81">
        <v>46204</v>
      </c>
      <c r="H988" s="81"/>
      <c r="I988" s="81"/>
      <c r="J988" s="81">
        <v>46213</v>
      </c>
      <c r="K988" t="s">
        <v>22042</v>
      </c>
      <c r="L988" s="21">
        <v>46213</v>
      </c>
      <c r="M988">
        <f t="shared" si="30"/>
        <v>621</v>
      </c>
      <c r="N988" t="str">
        <f t="shared" si="31"/>
        <v>621-1494374</v>
      </c>
      <c r="O988" t="e">
        <f>IFERROR(_xlfn.XLOOKUP(M988&amp;(F988),'Báo cáo'!#REF!,'Báo cáo'!#REF!),IFERROR(_xlfn.XLOOKUP(M988&amp;(F988-3),'Báo cáo'!#REF!,'Báo cáo'!#REF!),IFERROR(_xlfn.XLOOKUP(M988&amp;(F988-5),'Báo cáo'!#REF!,'Báo cáo'!#REF!),IFERROR(_xlfn.XLOOKUP(M988&amp;(F988+5),'Báo cáo'!#REF!,'Báo cáo'!#REF!),IFERROR(_xlfn.XLOOKUP(M988&amp;(F988+2),'Báo cáo'!#REF!,'Báo cáo'!#REF!),IFERROR(_xlfn.XLOOKUP(M988&amp;(F988-6),'Báo cáo'!#REF!,'Báo cáo'!#REF!),IFERROR(_xlfn.XLOOKUP(M988&amp;(F988-1),'Báo cáo'!#REF!,'Báo cáo'!#REF!),IFERROR(_xlfn.XLOOKUP(M988&amp;(F988+3),'Báo cáo'!#REF!,'Báo cáo'!#REF!),IFERROR(_xlfn.XLOOKUP(M988&amp;(F988+1),'Báo cáo'!#REF!,'Báo cáo'!#REF!),IFERROR(_xlfn.XLOOKUP(M988&amp;(F988-4),'Báo cáo'!#REF!,'Báo cáo'!#REF!),IFERROR(_xlfn.XLOOKUP(M988&amp;(F988+6),'Báo cáo'!#REF!,'Báo cáo'!#REF!),IFERROR(_xlfn.XLOOKUP(M988&amp;(F988-2),'Báo cáo'!#REF!,'Báo cáo'!#REF!),IFERROR(_xlfn.XLOOKUP(M988&amp;(F988+4),'Báo cáo'!#REF!,'Báo cáo'!#REF!),_xlfn.XLOOKUP(M988&amp;(F988+13),'Báo cáo'!#REF!,'Báo cáo'!#REF!))))))))))))))</f>
        <v>#REF!</v>
      </c>
    </row>
    <row r="989" spans="1:15" hidden="1">
      <c r="A989">
        <v>510012</v>
      </c>
      <c r="B989" t="s">
        <v>18518</v>
      </c>
      <c r="C989" t="s">
        <v>18519</v>
      </c>
      <c r="D989" t="s">
        <v>21904</v>
      </c>
      <c r="E989" s="79" t="s">
        <v>21905</v>
      </c>
      <c r="F989" s="80">
        <v>14497569</v>
      </c>
      <c r="G989" s="81">
        <v>46177</v>
      </c>
      <c r="H989" s="81"/>
      <c r="I989" s="81"/>
      <c r="J989" s="81">
        <v>46213</v>
      </c>
      <c r="K989" t="s">
        <v>21212</v>
      </c>
      <c r="L989" s="21">
        <v>46213</v>
      </c>
      <c r="M989">
        <f t="shared" si="30"/>
        <v>39607</v>
      </c>
      <c r="N989" t="str">
        <f t="shared" si="31"/>
        <v>3960714497569</v>
      </c>
      <c r="O989" t="e">
        <f>IFERROR(_xlfn.XLOOKUP(M989&amp;(F989),'Báo cáo'!#REF!,'Báo cáo'!#REF!),IFERROR(_xlfn.XLOOKUP(M989&amp;(F989-3),'Báo cáo'!#REF!,'Báo cáo'!#REF!),IFERROR(_xlfn.XLOOKUP(M989&amp;(F989-5),'Báo cáo'!#REF!,'Báo cáo'!#REF!),IFERROR(_xlfn.XLOOKUP(M989&amp;(F989+5),'Báo cáo'!#REF!,'Báo cáo'!#REF!),IFERROR(_xlfn.XLOOKUP(M989&amp;(F989+2),'Báo cáo'!#REF!,'Báo cáo'!#REF!),IFERROR(_xlfn.XLOOKUP(M989&amp;(F989-6),'Báo cáo'!#REF!,'Báo cáo'!#REF!),IFERROR(_xlfn.XLOOKUP(M989&amp;(F989-1),'Báo cáo'!#REF!,'Báo cáo'!#REF!),IFERROR(_xlfn.XLOOKUP(M989&amp;(F989+3),'Báo cáo'!#REF!,'Báo cáo'!#REF!),IFERROR(_xlfn.XLOOKUP(M989&amp;(F989+1),'Báo cáo'!#REF!,'Báo cáo'!#REF!),IFERROR(_xlfn.XLOOKUP(M989&amp;(F989-4),'Báo cáo'!#REF!,'Báo cáo'!#REF!),IFERROR(_xlfn.XLOOKUP(M989&amp;(F989+6),'Báo cáo'!#REF!,'Báo cáo'!#REF!),IFERROR(_xlfn.XLOOKUP(M989&amp;(F989-2),'Báo cáo'!#REF!,'Báo cáo'!#REF!),IFERROR(_xlfn.XLOOKUP(M989&amp;(F989+4),'Báo cáo'!#REF!,'Báo cáo'!#REF!),_xlfn.XLOOKUP(M989&amp;(F989+13),'Báo cáo'!#REF!,'Báo cáo'!#REF!))))))))))))))</f>
        <v>#REF!</v>
      </c>
    </row>
    <row r="990" spans="1:15" hidden="1">
      <c r="A990">
        <v>510012</v>
      </c>
      <c r="B990" t="s">
        <v>18518</v>
      </c>
      <c r="C990" t="s">
        <v>18519</v>
      </c>
      <c r="D990" t="s">
        <v>21906</v>
      </c>
      <c r="E990" s="79" t="s">
        <v>21907</v>
      </c>
      <c r="F990" s="80">
        <v>4798008</v>
      </c>
      <c r="G990" s="81">
        <v>46175</v>
      </c>
      <c r="H990" s="81"/>
      <c r="I990" s="81"/>
      <c r="J990" s="81">
        <v>46213</v>
      </c>
      <c r="K990" t="s">
        <v>21164</v>
      </c>
      <c r="L990" s="21">
        <v>46213</v>
      </c>
      <c r="M990">
        <f t="shared" si="30"/>
        <v>39598</v>
      </c>
      <c r="N990" t="str">
        <f t="shared" si="31"/>
        <v>395984798008</v>
      </c>
      <c r="O990" t="e">
        <f>IFERROR(_xlfn.XLOOKUP(M990&amp;(F990),'Báo cáo'!#REF!,'Báo cáo'!#REF!),IFERROR(_xlfn.XLOOKUP(M990&amp;(F990-3),'Báo cáo'!#REF!,'Báo cáo'!#REF!),IFERROR(_xlfn.XLOOKUP(M990&amp;(F990-5),'Báo cáo'!#REF!,'Báo cáo'!#REF!),IFERROR(_xlfn.XLOOKUP(M990&amp;(F990+5),'Báo cáo'!#REF!,'Báo cáo'!#REF!),IFERROR(_xlfn.XLOOKUP(M990&amp;(F990+2),'Báo cáo'!#REF!,'Báo cáo'!#REF!),IFERROR(_xlfn.XLOOKUP(M990&amp;(F990-6),'Báo cáo'!#REF!,'Báo cáo'!#REF!),IFERROR(_xlfn.XLOOKUP(M990&amp;(F990-1),'Báo cáo'!#REF!,'Báo cáo'!#REF!),IFERROR(_xlfn.XLOOKUP(M990&amp;(F990+3),'Báo cáo'!#REF!,'Báo cáo'!#REF!),IFERROR(_xlfn.XLOOKUP(M990&amp;(F990+1),'Báo cáo'!#REF!,'Báo cáo'!#REF!),IFERROR(_xlfn.XLOOKUP(M990&amp;(F990-4),'Báo cáo'!#REF!,'Báo cáo'!#REF!),IFERROR(_xlfn.XLOOKUP(M990&amp;(F990+6),'Báo cáo'!#REF!,'Báo cáo'!#REF!),IFERROR(_xlfn.XLOOKUP(M990&amp;(F990-2),'Báo cáo'!#REF!,'Báo cáo'!#REF!),IFERROR(_xlfn.XLOOKUP(M990&amp;(F990+4),'Báo cáo'!#REF!,'Báo cáo'!#REF!),_xlfn.XLOOKUP(M990&amp;(F990+13),'Báo cáo'!#REF!,'Báo cáo'!#REF!))))))))))))))</f>
        <v>#REF!</v>
      </c>
    </row>
    <row r="991" spans="1:15" hidden="1">
      <c r="A991">
        <v>510012</v>
      </c>
      <c r="B991" t="s">
        <v>18518</v>
      </c>
      <c r="C991" t="s">
        <v>18519</v>
      </c>
      <c r="D991" t="s">
        <v>21908</v>
      </c>
      <c r="E991" s="79" t="s">
        <v>21909</v>
      </c>
      <c r="F991" s="80">
        <v>3985538</v>
      </c>
      <c r="G991" s="81">
        <v>46164</v>
      </c>
      <c r="H991" s="81"/>
      <c r="I991" s="81"/>
      <c r="J991" s="81">
        <v>46213</v>
      </c>
      <c r="K991" t="s">
        <v>18383</v>
      </c>
      <c r="L991" s="21">
        <v>46213</v>
      </c>
      <c r="M991">
        <f t="shared" si="30"/>
        <v>36502</v>
      </c>
      <c r="N991" t="str">
        <f t="shared" si="31"/>
        <v>365023985538</v>
      </c>
      <c r="O991" t="e">
        <f>IFERROR(_xlfn.XLOOKUP(M991&amp;(F991),'Báo cáo'!#REF!,'Báo cáo'!#REF!),IFERROR(_xlfn.XLOOKUP(M991&amp;(F991-3),'Báo cáo'!#REF!,'Báo cáo'!#REF!),IFERROR(_xlfn.XLOOKUP(M991&amp;(F991-5),'Báo cáo'!#REF!,'Báo cáo'!#REF!),IFERROR(_xlfn.XLOOKUP(M991&amp;(F991+5),'Báo cáo'!#REF!,'Báo cáo'!#REF!),IFERROR(_xlfn.XLOOKUP(M991&amp;(F991+2),'Báo cáo'!#REF!,'Báo cáo'!#REF!),IFERROR(_xlfn.XLOOKUP(M991&amp;(F991-6),'Báo cáo'!#REF!,'Báo cáo'!#REF!),IFERROR(_xlfn.XLOOKUP(M991&amp;(F991-1),'Báo cáo'!#REF!,'Báo cáo'!#REF!),IFERROR(_xlfn.XLOOKUP(M991&amp;(F991+3),'Báo cáo'!#REF!,'Báo cáo'!#REF!),IFERROR(_xlfn.XLOOKUP(M991&amp;(F991+1),'Báo cáo'!#REF!,'Báo cáo'!#REF!),IFERROR(_xlfn.XLOOKUP(M991&amp;(F991-4),'Báo cáo'!#REF!,'Báo cáo'!#REF!),IFERROR(_xlfn.XLOOKUP(M991&amp;(F991+6),'Báo cáo'!#REF!,'Báo cáo'!#REF!),IFERROR(_xlfn.XLOOKUP(M991&amp;(F991-2),'Báo cáo'!#REF!,'Báo cáo'!#REF!),IFERROR(_xlfn.XLOOKUP(M991&amp;(F991+4),'Báo cáo'!#REF!,'Báo cáo'!#REF!),_xlfn.XLOOKUP(M991&amp;(F991+13),'Báo cáo'!#REF!,'Báo cáo'!#REF!))))))))))))))</f>
        <v>#REF!</v>
      </c>
    </row>
    <row r="992" spans="1:15" hidden="1">
      <c r="A992">
        <v>510012</v>
      </c>
      <c r="B992" t="s">
        <v>18518</v>
      </c>
      <c r="C992" t="s">
        <v>18519</v>
      </c>
      <c r="D992" t="s">
        <v>21910</v>
      </c>
      <c r="E992" s="79" t="s">
        <v>21911</v>
      </c>
      <c r="F992" s="80">
        <v>1379174</v>
      </c>
      <c r="G992" s="81">
        <v>46171</v>
      </c>
      <c r="H992" s="81"/>
      <c r="I992" s="81"/>
      <c r="J992" s="81">
        <v>46213</v>
      </c>
      <c r="K992" t="s">
        <v>18455</v>
      </c>
      <c r="L992" s="21">
        <v>46213</v>
      </c>
      <c r="M992">
        <f t="shared" si="30"/>
        <v>37936</v>
      </c>
      <c r="N992" t="str">
        <f t="shared" si="31"/>
        <v>379361379174</v>
      </c>
      <c r="O992" t="e">
        <f>IFERROR(_xlfn.XLOOKUP(M992&amp;(F992),'Báo cáo'!#REF!,'Báo cáo'!#REF!),IFERROR(_xlfn.XLOOKUP(M992&amp;(F992-3),'Báo cáo'!#REF!,'Báo cáo'!#REF!),IFERROR(_xlfn.XLOOKUP(M992&amp;(F992-5),'Báo cáo'!#REF!,'Báo cáo'!#REF!),IFERROR(_xlfn.XLOOKUP(M992&amp;(F992+5),'Báo cáo'!#REF!,'Báo cáo'!#REF!),IFERROR(_xlfn.XLOOKUP(M992&amp;(F992+2),'Báo cáo'!#REF!,'Báo cáo'!#REF!),IFERROR(_xlfn.XLOOKUP(M992&amp;(F992-6),'Báo cáo'!#REF!,'Báo cáo'!#REF!),IFERROR(_xlfn.XLOOKUP(M992&amp;(F992-1),'Báo cáo'!#REF!,'Báo cáo'!#REF!),IFERROR(_xlfn.XLOOKUP(M992&amp;(F992+3),'Báo cáo'!#REF!,'Báo cáo'!#REF!),IFERROR(_xlfn.XLOOKUP(M992&amp;(F992+1),'Báo cáo'!#REF!,'Báo cáo'!#REF!),IFERROR(_xlfn.XLOOKUP(M992&amp;(F992-4),'Báo cáo'!#REF!,'Báo cáo'!#REF!),IFERROR(_xlfn.XLOOKUP(M992&amp;(F992+6),'Báo cáo'!#REF!,'Báo cáo'!#REF!),IFERROR(_xlfn.XLOOKUP(M992&amp;(F992-2),'Báo cáo'!#REF!,'Báo cáo'!#REF!),IFERROR(_xlfn.XLOOKUP(M992&amp;(F992+4),'Báo cáo'!#REF!,'Báo cáo'!#REF!),_xlfn.XLOOKUP(M992&amp;(F992+13),'Báo cáo'!#REF!,'Báo cáo'!#REF!))))))))))))))</f>
        <v>#REF!</v>
      </c>
    </row>
    <row r="993" spans="1:15" hidden="1">
      <c r="A993">
        <v>510012</v>
      </c>
      <c r="B993" t="s">
        <v>18518</v>
      </c>
      <c r="C993" t="s">
        <v>18519</v>
      </c>
      <c r="D993" t="s">
        <v>21912</v>
      </c>
      <c r="E993" s="79" t="s">
        <v>21913</v>
      </c>
      <c r="F993" s="80">
        <v>1744713</v>
      </c>
      <c r="G993" s="81">
        <v>46171</v>
      </c>
      <c r="H993" s="81"/>
      <c r="I993" s="81"/>
      <c r="J993" s="81">
        <v>46213</v>
      </c>
      <c r="K993" t="s">
        <v>18449</v>
      </c>
      <c r="L993" s="21">
        <v>46213</v>
      </c>
      <c r="M993">
        <f t="shared" si="30"/>
        <v>37937</v>
      </c>
      <c r="N993" t="str">
        <f t="shared" si="31"/>
        <v>379371744713</v>
      </c>
      <c r="O993" t="e">
        <f>IFERROR(_xlfn.XLOOKUP(M993&amp;(F993),'Báo cáo'!#REF!,'Báo cáo'!#REF!),IFERROR(_xlfn.XLOOKUP(M993&amp;(F993-3),'Báo cáo'!#REF!,'Báo cáo'!#REF!),IFERROR(_xlfn.XLOOKUP(M993&amp;(F993-5),'Báo cáo'!#REF!,'Báo cáo'!#REF!),IFERROR(_xlfn.XLOOKUP(M993&amp;(F993+5),'Báo cáo'!#REF!,'Báo cáo'!#REF!),IFERROR(_xlfn.XLOOKUP(M993&amp;(F993+2),'Báo cáo'!#REF!,'Báo cáo'!#REF!),IFERROR(_xlfn.XLOOKUP(M993&amp;(F993-6),'Báo cáo'!#REF!,'Báo cáo'!#REF!),IFERROR(_xlfn.XLOOKUP(M993&amp;(F993-1),'Báo cáo'!#REF!,'Báo cáo'!#REF!),IFERROR(_xlfn.XLOOKUP(M993&amp;(F993+3),'Báo cáo'!#REF!,'Báo cáo'!#REF!),IFERROR(_xlfn.XLOOKUP(M993&amp;(F993+1),'Báo cáo'!#REF!,'Báo cáo'!#REF!),IFERROR(_xlfn.XLOOKUP(M993&amp;(F993-4),'Báo cáo'!#REF!,'Báo cáo'!#REF!),IFERROR(_xlfn.XLOOKUP(M993&amp;(F993+6),'Báo cáo'!#REF!,'Báo cáo'!#REF!),IFERROR(_xlfn.XLOOKUP(M993&amp;(F993-2),'Báo cáo'!#REF!,'Báo cáo'!#REF!),IFERROR(_xlfn.XLOOKUP(M993&amp;(F993+4),'Báo cáo'!#REF!,'Báo cáo'!#REF!),_xlfn.XLOOKUP(M993&amp;(F993+13),'Báo cáo'!#REF!,'Báo cáo'!#REF!))))))))))))))</f>
        <v>#REF!</v>
      </c>
    </row>
    <row r="994" spans="1:15" hidden="1">
      <c r="A994">
        <v>510013</v>
      </c>
      <c r="B994" t="s">
        <v>18518</v>
      </c>
      <c r="C994" t="s">
        <v>18519</v>
      </c>
      <c r="D994" t="s">
        <v>21914</v>
      </c>
      <c r="E994" s="79" t="s">
        <v>21915</v>
      </c>
      <c r="F994" s="80">
        <v>2656962</v>
      </c>
      <c r="G994" s="81">
        <v>46167</v>
      </c>
      <c r="H994" s="81"/>
      <c r="I994" s="81"/>
      <c r="J994" s="81">
        <v>46213</v>
      </c>
      <c r="K994" t="s">
        <v>18410</v>
      </c>
      <c r="L994" s="21">
        <v>46213</v>
      </c>
      <c r="M994">
        <f t="shared" si="30"/>
        <v>37860</v>
      </c>
      <c r="N994" t="str">
        <f t="shared" si="31"/>
        <v>378602656962</v>
      </c>
      <c r="O994" t="e">
        <f>IFERROR(_xlfn.XLOOKUP(M994&amp;(F994),'Báo cáo'!#REF!,'Báo cáo'!#REF!),IFERROR(_xlfn.XLOOKUP(M994&amp;(F994-3),'Báo cáo'!#REF!,'Báo cáo'!#REF!),IFERROR(_xlfn.XLOOKUP(M994&amp;(F994-5),'Báo cáo'!#REF!,'Báo cáo'!#REF!),IFERROR(_xlfn.XLOOKUP(M994&amp;(F994+5),'Báo cáo'!#REF!,'Báo cáo'!#REF!),IFERROR(_xlfn.XLOOKUP(M994&amp;(F994+2),'Báo cáo'!#REF!,'Báo cáo'!#REF!),IFERROR(_xlfn.XLOOKUP(M994&amp;(F994-6),'Báo cáo'!#REF!,'Báo cáo'!#REF!),IFERROR(_xlfn.XLOOKUP(M994&amp;(F994-1),'Báo cáo'!#REF!,'Báo cáo'!#REF!),IFERROR(_xlfn.XLOOKUP(M994&amp;(F994+3),'Báo cáo'!#REF!,'Báo cáo'!#REF!),IFERROR(_xlfn.XLOOKUP(M994&amp;(F994+1),'Báo cáo'!#REF!,'Báo cáo'!#REF!),IFERROR(_xlfn.XLOOKUP(M994&amp;(F994-4),'Báo cáo'!#REF!,'Báo cáo'!#REF!),IFERROR(_xlfn.XLOOKUP(M994&amp;(F994+6),'Báo cáo'!#REF!,'Báo cáo'!#REF!),IFERROR(_xlfn.XLOOKUP(M994&amp;(F994-2),'Báo cáo'!#REF!,'Báo cáo'!#REF!),IFERROR(_xlfn.XLOOKUP(M994&amp;(F994+4),'Báo cáo'!#REF!,'Báo cáo'!#REF!),_xlfn.XLOOKUP(M994&amp;(F994+13),'Báo cáo'!#REF!,'Báo cáo'!#REF!))))))))))))))</f>
        <v>#REF!</v>
      </c>
    </row>
    <row r="995" spans="1:15" hidden="1">
      <c r="A995">
        <v>510013</v>
      </c>
      <c r="B995" t="s">
        <v>18518</v>
      </c>
      <c r="C995" t="s">
        <v>18519</v>
      </c>
      <c r="D995" t="s">
        <v>21916</v>
      </c>
      <c r="E995" s="79" t="s">
        <v>21917</v>
      </c>
      <c r="F995" s="80">
        <v>6005799</v>
      </c>
      <c r="G995" s="81">
        <v>46170</v>
      </c>
      <c r="H995" s="81"/>
      <c r="I995" s="81"/>
      <c r="J995" s="81">
        <v>46213</v>
      </c>
      <c r="K995" t="s">
        <v>18458</v>
      </c>
      <c r="L995" s="21">
        <v>46213</v>
      </c>
      <c r="M995">
        <f t="shared" si="30"/>
        <v>39537</v>
      </c>
      <c r="N995" t="str">
        <f t="shared" si="31"/>
        <v>395376005799</v>
      </c>
      <c r="O995" t="e">
        <f>IFERROR(_xlfn.XLOOKUP(M995&amp;(F995),'Báo cáo'!#REF!,'Báo cáo'!#REF!),IFERROR(_xlfn.XLOOKUP(M995&amp;(F995-3),'Báo cáo'!#REF!,'Báo cáo'!#REF!),IFERROR(_xlfn.XLOOKUP(M995&amp;(F995-5),'Báo cáo'!#REF!,'Báo cáo'!#REF!),IFERROR(_xlfn.XLOOKUP(M995&amp;(F995+5),'Báo cáo'!#REF!,'Báo cáo'!#REF!),IFERROR(_xlfn.XLOOKUP(M995&amp;(F995+2),'Báo cáo'!#REF!,'Báo cáo'!#REF!),IFERROR(_xlfn.XLOOKUP(M995&amp;(F995-6),'Báo cáo'!#REF!,'Báo cáo'!#REF!),IFERROR(_xlfn.XLOOKUP(M995&amp;(F995-1),'Báo cáo'!#REF!,'Báo cáo'!#REF!),IFERROR(_xlfn.XLOOKUP(M995&amp;(F995+3),'Báo cáo'!#REF!,'Báo cáo'!#REF!),IFERROR(_xlfn.XLOOKUP(M995&amp;(F995+1),'Báo cáo'!#REF!,'Báo cáo'!#REF!),IFERROR(_xlfn.XLOOKUP(M995&amp;(F995-4),'Báo cáo'!#REF!,'Báo cáo'!#REF!),IFERROR(_xlfn.XLOOKUP(M995&amp;(F995+6),'Báo cáo'!#REF!,'Báo cáo'!#REF!),IFERROR(_xlfn.XLOOKUP(M995&amp;(F995-2),'Báo cáo'!#REF!,'Báo cáo'!#REF!),IFERROR(_xlfn.XLOOKUP(M995&amp;(F995+4),'Báo cáo'!#REF!,'Báo cáo'!#REF!),_xlfn.XLOOKUP(M995&amp;(F995+13),'Báo cáo'!#REF!,'Báo cáo'!#REF!))))))))))))))</f>
        <v>#REF!</v>
      </c>
    </row>
    <row r="996" spans="1:15" hidden="1">
      <c r="A996">
        <v>510013</v>
      </c>
      <c r="B996" t="s">
        <v>18518</v>
      </c>
      <c r="C996" t="s">
        <v>18519</v>
      </c>
      <c r="D996" t="s">
        <v>21918</v>
      </c>
      <c r="E996" s="79" t="s">
        <v>21919</v>
      </c>
      <c r="F996" s="80">
        <v>-125940</v>
      </c>
      <c r="G996" s="81">
        <v>46190</v>
      </c>
      <c r="H996" s="81"/>
      <c r="I996" s="81"/>
      <c r="J996" s="81">
        <v>46213</v>
      </c>
      <c r="K996" t="s">
        <v>22043</v>
      </c>
      <c r="L996" s="21">
        <v>46213</v>
      </c>
      <c r="M996">
        <f t="shared" si="30"/>
        <v>244</v>
      </c>
      <c r="N996" t="str">
        <f t="shared" si="31"/>
        <v>244-125940</v>
      </c>
      <c r="O996" t="e">
        <f>IFERROR(_xlfn.XLOOKUP(M996&amp;(F996),'Báo cáo'!#REF!,'Báo cáo'!#REF!),IFERROR(_xlfn.XLOOKUP(M996&amp;(F996-3),'Báo cáo'!#REF!,'Báo cáo'!#REF!),IFERROR(_xlfn.XLOOKUP(M996&amp;(F996-5),'Báo cáo'!#REF!,'Báo cáo'!#REF!),IFERROR(_xlfn.XLOOKUP(M996&amp;(F996+5),'Báo cáo'!#REF!,'Báo cáo'!#REF!),IFERROR(_xlfn.XLOOKUP(M996&amp;(F996+2),'Báo cáo'!#REF!,'Báo cáo'!#REF!),IFERROR(_xlfn.XLOOKUP(M996&amp;(F996-6),'Báo cáo'!#REF!,'Báo cáo'!#REF!),IFERROR(_xlfn.XLOOKUP(M996&amp;(F996-1),'Báo cáo'!#REF!,'Báo cáo'!#REF!),IFERROR(_xlfn.XLOOKUP(M996&amp;(F996+3),'Báo cáo'!#REF!,'Báo cáo'!#REF!),IFERROR(_xlfn.XLOOKUP(M996&amp;(F996+1),'Báo cáo'!#REF!,'Báo cáo'!#REF!),IFERROR(_xlfn.XLOOKUP(M996&amp;(F996-4),'Báo cáo'!#REF!,'Báo cáo'!#REF!),IFERROR(_xlfn.XLOOKUP(M996&amp;(F996+6),'Báo cáo'!#REF!,'Báo cáo'!#REF!),IFERROR(_xlfn.XLOOKUP(M996&amp;(F996-2),'Báo cáo'!#REF!,'Báo cáo'!#REF!),IFERROR(_xlfn.XLOOKUP(M996&amp;(F996+4),'Báo cáo'!#REF!,'Báo cáo'!#REF!),_xlfn.XLOOKUP(M996&amp;(F996+13),'Báo cáo'!#REF!,'Báo cáo'!#REF!))))))))))))))</f>
        <v>#REF!</v>
      </c>
    </row>
    <row r="997" spans="1:15" hidden="1">
      <c r="A997">
        <v>510013</v>
      </c>
      <c r="B997" t="s">
        <v>18518</v>
      </c>
      <c r="C997" t="s">
        <v>18519</v>
      </c>
      <c r="D997" t="s">
        <v>21920</v>
      </c>
      <c r="E997" s="79" t="s">
        <v>21921</v>
      </c>
      <c r="F997" s="80">
        <v>560385</v>
      </c>
      <c r="G997" s="81">
        <v>46170</v>
      </c>
      <c r="H997" s="81"/>
      <c r="I997" s="81"/>
      <c r="J997" s="81">
        <v>46213</v>
      </c>
      <c r="K997" t="s">
        <v>18452</v>
      </c>
      <c r="L997" s="21">
        <v>46213</v>
      </c>
      <c r="M997">
        <f t="shared" si="30"/>
        <v>39533</v>
      </c>
      <c r="N997" t="str">
        <f t="shared" si="31"/>
        <v>39533560385</v>
      </c>
      <c r="O997" t="e">
        <f>IFERROR(_xlfn.XLOOKUP(M997&amp;(F997),'Báo cáo'!#REF!,'Báo cáo'!#REF!),IFERROR(_xlfn.XLOOKUP(M997&amp;(F997-3),'Báo cáo'!#REF!,'Báo cáo'!#REF!),IFERROR(_xlfn.XLOOKUP(M997&amp;(F997-5),'Báo cáo'!#REF!,'Báo cáo'!#REF!),IFERROR(_xlfn.XLOOKUP(M997&amp;(F997+5),'Báo cáo'!#REF!,'Báo cáo'!#REF!),IFERROR(_xlfn.XLOOKUP(M997&amp;(F997+2),'Báo cáo'!#REF!,'Báo cáo'!#REF!),IFERROR(_xlfn.XLOOKUP(M997&amp;(F997-6),'Báo cáo'!#REF!,'Báo cáo'!#REF!),IFERROR(_xlfn.XLOOKUP(M997&amp;(F997-1),'Báo cáo'!#REF!,'Báo cáo'!#REF!),IFERROR(_xlfn.XLOOKUP(M997&amp;(F997+3),'Báo cáo'!#REF!,'Báo cáo'!#REF!),IFERROR(_xlfn.XLOOKUP(M997&amp;(F997+1),'Báo cáo'!#REF!,'Báo cáo'!#REF!),IFERROR(_xlfn.XLOOKUP(M997&amp;(F997-4),'Báo cáo'!#REF!,'Báo cáo'!#REF!),IFERROR(_xlfn.XLOOKUP(M997&amp;(F997+6),'Báo cáo'!#REF!,'Báo cáo'!#REF!),IFERROR(_xlfn.XLOOKUP(M997&amp;(F997-2),'Báo cáo'!#REF!,'Báo cáo'!#REF!),IFERROR(_xlfn.XLOOKUP(M997&amp;(F997+4),'Báo cáo'!#REF!,'Báo cáo'!#REF!),_xlfn.XLOOKUP(M997&amp;(F997+13),'Báo cáo'!#REF!,'Báo cáo'!#REF!))))))))))))))</f>
        <v>#REF!</v>
      </c>
    </row>
    <row r="998" spans="1:15" hidden="1">
      <c r="A998">
        <v>510014</v>
      </c>
      <c r="B998" t="s">
        <v>18518</v>
      </c>
      <c r="C998" t="s">
        <v>18519</v>
      </c>
      <c r="D998" t="s">
        <v>21922</v>
      </c>
      <c r="E998" s="79" t="s">
        <v>21923</v>
      </c>
      <c r="F998" s="80">
        <v>2399004</v>
      </c>
      <c r="G998" s="81">
        <v>46178</v>
      </c>
      <c r="H998" s="81"/>
      <c r="I998" s="81"/>
      <c r="J998" s="81">
        <v>46213</v>
      </c>
      <c r="K998" t="s">
        <v>21230</v>
      </c>
      <c r="L998" s="21">
        <v>46213</v>
      </c>
      <c r="M998">
        <f t="shared" si="30"/>
        <v>41010</v>
      </c>
      <c r="N998" t="str">
        <f t="shared" si="31"/>
        <v>410102399004</v>
      </c>
      <c r="O998" t="e">
        <f>IFERROR(_xlfn.XLOOKUP(M998&amp;(F998),'Báo cáo'!#REF!,'Báo cáo'!#REF!),IFERROR(_xlfn.XLOOKUP(M998&amp;(F998-3),'Báo cáo'!#REF!,'Báo cáo'!#REF!),IFERROR(_xlfn.XLOOKUP(M998&amp;(F998-5),'Báo cáo'!#REF!,'Báo cáo'!#REF!),IFERROR(_xlfn.XLOOKUP(M998&amp;(F998+5),'Báo cáo'!#REF!,'Báo cáo'!#REF!),IFERROR(_xlfn.XLOOKUP(M998&amp;(F998+2),'Báo cáo'!#REF!,'Báo cáo'!#REF!),IFERROR(_xlfn.XLOOKUP(M998&amp;(F998-6),'Báo cáo'!#REF!,'Báo cáo'!#REF!),IFERROR(_xlfn.XLOOKUP(M998&amp;(F998-1),'Báo cáo'!#REF!,'Báo cáo'!#REF!),IFERROR(_xlfn.XLOOKUP(M998&amp;(F998+3),'Báo cáo'!#REF!,'Báo cáo'!#REF!),IFERROR(_xlfn.XLOOKUP(M998&amp;(F998+1),'Báo cáo'!#REF!,'Báo cáo'!#REF!),IFERROR(_xlfn.XLOOKUP(M998&amp;(F998-4),'Báo cáo'!#REF!,'Báo cáo'!#REF!),IFERROR(_xlfn.XLOOKUP(M998&amp;(F998+6),'Báo cáo'!#REF!,'Báo cáo'!#REF!),IFERROR(_xlfn.XLOOKUP(M998&amp;(F998-2),'Báo cáo'!#REF!,'Báo cáo'!#REF!),IFERROR(_xlfn.XLOOKUP(M998&amp;(F998+4),'Báo cáo'!#REF!,'Báo cáo'!#REF!),_xlfn.XLOOKUP(M998&amp;(F998+13),'Báo cáo'!#REF!,'Báo cáo'!#REF!))))))))))))))</f>
        <v>#REF!</v>
      </c>
    </row>
    <row r="999" spans="1:15" hidden="1">
      <c r="A999">
        <v>510014</v>
      </c>
      <c r="B999" t="s">
        <v>18518</v>
      </c>
      <c r="C999" t="s">
        <v>18519</v>
      </c>
      <c r="D999" t="s">
        <v>21924</v>
      </c>
      <c r="E999" s="79" t="s">
        <v>21925</v>
      </c>
      <c r="F999" s="80">
        <v>2638035</v>
      </c>
      <c r="G999" s="81">
        <v>46178</v>
      </c>
      <c r="H999" s="81"/>
      <c r="I999" s="81"/>
      <c r="J999" s="81">
        <v>46213</v>
      </c>
      <c r="K999" t="s">
        <v>21227</v>
      </c>
      <c r="L999" s="21">
        <v>46213</v>
      </c>
      <c r="M999">
        <f t="shared" si="30"/>
        <v>41011</v>
      </c>
      <c r="N999" t="str">
        <f t="shared" si="31"/>
        <v>410112638035</v>
      </c>
      <c r="O999" t="e">
        <f>IFERROR(_xlfn.XLOOKUP(M999&amp;(F999),'Báo cáo'!#REF!,'Báo cáo'!#REF!),IFERROR(_xlfn.XLOOKUP(M999&amp;(F999-3),'Báo cáo'!#REF!,'Báo cáo'!#REF!),IFERROR(_xlfn.XLOOKUP(M999&amp;(F999-5),'Báo cáo'!#REF!,'Báo cáo'!#REF!),IFERROR(_xlfn.XLOOKUP(M999&amp;(F999+5),'Báo cáo'!#REF!,'Báo cáo'!#REF!),IFERROR(_xlfn.XLOOKUP(M999&amp;(F999+2),'Báo cáo'!#REF!,'Báo cáo'!#REF!),IFERROR(_xlfn.XLOOKUP(M999&amp;(F999-6),'Báo cáo'!#REF!,'Báo cáo'!#REF!),IFERROR(_xlfn.XLOOKUP(M999&amp;(F999-1),'Báo cáo'!#REF!,'Báo cáo'!#REF!),IFERROR(_xlfn.XLOOKUP(M999&amp;(F999+3),'Báo cáo'!#REF!,'Báo cáo'!#REF!),IFERROR(_xlfn.XLOOKUP(M999&amp;(F999+1),'Báo cáo'!#REF!,'Báo cáo'!#REF!),IFERROR(_xlfn.XLOOKUP(M999&amp;(F999-4),'Báo cáo'!#REF!,'Báo cáo'!#REF!),IFERROR(_xlfn.XLOOKUP(M999&amp;(F999+6),'Báo cáo'!#REF!,'Báo cáo'!#REF!),IFERROR(_xlfn.XLOOKUP(M999&amp;(F999-2),'Báo cáo'!#REF!,'Báo cáo'!#REF!),IFERROR(_xlfn.XLOOKUP(M999&amp;(F999+4),'Báo cáo'!#REF!,'Báo cáo'!#REF!),_xlfn.XLOOKUP(M999&amp;(F999+13),'Báo cáo'!#REF!,'Báo cáo'!#REF!))))))))))))))</f>
        <v>#REF!</v>
      </c>
    </row>
    <row r="1000" spans="1:15" hidden="1">
      <c r="A1000">
        <v>510014</v>
      </c>
      <c r="B1000" t="s">
        <v>18518</v>
      </c>
      <c r="C1000" t="s">
        <v>18519</v>
      </c>
      <c r="D1000" t="s">
        <v>21926</v>
      </c>
      <c r="E1000" s="79" t="s">
        <v>21927</v>
      </c>
      <c r="F1000" s="80">
        <v>-382080</v>
      </c>
      <c r="G1000" s="81">
        <v>46206</v>
      </c>
      <c r="H1000" s="81"/>
      <c r="I1000" s="81"/>
      <c r="J1000" s="81">
        <v>46213</v>
      </c>
      <c r="K1000" t="s">
        <v>22044</v>
      </c>
      <c r="L1000" s="21">
        <v>46213</v>
      </c>
      <c r="M1000">
        <f t="shared" si="30"/>
        <v>225</v>
      </c>
      <c r="N1000" t="str">
        <f t="shared" si="31"/>
        <v>225-382080</v>
      </c>
      <c r="O1000" t="e">
        <f>IFERROR(_xlfn.XLOOKUP(M1000&amp;(F1000),'Báo cáo'!#REF!,'Báo cáo'!#REF!),IFERROR(_xlfn.XLOOKUP(M1000&amp;(F1000-3),'Báo cáo'!#REF!,'Báo cáo'!#REF!),IFERROR(_xlfn.XLOOKUP(M1000&amp;(F1000-5),'Báo cáo'!#REF!,'Báo cáo'!#REF!),IFERROR(_xlfn.XLOOKUP(M1000&amp;(F1000+5),'Báo cáo'!#REF!,'Báo cáo'!#REF!),IFERROR(_xlfn.XLOOKUP(M1000&amp;(F1000+2),'Báo cáo'!#REF!,'Báo cáo'!#REF!),IFERROR(_xlfn.XLOOKUP(M1000&amp;(F1000-6),'Báo cáo'!#REF!,'Báo cáo'!#REF!),IFERROR(_xlfn.XLOOKUP(M1000&amp;(F1000-1),'Báo cáo'!#REF!,'Báo cáo'!#REF!),IFERROR(_xlfn.XLOOKUP(M1000&amp;(F1000+3),'Báo cáo'!#REF!,'Báo cáo'!#REF!),IFERROR(_xlfn.XLOOKUP(M1000&amp;(F1000+1),'Báo cáo'!#REF!,'Báo cáo'!#REF!),IFERROR(_xlfn.XLOOKUP(M1000&amp;(F1000-4),'Báo cáo'!#REF!,'Báo cáo'!#REF!),IFERROR(_xlfn.XLOOKUP(M1000&amp;(F1000+6),'Báo cáo'!#REF!,'Báo cáo'!#REF!),IFERROR(_xlfn.XLOOKUP(M1000&amp;(F1000-2),'Báo cáo'!#REF!,'Báo cáo'!#REF!),IFERROR(_xlfn.XLOOKUP(M1000&amp;(F1000+4),'Báo cáo'!#REF!,'Báo cáo'!#REF!),_xlfn.XLOOKUP(M1000&amp;(F1000+13),'Báo cáo'!#REF!,'Báo cáo'!#REF!))))))))))))))</f>
        <v>#REF!</v>
      </c>
    </row>
    <row r="1001" spans="1:15" hidden="1">
      <c r="A1001">
        <v>510014</v>
      </c>
      <c r="B1001" t="s">
        <v>18518</v>
      </c>
      <c r="C1001" t="s">
        <v>18519</v>
      </c>
      <c r="D1001" t="s">
        <v>21928</v>
      </c>
      <c r="E1001" s="79" t="s">
        <v>21929</v>
      </c>
      <c r="F1001" s="80">
        <v>-110827</v>
      </c>
      <c r="G1001" s="81">
        <v>46206</v>
      </c>
      <c r="H1001" s="81"/>
      <c r="I1001" s="81"/>
      <c r="J1001" s="81">
        <v>46213</v>
      </c>
      <c r="K1001" t="s">
        <v>22045</v>
      </c>
      <c r="L1001" s="21">
        <v>46213</v>
      </c>
      <c r="M1001">
        <f t="shared" si="30"/>
        <v>213</v>
      </c>
      <c r="N1001" t="str">
        <f t="shared" si="31"/>
        <v>213-110827</v>
      </c>
      <c r="O1001" t="e">
        <f>IFERROR(_xlfn.XLOOKUP(M1001&amp;(F1001),'Báo cáo'!#REF!,'Báo cáo'!#REF!),IFERROR(_xlfn.XLOOKUP(M1001&amp;(F1001-3),'Báo cáo'!#REF!,'Báo cáo'!#REF!),IFERROR(_xlfn.XLOOKUP(M1001&amp;(F1001-5),'Báo cáo'!#REF!,'Báo cáo'!#REF!),IFERROR(_xlfn.XLOOKUP(M1001&amp;(F1001+5),'Báo cáo'!#REF!,'Báo cáo'!#REF!),IFERROR(_xlfn.XLOOKUP(M1001&amp;(F1001+2),'Báo cáo'!#REF!,'Báo cáo'!#REF!),IFERROR(_xlfn.XLOOKUP(M1001&amp;(F1001-6),'Báo cáo'!#REF!,'Báo cáo'!#REF!),IFERROR(_xlfn.XLOOKUP(M1001&amp;(F1001-1),'Báo cáo'!#REF!,'Báo cáo'!#REF!),IFERROR(_xlfn.XLOOKUP(M1001&amp;(F1001+3),'Báo cáo'!#REF!,'Báo cáo'!#REF!),IFERROR(_xlfn.XLOOKUP(M1001&amp;(F1001+1),'Báo cáo'!#REF!,'Báo cáo'!#REF!),IFERROR(_xlfn.XLOOKUP(M1001&amp;(F1001-4),'Báo cáo'!#REF!,'Báo cáo'!#REF!),IFERROR(_xlfn.XLOOKUP(M1001&amp;(F1001+6),'Báo cáo'!#REF!,'Báo cáo'!#REF!),IFERROR(_xlfn.XLOOKUP(M1001&amp;(F1001-2),'Báo cáo'!#REF!,'Báo cáo'!#REF!),IFERROR(_xlfn.XLOOKUP(M1001&amp;(F1001+4),'Báo cáo'!#REF!,'Báo cáo'!#REF!),_xlfn.XLOOKUP(M1001&amp;(F1001+13),'Báo cáo'!#REF!,'Báo cáo'!#REF!))))))))))))))</f>
        <v>#REF!</v>
      </c>
    </row>
    <row r="1002" spans="1:15" hidden="1">
      <c r="A1002">
        <v>510014</v>
      </c>
      <c r="B1002" t="s">
        <v>18518</v>
      </c>
      <c r="C1002" t="s">
        <v>18519</v>
      </c>
      <c r="D1002" t="s">
        <v>21930</v>
      </c>
      <c r="E1002" s="79" t="s">
        <v>21931</v>
      </c>
      <c r="F1002" s="80">
        <v>3604352</v>
      </c>
      <c r="G1002" s="81">
        <v>46174</v>
      </c>
      <c r="H1002" s="81"/>
      <c r="I1002" s="81"/>
      <c r="J1002" s="81">
        <v>46213</v>
      </c>
      <c r="K1002" t="s">
        <v>21146</v>
      </c>
      <c r="L1002" s="21">
        <v>46213</v>
      </c>
      <c r="M1002">
        <f t="shared" si="30"/>
        <v>39535</v>
      </c>
      <c r="N1002" t="str">
        <f t="shared" si="31"/>
        <v>395353604352</v>
      </c>
      <c r="O1002" t="e">
        <f>IFERROR(_xlfn.XLOOKUP(M1002&amp;(F1002),'Báo cáo'!#REF!,'Báo cáo'!#REF!),IFERROR(_xlfn.XLOOKUP(M1002&amp;(F1002-3),'Báo cáo'!#REF!,'Báo cáo'!#REF!),IFERROR(_xlfn.XLOOKUP(M1002&amp;(F1002-5),'Báo cáo'!#REF!,'Báo cáo'!#REF!),IFERROR(_xlfn.XLOOKUP(M1002&amp;(F1002+5),'Báo cáo'!#REF!,'Báo cáo'!#REF!),IFERROR(_xlfn.XLOOKUP(M1002&amp;(F1002+2),'Báo cáo'!#REF!,'Báo cáo'!#REF!),IFERROR(_xlfn.XLOOKUP(M1002&amp;(F1002-6),'Báo cáo'!#REF!,'Báo cáo'!#REF!),IFERROR(_xlfn.XLOOKUP(M1002&amp;(F1002-1),'Báo cáo'!#REF!,'Báo cáo'!#REF!),IFERROR(_xlfn.XLOOKUP(M1002&amp;(F1002+3),'Báo cáo'!#REF!,'Báo cáo'!#REF!),IFERROR(_xlfn.XLOOKUP(M1002&amp;(F1002+1),'Báo cáo'!#REF!,'Báo cáo'!#REF!),IFERROR(_xlfn.XLOOKUP(M1002&amp;(F1002-4),'Báo cáo'!#REF!,'Báo cáo'!#REF!),IFERROR(_xlfn.XLOOKUP(M1002&amp;(F1002+6),'Báo cáo'!#REF!,'Báo cáo'!#REF!),IFERROR(_xlfn.XLOOKUP(M1002&amp;(F1002-2),'Báo cáo'!#REF!,'Báo cáo'!#REF!),IFERROR(_xlfn.XLOOKUP(M1002&amp;(F1002+4),'Báo cáo'!#REF!,'Báo cáo'!#REF!),_xlfn.XLOOKUP(M1002&amp;(F1002+13),'Báo cáo'!#REF!,'Báo cáo'!#REF!))))))))))))))</f>
        <v>#REF!</v>
      </c>
    </row>
    <row r="1003" spans="1:15" hidden="1">
      <c r="A1003">
        <v>510014</v>
      </c>
      <c r="B1003" t="s">
        <v>18518</v>
      </c>
      <c r="C1003" t="s">
        <v>18519</v>
      </c>
      <c r="D1003" t="s">
        <v>21932</v>
      </c>
      <c r="E1003" s="79" t="s">
        <v>21933</v>
      </c>
      <c r="F1003" s="80">
        <v>6296994</v>
      </c>
      <c r="G1003" s="81">
        <v>46167</v>
      </c>
      <c r="H1003" s="81"/>
      <c r="I1003" s="81"/>
      <c r="J1003" s="81">
        <v>46213</v>
      </c>
      <c r="K1003" t="s">
        <v>18416</v>
      </c>
      <c r="L1003" s="21">
        <v>46213</v>
      </c>
      <c r="M1003">
        <f t="shared" si="30"/>
        <v>38007</v>
      </c>
      <c r="N1003" t="str">
        <f t="shared" si="31"/>
        <v>380076296994</v>
      </c>
      <c r="O1003" t="e">
        <f>IFERROR(_xlfn.XLOOKUP(M1003&amp;(F1003),'Báo cáo'!#REF!,'Báo cáo'!#REF!),IFERROR(_xlfn.XLOOKUP(M1003&amp;(F1003-3),'Báo cáo'!#REF!,'Báo cáo'!#REF!),IFERROR(_xlfn.XLOOKUP(M1003&amp;(F1003-5),'Báo cáo'!#REF!,'Báo cáo'!#REF!),IFERROR(_xlfn.XLOOKUP(M1003&amp;(F1003+5),'Báo cáo'!#REF!,'Báo cáo'!#REF!),IFERROR(_xlfn.XLOOKUP(M1003&amp;(F1003+2),'Báo cáo'!#REF!,'Báo cáo'!#REF!),IFERROR(_xlfn.XLOOKUP(M1003&amp;(F1003-6),'Báo cáo'!#REF!,'Báo cáo'!#REF!),IFERROR(_xlfn.XLOOKUP(M1003&amp;(F1003-1),'Báo cáo'!#REF!,'Báo cáo'!#REF!),IFERROR(_xlfn.XLOOKUP(M1003&amp;(F1003+3),'Báo cáo'!#REF!,'Báo cáo'!#REF!),IFERROR(_xlfn.XLOOKUP(M1003&amp;(F1003+1),'Báo cáo'!#REF!,'Báo cáo'!#REF!),IFERROR(_xlfn.XLOOKUP(M1003&amp;(F1003-4),'Báo cáo'!#REF!,'Báo cáo'!#REF!),IFERROR(_xlfn.XLOOKUP(M1003&amp;(F1003+6),'Báo cáo'!#REF!,'Báo cáo'!#REF!),IFERROR(_xlfn.XLOOKUP(M1003&amp;(F1003-2),'Báo cáo'!#REF!,'Báo cáo'!#REF!),IFERROR(_xlfn.XLOOKUP(M1003&amp;(F1003+4),'Báo cáo'!#REF!,'Báo cáo'!#REF!),_xlfn.XLOOKUP(M1003&amp;(F1003+13),'Báo cáo'!#REF!,'Báo cáo'!#REF!))))))))))))))</f>
        <v>#REF!</v>
      </c>
    </row>
    <row r="1004" spans="1:15" hidden="1">
      <c r="A1004">
        <v>510014</v>
      </c>
      <c r="B1004" t="s">
        <v>18518</v>
      </c>
      <c r="C1004" t="s">
        <v>18519</v>
      </c>
      <c r="D1004" t="s">
        <v>21934</v>
      </c>
      <c r="E1004" s="79" t="s">
        <v>21935</v>
      </c>
      <c r="F1004" s="80">
        <v>2518803</v>
      </c>
      <c r="G1004" s="81">
        <v>46167</v>
      </c>
      <c r="H1004" s="81"/>
      <c r="I1004" s="81"/>
      <c r="J1004" s="81">
        <v>46213</v>
      </c>
      <c r="K1004" t="s">
        <v>18419</v>
      </c>
      <c r="L1004" s="21">
        <v>46213</v>
      </c>
      <c r="M1004">
        <f t="shared" si="30"/>
        <v>38006</v>
      </c>
      <c r="N1004" t="str">
        <f t="shared" si="31"/>
        <v>380062518803</v>
      </c>
      <c r="O1004" t="e">
        <f>IFERROR(_xlfn.XLOOKUP(M1004&amp;(F1004),'Báo cáo'!#REF!,'Báo cáo'!#REF!),IFERROR(_xlfn.XLOOKUP(M1004&amp;(F1004-3),'Báo cáo'!#REF!,'Báo cáo'!#REF!),IFERROR(_xlfn.XLOOKUP(M1004&amp;(F1004-5),'Báo cáo'!#REF!,'Báo cáo'!#REF!),IFERROR(_xlfn.XLOOKUP(M1004&amp;(F1004+5),'Báo cáo'!#REF!,'Báo cáo'!#REF!),IFERROR(_xlfn.XLOOKUP(M1004&amp;(F1004+2),'Báo cáo'!#REF!,'Báo cáo'!#REF!),IFERROR(_xlfn.XLOOKUP(M1004&amp;(F1004-6),'Báo cáo'!#REF!,'Báo cáo'!#REF!),IFERROR(_xlfn.XLOOKUP(M1004&amp;(F1004-1),'Báo cáo'!#REF!,'Báo cáo'!#REF!),IFERROR(_xlfn.XLOOKUP(M1004&amp;(F1004+3),'Báo cáo'!#REF!,'Báo cáo'!#REF!),IFERROR(_xlfn.XLOOKUP(M1004&amp;(F1004+1),'Báo cáo'!#REF!,'Báo cáo'!#REF!),IFERROR(_xlfn.XLOOKUP(M1004&amp;(F1004-4),'Báo cáo'!#REF!,'Báo cáo'!#REF!),IFERROR(_xlfn.XLOOKUP(M1004&amp;(F1004+6),'Báo cáo'!#REF!,'Báo cáo'!#REF!),IFERROR(_xlfn.XLOOKUP(M1004&amp;(F1004-2),'Báo cáo'!#REF!,'Báo cáo'!#REF!),IFERROR(_xlfn.XLOOKUP(M1004&amp;(F1004+4),'Báo cáo'!#REF!,'Báo cáo'!#REF!),_xlfn.XLOOKUP(M1004&amp;(F1004+13),'Báo cáo'!#REF!,'Báo cáo'!#REF!))))))))))))))</f>
        <v>#REF!</v>
      </c>
    </row>
    <row r="1005" spans="1:15" hidden="1">
      <c r="A1005">
        <v>510014</v>
      </c>
      <c r="B1005" t="s">
        <v>18518</v>
      </c>
      <c r="C1005" t="s">
        <v>18519</v>
      </c>
      <c r="D1005" t="s">
        <v>21936</v>
      </c>
      <c r="E1005" s="79" t="s">
        <v>21937</v>
      </c>
      <c r="F1005" s="80">
        <v>-110827</v>
      </c>
      <c r="G1005" s="81">
        <v>46193</v>
      </c>
      <c r="H1005" s="81"/>
      <c r="I1005" s="81"/>
      <c r="J1005" s="81">
        <v>46213</v>
      </c>
      <c r="K1005" t="s">
        <v>18884</v>
      </c>
      <c r="L1005" s="21">
        <v>46213</v>
      </c>
      <c r="M1005">
        <f t="shared" si="30"/>
        <v>200</v>
      </c>
      <c r="N1005" t="str">
        <f t="shared" si="31"/>
        <v>200-110827</v>
      </c>
      <c r="O1005" t="e">
        <f>IFERROR(_xlfn.XLOOKUP(M1005&amp;(F1005),'Báo cáo'!#REF!,'Báo cáo'!#REF!),IFERROR(_xlfn.XLOOKUP(M1005&amp;(F1005-3),'Báo cáo'!#REF!,'Báo cáo'!#REF!),IFERROR(_xlfn.XLOOKUP(M1005&amp;(F1005-5),'Báo cáo'!#REF!,'Báo cáo'!#REF!),IFERROR(_xlfn.XLOOKUP(M1005&amp;(F1005+5),'Báo cáo'!#REF!,'Báo cáo'!#REF!),IFERROR(_xlfn.XLOOKUP(M1005&amp;(F1005+2),'Báo cáo'!#REF!,'Báo cáo'!#REF!),IFERROR(_xlfn.XLOOKUP(M1005&amp;(F1005-6),'Báo cáo'!#REF!,'Báo cáo'!#REF!),IFERROR(_xlfn.XLOOKUP(M1005&amp;(F1005-1),'Báo cáo'!#REF!,'Báo cáo'!#REF!),IFERROR(_xlfn.XLOOKUP(M1005&amp;(F1005+3),'Báo cáo'!#REF!,'Báo cáo'!#REF!),IFERROR(_xlfn.XLOOKUP(M1005&amp;(F1005+1),'Báo cáo'!#REF!,'Báo cáo'!#REF!),IFERROR(_xlfn.XLOOKUP(M1005&amp;(F1005-4),'Báo cáo'!#REF!,'Báo cáo'!#REF!),IFERROR(_xlfn.XLOOKUP(M1005&amp;(F1005+6),'Báo cáo'!#REF!,'Báo cáo'!#REF!),IFERROR(_xlfn.XLOOKUP(M1005&amp;(F1005-2),'Báo cáo'!#REF!,'Báo cáo'!#REF!),IFERROR(_xlfn.XLOOKUP(M1005&amp;(F1005+4),'Báo cáo'!#REF!,'Báo cáo'!#REF!),_xlfn.XLOOKUP(M1005&amp;(F1005+13),'Báo cáo'!#REF!,'Báo cáo'!#REF!))))))))))))))</f>
        <v>#REF!</v>
      </c>
    </row>
    <row r="1006" spans="1:15" hidden="1">
      <c r="A1006">
        <v>510014</v>
      </c>
      <c r="B1006" t="s">
        <v>18518</v>
      </c>
      <c r="C1006" t="s">
        <v>18519</v>
      </c>
      <c r="D1006" t="s">
        <v>21938</v>
      </c>
      <c r="E1006" s="79" t="s">
        <v>21939</v>
      </c>
      <c r="F1006" s="80">
        <v>1744713</v>
      </c>
      <c r="G1006" s="81">
        <v>46178</v>
      </c>
      <c r="H1006" s="81"/>
      <c r="I1006" s="81"/>
      <c r="J1006" s="81">
        <v>46213</v>
      </c>
      <c r="K1006" t="s">
        <v>21236</v>
      </c>
      <c r="L1006" s="21">
        <v>46213</v>
      </c>
      <c r="M1006">
        <f t="shared" si="30"/>
        <v>41012</v>
      </c>
      <c r="N1006" t="str">
        <f t="shared" si="31"/>
        <v>410121744713</v>
      </c>
      <c r="O1006" t="e">
        <f>IFERROR(_xlfn.XLOOKUP(M1006&amp;(F1006),'Báo cáo'!#REF!,'Báo cáo'!#REF!),IFERROR(_xlfn.XLOOKUP(M1006&amp;(F1006-3),'Báo cáo'!#REF!,'Báo cáo'!#REF!),IFERROR(_xlfn.XLOOKUP(M1006&amp;(F1006-5),'Báo cáo'!#REF!,'Báo cáo'!#REF!),IFERROR(_xlfn.XLOOKUP(M1006&amp;(F1006+5),'Báo cáo'!#REF!,'Báo cáo'!#REF!),IFERROR(_xlfn.XLOOKUP(M1006&amp;(F1006+2),'Báo cáo'!#REF!,'Báo cáo'!#REF!),IFERROR(_xlfn.XLOOKUP(M1006&amp;(F1006-6),'Báo cáo'!#REF!,'Báo cáo'!#REF!),IFERROR(_xlfn.XLOOKUP(M1006&amp;(F1006-1),'Báo cáo'!#REF!,'Báo cáo'!#REF!),IFERROR(_xlfn.XLOOKUP(M1006&amp;(F1006+3),'Báo cáo'!#REF!,'Báo cáo'!#REF!),IFERROR(_xlfn.XLOOKUP(M1006&amp;(F1006+1),'Báo cáo'!#REF!,'Báo cáo'!#REF!),IFERROR(_xlfn.XLOOKUP(M1006&amp;(F1006-4),'Báo cáo'!#REF!,'Báo cáo'!#REF!),IFERROR(_xlfn.XLOOKUP(M1006&amp;(F1006+6),'Báo cáo'!#REF!,'Báo cáo'!#REF!),IFERROR(_xlfn.XLOOKUP(M1006&amp;(F1006-2),'Báo cáo'!#REF!,'Báo cáo'!#REF!),IFERROR(_xlfn.XLOOKUP(M1006&amp;(F1006+4),'Báo cáo'!#REF!,'Báo cáo'!#REF!),_xlfn.XLOOKUP(M1006&amp;(F1006+13),'Báo cáo'!#REF!,'Báo cáo'!#REF!))))))))))))))</f>
        <v>#REF!</v>
      </c>
    </row>
    <row r="1007" spans="1:15" hidden="1">
      <c r="A1007">
        <v>510015</v>
      </c>
      <c r="B1007" t="s">
        <v>18518</v>
      </c>
      <c r="C1007" t="s">
        <v>18519</v>
      </c>
      <c r="D1007" t="s">
        <v>21940</v>
      </c>
      <c r="E1007" s="79" t="s">
        <v>21941</v>
      </c>
      <c r="F1007" s="80">
        <v>1259402</v>
      </c>
      <c r="G1007" s="81">
        <v>46164</v>
      </c>
      <c r="H1007" s="81"/>
      <c r="I1007" s="81"/>
      <c r="J1007" s="81">
        <v>46213</v>
      </c>
      <c r="K1007" t="s">
        <v>18362</v>
      </c>
      <c r="L1007" s="21">
        <v>46213</v>
      </c>
      <c r="M1007">
        <f t="shared" si="30"/>
        <v>36495</v>
      </c>
      <c r="N1007" t="str">
        <f t="shared" si="31"/>
        <v>364951259402</v>
      </c>
      <c r="O1007" t="e">
        <f>IFERROR(_xlfn.XLOOKUP(M1007&amp;(F1007),'Báo cáo'!#REF!,'Báo cáo'!#REF!),IFERROR(_xlfn.XLOOKUP(M1007&amp;(F1007-3),'Báo cáo'!#REF!,'Báo cáo'!#REF!),IFERROR(_xlfn.XLOOKUP(M1007&amp;(F1007-5),'Báo cáo'!#REF!,'Báo cáo'!#REF!),IFERROR(_xlfn.XLOOKUP(M1007&amp;(F1007+5),'Báo cáo'!#REF!,'Báo cáo'!#REF!),IFERROR(_xlfn.XLOOKUP(M1007&amp;(F1007+2),'Báo cáo'!#REF!,'Báo cáo'!#REF!),IFERROR(_xlfn.XLOOKUP(M1007&amp;(F1007-6),'Báo cáo'!#REF!,'Báo cáo'!#REF!),IFERROR(_xlfn.XLOOKUP(M1007&amp;(F1007-1),'Báo cáo'!#REF!,'Báo cáo'!#REF!),IFERROR(_xlfn.XLOOKUP(M1007&amp;(F1007+3),'Báo cáo'!#REF!,'Báo cáo'!#REF!),IFERROR(_xlfn.XLOOKUP(M1007&amp;(F1007+1),'Báo cáo'!#REF!,'Báo cáo'!#REF!),IFERROR(_xlfn.XLOOKUP(M1007&amp;(F1007-4),'Báo cáo'!#REF!,'Báo cáo'!#REF!),IFERROR(_xlfn.XLOOKUP(M1007&amp;(F1007+6),'Báo cáo'!#REF!,'Báo cáo'!#REF!),IFERROR(_xlfn.XLOOKUP(M1007&amp;(F1007-2),'Báo cáo'!#REF!,'Báo cáo'!#REF!),IFERROR(_xlfn.XLOOKUP(M1007&amp;(F1007+4),'Báo cáo'!#REF!,'Báo cáo'!#REF!),_xlfn.XLOOKUP(M1007&amp;(F1007+13),'Báo cáo'!#REF!,'Báo cáo'!#REF!))))))))))))))</f>
        <v>#REF!</v>
      </c>
    </row>
    <row r="1008" spans="1:15" hidden="1">
      <c r="A1008">
        <v>510015</v>
      </c>
      <c r="B1008" t="s">
        <v>18518</v>
      </c>
      <c r="C1008" t="s">
        <v>18519</v>
      </c>
      <c r="D1008" t="s">
        <v>21942</v>
      </c>
      <c r="E1008" s="79" t="s">
        <v>21943</v>
      </c>
      <c r="F1008" s="80">
        <v>4640544</v>
      </c>
      <c r="G1008" s="81">
        <v>46178</v>
      </c>
      <c r="H1008" s="81"/>
      <c r="I1008" s="81"/>
      <c r="J1008" s="81">
        <v>46213</v>
      </c>
      <c r="K1008" t="s">
        <v>21203</v>
      </c>
      <c r="L1008" s="21">
        <v>46213</v>
      </c>
      <c r="M1008">
        <f t="shared" si="30"/>
        <v>39606</v>
      </c>
      <c r="N1008" t="str">
        <f t="shared" si="31"/>
        <v>396064640544</v>
      </c>
      <c r="O1008" t="e">
        <f>IFERROR(_xlfn.XLOOKUP(M1008&amp;(F1008),'Báo cáo'!#REF!,'Báo cáo'!#REF!),IFERROR(_xlfn.XLOOKUP(M1008&amp;(F1008-3),'Báo cáo'!#REF!,'Báo cáo'!#REF!),IFERROR(_xlfn.XLOOKUP(M1008&amp;(F1008-5),'Báo cáo'!#REF!,'Báo cáo'!#REF!),IFERROR(_xlfn.XLOOKUP(M1008&amp;(F1008+5),'Báo cáo'!#REF!,'Báo cáo'!#REF!),IFERROR(_xlfn.XLOOKUP(M1008&amp;(F1008+2),'Báo cáo'!#REF!,'Báo cáo'!#REF!),IFERROR(_xlfn.XLOOKUP(M1008&amp;(F1008-6),'Báo cáo'!#REF!,'Báo cáo'!#REF!),IFERROR(_xlfn.XLOOKUP(M1008&amp;(F1008-1),'Báo cáo'!#REF!,'Báo cáo'!#REF!),IFERROR(_xlfn.XLOOKUP(M1008&amp;(F1008+3),'Báo cáo'!#REF!,'Báo cáo'!#REF!),IFERROR(_xlfn.XLOOKUP(M1008&amp;(F1008+1),'Báo cáo'!#REF!,'Báo cáo'!#REF!),IFERROR(_xlfn.XLOOKUP(M1008&amp;(F1008-4),'Báo cáo'!#REF!,'Báo cáo'!#REF!),IFERROR(_xlfn.XLOOKUP(M1008&amp;(F1008+6),'Báo cáo'!#REF!,'Báo cáo'!#REF!),IFERROR(_xlfn.XLOOKUP(M1008&amp;(F1008-2),'Báo cáo'!#REF!,'Báo cáo'!#REF!),IFERROR(_xlfn.XLOOKUP(M1008&amp;(F1008+4),'Báo cáo'!#REF!,'Báo cáo'!#REF!),_xlfn.XLOOKUP(M1008&amp;(F1008+13),'Báo cáo'!#REF!,'Báo cáo'!#REF!))))))))))))))</f>
        <v>#REF!</v>
      </c>
    </row>
    <row r="1009" spans="1:15" hidden="1">
      <c r="A1009">
        <v>510015</v>
      </c>
      <c r="B1009" t="s">
        <v>18518</v>
      </c>
      <c r="C1009" t="s">
        <v>18519</v>
      </c>
      <c r="D1009" t="s">
        <v>21944</v>
      </c>
      <c r="E1009" s="79" t="s">
        <v>21945</v>
      </c>
      <c r="F1009" s="80">
        <v>6065037</v>
      </c>
      <c r="G1009" s="81">
        <v>46178</v>
      </c>
      <c r="H1009" s="81"/>
      <c r="I1009" s="81"/>
      <c r="J1009" s="81">
        <v>46213</v>
      </c>
      <c r="K1009" t="s">
        <v>21197</v>
      </c>
      <c r="L1009" s="21">
        <v>46213</v>
      </c>
      <c r="M1009">
        <f t="shared" si="30"/>
        <v>39605</v>
      </c>
      <c r="N1009" t="str">
        <f t="shared" si="31"/>
        <v>396056065037</v>
      </c>
      <c r="O1009" t="e">
        <f>IFERROR(_xlfn.XLOOKUP(M1009&amp;(F1009),'Báo cáo'!#REF!,'Báo cáo'!#REF!),IFERROR(_xlfn.XLOOKUP(M1009&amp;(F1009-3),'Báo cáo'!#REF!,'Báo cáo'!#REF!),IFERROR(_xlfn.XLOOKUP(M1009&amp;(F1009-5),'Báo cáo'!#REF!,'Báo cáo'!#REF!),IFERROR(_xlfn.XLOOKUP(M1009&amp;(F1009+5),'Báo cáo'!#REF!,'Báo cáo'!#REF!),IFERROR(_xlfn.XLOOKUP(M1009&amp;(F1009+2),'Báo cáo'!#REF!,'Báo cáo'!#REF!),IFERROR(_xlfn.XLOOKUP(M1009&amp;(F1009-6),'Báo cáo'!#REF!,'Báo cáo'!#REF!),IFERROR(_xlfn.XLOOKUP(M1009&amp;(F1009-1),'Báo cáo'!#REF!,'Báo cáo'!#REF!),IFERROR(_xlfn.XLOOKUP(M1009&amp;(F1009+3),'Báo cáo'!#REF!,'Báo cáo'!#REF!),IFERROR(_xlfn.XLOOKUP(M1009&amp;(F1009+1),'Báo cáo'!#REF!,'Báo cáo'!#REF!),IFERROR(_xlfn.XLOOKUP(M1009&amp;(F1009-4),'Báo cáo'!#REF!,'Báo cáo'!#REF!),IFERROR(_xlfn.XLOOKUP(M1009&amp;(F1009+6),'Báo cáo'!#REF!,'Báo cáo'!#REF!),IFERROR(_xlfn.XLOOKUP(M1009&amp;(F1009-2),'Báo cáo'!#REF!,'Báo cáo'!#REF!),IFERROR(_xlfn.XLOOKUP(M1009&amp;(F1009+4),'Báo cáo'!#REF!,'Báo cáo'!#REF!),_xlfn.XLOOKUP(M1009&amp;(F1009+13),'Báo cáo'!#REF!,'Báo cáo'!#REF!))))))))))))))</f>
        <v>#REF!</v>
      </c>
    </row>
    <row r="1010" spans="1:15" hidden="1">
      <c r="A1010">
        <v>510015</v>
      </c>
      <c r="B1010" t="s">
        <v>18518</v>
      </c>
      <c r="C1010" t="s">
        <v>18519</v>
      </c>
      <c r="D1010" t="s">
        <v>21946</v>
      </c>
      <c r="E1010" s="79" t="s">
        <v>21947</v>
      </c>
      <c r="F1010" s="80">
        <v>3246602</v>
      </c>
      <c r="G1010" s="81">
        <v>46168</v>
      </c>
      <c r="H1010" s="81"/>
      <c r="I1010" s="81"/>
      <c r="J1010" s="81">
        <v>46213</v>
      </c>
      <c r="K1010" t="s">
        <v>18413</v>
      </c>
      <c r="L1010" s="21">
        <v>46213</v>
      </c>
      <c r="M1010">
        <f t="shared" si="30"/>
        <v>37761</v>
      </c>
      <c r="N1010" t="str">
        <f t="shared" si="31"/>
        <v>377613246602</v>
      </c>
      <c r="O1010" t="e">
        <f>IFERROR(_xlfn.XLOOKUP(M1010&amp;(F1010),'Báo cáo'!#REF!,'Báo cáo'!#REF!),IFERROR(_xlfn.XLOOKUP(M1010&amp;(F1010-3),'Báo cáo'!#REF!,'Báo cáo'!#REF!),IFERROR(_xlfn.XLOOKUP(M1010&amp;(F1010-5),'Báo cáo'!#REF!,'Báo cáo'!#REF!),IFERROR(_xlfn.XLOOKUP(M1010&amp;(F1010+5),'Báo cáo'!#REF!,'Báo cáo'!#REF!),IFERROR(_xlfn.XLOOKUP(M1010&amp;(F1010+2),'Báo cáo'!#REF!,'Báo cáo'!#REF!),IFERROR(_xlfn.XLOOKUP(M1010&amp;(F1010-6),'Báo cáo'!#REF!,'Báo cáo'!#REF!),IFERROR(_xlfn.XLOOKUP(M1010&amp;(F1010-1),'Báo cáo'!#REF!,'Báo cáo'!#REF!),IFERROR(_xlfn.XLOOKUP(M1010&amp;(F1010+3),'Báo cáo'!#REF!,'Báo cáo'!#REF!),IFERROR(_xlfn.XLOOKUP(M1010&amp;(F1010+1),'Báo cáo'!#REF!,'Báo cáo'!#REF!),IFERROR(_xlfn.XLOOKUP(M1010&amp;(F1010-4),'Báo cáo'!#REF!,'Báo cáo'!#REF!),IFERROR(_xlfn.XLOOKUP(M1010&amp;(F1010+6),'Báo cáo'!#REF!,'Báo cáo'!#REF!),IFERROR(_xlfn.XLOOKUP(M1010&amp;(F1010-2),'Báo cáo'!#REF!,'Báo cáo'!#REF!),IFERROR(_xlfn.XLOOKUP(M1010&amp;(F1010+4),'Báo cáo'!#REF!,'Báo cáo'!#REF!),_xlfn.XLOOKUP(M1010&amp;(F1010+13),'Báo cáo'!#REF!,'Báo cáo'!#REF!))))))))))))))</f>
        <v>#REF!</v>
      </c>
    </row>
    <row r="1011" spans="1:15" hidden="1">
      <c r="A1011">
        <v>510016</v>
      </c>
      <c r="B1011" t="s">
        <v>18518</v>
      </c>
      <c r="C1011" t="s">
        <v>18519</v>
      </c>
      <c r="D1011" t="s">
        <v>21948</v>
      </c>
      <c r="E1011" s="79" t="s">
        <v>21949</v>
      </c>
      <c r="F1011" s="80">
        <v>2399004</v>
      </c>
      <c r="G1011" s="81">
        <v>46178</v>
      </c>
      <c r="H1011" s="81"/>
      <c r="I1011" s="81"/>
      <c r="J1011" s="81">
        <v>46213</v>
      </c>
      <c r="K1011" t="s">
        <v>21161</v>
      </c>
      <c r="L1011" s="21">
        <v>46213</v>
      </c>
      <c r="M1011">
        <f t="shared" si="30"/>
        <v>39592</v>
      </c>
      <c r="N1011" t="str">
        <f t="shared" si="31"/>
        <v>395922399004</v>
      </c>
      <c r="O1011" t="e">
        <f>IFERROR(_xlfn.XLOOKUP(M1011&amp;(F1011),'Báo cáo'!#REF!,'Báo cáo'!#REF!),IFERROR(_xlfn.XLOOKUP(M1011&amp;(F1011-3),'Báo cáo'!#REF!,'Báo cáo'!#REF!),IFERROR(_xlfn.XLOOKUP(M1011&amp;(F1011-5),'Báo cáo'!#REF!,'Báo cáo'!#REF!),IFERROR(_xlfn.XLOOKUP(M1011&amp;(F1011+5),'Báo cáo'!#REF!,'Báo cáo'!#REF!),IFERROR(_xlfn.XLOOKUP(M1011&amp;(F1011+2),'Báo cáo'!#REF!,'Báo cáo'!#REF!),IFERROR(_xlfn.XLOOKUP(M1011&amp;(F1011-6),'Báo cáo'!#REF!,'Báo cáo'!#REF!),IFERROR(_xlfn.XLOOKUP(M1011&amp;(F1011-1),'Báo cáo'!#REF!,'Báo cáo'!#REF!),IFERROR(_xlfn.XLOOKUP(M1011&amp;(F1011+3),'Báo cáo'!#REF!,'Báo cáo'!#REF!),IFERROR(_xlfn.XLOOKUP(M1011&amp;(F1011+1),'Báo cáo'!#REF!,'Báo cáo'!#REF!),IFERROR(_xlfn.XLOOKUP(M1011&amp;(F1011-4),'Báo cáo'!#REF!,'Báo cáo'!#REF!),IFERROR(_xlfn.XLOOKUP(M1011&amp;(F1011+6),'Báo cáo'!#REF!,'Báo cáo'!#REF!),IFERROR(_xlfn.XLOOKUP(M1011&amp;(F1011-2),'Báo cáo'!#REF!,'Báo cáo'!#REF!),IFERROR(_xlfn.XLOOKUP(M1011&amp;(F1011+4),'Báo cáo'!#REF!,'Báo cáo'!#REF!),_xlfn.XLOOKUP(M1011&amp;(F1011+13),'Báo cáo'!#REF!,'Báo cáo'!#REF!))))))))))))))</f>
        <v>#REF!</v>
      </c>
    </row>
    <row r="1012" spans="1:15" hidden="1">
      <c r="A1012">
        <v>510016</v>
      </c>
      <c r="B1012" t="s">
        <v>18518</v>
      </c>
      <c r="C1012" t="s">
        <v>18519</v>
      </c>
      <c r="D1012" t="s">
        <v>21950</v>
      </c>
      <c r="E1012" s="79" t="s">
        <v>21951</v>
      </c>
      <c r="F1012" s="80">
        <v>2241540</v>
      </c>
      <c r="G1012" s="81">
        <v>46171</v>
      </c>
      <c r="H1012" s="81"/>
      <c r="I1012" s="81"/>
      <c r="J1012" s="81">
        <v>46213</v>
      </c>
      <c r="K1012" t="s">
        <v>18401</v>
      </c>
      <c r="L1012" s="21">
        <v>46213</v>
      </c>
      <c r="M1012">
        <f t="shared" si="30"/>
        <v>37760</v>
      </c>
      <c r="N1012" t="str">
        <f t="shared" si="31"/>
        <v>377602241540</v>
      </c>
      <c r="O1012" t="e">
        <f>IFERROR(_xlfn.XLOOKUP(M1012&amp;(F1012),'Báo cáo'!#REF!,'Báo cáo'!#REF!),IFERROR(_xlfn.XLOOKUP(M1012&amp;(F1012-3),'Báo cáo'!#REF!,'Báo cáo'!#REF!),IFERROR(_xlfn.XLOOKUP(M1012&amp;(F1012-5),'Báo cáo'!#REF!,'Báo cáo'!#REF!),IFERROR(_xlfn.XLOOKUP(M1012&amp;(F1012+5),'Báo cáo'!#REF!,'Báo cáo'!#REF!),IFERROR(_xlfn.XLOOKUP(M1012&amp;(F1012+2),'Báo cáo'!#REF!,'Báo cáo'!#REF!),IFERROR(_xlfn.XLOOKUP(M1012&amp;(F1012-6),'Báo cáo'!#REF!,'Báo cáo'!#REF!),IFERROR(_xlfn.XLOOKUP(M1012&amp;(F1012-1),'Báo cáo'!#REF!,'Báo cáo'!#REF!),IFERROR(_xlfn.XLOOKUP(M1012&amp;(F1012+3),'Báo cáo'!#REF!,'Báo cáo'!#REF!),IFERROR(_xlfn.XLOOKUP(M1012&amp;(F1012+1),'Báo cáo'!#REF!,'Báo cáo'!#REF!),IFERROR(_xlfn.XLOOKUP(M1012&amp;(F1012-4),'Báo cáo'!#REF!,'Báo cáo'!#REF!),IFERROR(_xlfn.XLOOKUP(M1012&amp;(F1012+6),'Báo cáo'!#REF!,'Báo cáo'!#REF!),IFERROR(_xlfn.XLOOKUP(M1012&amp;(F1012-2),'Báo cáo'!#REF!,'Báo cáo'!#REF!),IFERROR(_xlfn.XLOOKUP(M1012&amp;(F1012+4),'Báo cáo'!#REF!,'Báo cáo'!#REF!),_xlfn.XLOOKUP(M1012&amp;(F1012+13),'Báo cáo'!#REF!,'Báo cáo'!#REF!))))))))))))))</f>
        <v>#REF!</v>
      </c>
    </row>
    <row r="1013" spans="1:15" hidden="1">
      <c r="A1013">
        <v>510017</v>
      </c>
      <c r="B1013" t="s">
        <v>18518</v>
      </c>
      <c r="C1013" t="s">
        <v>18519</v>
      </c>
      <c r="D1013" t="s">
        <v>21952</v>
      </c>
      <c r="E1013" s="79" t="s">
        <v>21953</v>
      </c>
      <c r="F1013" s="80">
        <v>1205348</v>
      </c>
      <c r="G1013" s="81">
        <v>46165</v>
      </c>
      <c r="H1013" s="81"/>
      <c r="I1013" s="81"/>
      <c r="J1013" s="81">
        <v>46213</v>
      </c>
      <c r="K1013" t="s">
        <v>18371</v>
      </c>
      <c r="L1013" s="21">
        <v>46213</v>
      </c>
      <c r="M1013">
        <f t="shared" si="30"/>
        <v>36490</v>
      </c>
      <c r="N1013" t="str">
        <f t="shared" si="31"/>
        <v>364901205348</v>
      </c>
      <c r="O1013" t="e">
        <f>IFERROR(_xlfn.XLOOKUP(M1013&amp;(F1013),'Báo cáo'!#REF!,'Báo cáo'!#REF!),IFERROR(_xlfn.XLOOKUP(M1013&amp;(F1013-3),'Báo cáo'!#REF!,'Báo cáo'!#REF!),IFERROR(_xlfn.XLOOKUP(M1013&amp;(F1013-5),'Báo cáo'!#REF!,'Báo cáo'!#REF!),IFERROR(_xlfn.XLOOKUP(M1013&amp;(F1013+5),'Báo cáo'!#REF!,'Báo cáo'!#REF!),IFERROR(_xlfn.XLOOKUP(M1013&amp;(F1013+2),'Báo cáo'!#REF!,'Báo cáo'!#REF!),IFERROR(_xlfn.XLOOKUP(M1013&amp;(F1013-6),'Báo cáo'!#REF!,'Báo cáo'!#REF!),IFERROR(_xlfn.XLOOKUP(M1013&amp;(F1013-1),'Báo cáo'!#REF!,'Báo cáo'!#REF!),IFERROR(_xlfn.XLOOKUP(M1013&amp;(F1013+3),'Báo cáo'!#REF!,'Báo cáo'!#REF!),IFERROR(_xlfn.XLOOKUP(M1013&amp;(F1013+1),'Báo cáo'!#REF!,'Báo cáo'!#REF!),IFERROR(_xlfn.XLOOKUP(M1013&amp;(F1013-4),'Báo cáo'!#REF!,'Báo cáo'!#REF!),IFERROR(_xlfn.XLOOKUP(M1013&amp;(F1013+6),'Báo cáo'!#REF!,'Báo cáo'!#REF!),IFERROR(_xlfn.XLOOKUP(M1013&amp;(F1013-2),'Báo cáo'!#REF!,'Báo cáo'!#REF!),IFERROR(_xlfn.XLOOKUP(M1013&amp;(F1013+4),'Báo cáo'!#REF!,'Báo cáo'!#REF!),_xlfn.XLOOKUP(M1013&amp;(F1013+13),'Báo cáo'!#REF!,'Báo cáo'!#REF!))))))))))))))</f>
        <v>#REF!</v>
      </c>
    </row>
    <row r="1014" spans="1:15" hidden="1">
      <c r="A1014">
        <v>510017</v>
      </c>
      <c r="B1014" t="s">
        <v>18518</v>
      </c>
      <c r="C1014" t="s">
        <v>18519</v>
      </c>
      <c r="D1014" t="s">
        <v>21954</v>
      </c>
      <c r="E1014" s="79" t="s">
        <v>21955</v>
      </c>
      <c r="F1014" s="80">
        <v>2399004</v>
      </c>
      <c r="G1014" s="81">
        <v>46176</v>
      </c>
      <c r="H1014" s="81"/>
      <c r="I1014" s="81"/>
      <c r="J1014" s="81">
        <v>46213</v>
      </c>
      <c r="K1014" t="s">
        <v>21158</v>
      </c>
      <c r="L1014" s="21">
        <v>46213</v>
      </c>
      <c r="M1014">
        <f t="shared" si="30"/>
        <v>39591</v>
      </c>
      <c r="N1014" t="str">
        <f t="shared" si="31"/>
        <v>395912399004</v>
      </c>
      <c r="O1014" t="e">
        <f>IFERROR(_xlfn.XLOOKUP(M1014&amp;(F1014),'Báo cáo'!#REF!,'Báo cáo'!#REF!),IFERROR(_xlfn.XLOOKUP(M1014&amp;(F1014-3),'Báo cáo'!#REF!,'Báo cáo'!#REF!),IFERROR(_xlfn.XLOOKUP(M1014&amp;(F1014-5),'Báo cáo'!#REF!,'Báo cáo'!#REF!),IFERROR(_xlfn.XLOOKUP(M1014&amp;(F1014+5),'Báo cáo'!#REF!,'Báo cáo'!#REF!),IFERROR(_xlfn.XLOOKUP(M1014&amp;(F1014+2),'Báo cáo'!#REF!,'Báo cáo'!#REF!),IFERROR(_xlfn.XLOOKUP(M1014&amp;(F1014-6),'Báo cáo'!#REF!,'Báo cáo'!#REF!),IFERROR(_xlfn.XLOOKUP(M1014&amp;(F1014-1),'Báo cáo'!#REF!,'Báo cáo'!#REF!),IFERROR(_xlfn.XLOOKUP(M1014&amp;(F1014+3),'Báo cáo'!#REF!,'Báo cáo'!#REF!),IFERROR(_xlfn.XLOOKUP(M1014&amp;(F1014+1),'Báo cáo'!#REF!,'Báo cáo'!#REF!),IFERROR(_xlfn.XLOOKUP(M1014&amp;(F1014-4),'Báo cáo'!#REF!,'Báo cáo'!#REF!),IFERROR(_xlfn.XLOOKUP(M1014&amp;(F1014+6),'Báo cáo'!#REF!,'Báo cáo'!#REF!),IFERROR(_xlfn.XLOOKUP(M1014&amp;(F1014-2),'Báo cáo'!#REF!,'Báo cáo'!#REF!),IFERROR(_xlfn.XLOOKUP(M1014&amp;(F1014+4),'Báo cáo'!#REF!,'Báo cáo'!#REF!),_xlfn.XLOOKUP(M1014&amp;(F1014+13),'Báo cáo'!#REF!,'Báo cáo'!#REF!))))))))))))))</f>
        <v>#REF!</v>
      </c>
    </row>
    <row r="1015" spans="1:15" hidden="1">
      <c r="A1015">
        <v>510017</v>
      </c>
      <c r="B1015" t="s">
        <v>18518</v>
      </c>
      <c r="C1015" t="s">
        <v>18519</v>
      </c>
      <c r="D1015" t="s">
        <v>21956</v>
      </c>
      <c r="E1015" s="79" t="s">
        <v>21957</v>
      </c>
      <c r="F1015" s="80">
        <v>3004115</v>
      </c>
      <c r="G1015" s="81">
        <v>46176</v>
      </c>
      <c r="H1015" s="81"/>
      <c r="I1015" s="81"/>
      <c r="J1015" s="81">
        <v>46213</v>
      </c>
      <c r="K1015" t="s">
        <v>21137</v>
      </c>
      <c r="L1015" s="21">
        <v>46213</v>
      </c>
      <c r="M1015">
        <f t="shared" si="30"/>
        <v>39590</v>
      </c>
      <c r="N1015" t="str">
        <f t="shared" si="31"/>
        <v>395903004115</v>
      </c>
      <c r="O1015" t="e">
        <f>IFERROR(_xlfn.XLOOKUP(M1015&amp;(F1015),'Báo cáo'!#REF!,'Báo cáo'!#REF!),IFERROR(_xlfn.XLOOKUP(M1015&amp;(F1015-3),'Báo cáo'!#REF!,'Báo cáo'!#REF!),IFERROR(_xlfn.XLOOKUP(M1015&amp;(F1015-5),'Báo cáo'!#REF!,'Báo cáo'!#REF!),IFERROR(_xlfn.XLOOKUP(M1015&amp;(F1015+5),'Báo cáo'!#REF!,'Báo cáo'!#REF!),IFERROR(_xlfn.XLOOKUP(M1015&amp;(F1015+2),'Báo cáo'!#REF!,'Báo cáo'!#REF!),IFERROR(_xlfn.XLOOKUP(M1015&amp;(F1015-6),'Báo cáo'!#REF!,'Báo cáo'!#REF!),IFERROR(_xlfn.XLOOKUP(M1015&amp;(F1015-1),'Báo cáo'!#REF!,'Báo cáo'!#REF!),IFERROR(_xlfn.XLOOKUP(M1015&amp;(F1015+3),'Báo cáo'!#REF!,'Báo cáo'!#REF!),IFERROR(_xlfn.XLOOKUP(M1015&amp;(F1015+1),'Báo cáo'!#REF!,'Báo cáo'!#REF!),IFERROR(_xlfn.XLOOKUP(M1015&amp;(F1015-4),'Báo cáo'!#REF!,'Báo cáo'!#REF!),IFERROR(_xlfn.XLOOKUP(M1015&amp;(F1015+6),'Báo cáo'!#REF!,'Báo cáo'!#REF!),IFERROR(_xlfn.XLOOKUP(M1015&amp;(F1015-2),'Báo cáo'!#REF!,'Báo cáo'!#REF!),IFERROR(_xlfn.XLOOKUP(M1015&amp;(F1015+4),'Báo cáo'!#REF!,'Báo cáo'!#REF!),_xlfn.XLOOKUP(M1015&amp;(F1015+13),'Báo cáo'!#REF!,'Báo cáo'!#REF!))))))))))))))</f>
        <v>#REF!</v>
      </c>
    </row>
    <row r="1016" spans="1:15" hidden="1">
      <c r="A1016">
        <v>510017</v>
      </c>
      <c r="B1016" t="s">
        <v>18518</v>
      </c>
      <c r="C1016" t="s">
        <v>18519</v>
      </c>
      <c r="D1016" t="s">
        <v>21958</v>
      </c>
      <c r="E1016" s="79" t="s">
        <v>21959</v>
      </c>
      <c r="F1016" s="80">
        <v>-1470027</v>
      </c>
      <c r="G1016" s="81">
        <v>46191</v>
      </c>
      <c r="H1016" s="81"/>
      <c r="I1016" s="81"/>
      <c r="J1016" s="81">
        <v>46213</v>
      </c>
      <c r="K1016" t="s">
        <v>22046</v>
      </c>
      <c r="L1016" s="21">
        <v>46213</v>
      </c>
      <c r="M1016">
        <f t="shared" si="30"/>
        <v>241</v>
      </c>
      <c r="N1016" t="str">
        <f t="shared" si="31"/>
        <v>241-1470027</v>
      </c>
      <c r="O1016" t="e">
        <f>IFERROR(_xlfn.XLOOKUP(M1016&amp;(F1016),'Báo cáo'!#REF!,'Báo cáo'!#REF!),IFERROR(_xlfn.XLOOKUP(M1016&amp;(F1016-3),'Báo cáo'!#REF!,'Báo cáo'!#REF!),IFERROR(_xlfn.XLOOKUP(M1016&amp;(F1016-5),'Báo cáo'!#REF!,'Báo cáo'!#REF!),IFERROR(_xlfn.XLOOKUP(M1016&amp;(F1016+5),'Báo cáo'!#REF!,'Báo cáo'!#REF!),IFERROR(_xlfn.XLOOKUP(M1016&amp;(F1016+2),'Báo cáo'!#REF!,'Báo cáo'!#REF!),IFERROR(_xlfn.XLOOKUP(M1016&amp;(F1016-6),'Báo cáo'!#REF!,'Báo cáo'!#REF!),IFERROR(_xlfn.XLOOKUP(M1016&amp;(F1016-1),'Báo cáo'!#REF!,'Báo cáo'!#REF!),IFERROR(_xlfn.XLOOKUP(M1016&amp;(F1016+3),'Báo cáo'!#REF!,'Báo cáo'!#REF!),IFERROR(_xlfn.XLOOKUP(M1016&amp;(F1016+1),'Báo cáo'!#REF!,'Báo cáo'!#REF!),IFERROR(_xlfn.XLOOKUP(M1016&amp;(F1016-4),'Báo cáo'!#REF!,'Báo cáo'!#REF!),IFERROR(_xlfn.XLOOKUP(M1016&amp;(F1016+6),'Báo cáo'!#REF!,'Báo cáo'!#REF!),IFERROR(_xlfn.XLOOKUP(M1016&amp;(F1016-2),'Báo cáo'!#REF!,'Báo cáo'!#REF!),IFERROR(_xlfn.XLOOKUP(M1016&amp;(F1016+4),'Báo cáo'!#REF!,'Báo cáo'!#REF!),_xlfn.XLOOKUP(M1016&amp;(F1016+13),'Báo cáo'!#REF!,'Báo cáo'!#REF!))))))))))))))</f>
        <v>#REF!</v>
      </c>
    </row>
    <row r="1017" spans="1:15" hidden="1">
      <c r="A1017">
        <v>510017</v>
      </c>
      <c r="B1017" t="s">
        <v>18518</v>
      </c>
      <c r="C1017" t="s">
        <v>18519</v>
      </c>
      <c r="D1017" t="s">
        <v>21960</v>
      </c>
      <c r="E1017" s="79" t="s">
        <v>21961</v>
      </c>
      <c r="F1017" s="80">
        <v>1259402</v>
      </c>
      <c r="G1017" s="81">
        <v>46169</v>
      </c>
      <c r="H1017" s="81"/>
      <c r="I1017" s="81"/>
      <c r="J1017" s="81">
        <v>46213</v>
      </c>
      <c r="K1017" t="s">
        <v>18398</v>
      </c>
      <c r="L1017" s="21">
        <v>46213</v>
      </c>
      <c r="M1017">
        <f t="shared" si="30"/>
        <v>37759</v>
      </c>
      <c r="N1017" t="str">
        <f t="shared" si="31"/>
        <v>377591259402</v>
      </c>
      <c r="O1017" t="e">
        <f>IFERROR(_xlfn.XLOOKUP(M1017&amp;(F1017),'Báo cáo'!#REF!,'Báo cáo'!#REF!),IFERROR(_xlfn.XLOOKUP(M1017&amp;(F1017-3),'Báo cáo'!#REF!,'Báo cáo'!#REF!),IFERROR(_xlfn.XLOOKUP(M1017&amp;(F1017-5),'Báo cáo'!#REF!,'Báo cáo'!#REF!),IFERROR(_xlfn.XLOOKUP(M1017&amp;(F1017+5),'Báo cáo'!#REF!,'Báo cáo'!#REF!),IFERROR(_xlfn.XLOOKUP(M1017&amp;(F1017+2),'Báo cáo'!#REF!,'Báo cáo'!#REF!),IFERROR(_xlfn.XLOOKUP(M1017&amp;(F1017-6),'Báo cáo'!#REF!,'Báo cáo'!#REF!),IFERROR(_xlfn.XLOOKUP(M1017&amp;(F1017-1),'Báo cáo'!#REF!,'Báo cáo'!#REF!),IFERROR(_xlfn.XLOOKUP(M1017&amp;(F1017+3),'Báo cáo'!#REF!,'Báo cáo'!#REF!),IFERROR(_xlfn.XLOOKUP(M1017&amp;(F1017+1),'Báo cáo'!#REF!,'Báo cáo'!#REF!),IFERROR(_xlfn.XLOOKUP(M1017&amp;(F1017-4),'Báo cáo'!#REF!,'Báo cáo'!#REF!),IFERROR(_xlfn.XLOOKUP(M1017&amp;(F1017+6),'Báo cáo'!#REF!,'Báo cáo'!#REF!),IFERROR(_xlfn.XLOOKUP(M1017&amp;(F1017-2),'Báo cáo'!#REF!,'Báo cáo'!#REF!),IFERROR(_xlfn.XLOOKUP(M1017&amp;(F1017+4),'Báo cáo'!#REF!,'Báo cáo'!#REF!),_xlfn.XLOOKUP(M1017&amp;(F1017+13),'Báo cáo'!#REF!,'Báo cáo'!#REF!))))))))))))))</f>
        <v>#REF!</v>
      </c>
    </row>
    <row r="1018" spans="1:15" hidden="1">
      <c r="A1018">
        <v>510017</v>
      </c>
      <c r="B1018" t="s">
        <v>18518</v>
      </c>
      <c r="C1018" t="s">
        <v>18519</v>
      </c>
      <c r="D1018" t="s">
        <v>21962</v>
      </c>
      <c r="E1018" s="79" t="s">
        <v>21963</v>
      </c>
      <c r="F1018" s="80">
        <v>2726136</v>
      </c>
      <c r="G1018" s="81">
        <v>46165</v>
      </c>
      <c r="H1018" s="81"/>
      <c r="I1018" s="81"/>
      <c r="J1018" s="81">
        <v>46213</v>
      </c>
      <c r="K1018" t="s">
        <v>18365</v>
      </c>
      <c r="L1018" s="21">
        <v>46213</v>
      </c>
      <c r="M1018">
        <f t="shared" si="30"/>
        <v>36498</v>
      </c>
      <c r="N1018" t="str">
        <f t="shared" si="31"/>
        <v>364982726136</v>
      </c>
      <c r="O1018" t="e">
        <f>IFERROR(_xlfn.XLOOKUP(M1018&amp;(F1018),'Báo cáo'!#REF!,'Báo cáo'!#REF!),IFERROR(_xlfn.XLOOKUP(M1018&amp;(F1018-3),'Báo cáo'!#REF!,'Báo cáo'!#REF!),IFERROR(_xlfn.XLOOKUP(M1018&amp;(F1018-5),'Báo cáo'!#REF!,'Báo cáo'!#REF!),IFERROR(_xlfn.XLOOKUP(M1018&amp;(F1018+5),'Báo cáo'!#REF!,'Báo cáo'!#REF!),IFERROR(_xlfn.XLOOKUP(M1018&amp;(F1018+2),'Báo cáo'!#REF!,'Báo cáo'!#REF!),IFERROR(_xlfn.XLOOKUP(M1018&amp;(F1018-6),'Báo cáo'!#REF!,'Báo cáo'!#REF!),IFERROR(_xlfn.XLOOKUP(M1018&amp;(F1018-1),'Báo cáo'!#REF!,'Báo cáo'!#REF!),IFERROR(_xlfn.XLOOKUP(M1018&amp;(F1018+3),'Báo cáo'!#REF!,'Báo cáo'!#REF!),IFERROR(_xlfn.XLOOKUP(M1018&amp;(F1018+1),'Báo cáo'!#REF!,'Báo cáo'!#REF!),IFERROR(_xlfn.XLOOKUP(M1018&amp;(F1018-4),'Báo cáo'!#REF!,'Báo cáo'!#REF!),IFERROR(_xlfn.XLOOKUP(M1018&amp;(F1018+6),'Báo cáo'!#REF!,'Báo cáo'!#REF!),IFERROR(_xlfn.XLOOKUP(M1018&amp;(F1018-2),'Báo cáo'!#REF!,'Báo cáo'!#REF!),IFERROR(_xlfn.XLOOKUP(M1018&amp;(F1018+4),'Báo cáo'!#REF!,'Báo cáo'!#REF!),_xlfn.XLOOKUP(M1018&amp;(F1018+13),'Báo cáo'!#REF!,'Báo cáo'!#REF!))))))))))))))</f>
        <v>#REF!</v>
      </c>
    </row>
    <row r="1019" spans="1:15" hidden="1">
      <c r="A1019">
        <v>510018</v>
      </c>
      <c r="B1019" t="s">
        <v>18518</v>
      </c>
      <c r="C1019" t="s">
        <v>18519</v>
      </c>
      <c r="D1019" t="s">
        <v>21964</v>
      </c>
      <c r="E1019" s="79" t="s">
        <v>21965</v>
      </c>
      <c r="F1019" s="80">
        <v>2399004</v>
      </c>
      <c r="G1019" s="81">
        <v>46176</v>
      </c>
      <c r="H1019" s="81"/>
      <c r="I1019" s="81"/>
      <c r="J1019" s="81">
        <v>46213</v>
      </c>
      <c r="K1019" t="s">
        <v>21182</v>
      </c>
      <c r="L1019" s="21">
        <v>46213</v>
      </c>
      <c r="M1019">
        <f t="shared" si="30"/>
        <v>40570</v>
      </c>
      <c r="N1019" t="str">
        <f t="shared" si="31"/>
        <v>405702399004</v>
      </c>
      <c r="O1019" t="e">
        <f>IFERROR(_xlfn.XLOOKUP(M1019&amp;(F1019),'Báo cáo'!#REF!,'Báo cáo'!#REF!),IFERROR(_xlfn.XLOOKUP(M1019&amp;(F1019-3),'Báo cáo'!#REF!,'Báo cáo'!#REF!),IFERROR(_xlfn.XLOOKUP(M1019&amp;(F1019-5),'Báo cáo'!#REF!,'Báo cáo'!#REF!),IFERROR(_xlfn.XLOOKUP(M1019&amp;(F1019+5),'Báo cáo'!#REF!,'Báo cáo'!#REF!),IFERROR(_xlfn.XLOOKUP(M1019&amp;(F1019+2),'Báo cáo'!#REF!,'Báo cáo'!#REF!),IFERROR(_xlfn.XLOOKUP(M1019&amp;(F1019-6),'Báo cáo'!#REF!,'Báo cáo'!#REF!),IFERROR(_xlfn.XLOOKUP(M1019&amp;(F1019-1),'Báo cáo'!#REF!,'Báo cáo'!#REF!),IFERROR(_xlfn.XLOOKUP(M1019&amp;(F1019+3),'Báo cáo'!#REF!,'Báo cáo'!#REF!),IFERROR(_xlfn.XLOOKUP(M1019&amp;(F1019+1),'Báo cáo'!#REF!,'Báo cáo'!#REF!),IFERROR(_xlfn.XLOOKUP(M1019&amp;(F1019-4),'Báo cáo'!#REF!,'Báo cáo'!#REF!),IFERROR(_xlfn.XLOOKUP(M1019&amp;(F1019+6),'Báo cáo'!#REF!,'Báo cáo'!#REF!),IFERROR(_xlfn.XLOOKUP(M1019&amp;(F1019-2),'Báo cáo'!#REF!,'Báo cáo'!#REF!),IFERROR(_xlfn.XLOOKUP(M1019&amp;(F1019+4),'Báo cáo'!#REF!,'Báo cáo'!#REF!),_xlfn.XLOOKUP(M1019&amp;(F1019+13),'Báo cáo'!#REF!,'Báo cáo'!#REF!))))))))))))))</f>
        <v>#REF!</v>
      </c>
    </row>
    <row r="1020" spans="1:15" hidden="1">
      <c r="A1020">
        <v>510018</v>
      </c>
      <c r="B1020" t="s">
        <v>18518</v>
      </c>
      <c r="C1020" t="s">
        <v>18519</v>
      </c>
      <c r="D1020" t="s">
        <v>21966</v>
      </c>
      <c r="E1020" s="79" t="s">
        <v>21967</v>
      </c>
      <c r="F1020" s="80">
        <v>596174</v>
      </c>
      <c r="G1020" s="81">
        <v>46176</v>
      </c>
      <c r="H1020" s="81"/>
      <c r="I1020" s="81"/>
      <c r="J1020" s="81">
        <v>46213</v>
      </c>
      <c r="K1020" t="s">
        <v>21185</v>
      </c>
      <c r="L1020" s="21">
        <v>46213</v>
      </c>
      <c r="M1020">
        <f t="shared" si="30"/>
        <v>40571</v>
      </c>
      <c r="N1020" t="str">
        <f t="shared" si="31"/>
        <v>40571596174</v>
      </c>
      <c r="O1020" t="e">
        <f>IFERROR(_xlfn.XLOOKUP(M1020&amp;(F1020),'Báo cáo'!#REF!,'Báo cáo'!#REF!),IFERROR(_xlfn.XLOOKUP(M1020&amp;(F1020-3),'Báo cáo'!#REF!,'Báo cáo'!#REF!),IFERROR(_xlfn.XLOOKUP(M1020&amp;(F1020-5),'Báo cáo'!#REF!,'Báo cáo'!#REF!),IFERROR(_xlfn.XLOOKUP(M1020&amp;(F1020+5),'Báo cáo'!#REF!,'Báo cáo'!#REF!),IFERROR(_xlfn.XLOOKUP(M1020&amp;(F1020+2),'Báo cáo'!#REF!,'Báo cáo'!#REF!),IFERROR(_xlfn.XLOOKUP(M1020&amp;(F1020-6),'Báo cáo'!#REF!,'Báo cáo'!#REF!),IFERROR(_xlfn.XLOOKUP(M1020&amp;(F1020-1),'Báo cáo'!#REF!,'Báo cáo'!#REF!),IFERROR(_xlfn.XLOOKUP(M1020&amp;(F1020+3),'Báo cáo'!#REF!,'Báo cáo'!#REF!),IFERROR(_xlfn.XLOOKUP(M1020&amp;(F1020+1),'Báo cáo'!#REF!,'Báo cáo'!#REF!),IFERROR(_xlfn.XLOOKUP(M1020&amp;(F1020-4),'Báo cáo'!#REF!,'Báo cáo'!#REF!),IFERROR(_xlfn.XLOOKUP(M1020&amp;(F1020+6),'Báo cáo'!#REF!,'Báo cáo'!#REF!),IFERROR(_xlfn.XLOOKUP(M1020&amp;(F1020-2),'Báo cáo'!#REF!,'Báo cáo'!#REF!),IFERROR(_xlfn.XLOOKUP(M1020&amp;(F1020+4),'Báo cáo'!#REF!,'Báo cáo'!#REF!),_xlfn.XLOOKUP(M1020&amp;(F1020+13),'Báo cáo'!#REF!,'Báo cáo'!#REF!))))))))))))))</f>
        <v>#REF!</v>
      </c>
    </row>
    <row r="1021" spans="1:15" hidden="1">
      <c r="A1021">
        <v>510018</v>
      </c>
      <c r="B1021" t="s">
        <v>18518</v>
      </c>
      <c r="C1021" t="s">
        <v>18519</v>
      </c>
      <c r="D1021" t="s">
        <v>21968</v>
      </c>
      <c r="E1021" s="79" t="s">
        <v>21969</v>
      </c>
      <c r="F1021" s="80">
        <v>4866588</v>
      </c>
      <c r="G1021" s="81">
        <v>46169</v>
      </c>
      <c r="H1021" s="81"/>
      <c r="I1021" s="81"/>
      <c r="J1021" s="81">
        <v>46213</v>
      </c>
      <c r="K1021" t="s">
        <v>18428</v>
      </c>
      <c r="L1021" s="21">
        <v>46213</v>
      </c>
      <c r="M1021">
        <f t="shared" si="30"/>
        <v>37930</v>
      </c>
      <c r="N1021" t="str">
        <f t="shared" si="31"/>
        <v>379304866588</v>
      </c>
      <c r="O1021" t="e">
        <f>IFERROR(_xlfn.XLOOKUP(M1021&amp;(F1021),'Báo cáo'!#REF!,'Báo cáo'!#REF!),IFERROR(_xlfn.XLOOKUP(M1021&amp;(F1021-3),'Báo cáo'!#REF!,'Báo cáo'!#REF!),IFERROR(_xlfn.XLOOKUP(M1021&amp;(F1021-5),'Báo cáo'!#REF!,'Báo cáo'!#REF!),IFERROR(_xlfn.XLOOKUP(M1021&amp;(F1021+5),'Báo cáo'!#REF!,'Báo cáo'!#REF!),IFERROR(_xlfn.XLOOKUP(M1021&amp;(F1021+2),'Báo cáo'!#REF!,'Báo cáo'!#REF!),IFERROR(_xlfn.XLOOKUP(M1021&amp;(F1021-6),'Báo cáo'!#REF!,'Báo cáo'!#REF!),IFERROR(_xlfn.XLOOKUP(M1021&amp;(F1021-1),'Báo cáo'!#REF!,'Báo cáo'!#REF!),IFERROR(_xlfn.XLOOKUP(M1021&amp;(F1021+3),'Báo cáo'!#REF!,'Báo cáo'!#REF!),IFERROR(_xlfn.XLOOKUP(M1021&amp;(F1021+1),'Báo cáo'!#REF!,'Báo cáo'!#REF!),IFERROR(_xlfn.XLOOKUP(M1021&amp;(F1021-4),'Báo cáo'!#REF!,'Báo cáo'!#REF!),IFERROR(_xlfn.XLOOKUP(M1021&amp;(F1021+6),'Báo cáo'!#REF!,'Báo cáo'!#REF!),IFERROR(_xlfn.XLOOKUP(M1021&amp;(F1021-2),'Báo cáo'!#REF!,'Báo cáo'!#REF!),IFERROR(_xlfn.XLOOKUP(M1021&amp;(F1021+4),'Báo cáo'!#REF!,'Báo cáo'!#REF!),_xlfn.XLOOKUP(M1021&amp;(F1021+13),'Báo cáo'!#REF!,'Báo cáo'!#REF!))))))))))))))</f>
        <v>#REF!</v>
      </c>
    </row>
    <row r="1022" spans="1:15" hidden="1">
      <c r="A1022">
        <v>510018</v>
      </c>
      <c r="B1022" t="s">
        <v>18518</v>
      </c>
      <c r="C1022" t="s">
        <v>18519</v>
      </c>
      <c r="D1022" t="s">
        <v>21970</v>
      </c>
      <c r="E1022" s="79" t="s">
        <v>21971</v>
      </c>
      <c r="F1022" s="80">
        <v>1120770</v>
      </c>
      <c r="G1022" s="81">
        <v>46169</v>
      </c>
      <c r="H1022" s="81"/>
      <c r="I1022" s="81"/>
      <c r="J1022" s="81">
        <v>46213</v>
      </c>
      <c r="K1022" t="s">
        <v>18422</v>
      </c>
      <c r="L1022" s="21">
        <v>46213</v>
      </c>
      <c r="M1022">
        <f t="shared" si="30"/>
        <v>37929</v>
      </c>
      <c r="N1022" t="str">
        <f t="shared" si="31"/>
        <v>379291120770</v>
      </c>
      <c r="O1022" t="e">
        <f>IFERROR(_xlfn.XLOOKUP(M1022&amp;(F1022),'Báo cáo'!#REF!,'Báo cáo'!#REF!),IFERROR(_xlfn.XLOOKUP(M1022&amp;(F1022-3),'Báo cáo'!#REF!,'Báo cáo'!#REF!),IFERROR(_xlfn.XLOOKUP(M1022&amp;(F1022-5),'Báo cáo'!#REF!,'Báo cáo'!#REF!),IFERROR(_xlfn.XLOOKUP(M1022&amp;(F1022+5),'Báo cáo'!#REF!,'Báo cáo'!#REF!),IFERROR(_xlfn.XLOOKUP(M1022&amp;(F1022+2),'Báo cáo'!#REF!,'Báo cáo'!#REF!),IFERROR(_xlfn.XLOOKUP(M1022&amp;(F1022-6),'Báo cáo'!#REF!,'Báo cáo'!#REF!),IFERROR(_xlfn.XLOOKUP(M1022&amp;(F1022-1),'Báo cáo'!#REF!,'Báo cáo'!#REF!),IFERROR(_xlfn.XLOOKUP(M1022&amp;(F1022+3),'Báo cáo'!#REF!,'Báo cáo'!#REF!),IFERROR(_xlfn.XLOOKUP(M1022&amp;(F1022+1),'Báo cáo'!#REF!,'Báo cáo'!#REF!),IFERROR(_xlfn.XLOOKUP(M1022&amp;(F1022-4),'Báo cáo'!#REF!,'Báo cáo'!#REF!),IFERROR(_xlfn.XLOOKUP(M1022&amp;(F1022+6),'Báo cáo'!#REF!,'Báo cáo'!#REF!),IFERROR(_xlfn.XLOOKUP(M1022&amp;(F1022-2),'Báo cáo'!#REF!,'Báo cáo'!#REF!),IFERROR(_xlfn.XLOOKUP(M1022&amp;(F1022+4),'Báo cáo'!#REF!,'Báo cáo'!#REF!),_xlfn.XLOOKUP(M1022&amp;(F1022+13),'Báo cáo'!#REF!,'Báo cáo'!#REF!))))))))))))))</f>
        <v>#REF!</v>
      </c>
    </row>
    <row r="1023" spans="1:15" hidden="1">
      <c r="A1023">
        <v>510018</v>
      </c>
      <c r="B1023" t="s">
        <v>18518</v>
      </c>
      <c r="C1023" t="s">
        <v>18519</v>
      </c>
      <c r="D1023" t="s">
        <v>21972</v>
      </c>
      <c r="E1023" s="79" t="s">
        <v>21973</v>
      </c>
      <c r="F1023" s="80">
        <v>4470849</v>
      </c>
      <c r="G1023" s="81">
        <v>46163</v>
      </c>
      <c r="H1023" s="81"/>
      <c r="I1023" s="81"/>
      <c r="J1023" s="81">
        <v>46213</v>
      </c>
      <c r="K1023" t="s">
        <v>18368</v>
      </c>
      <c r="L1023" s="21">
        <v>46213</v>
      </c>
      <c r="M1023">
        <f t="shared" si="30"/>
        <v>36499</v>
      </c>
      <c r="N1023" t="str">
        <f t="shared" si="31"/>
        <v>364994470849</v>
      </c>
      <c r="O1023" t="e">
        <f>IFERROR(_xlfn.XLOOKUP(M1023&amp;(F1023),'Báo cáo'!#REF!,'Báo cáo'!#REF!),IFERROR(_xlfn.XLOOKUP(M1023&amp;(F1023-3),'Báo cáo'!#REF!,'Báo cáo'!#REF!),IFERROR(_xlfn.XLOOKUP(M1023&amp;(F1023-5),'Báo cáo'!#REF!,'Báo cáo'!#REF!),IFERROR(_xlfn.XLOOKUP(M1023&amp;(F1023+5),'Báo cáo'!#REF!,'Báo cáo'!#REF!),IFERROR(_xlfn.XLOOKUP(M1023&amp;(F1023+2),'Báo cáo'!#REF!,'Báo cáo'!#REF!),IFERROR(_xlfn.XLOOKUP(M1023&amp;(F1023-6),'Báo cáo'!#REF!,'Báo cáo'!#REF!),IFERROR(_xlfn.XLOOKUP(M1023&amp;(F1023-1),'Báo cáo'!#REF!,'Báo cáo'!#REF!),IFERROR(_xlfn.XLOOKUP(M1023&amp;(F1023+3),'Báo cáo'!#REF!,'Báo cáo'!#REF!),IFERROR(_xlfn.XLOOKUP(M1023&amp;(F1023+1),'Báo cáo'!#REF!,'Báo cáo'!#REF!),IFERROR(_xlfn.XLOOKUP(M1023&amp;(F1023-4),'Báo cáo'!#REF!,'Báo cáo'!#REF!),IFERROR(_xlfn.XLOOKUP(M1023&amp;(F1023+6),'Báo cáo'!#REF!,'Báo cáo'!#REF!),IFERROR(_xlfn.XLOOKUP(M1023&amp;(F1023-2),'Báo cáo'!#REF!,'Báo cáo'!#REF!),IFERROR(_xlfn.XLOOKUP(M1023&amp;(F1023+4),'Báo cáo'!#REF!,'Báo cáo'!#REF!),_xlfn.XLOOKUP(M1023&amp;(F1023+13),'Báo cáo'!#REF!,'Báo cáo'!#REF!))))))))))))))</f>
        <v>#REF!</v>
      </c>
    </row>
    <row r="1024" spans="1:15" hidden="1">
      <c r="A1024">
        <v>510019</v>
      </c>
      <c r="B1024" t="s">
        <v>18518</v>
      </c>
      <c r="C1024" t="s">
        <v>18519</v>
      </c>
      <c r="D1024" t="s">
        <v>21974</v>
      </c>
      <c r="E1024" s="79" t="s">
        <v>21975</v>
      </c>
      <c r="F1024" s="80">
        <v>5410017</v>
      </c>
      <c r="G1024" s="81">
        <v>46175</v>
      </c>
      <c r="H1024" s="81"/>
      <c r="I1024" s="81"/>
      <c r="J1024" s="81">
        <v>46213</v>
      </c>
      <c r="K1024" t="s">
        <v>21167</v>
      </c>
      <c r="L1024" s="21">
        <v>46213</v>
      </c>
      <c r="M1024">
        <f t="shared" si="30"/>
        <v>39594</v>
      </c>
      <c r="N1024" t="str">
        <f t="shared" si="31"/>
        <v>395945410017</v>
      </c>
      <c r="O1024" t="e">
        <f>IFERROR(_xlfn.XLOOKUP(M1024&amp;(F1024),'Báo cáo'!#REF!,'Báo cáo'!#REF!),IFERROR(_xlfn.XLOOKUP(M1024&amp;(F1024-3),'Báo cáo'!#REF!,'Báo cáo'!#REF!),IFERROR(_xlfn.XLOOKUP(M1024&amp;(F1024-5),'Báo cáo'!#REF!,'Báo cáo'!#REF!),IFERROR(_xlfn.XLOOKUP(M1024&amp;(F1024+5),'Báo cáo'!#REF!,'Báo cáo'!#REF!),IFERROR(_xlfn.XLOOKUP(M1024&amp;(F1024+2),'Báo cáo'!#REF!,'Báo cáo'!#REF!),IFERROR(_xlfn.XLOOKUP(M1024&amp;(F1024-6),'Báo cáo'!#REF!,'Báo cáo'!#REF!),IFERROR(_xlfn.XLOOKUP(M1024&amp;(F1024-1),'Báo cáo'!#REF!,'Báo cáo'!#REF!),IFERROR(_xlfn.XLOOKUP(M1024&amp;(F1024+3),'Báo cáo'!#REF!,'Báo cáo'!#REF!),IFERROR(_xlfn.XLOOKUP(M1024&amp;(F1024+1),'Báo cáo'!#REF!,'Báo cáo'!#REF!),IFERROR(_xlfn.XLOOKUP(M1024&amp;(F1024-4),'Báo cáo'!#REF!,'Báo cáo'!#REF!),IFERROR(_xlfn.XLOOKUP(M1024&amp;(F1024+6),'Báo cáo'!#REF!,'Báo cáo'!#REF!),IFERROR(_xlfn.XLOOKUP(M1024&amp;(F1024-2),'Báo cáo'!#REF!,'Báo cáo'!#REF!),IFERROR(_xlfn.XLOOKUP(M1024&amp;(F1024+4),'Báo cáo'!#REF!,'Báo cáo'!#REF!),_xlfn.XLOOKUP(M1024&amp;(F1024+13),'Báo cáo'!#REF!,'Báo cáo'!#REF!))))))))))))))</f>
        <v>#REF!</v>
      </c>
    </row>
    <row r="1025" spans="1:15" hidden="1">
      <c r="A1025">
        <v>510019</v>
      </c>
      <c r="B1025" t="s">
        <v>18518</v>
      </c>
      <c r="C1025" t="s">
        <v>18519</v>
      </c>
      <c r="D1025" t="s">
        <v>21976</v>
      </c>
      <c r="E1025" s="79" t="s">
        <v>21977</v>
      </c>
      <c r="F1025" s="80">
        <v>2399004</v>
      </c>
      <c r="G1025" s="81">
        <v>46175</v>
      </c>
      <c r="H1025" s="81"/>
      <c r="I1025" s="81"/>
      <c r="J1025" s="81">
        <v>46213</v>
      </c>
      <c r="K1025" t="s">
        <v>21170</v>
      </c>
      <c r="L1025" s="21">
        <v>46213</v>
      </c>
      <c r="M1025">
        <f t="shared" si="30"/>
        <v>39593</v>
      </c>
      <c r="N1025" t="str">
        <f t="shared" si="31"/>
        <v>395932399004</v>
      </c>
      <c r="O1025" t="e">
        <f>IFERROR(_xlfn.XLOOKUP(M1025&amp;(F1025),'Báo cáo'!#REF!,'Báo cáo'!#REF!),IFERROR(_xlfn.XLOOKUP(M1025&amp;(F1025-3),'Báo cáo'!#REF!,'Báo cáo'!#REF!),IFERROR(_xlfn.XLOOKUP(M1025&amp;(F1025-5),'Báo cáo'!#REF!,'Báo cáo'!#REF!),IFERROR(_xlfn.XLOOKUP(M1025&amp;(F1025+5),'Báo cáo'!#REF!,'Báo cáo'!#REF!),IFERROR(_xlfn.XLOOKUP(M1025&amp;(F1025+2),'Báo cáo'!#REF!,'Báo cáo'!#REF!),IFERROR(_xlfn.XLOOKUP(M1025&amp;(F1025-6),'Báo cáo'!#REF!,'Báo cáo'!#REF!),IFERROR(_xlfn.XLOOKUP(M1025&amp;(F1025-1),'Báo cáo'!#REF!,'Báo cáo'!#REF!),IFERROR(_xlfn.XLOOKUP(M1025&amp;(F1025+3),'Báo cáo'!#REF!,'Báo cáo'!#REF!),IFERROR(_xlfn.XLOOKUP(M1025&amp;(F1025+1),'Báo cáo'!#REF!,'Báo cáo'!#REF!),IFERROR(_xlfn.XLOOKUP(M1025&amp;(F1025-4),'Báo cáo'!#REF!,'Báo cáo'!#REF!),IFERROR(_xlfn.XLOOKUP(M1025&amp;(F1025+6),'Báo cáo'!#REF!,'Báo cáo'!#REF!),IFERROR(_xlfn.XLOOKUP(M1025&amp;(F1025-2),'Báo cáo'!#REF!,'Báo cáo'!#REF!),IFERROR(_xlfn.XLOOKUP(M1025&amp;(F1025+4),'Báo cáo'!#REF!,'Báo cáo'!#REF!),_xlfn.XLOOKUP(M1025&amp;(F1025+13),'Báo cáo'!#REF!,'Báo cáo'!#REF!))))))))))))))</f>
        <v>#REF!</v>
      </c>
    </row>
    <row r="1026" spans="1:15" hidden="1">
      <c r="A1026">
        <v>510019</v>
      </c>
      <c r="B1026" t="s">
        <v>18518</v>
      </c>
      <c r="C1026" t="s">
        <v>18519</v>
      </c>
      <c r="D1026" t="s">
        <v>21978</v>
      </c>
      <c r="E1026" s="79" t="s">
        <v>21979</v>
      </c>
      <c r="F1026" s="80">
        <v>596174</v>
      </c>
      <c r="G1026" s="81">
        <v>46175</v>
      </c>
      <c r="H1026" s="81"/>
      <c r="I1026" s="81"/>
      <c r="J1026" s="81">
        <v>46213</v>
      </c>
      <c r="K1026" t="s">
        <v>21179</v>
      </c>
      <c r="L1026" s="21">
        <v>46213</v>
      </c>
      <c r="M1026">
        <f t="shared" si="30"/>
        <v>39595</v>
      </c>
      <c r="N1026" t="str">
        <f t="shared" si="31"/>
        <v>39595596174</v>
      </c>
      <c r="O1026" t="e">
        <f>IFERROR(_xlfn.XLOOKUP(M1026&amp;(F1026),'Báo cáo'!#REF!,'Báo cáo'!#REF!),IFERROR(_xlfn.XLOOKUP(M1026&amp;(F1026-3),'Báo cáo'!#REF!,'Báo cáo'!#REF!),IFERROR(_xlfn.XLOOKUP(M1026&amp;(F1026-5),'Báo cáo'!#REF!,'Báo cáo'!#REF!),IFERROR(_xlfn.XLOOKUP(M1026&amp;(F1026+5),'Báo cáo'!#REF!,'Báo cáo'!#REF!),IFERROR(_xlfn.XLOOKUP(M1026&amp;(F1026+2),'Báo cáo'!#REF!,'Báo cáo'!#REF!),IFERROR(_xlfn.XLOOKUP(M1026&amp;(F1026-6),'Báo cáo'!#REF!,'Báo cáo'!#REF!),IFERROR(_xlfn.XLOOKUP(M1026&amp;(F1026-1),'Báo cáo'!#REF!,'Báo cáo'!#REF!),IFERROR(_xlfn.XLOOKUP(M1026&amp;(F1026+3),'Báo cáo'!#REF!,'Báo cáo'!#REF!),IFERROR(_xlfn.XLOOKUP(M1026&amp;(F1026+1),'Báo cáo'!#REF!,'Báo cáo'!#REF!),IFERROR(_xlfn.XLOOKUP(M1026&amp;(F1026-4),'Báo cáo'!#REF!,'Báo cáo'!#REF!),IFERROR(_xlfn.XLOOKUP(M1026&amp;(F1026+6),'Báo cáo'!#REF!,'Báo cáo'!#REF!),IFERROR(_xlfn.XLOOKUP(M1026&amp;(F1026-2),'Báo cáo'!#REF!,'Báo cáo'!#REF!),IFERROR(_xlfn.XLOOKUP(M1026&amp;(F1026+4),'Báo cáo'!#REF!,'Báo cáo'!#REF!),_xlfn.XLOOKUP(M1026&amp;(F1026+13),'Báo cáo'!#REF!,'Báo cáo'!#REF!))))))))))))))</f>
        <v>#REF!</v>
      </c>
    </row>
    <row r="1027" spans="1:15" hidden="1">
      <c r="A1027">
        <v>510020</v>
      </c>
      <c r="B1027" t="s">
        <v>18518</v>
      </c>
      <c r="C1027" t="s">
        <v>18519</v>
      </c>
      <c r="D1027" t="s">
        <v>21980</v>
      </c>
      <c r="E1027" s="79" t="s">
        <v>21981</v>
      </c>
      <c r="F1027" s="80">
        <v>-1271683</v>
      </c>
      <c r="G1027" s="81">
        <v>46203</v>
      </c>
      <c r="H1027" s="81"/>
      <c r="I1027" s="81"/>
      <c r="J1027" s="81">
        <v>46213</v>
      </c>
      <c r="K1027" t="s">
        <v>22047</v>
      </c>
      <c r="L1027" s="21">
        <v>46213</v>
      </c>
      <c r="M1027">
        <f t="shared" si="30"/>
        <v>304</v>
      </c>
      <c r="N1027" t="str">
        <f t="shared" si="31"/>
        <v>304-1271683</v>
      </c>
      <c r="O1027" t="e">
        <f>IFERROR(_xlfn.XLOOKUP(M1027&amp;(F1027),'Báo cáo'!#REF!,'Báo cáo'!#REF!),IFERROR(_xlfn.XLOOKUP(M1027&amp;(F1027-3),'Báo cáo'!#REF!,'Báo cáo'!#REF!),IFERROR(_xlfn.XLOOKUP(M1027&amp;(F1027-5),'Báo cáo'!#REF!,'Báo cáo'!#REF!),IFERROR(_xlfn.XLOOKUP(M1027&amp;(F1027+5),'Báo cáo'!#REF!,'Báo cáo'!#REF!),IFERROR(_xlfn.XLOOKUP(M1027&amp;(F1027+2),'Báo cáo'!#REF!,'Báo cáo'!#REF!),IFERROR(_xlfn.XLOOKUP(M1027&amp;(F1027-6),'Báo cáo'!#REF!,'Báo cáo'!#REF!),IFERROR(_xlfn.XLOOKUP(M1027&amp;(F1027-1),'Báo cáo'!#REF!,'Báo cáo'!#REF!),IFERROR(_xlfn.XLOOKUP(M1027&amp;(F1027+3),'Báo cáo'!#REF!,'Báo cáo'!#REF!),IFERROR(_xlfn.XLOOKUP(M1027&amp;(F1027+1),'Báo cáo'!#REF!,'Báo cáo'!#REF!),IFERROR(_xlfn.XLOOKUP(M1027&amp;(F1027-4),'Báo cáo'!#REF!,'Báo cáo'!#REF!),IFERROR(_xlfn.XLOOKUP(M1027&amp;(F1027+6),'Báo cáo'!#REF!,'Báo cáo'!#REF!),IFERROR(_xlfn.XLOOKUP(M1027&amp;(F1027-2),'Báo cáo'!#REF!,'Báo cáo'!#REF!),IFERROR(_xlfn.XLOOKUP(M1027&amp;(F1027+4),'Báo cáo'!#REF!,'Báo cáo'!#REF!),_xlfn.XLOOKUP(M1027&amp;(F1027+13),'Báo cáo'!#REF!,'Báo cáo'!#REF!))))))))))))))</f>
        <v>#REF!</v>
      </c>
    </row>
    <row r="1028" spans="1:15" hidden="1">
      <c r="A1028">
        <v>510020</v>
      </c>
      <c r="B1028" t="s">
        <v>18518</v>
      </c>
      <c r="C1028" t="s">
        <v>18519</v>
      </c>
      <c r="D1028" t="s">
        <v>21982</v>
      </c>
      <c r="E1028" s="79" t="s">
        <v>21983</v>
      </c>
      <c r="F1028" s="80">
        <v>2241540</v>
      </c>
      <c r="G1028" s="81">
        <v>46165</v>
      </c>
      <c r="H1028" s="81"/>
      <c r="I1028" s="81"/>
      <c r="J1028" s="81">
        <v>46213</v>
      </c>
      <c r="K1028" t="s">
        <v>18380</v>
      </c>
      <c r="L1028" s="21">
        <v>46213</v>
      </c>
      <c r="M1028">
        <f t="shared" ref="M1028:M1057" si="32">IFERROR(VALUE(K1028),K1028)</f>
        <v>36493</v>
      </c>
      <c r="N1028" t="str">
        <f t="shared" ref="N1028:N1057" si="33">M1028&amp;F1028</f>
        <v>364932241540</v>
      </c>
      <c r="O1028" t="e">
        <f>IFERROR(_xlfn.XLOOKUP(M1028&amp;(F1028),'Báo cáo'!#REF!,'Báo cáo'!#REF!),IFERROR(_xlfn.XLOOKUP(M1028&amp;(F1028-3),'Báo cáo'!#REF!,'Báo cáo'!#REF!),IFERROR(_xlfn.XLOOKUP(M1028&amp;(F1028-5),'Báo cáo'!#REF!,'Báo cáo'!#REF!),IFERROR(_xlfn.XLOOKUP(M1028&amp;(F1028+5),'Báo cáo'!#REF!,'Báo cáo'!#REF!),IFERROR(_xlfn.XLOOKUP(M1028&amp;(F1028+2),'Báo cáo'!#REF!,'Báo cáo'!#REF!),IFERROR(_xlfn.XLOOKUP(M1028&amp;(F1028-6),'Báo cáo'!#REF!,'Báo cáo'!#REF!),IFERROR(_xlfn.XLOOKUP(M1028&amp;(F1028-1),'Báo cáo'!#REF!,'Báo cáo'!#REF!),IFERROR(_xlfn.XLOOKUP(M1028&amp;(F1028+3),'Báo cáo'!#REF!,'Báo cáo'!#REF!),IFERROR(_xlfn.XLOOKUP(M1028&amp;(F1028+1),'Báo cáo'!#REF!,'Báo cáo'!#REF!),IFERROR(_xlfn.XLOOKUP(M1028&amp;(F1028-4),'Báo cáo'!#REF!,'Báo cáo'!#REF!),IFERROR(_xlfn.XLOOKUP(M1028&amp;(F1028+6),'Báo cáo'!#REF!,'Báo cáo'!#REF!),IFERROR(_xlfn.XLOOKUP(M1028&amp;(F1028-2),'Báo cáo'!#REF!,'Báo cáo'!#REF!),IFERROR(_xlfn.XLOOKUP(M1028&amp;(F1028+4),'Báo cáo'!#REF!,'Báo cáo'!#REF!),_xlfn.XLOOKUP(M1028&amp;(F1028+13),'Báo cáo'!#REF!,'Báo cáo'!#REF!))))))))))))))</f>
        <v>#REF!</v>
      </c>
    </row>
    <row r="1029" spans="1:15" hidden="1">
      <c r="A1029">
        <v>510021</v>
      </c>
      <c r="B1029" t="s">
        <v>18518</v>
      </c>
      <c r="C1029" t="s">
        <v>18519</v>
      </c>
      <c r="D1029" t="s">
        <v>21984</v>
      </c>
      <c r="E1029" s="79" t="s">
        <v>21985</v>
      </c>
      <c r="F1029" s="80">
        <v>3986253</v>
      </c>
      <c r="G1029" s="81">
        <v>46176</v>
      </c>
      <c r="H1029" s="81"/>
      <c r="I1029" s="81"/>
      <c r="J1029" s="81">
        <v>46213</v>
      </c>
      <c r="K1029" t="s">
        <v>21140</v>
      </c>
      <c r="L1029" s="21">
        <v>46213</v>
      </c>
      <c r="M1029">
        <f t="shared" si="32"/>
        <v>39589</v>
      </c>
      <c r="N1029" t="str">
        <f t="shared" si="33"/>
        <v>395893986253</v>
      </c>
      <c r="O1029" t="e">
        <f>IFERROR(_xlfn.XLOOKUP(M1029&amp;(F1029),'Báo cáo'!#REF!,'Báo cáo'!#REF!),IFERROR(_xlfn.XLOOKUP(M1029&amp;(F1029-3),'Báo cáo'!#REF!,'Báo cáo'!#REF!),IFERROR(_xlfn.XLOOKUP(M1029&amp;(F1029-5),'Báo cáo'!#REF!,'Báo cáo'!#REF!),IFERROR(_xlfn.XLOOKUP(M1029&amp;(F1029+5),'Báo cáo'!#REF!,'Báo cáo'!#REF!),IFERROR(_xlfn.XLOOKUP(M1029&amp;(F1029+2),'Báo cáo'!#REF!,'Báo cáo'!#REF!),IFERROR(_xlfn.XLOOKUP(M1029&amp;(F1029-6),'Báo cáo'!#REF!,'Báo cáo'!#REF!),IFERROR(_xlfn.XLOOKUP(M1029&amp;(F1029-1),'Báo cáo'!#REF!,'Báo cáo'!#REF!),IFERROR(_xlfn.XLOOKUP(M1029&amp;(F1029+3),'Báo cáo'!#REF!,'Báo cáo'!#REF!),IFERROR(_xlfn.XLOOKUP(M1029&amp;(F1029+1),'Báo cáo'!#REF!,'Báo cáo'!#REF!),IFERROR(_xlfn.XLOOKUP(M1029&amp;(F1029-4),'Báo cáo'!#REF!,'Báo cáo'!#REF!),IFERROR(_xlfn.XLOOKUP(M1029&amp;(F1029+6),'Báo cáo'!#REF!,'Báo cáo'!#REF!),IFERROR(_xlfn.XLOOKUP(M1029&amp;(F1029-2),'Báo cáo'!#REF!,'Báo cáo'!#REF!),IFERROR(_xlfn.XLOOKUP(M1029&amp;(F1029+4),'Báo cáo'!#REF!,'Báo cáo'!#REF!),_xlfn.XLOOKUP(M1029&amp;(F1029+13),'Báo cáo'!#REF!,'Báo cáo'!#REF!))))))))))))))</f>
        <v>#REF!</v>
      </c>
    </row>
    <row r="1030" spans="1:15" hidden="1">
      <c r="A1030">
        <v>510021</v>
      </c>
      <c r="B1030" t="s">
        <v>18518</v>
      </c>
      <c r="C1030" t="s">
        <v>18519</v>
      </c>
      <c r="D1030" t="s">
        <v>21986</v>
      </c>
      <c r="E1030" s="79" t="s">
        <v>21987</v>
      </c>
      <c r="F1030" s="80">
        <v>391500</v>
      </c>
      <c r="G1030" s="81">
        <v>46170</v>
      </c>
      <c r="H1030" s="81"/>
      <c r="I1030" s="81"/>
      <c r="J1030" s="81">
        <v>46213</v>
      </c>
      <c r="K1030" t="s">
        <v>18323</v>
      </c>
      <c r="L1030" s="21">
        <v>46213</v>
      </c>
      <c r="M1030">
        <f t="shared" si="32"/>
        <v>37755</v>
      </c>
      <c r="N1030" t="str">
        <f t="shared" si="33"/>
        <v>37755391500</v>
      </c>
      <c r="O1030" t="e">
        <f>IFERROR(_xlfn.XLOOKUP(M1030&amp;(F1030),'Báo cáo'!#REF!,'Báo cáo'!#REF!),IFERROR(_xlfn.XLOOKUP(M1030&amp;(F1030-3),'Báo cáo'!#REF!,'Báo cáo'!#REF!),IFERROR(_xlfn.XLOOKUP(M1030&amp;(F1030-5),'Báo cáo'!#REF!,'Báo cáo'!#REF!),IFERROR(_xlfn.XLOOKUP(M1030&amp;(F1030+5),'Báo cáo'!#REF!,'Báo cáo'!#REF!),IFERROR(_xlfn.XLOOKUP(M1030&amp;(F1030+2),'Báo cáo'!#REF!,'Báo cáo'!#REF!),IFERROR(_xlfn.XLOOKUP(M1030&amp;(F1030-6),'Báo cáo'!#REF!,'Báo cáo'!#REF!),IFERROR(_xlfn.XLOOKUP(M1030&amp;(F1030-1),'Báo cáo'!#REF!,'Báo cáo'!#REF!),IFERROR(_xlfn.XLOOKUP(M1030&amp;(F1030+3),'Báo cáo'!#REF!,'Báo cáo'!#REF!),IFERROR(_xlfn.XLOOKUP(M1030&amp;(F1030+1),'Báo cáo'!#REF!,'Báo cáo'!#REF!),IFERROR(_xlfn.XLOOKUP(M1030&amp;(F1030-4),'Báo cáo'!#REF!,'Báo cáo'!#REF!),IFERROR(_xlfn.XLOOKUP(M1030&amp;(F1030+6),'Báo cáo'!#REF!,'Báo cáo'!#REF!),IFERROR(_xlfn.XLOOKUP(M1030&amp;(F1030-2),'Báo cáo'!#REF!,'Báo cáo'!#REF!),IFERROR(_xlfn.XLOOKUP(M1030&amp;(F1030+4),'Báo cáo'!#REF!,'Báo cáo'!#REF!),_xlfn.XLOOKUP(M1030&amp;(F1030+13),'Báo cáo'!#REF!,'Báo cáo'!#REF!))))))))))))))</f>
        <v>#REF!</v>
      </c>
    </row>
    <row r="1031" spans="1:15" hidden="1">
      <c r="A1031">
        <v>510022</v>
      </c>
      <c r="B1031" t="s">
        <v>18518</v>
      </c>
      <c r="C1031" t="s">
        <v>18519</v>
      </c>
      <c r="D1031" t="s">
        <v>21988</v>
      </c>
      <c r="E1031" s="79" t="s">
        <v>21989</v>
      </c>
      <c r="F1031" s="80">
        <v>2995178</v>
      </c>
      <c r="G1031" s="81">
        <v>46172</v>
      </c>
      <c r="H1031" s="81"/>
      <c r="I1031" s="81"/>
      <c r="J1031" s="81">
        <v>46213</v>
      </c>
      <c r="K1031" t="s">
        <v>18443</v>
      </c>
      <c r="L1031" s="21">
        <v>46213</v>
      </c>
      <c r="M1031">
        <f t="shared" si="32"/>
        <v>37934</v>
      </c>
      <c r="N1031" t="str">
        <f t="shared" si="33"/>
        <v>379342995178</v>
      </c>
      <c r="O1031" t="e">
        <f>IFERROR(_xlfn.XLOOKUP(M1031&amp;(F1031),'Báo cáo'!#REF!,'Báo cáo'!#REF!),IFERROR(_xlfn.XLOOKUP(M1031&amp;(F1031-3),'Báo cáo'!#REF!,'Báo cáo'!#REF!),IFERROR(_xlfn.XLOOKUP(M1031&amp;(F1031-5),'Báo cáo'!#REF!,'Báo cáo'!#REF!),IFERROR(_xlfn.XLOOKUP(M1031&amp;(F1031+5),'Báo cáo'!#REF!,'Báo cáo'!#REF!),IFERROR(_xlfn.XLOOKUP(M1031&amp;(F1031+2),'Báo cáo'!#REF!,'Báo cáo'!#REF!),IFERROR(_xlfn.XLOOKUP(M1031&amp;(F1031-6),'Báo cáo'!#REF!,'Báo cáo'!#REF!),IFERROR(_xlfn.XLOOKUP(M1031&amp;(F1031-1),'Báo cáo'!#REF!,'Báo cáo'!#REF!),IFERROR(_xlfn.XLOOKUP(M1031&amp;(F1031+3),'Báo cáo'!#REF!,'Báo cáo'!#REF!),IFERROR(_xlfn.XLOOKUP(M1031&amp;(F1031+1),'Báo cáo'!#REF!,'Báo cáo'!#REF!),IFERROR(_xlfn.XLOOKUP(M1031&amp;(F1031-4),'Báo cáo'!#REF!,'Báo cáo'!#REF!),IFERROR(_xlfn.XLOOKUP(M1031&amp;(F1031+6),'Báo cáo'!#REF!,'Báo cáo'!#REF!),IFERROR(_xlfn.XLOOKUP(M1031&amp;(F1031-2),'Báo cáo'!#REF!,'Báo cáo'!#REF!),IFERROR(_xlfn.XLOOKUP(M1031&amp;(F1031+4),'Báo cáo'!#REF!,'Báo cáo'!#REF!),_xlfn.XLOOKUP(M1031&amp;(F1031+13),'Báo cáo'!#REF!,'Báo cáo'!#REF!))))))))))))))</f>
        <v>#REF!</v>
      </c>
    </row>
    <row r="1032" spans="1:15" hidden="1">
      <c r="A1032">
        <v>510022</v>
      </c>
      <c r="B1032" t="s">
        <v>18518</v>
      </c>
      <c r="C1032" t="s">
        <v>18519</v>
      </c>
      <c r="D1032" t="s">
        <v>21990</v>
      </c>
      <c r="E1032" s="79" t="s">
        <v>21991</v>
      </c>
      <c r="F1032" s="80">
        <v>3004115</v>
      </c>
      <c r="G1032" s="81">
        <v>46175</v>
      </c>
      <c r="H1032" s="81"/>
      <c r="I1032" s="81"/>
      <c r="J1032" s="81">
        <v>46213</v>
      </c>
      <c r="K1032" t="s">
        <v>21149</v>
      </c>
      <c r="L1032" s="21">
        <v>46213</v>
      </c>
      <c r="M1032">
        <f t="shared" si="32"/>
        <v>39588</v>
      </c>
      <c r="N1032" t="str">
        <f t="shared" si="33"/>
        <v>395883004115</v>
      </c>
      <c r="O1032" t="e">
        <f>IFERROR(_xlfn.XLOOKUP(M1032&amp;(F1032),'Báo cáo'!#REF!,'Báo cáo'!#REF!),IFERROR(_xlfn.XLOOKUP(M1032&amp;(F1032-3),'Báo cáo'!#REF!,'Báo cáo'!#REF!),IFERROR(_xlfn.XLOOKUP(M1032&amp;(F1032-5),'Báo cáo'!#REF!,'Báo cáo'!#REF!),IFERROR(_xlfn.XLOOKUP(M1032&amp;(F1032+5),'Báo cáo'!#REF!,'Báo cáo'!#REF!),IFERROR(_xlfn.XLOOKUP(M1032&amp;(F1032+2),'Báo cáo'!#REF!,'Báo cáo'!#REF!),IFERROR(_xlfn.XLOOKUP(M1032&amp;(F1032-6),'Báo cáo'!#REF!,'Báo cáo'!#REF!),IFERROR(_xlfn.XLOOKUP(M1032&amp;(F1032-1),'Báo cáo'!#REF!,'Báo cáo'!#REF!),IFERROR(_xlfn.XLOOKUP(M1032&amp;(F1032+3),'Báo cáo'!#REF!,'Báo cáo'!#REF!),IFERROR(_xlfn.XLOOKUP(M1032&amp;(F1032+1),'Báo cáo'!#REF!,'Báo cáo'!#REF!),IFERROR(_xlfn.XLOOKUP(M1032&amp;(F1032-4),'Báo cáo'!#REF!,'Báo cáo'!#REF!),IFERROR(_xlfn.XLOOKUP(M1032&amp;(F1032+6),'Báo cáo'!#REF!,'Báo cáo'!#REF!),IFERROR(_xlfn.XLOOKUP(M1032&amp;(F1032-2),'Báo cáo'!#REF!,'Báo cáo'!#REF!),IFERROR(_xlfn.XLOOKUP(M1032&amp;(F1032+4),'Báo cáo'!#REF!,'Báo cáo'!#REF!),_xlfn.XLOOKUP(M1032&amp;(F1032+13),'Báo cáo'!#REF!,'Báo cáo'!#REF!))))))))))))))</f>
        <v>#REF!</v>
      </c>
    </row>
    <row r="1033" spans="1:15" hidden="1">
      <c r="A1033">
        <v>510023</v>
      </c>
      <c r="B1033" t="s">
        <v>18518</v>
      </c>
      <c r="C1033" t="s">
        <v>18519</v>
      </c>
      <c r="D1033" t="s">
        <v>21992</v>
      </c>
      <c r="E1033" s="79" t="s">
        <v>21993</v>
      </c>
      <c r="F1033" s="80">
        <v>1744713</v>
      </c>
      <c r="G1033" s="81">
        <v>46174</v>
      </c>
      <c r="H1033" s="81"/>
      <c r="I1033" s="81"/>
      <c r="J1033" s="81">
        <v>46213</v>
      </c>
      <c r="K1033" t="s">
        <v>18434</v>
      </c>
      <c r="L1033" s="21">
        <v>46213</v>
      </c>
      <c r="M1033">
        <f t="shared" si="32"/>
        <v>37933</v>
      </c>
      <c r="N1033" t="str">
        <f t="shared" si="33"/>
        <v>379331744713</v>
      </c>
      <c r="O1033" t="e">
        <f>IFERROR(_xlfn.XLOOKUP(M1033&amp;(F1033),'Báo cáo'!#REF!,'Báo cáo'!#REF!),IFERROR(_xlfn.XLOOKUP(M1033&amp;(F1033-3),'Báo cáo'!#REF!,'Báo cáo'!#REF!),IFERROR(_xlfn.XLOOKUP(M1033&amp;(F1033-5),'Báo cáo'!#REF!,'Báo cáo'!#REF!),IFERROR(_xlfn.XLOOKUP(M1033&amp;(F1033+5),'Báo cáo'!#REF!,'Báo cáo'!#REF!),IFERROR(_xlfn.XLOOKUP(M1033&amp;(F1033+2),'Báo cáo'!#REF!,'Báo cáo'!#REF!),IFERROR(_xlfn.XLOOKUP(M1033&amp;(F1033-6),'Báo cáo'!#REF!,'Báo cáo'!#REF!),IFERROR(_xlfn.XLOOKUP(M1033&amp;(F1033-1),'Báo cáo'!#REF!,'Báo cáo'!#REF!),IFERROR(_xlfn.XLOOKUP(M1033&amp;(F1033+3),'Báo cáo'!#REF!,'Báo cáo'!#REF!),IFERROR(_xlfn.XLOOKUP(M1033&amp;(F1033+1),'Báo cáo'!#REF!,'Báo cáo'!#REF!),IFERROR(_xlfn.XLOOKUP(M1033&amp;(F1033-4),'Báo cáo'!#REF!,'Báo cáo'!#REF!),IFERROR(_xlfn.XLOOKUP(M1033&amp;(F1033+6),'Báo cáo'!#REF!,'Báo cáo'!#REF!),IFERROR(_xlfn.XLOOKUP(M1033&amp;(F1033-2),'Báo cáo'!#REF!,'Báo cáo'!#REF!),IFERROR(_xlfn.XLOOKUP(M1033&amp;(F1033+4),'Báo cáo'!#REF!,'Báo cáo'!#REF!),_xlfn.XLOOKUP(M1033&amp;(F1033+13),'Báo cáo'!#REF!,'Báo cáo'!#REF!))))))))))))))</f>
        <v>#REF!</v>
      </c>
    </row>
    <row r="1034" spans="1:15" hidden="1">
      <c r="A1034">
        <v>510024</v>
      </c>
      <c r="B1034" t="s">
        <v>18518</v>
      </c>
      <c r="C1034" t="s">
        <v>18519</v>
      </c>
      <c r="D1034" t="s">
        <v>21994</v>
      </c>
      <c r="E1034" s="79" t="s">
        <v>21995</v>
      </c>
      <c r="F1034" s="80">
        <v>2042807</v>
      </c>
      <c r="G1034" s="81">
        <v>46171</v>
      </c>
      <c r="H1034" s="81"/>
      <c r="I1034" s="81"/>
      <c r="J1034" s="81">
        <v>46213</v>
      </c>
      <c r="K1034" t="s">
        <v>18407</v>
      </c>
      <c r="L1034" s="21">
        <v>46213</v>
      </c>
      <c r="M1034">
        <f t="shared" si="32"/>
        <v>37758</v>
      </c>
      <c r="N1034" t="str">
        <f t="shared" si="33"/>
        <v>377582042807</v>
      </c>
      <c r="O1034" t="e">
        <f>IFERROR(_xlfn.XLOOKUP(M1034&amp;(F1034),'Báo cáo'!#REF!,'Báo cáo'!#REF!),IFERROR(_xlfn.XLOOKUP(M1034&amp;(F1034-3),'Báo cáo'!#REF!,'Báo cáo'!#REF!),IFERROR(_xlfn.XLOOKUP(M1034&amp;(F1034-5),'Báo cáo'!#REF!,'Báo cáo'!#REF!),IFERROR(_xlfn.XLOOKUP(M1034&amp;(F1034+5),'Báo cáo'!#REF!,'Báo cáo'!#REF!),IFERROR(_xlfn.XLOOKUP(M1034&amp;(F1034+2),'Báo cáo'!#REF!,'Báo cáo'!#REF!),IFERROR(_xlfn.XLOOKUP(M1034&amp;(F1034-6),'Báo cáo'!#REF!,'Báo cáo'!#REF!),IFERROR(_xlfn.XLOOKUP(M1034&amp;(F1034-1),'Báo cáo'!#REF!,'Báo cáo'!#REF!),IFERROR(_xlfn.XLOOKUP(M1034&amp;(F1034+3),'Báo cáo'!#REF!,'Báo cáo'!#REF!),IFERROR(_xlfn.XLOOKUP(M1034&amp;(F1034+1),'Báo cáo'!#REF!,'Báo cáo'!#REF!),IFERROR(_xlfn.XLOOKUP(M1034&amp;(F1034-4),'Báo cáo'!#REF!,'Báo cáo'!#REF!),IFERROR(_xlfn.XLOOKUP(M1034&amp;(F1034+6),'Báo cáo'!#REF!,'Báo cáo'!#REF!),IFERROR(_xlfn.XLOOKUP(M1034&amp;(F1034-2),'Báo cáo'!#REF!,'Báo cáo'!#REF!),IFERROR(_xlfn.XLOOKUP(M1034&amp;(F1034+4),'Báo cáo'!#REF!,'Báo cáo'!#REF!),_xlfn.XLOOKUP(M1034&amp;(F1034+13),'Báo cáo'!#REF!,'Báo cáo'!#REF!))))))))))))))</f>
        <v>#REF!</v>
      </c>
    </row>
    <row r="1035" spans="1:15" hidden="1">
      <c r="A1035">
        <v>510024</v>
      </c>
      <c r="B1035" t="s">
        <v>18518</v>
      </c>
      <c r="C1035" t="s">
        <v>18519</v>
      </c>
      <c r="D1035" t="s">
        <v>21996</v>
      </c>
      <c r="E1035" s="79" t="s">
        <v>21997</v>
      </c>
      <c r="F1035" s="80">
        <v>993600</v>
      </c>
      <c r="G1035" s="81">
        <v>46178</v>
      </c>
      <c r="H1035" s="81"/>
      <c r="I1035" s="81"/>
      <c r="J1035" s="81">
        <v>46213</v>
      </c>
      <c r="K1035" t="s">
        <v>21143</v>
      </c>
      <c r="L1035" s="21">
        <v>46213</v>
      </c>
      <c r="M1035">
        <f t="shared" si="32"/>
        <v>39587</v>
      </c>
      <c r="N1035" t="str">
        <f t="shared" si="33"/>
        <v>39587993600</v>
      </c>
      <c r="O1035" t="e">
        <f>IFERROR(_xlfn.XLOOKUP(M1035&amp;(F1035),'Báo cáo'!#REF!,'Báo cáo'!#REF!),IFERROR(_xlfn.XLOOKUP(M1035&amp;(F1035-3),'Báo cáo'!#REF!,'Báo cáo'!#REF!),IFERROR(_xlfn.XLOOKUP(M1035&amp;(F1035-5),'Báo cáo'!#REF!,'Báo cáo'!#REF!),IFERROR(_xlfn.XLOOKUP(M1035&amp;(F1035+5),'Báo cáo'!#REF!,'Báo cáo'!#REF!),IFERROR(_xlfn.XLOOKUP(M1035&amp;(F1035+2),'Báo cáo'!#REF!,'Báo cáo'!#REF!),IFERROR(_xlfn.XLOOKUP(M1035&amp;(F1035-6),'Báo cáo'!#REF!,'Báo cáo'!#REF!),IFERROR(_xlfn.XLOOKUP(M1035&amp;(F1035-1),'Báo cáo'!#REF!,'Báo cáo'!#REF!),IFERROR(_xlfn.XLOOKUP(M1035&amp;(F1035+3),'Báo cáo'!#REF!,'Báo cáo'!#REF!),IFERROR(_xlfn.XLOOKUP(M1035&amp;(F1035+1),'Báo cáo'!#REF!,'Báo cáo'!#REF!),IFERROR(_xlfn.XLOOKUP(M1035&amp;(F1035-4),'Báo cáo'!#REF!,'Báo cáo'!#REF!),IFERROR(_xlfn.XLOOKUP(M1035&amp;(F1035+6),'Báo cáo'!#REF!,'Báo cáo'!#REF!),IFERROR(_xlfn.XLOOKUP(M1035&amp;(F1035-2),'Báo cáo'!#REF!,'Báo cáo'!#REF!),IFERROR(_xlfn.XLOOKUP(M1035&amp;(F1035+4),'Báo cáo'!#REF!,'Báo cáo'!#REF!),_xlfn.XLOOKUP(M1035&amp;(F1035+13),'Báo cáo'!#REF!,'Báo cáo'!#REF!))))))))))))))</f>
        <v>#REF!</v>
      </c>
    </row>
    <row r="1036" spans="1:15" hidden="1">
      <c r="A1036">
        <v>510025</v>
      </c>
      <c r="B1036" t="s">
        <v>18518</v>
      </c>
      <c r="C1036" t="s">
        <v>18519</v>
      </c>
      <c r="D1036" t="s">
        <v>21998</v>
      </c>
      <c r="E1036" s="79" t="s">
        <v>21999</v>
      </c>
      <c r="F1036" s="80">
        <v>1987200</v>
      </c>
      <c r="G1036" s="81">
        <v>46178</v>
      </c>
      <c r="H1036" s="81"/>
      <c r="I1036" s="81"/>
      <c r="J1036" s="81">
        <v>46213</v>
      </c>
      <c r="K1036" t="s">
        <v>21209</v>
      </c>
      <c r="L1036" s="21">
        <v>46213</v>
      </c>
      <c r="M1036">
        <f t="shared" si="32"/>
        <v>39600</v>
      </c>
      <c r="N1036" t="str">
        <f t="shared" si="33"/>
        <v>396001987200</v>
      </c>
      <c r="O1036" t="e">
        <f>IFERROR(_xlfn.XLOOKUP(M1036&amp;(F1036),'Báo cáo'!#REF!,'Báo cáo'!#REF!),IFERROR(_xlfn.XLOOKUP(M1036&amp;(F1036-3),'Báo cáo'!#REF!,'Báo cáo'!#REF!),IFERROR(_xlfn.XLOOKUP(M1036&amp;(F1036-5),'Báo cáo'!#REF!,'Báo cáo'!#REF!),IFERROR(_xlfn.XLOOKUP(M1036&amp;(F1036+5),'Báo cáo'!#REF!,'Báo cáo'!#REF!),IFERROR(_xlfn.XLOOKUP(M1036&amp;(F1036+2),'Báo cáo'!#REF!,'Báo cáo'!#REF!),IFERROR(_xlfn.XLOOKUP(M1036&amp;(F1036-6),'Báo cáo'!#REF!,'Báo cáo'!#REF!),IFERROR(_xlfn.XLOOKUP(M1036&amp;(F1036-1),'Báo cáo'!#REF!,'Báo cáo'!#REF!),IFERROR(_xlfn.XLOOKUP(M1036&amp;(F1036+3),'Báo cáo'!#REF!,'Báo cáo'!#REF!),IFERROR(_xlfn.XLOOKUP(M1036&amp;(F1036+1),'Báo cáo'!#REF!,'Báo cáo'!#REF!),IFERROR(_xlfn.XLOOKUP(M1036&amp;(F1036-4),'Báo cáo'!#REF!,'Báo cáo'!#REF!),IFERROR(_xlfn.XLOOKUP(M1036&amp;(F1036+6),'Báo cáo'!#REF!,'Báo cáo'!#REF!),IFERROR(_xlfn.XLOOKUP(M1036&amp;(F1036-2),'Báo cáo'!#REF!,'Báo cáo'!#REF!),IFERROR(_xlfn.XLOOKUP(M1036&amp;(F1036+4),'Báo cáo'!#REF!,'Báo cáo'!#REF!),_xlfn.XLOOKUP(M1036&amp;(F1036+13),'Báo cáo'!#REF!,'Báo cáo'!#REF!))))))))))))))</f>
        <v>#REF!</v>
      </c>
    </row>
    <row r="1037" spans="1:15" hidden="1">
      <c r="A1037">
        <v>510025</v>
      </c>
      <c r="B1037" t="s">
        <v>18518</v>
      </c>
      <c r="C1037" t="s">
        <v>18519</v>
      </c>
      <c r="D1037" t="s">
        <v>22000</v>
      </c>
      <c r="E1037" s="79" t="s">
        <v>22001</v>
      </c>
      <c r="F1037" s="80">
        <v>-2416754</v>
      </c>
      <c r="G1037" s="81">
        <v>46190</v>
      </c>
      <c r="H1037" s="81"/>
      <c r="I1037" s="81"/>
      <c r="J1037" s="81">
        <v>46213</v>
      </c>
      <c r="K1037" t="s">
        <v>18881</v>
      </c>
      <c r="L1037" s="21">
        <v>46213</v>
      </c>
      <c r="M1037">
        <f t="shared" si="32"/>
        <v>168</v>
      </c>
      <c r="N1037" t="str">
        <f t="shared" si="33"/>
        <v>168-2416754</v>
      </c>
      <c r="O1037" t="e">
        <f>IFERROR(_xlfn.XLOOKUP(M1037&amp;(F1037),'Báo cáo'!#REF!,'Báo cáo'!#REF!),IFERROR(_xlfn.XLOOKUP(M1037&amp;(F1037-3),'Báo cáo'!#REF!,'Báo cáo'!#REF!),IFERROR(_xlfn.XLOOKUP(M1037&amp;(F1037-5),'Báo cáo'!#REF!,'Báo cáo'!#REF!),IFERROR(_xlfn.XLOOKUP(M1037&amp;(F1037+5),'Báo cáo'!#REF!,'Báo cáo'!#REF!),IFERROR(_xlfn.XLOOKUP(M1037&amp;(F1037+2),'Báo cáo'!#REF!,'Báo cáo'!#REF!),IFERROR(_xlfn.XLOOKUP(M1037&amp;(F1037-6),'Báo cáo'!#REF!,'Báo cáo'!#REF!),IFERROR(_xlfn.XLOOKUP(M1037&amp;(F1037-1),'Báo cáo'!#REF!,'Báo cáo'!#REF!),IFERROR(_xlfn.XLOOKUP(M1037&amp;(F1037+3),'Báo cáo'!#REF!,'Báo cáo'!#REF!),IFERROR(_xlfn.XLOOKUP(M1037&amp;(F1037+1),'Báo cáo'!#REF!,'Báo cáo'!#REF!),IFERROR(_xlfn.XLOOKUP(M1037&amp;(F1037-4),'Báo cáo'!#REF!,'Báo cáo'!#REF!),IFERROR(_xlfn.XLOOKUP(M1037&amp;(F1037+6),'Báo cáo'!#REF!,'Báo cáo'!#REF!),IFERROR(_xlfn.XLOOKUP(M1037&amp;(F1037-2),'Báo cáo'!#REF!,'Báo cáo'!#REF!),IFERROR(_xlfn.XLOOKUP(M1037&amp;(F1037+4),'Báo cáo'!#REF!,'Báo cáo'!#REF!),_xlfn.XLOOKUP(M1037&amp;(F1037+13),'Báo cáo'!#REF!,'Báo cáo'!#REF!))))))))))))))</f>
        <v>#REF!</v>
      </c>
    </row>
    <row r="1038" spans="1:15" hidden="1">
      <c r="A1038">
        <v>510025</v>
      </c>
      <c r="B1038" t="s">
        <v>18518</v>
      </c>
      <c r="C1038" t="s">
        <v>18519</v>
      </c>
      <c r="D1038" t="s">
        <v>22002</v>
      </c>
      <c r="E1038" s="79" t="s">
        <v>22003</v>
      </c>
      <c r="F1038" s="80">
        <v>2399004</v>
      </c>
      <c r="G1038" s="81">
        <v>46175</v>
      </c>
      <c r="H1038" s="81"/>
      <c r="I1038" s="81"/>
      <c r="J1038" s="81">
        <v>46213</v>
      </c>
      <c r="K1038" t="s">
        <v>21155</v>
      </c>
      <c r="L1038" s="21">
        <v>46213</v>
      </c>
      <c r="M1038">
        <f t="shared" si="32"/>
        <v>39586</v>
      </c>
      <c r="N1038" t="str">
        <f t="shared" si="33"/>
        <v>395862399004</v>
      </c>
      <c r="O1038" t="e">
        <f>IFERROR(_xlfn.XLOOKUP(M1038&amp;(F1038),'Báo cáo'!#REF!,'Báo cáo'!#REF!),IFERROR(_xlfn.XLOOKUP(M1038&amp;(F1038-3),'Báo cáo'!#REF!,'Báo cáo'!#REF!),IFERROR(_xlfn.XLOOKUP(M1038&amp;(F1038-5),'Báo cáo'!#REF!,'Báo cáo'!#REF!),IFERROR(_xlfn.XLOOKUP(M1038&amp;(F1038+5),'Báo cáo'!#REF!,'Báo cáo'!#REF!),IFERROR(_xlfn.XLOOKUP(M1038&amp;(F1038+2),'Báo cáo'!#REF!,'Báo cáo'!#REF!),IFERROR(_xlfn.XLOOKUP(M1038&amp;(F1038-6),'Báo cáo'!#REF!,'Báo cáo'!#REF!),IFERROR(_xlfn.XLOOKUP(M1038&amp;(F1038-1),'Báo cáo'!#REF!,'Báo cáo'!#REF!),IFERROR(_xlfn.XLOOKUP(M1038&amp;(F1038+3),'Báo cáo'!#REF!,'Báo cáo'!#REF!),IFERROR(_xlfn.XLOOKUP(M1038&amp;(F1038+1),'Báo cáo'!#REF!,'Báo cáo'!#REF!),IFERROR(_xlfn.XLOOKUP(M1038&amp;(F1038-4),'Báo cáo'!#REF!,'Báo cáo'!#REF!),IFERROR(_xlfn.XLOOKUP(M1038&amp;(F1038+6),'Báo cáo'!#REF!,'Báo cáo'!#REF!),IFERROR(_xlfn.XLOOKUP(M1038&amp;(F1038-2),'Báo cáo'!#REF!,'Báo cáo'!#REF!),IFERROR(_xlfn.XLOOKUP(M1038&amp;(F1038+4),'Báo cáo'!#REF!,'Báo cáo'!#REF!),_xlfn.XLOOKUP(M1038&amp;(F1038+13),'Báo cáo'!#REF!,'Báo cáo'!#REF!))))))))))))))</f>
        <v>#REF!</v>
      </c>
    </row>
    <row r="1039" spans="1:15" hidden="1">
      <c r="A1039">
        <v>510025</v>
      </c>
      <c r="B1039" t="s">
        <v>18518</v>
      </c>
      <c r="C1039" t="s">
        <v>18519</v>
      </c>
      <c r="D1039" t="s">
        <v>22004</v>
      </c>
      <c r="E1039" s="79" t="s">
        <v>22005</v>
      </c>
      <c r="F1039" s="80">
        <v>1744713</v>
      </c>
      <c r="G1039" s="81">
        <v>46178</v>
      </c>
      <c r="H1039" s="81"/>
      <c r="I1039" s="81"/>
      <c r="J1039" s="81">
        <v>46213</v>
      </c>
      <c r="K1039" t="s">
        <v>21188</v>
      </c>
      <c r="L1039" s="21">
        <v>46213</v>
      </c>
      <c r="M1039">
        <f t="shared" si="32"/>
        <v>39601</v>
      </c>
      <c r="N1039" t="str">
        <f t="shared" si="33"/>
        <v>396011744713</v>
      </c>
      <c r="O1039" t="e">
        <f>IFERROR(_xlfn.XLOOKUP(M1039&amp;(F1039),'Báo cáo'!#REF!,'Báo cáo'!#REF!),IFERROR(_xlfn.XLOOKUP(M1039&amp;(F1039-3),'Báo cáo'!#REF!,'Báo cáo'!#REF!),IFERROR(_xlfn.XLOOKUP(M1039&amp;(F1039-5),'Báo cáo'!#REF!,'Báo cáo'!#REF!),IFERROR(_xlfn.XLOOKUP(M1039&amp;(F1039+5),'Báo cáo'!#REF!,'Báo cáo'!#REF!),IFERROR(_xlfn.XLOOKUP(M1039&amp;(F1039+2),'Báo cáo'!#REF!,'Báo cáo'!#REF!),IFERROR(_xlfn.XLOOKUP(M1039&amp;(F1039-6),'Báo cáo'!#REF!,'Báo cáo'!#REF!),IFERROR(_xlfn.XLOOKUP(M1039&amp;(F1039-1),'Báo cáo'!#REF!,'Báo cáo'!#REF!),IFERROR(_xlfn.XLOOKUP(M1039&amp;(F1039+3),'Báo cáo'!#REF!,'Báo cáo'!#REF!),IFERROR(_xlfn.XLOOKUP(M1039&amp;(F1039+1),'Báo cáo'!#REF!,'Báo cáo'!#REF!),IFERROR(_xlfn.XLOOKUP(M1039&amp;(F1039-4),'Báo cáo'!#REF!,'Báo cáo'!#REF!),IFERROR(_xlfn.XLOOKUP(M1039&amp;(F1039+6),'Báo cáo'!#REF!,'Báo cáo'!#REF!),IFERROR(_xlfn.XLOOKUP(M1039&amp;(F1039-2),'Báo cáo'!#REF!,'Báo cáo'!#REF!),IFERROR(_xlfn.XLOOKUP(M1039&amp;(F1039+4),'Báo cáo'!#REF!,'Báo cáo'!#REF!),_xlfn.XLOOKUP(M1039&amp;(F1039+13),'Báo cáo'!#REF!,'Báo cáo'!#REF!))))))))))))))</f>
        <v>#REF!</v>
      </c>
    </row>
    <row r="1040" spans="1:15" hidden="1">
      <c r="A1040">
        <v>510025</v>
      </c>
      <c r="B1040" t="s">
        <v>18518</v>
      </c>
      <c r="C1040" t="s">
        <v>18519</v>
      </c>
      <c r="D1040" t="s">
        <v>22006</v>
      </c>
      <c r="E1040" s="79" t="s">
        <v>22007</v>
      </c>
      <c r="F1040" s="80">
        <v>5452272</v>
      </c>
      <c r="G1040" s="81">
        <v>46168</v>
      </c>
      <c r="H1040" s="81"/>
      <c r="I1040" s="81"/>
      <c r="J1040" s="81">
        <v>46213</v>
      </c>
      <c r="K1040" t="s">
        <v>18404</v>
      </c>
      <c r="L1040" s="21">
        <v>46213</v>
      </c>
      <c r="M1040">
        <f t="shared" si="32"/>
        <v>37757</v>
      </c>
      <c r="N1040" t="str">
        <f t="shared" si="33"/>
        <v>377575452272</v>
      </c>
      <c r="O1040" t="e">
        <f>IFERROR(_xlfn.XLOOKUP(M1040&amp;(F1040),'Báo cáo'!#REF!,'Báo cáo'!#REF!),IFERROR(_xlfn.XLOOKUP(M1040&amp;(F1040-3),'Báo cáo'!#REF!,'Báo cáo'!#REF!),IFERROR(_xlfn.XLOOKUP(M1040&amp;(F1040-5),'Báo cáo'!#REF!,'Báo cáo'!#REF!),IFERROR(_xlfn.XLOOKUP(M1040&amp;(F1040+5),'Báo cáo'!#REF!,'Báo cáo'!#REF!),IFERROR(_xlfn.XLOOKUP(M1040&amp;(F1040+2),'Báo cáo'!#REF!,'Báo cáo'!#REF!),IFERROR(_xlfn.XLOOKUP(M1040&amp;(F1040-6),'Báo cáo'!#REF!,'Báo cáo'!#REF!),IFERROR(_xlfn.XLOOKUP(M1040&amp;(F1040-1),'Báo cáo'!#REF!,'Báo cáo'!#REF!),IFERROR(_xlfn.XLOOKUP(M1040&amp;(F1040+3),'Báo cáo'!#REF!,'Báo cáo'!#REF!),IFERROR(_xlfn.XLOOKUP(M1040&amp;(F1040+1),'Báo cáo'!#REF!,'Báo cáo'!#REF!),IFERROR(_xlfn.XLOOKUP(M1040&amp;(F1040-4),'Báo cáo'!#REF!,'Báo cáo'!#REF!),IFERROR(_xlfn.XLOOKUP(M1040&amp;(F1040+6),'Báo cáo'!#REF!,'Báo cáo'!#REF!),IFERROR(_xlfn.XLOOKUP(M1040&amp;(F1040-2),'Báo cáo'!#REF!,'Báo cáo'!#REF!),IFERROR(_xlfn.XLOOKUP(M1040&amp;(F1040+4),'Báo cáo'!#REF!,'Báo cáo'!#REF!),_xlfn.XLOOKUP(M1040&amp;(F1040+13),'Báo cáo'!#REF!,'Báo cáo'!#REF!))))))))))))))</f>
        <v>#REF!</v>
      </c>
    </row>
    <row r="1041" spans="1:15" hidden="1">
      <c r="A1041">
        <v>510025</v>
      </c>
      <c r="B1041" t="s">
        <v>18518</v>
      </c>
      <c r="C1041" t="s">
        <v>18519</v>
      </c>
      <c r="D1041" t="s">
        <v>22008</v>
      </c>
      <c r="E1041" s="79" t="s">
        <v>22009</v>
      </c>
      <c r="F1041" s="80">
        <v>11995020</v>
      </c>
      <c r="G1041" s="81">
        <v>46172</v>
      </c>
      <c r="H1041" s="81"/>
      <c r="I1041" s="81"/>
      <c r="J1041" s="81">
        <v>46213</v>
      </c>
      <c r="K1041" t="s">
        <v>18437</v>
      </c>
      <c r="L1041" s="21">
        <v>46213</v>
      </c>
      <c r="M1041">
        <f t="shared" si="32"/>
        <v>37932</v>
      </c>
      <c r="N1041" t="str">
        <f t="shared" si="33"/>
        <v>3793211995020</v>
      </c>
      <c r="O1041" t="e">
        <f>IFERROR(_xlfn.XLOOKUP(M1041&amp;(F1041),'Báo cáo'!#REF!,'Báo cáo'!#REF!),IFERROR(_xlfn.XLOOKUP(M1041&amp;(F1041-3),'Báo cáo'!#REF!,'Báo cáo'!#REF!),IFERROR(_xlfn.XLOOKUP(M1041&amp;(F1041-5),'Báo cáo'!#REF!,'Báo cáo'!#REF!),IFERROR(_xlfn.XLOOKUP(M1041&amp;(F1041+5),'Báo cáo'!#REF!,'Báo cáo'!#REF!),IFERROR(_xlfn.XLOOKUP(M1041&amp;(F1041+2),'Báo cáo'!#REF!,'Báo cáo'!#REF!),IFERROR(_xlfn.XLOOKUP(M1041&amp;(F1041-6),'Báo cáo'!#REF!,'Báo cáo'!#REF!),IFERROR(_xlfn.XLOOKUP(M1041&amp;(F1041-1),'Báo cáo'!#REF!,'Báo cáo'!#REF!),IFERROR(_xlfn.XLOOKUP(M1041&amp;(F1041+3),'Báo cáo'!#REF!,'Báo cáo'!#REF!),IFERROR(_xlfn.XLOOKUP(M1041&amp;(F1041+1),'Báo cáo'!#REF!,'Báo cáo'!#REF!),IFERROR(_xlfn.XLOOKUP(M1041&amp;(F1041-4),'Báo cáo'!#REF!,'Báo cáo'!#REF!),IFERROR(_xlfn.XLOOKUP(M1041&amp;(F1041+6),'Báo cáo'!#REF!,'Báo cáo'!#REF!),IFERROR(_xlfn.XLOOKUP(M1041&amp;(F1041-2),'Báo cáo'!#REF!,'Báo cáo'!#REF!),IFERROR(_xlfn.XLOOKUP(M1041&amp;(F1041+4),'Báo cáo'!#REF!,'Báo cáo'!#REF!),_xlfn.XLOOKUP(M1041&amp;(F1041+13),'Báo cáo'!#REF!,'Báo cáo'!#REF!))))))))))))))</f>
        <v>#REF!</v>
      </c>
    </row>
    <row r="1042" spans="1:15" hidden="1">
      <c r="A1042">
        <v>510026</v>
      </c>
      <c r="B1042" t="s">
        <v>18518</v>
      </c>
      <c r="C1042" t="s">
        <v>18519</v>
      </c>
      <c r="D1042" t="s">
        <v>22010</v>
      </c>
      <c r="E1042" s="79" t="s">
        <v>22011</v>
      </c>
      <c r="F1042" s="80">
        <v>4370517</v>
      </c>
      <c r="G1042" s="81">
        <v>46171</v>
      </c>
      <c r="H1042" s="81"/>
      <c r="I1042" s="81"/>
      <c r="J1042" s="81">
        <v>46213</v>
      </c>
      <c r="K1042" t="s">
        <v>18464</v>
      </c>
      <c r="L1042" s="21">
        <v>46213</v>
      </c>
      <c r="M1042">
        <f t="shared" si="32"/>
        <v>39536</v>
      </c>
      <c r="N1042" t="str">
        <f t="shared" si="33"/>
        <v>395364370517</v>
      </c>
      <c r="O1042" t="e">
        <f>IFERROR(_xlfn.XLOOKUP(M1042&amp;(F1042),'Báo cáo'!#REF!,'Báo cáo'!#REF!),IFERROR(_xlfn.XLOOKUP(M1042&amp;(F1042-3),'Báo cáo'!#REF!,'Báo cáo'!#REF!),IFERROR(_xlfn.XLOOKUP(M1042&amp;(F1042-5),'Báo cáo'!#REF!,'Báo cáo'!#REF!),IFERROR(_xlfn.XLOOKUP(M1042&amp;(F1042+5),'Báo cáo'!#REF!,'Báo cáo'!#REF!),IFERROR(_xlfn.XLOOKUP(M1042&amp;(F1042+2),'Báo cáo'!#REF!,'Báo cáo'!#REF!),IFERROR(_xlfn.XLOOKUP(M1042&amp;(F1042-6),'Báo cáo'!#REF!,'Báo cáo'!#REF!),IFERROR(_xlfn.XLOOKUP(M1042&amp;(F1042-1),'Báo cáo'!#REF!,'Báo cáo'!#REF!),IFERROR(_xlfn.XLOOKUP(M1042&amp;(F1042+3),'Báo cáo'!#REF!,'Báo cáo'!#REF!),IFERROR(_xlfn.XLOOKUP(M1042&amp;(F1042+1),'Báo cáo'!#REF!,'Báo cáo'!#REF!),IFERROR(_xlfn.XLOOKUP(M1042&amp;(F1042-4),'Báo cáo'!#REF!,'Báo cáo'!#REF!),IFERROR(_xlfn.XLOOKUP(M1042&amp;(F1042+6),'Báo cáo'!#REF!,'Báo cáo'!#REF!),IFERROR(_xlfn.XLOOKUP(M1042&amp;(F1042-2),'Báo cáo'!#REF!,'Báo cáo'!#REF!),IFERROR(_xlfn.XLOOKUP(M1042&amp;(F1042+4),'Báo cáo'!#REF!,'Báo cáo'!#REF!),_xlfn.XLOOKUP(M1042&amp;(F1042+13),'Báo cáo'!#REF!,'Báo cáo'!#REF!))))))))))))))</f>
        <v>#REF!</v>
      </c>
    </row>
    <row r="1043" spans="1:15" hidden="1">
      <c r="A1043">
        <v>510026</v>
      </c>
      <c r="B1043" t="s">
        <v>18518</v>
      </c>
      <c r="C1043" t="s">
        <v>18519</v>
      </c>
      <c r="D1043" t="s">
        <v>22012</v>
      </c>
      <c r="E1043" s="79" t="s">
        <v>22013</v>
      </c>
      <c r="F1043" s="80">
        <v>496800</v>
      </c>
      <c r="G1043" s="81">
        <v>46171</v>
      </c>
      <c r="H1043" s="81"/>
      <c r="I1043" s="81"/>
      <c r="J1043" s="81">
        <v>46213</v>
      </c>
      <c r="K1043" t="s">
        <v>18461</v>
      </c>
      <c r="L1043" s="21">
        <v>46213</v>
      </c>
      <c r="M1043">
        <f t="shared" si="32"/>
        <v>39534</v>
      </c>
      <c r="N1043" t="str">
        <f t="shared" si="33"/>
        <v>39534496800</v>
      </c>
      <c r="O1043" t="e">
        <f>IFERROR(_xlfn.XLOOKUP(M1043&amp;(F1043),'Báo cáo'!#REF!,'Báo cáo'!#REF!),IFERROR(_xlfn.XLOOKUP(M1043&amp;(F1043-3),'Báo cáo'!#REF!,'Báo cáo'!#REF!),IFERROR(_xlfn.XLOOKUP(M1043&amp;(F1043-5),'Báo cáo'!#REF!,'Báo cáo'!#REF!),IFERROR(_xlfn.XLOOKUP(M1043&amp;(F1043+5),'Báo cáo'!#REF!,'Báo cáo'!#REF!),IFERROR(_xlfn.XLOOKUP(M1043&amp;(F1043+2),'Báo cáo'!#REF!,'Báo cáo'!#REF!),IFERROR(_xlfn.XLOOKUP(M1043&amp;(F1043-6),'Báo cáo'!#REF!,'Báo cáo'!#REF!),IFERROR(_xlfn.XLOOKUP(M1043&amp;(F1043-1),'Báo cáo'!#REF!,'Báo cáo'!#REF!),IFERROR(_xlfn.XLOOKUP(M1043&amp;(F1043+3),'Báo cáo'!#REF!,'Báo cáo'!#REF!),IFERROR(_xlfn.XLOOKUP(M1043&amp;(F1043+1),'Báo cáo'!#REF!,'Báo cáo'!#REF!),IFERROR(_xlfn.XLOOKUP(M1043&amp;(F1043-4),'Báo cáo'!#REF!,'Báo cáo'!#REF!),IFERROR(_xlfn.XLOOKUP(M1043&amp;(F1043+6),'Báo cáo'!#REF!,'Báo cáo'!#REF!),IFERROR(_xlfn.XLOOKUP(M1043&amp;(F1043-2),'Báo cáo'!#REF!,'Báo cáo'!#REF!),IFERROR(_xlfn.XLOOKUP(M1043&amp;(F1043+4),'Báo cáo'!#REF!,'Báo cáo'!#REF!),_xlfn.XLOOKUP(M1043&amp;(F1043+13),'Báo cáo'!#REF!,'Báo cáo'!#REF!))))))))))))))</f>
        <v>#REF!</v>
      </c>
    </row>
    <row r="1044" spans="1:15" hidden="1">
      <c r="A1044">
        <v>510027</v>
      </c>
      <c r="B1044" t="s">
        <v>18518</v>
      </c>
      <c r="C1044" t="s">
        <v>18519</v>
      </c>
      <c r="D1044" t="s">
        <v>22014</v>
      </c>
      <c r="E1044" s="79" t="s">
        <v>22015</v>
      </c>
      <c r="F1044" s="80">
        <v>-3023715</v>
      </c>
      <c r="G1044" s="81">
        <v>46195</v>
      </c>
      <c r="H1044" s="81"/>
      <c r="I1044" s="81"/>
      <c r="J1044" s="81">
        <v>46213</v>
      </c>
      <c r="K1044" t="s">
        <v>21111</v>
      </c>
      <c r="L1044" s="21">
        <v>46213</v>
      </c>
      <c r="M1044">
        <f t="shared" si="32"/>
        <v>151</v>
      </c>
      <c r="N1044" t="str">
        <f t="shared" si="33"/>
        <v>151-3023715</v>
      </c>
      <c r="O1044" t="e">
        <f>IFERROR(_xlfn.XLOOKUP(M1044&amp;(F1044),'Báo cáo'!#REF!,'Báo cáo'!#REF!),IFERROR(_xlfn.XLOOKUP(M1044&amp;(F1044-3),'Báo cáo'!#REF!,'Báo cáo'!#REF!),IFERROR(_xlfn.XLOOKUP(M1044&amp;(F1044-5),'Báo cáo'!#REF!,'Báo cáo'!#REF!),IFERROR(_xlfn.XLOOKUP(M1044&amp;(F1044+5),'Báo cáo'!#REF!,'Báo cáo'!#REF!),IFERROR(_xlfn.XLOOKUP(M1044&amp;(F1044+2),'Báo cáo'!#REF!,'Báo cáo'!#REF!),IFERROR(_xlfn.XLOOKUP(M1044&amp;(F1044-6),'Báo cáo'!#REF!,'Báo cáo'!#REF!),IFERROR(_xlfn.XLOOKUP(M1044&amp;(F1044-1),'Báo cáo'!#REF!,'Báo cáo'!#REF!),IFERROR(_xlfn.XLOOKUP(M1044&amp;(F1044+3),'Báo cáo'!#REF!,'Báo cáo'!#REF!),IFERROR(_xlfn.XLOOKUP(M1044&amp;(F1044+1),'Báo cáo'!#REF!,'Báo cáo'!#REF!),IFERROR(_xlfn.XLOOKUP(M1044&amp;(F1044-4),'Báo cáo'!#REF!,'Báo cáo'!#REF!),IFERROR(_xlfn.XLOOKUP(M1044&amp;(F1044+6),'Báo cáo'!#REF!,'Báo cáo'!#REF!),IFERROR(_xlfn.XLOOKUP(M1044&amp;(F1044-2),'Báo cáo'!#REF!,'Báo cáo'!#REF!),IFERROR(_xlfn.XLOOKUP(M1044&amp;(F1044+4),'Báo cáo'!#REF!,'Báo cáo'!#REF!),_xlfn.XLOOKUP(M1044&amp;(F1044+13),'Báo cáo'!#REF!,'Báo cáo'!#REF!))))))))))))))</f>
        <v>#REF!</v>
      </c>
    </row>
    <row r="1045" spans="1:15" hidden="1">
      <c r="A1045">
        <v>510027</v>
      </c>
      <c r="B1045" t="s">
        <v>18518</v>
      </c>
      <c r="C1045" t="s">
        <v>18519</v>
      </c>
      <c r="D1045" t="s">
        <v>22016</v>
      </c>
      <c r="E1045" s="79" t="s">
        <v>22017</v>
      </c>
      <c r="F1045" s="80">
        <v>-1589760</v>
      </c>
      <c r="G1045" s="81">
        <v>46195</v>
      </c>
      <c r="H1045" s="81"/>
      <c r="I1045" s="81"/>
      <c r="J1045" s="81">
        <v>46213</v>
      </c>
      <c r="K1045" t="s">
        <v>22048</v>
      </c>
      <c r="L1045" s="21">
        <v>46213</v>
      </c>
      <c r="M1045">
        <f t="shared" si="32"/>
        <v>150</v>
      </c>
      <c r="N1045" t="str">
        <f t="shared" si="33"/>
        <v>150-1589760</v>
      </c>
      <c r="O1045" t="e">
        <f>IFERROR(_xlfn.XLOOKUP(M1045&amp;(F1045),'Báo cáo'!#REF!,'Báo cáo'!#REF!),IFERROR(_xlfn.XLOOKUP(M1045&amp;(F1045-3),'Báo cáo'!#REF!,'Báo cáo'!#REF!),IFERROR(_xlfn.XLOOKUP(M1045&amp;(F1045-5),'Báo cáo'!#REF!,'Báo cáo'!#REF!),IFERROR(_xlfn.XLOOKUP(M1045&amp;(F1045+5),'Báo cáo'!#REF!,'Báo cáo'!#REF!),IFERROR(_xlfn.XLOOKUP(M1045&amp;(F1045+2),'Báo cáo'!#REF!,'Báo cáo'!#REF!),IFERROR(_xlfn.XLOOKUP(M1045&amp;(F1045-6),'Báo cáo'!#REF!,'Báo cáo'!#REF!),IFERROR(_xlfn.XLOOKUP(M1045&amp;(F1045-1),'Báo cáo'!#REF!,'Báo cáo'!#REF!),IFERROR(_xlfn.XLOOKUP(M1045&amp;(F1045+3),'Báo cáo'!#REF!,'Báo cáo'!#REF!),IFERROR(_xlfn.XLOOKUP(M1045&amp;(F1045+1),'Báo cáo'!#REF!,'Báo cáo'!#REF!),IFERROR(_xlfn.XLOOKUP(M1045&amp;(F1045-4),'Báo cáo'!#REF!,'Báo cáo'!#REF!),IFERROR(_xlfn.XLOOKUP(M1045&amp;(F1045+6),'Báo cáo'!#REF!,'Báo cáo'!#REF!),IFERROR(_xlfn.XLOOKUP(M1045&amp;(F1045-2),'Báo cáo'!#REF!,'Báo cáo'!#REF!),IFERROR(_xlfn.XLOOKUP(M1045&amp;(F1045+4),'Báo cáo'!#REF!,'Báo cáo'!#REF!),_xlfn.XLOOKUP(M1045&amp;(F1045+13),'Báo cáo'!#REF!,'Báo cáo'!#REF!))))))))))))))</f>
        <v>#REF!</v>
      </c>
    </row>
    <row r="1046" spans="1:15" hidden="1">
      <c r="A1046">
        <v>510027</v>
      </c>
      <c r="B1046" t="s">
        <v>18518</v>
      </c>
      <c r="C1046" t="s">
        <v>18519</v>
      </c>
      <c r="D1046" t="s">
        <v>22018</v>
      </c>
      <c r="E1046" s="79" t="s">
        <v>22019</v>
      </c>
      <c r="F1046" s="80">
        <v>2241540</v>
      </c>
      <c r="G1046" s="81">
        <v>46172</v>
      </c>
      <c r="H1046" s="81"/>
      <c r="I1046" s="81"/>
      <c r="J1046" s="81">
        <v>46213</v>
      </c>
      <c r="K1046" t="s">
        <v>18446</v>
      </c>
      <c r="L1046" s="21">
        <v>46213</v>
      </c>
      <c r="M1046">
        <f t="shared" si="32"/>
        <v>37931</v>
      </c>
      <c r="N1046" t="str">
        <f t="shared" si="33"/>
        <v>379312241540</v>
      </c>
      <c r="O1046" t="e">
        <f>IFERROR(_xlfn.XLOOKUP(M1046&amp;(F1046),'Báo cáo'!#REF!,'Báo cáo'!#REF!),IFERROR(_xlfn.XLOOKUP(M1046&amp;(F1046-3),'Báo cáo'!#REF!,'Báo cáo'!#REF!),IFERROR(_xlfn.XLOOKUP(M1046&amp;(F1046-5),'Báo cáo'!#REF!,'Báo cáo'!#REF!),IFERROR(_xlfn.XLOOKUP(M1046&amp;(F1046+5),'Báo cáo'!#REF!,'Báo cáo'!#REF!),IFERROR(_xlfn.XLOOKUP(M1046&amp;(F1046+2),'Báo cáo'!#REF!,'Báo cáo'!#REF!),IFERROR(_xlfn.XLOOKUP(M1046&amp;(F1046-6),'Báo cáo'!#REF!,'Báo cáo'!#REF!),IFERROR(_xlfn.XLOOKUP(M1046&amp;(F1046-1),'Báo cáo'!#REF!,'Báo cáo'!#REF!),IFERROR(_xlfn.XLOOKUP(M1046&amp;(F1046+3),'Báo cáo'!#REF!,'Báo cáo'!#REF!),IFERROR(_xlfn.XLOOKUP(M1046&amp;(F1046+1),'Báo cáo'!#REF!,'Báo cáo'!#REF!),IFERROR(_xlfn.XLOOKUP(M1046&amp;(F1046-4),'Báo cáo'!#REF!,'Báo cáo'!#REF!),IFERROR(_xlfn.XLOOKUP(M1046&amp;(F1046+6),'Báo cáo'!#REF!,'Báo cáo'!#REF!),IFERROR(_xlfn.XLOOKUP(M1046&amp;(F1046-2),'Báo cáo'!#REF!,'Báo cáo'!#REF!),IFERROR(_xlfn.XLOOKUP(M1046&amp;(F1046+4),'Báo cáo'!#REF!,'Báo cáo'!#REF!),_xlfn.XLOOKUP(M1046&amp;(F1046+13),'Báo cáo'!#REF!,'Báo cáo'!#REF!))))))))))))))</f>
        <v>#REF!</v>
      </c>
    </row>
    <row r="1047" spans="1:15" hidden="1">
      <c r="A1047">
        <v>510027</v>
      </c>
      <c r="B1047" t="s">
        <v>18518</v>
      </c>
      <c r="C1047" t="s">
        <v>18519</v>
      </c>
      <c r="D1047" t="s">
        <v>22020</v>
      </c>
      <c r="E1047" s="79" t="s">
        <v>22021</v>
      </c>
      <c r="F1047" s="80">
        <v>-1247523</v>
      </c>
      <c r="G1047" s="81">
        <v>46209</v>
      </c>
      <c r="H1047" s="81"/>
      <c r="I1047" s="81"/>
      <c r="J1047" s="81">
        <v>46213</v>
      </c>
      <c r="K1047" t="s">
        <v>22049</v>
      </c>
      <c r="L1047" s="21">
        <v>46213</v>
      </c>
      <c r="M1047">
        <f t="shared" si="32"/>
        <v>165</v>
      </c>
      <c r="N1047" t="str">
        <f t="shared" si="33"/>
        <v>165-1247523</v>
      </c>
      <c r="O1047" t="e">
        <f>IFERROR(_xlfn.XLOOKUP(M1047&amp;(F1047),'Báo cáo'!#REF!,'Báo cáo'!#REF!),IFERROR(_xlfn.XLOOKUP(M1047&amp;(F1047-3),'Báo cáo'!#REF!,'Báo cáo'!#REF!),IFERROR(_xlfn.XLOOKUP(M1047&amp;(F1047-5),'Báo cáo'!#REF!,'Báo cáo'!#REF!),IFERROR(_xlfn.XLOOKUP(M1047&amp;(F1047+5),'Báo cáo'!#REF!,'Báo cáo'!#REF!),IFERROR(_xlfn.XLOOKUP(M1047&amp;(F1047+2),'Báo cáo'!#REF!,'Báo cáo'!#REF!),IFERROR(_xlfn.XLOOKUP(M1047&amp;(F1047-6),'Báo cáo'!#REF!,'Báo cáo'!#REF!),IFERROR(_xlfn.XLOOKUP(M1047&amp;(F1047-1),'Báo cáo'!#REF!,'Báo cáo'!#REF!),IFERROR(_xlfn.XLOOKUP(M1047&amp;(F1047+3),'Báo cáo'!#REF!,'Báo cáo'!#REF!),IFERROR(_xlfn.XLOOKUP(M1047&amp;(F1047+1),'Báo cáo'!#REF!,'Báo cáo'!#REF!),IFERROR(_xlfn.XLOOKUP(M1047&amp;(F1047-4),'Báo cáo'!#REF!,'Báo cáo'!#REF!),IFERROR(_xlfn.XLOOKUP(M1047&amp;(F1047+6),'Báo cáo'!#REF!,'Báo cáo'!#REF!),IFERROR(_xlfn.XLOOKUP(M1047&amp;(F1047-2),'Báo cáo'!#REF!,'Báo cáo'!#REF!),IFERROR(_xlfn.XLOOKUP(M1047&amp;(F1047+4),'Báo cáo'!#REF!,'Báo cáo'!#REF!),_xlfn.XLOOKUP(M1047&amp;(F1047+13),'Báo cáo'!#REF!,'Báo cáo'!#REF!))))))))))))))</f>
        <v>#REF!</v>
      </c>
    </row>
    <row r="1048" spans="1:15" hidden="1">
      <c r="A1048">
        <v>510027</v>
      </c>
      <c r="B1048" t="s">
        <v>18518</v>
      </c>
      <c r="C1048" t="s">
        <v>18519</v>
      </c>
      <c r="D1048" t="s">
        <v>22022</v>
      </c>
      <c r="E1048" s="79" t="s">
        <v>22023</v>
      </c>
      <c r="F1048" s="80">
        <v>3004115</v>
      </c>
      <c r="G1048" s="81">
        <v>46165</v>
      </c>
      <c r="H1048" s="81"/>
      <c r="I1048" s="81"/>
      <c r="J1048" s="81">
        <v>46213</v>
      </c>
      <c r="K1048" t="s">
        <v>18359</v>
      </c>
      <c r="L1048" s="21">
        <v>46213</v>
      </c>
      <c r="M1048">
        <f t="shared" si="32"/>
        <v>36494</v>
      </c>
      <c r="N1048" t="str">
        <f t="shared" si="33"/>
        <v>364943004115</v>
      </c>
      <c r="O1048" t="e">
        <f>IFERROR(_xlfn.XLOOKUP(M1048&amp;(F1048),'Báo cáo'!#REF!,'Báo cáo'!#REF!),IFERROR(_xlfn.XLOOKUP(M1048&amp;(F1048-3),'Báo cáo'!#REF!,'Báo cáo'!#REF!),IFERROR(_xlfn.XLOOKUP(M1048&amp;(F1048-5),'Báo cáo'!#REF!,'Báo cáo'!#REF!),IFERROR(_xlfn.XLOOKUP(M1048&amp;(F1048+5),'Báo cáo'!#REF!,'Báo cáo'!#REF!),IFERROR(_xlfn.XLOOKUP(M1048&amp;(F1048+2),'Báo cáo'!#REF!,'Báo cáo'!#REF!),IFERROR(_xlfn.XLOOKUP(M1048&amp;(F1048-6),'Báo cáo'!#REF!,'Báo cáo'!#REF!),IFERROR(_xlfn.XLOOKUP(M1048&amp;(F1048-1),'Báo cáo'!#REF!,'Báo cáo'!#REF!),IFERROR(_xlfn.XLOOKUP(M1048&amp;(F1048+3),'Báo cáo'!#REF!,'Báo cáo'!#REF!),IFERROR(_xlfn.XLOOKUP(M1048&amp;(F1048+1),'Báo cáo'!#REF!,'Báo cáo'!#REF!),IFERROR(_xlfn.XLOOKUP(M1048&amp;(F1048-4),'Báo cáo'!#REF!,'Báo cáo'!#REF!),IFERROR(_xlfn.XLOOKUP(M1048&amp;(F1048+6),'Báo cáo'!#REF!,'Báo cáo'!#REF!),IFERROR(_xlfn.XLOOKUP(M1048&amp;(F1048-2),'Báo cáo'!#REF!,'Báo cáo'!#REF!),IFERROR(_xlfn.XLOOKUP(M1048&amp;(F1048+4),'Báo cáo'!#REF!,'Báo cáo'!#REF!),_xlfn.XLOOKUP(M1048&amp;(F1048+13),'Báo cáo'!#REF!,'Báo cáo'!#REF!))))))))))))))</f>
        <v>#REF!</v>
      </c>
    </row>
    <row r="1049" spans="1:15" hidden="1">
      <c r="A1049">
        <v>510028</v>
      </c>
      <c r="B1049" t="s">
        <v>18518</v>
      </c>
      <c r="C1049" t="s">
        <v>18519</v>
      </c>
      <c r="D1049" t="s">
        <v>22024</v>
      </c>
      <c r="E1049" s="79" t="s">
        <v>22025</v>
      </c>
      <c r="F1049" s="80">
        <v>2399004</v>
      </c>
      <c r="G1049" s="81">
        <v>46175</v>
      </c>
      <c r="H1049" s="81"/>
      <c r="I1049" s="81"/>
      <c r="J1049" s="81">
        <v>46213</v>
      </c>
      <c r="K1049" t="s">
        <v>21152</v>
      </c>
      <c r="L1049" s="21">
        <v>46213</v>
      </c>
      <c r="M1049">
        <f t="shared" si="32"/>
        <v>39585</v>
      </c>
      <c r="N1049" t="str">
        <f t="shared" si="33"/>
        <v>395852399004</v>
      </c>
      <c r="O1049" t="e">
        <f>IFERROR(_xlfn.XLOOKUP(M1049&amp;(F1049),'Báo cáo'!#REF!,'Báo cáo'!#REF!),IFERROR(_xlfn.XLOOKUP(M1049&amp;(F1049-3),'Báo cáo'!#REF!,'Báo cáo'!#REF!),IFERROR(_xlfn.XLOOKUP(M1049&amp;(F1049-5),'Báo cáo'!#REF!,'Báo cáo'!#REF!),IFERROR(_xlfn.XLOOKUP(M1049&amp;(F1049+5),'Báo cáo'!#REF!,'Báo cáo'!#REF!),IFERROR(_xlfn.XLOOKUP(M1049&amp;(F1049+2),'Báo cáo'!#REF!,'Báo cáo'!#REF!),IFERROR(_xlfn.XLOOKUP(M1049&amp;(F1049-6),'Báo cáo'!#REF!,'Báo cáo'!#REF!),IFERROR(_xlfn.XLOOKUP(M1049&amp;(F1049-1),'Báo cáo'!#REF!,'Báo cáo'!#REF!),IFERROR(_xlfn.XLOOKUP(M1049&amp;(F1049+3),'Báo cáo'!#REF!,'Báo cáo'!#REF!),IFERROR(_xlfn.XLOOKUP(M1049&amp;(F1049+1),'Báo cáo'!#REF!,'Báo cáo'!#REF!),IFERROR(_xlfn.XLOOKUP(M1049&amp;(F1049-4),'Báo cáo'!#REF!,'Báo cáo'!#REF!),IFERROR(_xlfn.XLOOKUP(M1049&amp;(F1049+6),'Báo cáo'!#REF!,'Báo cáo'!#REF!),IFERROR(_xlfn.XLOOKUP(M1049&amp;(F1049-2),'Báo cáo'!#REF!,'Báo cáo'!#REF!),IFERROR(_xlfn.XLOOKUP(M1049&amp;(F1049+4),'Báo cáo'!#REF!,'Báo cáo'!#REF!),_xlfn.XLOOKUP(M1049&amp;(F1049+13),'Báo cáo'!#REF!,'Báo cáo'!#REF!))))))))))))))</f>
        <v>#REF!</v>
      </c>
    </row>
    <row r="1050" spans="1:15" hidden="1">
      <c r="A1050">
        <v>510029</v>
      </c>
      <c r="B1050" t="s">
        <v>18518</v>
      </c>
      <c r="C1050" t="s">
        <v>18519</v>
      </c>
      <c r="D1050" t="s">
        <v>22026</v>
      </c>
      <c r="E1050" s="79" t="s">
        <v>22027</v>
      </c>
      <c r="F1050" s="80">
        <v>5730251</v>
      </c>
      <c r="G1050" s="81">
        <v>46164</v>
      </c>
      <c r="H1050" s="81"/>
      <c r="I1050" s="81"/>
      <c r="J1050" s="81">
        <v>46213</v>
      </c>
      <c r="K1050" t="s">
        <v>18389</v>
      </c>
      <c r="L1050" s="21">
        <v>46213</v>
      </c>
      <c r="M1050">
        <f t="shared" si="32"/>
        <v>36500</v>
      </c>
      <c r="N1050" t="str">
        <f t="shared" si="33"/>
        <v>365005730251</v>
      </c>
      <c r="O1050" t="e">
        <f>IFERROR(_xlfn.XLOOKUP(M1050&amp;(F1050),'Báo cáo'!#REF!,'Báo cáo'!#REF!),IFERROR(_xlfn.XLOOKUP(M1050&amp;(F1050-3),'Báo cáo'!#REF!,'Báo cáo'!#REF!),IFERROR(_xlfn.XLOOKUP(M1050&amp;(F1050-5),'Báo cáo'!#REF!,'Báo cáo'!#REF!),IFERROR(_xlfn.XLOOKUP(M1050&amp;(F1050+5),'Báo cáo'!#REF!,'Báo cáo'!#REF!),IFERROR(_xlfn.XLOOKUP(M1050&amp;(F1050+2),'Báo cáo'!#REF!,'Báo cáo'!#REF!),IFERROR(_xlfn.XLOOKUP(M1050&amp;(F1050-6),'Báo cáo'!#REF!,'Báo cáo'!#REF!),IFERROR(_xlfn.XLOOKUP(M1050&amp;(F1050-1),'Báo cáo'!#REF!,'Báo cáo'!#REF!),IFERROR(_xlfn.XLOOKUP(M1050&amp;(F1050+3),'Báo cáo'!#REF!,'Báo cáo'!#REF!),IFERROR(_xlfn.XLOOKUP(M1050&amp;(F1050+1),'Báo cáo'!#REF!,'Báo cáo'!#REF!),IFERROR(_xlfn.XLOOKUP(M1050&amp;(F1050-4),'Báo cáo'!#REF!,'Báo cáo'!#REF!),IFERROR(_xlfn.XLOOKUP(M1050&amp;(F1050+6),'Báo cáo'!#REF!,'Báo cáo'!#REF!),IFERROR(_xlfn.XLOOKUP(M1050&amp;(F1050-2),'Báo cáo'!#REF!,'Báo cáo'!#REF!),IFERROR(_xlfn.XLOOKUP(M1050&amp;(F1050+4),'Báo cáo'!#REF!,'Báo cáo'!#REF!),_xlfn.XLOOKUP(M1050&amp;(F1050+13),'Báo cáo'!#REF!,'Báo cáo'!#REF!))))))))))))))</f>
        <v>#REF!</v>
      </c>
    </row>
    <row r="1051" spans="1:15" hidden="1">
      <c r="A1051">
        <v>510029</v>
      </c>
      <c r="B1051" t="s">
        <v>18518</v>
      </c>
      <c r="C1051" t="s">
        <v>18519</v>
      </c>
      <c r="D1051" t="s">
        <v>22028</v>
      </c>
      <c r="E1051" s="79" t="s">
        <v>22029</v>
      </c>
      <c r="F1051" s="80">
        <v>6120711</v>
      </c>
      <c r="G1051" s="81">
        <v>46164</v>
      </c>
      <c r="H1051" s="81"/>
      <c r="I1051" s="81"/>
      <c r="J1051" s="81">
        <v>46213</v>
      </c>
      <c r="K1051" t="s">
        <v>18386</v>
      </c>
      <c r="L1051" s="21">
        <v>46213</v>
      </c>
      <c r="M1051">
        <f t="shared" si="32"/>
        <v>36501</v>
      </c>
      <c r="N1051" t="str">
        <f t="shared" si="33"/>
        <v>365016120711</v>
      </c>
      <c r="O1051" t="e">
        <f>IFERROR(_xlfn.XLOOKUP(M1051&amp;(F1051),'Báo cáo'!#REF!,'Báo cáo'!#REF!),IFERROR(_xlfn.XLOOKUP(M1051&amp;(F1051-3),'Báo cáo'!#REF!,'Báo cáo'!#REF!),IFERROR(_xlfn.XLOOKUP(M1051&amp;(F1051-5),'Báo cáo'!#REF!,'Báo cáo'!#REF!),IFERROR(_xlfn.XLOOKUP(M1051&amp;(F1051+5),'Báo cáo'!#REF!,'Báo cáo'!#REF!),IFERROR(_xlfn.XLOOKUP(M1051&amp;(F1051+2),'Báo cáo'!#REF!,'Báo cáo'!#REF!),IFERROR(_xlfn.XLOOKUP(M1051&amp;(F1051-6),'Báo cáo'!#REF!,'Báo cáo'!#REF!),IFERROR(_xlfn.XLOOKUP(M1051&amp;(F1051-1),'Báo cáo'!#REF!,'Báo cáo'!#REF!),IFERROR(_xlfn.XLOOKUP(M1051&amp;(F1051+3),'Báo cáo'!#REF!,'Báo cáo'!#REF!),IFERROR(_xlfn.XLOOKUP(M1051&amp;(F1051+1),'Báo cáo'!#REF!,'Báo cáo'!#REF!),IFERROR(_xlfn.XLOOKUP(M1051&amp;(F1051-4),'Báo cáo'!#REF!,'Báo cáo'!#REF!),IFERROR(_xlfn.XLOOKUP(M1051&amp;(F1051+6),'Báo cáo'!#REF!,'Báo cáo'!#REF!),IFERROR(_xlfn.XLOOKUP(M1051&amp;(F1051-2),'Báo cáo'!#REF!,'Báo cáo'!#REF!),IFERROR(_xlfn.XLOOKUP(M1051&amp;(F1051+4),'Báo cáo'!#REF!,'Báo cáo'!#REF!),_xlfn.XLOOKUP(M1051&amp;(F1051+13),'Báo cáo'!#REF!,'Báo cáo'!#REF!))))))))))))))</f>
        <v>#REF!</v>
      </c>
    </row>
    <row r="1052" spans="1:15" hidden="1">
      <c r="A1052">
        <v>510029</v>
      </c>
      <c r="B1052" t="s">
        <v>18518</v>
      </c>
      <c r="C1052" t="s">
        <v>18519</v>
      </c>
      <c r="D1052" t="s">
        <v>22030</v>
      </c>
      <c r="E1052" s="79" t="s">
        <v>22031</v>
      </c>
      <c r="F1052" s="80">
        <v>-2109170</v>
      </c>
      <c r="G1052" s="81">
        <v>46184</v>
      </c>
      <c r="H1052" s="81"/>
      <c r="I1052" s="81"/>
      <c r="J1052" s="81">
        <v>46213</v>
      </c>
      <c r="K1052" t="s">
        <v>22050</v>
      </c>
      <c r="L1052" s="21">
        <v>46213</v>
      </c>
      <c r="M1052">
        <f t="shared" si="32"/>
        <v>65</v>
      </c>
      <c r="N1052" t="str">
        <f t="shared" si="33"/>
        <v>65-2109170</v>
      </c>
      <c r="O1052" t="e">
        <f>IFERROR(_xlfn.XLOOKUP(M1052&amp;(F1052),'Báo cáo'!#REF!,'Báo cáo'!#REF!),IFERROR(_xlfn.XLOOKUP(M1052&amp;(F1052-3),'Báo cáo'!#REF!,'Báo cáo'!#REF!),IFERROR(_xlfn.XLOOKUP(M1052&amp;(F1052-5),'Báo cáo'!#REF!,'Báo cáo'!#REF!),IFERROR(_xlfn.XLOOKUP(M1052&amp;(F1052+5),'Báo cáo'!#REF!,'Báo cáo'!#REF!),IFERROR(_xlfn.XLOOKUP(M1052&amp;(F1052+2),'Báo cáo'!#REF!,'Báo cáo'!#REF!),IFERROR(_xlfn.XLOOKUP(M1052&amp;(F1052-6),'Báo cáo'!#REF!,'Báo cáo'!#REF!),IFERROR(_xlfn.XLOOKUP(M1052&amp;(F1052-1),'Báo cáo'!#REF!,'Báo cáo'!#REF!),IFERROR(_xlfn.XLOOKUP(M1052&amp;(F1052+3),'Báo cáo'!#REF!,'Báo cáo'!#REF!),IFERROR(_xlfn.XLOOKUP(M1052&amp;(F1052+1),'Báo cáo'!#REF!,'Báo cáo'!#REF!),IFERROR(_xlfn.XLOOKUP(M1052&amp;(F1052-4),'Báo cáo'!#REF!,'Báo cáo'!#REF!),IFERROR(_xlfn.XLOOKUP(M1052&amp;(F1052+6),'Báo cáo'!#REF!,'Báo cáo'!#REF!),IFERROR(_xlfn.XLOOKUP(M1052&amp;(F1052-2),'Báo cáo'!#REF!,'Báo cáo'!#REF!),IFERROR(_xlfn.XLOOKUP(M1052&amp;(F1052+4),'Báo cáo'!#REF!,'Báo cáo'!#REF!),_xlfn.XLOOKUP(M1052&amp;(F1052+13),'Báo cáo'!#REF!,'Báo cáo'!#REF!))))))))))))))</f>
        <v>#REF!</v>
      </c>
    </row>
    <row r="1053" spans="1:15" hidden="1">
      <c r="A1053">
        <v>520090</v>
      </c>
      <c r="B1053" t="s">
        <v>18518</v>
      </c>
      <c r="C1053" t="s">
        <v>18519</v>
      </c>
      <c r="D1053" t="s">
        <v>22032</v>
      </c>
      <c r="E1053" s="79" t="s">
        <v>22033</v>
      </c>
      <c r="F1053" s="80">
        <v>-221653</v>
      </c>
      <c r="G1053" s="81">
        <v>46197</v>
      </c>
      <c r="H1053" s="81"/>
      <c r="I1053" s="81"/>
      <c r="J1053" s="81">
        <v>46213</v>
      </c>
      <c r="K1053" t="s">
        <v>22051</v>
      </c>
      <c r="L1053" s="21">
        <v>46213</v>
      </c>
      <c r="M1053">
        <f t="shared" si="32"/>
        <v>95</v>
      </c>
      <c r="N1053" t="str">
        <f t="shared" si="33"/>
        <v>95-221653</v>
      </c>
      <c r="O1053" t="e">
        <f>IFERROR(_xlfn.XLOOKUP(M1053&amp;(F1053),'Báo cáo'!#REF!,'Báo cáo'!#REF!),IFERROR(_xlfn.XLOOKUP(M1053&amp;(F1053-3),'Báo cáo'!#REF!,'Báo cáo'!#REF!),IFERROR(_xlfn.XLOOKUP(M1053&amp;(F1053-5),'Báo cáo'!#REF!,'Báo cáo'!#REF!),IFERROR(_xlfn.XLOOKUP(M1053&amp;(F1053+5),'Báo cáo'!#REF!,'Báo cáo'!#REF!),IFERROR(_xlfn.XLOOKUP(M1053&amp;(F1053+2),'Báo cáo'!#REF!,'Báo cáo'!#REF!),IFERROR(_xlfn.XLOOKUP(M1053&amp;(F1053-6),'Báo cáo'!#REF!,'Báo cáo'!#REF!),IFERROR(_xlfn.XLOOKUP(M1053&amp;(F1053-1),'Báo cáo'!#REF!,'Báo cáo'!#REF!),IFERROR(_xlfn.XLOOKUP(M1053&amp;(F1053+3),'Báo cáo'!#REF!,'Báo cáo'!#REF!),IFERROR(_xlfn.XLOOKUP(M1053&amp;(F1053+1),'Báo cáo'!#REF!,'Báo cáo'!#REF!),IFERROR(_xlfn.XLOOKUP(M1053&amp;(F1053-4),'Báo cáo'!#REF!,'Báo cáo'!#REF!),IFERROR(_xlfn.XLOOKUP(M1053&amp;(F1053+6),'Báo cáo'!#REF!,'Báo cáo'!#REF!),IFERROR(_xlfn.XLOOKUP(M1053&amp;(F1053-2),'Báo cáo'!#REF!,'Báo cáo'!#REF!),IFERROR(_xlfn.XLOOKUP(M1053&amp;(F1053+4),'Báo cáo'!#REF!,'Báo cáo'!#REF!),_xlfn.XLOOKUP(M1053&amp;(F1053+13),'Báo cáo'!#REF!,'Báo cáo'!#REF!))))))))))))))</f>
        <v>#REF!</v>
      </c>
    </row>
    <row r="1054" spans="1:15" hidden="1">
      <c r="A1054">
        <v>570010</v>
      </c>
      <c r="B1054" t="s">
        <v>18518</v>
      </c>
      <c r="C1054" t="s">
        <v>18519</v>
      </c>
      <c r="D1054" t="s">
        <v>22034</v>
      </c>
      <c r="E1054" s="79" t="s">
        <v>22035</v>
      </c>
      <c r="F1054" s="80">
        <v>3842816</v>
      </c>
      <c r="G1054" s="81">
        <v>46172</v>
      </c>
      <c r="H1054" s="81"/>
      <c r="I1054" s="81"/>
      <c r="J1054" s="81">
        <v>46213</v>
      </c>
      <c r="K1054" t="s">
        <v>18440</v>
      </c>
      <c r="L1054" s="21">
        <v>46213</v>
      </c>
      <c r="M1054">
        <f t="shared" si="32"/>
        <v>37935</v>
      </c>
      <c r="N1054" t="str">
        <f t="shared" si="33"/>
        <v>379353842816</v>
      </c>
      <c r="O1054" t="e">
        <f>IFERROR(_xlfn.XLOOKUP(M1054&amp;(F1054),'Báo cáo'!#REF!,'Báo cáo'!#REF!),IFERROR(_xlfn.XLOOKUP(M1054&amp;(F1054-3),'Báo cáo'!#REF!,'Báo cáo'!#REF!),IFERROR(_xlfn.XLOOKUP(M1054&amp;(F1054-5),'Báo cáo'!#REF!,'Báo cáo'!#REF!),IFERROR(_xlfn.XLOOKUP(M1054&amp;(F1054+5),'Báo cáo'!#REF!,'Báo cáo'!#REF!),IFERROR(_xlfn.XLOOKUP(M1054&amp;(F1054+2),'Báo cáo'!#REF!,'Báo cáo'!#REF!),IFERROR(_xlfn.XLOOKUP(M1054&amp;(F1054-6),'Báo cáo'!#REF!,'Báo cáo'!#REF!),IFERROR(_xlfn.XLOOKUP(M1054&amp;(F1054-1),'Báo cáo'!#REF!,'Báo cáo'!#REF!),IFERROR(_xlfn.XLOOKUP(M1054&amp;(F1054+3),'Báo cáo'!#REF!,'Báo cáo'!#REF!),IFERROR(_xlfn.XLOOKUP(M1054&amp;(F1054+1),'Báo cáo'!#REF!,'Báo cáo'!#REF!),IFERROR(_xlfn.XLOOKUP(M1054&amp;(F1054-4),'Báo cáo'!#REF!,'Báo cáo'!#REF!),IFERROR(_xlfn.XLOOKUP(M1054&amp;(F1054+6),'Báo cáo'!#REF!,'Báo cáo'!#REF!),IFERROR(_xlfn.XLOOKUP(M1054&amp;(F1054-2),'Báo cáo'!#REF!,'Báo cáo'!#REF!),IFERROR(_xlfn.XLOOKUP(M1054&amp;(F1054+4),'Báo cáo'!#REF!,'Báo cáo'!#REF!),_xlfn.XLOOKUP(M1054&amp;(F1054+13),'Báo cáo'!#REF!,'Báo cáo'!#REF!))))))))))))))</f>
        <v>#REF!</v>
      </c>
    </row>
    <row r="1055" spans="1:15" hidden="1">
      <c r="A1055">
        <v>570010</v>
      </c>
      <c r="B1055" t="s">
        <v>18518</v>
      </c>
      <c r="C1055" t="s">
        <v>18519</v>
      </c>
      <c r="D1055" t="s">
        <v>22036</v>
      </c>
      <c r="E1055" s="79" t="s">
        <v>22037</v>
      </c>
      <c r="F1055" s="80">
        <v>1259402</v>
      </c>
      <c r="G1055" s="81">
        <v>46165</v>
      </c>
      <c r="H1055" s="81"/>
      <c r="I1055" s="81"/>
      <c r="J1055" s="81">
        <v>46213</v>
      </c>
      <c r="K1055" t="s">
        <v>18377</v>
      </c>
      <c r="L1055" s="21">
        <v>46213</v>
      </c>
      <c r="M1055">
        <f t="shared" si="32"/>
        <v>36496</v>
      </c>
      <c r="N1055" t="str">
        <f t="shared" si="33"/>
        <v>364961259402</v>
      </c>
      <c r="O1055" t="e">
        <f>IFERROR(_xlfn.XLOOKUP(M1055&amp;(F1055),'Báo cáo'!#REF!,'Báo cáo'!#REF!),IFERROR(_xlfn.XLOOKUP(M1055&amp;(F1055-3),'Báo cáo'!#REF!,'Báo cáo'!#REF!),IFERROR(_xlfn.XLOOKUP(M1055&amp;(F1055-5),'Báo cáo'!#REF!,'Báo cáo'!#REF!),IFERROR(_xlfn.XLOOKUP(M1055&amp;(F1055+5),'Báo cáo'!#REF!,'Báo cáo'!#REF!),IFERROR(_xlfn.XLOOKUP(M1055&amp;(F1055+2),'Báo cáo'!#REF!,'Báo cáo'!#REF!),IFERROR(_xlfn.XLOOKUP(M1055&amp;(F1055-6),'Báo cáo'!#REF!,'Báo cáo'!#REF!),IFERROR(_xlfn.XLOOKUP(M1055&amp;(F1055-1),'Báo cáo'!#REF!,'Báo cáo'!#REF!),IFERROR(_xlfn.XLOOKUP(M1055&amp;(F1055+3),'Báo cáo'!#REF!,'Báo cáo'!#REF!),IFERROR(_xlfn.XLOOKUP(M1055&amp;(F1055+1),'Báo cáo'!#REF!,'Báo cáo'!#REF!),IFERROR(_xlfn.XLOOKUP(M1055&amp;(F1055-4),'Báo cáo'!#REF!,'Báo cáo'!#REF!),IFERROR(_xlfn.XLOOKUP(M1055&amp;(F1055+6),'Báo cáo'!#REF!,'Báo cáo'!#REF!),IFERROR(_xlfn.XLOOKUP(M1055&amp;(F1055-2),'Báo cáo'!#REF!,'Báo cáo'!#REF!),IFERROR(_xlfn.XLOOKUP(M1055&amp;(F1055+4),'Báo cáo'!#REF!,'Báo cáo'!#REF!),_xlfn.XLOOKUP(M1055&amp;(F1055+13),'Báo cáo'!#REF!,'Báo cáo'!#REF!))))))))))))))</f>
        <v>#REF!</v>
      </c>
    </row>
    <row r="1056" spans="1:15" hidden="1">
      <c r="A1056">
        <v>570010</v>
      </c>
      <c r="B1056" t="s">
        <v>18518</v>
      </c>
      <c r="C1056" t="s">
        <v>18519</v>
      </c>
      <c r="D1056" t="s">
        <v>22038</v>
      </c>
      <c r="E1056" s="79" t="s">
        <v>22039</v>
      </c>
      <c r="F1056" s="80">
        <v>4186148</v>
      </c>
      <c r="G1056" s="81">
        <v>46169</v>
      </c>
      <c r="H1056" s="81"/>
      <c r="I1056" s="81"/>
      <c r="J1056" s="81">
        <v>46213</v>
      </c>
      <c r="K1056" t="s">
        <v>18395</v>
      </c>
      <c r="L1056" s="21">
        <v>46213</v>
      </c>
      <c r="M1056">
        <f t="shared" si="32"/>
        <v>37754</v>
      </c>
      <c r="N1056" t="str">
        <f t="shared" si="33"/>
        <v>377544186148</v>
      </c>
      <c r="O1056" t="e">
        <f>IFERROR(_xlfn.XLOOKUP(M1056&amp;(F1056),'Báo cáo'!#REF!,'Báo cáo'!#REF!),IFERROR(_xlfn.XLOOKUP(M1056&amp;(F1056-3),'Báo cáo'!#REF!,'Báo cáo'!#REF!),IFERROR(_xlfn.XLOOKUP(M1056&amp;(F1056-5),'Báo cáo'!#REF!,'Báo cáo'!#REF!),IFERROR(_xlfn.XLOOKUP(M1056&amp;(F1056+5),'Báo cáo'!#REF!,'Báo cáo'!#REF!),IFERROR(_xlfn.XLOOKUP(M1056&amp;(F1056+2),'Báo cáo'!#REF!,'Báo cáo'!#REF!),IFERROR(_xlfn.XLOOKUP(M1056&amp;(F1056-6),'Báo cáo'!#REF!,'Báo cáo'!#REF!),IFERROR(_xlfn.XLOOKUP(M1056&amp;(F1056-1),'Báo cáo'!#REF!,'Báo cáo'!#REF!),IFERROR(_xlfn.XLOOKUP(M1056&amp;(F1056+3),'Báo cáo'!#REF!,'Báo cáo'!#REF!),IFERROR(_xlfn.XLOOKUP(M1056&amp;(F1056+1),'Báo cáo'!#REF!,'Báo cáo'!#REF!),IFERROR(_xlfn.XLOOKUP(M1056&amp;(F1056-4),'Báo cáo'!#REF!,'Báo cáo'!#REF!),IFERROR(_xlfn.XLOOKUP(M1056&amp;(F1056+6),'Báo cáo'!#REF!,'Báo cáo'!#REF!),IFERROR(_xlfn.XLOOKUP(M1056&amp;(F1056-2),'Báo cáo'!#REF!,'Báo cáo'!#REF!),IFERROR(_xlfn.XLOOKUP(M1056&amp;(F1056+4),'Báo cáo'!#REF!,'Báo cáo'!#REF!),_xlfn.XLOOKUP(M1056&amp;(F1056+13),'Báo cáo'!#REF!,'Báo cáo'!#REF!))))))))))))))</f>
        <v>#REF!</v>
      </c>
    </row>
    <row r="1057" spans="1:15" hidden="1">
      <c r="A1057">
        <v>570010</v>
      </c>
      <c r="B1057" t="s">
        <v>18518</v>
      </c>
      <c r="C1057" t="s">
        <v>18519</v>
      </c>
      <c r="D1057" t="s">
        <v>22040</v>
      </c>
      <c r="E1057" s="79" t="s">
        <v>22041</v>
      </c>
      <c r="F1057" s="80">
        <v>4263516</v>
      </c>
      <c r="G1057" s="81">
        <v>46165</v>
      </c>
      <c r="H1057" s="81"/>
      <c r="I1057" s="81"/>
      <c r="J1057" s="81">
        <v>46213</v>
      </c>
      <c r="K1057" t="s">
        <v>18374</v>
      </c>
      <c r="L1057" s="21">
        <v>46213</v>
      </c>
      <c r="M1057">
        <f t="shared" si="32"/>
        <v>36497</v>
      </c>
      <c r="N1057" t="str">
        <f t="shared" si="33"/>
        <v>364974263516</v>
      </c>
      <c r="O1057" t="e">
        <f>IFERROR(_xlfn.XLOOKUP(M1057&amp;(F1057),'Báo cáo'!#REF!,'Báo cáo'!#REF!),IFERROR(_xlfn.XLOOKUP(M1057&amp;(F1057-3),'Báo cáo'!#REF!,'Báo cáo'!#REF!),IFERROR(_xlfn.XLOOKUP(M1057&amp;(F1057-5),'Báo cáo'!#REF!,'Báo cáo'!#REF!),IFERROR(_xlfn.XLOOKUP(M1057&amp;(F1057+5),'Báo cáo'!#REF!,'Báo cáo'!#REF!),IFERROR(_xlfn.XLOOKUP(M1057&amp;(F1057+2),'Báo cáo'!#REF!,'Báo cáo'!#REF!),IFERROR(_xlfn.XLOOKUP(M1057&amp;(F1057-6),'Báo cáo'!#REF!,'Báo cáo'!#REF!),IFERROR(_xlfn.XLOOKUP(M1057&amp;(F1057-1),'Báo cáo'!#REF!,'Báo cáo'!#REF!),IFERROR(_xlfn.XLOOKUP(M1057&amp;(F1057+3),'Báo cáo'!#REF!,'Báo cáo'!#REF!),IFERROR(_xlfn.XLOOKUP(M1057&amp;(F1057+1),'Báo cáo'!#REF!,'Báo cáo'!#REF!),IFERROR(_xlfn.XLOOKUP(M1057&amp;(F1057-4),'Báo cáo'!#REF!,'Báo cáo'!#REF!),IFERROR(_xlfn.XLOOKUP(M1057&amp;(F1057+6),'Báo cáo'!#REF!,'Báo cáo'!#REF!),IFERROR(_xlfn.XLOOKUP(M1057&amp;(F1057-2),'Báo cáo'!#REF!,'Báo cáo'!#REF!),IFERROR(_xlfn.XLOOKUP(M1057&amp;(F1057+4),'Báo cáo'!#REF!,'Báo cáo'!#REF!),_xlfn.XLOOKUP(M1057&amp;(F1057+13),'Báo cáo'!#REF!,'Báo cáo'!#REF!))))))))))))))</f>
        <v>#REF!</v>
      </c>
    </row>
  </sheetData>
  <autoFilter ref="A1:WVR1057" xr:uid="{D6DB70E1-524A-4676-8E48-B9CE73C506D1}">
    <filterColumn colId="10">
      <filters>
        <filter val="00000167"/>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0908F-B526-4F47-9DC8-36208F8D25BD}">
  <sheetPr>
    <outlinePr summaryBelow="0"/>
  </sheetPr>
  <dimension ref="A1:AG1031"/>
  <sheetViews>
    <sheetView zoomScaleNormal="100" workbookViewId="0">
      <pane ySplit="3" topLeftCell="A215" activePane="bottomLeft" state="frozen"/>
      <selection activeCell="C1" sqref="C1"/>
      <selection pane="bottomLeft" activeCell="E215" sqref="E215:E974"/>
    </sheetView>
  </sheetViews>
  <sheetFormatPr defaultColWidth="9.140625" defaultRowHeight="25.5" customHeight="1"/>
  <cols>
    <col min="1" max="1" width="17.7109375" style="3" bestFit="1" customWidth="1"/>
    <col min="2" max="2" width="51.42578125" style="3" customWidth="1"/>
    <col min="3" max="3" width="15" style="4" customWidth="1"/>
    <col min="4" max="4" width="14.28515625" style="5" customWidth="1"/>
    <col min="5" max="5" width="13.5703125" style="4" customWidth="1"/>
    <col min="6" max="6" width="27.28515625" style="2" bestFit="1" customWidth="1"/>
    <col min="7" max="7" width="96" style="2" bestFit="1" customWidth="1"/>
    <col min="8" max="8" width="13.42578125" style="2" bestFit="1" customWidth="1"/>
    <col min="9" max="9" width="18" style="2" bestFit="1" customWidth="1"/>
    <col min="10" max="10" width="13.28515625" style="2" bestFit="1" customWidth="1"/>
    <col min="11" max="11" width="14.85546875" style="7" bestFit="1" customWidth="1"/>
    <col min="12" max="12" width="12.85546875" bestFit="1" customWidth="1"/>
    <col min="13" max="13" width="12.85546875" style="6" bestFit="1" customWidth="1"/>
    <col min="14" max="14" width="17.140625" style="7" customWidth="1"/>
    <col min="15" max="15" width="16.28515625" style="18" customWidth="1"/>
    <col min="16" max="16" width="16.28515625" style="7" customWidth="1"/>
    <col min="17" max="17" width="16.28515625" style="18" customWidth="1"/>
    <col min="18" max="18" width="20.5703125" customWidth="1"/>
    <col min="19" max="19" width="16.140625" style="21" bestFit="1" customWidth="1"/>
    <col min="21" max="21" width="12.85546875" style="7" bestFit="1" customWidth="1"/>
    <col min="23" max="23" width="8.85546875" style="18" customWidth="1"/>
    <col min="24" max="24" width="7.85546875" style="18" customWidth="1"/>
    <col min="25" max="25" width="43.28515625" style="7" bestFit="1" customWidth="1"/>
    <col min="26" max="26" width="7.42578125" style="42" customWidth="1"/>
    <col min="27" max="27" width="9.7109375" style="42" customWidth="1"/>
    <col min="28" max="28" width="15.7109375" style="8" customWidth="1"/>
    <col min="29" max="29" width="16.5703125" style="2" customWidth="1"/>
    <col min="30" max="30" width="14.28515625" style="2" customWidth="1"/>
    <col min="31" max="31" width="18.28515625" style="2" customWidth="1"/>
    <col min="32" max="16384" width="9.140625" style="2"/>
  </cols>
  <sheetData>
    <row r="1" spans="1:33" ht="25.5" customHeight="1">
      <c r="A1" s="1" t="s">
        <v>1</v>
      </c>
      <c r="B1" s="1"/>
      <c r="C1" s="1"/>
      <c r="D1" s="1"/>
      <c r="E1" s="1"/>
      <c r="F1" s="1"/>
      <c r="G1" s="1"/>
      <c r="H1" s="1"/>
      <c r="I1" s="1"/>
      <c r="J1" s="1"/>
      <c r="K1" s="1" t="s">
        <v>18898</v>
      </c>
      <c r="L1" s="1"/>
      <c r="M1" s="19"/>
      <c r="N1" s="1"/>
      <c r="O1" s="16"/>
      <c r="P1" s="1"/>
      <c r="Q1" s="33">
        <f>+SUBTOTAL(9,$Q$3:$Q$1048576)</f>
        <v>3115631346</v>
      </c>
      <c r="R1" s="45"/>
      <c r="S1" s="19"/>
      <c r="T1" s="1"/>
      <c r="U1" s="1"/>
      <c r="V1" s="16"/>
      <c r="W1" s="1"/>
      <c r="X1" s="16"/>
      <c r="Y1" s="1"/>
      <c r="Z1" s="41"/>
      <c r="AB1" s="2"/>
    </row>
    <row r="2" spans="1:33" ht="25.5" customHeight="1">
      <c r="A2" s="1" t="s">
        <v>4</v>
      </c>
      <c r="B2" s="1"/>
      <c r="C2" s="1"/>
      <c r="D2" s="1"/>
      <c r="E2" s="1"/>
      <c r="F2" s="1"/>
      <c r="G2" s="1"/>
      <c r="H2" s="1"/>
      <c r="I2" s="1"/>
      <c r="J2" s="1"/>
      <c r="K2" s="1"/>
      <c r="L2" s="1"/>
      <c r="M2" s="19"/>
      <c r="N2" s="1"/>
      <c r="O2" s="16"/>
      <c r="P2" s="1"/>
      <c r="Q2" s="16"/>
      <c r="R2" s="1"/>
      <c r="S2" s="19"/>
      <c r="T2" s="1"/>
      <c r="U2" s="1"/>
      <c r="V2" s="16"/>
      <c r="W2" s="1"/>
      <c r="X2" s="16"/>
      <c r="Y2" s="1"/>
      <c r="Z2" s="41"/>
      <c r="AB2" s="2"/>
    </row>
    <row r="3" spans="1:33" ht="25.5" customHeight="1">
      <c r="A3" s="9" t="s">
        <v>8</v>
      </c>
      <c r="B3" s="9" t="s">
        <v>19</v>
      </c>
      <c r="C3" s="10" t="s">
        <v>11</v>
      </c>
      <c r="D3" s="11" t="s">
        <v>12</v>
      </c>
      <c r="E3" s="10" t="s">
        <v>5</v>
      </c>
      <c r="F3" s="11" t="s">
        <v>0</v>
      </c>
      <c r="G3" s="11" t="s">
        <v>14</v>
      </c>
      <c r="H3" s="12" t="s">
        <v>9</v>
      </c>
      <c r="I3" s="12" t="s">
        <v>20</v>
      </c>
      <c r="J3" s="12" t="s">
        <v>21</v>
      </c>
      <c r="K3" s="13" t="s">
        <v>23</v>
      </c>
      <c r="L3" s="13" t="s">
        <v>22</v>
      </c>
      <c r="M3" s="22" t="s">
        <v>17</v>
      </c>
      <c r="N3" s="13" t="s">
        <v>18</v>
      </c>
      <c r="O3" s="17" t="s">
        <v>15</v>
      </c>
      <c r="P3" s="14" t="s">
        <v>24</v>
      </c>
      <c r="Q3" s="17" t="s">
        <v>25</v>
      </c>
      <c r="R3" s="14" t="s">
        <v>3</v>
      </c>
      <c r="S3" s="20" t="s">
        <v>26</v>
      </c>
      <c r="T3" s="14" t="s">
        <v>2</v>
      </c>
      <c r="U3" s="14" t="s">
        <v>6</v>
      </c>
      <c r="V3" s="17" t="s">
        <v>7</v>
      </c>
      <c r="W3" s="15" t="s">
        <v>16</v>
      </c>
      <c r="X3" s="17" t="s">
        <v>13</v>
      </c>
      <c r="Y3" s="15" t="s">
        <v>10</v>
      </c>
      <c r="Z3" s="40" t="s">
        <v>27</v>
      </c>
      <c r="AA3" s="40" t="s">
        <v>28</v>
      </c>
      <c r="AB3" s="39" t="s">
        <v>14546</v>
      </c>
      <c r="AC3" s="34" t="s">
        <v>14547</v>
      </c>
      <c r="AD3" s="34" t="s">
        <v>14548</v>
      </c>
      <c r="AE3" s="34" t="s">
        <v>14549</v>
      </c>
      <c r="AF3" s="34" t="s">
        <v>14550</v>
      </c>
      <c r="AG3" s="34" t="s">
        <v>21114</v>
      </c>
    </row>
    <row r="4" spans="1:33" ht="25.5" hidden="1" customHeight="1">
      <c r="A4" s="46" t="s">
        <v>191</v>
      </c>
      <c r="B4" s="46" t="s">
        <v>192</v>
      </c>
      <c r="C4" s="47">
        <v>45964</v>
      </c>
      <c r="D4" s="46" t="s">
        <v>14551</v>
      </c>
      <c r="E4" s="47">
        <v>45964</v>
      </c>
      <c r="F4" s="46" t="s">
        <v>18900</v>
      </c>
      <c r="G4" s="46" t="s">
        <v>14552</v>
      </c>
      <c r="H4" s="48">
        <v>426560</v>
      </c>
      <c r="I4" s="49">
        <v>0</v>
      </c>
      <c r="J4" s="48">
        <v>34125</v>
      </c>
      <c r="K4" s="48">
        <v>460685</v>
      </c>
      <c r="L4" s="64" t="s">
        <v>41</v>
      </c>
      <c r="M4" s="6">
        <f>IFERROR(VLOOKUP(Table13[[#This Row],[Số hóa đơn]],'Chi tiết tt Mega gửi'!K:L,2,0),"")</f>
        <v>46034</v>
      </c>
      <c r="O4" s="32">
        <f>IF(Table13[[#This Row],[Phân loại]]="Tồn đầu kỳ",Table13[[#This Row],[Tổng giá trị]],0)</f>
        <v>460685</v>
      </c>
      <c r="P4" s="7">
        <f>IF(Table13[[#This Row],[Số còn phải thu ĐK]]&lt;&gt;0,0,IF(Table13[[#This Row],[Phân loại]]="Bán hàng",Table13[[#This Row],[Tổng giá trị]],-Table13[[#This Row],[Tổng giá trị]]))</f>
        <v>0</v>
      </c>
      <c r="Q4" s="32">
        <f t="shared" ref="Q4:Q24" si="0">IF(M4&lt;&gt;"",IF(O4&lt;&gt;0,O4,P4),0)</f>
        <v>460685</v>
      </c>
      <c r="R4" s="7">
        <f>Table13[[#This Row],[Số còn phải thu ĐK]]+Table13[[#This Row],[Giá Trị HD sau CK]]-Table13[[#This Row],[Số tiền đã thu]]</f>
        <v>0</v>
      </c>
      <c r="S4" s="6">
        <f>IF(Table13[[#This Row],[Ngày hóa đơn]]&lt;&gt;"",Table13[[#This Row],[Ngày hóa đơn]],IF(Table13[[#This Row],[Ngày hạch toán]]&lt;&gt;"",Table13[[#This Row],[Ngày hạch toán]],""))</f>
        <v>45964</v>
      </c>
      <c r="T4" s="7"/>
      <c r="U4" s="6">
        <f>IF(Table13[[#This Row],[Ngày tính CN]]="","",S4+T4)</f>
        <v>45964</v>
      </c>
      <c r="V4" s="32">
        <f ca="1">IF(Table13[[#This Row],[Hạn thanh toán]]="","",IF((U4-NOW())&lt;0,0,(U4-NOW())))</f>
        <v>0</v>
      </c>
      <c r="W4" s="32"/>
      <c r="X4" s="32" t="str">
        <f t="shared" ref="X4:X24" ca="1" si="1">IF(OR(U4="",R4=0),"",IF((U4-NOW())&lt;0,-(U4-NOW()),0))</f>
        <v/>
      </c>
      <c r="Y4" s="2" t="str">
        <f t="shared" ref="Y4:Y24" si="2">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42">
        <f t="shared" ref="Z4:Z67" si="3">IF(S4="","",S4)</f>
        <v>45964</v>
      </c>
      <c r="AA4" s="42">
        <f t="shared" ref="AA4:AA67" si="4">IF(M4="","",M4)</f>
        <v>46034</v>
      </c>
      <c r="AD4" s="2" t="str">
        <f>VLOOKUP($A4,MA_KH!$A:$Q,MA_KH!O$1,0)</f>
        <v>MEGA</v>
      </c>
      <c r="AE4" s="2" t="str">
        <f>VLOOKUP($A4,MA_KH!$A:$Q,MA_KH!P$1,0)</f>
        <v>CÔNG TY TNHH MM MEGA MARKET (VIỆT NAM)</v>
      </c>
      <c r="AG4" s="122" t="str">
        <f>Table13[[#This Row],[Số hóa đơn]]&amp;Table13[[#This Row],[Tổng giá trị]]</f>
        <v>00074333460685</v>
      </c>
    </row>
    <row r="5" spans="1:33" ht="25.5" hidden="1" customHeight="1">
      <c r="A5" s="46" t="s">
        <v>191</v>
      </c>
      <c r="B5" s="46" t="s">
        <v>192</v>
      </c>
      <c r="C5" s="47">
        <v>45974</v>
      </c>
      <c r="D5" s="46" t="s">
        <v>14553</v>
      </c>
      <c r="E5" s="47">
        <v>45974</v>
      </c>
      <c r="F5" s="46" t="s">
        <v>18901</v>
      </c>
      <c r="G5" s="46" t="s">
        <v>14554</v>
      </c>
      <c r="H5" s="48">
        <v>4323320</v>
      </c>
      <c r="I5" s="49">
        <v>0</v>
      </c>
      <c r="J5" s="48">
        <v>345866</v>
      </c>
      <c r="K5" s="48">
        <v>4669186</v>
      </c>
      <c r="L5" s="64" t="s">
        <v>41</v>
      </c>
      <c r="M5" s="6">
        <f>IFERROR(VLOOKUP(Table13[[#This Row],[Số hóa đơn]],'Chi tiết tt Mega gửi'!K:L,2,0),"")</f>
        <v>46048</v>
      </c>
      <c r="O5" s="32">
        <f>IF(Table13[[#This Row],[Phân loại]]="Tồn đầu kỳ",Table13[[#This Row],[Tổng giá trị]],0)</f>
        <v>4669186</v>
      </c>
      <c r="P5" s="7">
        <f>IF(Table13[[#This Row],[Số còn phải thu ĐK]]&lt;&gt;0,0,IF(Table13[[#This Row],[Phân loại]]="Bán hàng",Table13[[#This Row],[Tổng giá trị]],-Table13[[#This Row],[Tổng giá trị]]))</f>
        <v>0</v>
      </c>
      <c r="Q5" s="32">
        <f t="shared" si="0"/>
        <v>4669186</v>
      </c>
      <c r="R5" s="7">
        <f>Table13[[#This Row],[Số còn phải thu ĐK]]+Table13[[#This Row],[Giá Trị HD sau CK]]-Table13[[#This Row],[Số tiền đã thu]]</f>
        <v>0</v>
      </c>
      <c r="S5" s="6">
        <f>IF(Table13[[#This Row],[Ngày hóa đơn]]&lt;&gt;"",Table13[[#This Row],[Ngày hóa đơn]],IF(Table13[[#This Row],[Ngày hạch toán]]&lt;&gt;"",Table13[[#This Row],[Ngày hạch toán]],""))</f>
        <v>45974</v>
      </c>
      <c r="T5" s="7"/>
      <c r="U5" s="6">
        <f>IF(Table13[[#This Row],[Ngày tính CN]]="","",S5+T5)</f>
        <v>45974</v>
      </c>
      <c r="V5" s="32">
        <f ca="1">IF(Table13[[#This Row],[Hạn thanh toán]]="","",IF((U5-NOW())&lt;0,0,(U5-NOW())))</f>
        <v>0</v>
      </c>
      <c r="W5" s="32"/>
      <c r="X5" s="32" t="str">
        <f t="shared" ca="1" si="1"/>
        <v/>
      </c>
      <c r="Y5" s="2" t="str">
        <f t="shared" si="2"/>
        <v>Đã thanh toán</v>
      </c>
      <c r="Z5" s="42">
        <f t="shared" si="3"/>
        <v>45974</v>
      </c>
      <c r="AA5" s="42">
        <f t="shared" si="4"/>
        <v>46048</v>
      </c>
      <c r="AD5" s="2" t="str">
        <f>VLOOKUP($A5,MA_KH!$A:$Q,MA_KH!O$1,0)</f>
        <v>MEGA</v>
      </c>
      <c r="AE5" s="2" t="str">
        <f>VLOOKUP($A5,MA_KH!$A:$Q,MA_KH!P$1,0)</f>
        <v>CÔNG TY TNHH MM MEGA MARKET (VIỆT NAM)</v>
      </c>
      <c r="AG5" s="122" t="str">
        <f>Table13[[#This Row],[Số hóa đơn]]&amp;Table13[[#This Row],[Tổng giá trị]]</f>
        <v>000768914669186</v>
      </c>
    </row>
    <row r="6" spans="1:33" ht="25.5" hidden="1" customHeight="1">
      <c r="A6" s="46" t="s">
        <v>193</v>
      </c>
      <c r="B6" s="46" t="s">
        <v>194</v>
      </c>
      <c r="C6" s="47">
        <v>45974</v>
      </c>
      <c r="D6" s="46" t="s">
        <v>14555</v>
      </c>
      <c r="E6" s="47">
        <v>45974</v>
      </c>
      <c r="F6" s="46" t="s">
        <v>18902</v>
      </c>
      <c r="G6" s="46" t="s">
        <v>14556</v>
      </c>
      <c r="H6" s="48">
        <v>2751120</v>
      </c>
      <c r="I6" s="49">
        <v>0</v>
      </c>
      <c r="J6" s="48">
        <v>220090</v>
      </c>
      <c r="K6" s="48">
        <v>2971210</v>
      </c>
      <c r="L6" s="64" t="s">
        <v>41</v>
      </c>
      <c r="M6" s="6">
        <f>IFERROR(VLOOKUP(Table13[[#This Row],[Số hóa đơn]],'Chi tiết tt Mega gửi'!K:L,2,0),"")</f>
        <v>46034</v>
      </c>
      <c r="O6" s="32">
        <f>IF(Table13[[#This Row],[Phân loại]]="Tồn đầu kỳ",Table13[[#This Row],[Tổng giá trị]],0)</f>
        <v>2971210</v>
      </c>
      <c r="P6" s="7">
        <f>IF(Table13[[#This Row],[Số còn phải thu ĐK]]&lt;&gt;0,0,IF(Table13[[#This Row],[Phân loại]]="Bán hàng",Table13[[#This Row],[Tổng giá trị]],-Table13[[#This Row],[Tổng giá trị]]))</f>
        <v>0</v>
      </c>
      <c r="Q6" s="32">
        <f t="shared" si="0"/>
        <v>2971210</v>
      </c>
      <c r="R6" s="7">
        <f>Table13[[#This Row],[Số còn phải thu ĐK]]+Table13[[#This Row],[Giá Trị HD sau CK]]-Table13[[#This Row],[Số tiền đã thu]]</f>
        <v>0</v>
      </c>
      <c r="S6" s="6">
        <f>IF(Table13[[#This Row],[Ngày hóa đơn]]&lt;&gt;"",Table13[[#This Row],[Ngày hóa đơn]],IF(Table13[[#This Row],[Ngày hạch toán]]&lt;&gt;"",Table13[[#This Row],[Ngày hạch toán]],""))</f>
        <v>45974</v>
      </c>
      <c r="T6" s="7"/>
      <c r="U6" s="6">
        <f>IF(Table13[[#This Row],[Ngày tính CN]]="","",S6+T6)</f>
        <v>45974</v>
      </c>
      <c r="V6" s="32">
        <f ca="1">IF(Table13[[#This Row],[Hạn thanh toán]]="","",IF((U6-NOW())&lt;0,0,(U6-NOW())))</f>
        <v>0</v>
      </c>
      <c r="W6" s="32"/>
      <c r="X6" s="32" t="str">
        <f t="shared" ca="1" si="1"/>
        <v/>
      </c>
      <c r="Y6" s="2" t="str">
        <f t="shared" si="2"/>
        <v>Đã thanh toán</v>
      </c>
      <c r="Z6" s="42">
        <f t="shared" si="3"/>
        <v>45974</v>
      </c>
      <c r="AA6" s="42">
        <f t="shared" si="4"/>
        <v>46034</v>
      </c>
      <c r="AD6" s="2" t="str">
        <f>VLOOKUP($A6,MA_KH!$A:$Q,MA_KH!O$1,0)</f>
        <v>MEGA</v>
      </c>
      <c r="AE6" s="2" t="str">
        <f>VLOOKUP($A6,MA_KH!$A:$Q,MA_KH!P$1,0)</f>
        <v>CÔNG TY TNHH MM MEGA MARKET (VIỆT NAM)</v>
      </c>
      <c r="AG6" s="122" t="str">
        <f>Table13[[#This Row],[Số hóa đơn]]&amp;Table13[[#This Row],[Tổng giá trị]]</f>
        <v>000768922971210</v>
      </c>
    </row>
    <row r="7" spans="1:33" ht="25.5" hidden="1" customHeight="1">
      <c r="A7" s="46" t="s">
        <v>197</v>
      </c>
      <c r="B7" s="46" t="s">
        <v>198</v>
      </c>
      <c r="C7" s="47">
        <v>45974</v>
      </c>
      <c r="D7" s="46" t="s">
        <v>14557</v>
      </c>
      <c r="E7" s="47">
        <v>45974</v>
      </c>
      <c r="F7" s="46" t="s">
        <v>18903</v>
      </c>
      <c r="G7" s="46" t="s">
        <v>14558</v>
      </c>
      <c r="H7" s="48">
        <v>1375560</v>
      </c>
      <c r="I7" s="49">
        <v>0</v>
      </c>
      <c r="J7" s="48">
        <v>110045</v>
      </c>
      <c r="K7" s="48">
        <v>1485605</v>
      </c>
      <c r="L7" s="64" t="s">
        <v>41</v>
      </c>
      <c r="M7" s="6">
        <f>IFERROR(VLOOKUP(Table13[[#This Row],[Số hóa đơn]],'Chi tiết tt Mega gửi'!K:L,2,0),"")</f>
        <v>46048</v>
      </c>
      <c r="O7" s="32">
        <f>IF(Table13[[#This Row],[Phân loại]]="Tồn đầu kỳ",Table13[[#This Row],[Tổng giá trị]],0)</f>
        <v>1485605</v>
      </c>
      <c r="P7" s="7">
        <f>IF(Table13[[#This Row],[Số còn phải thu ĐK]]&lt;&gt;0,0,IF(Table13[[#This Row],[Phân loại]]="Bán hàng",Table13[[#This Row],[Tổng giá trị]],-Table13[[#This Row],[Tổng giá trị]]))</f>
        <v>0</v>
      </c>
      <c r="Q7" s="32">
        <f t="shared" si="0"/>
        <v>1485605</v>
      </c>
      <c r="R7" s="7">
        <f>Table13[[#This Row],[Số còn phải thu ĐK]]+Table13[[#This Row],[Giá Trị HD sau CK]]-Table13[[#This Row],[Số tiền đã thu]]</f>
        <v>0</v>
      </c>
      <c r="S7" s="6">
        <f>IF(Table13[[#This Row],[Ngày hóa đơn]]&lt;&gt;"",Table13[[#This Row],[Ngày hóa đơn]],IF(Table13[[#This Row],[Ngày hạch toán]]&lt;&gt;"",Table13[[#This Row],[Ngày hạch toán]],""))</f>
        <v>45974</v>
      </c>
      <c r="T7" s="7"/>
      <c r="U7" s="6">
        <f>IF(Table13[[#This Row],[Ngày tính CN]]="","",S7+T7)</f>
        <v>45974</v>
      </c>
      <c r="V7" s="32">
        <f ca="1">IF(Table13[[#This Row],[Hạn thanh toán]]="","",IF((U7-NOW())&lt;0,0,(U7-NOW())))</f>
        <v>0</v>
      </c>
      <c r="W7" s="32"/>
      <c r="X7" s="32" t="str">
        <f t="shared" ca="1" si="1"/>
        <v/>
      </c>
      <c r="Y7" s="2" t="str">
        <f t="shared" si="2"/>
        <v>Đã thanh toán</v>
      </c>
      <c r="Z7" s="42">
        <f t="shared" si="3"/>
        <v>45974</v>
      </c>
      <c r="AA7" s="42">
        <f t="shared" si="4"/>
        <v>46048</v>
      </c>
      <c r="AD7" s="2" t="str">
        <f>VLOOKUP($A7,MA_KH!$A:$Q,MA_KH!O$1,0)</f>
        <v>MEGA</v>
      </c>
      <c r="AE7" s="2" t="str">
        <f>VLOOKUP($A7,MA_KH!$A:$Q,MA_KH!P$1,0)</f>
        <v>CÔNG TY TNHH MM MEGA MARKET (VIỆT NAM)</v>
      </c>
      <c r="AG7" s="122" t="str">
        <f>Table13[[#This Row],[Số hóa đơn]]&amp;Table13[[#This Row],[Tổng giá trị]]</f>
        <v>000768941485605</v>
      </c>
    </row>
    <row r="8" spans="1:33" ht="25.5" hidden="1" customHeight="1">
      <c r="A8" s="46" t="s">
        <v>199</v>
      </c>
      <c r="B8" s="46" t="s">
        <v>200</v>
      </c>
      <c r="C8" s="47">
        <v>45974</v>
      </c>
      <c r="D8" s="46" t="s">
        <v>14559</v>
      </c>
      <c r="E8" s="47">
        <v>45974</v>
      </c>
      <c r="F8" s="46" t="s">
        <v>18904</v>
      </c>
      <c r="G8" s="46" t="s">
        <v>14560</v>
      </c>
      <c r="H8" s="48">
        <v>1982380</v>
      </c>
      <c r="I8" s="49">
        <v>0</v>
      </c>
      <c r="J8" s="48">
        <v>158590</v>
      </c>
      <c r="K8" s="48">
        <v>2140970</v>
      </c>
      <c r="L8" s="64" t="s">
        <v>41</v>
      </c>
      <c r="M8" s="6">
        <f>IFERROR(VLOOKUP(Table13[[#This Row],[Số hóa đơn]],'Chi tiết tt Mega gửi'!K:L,2,0),"")</f>
        <v>46048</v>
      </c>
      <c r="O8" s="32">
        <f>IF(Table13[[#This Row],[Phân loại]]="Tồn đầu kỳ",Table13[[#This Row],[Tổng giá trị]],0)</f>
        <v>2140970</v>
      </c>
      <c r="P8" s="7">
        <f>IF(Table13[[#This Row],[Số còn phải thu ĐK]]&lt;&gt;0,0,IF(Table13[[#This Row],[Phân loại]]="Bán hàng",Table13[[#This Row],[Tổng giá trị]],-Table13[[#This Row],[Tổng giá trị]]))</f>
        <v>0</v>
      </c>
      <c r="Q8" s="32">
        <f t="shared" si="0"/>
        <v>2140970</v>
      </c>
      <c r="R8" s="7">
        <f>Table13[[#This Row],[Số còn phải thu ĐK]]+Table13[[#This Row],[Giá Trị HD sau CK]]-Table13[[#This Row],[Số tiền đã thu]]</f>
        <v>0</v>
      </c>
      <c r="S8" s="6">
        <f>IF(Table13[[#This Row],[Ngày hóa đơn]]&lt;&gt;"",Table13[[#This Row],[Ngày hóa đơn]],IF(Table13[[#This Row],[Ngày hạch toán]]&lt;&gt;"",Table13[[#This Row],[Ngày hạch toán]],""))</f>
        <v>45974</v>
      </c>
      <c r="T8" s="7"/>
      <c r="U8" s="6">
        <f>IF(Table13[[#This Row],[Ngày tính CN]]="","",S8+T8)</f>
        <v>45974</v>
      </c>
      <c r="V8" s="32">
        <f ca="1">IF(Table13[[#This Row],[Hạn thanh toán]]="","",IF((U8-NOW())&lt;0,0,(U8-NOW())))</f>
        <v>0</v>
      </c>
      <c r="W8" s="32"/>
      <c r="X8" s="32" t="str">
        <f t="shared" ca="1" si="1"/>
        <v/>
      </c>
      <c r="Y8" s="2" t="str">
        <f t="shared" si="2"/>
        <v>Đã thanh toán</v>
      </c>
      <c r="Z8" s="42">
        <f t="shared" si="3"/>
        <v>45974</v>
      </c>
      <c r="AA8" s="42">
        <f t="shared" si="4"/>
        <v>46048</v>
      </c>
      <c r="AD8" s="2" t="str">
        <f>VLOOKUP($A8,MA_KH!$A:$Q,MA_KH!O$1,0)</f>
        <v>MEGA</v>
      </c>
      <c r="AE8" s="2" t="str">
        <f>VLOOKUP($A8,MA_KH!$A:$Q,MA_KH!P$1,0)</f>
        <v>CÔNG TY TNHH MM MEGA MARKET (VIỆT NAM)</v>
      </c>
      <c r="AG8" s="122" t="str">
        <f>Table13[[#This Row],[Số hóa đơn]]&amp;Table13[[#This Row],[Tổng giá trị]]</f>
        <v>000768952140970</v>
      </c>
    </row>
    <row r="9" spans="1:33" ht="25.5" hidden="1" customHeight="1">
      <c r="A9" s="46" t="s">
        <v>295</v>
      </c>
      <c r="B9" s="46" t="s">
        <v>296</v>
      </c>
      <c r="C9" s="47">
        <v>45974</v>
      </c>
      <c r="D9" s="46" t="s">
        <v>14561</v>
      </c>
      <c r="E9" s="47">
        <v>45974</v>
      </c>
      <c r="F9" s="46" t="s">
        <v>18905</v>
      </c>
      <c r="G9" s="46" t="s">
        <v>14562</v>
      </c>
      <c r="H9" s="48">
        <v>630000</v>
      </c>
      <c r="I9" s="49">
        <v>0</v>
      </c>
      <c r="J9" s="48">
        <v>50400</v>
      </c>
      <c r="K9" s="48">
        <v>680400</v>
      </c>
      <c r="L9" s="64" t="s">
        <v>41</v>
      </c>
      <c r="M9" s="6">
        <f>IFERROR(VLOOKUP(Table13[[#This Row],[Số hóa đơn]],'Chi tiết tt Mega gửi'!K:L,2,0),"")</f>
        <v>46048</v>
      </c>
      <c r="O9" s="32">
        <f>IF(Table13[[#This Row],[Phân loại]]="Tồn đầu kỳ",Table13[[#This Row],[Tổng giá trị]],0)</f>
        <v>680400</v>
      </c>
      <c r="P9" s="7">
        <f>IF(Table13[[#This Row],[Số còn phải thu ĐK]]&lt;&gt;0,0,IF(Table13[[#This Row],[Phân loại]]="Bán hàng",Table13[[#This Row],[Tổng giá trị]],-Table13[[#This Row],[Tổng giá trị]]))</f>
        <v>0</v>
      </c>
      <c r="Q9" s="32">
        <f t="shared" si="0"/>
        <v>680400</v>
      </c>
      <c r="R9" s="7">
        <f>Table13[[#This Row],[Số còn phải thu ĐK]]+Table13[[#This Row],[Giá Trị HD sau CK]]-Table13[[#This Row],[Số tiền đã thu]]</f>
        <v>0</v>
      </c>
      <c r="S9" s="6">
        <f>IF(Table13[[#This Row],[Ngày hóa đơn]]&lt;&gt;"",Table13[[#This Row],[Ngày hóa đơn]],IF(Table13[[#This Row],[Ngày hạch toán]]&lt;&gt;"",Table13[[#This Row],[Ngày hạch toán]],""))</f>
        <v>45974</v>
      </c>
      <c r="T9" s="7"/>
      <c r="U9" s="6">
        <f>IF(Table13[[#This Row],[Ngày tính CN]]="","",S9+T9)</f>
        <v>45974</v>
      </c>
      <c r="V9" s="32">
        <f ca="1">IF(Table13[[#This Row],[Hạn thanh toán]]="","",IF((U9-NOW())&lt;0,0,(U9-NOW())))</f>
        <v>0</v>
      </c>
      <c r="W9" s="32"/>
      <c r="X9" s="32" t="str">
        <f t="shared" ca="1" si="1"/>
        <v/>
      </c>
      <c r="Y9" s="2" t="str">
        <f t="shared" si="2"/>
        <v>Đã thanh toán</v>
      </c>
      <c r="Z9" s="42">
        <f t="shared" si="3"/>
        <v>45974</v>
      </c>
      <c r="AA9" s="42">
        <f t="shared" si="4"/>
        <v>46048</v>
      </c>
      <c r="AD9" s="2" t="str">
        <f>VLOOKUP($A9,MA_KH!$A:$Q,MA_KH!O$1,0)</f>
        <v>MEGA</v>
      </c>
      <c r="AE9" s="2" t="str">
        <f>VLOOKUP($A9,MA_KH!$A:$Q,MA_KH!P$1,0)</f>
        <v>CÔNG TY TNHH MM MEGA MARKET (VIỆT NAM)</v>
      </c>
      <c r="AG9" s="122" t="str">
        <f>Table13[[#This Row],[Số hóa đơn]]&amp;Table13[[#This Row],[Tổng giá trị]]</f>
        <v>00076898680400</v>
      </c>
    </row>
    <row r="10" spans="1:33" ht="25.5" hidden="1" customHeight="1">
      <c r="A10" s="46" t="s">
        <v>189</v>
      </c>
      <c r="B10" s="46" t="s">
        <v>190</v>
      </c>
      <c r="C10" s="47">
        <v>45975</v>
      </c>
      <c r="D10" s="46" t="s">
        <v>14563</v>
      </c>
      <c r="E10" s="47">
        <v>45975</v>
      </c>
      <c r="F10" s="46" t="s">
        <v>18906</v>
      </c>
      <c r="G10" s="46" t="s">
        <v>14564</v>
      </c>
      <c r="H10" s="48">
        <v>9000597</v>
      </c>
      <c r="I10" s="49">
        <v>0</v>
      </c>
      <c r="J10" s="48">
        <v>720048</v>
      </c>
      <c r="K10" s="48">
        <v>9720645</v>
      </c>
      <c r="L10" s="64" t="s">
        <v>41</v>
      </c>
      <c r="M10" s="6">
        <f>IFERROR(VLOOKUP(Table13[[#This Row],[Số hóa đơn]],'Chi tiết tt Mega gửi'!K:L,2,0),"")</f>
        <v>46048</v>
      </c>
      <c r="O10" s="32">
        <f>IF(Table13[[#This Row],[Phân loại]]="Tồn đầu kỳ",Table13[[#This Row],[Tổng giá trị]],0)</f>
        <v>9720645</v>
      </c>
      <c r="P10" s="7">
        <f>IF(Table13[[#This Row],[Số còn phải thu ĐK]]&lt;&gt;0,0,IF(Table13[[#This Row],[Phân loại]]="Bán hàng",Table13[[#This Row],[Tổng giá trị]],-Table13[[#This Row],[Tổng giá trị]]))</f>
        <v>0</v>
      </c>
      <c r="Q10" s="32">
        <f t="shared" si="0"/>
        <v>9720645</v>
      </c>
      <c r="R10" s="7">
        <f>Table13[[#This Row],[Số còn phải thu ĐK]]+Table13[[#This Row],[Giá Trị HD sau CK]]-Table13[[#This Row],[Số tiền đã thu]]</f>
        <v>0</v>
      </c>
      <c r="S10" s="6">
        <f>IF(Table13[[#This Row],[Ngày hóa đơn]]&lt;&gt;"",Table13[[#This Row],[Ngày hóa đơn]],IF(Table13[[#This Row],[Ngày hạch toán]]&lt;&gt;"",Table13[[#This Row],[Ngày hạch toán]],""))</f>
        <v>45975</v>
      </c>
      <c r="T10" s="7"/>
      <c r="U10" s="6">
        <f>IF(Table13[[#This Row],[Ngày tính CN]]="","",S10+T10)</f>
        <v>45975</v>
      </c>
      <c r="V10" s="32">
        <f ca="1">IF(Table13[[#This Row],[Hạn thanh toán]]="","",IF((U10-NOW())&lt;0,0,(U10-NOW())))</f>
        <v>0</v>
      </c>
      <c r="W10" s="32"/>
      <c r="X10" s="32" t="str">
        <f t="shared" ca="1" si="1"/>
        <v/>
      </c>
      <c r="Y10" s="2" t="str">
        <f t="shared" si="2"/>
        <v>Đã thanh toán</v>
      </c>
      <c r="Z10" s="42">
        <f t="shared" si="3"/>
        <v>45975</v>
      </c>
      <c r="AA10" s="42">
        <f t="shared" si="4"/>
        <v>46048</v>
      </c>
      <c r="AD10" s="2" t="str">
        <f>VLOOKUP($A10,MA_KH!$A:$Q,MA_KH!O$1,0)</f>
        <v>MEGA</v>
      </c>
      <c r="AE10" s="2" t="str">
        <f>VLOOKUP($A10,MA_KH!$A:$Q,MA_KH!P$1,0)</f>
        <v>CÔNG TY TNHH MM MEGA MARKET (VIỆT NAM)</v>
      </c>
      <c r="AG10" s="122" t="str">
        <f>Table13[[#This Row],[Số hóa đơn]]&amp;Table13[[#This Row],[Tổng giá trị]]</f>
        <v>000769009720645</v>
      </c>
    </row>
    <row r="11" spans="1:33" ht="25.5" hidden="1" customHeight="1">
      <c r="A11" s="50" t="s">
        <v>189</v>
      </c>
      <c r="B11" s="50" t="s">
        <v>190</v>
      </c>
      <c r="C11" s="51">
        <v>45976</v>
      </c>
      <c r="D11" s="50" t="s">
        <v>14565</v>
      </c>
      <c r="E11" s="51">
        <v>45976</v>
      </c>
      <c r="F11" s="50" t="s">
        <v>18907</v>
      </c>
      <c r="G11" s="50" t="s">
        <v>14566</v>
      </c>
      <c r="H11" s="52">
        <v>7633960</v>
      </c>
      <c r="I11" s="53">
        <v>0</v>
      </c>
      <c r="J11" s="52">
        <v>610717</v>
      </c>
      <c r="K11" s="52">
        <v>8244677</v>
      </c>
      <c r="L11" s="64" t="s">
        <v>41</v>
      </c>
      <c r="M11" s="6">
        <f>IFERROR(VLOOKUP(Table13[[#This Row],[Số hóa đơn]],'Chi tiết tt Mega gửi'!K:L,2,0),"")</f>
        <v>46048</v>
      </c>
      <c r="O11" s="32">
        <f>IF(Table13[[#This Row],[Phân loại]]="Tồn đầu kỳ",Table13[[#This Row],[Tổng giá trị]],0)</f>
        <v>8244677</v>
      </c>
      <c r="P11" s="7">
        <f>IF(Table13[[#This Row],[Số còn phải thu ĐK]]&lt;&gt;0,0,IF(Table13[[#This Row],[Phân loại]]="Bán hàng",Table13[[#This Row],[Tổng giá trị]],-Table13[[#This Row],[Tổng giá trị]]))</f>
        <v>0</v>
      </c>
      <c r="Q11" s="32">
        <f t="shared" si="0"/>
        <v>8244677</v>
      </c>
      <c r="R11" s="7">
        <f>Table13[[#This Row],[Số còn phải thu ĐK]]+Table13[[#This Row],[Giá Trị HD sau CK]]-Table13[[#This Row],[Số tiền đã thu]]</f>
        <v>0</v>
      </c>
      <c r="S11" s="6">
        <f>IF(Table13[[#This Row],[Ngày hóa đơn]]&lt;&gt;"",Table13[[#This Row],[Ngày hóa đơn]],IF(Table13[[#This Row],[Ngày hạch toán]]&lt;&gt;"",Table13[[#This Row],[Ngày hạch toán]],""))</f>
        <v>45976</v>
      </c>
      <c r="T11" s="7"/>
      <c r="U11" s="6">
        <f>IF(Table13[[#This Row],[Ngày tính CN]]="","",S11+T11)</f>
        <v>45976</v>
      </c>
      <c r="V11" s="32">
        <f ca="1">IF(Table13[[#This Row],[Hạn thanh toán]]="","",IF((U11-NOW())&lt;0,0,(U11-NOW())))</f>
        <v>0</v>
      </c>
      <c r="W11" s="32"/>
      <c r="X11" s="32" t="str">
        <f t="shared" ca="1" si="1"/>
        <v/>
      </c>
      <c r="Y11" s="2" t="str">
        <f t="shared" si="2"/>
        <v>Đã thanh toán</v>
      </c>
      <c r="Z11" s="42">
        <f t="shared" si="3"/>
        <v>45976</v>
      </c>
      <c r="AA11" s="42">
        <f t="shared" si="4"/>
        <v>46048</v>
      </c>
      <c r="AD11" s="2" t="str">
        <f>VLOOKUP($A11,MA_KH!$A:$Q,MA_KH!O$1,0)</f>
        <v>MEGA</v>
      </c>
      <c r="AE11" s="2" t="str">
        <f>VLOOKUP($A11,MA_KH!$A:$Q,MA_KH!P$1,0)</f>
        <v>CÔNG TY TNHH MM MEGA MARKET (VIỆT NAM)</v>
      </c>
      <c r="AG11" s="122" t="str">
        <f>Table13[[#This Row],[Số hóa đơn]]&amp;Table13[[#This Row],[Tổng giá trị]]</f>
        <v>000770058244677</v>
      </c>
    </row>
    <row r="12" spans="1:33" ht="25.5" hidden="1" customHeight="1">
      <c r="A12" s="46" t="s">
        <v>201</v>
      </c>
      <c r="B12" s="46" t="s">
        <v>202</v>
      </c>
      <c r="C12" s="47">
        <v>45978</v>
      </c>
      <c r="D12" s="46" t="s">
        <v>14567</v>
      </c>
      <c r="E12" s="47">
        <v>45978</v>
      </c>
      <c r="F12" s="46" t="s">
        <v>18908</v>
      </c>
      <c r="G12" s="46" t="s">
        <v>14568</v>
      </c>
      <c r="H12" s="48">
        <v>1982380</v>
      </c>
      <c r="I12" s="49">
        <v>0</v>
      </c>
      <c r="J12" s="48">
        <v>158590</v>
      </c>
      <c r="K12" s="48">
        <v>2140970</v>
      </c>
      <c r="L12" s="64" t="s">
        <v>41</v>
      </c>
      <c r="M12" s="6">
        <f>IFERROR(VLOOKUP(Table13[[#This Row],[Số hóa đơn]],'Chi tiết tt Mega gửi'!K:L,2,0),"")</f>
        <v>46034</v>
      </c>
      <c r="O12" s="32">
        <f>IF(Table13[[#This Row],[Phân loại]]="Tồn đầu kỳ",Table13[[#This Row],[Tổng giá trị]],0)</f>
        <v>2140970</v>
      </c>
      <c r="P12" s="7">
        <f>IF(Table13[[#This Row],[Số còn phải thu ĐK]]&lt;&gt;0,0,IF(Table13[[#This Row],[Phân loại]]="Bán hàng",Table13[[#This Row],[Tổng giá trị]],-Table13[[#This Row],[Tổng giá trị]]))</f>
        <v>0</v>
      </c>
      <c r="Q12" s="32">
        <f t="shared" si="0"/>
        <v>2140970</v>
      </c>
      <c r="R12" s="7">
        <f>Table13[[#This Row],[Số còn phải thu ĐK]]+Table13[[#This Row],[Giá Trị HD sau CK]]-Table13[[#This Row],[Số tiền đã thu]]</f>
        <v>0</v>
      </c>
      <c r="S12" s="6">
        <f>IF(Table13[[#This Row],[Ngày hóa đơn]]&lt;&gt;"",Table13[[#This Row],[Ngày hóa đơn]],IF(Table13[[#This Row],[Ngày hạch toán]]&lt;&gt;"",Table13[[#This Row],[Ngày hạch toán]],""))</f>
        <v>45978</v>
      </c>
      <c r="T12" s="7"/>
      <c r="U12" s="6">
        <f>IF(Table13[[#This Row],[Ngày tính CN]]="","",S12+T12)</f>
        <v>45978</v>
      </c>
      <c r="V12" s="32">
        <f ca="1">IF(Table13[[#This Row],[Hạn thanh toán]]="","",IF((U12-NOW())&lt;0,0,(U12-NOW())))</f>
        <v>0</v>
      </c>
      <c r="W12" s="32"/>
      <c r="X12" s="32" t="str">
        <f t="shared" ca="1" si="1"/>
        <v/>
      </c>
      <c r="Y12" s="2" t="str">
        <f t="shared" si="2"/>
        <v>Đã thanh toán</v>
      </c>
      <c r="Z12" s="42">
        <f t="shared" si="3"/>
        <v>45978</v>
      </c>
      <c r="AA12" s="42">
        <f t="shared" si="4"/>
        <v>46034</v>
      </c>
      <c r="AD12" s="2" t="str">
        <f>VLOOKUP($A12,MA_KH!$A:$Q,MA_KH!O$1,0)</f>
        <v>MEGA</v>
      </c>
      <c r="AE12" s="2" t="str">
        <f>VLOOKUP($A12,MA_KH!$A:$Q,MA_KH!P$1,0)</f>
        <v>CÔNG TY TNHH MM MEGA MARKET (VIỆT NAM)</v>
      </c>
      <c r="AG12" s="122" t="str">
        <f>Table13[[#This Row],[Số hóa đơn]]&amp;Table13[[#This Row],[Tổng giá trị]]</f>
        <v>000778722140970</v>
      </c>
    </row>
    <row r="13" spans="1:33" ht="25.5" hidden="1" customHeight="1">
      <c r="A13" s="46" t="s">
        <v>189</v>
      </c>
      <c r="B13" s="46" t="s">
        <v>190</v>
      </c>
      <c r="C13" s="47">
        <v>45981</v>
      </c>
      <c r="D13" s="46" t="s">
        <v>14569</v>
      </c>
      <c r="E13" s="47">
        <v>45981</v>
      </c>
      <c r="F13" s="46" t="s">
        <v>18909</v>
      </c>
      <c r="G13" s="46" t="s">
        <v>14570</v>
      </c>
      <c r="H13" s="48">
        <v>903415</v>
      </c>
      <c r="I13" s="49">
        <v>0</v>
      </c>
      <c r="J13" s="48">
        <v>72273</v>
      </c>
      <c r="K13" s="48">
        <v>975688</v>
      </c>
      <c r="L13" s="64" t="s">
        <v>41</v>
      </c>
      <c r="M13" s="6">
        <f>IFERROR(VLOOKUP(Table13[[#This Row],[Số hóa đơn]],'Chi tiết tt Mega gửi'!K:L,2,0),"")</f>
        <v>46034</v>
      </c>
      <c r="O13" s="32">
        <f>IF(Table13[[#This Row],[Phân loại]]="Tồn đầu kỳ",Table13[[#This Row],[Tổng giá trị]],0)</f>
        <v>975688</v>
      </c>
      <c r="P13" s="7">
        <f>IF(Table13[[#This Row],[Số còn phải thu ĐK]]&lt;&gt;0,0,IF(Table13[[#This Row],[Phân loại]]="Bán hàng",Table13[[#This Row],[Tổng giá trị]],-Table13[[#This Row],[Tổng giá trị]]))</f>
        <v>0</v>
      </c>
      <c r="Q13" s="32">
        <f t="shared" si="0"/>
        <v>975688</v>
      </c>
      <c r="R13" s="7">
        <f>Table13[[#This Row],[Số còn phải thu ĐK]]+Table13[[#This Row],[Giá Trị HD sau CK]]-Table13[[#This Row],[Số tiền đã thu]]</f>
        <v>0</v>
      </c>
      <c r="S13" s="6">
        <f>IF(Table13[[#This Row],[Ngày hóa đơn]]&lt;&gt;"",Table13[[#This Row],[Ngày hóa đơn]],IF(Table13[[#This Row],[Ngày hạch toán]]&lt;&gt;"",Table13[[#This Row],[Ngày hạch toán]],""))</f>
        <v>45981</v>
      </c>
      <c r="T13" s="7"/>
      <c r="U13" s="6">
        <f>IF(Table13[[#This Row],[Ngày tính CN]]="","",S13+T13)</f>
        <v>45981</v>
      </c>
      <c r="V13" s="32">
        <f ca="1">IF(Table13[[#This Row],[Hạn thanh toán]]="","",IF((U13-NOW())&lt;0,0,(U13-NOW())))</f>
        <v>0</v>
      </c>
      <c r="W13" s="32"/>
      <c r="X13" s="32" t="str">
        <f t="shared" ca="1" si="1"/>
        <v/>
      </c>
      <c r="Y13" s="2" t="str">
        <f t="shared" si="2"/>
        <v>Đã thanh toán</v>
      </c>
      <c r="Z13" s="42">
        <f t="shared" si="3"/>
        <v>45981</v>
      </c>
      <c r="AA13" s="42">
        <f t="shared" si="4"/>
        <v>46034</v>
      </c>
      <c r="AD13" s="2" t="str">
        <f>VLOOKUP($A13,MA_KH!$A:$Q,MA_KH!O$1,0)</f>
        <v>MEGA</v>
      </c>
      <c r="AE13" s="2" t="str">
        <f>VLOOKUP($A13,MA_KH!$A:$Q,MA_KH!P$1,0)</f>
        <v>CÔNG TY TNHH MM MEGA MARKET (VIỆT NAM)</v>
      </c>
      <c r="AG13" s="122" t="str">
        <f>Table13[[#This Row],[Số hóa đơn]]&amp;Table13[[#This Row],[Tổng giá trị]]</f>
        <v>00078418975688</v>
      </c>
    </row>
    <row r="14" spans="1:33" ht="25.5" hidden="1" customHeight="1">
      <c r="A14" s="46" t="s">
        <v>189</v>
      </c>
      <c r="B14" s="46" t="s">
        <v>190</v>
      </c>
      <c r="C14" s="47">
        <v>45981</v>
      </c>
      <c r="D14" s="46" t="s">
        <v>14571</v>
      </c>
      <c r="E14" s="47">
        <v>45981</v>
      </c>
      <c r="F14" s="46" t="s">
        <v>18910</v>
      </c>
      <c r="G14" s="46" t="s">
        <v>14572</v>
      </c>
      <c r="H14" s="48">
        <v>1923660</v>
      </c>
      <c r="I14" s="49">
        <v>0</v>
      </c>
      <c r="J14" s="48">
        <v>153893</v>
      </c>
      <c r="K14" s="48">
        <v>2077553</v>
      </c>
      <c r="L14" s="64" t="s">
        <v>41</v>
      </c>
      <c r="M14" s="6">
        <f>IFERROR(VLOOKUP(Table13[[#This Row],[Số hóa đơn]],'Chi tiết tt Mega gửi'!K:L,2,0),"")</f>
        <v>46034</v>
      </c>
      <c r="O14" s="32">
        <f>IF(Table13[[#This Row],[Phân loại]]="Tồn đầu kỳ",Table13[[#This Row],[Tổng giá trị]],0)</f>
        <v>2077553</v>
      </c>
      <c r="P14" s="7">
        <f>IF(Table13[[#This Row],[Số còn phải thu ĐK]]&lt;&gt;0,0,IF(Table13[[#This Row],[Phân loại]]="Bán hàng",Table13[[#This Row],[Tổng giá trị]],-Table13[[#This Row],[Tổng giá trị]]))</f>
        <v>0</v>
      </c>
      <c r="Q14" s="32">
        <f t="shared" si="0"/>
        <v>2077553</v>
      </c>
      <c r="R14" s="7">
        <f>Table13[[#This Row],[Số còn phải thu ĐK]]+Table13[[#This Row],[Giá Trị HD sau CK]]-Table13[[#This Row],[Số tiền đã thu]]</f>
        <v>0</v>
      </c>
      <c r="S14" s="6">
        <f>IF(Table13[[#This Row],[Ngày hóa đơn]]&lt;&gt;"",Table13[[#This Row],[Ngày hóa đơn]],IF(Table13[[#This Row],[Ngày hạch toán]]&lt;&gt;"",Table13[[#This Row],[Ngày hạch toán]],""))</f>
        <v>45981</v>
      </c>
      <c r="T14" s="7"/>
      <c r="U14" s="6">
        <f>IF(Table13[[#This Row],[Ngày tính CN]]="","",S14+T14)</f>
        <v>45981</v>
      </c>
      <c r="V14" s="32">
        <f ca="1">IF(Table13[[#This Row],[Hạn thanh toán]]="","",IF((U14-NOW())&lt;0,0,(U14-NOW())))</f>
        <v>0</v>
      </c>
      <c r="W14" s="32"/>
      <c r="X14" s="32" t="str">
        <f t="shared" ca="1" si="1"/>
        <v/>
      </c>
      <c r="Y14" s="2" t="str">
        <f t="shared" si="2"/>
        <v>Đã thanh toán</v>
      </c>
      <c r="Z14" s="42">
        <f t="shared" si="3"/>
        <v>45981</v>
      </c>
      <c r="AA14" s="42">
        <f t="shared" si="4"/>
        <v>46034</v>
      </c>
      <c r="AD14" s="2" t="str">
        <f>VLOOKUP($A14,MA_KH!$A:$Q,MA_KH!O$1,0)</f>
        <v>MEGA</v>
      </c>
      <c r="AE14" s="2" t="str">
        <f>VLOOKUP($A14,MA_KH!$A:$Q,MA_KH!P$1,0)</f>
        <v>CÔNG TY TNHH MM MEGA MARKET (VIỆT NAM)</v>
      </c>
      <c r="AG14" s="122" t="str">
        <f>Table13[[#This Row],[Số hóa đơn]]&amp;Table13[[#This Row],[Tổng giá trị]]</f>
        <v>000784192077553</v>
      </c>
    </row>
    <row r="15" spans="1:33" ht="25.5" hidden="1" customHeight="1">
      <c r="A15" s="46" t="s">
        <v>295</v>
      </c>
      <c r="B15" s="46" t="s">
        <v>296</v>
      </c>
      <c r="C15" s="47">
        <v>45981</v>
      </c>
      <c r="D15" s="46" t="s">
        <v>14573</v>
      </c>
      <c r="E15" s="47">
        <v>45981</v>
      </c>
      <c r="F15" s="46" t="s">
        <v>18911</v>
      </c>
      <c r="G15" s="46" t="s">
        <v>14574</v>
      </c>
      <c r="H15" s="48">
        <v>4351770</v>
      </c>
      <c r="I15" s="49">
        <v>0</v>
      </c>
      <c r="J15" s="48">
        <v>348142</v>
      </c>
      <c r="K15" s="48">
        <v>4699912</v>
      </c>
      <c r="L15" s="64" t="s">
        <v>41</v>
      </c>
      <c r="M15" s="6">
        <f>IFERROR(VLOOKUP(Table13[[#This Row],[Số hóa đơn]],'Chi tiết tt Mega gửi'!K:L,2,0),"")</f>
        <v>46034</v>
      </c>
      <c r="O15" s="32">
        <f>IF(Table13[[#This Row],[Phân loại]]="Tồn đầu kỳ",Table13[[#This Row],[Tổng giá trị]],0)</f>
        <v>4699912</v>
      </c>
      <c r="P15" s="7">
        <f>IF(Table13[[#This Row],[Số còn phải thu ĐK]]&lt;&gt;0,0,IF(Table13[[#This Row],[Phân loại]]="Bán hàng",Table13[[#This Row],[Tổng giá trị]],-Table13[[#This Row],[Tổng giá trị]]))</f>
        <v>0</v>
      </c>
      <c r="Q15" s="32">
        <f t="shared" si="0"/>
        <v>4699912</v>
      </c>
      <c r="R15" s="7">
        <f>Table13[[#This Row],[Số còn phải thu ĐK]]+Table13[[#This Row],[Giá Trị HD sau CK]]-Table13[[#This Row],[Số tiền đã thu]]</f>
        <v>0</v>
      </c>
      <c r="S15" s="6">
        <f>IF(Table13[[#This Row],[Ngày hóa đơn]]&lt;&gt;"",Table13[[#This Row],[Ngày hóa đơn]],IF(Table13[[#This Row],[Ngày hạch toán]]&lt;&gt;"",Table13[[#This Row],[Ngày hạch toán]],""))</f>
        <v>45981</v>
      </c>
      <c r="T15" s="7"/>
      <c r="U15" s="6">
        <f>IF(Table13[[#This Row],[Ngày tính CN]]="","",S15+T15)</f>
        <v>45981</v>
      </c>
      <c r="V15" s="32">
        <f ca="1">IF(Table13[[#This Row],[Hạn thanh toán]]="","",IF((U15-NOW())&lt;0,0,(U15-NOW())))</f>
        <v>0</v>
      </c>
      <c r="W15" s="32"/>
      <c r="X15" s="32" t="str">
        <f t="shared" ca="1" si="1"/>
        <v/>
      </c>
      <c r="Y15" s="2" t="str">
        <f t="shared" si="2"/>
        <v>Đã thanh toán</v>
      </c>
      <c r="Z15" s="42">
        <f t="shared" si="3"/>
        <v>45981</v>
      </c>
      <c r="AA15" s="42">
        <f t="shared" si="4"/>
        <v>46034</v>
      </c>
      <c r="AD15" s="2" t="str">
        <f>VLOOKUP($A15,MA_KH!$A:$Q,MA_KH!O$1,0)</f>
        <v>MEGA</v>
      </c>
      <c r="AE15" s="2" t="str">
        <f>VLOOKUP($A15,MA_KH!$A:$Q,MA_KH!P$1,0)</f>
        <v>CÔNG TY TNHH MM MEGA MARKET (VIỆT NAM)</v>
      </c>
      <c r="AG15" s="122" t="str">
        <f>Table13[[#This Row],[Số hóa đơn]]&amp;Table13[[#This Row],[Tổng giá trị]]</f>
        <v>000785504699912</v>
      </c>
    </row>
    <row r="16" spans="1:33" ht="25.5" hidden="1" customHeight="1">
      <c r="A16" s="46" t="s">
        <v>254</v>
      </c>
      <c r="B16" s="46" t="s">
        <v>255</v>
      </c>
      <c r="C16" s="47">
        <v>45981</v>
      </c>
      <c r="D16" s="46" t="s">
        <v>14575</v>
      </c>
      <c r="E16" s="47">
        <v>45981</v>
      </c>
      <c r="F16" s="46" t="s">
        <v>18912</v>
      </c>
      <c r="G16" s="46" t="s">
        <v>14576</v>
      </c>
      <c r="H16" s="48">
        <v>1282500</v>
      </c>
      <c r="I16" s="49">
        <v>0</v>
      </c>
      <c r="J16" s="48">
        <v>102600</v>
      </c>
      <c r="K16" s="48">
        <v>1385100</v>
      </c>
      <c r="L16" s="64" t="s">
        <v>41</v>
      </c>
      <c r="M16" s="6">
        <f>IFERROR(VLOOKUP(Table13[[#This Row],[Số hóa đơn]],'Chi tiết tt Mega gửi'!K:L,2,0),"")</f>
        <v>46034</v>
      </c>
      <c r="O16" s="32">
        <f>IF(Table13[[#This Row],[Phân loại]]="Tồn đầu kỳ",Table13[[#This Row],[Tổng giá trị]],0)</f>
        <v>1385100</v>
      </c>
      <c r="P16" s="7">
        <f>IF(Table13[[#This Row],[Số còn phải thu ĐK]]&lt;&gt;0,0,IF(Table13[[#This Row],[Phân loại]]="Bán hàng",Table13[[#This Row],[Tổng giá trị]],-Table13[[#This Row],[Tổng giá trị]]))</f>
        <v>0</v>
      </c>
      <c r="Q16" s="32">
        <f t="shared" si="0"/>
        <v>1385100</v>
      </c>
      <c r="R16" s="7">
        <f>Table13[[#This Row],[Số còn phải thu ĐK]]+Table13[[#This Row],[Giá Trị HD sau CK]]-Table13[[#This Row],[Số tiền đã thu]]</f>
        <v>0</v>
      </c>
      <c r="S16" s="6">
        <f>IF(Table13[[#This Row],[Ngày hóa đơn]]&lt;&gt;"",Table13[[#This Row],[Ngày hóa đơn]],IF(Table13[[#This Row],[Ngày hạch toán]]&lt;&gt;"",Table13[[#This Row],[Ngày hạch toán]],""))</f>
        <v>45981</v>
      </c>
      <c r="T16" s="7"/>
      <c r="U16" s="6">
        <f>IF(Table13[[#This Row],[Ngày tính CN]]="","",S16+T16)</f>
        <v>45981</v>
      </c>
      <c r="V16" s="32">
        <f ca="1">IF(Table13[[#This Row],[Hạn thanh toán]]="","",IF((U16-NOW())&lt;0,0,(U16-NOW())))</f>
        <v>0</v>
      </c>
      <c r="W16" s="32"/>
      <c r="X16" s="32" t="str">
        <f t="shared" ca="1" si="1"/>
        <v/>
      </c>
      <c r="Y16" s="2" t="str">
        <f t="shared" si="2"/>
        <v>Đã thanh toán</v>
      </c>
      <c r="Z16" s="42">
        <f t="shared" si="3"/>
        <v>45981</v>
      </c>
      <c r="AA16" s="42">
        <f t="shared" si="4"/>
        <v>46034</v>
      </c>
      <c r="AD16" s="2" t="str">
        <f>VLOOKUP($A16,MA_KH!$A:$Q,MA_KH!O$1,0)</f>
        <v>MEGA</v>
      </c>
      <c r="AE16" s="2" t="str">
        <f>VLOOKUP($A16,MA_KH!$A:$Q,MA_KH!P$1,0)</f>
        <v>CÔNG TY TNHH MM MEGA MARKET (VIỆT NAM)</v>
      </c>
      <c r="AG16" s="122" t="str">
        <f>Table13[[#This Row],[Số hóa đơn]]&amp;Table13[[#This Row],[Tổng giá trị]]</f>
        <v>000785511385100</v>
      </c>
    </row>
    <row r="17" spans="1:33" ht="25.5" hidden="1" customHeight="1">
      <c r="A17" s="46" t="s">
        <v>199</v>
      </c>
      <c r="B17" s="46" t="s">
        <v>200</v>
      </c>
      <c r="C17" s="47">
        <v>45981</v>
      </c>
      <c r="D17" s="46" t="s">
        <v>14577</v>
      </c>
      <c r="E17" s="47">
        <v>45981</v>
      </c>
      <c r="F17" s="46" t="s">
        <v>18913</v>
      </c>
      <c r="G17" s="46" t="s">
        <v>14578</v>
      </c>
      <c r="H17" s="48">
        <v>3608560</v>
      </c>
      <c r="I17" s="49">
        <v>0</v>
      </c>
      <c r="J17" s="48">
        <v>288685</v>
      </c>
      <c r="K17" s="48">
        <v>3897245</v>
      </c>
      <c r="L17" s="64" t="s">
        <v>41</v>
      </c>
      <c r="M17" s="6">
        <f>IFERROR(VLOOKUP(Table13[[#This Row],[Số hóa đơn]],'Chi tiết tt Mega gửi'!K:L,2,0),"")</f>
        <v>46034</v>
      </c>
      <c r="O17" s="32">
        <f>IF(Table13[[#This Row],[Phân loại]]="Tồn đầu kỳ",Table13[[#This Row],[Tổng giá trị]],0)</f>
        <v>3897245</v>
      </c>
      <c r="P17" s="7">
        <f>IF(Table13[[#This Row],[Số còn phải thu ĐK]]&lt;&gt;0,0,IF(Table13[[#This Row],[Phân loại]]="Bán hàng",Table13[[#This Row],[Tổng giá trị]],-Table13[[#This Row],[Tổng giá trị]]))</f>
        <v>0</v>
      </c>
      <c r="Q17" s="32">
        <f t="shared" si="0"/>
        <v>3897245</v>
      </c>
      <c r="R17" s="7">
        <f>Table13[[#This Row],[Số còn phải thu ĐK]]+Table13[[#This Row],[Giá Trị HD sau CK]]-Table13[[#This Row],[Số tiền đã thu]]</f>
        <v>0</v>
      </c>
      <c r="S17" s="6">
        <f>IF(Table13[[#This Row],[Ngày hóa đơn]]&lt;&gt;"",Table13[[#This Row],[Ngày hóa đơn]],IF(Table13[[#This Row],[Ngày hạch toán]]&lt;&gt;"",Table13[[#This Row],[Ngày hạch toán]],""))</f>
        <v>45981</v>
      </c>
      <c r="T17" s="7"/>
      <c r="U17" s="6">
        <f>IF(Table13[[#This Row],[Ngày tính CN]]="","",S17+T17)</f>
        <v>45981</v>
      </c>
      <c r="V17" s="32">
        <f ca="1">IF(Table13[[#This Row],[Hạn thanh toán]]="","",IF((U17-NOW())&lt;0,0,(U17-NOW())))</f>
        <v>0</v>
      </c>
      <c r="W17" s="32"/>
      <c r="X17" s="32" t="str">
        <f t="shared" ca="1" si="1"/>
        <v/>
      </c>
      <c r="Y17" s="2" t="str">
        <f t="shared" si="2"/>
        <v>Đã thanh toán</v>
      </c>
      <c r="Z17" s="42">
        <f t="shared" si="3"/>
        <v>45981</v>
      </c>
      <c r="AA17" s="42">
        <f t="shared" si="4"/>
        <v>46034</v>
      </c>
      <c r="AD17" s="2" t="str">
        <f>VLOOKUP($A17,MA_KH!$A:$Q,MA_KH!O$1,0)</f>
        <v>MEGA</v>
      </c>
      <c r="AE17" s="2" t="str">
        <f>VLOOKUP($A17,MA_KH!$A:$Q,MA_KH!P$1,0)</f>
        <v>CÔNG TY TNHH MM MEGA MARKET (VIỆT NAM)</v>
      </c>
      <c r="AG17" s="122" t="str">
        <f>Table13[[#This Row],[Số hóa đơn]]&amp;Table13[[#This Row],[Tổng giá trị]]</f>
        <v>000785523897245</v>
      </c>
    </row>
    <row r="18" spans="1:33" ht="25.5" hidden="1" customHeight="1">
      <c r="A18" s="46" t="s">
        <v>199</v>
      </c>
      <c r="B18" s="46" t="s">
        <v>200</v>
      </c>
      <c r="C18" s="47">
        <v>45981</v>
      </c>
      <c r="D18" s="46" t="s">
        <v>14579</v>
      </c>
      <c r="E18" s="47">
        <v>45981</v>
      </c>
      <c r="F18" s="46" t="s">
        <v>18914</v>
      </c>
      <c r="G18" s="46" t="s">
        <v>14580</v>
      </c>
      <c r="H18" s="48">
        <v>501830</v>
      </c>
      <c r="I18" s="49">
        <v>0</v>
      </c>
      <c r="J18" s="48">
        <v>40146</v>
      </c>
      <c r="K18" s="48">
        <v>541976</v>
      </c>
      <c r="L18" s="64" t="s">
        <v>41</v>
      </c>
      <c r="M18" s="6">
        <f>IFERROR(VLOOKUP(Table13[[#This Row],[Số hóa đơn]],'Chi tiết tt Mega gửi'!K:L,2,0),"")</f>
        <v>46034</v>
      </c>
      <c r="O18" s="32">
        <f>IF(Table13[[#This Row],[Phân loại]]="Tồn đầu kỳ",Table13[[#This Row],[Tổng giá trị]],0)</f>
        <v>541976</v>
      </c>
      <c r="P18" s="7">
        <f>IF(Table13[[#This Row],[Số còn phải thu ĐK]]&lt;&gt;0,0,IF(Table13[[#This Row],[Phân loại]]="Bán hàng",Table13[[#This Row],[Tổng giá trị]],-Table13[[#This Row],[Tổng giá trị]]))</f>
        <v>0</v>
      </c>
      <c r="Q18" s="32">
        <f t="shared" si="0"/>
        <v>541976</v>
      </c>
      <c r="R18" s="7">
        <f>Table13[[#This Row],[Số còn phải thu ĐK]]+Table13[[#This Row],[Giá Trị HD sau CK]]-Table13[[#This Row],[Số tiền đã thu]]</f>
        <v>0</v>
      </c>
      <c r="S18" s="6">
        <f>IF(Table13[[#This Row],[Ngày hóa đơn]]&lt;&gt;"",Table13[[#This Row],[Ngày hóa đơn]],IF(Table13[[#This Row],[Ngày hạch toán]]&lt;&gt;"",Table13[[#This Row],[Ngày hạch toán]],""))</f>
        <v>45981</v>
      </c>
      <c r="T18" s="7"/>
      <c r="U18" s="6">
        <f>IF(Table13[[#This Row],[Ngày tính CN]]="","",S18+T18)</f>
        <v>45981</v>
      </c>
      <c r="V18" s="32">
        <f ca="1">IF(Table13[[#This Row],[Hạn thanh toán]]="","",IF((U18-NOW())&lt;0,0,(U18-NOW())))</f>
        <v>0</v>
      </c>
      <c r="W18" s="32"/>
      <c r="X18" s="32" t="str">
        <f t="shared" ca="1" si="1"/>
        <v/>
      </c>
      <c r="Y18" s="2" t="str">
        <f t="shared" si="2"/>
        <v>Đã thanh toán</v>
      </c>
      <c r="Z18" s="42">
        <f t="shared" si="3"/>
        <v>45981</v>
      </c>
      <c r="AA18" s="42">
        <f t="shared" si="4"/>
        <v>46034</v>
      </c>
      <c r="AD18" s="2" t="str">
        <f>VLOOKUP($A18,MA_KH!$A:$Q,MA_KH!O$1,0)</f>
        <v>MEGA</v>
      </c>
      <c r="AE18" s="2" t="str">
        <f>VLOOKUP($A18,MA_KH!$A:$Q,MA_KH!P$1,0)</f>
        <v>CÔNG TY TNHH MM MEGA MARKET (VIỆT NAM)</v>
      </c>
      <c r="AG18" s="122" t="str">
        <f>Table13[[#This Row],[Số hóa đơn]]&amp;Table13[[#This Row],[Tổng giá trị]]</f>
        <v>00078553541976</v>
      </c>
    </row>
    <row r="19" spans="1:33" ht="25.5" hidden="1" customHeight="1">
      <c r="A19" s="46" t="s">
        <v>199</v>
      </c>
      <c r="B19" s="46" t="s">
        <v>200</v>
      </c>
      <c r="C19" s="47">
        <v>45981</v>
      </c>
      <c r="D19" s="46" t="s">
        <v>14581</v>
      </c>
      <c r="E19" s="47">
        <v>45981</v>
      </c>
      <c r="F19" s="46" t="s">
        <v>18915</v>
      </c>
      <c r="G19" s="46" t="s">
        <v>14582</v>
      </c>
      <c r="H19" s="48">
        <v>3849940</v>
      </c>
      <c r="I19" s="49">
        <v>0</v>
      </c>
      <c r="J19" s="48">
        <v>307995</v>
      </c>
      <c r="K19" s="48">
        <v>4157935</v>
      </c>
      <c r="L19" s="64" t="s">
        <v>41</v>
      </c>
      <c r="M19" s="6">
        <f>IFERROR(VLOOKUP(Table13[[#This Row],[Số hóa đơn]],'Chi tiết tt Mega gửi'!K:L,2,0),"")</f>
        <v>46034</v>
      </c>
      <c r="O19" s="32">
        <f>IF(Table13[[#This Row],[Phân loại]]="Tồn đầu kỳ",Table13[[#This Row],[Tổng giá trị]],0)</f>
        <v>4157935</v>
      </c>
      <c r="P19" s="7">
        <f>IF(Table13[[#This Row],[Số còn phải thu ĐK]]&lt;&gt;0,0,IF(Table13[[#This Row],[Phân loại]]="Bán hàng",Table13[[#This Row],[Tổng giá trị]],-Table13[[#This Row],[Tổng giá trị]]))</f>
        <v>0</v>
      </c>
      <c r="Q19" s="32">
        <f t="shared" si="0"/>
        <v>4157935</v>
      </c>
      <c r="R19" s="7">
        <f>Table13[[#This Row],[Số còn phải thu ĐK]]+Table13[[#This Row],[Giá Trị HD sau CK]]-Table13[[#This Row],[Số tiền đã thu]]</f>
        <v>0</v>
      </c>
      <c r="S19" s="6">
        <f>IF(Table13[[#This Row],[Ngày hóa đơn]]&lt;&gt;"",Table13[[#This Row],[Ngày hóa đơn]],IF(Table13[[#This Row],[Ngày hạch toán]]&lt;&gt;"",Table13[[#This Row],[Ngày hạch toán]],""))</f>
        <v>45981</v>
      </c>
      <c r="T19" s="7"/>
      <c r="U19" s="6">
        <f>IF(Table13[[#This Row],[Ngày tính CN]]="","",S19+T19)</f>
        <v>45981</v>
      </c>
      <c r="V19" s="32">
        <f ca="1">IF(Table13[[#This Row],[Hạn thanh toán]]="","",IF((U19-NOW())&lt;0,0,(U19-NOW())))</f>
        <v>0</v>
      </c>
      <c r="W19" s="32"/>
      <c r="X19" s="32" t="str">
        <f t="shared" ca="1" si="1"/>
        <v/>
      </c>
      <c r="Y19" s="2" t="str">
        <f t="shared" si="2"/>
        <v>Đã thanh toán</v>
      </c>
      <c r="Z19" s="42">
        <f t="shared" si="3"/>
        <v>45981</v>
      </c>
      <c r="AA19" s="42">
        <f t="shared" si="4"/>
        <v>46034</v>
      </c>
      <c r="AD19" s="2" t="str">
        <f>VLOOKUP($A19,MA_KH!$A:$Q,MA_KH!O$1,0)</f>
        <v>MEGA</v>
      </c>
      <c r="AE19" s="2" t="str">
        <f>VLOOKUP($A19,MA_KH!$A:$Q,MA_KH!P$1,0)</f>
        <v>CÔNG TY TNHH MM MEGA MARKET (VIỆT NAM)</v>
      </c>
      <c r="AG19" s="122" t="str">
        <f>Table13[[#This Row],[Số hóa đơn]]&amp;Table13[[#This Row],[Tổng giá trị]]</f>
        <v>000785544157935</v>
      </c>
    </row>
    <row r="20" spans="1:33" ht="25.5" hidden="1" customHeight="1">
      <c r="A20" s="46" t="s">
        <v>199</v>
      </c>
      <c r="B20" s="46" t="s">
        <v>200</v>
      </c>
      <c r="C20" s="47">
        <v>45981</v>
      </c>
      <c r="D20" s="46" t="s">
        <v>14583</v>
      </c>
      <c r="E20" s="47">
        <v>45981</v>
      </c>
      <c r="F20" s="46" t="s">
        <v>18916</v>
      </c>
      <c r="G20" s="46" t="s">
        <v>14584</v>
      </c>
      <c r="H20" s="48">
        <v>903300</v>
      </c>
      <c r="I20" s="49">
        <v>0</v>
      </c>
      <c r="J20" s="48">
        <v>72264</v>
      </c>
      <c r="K20" s="48">
        <v>975564</v>
      </c>
      <c r="L20" s="64" t="s">
        <v>41</v>
      </c>
      <c r="M20" s="6">
        <f>IFERROR(VLOOKUP(Table13[[#This Row],[Số hóa đơn]],'Chi tiết tt Mega gửi'!K:L,2,0),"")</f>
        <v>46034</v>
      </c>
      <c r="O20" s="32">
        <f>IF(Table13[[#This Row],[Phân loại]]="Tồn đầu kỳ",Table13[[#This Row],[Tổng giá trị]],0)</f>
        <v>975564</v>
      </c>
      <c r="P20" s="7">
        <f>IF(Table13[[#This Row],[Số còn phải thu ĐK]]&lt;&gt;0,0,IF(Table13[[#This Row],[Phân loại]]="Bán hàng",Table13[[#This Row],[Tổng giá trị]],-Table13[[#This Row],[Tổng giá trị]]))</f>
        <v>0</v>
      </c>
      <c r="Q20" s="32">
        <f t="shared" si="0"/>
        <v>975564</v>
      </c>
      <c r="R20" s="7">
        <f>Table13[[#This Row],[Số còn phải thu ĐK]]+Table13[[#This Row],[Giá Trị HD sau CK]]-Table13[[#This Row],[Số tiền đã thu]]</f>
        <v>0</v>
      </c>
      <c r="S20" s="6">
        <f>IF(Table13[[#This Row],[Ngày hóa đơn]]&lt;&gt;"",Table13[[#This Row],[Ngày hóa đơn]],IF(Table13[[#This Row],[Ngày hạch toán]]&lt;&gt;"",Table13[[#This Row],[Ngày hạch toán]],""))</f>
        <v>45981</v>
      </c>
      <c r="T20" s="7"/>
      <c r="U20" s="6">
        <f>IF(Table13[[#This Row],[Ngày tính CN]]="","",S20+T20)</f>
        <v>45981</v>
      </c>
      <c r="V20" s="32">
        <f ca="1">IF(Table13[[#This Row],[Hạn thanh toán]]="","",IF((U20-NOW())&lt;0,0,(U20-NOW())))</f>
        <v>0</v>
      </c>
      <c r="W20" s="32"/>
      <c r="X20" s="32" t="str">
        <f t="shared" ca="1" si="1"/>
        <v/>
      </c>
      <c r="Y20" s="2" t="str">
        <f t="shared" si="2"/>
        <v>Đã thanh toán</v>
      </c>
      <c r="Z20" s="42">
        <f t="shared" si="3"/>
        <v>45981</v>
      </c>
      <c r="AA20" s="42">
        <f t="shared" si="4"/>
        <v>46034</v>
      </c>
      <c r="AD20" s="2" t="str">
        <f>VLOOKUP($A20,MA_KH!$A:$Q,MA_KH!O$1,0)</f>
        <v>MEGA</v>
      </c>
      <c r="AE20" s="2" t="str">
        <f>VLOOKUP($A20,MA_KH!$A:$Q,MA_KH!P$1,0)</f>
        <v>CÔNG TY TNHH MM MEGA MARKET (VIỆT NAM)</v>
      </c>
      <c r="AG20" s="122" t="str">
        <f>Table13[[#This Row],[Số hóa đơn]]&amp;Table13[[#This Row],[Tổng giá trị]]</f>
        <v>00078555975564</v>
      </c>
    </row>
    <row r="21" spans="1:33" ht="25.5" hidden="1" customHeight="1">
      <c r="A21" s="50" t="s">
        <v>199</v>
      </c>
      <c r="B21" s="50" t="s">
        <v>200</v>
      </c>
      <c r="C21" s="51">
        <v>45981</v>
      </c>
      <c r="D21" s="50" t="s">
        <v>14585</v>
      </c>
      <c r="E21" s="51">
        <v>45981</v>
      </c>
      <c r="F21" s="50" t="s">
        <v>18917</v>
      </c>
      <c r="G21" s="50" t="s">
        <v>14586</v>
      </c>
      <c r="H21" s="52">
        <v>3333360</v>
      </c>
      <c r="I21" s="53">
        <v>0</v>
      </c>
      <c r="J21" s="52">
        <v>266669</v>
      </c>
      <c r="K21" s="52">
        <v>3600029</v>
      </c>
      <c r="L21" s="64" t="s">
        <v>41</v>
      </c>
      <c r="M21" s="6">
        <f>IFERROR(VLOOKUP(Table13[[#This Row],[Số hóa đơn]],'Chi tiết tt Mega gửi'!K:L,2,0),"")</f>
        <v>46034</v>
      </c>
      <c r="O21" s="32">
        <f>IF(Table13[[#This Row],[Phân loại]]="Tồn đầu kỳ",Table13[[#This Row],[Tổng giá trị]],0)</f>
        <v>3600029</v>
      </c>
      <c r="P21" s="7">
        <f>IF(Table13[[#This Row],[Số còn phải thu ĐK]]&lt;&gt;0,0,IF(Table13[[#This Row],[Phân loại]]="Bán hàng",Table13[[#This Row],[Tổng giá trị]],-Table13[[#This Row],[Tổng giá trị]]))</f>
        <v>0</v>
      </c>
      <c r="Q21" s="32">
        <f t="shared" si="0"/>
        <v>3600029</v>
      </c>
      <c r="R21" s="7">
        <f>Table13[[#This Row],[Số còn phải thu ĐK]]+Table13[[#This Row],[Giá Trị HD sau CK]]-Table13[[#This Row],[Số tiền đã thu]]</f>
        <v>0</v>
      </c>
      <c r="S21" s="6">
        <f>IF(Table13[[#This Row],[Ngày hóa đơn]]&lt;&gt;"",Table13[[#This Row],[Ngày hóa đơn]],IF(Table13[[#This Row],[Ngày hạch toán]]&lt;&gt;"",Table13[[#This Row],[Ngày hạch toán]],""))</f>
        <v>45981</v>
      </c>
      <c r="T21" s="7"/>
      <c r="U21" s="6">
        <f>IF(Table13[[#This Row],[Ngày tính CN]]="","",S21+T21)</f>
        <v>45981</v>
      </c>
      <c r="V21" s="32">
        <f ca="1">IF(Table13[[#This Row],[Hạn thanh toán]]="","",IF((U21-NOW())&lt;0,0,(U21-NOW())))</f>
        <v>0</v>
      </c>
      <c r="W21" s="32"/>
      <c r="X21" s="32" t="str">
        <f t="shared" ca="1" si="1"/>
        <v/>
      </c>
      <c r="Y21" s="2" t="str">
        <f t="shared" si="2"/>
        <v>Đã thanh toán</v>
      </c>
      <c r="Z21" s="42">
        <f t="shared" si="3"/>
        <v>45981</v>
      </c>
      <c r="AA21" s="42">
        <f t="shared" si="4"/>
        <v>46034</v>
      </c>
      <c r="AD21" s="2" t="str">
        <f>VLOOKUP($A21,MA_KH!$A:$Q,MA_KH!O$1,0)</f>
        <v>MEGA</v>
      </c>
      <c r="AE21" s="2" t="str">
        <f>VLOOKUP($A21,MA_KH!$A:$Q,MA_KH!P$1,0)</f>
        <v>CÔNG TY TNHH MM MEGA MARKET (VIỆT NAM)</v>
      </c>
      <c r="AG21" s="122" t="str">
        <f>Table13[[#This Row],[Số hóa đơn]]&amp;Table13[[#This Row],[Tổng giá trị]]</f>
        <v>000785563600029</v>
      </c>
    </row>
    <row r="22" spans="1:33" ht="25.5" hidden="1" customHeight="1">
      <c r="A22" s="46" t="s">
        <v>189</v>
      </c>
      <c r="B22" s="46" t="s">
        <v>190</v>
      </c>
      <c r="C22" s="47">
        <v>45982</v>
      </c>
      <c r="D22" s="46" t="s">
        <v>14587</v>
      </c>
      <c r="E22" s="47">
        <v>45982</v>
      </c>
      <c r="F22" s="46" t="s">
        <v>18918</v>
      </c>
      <c r="G22" s="46" t="s">
        <v>14588</v>
      </c>
      <c r="H22" s="48">
        <v>1840000</v>
      </c>
      <c r="I22" s="49">
        <v>0</v>
      </c>
      <c r="J22" s="48">
        <v>147200</v>
      </c>
      <c r="K22" s="48">
        <v>1987200</v>
      </c>
      <c r="L22" s="64" t="s">
        <v>41</v>
      </c>
      <c r="M22" s="6">
        <f>IFERROR(VLOOKUP(Table13[[#This Row],[Số hóa đơn]],'Chi tiết tt Mega gửi'!K:L,2,0),"")</f>
        <v>46034</v>
      </c>
      <c r="O22" s="32">
        <f>IF(Table13[[#This Row],[Phân loại]]="Tồn đầu kỳ",Table13[[#This Row],[Tổng giá trị]],0)</f>
        <v>1987200</v>
      </c>
      <c r="P22" s="7">
        <f>IF(Table13[[#This Row],[Số còn phải thu ĐK]]&lt;&gt;0,0,IF(Table13[[#This Row],[Phân loại]]="Bán hàng",Table13[[#This Row],[Tổng giá trị]],-Table13[[#This Row],[Tổng giá trị]]))</f>
        <v>0</v>
      </c>
      <c r="Q22" s="32">
        <f t="shared" si="0"/>
        <v>1987200</v>
      </c>
      <c r="R22" s="7">
        <f>Table13[[#This Row],[Số còn phải thu ĐK]]+Table13[[#This Row],[Giá Trị HD sau CK]]-Table13[[#This Row],[Số tiền đã thu]]</f>
        <v>0</v>
      </c>
      <c r="S22" s="6">
        <f>IF(Table13[[#This Row],[Ngày hóa đơn]]&lt;&gt;"",Table13[[#This Row],[Ngày hóa đơn]],IF(Table13[[#This Row],[Ngày hạch toán]]&lt;&gt;"",Table13[[#This Row],[Ngày hạch toán]],""))</f>
        <v>45982</v>
      </c>
      <c r="T22" s="7"/>
      <c r="U22" s="6">
        <f>IF(Table13[[#This Row],[Ngày tính CN]]="","",S22+T22)</f>
        <v>45982</v>
      </c>
      <c r="V22" s="32">
        <f ca="1">IF(Table13[[#This Row],[Hạn thanh toán]]="","",IF((U22-NOW())&lt;0,0,(U22-NOW())))</f>
        <v>0</v>
      </c>
      <c r="W22" s="32"/>
      <c r="X22" s="32" t="str">
        <f t="shared" ca="1" si="1"/>
        <v/>
      </c>
      <c r="Y22" s="2" t="str">
        <f t="shared" si="2"/>
        <v>Đã thanh toán</v>
      </c>
      <c r="Z22" s="42">
        <f t="shared" si="3"/>
        <v>45982</v>
      </c>
      <c r="AA22" s="42">
        <f t="shared" si="4"/>
        <v>46034</v>
      </c>
      <c r="AD22" s="2" t="str">
        <f>VLOOKUP($A22,MA_KH!$A:$Q,MA_KH!O$1,0)</f>
        <v>MEGA</v>
      </c>
      <c r="AE22" s="2" t="str">
        <f>VLOOKUP($A22,MA_KH!$A:$Q,MA_KH!P$1,0)</f>
        <v>CÔNG TY TNHH MM MEGA MARKET (VIỆT NAM)</v>
      </c>
      <c r="AG22" s="122" t="str">
        <f>Table13[[#This Row],[Số hóa đơn]]&amp;Table13[[#This Row],[Tổng giá trị]]</f>
        <v>000785461987200</v>
      </c>
    </row>
    <row r="23" spans="1:33" ht="25.5" hidden="1" customHeight="1">
      <c r="A23" s="46" t="s">
        <v>189</v>
      </c>
      <c r="B23" s="46" t="s">
        <v>190</v>
      </c>
      <c r="C23" s="47">
        <v>45982</v>
      </c>
      <c r="D23" s="46" t="s">
        <v>14589</v>
      </c>
      <c r="E23" s="47">
        <v>45982</v>
      </c>
      <c r="F23" s="46" t="s">
        <v>18919</v>
      </c>
      <c r="G23" s="46" t="s">
        <v>14590</v>
      </c>
      <c r="H23" s="48">
        <v>13552785</v>
      </c>
      <c r="I23" s="49">
        <v>0</v>
      </c>
      <c r="J23" s="48">
        <v>1084223</v>
      </c>
      <c r="K23" s="48">
        <v>14637008</v>
      </c>
      <c r="L23" s="64" t="s">
        <v>41</v>
      </c>
      <c r="M23" s="6">
        <f>IFERROR(VLOOKUP(Table13[[#This Row],[Số hóa đơn]],'Chi tiết tt Mega gửi'!K:L,2,0),"")</f>
        <v>46034</v>
      </c>
      <c r="O23" s="32">
        <f>IF(Table13[[#This Row],[Phân loại]]="Tồn đầu kỳ",Table13[[#This Row],[Tổng giá trị]],0)</f>
        <v>14637008</v>
      </c>
      <c r="P23" s="7">
        <f>IF(Table13[[#This Row],[Số còn phải thu ĐK]]&lt;&gt;0,0,IF(Table13[[#This Row],[Phân loại]]="Bán hàng",Table13[[#This Row],[Tổng giá trị]],-Table13[[#This Row],[Tổng giá trị]]))</f>
        <v>0</v>
      </c>
      <c r="Q23" s="32">
        <f t="shared" si="0"/>
        <v>14637008</v>
      </c>
      <c r="R23" s="7">
        <f>Table13[[#This Row],[Số còn phải thu ĐK]]+Table13[[#This Row],[Giá Trị HD sau CK]]-Table13[[#This Row],[Số tiền đã thu]]</f>
        <v>0</v>
      </c>
      <c r="S23" s="6">
        <f>IF(Table13[[#This Row],[Ngày hóa đơn]]&lt;&gt;"",Table13[[#This Row],[Ngày hóa đơn]],IF(Table13[[#This Row],[Ngày hạch toán]]&lt;&gt;"",Table13[[#This Row],[Ngày hạch toán]],""))</f>
        <v>45982</v>
      </c>
      <c r="T23" s="7"/>
      <c r="U23" s="6">
        <f>IF(Table13[[#This Row],[Ngày tính CN]]="","",S23+T23)</f>
        <v>45982</v>
      </c>
      <c r="V23" s="32">
        <f ca="1">IF(Table13[[#This Row],[Hạn thanh toán]]="","",IF((U23-NOW())&lt;0,0,(U23-NOW())))</f>
        <v>0</v>
      </c>
      <c r="W23" s="32"/>
      <c r="X23" s="32" t="str">
        <f t="shared" ca="1" si="1"/>
        <v/>
      </c>
      <c r="Y23" s="2" t="str">
        <f t="shared" si="2"/>
        <v>Đã thanh toán</v>
      </c>
      <c r="Z23" s="42">
        <f t="shared" si="3"/>
        <v>45982</v>
      </c>
      <c r="AA23" s="42">
        <f t="shared" si="4"/>
        <v>46034</v>
      </c>
      <c r="AD23" s="2" t="str">
        <f>VLOOKUP($A23,MA_KH!$A:$Q,MA_KH!O$1,0)</f>
        <v>MEGA</v>
      </c>
      <c r="AE23" s="2" t="str">
        <f>VLOOKUP($A23,MA_KH!$A:$Q,MA_KH!P$1,0)</f>
        <v>CÔNG TY TNHH MM MEGA MARKET (VIỆT NAM)</v>
      </c>
      <c r="AG23" s="122" t="str">
        <f>Table13[[#This Row],[Số hóa đơn]]&amp;Table13[[#This Row],[Tổng giá trị]]</f>
        <v>0007854814637008</v>
      </c>
    </row>
    <row r="24" spans="1:33" ht="25.5" hidden="1" customHeight="1">
      <c r="A24" s="50" t="s">
        <v>189</v>
      </c>
      <c r="B24" s="50" t="s">
        <v>190</v>
      </c>
      <c r="C24" s="51">
        <v>45982</v>
      </c>
      <c r="D24" s="50" t="s">
        <v>14591</v>
      </c>
      <c r="E24" s="51">
        <v>45982</v>
      </c>
      <c r="F24" s="50" t="s">
        <v>18920</v>
      </c>
      <c r="G24" s="50" t="s">
        <v>14592</v>
      </c>
      <c r="H24" s="52">
        <v>1282500</v>
      </c>
      <c r="I24" s="53">
        <v>0</v>
      </c>
      <c r="J24" s="52">
        <v>102600</v>
      </c>
      <c r="K24" s="52">
        <v>1385100</v>
      </c>
      <c r="L24" s="64" t="s">
        <v>41</v>
      </c>
      <c r="M24" s="6">
        <f>IFERROR(VLOOKUP(Table13[[#This Row],[Số hóa đơn]],'Chi tiết tt Mega gửi'!K:L,2,0),"")</f>
        <v>46034</v>
      </c>
      <c r="O24" s="32">
        <f>IF(Table13[[#This Row],[Phân loại]]="Tồn đầu kỳ",Table13[[#This Row],[Tổng giá trị]],0)</f>
        <v>1385100</v>
      </c>
      <c r="P24" s="7">
        <f>IF(Table13[[#This Row],[Số còn phải thu ĐK]]&lt;&gt;0,0,IF(Table13[[#This Row],[Phân loại]]="Bán hàng",Table13[[#This Row],[Tổng giá trị]],-Table13[[#This Row],[Tổng giá trị]]))</f>
        <v>0</v>
      </c>
      <c r="Q24" s="32">
        <f t="shared" si="0"/>
        <v>1385100</v>
      </c>
      <c r="R24" s="7">
        <f>Table13[[#This Row],[Số còn phải thu ĐK]]+Table13[[#This Row],[Giá Trị HD sau CK]]-Table13[[#This Row],[Số tiền đã thu]]</f>
        <v>0</v>
      </c>
      <c r="S24" s="6">
        <f>IF(Table13[[#This Row],[Ngày hóa đơn]]&lt;&gt;"",Table13[[#This Row],[Ngày hóa đơn]],IF(Table13[[#This Row],[Ngày hạch toán]]&lt;&gt;"",Table13[[#This Row],[Ngày hạch toán]],""))</f>
        <v>45982</v>
      </c>
      <c r="T24" s="7"/>
      <c r="U24" s="6">
        <f>IF(Table13[[#This Row],[Ngày tính CN]]="","",S24+T24)</f>
        <v>45982</v>
      </c>
      <c r="V24" s="32">
        <f ca="1">IF(Table13[[#This Row],[Hạn thanh toán]]="","",IF((U24-NOW())&lt;0,0,(U24-NOW())))</f>
        <v>0</v>
      </c>
      <c r="W24" s="32"/>
      <c r="X24" s="32" t="str">
        <f t="shared" ca="1" si="1"/>
        <v/>
      </c>
      <c r="Y24" s="2" t="str">
        <f t="shared" si="2"/>
        <v>Đã thanh toán</v>
      </c>
      <c r="Z24" s="42">
        <f t="shared" si="3"/>
        <v>45982</v>
      </c>
      <c r="AA24" s="42">
        <f t="shared" si="4"/>
        <v>46034</v>
      </c>
      <c r="AD24" s="2" t="str">
        <f>VLOOKUP($A24,MA_KH!$A:$Q,MA_KH!O$1,0)</f>
        <v>MEGA</v>
      </c>
      <c r="AE24" s="2" t="str">
        <f>VLOOKUP($A24,MA_KH!$A:$Q,MA_KH!P$1,0)</f>
        <v>CÔNG TY TNHH MM MEGA MARKET (VIỆT NAM)</v>
      </c>
      <c r="AG24" s="122" t="str">
        <f>Table13[[#This Row],[Số hóa đơn]]&amp;Table13[[#This Row],[Tổng giá trị]]</f>
        <v>000785491385100</v>
      </c>
    </row>
    <row r="25" spans="1:33" ht="25.5" hidden="1" customHeight="1">
      <c r="A25" s="50" t="s">
        <v>101</v>
      </c>
      <c r="B25" s="50" t="s">
        <v>102</v>
      </c>
      <c r="C25" s="51">
        <v>45983</v>
      </c>
      <c r="D25" s="50" t="s">
        <v>14593</v>
      </c>
      <c r="E25" s="51">
        <v>45983</v>
      </c>
      <c r="F25" s="50" t="s">
        <v>18921</v>
      </c>
      <c r="G25" s="50" t="s">
        <v>14594</v>
      </c>
      <c r="H25" s="52">
        <v>3098440</v>
      </c>
      <c r="I25" s="53">
        <v>0</v>
      </c>
      <c r="J25" s="52">
        <v>247875</v>
      </c>
      <c r="K25" s="52">
        <v>3346315</v>
      </c>
      <c r="L25" s="64" t="s">
        <v>41</v>
      </c>
      <c r="M25" s="6">
        <f>IFERROR(VLOOKUP(Table13[[#This Row],[Số hóa đơn]],'Chi tiết tt Mega gửi'!K:L,2,0),"")</f>
        <v>46034</v>
      </c>
      <c r="O25" s="32">
        <f>IF(Table13[[#This Row],[Phân loại]]="Tồn đầu kỳ",Table13[[#This Row],[Tổng giá trị]],0)</f>
        <v>3346315</v>
      </c>
      <c r="P25" s="7">
        <f>IF(Table13[[#This Row],[Số còn phải thu ĐK]]&lt;&gt;0,0,IF(Table13[[#This Row],[Phân loại]]="Bán hàng",Table13[[#This Row],[Tổng giá trị]],-Table13[[#This Row],[Tổng giá trị]]))</f>
        <v>0</v>
      </c>
      <c r="Q25" s="32">
        <f>IF(M25&lt;&gt;"",IF(O25&lt;&gt;0,O25,P25),0)</f>
        <v>3346315</v>
      </c>
      <c r="R25" s="7">
        <f>Table13[[#This Row],[Số còn phải thu ĐK]]+Table13[[#This Row],[Giá Trị HD sau CK]]-Table13[[#This Row],[Số tiền đã thu]]</f>
        <v>0</v>
      </c>
      <c r="S25" s="6">
        <f>IF(Table13[[#This Row],[Ngày hóa đơn]]&lt;&gt;"",Table13[[#This Row],[Ngày hóa đơn]],IF(Table13[[#This Row],[Ngày hạch toán]]&lt;&gt;"",Table13[[#This Row],[Ngày hạch toán]],""))</f>
        <v>45983</v>
      </c>
      <c r="T25" s="7"/>
      <c r="U25" s="6">
        <f>IF(Table13[[#This Row],[Ngày tính CN]]="","",S25+T25)</f>
        <v>45983</v>
      </c>
      <c r="V25" s="32">
        <f ca="1">IF(Table13[[#This Row],[Hạn thanh toán]]="","",IF((U25-NOW())&lt;0,0,(U25-NOW())))</f>
        <v>0</v>
      </c>
      <c r="W25" s="32"/>
      <c r="X25" s="32" t="str">
        <f ca="1">IF(OR(U25="",R25=0),"",IF((U25-NOW())&lt;0,-(U25-NOW()),0))</f>
        <v/>
      </c>
      <c r="Y25" s="2" t="str">
        <f>IF(R25=0,"Đã thanh toán",IF(X25="","",IF(X25&lt;=0,"Chưa đến hạn thanh toán",IF(X25&lt;=30,"Nợ quá hạn 30 ngày",IF(X25&lt;=60,"Nợ quá hạn từ 30 ngày đến 60 ngày",IF(X25&lt;=90,"Nợ quá hạn từ 60 ngày đến 90 ngày",IF(X25&lt;=120,"Nợ quá hạn từ 90 ngày đến 120 ngày","Nợ quá hạn hơn 120 ngày có khả năng mất thanh toán")))))))</f>
        <v>Đã thanh toán</v>
      </c>
      <c r="Z25" s="42">
        <f t="shared" si="3"/>
        <v>45983</v>
      </c>
      <c r="AA25" s="42">
        <f t="shared" si="4"/>
        <v>46034</v>
      </c>
      <c r="AD25" s="2" t="str">
        <f>VLOOKUP($A25,MA_KH!$A:$Q,MA_KH!O$1,0)</f>
        <v>MEGA</v>
      </c>
      <c r="AE25" s="2" t="str">
        <f>VLOOKUP($A25,MA_KH!$A:$Q,MA_KH!P$1,0)</f>
        <v>CÔNG TY TNHH MM MEGA MARKET (VIỆT NAM)</v>
      </c>
      <c r="AG25" s="122" t="str">
        <f>Table13[[#This Row],[Số hóa đơn]]&amp;Table13[[#This Row],[Tổng giá trị]]</f>
        <v>000803213346315</v>
      </c>
    </row>
    <row r="26" spans="1:33" ht="25.5" hidden="1" customHeight="1">
      <c r="A26" s="46" t="s">
        <v>101</v>
      </c>
      <c r="B26" s="46" t="s">
        <v>102</v>
      </c>
      <c r="C26" s="47">
        <v>45983</v>
      </c>
      <c r="D26" s="46" t="s">
        <v>14595</v>
      </c>
      <c r="E26" s="47">
        <v>45983</v>
      </c>
      <c r="F26" s="46" t="s">
        <v>18922</v>
      </c>
      <c r="G26" s="46" t="s">
        <v>14596</v>
      </c>
      <c r="H26" s="48">
        <v>558030</v>
      </c>
      <c r="I26" s="49">
        <v>0</v>
      </c>
      <c r="J26" s="48">
        <v>44642</v>
      </c>
      <c r="K26" s="48">
        <v>602672</v>
      </c>
      <c r="L26" s="64" t="s">
        <v>41</v>
      </c>
      <c r="M26" s="6">
        <f>IFERROR(VLOOKUP(Table13[[#This Row],[Số hóa đơn]],'Chi tiết tt Mega gửi'!K:L,2,0),"")</f>
        <v>46034</v>
      </c>
      <c r="O26" s="32">
        <f>IF(Table13[[#This Row],[Phân loại]]="Tồn đầu kỳ",Table13[[#This Row],[Tổng giá trị]],0)</f>
        <v>602672</v>
      </c>
      <c r="P26" s="7">
        <f>IF(Table13[[#This Row],[Số còn phải thu ĐK]]&lt;&gt;0,0,IF(Table13[[#This Row],[Phân loại]]="Bán hàng",Table13[[#This Row],[Tổng giá trị]],-Table13[[#This Row],[Tổng giá trị]]))</f>
        <v>0</v>
      </c>
      <c r="Q26" s="32">
        <f t="shared" ref="Q26:Q27" si="5">IF(M26&lt;&gt;"",IF(O26&lt;&gt;0,O26,P26),0)</f>
        <v>602672</v>
      </c>
      <c r="R26" s="7">
        <f>Table13[[#This Row],[Số còn phải thu ĐK]]+Table13[[#This Row],[Giá Trị HD sau CK]]-Table13[[#This Row],[Số tiền đã thu]]</f>
        <v>0</v>
      </c>
      <c r="S26" s="6">
        <f>IF(Table13[[#This Row],[Ngày hóa đơn]]&lt;&gt;"",Table13[[#This Row],[Ngày hóa đơn]],IF(Table13[[#This Row],[Ngày hạch toán]]&lt;&gt;"",Table13[[#This Row],[Ngày hạch toán]],""))</f>
        <v>45983</v>
      </c>
      <c r="T26" s="7"/>
      <c r="U26" s="6">
        <f>IF(Table13[[#This Row],[Ngày tính CN]]="","",S26+T26)</f>
        <v>45983</v>
      </c>
      <c r="V26" s="32">
        <f ca="1">IF(Table13[[#This Row],[Hạn thanh toán]]="","",IF((U26-NOW())&lt;0,0,(U26-NOW())))</f>
        <v>0</v>
      </c>
      <c r="W26" s="32"/>
      <c r="X26" s="32" t="str">
        <f t="shared" ref="X26:X27" ca="1" si="6">IF(OR(U26="",R26=0),"",IF((U26-NOW())&lt;0,-(U26-NOW()),0))</f>
        <v/>
      </c>
      <c r="Y26" s="2" t="str">
        <f t="shared" ref="Y26:Y27" si="7">IF(R26=0,"Đã thanh toán",IF(X26="","",IF(X26&lt;=0,"Chưa đến hạn thanh toán",IF(X26&lt;=30,"Nợ quá hạn 30 ngày",IF(X26&lt;=60,"Nợ quá hạn từ 30 ngày đến 60 ngày",IF(X26&lt;=90,"Nợ quá hạn từ 60 ngày đến 90 ngày",IF(X26&lt;=120,"Nợ quá hạn từ 90 ngày đến 120 ngày","Nợ quá hạn hơn 120 ngày có khả năng mất thanh toán")))))))</f>
        <v>Đã thanh toán</v>
      </c>
      <c r="Z26" s="42">
        <f t="shared" si="3"/>
        <v>45983</v>
      </c>
      <c r="AA26" s="42">
        <f t="shared" si="4"/>
        <v>46034</v>
      </c>
      <c r="AD26" s="2" t="str">
        <f>VLOOKUP($A26,MA_KH!$A:$Q,MA_KH!O$1,0)</f>
        <v>MEGA</v>
      </c>
      <c r="AE26" s="2" t="str">
        <f>VLOOKUP($A26,MA_KH!$A:$Q,MA_KH!P$1,0)</f>
        <v>CÔNG TY TNHH MM MEGA MARKET (VIỆT NAM)</v>
      </c>
      <c r="AG26" s="122" t="str">
        <f>Table13[[#This Row],[Số hóa đơn]]&amp;Table13[[#This Row],[Tổng giá trị]]</f>
        <v>00080322602672</v>
      </c>
    </row>
    <row r="27" spans="1:33" ht="25.5" hidden="1" customHeight="1">
      <c r="A27" s="50" t="s">
        <v>101</v>
      </c>
      <c r="B27" s="50" t="s">
        <v>102</v>
      </c>
      <c r="C27" s="51">
        <v>45983</v>
      </c>
      <c r="D27" s="50" t="s">
        <v>14597</v>
      </c>
      <c r="E27" s="51">
        <v>45983</v>
      </c>
      <c r="F27" s="50" t="s">
        <v>18923</v>
      </c>
      <c r="G27" s="50" t="s">
        <v>14598</v>
      </c>
      <c r="H27" s="52">
        <v>9911900</v>
      </c>
      <c r="I27" s="53">
        <v>0</v>
      </c>
      <c r="J27" s="52">
        <v>792952</v>
      </c>
      <c r="K27" s="52">
        <v>10704852</v>
      </c>
      <c r="L27" s="64" t="s">
        <v>41</v>
      </c>
      <c r="M27" s="6">
        <f>IFERROR(VLOOKUP(Table13[[#This Row],[Số hóa đơn]],'Chi tiết tt Mega gửi'!K:L,2,0),"")</f>
        <v>46034</v>
      </c>
      <c r="O27" s="32">
        <f>IF(Table13[[#This Row],[Phân loại]]="Tồn đầu kỳ",Table13[[#This Row],[Tổng giá trị]],0)</f>
        <v>10704852</v>
      </c>
      <c r="P27" s="7">
        <f>IF(Table13[[#This Row],[Số còn phải thu ĐK]]&lt;&gt;0,0,IF(Table13[[#This Row],[Phân loại]]="Bán hàng",Table13[[#This Row],[Tổng giá trị]],-Table13[[#This Row],[Tổng giá trị]]))</f>
        <v>0</v>
      </c>
      <c r="Q27" s="32">
        <f t="shared" si="5"/>
        <v>10704852</v>
      </c>
      <c r="R27" s="7">
        <f>Table13[[#This Row],[Số còn phải thu ĐK]]+Table13[[#This Row],[Giá Trị HD sau CK]]-Table13[[#This Row],[Số tiền đã thu]]</f>
        <v>0</v>
      </c>
      <c r="S27" s="6">
        <f>IF(Table13[[#This Row],[Ngày hóa đơn]]&lt;&gt;"",Table13[[#This Row],[Ngày hóa đơn]],IF(Table13[[#This Row],[Ngày hạch toán]]&lt;&gt;"",Table13[[#This Row],[Ngày hạch toán]],""))</f>
        <v>45983</v>
      </c>
      <c r="T27" s="7"/>
      <c r="U27" s="6">
        <f>IF(Table13[[#This Row],[Ngày tính CN]]="","",S27+T27)</f>
        <v>45983</v>
      </c>
      <c r="V27" s="32">
        <f ca="1">IF(Table13[[#This Row],[Hạn thanh toán]]="","",IF((U27-NOW())&lt;0,0,(U27-NOW())))</f>
        <v>0</v>
      </c>
      <c r="W27" s="32"/>
      <c r="X27" s="32" t="str">
        <f t="shared" ca="1" si="6"/>
        <v/>
      </c>
      <c r="Y27" s="2" t="str">
        <f t="shared" si="7"/>
        <v>Đã thanh toán</v>
      </c>
      <c r="Z27" s="42">
        <f t="shared" si="3"/>
        <v>45983</v>
      </c>
      <c r="AA27" s="42">
        <f t="shared" si="4"/>
        <v>46034</v>
      </c>
      <c r="AD27" s="2" t="str">
        <f>VLOOKUP($A27,MA_KH!$A:$Q,MA_KH!O$1,0)</f>
        <v>MEGA</v>
      </c>
      <c r="AE27" s="2" t="str">
        <f>VLOOKUP($A27,MA_KH!$A:$Q,MA_KH!P$1,0)</f>
        <v>CÔNG TY TNHH MM MEGA MARKET (VIỆT NAM)</v>
      </c>
      <c r="AG27" s="122" t="str">
        <f>Table13[[#This Row],[Số hóa đơn]]&amp;Table13[[#This Row],[Tổng giá trị]]</f>
        <v>0008032310704852</v>
      </c>
    </row>
    <row r="28" spans="1:33" ht="25.5" hidden="1" customHeight="1">
      <c r="A28" s="50" t="s">
        <v>101</v>
      </c>
      <c r="B28" s="50" t="s">
        <v>102</v>
      </c>
      <c r="C28" s="51">
        <v>45983</v>
      </c>
      <c r="D28" s="50" t="s">
        <v>14599</v>
      </c>
      <c r="E28" s="51">
        <v>45983</v>
      </c>
      <c r="F28" s="50" t="s">
        <v>18924</v>
      </c>
      <c r="G28" s="50" t="s">
        <v>14600</v>
      </c>
      <c r="H28" s="52">
        <v>3849940</v>
      </c>
      <c r="I28" s="53">
        <v>0</v>
      </c>
      <c r="J28" s="52">
        <v>307995</v>
      </c>
      <c r="K28" s="52">
        <v>4157935</v>
      </c>
      <c r="L28" s="64" t="s">
        <v>41</v>
      </c>
      <c r="M28" s="6">
        <f>IFERROR(VLOOKUP(Table13[[#This Row],[Số hóa đơn]],'Chi tiết tt Mega gửi'!K:L,2,0),"")</f>
        <v>46034</v>
      </c>
      <c r="O28" s="32">
        <f>IF(Table13[[#This Row],[Phân loại]]="Tồn đầu kỳ",Table13[[#This Row],[Tổng giá trị]],0)</f>
        <v>4157935</v>
      </c>
      <c r="P28" s="7">
        <f>IF(Table13[[#This Row],[Số còn phải thu ĐK]]&lt;&gt;0,0,IF(Table13[[#This Row],[Phân loại]]="Bán hàng",Table13[[#This Row],[Tổng giá trị]],-Table13[[#This Row],[Tổng giá trị]]))</f>
        <v>0</v>
      </c>
      <c r="Q28" s="32">
        <f>IF(M28&lt;&gt;"",IF(O28&lt;&gt;0,O28,P28),0)</f>
        <v>4157935</v>
      </c>
      <c r="R28" s="7">
        <f>Table13[[#This Row],[Số còn phải thu ĐK]]+Table13[[#This Row],[Giá Trị HD sau CK]]-Table13[[#This Row],[Số tiền đã thu]]</f>
        <v>0</v>
      </c>
      <c r="S28" s="6">
        <f>IF(Table13[[#This Row],[Ngày hóa đơn]]&lt;&gt;"",Table13[[#This Row],[Ngày hóa đơn]],IF(Table13[[#This Row],[Ngày hạch toán]]&lt;&gt;"",Table13[[#This Row],[Ngày hạch toán]],""))</f>
        <v>45983</v>
      </c>
      <c r="T28" s="7"/>
      <c r="U28" s="6">
        <f>IF(Table13[[#This Row],[Ngày tính CN]]="","",S28+T28)</f>
        <v>45983</v>
      </c>
      <c r="V28" s="32">
        <f ca="1">IF(Table13[[#This Row],[Hạn thanh toán]]="","",IF((U28-NOW())&lt;0,0,(U28-NOW())))</f>
        <v>0</v>
      </c>
      <c r="W28" s="32"/>
      <c r="X28" s="32" t="str">
        <f ca="1">IF(OR(U28="",R28=0),"",IF((U28-NOW())&lt;0,-(U28-NOW()),0))</f>
        <v/>
      </c>
      <c r="Y28" s="2" t="str">
        <f>IF(R28=0,"Đã thanh toán",IF(X28="","",IF(X28&lt;=0,"Chưa đến hạn thanh toán",IF(X28&lt;=30,"Nợ quá hạn 30 ngày",IF(X28&lt;=60,"Nợ quá hạn từ 30 ngày đến 60 ngày",IF(X28&lt;=90,"Nợ quá hạn từ 60 ngày đến 90 ngày",IF(X28&lt;=120,"Nợ quá hạn từ 90 ngày đến 120 ngày","Nợ quá hạn hơn 120 ngày có khả năng mất thanh toán")))))))</f>
        <v>Đã thanh toán</v>
      </c>
      <c r="Z28" s="42">
        <f t="shared" si="3"/>
        <v>45983</v>
      </c>
      <c r="AA28" s="42">
        <f t="shared" si="4"/>
        <v>46034</v>
      </c>
      <c r="AD28" s="2" t="str">
        <f>VLOOKUP($A28,MA_KH!$A:$Q,MA_KH!O$1,0)</f>
        <v>MEGA</v>
      </c>
      <c r="AE28" s="2" t="str">
        <f>VLOOKUP($A28,MA_KH!$A:$Q,MA_KH!P$1,0)</f>
        <v>CÔNG TY TNHH MM MEGA MARKET (VIỆT NAM)</v>
      </c>
      <c r="AG28" s="122" t="str">
        <f>Table13[[#This Row],[Số hóa đơn]]&amp;Table13[[#This Row],[Tổng giá trị]]</f>
        <v>000803344157935</v>
      </c>
    </row>
    <row r="29" spans="1:33" ht="25.5" hidden="1" customHeight="1">
      <c r="A29" s="46" t="s">
        <v>199</v>
      </c>
      <c r="B29" s="46" t="s">
        <v>200</v>
      </c>
      <c r="C29" s="47">
        <v>45985</v>
      </c>
      <c r="D29" s="46" t="s">
        <v>14601</v>
      </c>
      <c r="E29" s="47">
        <v>45985</v>
      </c>
      <c r="F29" s="46" t="s">
        <v>18925</v>
      </c>
      <c r="G29" s="46" t="s">
        <v>14602</v>
      </c>
      <c r="H29" s="48">
        <v>500360</v>
      </c>
      <c r="I29" s="49">
        <v>0</v>
      </c>
      <c r="J29" s="48">
        <v>40029</v>
      </c>
      <c r="K29" s="48">
        <v>540389</v>
      </c>
      <c r="L29" s="64" t="s">
        <v>41</v>
      </c>
      <c r="M29" s="6">
        <f>IFERROR(VLOOKUP(Table13[[#This Row],[Số hóa đơn]],'Chi tiết tt Mega gửi'!K:L,2,0),"")</f>
        <v>46034</v>
      </c>
      <c r="O29" s="32">
        <f>IF(Table13[[#This Row],[Phân loại]]="Tồn đầu kỳ",Table13[[#This Row],[Tổng giá trị]],0)</f>
        <v>540389</v>
      </c>
      <c r="P29" s="7">
        <f>IF(Table13[[#This Row],[Số còn phải thu ĐK]]&lt;&gt;0,0,IF(Table13[[#This Row],[Phân loại]]="Bán hàng",Table13[[#This Row],[Tổng giá trị]],-Table13[[#This Row],[Tổng giá trị]]))</f>
        <v>0</v>
      </c>
      <c r="Q29" s="32">
        <f t="shared" ref="Q29:Q55" si="8">IF(M29&lt;&gt;"",IF(O29&lt;&gt;0,O29,P29),0)</f>
        <v>540389</v>
      </c>
      <c r="R29" s="7">
        <f>Table13[[#This Row],[Số còn phải thu ĐK]]+Table13[[#This Row],[Giá Trị HD sau CK]]-Table13[[#This Row],[Số tiền đã thu]]</f>
        <v>0</v>
      </c>
      <c r="S29" s="6">
        <f>IF(Table13[[#This Row],[Ngày hóa đơn]]&lt;&gt;"",Table13[[#This Row],[Ngày hóa đơn]],IF(Table13[[#This Row],[Ngày hạch toán]]&lt;&gt;"",Table13[[#This Row],[Ngày hạch toán]],""))</f>
        <v>45985</v>
      </c>
      <c r="T29" s="7"/>
      <c r="U29" s="6">
        <f>IF(Table13[[#This Row],[Ngày tính CN]]="","",S29+T29)</f>
        <v>45985</v>
      </c>
      <c r="V29" s="32">
        <f ca="1">IF(Table13[[#This Row],[Hạn thanh toán]]="","",IF((U29-NOW())&lt;0,0,(U29-NOW())))</f>
        <v>0</v>
      </c>
      <c r="W29" s="32"/>
      <c r="X29" s="32" t="str">
        <f t="shared" ref="X29:X55" ca="1" si="9">IF(OR(U29="",R29=0),"",IF((U29-NOW())&lt;0,-(U29-NOW()),0))</f>
        <v/>
      </c>
      <c r="Y29" s="2" t="str">
        <f t="shared" ref="Y29:Y55" si="10">IF(R29=0,"Đã thanh toán",IF(X29="","",IF(X29&lt;=0,"Chưa đến hạn thanh toán",IF(X29&lt;=30,"Nợ quá hạn 30 ngày",IF(X29&lt;=60,"Nợ quá hạn từ 30 ngày đến 60 ngày",IF(X29&lt;=90,"Nợ quá hạn từ 60 ngày đến 90 ngày",IF(X29&lt;=120,"Nợ quá hạn từ 90 ngày đến 120 ngày","Nợ quá hạn hơn 120 ngày có khả năng mất thanh toán")))))))</f>
        <v>Đã thanh toán</v>
      </c>
      <c r="Z29" s="42">
        <f t="shared" si="3"/>
        <v>45985</v>
      </c>
      <c r="AA29" s="42">
        <f t="shared" si="4"/>
        <v>46034</v>
      </c>
      <c r="AD29" s="2" t="str">
        <f>VLOOKUP($A29,MA_KH!$A:$Q,MA_KH!O$1,0)</f>
        <v>MEGA</v>
      </c>
      <c r="AE29" s="2" t="str">
        <f>VLOOKUP($A29,MA_KH!$A:$Q,MA_KH!P$1,0)</f>
        <v>CÔNG TY TNHH MM MEGA MARKET (VIỆT NAM)</v>
      </c>
      <c r="AG29" s="122" t="str">
        <f>Table13[[#This Row],[Số hóa đơn]]&amp;Table13[[#This Row],[Tổng giá trị]]</f>
        <v>00079362540389</v>
      </c>
    </row>
    <row r="30" spans="1:33" ht="25.5" hidden="1" customHeight="1">
      <c r="A30" s="46" t="s">
        <v>199</v>
      </c>
      <c r="B30" s="46" t="s">
        <v>200</v>
      </c>
      <c r="C30" s="47">
        <v>45985</v>
      </c>
      <c r="D30" s="46" t="s">
        <v>14603</v>
      </c>
      <c r="E30" s="47">
        <v>45985</v>
      </c>
      <c r="F30" s="46" t="s">
        <v>18926</v>
      </c>
      <c r="G30" s="46" t="s">
        <v>14604</v>
      </c>
      <c r="H30" s="48">
        <v>2143180</v>
      </c>
      <c r="I30" s="49">
        <v>0</v>
      </c>
      <c r="J30" s="48">
        <v>171454</v>
      </c>
      <c r="K30" s="48">
        <v>2314634</v>
      </c>
      <c r="L30" s="64" t="s">
        <v>41</v>
      </c>
      <c r="M30" s="6">
        <f>IFERROR(VLOOKUP(Table13[[#This Row],[Số hóa đơn]],'Chi tiết tt Mega gửi'!K:L,2,0),"")</f>
        <v>46034</v>
      </c>
      <c r="O30" s="32">
        <f>IF(Table13[[#This Row],[Phân loại]]="Tồn đầu kỳ",Table13[[#This Row],[Tổng giá trị]],0)</f>
        <v>2314634</v>
      </c>
      <c r="P30" s="7">
        <f>IF(Table13[[#This Row],[Số còn phải thu ĐK]]&lt;&gt;0,0,IF(Table13[[#This Row],[Phân loại]]="Bán hàng",Table13[[#This Row],[Tổng giá trị]],-Table13[[#This Row],[Tổng giá trị]]))</f>
        <v>0</v>
      </c>
      <c r="Q30" s="32">
        <f t="shared" si="8"/>
        <v>2314634</v>
      </c>
      <c r="R30" s="7">
        <f>Table13[[#This Row],[Số còn phải thu ĐK]]+Table13[[#This Row],[Giá Trị HD sau CK]]-Table13[[#This Row],[Số tiền đã thu]]</f>
        <v>0</v>
      </c>
      <c r="S30" s="6">
        <f>IF(Table13[[#This Row],[Ngày hóa đơn]]&lt;&gt;"",Table13[[#This Row],[Ngày hóa đơn]],IF(Table13[[#This Row],[Ngày hạch toán]]&lt;&gt;"",Table13[[#This Row],[Ngày hạch toán]],""))</f>
        <v>45985</v>
      </c>
      <c r="T30" s="7"/>
      <c r="U30" s="6">
        <f>IF(Table13[[#This Row],[Ngày tính CN]]="","",S30+T30)</f>
        <v>45985</v>
      </c>
      <c r="V30" s="32">
        <f ca="1">IF(Table13[[#This Row],[Hạn thanh toán]]="","",IF((U30-NOW())&lt;0,0,(U30-NOW())))</f>
        <v>0</v>
      </c>
      <c r="W30" s="32"/>
      <c r="X30" s="32" t="str">
        <f t="shared" ca="1" si="9"/>
        <v/>
      </c>
      <c r="Y30" s="2" t="str">
        <f t="shared" si="10"/>
        <v>Đã thanh toán</v>
      </c>
      <c r="Z30" s="42">
        <f t="shared" si="3"/>
        <v>45985</v>
      </c>
      <c r="AA30" s="42">
        <f t="shared" si="4"/>
        <v>46034</v>
      </c>
      <c r="AD30" s="2" t="str">
        <f>VLOOKUP($A30,MA_KH!$A:$Q,MA_KH!O$1,0)</f>
        <v>MEGA</v>
      </c>
      <c r="AE30" s="2" t="str">
        <f>VLOOKUP($A30,MA_KH!$A:$Q,MA_KH!P$1,0)</f>
        <v>CÔNG TY TNHH MM MEGA MARKET (VIỆT NAM)</v>
      </c>
      <c r="AG30" s="122" t="str">
        <f>Table13[[#This Row],[Số hóa đơn]]&amp;Table13[[#This Row],[Tổng giá trị]]</f>
        <v>000793632314634</v>
      </c>
    </row>
    <row r="31" spans="1:33" ht="25.5" hidden="1" customHeight="1">
      <c r="A31" s="46" t="s">
        <v>191</v>
      </c>
      <c r="B31" s="46" t="s">
        <v>192</v>
      </c>
      <c r="C31" s="47">
        <v>45985</v>
      </c>
      <c r="D31" s="46" t="s">
        <v>14605</v>
      </c>
      <c r="E31" s="47">
        <v>45985</v>
      </c>
      <c r="F31" s="46" t="s">
        <v>18927</v>
      </c>
      <c r="G31" s="46" t="s">
        <v>14606</v>
      </c>
      <c r="H31" s="48">
        <v>2381320</v>
      </c>
      <c r="I31" s="49">
        <v>0</v>
      </c>
      <c r="J31" s="48">
        <v>190506</v>
      </c>
      <c r="K31" s="48">
        <v>2571826</v>
      </c>
      <c r="L31" s="64" t="s">
        <v>41</v>
      </c>
      <c r="M31" s="6">
        <f>IFERROR(VLOOKUP(Table13[[#This Row],[Số hóa đơn]],'Chi tiết tt Mega gửi'!K:L,2,0),"")</f>
        <v>46034</v>
      </c>
      <c r="O31" s="32">
        <f>IF(Table13[[#This Row],[Phân loại]]="Tồn đầu kỳ",Table13[[#This Row],[Tổng giá trị]],0)</f>
        <v>2571826</v>
      </c>
      <c r="P31" s="7">
        <f>IF(Table13[[#This Row],[Số còn phải thu ĐK]]&lt;&gt;0,0,IF(Table13[[#This Row],[Phân loại]]="Bán hàng",Table13[[#This Row],[Tổng giá trị]],-Table13[[#This Row],[Tổng giá trị]]))</f>
        <v>0</v>
      </c>
      <c r="Q31" s="32">
        <f t="shared" si="8"/>
        <v>2571826</v>
      </c>
      <c r="R31" s="7">
        <f>Table13[[#This Row],[Số còn phải thu ĐK]]+Table13[[#This Row],[Giá Trị HD sau CK]]-Table13[[#This Row],[Số tiền đã thu]]</f>
        <v>0</v>
      </c>
      <c r="S31" s="6">
        <f>IF(Table13[[#This Row],[Ngày hóa đơn]]&lt;&gt;"",Table13[[#This Row],[Ngày hóa đơn]],IF(Table13[[#This Row],[Ngày hạch toán]]&lt;&gt;"",Table13[[#This Row],[Ngày hạch toán]],""))</f>
        <v>45985</v>
      </c>
      <c r="T31" s="7"/>
      <c r="U31" s="6">
        <f>IF(Table13[[#This Row],[Ngày tính CN]]="","",S31+T31)</f>
        <v>45985</v>
      </c>
      <c r="V31" s="32">
        <f ca="1">IF(Table13[[#This Row],[Hạn thanh toán]]="","",IF((U31-NOW())&lt;0,0,(U31-NOW())))</f>
        <v>0</v>
      </c>
      <c r="W31" s="32"/>
      <c r="X31" s="32" t="str">
        <f t="shared" ca="1" si="9"/>
        <v/>
      </c>
      <c r="Y31" s="2" t="str">
        <f t="shared" si="10"/>
        <v>Đã thanh toán</v>
      </c>
      <c r="Z31" s="42">
        <f t="shared" si="3"/>
        <v>45985</v>
      </c>
      <c r="AA31" s="42">
        <f t="shared" si="4"/>
        <v>46034</v>
      </c>
      <c r="AD31" s="2" t="str">
        <f>VLOOKUP($A31,MA_KH!$A:$Q,MA_KH!O$1,0)</f>
        <v>MEGA</v>
      </c>
      <c r="AE31" s="2" t="str">
        <f>VLOOKUP($A31,MA_KH!$A:$Q,MA_KH!P$1,0)</f>
        <v>CÔNG TY TNHH MM MEGA MARKET (VIỆT NAM)</v>
      </c>
      <c r="AG31" s="122" t="str">
        <f>Table13[[#This Row],[Số hóa đơn]]&amp;Table13[[#This Row],[Tổng giá trị]]</f>
        <v>000793642571826</v>
      </c>
    </row>
    <row r="32" spans="1:33" ht="25.5" hidden="1" customHeight="1">
      <c r="A32" s="46" t="s">
        <v>195</v>
      </c>
      <c r="B32" s="46" t="s">
        <v>196</v>
      </c>
      <c r="C32" s="47">
        <v>45985</v>
      </c>
      <c r="D32" s="46" t="s">
        <v>14607</v>
      </c>
      <c r="E32" s="47">
        <v>45985</v>
      </c>
      <c r="F32" s="46" t="s">
        <v>18928</v>
      </c>
      <c r="G32" s="46" t="s">
        <v>14608</v>
      </c>
      <c r="H32" s="48">
        <v>1519860</v>
      </c>
      <c r="I32" s="49">
        <v>0</v>
      </c>
      <c r="J32" s="48">
        <v>121589</v>
      </c>
      <c r="K32" s="48">
        <v>1641449</v>
      </c>
      <c r="L32" s="64" t="s">
        <v>41</v>
      </c>
      <c r="M32" s="6">
        <f>IFERROR(VLOOKUP(Table13[[#This Row],[Số hóa đơn]],'Chi tiết tt Mega gửi'!K:L,2,0),"")</f>
        <v>46034</v>
      </c>
      <c r="O32" s="32">
        <f>IF(Table13[[#This Row],[Phân loại]]="Tồn đầu kỳ",Table13[[#This Row],[Tổng giá trị]],0)</f>
        <v>1641449</v>
      </c>
      <c r="P32" s="7">
        <f>IF(Table13[[#This Row],[Số còn phải thu ĐK]]&lt;&gt;0,0,IF(Table13[[#This Row],[Phân loại]]="Bán hàng",Table13[[#This Row],[Tổng giá trị]],-Table13[[#This Row],[Tổng giá trị]]))</f>
        <v>0</v>
      </c>
      <c r="Q32" s="32">
        <f t="shared" si="8"/>
        <v>1641449</v>
      </c>
      <c r="R32" s="7">
        <f>Table13[[#This Row],[Số còn phải thu ĐK]]+Table13[[#This Row],[Giá Trị HD sau CK]]-Table13[[#This Row],[Số tiền đã thu]]</f>
        <v>0</v>
      </c>
      <c r="S32" s="6">
        <f>IF(Table13[[#This Row],[Ngày hóa đơn]]&lt;&gt;"",Table13[[#This Row],[Ngày hóa đơn]],IF(Table13[[#This Row],[Ngày hạch toán]]&lt;&gt;"",Table13[[#This Row],[Ngày hạch toán]],""))</f>
        <v>45985</v>
      </c>
      <c r="T32" s="7"/>
      <c r="U32" s="6">
        <f>IF(Table13[[#This Row],[Ngày tính CN]]="","",S32+T32)</f>
        <v>45985</v>
      </c>
      <c r="V32" s="32">
        <f ca="1">IF(Table13[[#This Row],[Hạn thanh toán]]="","",IF((U32-NOW())&lt;0,0,(U32-NOW())))</f>
        <v>0</v>
      </c>
      <c r="W32" s="32"/>
      <c r="X32" s="32" t="str">
        <f t="shared" ca="1" si="9"/>
        <v/>
      </c>
      <c r="Y32" s="2" t="str">
        <f t="shared" si="10"/>
        <v>Đã thanh toán</v>
      </c>
      <c r="Z32" s="42">
        <f t="shared" si="3"/>
        <v>45985</v>
      </c>
      <c r="AA32" s="42">
        <f t="shared" si="4"/>
        <v>46034</v>
      </c>
      <c r="AD32" s="2" t="str">
        <f>VLOOKUP($A32,MA_KH!$A:$Q,MA_KH!O$1,0)</f>
        <v>MEGA</v>
      </c>
      <c r="AE32" s="2" t="str">
        <f>VLOOKUP($A32,MA_KH!$A:$Q,MA_KH!P$1,0)</f>
        <v>CÔNG TY TNHH MM MEGA MARKET (VIỆT NAM)</v>
      </c>
      <c r="AG32" s="122" t="str">
        <f>Table13[[#This Row],[Số hóa đơn]]&amp;Table13[[#This Row],[Tổng giá trị]]</f>
        <v>000793651641449</v>
      </c>
    </row>
    <row r="33" spans="1:33" ht="25.5" hidden="1" customHeight="1">
      <c r="A33" s="46" t="s">
        <v>195</v>
      </c>
      <c r="B33" s="46" t="s">
        <v>196</v>
      </c>
      <c r="C33" s="47">
        <v>45985</v>
      </c>
      <c r="D33" s="46" t="s">
        <v>14609</v>
      </c>
      <c r="E33" s="47">
        <v>45985</v>
      </c>
      <c r="F33" s="46" t="s">
        <v>18929</v>
      </c>
      <c r="G33" s="46" t="s">
        <v>14610</v>
      </c>
      <c r="H33" s="48">
        <v>736000</v>
      </c>
      <c r="I33" s="49">
        <v>0</v>
      </c>
      <c r="J33" s="48">
        <v>58880</v>
      </c>
      <c r="K33" s="48">
        <v>794880</v>
      </c>
      <c r="L33" s="64" t="s">
        <v>41</v>
      </c>
      <c r="M33" s="6">
        <f>IFERROR(VLOOKUP(Table13[[#This Row],[Số hóa đơn]],'Chi tiết tt Mega gửi'!K:L,2,0),"")</f>
        <v>46034</v>
      </c>
      <c r="O33" s="32">
        <f>IF(Table13[[#This Row],[Phân loại]]="Tồn đầu kỳ",Table13[[#This Row],[Tổng giá trị]],0)</f>
        <v>794880</v>
      </c>
      <c r="P33" s="7">
        <f>IF(Table13[[#This Row],[Số còn phải thu ĐK]]&lt;&gt;0,0,IF(Table13[[#This Row],[Phân loại]]="Bán hàng",Table13[[#This Row],[Tổng giá trị]],-Table13[[#This Row],[Tổng giá trị]]))</f>
        <v>0</v>
      </c>
      <c r="Q33" s="32">
        <f t="shared" si="8"/>
        <v>794880</v>
      </c>
      <c r="R33" s="7">
        <f>Table13[[#This Row],[Số còn phải thu ĐK]]+Table13[[#This Row],[Giá Trị HD sau CK]]-Table13[[#This Row],[Số tiền đã thu]]</f>
        <v>0</v>
      </c>
      <c r="S33" s="6">
        <f>IF(Table13[[#This Row],[Ngày hóa đơn]]&lt;&gt;"",Table13[[#This Row],[Ngày hóa đơn]],IF(Table13[[#This Row],[Ngày hạch toán]]&lt;&gt;"",Table13[[#This Row],[Ngày hạch toán]],""))</f>
        <v>45985</v>
      </c>
      <c r="T33" s="7"/>
      <c r="U33" s="6">
        <f>IF(Table13[[#This Row],[Ngày tính CN]]="","",S33+T33)</f>
        <v>45985</v>
      </c>
      <c r="V33" s="32">
        <f ca="1">IF(Table13[[#This Row],[Hạn thanh toán]]="","",IF((U33-NOW())&lt;0,0,(U33-NOW())))</f>
        <v>0</v>
      </c>
      <c r="W33" s="32"/>
      <c r="X33" s="32" t="str">
        <f t="shared" ca="1" si="9"/>
        <v/>
      </c>
      <c r="Y33" s="2" t="str">
        <f t="shared" si="10"/>
        <v>Đã thanh toán</v>
      </c>
      <c r="Z33" s="42">
        <f t="shared" si="3"/>
        <v>45985</v>
      </c>
      <c r="AA33" s="42">
        <f t="shared" si="4"/>
        <v>46034</v>
      </c>
      <c r="AD33" s="2" t="str">
        <f>VLOOKUP($A33,MA_KH!$A:$Q,MA_KH!O$1,0)</f>
        <v>MEGA</v>
      </c>
      <c r="AE33" s="2" t="str">
        <f>VLOOKUP($A33,MA_KH!$A:$Q,MA_KH!P$1,0)</f>
        <v>CÔNG TY TNHH MM MEGA MARKET (VIỆT NAM)</v>
      </c>
      <c r="AG33" s="122" t="str">
        <f>Table13[[#This Row],[Số hóa đơn]]&amp;Table13[[#This Row],[Tổng giá trị]]</f>
        <v>00079366794880</v>
      </c>
    </row>
    <row r="34" spans="1:33" ht="25.5" hidden="1" customHeight="1">
      <c r="A34" s="46" t="s">
        <v>197</v>
      </c>
      <c r="B34" s="46" t="s">
        <v>198</v>
      </c>
      <c r="C34" s="47">
        <v>45985</v>
      </c>
      <c r="D34" s="46" t="s">
        <v>14611</v>
      </c>
      <c r="E34" s="47">
        <v>45985</v>
      </c>
      <c r="F34" s="46" t="s">
        <v>18930</v>
      </c>
      <c r="G34" s="46" t="s">
        <v>14612</v>
      </c>
      <c r="H34" s="48">
        <v>1468620</v>
      </c>
      <c r="I34" s="49">
        <v>0</v>
      </c>
      <c r="J34" s="48">
        <v>117490</v>
      </c>
      <c r="K34" s="48">
        <v>1586110</v>
      </c>
      <c r="L34" s="64" t="s">
        <v>41</v>
      </c>
      <c r="M34" s="6">
        <f>IFERROR(VLOOKUP(Table13[[#This Row],[Số hóa đơn]],'Chi tiết tt Mega gửi'!K:L,2,0),"")</f>
        <v>46034</v>
      </c>
      <c r="O34" s="32">
        <f>IF(Table13[[#This Row],[Phân loại]]="Tồn đầu kỳ",Table13[[#This Row],[Tổng giá trị]],0)</f>
        <v>1586110</v>
      </c>
      <c r="P34" s="7">
        <f>IF(Table13[[#This Row],[Số còn phải thu ĐK]]&lt;&gt;0,0,IF(Table13[[#This Row],[Phân loại]]="Bán hàng",Table13[[#This Row],[Tổng giá trị]],-Table13[[#This Row],[Tổng giá trị]]))</f>
        <v>0</v>
      </c>
      <c r="Q34" s="32">
        <f t="shared" si="8"/>
        <v>1586110</v>
      </c>
      <c r="R34" s="7">
        <f>Table13[[#This Row],[Số còn phải thu ĐK]]+Table13[[#This Row],[Giá Trị HD sau CK]]-Table13[[#This Row],[Số tiền đã thu]]</f>
        <v>0</v>
      </c>
      <c r="S34" s="6">
        <f>IF(Table13[[#This Row],[Ngày hóa đơn]]&lt;&gt;"",Table13[[#This Row],[Ngày hóa đơn]],IF(Table13[[#This Row],[Ngày hạch toán]]&lt;&gt;"",Table13[[#This Row],[Ngày hạch toán]],""))</f>
        <v>45985</v>
      </c>
      <c r="T34" s="7"/>
      <c r="U34" s="6">
        <f>IF(Table13[[#This Row],[Ngày tính CN]]="","",S34+T34)</f>
        <v>45985</v>
      </c>
      <c r="V34" s="32">
        <f ca="1">IF(Table13[[#This Row],[Hạn thanh toán]]="","",IF((U34-NOW())&lt;0,0,(U34-NOW())))</f>
        <v>0</v>
      </c>
      <c r="W34" s="32"/>
      <c r="X34" s="32" t="str">
        <f t="shared" ca="1" si="9"/>
        <v/>
      </c>
      <c r="Y34" s="2" t="str">
        <f t="shared" si="10"/>
        <v>Đã thanh toán</v>
      </c>
      <c r="Z34" s="42">
        <f t="shared" si="3"/>
        <v>45985</v>
      </c>
      <c r="AA34" s="42">
        <f t="shared" si="4"/>
        <v>46034</v>
      </c>
      <c r="AD34" s="2" t="str">
        <f>VLOOKUP($A34,MA_KH!$A:$Q,MA_KH!O$1,0)</f>
        <v>MEGA</v>
      </c>
      <c r="AE34" s="2" t="str">
        <f>VLOOKUP($A34,MA_KH!$A:$Q,MA_KH!P$1,0)</f>
        <v>CÔNG TY TNHH MM MEGA MARKET (VIỆT NAM)</v>
      </c>
      <c r="AG34" s="122" t="str">
        <f>Table13[[#This Row],[Số hóa đơn]]&amp;Table13[[#This Row],[Tổng giá trị]]</f>
        <v>000793671586110</v>
      </c>
    </row>
    <row r="35" spans="1:33" ht="25.5" hidden="1" customHeight="1">
      <c r="A35" s="46" t="s">
        <v>252</v>
      </c>
      <c r="B35" s="46" t="s">
        <v>253</v>
      </c>
      <c r="C35" s="47">
        <v>45985</v>
      </c>
      <c r="D35" s="46" t="s">
        <v>14613</v>
      </c>
      <c r="E35" s="47">
        <v>45985</v>
      </c>
      <c r="F35" s="46" t="s">
        <v>18931</v>
      </c>
      <c r="G35" s="46" t="s">
        <v>14614</v>
      </c>
      <c r="H35" s="48">
        <v>2430450</v>
      </c>
      <c r="I35" s="49">
        <v>0</v>
      </c>
      <c r="J35" s="48">
        <v>194436</v>
      </c>
      <c r="K35" s="48">
        <v>2624886</v>
      </c>
      <c r="L35" s="64" t="s">
        <v>41</v>
      </c>
      <c r="M35" s="6">
        <f>IFERROR(VLOOKUP(Table13[[#This Row],[Số hóa đơn]],'Chi tiết tt Mega gửi'!K:L,2,0),"")</f>
        <v>46034</v>
      </c>
      <c r="O35" s="32">
        <f>IF(Table13[[#This Row],[Phân loại]]="Tồn đầu kỳ",Table13[[#This Row],[Tổng giá trị]],0)</f>
        <v>2624886</v>
      </c>
      <c r="P35" s="7">
        <f>IF(Table13[[#This Row],[Số còn phải thu ĐK]]&lt;&gt;0,0,IF(Table13[[#This Row],[Phân loại]]="Bán hàng",Table13[[#This Row],[Tổng giá trị]],-Table13[[#This Row],[Tổng giá trị]]))</f>
        <v>0</v>
      </c>
      <c r="Q35" s="32">
        <f t="shared" si="8"/>
        <v>2624886</v>
      </c>
      <c r="R35" s="7">
        <f>Table13[[#This Row],[Số còn phải thu ĐK]]+Table13[[#This Row],[Giá Trị HD sau CK]]-Table13[[#This Row],[Số tiền đã thu]]</f>
        <v>0</v>
      </c>
      <c r="S35" s="6">
        <f>IF(Table13[[#This Row],[Ngày hóa đơn]]&lt;&gt;"",Table13[[#This Row],[Ngày hóa đơn]],IF(Table13[[#This Row],[Ngày hạch toán]]&lt;&gt;"",Table13[[#This Row],[Ngày hạch toán]],""))</f>
        <v>45985</v>
      </c>
      <c r="T35" s="7"/>
      <c r="U35" s="6">
        <f>IF(Table13[[#This Row],[Ngày tính CN]]="","",S35+T35)</f>
        <v>45985</v>
      </c>
      <c r="V35" s="32">
        <f ca="1">IF(Table13[[#This Row],[Hạn thanh toán]]="","",IF((U35-NOW())&lt;0,0,(U35-NOW())))</f>
        <v>0</v>
      </c>
      <c r="W35" s="32"/>
      <c r="X35" s="32" t="str">
        <f t="shared" ca="1" si="9"/>
        <v/>
      </c>
      <c r="Y35" s="2" t="str">
        <f t="shared" si="10"/>
        <v>Đã thanh toán</v>
      </c>
      <c r="Z35" s="42">
        <f t="shared" si="3"/>
        <v>45985</v>
      </c>
      <c r="AA35" s="42">
        <f t="shared" si="4"/>
        <v>46034</v>
      </c>
      <c r="AD35" s="2" t="str">
        <f>VLOOKUP($A35,MA_KH!$A:$Q,MA_KH!O$1,0)</f>
        <v>MEGA</v>
      </c>
      <c r="AE35" s="2" t="str">
        <f>VLOOKUP($A35,MA_KH!$A:$Q,MA_KH!P$1,0)</f>
        <v>CÔNG TY TNHH MM MEGA MARKET (VIỆT NAM)</v>
      </c>
      <c r="AG35" s="122" t="str">
        <f>Table13[[#This Row],[Số hóa đơn]]&amp;Table13[[#This Row],[Tổng giá trị]]</f>
        <v>000793682624886</v>
      </c>
    </row>
    <row r="36" spans="1:33" ht="25.5" hidden="1" customHeight="1">
      <c r="A36" s="46" t="s">
        <v>252</v>
      </c>
      <c r="B36" s="46" t="s">
        <v>253</v>
      </c>
      <c r="C36" s="47">
        <v>45985</v>
      </c>
      <c r="D36" s="46" t="s">
        <v>14615</v>
      </c>
      <c r="E36" s="47">
        <v>45985</v>
      </c>
      <c r="F36" s="46" t="s">
        <v>18932</v>
      </c>
      <c r="G36" s="46" t="s">
        <v>14616</v>
      </c>
      <c r="H36" s="48">
        <v>460000</v>
      </c>
      <c r="I36" s="49">
        <v>0</v>
      </c>
      <c r="J36" s="48">
        <v>36800</v>
      </c>
      <c r="K36" s="48">
        <v>496800</v>
      </c>
      <c r="L36" s="64" t="s">
        <v>41</v>
      </c>
      <c r="M36" s="6">
        <f>IFERROR(VLOOKUP(Table13[[#This Row],[Số hóa đơn]],'Chi tiết tt Mega gửi'!K:L,2,0),"")</f>
        <v>46034</v>
      </c>
      <c r="O36" s="32">
        <f>IF(Table13[[#This Row],[Phân loại]]="Tồn đầu kỳ",Table13[[#This Row],[Tổng giá trị]],0)</f>
        <v>496800</v>
      </c>
      <c r="P36" s="7">
        <f>IF(Table13[[#This Row],[Số còn phải thu ĐK]]&lt;&gt;0,0,IF(Table13[[#This Row],[Phân loại]]="Bán hàng",Table13[[#This Row],[Tổng giá trị]],-Table13[[#This Row],[Tổng giá trị]]))</f>
        <v>0</v>
      </c>
      <c r="Q36" s="32">
        <f t="shared" si="8"/>
        <v>496800</v>
      </c>
      <c r="R36" s="7">
        <f>Table13[[#This Row],[Số còn phải thu ĐK]]+Table13[[#This Row],[Giá Trị HD sau CK]]-Table13[[#This Row],[Số tiền đã thu]]</f>
        <v>0</v>
      </c>
      <c r="S36" s="6">
        <f>IF(Table13[[#This Row],[Ngày hóa đơn]]&lt;&gt;"",Table13[[#This Row],[Ngày hóa đơn]],IF(Table13[[#This Row],[Ngày hạch toán]]&lt;&gt;"",Table13[[#This Row],[Ngày hạch toán]],""))</f>
        <v>45985</v>
      </c>
      <c r="T36" s="7"/>
      <c r="U36" s="6">
        <f>IF(Table13[[#This Row],[Ngày tính CN]]="","",S36+T36)</f>
        <v>45985</v>
      </c>
      <c r="V36" s="32">
        <f ca="1">IF(Table13[[#This Row],[Hạn thanh toán]]="","",IF((U36-NOW())&lt;0,0,(U36-NOW())))</f>
        <v>0</v>
      </c>
      <c r="W36" s="32"/>
      <c r="X36" s="32" t="str">
        <f t="shared" ca="1" si="9"/>
        <v/>
      </c>
      <c r="Y36" s="2" t="str">
        <f t="shared" si="10"/>
        <v>Đã thanh toán</v>
      </c>
      <c r="Z36" s="42">
        <f t="shared" si="3"/>
        <v>45985</v>
      </c>
      <c r="AA36" s="42">
        <f t="shared" si="4"/>
        <v>46034</v>
      </c>
      <c r="AD36" s="2" t="str">
        <f>VLOOKUP($A36,MA_KH!$A:$Q,MA_KH!O$1,0)</f>
        <v>MEGA</v>
      </c>
      <c r="AE36" s="2" t="str">
        <f>VLOOKUP($A36,MA_KH!$A:$Q,MA_KH!P$1,0)</f>
        <v>CÔNG TY TNHH MM MEGA MARKET (VIỆT NAM)</v>
      </c>
      <c r="AG36" s="122" t="str">
        <f>Table13[[#This Row],[Số hóa đơn]]&amp;Table13[[#This Row],[Tổng giá trị]]</f>
        <v>00079369496800</v>
      </c>
    </row>
    <row r="37" spans="1:33" ht="25.5" hidden="1" customHeight="1">
      <c r="A37" s="46" t="s">
        <v>201</v>
      </c>
      <c r="B37" s="46" t="s">
        <v>202</v>
      </c>
      <c r="C37" s="47">
        <v>45985</v>
      </c>
      <c r="D37" s="46" t="s">
        <v>14617</v>
      </c>
      <c r="E37" s="47">
        <v>45985</v>
      </c>
      <c r="F37" s="46" t="s">
        <v>18933</v>
      </c>
      <c r="G37" s="46" t="s">
        <v>14618</v>
      </c>
      <c r="H37" s="48">
        <v>652500</v>
      </c>
      <c r="I37" s="49">
        <v>0</v>
      </c>
      <c r="J37" s="48">
        <v>52200</v>
      </c>
      <c r="K37" s="48">
        <v>704700</v>
      </c>
      <c r="L37" s="64" t="s">
        <v>41</v>
      </c>
      <c r="M37" s="6">
        <f>IFERROR(VLOOKUP(Table13[[#This Row],[Số hóa đơn]],'Chi tiết tt Mega gửi'!K:L,2,0),"")</f>
        <v>46034</v>
      </c>
      <c r="O37" s="32">
        <f>IF(Table13[[#This Row],[Phân loại]]="Tồn đầu kỳ",Table13[[#This Row],[Tổng giá trị]],0)</f>
        <v>704700</v>
      </c>
      <c r="P37" s="7">
        <f>IF(Table13[[#This Row],[Số còn phải thu ĐK]]&lt;&gt;0,0,IF(Table13[[#This Row],[Phân loại]]="Bán hàng",Table13[[#This Row],[Tổng giá trị]],-Table13[[#This Row],[Tổng giá trị]]))</f>
        <v>0</v>
      </c>
      <c r="Q37" s="32">
        <f t="shared" si="8"/>
        <v>704700</v>
      </c>
      <c r="R37" s="7">
        <f>Table13[[#This Row],[Số còn phải thu ĐK]]+Table13[[#This Row],[Giá Trị HD sau CK]]-Table13[[#This Row],[Số tiền đã thu]]</f>
        <v>0</v>
      </c>
      <c r="S37" s="6">
        <f>IF(Table13[[#This Row],[Ngày hóa đơn]]&lt;&gt;"",Table13[[#This Row],[Ngày hóa đơn]],IF(Table13[[#This Row],[Ngày hạch toán]]&lt;&gt;"",Table13[[#This Row],[Ngày hạch toán]],""))</f>
        <v>45985</v>
      </c>
      <c r="T37" s="7"/>
      <c r="U37" s="6">
        <f>IF(Table13[[#This Row],[Ngày tính CN]]="","",S37+T37)</f>
        <v>45985</v>
      </c>
      <c r="V37" s="32">
        <f ca="1">IF(Table13[[#This Row],[Hạn thanh toán]]="","",IF((U37-NOW())&lt;0,0,(U37-NOW())))</f>
        <v>0</v>
      </c>
      <c r="W37" s="32"/>
      <c r="X37" s="32" t="str">
        <f t="shared" ca="1" si="9"/>
        <v/>
      </c>
      <c r="Y37" s="2" t="str">
        <f t="shared" si="10"/>
        <v>Đã thanh toán</v>
      </c>
      <c r="Z37" s="42">
        <f t="shared" si="3"/>
        <v>45985</v>
      </c>
      <c r="AA37" s="42">
        <f t="shared" si="4"/>
        <v>46034</v>
      </c>
      <c r="AD37" s="2" t="str">
        <f>VLOOKUP($A37,MA_KH!$A:$Q,MA_KH!O$1,0)</f>
        <v>MEGA</v>
      </c>
      <c r="AE37" s="2" t="str">
        <f>VLOOKUP($A37,MA_KH!$A:$Q,MA_KH!P$1,0)</f>
        <v>CÔNG TY TNHH MM MEGA MARKET (VIỆT NAM)</v>
      </c>
      <c r="AG37" s="122" t="str">
        <f>Table13[[#This Row],[Số hóa đơn]]&amp;Table13[[#This Row],[Tổng giá trị]]</f>
        <v>00079370704700</v>
      </c>
    </row>
    <row r="38" spans="1:33" ht="25.5" hidden="1" customHeight="1">
      <c r="A38" s="50" t="s">
        <v>201</v>
      </c>
      <c r="B38" s="50" t="s">
        <v>202</v>
      </c>
      <c r="C38" s="51">
        <v>45985</v>
      </c>
      <c r="D38" s="50" t="s">
        <v>14619</v>
      </c>
      <c r="E38" s="51">
        <v>45985</v>
      </c>
      <c r="F38" s="50" t="s">
        <v>18934</v>
      </c>
      <c r="G38" s="50" t="s">
        <v>14620</v>
      </c>
      <c r="H38" s="52">
        <v>808945</v>
      </c>
      <c r="I38" s="53">
        <v>0</v>
      </c>
      <c r="J38" s="52">
        <v>64716</v>
      </c>
      <c r="K38" s="52">
        <v>873661</v>
      </c>
      <c r="L38" s="64" t="s">
        <v>41</v>
      </c>
      <c r="M38" s="6">
        <f>IFERROR(VLOOKUP(Table13[[#This Row],[Số hóa đơn]],'Chi tiết tt Mega gửi'!K:L,2,0),"")</f>
        <v>46034</v>
      </c>
      <c r="O38" s="32">
        <f>IF(Table13[[#This Row],[Phân loại]]="Tồn đầu kỳ",Table13[[#This Row],[Tổng giá trị]],0)</f>
        <v>873661</v>
      </c>
      <c r="P38" s="7">
        <f>IF(Table13[[#This Row],[Số còn phải thu ĐK]]&lt;&gt;0,0,IF(Table13[[#This Row],[Phân loại]]="Bán hàng",Table13[[#This Row],[Tổng giá trị]],-Table13[[#This Row],[Tổng giá trị]]))</f>
        <v>0</v>
      </c>
      <c r="Q38" s="32">
        <f t="shared" si="8"/>
        <v>873661</v>
      </c>
      <c r="R38" s="7">
        <f>Table13[[#This Row],[Số còn phải thu ĐK]]+Table13[[#This Row],[Giá Trị HD sau CK]]-Table13[[#This Row],[Số tiền đã thu]]</f>
        <v>0</v>
      </c>
      <c r="S38" s="6">
        <f>IF(Table13[[#This Row],[Ngày hóa đơn]]&lt;&gt;"",Table13[[#This Row],[Ngày hóa đơn]],IF(Table13[[#This Row],[Ngày hạch toán]]&lt;&gt;"",Table13[[#This Row],[Ngày hạch toán]],""))</f>
        <v>45985</v>
      </c>
      <c r="T38" s="7"/>
      <c r="U38" s="6">
        <f>IF(Table13[[#This Row],[Ngày tính CN]]="","",S38+T38)</f>
        <v>45985</v>
      </c>
      <c r="V38" s="32">
        <f ca="1">IF(Table13[[#This Row],[Hạn thanh toán]]="","",IF((U38-NOW())&lt;0,0,(U38-NOW())))</f>
        <v>0</v>
      </c>
      <c r="W38" s="32"/>
      <c r="X38" s="32" t="str">
        <f t="shared" ca="1" si="9"/>
        <v/>
      </c>
      <c r="Y38" s="2" t="str">
        <f t="shared" si="10"/>
        <v>Đã thanh toán</v>
      </c>
      <c r="Z38" s="42">
        <f t="shared" si="3"/>
        <v>45985</v>
      </c>
      <c r="AA38" s="42">
        <f t="shared" si="4"/>
        <v>46034</v>
      </c>
      <c r="AD38" s="2" t="str">
        <f>VLOOKUP($A38,MA_KH!$A:$Q,MA_KH!O$1,0)</f>
        <v>MEGA</v>
      </c>
      <c r="AE38" s="2" t="str">
        <f>VLOOKUP($A38,MA_KH!$A:$Q,MA_KH!P$1,0)</f>
        <v>CÔNG TY TNHH MM MEGA MARKET (VIỆT NAM)</v>
      </c>
      <c r="AG38" s="122" t="str">
        <f>Table13[[#This Row],[Số hóa đơn]]&amp;Table13[[#This Row],[Tổng giá trị]]</f>
        <v>00079371873661</v>
      </c>
    </row>
    <row r="39" spans="1:33" ht="25.5" hidden="1" customHeight="1">
      <c r="A39" s="46" t="s">
        <v>101</v>
      </c>
      <c r="B39" s="46" t="s">
        <v>102</v>
      </c>
      <c r="C39" s="47">
        <v>45986</v>
      </c>
      <c r="D39" s="46" t="s">
        <v>14621</v>
      </c>
      <c r="E39" s="47">
        <v>45986</v>
      </c>
      <c r="F39" s="46" t="s">
        <v>18935</v>
      </c>
      <c r="G39" s="46" t="s">
        <v>14622</v>
      </c>
      <c r="H39" s="48">
        <v>3930540</v>
      </c>
      <c r="I39" s="49">
        <v>0</v>
      </c>
      <c r="J39" s="48">
        <v>314443</v>
      </c>
      <c r="K39" s="48">
        <v>4244983</v>
      </c>
      <c r="L39" s="64" t="s">
        <v>41</v>
      </c>
      <c r="M39" s="6">
        <f>IFERROR(VLOOKUP(Table13[[#This Row],[Số hóa đơn]],'Chi tiết tt Mega gửi'!K:L,2,0),"")</f>
        <v>46034</v>
      </c>
      <c r="O39" s="32">
        <f>IF(Table13[[#This Row],[Phân loại]]="Tồn đầu kỳ",Table13[[#This Row],[Tổng giá trị]],0)</f>
        <v>4244983</v>
      </c>
      <c r="P39" s="7">
        <f>IF(Table13[[#This Row],[Số còn phải thu ĐK]]&lt;&gt;0,0,IF(Table13[[#This Row],[Phân loại]]="Bán hàng",Table13[[#This Row],[Tổng giá trị]],-Table13[[#This Row],[Tổng giá trị]]))</f>
        <v>0</v>
      </c>
      <c r="Q39" s="32">
        <f t="shared" si="8"/>
        <v>4244983</v>
      </c>
      <c r="R39" s="7">
        <f>Table13[[#This Row],[Số còn phải thu ĐK]]+Table13[[#This Row],[Giá Trị HD sau CK]]-Table13[[#This Row],[Số tiền đã thu]]</f>
        <v>0</v>
      </c>
      <c r="S39" s="6">
        <f>IF(Table13[[#This Row],[Ngày hóa đơn]]&lt;&gt;"",Table13[[#This Row],[Ngày hóa đơn]],IF(Table13[[#This Row],[Ngày hạch toán]]&lt;&gt;"",Table13[[#This Row],[Ngày hạch toán]],""))</f>
        <v>45986</v>
      </c>
      <c r="T39" s="7"/>
      <c r="U39" s="6">
        <f>IF(Table13[[#This Row],[Ngày tính CN]]="","",S39+T39)</f>
        <v>45986</v>
      </c>
      <c r="V39" s="32">
        <f ca="1">IF(Table13[[#This Row],[Hạn thanh toán]]="","",IF((U39-NOW())&lt;0,0,(U39-NOW())))</f>
        <v>0</v>
      </c>
      <c r="W39" s="32"/>
      <c r="X39" s="32" t="str">
        <f t="shared" ca="1" si="9"/>
        <v/>
      </c>
      <c r="Y39" s="2" t="str">
        <f t="shared" si="10"/>
        <v>Đã thanh toán</v>
      </c>
      <c r="Z39" s="42">
        <f t="shared" si="3"/>
        <v>45986</v>
      </c>
      <c r="AA39" s="42">
        <f t="shared" si="4"/>
        <v>46034</v>
      </c>
      <c r="AD39" s="2" t="str">
        <f>VLOOKUP($A39,MA_KH!$A:$Q,MA_KH!O$1,0)</f>
        <v>MEGA</v>
      </c>
      <c r="AE39" s="2" t="str">
        <f>VLOOKUP($A39,MA_KH!$A:$Q,MA_KH!P$1,0)</f>
        <v>CÔNG TY TNHH MM MEGA MARKET (VIỆT NAM)</v>
      </c>
      <c r="AG39" s="122" t="str">
        <f>Table13[[#This Row],[Số hóa đơn]]&amp;Table13[[#This Row],[Tổng giá trị]]</f>
        <v>000803254244983</v>
      </c>
    </row>
    <row r="40" spans="1:33" ht="25.5" hidden="1" customHeight="1">
      <c r="A40" s="50" t="s">
        <v>101</v>
      </c>
      <c r="B40" s="50" t="s">
        <v>102</v>
      </c>
      <c r="C40" s="51">
        <v>45986</v>
      </c>
      <c r="D40" s="50" t="s">
        <v>14623</v>
      </c>
      <c r="E40" s="51">
        <v>45986</v>
      </c>
      <c r="F40" s="50" t="s">
        <v>18936</v>
      </c>
      <c r="G40" s="50" t="s">
        <v>14624</v>
      </c>
      <c r="H40" s="52">
        <v>2271535</v>
      </c>
      <c r="I40" s="53">
        <v>0</v>
      </c>
      <c r="J40" s="52">
        <v>181723</v>
      </c>
      <c r="K40" s="52">
        <v>2453258</v>
      </c>
      <c r="L40" s="64" t="s">
        <v>41</v>
      </c>
      <c r="M40" s="6">
        <f>IFERROR(VLOOKUP(Table13[[#This Row],[Số hóa đơn]],'Chi tiết tt Mega gửi'!K:L,2,0),"")</f>
        <v>46034</v>
      </c>
      <c r="O40" s="32">
        <f>IF(Table13[[#This Row],[Phân loại]]="Tồn đầu kỳ",Table13[[#This Row],[Tổng giá trị]],0)</f>
        <v>2453258</v>
      </c>
      <c r="P40" s="7">
        <f>IF(Table13[[#This Row],[Số còn phải thu ĐK]]&lt;&gt;0,0,IF(Table13[[#This Row],[Phân loại]]="Bán hàng",Table13[[#This Row],[Tổng giá trị]],-Table13[[#This Row],[Tổng giá trị]]))</f>
        <v>0</v>
      </c>
      <c r="Q40" s="32">
        <f t="shared" si="8"/>
        <v>2453258</v>
      </c>
      <c r="R40" s="7">
        <f>Table13[[#This Row],[Số còn phải thu ĐK]]+Table13[[#This Row],[Giá Trị HD sau CK]]-Table13[[#This Row],[Số tiền đã thu]]</f>
        <v>0</v>
      </c>
      <c r="S40" s="6">
        <f>IF(Table13[[#This Row],[Ngày hóa đơn]]&lt;&gt;"",Table13[[#This Row],[Ngày hóa đơn]],IF(Table13[[#This Row],[Ngày hạch toán]]&lt;&gt;"",Table13[[#This Row],[Ngày hạch toán]],""))</f>
        <v>45986</v>
      </c>
      <c r="T40" s="7"/>
      <c r="U40" s="6">
        <f>IF(Table13[[#This Row],[Ngày tính CN]]="","",S40+T40)</f>
        <v>45986</v>
      </c>
      <c r="V40" s="32">
        <f ca="1">IF(Table13[[#This Row],[Hạn thanh toán]]="","",IF((U40-NOW())&lt;0,0,(U40-NOW())))</f>
        <v>0</v>
      </c>
      <c r="W40" s="32"/>
      <c r="X40" s="32" t="str">
        <f t="shared" ca="1" si="9"/>
        <v/>
      </c>
      <c r="Y40" s="2" t="str">
        <f t="shared" si="10"/>
        <v>Đã thanh toán</v>
      </c>
      <c r="Z40" s="42">
        <f t="shared" si="3"/>
        <v>45986</v>
      </c>
      <c r="AA40" s="42">
        <f t="shared" si="4"/>
        <v>46034</v>
      </c>
      <c r="AD40" s="2" t="str">
        <f>VLOOKUP($A40,MA_KH!$A:$Q,MA_KH!O$1,0)</f>
        <v>MEGA</v>
      </c>
      <c r="AE40" s="2" t="str">
        <f>VLOOKUP($A40,MA_KH!$A:$Q,MA_KH!P$1,0)</f>
        <v>CÔNG TY TNHH MM MEGA MARKET (VIỆT NAM)</v>
      </c>
      <c r="AG40" s="122" t="str">
        <f>Table13[[#This Row],[Số hóa đơn]]&amp;Table13[[#This Row],[Tổng giá trị]]</f>
        <v>000803292453258</v>
      </c>
    </row>
    <row r="41" spans="1:33" ht="25.5" hidden="1" customHeight="1">
      <c r="A41" s="46" t="s">
        <v>101</v>
      </c>
      <c r="B41" s="46" t="s">
        <v>102</v>
      </c>
      <c r="C41" s="47">
        <v>45987</v>
      </c>
      <c r="D41" s="46" t="s">
        <v>14625</v>
      </c>
      <c r="E41" s="47">
        <v>45987</v>
      </c>
      <c r="F41" s="46" t="s">
        <v>18937</v>
      </c>
      <c r="G41" s="46" t="s">
        <v>14626</v>
      </c>
      <c r="H41" s="48">
        <v>1116060</v>
      </c>
      <c r="I41" s="49">
        <v>0</v>
      </c>
      <c r="J41" s="48">
        <v>89285</v>
      </c>
      <c r="K41" s="48">
        <v>1205345</v>
      </c>
      <c r="L41" s="64" t="s">
        <v>41</v>
      </c>
      <c r="M41" s="6">
        <f>IFERROR(VLOOKUP(Table13[[#This Row],[Số hóa đơn]],'Chi tiết tt Mega gửi'!K:L,2,0),"")</f>
        <v>46034</v>
      </c>
      <c r="O41" s="32">
        <f>IF(Table13[[#This Row],[Phân loại]]="Tồn đầu kỳ",Table13[[#This Row],[Tổng giá trị]],0)</f>
        <v>1205345</v>
      </c>
      <c r="P41" s="7">
        <f>IF(Table13[[#This Row],[Số còn phải thu ĐK]]&lt;&gt;0,0,IF(Table13[[#This Row],[Phân loại]]="Bán hàng",Table13[[#This Row],[Tổng giá trị]],-Table13[[#This Row],[Tổng giá trị]]))</f>
        <v>0</v>
      </c>
      <c r="Q41" s="32">
        <f t="shared" si="8"/>
        <v>1205345</v>
      </c>
      <c r="R41" s="7">
        <f>Table13[[#This Row],[Số còn phải thu ĐK]]+Table13[[#This Row],[Giá Trị HD sau CK]]-Table13[[#This Row],[Số tiền đã thu]]</f>
        <v>0</v>
      </c>
      <c r="S41" s="6">
        <f>IF(Table13[[#This Row],[Ngày hóa đơn]]&lt;&gt;"",Table13[[#This Row],[Ngày hóa đơn]],IF(Table13[[#This Row],[Ngày hạch toán]]&lt;&gt;"",Table13[[#This Row],[Ngày hạch toán]],""))</f>
        <v>45987</v>
      </c>
      <c r="T41" s="7"/>
      <c r="U41" s="6">
        <f>IF(Table13[[#This Row],[Ngày tính CN]]="","",S41+T41)</f>
        <v>45987</v>
      </c>
      <c r="V41" s="32">
        <f ca="1">IF(Table13[[#This Row],[Hạn thanh toán]]="","",IF((U41-NOW())&lt;0,0,(U41-NOW())))</f>
        <v>0</v>
      </c>
      <c r="W41" s="32"/>
      <c r="X41" s="32" t="str">
        <f t="shared" ca="1" si="9"/>
        <v/>
      </c>
      <c r="Y41" s="2" t="str">
        <f t="shared" si="10"/>
        <v>Đã thanh toán</v>
      </c>
      <c r="Z41" s="42">
        <f t="shared" si="3"/>
        <v>45987</v>
      </c>
      <c r="AA41" s="42">
        <f t="shared" si="4"/>
        <v>46034</v>
      </c>
      <c r="AD41" s="2" t="str">
        <f>VLOOKUP($A41,MA_KH!$A:$Q,MA_KH!O$1,0)</f>
        <v>MEGA</v>
      </c>
      <c r="AE41" s="2" t="str">
        <f>VLOOKUP($A41,MA_KH!$A:$Q,MA_KH!P$1,0)</f>
        <v>CÔNG TY TNHH MM MEGA MARKET (VIỆT NAM)</v>
      </c>
      <c r="AG41" s="122" t="str">
        <f>Table13[[#This Row],[Số hóa đơn]]&amp;Table13[[#This Row],[Tổng giá trị]]</f>
        <v>000803261205345</v>
      </c>
    </row>
    <row r="42" spans="1:33" ht="25.5" hidden="1" customHeight="1">
      <c r="A42" s="46" t="s">
        <v>101</v>
      </c>
      <c r="B42" s="46" t="s">
        <v>102</v>
      </c>
      <c r="C42" s="47">
        <v>45987</v>
      </c>
      <c r="D42" s="46" t="s">
        <v>14627</v>
      </c>
      <c r="E42" s="47">
        <v>45987</v>
      </c>
      <c r="F42" s="46" t="s">
        <v>18938</v>
      </c>
      <c r="G42" s="46" t="s">
        <v>14628</v>
      </c>
      <c r="H42" s="48">
        <v>460000</v>
      </c>
      <c r="I42" s="49">
        <v>0</v>
      </c>
      <c r="J42" s="48">
        <v>36800</v>
      </c>
      <c r="K42" s="48">
        <v>496800</v>
      </c>
      <c r="L42" s="64" t="s">
        <v>41</v>
      </c>
      <c r="M42" s="6">
        <f>IFERROR(VLOOKUP(Table13[[#This Row],[Số hóa đơn]],'Chi tiết tt Mega gửi'!K:L,2,0),"")</f>
        <v>46034</v>
      </c>
      <c r="O42" s="32">
        <f>IF(Table13[[#This Row],[Phân loại]]="Tồn đầu kỳ",Table13[[#This Row],[Tổng giá trị]],0)</f>
        <v>496800</v>
      </c>
      <c r="P42" s="7">
        <f>IF(Table13[[#This Row],[Số còn phải thu ĐK]]&lt;&gt;0,0,IF(Table13[[#This Row],[Phân loại]]="Bán hàng",Table13[[#This Row],[Tổng giá trị]],-Table13[[#This Row],[Tổng giá trị]]))</f>
        <v>0</v>
      </c>
      <c r="Q42" s="32">
        <f t="shared" si="8"/>
        <v>496800</v>
      </c>
      <c r="R42" s="7">
        <f>Table13[[#This Row],[Số còn phải thu ĐK]]+Table13[[#This Row],[Giá Trị HD sau CK]]-Table13[[#This Row],[Số tiền đã thu]]</f>
        <v>0</v>
      </c>
      <c r="S42" s="6">
        <f>IF(Table13[[#This Row],[Ngày hóa đơn]]&lt;&gt;"",Table13[[#This Row],[Ngày hóa đơn]],IF(Table13[[#This Row],[Ngày hạch toán]]&lt;&gt;"",Table13[[#This Row],[Ngày hạch toán]],""))</f>
        <v>45987</v>
      </c>
      <c r="T42" s="7"/>
      <c r="U42" s="6">
        <f>IF(Table13[[#This Row],[Ngày tính CN]]="","",S42+T42)</f>
        <v>45987</v>
      </c>
      <c r="V42" s="32">
        <f ca="1">IF(Table13[[#This Row],[Hạn thanh toán]]="","",IF((U42-NOW())&lt;0,0,(U42-NOW())))</f>
        <v>0</v>
      </c>
      <c r="W42" s="32"/>
      <c r="X42" s="32" t="str">
        <f t="shared" ca="1" si="9"/>
        <v/>
      </c>
      <c r="Y42" s="2" t="str">
        <f t="shared" si="10"/>
        <v>Đã thanh toán</v>
      </c>
      <c r="Z42" s="42">
        <f t="shared" si="3"/>
        <v>45987</v>
      </c>
      <c r="AA42" s="42">
        <f t="shared" si="4"/>
        <v>46034</v>
      </c>
      <c r="AD42" s="2" t="str">
        <f>VLOOKUP($A42,MA_KH!$A:$Q,MA_KH!O$1,0)</f>
        <v>MEGA</v>
      </c>
      <c r="AE42" s="2" t="str">
        <f>VLOOKUP($A42,MA_KH!$A:$Q,MA_KH!P$1,0)</f>
        <v>CÔNG TY TNHH MM MEGA MARKET (VIỆT NAM)</v>
      </c>
      <c r="AG42" s="122" t="str">
        <f>Table13[[#This Row],[Số hóa đơn]]&amp;Table13[[#This Row],[Tổng giá trị]]</f>
        <v>00080327496800</v>
      </c>
    </row>
    <row r="43" spans="1:33" ht="25.5" hidden="1" customHeight="1">
      <c r="A43" s="46" t="s">
        <v>101</v>
      </c>
      <c r="B43" s="46" t="s">
        <v>102</v>
      </c>
      <c r="C43" s="47">
        <v>45987</v>
      </c>
      <c r="D43" s="46" t="s">
        <v>14629</v>
      </c>
      <c r="E43" s="47">
        <v>45987</v>
      </c>
      <c r="F43" s="46" t="s">
        <v>18939</v>
      </c>
      <c r="G43" s="46" t="s">
        <v>14630</v>
      </c>
      <c r="H43" s="48">
        <v>2751120</v>
      </c>
      <c r="I43" s="49">
        <v>0</v>
      </c>
      <c r="J43" s="48">
        <v>220090</v>
      </c>
      <c r="K43" s="48">
        <v>2971210</v>
      </c>
      <c r="L43" s="64" t="s">
        <v>41</v>
      </c>
      <c r="M43" s="6">
        <f>IFERROR(VLOOKUP(Table13[[#This Row],[Số hóa đơn]],'Chi tiết tt Mega gửi'!K:L,2,0),"")</f>
        <v>46034</v>
      </c>
      <c r="O43" s="32">
        <f>IF(Table13[[#This Row],[Phân loại]]="Tồn đầu kỳ",Table13[[#This Row],[Tổng giá trị]],0)</f>
        <v>2971210</v>
      </c>
      <c r="P43" s="7">
        <f>IF(Table13[[#This Row],[Số còn phải thu ĐK]]&lt;&gt;0,0,IF(Table13[[#This Row],[Phân loại]]="Bán hàng",Table13[[#This Row],[Tổng giá trị]],-Table13[[#This Row],[Tổng giá trị]]))</f>
        <v>0</v>
      </c>
      <c r="Q43" s="32">
        <f t="shared" si="8"/>
        <v>2971210</v>
      </c>
      <c r="R43" s="7">
        <f>Table13[[#This Row],[Số còn phải thu ĐK]]+Table13[[#This Row],[Giá Trị HD sau CK]]-Table13[[#This Row],[Số tiền đã thu]]</f>
        <v>0</v>
      </c>
      <c r="S43" s="6">
        <f>IF(Table13[[#This Row],[Ngày hóa đơn]]&lt;&gt;"",Table13[[#This Row],[Ngày hóa đơn]],IF(Table13[[#This Row],[Ngày hạch toán]]&lt;&gt;"",Table13[[#This Row],[Ngày hạch toán]],""))</f>
        <v>45987</v>
      </c>
      <c r="T43" s="7"/>
      <c r="U43" s="6">
        <f>IF(Table13[[#This Row],[Ngày tính CN]]="","",S43+T43)</f>
        <v>45987</v>
      </c>
      <c r="V43" s="32">
        <f ca="1">IF(Table13[[#This Row],[Hạn thanh toán]]="","",IF((U43-NOW())&lt;0,0,(U43-NOW())))</f>
        <v>0</v>
      </c>
      <c r="W43" s="32"/>
      <c r="X43" s="32" t="str">
        <f t="shared" ca="1" si="9"/>
        <v/>
      </c>
      <c r="Y43" s="2" t="str">
        <f t="shared" si="10"/>
        <v>Đã thanh toán</v>
      </c>
      <c r="Z43" s="42">
        <f t="shared" si="3"/>
        <v>45987</v>
      </c>
      <c r="AA43" s="42">
        <f t="shared" si="4"/>
        <v>46034</v>
      </c>
      <c r="AD43" s="2" t="str">
        <f>VLOOKUP($A43,MA_KH!$A:$Q,MA_KH!O$1,0)</f>
        <v>MEGA</v>
      </c>
      <c r="AE43" s="2" t="str">
        <f>VLOOKUP($A43,MA_KH!$A:$Q,MA_KH!P$1,0)</f>
        <v>CÔNG TY TNHH MM MEGA MARKET (VIỆT NAM)</v>
      </c>
      <c r="AG43" s="122" t="str">
        <f>Table13[[#This Row],[Số hóa đơn]]&amp;Table13[[#This Row],[Tổng giá trị]]</f>
        <v>000803282971210</v>
      </c>
    </row>
    <row r="44" spans="1:33" ht="25.5" hidden="1" customHeight="1">
      <c r="A44" s="50" t="s">
        <v>101</v>
      </c>
      <c r="B44" s="50" t="s">
        <v>102</v>
      </c>
      <c r="C44" s="51">
        <v>45987</v>
      </c>
      <c r="D44" s="50" t="s">
        <v>14631</v>
      </c>
      <c r="E44" s="51">
        <v>45987</v>
      </c>
      <c r="F44" s="50" t="s">
        <v>18940</v>
      </c>
      <c r="G44" s="50" t="s">
        <v>14632</v>
      </c>
      <c r="H44" s="52">
        <v>2584680</v>
      </c>
      <c r="I44" s="53">
        <v>0</v>
      </c>
      <c r="J44" s="52">
        <v>206774</v>
      </c>
      <c r="K44" s="52">
        <v>2791454</v>
      </c>
      <c r="L44" s="64" t="s">
        <v>41</v>
      </c>
      <c r="M44" s="6">
        <f>IFERROR(VLOOKUP(Table13[[#This Row],[Số hóa đơn]],'Chi tiết tt Mega gửi'!K:L,2,0),"")</f>
        <v>46034</v>
      </c>
      <c r="O44" s="32">
        <f>IF(Table13[[#This Row],[Phân loại]]="Tồn đầu kỳ",Table13[[#This Row],[Tổng giá trị]],0)</f>
        <v>2791454</v>
      </c>
      <c r="P44" s="7">
        <f>IF(Table13[[#This Row],[Số còn phải thu ĐK]]&lt;&gt;0,0,IF(Table13[[#This Row],[Phân loại]]="Bán hàng",Table13[[#This Row],[Tổng giá trị]],-Table13[[#This Row],[Tổng giá trị]]))</f>
        <v>0</v>
      </c>
      <c r="Q44" s="32">
        <f t="shared" si="8"/>
        <v>2791454</v>
      </c>
      <c r="R44" s="7">
        <f>Table13[[#This Row],[Số còn phải thu ĐK]]+Table13[[#This Row],[Giá Trị HD sau CK]]-Table13[[#This Row],[Số tiền đã thu]]</f>
        <v>0</v>
      </c>
      <c r="S44" s="6">
        <f>IF(Table13[[#This Row],[Ngày hóa đơn]]&lt;&gt;"",Table13[[#This Row],[Ngày hóa đơn]],IF(Table13[[#This Row],[Ngày hạch toán]]&lt;&gt;"",Table13[[#This Row],[Ngày hạch toán]],""))</f>
        <v>45987</v>
      </c>
      <c r="T44" s="7"/>
      <c r="U44" s="6">
        <f>IF(Table13[[#This Row],[Ngày tính CN]]="","",S44+T44)</f>
        <v>45987</v>
      </c>
      <c r="V44" s="32">
        <f ca="1">IF(Table13[[#This Row],[Hạn thanh toán]]="","",IF((U44-NOW())&lt;0,0,(U44-NOW())))</f>
        <v>0</v>
      </c>
      <c r="W44" s="32"/>
      <c r="X44" s="32" t="str">
        <f t="shared" ca="1" si="9"/>
        <v/>
      </c>
      <c r="Y44" s="2" t="str">
        <f t="shared" si="10"/>
        <v>Đã thanh toán</v>
      </c>
      <c r="Z44" s="42">
        <f t="shared" si="3"/>
        <v>45987</v>
      </c>
      <c r="AA44" s="42">
        <f t="shared" si="4"/>
        <v>46034</v>
      </c>
      <c r="AD44" s="2" t="str">
        <f>VLOOKUP($A44,MA_KH!$A:$Q,MA_KH!O$1,0)</f>
        <v>MEGA</v>
      </c>
      <c r="AE44" s="2" t="str">
        <f>VLOOKUP($A44,MA_KH!$A:$Q,MA_KH!P$1,0)</f>
        <v>CÔNG TY TNHH MM MEGA MARKET (VIỆT NAM)</v>
      </c>
      <c r="AG44" s="122" t="str">
        <f>Table13[[#This Row],[Số hóa đơn]]&amp;Table13[[#This Row],[Tổng giá trị]]</f>
        <v>000803302791454</v>
      </c>
    </row>
    <row r="45" spans="1:33" ht="25.5" hidden="1" customHeight="1">
      <c r="A45" s="46" t="s">
        <v>258</v>
      </c>
      <c r="B45" s="46" t="s">
        <v>259</v>
      </c>
      <c r="C45" s="47">
        <v>45988</v>
      </c>
      <c r="D45" s="46" t="s">
        <v>14633</v>
      </c>
      <c r="E45" s="47">
        <v>45988</v>
      </c>
      <c r="F45" s="46" t="s">
        <v>18941</v>
      </c>
      <c r="G45" s="46" t="s">
        <v>14634</v>
      </c>
      <c r="H45" s="48">
        <v>3580490</v>
      </c>
      <c r="I45" s="49">
        <v>0</v>
      </c>
      <c r="J45" s="48">
        <v>286439</v>
      </c>
      <c r="K45" s="48">
        <v>3866929</v>
      </c>
      <c r="L45" s="64" t="s">
        <v>41</v>
      </c>
      <c r="M45" s="6">
        <f>IFERROR(VLOOKUP(Table13[[#This Row],[Số hóa đơn]],'Chi tiết tt Mega gửi'!K:L,2,0),"")</f>
        <v>46034</v>
      </c>
      <c r="O45" s="32">
        <f>IF(Table13[[#This Row],[Phân loại]]="Tồn đầu kỳ",Table13[[#This Row],[Tổng giá trị]],0)</f>
        <v>3866929</v>
      </c>
      <c r="P45" s="7">
        <f>IF(Table13[[#This Row],[Số còn phải thu ĐK]]&lt;&gt;0,0,IF(Table13[[#This Row],[Phân loại]]="Bán hàng",Table13[[#This Row],[Tổng giá trị]],-Table13[[#This Row],[Tổng giá trị]]))</f>
        <v>0</v>
      </c>
      <c r="Q45" s="32">
        <f t="shared" si="8"/>
        <v>3866929</v>
      </c>
      <c r="R45" s="7">
        <f>Table13[[#This Row],[Số còn phải thu ĐK]]+Table13[[#This Row],[Giá Trị HD sau CK]]-Table13[[#This Row],[Số tiền đã thu]]</f>
        <v>0</v>
      </c>
      <c r="S45" s="6">
        <f>IF(Table13[[#This Row],[Ngày hóa đơn]]&lt;&gt;"",Table13[[#This Row],[Ngày hóa đơn]],IF(Table13[[#This Row],[Ngày hạch toán]]&lt;&gt;"",Table13[[#This Row],[Ngày hạch toán]],""))</f>
        <v>45988</v>
      </c>
      <c r="T45" s="7"/>
      <c r="U45" s="6">
        <f>IF(Table13[[#This Row],[Ngày tính CN]]="","",S45+T45)</f>
        <v>45988</v>
      </c>
      <c r="V45" s="32">
        <f ca="1">IF(Table13[[#This Row],[Hạn thanh toán]]="","",IF((U45-NOW())&lt;0,0,(U45-NOW())))</f>
        <v>0</v>
      </c>
      <c r="W45" s="32"/>
      <c r="X45" s="32" t="str">
        <f t="shared" ca="1" si="9"/>
        <v/>
      </c>
      <c r="Y45" s="2" t="str">
        <f t="shared" si="10"/>
        <v>Đã thanh toán</v>
      </c>
      <c r="Z45" s="42">
        <f t="shared" si="3"/>
        <v>45988</v>
      </c>
      <c r="AA45" s="42">
        <f t="shared" si="4"/>
        <v>46034</v>
      </c>
      <c r="AD45" s="2" t="str">
        <f>VLOOKUP($A45,MA_KH!$A:$Q,MA_KH!O$1,0)</f>
        <v>MEGA</v>
      </c>
      <c r="AE45" s="2" t="str">
        <f>VLOOKUP($A45,MA_KH!$A:$Q,MA_KH!P$1,0)</f>
        <v>CÔNG TY TNHH MM MEGA MARKET (VIỆT NAM)</v>
      </c>
      <c r="AG45" s="122" t="str">
        <f>Table13[[#This Row],[Số hóa đơn]]&amp;Table13[[#This Row],[Tổng giá trị]]</f>
        <v>000800373866929</v>
      </c>
    </row>
    <row r="46" spans="1:33" ht="25.5" hidden="1" customHeight="1">
      <c r="A46" s="46" t="s">
        <v>258</v>
      </c>
      <c r="B46" s="46" t="s">
        <v>259</v>
      </c>
      <c r="C46" s="47">
        <v>45988</v>
      </c>
      <c r="D46" s="46" t="s">
        <v>14635</v>
      </c>
      <c r="E46" s="47">
        <v>45988</v>
      </c>
      <c r="F46" s="46" t="s">
        <v>18942</v>
      </c>
      <c r="G46" s="46" t="s">
        <v>14636</v>
      </c>
      <c r="H46" s="48">
        <v>5061945</v>
      </c>
      <c r="I46" s="49">
        <v>0</v>
      </c>
      <c r="J46" s="48">
        <v>404956</v>
      </c>
      <c r="K46" s="48">
        <v>5466901</v>
      </c>
      <c r="L46" s="64" t="s">
        <v>41</v>
      </c>
      <c r="M46" s="6">
        <f>IFERROR(VLOOKUP(Table13[[#This Row],[Số hóa đơn]],'Chi tiết tt Mega gửi'!K:L,2,0),"")</f>
        <v>46034</v>
      </c>
      <c r="O46" s="32">
        <f>IF(Table13[[#This Row],[Phân loại]]="Tồn đầu kỳ",Table13[[#This Row],[Tổng giá trị]],0)</f>
        <v>5466901</v>
      </c>
      <c r="P46" s="7">
        <f>IF(Table13[[#This Row],[Số còn phải thu ĐK]]&lt;&gt;0,0,IF(Table13[[#This Row],[Phân loại]]="Bán hàng",Table13[[#This Row],[Tổng giá trị]],-Table13[[#This Row],[Tổng giá trị]]))</f>
        <v>0</v>
      </c>
      <c r="Q46" s="32">
        <f t="shared" si="8"/>
        <v>5466901</v>
      </c>
      <c r="R46" s="7">
        <f>Table13[[#This Row],[Số còn phải thu ĐK]]+Table13[[#This Row],[Giá Trị HD sau CK]]-Table13[[#This Row],[Số tiền đã thu]]</f>
        <v>0</v>
      </c>
      <c r="S46" s="6">
        <f>IF(Table13[[#This Row],[Ngày hóa đơn]]&lt;&gt;"",Table13[[#This Row],[Ngày hóa đơn]],IF(Table13[[#This Row],[Ngày hạch toán]]&lt;&gt;"",Table13[[#This Row],[Ngày hạch toán]],""))</f>
        <v>45988</v>
      </c>
      <c r="T46" s="7"/>
      <c r="U46" s="6">
        <f>IF(Table13[[#This Row],[Ngày tính CN]]="","",S46+T46)</f>
        <v>45988</v>
      </c>
      <c r="V46" s="32">
        <f ca="1">IF(Table13[[#This Row],[Hạn thanh toán]]="","",IF((U46-NOW())&lt;0,0,(U46-NOW())))</f>
        <v>0</v>
      </c>
      <c r="W46" s="32"/>
      <c r="X46" s="32" t="str">
        <f t="shared" ca="1" si="9"/>
        <v/>
      </c>
      <c r="Y46" s="2" t="str">
        <f t="shared" si="10"/>
        <v>Đã thanh toán</v>
      </c>
      <c r="Z46" s="42">
        <f t="shared" si="3"/>
        <v>45988</v>
      </c>
      <c r="AA46" s="42">
        <f t="shared" si="4"/>
        <v>46034</v>
      </c>
      <c r="AD46" s="2" t="str">
        <f>VLOOKUP($A46,MA_KH!$A:$Q,MA_KH!O$1,0)</f>
        <v>MEGA</v>
      </c>
      <c r="AE46" s="2" t="str">
        <f>VLOOKUP($A46,MA_KH!$A:$Q,MA_KH!P$1,0)</f>
        <v>CÔNG TY TNHH MM MEGA MARKET (VIỆT NAM)</v>
      </c>
      <c r="AG46" s="122" t="str">
        <f>Table13[[#This Row],[Số hóa đơn]]&amp;Table13[[#This Row],[Tổng giá trị]]</f>
        <v>000800385466901</v>
      </c>
    </row>
    <row r="47" spans="1:33" ht="25.5" hidden="1" customHeight="1">
      <c r="A47" s="46" t="s">
        <v>250</v>
      </c>
      <c r="B47" s="46" t="s">
        <v>251</v>
      </c>
      <c r="C47" s="47">
        <v>45988</v>
      </c>
      <c r="D47" s="46" t="s">
        <v>14637</v>
      </c>
      <c r="E47" s="47">
        <v>45988</v>
      </c>
      <c r="F47" s="46" t="s">
        <v>18943</v>
      </c>
      <c r="G47" s="46" t="s">
        <v>14638</v>
      </c>
      <c r="H47" s="48">
        <v>501830</v>
      </c>
      <c r="I47" s="49">
        <v>0</v>
      </c>
      <c r="J47" s="48">
        <v>40146</v>
      </c>
      <c r="K47" s="48">
        <v>541976</v>
      </c>
      <c r="L47" s="64" t="s">
        <v>41</v>
      </c>
      <c r="M47" s="6">
        <f>IFERROR(VLOOKUP(Table13[[#This Row],[Số hóa đơn]],'Chi tiết tt Mega gửi'!K:L,2,0),"")</f>
        <v>46034</v>
      </c>
      <c r="O47" s="32">
        <f>IF(Table13[[#This Row],[Phân loại]]="Tồn đầu kỳ",Table13[[#This Row],[Tổng giá trị]],0)</f>
        <v>541976</v>
      </c>
      <c r="P47" s="7">
        <f>IF(Table13[[#This Row],[Số còn phải thu ĐK]]&lt;&gt;0,0,IF(Table13[[#This Row],[Phân loại]]="Bán hàng",Table13[[#This Row],[Tổng giá trị]],-Table13[[#This Row],[Tổng giá trị]]))</f>
        <v>0</v>
      </c>
      <c r="Q47" s="32">
        <f t="shared" si="8"/>
        <v>541976</v>
      </c>
      <c r="R47" s="7">
        <f>Table13[[#This Row],[Số còn phải thu ĐK]]+Table13[[#This Row],[Giá Trị HD sau CK]]-Table13[[#This Row],[Số tiền đã thu]]</f>
        <v>0</v>
      </c>
      <c r="S47" s="6">
        <f>IF(Table13[[#This Row],[Ngày hóa đơn]]&lt;&gt;"",Table13[[#This Row],[Ngày hóa đơn]],IF(Table13[[#This Row],[Ngày hạch toán]]&lt;&gt;"",Table13[[#This Row],[Ngày hạch toán]],""))</f>
        <v>45988</v>
      </c>
      <c r="T47" s="7"/>
      <c r="U47" s="6">
        <f>IF(Table13[[#This Row],[Ngày tính CN]]="","",S47+T47)</f>
        <v>45988</v>
      </c>
      <c r="V47" s="32">
        <f ca="1">IF(Table13[[#This Row],[Hạn thanh toán]]="","",IF((U47-NOW())&lt;0,0,(U47-NOW())))</f>
        <v>0</v>
      </c>
      <c r="W47" s="32"/>
      <c r="X47" s="32" t="str">
        <f t="shared" ca="1" si="9"/>
        <v/>
      </c>
      <c r="Y47" s="2" t="str">
        <f t="shared" si="10"/>
        <v>Đã thanh toán</v>
      </c>
      <c r="Z47" s="42">
        <f t="shared" si="3"/>
        <v>45988</v>
      </c>
      <c r="AA47" s="42">
        <f t="shared" si="4"/>
        <v>46034</v>
      </c>
      <c r="AD47" s="2" t="str">
        <f>VLOOKUP($A47,MA_KH!$A:$Q,MA_KH!O$1,0)</f>
        <v>MEGA</v>
      </c>
      <c r="AE47" s="2" t="str">
        <f>VLOOKUP($A47,MA_KH!$A:$Q,MA_KH!P$1,0)</f>
        <v>CÔNG TY TNHH MM MEGA MARKET (VIỆT NAM)</v>
      </c>
      <c r="AG47" s="122" t="str">
        <f>Table13[[#This Row],[Số hóa đơn]]&amp;Table13[[#This Row],[Tổng giá trị]]</f>
        <v>00080039541976</v>
      </c>
    </row>
    <row r="48" spans="1:33" ht="25.5" hidden="1" customHeight="1">
      <c r="A48" s="46" t="s">
        <v>250</v>
      </c>
      <c r="B48" s="46" t="s">
        <v>251</v>
      </c>
      <c r="C48" s="47">
        <v>45988</v>
      </c>
      <c r="D48" s="46" t="s">
        <v>14639</v>
      </c>
      <c r="E48" s="47">
        <v>45988</v>
      </c>
      <c r="F48" s="46" t="s">
        <v>18944</v>
      </c>
      <c r="G48" s="46" t="s">
        <v>14640</v>
      </c>
      <c r="H48" s="48">
        <v>991190</v>
      </c>
      <c r="I48" s="49">
        <v>0</v>
      </c>
      <c r="J48" s="48">
        <v>79295</v>
      </c>
      <c r="K48" s="48">
        <v>1070485</v>
      </c>
      <c r="L48" s="64" t="s">
        <v>41</v>
      </c>
      <c r="M48" s="6">
        <f>IFERROR(VLOOKUP(Table13[[#This Row],[Số hóa đơn]],'Chi tiết tt Mega gửi'!K:L,2,0),"")</f>
        <v>46034</v>
      </c>
      <c r="O48" s="32">
        <f>IF(Table13[[#This Row],[Phân loại]]="Tồn đầu kỳ",Table13[[#This Row],[Tổng giá trị]],0)</f>
        <v>1070485</v>
      </c>
      <c r="P48" s="7">
        <f>IF(Table13[[#This Row],[Số còn phải thu ĐK]]&lt;&gt;0,0,IF(Table13[[#This Row],[Phân loại]]="Bán hàng",Table13[[#This Row],[Tổng giá trị]],-Table13[[#This Row],[Tổng giá trị]]))</f>
        <v>0</v>
      </c>
      <c r="Q48" s="32">
        <f t="shared" si="8"/>
        <v>1070485</v>
      </c>
      <c r="R48" s="7">
        <f>Table13[[#This Row],[Số còn phải thu ĐK]]+Table13[[#This Row],[Giá Trị HD sau CK]]-Table13[[#This Row],[Số tiền đã thu]]</f>
        <v>0</v>
      </c>
      <c r="S48" s="6">
        <f>IF(Table13[[#This Row],[Ngày hóa đơn]]&lt;&gt;"",Table13[[#This Row],[Ngày hóa đơn]],IF(Table13[[#This Row],[Ngày hạch toán]]&lt;&gt;"",Table13[[#This Row],[Ngày hạch toán]],""))</f>
        <v>45988</v>
      </c>
      <c r="T48" s="7"/>
      <c r="U48" s="6">
        <f>IF(Table13[[#This Row],[Ngày tính CN]]="","",S48+T48)</f>
        <v>45988</v>
      </c>
      <c r="V48" s="32">
        <f ca="1">IF(Table13[[#This Row],[Hạn thanh toán]]="","",IF((U48-NOW())&lt;0,0,(U48-NOW())))</f>
        <v>0</v>
      </c>
      <c r="W48" s="32"/>
      <c r="X48" s="32" t="str">
        <f t="shared" ca="1" si="9"/>
        <v/>
      </c>
      <c r="Y48" s="2" t="str">
        <f t="shared" si="10"/>
        <v>Đã thanh toán</v>
      </c>
      <c r="Z48" s="42">
        <f t="shared" si="3"/>
        <v>45988</v>
      </c>
      <c r="AA48" s="42">
        <f t="shared" si="4"/>
        <v>46034</v>
      </c>
      <c r="AD48" s="2" t="str">
        <f>VLOOKUP($A48,MA_KH!$A:$Q,MA_KH!O$1,0)</f>
        <v>MEGA</v>
      </c>
      <c r="AE48" s="2" t="str">
        <f>VLOOKUP($A48,MA_KH!$A:$Q,MA_KH!P$1,0)</f>
        <v>CÔNG TY TNHH MM MEGA MARKET (VIỆT NAM)</v>
      </c>
      <c r="AG48" s="122" t="str">
        <f>Table13[[#This Row],[Số hóa đơn]]&amp;Table13[[#This Row],[Tổng giá trị]]</f>
        <v>000800401070485</v>
      </c>
    </row>
    <row r="49" spans="1:33" ht="25.5" hidden="1" customHeight="1">
      <c r="A49" s="46" t="s">
        <v>199</v>
      </c>
      <c r="B49" s="46" t="s">
        <v>200</v>
      </c>
      <c r="C49" s="47">
        <v>45988</v>
      </c>
      <c r="D49" s="46" t="s">
        <v>14641</v>
      </c>
      <c r="E49" s="47">
        <v>45988</v>
      </c>
      <c r="F49" s="46" t="s">
        <v>18945</v>
      </c>
      <c r="G49" s="46" t="s">
        <v>14642</v>
      </c>
      <c r="H49" s="48">
        <v>10166990</v>
      </c>
      <c r="I49" s="49">
        <v>0</v>
      </c>
      <c r="J49" s="48">
        <v>813359</v>
      </c>
      <c r="K49" s="48">
        <v>10980349</v>
      </c>
      <c r="L49" s="64" t="s">
        <v>41</v>
      </c>
      <c r="M49" s="6">
        <f>IFERROR(VLOOKUP(Table13[[#This Row],[Số hóa đơn]],'Chi tiết tt Mega gửi'!K:L,2,0),"")</f>
        <v>46034</v>
      </c>
      <c r="O49" s="32">
        <f>IF(Table13[[#This Row],[Phân loại]]="Tồn đầu kỳ",Table13[[#This Row],[Tổng giá trị]],0)</f>
        <v>10980349</v>
      </c>
      <c r="P49" s="7">
        <f>IF(Table13[[#This Row],[Số còn phải thu ĐK]]&lt;&gt;0,0,IF(Table13[[#This Row],[Phân loại]]="Bán hàng",Table13[[#This Row],[Tổng giá trị]],-Table13[[#This Row],[Tổng giá trị]]))</f>
        <v>0</v>
      </c>
      <c r="Q49" s="32">
        <f t="shared" si="8"/>
        <v>10980349</v>
      </c>
      <c r="R49" s="7">
        <f>Table13[[#This Row],[Số còn phải thu ĐK]]+Table13[[#This Row],[Giá Trị HD sau CK]]-Table13[[#This Row],[Số tiền đã thu]]</f>
        <v>0</v>
      </c>
      <c r="S49" s="6">
        <f>IF(Table13[[#This Row],[Ngày hóa đơn]]&lt;&gt;"",Table13[[#This Row],[Ngày hóa đơn]],IF(Table13[[#This Row],[Ngày hạch toán]]&lt;&gt;"",Table13[[#This Row],[Ngày hạch toán]],""))</f>
        <v>45988</v>
      </c>
      <c r="T49" s="7"/>
      <c r="U49" s="6">
        <f>IF(Table13[[#This Row],[Ngày tính CN]]="","",S49+T49)</f>
        <v>45988</v>
      </c>
      <c r="V49" s="32">
        <f ca="1">IF(Table13[[#This Row],[Hạn thanh toán]]="","",IF((U49-NOW())&lt;0,0,(U49-NOW())))</f>
        <v>0</v>
      </c>
      <c r="W49" s="32"/>
      <c r="X49" s="32" t="str">
        <f t="shared" ca="1" si="9"/>
        <v/>
      </c>
      <c r="Y49" s="2" t="str">
        <f t="shared" si="10"/>
        <v>Đã thanh toán</v>
      </c>
      <c r="Z49" s="42">
        <f t="shared" si="3"/>
        <v>45988</v>
      </c>
      <c r="AA49" s="42">
        <f t="shared" si="4"/>
        <v>46034</v>
      </c>
      <c r="AD49" s="2" t="str">
        <f>VLOOKUP($A49,MA_KH!$A:$Q,MA_KH!O$1,0)</f>
        <v>MEGA</v>
      </c>
      <c r="AE49" s="2" t="str">
        <f>VLOOKUP($A49,MA_KH!$A:$Q,MA_KH!P$1,0)</f>
        <v>CÔNG TY TNHH MM MEGA MARKET (VIỆT NAM)</v>
      </c>
      <c r="AG49" s="122" t="str">
        <f>Table13[[#This Row],[Số hóa đơn]]&amp;Table13[[#This Row],[Tổng giá trị]]</f>
        <v>0008004110980349</v>
      </c>
    </row>
    <row r="50" spans="1:33" ht="25.5" hidden="1" customHeight="1">
      <c r="A50" s="46" t="s">
        <v>191</v>
      </c>
      <c r="B50" s="46" t="s">
        <v>192</v>
      </c>
      <c r="C50" s="47">
        <v>45988</v>
      </c>
      <c r="D50" s="46" t="s">
        <v>14643</v>
      </c>
      <c r="E50" s="47">
        <v>45988</v>
      </c>
      <c r="F50" s="46" t="s">
        <v>18946</v>
      </c>
      <c r="G50" s="46" t="s">
        <v>14644</v>
      </c>
      <c r="H50" s="48">
        <v>2381320</v>
      </c>
      <c r="I50" s="49">
        <v>0</v>
      </c>
      <c r="J50" s="48">
        <v>190506</v>
      </c>
      <c r="K50" s="48">
        <v>2571826</v>
      </c>
      <c r="L50" s="64" t="s">
        <v>41</v>
      </c>
      <c r="M50" s="6">
        <f>IFERROR(VLOOKUP(Table13[[#This Row],[Số hóa đơn]],'Chi tiết tt Mega gửi'!K:L,2,0),"")</f>
        <v>46034</v>
      </c>
      <c r="O50" s="32">
        <f>IF(Table13[[#This Row],[Phân loại]]="Tồn đầu kỳ",Table13[[#This Row],[Tổng giá trị]],0)</f>
        <v>2571826</v>
      </c>
      <c r="P50" s="7">
        <f>IF(Table13[[#This Row],[Số còn phải thu ĐK]]&lt;&gt;0,0,IF(Table13[[#This Row],[Phân loại]]="Bán hàng",Table13[[#This Row],[Tổng giá trị]],-Table13[[#This Row],[Tổng giá trị]]))</f>
        <v>0</v>
      </c>
      <c r="Q50" s="32">
        <f t="shared" si="8"/>
        <v>2571826</v>
      </c>
      <c r="R50" s="7">
        <f>Table13[[#This Row],[Số còn phải thu ĐK]]+Table13[[#This Row],[Giá Trị HD sau CK]]-Table13[[#This Row],[Số tiền đã thu]]</f>
        <v>0</v>
      </c>
      <c r="S50" s="6">
        <f>IF(Table13[[#This Row],[Ngày hóa đơn]]&lt;&gt;"",Table13[[#This Row],[Ngày hóa đơn]],IF(Table13[[#This Row],[Ngày hạch toán]]&lt;&gt;"",Table13[[#This Row],[Ngày hạch toán]],""))</f>
        <v>45988</v>
      </c>
      <c r="T50" s="7"/>
      <c r="U50" s="6">
        <f>IF(Table13[[#This Row],[Ngày tính CN]]="","",S50+T50)</f>
        <v>45988</v>
      </c>
      <c r="V50" s="32">
        <f ca="1">IF(Table13[[#This Row],[Hạn thanh toán]]="","",IF((U50-NOW())&lt;0,0,(U50-NOW())))</f>
        <v>0</v>
      </c>
      <c r="W50" s="32"/>
      <c r="X50" s="32" t="str">
        <f t="shared" ca="1" si="9"/>
        <v/>
      </c>
      <c r="Y50" s="2" t="str">
        <f t="shared" si="10"/>
        <v>Đã thanh toán</v>
      </c>
      <c r="Z50" s="42">
        <f t="shared" si="3"/>
        <v>45988</v>
      </c>
      <c r="AA50" s="42">
        <f t="shared" si="4"/>
        <v>46034</v>
      </c>
      <c r="AD50" s="2" t="str">
        <f>VLOOKUP($A50,MA_KH!$A:$Q,MA_KH!O$1,0)</f>
        <v>MEGA</v>
      </c>
      <c r="AE50" s="2" t="str">
        <f>VLOOKUP($A50,MA_KH!$A:$Q,MA_KH!P$1,0)</f>
        <v>CÔNG TY TNHH MM MEGA MARKET (VIỆT NAM)</v>
      </c>
      <c r="AG50" s="122" t="str">
        <f>Table13[[#This Row],[Số hóa đơn]]&amp;Table13[[#This Row],[Tổng giá trị]]</f>
        <v>000800422571826</v>
      </c>
    </row>
    <row r="51" spans="1:33" ht="25.5" hidden="1" customHeight="1">
      <c r="A51" s="46" t="s">
        <v>191</v>
      </c>
      <c r="B51" s="46" t="s">
        <v>192</v>
      </c>
      <c r="C51" s="47">
        <v>45988</v>
      </c>
      <c r="D51" s="46" t="s">
        <v>14645</v>
      </c>
      <c r="E51" s="47">
        <v>45988</v>
      </c>
      <c r="F51" s="46" t="s">
        <v>18947</v>
      </c>
      <c r="G51" s="46" t="s">
        <v>14646</v>
      </c>
      <c r="H51" s="48">
        <v>1154330</v>
      </c>
      <c r="I51" s="49">
        <v>0</v>
      </c>
      <c r="J51" s="48">
        <v>92346</v>
      </c>
      <c r="K51" s="48">
        <v>1246676</v>
      </c>
      <c r="L51" s="64" t="s">
        <v>41</v>
      </c>
      <c r="M51" s="6">
        <f>IFERROR(VLOOKUP(Table13[[#This Row],[Số hóa đơn]],'Chi tiết tt Mega gửi'!K:L,2,0),"")</f>
        <v>46034</v>
      </c>
      <c r="O51" s="32">
        <f>IF(Table13[[#This Row],[Phân loại]]="Tồn đầu kỳ",Table13[[#This Row],[Tổng giá trị]],0)</f>
        <v>1246676</v>
      </c>
      <c r="P51" s="7">
        <f>IF(Table13[[#This Row],[Số còn phải thu ĐK]]&lt;&gt;0,0,IF(Table13[[#This Row],[Phân loại]]="Bán hàng",Table13[[#This Row],[Tổng giá trị]],-Table13[[#This Row],[Tổng giá trị]]))</f>
        <v>0</v>
      </c>
      <c r="Q51" s="32">
        <f t="shared" si="8"/>
        <v>1246676</v>
      </c>
      <c r="R51" s="7">
        <f>Table13[[#This Row],[Số còn phải thu ĐK]]+Table13[[#This Row],[Giá Trị HD sau CK]]-Table13[[#This Row],[Số tiền đã thu]]</f>
        <v>0</v>
      </c>
      <c r="S51" s="6">
        <f>IF(Table13[[#This Row],[Ngày hóa đơn]]&lt;&gt;"",Table13[[#This Row],[Ngày hóa đơn]],IF(Table13[[#This Row],[Ngày hạch toán]]&lt;&gt;"",Table13[[#This Row],[Ngày hạch toán]],""))</f>
        <v>45988</v>
      </c>
      <c r="T51" s="7"/>
      <c r="U51" s="6">
        <f>IF(Table13[[#This Row],[Ngày tính CN]]="","",S51+T51)</f>
        <v>45988</v>
      </c>
      <c r="V51" s="32">
        <f ca="1">IF(Table13[[#This Row],[Hạn thanh toán]]="","",IF((U51-NOW())&lt;0,0,(U51-NOW())))</f>
        <v>0</v>
      </c>
      <c r="W51" s="32"/>
      <c r="X51" s="32" t="str">
        <f t="shared" ca="1" si="9"/>
        <v/>
      </c>
      <c r="Y51" s="2" t="str">
        <f t="shared" si="10"/>
        <v>Đã thanh toán</v>
      </c>
      <c r="Z51" s="42">
        <f t="shared" si="3"/>
        <v>45988</v>
      </c>
      <c r="AA51" s="42">
        <f t="shared" si="4"/>
        <v>46034</v>
      </c>
      <c r="AD51" s="2" t="str">
        <f>VLOOKUP($A51,MA_KH!$A:$Q,MA_KH!O$1,0)</f>
        <v>MEGA</v>
      </c>
      <c r="AE51" s="2" t="str">
        <f>VLOOKUP($A51,MA_KH!$A:$Q,MA_KH!P$1,0)</f>
        <v>CÔNG TY TNHH MM MEGA MARKET (VIỆT NAM)</v>
      </c>
      <c r="AG51" s="122" t="str">
        <f>Table13[[#This Row],[Số hóa đơn]]&amp;Table13[[#This Row],[Tổng giá trị]]</f>
        <v>000800431246676</v>
      </c>
    </row>
    <row r="52" spans="1:33" ht="25.5" hidden="1" customHeight="1">
      <c r="A52" s="46" t="s">
        <v>385</v>
      </c>
      <c r="B52" s="46" t="s">
        <v>386</v>
      </c>
      <c r="C52" s="47">
        <v>45988</v>
      </c>
      <c r="D52" s="46" t="s">
        <v>14647</v>
      </c>
      <c r="E52" s="47">
        <v>45988</v>
      </c>
      <c r="F52" s="46" t="s">
        <v>18948</v>
      </c>
      <c r="G52" s="46" t="s">
        <v>14648</v>
      </c>
      <c r="H52" s="48">
        <v>1468620</v>
      </c>
      <c r="I52" s="49">
        <v>0</v>
      </c>
      <c r="J52" s="48">
        <v>117490</v>
      </c>
      <c r="K52" s="48">
        <v>1586110</v>
      </c>
      <c r="L52" s="64" t="s">
        <v>41</v>
      </c>
      <c r="M52" s="6">
        <f>IFERROR(VLOOKUP(Table13[[#This Row],[Số hóa đơn]],'Chi tiết tt Mega gửi'!K:L,2,0),"")</f>
        <v>46034</v>
      </c>
      <c r="O52" s="32">
        <f>IF(Table13[[#This Row],[Phân loại]]="Tồn đầu kỳ",Table13[[#This Row],[Tổng giá trị]],0)</f>
        <v>1586110</v>
      </c>
      <c r="P52" s="7">
        <f>IF(Table13[[#This Row],[Số còn phải thu ĐK]]&lt;&gt;0,0,IF(Table13[[#This Row],[Phân loại]]="Bán hàng",Table13[[#This Row],[Tổng giá trị]],-Table13[[#This Row],[Tổng giá trị]]))</f>
        <v>0</v>
      </c>
      <c r="Q52" s="32">
        <f t="shared" si="8"/>
        <v>1586110</v>
      </c>
      <c r="R52" s="7">
        <f>Table13[[#This Row],[Số còn phải thu ĐK]]+Table13[[#This Row],[Giá Trị HD sau CK]]-Table13[[#This Row],[Số tiền đã thu]]</f>
        <v>0</v>
      </c>
      <c r="S52" s="6">
        <f>IF(Table13[[#This Row],[Ngày hóa đơn]]&lt;&gt;"",Table13[[#This Row],[Ngày hóa đơn]],IF(Table13[[#This Row],[Ngày hạch toán]]&lt;&gt;"",Table13[[#This Row],[Ngày hạch toán]],""))</f>
        <v>45988</v>
      </c>
      <c r="T52" s="7"/>
      <c r="U52" s="6">
        <f>IF(Table13[[#This Row],[Ngày tính CN]]="","",S52+T52)</f>
        <v>45988</v>
      </c>
      <c r="V52" s="32">
        <f ca="1">IF(Table13[[#This Row],[Hạn thanh toán]]="","",IF((U52-NOW())&lt;0,0,(U52-NOW())))</f>
        <v>0</v>
      </c>
      <c r="W52" s="32"/>
      <c r="X52" s="32" t="str">
        <f t="shared" ca="1" si="9"/>
        <v/>
      </c>
      <c r="Y52" s="2" t="str">
        <f t="shared" si="10"/>
        <v>Đã thanh toán</v>
      </c>
      <c r="Z52" s="42">
        <f t="shared" si="3"/>
        <v>45988</v>
      </c>
      <c r="AA52" s="42">
        <f t="shared" si="4"/>
        <v>46034</v>
      </c>
      <c r="AD52" s="2" t="str">
        <f>VLOOKUP($A52,MA_KH!$A:$Q,MA_KH!O$1,0)</f>
        <v>MEGA</v>
      </c>
      <c r="AE52" s="2" t="str">
        <f>VLOOKUP($A52,MA_KH!$A:$Q,MA_KH!P$1,0)</f>
        <v>CÔNG TY TNHH MM MEGA MARKET (VIỆT NAM)</v>
      </c>
      <c r="AG52" s="122" t="str">
        <f>Table13[[#This Row],[Số hóa đơn]]&amp;Table13[[#This Row],[Tổng giá trị]]</f>
        <v>000800441586110</v>
      </c>
    </row>
    <row r="53" spans="1:33" ht="25.5" hidden="1" customHeight="1">
      <c r="A53" s="46" t="s">
        <v>199</v>
      </c>
      <c r="B53" s="46" t="s">
        <v>200</v>
      </c>
      <c r="C53" s="47">
        <v>45988</v>
      </c>
      <c r="D53" s="46" t="s">
        <v>14649</v>
      </c>
      <c r="E53" s="47">
        <v>45988</v>
      </c>
      <c r="F53" s="46" t="s">
        <v>18949</v>
      </c>
      <c r="G53" s="46" t="s">
        <v>14650</v>
      </c>
      <c r="H53" s="48">
        <v>630000</v>
      </c>
      <c r="I53" s="49">
        <v>0</v>
      </c>
      <c r="J53" s="48">
        <v>50400</v>
      </c>
      <c r="K53" s="48">
        <v>680400</v>
      </c>
      <c r="L53" s="64" t="s">
        <v>41</v>
      </c>
      <c r="M53" s="6">
        <f>IFERROR(VLOOKUP(Table13[[#This Row],[Số hóa đơn]],'Chi tiết tt Mega gửi'!K:L,2,0),"")</f>
        <v>46034</v>
      </c>
      <c r="O53" s="32">
        <f>IF(Table13[[#This Row],[Phân loại]]="Tồn đầu kỳ",Table13[[#This Row],[Tổng giá trị]],0)</f>
        <v>680400</v>
      </c>
      <c r="P53" s="7">
        <f>IF(Table13[[#This Row],[Số còn phải thu ĐK]]&lt;&gt;0,0,IF(Table13[[#This Row],[Phân loại]]="Bán hàng",Table13[[#This Row],[Tổng giá trị]],-Table13[[#This Row],[Tổng giá trị]]))</f>
        <v>0</v>
      </c>
      <c r="Q53" s="32">
        <f t="shared" si="8"/>
        <v>680400</v>
      </c>
      <c r="R53" s="7">
        <f>Table13[[#This Row],[Số còn phải thu ĐK]]+Table13[[#This Row],[Giá Trị HD sau CK]]-Table13[[#This Row],[Số tiền đã thu]]</f>
        <v>0</v>
      </c>
      <c r="S53" s="6">
        <f>IF(Table13[[#This Row],[Ngày hóa đơn]]&lt;&gt;"",Table13[[#This Row],[Ngày hóa đơn]],IF(Table13[[#This Row],[Ngày hạch toán]]&lt;&gt;"",Table13[[#This Row],[Ngày hạch toán]],""))</f>
        <v>45988</v>
      </c>
      <c r="T53" s="7"/>
      <c r="U53" s="6">
        <f>IF(Table13[[#This Row],[Ngày tính CN]]="","",S53+T53)</f>
        <v>45988</v>
      </c>
      <c r="V53" s="32">
        <f ca="1">IF(Table13[[#This Row],[Hạn thanh toán]]="","",IF((U53-NOW())&lt;0,0,(U53-NOW())))</f>
        <v>0</v>
      </c>
      <c r="W53" s="32"/>
      <c r="X53" s="32" t="str">
        <f t="shared" ca="1" si="9"/>
        <v/>
      </c>
      <c r="Y53" s="2" t="str">
        <f t="shared" si="10"/>
        <v>Đã thanh toán</v>
      </c>
      <c r="Z53" s="42">
        <f t="shared" si="3"/>
        <v>45988</v>
      </c>
      <c r="AA53" s="42">
        <f t="shared" si="4"/>
        <v>46034</v>
      </c>
      <c r="AD53" s="2" t="str">
        <f>VLOOKUP($A53,MA_KH!$A:$Q,MA_KH!O$1,0)</f>
        <v>MEGA</v>
      </c>
      <c r="AE53" s="2" t="str">
        <f>VLOOKUP($A53,MA_KH!$A:$Q,MA_KH!P$1,0)</f>
        <v>CÔNG TY TNHH MM MEGA MARKET (VIỆT NAM)</v>
      </c>
      <c r="AG53" s="122" t="str">
        <f>Table13[[#This Row],[Số hóa đơn]]&amp;Table13[[#This Row],[Tổng giá trị]]</f>
        <v>00080045680400</v>
      </c>
    </row>
    <row r="54" spans="1:33" ht="25.5" hidden="1" customHeight="1">
      <c r="A54" s="46" t="s">
        <v>201</v>
      </c>
      <c r="B54" s="46" t="s">
        <v>202</v>
      </c>
      <c r="C54" s="47">
        <v>45988</v>
      </c>
      <c r="D54" s="46" t="s">
        <v>14651</v>
      </c>
      <c r="E54" s="47">
        <v>45988</v>
      </c>
      <c r="F54" s="46" t="s">
        <v>18950</v>
      </c>
      <c r="G54" s="46" t="s">
        <v>14652</v>
      </c>
      <c r="H54" s="48">
        <v>2286425</v>
      </c>
      <c r="I54" s="49">
        <v>0</v>
      </c>
      <c r="J54" s="48">
        <v>182914</v>
      </c>
      <c r="K54" s="48">
        <v>2469339</v>
      </c>
      <c r="L54" s="64" t="s">
        <v>41</v>
      </c>
      <c r="M54" s="6">
        <f>IFERROR(VLOOKUP(Table13[[#This Row],[Số hóa đơn]],'Chi tiết tt Mega gửi'!K:L,2,0),"")</f>
        <v>46034</v>
      </c>
      <c r="O54" s="32">
        <f>IF(Table13[[#This Row],[Phân loại]]="Tồn đầu kỳ",Table13[[#This Row],[Tổng giá trị]],0)</f>
        <v>2469339</v>
      </c>
      <c r="P54" s="7">
        <f>IF(Table13[[#This Row],[Số còn phải thu ĐK]]&lt;&gt;0,0,IF(Table13[[#This Row],[Phân loại]]="Bán hàng",Table13[[#This Row],[Tổng giá trị]],-Table13[[#This Row],[Tổng giá trị]]))</f>
        <v>0</v>
      </c>
      <c r="Q54" s="32">
        <f t="shared" si="8"/>
        <v>2469339</v>
      </c>
      <c r="R54" s="7">
        <f>Table13[[#This Row],[Số còn phải thu ĐK]]+Table13[[#This Row],[Giá Trị HD sau CK]]-Table13[[#This Row],[Số tiền đã thu]]</f>
        <v>0</v>
      </c>
      <c r="S54" s="6">
        <f>IF(Table13[[#This Row],[Ngày hóa đơn]]&lt;&gt;"",Table13[[#This Row],[Ngày hóa đơn]],IF(Table13[[#This Row],[Ngày hạch toán]]&lt;&gt;"",Table13[[#This Row],[Ngày hạch toán]],""))</f>
        <v>45988</v>
      </c>
      <c r="T54" s="7"/>
      <c r="U54" s="6">
        <f>IF(Table13[[#This Row],[Ngày tính CN]]="","",S54+T54)</f>
        <v>45988</v>
      </c>
      <c r="V54" s="32">
        <f ca="1">IF(Table13[[#This Row],[Hạn thanh toán]]="","",IF((U54-NOW())&lt;0,0,(U54-NOW())))</f>
        <v>0</v>
      </c>
      <c r="W54" s="32"/>
      <c r="X54" s="32" t="str">
        <f t="shared" ca="1" si="9"/>
        <v/>
      </c>
      <c r="Y54" s="2" t="str">
        <f t="shared" si="10"/>
        <v>Đã thanh toán</v>
      </c>
      <c r="Z54" s="42">
        <f t="shared" si="3"/>
        <v>45988</v>
      </c>
      <c r="AA54" s="42">
        <f t="shared" si="4"/>
        <v>46034</v>
      </c>
      <c r="AD54" s="2" t="str">
        <f>VLOOKUP($A54,MA_KH!$A:$Q,MA_KH!O$1,0)</f>
        <v>MEGA</v>
      </c>
      <c r="AE54" s="2" t="str">
        <f>VLOOKUP($A54,MA_KH!$A:$Q,MA_KH!P$1,0)</f>
        <v>CÔNG TY TNHH MM MEGA MARKET (VIỆT NAM)</v>
      </c>
      <c r="AG54" s="122" t="str">
        <f>Table13[[#This Row],[Số hóa đơn]]&amp;Table13[[#This Row],[Tổng giá trị]]</f>
        <v>000800462469339</v>
      </c>
    </row>
    <row r="55" spans="1:33" ht="25.5" hidden="1" customHeight="1">
      <c r="A55" s="50" t="s">
        <v>295</v>
      </c>
      <c r="B55" s="50" t="s">
        <v>296</v>
      </c>
      <c r="C55" s="51">
        <v>45988</v>
      </c>
      <c r="D55" s="50" t="s">
        <v>14653</v>
      </c>
      <c r="E55" s="51">
        <v>45988</v>
      </c>
      <c r="F55" s="50" t="s">
        <v>18951</v>
      </c>
      <c r="G55" s="50" t="s">
        <v>14654</v>
      </c>
      <c r="H55" s="52">
        <v>2381320</v>
      </c>
      <c r="I55" s="53">
        <v>0</v>
      </c>
      <c r="J55" s="52">
        <v>190506</v>
      </c>
      <c r="K55" s="52">
        <v>2571826</v>
      </c>
      <c r="L55" s="64" t="s">
        <v>41</v>
      </c>
      <c r="M55" s="6">
        <f>IFERROR(VLOOKUP(Table13[[#This Row],[Số hóa đơn]],'Chi tiết tt Mega gửi'!K:L,2,0),"")</f>
        <v>46034</v>
      </c>
      <c r="O55" s="32">
        <f>IF(Table13[[#This Row],[Phân loại]]="Tồn đầu kỳ",Table13[[#This Row],[Tổng giá trị]],0)</f>
        <v>2571826</v>
      </c>
      <c r="P55" s="7">
        <f>IF(Table13[[#This Row],[Số còn phải thu ĐK]]&lt;&gt;0,0,IF(Table13[[#This Row],[Phân loại]]="Bán hàng",Table13[[#This Row],[Tổng giá trị]],-Table13[[#This Row],[Tổng giá trị]]))</f>
        <v>0</v>
      </c>
      <c r="Q55" s="32">
        <f t="shared" si="8"/>
        <v>2571826</v>
      </c>
      <c r="R55" s="7">
        <f>Table13[[#This Row],[Số còn phải thu ĐK]]+Table13[[#This Row],[Giá Trị HD sau CK]]-Table13[[#This Row],[Số tiền đã thu]]</f>
        <v>0</v>
      </c>
      <c r="S55" s="6">
        <f>IF(Table13[[#This Row],[Ngày hóa đơn]]&lt;&gt;"",Table13[[#This Row],[Ngày hóa đơn]],IF(Table13[[#This Row],[Ngày hạch toán]]&lt;&gt;"",Table13[[#This Row],[Ngày hạch toán]],""))</f>
        <v>45988</v>
      </c>
      <c r="T55" s="7"/>
      <c r="U55" s="6">
        <f>IF(Table13[[#This Row],[Ngày tính CN]]="","",S55+T55)</f>
        <v>45988</v>
      </c>
      <c r="V55" s="32">
        <f ca="1">IF(Table13[[#This Row],[Hạn thanh toán]]="","",IF((U55-NOW())&lt;0,0,(U55-NOW())))</f>
        <v>0</v>
      </c>
      <c r="W55" s="32"/>
      <c r="X55" s="32" t="str">
        <f t="shared" ca="1" si="9"/>
        <v/>
      </c>
      <c r="Y55" s="2" t="str">
        <f t="shared" si="10"/>
        <v>Đã thanh toán</v>
      </c>
      <c r="Z55" s="42">
        <f t="shared" si="3"/>
        <v>45988</v>
      </c>
      <c r="AA55" s="42">
        <f t="shared" si="4"/>
        <v>46034</v>
      </c>
      <c r="AD55" s="2" t="str">
        <f>VLOOKUP($A55,MA_KH!$A:$Q,MA_KH!O$1,0)</f>
        <v>MEGA</v>
      </c>
      <c r="AE55" s="2" t="str">
        <f>VLOOKUP($A55,MA_KH!$A:$Q,MA_KH!P$1,0)</f>
        <v>CÔNG TY TNHH MM MEGA MARKET (VIỆT NAM)</v>
      </c>
      <c r="AG55" s="122" t="str">
        <f>Table13[[#This Row],[Số hóa đơn]]&amp;Table13[[#This Row],[Tổng giá trị]]</f>
        <v>000800472571826</v>
      </c>
    </row>
    <row r="56" spans="1:33" ht="25.5" hidden="1" customHeight="1">
      <c r="A56" s="50" t="s">
        <v>101</v>
      </c>
      <c r="B56" s="50" t="s">
        <v>102</v>
      </c>
      <c r="C56" s="51">
        <v>45990</v>
      </c>
      <c r="D56" s="50" t="s">
        <v>14655</v>
      </c>
      <c r="E56" s="51">
        <v>45990</v>
      </c>
      <c r="F56" s="50" t="s">
        <v>18952</v>
      </c>
      <c r="G56" s="50" t="s">
        <v>14656</v>
      </c>
      <c r="H56" s="52">
        <v>6845570</v>
      </c>
      <c r="I56" s="53">
        <v>0</v>
      </c>
      <c r="J56" s="52">
        <v>547646</v>
      </c>
      <c r="K56" s="52">
        <v>7393216</v>
      </c>
      <c r="L56" s="64" t="s">
        <v>41</v>
      </c>
      <c r="M56" s="6">
        <f>IFERROR(VLOOKUP(Table13[[#This Row],[Số hóa đơn]],'Chi tiết tt Mega gửi'!K:L,2,0),"")</f>
        <v>46034</v>
      </c>
      <c r="O56" s="32">
        <f>IF(Table13[[#This Row],[Phân loại]]="Tồn đầu kỳ",Table13[[#This Row],[Tổng giá trị]],0)</f>
        <v>7393216</v>
      </c>
      <c r="P56" s="7">
        <f>IF(Table13[[#This Row],[Số còn phải thu ĐK]]&lt;&gt;0,0,IF(Table13[[#This Row],[Phân loại]]="Bán hàng",Table13[[#This Row],[Tổng giá trị]],-Table13[[#This Row],[Tổng giá trị]]))</f>
        <v>0</v>
      </c>
      <c r="Q56" s="32">
        <f>IF(M56&lt;&gt;"",IF(O56&lt;&gt;0,O56,P56),0)</f>
        <v>7393216</v>
      </c>
      <c r="R56" s="7">
        <f>Table13[[#This Row],[Số còn phải thu ĐK]]+Table13[[#This Row],[Giá Trị HD sau CK]]-Table13[[#This Row],[Số tiền đã thu]]</f>
        <v>0</v>
      </c>
      <c r="S56" s="6">
        <f>IF(Table13[[#This Row],[Ngày hóa đơn]]&lt;&gt;"",Table13[[#This Row],[Ngày hóa đơn]],IF(Table13[[#This Row],[Ngày hạch toán]]&lt;&gt;"",Table13[[#This Row],[Ngày hạch toán]],""))</f>
        <v>45990</v>
      </c>
      <c r="T56" s="7"/>
      <c r="U56" s="6">
        <f>IF(Table13[[#This Row],[Ngày tính CN]]="","",S56+T56)</f>
        <v>45990</v>
      </c>
      <c r="V56" s="32">
        <f ca="1">IF(Table13[[#This Row],[Hạn thanh toán]]="","",IF((U56-NOW())&lt;0,0,(U56-NOW())))</f>
        <v>0</v>
      </c>
      <c r="W56" s="32"/>
      <c r="X56" s="32" t="str">
        <f ca="1">IF(OR(U56="",R56=0),"",IF((U56-NOW())&lt;0,-(U56-NOW()),0))</f>
        <v/>
      </c>
      <c r="Y56" s="2" t="str">
        <f>IF(R56=0,"Đã thanh toán",IF(X56="","",IF(X56&lt;=0,"Chưa đến hạn thanh toán",IF(X56&lt;=30,"Nợ quá hạn 30 ngày",IF(X56&lt;=60,"Nợ quá hạn từ 30 ngày đến 60 ngày",IF(X56&lt;=90,"Nợ quá hạn từ 60 ngày đến 90 ngày",IF(X56&lt;=120,"Nợ quá hạn từ 90 ngày đến 120 ngày","Nợ quá hạn hơn 120 ngày có khả năng mất thanh toán")))))))</f>
        <v>Đã thanh toán</v>
      </c>
      <c r="Z56" s="42">
        <f t="shared" si="3"/>
        <v>45990</v>
      </c>
      <c r="AA56" s="42">
        <f t="shared" si="4"/>
        <v>46034</v>
      </c>
      <c r="AD56" s="2" t="str">
        <f>VLOOKUP($A56,MA_KH!$A:$Q,MA_KH!O$1,0)</f>
        <v>MEGA</v>
      </c>
      <c r="AE56" s="2" t="str">
        <f>VLOOKUP($A56,MA_KH!$A:$Q,MA_KH!P$1,0)</f>
        <v>CÔNG TY TNHH MM MEGA MARKET (VIỆT NAM)</v>
      </c>
      <c r="AG56" s="122" t="str">
        <f>Table13[[#This Row],[Số hóa đơn]]&amp;Table13[[#This Row],[Tổng giá trị]]</f>
        <v>000823817393216</v>
      </c>
    </row>
    <row r="57" spans="1:33" ht="25.5" hidden="1" customHeight="1">
      <c r="A57" s="46" t="s">
        <v>189</v>
      </c>
      <c r="B57" s="46" t="s">
        <v>190</v>
      </c>
      <c r="C57" s="47">
        <v>45990</v>
      </c>
      <c r="D57" s="46" t="s">
        <v>14657</v>
      </c>
      <c r="E57" s="47">
        <v>45990</v>
      </c>
      <c r="F57" s="46" t="s">
        <v>18953</v>
      </c>
      <c r="G57" s="46" t="s">
        <v>14658</v>
      </c>
      <c r="H57" s="48">
        <v>7768445</v>
      </c>
      <c r="I57" s="49">
        <v>0</v>
      </c>
      <c r="J57" s="48">
        <v>621476</v>
      </c>
      <c r="K57" s="48">
        <v>8389921</v>
      </c>
      <c r="L57" s="64" t="s">
        <v>41</v>
      </c>
      <c r="M57" s="6">
        <f>IFERROR(VLOOKUP(Table13[[#This Row],[Số hóa đơn]],'Chi tiết tt Mega gửi'!K:L,2,0),"")</f>
        <v>46034</v>
      </c>
      <c r="O57" s="32">
        <f>IF(Table13[[#This Row],[Phân loại]]="Tồn đầu kỳ",Table13[[#This Row],[Tổng giá trị]],0)</f>
        <v>8389921</v>
      </c>
      <c r="P57" s="7">
        <f>IF(Table13[[#This Row],[Số còn phải thu ĐK]]&lt;&gt;0,0,IF(Table13[[#This Row],[Phân loại]]="Bán hàng",Table13[[#This Row],[Tổng giá trị]],-Table13[[#This Row],[Tổng giá trị]]))</f>
        <v>0</v>
      </c>
      <c r="Q57" s="32">
        <f t="shared" ref="Q57:Q74" si="11">IF(M57&lt;&gt;"",IF(O57&lt;&gt;0,O57,P57),0)</f>
        <v>8389921</v>
      </c>
      <c r="R57" s="7">
        <f>Table13[[#This Row],[Số còn phải thu ĐK]]+Table13[[#This Row],[Giá Trị HD sau CK]]-Table13[[#This Row],[Số tiền đã thu]]</f>
        <v>0</v>
      </c>
      <c r="S57" s="6">
        <f>IF(Table13[[#This Row],[Ngày hóa đơn]]&lt;&gt;"",Table13[[#This Row],[Ngày hóa đơn]],IF(Table13[[#This Row],[Ngày hạch toán]]&lt;&gt;"",Table13[[#This Row],[Ngày hạch toán]],""))</f>
        <v>45990</v>
      </c>
      <c r="T57" s="7"/>
      <c r="U57" s="6">
        <f>IF(Table13[[#This Row],[Ngày tính CN]]="","",S57+T57)</f>
        <v>45990</v>
      </c>
      <c r="V57" s="32">
        <f ca="1">IF(Table13[[#This Row],[Hạn thanh toán]]="","",IF((U57-NOW())&lt;0,0,(U57-NOW())))</f>
        <v>0</v>
      </c>
      <c r="W57" s="32"/>
      <c r="X57" s="32" t="str">
        <f t="shared" ref="X57:X74" ca="1" si="12">IF(OR(U57="",R57=0),"",IF((U57-NOW())&lt;0,-(U57-NOW()),0))</f>
        <v/>
      </c>
      <c r="Y57" s="2" t="str">
        <f t="shared" ref="Y57:Y74" si="13">IF(R57=0,"Đã thanh toán",IF(X57="","",IF(X57&lt;=0,"Chưa đến hạn thanh toán",IF(X57&lt;=30,"Nợ quá hạn 30 ngày",IF(X57&lt;=60,"Nợ quá hạn từ 30 ngày đến 60 ngày",IF(X57&lt;=90,"Nợ quá hạn từ 60 ngày đến 90 ngày",IF(X57&lt;=120,"Nợ quá hạn từ 90 ngày đến 120 ngày","Nợ quá hạn hơn 120 ngày có khả năng mất thanh toán")))))))</f>
        <v>Đã thanh toán</v>
      </c>
      <c r="Z57" s="42">
        <f t="shared" si="3"/>
        <v>45990</v>
      </c>
      <c r="AA57" s="42">
        <f t="shared" si="4"/>
        <v>46034</v>
      </c>
      <c r="AD57" s="2" t="str">
        <f>VLOOKUP($A57,MA_KH!$A:$Q,MA_KH!O$1,0)</f>
        <v>MEGA</v>
      </c>
      <c r="AE57" s="2" t="str">
        <f>VLOOKUP($A57,MA_KH!$A:$Q,MA_KH!P$1,0)</f>
        <v>CÔNG TY TNHH MM MEGA MARKET (VIỆT NAM)</v>
      </c>
      <c r="AG57" s="122" t="str">
        <f>Table13[[#This Row],[Số hóa đơn]]&amp;Table13[[#This Row],[Tổng giá trị]]</f>
        <v>000800488389921</v>
      </c>
    </row>
    <row r="58" spans="1:33" ht="25.5" hidden="1" customHeight="1">
      <c r="A58" s="46" t="s">
        <v>189</v>
      </c>
      <c r="B58" s="46" t="s">
        <v>190</v>
      </c>
      <c r="C58" s="47">
        <v>45990</v>
      </c>
      <c r="D58" s="46" t="s">
        <v>14659</v>
      </c>
      <c r="E58" s="47">
        <v>45990</v>
      </c>
      <c r="F58" s="46" t="s">
        <v>18954</v>
      </c>
      <c r="G58" s="46" t="s">
        <v>14660</v>
      </c>
      <c r="H58" s="48">
        <v>991190</v>
      </c>
      <c r="I58" s="49">
        <v>0</v>
      </c>
      <c r="J58" s="48">
        <v>79295</v>
      </c>
      <c r="K58" s="48">
        <v>1070485</v>
      </c>
      <c r="L58" s="64" t="s">
        <v>41</v>
      </c>
      <c r="M58" s="6">
        <f>IFERROR(VLOOKUP(Table13[[#This Row],[Số hóa đơn]],'Chi tiết tt Mega gửi'!K:L,2,0),"")</f>
        <v>46034</v>
      </c>
      <c r="O58" s="32">
        <f>IF(Table13[[#This Row],[Phân loại]]="Tồn đầu kỳ",Table13[[#This Row],[Tổng giá trị]],0)</f>
        <v>1070485</v>
      </c>
      <c r="P58" s="7">
        <f>IF(Table13[[#This Row],[Số còn phải thu ĐK]]&lt;&gt;0,0,IF(Table13[[#This Row],[Phân loại]]="Bán hàng",Table13[[#This Row],[Tổng giá trị]],-Table13[[#This Row],[Tổng giá trị]]))</f>
        <v>0</v>
      </c>
      <c r="Q58" s="32">
        <f t="shared" si="11"/>
        <v>1070485</v>
      </c>
      <c r="R58" s="7">
        <f>Table13[[#This Row],[Số còn phải thu ĐK]]+Table13[[#This Row],[Giá Trị HD sau CK]]-Table13[[#This Row],[Số tiền đã thu]]</f>
        <v>0</v>
      </c>
      <c r="S58" s="6">
        <f>IF(Table13[[#This Row],[Ngày hóa đơn]]&lt;&gt;"",Table13[[#This Row],[Ngày hóa đơn]],IF(Table13[[#This Row],[Ngày hạch toán]]&lt;&gt;"",Table13[[#This Row],[Ngày hạch toán]],""))</f>
        <v>45990</v>
      </c>
      <c r="T58" s="7"/>
      <c r="U58" s="6">
        <f>IF(Table13[[#This Row],[Ngày tính CN]]="","",S58+T58)</f>
        <v>45990</v>
      </c>
      <c r="V58" s="32">
        <f ca="1">IF(Table13[[#This Row],[Hạn thanh toán]]="","",IF((U58-NOW())&lt;0,0,(U58-NOW())))</f>
        <v>0</v>
      </c>
      <c r="W58" s="32"/>
      <c r="X58" s="32" t="str">
        <f t="shared" ca="1" si="12"/>
        <v/>
      </c>
      <c r="Y58" s="2" t="str">
        <f t="shared" si="13"/>
        <v>Đã thanh toán</v>
      </c>
      <c r="Z58" s="42">
        <f t="shared" si="3"/>
        <v>45990</v>
      </c>
      <c r="AA58" s="42">
        <f t="shared" si="4"/>
        <v>46034</v>
      </c>
      <c r="AD58" s="2" t="str">
        <f>VLOOKUP($A58,MA_KH!$A:$Q,MA_KH!O$1,0)</f>
        <v>MEGA</v>
      </c>
      <c r="AE58" s="2" t="str">
        <f>VLOOKUP($A58,MA_KH!$A:$Q,MA_KH!P$1,0)</f>
        <v>CÔNG TY TNHH MM MEGA MARKET (VIỆT NAM)</v>
      </c>
      <c r="AG58" s="122" t="str">
        <f>Table13[[#This Row],[Số hóa đơn]]&amp;Table13[[#This Row],[Tổng giá trị]]</f>
        <v>000800491070485</v>
      </c>
    </row>
    <row r="59" spans="1:33" ht="25.5" hidden="1" customHeight="1">
      <c r="A59" s="46" t="s">
        <v>189</v>
      </c>
      <c r="B59" s="46" t="s">
        <v>190</v>
      </c>
      <c r="C59" s="47">
        <v>45990</v>
      </c>
      <c r="D59" s="46" t="s">
        <v>14661</v>
      </c>
      <c r="E59" s="47">
        <v>45990</v>
      </c>
      <c r="F59" s="46" t="s">
        <v>18955</v>
      </c>
      <c r="G59" s="46" t="s">
        <v>14662</v>
      </c>
      <c r="H59" s="48">
        <v>7606300</v>
      </c>
      <c r="I59" s="49">
        <v>0</v>
      </c>
      <c r="J59" s="48">
        <v>608504</v>
      </c>
      <c r="K59" s="48">
        <v>8214804</v>
      </c>
      <c r="L59" s="64" t="s">
        <v>41</v>
      </c>
      <c r="M59" s="6">
        <f>IFERROR(VLOOKUP(Table13[[#This Row],[Số hóa đơn]],'Chi tiết tt Mega gửi'!K:L,2,0),"")</f>
        <v>46034</v>
      </c>
      <c r="O59" s="32">
        <f>IF(Table13[[#This Row],[Phân loại]]="Tồn đầu kỳ",Table13[[#This Row],[Tổng giá trị]],0)</f>
        <v>8214804</v>
      </c>
      <c r="P59" s="7">
        <f>IF(Table13[[#This Row],[Số còn phải thu ĐK]]&lt;&gt;0,0,IF(Table13[[#This Row],[Phân loại]]="Bán hàng",Table13[[#This Row],[Tổng giá trị]],-Table13[[#This Row],[Tổng giá trị]]))</f>
        <v>0</v>
      </c>
      <c r="Q59" s="32">
        <f t="shared" si="11"/>
        <v>8214804</v>
      </c>
      <c r="R59" s="7">
        <f>Table13[[#This Row],[Số còn phải thu ĐK]]+Table13[[#This Row],[Giá Trị HD sau CK]]-Table13[[#This Row],[Số tiền đã thu]]</f>
        <v>0</v>
      </c>
      <c r="S59" s="6">
        <f>IF(Table13[[#This Row],[Ngày hóa đơn]]&lt;&gt;"",Table13[[#This Row],[Ngày hóa đơn]],IF(Table13[[#This Row],[Ngày hạch toán]]&lt;&gt;"",Table13[[#This Row],[Ngày hạch toán]],""))</f>
        <v>45990</v>
      </c>
      <c r="T59" s="7"/>
      <c r="U59" s="6">
        <f>IF(Table13[[#This Row],[Ngày tính CN]]="","",S59+T59)</f>
        <v>45990</v>
      </c>
      <c r="V59" s="32">
        <f ca="1">IF(Table13[[#This Row],[Hạn thanh toán]]="","",IF((U59-NOW())&lt;0,0,(U59-NOW())))</f>
        <v>0</v>
      </c>
      <c r="W59" s="32"/>
      <c r="X59" s="32" t="str">
        <f t="shared" ca="1" si="12"/>
        <v/>
      </c>
      <c r="Y59" s="2" t="str">
        <f t="shared" si="13"/>
        <v>Đã thanh toán</v>
      </c>
      <c r="Z59" s="42">
        <f t="shared" si="3"/>
        <v>45990</v>
      </c>
      <c r="AA59" s="42">
        <f t="shared" si="4"/>
        <v>46034</v>
      </c>
      <c r="AD59" s="2" t="str">
        <f>VLOOKUP($A59,MA_KH!$A:$Q,MA_KH!O$1,0)</f>
        <v>MEGA</v>
      </c>
      <c r="AE59" s="2" t="str">
        <f>VLOOKUP($A59,MA_KH!$A:$Q,MA_KH!P$1,0)</f>
        <v>CÔNG TY TNHH MM MEGA MARKET (VIỆT NAM)</v>
      </c>
      <c r="AG59" s="122" t="str">
        <f>Table13[[#This Row],[Số hóa đơn]]&amp;Table13[[#This Row],[Tổng giá trị]]</f>
        <v>000800508214804</v>
      </c>
    </row>
    <row r="60" spans="1:33" ht="25.5" hidden="1" customHeight="1">
      <c r="A60" s="46" t="s">
        <v>189</v>
      </c>
      <c r="B60" s="46" t="s">
        <v>190</v>
      </c>
      <c r="C60" s="47">
        <v>45990</v>
      </c>
      <c r="D60" s="46" t="s">
        <v>14663</v>
      </c>
      <c r="E60" s="47">
        <v>45990</v>
      </c>
      <c r="F60" s="46" t="s">
        <v>18956</v>
      </c>
      <c r="G60" s="46" t="s">
        <v>14664</v>
      </c>
      <c r="H60" s="48">
        <v>1282500</v>
      </c>
      <c r="I60" s="49">
        <v>0</v>
      </c>
      <c r="J60" s="48">
        <v>102600</v>
      </c>
      <c r="K60" s="48">
        <v>1385100</v>
      </c>
      <c r="L60" s="64" t="s">
        <v>41</v>
      </c>
      <c r="M60" s="6">
        <f>IFERROR(VLOOKUP(Table13[[#This Row],[Số hóa đơn]],'Chi tiết tt Mega gửi'!K:L,2,0),"")</f>
        <v>46034</v>
      </c>
      <c r="O60" s="32">
        <f>IF(Table13[[#This Row],[Phân loại]]="Tồn đầu kỳ",Table13[[#This Row],[Tổng giá trị]],0)</f>
        <v>1385100</v>
      </c>
      <c r="P60" s="7">
        <f>IF(Table13[[#This Row],[Số còn phải thu ĐK]]&lt;&gt;0,0,IF(Table13[[#This Row],[Phân loại]]="Bán hàng",Table13[[#This Row],[Tổng giá trị]],-Table13[[#This Row],[Tổng giá trị]]))</f>
        <v>0</v>
      </c>
      <c r="Q60" s="32">
        <f t="shared" si="11"/>
        <v>1385100</v>
      </c>
      <c r="R60" s="7">
        <f>Table13[[#This Row],[Số còn phải thu ĐK]]+Table13[[#This Row],[Giá Trị HD sau CK]]-Table13[[#This Row],[Số tiền đã thu]]</f>
        <v>0</v>
      </c>
      <c r="S60" s="6">
        <f>IF(Table13[[#This Row],[Ngày hóa đơn]]&lt;&gt;"",Table13[[#This Row],[Ngày hóa đơn]],IF(Table13[[#This Row],[Ngày hạch toán]]&lt;&gt;"",Table13[[#This Row],[Ngày hạch toán]],""))</f>
        <v>45990</v>
      </c>
      <c r="T60" s="7"/>
      <c r="U60" s="6">
        <f>IF(Table13[[#This Row],[Ngày tính CN]]="","",S60+T60)</f>
        <v>45990</v>
      </c>
      <c r="V60" s="32">
        <f ca="1">IF(Table13[[#This Row],[Hạn thanh toán]]="","",IF((U60-NOW())&lt;0,0,(U60-NOW())))</f>
        <v>0</v>
      </c>
      <c r="W60" s="32"/>
      <c r="X60" s="32" t="str">
        <f t="shared" ca="1" si="12"/>
        <v/>
      </c>
      <c r="Y60" s="2" t="str">
        <f t="shared" si="13"/>
        <v>Đã thanh toán</v>
      </c>
      <c r="Z60" s="42">
        <f t="shared" si="3"/>
        <v>45990</v>
      </c>
      <c r="AA60" s="42">
        <f t="shared" si="4"/>
        <v>46034</v>
      </c>
      <c r="AD60" s="2" t="str">
        <f>VLOOKUP($A60,MA_KH!$A:$Q,MA_KH!O$1,0)</f>
        <v>MEGA</v>
      </c>
      <c r="AE60" s="2" t="str">
        <f>VLOOKUP($A60,MA_KH!$A:$Q,MA_KH!P$1,0)</f>
        <v>CÔNG TY TNHH MM MEGA MARKET (VIỆT NAM)</v>
      </c>
      <c r="AG60" s="122" t="str">
        <f>Table13[[#This Row],[Số hóa đơn]]&amp;Table13[[#This Row],[Tổng giá trị]]</f>
        <v>000800511385100</v>
      </c>
    </row>
    <row r="61" spans="1:33" ht="25.5" hidden="1" customHeight="1">
      <c r="A61" s="46" t="s">
        <v>189</v>
      </c>
      <c r="B61" s="46" t="s">
        <v>190</v>
      </c>
      <c r="C61" s="47">
        <v>45990</v>
      </c>
      <c r="D61" s="46" t="s">
        <v>14665</v>
      </c>
      <c r="E61" s="47">
        <v>45990</v>
      </c>
      <c r="F61" s="46" t="s">
        <v>18957</v>
      </c>
      <c r="G61" s="46" t="s">
        <v>14666</v>
      </c>
      <c r="H61" s="48">
        <v>10753850</v>
      </c>
      <c r="I61" s="49">
        <v>0</v>
      </c>
      <c r="J61" s="48">
        <v>860308</v>
      </c>
      <c r="K61" s="48">
        <v>11614158</v>
      </c>
      <c r="L61" s="64" t="s">
        <v>41</v>
      </c>
      <c r="M61" s="6">
        <f>IFERROR(VLOOKUP(Table13[[#This Row],[Số hóa đơn]],'Chi tiết tt Mega gửi'!K:L,2,0),"")</f>
        <v>46034</v>
      </c>
      <c r="O61" s="32">
        <f>IF(Table13[[#This Row],[Phân loại]]="Tồn đầu kỳ",Table13[[#This Row],[Tổng giá trị]],0)</f>
        <v>11614158</v>
      </c>
      <c r="P61" s="7">
        <f>IF(Table13[[#This Row],[Số còn phải thu ĐK]]&lt;&gt;0,0,IF(Table13[[#This Row],[Phân loại]]="Bán hàng",Table13[[#This Row],[Tổng giá trị]],-Table13[[#This Row],[Tổng giá trị]]))</f>
        <v>0</v>
      </c>
      <c r="Q61" s="32">
        <f t="shared" si="11"/>
        <v>11614158</v>
      </c>
      <c r="R61" s="7">
        <f>Table13[[#This Row],[Số còn phải thu ĐK]]+Table13[[#This Row],[Giá Trị HD sau CK]]-Table13[[#This Row],[Số tiền đã thu]]</f>
        <v>0</v>
      </c>
      <c r="S61" s="6">
        <f>IF(Table13[[#This Row],[Ngày hóa đơn]]&lt;&gt;"",Table13[[#This Row],[Ngày hóa đơn]],IF(Table13[[#This Row],[Ngày hạch toán]]&lt;&gt;"",Table13[[#This Row],[Ngày hạch toán]],""))</f>
        <v>45990</v>
      </c>
      <c r="T61" s="7"/>
      <c r="U61" s="6">
        <f>IF(Table13[[#This Row],[Ngày tính CN]]="","",S61+T61)</f>
        <v>45990</v>
      </c>
      <c r="V61" s="32">
        <f ca="1">IF(Table13[[#This Row],[Hạn thanh toán]]="","",IF((U61-NOW())&lt;0,0,(U61-NOW())))</f>
        <v>0</v>
      </c>
      <c r="W61" s="32"/>
      <c r="X61" s="32" t="str">
        <f t="shared" ca="1" si="12"/>
        <v/>
      </c>
      <c r="Y61" s="2" t="str">
        <f t="shared" si="13"/>
        <v>Đã thanh toán</v>
      </c>
      <c r="Z61" s="42">
        <f t="shared" si="3"/>
        <v>45990</v>
      </c>
      <c r="AA61" s="42">
        <f t="shared" si="4"/>
        <v>46034</v>
      </c>
      <c r="AD61" s="2" t="str">
        <f>VLOOKUP($A61,MA_KH!$A:$Q,MA_KH!O$1,0)</f>
        <v>MEGA</v>
      </c>
      <c r="AE61" s="2" t="str">
        <f>VLOOKUP($A61,MA_KH!$A:$Q,MA_KH!P$1,0)</f>
        <v>CÔNG TY TNHH MM MEGA MARKET (VIỆT NAM)</v>
      </c>
      <c r="AG61" s="122" t="str">
        <f>Table13[[#This Row],[Số hóa đơn]]&amp;Table13[[#This Row],[Tổng giá trị]]</f>
        <v>0008005211614158</v>
      </c>
    </row>
    <row r="62" spans="1:33" ht="25.5" hidden="1" customHeight="1">
      <c r="A62" s="46" t="s">
        <v>189</v>
      </c>
      <c r="B62" s="46" t="s">
        <v>190</v>
      </c>
      <c r="C62" s="47">
        <v>45990</v>
      </c>
      <c r="D62" s="46" t="s">
        <v>14667</v>
      </c>
      <c r="E62" s="47">
        <v>45990</v>
      </c>
      <c r="F62" s="46" t="s">
        <v>18958</v>
      </c>
      <c r="G62" s="46" t="s">
        <v>14668</v>
      </c>
      <c r="H62" s="48">
        <v>5947140</v>
      </c>
      <c r="I62" s="49">
        <v>0</v>
      </c>
      <c r="J62" s="48">
        <v>475771</v>
      </c>
      <c r="K62" s="48">
        <v>6422911</v>
      </c>
      <c r="L62" s="64" t="s">
        <v>41</v>
      </c>
      <c r="M62" s="6">
        <f>IFERROR(VLOOKUP(Table13[[#This Row],[Số hóa đơn]],'Chi tiết tt Mega gửi'!K:L,2,0),"")</f>
        <v>46034</v>
      </c>
      <c r="O62" s="32">
        <f>IF(Table13[[#This Row],[Phân loại]]="Tồn đầu kỳ",Table13[[#This Row],[Tổng giá trị]],0)</f>
        <v>6422911</v>
      </c>
      <c r="P62" s="7">
        <f>IF(Table13[[#This Row],[Số còn phải thu ĐK]]&lt;&gt;0,0,IF(Table13[[#This Row],[Phân loại]]="Bán hàng",Table13[[#This Row],[Tổng giá trị]],-Table13[[#This Row],[Tổng giá trị]]))</f>
        <v>0</v>
      </c>
      <c r="Q62" s="32">
        <f t="shared" si="11"/>
        <v>6422911</v>
      </c>
      <c r="R62" s="7">
        <f>Table13[[#This Row],[Số còn phải thu ĐK]]+Table13[[#This Row],[Giá Trị HD sau CK]]-Table13[[#This Row],[Số tiền đã thu]]</f>
        <v>0</v>
      </c>
      <c r="S62" s="6">
        <f>IF(Table13[[#This Row],[Ngày hóa đơn]]&lt;&gt;"",Table13[[#This Row],[Ngày hóa đơn]],IF(Table13[[#This Row],[Ngày hạch toán]]&lt;&gt;"",Table13[[#This Row],[Ngày hạch toán]],""))</f>
        <v>45990</v>
      </c>
      <c r="T62" s="7"/>
      <c r="U62" s="6">
        <f>IF(Table13[[#This Row],[Ngày tính CN]]="","",S62+T62)</f>
        <v>45990</v>
      </c>
      <c r="V62" s="32">
        <f ca="1">IF(Table13[[#This Row],[Hạn thanh toán]]="","",IF((U62-NOW())&lt;0,0,(U62-NOW())))</f>
        <v>0</v>
      </c>
      <c r="W62" s="32"/>
      <c r="X62" s="32" t="str">
        <f t="shared" ca="1" si="12"/>
        <v/>
      </c>
      <c r="Y62" s="2" t="str">
        <f t="shared" si="13"/>
        <v>Đã thanh toán</v>
      </c>
      <c r="Z62" s="42">
        <f t="shared" si="3"/>
        <v>45990</v>
      </c>
      <c r="AA62" s="42">
        <f t="shared" si="4"/>
        <v>46034</v>
      </c>
      <c r="AD62" s="2" t="str">
        <f>VLOOKUP($A62,MA_KH!$A:$Q,MA_KH!O$1,0)</f>
        <v>MEGA</v>
      </c>
      <c r="AE62" s="2" t="str">
        <f>VLOOKUP($A62,MA_KH!$A:$Q,MA_KH!P$1,0)</f>
        <v>CÔNG TY TNHH MM MEGA MARKET (VIỆT NAM)</v>
      </c>
      <c r="AG62" s="122" t="str">
        <f>Table13[[#This Row],[Số hóa đơn]]&amp;Table13[[#This Row],[Tổng giá trị]]</f>
        <v>000800536422911</v>
      </c>
    </row>
    <row r="63" spans="1:33" ht="25.5" hidden="1" customHeight="1">
      <c r="A63" s="46" t="s">
        <v>189</v>
      </c>
      <c r="B63" s="46" t="s">
        <v>190</v>
      </c>
      <c r="C63" s="47">
        <v>45990</v>
      </c>
      <c r="D63" s="46" t="s">
        <v>14669</v>
      </c>
      <c r="E63" s="47">
        <v>45990</v>
      </c>
      <c r="F63" s="46" t="s">
        <v>18959</v>
      </c>
      <c r="G63" s="46" t="s">
        <v>14670</v>
      </c>
      <c r="H63" s="48">
        <v>7936420</v>
      </c>
      <c r="I63" s="49">
        <v>0</v>
      </c>
      <c r="J63" s="48">
        <v>634914</v>
      </c>
      <c r="K63" s="48">
        <v>8571334</v>
      </c>
      <c r="L63" s="64" t="s">
        <v>41</v>
      </c>
      <c r="M63" s="6">
        <f>IFERROR(VLOOKUP(Table13[[#This Row],[Số hóa đơn]],'Chi tiết tt Mega gửi'!K:L,2,0),"")</f>
        <v>46034</v>
      </c>
      <c r="O63" s="32">
        <f>IF(Table13[[#This Row],[Phân loại]]="Tồn đầu kỳ",Table13[[#This Row],[Tổng giá trị]],0)</f>
        <v>8571334</v>
      </c>
      <c r="P63" s="7">
        <f>IF(Table13[[#This Row],[Số còn phải thu ĐK]]&lt;&gt;0,0,IF(Table13[[#This Row],[Phân loại]]="Bán hàng",Table13[[#This Row],[Tổng giá trị]],-Table13[[#This Row],[Tổng giá trị]]))</f>
        <v>0</v>
      </c>
      <c r="Q63" s="32">
        <f t="shared" si="11"/>
        <v>8571334</v>
      </c>
      <c r="R63" s="7">
        <f>Table13[[#This Row],[Số còn phải thu ĐK]]+Table13[[#This Row],[Giá Trị HD sau CK]]-Table13[[#This Row],[Số tiền đã thu]]</f>
        <v>0</v>
      </c>
      <c r="S63" s="6">
        <f>IF(Table13[[#This Row],[Ngày hóa đơn]]&lt;&gt;"",Table13[[#This Row],[Ngày hóa đơn]],IF(Table13[[#This Row],[Ngày hạch toán]]&lt;&gt;"",Table13[[#This Row],[Ngày hạch toán]],""))</f>
        <v>45990</v>
      </c>
      <c r="T63" s="7"/>
      <c r="U63" s="6">
        <f>IF(Table13[[#This Row],[Ngày tính CN]]="","",S63+T63)</f>
        <v>45990</v>
      </c>
      <c r="V63" s="32">
        <f ca="1">IF(Table13[[#This Row],[Hạn thanh toán]]="","",IF((U63-NOW())&lt;0,0,(U63-NOW())))</f>
        <v>0</v>
      </c>
      <c r="W63" s="32"/>
      <c r="X63" s="32" t="str">
        <f t="shared" ca="1" si="12"/>
        <v/>
      </c>
      <c r="Y63" s="2" t="str">
        <f t="shared" si="13"/>
        <v>Đã thanh toán</v>
      </c>
      <c r="Z63" s="42">
        <f t="shared" si="3"/>
        <v>45990</v>
      </c>
      <c r="AA63" s="42">
        <f t="shared" si="4"/>
        <v>46034</v>
      </c>
      <c r="AD63" s="2" t="str">
        <f>VLOOKUP($A63,MA_KH!$A:$Q,MA_KH!O$1,0)</f>
        <v>MEGA</v>
      </c>
      <c r="AE63" s="2" t="str">
        <f>VLOOKUP($A63,MA_KH!$A:$Q,MA_KH!P$1,0)</f>
        <v>CÔNG TY TNHH MM MEGA MARKET (VIỆT NAM)</v>
      </c>
      <c r="AG63" s="122" t="str">
        <f>Table13[[#This Row],[Số hóa đơn]]&amp;Table13[[#This Row],[Tổng giá trị]]</f>
        <v>000800548571334</v>
      </c>
    </row>
    <row r="64" spans="1:33" ht="25.5" hidden="1" customHeight="1">
      <c r="A64" s="50" t="s">
        <v>189</v>
      </c>
      <c r="B64" s="50" t="s">
        <v>190</v>
      </c>
      <c r="C64" s="51">
        <v>45990</v>
      </c>
      <c r="D64" s="50" t="s">
        <v>14671</v>
      </c>
      <c r="E64" s="51">
        <v>45990</v>
      </c>
      <c r="F64" s="50" t="s">
        <v>18960</v>
      </c>
      <c r="G64" s="50" t="s">
        <v>14672</v>
      </c>
      <c r="H64" s="52">
        <v>1468620</v>
      </c>
      <c r="I64" s="53">
        <v>0</v>
      </c>
      <c r="J64" s="52">
        <v>117490</v>
      </c>
      <c r="K64" s="52">
        <v>1586110</v>
      </c>
      <c r="L64" s="64" t="s">
        <v>41</v>
      </c>
      <c r="M64" s="6">
        <f>IFERROR(VLOOKUP(Table13[[#This Row],[Số hóa đơn]],'Chi tiết tt Mega gửi'!K:L,2,0),"")</f>
        <v>46034</v>
      </c>
      <c r="O64" s="32">
        <f>IF(Table13[[#This Row],[Phân loại]]="Tồn đầu kỳ",Table13[[#This Row],[Tổng giá trị]],0)</f>
        <v>1586110</v>
      </c>
      <c r="P64" s="7">
        <f>IF(Table13[[#This Row],[Số còn phải thu ĐK]]&lt;&gt;0,0,IF(Table13[[#This Row],[Phân loại]]="Bán hàng",Table13[[#This Row],[Tổng giá trị]],-Table13[[#This Row],[Tổng giá trị]]))</f>
        <v>0</v>
      </c>
      <c r="Q64" s="32">
        <f t="shared" si="11"/>
        <v>1586110</v>
      </c>
      <c r="R64" s="7">
        <f>Table13[[#This Row],[Số còn phải thu ĐK]]+Table13[[#This Row],[Giá Trị HD sau CK]]-Table13[[#This Row],[Số tiền đã thu]]</f>
        <v>0</v>
      </c>
      <c r="S64" s="6">
        <f>IF(Table13[[#This Row],[Ngày hóa đơn]]&lt;&gt;"",Table13[[#This Row],[Ngày hóa đơn]],IF(Table13[[#This Row],[Ngày hạch toán]]&lt;&gt;"",Table13[[#This Row],[Ngày hạch toán]],""))</f>
        <v>45990</v>
      </c>
      <c r="T64" s="7"/>
      <c r="U64" s="6">
        <f>IF(Table13[[#This Row],[Ngày tính CN]]="","",S64+T64)</f>
        <v>45990</v>
      </c>
      <c r="V64" s="32">
        <f ca="1">IF(Table13[[#This Row],[Hạn thanh toán]]="","",IF((U64-NOW())&lt;0,0,(U64-NOW())))</f>
        <v>0</v>
      </c>
      <c r="W64" s="32"/>
      <c r="X64" s="32" t="str">
        <f t="shared" ca="1" si="12"/>
        <v/>
      </c>
      <c r="Y64" s="2" t="str">
        <f t="shared" si="13"/>
        <v>Đã thanh toán</v>
      </c>
      <c r="Z64" s="42">
        <f t="shared" si="3"/>
        <v>45990</v>
      </c>
      <c r="AA64" s="42">
        <f t="shared" si="4"/>
        <v>46034</v>
      </c>
      <c r="AD64" s="2" t="str">
        <f>VLOOKUP($A64,MA_KH!$A:$Q,MA_KH!O$1,0)</f>
        <v>MEGA</v>
      </c>
      <c r="AE64" s="2" t="str">
        <f>VLOOKUP($A64,MA_KH!$A:$Q,MA_KH!P$1,0)</f>
        <v>CÔNG TY TNHH MM MEGA MARKET (VIỆT NAM)</v>
      </c>
      <c r="AG64" s="122" t="str">
        <f>Table13[[#This Row],[Số hóa đơn]]&amp;Table13[[#This Row],[Tổng giá trị]]</f>
        <v>000800551586110</v>
      </c>
    </row>
    <row r="65" spans="1:33" ht="25.5" hidden="1" customHeight="1">
      <c r="A65" s="54" t="s">
        <v>101</v>
      </c>
      <c r="B65" s="54" t="s">
        <v>102</v>
      </c>
      <c r="C65" s="55">
        <v>45992</v>
      </c>
      <c r="D65" s="54" t="s">
        <v>14673</v>
      </c>
      <c r="E65" s="55">
        <v>45992</v>
      </c>
      <c r="F65" s="54" t="s">
        <v>18961</v>
      </c>
      <c r="G65" s="54" t="s">
        <v>14674</v>
      </c>
      <c r="H65" s="56">
        <v>446425</v>
      </c>
      <c r="I65" s="57">
        <v>0</v>
      </c>
      <c r="J65" s="56">
        <v>35714</v>
      </c>
      <c r="K65" s="56">
        <v>482139</v>
      </c>
      <c r="L65" s="64" t="s">
        <v>41</v>
      </c>
      <c r="M65" s="6">
        <f>IFERROR(VLOOKUP(Table13[[#This Row],[Số hóa đơn]],'Chi tiết tt Mega gửi'!K:L,2,0),"")</f>
        <v>46034</v>
      </c>
      <c r="O65" s="32">
        <f>IF(Table13[[#This Row],[Phân loại]]="Tồn đầu kỳ",Table13[[#This Row],[Tổng giá trị]],0)</f>
        <v>482139</v>
      </c>
      <c r="P65" s="7">
        <f>IF(Table13[[#This Row],[Số còn phải thu ĐK]]&lt;&gt;0,0,IF(Table13[[#This Row],[Phân loại]]="Bán hàng",Table13[[#This Row],[Tổng giá trị]],-Table13[[#This Row],[Tổng giá trị]]))</f>
        <v>0</v>
      </c>
      <c r="Q65" s="32">
        <f t="shared" si="11"/>
        <v>482139</v>
      </c>
      <c r="R65" s="7">
        <f>Table13[[#This Row],[Số còn phải thu ĐK]]+Table13[[#This Row],[Giá Trị HD sau CK]]-Table13[[#This Row],[Số tiền đã thu]]</f>
        <v>0</v>
      </c>
      <c r="S65" s="6">
        <f>IF(Table13[[#This Row],[Ngày hóa đơn]]&lt;&gt;"",Table13[[#This Row],[Ngày hóa đơn]],IF(Table13[[#This Row],[Ngày hạch toán]]&lt;&gt;"",Table13[[#This Row],[Ngày hạch toán]],""))</f>
        <v>45992</v>
      </c>
      <c r="T65" s="7"/>
      <c r="U65" s="6">
        <f>IF(Table13[[#This Row],[Ngày tính CN]]="","",S65+T65)</f>
        <v>45992</v>
      </c>
      <c r="V65" s="32">
        <f ca="1">IF(Table13[[#This Row],[Hạn thanh toán]]="","",IF((U65-NOW())&lt;0,0,(U65-NOW())))</f>
        <v>0</v>
      </c>
      <c r="W65" s="32"/>
      <c r="X65" s="32" t="str">
        <f t="shared" ca="1" si="12"/>
        <v/>
      </c>
      <c r="Y65" s="2" t="str">
        <f t="shared" si="13"/>
        <v>Đã thanh toán</v>
      </c>
      <c r="Z65" s="42">
        <f t="shared" si="3"/>
        <v>45992</v>
      </c>
      <c r="AA65" s="42">
        <f t="shared" si="4"/>
        <v>46034</v>
      </c>
      <c r="AD65" s="2" t="str">
        <f>VLOOKUP($A65,MA_KH!$A:$Q,MA_KH!O$1,0)</f>
        <v>MEGA</v>
      </c>
      <c r="AE65" s="2" t="str">
        <f>VLOOKUP($A65,MA_KH!$A:$Q,MA_KH!P$1,0)</f>
        <v>CÔNG TY TNHH MM MEGA MARKET (VIỆT NAM)</v>
      </c>
      <c r="AG65" s="122" t="str">
        <f>Table13[[#This Row],[Số hóa đơn]]&amp;Table13[[#This Row],[Tổng giá trị]]</f>
        <v>00082377482139</v>
      </c>
    </row>
    <row r="66" spans="1:33" ht="25.5" hidden="1" customHeight="1">
      <c r="A66" s="54" t="s">
        <v>101</v>
      </c>
      <c r="B66" s="54" t="s">
        <v>102</v>
      </c>
      <c r="C66" s="55">
        <v>45992</v>
      </c>
      <c r="D66" s="54" t="s">
        <v>14675</v>
      </c>
      <c r="E66" s="55">
        <v>45992</v>
      </c>
      <c r="F66" s="54" t="s">
        <v>18962</v>
      </c>
      <c r="G66" s="54" t="s">
        <v>14676</v>
      </c>
      <c r="H66" s="56">
        <v>1143080</v>
      </c>
      <c r="I66" s="57">
        <v>0</v>
      </c>
      <c r="J66" s="56">
        <v>91446</v>
      </c>
      <c r="K66" s="56">
        <v>1234526</v>
      </c>
      <c r="L66" s="64" t="s">
        <v>41</v>
      </c>
      <c r="M66" s="6">
        <f>IFERROR(VLOOKUP(Table13[[#This Row],[Số hóa đơn]],'Chi tiết tt Mega gửi'!K:L,2,0),"")</f>
        <v>46034</v>
      </c>
      <c r="O66" s="32">
        <f>IF(Table13[[#This Row],[Phân loại]]="Tồn đầu kỳ",Table13[[#This Row],[Tổng giá trị]],0)</f>
        <v>1234526</v>
      </c>
      <c r="P66" s="7">
        <f>IF(Table13[[#This Row],[Số còn phải thu ĐK]]&lt;&gt;0,0,IF(Table13[[#This Row],[Phân loại]]="Bán hàng",Table13[[#This Row],[Tổng giá trị]],-Table13[[#This Row],[Tổng giá trị]]))</f>
        <v>0</v>
      </c>
      <c r="Q66" s="32">
        <f t="shared" si="11"/>
        <v>1234526</v>
      </c>
      <c r="R66" s="7">
        <f>Table13[[#This Row],[Số còn phải thu ĐK]]+Table13[[#This Row],[Giá Trị HD sau CK]]-Table13[[#This Row],[Số tiền đã thu]]</f>
        <v>0</v>
      </c>
      <c r="S66" s="6">
        <f>IF(Table13[[#This Row],[Ngày hóa đơn]]&lt;&gt;"",Table13[[#This Row],[Ngày hóa đơn]],IF(Table13[[#This Row],[Ngày hạch toán]]&lt;&gt;"",Table13[[#This Row],[Ngày hạch toán]],""))</f>
        <v>45992</v>
      </c>
      <c r="T66" s="7"/>
      <c r="U66" s="6">
        <f>IF(Table13[[#This Row],[Ngày tính CN]]="","",S66+T66)</f>
        <v>45992</v>
      </c>
      <c r="V66" s="32">
        <f ca="1">IF(Table13[[#This Row],[Hạn thanh toán]]="","",IF((U66-NOW())&lt;0,0,(U66-NOW())))</f>
        <v>0</v>
      </c>
      <c r="W66" s="32"/>
      <c r="X66" s="32" t="str">
        <f t="shared" ca="1" si="12"/>
        <v/>
      </c>
      <c r="Y66" s="2" t="str">
        <f t="shared" si="13"/>
        <v>Đã thanh toán</v>
      </c>
      <c r="Z66" s="42">
        <f t="shared" si="3"/>
        <v>45992</v>
      </c>
      <c r="AA66" s="42">
        <f t="shared" si="4"/>
        <v>46034</v>
      </c>
      <c r="AD66" s="2" t="str">
        <f>VLOOKUP($A66,MA_KH!$A:$Q,MA_KH!O$1,0)</f>
        <v>MEGA</v>
      </c>
      <c r="AE66" s="2" t="str">
        <f>VLOOKUP($A66,MA_KH!$A:$Q,MA_KH!P$1,0)</f>
        <v>CÔNG TY TNHH MM MEGA MARKET (VIỆT NAM)</v>
      </c>
      <c r="AG66" s="122" t="str">
        <f>Table13[[#This Row],[Số hóa đơn]]&amp;Table13[[#This Row],[Tổng giá trị]]</f>
        <v>000823781234526</v>
      </c>
    </row>
    <row r="67" spans="1:33" ht="25.5" hidden="1" customHeight="1">
      <c r="A67" s="54" t="s">
        <v>101</v>
      </c>
      <c r="B67" s="54" t="s">
        <v>102</v>
      </c>
      <c r="C67" s="55">
        <v>45992</v>
      </c>
      <c r="D67" s="54" t="s">
        <v>14677</v>
      </c>
      <c r="E67" s="55">
        <v>45992</v>
      </c>
      <c r="F67" s="54" t="s">
        <v>18963</v>
      </c>
      <c r="G67" s="54" t="s">
        <v>14678</v>
      </c>
      <c r="H67" s="56">
        <v>1072050</v>
      </c>
      <c r="I67" s="57">
        <v>0</v>
      </c>
      <c r="J67" s="56">
        <v>85764</v>
      </c>
      <c r="K67" s="56">
        <v>1157814</v>
      </c>
      <c r="L67" s="64" t="s">
        <v>41</v>
      </c>
      <c r="M67" s="6">
        <f>IFERROR(VLOOKUP(Table13[[#This Row],[Số hóa đơn]],'Chi tiết tt Mega gửi'!K:L,2,0),"")</f>
        <v>46034</v>
      </c>
      <c r="O67" s="32">
        <f>IF(Table13[[#This Row],[Phân loại]]="Tồn đầu kỳ",Table13[[#This Row],[Tổng giá trị]],0)</f>
        <v>1157814</v>
      </c>
      <c r="P67" s="7">
        <f>IF(Table13[[#This Row],[Số còn phải thu ĐK]]&lt;&gt;0,0,IF(Table13[[#This Row],[Phân loại]]="Bán hàng",Table13[[#This Row],[Tổng giá trị]],-Table13[[#This Row],[Tổng giá trị]]))</f>
        <v>0</v>
      </c>
      <c r="Q67" s="32">
        <f t="shared" si="11"/>
        <v>1157814</v>
      </c>
      <c r="R67" s="7">
        <f>Table13[[#This Row],[Số còn phải thu ĐK]]+Table13[[#This Row],[Giá Trị HD sau CK]]-Table13[[#This Row],[Số tiền đã thu]]</f>
        <v>0</v>
      </c>
      <c r="S67" s="6">
        <f>IF(Table13[[#This Row],[Ngày hóa đơn]]&lt;&gt;"",Table13[[#This Row],[Ngày hóa đơn]],IF(Table13[[#This Row],[Ngày hạch toán]]&lt;&gt;"",Table13[[#This Row],[Ngày hạch toán]],""))</f>
        <v>45992</v>
      </c>
      <c r="T67" s="7"/>
      <c r="U67" s="6">
        <f>IF(Table13[[#This Row],[Ngày tính CN]]="","",S67+T67)</f>
        <v>45992</v>
      </c>
      <c r="V67" s="32">
        <f ca="1">IF(Table13[[#This Row],[Hạn thanh toán]]="","",IF((U67-NOW())&lt;0,0,(U67-NOW())))</f>
        <v>0</v>
      </c>
      <c r="W67" s="32"/>
      <c r="X67" s="32" t="str">
        <f t="shared" ca="1" si="12"/>
        <v/>
      </c>
      <c r="Y67" s="2" t="str">
        <f t="shared" si="13"/>
        <v>Đã thanh toán</v>
      </c>
      <c r="Z67" s="42">
        <f t="shared" si="3"/>
        <v>45992</v>
      </c>
      <c r="AA67" s="42">
        <f t="shared" si="4"/>
        <v>46034</v>
      </c>
      <c r="AD67" s="2" t="str">
        <f>VLOOKUP($A67,MA_KH!$A:$Q,MA_KH!O$1,0)</f>
        <v>MEGA</v>
      </c>
      <c r="AE67" s="2" t="str">
        <f>VLOOKUP($A67,MA_KH!$A:$Q,MA_KH!P$1,0)</f>
        <v>CÔNG TY TNHH MM MEGA MARKET (VIỆT NAM)</v>
      </c>
      <c r="AG67" s="122" t="str">
        <f>Table13[[#This Row],[Số hóa đơn]]&amp;Table13[[#This Row],[Tổng giá trị]]</f>
        <v>000823741157814</v>
      </c>
    </row>
    <row r="68" spans="1:33" ht="25.5" hidden="1" customHeight="1">
      <c r="A68" s="54" t="s">
        <v>101</v>
      </c>
      <c r="B68" s="54" t="s">
        <v>102</v>
      </c>
      <c r="C68" s="55">
        <v>45992</v>
      </c>
      <c r="D68" s="54" t="s">
        <v>14679</v>
      </c>
      <c r="E68" s="55">
        <v>45992</v>
      </c>
      <c r="F68" s="54" t="s">
        <v>18964</v>
      </c>
      <c r="G68" s="54" t="s">
        <v>14680</v>
      </c>
      <c r="H68" s="56">
        <v>326250</v>
      </c>
      <c r="I68" s="57">
        <v>0</v>
      </c>
      <c r="J68" s="56">
        <v>26100</v>
      </c>
      <c r="K68" s="56">
        <v>352350</v>
      </c>
      <c r="L68" s="64" t="s">
        <v>41</v>
      </c>
      <c r="M68" s="6">
        <f>IFERROR(VLOOKUP(Table13[[#This Row],[Số hóa đơn]],'Chi tiết tt Mega gửi'!K:L,2,0),"")</f>
        <v>46034</v>
      </c>
      <c r="O68" s="32">
        <f>IF(Table13[[#This Row],[Phân loại]]="Tồn đầu kỳ",Table13[[#This Row],[Tổng giá trị]],0)</f>
        <v>352350</v>
      </c>
      <c r="P68" s="7">
        <f>IF(Table13[[#This Row],[Số còn phải thu ĐK]]&lt;&gt;0,0,IF(Table13[[#This Row],[Phân loại]]="Bán hàng",Table13[[#This Row],[Tổng giá trị]],-Table13[[#This Row],[Tổng giá trị]]))</f>
        <v>0</v>
      </c>
      <c r="Q68" s="32">
        <f t="shared" si="11"/>
        <v>352350</v>
      </c>
      <c r="R68" s="7">
        <f>Table13[[#This Row],[Số còn phải thu ĐK]]+Table13[[#This Row],[Giá Trị HD sau CK]]-Table13[[#This Row],[Số tiền đã thu]]</f>
        <v>0</v>
      </c>
      <c r="S68" s="6">
        <f>IF(Table13[[#This Row],[Ngày hóa đơn]]&lt;&gt;"",Table13[[#This Row],[Ngày hóa đơn]],IF(Table13[[#This Row],[Ngày hạch toán]]&lt;&gt;"",Table13[[#This Row],[Ngày hạch toán]],""))</f>
        <v>45992</v>
      </c>
      <c r="T68" s="7"/>
      <c r="U68" s="6">
        <f>IF(Table13[[#This Row],[Ngày tính CN]]="","",S68+T68)</f>
        <v>45992</v>
      </c>
      <c r="V68" s="32">
        <f ca="1">IF(Table13[[#This Row],[Hạn thanh toán]]="","",IF((U68-NOW())&lt;0,0,(U68-NOW())))</f>
        <v>0</v>
      </c>
      <c r="W68" s="32"/>
      <c r="X68" s="32" t="str">
        <f t="shared" ca="1" si="12"/>
        <v/>
      </c>
      <c r="Y68" s="2" t="str">
        <f t="shared" si="13"/>
        <v>Đã thanh toán</v>
      </c>
      <c r="Z68" s="42">
        <f t="shared" ref="Z68:Z131" si="14">IF(S68="","",S68)</f>
        <v>45992</v>
      </c>
      <c r="AA68" s="42">
        <f t="shared" ref="AA68:AA131" si="15">IF(M68="","",M68)</f>
        <v>46034</v>
      </c>
      <c r="AD68" s="2" t="str">
        <f>VLOOKUP($A68,MA_KH!$A:$Q,MA_KH!O$1,0)</f>
        <v>MEGA</v>
      </c>
      <c r="AE68" s="2" t="str">
        <f>VLOOKUP($A68,MA_KH!$A:$Q,MA_KH!P$1,0)</f>
        <v>CÔNG TY TNHH MM MEGA MARKET (VIỆT NAM)</v>
      </c>
      <c r="AG68" s="122" t="str">
        <f>Table13[[#This Row],[Số hóa đơn]]&amp;Table13[[#This Row],[Tổng giá trị]]</f>
        <v>00082384352350</v>
      </c>
    </row>
    <row r="69" spans="1:33" ht="25.5" hidden="1" customHeight="1">
      <c r="A69" s="54" t="s">
        <v>101</v>
      </c>
      <c r="B69" s="54" t="s">
        <v>102</v>
      </c>
      <c r="C69" s="55">
        <v>45992</v>
      </c>
      <c r="D69" s="54" t="s">
        <v>14681</v>
      </c>
      <c r="E69" s="55">
        <v>45992</v>
      </c>
      <c r="F69" s="54" t="s">
        <v>18965</v>
      </c>
      <c r="G69" s="54" t="s">
        <v>14682</v>
      </c>
      <c r="H69" s="56">
        <v>991190</v>
      </c>
      <c r="I69" s="57">
        <v>0</v>
      </c>
      <c r="J69" s="56">
        <v>79295</v>
      </c>
      <c r="K69" s="56">
        <v>1070485</v>
      </c>
      <c r="L69" s="64" t="s">
        <v>41</v>
      </c>
      <c r="M69" s="6">
        <f>IFERROR(VLOOKUP(Table13[[#This Row],[Số hóa đơn]],'Chi tiết tt Mega gửi'!K:L,2,0),"")</f>
        <v>46034</v>
      </c>
      <c r="O69" s="32">
        <f>IF(Table13[[#This Row],[Phân loại]]="Tồn đầu kỳ",Table13[[#This Row],[Tổng giá trị]],0)</f>
        <v>1070485</v>
      </c>
      <c r="P69" s="7">
        <f>IF(Table13[[#This Row],[Số còn phải thu ĐK]]&lt;&gt;0,0,IF(Table13[[#This Row],[Phân loại]]="Bán hàng",Table13[[#This Row],[Tổng giá trị]],-Table13[[#This Row],[Tổng giá trị]]))</f>
        <v>0</v>
      </c>
      <c r="Q69" s="32">
        <f t="shared" si="11"/>
        <v>1070485</v>
      </c>
      <c r="R69" s="7">
        <f>Table13[[#This Row],[Số còn phải thu ĐK]]+Table13[[#This Row],[Giá Trị HD sau CK]]-Table13[[#This Row],[Số tiền đã thu]]</f>
        <v>0</v>
      </c>
      <c r="S69" s="6">
        <f>IF(Table13[[#This Row],[Ngày hóa đơn]]&lt;&gt;"",Table13[[#This Row],[Ngày hóa đơn]],IF(Table13[[#This Row],[Ngày hạch toán]]&lt;&gt;"",Table13[[#This Row],[Ngày hạch toán]],""))</f>
        <v>45992</v>
      </c>
      <c r="T69" s="7"/>
      <c r="U69" s="6">
        <f>IF(Table13[[#This Row],[Ngày tính CN]]="","",S69+T69)</f>
        <v>45992</v>
      </c>
      <c r="V69" s="32">
        <f ca="1">IF(Table13[[#This Row],[Hạn thanh toán]]="","",IF((U69-NOW())&lt;0,0,(U69-NOW())))</f>
        <v>0</v>
      </c>
      <c r="W69" s="32"/>
      <c r="X69" s="32" t="str">
        <f t="shared" ca="1" si="12"/>
        <v/>
      </c>
      <c r="Y69" s="2" t="str">
        <f t="shared" si="13"/>
        <v>Đã thanh toán</v>
      </c>
      <c r="Z69" s="42">
        <f t="shared" si="14"/>
        <v>45992</v>
      </c>
      <c r="AA69" s="42">
        <f t="shared" si="15"/>
        <v>46034</v>
      </c>
      <c r="AD69" s="2" t="str">
        <f>VLOOKUP($A69,MA_KH!$A:$Q,MA_KH!O$1,0)</f>
        <v>MEGA</v>
      </c>
      <c r="AE69" s="2" t="str">
        <f>VLOOKUP($A69,MA_KH!$A:$Q,MA_KH!P$1,0)</f>
        <v>CÔNG TY TNHH MM MEGA MARKET (VIỆT NAM)</v>
      </c>
      <c r="AG69" s="122" t="str">
        <f>Table13[[#This Row],[Số hóa đơn]]&amp;Table13[[#This Row],[Tổng giá trị]]</f>
        <v>000823831070485</v>
      </c>
    </row>
    <row r="70" spans="1:33" ht="25.5" hidden="1" customHeight="1">
      <c r="A70" s="58" t="s">
        <v>101</v>
      </c>
      <c r="B70" s="58" t="s">
        <v>102</v>
      </c>
      <c r="C70" s="59">
        <v>45992</v>
      </c>
      <c r="D70" s="58" t="s">
        <v>14683</v>
      </c>
      <c r="E70" s="59">
        <v>45992</v>
      </c>
      <c r="F70" s="58" t="s">
        <v>18966</v>
      </c>
      <c r="G70" s="58" t="s">
        <v>14684</v>
      </c>
      <c r="H70" s="60">
        <v>501830</v>
      </c>
      <c r="I70" s="61">
        <v>0</v>
      </c>
      <c r="J70" s="60">
        <v>40146</v>
      </c>
      <c r="K70" s="60">
        <v>541976</v>
      </c>
      <c r="L70" s="64" t="s">
        <v>41</v>
      </c>
      <c r="M70" s="6">
        <f>IFERROR(VLOOKUP(Table13[[#This Row],[Số hóa đơn]],'Chi tiết tt Mega gửi'!K:L,2,0),"")</f>
        <v>46034</v>
      </c>
      <c r="O70" s="32">
        <f>IF(Table13[[#This Row],[Phân loại]]="Tồn đầu kỳ",Table13[[#This Row],[Tổng giá trị]],0)</f>
        <v>541976</v>
      </c>
      <c r="P70" s="7">
        <f>IF(Table13[[#This Row],[Số còn phải thu ĐK]]&lt;&gt;0,0,IF(Table13[[#This Row],[Phân loại]]="Bán hàng",Table13[[#This Row],[Tổng giá trị]],-Table13[[#This Row],[Tổng giá trị]]))</f>
        <v>0</v>
      </c>
      <c r="Q70" s="32">
        <f t="shared" si="11"/>
        <v>541976</v>
      </c>
      <c r="R70" s="7">
        <f>Table13[[#This Row],[Số còn phải thu ĐK]]+Table13[[#This Row],[Giá Trị HD sau CK]]-Table13[[#This Row],[Số tiền đã thu]]</f>
        <v>0</v>
      </c>
      <c r="S70" s="6">
        <f>IF(Table13[[#This Row],[Ngày hóa đơn]]&lt;&gt;"",Table13[[#This Row],[Ngày hóa đơn]],IF(Table13[[#This Row],[Ngày hạch toán]]&lt;&gt;"",Table13[[#This Row],[Ngày hạch toán]],""))</f>
        <v>45992</v>
      </c>
      <c r="T70" s="7"/>
      <c r="U70" s="6">
        <f>IF(Table13[[#This Row],[Ngày tính CN]]="","",S70+T70)</f>
        <v>45992</v>
      </c>
      <c r="V70" s="32">
        <f ca="1">IF(Table13[[#This Row],[Hạn thanh toán]]="","",IF((U70-NOW())&lt;0,0,(U70-NOW())))</f>
        <v>0</v>
      </c>
      <c r="W70" s="32"/>
      <c r="X70" s="32" t="str">
        <f t="shared" ca="1" si="12"/>
        <v/>
      </c>
      <c r="Y70" s="2" t="str">
        <f t="shared" si="13"/>
        <v>Đã thanh toán</v>
      </c>
      <c r="Z70" s="42">
        <f t="shared" si="14"/>
        <v>45992</v>
      </c>
      <c r="AA70" s="42">
        <f t="shared" si="15"/>
        <v>46034</v>
      </c>
      <c r="AD70" s="2" t="str">
        <f>VLOOKUP($A70,MA_KH!$A:$Q,MA_KH!O$1,0)</f>
        <v>MEGA</v>
      </c>
      <c r="AE70" s="2" t="str">
        <f>VLOOKUP($A70,MA_KH!$A:$Q,MA_KH!P$1,0)</f>
        <v>CÔNG TY TNHH MM MEGA MARKET (VIỆT NAM)</v>
      </c>
      <c r="AG70" s="122" t="str">
        <f>Table13[[#This Row],[Số hóa đơn]]&amp;Table13[[#This Row],[Tổng giá trị]]</f>
        <v>00082385541976</v>
      </c>
    </row>
    <row r="71" spans="1:33" ht="25.5" hidden="1" customHeight="1">
      <c r="A71" s="54" t="s">
        <v>195</v>
      </c>
      <c r="B71" s="54" t="s">
        <v>196</v>
      </c>
      <c r="C71" s="55">
        <v>45992</v>
      </c>
      <c r="D71" s="54" t="s">
        <v>14685</v>
      </c>
      <c r="E71" s="55">
        <v>45992</v>
      </c>
      <c r="F71" s="54" t="s">
        <v>18967</v>
      </c>
      <c r="G71" s="54" t="s">
        <v>14686</v>
      </c>
      <c r="H71" s="56">
        <v>446425</v>
      </c>
      <c r="I71" s="57">
        <v>0</v>
      </c>
      <c r="J71" s="56">
        <v>35714</v>
      </c>
      <c r="K71" s="56">
        <v>482139</v>
      </c>
      <c r="L71" s="64" t="s">
        <v>41</v>
      </c>
      <c r="M71" s="6">
        <f>IFERROR(VLOOKUP(Table13[[#This Row],[Số hóa đơn]],'Chi tiết tt Mega gửi'!K:L,2,0),"")</f>
        <v>46034</v>
      </c>
      <c r="O71" s="32">
        <f>IF(Table13[[#This Row],[Phân loại]]="Tồn đầu kỳ",Table13[[#This Row],[Tổng giá trị]],0)</f>
        <v>482139</v>
      </c>
      <c r="P71" s="7">
        <f>IF(Table13[[#This Row],[Số còn phải thu ĐK]]&lt;&gt;0,0,IF(Table13[[#This Row],[Phân loại]]="Bán hàng",Table13[[#This Row],[Tổng giá trị]],-Table13[[#This Row],[Tổng giá trị]]))</f>
        <v>0</v>
      </c>
      <c r="Q71" s="32">
        <f t="shared" si="11"/>
        <v>482139</v>
      </c>
      <c r="R71" s="7">
        <f>Table13[[#This Row],[Số còn phải thu ĐK]]+Table13[[#This Row],[Giá Trị HD sau CK]]-Table13[[#This Row],[Số tiền đã thu]]</f>
        <v>0</v>
      </c>
      <c r="S71" s="6">
        <f>IF(Table13[[#This Row],[Ngày hóa đơn]]&lt;&gt;"",Table13[[#This Row],[Ngày hóa đơn]],IF(Table13[[#This Row],[Ngày hạch toán]]&lt;&gt;"",Table13[[#This Row],[Ngày hạch toán]],""))</f>
        <v>45992</v>
      </c>
      <c r="T71" s="7"/>
      <c r="U71" s="6">
        <f>IF(Table13[[#This Row],[Ngày tính CN]]="","",S71+T71)</f>
        <v>45992</v>
      </c>
      <c r="V71" s="32">
        <f ca="1">IF(Table13[[#This Row],[Hạn thanh toán]]="","",IF((U71-NOW())&lt;0,0,(U71-NOW())))</f>
        <v>0</v>
      </c>
      <c r="W71" s="32"/>
      <c r="X71" s="32" t="str">
        <f t="shared" ca="1" si="12"/>
        <v/>
      </c>
      <c r="Y71" s="2" t="str">
        <f t="shared" si="13"/>
        <v>Đã thanh toán</v>
      </c>
      <c r="Z71" s="42">
        <f t="shared" si="14"/>
        <v>45992</v>
      </c>
      <c r="AA71" s="42">
        <f t="shared" si="15"/>
        <v>46034</v>
      </c>
      <c r="AD71" s="2" t="str">
        <f>VLOOKUP($A71,MA_KH!$A:$Q,MA_KH!O$1,0)</f>
        <v>MEGA</v>
      </c>
      <c r="AE71" s="2" t="str">
        <f>VLOOKUP($A71,MA_KH!$A:$Q,MA_KH!P$1,0)</f>
        <v>CÔNG TY TNHH MM MEGA MARKET (VIỆT NAM)</v>
      </c>
      <c r="AG71" s="122" t="str">
        <f>Table13[[#This Row],[Số hóa đơn]]&amp;Table13[[#This Row],[Tổng giá trị]]</f>
        <v>00081294482139</v>
      </c>
    </row>
    <row r="72" spans="1:33" ht="25.5" hidden="1" customHeight="1">
      <c r="A72" s="54" t="s">
        <v>191</v>
      </c>
      <c r="B72" s="54" t="s">
        <v>192</v>
      </c>
      <c r="C72" s="55">
        <v>45992</v>
      </c>
      <c r="D72" s="54" t="s">
        <v>14687</v>
      </c>
      <c r="E72" s="55">
        <v>45992</v>
      </c>
      <c r="F72" s="54" t="s">
        <v>18968</v>
      </c>
      <c r="G72" s="54" t="s">
        <v>14688</v>
      </c>
      <c r="H72" s="56">
        <v>903294</v>
      </c>
      <c r="I72" s="57">
        <v>0</v>
      </c>
      <c r="J72" s="56">
        <v>72264</v>
      </c>
      <c r="K72" s="56">
        <v>975558</v>
      </c>
      <c r="L72" s="64" t="s">
        <v>41</v>
      </c>
      <c r="M72" s="6">
        <f>IFERROR(VLOOKUP(Table13[[#This Row],[Số hóa đơn]],'Chi tiết tt Mega gửi'!K:L,2,0),"")</f>
        <v>46034</v>
      </c>
      <c r="O72" s="32">
        <f>IF(Table13[[#This Row],[Phân loại]]="Tồn đầu kỳ",Table13[[#This Row],[Tổng giá trị]],0)</f>
        <v>975558</v>
      </c>
      <c r="P72" s="7">
        <f>IF(Table13[[#This Row],[Số còn phải thu ĐK]]&lt;&gt;0,0,IF(Table13[[#This Row],[Phân loại]]="Bán hàng",Table13[[#This Row],[Tổng giá trị]],-Table13[[#This Row],[Tổng giá trị]]))</f>
        <v>0</v>
      </c>
      <c r="Q72" s="32">
        <f t="shared" si="11"/>
        <v>975558</v>
      </c>
      <c r="R72" s="7">
        <f>Table13[[#This Row],[Số còn phải thu ĐK]]+Table13[[#This Row],[Giá Trị HD sau CK]]-Table13[[#This Row],[Số tiền đã thu]]</f>
        <v>0</v>
      </c>
      <c r="S72" s="6">
        <f>IF(Table13[[#This Row],[Ngày hóa đơn]]&lt;&gt;"",Table13[[#This Row],[Ngày hóa đơn]],IF(Table13[[#This Row],[Ngày hạch toán]]&lt;&gt;"",Table13[[#This Row],[Ngày hạch toán]],""))</f>
        <v>45992</v>
      </c>
      <c r="T72" s="7"/>
      <c r="U72" s="6">
        <f>IF(Table13[[#This Row],[Ngày tính CN]]="","",S72+T72)</f>
        <v>45992</v>
      </c>
      <c r="V72" s="32">
        <f ca="1">IF(Table13[[#This Row],[Hạn thanh toán]]="","",IF((U72-NOW())&lt;0,0,(U72-NOW())))</f>
        <v>0</v>
      </c>
      <c r="W72" s="32"/>
      <c r="X72" s="32" t="str">
        <f t="shared" ca="1" si="12"/>
        <v/>
      </c>
      <c r="Y72" s="2" t="str">
        <f t="shared" si="13"/>
        <v>Đã thanh toán</v>
      </c>
      <c r="Z72" s="42">
        <f t="shared" si="14"/>
        <v>45992</v>
      </c>
      <c r="AA72" s="42">
        <f t="shared" si="15"/>
        <v>46034</v>
      </c>
      <c r="AD72" s="2" t="str">
        <f>VLOOKUP($A72,MA_KH!$A:$Q,MA_KH!O$1,0)</f>
        <v>MEGA</v>
      </c>
      <c r="AE72" s="2" t="str">
        <f>VLOOKUP($A72,MA_KH!$A:$Q,MA_KH!P$1,0)</f>
        <v>CÔNG TY TNHH MM MEGA MARKET (VIỆT NAM)</v>
      </c>
      <c r="AG72" s="122" t="str">
        <f>Table13[[#This Row],[Số hóa đơn]]&amp;Table13[[#This Row],[Tổng giá trị]]</f>
        <v>00081295975558</v>
      </c>
    </row>
    <row r="73" spans="1:33" ht="25.5" hidden="1" customHeight="1">
      <c r="A73" s="54" t="s">
        <v>199</v>
      </c>
      <c r="B73" s="54" t="s">
        <v>200</v>
      </c>
      <c r="C73" s="55">
        <v>45992</v>
      </c>
      <c r="D73" s="54" t="s">
        <v>14689</v>
      </c>
      <c r="E73" s="55">
        <v>45992</v>
      </c>
      <c r="F73" s="54" t="s">
        <v>18969</v>
      </c>
      <c r="G73" s="54" t="s">
        <v>14690</v>
      </c>
      <c r="H73" s="56">
        <v>3372510</v>
      </c>
      <c r="I73" s="57">
        <v>0</v>
      </c>
      <c r="J73" s="56">
        <v>269801</v>
      </c>
      <c r="K73" s="56">
        <v>3642311</v>
      </c>
      <c r="L73" s="64" t="s">
        <v>41</v>
      </c>
      <c r="M73" s="6">
        <f>IFERROR(VLOOKUP(Table13[[#This Row],[Số hóa đơn]],'Chi tiết tt Mega gửi'!K:L,2,0),"")</f>
        <v>46034</v>
      </c>
      <c r="O73" s="32">
        <f>IF(Table13[[#This Row],[Phân loại]]="Tồn đầu kỳ",Table13[[#This Row],[Tổng giá trị]],0)</f>
        <v>3642311</v>
      </c>
      <c r="P73" s="7">
        <f>IF(Table13[[#This Row],[Số còn phải thu ĐK]]&lt;&gt;0,0,IF(Table13[[#This Row],[Phân loại]]="Bán hàng",Table13[[#This Row],[Tổng giá trị]],-Table13[[#This Row],[Tổng giá trị]]))</f>
        <v>0</v>
      </c>
      <c r="Q73" s="32">
        <f t="shared" si="11"/>
        <v>3642311</v>
      </c>
      <c r="R73" s="7">
        <f>Table13[[#This Row],[Số còn phải thu ĐK]]+Table13[[#This Row],[Giá Trị HD sau CK]]-Table13[[#This Row],[Số tiền đã thu]]</f>
        <v>0</v>
      </c>
      <c r="S73" s="6">
        <f>IF(Table13[[#This Row],[Ngày hóa đơn]]&lt;&gt;"",Table13[[#This Row],[Ngày hóa đơn]],IF(Table13[[#This Row],[Ngày hạch toán]]&lt;&gt;"",Table13[[#This Row],[Ngày hạch toán]],""))</f>
        <v>45992</v>
      </c>
      <c r="T73" s="7"/>
      <c r="U73" s="6">
        <f>IF(Table13[[#This Row],[Ngày tính CN]]="","",S73+T73)</f>
        <v>45992</v>
      </c>
      <c r="V73" s="32">
        <f ca="1">IF(Table13[[#This Row],[Hạn thanh toán]]="","",IF((U73-NOW())&lt;0,0,(U73-NOW())))</f>
        <v>0</v>
      </c>
      <c r="W73" s="32"/>
      <c r="X73" s="32" t="str">
        <f t="shared" ca="1" si="12"/>
        <v/>
      </c>
      <c r="Y73" s="2" t="str">
        <f t="shared" si="13"/>
        <v>Đã thanh toán</v>
      </c>
      <c r="Z73" s="42">
        <f t="shared" si="14"/>
        <v>45992</v>
      </c>
      <c r="AA73" s="42">
        <f t="shared" si="15"/>
        <v>46034</v>
      </c>
      <c r="AD73" s="2" t="str">
        <f>VLOOKUP($A73,MA_KH!$A:$Q,MA_KH!O$1,0)</f>
        <v>MEGA</v>
      </c>
      <c r="AE73" s="2" t="str">
        <f>VLOOKUP($A73,MA_KH!$A:$Q,MA_KH!P$1,0)</f>
        <v>CÔNG TY TNHH MM MEGA MARKET (VIỆT NAM)</v>
      </c>
      <c r="AG73" s="122" t="str">
        <f>Table13[[#This Row],[Số hóa đơn]]&amp;Table13[[#This Row],[Tổng giá trị]]</f>
        <v>000812963642311</v>
      </c>
    </row>
    <row r="74" spans="1:33" ht="25.5" hidden="1" customHeight="1">
      <c r="A74" s="58" t="s">
        <v>252</v>
      </c>
      <c r="B74" s="58" t="s">
        <v>253</v>
      </c>
      <c r="C74" s="59">
        <v>45992</v>
      </c>
      <c r="D74" s="58" t="s">
        <v>14691</v>
      </c>
      <c r="E74" s="59">
        <v>45992</v>
      </c>
      <c r="F74" s="58" t="s">
        <v>18970</v>
      </c>
      <c r="G74" s="58" t="s">
        <v>14692</v>
      </c>
      <c r="H74" s="60">
        <v>446425</v>
      </c>
      <c r="I74" s="61">
        <v>0</v>
      </c>
      <c r="J74" s="60">
        <v>35714</v>
      </c>
      <c r="K74" s="60">
        <v>482139</v>
      </c>
      <c r="L74" s="64" t="s">
        <v>41</v>
      </c>
      <c r="M74" s="6">
        <f>IFERROR(VLOOKUP(Table13[[#This Row],[Số hóa đơn]],'Chi tiết tt Mega gửi'!K:L,2,0),"")</f>
        <v>46034</v>
      </c>
      <c r="O74" s="32">
        <f>IF(Table13[[#This Row],[Phân loại]]="Tồn đầu kỳ",Table13[[#This Row],[Tổng giá trị]],0)</f>
        <v>482139</v>
      </c>
      <c r="P74" s="7">
        <f>IF(Table13[[#This Row],[Số còn phải thu ĐK]]&lt;&gt;0,0,IF(Table13[[#This Row],[Phân loại]]="Bán hàng",Table13[[#This Row],[Tổng giá trị]],-Table13[[#This Row],[Tổng giá trị]]))</f>
        <v>0</v>
      </c>
      <c r="Q74" s="32">
        <f t="shared" si="11"/>
        <v>482139</v>
      </c>
      <c r="R74" s="7">
        <f>Table13[[#This Row],[Số còn phải thu ĐK]]+Table13[[#This Row],[Giá Trị HD sau CK]]-Table13[[#This Row],[Số tiền đã thu]]</f>
        <v>0</v>
      </c>
      <c r="S74" s="6">
        <f>IF(Table13[[#This Row],[Ngày hóa đơn]]&lt;&gt;"",Table13[[#This Row],[Ngày hóa đơn]],IF(Table13[[#This Row],[Ngày hạch toán]]&lt;&gt;"",Table13[[#This Row],[Ngày hạch toán]],""))</f>
        <v>45992</v>
      </c>
      <c r="T74" s="7"/>
      <c r="U74" s="6">
        <f>IF(Table13[[#This Row],[Ngày tính CN]]="","",S74+T74)</f>
        <v>45992</v>
      </c>
      <c r="V74" s="32">
        <f ca="1">IF(Table13[[#This Row],[Hạn thanh toán]]="","",IF((U74-NOW())&lt;0,0,(U74-NOW())))</f>
        <v>0</v>
      </c>
      <c r="W74" s="32"/>
      <c r="X74" s="32" t="str">
        <f t="shared" ca="1" si="12"/>
        <v/>
      </c>
      <c r="Y74" s="2" t="str">
        <f t="shared" si="13"/>
        <v>Đã thanh toán</v>
      </c>
      <c r="Z74" s="42">
        <f t="shared" si="14"/>
        <v>45992</v>
      </c>
      <c r="AA74" s="42">
        <f t="shared" si="15"/>
        <v>46034</v>
      </c>
      <c r="AD74" s="2" t="str">
        <f>VLOOKUP($A74,MA_KH!$A:$Q,MA_KH!O$1,0)</f>
        <v>MEGA</v>
      </c>
      <c r="AE74" s="2" t="str">
        <f>VLOOKUP($A74,MA_KH!$A:$Q,MA_KH!P$1,0)</f>
        <v>CÔNG TY TNHH MM MEGA MARKET (VIỆT NAM)</v>
      </c>
      <c r="AG74" s="122" t="str">
        <f>Table13[[#This Row],[Số hóa đơn]]&amp;Table13[[#This Row],[Tổng giá trị]]</f>
        <v>00081297482139</v>
      </c>
    </row>
    <row r="75" spans="1:33" ht="25.5" hidden="1" customHeight="1">
      <c r="A75" s="58" t="s">
        <v>101</v>
      </c>
      <c r="B75" s="58" t="s">
        <v>102</v>
      </c>
      <c r="C75" s="59">
        <v>45993</v>
      </c>
      <c r="D75" s="58" t="s">
        <v>14693</v>
      </c>
      <c r="E75" s="59">
        <v>45993</v>
      </c>
      <c r="F75" s="58" t="s">
        <v>18971</v>
      </c>
      <c r="G75" s="58" t="s">
        <v>14694</v>
      </c>
      <c r="H75" s="60">
        <v>892850</v>
      </c>
      <c r="I75" s="61">
        <v>0</v>
      </c>
      <c r="J75" s="60">
        <v>71428</v>
      </c>
      <c r="K75" s="60">
        <v>964278</v>
      </c>
      <c r="L75" s="64" t="s">
        <v>41</v>
      </c>
      <c r="M75" s="6">
        <f>IFERROR(VLOOKUP(Table13[[#This Row],[Số hóa đơn]],'Chi tiết tt Mega gửi'!K:L,2,0),"")</f>
        <v>46034</v>
      </c>
      <c r="O75" s="32">
        <f>IF(Table13[[#This Row],[Phân loại]]="Tồn đầu kỳ",Table13[[#This Row],[Tổng giá trị]],0)</f>
        <v>964278</v>
      </c>
      <c r="P75" s="7">
        <f>IF(Table13[[#This Row],[Số còn phải thu ĐK]]&lt;&gt;0,0,IF(Table13[[#This Row],[Phân loại]]="Bán hàng",Table13[[#This Row],[Tổng giá trị]],-Table13[[#This Row],[Tổng giá trị]]))</f>
        <v>0</v>
      </c>
      <c r="Q75" s="32">
        <f>IF(M75&lt;&gt;"",IF(O75&lt;&gt;0,O75,P75),0)</f>
        <v>964278</v>
      </c>
      <c r="R75" s="7">
        <f>Table13[[#This Row],[Số còn phải thu ĐK]]+Table13[[#This Row],[Giá Trị HD sau CK]]-Table13[[#This Row],[Số tiền đã thu]]</f>
        <v>0</v>
      </c>
      <c r="S75" s="6">
        <f>IF(Table13[[#This Row],[Ngày hóa đơn]]&lt;&gt;"",Table13[[#This Row],[Ngày hóa đơn]],IF(Table13[[#This Row],[Ngày hạch toán]]&lt;&gt;"",Table13[[#This Row],[Ngày hạch toán]],""))</f>
        <v>45993</v>
      </c>
      <c r="T75" s="7"/>
      <c r="U75" s="6">
        <f>IF(Table13[[#This Row],[Ngày tính CN]]="","",S75+T75)</f>
        <v>45993</v>
      </c>
      <c r="V75" s="32">
        <f ca="1">IF(Table13[[#This Row],[Hạn thanh toán]]="","",IF((U75-NOW())&lt;0,0,(U75-NOW())))</f>
        <v>0</v>
      </c>
      <c r="W75" s="32"/>
      <c r="X75" s="32" t="str">
        <f ca="1">IF(OR(U75="",R75=0),"",IF((U75-NOW())&lt;0,-(U75-NOW()),0))</f>
        <v/>
      </c>
      <c r="Y75" s="2" t="str">
        <f>IF(R75=0,"Đã thanh toán",IF(X75="","",IF(X75&lt;=0,"Chưa đến hạn thanh toán",IF(X75&lt;=30,"Nợ quá hạn 30 ngày",IF(X75&lt;=60,"Nợ quá hạn từ 30 ngày đến 60 ngày",IF(X75&lt;=90,"Nợ quá hạn từ 60 ngày đến 90 ngày",IF(X75&lt;=120,"Nợ quá hạn từ 90 ngày đến 120 ngày","Nợ quá hạn hơn 120 ngày có khả năng mất thanh toán")))))))</f>
        <v>Đã thanh toán</v>
      </c>
      <c r="Z75" s="42">
        <f t="shared" si="14"/>
        <v>45993</v>
      </c>
      <c r="AA75" s="42">
        <f t="shared" si="15"/>
        <v>46034</v>
      </c>
      <c r="AD75" s="2" t="str">
        <f>VLOOKUP($A75,MA_KH!$A:$Q,MA_KH!O$1,0)</f>
        <v>MEGA</v>
      </c>
      <c r="AE75" s="2" t="str">
        <f>VLOOKUP($A75,MA_KH!$A:$Q,MA_KH!P$1,0)</f>
        <v>CÔNG TY TNHH MM MEGA MARKET (VIỆT NAM)</v>
      </c>
      <c r="AG75" s="122" t="str">
        <f>Table13[[#This Row],[Số hóa đơn]]&amp;Table13[[#This Row],[Tổng giá trị]]</f>
        <v>00082380964278</v>
      </c>
    </row>
    <row r="76" spans="1:33" ht="25.5" hidden="1" customHeight="1">
      <c r="A76" s="58" t="s">
        <v>295</v>
      </c>
      <c r="B76" s="58" t="s">
        <v>296</v>
      </c>
      <c r="C76" s="59">
        <v>45993</v>
      </c>
      <c r="D76" s="58" t="s">
        <v>14695</v>
      </c>
      <c r="E76" s="59">
        <v>45993</v>
      </c>
      <c r="F76" s="58" t="s">
        <v>18972</v>
      </c>
      <c r="G76" s="58" t="s">
        <v>14696</v>
      </c>
      <c r="H76" s="60">
        <v>991190</v>
      </c>
      <c r="I76" s="61">
        <v>0</v>
      </c>
      <c r="J76" s="60">
        <v>79295</v>
      </c>
      <c r="K76" s="60">
        <v>1070485</v>
      </c>
      <c r="L76" s="64" t="s">
        <v>41</v>
      </c>
      <c r="M76" s="6">
        <f>IFERROR(VLOOKUP(Table13[[#This Row],[Số hóa đơn]],'Chi tiết tt Mega gửi'!K:L,2,0),"")</f>
        <v>46034</v>
      </c>
      <c r="O76" s="32">
        <f>IF(Table13[[#This Row],[Phân loại]]="Tồn đầu kỳ",Table13[[#This Row],[Tổng giá trị]],0)</f>
        <v>1070485</v>
      </c>
      <c r="P76" s="7">
        <f>IF(Table13[[#This Row],[Số còn phải thu ĐK]]&lt;&gt;0,0,IF(Table13[[#This Row],[Phân loại]]="Bán hàng",Table13[[#This Row],[Tổng giá trị]],-Table13[[#This Row],[Tổng giá trị]]))</f>
        <v>0</v>
      </c>
      <c r="Q76" s="32">
        <f t="shared" ref="Q76:Q102" si="16">IF(M76&lt;&gt;"",IF(O76&lt;&gt;0,O76,P76),0)</f>
        <v>1070485</v>
      </c>
      <c r="R76" s="7">
        <f>Table13[[#This Row],[Số còn phải thu ĐK]]+Table13[[#This Row],[Giá Trị HD sau CK]]-Table13[[#This Row],[Số tiền đã thu]]</f>
        <v>0</v>
      </c>
      <c r="S76" s="6">
        <f>IF(Table13[[#This Row],[Ngày hóa đơn]]&lt;&gt;"",Table13[[#This Row],[Ngày hóa đơn]],IF(Table13[[#This Row],[Ngày hạch toán]]&lt;&gt;"",Table13[[#This Row],[Ngày hạch toán]],""))</f>
        <v>45993</v>
      </c>
      <c r="T76" s="7"/>
      <c r="U76" s="6">
        <f>IF(Table13[[#This Row],[Ngày tính CN]]="","",S76+T76)</f>
        <v>45993</v>
      </c>
      <c r="V76" s="32">
        <f ca="1">IF(Table13[[#This Row],[Hạn thanh toán]]="","",IF((U76-NOW())&lt;0,0,(U76-NOW())))</f>
        <v>0</v>
      </c>
      <c r="W76" s="32"/>
      <c r="X76" s="32" t="str">
        <f t="shared" ref="X76:X102" ca="1" si="17">IF(OR(U76="",R76=0),"",IF((U76-NOW())&lt;0,-(U76-NOW()),0))</f>
        <v/>
      </c>
      <c r="Y76" s="2" t="str">
        <f t="shared" ref="Y76:Y102" si="18">IF(R76=0,"Đã thanh toán",IF(X76="","",IF(X76&lt;=0,"Chưa đến hạn thanh toán",IF(X76&lt;=30,"Nợ quá hạn 30 ngày",IF(X76&lt;=60,"Nợ quá hạn từ 30 ngày đến 60 ngày",IF(X76&lt;=90,"Nợ quá hạn từ 60 ngày đến 90 ngày",IF(X76&lt;=120,"Nợ quá hạn từ 90 ngày đến 120 ngày","Nợ quá hạn hơn 120 ngày có khả năng mất thanh toán")))))))</f>
        <v>Đã thanh toán</v>
      </c>
      <c r="Z76" s="42">
        <f t="shared" si="14"/>
        <v>45993</v>
      </c>
      <c r="AA76" s="42">
        <f t="shared" si="15"/>
        <v>46034</v>
      </c>
      <c r="AD76" s="2" t="str">
        <f>VLOOKUP($A76,MA_KH!$A:$Q,MA_KH!O$1,0)</f>
        <v>MEGA</v>
      </c>
      <c r="AE76" s="2" t="str">
        <f>VLOOKUP($A76,MA_KH!$A:$Q,MA_KH!P$1,0)</f>
        <v>CÔNG TY TNHH MM MEGA MARKET (VIỆT NAM)</v>
      </c>
      <c r="AG76" s="122" t="str">
        <f>Table13[[#This Row],[Số hóa đơn]]&amp;Table13[[#This Row],[Tổng giá trị]]</f>
        <v>000802031070485</v>
      </c>
    </row>
    <row r="77" spans="1:33" ht="25.5" hidden="1" customHeight="1">
      <c r="A77" s="54" t="s">
        <v>189</v>
      </c>
      <c r="B77" s="54" t="s">
        <v>190</v>
      </c>
      <c r="C77" s="55">
        <v>45994</v>
      </c>
      <c r="D77" s="54" t="s">
        <v>14697</v>
      </c>
      <c r="E77" s="55">
        <v>45994</v>
      </c>
      <c r="F77" s="54" t="s">
        <v>18973</v>
      </c>
      <c r="G77" s="54" t="s">
        <v>14698</v>
      </c>
      <c r="H77" s="56">
        <v>1305000</v>
      </c>
      <c r="I77" s="57">
        <v>0</v>
      </c>
      <c r="J77" s="56">
        <v>104400</v>
      </c>
      <c r="K77" s="56">
        <v>1409400</v>
      </c>
      <c r="L77" s="64" t="s">
        <v>41</v>
      </c>
      <c r="M77" s="6">
        <f>IFERROR(VLOOKUP(Table13[[#This Row],[Số hóa đơn]],'Chi tiết tt Mega gửi'!K:L,2,0),"")</f>
        <v>46034</v>
      </c>
      <c r="O77" s="32">
        <f>IF(Table13[[#This Row],[Phân loại]]="Tồn đầu kỳ",Table13[[#This Row],[Tổng giá trị]],0)</f>
        <v>1409400</v>
      </c>
      <c r="P77" s="7">
        <f>IF(Table13[[#This Row],[Số còn phải thu ĐK]]&lt;&gt;0,0,IF(Table13[[#This Row],[Phân loại]]="Bán hàng",Table13[[#This Row],[Tổng giá trị]],-Table13[[#This Row],[Tổng giá trị]]))</f>
        <v>0</v>
      </c>
      <c r="Q77" s="32">
        <f t="shared" si="16"/>
        <v>1409400</v>
      </c>
      <c r="R77" s="7">
        <f>Table13[[#This Row],[Số còn phải thu ĐK]]+Table13[[#This Row],[Giá Trị HD sau CK]]-Table13[[#This Row],[Số tiền đã thu]]</f>
        <v>0</v>
      </c>
      <c r="S77" s="6">
        <f>IF(Table13[[#This Row],[Ngày hóa đơn]]&lt;&gt;"",Table13[[#This Row],[Ngày hóa đơn]],IF(Table13[[#This Row],[Ngày hạch toán]]&lt;&gt;"",Table13[[#This Row],[Ngày hạch toán]],""))</f>
        <v>45994</v>
      </c>
      <c r="T77" s="7"/>
      <c r="U77" s="6">
        <f>IF(Table13[[#This Row],[Ngày tính CN]]="","",S77+T77)</f>
        <v>45994</v>
      </c>
      <c r="V77" s="32">
        <f ca="1">IF(Table13[[#This Row],[Hạn thanh toán]]="","",IF((U77-NOW())&lt;0,0,(U77-NOW())))</f>
        <v>0</v>
      </c>
      <c r="W77" s="32"/>
      <c r="X77" s="32" t="str">
        <f t="shared" ca="1" si="17"/>
        <v/>
      </c>
      <c r="Y77" s="2" t="str">
        <f t="shared" si="18"/>
        <v>Đã thanh toán</v>
      </c>
      <c r="Z77" s="42">
        <f t="shared" si="14"/>
        <v>45994</v>
      </c>
      <c r="AA77" s="42">
        <f t="shared" si="15"/>
        <v>46034</v>
      </c>
      <c r="AD77" s="2" t="str">
        <f>VLOOKUP($A77,MA_KH!$A:$Q,MA_KH!O$1,0)</f>
        <v>MEGA</v>
      </c>
      <c r="AE77" s="2" t="str">
        <f>VLOOKUP($A77,MA_KH!$A:$Q,MA_KH!P$1,0)</f>
        <v>CÔNG TY TNHH MM MEGA MARKET (VIỆT NAM)</v>
      </c>
      <c r="AG77" s="122" t="str">
        <f>Table13[[#This Row],[Số hóa đơn]]&amp;Table13[[#This Row],[Tổng giá trị]]</f>
        <v>000821661409400</v>
      </c>
    </row>
    <row r="78" spans="1:33" ht="25.5" hidden="1" customHeight="1">
      <c r="A78" s="54" t="s">
        <v>189</v>
      </c>
      <c r="B78" s="54" t="s">
        <v>190</v>
      </c>
      <c r="C78" s="55">
        <v>45994</v>
      </c>
      <c r="D78" s="54" t="s">
        <v>14699</v>
      </c>
      <c r="E78" s="55">
        <v>45994</v>
      </c>
      <c r="F78" s="54" t="s">
        <v>18974</v>
      </c>
      <c r="G78" s="54" t="s">
        <v>14700</v>
      </c>
      <c r="H78" s="56">
        <v>3849940</v>
      </c>
      <c r="I78" s="57">
        <v>0</v>
      </c>
      <c r="J78" s="56">
        <v>307995</v>
      </c>
      <c r="K78" s="56">
        <v>4157935</v>
      </c>
      <c r="L78" s="64" t="s">
        <v>41</v>
      </c>
      <c r="M78" s="6">
        <f>IFERROR(VLOOKUP(Table13[[#This Row],[Số hóa đơn]],'Chi tiết tt Mega gửi'!K:L,2,0),"")</f>
        <v>46034</v>
      </c>
      <c r="O78" s="32">
        <f>IF(Table13[[#This Row],[Phân loại]]="Tồn đầu kỳ",Table13[[#This Row],[Tổng giá trị]],0)</f>
        <v>4157935</v>
      </c>
      <c r="P78" s="7">
        <f>IF(Table13[[#This Row],[Số còn phải thu ĐK]]&lt;&gt;0,0,IF(Table13[[#This Row],[Phân loại]]="Bán hàng",Table13[[#This Row],[Tổng giá trị]],-Table13[[#This Row],[Tổng giá trị]]))</f>
        <v>0</v>
      </c>
      <c r="Q78" s="32">
        <f t="shared" si="16"/>
        <v>4157935</v>
      </c>
      <c r="R78" s="7">
        <f>Table13[[#This Row],[Số còn phải thu ĐK]]+Table13[[#This Row],[Giá Trị HD sau CK]]-Table13[[#This Row],[Số tiền đã thu]]</f>
        <v>0</v>
      </c>
      <c r="S78" s="6">
        <f>IF(Table13[[#This Row],[Ngày hóa đơn]]&lt;&gt;"",Table13[[#This Row],[Ngày hóa đơn]],IF(Table13[[#This Row],[Ngày hạch toán]]&lt;&gt;"",Table13[[#This Row],[Ngày hạch toán]],""))</f>
        <v>45994</v>
      </c>
      <c r="T78" s="7"/>
      <c r="U78" s="6">
        <f>IF(Table13[[#This Row],[Ngày tính CN]]="","",S78+T78)</f>
        <v>45994</v>
      </c>
      <c r="V78" s="32">
        <f ca="1">IF(Table13[[#This Row],[Hạn thanh toán]]="","",IF((U78-NOW())&lt;0,0,(U78-NOW())))</f>
        <v>0</v>
      </c>
      <c r="W78" s="32"/>
      <c r="X78" s="32" t="str">
        <f t="shared" ca="1" si="17"/>
        <v/>
      </c>
      <c r="Y78" s="2" t="str">
        <f t="shared" si="18"/>
        <v>Đã thanh toán</v>
      </c>
      <c r="Z78" s="42">
        <f t="shared" si="14"/>
        <v>45994</v>
      </c>
      <c r="AA78" s="42">
        <f t="shared" si="15"/>
        <v>46034</v>
      </c>
      <c r="AD78" s="2" t="str">
        <f>VLOOKUP($A78,MA_KH!$A:$Q,MA_KH!O$1,0)</f>
        <v>MEGA</v>
      </c>
      <c r="AE78" s="2" t="str">
        <f>VLOOKUP($A78,MA_KH!$A:$Q,MA_KH!P$1,0)</f>
        <v>CÔNG TY TNHH MM MEGA MARKET (VIỆT NAM)</v>
      </c>
      <c r="AG78" s="122" t="str">
        <f>Table13[[#This Row],[Số hóa đơn]]&amp;Table13[[#This Row],[Tổng giá trị]]</f>
        <v>000821674157935</v>
      </c>
    </row>
    <row r="79" spans="1:33" ht="25.5" hidden="1" customHeight="1">
      <c r="A79" s="54" t="s">
        <v>189</v>
      </c>
      <c r="B79" s="54" t="s">
        <v>190</v>
      </c>
      <c r="C79" s="55">
        <v>45994</v>
      </c>
      <c r="D79" s="54" t="s">
        <v>14701</v>
      </c>
      <c r="E79" s="55">
        <v>45994</v>
      </c>
      <c r="F79" s="54" t="s">
        <v>18975</v>
      </c>
      <c r="G79" s="54" t="s">
        <v>14702</v>
      </c>
      <c r="H79" s="56">
        <v>446425</v>
      </c>
      <c r="I79" s="57">
        <v>0</v>
      </c>
      <c r="J79" s="56">
        <v>35714</v>
      </c>
      <c r="K79" s="56">
        <v>482139</v>
      </c>
      <c r="L79" s="64" t="s">
        <v>41</v>
      </c>
      <c r="M79" s="6">
        <f>IFERROR(VLOOKUP(Table13[[#This Row],[Số hóa đơn]],'Chi tiết tt Mega gửi'!K:L,2,0),"")</f>
        <v>46034</v>
      </c>
      <c r="O79" s="32">
        <f>IF(Table13[[#This Row],[Phân loại]]="Tồn đầu kỳ",Table13[[#This Row],[Tổng giá trị]],0)</f>
        <v>482139</v>
      </c>
      <c r="P79" s="7">
        <f>IF(Table13[[#This Row],[Số còn phải thu ĐK]]&lt;&gt;0,0,IF(Table13[[#This Row],[Phân loại]]="Bán hàng",Table13[[#This Row],[Tổng giá trị]],-Table13[[#This Row],[Tổng giá trị]]))</f>
        <v>0</v>
      </c>
      <c r="Q79" s="32">
        <f t="shared" si="16"/>
        <v>482139</v>
      </c>
      <c r="R79" s="7">
        <f>Table13[[#This Row],[Số còn phải thu ĐK]]+Table13[[#This Row],[Giá Trị HD sau CK]]-Table13[[#This Row],[Số tiền đã thu]]</f>
        <v>0</v>
      </c>
      <c r="S79" s="6">
        <f>IF(Table13[[#This Row],[Ngày hóa đơn]]&lt;&gt;"",Table13[[#This Row],[Ngày hóa đơn]],IF(Table13[[#This Row],[Ngày hạch toán]]&lt;&gt;"",Table13[[#This Row],[Ngày hạch toán]],""))</f>
        <v>45994</v>
      </c>
      <c r="T79" s="7"/>
      <c r="U79" s="6">
        <f>IF(Table13[[#This Row],[Ngày tính CN]]="","",S79+T79)</f>
        <v>45994</v>
      </c>
      <c r="V79" s="32">
        <f ca="1">IF(Table13[[#This Row],[Hạn thanh toán]]="","",IF((U79-NOW())&lt;0,0,(U79-NOW())))</f>
        <v>0</v>
      </c>
      <c r="W79" s="32"/>
      <c r="X79" s="32" t="str">
        <f t="shared" ca="1" si="17"/>
        <v/>
      </c>
      <c r="Y79" s="2" t="str">
        <f t="shared" si="18"/>
        <v>Đã thanh toán</v>
      </c>
      <c r="Z79" s="42">
        <f t="shared" si="14"/>
        <v>45994</v>
      </c>
      <c r="AA79" s="42">
        <f t="shared" si="15"/>
        <v>46034</v>
      </c>
      <c r="AD79" s="2" t="str">
        <f>VLOOKUP($A79,MA_KH!$A:$Q,MA_KH!O$1,0)</f>
        <v>MEGA</v>
      </c>
      <c r="AE79" s="2" t="str">
        <f>VLOOKUP($A79,MA_KH!$A:$Q,MA_KH!P$1,0)</f>
        <v>CÔNG TY TNHH MM MEGA MARKET (VIỆT NAM)</v>
      </c>
      <c r="AG79" s="122" t="str">
        <f>Table13[[#This Row],[Số hóa đơn]]&amp;Table13[[#This Row],[Tổng giá trị]]</f>
        <v>00082168482139</v>
      </c>
    </row>
    <row r="80" spans="1:33" ht="25.5" hidden="1" customHeight="1">
      <c r="A80" s="54" t="s">
        <v>189</v>
      </c>
      <c r="B80" s="54" t="s">
        <v>190</v>
      </c>
      <c r="C80" s="55">
        <v>45994</v>
      </c>
      <c r="D80" s="54" t="s">
        <v>14703</v>
      </c>
      <c r="E80" s="55">
        <v>45994</v>
      </c>
      <c r="F80" s="54" t="s">
        <v>18976</v>
      </c>
      <c r="G80" s="54" t="s">
        <v>14704</v>
      </c>
      <c r="H80" s="56">
        <v>446425</v>
      </c>
      <c r="I80" s="57">
        <v>0</v>
      </c>
      <c r="J80" s="56">
        <v>35714</v>
      </c>
      <c r="K80" s="56">
        <v>482139</v>
      </c>
      <c r="L80" s="64" t="s">
        <v>41</v>
      </c>
      <c r="M80" s="6">
        <f>IFERROR(VLOOKUP(Table13[[#This Row],[Số hóa đơn]],'Chi tiết tt Mega gửi'!K:L,2,0),"")</f>
        <v>46034</v>
      </c>
      <c r="O80" s="32">
        <f>IF(Table13[[#This Row],[Phân loại]]="Tồn đầu kỳ",Table13[[#This Row],[Tổng giá trị]],0)</f>
        <v>482139</v>
      </c>
      <c r="P80" s="7">
        <f>IF(Table13[[#This Row],[Số còn phải thu ĐK]]&lt;&gt;0,0,IF(Table13[[#This Row],[Phân loại]]="Bán hàng",Table13[[#This Row],[Tổng giá trị]],-Table13[[#This Row],[Tổng giá trị]]))</f>
        <v>0</v>
      </c>
      <c r="Q80" s="32">
        <f t="shared" si="16"/>
        <v>482139</v>
      </c>
      <c r="R80" s="7">
        <f>Table13[[#This Row],[Số còn phải thu ĐK]]+Table13[[#This Row],[Giá Trị HD sau CK]]-Table13[[#This Row],[Số tiền đã thu]]</f>
        <v>0</v>
      </c>
      <c r="S80" s="6">
        <f>IF(Table13[[#This Row],[Ngày hóa đơn]]&lt;&gt;"",Table13[[#This Row],[Ngày hóa đơn]],IF(Table13[[#This Row],[Ngày hạch toán]]&lt;&gt;"",Table13[[#This Row],[Ngày hạch toán]],""))</f>
        <v>45994</v>
      </c>
      <c r="T80" s="7"/>
      <c r="U80" s="6">
        <f>IF(Table13[[#This Row],[Ngày tính CN]]="","",S80+T80)</f>
        <v>45994</v>
      </c>
      <c r="V80" s="32">
        <f ca="1">IF(Table13[[#This Row],[Hạn thanh toán]]="","",IF((U80-NOW())&lt;0,0,(U80-NOW())))</f>
        <v>0</v>
      </c>
      <c r="W80" s="32"/>
      <c r="X80" s="32" t="str">
        <f t="shared" ca="1" si="17"/>
        <v/>
      </c>
      <c r="Y80" s="2" t="str">
        <f t="shared" si="18"/>
        <v>Đã thanh toán</v>
      </c>
      <c r="Z80" s="42">
        <f t="shared" si="14"/>
        <v>45994</v>
      </c>
      <c r="AA80" s="42">
        <f t="shared" si="15"/>
        <v>46034</v>
      </c>
      <c r="AD80" s="2" t="str">
        <f>VLOOKUP($A80,MA_KH!$A:$Q,MA_KH!O$1,0)</f>
        <v>MEGA</v>
      </c>
      <c r="AE80" s="2" t="str">
        <f>VLOOKUP($A80,MA_KH!$A:$Q,MA_KH!P$1,0)</f>
        <v>CÔNG TY TNHH MM MEGA MARKET (VIỆT NAM)</v>
      </c>
      <c r="AG80" s="122" t="str">
        <f>Table13[[#This Row],[Số hóa đơn]]&amp;Table13[[#This Row],[Tổng giá trị]]</f>
        <v>00082169482139</v>
      </c>
    </row>
    <row r="81" spans="1:33" ht="25.5" hidden="1" customHeight="1">
      <c r="A81" s="54" t="s">
        <v>189</v>
      </c>
      <c r="B81" s="54" t="s">
        <v>190</v>
      </c>
      <c r="C81" s="55">
        <v>45994</v>
      </c>
      <c r="D81" s="54" t="s">
        <v>14705</v>
      </c>
      <c r="E81" s="55">
        <v>45994</v>
      </c>
      <c r="F81" s="54" t="s">
        <v>18977</v>
      </c>
      <c r="G81" s="54" t="s">
        <v>14706</v>
      </c>
      <c r="H81" s="56">
        <v>5925650</v>
      </c>
      <c r="I81" s="57">
        <v>0</v>
      </c>
      <c r="J81" s="56">
        <v>474052</v>
      </c>
      <c r="K81" s="56">
        <v>6399702</v>
      </c>
      <c r="L81" s="64" t="s">
        <v>41</v>
      </c>
      <c r="M81" s="6">
        <f>IFERROR(VLOOKUP(Table13[[#This Row],[Số hóa đơn]],'Chi tiết tt Mega gửi'!K:L,2,0),"")</f>
        <v>46034</v>
      </c>
      <c r="O81" s="32">
        <f>IF(Table13[[#This Row],[Phân loại]]="Tồn đầu kỳ",Table13[[#This Row],[Tổng giá trị]],0)</f>
        <v>6399702</v>
      </c>
      <c r="P81" s="7">
        <f>IF(Table13[[#This Row],[Số còn phải thu ĐK]]&lt;&gt;0,0,IF(Table13[[#This Row],[Phân loại]]="Bán hàng",Table13[[#This Row],[Tổng giá trị]],-Table13[[#This Row],[Tổng giá trị]]))</f>
        <v>0</v>
      </c>
      <c r="Q81" s="32">
        <f t="shared" si="16"/>
        <v>6399702</v>
      </c>
      <c r="R81" s="7">
        <f>Table13[[#This Row],[Số còn phải thu ĐK]]+Table13[[#This Row],[Giá Trị HD sau CK]]-Table13[[#This Row],[Số tiền đã thu]]</f>
        <v>0</v>
      </c>
      <c r="S81" s="6">
        <f>IF(Table13[[#This Row],[Ngày hóa đơn]]&lt;&gt;"",Table13[[#This Row],[Ngày hóa đơn]],IF(Table13[[#This Row],[Ngày hạch toán]]&lt;&gt;"",Table13[[#This Row],[Ngày hạch toán]],""))</f>
        <v>45994</v>
      </c>
      <c r="T81" s="7"/>
      <c r="U81" s="6">
        <f>IF(Table13[[#This Row],[Ngày tính CN]]="","",S81+T81)</f>
        <v>45994</v>
      </c>
      <c r="V81" s="32">
        <f ca="1">IF(Table13[[#This Row],[Hạn thanh toán]]="","",IF((U81-NOW())&lt;0,0,(U81-NOW())))</f>
        <v>0</v>
      </c>
      <c r="W81" s="32"/>
      <c r="X81" s="32" t="str">
        <f t="shared" ca="1" si="17"/>
        <v/>
      </c>
      <c r="Y81" s="2" t="str">
        <f t="shared" si="18"/>
        <v>Đã thanh toán</v>
      </c>
      <c r="Z81" s="42">
        <f t="shared" si="14"/>
        <v>45994</v>
      </c>
      <c r="AA81" s="42">
        <f t="shared" si="15"/>
        <v>46034</v>
      </c>
      <c r="AD81" s="2" t="str">
        <f>VLOOKUP($A81,MA_KH!$A:$Q,MA_KH!O$1,0)</f>
        <v>MEGA</v>
      </c>
      <c r="AE81" s="2" t="str">
        <f>VLOOKUP($A81,MA_KH!$A:$Q,MA_KH!P$1,0)</f>
        <v>CÔNG TY TNHH MM MEGA MARKET (VIỆT NAM)</v>
      </c>
      <c r="AG81" s="122" t="str">
        <f>Table13[[#This Row],[Số hóa đơn]]&amp;Table13[[#This Row],[Tổng giá trị]]</f>
        <v>000821706399702</v>
      </c>
    </row>
    <row r="82" spans="1:33" ht="25.5" hidden="1" customHeight="1">
      <c r="A82" s="54" t="s">
        <v>250</v>
      </c>
      <c r="B82" s="54" t="s">
        <v>251</v>
      </c>
      <c r="C82" s="55">
        <v>45994</v>
      </c>
      <c r="D82" s="54" t="s">
        <v>14707</v>
      </c>
      <c r="E82" s="55">
        <v>45994</v>
      </c>
      <c r="F82" s="54" t="s">
        <v>18978</v>
      </c>
      <c r="G82" s="54" t="s">
        <v>14708</v>
      </c>
      <c r="H82" s="56">
        <v>446425</v>
      </c>
      <c r="I82" s="57">
        <v>0</v>
      </c>
      <c r="J82" s="56">
        <v>35714</v>
      </c>
      <c r="K82" s="56">
        <v>482139</v>
      </c>
      <c r="L82" s="64" t="s">
        <v>41</v>
      </c>
      <c r="M82" s="6">
        <f>IFERROR(VLOOKUP(Table13[[#This Row],[Số hóa đơn]],'Chi tiết tt Mega gửi'!K:L,2,0),"")</f>
        <v>46034</v>
      </c>
      <c r="O82" s="32">
        <f>IF(Table13[[#This Row],[Phân loại]]="Tồn đầu kỳ",Table13[[#This Row],[Tổng giá trị]],0)</f>
        <v>482139</v>
      </c>
      <c r="P82" s="7">
        <f>IF(Table13[[#This Row],[Số còn phải thu ĐK]]&lt;&gt;0,0,IF(Table13[[#This Row],[Phân loại]]="Bán hàng",Table13[[#This Row],[Tổng giá trị]],-Table13[[#This Row],[Tổng giá trị]]))</f>
        <v>0</v>
      </c>
      <c r="Q82" s="32">
        <f t="shared" si="16"/>
        <v>482139</v>
      </c>
      <c r="R82" s="7">
        <f>Table13[[#This Row],[Số còn phải thu ĐK]]+Table13[[#This Row],[Giá Trị HD sau CK]]-Table13[[#This Row],[Số tiền đã thu]]</f>
        <v>0</v>
      </c>
      <c r="S82" s="6">
        <f>IF(Table13[[#This Row],[Ngày hóa đơn]]&lt;&gt;"",Table13[[#This Row],[Ngày hóa đơn]],IF(Table13[[#This Row],[Ngày hạch toán]]&lt;&gt;"",Table13[[#This Row],[Ngày hạch toán]],""))</f>
        <v>45994</v>
      </c>
      <c r="T82" s="7"/>
      <c r="U82" s="6">
        <f>IF(Table13[[#This Row],[Ngày tính CN]]="","",S82+T82)</f>
        <v>45994</v>
      </c>
      <c r="V82" s="32">
        <f ca="1">IF(Table13[[#This Row],[Hạn thanh toán]]="","",IF((U82-NOW())&lt;0,0,(U82-NOW())))</f>
        <v>0</v>
      </c>
      <c r="W82" s="32"/>
      <c r="X82" s="32" t="str">
        <f t="shared" ca="1" si="17"/>
        <v/>
      </c>
      <c r="Y82" s="2" t="str">
        <f t="shared" si="18"/>
        <v>Đã thanh toán</v>
      </c>
      <c r="Z82" s="42">
        <f t="shared" si="14"/>
        <v>45994</v>
      </c>
      <c r="AA82" s="42">
        <f t="shared" si="15"/>
        <v>46034</v>
      </c>
      <c r="AD82" s="2" t="str">
        <f>VLOOKUP($A82,MA_KH!$A:$Q,MA_KH!O$1,0)</f>
        <v>MEGA</v>
      </c>
      <c r="AE82" s="2" t="str">
        <f>VLOOKUP($A82,MA_KH!$A:$Q,MA_KH!P$1,0)</f>
        <v>CÔNG TY TNHH MM MEGA MARKET (VIỆT NAM)</v>
      </c>
      <c r="AG82" s="122" t="str">
        <f>Table13[[#This Row],[Số hóa đơn]]&amp;Table13[[#This Row],[Tổng giá trị]]</f>
        <v>00082171482139</v>
      </c>
    </row>
    <row r="83" spans="1:33" ht="25.5" hidden="1" customHeight="1">
      <c r="A83" s="54" t="s">
        <v>250</v>
      </c>
      <c r="B83" s="54" t="s">
        <v>251</v>
      </c>
      <c r="C83" s="55">
        <v>45994</v>
      </c>
      <c r="D83" s="54" t="s">
        <v>14709</v>
      </c>
      <c r="E83" s="55">
        <v>45994</v>
      </c>
      <c r="F83" s="54" t="s">
        <v>18979</v>
      </c>
      <c r="G83" s="54" t="s">
        <v>14710</v>
      </c>
      <c r="H83" s="56">
        <v>2645930</v>
      </c>
      <c r="I83" s="57">
        <v>0</v>
      </c>
      <c r="J83" s="56">
        <v>211674</v>
      </c>
      <c r="K83" s="56">
        <v>2857604</v>
      </c>
      <c r="L83" s="64" t="s">
        <v>41</v>
      </c>
      <c r="M83" s="6">
        <f>IFERROR(VLOOKUP(Table13[[#This Row],[Số hóa đơn]],'Chi tiết tt Mega gửi'!K:L,2,0),"")</f>
        <v>46034</v>
      </c>
      <c r="O83" s="32">
        <f>IF(Table13[[#This Row],[Phân loại]]="Tồn đầu kỳ",Table13[[#This Row],[Tổng giá trị]],0)</f>
        <v>2857604</v>
      </c>
      <c r="P83" s="7">
        <f>IF(Table13[[#This Row],[Số còn phải thu ĐK]]&lt;&gt;0,0,IF(Table13[[#This Row],[Phân loại]]="Bán hàng",Table13[[#This Row],[Tổng giá trị]],-Table13[[#This Row],[Tổng giá trị]]))</f>
        <v>0</v>
      </c>
      <c r="Q83" s="32">
        <f t="shared" si="16"/>
        <v>2857604</v>
      </c>
      <c r="R83" s="7">
        <f>Table13[[#This Row],[Số còn phải thu ĐK]]+Table13[[#This Row],[Giá Trị HD sau CK]]-Table13[[#This Row],[Số tiền đã thu]]</f>
        <v>0</v>
      </c>
      <c r="S83" s="6">
        <f>IF(Table13[[#This Row],[Ngày hóa đơn]]&lt;&gt;"",Table13[[#This Row],[Ngày hóa đơn]],IF(Table13[[#This Row],[Ngày hạch toán]]&lt;&gt;"",Table13[[#This Row],[Ngày hạch toán]],""))</f>
        <v>45994</v>
      </c>
      <c r="T83" s="7"/>
      <c r="U83" s="6">
        <f>IF(Table13[[#This Row],[Ngày tính CN]]="","",S83+T83)</f>
        <v>45994</v>
      </c>
      <c r="V83" s="32">
        <f ca="1">IF(Table13[[#This Row],[Hạn thanh toán]]="","",IF((U83-NOW())&lt;0,0,(U83-NOW())))</f>
        <v>0</v>
      </c>
      <c r="W83" s="32"/>
      <c r="X83" s="32" t="str">
        <f t="shared" ca="1" si="17"/>
        <v/>
      </c>
      <c r="Y83" s="2" t="str">
        <f t="shared" si="18"/>
        <v>Đã thanh toán</v>
      </c>
      <c r="Z83" s="42">
        <f t="shared" si="14"/>
        <v>45994</v>
      </c>
      <c r="AA83" s="42">
        <f t="shared" si="15"/>
        <v>46034</v>
      </c>
      <c r="AD83" s="2" t="str">
        <f>VLOOKUP($A83,MA_KH!$A:$Q,MA_KH!O$1,0)</f>
        <v>MEGA</v>
      </c>
      <c r="AE83" s="2" t="str">
        <f>VLOOKUP($A83,MA_KH!$A:$Q,MA_KH!P$1,0)</f>
        <v>CÔNG TY TNHH MM MEGA MARKET (VIỆT NAM)</v>
      </c>
      <c r="AG83" s="122" t="str">
        <f>Table13[[#This Row],[Số hóa đơn]]&amp;Table13[[#This Row],[Tổng giá trị]]</f>
        <v>000821722857604</v>
      </c>
    </row>
    <row r="84" spans="1:33" ht="25.5" hidden="1" customHeight="1">
      <c r="A84" s="54" t="s">
        <v>250</v>
      </c>
      <c r="B84" s="54" t="s">
        <v>251</v>
      </c>
      <c r="C84" s="55">
        <v>45994</v>
      </c>
      <c r="D84" s="54" t="s">
        <v>14711</v>
      </c>
      <c r="E84" s="55">
        <v>45994</v>
      </c>
      <c r="F84" s="54" t="s">
        <v>18980</v>
      </c>
      <c r="G84" s="54" t="s">
        <v>14712</v>
      </c>
      <c r="H84" s="56">
        <v>702562</v>
      </c>
      <c r="I84" s="57">
        <v>0</v>
      </c>
      <c r="J84" s="56">
        <v>56205</v>
      </c>
      <c r="K84" s="56">
        <v>758767</v>
      </c>
      <c r="L84" s="64" t="s">
        <v>41</v>
      </c>
      <c r="M84" s="6">
        <f>IFERROR(VLOOKUP(Table13[[#This Row],[Số hóa đơn]],'Chi tiết tt Mega gửi'!K:L,2,0),"")</f>
        <v>46034</v>
      </c>
      <c r="O84" s="32">
        <f>IF(Table13[[#This Row],[Phân loại]]="Tồn đầu kỳ",Table13[[#This Row],[Tổng giá trị]],0)</f>
        <v>758767</v>
      </c>
      <c r="P84" s="7">
        <f>IF(Table13[[#This Row],[Số còn phải thu ĐK]]&lt;&gt;0,0,IF(Table13[[#This Row],[Phân loại]]="Bán hàng",Table13[[#This Row],[Tổng giá trị]],-Table13[[#This Row],[Tổng giá trị]]))</f>
        <v>0</v>
      </c>
      <c r="Q84" s="32">
        <f t="shared" si="16"/>
        <v>758767</v>
      </c>
      <c r="R84" s="7">
        <f>Table13[[#This Row],[Số còn phải thu ĐK]]+Table13[[#This Row],[Giá Trị HD sau CK]]-Table13[[#This Row],[Số tiền đã thu]]</f>
        <v>0</v>
      </c>
      <c r="S84" s="6">
        <f>IF(Table13[[#This Row],[Ngày hóa đơn]]&lt;&gt;"",Table13[[#This Row],[Ngày hóa đơn]],IF(Table13[[#This Row],[Ngày hạch toán]]&lt;&gt;"",Table13[[#This Row],[Ngày hạch toán]],""))</f>
        <v>45994</v>
      </c>
      <c r="T84" s="7"/>
      <c r="U84" s="6">
        <f>IF(Table13[[#This Row],[Ngày tính CN]]="","",S84+T84)</f>
        <v>45994</v>
      </c>
      <c r="V84" s="32">
        <f ca="1">IF(Table13[[#This Row],[Hạn thanh toán]]="","",IF((U84-NOW())&lt;0,0,(U84-NOW())))</f>
        <v>0</v>
      </c>
      <c r="W84" s="32"/>
      <c r="X84" s="32" t="str">
        <f t="shared" ca="1" si="17"/>
        <v/>
      </c>
      <c r="Y84" s="2" t="str">
        <f t="shared" si="18"/>
        <v>Đã thanh toán</v>
      </c>
      <c r="Z84" s="42">
        <f t="shared" si="14"/>
        <v>45994</v>
      </c>
      <c r="AA84" s="42">
        <f t="shared" si="15"/>
        <v>46034</v>
      </c>
      <c r="AD84" s="2" t="str">
        <f>VLOOKUP($A84,MA_KH!$A:$Q,MA_KH!O$1,0)</f>
        <v>MEGA</v>
      </c>
      <c r="AE84" s="2" t="str">
        <f>VLOOKUP($A84,MA_KH!$A:$Q,MA_KH!P$1,0)</f>
        <v>CÔNG TY TNHH MM MEGA MARKET (VIỆT NAM)</v>
      </c>
      <c r="AG84" s="122" t="str">
        <f>Table13[[#This Row],[Số hóa đơn]]&amp;Table13[[#This Row],[Tổng giá trị]]</f>
        <v>00082173758767</v>
      </c>
    </row>
    <row r="85" spans="1:33" ht="25.5" hidden="1" customHeight="1">
      <c r="A85" s="58" t="s">
        <v>250</v>
      </c>
      <c r="B85" s="58" t="s">
        <v>251</v>
      </c>
      <c r="C85" s="59">
        <v>45994</v>
      </c>
      <c r="D85" s="58" t="s">
        <v>14713</v>
      </c>
      <c r="E85" s="59">
        <v>45994</v>
      </c>
      <c r="F85" s="58" t="s">
        <v>18981</v>
      </c>
      <c r="G85" s="58" t="s">
        <v>14714</v>
      </c>
      <c r="H85" s="60">
        <v>1282500</v>
      </c>
      <c r="I85" s="61">
        <v>0</v>
      </c>
      <c r="J85" s="60">
        <v>102600</v>
      </c>
      <c r="K85" s="60">
        <v>1385100</v>
      </c>
      <c r="L85" s="64" t="s">
        <v>41</v>
      </c>
      <c r="M85" s="6">
        <f>IFERROR(VLOOKUP(Table13[[#This Row],[Số hóa đơn]],'Chi tiết tt Mega gửi'!K:L,2,0),"")</f>
        <v>46034</v>
      </c>
      <c r="O85" s="32">
        <f>IF(Table13[[#This Row],[Phân loại]]="Tồn đầu kỳ",Table13[[#This Row],[Tổng giá trị]],0)</f>
        <v>1385100</v>
      </c>
      <c r="P85" s="7">
        <f>IF(Table13[[#This Row],[Số còn phải thu ĐK]]&lt;&gt;0,0,IF(Table13[[#This Row],[Phân loại]]="Bán hàng",Table13[[#This Row],[Tổng giá trị]],-Table13[[#This Row],[Tổng giá trị]]))</f>
        <v>0</v>
      </c>
      <c r="Q85" s="32">
        <f t="shared" si="16"/>
        <v>1385100</v>
      </c>
      <c r="R85" s="7">
        <f>Table13[[#This Row],[Số còn phải thu ĐK]]+Table13[[#This Row],[Giá Trị HD sau CK]]-Table13[[#This Row],[Số tiền đã thu]]</f>
        <v>0</v>
      </c>
      <c r="S85" s="6">
        <f>IF(Table13[[#This Row],[Ngày hóa đơn]]&lt;&gt;"",Table13[[#This Row],[Ngày hóa đơn]],IF(Table13[[#This Row],[Ngày hạch toán]]&lt;&gt;"",Table13[[#This Row],[Ngày hạch toán]],""))</f>
        <v>45994</v>
      </c>
      <c r="T85" s="7"/>
      <c r="U85" s="6">
        <f>IF(Table13[[#This Row],[Ngày tính CN]]="","",S85+T85)</f>
        <v>45994</v>
      </c>
      <c r="V85" s="32">
        <f ca="1">IF(Table13[[#This Row],[Hạn thanh toán]]="","",IF((U85-NOW())&lt;0,0,(U85-NOW())))</f>
        <v>0</v>
      </c>
      <c r="W85" s="32"/>
      <c r="X85" s="32" t="str">
        <f t="shared" ca="1" si="17"/>
        <v/>
      </c>
      <c r="Y85" s="2" t="str">
        <f t="shared" si="18"/>
        <v>Đã thanh toán</v>
      </c>
      <c r="Z85" s="42">
        <f t="shared" si="14"/>
        <v>45994</v>
      </c>
      <c r="AA85" s="42">
        <f t="shared" si="15"/>
        <v>46034</v>
      </c>
      <c r="AD85" s="2" t="str">
        <f>VLOOKUP($A85,MA_KH!$A:$Q,MA_KH!O$1,0)</f>
        <v>MEGA</v>
      </c>
      <c r="AE85" s="2" t="str">
        <f>VLOOKUP($A85,MA_KH!$A:$Q,MA_KH!P$1,0)</f>
        <v>CÔNG TY TNHH MM MEGA MARKET (VIỆT NAM)</v>
      </c>
      <c r="AG85" s="122" t="str">
        <f>Table13[[#This Row],[Số hóa đơn]]&amp;Table13[[#This Row],[Tổng giá trị]]</f>
        <v>000821741385100</v>
      </c>
    </row>
    <row r="86" spans="1:33" ht="25.5" hidden="1" customHeight="1">
      <c r="A86" s="54" t="s">
        <v>258</v>
      </c>
      <c r="B86" s="54" t="s">
        <v>259</v>
      </c>
      <c r="C86" s="55">
        <v>45995</v>
      </c>
      <c r="D86" s="54" t="s">
        <v>14715</v>
      </c>
      <c r="E86" s="55">
        <v>45995</v>
      </c>
      <c r="F86" s="54" t="s">
        <v>18982</v>
      </c>
      <c r="G86" s="54" t="s">
        <v>14716</v>
      </c>
      <c r="H86" s="56">
        <v>652500</v>
      </c>
      <c r="I86" s="57">
        <v>0</v>
      </c>
      <c r="J86" s="56">
        <v>52200</v>
      </c>
      <c r="K86" s="56">
        <v>704700</v>
      </c>
      <c r="L86" s="64" t="s">
        <v>41</v>
      </c>
      <c r="M86" s="6">
        <f>IFERROR(VLOOKUP(Table13[[#This Row],[Số hóa đơn]],'Chi tiết tt Mega gửi'!K:L,2,0),"")</f>
        <v>46034</v>
      </c>
      <c r="O86" s="32">
        <f>IF(Table13[[#This Row],[Phân loại]]="Tồn đầu kỳ",Table13[[#This Row],[Tổng giá trị]],0)</f>
        <v>704700</v>
      </c>
      <c r="P86" s="7">
        <f>IF(Table13[[#This Row],[Số còn phải thu ĐK]]&lt;&gt;0,0,IF(Table13[[#This Row],[Phân loại]]="Bán hàng",Table13[[#This Row],[Tổng giá trị]],-Table13[[#This Row],[Tổng giá trị]]))</f>
        <v>0</v>
      </c>
      <c r="Q86" s="32">
        <f t="shared" si="16"/>
        <v>704700</v>
      </c>
      <c r="R86" s="7">
        <f>Table13[[#This Row],[Số còn phải thu ĐK]]+Table13[[#This Row],[Giá Trị HD sau CK]]-Table13[[#This Row],[Số tiền đã thu]]</f>
        <v>0</v>
      </c>
      <c r="S86" s="6">
        <f>IF(Table13[[#This Row],[Ngày hóa đơn]]&lt;&gt;"",Table13[[#This Row],[Ngày hóa đơn]],IF(Table13[[#This Row],[Ngày hạch toán]]&lt;&gt;"",Table13[[#This Row],[Ngày hạch toán]],""))</f>
        <v>45995</v>
      </c>
      <c r="T86" s="7"/>
      <c r="U86" s="6">
        <f>IF(Table13[[#This Row],[Ngày tính CN]]="","",S86+T86)</f>
        <v>45995</v>
      </c>
      <c r="V86" s="32">
        <f ca="1">IF(Table13[[#This Row],[Hạn thanh toán]]="","",IF((U86-NOW())&lt;0,0,(U86-NOW())))</f>
        <v>0</v>
      </c>
      <c r="W86" s="32"/>
      <c r="X86" s="32" t="str">
        <f t="shared" ca="1" si="17"/>
        <v/>
      </c>
      <c r="Y86" s="2" t="str">
        <f t="shared" si="18"/>
        <v>Đã thanh toán</v>
      </c>
      <c r="Z86" s="42">
        <f t="shared" si="14"/>
        <v>45995</v>
      </c>
      <c r="AA86" s="42">
        <f t="shared" si="15"/>
        <v>46034</v>
      </c>
      <c r="AD86" s="2" t="str">
        <f>VLOOKUP($A86,MA_KH!$A:$Q,MA_KH!O$1,0)</f>
        <v>MEGA</v>
      </c>
      <c r="AE86" s="2" t="str">
        <f>VLOOKUP($A86,MA_KH!$A:$Q,MA_KH!P$1,0)</f>
        <v>CÔNG TY TNHH MM MEGA MARKET (VIỆT NAM)</v>
      </c>
      <c r="AG86" s="122" t="str">
        <f>Table13[[#This Row],[Số hóa đơn]]&amp;Table13[[#This Row],[Tổng giá trị]]</f>
        <v>00082175704700</v>
      </c>
    </row>
    <row r="87" spans="1:33" ht="25.5" hidden="1" customHeight="1">
      <c r="A87" s="54" t="s">
        <v>199</v>
      </c>
      <c r="B87" s="54" t="s">
        <v>200</v>
      </c>
      <c r="C87" s="55">
        <v>45995</v>
      </c>
      <c r="D87" s="54" t="s">
        <v>14717</v>
      </c>
      <c r="E87" s="55">
        <v>45995</v>
      </c>
      <c r="F87" s="54" t="s">
        <v>18983</v>
      </c>
      <c r="G87" s="54" t="s">
        <v>14718</v>
      </c>
      <c r="H87" s="56">
        <v>7348035</v>
      </c>
      <c r="I87" s="57">
        <v>0</v>
      </c>
      <c r="J87" s="56">
        <v>587843</v>
      </c>
      <c r="K87" s="56">
        <v>7935878</v>
      </c>
      <c r="L87" s="64" t="s">
        <v>41</v>
      </c>
      <c r="M87" s="6">
        <f>IFERROR(VLOOKUP(Table13[[#This Row],[Số hóa đơn]],'Chi tiết tt Mega gửi'!K:L,2,0),"")</f>
        <v>46048</v>
      </c>
      <c r="O87" s="32">
        <f>IF(Table13[[#This Row],[Phân loại]]="Tồn đầu kỳ",Table13[[#This Row],[Tổng giá trị]],0)</f>
        <v>7935878</v>
      </c>
      <c r="P87" s="7">
        <f>IF(Table13[[#This Row],[Số còn phải thu ĐK]]&lt;&gt;0,0,IF(Table13[[#This Row],[Phân loại]]="Bán hàng",Table13[[#This Row],[Tổng giá trị]],-Table13[[#This Row],[Tổng giá trị]]))</f>
        <v>0</v>
      </c>
      <c r="Q87" s="32">
        <f t="shared" si="16"/>
        <v>7935878</v>
      </c>
      <c r="R87" s="7">
        <f>Table13[[#This Row],[Số còn phải thu ĐK]]+Table13[[#This Row],[Giá Trị HD sau CK]]-Table13[[#This Row],[Số tiền đã thu]]</f>
        <v>0</v>
      </c>
      <c r="S87" s="6">
        <f>IF(Table13[[#This Row],[Ngày hóa đơn]]&lt;&gt;"",Table13[[#This Row],[Ngày hóa đơn]],IF(Table13[[#This Row],[Ngày hạch toán]]&lt;&gt;"",Table13[[#This Row],[Ngày hạch toán]],""))</f>
        <v>45995</v>
      </c>
      <c r="T87" s="7"/>
      <c r="U87" s="6">
        <f>IF(Table13[[#This Row],[Ngày tính CN]]="","",S87+T87)</f>
        <v>45995</v>
      </c>
      <c r="V87" s="32">
        <f ca="1">IF(Table13[[#This Row],[Hạn thanh toán]]="","",IF((U87-NOW())&lt;0,0,(U87-NOW())))</f>
        <v>0</v>
      </c>
      <c r="W87" s="32"/>
      <c r="X87" s="32" t="str">
        <f t="shared" ca="1" si="17"/>
        <v/>
      </c>
      <c r="Y87" s="2" t="str">
        <f t="shared" si="18"/>
        <v>Đã thanh toán</v>
      </c>
      <c r="Z87" s="42">
        <f t="shared" si="14"/>
        <v>45995</v>
      </c>
      <c r="AA87" s="42">
        <f t="shared" si="15"/>
        <v>46048</v>
      </c>
      <c r="AD87" s="2" t="str">
        <f>VLOOKUP($A87,MA_KH!$A:$Q,MA_KH!O$1,0)</f>
        <v>MEGA</v>
      </c>
      <c r="AE87" s="2" t="str">
        <f>VLOOKUP($A87,MA_KH!$A:$Q,MA_KH!P$1,0)</f>
        <v>CÔNG TY TNHH MM MEGA MARKET (VIỆT NAM)</v>
      </c>
      <c r="AG87" s="122" t="str">
        <f>Table13[[#This Row],[Số hóa đơn]]&amp;Table13[[#This Row],[Tổng giá trị]]</f>
        <v>000821767935878</v>
      </c>
    </row>
    <row r="88" spans="1:33" ht="25.5" hidden="1" customHeight="1">
      <c r="A88" s="54" t="s">
        <v>293</v>
      </c>
      <c r="B88" s="54" t="s">
        <v>294</v>
      </c>
      <c r="C88" s="55">
        <v>45995</v>
      </c>
      <c r="D88" s="54" t="s">
        <v>14719</v>
      </c>
      <c r="E88" s="55">
        <v>45995</v>
      </c>
      <c r="F88" s="54" t="s">
        <v>18984</v>
      </c>
      <c r="G88" s="54" t="s">
        <v>14720</v>
      </c>
      <c r="H88" s="56">
        <v>1840000</v>
      </c>
      <c r="I88" s="57">
        <v>0</v>
      </c>
      <c r="J88" s="56">
        <v>147200</v>
      </c>
      <c r="K88" s="56">
        <v>1987200</v>
      </c>
      <c r="L88" s="64" t="s">
        <v>41</v>
      </c>
      <c r="M88" s="6">
        <f>IFERROR(VLOOKUP(Table13[[#This Row],[Số hóa đơn]],'Chi tiết tt Mega gửi'!K:L,2,0),"")</f>
        <v>46048</v>
      </c>
      <c r="O88" s="32">
        <f>IF(Table13[[#This Row],[Phân loại]]="Tồn đầu kỳ",Table13[[#This Row],[Tổng giá trị]],0)</f>
        <v>1987200</v>
      </c>
      <c r="P88" s="7">
        <f>IF(Table13[[#This Row],[Số còn phải thu ĐK]]&lt;&gt;0,0,IF(Table13[[#This Row],[Phân loại]]="Bán hàng",Table13[[#This Row],[Tổng giá trị]],-Table13[[#This Row],[Tổng giá trị]]))</f>
        <v>0</v>
      </c>
      <c r="Q88" s="32">
        <f t="shared" si="16"/>
        <v>1987200</v>
      </c>
      <c r="R88" s="7">
        <f>Table13[[#This Row],[Số còn phải thu ĐK]]+Table13[[#This Row],[Giá Trị HD sau CK]]-Table13[[#This Row],[Số tiền đã thu]]</f>
        <v>0</v>
      </c>
      <c r="S88" s="6">
        <f>IF(Table13[[#This Row],[Ngày hóa đơn]]&lt;&gt;"",Table13[[#This Row],[Ngày hóa đơn]],IF(Table13[[#This Row],[Ngày hạch toán]]&lt;&gt;"",Table13[[#This Row],[Ngày hạch toán]],""))</f>
        <v>45995</v>
      </c>
      <c r="T88" s="7"/>
      <c r="U88" s="6">
        <f>IF(Table13[[#This Row],[Ngày tính CN]]="","",S88+T88)</f>
        <v>45995</v>
      </c>
      <c r="V88" s="32">
        <f ca="1">IF(Table13[[#This Row],[Hạn thanh toán]]="","",IF((U88-NOW())&lt;0,0,(U88-NOW())))</f>
        <v>0</v>
      </c>
      <c r="W88" s="32"/>
      <c r="X88" s="32" t="str">
        <f t="shared" ca="1" si="17"/>
        <v/>
      </c>
      <c r="Y88" s="2" t="str">
        <f t="shared" si="18"/>
        <v>Đã thanh toán</v>
      </c>
      <c r="Z88" s="42">
        <f t="shared" si="14"/>
        <v>45995</v>
      </c>
      <c r="AA88" s="42">
        <f t="shared" si="15"/>
        <v>46048</v>
      </c>
      <c r="AD88" s="2" t="str">
        <f>VLOOKUP($A88,MA_KH!$A:$Q,MA_KH!O$1,0)</f>
        <v>MEGA</v>
      </c>
      <c r="AE88" s="2" t="str">
        <f>VLOOKUP($A88,MA_KH!$A:$Q,MA_KH!P$1,0)</f>
        <v>CÔNG TY TNHH MM MEGA MARKET (VIỆT NAM)</v>
      </c>
      <c r="AG88" s="122" t="str">
        <f>Table13[[#This Row],[Số hóa đơn]]&amp;Table13[[#This Row],[Tổng giá trị]]</f>
        <v>000821771987200</v>
      </c>
    </row>
    <row r="89" spans="1:33" ht="25.5" hidden="1" customHeight="1">
      <c r="A89" s="54" t="s">
        <v>293</v>
      </c>
      <c r="B89" s="54" t="s">
        <v>294</v>
      </c>
      <c r="C89" s="55">
        <v>45995</v>
      </c>
      <c r="D89" s="54" t="s">
        <v>14721</v>
      </c>
      <c r="E89" s="55">
        <v>45995</v>
      </c>
      <c r="F89" s="54" t="s">
        <v>18985</v>
      </c>
      <c r="G89" s="54" t="s">
        <v>14722</v>
      </c>
      <c r="H89" s="56">
        <v>2751120</v>
      </c>
      <c r="I89" s="57">
        <v>0</v>
      </c>
      <c r="J89" s="56">
        <v>220090</v>
      </c>
      <c r="K89" s="56">
        <v>2971210</v>
      </c>
      <c r="L89" s="64" t="s">
        <v>41</v>
      </c>
      <c r="M89" s="6">
        <f>IFERROR(VLOOKUP(Table13[[#This Row],[Số hóa đơn]],'Chi tiết tt Mega gửi'!K:L,2,0),"")</f>
        <v>46048</v>
      </c>
      <c r="O89" s="32">
        <f>IF(Table13[[#This Row],[Phân loại]]="Tồn đầu kỳ",Table13[[#This Row],[Tổng giá trị]],0)</f>
        <v>2971210</v>
      </c>
      <c r="P89" s="7">
        <f>IF(Table13[[#This Row],[Số còn phải thu ĐK]]&lt;&gt;0,0,IF(Table13[[#This Row],[Phân loại]]="Bán hàng",Table13[[#This Row],[Tổng giá trị]],-Table13[[#This Row],[Tổng giá trị]]))</f>
        <v>0</v>
      </c>
      <c r="Q89" s="32">
        <f t="shared" si="16"/>
        <v>2971210</v>
      </c>
      <c r="R89" s="7">
        <f>Table13[[#This Row],[Số còn phải thu ĐK]]+Table13[[#This Row],[Giá Trị HD sau CK]]-Table13[[#This Row],[Số tiền đã thu]]</f>
        <v>0</v>
      </c>
      <c r="S89" s="6">
        <f>IF(Table13[[#This Row],[Ngày hóa đơn]]&lt;&gt;"",Table13[[#This Row],[Ngày hóa đơn]],IF(Table13[[#This Row],[Ngày hạch toán]]&lt;&gt;"",Table13[[#This Row],[Ngày hạch toán]],""))</f>
        <v>45995</v>
      </c>
      <c r="T89" s="7"/>
      <c r="U89" s="6">
        <f>IF(Table13[[#This Row],[Ngày tính CN]]="","",S89+T89)</f>
        <v>45995</v>
      </c>
      <c r="V89" s="32">
        <f ca="1">IF(Table13[[#This Row],[Hạn thanh toán]]="","",IF((U89-NOW())&lt;0,0,(U89-NOW())))</f>
        <v>0</v>
      </c>
      <c r="W89" s="32"/>
      <c r="X89" s="32" t="str">
        <f t="shared" ca="1" si="17"/>
        <v/>
      </c>
      <c r="Y89" s="2" t="str">
        <f t="shared" si="18"/>
        <v>Đã thanh toán</v>
      </c>
      <c r="Z89" s="42">
        <f t="shared" si="14"/>
        <v>45995</v>
      </c>
      <c r="AA89" s="42">
        <f t="shared" si="15"/>
        <v>46048</v>
      </c>
      <c r="AD89" s="2" t="str">
        <f>VLOOKUP($A89,MA_KH!$A:$Q,MA_KH!O$1,0)</f>
        <v>MEGA</v>
      </c>
      <c r="AE89" s="2" t="str">
        <f>VLOOKUP($A89,MA_KH!$A:$Q,MA_KH!P$1,0)</f>
        <v>CÔNG TY TNHH MM MEGA MARKET (VIỆT NAM)</v>
      </c>
      <c r="AG89" s="122" t="str">
        <f>Table13[[#This Row],[Số hóa đơn]]&amp;Table13[[#This Row],[Tổng giá trị]]</f>
        <v>000821782971210</v>
      </c>
    </row>
    <row r="90" spans="1:33" ht="25.5" hidden="1" customHeight="1">
      <c r="A90" s="54" t="s">
        <v>191</v>
      </c>
      <c r="B90" s="54" t="s">
        <v>192</v>
      </c>
      <c r="C90" s="55">
        <v>45995</v>
      </c>
      <c r="D90" s="54" t="s">
        <v>14723</v>
      </c>
      <c r="E90" s="55">
        <v>45995</v>
      </c>
      <c r="F90" s="54" t="s">
        <v>18986</v>
      </c>
      <c r="G90" s="54" t="s">
        <v>14724</v>
      </c>
      <c r="H90" s="56">
        <v>630000</v>
      </c>
      <c r="I90" s="57">
        <v>0</v>
      </c>
      <c r="J90" s="56">
        <v>50400</v>
      </c>
      <c r="K90" s="56">
        <v>680400</v>
      </c>
      <c r="L90" s="64" t="s">
        <v>41</v>
      </c>
      <c r="M90" s="6">
        <f>IFERROR(VLOOKUP(Table13[[#This Row],[Số hóa đơn]],'Chi tiết tt Mega gửi'!K:L,2,0),"")</f>
        <v>46034</v>
      </c>
      <c r="O90" s="32">
        <f>IF(Table13[[#This Row],[Phân loại]]="Tồn đầu kỳ",Table13[[#This Row],[Tổng giá trị]],0)</f>
        <v>680400</v>
      </c>
      <c r="P90" s="7">
        <f>IF(Table13[[#This Row],[Số còn phải thu ĐK]]&lt;&gt;0,0,IF(Table13[[#This Row],[Phân loại]]="Bán hàng",Table13[[#This Row],[Tổng giá trị]],-Table13[[#This Row],[Tổng giá trị]]))</f>
        <v>0</v>
      </c>
      <c r="Q90" s="32">
        <f t="shared" si="16"/>
        <v>680400</v>
      </c>
      <c r="R90" s="7">
        <f>Table13[[#This Row],[Số còn phải thu ĐK]]+Table13[[#This Row],[Giá Trị HD sau CK]]-Table13[[#This Row],[Số tiền đã thu]]</f>
        <v>0</v>
      </c>
      <c r="S90" s="6">
        <f>IF(Table13[[#This Row],[Ngày hóa đơn]]&lt;&gt;"",Table13[[#This Row],[Ngày hóa đơn]],IF(Table13[[#This Row],[Ngày hạch toán]]&lt;&gt;"",Table13[[#This Row],[Ngày hạch toán]],""))</f>
        <v>45995</v>
      </c>
      <c r="T90" s="7"/>
      <c r="U90" s="6">
        <f>IF(Table13[[#This Row],[Ngày tính CN]]="","",S90+T90)</f>
        <v>45995</v>
      </c>
      <c r="V90" s="32">
        <f ca="1">IF(Table13[[#This Row],[Hạn thanh toán]]="","",IF((U90-NOW())&lt;0,0,(U90-NOW())))</f>
        <v>0</v>
      </c>
      <c r="W90" s="32"/>
      <c r="X90" s="32" t="str">
        <f t="shared" ca="1" si="17"/>
        <v/>
      </c>
      <c r="Y90" s="2" t="str">
        <f t="shared" si="18"/>
        <v>Đã thanh toán</v>
      </c>
      <c r="Z90" s="42">
        <f t="shared" si="14"/>
        <v>45995</v>
      </c>
      <c r="AA90" s="42">
        <f t="shared" si="15"/>
        <v>46034</v>
      </c>
      <c r="AD90" s="2" t="str">
        <f>VLOOKUP($A90,MA_KH!$A:$Q,MA_KH!O$1,0)</f>
        <v>MEGA</v>
      </c>
      <c r="AE90" s="2" t="str">
        <f>VLOOKUP($A90,MA_KH!$A:$Q,MA_KH!P$1,0)</f>
        <v>CÔNG TY TNHH MM MEGA MARKET (VIỆT NAM)</v>
      </c>
      <c r="AG90" s="122" t="str">
        <f>Table13[[#This Row],[Số hóa đơn]]&amp;Table13[[#This Row],[Tổng giá trị]]</f>
        <v>00082179680400</v>
      </c>
    </row>
    <row r="91" spans="1:33" ht="25.5" hidden="1" customHeight="1">
      <c r="A91" s="54" t="s">
        <v>191</v>
      </c>
      <c r="B91" s="54" t="s">
        <v>192</v>
      </c>
      <c r="C91" s="55">
        <v>45995</v>
      </c>
      <c r="D91" s="54" t="s">
        <v>14725</v>
      </c>
      <c r="E91" s="55">
        <v>45995</v>
      </c>
      <c r="F91" s="54" t="s">
        <v>18987</v>
      </c>
      <c r="G91" s="54" t="s">
        <v>14726</v>
      </c>
      <c r="H91" s="56">
        <v>1840000</v>
      </c>
      <c r="I91" s="57">
        <v>0</v>
      </c>
      <c r="J91" s="56">
        <v>147200</v>
      </c>
      <c r="K91" s="56">
        <v>1987200</v>
      </c>
      <c r="L91" s="64" t="s">
        <v>41</v>
      </c>
      <c r="M91" s="6">
        <f>IFERROR(VLOOKUP(Table13[[#This Row],[Số hóa đơn]],'Chi tiết tt Mega gửi'!K:L,2,0),"")</f>
        <v>46034</v>
      </c>
      <c r="O91" s="32">
        <f>IF(Table13[[#This Row],[Phân loại]]="Tồn đầu kỳ",Table13[[#This Row],[Tổng giá trị]],0)</f>
        <v>1987200</v>
      </c>
      <c r="P91" s="7">
        <f>IF(Table13[[#This Row],[Số còn phải thu ĐK]]&lt;&gt;0,0,IF(Table13[[#This Row],[Phân loại]]="Bán hàng",Table13[[#This Row],[Tổng giá trị]],-Table13[[#This Row],[Tổng giá trị]]))</f>
        <v>0</v>
      </c>
      <c r="Q91" s="32">
        <f t="shared" si="16"/>
        <v>1987200</v>
      </c>
      <c r="R91" s="7">
        <f>Table13[[#This Row],[Số còn phải thu ĐK]]+Table13[[#This Row],[Giá Trị HD sau CK]]-Table13[[#This Row],[Số tiền đã thu]]</f>
        <v>0</v>
      </c>
      <c r="S91" s="6">
        <f>IF(Table13[[#This Row],[Ngày hóa đơn]]&lt;&gt;"",Table13[[#This Row],[Ngày hóa đơn]],IF(Table13[[#This Row],[Ngày hạch toán]]&lt;&gt;"",Table13[[#This Row],[Ngày hạch toán]],""))</f>
        <v>45995</v>
      </c>
      <c r="T91" s="7"/>
      <c r="U91" s="6">
        <f>IF(Table13[[#This Row],[Ngày tính CN]]="","",S91+T91)</f>
        <v>45995</v>
      </c>
      <c r="V91" s="32">
        <f ca="1">IF(Table13[[#This Row],[Hạn thanh toán]]="","",IF((U91-NOW())&lt;0,0,(U91-NOW())))</f>
        <v>0</v>
      </c>
      <c r="W91" s="32"/>
      <c r="X91" s="32" t="str">
        <f t="shared" ca="1" si="17"/>
        <v/>
      </c>
      <c r="Y91" s="2" t="str">
        <f t="shared" si="18"/>
        <v>Đã thanh toán</v>
      </c>
      <c r="Z91" s="42">
        <f t="shared" si="14"/>
        <v>45995</v>
      </c>
      <c r="AA91" s="42">
        <f t="shared" si="15"/>
        <v>46034</v>
      </c>
      <c r="AD91" s="2" t="str">
        <f>VLOOKUP($A91,MA_KH!$A:$Q,MA_KH!O$1,0)</f>
        <v>MEGA</v>
      </c>
      <c r="AE91" s="2" t="str">
        <f>VLOOKUP($A91,MA_KH!$A:$Q,MA_KH!P$1,0)</f>
        <v>CÔNG TY TNHH MM MEGA MARKET (VIỆT NAM)</v>
      </c>
      <c r="AG91" s="122" t="str">
        <f>Table13[[#This Row],[Số hóa đơn]]&amp;Table13[[#This Row],[Tổng giá trị]]</f>
        <v>000821801987200</v>
      </c>
    </row>
    <row r="92" spans="1:33" ht="25.5" hidden="1" customHeight="1">
      <c r="A92" s="54" t="s">
        <v>195</v>
      </c>
      <c r="B92" s="54" t="s">
        <v>196</v>
      </c>
      <c r="C92" s="55">
        <v>45995</v>
      </c>
      <c r="D92" s="54" t="s">
        <v>14727</v>
      </c>
      <c r="E92" s="55">
        <v>45995</v>
      </c>
      <c r="F92" s="54" t="s">
        <v>18988</v>
      </c>
      <c r="G92" s="54" t="s">
        <v>14728</v>
      </c>
      <c r="H92" s="56">
        <v>5132440</v>
      </c>
      <c r="I92" s="57">
        <v>0</v>
      </c>
      <c r="J92" s="56">
        <v>410595</v>
      </c>
      <c r="K92" s="56">
        <v>5543035</v>
      </c>
      <c r="L92" s="64" t="s">
        <v>41</v>
      </c>
      <c r="M92" s="6">
        <f>IFERROR(VLOOKUP(Table13[[#This Row],[Số hóa đơn]],'Chi tiết tt Mega gửi'!K:L,2,0),"")</f>
        <v>46048</v>
      </c>
      <c r="O92" s="32">
        <f>IF(Table13[[#This Row],[Phân loại]]="Tồn đầu kỳ",Table13[[#This Row],[Tổng giá trị]],0)</f>
        <v>5543035</v>
      </c>
      <c r="P92" s="7">
        <f>IF(Table13[[#This Row],[Số còn phải thu ĐK]]&lt;&gt;0,0,IF(Table13[[#This Row],[Phân loại]]="Bán hàng",Table13[[#This Row],[Tổng giá trị]],-Table13[[#This Row],[Tổng giá trị]]))</f>
        <v>0</v>
      </c>
      <c r="Q92" s="32">
        <f t="shared" si="16"/>
        <v>5543035</v>
      </c>
      <c r="R92" s="7">
        <f>Table13[[#This Row],[Số còn phải thu ĐK]]+Table13[[#This Row],[Giá Trị HD sau CK]]-Table13[[#This Row],[Số tiền đã thu]]</f>
        <v>0</v>
      </c>
      <c r="S92" s="6">
        <f>IF(Table13[[#This Row],[Ngày hóa đơn]]&lt;&gt;"",Table13[[#This Row],[Ngày hóa đơn]],IF(Table13[[#This Row],[Ngày hạch toán]]&lt;&gt;"",Table13[[#This Row],[Ngày hạch toán]],""))</f>
        <v>45995</v>
      </c>
      <c r="T92" s="7"/>
      <c r="U92" s="6">
        <f>IF(Table13[[#This Row],[Ngày tính CN]]="","",S92+T92)</f>
        <v>45995</v>
      </c>
      <c r="V92" s="32">
        <f ca="1">IF(Table13[[#This Row],[Hạn thanh toán]]="","",IF((U92-NOW())&lt;0,0,(U92-NOW())))</f>
        <v>0</v>
      </c>
      <c r="W92" s="32"/>
      <c r="X92" s="32" t="str">
        <f t="shared" ca="1" si="17"/>
        <v/>
      </c>
      <c r="Y92" s="2" t="str">
        <f t="shared" si="18"/>
        <v>Đã thanh toán</v>
      </c>
      <c r="Z92" s="42">
        <f t="shared" si="14"/>
        <v>45995</v>
      </c>
      <c r="AA92" s="42">
        <f t="shared" si="15"/>
        <v>46048</v>
      </c>
      <c r="AD92" s="2" t="str">
        <f>VLOOKUP($A92,MA_KH!$A:$Q,MA_KH!O$1,0)</f>
        <v>MEGA</v>
      </c>
      <c r="AE92" s="2" t="str">
        <f>VLOOKUP($A92,MA_KH!$A:$Q,MA_KH!P$1,0)</f>
        <v>CÔNG TY TNHH MM MEGA MARKET (VIỆT NAM)</v>
      </c>
      <c r="AG92" s="122" t="str">
        <f>Table13[[#This Row],[Số hóa đơn]]&amp;Table13[[#This Row],[Tổng giá trị]]</f>
        <v>000821815543035</v>
      </c>
    </row>
    <row r="93" spans="1:33" ht="25.5" hidden="1" customHeight="1">
      <c r="A93" s="54" t="s">
        <v>195</v>
      </c>
      <c r="B93" s="54" t="s">
        <v>196</v>
      </c>
      <c r="C93" s="55">
        <v>45995</v>
      </c>
      <c r="D93" s="54" t="s">
        <v>14729</v>
      </c>
      <c r="E93" s="55">
        <v>45995</v>
      </c>
      <c r="F93" s="54" t="s">
        <v>18989</v>
      </c>
      <c r="G93" s="54" t="s">
        <v>14730</v>
      </c>
      <c r="H93" s="56">
        <v>1282500</v>
      </c>
      <c r="I93" s="57">
        <v>0</v>
      </c>
      <c r="J93" s="56">
        <v>102600</v>
      </c>
      <c r="K93" s="56">
        <v>1385100</v>
      </c>
      <c r="L93" s="64" t="s">
        <v>41</v>
      </c>
      <c r="M93" s="6">
        <f>IFERROR(VLOOKUP(Table13[[#This Row],[Số hóa đơn]],'Chi tiết tt Mega gửi'!K:L,2,0),"")</f>
        <v>46048</v>
      </c>
      <c r="O93" s="32">
        <f>IF(Table13[[#This Row],[Phân loại]]="Tồn đầu kỳ",Table13[[#This Row],[Tổng giá trị]],0)</f>
        <v>1385100</v>
      </c>
      <c r="P93" s="7">
        <f>IF(Table13[[#This Row],[Số còn phải thu ĐK]]&lt;&gt;0,0,IF(Table13[[#This Row],[Phân loại]]="Bán hàng",Table13[[#This Row],[Tổng giá trị]],-Table13[[#This Row],[Tổng giá trị]]))</f>
        <v>0</v>
      </c>
      <c r="Q93" s="32">
        <f t="shared" si="16"/>
        <v>1385100</v>
      </c>
      <c r="R93" s="7">
        <f>Table13[[#This Row],[Số còn phải thu ĐK]]+Table13[[#This Row],[Giá Trị HD sau CK]]-Table13[[#This Row],[Số tiền đã thu]]</f>
        <v>0</v>
      </c>
      <c r="S93" s="6">
        <f>IF(Table13[[#This Row],[Ngày hóa đơn]]&lt;&gt;"",Table13[[#This Row],[Ngày hóa đơn]],IF(Table13[[#This Row],[Ngày hạch toán]]&lt;&gt;"",Table13[[#This Row],[Ngày hạch toán]],""))</f>
        <v>45995</v>
      </c>
      <c r="T93" s="7"/>
      <c r="U93" s="6">
        <f>IF(Table13[[#This Row],[Ngày tính CN]]="","",S93+T93)</f>
        <v>45995</v>
      </c>
      <c r="V93" s="32">
        <f ca="1">IF(Table13[[#This Row],[Hạn thanh toán]]="","",IF((U93-NOW())&lt;0,0,(U93-NOW())))</f>
        <v>0</v>
      </c>
      <c r="W93" s="32"/>
      <c r="X93" s="32" t="str">
        <f t="shared" ca="1" si="17"/>
        <v/>
      </c>
      <c r="Y93" s="2" t="str">
        <f t="shared" si="18"/>
        <v>Đã thanh toán</v>
      </c>
      <c r="Z93" s="42">
        <f t="shared" si="14"/>
        <v>45995</v>
      </c>
      <c r="AA93" s="42">
        <f t="shared" si="15"/>
        <v>46048</v>
      </c>
      <c r="AD93" s="2" t="str">
        <f>VLOOKUP($A93,MA_KH!$A:$Q,MA_KH!O$1,0)</f>
        <v>MEGA</v>
      </c>
      <c r="AE93" s="2" t="str">
        <f>VLOOKUP($A93,MA_KH!$A:$Q,MA_KH!P$1,0)</f>
        <v>CÔNG TY TNHH MM MEGA MARKET (VIỆT NAM)</v>
      </c>
      <c r="AG93" s="122" t="str">
        <f>Table13[[#This Row],[Số hóa đơn]]&amp;Table13[[#This Row],[Tổng giá trị]]</f>
        <v>000821821385100</v>
      </c>
    </row>
    <row r="94" spans="1:33" ht="25.5" hidden="1" customHeight="1">
      <c r="A94" s="54" t="s">
        <v>197</v>
      </c>
      <c r="B94" s="54" t="s">
        <v>198</v>
      </c>
      <c r="C94" s="55">
        <v>45995</v>
      </c>
      <c r="D94" s="54" t="s">
        <v>14731</v>
      </c>
      <c r="E94" s="55">
        <v>45995</v>
      </c>
      <c r="F94" s="54" t="s">
        <v>18990</v>
      </c>
      <c r="G94" s="54" t="s">
        <v>14732</v>
      </c>
      <c r="H94" s="56">
        <v>4762640</v>
      </c>
      <c r="I94" s="57">
        <v>0</v>
      </c>
      <c r="J94" s="56">
        <v>381011</v>
      </c>
      <c r="K94" s="56">
        <v>5143651</v>
      </c>
      <c r="L94" s="64" t="s">
        <v>41</v>
      </c>
      <c r="M94" s="6">
        <f>IFERROR(VLOOKUP(Table13[[#This Row],[Số hóa đơn]],'Chi tiết tt Mega gửi'!K:L,2,0),"")</f>
        <v>46034</v>
      </c>
      <c r="O94" s="32">
        <f>IF(Table13[[#This Row],[Phân loại]]="Tồn đầu kỳ",Table13[[#This Row],[Tổng giá trị]],0)</f>
        <v>5143651</v>
      </c>
      <c r="P94" s="7">
        <f>IF(Table13[[#This Row],[Số còn phải thu ĐK]]&lt;&gt;0,0,IF(Table13[[#This Row],[Phân loại]]="Bán hàng",Table13[[#This Row],[Tổng giá trị]],-Table13[[#This Row],[Tổng giá trị]]))</f>
        <v>0</v>
      </c>
      <c r="Q94" s="32">
        <f t="shared" si="16"/>
        <v>5143651</v>
      </c>
      <c r="R94" s="7">
        <f>Table13[[#This Row],[Số còn phải thu ĐK]]+Table13[[#This Row],[Giá Trị HD sau CK]]-Table13[[#This Row],[Số tiền đã thu]]</f>
        <v>0</v>
      </c>
      <c r="S94" s="6">
        <f>IF(Table13[[#This Row],[Ngày hóa đơn]]&lt;&gt;"",Table13[[#This Row],[Ngày hóa đơn]],IF(Table13[[#This Row],[Ngày hạch toán]]&lt;&gt;"",Table13[[#This Row],[Ngày hạch toán]],""))</f>
        <v>45995</v>
      </c>
      <c r="T94" s="7"/>
      <c r="U94" s="6">
        <f>IF(Table13[[#This Row],[Ngày tính CN]]="","",S94+T94)</f>
        <v>45995</v>
      </c>
      <c r="V94" s="32">
        <f ca="1">IF(Table13[[#This Row],[Hạn thanh toán]]="","",IF((U94-NOW())&lt;0,0,(U94-NOW())))</f>
        <v>0</v>
      </c>
      <c r="W94" s="32"/>
      <c r="X94" s="32" t="str">
        <f t="shared" ca="1" si="17"/>
        <v/>
      </c>
      <c r="Y94" s="2" t="str">
        <f t="shared" si="18"/>
        <v>Đã thanh toán</v>
      </c>
      <c r="Z94" s="42">
        <f t="shared" si="14"/>
        <v>45995</v>
      </c>
      <c r="AA94" s="42">
        <f t="shared" si="15"/>
        <v>46034</v>
      </c>
      <c r="AD94" s="2" t="str">
        <f>VLOOKUP($A94,MA_KH!$A:$Q,MA_KH!O$1,0)</f>
        <v>MEGA</v>
      </c>
      <c r="AE94" s="2" t="str">
        <f>VLOOKUP($A94,MA_KH!$A:$Q,MA_KH!P$1,0)</f>
        <v>CÔNG TY TNHH MM MEGA MARKET (VIỆT NAM)</v>
      </c>
      <c r="AG94" s="122" t="str">
        <f>Table13[[#This Row],[Số hóa đơn]]&amp;Table13[[#This Row],[Tổng giá trị]]</f>
        <v>000821835143651</v>
      </c>
    </row>
    <row r="95" spans="1:33" ht="25.5" hidden="1" customHeight="1">
      <c r="A95" s="54" t="s">
        <v>197</v>
      </c>
      <c r="B95" s="54" t="s">
        <v>198</v>
      </c>
      <c r="C95" s="55">
        <v>45995</v>
      </c>
      <c r="D95" s="54" t="s">
        <v>14733</v>
      </c>
      <c r="E95" s="55">
        <v>45995</v>
      </c>
      <c r="F95" s="54" t="s">
        <v>18991</v>
      </c>
      <c r="G95" s="54" t="s">
        <v>14734</v>
      </c>
      <c r="H95" s="56">
        <v>1154330</v>
      </c>
      <c r="I95" s="57">
        <v>0</v>
      </c>
      <c r="J95" s="56">
        <v>92346</v>
      </c>
      <c r="K95" s="56">
        <v>1246676</v>
      </c>
      <c r="L95" s="64" t="s">
        <v>41</v>
      </c>
      <c r="M95" s="6">
        <f>IFERROR(VLOOKUP(Table13[[#This Row],[Số hóa đơn]],'Chi tiết tt Mega gửi'!K:L,2,0),"")</f>
        <v>46034</v>
      </c>
      <c r="O95" s="32">
        <f>IF(Table13[[#This Row],[Phân loại]]="Tồn đầu kỳ",Table13[[#This Row],[Tổng giá trị]],0)</f>
        <v>1246676</v>
      </c>
      <c r="P95" s="7">
        <f>IF(Table13[[#This Row],[Số còn phải thu ĐK]]&lt;&gt;0,0,IF(Table13[[#This Row],[Phân loại]]="Bán hàng",Table13[[#This Row],[Tổng giá trị]],-Table13[[#This Row],[Tổng giá trị]]))</f>
        <v>0</v>
      </c>
      <c r="Q95" s="32">
        <f t="shared" si="16"/>
        <v>1246676</v>
      </c>
      <c r="R95" s="7">
        <f>Table13[[#This Row],[Số còn phải thu ĐK]]+Table13[[#This Row],[Giá Trị HD sau CK]]-Table13[[#This Row],[Số tiền đã thu]]</f>
        <v>0</v>
      </c>
      <c r="S95" s="6">
        <f>IF(Table13[[#This Row],[Ngày hóa đơn]]&lt;&gt;"",Table13[[#This Row],[Ngày hóa đơn]],IF(Table13[[#This Row],[Ngày hạch toán]]&lt;&gt;"",Table13[[#This Row],[Ngày hạch toán]],""))</f>
        <v>45995</v>
      </c>
      <c r="T95" s="7"/>
      <c r="U95" s="6">
        <f>IF(Table13[[#This Row],[Ngày tính CN]]="","",S95+T95)</f>
        <v>45995</v>
      </c>
      <c r="V95" s="32">
        <f ca="1">IF(Table13[[#This Row],[Hạn thanh toán]]="","",IF((U95-NOW())&lt;0,0,(U95-NOW())))</f>
        <v>0</v>
      </c>
      <c r="W95" s="32"/>
      <c r="X95" s="32" t="str">
        <f t="shared" ca="1" si="17"/>
        <v/>
      </c>
      <c r="Y95" s="2" t="str">
        <f t="shared" si="18"/>
        <v>Đã thanh toán</v>
      </c>
      <c r="Z95" s="42">
        <f t="shared" si="14"/>
        <v>45995</v>
      </c>
      <c r="AA95" s="42">
        <f t="shared" si="15"/>
        <v>46034</v>
      </c>
      <c r="AD95" s="2" t="str">
        <f>VLOOKUP($A95,MA_KH!$A:$Q,MA_KH!O$1,0)</f>
        <v>MEGA</v>
      </c>
      <c r="AE95" s="2" t="str">
        <f>VLOOKUP($A95,MA_KH!$A:$Q,MA_KH!P$1,0)</f>
        <v>CÔNG TY TNHH MM MEGA MARKET (VIỆT NAM)</v>
      </c>
      <c r="AG95" s="122" t="str">
        <f>Table13[[#This Row],[Số hóa đơn]]&amp;Table13[[#This Row],[Tổng giá trị]]</f>
        <v>000821841246676</v>
      </c>
    </row>
    <row r="96" spans="1:33" ht="25.5" hidden="1" customHeight="1">
      <c r="A96" s="54" t="s">
        <v>197</v>
      </c>
      <c r="B96" s="54" t="s">
        <v>198</v>
      </c>
      <c r="C96" s="55">
        <v>45995</v>
      </c>
      <c r="D96" s="54" t="s">
        <v>14735</v>
      </c>
      <c r="E96" s="55">
        <v>45995</v>
      </c>
      <c r="F96" s="54" t="s">
        <v>18992</v>
      </c>
      <c r="G96" s="54" t="s">
        <v>14736</v>
      </c>
      <c r="H96" s="56">
        <v>3011320</v>
      </c>
      <c r="I96" s="57">
        <v>0</v>
      </c>
      <c r="J96" s="56">
        <v>240906</v>
      </c>
      <c r="K96" s="56">
        <v>3252226</v>
      </c>
      <c r="L96" s="64" t="s">
        <v>41</v>
      </c>
      <c r="M96" s="6">
        <f>IFERROR(VLOOKUP(Table13[[#This Row],[Số hóa đơn]],'Chi tiết tt Mega gửi'!K:L,2,0),"")</f>
        <v>46034</v>
      </c>
      <c r="O96" s="32">
        <f>IF(Table13[[#This Row],[Phân loại]]="Tồn đầu kỳ",Table13[[#This Row],[Tổng giá trị]],0)</f>
        <v>3252226</v>
      </c>
      <c r="P96" s="7">
        <f>IF(Table13[[#This Row],[Số còn phải thu ĐK]]&lt;&gt;0,0,IF(Table13[[#This Row],[Phân loại]]="Bán hàng",Table13[[#This Row],[Tổng giá trị]],-Table13[[#This Row],[Tổng giá trị]]))</f>
        <v>0</v>
      </c>
      <c r="Q96" s="32">
        <f t="shared" si="16"/>
        <v>3252226</v>
      </c>
      <c r="R96" s="7">
        <f>Table13[[#This Row],[Số còn phải thu ĐK]]+Table13[[#This Row],[Giá Trị HD sau CK]]-Table13[[#This Row],[Số tiền đã thu]]</f>
        <v>0</v>
      </c>
      <c r="S96" s="6">
        <f>IF(Table13[[#This Row],[Ngày hóa đơn]]&lt;&gt;"",Table13[[#This Row],[Ngày hóa đơn]],IF(Table13[[#This Row],[Ngày hạch toán]]&lt;&gt;"",Table13[[#This Row],[Ngày hạch toán]],""))</f>
        <v>45995</v>
      </c>
      <c r="T96" s="7"/>
      <c r="U96" s="6">
        <f>IF(Table13[[#This Row],[Ngày tính CN]]="","",S96+T96)</f>
        <v>45995</v>
      </c>
      <c r="V96" s="32">
        <f ca="1">IF(Table13[[#This Row],[Hạn thanh toán]]="","",IF((U96-NOW())&lt;0,0,(U96-NOW())))</f>
        <v>0</v>
      </c>
      <c r="W96" s="32"/>
      <c r="X96" s="32" t="str">
        <f t="shared" ca="1" si="17"/>
        <v/>
      </c>
      <c r="Y96" s="2" t="str">
        <f t="shared" si="18"/>
        <v>Đã thanh toán</v>
      </c>
      <c r="Z96" s="42">
        <f t="shared" si="14"/>
        <v>45995</v>
      </c>
      <c r="AA96" s="42">
        <f t="shared" si="15"/>
        <v>46034</v>
      </c>
      <c r="AD96" s="2" t="str">
        <f>VLOOKUP($A96,MA_KH!$A:$Q,MA_KH!O$1,0)</f>
        <v>MEGA</v>
      </c>
      <c r="AE96" s="2" t="str">
        <f>VLOOKUP($A96,MA_KH!$A:$Q,MA_KH!P$1,0)</f>
        <v>CÔNG TY TNHH MM MEGA MARKET (VIỆT NAM)</v>
      </c>
      <c r="AG96" s="122" t="str">
        <f>Table13[[#This Row],[Số hóa đơn]]&amp;Table13[[#This Row],[Tổng giá trị]]</f>
        <v>000821853252226</v>
      </c>
    </row>
    <row r="97" spans="1:33" ht="25.5" hidden="1" customHeight="1">
      <c r="A97" s="54" t="s">
        <v>252</v>
      </c>
      <c r="B97" s="54" t="s">
        <v>253</v>
      </c>
      <c r="C97" s="55">
        <v>45995</v>
      </c>
      <c r="D97" s="54" t="s">
        <v>14737</v>
      </c>
      <c r="E97" s="55">
        <v>45995</v>
      </c>
      <c r="F97" s="54" t="s">
        <v>18993</v>
      </c>
      <c r="G97" s="54" t="s">
        <v>14738</v>
      </c>
      <c r="H97" s="56">
        <v>2144100</v>
      </c>
      <c r="I97" s="57">
        <v>0</v>
      </c>
      <c r="J97" s="56">
        <v>171528</v>
      </c>
      <c r="K97" s="56">
        <v>2315628</v>
      </c>
      <c r="L97" s="64" t="s">
        <v>41</v>
      </c>
      <c r="M97" s="6">
        <f>IFERROR(VLOOKUP(Table13[[#This Row],[Số hóa đơn]],'Chi tiết tt Mega gửi'!K:L,2,0),"")</f>
        <v>46034</v>
      </c>
      <c r="O97" s="32">
        <f>IF(Table13[[#This Row],[Phân loại]]="Tồn đầu kỳ",Table13[[#This Row],[Tổng giá trị]],0)</f>
        <v>2315628</v>
      </c>
      <c r="P97" s="7">
        <f>IF(Table13[[#This Row],[Số còn phải thu ĐK]]&lt;&gt;0,0,IF(Table13[[#This Row],[Phân loại]]="Bán hàng",Table13[[#This Row],[Tổng giá trị]],-Table13[[#This Row],[Tổng giá trị]]))</f>
        <v>0</v>
      </c>
      <c r="Q97" s="32">
        <f t="shared" si="16"/>
        <v>2315628</v>
      </c>
      <c r="R97" s="7">
        <f>Table13[[#This Row],[Số còn phải thu ĐK]]+Table13[[#This Row],[Giá Trị HD sau CK]]-Table13[[#This Row],[Số tiền đã thu]]</f>
        <v>0</v>
      </c>
      <c r="S97" s="6">
        <f>IF(Table13[[#This Row],[Ngày hóa đơn]]&lt;&gt;"",Table13[[#This Row],[Ngày hóa đơn]],IF(Table13[[#This Row],[Ngày hạch toán]]&lt;&gt;"",Table13[[#This Row],[Ngày hạch toán]],""))</f>
        <v>45995</v>
      </c>
      <c r="T97" s="7"/>
      <c r="U97" s="6">
        <f>IF(Table13[[#This Row],[Ngày tính CN]]="","",S97+T97)</f>
        <v>45995</v>
      </c>
      <c r="V97" s="32">
        <f ca="1">IF(Table13[[#This Row],[Hạn thanh toán]]="","",IF((U97-NOW())&lt;0,0,(U97-NOW())))</f>
        <v>0</v>
      </c>
      <c r="W97" s="32"/>
      <c r="X97" s="32" t="str">
        <f t="shared" ca="1" si="17"/>
        <v/>
      </c>
      <c r="Y97" s="2" t="str">
        <f t="shared" si="18"/>
        <v>Đã thanh toán</v>
      </c>
      <c r="Z97" s="42">
        <f t="shared" si="14"/>
        <v>45995</v>
      </c>
      <c r="AA97" s="42">
        <f t="shared" si="15"/>
        <v>46034</v>
      </c>
      <c r="AD97" s="2" t="str">
        <f>VLOOKUP($A97,MA_KH!$A:$Q,MA_KH!O$1,0)</f>
        <v>MEGA</v>
      </c>
      <c r="AE97" s="2" t="str">
        <f>VLOOKUP($A97,MA_KH!$A:$Q,MA_KH!P$1,0)</f>
        <v>CÔNG TY TNHH MM MEGA MARKET (VIỆT NAM)</v>
      </c>
      <c r="AG97" s="122" t="str">
        <f>Table13[[#This Row],[Số hóa đơn]]&amp;Table13[[#This Row],[Tổng giá trị]]</f>
        <v>000821862315628</v>
      </c>
    </row>
    <row r="98" spans="1:33" ht="25.5" hidden="1" customHeight="1">
      <c r="A98" s="54" t="s">
        <v>199</v>
      </c>
      <c r="B98" s="54" t="s">
        <v>200</v>
      </c>
      <c r="C98" s="55">
        <v>45995</v>
      </c>
      <c r="D98" s="54" t="s">
        <v>14739</v>
      </c>
      <c r="E98" s="55">
        <v>45995</v>
      </c>
      <c r="F98" s="54" t="s">
        <v>18994</v>
      </c>
      <c r="G98" s="54" t="s">
        <v>14740</v>
      </c>
      <c r="H98" s="56">
        <v>1785700</v>
      </c>
      <c r="I98" s="57">
        <v>0</v>
      </c>
      <c r="J98" s="56">
        <v>142856</v>
      </c>
      <c r="K98" s="56">
        <v>1928556</v>
      </c>
      <c r="L98" s="64" t="s">
        <v>41</v>
      </c>
      <c r="M98" s="6">
        <f>IFERROR(VLOOKUP(Table13[[#This Row],[Số hóa đơn]],'Chi tiết tt Mega gửi'!K:L,2,0),"")</f>
        <v>46034</v>
      </c>
      <c r="O98" s="32">
        <f>IF(Table13[[#This Row],[Phân loại]]="Tồn đầu kỳ",Table13[[#This Row],[Tổng giá trị]],0)</f>
        <v>1928556</v>
      </c>
      <c r="P98" s="7">
        <f>IF(Table13[[#This Row],[Số còn phải thu ĐK]]&lt;&gt;0,0,IF(Table13[[#This Row],[Phân loại]]="Bán hàng",Table13[[#This Row],[Tổng giá trị]],-Table13[[#This Row],[Tổng giá trị]]))</f>
        <v>0</v>
      </c>
      <c r="Q98" s="32">
        <f t="shared" si="16"/>
        <v>1928556</v>
      </c>
      <c r="R98" s="7">
        <f>Table13[[#This Row],[Số còn phải thu ĐK]]+Table13[[#This Row],[Giá Trị HD sau CK]]-Table13[[#This Row],[Số tiền đã thu]]</f>
        <v>0</v>
      </c>
      <c r="S98" s="6">
        <f>IF(Table13[[#This Row],[Ngày hóa đơn]]&lt;&gt;"",Table13[[#This Row],[Ngày hóa đơn]],IF(Table13[[#This Row],[Ngày hạch toán]]&lt;&gt;"",Table13[[#This Row],[Ngày hạch toán]],""))</f>
        <v>45995</v>
      </c>
      <c r="T98" s="7"/>
      <c r="U98" s="6">
        <f>IF(Table13[[#This Row],[Ngày tính CN]]="","",S98+T98)</f>
        <v>45995</v>
      </c>
      <c r="V98" s="32">
        <f ca="1">IF(Table13[[#This Row],[Hạn thanh toán]]="","",IF((U98-NOW())&lt;0,0,(U98-NOW())))</f>
        <v>0</v>
      </c>
      <c r="W98" s="32"/>
      <c r="X98" s="32" t="str">
        <f t="shared" ca="1" si="17"/>
        <v/>
      </c>
      <c r="Y98" s="2" t="str">
        <f t="shared" si="18"/>
        <v>Đã thanh toán</v>
      </c>
      <c r="Z98" s="42">
        <f t="shared" si="14"/>
        <v>45995</v>
      </c>
      <c r="AA98" s="42">
        <f t="shared" si="15"/>
        <v>46034</v>
      </c>
      <c r="AD98" s="2" t="str">
        <f>VLOOKUP($A98,MA_KH!$A:$Q,MA_KH!O$1,0)</f>
        <v>MEGA</v>
      </c>
      <c r="AE98" s="2" t="str">
        <f>VLOOKUP($A98,MA_KH!$A:$Q,MA_KH!P$1,0)</f>
        <v>CÔNG TY TNHH MM MEGA MARKET (VIỆT NAM)</v>
      </c>
      <c r="AG98" s="122" t="str">
        <f>Table13[[#This Row],[Số hóa đơn]]&amp;Table13[[#This Row],[Tổng giá trị]]</f>
        <v>000821871928556</v>
      </c>
    </row>
    <row r="99" spans="1:33" ht="25.5" hidden="1" customHeight="1">
      <c r="A99" s="54" t="s">
        <v>199</v>
      </c>
      <c r="B99" s="54" t="s">
        <v>200</v>
      </c>
      <c r="C99" s="55">
        <v>45995</v>
      </c>
      <c r="D99" s="54" t="s">
        <v>14741</v>
      </c>
      <c r="E99" s="55">
        <v>45995</v>
      </c>
      <c r="F99" s="54" t="s">
        <v>18995</v>
      </c>
      <c r="G99" s="54" t="s">
        <v>14742</v>
      </c>
      <c r="H99" s="56">
        <v>446425</v>
      </c>
      <c r="I99" s="57">
        <v>0</v>
      </c>
      <c r="J99" s="56">
        <v>35714</v>
      </c>
      <c r="K99" s="56">
        <v>482139</v>
      </c>
      <c r="L99" s="64" t="s">
        <v>41</v>
      </c>
      <c r="M99" s="6">
        <f>IFERROR(VLOOKUP(Table13[[#This Row],[Số hóa đơn]],'Chi tiết tt Mega gửi'!K:L,2,0),"")</f>
        <v>46034</v>
      </c>
      <c r="O99" s="32">
        <f>IF(Table13[[#This Row],[Phân loại]]="Tồn đầu kỳ",Table13[[#This Row],[Tổng giá trị]],0)</f>
        <v>482139</v>
      </c>
      <c r="P99" s="7">
        <f>IF(Table13[[#This Row],[Số còn phải thu ĐK]]&lt;&gt;0,0,IF(Table13[[#This Row],[Phân loại]]="Bán hàng",Table13[[#This Row],[Tổng giá trị]],-Table13[[#This Row],[Tổng giá trị]]))</f>
        <v>0</v>
      </c>
      <c r="Q99" s="32">
        <f t="shared" si="16"/>
        <v>482139</v>
      </c>
      <c r="R99" s="7">
        <f>Table13[[#This Row],[Số còn phải thu ĐK]]+Table13[[#This Row],[Giá Trị HD sau CK]]-Table13[[#This Row],[Số tiền đã thu]]</f>
        <v>0</v>
      </c>
      <c r="S99" s="6">
        <f>IF(Table13[[#This Row],[Ngày hóa đơn]]&lt;&gt;"",Table13[[#This Row],[Ngày hóa đơn]],IF(Table13[[#This Row],[Ngày hạch toán]]&lt;&gt;"",Table13[[#This Row],[Ngày hạch toán]],""))</f>
        <v>45995</v>
      </c>
      <c r="T99" s="7"/>
      <c r="U99" s="6">
        <f>IF(Table13[[#This Row],[Ngày tính CN]]="","",S99+T99)</f>
        <v>45995</v>
      </c>
      <c r="V99" s="32">
        <f ca="1">IF(Table13[[#This Row],[Hạn thanh toán]]="","",IF((U99-NOW())&lt;0,0,(U99-NOW())))</f>
        <v>0</v>
      </c>
      <c r="W99" s="32"/>
      <c r="X99" s="32" t="str">
        <f t="shared" ca="1" si="17"/>
        <v/>
      </c>
      <c r="Y99" s="2" t="str">
        <f t="shared" si="18"/>
        <v>Đã thanh toán</v>
      </c>
      <c r="Z99" s="42">
        <f t="shared" si="14"/>
        <v>45995</v>
      </c>
      <c r="AA99" s="42">
        <f t="shared" si="15"/>
        <v>46034</v>
      </c>
      <c r="AD99" s="2" t="str">
        <f>VLOOKUP($A99,MA_KH!$A:$Q,MA_KH!O$1,0)</f>
        <v>MEGA</v>
      </c>
      <c r="AE99" s="2" t="str">
        <f>VLOOKUP($A99,MA_KH!$A:$Q,MA_KH!P$1,0)</f>
        <v>CÔNG TY TNHH MM MEGA MARKET (VIỆT NAM)</v>
      </c>
      <c r="AG99" s="122" t="str">
        <f>Table13[[#This Row],[Số hóa đơn]]&amp;Table13[[#This Row],[Tổng giá trị]]</f>
        <v>00082188482139</v>
      </c>
    </row>
    <row r="100" spans="1:33" ht="25.5" hidden="1" customHeight="1">
      <c r="A100" s="54" t="s">
        <v>201</v>
      </c>
      <c r="B100" s="54" t="s">
        <v>202</v>
      </c>
      <c r="C100" s="55">
        <v>45995</v>
      </c>
      <c r="D100" s="54" t="s">
        <v>14743</v>
      </c>
      <c r="E100" s="55">
        <v>45995</v>
      </c>
      <c r="F100" s="54" t="s">
        <v>18996</v>
      </c>
      <c r="G100" s="54" t="s">
        <v>14744</v>
      </c>
      <c r="H100" s="56">
        <v>446425</v>
      </c>
      <c r="I100" s="57">
        <v>0</v>
      </c>
      <c r="J100" s="56">
        <v>35714</v>
      </c>
      <c r="K100" s="56">
        <v>482139</v>
      </c>
      <c r="L100" s="64" t="s">
        <v>41</v>
      </c>
      <c r="M100" s="6">
        <f>IFERROR(VLOOKUP(Table13[[#This Row],[Số hóa đơn]],'Chi tiết tt Mega gửi'!K:L,2,0),"")</f>
        <v>46048</v>
      </c>
      <c r="O100" s="32">
        <f>IF(Table13[[#This Row],[Phân loại]]="Tồn đầu kỳ",Table13[[#This Row],[Tổng giá trị]],0)</f>
        <v>482139</v>
      </c>
      <c r="P100" s="7">
        <f>IF(Table13[[#This Row],[Số còn phải thu ĐK]]&lt;&gt;0,0,IF(Table13[[#This Row],[Phân loại]]="Bán hàng",Table13[[#This Row],[Tổng giá trị]],-Table13[[#This Row],[Tổng giá trị]]))</f>
        <v>0</v>
      </c>
      <c r="Q100" s="32">
        <f t="shared" si="16"/>
        <v>482139</v>
      </c>
      <c r="R100" s="7">
        <f>Table13[[#This Row],[Số còn phải thu ĐK]]+Table13[[#This Row],[Giá Trị HD sau CK]]-Table13[[#This Row],[Số tiền đã thu]]</f>
        <v>0</v>
      </c>
      <c r="S100" s="6">
        <f>IF(Table13[[#This Row],[Ngày hóa đơn]]&lt;&gt;"",Table13[[#This Row],[Ngày hóa đơn]],IF(Table13[[#This Row],[Ngày hạch toán]]&lt;&gt;"",Table13[[#This Row],[Ngày hạch toán]],""))</f>
        <v>45995</v>
      </c>
      <c r="T100" s="7"/>
      <c r="U100" s="6">
        <f>IF(Table13[[#This Row],[Ngày tính CN]]="","",S100+T100)</f>
        <v>45995</v>
      </c>
      <c r="V100" s="32">
        <f ca="1">IF(Table13[[#This Row],[Hạn thanh toán]]="","",IF((U100-NOW())&lt;0,0,(U100-NOW())))</f>
        <v>0</v>
      </c>
      <c r="W100" s="32"/>
      <c r="X100" s="32" t="str">
        <f t="shared" ca="1" si="17"/>
        <v/>
      </c>
      <c r="Y100" s="2" t="str">
        <f t="shared" si="18"/>
        <v>Đã thanh toán</v>
      </c>
      <c r="Z100" s="42">
        <f t="shared" si="14"/>
        <v>45995</v>
      </c>
      <c r="AA100" s="42">
        <f t="shared" si="15"/>
        <v>46048</v>
      </c>
      <c r="AD100" s="2" t="str">
        <f>VLOOKUP($A100,MA_KH!$A:$Q,MA_KH!O$1,0)</f>
        <v>MEGA</v>
      </c>
      <c r="AE100" s="2" t="str">
        <f>VLOOKUP($A100,MA_KH!$A:$Q,MA_KH!P$1,0)</f>
        <v>CÔNG TY TNHH MM MEGA MARKET (VIỆT NAM)</v>
      </c>
      <c r="AG100" s="122" t="str">
        <f>Table13[[#This Row],[Số hóa đơn]]&amp;Table13[[#This Row],[Tổng giá trị]]</f>
        <v>00082189482139</v>
      </c>
    </row>
    <row r="101" spans="1:33" ht="25.5" hidden="1" customHeight="1">
      <c r="A101" s="54" t="s">
        <v>201</v>
      </c>
      <c r="B101" s="54" t="s">
        <v>202</v>
      </c>
      <c r="C101" s="55">
        <v>45995</v>
      </c>
      <c r="D101" s="54" t="s">
        <v>14745</v>
      </c>
      <c r="E101" s="55">
        <v>45995</v>
      </c>
      <c r="F101" s="54" t="s">
        <v>18997</v>
      </c>
      <c r="G101" s="54" t="s">
        <v>14746</v>
      </c>
      <c r="H101" s="56">
        <v>5994040</v>
      </c>
      <c r="I101" s="57">
        <v>0</v>
      </c>
      <c r="J101" s="56">
        <v>479523</v>
      </c>
      <c r="K101" s="56">
        <v>6473563</v>
      </c>
      <c r="L101" s="64" t="s">
        <v>41</v>
      </c>
      <c r="M101" s="6">
        <f>IFERROR(VLOOKUP(Table13[[#This Row],[Số hóa đơn]],'Chi tiết tt Mega gửi'!K:L,2,0),"")</f>
        <v>46048</v>
      </c>
      <c r="O101" s="32">
        <f>IF(Table13[[#This Row],[Phân loại]]="Tồn đầu kỳ",Table13[[#This Row],[Tổng giá trị]],0)</f>
        <v>6473563</v>
      </c>
      <c r="P101" s="7">
        <f>IF(Table13[[#This Row],[Số còn phải thu ĐK]]&lt;&gt;0,0,IF(Table13[[#This Row],[Phân loại]]="Bán hàng",Table13[[#This Row],[Tổng giá trị]],-Table13[[#This Row],[Tổng giá trị]]))</f>
        <v>0</v>
      </c>
      <c r="Q101" s="32">
        <f t="shared" si="16"/>
        <v>6473563</v>
      </c>
      <c r="R101" s="7">
        <f>Table13[[#This Row],[Số còn phải thu ĐK]]+Table13[[#This Row],[Giá Trị HD sau CK]]-Table13[[#This Row],[Số tiền đã thu]]</f>
        <v>0</v>
      </c>
      <c r="S101" s="6">
        <f>IF(Table13[[#This Row],[Ngày hóa đơn]]&lt;&gt;"",Table13[[#This Row],[Ngày hóa đơn]],IF(Table13[[#This Row],[Ngày hạch toán]]&lt;&gt;"",Table13[[#This Row],[Ngày hạch toán]],""))</f>
        <v>45995</v>
      </c>
      <c r="T101" s="7"/>
      <c r="U101" s="6">
        <f>IF(Table13[[#This Row],[Ngày tính CN]]="","",S101+T101)</f>
        <v>45995</v>
      </c>
      <c r="V101" s="32">
        <f ca="1">IF(Table13[[#This Row],[Hạn thanh toán]]="","",IF((U101-NOW())&lt;0,0,(U101-NOW())))</f>
        <v>0</v>
      </c>
      <c r="W101" s="32"/>
      <c r="X101" s="32" t="str">
        <f t="shared" ca="1" si="17"/>
        <v/>
      </c>
      <c r="Y101" s="2" t="str">
        <f t="shared" si="18"/>
        <v>Đã thanh toán</v>
      </c>
      <c r="Z101" s="42">
        <f t="shared" si="14"/>
        <v>45995</v>
      </c>
      <c r="AA101" s="42">
        <f t="shared" si="15"/>
        <v>46048</v>
      </c>
      <c r="AD101" s="2" t="str">
        <f>VLOOKUP($A101,MA_KH!$A:$Q,MA_KH!O$1,0)</f>
        <v>MEGA</v>
      </c>
      <c r="AE101" s="2" t="str">
        <f>VLOOKUP($A101,MA_KH!$A:$Q,MA_KH!P$1,0)</f>
        <v>CÔNG TY TNHH MM MEGA MARKET (VIỆT NAM)</v>
      </c>
      <c r="AG101" s="122" t="str">
        <f>Table13[[#This Row],[Số hóa đơn]]&amp;Table13[[#This Row],[Tổng giá trị]]</f>
        <v>000821906473563</v>
      </c>
    </row>
    <row r="102" spans="1:33" ht="25.5" hidden="1" customHeight="1">
      <c r="A102" s="58" t="s">
        <v>295</v>
      </c>
      <c r="B102" s="58" t="s">
        <v>296</v>
      </c>
      <c r="C102" s="59">
        <v>45995</v>
      </c>
      <c r="D102" s="58" t="s">
        <v>14747</v>
      </c>
      <c r="E102" s="59">
        <v>45995</v>
      </c>
      <c r="F102" s="58" t="s">
        <v>18998</v>
      </c>
      <c r="G102" s="58" t="s">
        <v>14748</v>
      </c>
      <c r="H102" s="60">
        <v>1970450</v>
      </c>
      <c r="I102" s="61">
        <v>0</v>
      </c>
      <c r="J102" s="60">
        <v>157636</v>
      </c>
      <c r="K102" s="60">
        <v>2128086</v>
      </c>
      <c r="L102" s="64" t="s">
        <v>41</v>
      </c>
      <c r="M102" s="6">
        <f>IFERROR(VLOOKUP(Table13[[#This Row],[Số hóa đơn]],'Chi tiết tt Mega gửi'!K:L,2,0),"")</f>
        <v>46034</v>
      </c>
      <c r="O102" s="32">
        <f>IF(Table13[[#This Row],[Phân loại]]="Tồn đầu kỳ",Table13[[#This Row],[Tổng giá trị]],0)</f>
        <v>2128086</v>
      </c>
      <c r="P102" s="7">
        <f>IF(Table13[[#This Row],[Số còn phải thu ĐK]]&lt;&gt;0,0,IF(Table13[[#This Row],[Phân loại]]="Bán hàng",Table13[[#This Row],[Tổng giá trị]],-Table13[[#This Row],[Tổng giá trị]]))</f>
        <v>0</v>
      </c>
      <c r="Q102" s="32">
        <f t="shared" si="16"/>
        <v>2128086</v>
      </c>
      <c r="R102" s="7">
        <f>Table13[[#This Row],[Số còn phải thu ĐK]]+Table13[[#This Row],[Giá Trị HD sau CK]]-Table13[[#This Row],[Số tiền đã thu]]</f>
        <v>0</v>
      </c>
      <c r="S102" s="6">
        <f>IF(Table13[[#This Row],[Ngày hóa đơn]]&lt;&gt;"",Table13[[#This Row],[Ngày hóa đơn]],IF(Table13[[#This Row],[Ngày hạch toán]]&lt;&gt;"",Table13[[#This Row],[Ngày hạch toán]],""))</f>
        <v>45995</v>
      </c>
      <c r="T102" s="7"/>
      <c r="U102" s="6">
        <f>IF(Table13[[#This Row],[Ngày tính CN]]="","",S102+T102)</f>
        <v>45995</v>
      </c>
      <c r="V102" s="32">
        <f ca="1">IF(Table13[[#This Row],[Hạn thanh toán]]="","",IF((U102-NOW())&lt;0,0,(U102-NOW())))</f>
        <v>0</v>
      </c>
      <c r="W102" s="32"/>
      <c r="X102" s="32" t="str">
        <f t="shared" ca="1" si="17"/>
        <v/>
      </c>
      <c r="Y102" s="2" t="str">
        <f t="shared" si="18"/>
        <v>Đã thanh toán</v>
      </c>
      <c r="Z102" s="42">
        <f t="shared" si="14"/>
        <v>45995</v>
      </c>
      <c r="AA102" s="42">
        <f t="shared" si="15"/>
        <v>46034</v>
      </c>
      <c r="AD102" s="2" t="str">
        <f>VLOOKUP($A102,MA_KH!$A:$Q,MA_KH!O$1,0)</f>
        <v>MEGA</v>
      </c>
      <c r="AE102" s="2" t="str">
        <f>VLOOKUP($A102,MA_KH!$A:$Q,MA_KH!P$1,0)</f>
        <v>CÔNG TY TNHH MM MEGA MARKET (VIỆT NAM)</v>
      </c>
      <c r="AG102" s="122" t="str">
        <f>Table13[[#This Row],[Số hóa đơn]]&amp;Table13[[#This Row],[Tổng giá trị]]</f>
        <v>000821912128086</v>
      </c>
    </row>
    <row r="103" spans="1:33" ht="25.5" hidden="1" customHeight="1">
      <c r="A103" s="58" t="s">
        <v>101</v>
      </c>
      <c r="B103" s="58" t="s">
        <v>102</v>
      </c>
      <c r="C103" s="59">
        <v>45996</v>
      </c>
      <c r="D103" s="58" t="s">
        <v>14749</v>
      </c>
      <c r="E103" s="59">
        <v>45996</v>
      </c>
      <c r="F103" s="58" t="s">
        <v>18999</v>
      </c>
      <c r="G103" s="58" t="s">
        <v>14750</v>
      </c>
      <c r="H103" s="60">
        <v>2919810</v>
      </c>
      <c r="I103" s="61">
        <v>0</v>
      </c>
      <c r="J103" s="60">
        <v>233585</v>
      </c>
      <c r="K103" s="60">
        <v>3153395</v>
      </c>
      <c r="L103" s="64" t="s">
        <v>41</v>
      </c>
      <c r="M103" s="6">
        <f>IFERROR(VLOOKUP(Table13[[#This Row],[Số hóa đơn]],'Chi tiết tt Mega gửi'!K:L,2,0),"")</f>
        <v>46034</v>
      </c>
      <c r="O103" s="32">
        <f>IF(Table13[[#This Row],[Phân loại]]="Tồn đầu kỳ",Table13[[#This Row],[Tổng giá trị]],0)</f>
        <v>3153395</v>
      </c>
      <c r="P103" s="7">
        <f>IF(Table13[[#This Row],[Số còn phải thu ĐK]]&lt;&gt;0,0,IF(Table13[[#This Row],[Phân loại]]="Bán hàng",Table13[[#This Row],[Tổng giá trị]],-Table13[[#This Row],[Tổng giá trị]]))</f>
        <v>0</v>
      </c>
      <c r="Q103" s="32">
        <f>IF(M103&lt;&gt;"",IF(O103&lt;&gt;0,O103,P103),0)</f>
        <v>3153395</v>
      </c>
      <c r="R103" s="7">
        <f>Table13[[#This Row],[Số còn phải thu ĐK]]+Table13[[#This Row],[Giá Trị HD sau CK]]-Table13[[#This Row],[Số tiền đã thu]]</f>
        <v>0</v>
      </c>
      <c r="S103" s="6">
        <f>IF(Table13[[#This Row],[Ngày hóa đơn]]&lt;&gt;"",Table13[[#This Row],[Ngày hóa đơn]],IF(Table13[[#This Row],[Ngày hạch toán]]&lt;&gt;"",Table13[[#This Row],[Ngày hạch toán]],""))</f>
        <v>45996</v>
      </c>
      <c r="T103" s="7"/>
      <c r="U103" s="6">
        <f>IF(Table13[[#This Row],[Ngày tính CN]]="","",S103+T103)</f>
        <v>45996</v>
      </c>
      <c r="V103" s="32">
        <f ca="1">IF(Table13[[#This Row],[Hạn thanh toán]]="","",IF((U103-NOW())&lt;0,0,(U103-NOW())))</f>
        <v>0</v>
      </c>
      <c r="W103" s="32"/>
      <c r="X103" s="32" t="str">
        <f ca="1">IF(OR(U103="",R103=0),"",IF((U103-NOW())&lt;0,-(U103-NOW()),0))</f>
        <v/>
      </c>
      <c r="Y103" s="2" t="str">
        <f>IF(R103=0,"Đã thanh toán",IF(X103="","",IF(X103&lt;=0,"Chưa đến hạn thanh toán",IF(X103&lt;=30,"Nợ quá hạn 30 ngày",IF(X103&lt;=60,"Nợ quá hạn từ 30 ngày đến 60 ngày",IF(X103&lt;=90,"Nợ quá hạn từ 60 ngày đến 90 ngày",IF(X103&lt;=120,"Nợ quá hạn từ 90 ngày đến 120 ngày","Nợ quá hạn hơn 120 ngày có khả năng mất thanh toán")))))))</f>
        <v>Đã thanh toán</v>
      </c>
      <c r="Z103" s="42">
        <f t="shared" si="14"/>
        <v>45996</v>
      </c>
      <c r="AA103" s="42">
        <f t="shared" si="15"/>
        <v>46034</v>
      </c>
      <c r="AD103" s="2" t="str">
        <f>VLOOKUP($A103,MA_KH!$A:$Q,MA_KH!O$1,0)</f>
        <v>MEGA</v>
      </c>
      <c r="AE103" s="2" t="str">
        <f>VLOOKUP($A103,MA_KH!$A:$Q,MA_KH!P$1,0)</f>
        <v>CÔNG TY TNHH MM MEGA MARKET (VIỆT NAM)</v>
      </c>
      <c r="AG103" s="122" t="str">
        <f>Table13[[#This Row],[Số hóa đơn]]&amp;Table13[[#This Row],[Tổng giá trị]]</f>
        <v>000823793153395</v>
      </c>
    </row>
    <row r="104" spans="1:33" ht="25.5" hidden="1" customHeight="1">
      <c r="A104" s="58" t="s">
        <v>101</v>
      </c>
      <c r="B104" s="58" t="s">
        <v>102</v>
      </c>
      <c r="C104" s="59">
        <v>45997</v>
      </c>
      <c r="D104" s="58" t="s">
        <v>14810</v>
      </c>
      <c r="E104" s="59">
        <v>45997</v>
      </c>
      <c r="F104" s="58" t="s">
        <v>19000</v>
      </c>
      <c r="G104" s="58" t="s">
        <v>14811</v>
      </c>
      <c r="H104" s="60">
        <v>315000</v>
      </c>
      <c r="I104" s="61">
        <v>0</v>
      </c>
      <c r="J104" s="60">
        <v>25200</v>
      </c>
      <c r="K104" s="60">
        <v>340200</v>
      </c>
      <c r="L104" s="64" t="s">
        <v>41</v>
      </c>
      <c r="M104" s="6">
        <f>IFERROR(VLOOKUP(Table13[[#This Row],[Số hóa đơn]],'Chi tiết tt Mega gửi'!K:L,2,0),"")</f>
        <v>46034</v>
      </c>
      <c r="O104" s="32">
        <f>IF(Table13[[#This Row],[Phân loại]]="Tồn đầu kỳ",Table13[[#This Row],[Tổng giá trị]],0)</f>
        <v>340200</v>
      </c>
      <c r="P104" s="7">
        <f>IF(Table13[[#This Row],[Số còn phải thu ĐK]]&lt;&gt;0,0,IF(Table13[[#This Row],[Phân loại]]="Bán hàng",Table13[[#This Row],[Tổng giá trị]],-Table13[[#This Row],[Tổng giá trị]]))</f>
        <v>0</v>
      </c>
      <c r="Q104" s="32">
        <f>IF(M104&lt;&gt;"",IF(O104&lt;&gt;0,O104,P104),0)</f>
        <v>340200</v>
      </c>
      <c r="R104" s="7">
        <f>Table13[[#This Row],[Số còn phải thu ĐK]]+Table13[[#This Row],[Giá Trị HD sau CK]]-Table13[[#This Row],[Số tiền đã thu]]</f>
        <v>0</v>
      </c>
      <c r="S104" s="6">
        <f>IF(Table13[[#This Row],[Ngày hóa đơn]]&lt;&gt;"",Table13[[#This Row],[Ngày hóa đơn]],IF(Table13[[#This Row],[Ngày hạch toán]]&lt;&gt;"",Table13[[#This Row],[Ngày hạch toán]],""))</f>
        <v>45997</v>
      </c>
      <c r="T104" s="7"/>
      <c r="U104" s="6">
        <f>IF(Table13[[#This Row],[Ngày tính CN]]="","",S104+T104)</f>
        <v>45997</v>
      </c>
      <c r="V104" s="32">
        <f ca="1">IF(Table13[[#This Row],[Hạn thanh toán]]="","",IF((U104-NOW())&lt;0,0,(U104-NOW())))</f>
        <v>0</v>
      </c>
      <c r="W104" s="32"/>
      <c r="X104" s="32" t="str">
        <f ca="1">IF(OR(U104="",R104=0),"",IF((U104-NOW())&lt;0,-(U104-NOW()),0))</f>
        <v/>
      </c>
      <c r="Y104" s="2" t="str">
        <f>IF(R104=0,"Đã thanh toán",IF(X104="","",IF(X104&lt;=0,"Chưa đến hạn thanh toán",IF(X104&lt;=30,"Nợ quá hạn 30 ngày",IF(X104&lt;=60,"Nợ quá hạn từ 30 ngày đến 60 ngày",IF(X104&lt;=90,"Nợ quá hạn từ 60 ngày đến 90 ngày",IF(X104&lt;=120,"Nợ quá hạn từ 90 ngày đến 120 ngày","Nợ quá hạn hơn 120 ngày có khả năng mất thanh toán")))))))</f>
        <v>Đã thanh toán</v>
      </c>
      <c r="Z104" s="42">
        <f t="shared" si="14"/>
        <v>45997</v>
      </c>
      <c r="AA104" s="42">
        <f t="shared" si="15"/>
        <v>46034</v>
      </c>
      <c r="AD104" s="2" t="str">
        <f>VLOOKUP($A104,MA_KH!$A:$Q,MA_KH!O$1,0)</f>
        <v>MEGA</v>
      </c>
      <c r="AE104" s="2" t="str">
        <f>VLOOKUP($A104,MA_KH!$A:$Q,MA_KH!P$1,0)</f>
        <v>CÔNG TY TNHH MM MEGA MARKET (VIỆT NAM)</v>
      </c>
      <c r="AG104" s="122" t="str">
        <f>Table13[[#This Row],[Số hóa đơn]]&amp;Table13[[#This Row],[Tổng giá trị]]</f>
        <v>00084259340200</v>
      </c>
    </row>
    <row r="105" spans="1:33" ht="25.5" hidden="1" customHeight="1">
      <c r="A105" s="54" t="s">
        <v>189</v>
      </c>
      <c r="B105" s="54" t="s">
        <v>190</v>
      </c>
      <c r="C105" s="55">
        <v>45997</v>
      </c>
      <c r="D105" s="54" t="s">
        <v>14751</v>
      </c>
      <c r="E105" s="55">
        <v>45997</v>
      </c>
      <c r="F105" s="54" t="s">
        <v>19001</v>
      </c>
      <c r="G105" s="54" t="s">
        <v>14752</v>
      </c>
      <c r="H105" s="56">
        <v>8864782</v>
      </c>
      <c r="I105" s="57">
        <v>0</v>
      </c>
      <c r="J105" s="56">
        <v>709183</v>
      </c>
      <c r="K105" s="56">
        <v>9573965</v>
      </c>
      <c r="L105" s="64" t="s">
        <v>41</v>
      </c>
      <c r="M105" s="6">
        <f>IFERROR(VLOOKUP(Table13[[#This Row],[Số hóa đơn]],'Chi tiết tt Mega gửi'!K:L,2,0),"")</f>
        <v>46034</v>
      </c>
      <c r="O105" s="32">
        <f>IF(Table13[[#This Row],[Phân loại]]="Tồn đầu kỳ",Table13[[#This Row],[Tổng giá trị]],0)</f>
        <v>9573965</v>
      </c>
      <c r="P105" s="7">
        <f>IF(Table13[[#This Row],[Số còn phải thu ĐK]]&lt;&gt;0,0,IF(Table13[[#This Row],[Phân loại]]="Bán hàng",Table13[[#This Row],[Tổng giá trị]],-Table13[[#This Row],[Tổng giá trị]]))</f>
        <v>0</v>
      </c>
      <c r="Q105" s="32">
        <f t="shared" ref="Q105:Q115" si="19">IF(M105&lt;&gt;"",IF(O105&lt;&gt;0,O105,P105),0)</f>
        <v>9573965</v>
      </c>
      <c r="R105" s="7">
        <f>Table13[[#This Row],[Số còn phải thu ĐK]]+Table13[[#This Row],[Giá Trị HD sau CK]]-Table13[[#This Row],[Số tiền đã thu]]</f>
        <v>0</v>
      </c>
      <c r="S105" s="6">
        <f>IF(Table13[[#This Row],[Ngày hóa đơn]]&lt;&gt;"",Table13[[#This Row],[Ngày hóa đơn]],IF(Table13[[#This Row],[Ngày hạch toán]]&lt;&gt;"",Table13[[#This Row],[Ngày hạch toán]],""))</f>
        <v>45997</v>
      </c>
      <c r="T105" s="7"/>
      <c r="U105" s="6">
        <f>IF(Table13[[#This Row],[Ngày tính CN]]="","",S105+T105)</f>
        <v>45997</v>
      </c>
      <c r="V105" s="32">
        <f ca="1">IF(Table13[[#This Row],[Hạn thanh toán]]="","",IF((U105-NOW())&lt;0,0,(U105-NOW())))</f>
        <v>0</v>
      </c>
      <c r="W105" s="32"/>
      <c r="X105" s="32" t="str">
        <f t="shared" ref="X105:X115" ca="1" si="20">IF(OR(U105="",R105=0),"",IF((U105-NOW())&lt;0,-(U105-NOW()),0))</f>
        <v/>
      </c>
      <c r="Y105" s="2" t="str">
        <f t="shared" ref="Y105:Y115" si="21">IF(R105=0,"Đã thanh toán",IF(X105="","",IF(X105&lt;=0,"Chưa đến hạn thanh toán",IF(X105&lt;=30,"Nợ quá hạn 30 ngày",IF(X105&lt;=60,"Nợ quá hạn từ 30 ngày đến 60 ngày",IF(X105&lt;=90,"Nợ quá hạn từ 60 ngày đến 90 ngày",IF(X105&lt;=120,"Nợ quá hạn từ 90 ngày đến 120 ngày","Nợ quá hạn hơn 120 ngày có khả năng mất thanh toán")))))))</f>
        <v>Đã thanh toán</v>
      </c>
      <c r="Z105" s="42">
        <f t="shared" si="14"/>
        <v>45997</v>
      </c>
      <c r="AA105" s="42">
        <f t="shared" si="15"/>
        <v>46034</v>
      </c>
      <c r="AD105" s="2" t="str">
        <f>VLOOKUP($A105,MA_KH!$A:$Q,MA_KH!O$1,0)</f>
        <v>MEGA</v>
      </c>
      <c r="AE105" s="2" t="str">
        <f>VLOOKUP($A105,MA_KH!$A:$Q,MA_KH!P$1,0)</f>
        <v>CÔNG TY TNHH MM MEGA MARKET (VIỆT NAM)</v>
      </c>
      <c r="AG105" s="122" t="str">
        <f>Table13[[#This Row],[Số hóa đơn]]&amp;Table13[[#This Row],[Tổng giá trị]]</f>
        <v>000824179573965</v>
      </c>
    </row>
    <row r="106" spans="1:33" ht="25.5" hidden="1" customHeight="1">
      <c r="A106" s="58" t="s">
        <v>189</v>
      </c>
      <c r="B106" s="58" t="s">
        <v>190</v>
      </c>
      <c r="C106" s="59">
        <v>45997</v>
      </c>
      <c r="D106" s="58" t="s">
        <v>14753</v>
      </c>
      <c r="E106" s="59">
        <v>45997</v>
      </c>
      <c r="F106" s="58" t="s">
        <v>19002</v>
      </c>
      <c r="G106" s="58" t="s">
        <v>14754</v>
      </c>
      <c r="H106" s="60">
        <v>2973570</v>
      </c>
      <c r="I106" s="61">
        <v>0</v>
      </c>
      <c r="J106" s="60">
        <v>237886</v>
      </c>
      <c r="K106" s="60">
        <v>3211456</v>
      </c>
      <c r="L106" s="64" t="s">
        <v>41</v>
      </c>
      <c r="M106" s="6">
        <f>IFERROR(VLOOKUP(Table13[[#This Row],[Số hóa đơn]],'Chi tiết tt Mega gửi'!K:L,2,0),"")</f>
        <v>46034</v>
      </c>
      <c r="O106" s="32">
        <f>IF(Table13[[#This Row],[Phân loại]]="Tồn đầu kỳ",Table13[[#This Row],[Tổng giá trị]],0)</f>
        <v>3211456</v>
      </c>
      <c r="P106" s="7">
        <f>IF(Table13[[#This Row],[Số còn phải thu ĐK]]&lt;&gt;0,0,IF(Table13[[#This Row],[Phân loại]]="Bán hàng",Table13[[#This Row],[Tổng giá trị]],-Table13[[#This Row],[Tổng giá trị]]))</f>
        <v>0</v>
      </c>
      <c r="Q106" s="32">
        <f t="shared" si="19"/>
        <v>3211456</v>
      </c>
      <c r="R106" s="7">
        <f>Table13[[#This Row],[Số còn phải thu ĐK]]+Table13[[#This Row],[Giá Trị HD sau CK]]-Table13[[#This Row],[Số tiền đã thu]]</f>
        <v>0</v>
      </c>
      <c r="S106" s="6">
        <f>IF(Table13[[#This Row],[Ngày hóa đơn]]&lt;&gt;"",Table13[[#This Row],[Ngày hóa đơn]],IF(Table13[[#This Row],[Ngày hạch toán]]&lt;&gt;"",Table13[[#This Row],[Ngày hạch toán]],""))</f>
        <v>45997</v>
      </c>
      <c r="T106" s="7"/>
      <c r="U106" s="6">
        <f>IF(Table13[[#This Row],[Ngày tính CN]]="","",S106+T106)</f>
        <v>45997</v>
      </c>
      <c r="V106" s="32">
        <f ca="1">IF(Table13[[#This Row],[Hạn thanh toán]]="","",IF((U106-NOW())&lt;0,0,(U106-NOW())))</f>
        <v>0</v>
      </c>
      <c r="W106" s="32"/>
      <c r="X106" s="32" t="str">
        <f t="shared" ca="1" si="20"/>
        <v/>
      </c>
      <c r="Y106" s="2" t="str">
        <f t="shared" si="21"/>
        <v>Đã thanh toán</v>
      </c>
      <c r="Z106" s="42">
        <f t="shared" si="14"/>
        <v>45997</v>
      </c>
      <c r="AA106" s="42">
        <f t="shared" si="15"/>
        <v>46034</v>
      </c>
      <c r="AD106" s="2" t="str">
        <f>VLOOKUP($A106,MA_KH!$A:$Q,MA_KH!O$1,0)</f>
        <v>MEGA</v>
      </c>
      <c r="AE106" s="2" t="str">
        <f>VLOOKUP($A106,MA_KH!$A:$Q,MA_KH!P$1,0)</f>
        <v>CÔNG TY TNHH MM MEGA MARKET (VIỆT NAM)</v>
      </c>
      <c r="AG106" s="122" t="str">
        <f>Table13[[#This Row],[Số hóa đơn]]&amp;Table13[[#This Row],[Tổng giá trị]]</f>
        <v>000824183211456</v>
      </c>
    </row>
    <row r="107" spans="1:33" ht="25.5" hidden="1" customHeight="1">
      <c r="A107" s="54" t="s">
        <v>101</v>
      </c>
      <c r="B107" s="54" t="s">
        <v>102</v>
      </c>
      <c r="C107" s="55">
        <v>45999</v>
      </c>
      <c r="D107" s="54" t="s">
        <v>14812</v>
      </c>
      <c r="E107" s="55">
        <v>45999</v>
      </c>
      <c r="F107" s="54" t="s">
        <v>19003</v>
      </c>
      <c r="G107" s="54" t="s">
        <v>14813</v>
      </c>
      <c r="H107" s="56">
        <v>16440390</v>
      </c>
      <c r="I107" s="57">
        <v>0</v>
      </c>
      <c r="J107" s="56">
        <v>1315231</v>
      </c>
      <c r="K107" s="56">
        <v>17755621</v>
      </c>
      <c r="L107" s="64" t="s">
        <v>41</v>
      </c>
      <c r="M107" s="6">
        <f>IFERROR(VLOOKUP(Table13[[#This Row],[Số hóa đơn]],'Chi tiết tt Mega gửi'!K:L,2,0),"")</f>
        <v>46048</v>
      </c>
      <c r="O107" s="32">
        <f>IF(Table13[[#This Row],[Phân loại]]="Tồn đầu kỳ",Table13[[#This Row],[Tổng giá trị]],0)</f>
        <v>17755621</v>
      </c>
      <c r="P107" s="7">
        <f>IF(Table13[[#This Row],[Số còn phải thu ĐK]]&lt;&gt;0,0,IF(Table13[[#This Row],[Phân loại]]="Bán hàng",Table13[[#This Row],[Tổng giá trị]],-Table13[[#This Row],[Tổng giá trị]]))</f>
        <v>0</v>
      </c>
      <c r="Q107" s="32">
        <f t="shared" si="19"/>
        <v>17755621</v>
      </c>
      <c r="R107" s="7">
        <f>Table13[[#This Row],[Số còn phải thu ĐK]]+Table13[[#This Row],[Giá Trị HD sau CK]]-Table13[[#This Row],[Số tiền đã thu]]</f>
        <v>0</v>
      </c>
      <c r="S107" s="6">
        <f>IF(Table13[[#This Row],[Ngày hóa đơn]]&lt;&gt;"",Table13[[#This Row],[Ngày hóa đơn]],IF(Table13[[#This Row],[Ngày hạch toán]]&lt;&gt;"",Table13[[#This Row],[Ngày hạch toán]],""))</f>
        <v>45999</v>
      </c>
      <c r="T107" s="7"/>
      <c r="U107" s="6">
        <f>IF(Table13[[#This Row],[Ngày tính CN]]="","",S107+T107)</f>
        <v>45999</v>
      </c>
      <c r="V107" s="32">
        <f ca="1">IF(Table13[[#This Row],[Hạn thanh toán]]="","",IF((U107-NOW())&lt;0,0,(U107-NOW())))</f>
        <v>0</v>
      </c>
      <c r="W107" s="32"/>
      <c r="X107" s="32" t="str">
        <f t="shared" ca="1" si="20"/>
        <v/>
      </c>
      <c r="Y107" s="2" t="str">
        <f t="shared" si="21"/>
        <v>Đã thanh toán</v>
      </c>
      <c r="Z107" s="42">
        <f t="shared" si="14"/>
        <v>45999</v>
      </c>
      <c r="AA107" s="42">
        <f t="shared" si="15"/>
        <v>46048</v>
      </c>
      <c r="AD107" s="2" t="str">
        <f>VLOOKUP($A107,MA_KH!$A:$Q,MA_KH!O$1,0)</f>
        <v>MEGA</v>
      </c>
      <c r="AE107" s="2" t="str">
        <f>VLOOKUP($A107,MA_KH!$A:$Q,MA_KH!P$1,0)</f>
        <v>CÔNG TY TNHH MM MEGA MARKET (VIỆT NAM)</v>
      </c>
      <c r="AG107" s="122" t="str">
        <f>Table13[[#This Row],[Số hóa đơn]]&amp;Table13[[#This Row],[Tổng giá trị]]</f>
        <v>0008734217755621</v>
      </c>
    </row>
    <row r="108" spans="1:33" ht="25.5" hidden="1" customHeight="1">
      <c r="A108" s="58" t="s">
        <v>101</v>
      </c>
      <c r="B108" s="58" t="s">
        <v>102</v>
      </c>
      <c r="C108" s="59">
        <v>45999</v>
      </c>
      <c r="D108" s="58" t="s">
        <v>14814</v>
      </c>
      <c r="E108" s="59">
        <v>45999</v>
      </c>
      <c r="F108" s="58" t="s">
        <v>19004</v>
      </c>
      <c r="G108" s="58" t="s">
        <v>14815</v>
      </c>
      <c r="H108" s="60">
        <v>200732</v>
      </c>
      <c r="I108" s="61">
        <v>0</v>
      </c>
      <c r="J108" s="60">
        <v>16059</v>
      </c>
      <c r="K108" s="60">
        <v>216791</v>
      </c>
      <c r="L108" s="64" t="s">
        <v>41</v>
      </c>
      <c r="M108" s="6">
        <f>IFERROR(VLOOKUP(Table13[[#This Row],[Số hóa đơn]],'Chi tiết tt Mega gửi'!K:L,2,0),"")</f>
        <v>46048</v>
      </c>
      <c r="O108" s="32">
        <f>IF(Table13[[#This Row],[Phân loại]]="Tồn đầu kỳ",Table13[[#This Row],[Tổng giá trị]],0)</f>
        <v>216791</v>
      </c>
      <c r="P108" s="7">
        <f>IF(Table13[[#This Row],[Số còn phải thu ĐK]]&lt;&gt;0,0,IF(Table13[[#This Row],[Phân loại]]="Bán hàng",Table13[[#This Row],[Tổng giá trị]],-Table13[[#This Row],[Tổng giá trị]]))</f>
        <v>0</v>
      </c>
      <c r="Q108" s="32">
        <f t="shared" si="19"/>
        <v>216791</v>
      </c>
      <c r="R108" s="7">
        <f>Table13[[#This Row],[Số còn phải thu ĐK]]+Table13[[#This Row],[Giá Trị HD sau CK]]-Table13[[#This Row],[Số tiền đã thu]]</f>
        <v>0</v>
      </c>
      <c r="S108" s="6">
        <f>IF(Table13[[#This Row],[Ngày hóa đơn]]&lt;&gt;"",Table13[[#This Row],[Ngày hóa đơn]],IF(Table13[[#This Row],[Ngày hạch toán]]&lt;&gt;"",Table13[[#This Row],[Ngày hạch toán]],""))</f>
        <v>45999</v>
      </c>
      <c r="T108" s="7"/>
      <c r="U108" s="6">
        <f>IF(Table13[[#This Row],[Ngày tính CN]]="","",S108+T108)</f>
        <v>45999</v>
      </c>
      <c r="V108" s="32">
        <f ca="1">IF(Table13[[#This Row],[Hạn thanh toán]]="","",IF((U108-NOW())&lt;0,0,(U108-NOW())))</f>
        <v>0</v>
      </c>
      <c r="W108" s="32"/>
      <c r="X108" s="32" t="str">
        <f t="shared" ca="1" si="20"/>
        <v/>
      </c>
      <c r="Y108" s="2" t="str">
        <f t="shared" si="21"/>
        <v>Đã thanh toán</v>
      </c>
      <c r="Z108" s="42">
        <f t="shared" si="14"/>
        <v>45999</v>
      </c>
      <c r="AA108" s="42">
        <f t="shared" si="15"/>
        <v>46048</v>
      </c>
      <c r="AD108" s="2" t="str">
        <f>VLOOKUP($A108,MA_KH!$A:$Q,MA_KH!O$1,0)</f>
        <v>MEGA</v>
      </c>
      <c r="AE108" s="2" t="str">
        <f>VLOOKUP($A108,MA_KH!$A:$Q,MA_KH!P$1,0)</f>
        <v>CÔNG TY TNHH MM MEGA MARKET (VIỆT NAM)</v>
      </c>
      <c r="AG108" s="122" t="str">
        <f>Table13[[#This Row],[Số hóa đơn]]&amp;Table13[[#This Row],[Tổng giá trị]]</f>
        <v>00087340216791</v>
      </c>
    </row>
    <row r="109" spans="1:33" ht="25.5" hidden="1" customHeight="1">
      <c r="A109" s="54" t="s">
        <v>193</v>
      </c>
      <c r="B109" s="54" t="s">
        <v>194</v>
      </c>
      <c r="C109" s="55">
        <v>45999</v>
      </c>
      <c r="D109" s="54" t="s">
        <v>14755</v>
      </c>
      <c r="E109" s="55">
        <v>45999</v>
      </c>
      <c r="F109" s="54" t="s">
        <v>19005</v>
      </c>
      <c r="G109" s="54" t="s">
        <v>14756</v>
      </c>
      <c r="H109" s="56">
        <v>8951375</v>
      </c>
      <c r="I109" s="57">
        <v>0</v>
      </c>
      <c r="J109" s="56">
        <v>716110</v>
      </c>
      <c r="K109" s="56">
        <v>9667485</v>
      </c>
      <c r="L109" s="64" t="s">
        <v>41</v>
      </c>
      <c r="M109" s="6">
        <f>IFERROR(VLOOKUP(Table13[[#This Row],[Số hóa đơn]],'Chi tiết tt Mega gửi'!K:L,2,0),"")</f>
        <v>46048</v>
      </c>
      <c r="O109" s="32">
        <f>IF(Table13[[#This Row],[Phân loại]]="Tồn đầu kỳ",Table13[[#This Row],[Tổng giá trị]],0)</f>
        <v>9667485</v>
      </c>
      <c r="P109" s="7">
        <f>IF(Table13[[#This Row],[Số còn phải thu ĐK]]&lt;&gt;0,0,IF(Table13[[#This Row],[Phân loại]]="Bán hàng",Table13[[#This Row],[Tổng giá trị]],-Table13[[#This Row],[Tổng giá trị]]))</f>
        <v>0</v>
      </c>
      <c r="Q109" s="32">
        <f t="shared" si="19"/>
        <v>9667485</v>
      </c>
      <c r="R109" s="7">
        <f>Table13[[#This Row],[Số còn phải thu ĐK]]+Table13[[#This Row],[Giá Trị HD sau CK]]-Table13[[#This Row],[Số tiền đã thu]]</f>
        <v>0</v>
      </c>
      <c r="S109" s="6">
        <f>IF(Table13[[#This Row],[Ngày hóa đơn]]&lt;&gt;"",Table13[[#This Row],[Ngày hóa đơn]],IF(Table13[[#This Row],[Ngày hạch toán]]&lt;&gt;"",Table13[[#This Row],[Ngày hạch toán]],""))</f>
        <v>45999</v>
      </c>
      <c r="T109" s="7"/>
      <c r="U109" s="6">
        <f>IF(Table13[[#This Row],[Ngày tính CN]]="","",S109+T109)</f>
        <v>45999</v>
      </c>
      <c r="V109" s="32">
        <f ca="1">IF(Table13[[#This Row],[Hạn thanh toán]]="","",IF((U109-NOW())&lt;0,0,(U109-NOW())))</f>
        <v>0</v>
      </c>
      <c r="W109" s="32"/>
      <c r="X109" s="32" t="str">
        <f t="shared" ca="1" si="20"/>
        <v/>
      </c>
      <c r="Y109" s="2" t="str">
        <f t="shared" si="21"/>
        <v>Đã thanh toán</v>
      </c>
      <c r="Z109" s="42">
        <f t="shared" si="14"/>
        <v>45999</v>
      </c>
      <c r="AA109" s="42">
        <f t="shared" si="15"/>
        <v>46048</v>
      </c>
      <c r="AD109" s="2" t="str">
        <f>VLOOKUP($A109,MA_KH!$A:$Q,MA_KH!O$1,0)</f>
        <v>MEGA</v>
      </c>
      <c r="AE109" s="2" t="str">
        <f>VLOOKUP($A109,MA_KH!$A:$Q,MA_KH!P$1,0)</f>
        <v>CÔNG TY TNHH MM MEGA MARKET (VIỆT NAM)</v>
      </c>
      <c r="AG109" s="122" t="str">
        <f>Table13[[#This Row],[Số hóa đơn]]&amp;Table13[[#This Row],[Tổng giá trị]]</f>
        <v>000833449667485</v>
      </c>
    </row>
    <row r="110" spans="1:33" ht="25.5" hidden="1" customHeight="1">
      <c r="A110" s="54" t="s">
        <v>199</v>
      </c>
      <c r="B110" s="54" t="s">
        <v>200</v>
      </c>
      <c r="C110" s="55">
        <v>45999</v>
      </c>
      <c r="D110" s="54" t="s">
        <v>14757</v>
      </c>
      <c r="E110" s="55">
        <v>45999</v>
      </c>
      <c r="F110" s="54" t="s">
        <v>19006</v>
      </c>
      <c r="G110" s="54" t="s">
        <v>14758</v>
      </c>
      <c r="H110" s="56">
        <v>652500</v>
      </c>
      <c r="I110" s="57">
        <v>0</v>
      </c>
      <c r="J110" s="56">
        <v>52200</v>
      </c>
      <c r="K110" s="56">
        <v>704700</v>
      </c>
      <c r="L110" s="64" t="s">
        <v>41</v>
      </c>
      <c r="M110" s="6">
        <f>IFERROR(VLOOKUP(Table13[[#This Row],[Số hóa đơn]],'Chi tiết tt Mega gửi'!K:L,2,0),"")</f>
        <v>46048</v>
      </c>
      <c r="O110" s="32">
        <f>IF(Table13[[#This Row],[Phân loại]]="Tồn đầu kỳ",Table13[[#This Row],[Tổng giá trị]],0)</f>
        <v>704700</v>
      </c>
      <c r="P110" s="7">
        <f>IF(Table13[[#This Row],[Số còn phải thu ĐK]]&lt;&gt;0,0,IF(Table13[[#This Row],[Phân loại]]="Bán hàng",Table13[[#This Row],[Tổng giá trị]],-Table13[[#This Row],[Tổng giá trị]]))</f>
        <v>0</v>
      </c>
      <c r="Q110" s="32">
        <f t="shared" si="19"/>
        <v>704700</v>
      </c>
      <c r="R110" s="7">
        <f>Table13[[#This Row],[Số còn phải thu ĐK]]+Table13[[#This Row],[Giá Trị HD sau CK]]-Table13[[#This Row],[Số tiền đã thu]]</f>
        <v>0</v>
      </c>
      <c r="S110" s="6">
        <f>IF(Table13[[#This Row],[Ngày hóa đơn]]&lt;&gt;"",Table13[[#This Row],[Ngày hóa đơn]],IF(Table13[[#This Row],[Ngày hạch toán]]&lt;&gt;"",Table13[[#This Row],[Ngày hạch toán]],""))</f>
        <v>45999</v>
      </c>
      <c r="T110" s="7"/>
      <c r="U110" s="6">
        <f>IF(Table13[[#This Row],[Ngày tính CN]]="","",S110+T110)</f>
        <v>45999</v>
      </c>
      <c r="V110" s="32">
        <f ca="1">IF(Table13[[#This Row],[Hạn thanh toán]]="","",IF((U110-NOW())&lt;0,0,(U110-NOW())))</f>
        <v>0</v>
      </c>
      <c r="W110" s="32"/>
      <c r="X110" s="32" t="str">
        <f t="shared" ca="1" si="20"/>
        <v/>
      </c>
      <c r="Y110" s="2" t="str">
        <f t="shared" si="21"/>
        <v>Đã thanh toán</v>
      </c>
      <c r="Z110" s="42">
        <f t="shared" si="14"/>
        <v>45999</v>
      </c>
      <c r="AA110" s="42">
        <f t="shared" si="15"/>
        <v>46048</v>
      </c>
      <c r="AD110" s="2" t="str">
        <f>VLOOKUP($A110,MA_KH!$A:$Q,MA_KH!O$1,0)</f>
        <v>MEGA</v>
      </c>
      <c r="AE110" s="2" t="str">
        <f>VLOOKUP($A110,MA_KH!$A:$Q,MA_KH!P$1,0)</f>
        <v>CÔNG TY TNHH MM MEGA MARKET (VIỆT NAM)</v>
      </c>
      <c r="AG110" s="122" t="str">
        <f>Table13[[#This Row],[Số hóa đơn]]&amp;Table13[[#This Row],[Tổng giá trị]]</f>
        <v>00083345704700</v>
      </c>
    </row>
    <row r="111" spans="1:33" ht="25.5" hidden="1" customHeight="1">
      <c r="A111" s="54" t="s">
        <v>201</v>
      </c>
      <c r="B111" s="54" t="s">
        <v>202</v>
      </c>
      <c r="C111" s="55">
        <v>45999</v>
      </c>
      <c r="D111" s="54" t="s">
        <v>14759</v>
      </c>
      <c r="E111" s="55">
        <v>45999</v>
      </c>
      <c r="F111" s="54" t="s">
        <v>19007</v>
      </c>
      <c r="G111" s="54" t="s">
        <v>14760</v>
      </c>
      <c r="H111" s="56">
        <v>630000</v>
      </c>
      <c r="I111" s="57">
        <v>0</v>
      </c>
      <c r="J111" s="56">
        <v>50400</v>
      </c>
      <c r="K111" s="56">
        <v>680400</v>
      </c>
      <c r="L111" s="64" t="s">
        <v>41</v>
      </c>
      <c r="M111" s="6">
        <f>IFERROR(VLOOKUP(Table13[[#This Row],[Số hóa đơn]],'Chi tiết tt Mega gửi'!K:L,2,0),"")</f>
        <v>46048</v>
      </c>
      <c r="O111" s="32">
        <f>IF(Table13[[#This Row],[Phân loại]]="Tồn đầu kỳ",Table13[[#This Row],[Tổng giá trị]],0)</f>
        <v>680400</v>
      </c>
      <c r="P111" s="7">
        <f>IF(Table13[[#This Row],[Số còn phải thu ĐK]]&lt;&gt;0,0,IF(Table13[[#This Row],[Phân loại]]="Bán hàng",Table13[[#This Row],[Tổng giá trị]],-Table13[[#This Row],[Tổng giá trị]]))</f>
        <v>0</v>
      </c>
      <c r="Q111" s="32">
        <f t="shared" si="19"/>
        <v>680400</v>
      </c>
      <c r="R111" s="7">
        <f>Table13[[#This Row],[Số còn phải thu ĐK]]+Table13[[#This Row],[Giá Trị HD sau CK]]-Table13[[#This Row],[Số tiền đã thu]]</f>
        <v>0</v>
      </c>
      <c r="S111" s="6">
        <f>IF(Table13[[#This Row],[Ngày hóa đơn]]&lt;&gt;"",Table13[[#This Row],[Ngày hóa đơn]],IF(Table13[[#This Row],[Ngày hạch toán]]&lt;&gt;"",Table13[[#This Row],[Ngày hạch toán]],""))</f>
        <v>45999</v>
      </c>
      <c r="T111" s="7"/>
      <c r="U111" s="6">
        <f>IF(Table13[[#This Row],[Ngày tính CN]]="","",S111+T111)</f>
        <v>45999</v>
      </c>
      <c r="V111" s="32">
        <f ca="1">IF(Table13[[#This Row],[Hạn thanh toán]]="","",IF((U111-NOW())&lt;0,0,(U111-NOW())))</f>
        <v>0</v>
      </c>
      <c r="W111" s="32"/>
      <c r="X111" s="32" t="str">
        <f t="shared" ca="1" si="20"/>
        <v/>
      </c>
      <c r="Y111" s="2" t="str">
        <f t="shared" si="21"/>
        <v>Đã thanh toán</v>
      </c>
      <c r="Z111" s="42">
        <f t="shared" si="14"/>
        <v>45999</v>
      </c>
      <c r="AA111" s="42">
        <f t="shared" si="15"/>
        <v>46048</v>
      </c>
      <c r="AD111" s="2" t="str">
        <f>VLOOKUP($A111,MA_KH!$A:$Q,MA_KH!O$1,0)</f>
        <v>MEGA</v>
      </c>
      <c r="AE111" s="2" t="str">
        <f>VLOOKUP($A111,MA_KH!$A:$Q,MA_KH!P$1,0)</f>
        <v>CÔNG TY TNHH MM MEGA MARKET (VIỆT NAM)</v>
      </c>
      <c r="AG111" s="122" t="str">
        <f>Table13[[#This Row],[Số hóa đơn]]&amp;Table13[[#This Row],[Tổng giá trị]]</f>
        <v>00083346680400</v>
      </c>
    </row>
    <row r="112" spans="1:33" ht="25.5" hidden="1" customHeight="1">
      <c r="A112" s="54" t="s">
        <v>189</v>
      </c>
      <c r="B112" s="54" t="s">
        <v>190</v>
      </c>
      <c r="C112" s="55">
        <v>45999</v>
      </c>
      <c r="D112" s="54" t="s">
        <v>14761</v>
      </c>
      <c r="E112" s="55">
        <v>45999</v>
      </c>
      <c r="F112" s="54" t="s">
        <v>19008</v>
      </c>
      <c r="G112" s="54" t="s">
        <v>14762</v>
      </c>
      <c r="H112" s="56">
        <v>1339275</v>
      </c>
      <c r="I112" s="57">
        <v>0</v>
      </c>
      <c r="J112" s="56">
        <v>107142</v>
      </c>
      <c r="K112" s="56">
        <v>1446417</v>
      </c>
      <c r="L112" s="64" t="s">
        <v>41</v>
      </c>
      <c r="M112" s="6">
        <f>IFERROR(VLOOKUP(Table13[[#This Row],[Số hóa đơn]],'Chi tiết tt Mega gửi'!K:L,2,0),"")</f>
        <v>46048</v>
      </c>
      <c r="O112" s="32">
        <f>IF(Table13[[#This Row],[Phân loại]]="Tồn đầu kỳ",Table13[[#This Row],[Tổng giá trị]],0)</f>
        <v>1446417</v>
      </c>
      <c r="P112" s="7">
        <f>IF(Table13[[#This Row],[Số còn phải thu ĐK]]&lt;&gt;0,0,IF(Table13[[#This Row],[Phân loại]]="Bán hàng",Table13[[#This Row],[Tổng giá trị]],-Table13[[#This Row],[Tổng giá trị]]))</f>
        <v>0</v>
      </c>
      <c r="Q112" s="32">
        <f t="shared" si="19"/>
        <v>1446417</v>
      </c>
      <c r="R112" s="7">
        <f>Table13[[#This Row],[Số còn phải thu ĐK]]+Table13[[#This Row],[Giá Trị HD sau CK]]-Table13[[#This Row],[Số tiền đã thu]]</f>
        <v>0</v>
      </c>
      <c r="S112" s="6">
        <f>IF(Table13[[#This Row],[Ngày hóa đơn]]&lt;&gt;"",Table13[[#This Row],[Ngày hóa đơn]],IF(Table13[[#This Row],[Ngày hạch toán]]&lt;&gt;"",Table13[[#This Row],[Ngày hạch toán]],""))</f>
        <v>45999</v>
      </c>
      <c r="T112" s="7"/>
      <c r="U112" s="6">
        <f>IF(Table13[[#This Row],[Ngày tính CN]]="","",S112+T112)</f>
        <v>45999</v>
      </c>
      <c r="V112" s="32">
        <f ca="1">IF(Table13[[#This Row],[Hạn thanh toán]]="","",IF((U112-NOW())&lt;0,0,(U112-NOW())))</f>
        <v>0</v>
      </c>
      <c r="W112" s="32"/>
      <c r="X112" s="32" t="str">
        <f t="shared" ca="1" si="20"/>
        <v/>
      </c>
      <c r="Y112" s="2" t="str">
        <f t="shared" si="21"/>
        <v>Đã thanh toán</v>
      </c>
      <c r="Z112" s="42">
        <f t="shared" si="14"/>
        <v>45999</v>
      </c>
      <c r="AA112" s="42">
        <f t="shared" si="15"/>
        <v>46048</v>
      </c>
      <c r="AD112" s="2" t="str">
        <f>VLOOKUP($A112,MA_KH!$A:$Q,MA_KH!O$1,0)</f>
        <v>MEGA</v>
      </c>
      <c r="AE112" s="2" t="str">
        <f>VLOOKUP($A112,MA_KH!$A:$Q,MA_KH!P$1,0)</f>
        <v>CÔNG TY TNHH MM MEGA MARKET (VIỆT NAM)</v>
      </c>
      <c r="AG112" s="122" t="str">
        <f>Table13[[#This Row],[Số hóa đơn]]&amp;Table13[[#This Row],[Tổng giá trị]]</f>
        <v>000833471446417</v>
      </c>
    </row>
    <row r="113" spans="1:33" ht="25.5" hidden="1" customHeight="1">
      <c r="A113" s="58" t="s">
        <v>250</v>
      </c>
      <c r="B113" s="58" t="s">
        <v>251</v>
      </c>
      <c r="C113" s="59">
        <v>45999</v>
      </c>
      <c r="D113" s="58" t="s">
        <v>14763</v>
      </c>
      <c r="E113" s="59">
        <v>45999</v>
      </c>
      <c r="F113" s="58" t="s">
        <v>19009</v>
      </c>
      <c r="G113" s="58" t="s">
        <v>14764</v>
      </c>
      <c r="H113" s="60">
        <v>1468620</v>
      </c>
      <c r="I113" s="61">
        <v>0</v>
      </c>
      <c r="J113" s="60">
        <v>117490</v>
      </c>
      <c r="K113" s="60">
        <v>1586110</v>
      </c>
      <c r="L113" s="64" t="s">
        <v>41</v>
      </c>
      <c r="M113" s="6">
        <f>IFERROR(VLOOKUP(Table13[[#This Row],[Số hóa đơn]],'Chi tiết tt Mega gửi'!K:L,2,0),"")</f>
        <v>46048</v>
      </c>
      <c r="O113" s="32">
        <f>IF(Table13[[#This Row],[Phân loại]]="Tồn đầu kỳ",Table13[[#This Row],[Tổng giá trị]],0)</f>
        <v>1586110</v>
      </c>
      <c r="P113" s="7">
        <f>IF(Table13[[#This Row],[Số còn phải thu ĐK]]&lt;&gt;0,0,IF(Table13[[#This Row],[Phân loại]]="Bán hàng",Table13[[#This Row],[Tổng giá trị]],-Table13[[#This Row],[Tổng giá trị]]))</f>
        <v>0</v>
      </c>
      <c r="Q113" s="32">
        <f t="shared" si="19"/>
        <v>1586110</v>
      </c>
      <c r="R113" s="7">
        <f>Table13[[#This Row],[Số còn phải thu ĐK]]+Table13[[#This Row],[Giá Trị HD sau CK]]-Table13[[#This Row],[Số tiền đã thu]]</f>
        <v>0</v>
      </c>
      <c r="S113" s="6">
        <f>IF(Table13[[#This Row],[Ngày hóa đơn]]&lt;&gt;"",Table13[[#This Row],[Ngày hóa đơn]],IF(Table13[[#This Row],[Ngày hạch toán]]&lt;&gt;"",Table13[[#This Row],[Ngày hạch toán]],""))</f>
        <v>45999</v>
      </c>
      <c r="T113" s="7"/>
      <c r="U113" s="6">
        <f>IF(Table13[[#This Row],[Ngày tính CN]]="","",S113+T113)</f>
        <v>45999</v>
      </c>
      <c r="V113" s="32">
        <f ca="1">IF(Table13[[#This Row],[Hạn thanh toán]]="","",IF((U113-NOW())&lt;0,0,(U113-NOW())))</f>
        <v>0</v>
      </c>
      <c r="W113" s="32"/>
      <c r="X113" s="32" t="str">
        <f t="shared" ca="1" si="20"/>
        <v/>
      </c>
      <c r="Y113" s="2" t="str">
        <f t="shared" si="21"/>
        <v>Đã thanh toán</v>
      </c>
      <c r="Z113" s="42">
        <f t="shared" si="14"/>
        <v>45999</v>
      </c>
      <c r="AA113" s="42">
        <f t="shared" si="15"/>
        <v>46048</v>
      </c>
      <c r="AD113" s="2" t="str">
        <f>VLOOKUP($A113,MA_KH!$A:$Q,MA_KH!O$1,0)</f>
        <v>MEGA</v>
      </c>
      <c r="AE113" s="2" t="str">
        <f>VLOOKUP($A113,MA_KH!$A:$Q,MA_KH!P$1,0)</f>
        <v>CÔNG TY TNHH MM MEGA MARKET (VIỆT NAM)</v>
      </c>
      <c r="AG113" s="122" t="str">
        <f>Table13[[#This Row],[Số hóa đơn]]&amp;Table13[[#This Row],[Tổng giá trị]]</f>
        <v>000833481586110</v>
      </c>
    </row>
    <row r="114" spans="1:33" ht="25.5" hidden="1" customHeight="1">
      <c r="A114" s="54" t="s">
        <v>295</v>
      </c>
      <c r="B114" s="54" t="s">
        <v>296</v>
      </c>
      <c r="C114" s="55">
        <v>46000</v>
      </c>
      <c r="D114" s="54" t="s">
        <v>14765</v>
      </c>
      <c r="E114" s="55">
        <v>46000</v>
      </c>
      <c r="F114" s="54" t="s">
        <v>19010</v>
      </c>
      <c r="G114" s="54" t="s">
        <v>14766</v>
      </c>
      <c r="H114" s="56">
        <v>446425</v>
      </c>
      <c r="I114" s="57">
        <v>0</v>
      </c>
      <c r="J114" s="56">
        <v>35714</v>
      </c>
      <c r="K114" s="56">
        <v>482139</v>
      </c>
      <c r="L114" s="64" t="s">
        <v>41</v>
      </c>
      <c r="M114" s="6">
        <f>IFERROR(VLOOKUP(Table13[[#This Row],[Số hóa đơn]],'Chi tiết tt Mega gửi'!K:L,2,0),"")</f>
        <v>46034</v>
      </c>
      <c r="O114" s="32">
        <f>IF(Table13[[#This Row],[Phân loại]]="Tồn đầu kỳ",Table13[[#This Row],[Tổng giá trị]],0)</f>
        <v>482139</v>
      </c>
      <c r="P114" s="7">
        <f>IF(Table13[[#This Row],[Số còn phải thu ĐK]]&lt;&gt;0,0,IF(Table13[[#This Row],[Phân loại]]="Bán hàng",Table13[[#This Row],[Tổng giá trị]],-Table13[[#This Row],[Tổng giá trị]]))</f>
        <v>0</v>
      </c>
      <c r="Q114" s="32">
        <f t="shared" si="19"/>
        <v>482139</v>
      </c>
      <c r="R114" s="7">
        <f>Table13[[#This Row],[Số còn phải thu ĐK]]+Table13[[#This Row],[Giá Trị HD sau CK]]-Table13[[#This Row],[Số tiền đã thu]]</f>
        <v>0</v>
      </c>
      <c r="S114" s="6">
        <f>IF(Table13[[#This Row],[Ngày hóa đơn]]&lt;&gt;"",Table13[[#This Row],[Ngày hóa đơn]],IF(Table13[[#This Row],[Ngày hạch toán]]&lt;&gt;"",Table13[[#This Row],[Ngày hạch toán]],""))</f>
        <v>46000</v>
      </c>
      <c r="T114" s="7"/>
      <c r="U114" s="6">
        <f>IF(Table13[[#This Row],[Ngày tính CN]]="","",S114+T114)</f>
        <v>46000</v>
      </c>
      <c r="V114" s="32">
        <f ca="1">IF(Table13[[#This Row],[Hạn thanh toán]]="","",IF((U114-NOW())&lt;0,0,(U114-NOW())))</f>
        <v>0</v>
      </c>
      <c r="W114" s="32"/>
      <c r="X114" s="32" t="str">
        <f t="shared" ca="1" si="20"/>
        <v/>
      </c>
      <c r="Y114" s="2" t="str">
        <f t="shared" si="21"/>
        <v>Đã thanh toán</v>
      </c>
      <c r="Z114" s="42">
        <f t="shared" si="14"/>
        <v>46000</v>
      </c>
      <c r="AA114" s="42">
        <f t="shared" si="15"/>
        <v>46034</v>
      </c>
      <c r="AD114" s="2" t="str">
        <f>VLOOKUP($A114,MA_KH!$A:$Q,MA_KH!O$1,0)</f>
        <v>MEGA</v>
      </c>
      <c r="AE114" s="2" t="str">
        <f>VLOOKUP($A114,MA_KH!$A:$Q,MA_KH!P$1,0)</f>
        <v>CÔNG TY TNHH MM MEGA MARKET (VIỆT NAM)</v>
      </c>
      <c r="AG114" s="122" t="str">
        <f>Table13[[#This Row],[Số hóa đơn]]&amp;Table13[[#This Row],[Tổng giá trị]]</f>
        <v>00082192482139</v>
      </c>
    </row>
    <row r="115" spans="1:33" ht="25.5" hidden="1" customHeight="1">
      <c r="A115" s="58" t="s">
        <v>295</v>
      </c>
      <c r="B115" s="58" t="s">
        <v>296</v>
      </c>
      <c r="C115" s="59">
        <v>46000</v>
      </c>
      <c r="D115" s="58" t="s">
        <v>14767</v>
      </c>
      <c r="E115" s="59">
        <v>46000</v>
      </c>
      <c r="F115" s="58" t="s">
        <v>19011</v>
      </c>
      <c r="G115" s="58" t="s">
        <v>14768</v>
      </c>
      <c r="H115" s="60">
        <v>652500</v>
      </c>
      <c r="I115" s="61">
        <v>0</v>
      </c>
      <c r="J115" s="60">
        <v>52200</v>
      </c>
      <c r="K115" s="60">
        <v>704700</v>
      </c>
      <c r="L115" s="64" t="s">
        <v>41</v>
      </c>
      <c r="M115" s="6">
        <f>IFERROR(VLOOKUP(Table13[[#This Row],[Số hóa đơn]],'Chi tiết tt Mega gửi'!K:L,2,0),"")</f>
        <v>46034</v>
      </c>
      <c r="O115" s="32">
        <f>IF(Table13[[#This Row],[Phân loại]]="Tồn đầu kỳ",Table13[[#This Row],[Tổng giá trị]],0)</f>
        <v>704700</v>
      </c>
      <c r="P115" s="7">
        <f>IF(Table13[[#This Row],[Số còn phải thu ĐK]]&lt;&gt;0,0,IF(Table13[[#This Row],[Phân loại]]="Bán hàng",Table13[[#This Row],[Tổng giá trị]],-Table13[[#This Row],[Tổng giá trị]]))</f>
        <v>0</v>
      </c>
      <c r="Q115" s="32">
        <f t="shared" si="19"/>
        <v>704700</v>
      </c>
      <c r="R115" s="7">
        <f>Table13[[#This Row],[Số còn phải thu ĐK]]+Table13[[#This Row],[Giá Trị HD sau CK]]-Table13[[#This Row],[Số tiền đã thu]]</f>
        <v>0</v>
      </c>
      <c r="S115" s="6">
        <f>IF(Table13[[#This Row],[Ngày hóa đơn]]&lt;&gt;"",Table13[[#This Row],[Ngày hóa đơn]],IF(Table13[[#This Row],[Ngày hạch toán]]&lt;&gt;"",Table13[[#This Row],[Ngày hạch toán]],""))</f>
        <v>46000</v>
      </c>
      <c r="T115" s="7"/>
      <c r="U115" s="6">
        <f>IF(Table13[[#This Row],[Ngày tính CN]]="","",S115+T115)</f>
        <v>46000</v>
      </c>
      <c r="V115" s="32">
        <f ca="1">IF(Table13[[#This Row],[Hạn thanh toán]]="","",IF((U115-NOW())&lt;0,0,(U115-NOW())))</f>
        <v>0</v>
      </c>
      <c r="W115" s="32"/>
      <c r="X115" s="32" t="str">
        <f t="shared" ca="1" si="20"/>
        <v/>
      </c>
      <c r="Y115" s="2" t="str">
        <f t="shared" si="21"/>
        <v>Đã thanh toán</v>
      </c>
      <c r="Z115" s="42">
        <f t="shared" si="14"/>
        <v>46000</v>
      </c>
      <c r="AA115" s="42">
        <f t="shared" si="15"/>
        <v>46034</v>
      </c>
      <c r="AD115" s="2" t="str">
        <f>VLOOKUP($A115,MA_KH!$A:$Q,MA_KH!O$1,0)</f>
        <v>MEGA</v>
      </c>
      <c r="AE115" s="2" t="str">
        <f>VLOOKUP($A115,MA_KH!$A:$Q,MA_KH!P$1,0)</f>
        <v>CÔNG TY TNHH MM MEGA MARKET (VIỆT NAM)</v>
      </c>
      <c r="AG115" s="122" t="str">
        <f>Table13[[#This Row],[Số hóa đơn]]&amp;Table13[[#This Row],[Tổng giá trị]]</f>
        <v>00082193704700</v>
      </c>
    </row>
    <row r="116" spans="1:33" ht="25.5" hidden="1" customHeight="1">
      <c r="A116" s="58" t="s">
        <v>258</v>
      </c>
      <c r="B116" s="58" t="s">
        <v>259</v>
      </c>
      <c r="C116" s="59">
        <v>46001</v>
      </c>
      <c r="D116" s="58" t="s">
        <v>14769</v>
      </c>
      <c r="E116" s="59">
        <v>46001</v>
      </c>
      <c r="F116" s="58" t="s">
        <v>19012</v>
      </c>
      <c r="G116" s="58" t="s">
        <v>14770</v>
      </c>
      <c r="H116" s="60">
        <v>2381320</v>
      </c>
      <c r="I116" s="61">
        <v>0</v>
      </c>
      <c r="J116" s="60">
        <v>190506</v>
      </c>
      <c r="K116" s="60">
        <v>2571826</v>
      </c>
      <c r="L116" s="64" t="s">
        <v>41</v>
      </c>
      <c r="M116" s="6">
        <f>IFERROR(VLOOKUP(Table13[[#This Row],[Số hóa đơn]],'Chi tiết tt Mega gửi'!K:L,2,0),"")</f>
        <v>46048</v>
      </c>
      <c r="O116" s="32">
        <f>IF(Table13[[#This Row],[Phân loại]]="Tồn đầu kỳ",Table13[[#This Row],[Tổng giá trị]],0)</f>
        <v>2571826</v>
      </c>
      <c r="P116" s="7">
        <f>IF(Table13[[#This Row],[Số còn phải thu ĐK]]&lt;&gt;0,0,IF(Table13[[#This Row],[Phân loại]]="Bán hàng",Table13[[#This Row],[Tổng giá trị]],-Table13[[#This Row],[Tổng giá trị]]))</f>
        <v>0</v>
      </c>
      <c r="Q116" s="32">
        <f>IF(M116&lt;&gt;"",IF(O116&lt;&gt;0,O116,P116),0)</f>
        <v>2571826</v>
      </c>
      <c r="R116" s="7">
        <f>Table13[[#This Row],[Số còn phải thu ĐK]]+Table13[[#This Row],[Giá Trị HD sau CK]]-Table13[[#This Row],[Số tiền đã thu]]</f>
        <v>0</v>
      </c>
      <c r="S116" s="6">
        <f>IF(Table13[[#This Row],[Ngày hóa đơn]]&lt;&gt;"",Table13[[#This Row],[Ngày hóa đơn]],IF(Table13[[#This Row],[Ngày hạch toán]]&lt;&gt;"",Table13[[#This Row],[Ngày hạch toán]],""))</f>
        <v>46001</v>
      </c>
      <c r="T116" s="7"/>
      <c r="U116" s="6">
        <f>IF(Table13[[#This Row],[Ngày tính CN]]="","",S116+T116)</f>
        <v>46001</v>
      </c>
      <c r="V116" s="32">
        <f ca="1">IF(Table13[[#This Row],[Hạn thanh toán]]="","",IF((U116-NOW())&lt;0,0,(U116-NOW())))</f>
        <v>0</v>
      </c>
      <c r="W116" s="32"/>
      <c r="X116" s="32" t="str">
        <f ca="1">IF(OR(U116="",R116=0),"",IF((U116-NOW())&lt;0,-(U116-NOW()),0))</f>
        <v/>
      </c>
      <c r="Y116" s="2" t="str">
        <f>IF(R116=0,"Đã thanh toán",IF(X116="","",IF(X116&lt;=0,"Chưa đến hạn thanh toán",IF(X116&lt;=30,"Nợ quá hạn 30 ngày",IF(X116&lt;=60,"Nợ quá hạn từ 30 ngày đến 60 ngày",IF(X116&lt;=90,"Nợ quá hạn từ 60 ngày đến 90 ngày",IF(X116&lt;=120,"Nợ quá hạn từ 90 ngày đến 120 ngày","Nợ quá hạn hơn 120 ngày có khả năng mất thanh toán")))))))</f>
        <v>Đã thanh toán</v>
      </c>
      <c r="Z116" s="42">
        <f t="shared" si="14"/>
        <v>46001</v>
      </c>
      <c r="AA116" s="42">
        <f t="shared" si="15"/>
        <v>46048</v>
      </c>
      <c r="AD116" s="2" t="str">
        <f>VLOOKUP($A116,MA_KH!$A:$Q,MA_KH!O$1,0)</f>
        <v>MEGA</v>
      </c>
      <c r="AE116" s="2" t="str">
        <f>VLOOKUP($A116,MA_KH!$A:$Q,MA_KH!P$1,0)</f>
        <v>CÔNG TY TNHH MM MEGA MARKET (VIỆT NAM)</v>
      </c>
      <c r="AG116" s="122" t="str">
        <f>Table13[[#This Row],[Số hóa đơn]]&amp;Table13[[#This Row],[Tổng giá trị]]</f>
        <v>000833492571826</v>
      </c>
    </row>
    <row r="117" spans="1:33" ht="25.5" hidden="1" customHeight="1">
      <c r="A117" s="54" t="s">
        <v>189</v>
      </c>
      <c r="B117" s="54" t="s">
        <v>190</v>
      </c>
      <c r="C117" s="55">
        <v>46002</v>
      </c>
      <c r="D117" s="54" t="s">
        <v>14816</v>
      </c>
      <c r="E117" s="55">
        <v>46002</v>
      </c>
      <c r="F117" s="54" t="s">
        <v>19013</v>
      </c>
      <c r="G117" s="54" t="s">
        <v>14817</v>
      </c>
      <c r="H117" s="56">
        <v>1003660</v>
      </c>
      <c r="I117" s="57">
        <v>0</v>
      </c>
      <c r="J117" s="56">
        <v>80293</v>
      </c>
      <c r="K117" s="56">
        <v>1083953</v>
      </c>
      <c r="L117" s="64" t="s">
        <v>41</v>
      </c>
      <c r="M117" s="6">
        <f>IFERROR(VLOOKUP(Table13[[#This Row],[Số hóa đơn]],'Chi tiết tt Mega gửi'!K:L,2,0),"")</f>
        <v>46048</v>
      </c>
      <c r="O117" s="32">
        <f>IF(Table13[[#This Row],[Phân loại]]="Tồn đầu kỳ",Table13[[#This Row],[Tổng giá trị]],0)</f>
        <v>1083953</v>
      </c>
      <c r="P117" s="7">
        <f>IF(Table13[[#This Row],[Số còn phải thu ĐK]]&lt;&gt;0,0,IF(Table13[[#This Row],[Phân loại]]="Bán hàng",Table13[[#This Row],[Tổng giá trị]],-Table13[[#This Row],[Tổng giá trị]]))</f>
        <v>0</v>
      </c>
      <c r="Q117" s="32">
        <f t="shared" ref="Q117:Q130" si="22">IF(M117&lt;&gt;"",IF(O117&lt;&gt;0,O117,P117),0)</f>
        <v>1083953</v>
      </c>
      <c r="R117" s="7">
        <f>Table13[[#This Row],[Số còn phải thu ĐK]]+Table13[[#This Row],[Giá Trị HD sau CK]]-Table13[[#This Row],[Số tiền đã thu]]</f>
        <v>0</v>
      </c>
      <c r="S117" s="6">
        <f>IF(Table13[[#This Row],[Ngày hóa đơn]]&lt;&gt;"",Table13[[#This Row],[Ngày hóa đơn]],IF(Table13[[#This Row],[Ngày hạch toán]]&lt;&gt;"",Table13[[#This Row],[Ngày hạch toán]],""))</f>
        <v>46002</v>
      </c>
      <c r="T117" s="7"/>
      <c r="U117" s="6">
        <f>IF(Table13[[#This Row],[Ngày tính CN]]="","",S117+T117)</f>
        <v>46002</v>
      </c>
      <c r="V117" s="32">
        <f ca="1">IF(Table13[[#This Row],[Hạn thanh toán]]="","",IF((U117-NOW())&lt;0,0,(U117-NOW())))</f>
        <v>0</v>
      </c>
      <c r="W117" s="32"/>
      <c r="X117" s="32" t="str">
        <f t="shared" ref="X117:X130" ca="1" si="23">IF(OR(U117="",R117=0),"",IF((U117-NOW())&lt;0,-(U117-NOW()),0))</f>
        <v/>
      </c>
      <c r="Y117" s="2" t="str">
        <f t="shared" ref="Y117:Y130" si="24">IF(R117=0,"Đã thanh toán",IF(X117="","",IF(X117&lt;=0,"Chưa đến hạn thanh toán",IF(X117&lt;=30,"Nợ quá hạn 30 ngày",IF(X117&lt;=60,"Nợ quá hạn từ 30 ngày đến 60 ngày",IF(X117&lt;=90,"Nợ quá hạn từ 60 ngày đến 90 ngày",IF(X117&lt;=120,"Nợ quá hạn từ 90 ngày đến 120 ngày","Nợ quá hạn hơn 120 ngày có khả năng mất thanh toán")))))))</f>
        <v>Đã thanh toán</v>
      </c>
      <c r="Z117" s="42">
        <f t="shared" si="14"/>
        <v>46002</v>
      </c>
      <c r="AA117" s="42">
        <f t="shared" si="15"/>
        <v>46048</v>
      </c>
      <c r="AD117" s="2" t="str">
        <f>VLOOKUP($A117,MA_KH!$A:$Q,MA_KH!O$1,0)</f>
        <v>MEGA</v>
      </c>
      <c r="AE117" s="2" t="str">
        <f>VLOOKUP($A117,MA_KH!$A:$Q,MA_KH!P$1,0)</f>
        <v>CÔNG TY TNHH MM MEGA MARKET (VIỆT NAM)</v>
      </c>
      <c r="AG117" s="122" t="str">
        <f>Table13[[#This Row],[Số hóa đơn]]&amp;Table13[[#This Row],[Tổng giá trị]]</f>
        <v>000839301083953</v>
      </c>
    </row>
    <row r="118" spans="1:33" ht="25.5" hidden="1" customHeight="1">
      <c r="A118" s="54" t="s">
        <v>189</v>
      </c>
      <c r="B118" s="54" t="s">
        <v>190</v>
      </c>
      <c r="C118" s="55">
        <v>46002</v>
      </c>
      <c r="D118" s="54" t="s">
        <v>14818</v>
      </c>
      <c r="E118" s="55">
        <v>46002</v>
      </c>
      <c r="F118" s="54" t="s">
        <v>19014</v>
      </c>
      <c r="G118" s="54" t="s">
        <v>14819</v>
      </c>
      <c r="H118" s="56">
        <v>5636840</v>
      </c>
      <c r="I118" s="57">
        <v>0</v>
      </c>
      <c r="J118" s="56">
        <v>450947</v>
      </c>
      <c r="K118" s="56">
        <v>6087787</v>
      </c>
      <c r="L118" s="64" t="s">
        <v>41</v>
      </c>
      <c r="M118" s="6">
        <f>IFERROR(VLOOKUP(Table13[[#This Row],[Số hóa đơn]],'Chi tiết tt Mega gửi'!K:L,2,0),"")</f>
        <v>46048</v>
      </c>
      <c r="O118" s="32">
        <f>IF(Table13[[#This Row],[Phân loại]]="Tồn đầu kỳ",Table13[[#This Row],[Tổng giá trị]],0)</f>
        <v>6087787</v>
      </c>
      <c r="P118" s="7">
        <f>IF(Table13[[#This Row],[Số còn phải thu ĐK]]&lt;&gt;0,0,IF(Table13[[#This Row],[Phân loại]]="Bán hàng",Table13[[#This Row],[Tổng giá trị]],-Table13[[#This Row],[Tổng giá trị]]))</f>
        <v>0</v>
      </c>
      <c r="Q118" s="32">
        <f t="shared" si="22"/>
        <v>6087787</v>
      </c>
      <c r="R118" s="7">
        <f>Table13[[#This Row],[Số còn phải thu ĐK]]+Table13[[#This Row],[Giá Trị HD sau CK]]-Table13[[#This Row],[Số tiền đã thu]]</f>
        <v>0</v>
      </c>
      <c r="S118" s="6">
        <f>IF(Table13[[#This Row],[Ngày hóa đơn]]&lt;&gt;"",Table13[[#This Row],[Ngày hóa đơn]],IF(Table13[[#This Row],[Ngày hạch toán]]&lt;&gt;"",Table13[[#This Row],[Ngày hạch toán]],""))</f>
        <v>46002</v>
      </c>
      <c r="T118" s="7"/>
      <c r="U118" s="6">
        <f>IF(Table13[[#This Row],[Ngày tính CN]]="","",S118+T118)</f>
        <v>46002</v>
      </c>
      <c r="V118" s="32">
        <f ca="1">IF(Table13[[#This Row],[Hạn thanh toán]]="","",IF((U118-NOW())&lt;0,0,(U118-NOW())))</f>
        <v>0</v>
      </c>
      <c r="W118" s="32"/>
      <c r="X118" s="32" t="str">
        <f t="shared" ca="1" si="23"/>
        <v/>
      </c>
      <c r="Y118" s="2" t="str">
        <f t="shared" si="24"/>
        <v>Đã thanh toán</v>
      </c>
      <c r="Z118" s="42">
        <f t="shared" si="14"/>
        <v>46002</v>
      </c>
      <c r="AA118" s="42">
        <f t="shared" si="15"/>
        <v>46048</v>
      </c>
      <c r="AD118" s="2" t="str">
        <f>VLOOKUP($A118,MA_KH!$A:$Q,MA_KH!O$1,0)</f>
        <v>MEGA</v>
      </c>
      <c r="AE118" s="2" t="str">
        <f>VLOOKUP($A118,MA_KH!$A:$Q,MA_KH!P$1,0)</f>
        <v>CÔNG TY TNHH MM MEGA MARKET (VIỆT NAM)</v>
      </c>
      <c r="AG118" s="122" t="str">
        <f>Table13[[#This Row],[Số hóa đơn]]&amp;Table13[[#This Row],[Tổng giá trị]]</f>
        <v>000839316087787</v>
      </c>
    </row>
    <row r="119" spans="1:33" ht="25.5" hidden="1" customHeight="1">
      <c r="A119" s="54" t="s">
        <v>189</v>
      </c>
      <c r="B119" s="54" t="s">
        <v>190</v>
      </c>
      <c r="C119" s="55">
        <v>46002</v>
      </c>
      <c r="D119" s="54" t="s">
        <v>14820</v>
      </c>
      <c r="E119" s="55">
        <v>46002</v>
      </c>
      <c r="F119" s="54" t="s">
        <v>19015</v>
      </c>
      <c r="G119" s="54" t="s">
        <v>14821</v>
      </c>
      <c r="H119" s="56">
        <v>7170255</v>
      </c>
      <c r="I119" s="57">
        <v>0</v>
      </c>
      <c r="J119" s="56">
        <v>573620</v>
      </c>
      <c r="K119" s="56">
        <v>7743875</v>
      </c>
      <c r="L119" s="64" t="s">
        <v>41</v>
      </c>
      <c r="M119" s="6">
        <f>IFERROR(VLOOKUP(Table13[[#This Row],[Số hóa đơn]],'Chi tiết tt Mega gửi'!K:L,2,0),"")</f>
        <v>46048</v>
      </c>
      <c r="O119" s="32">
        <f>IF(Table13[[#This Row],[Phân loại]]="Tồn đầu kỳ",Table13[[#This Row],[Tổng giá trị]],0)</f>
        <v>7743875</v>
      </c>
      <c r="P119" s="7">
        <f>IF(Table13[[#This Row],[Số còn phải thu ĐK]]&lt;&gt;0,0,IF(Table13[[#This Row],[Phân loại]]="Bán hàng",Table13[[#This Row],[Tổng giá trị]],-Table13[[#This Row],[Tổng giá trị]]))</f>
        <v>0</v>
      </c>
      <c r="Q119" s="32">
        <f t="shared" si="22"/>
        <v>7743875</v>
      </c>
      <c r="R119" s="7">
        <f>Table13[[#This Row],[Số còn phải thu ĐK]]+Table13[[#This Row],[Giá Trị HD sau CK]]-Table13[[#This Row],[Số tiền đã thu]]</f>
        <v>0</v>
      </c>
      <c r="S119" s="6">
        <f>IF(Table13[[#This Row],[Ngày hóa đơn]]&lt;&gt;"",Table13[[#This Row],[Ngày hóa đơn]],IF(Table13[[#This Row],[Ngày hạch toán]]&lt;&gt;"",Table13[[#This Row],[Ngày hạch toán]],""))</f>
        <v>46002</v>
      </c>
      <c r="T119" s="7"/>
      <c r="U119" s="6">
        <f>IF(Table13[[#This Row],[Ngày tính CN]]="","",S119+T119)</f>
        <v>46002</v>
      </c>
      <c r="V119" s="32">
        <f ca="1">IF(Table13[[#This Row],[Hạn thanh toán]]="","",IF((U119-NOW())&lt;0,0,(U119-NOW())))</f>
        <v>0</v>
      </c>
      <c r="W119" s="32"/>
      <c r="X119" s="32" t="str">
        <f t="shared" ca="1" si="23"/>
        <v/>
      </c>
      <c r="Y119" s="2" t="str">
        <f t="shared" si="24"/>
        <v>Đã thanh toán</v>
      </c>
      <c r="Z119" s="42">
        <f t="shared" si="14"/>
        <v>46002</v>
      </c>
      <c r="AA119" s="42">
        <f t="shared" si="15"/>
        <v>46048</v>
      </c>
      <c r="AD119" s="2" t="str">
        <f>VLOOKUP($A119,MA_KH!$A:$Q,MA_KH!O$1,0)</f>
        <v>MEGA</v>
      </c>
      <c r="AE119" s="2" t="str">
        <f>VLOOKUP($A119,MA_KH!$A:$Q,MA_KH!P$1,0)</f>
        <v>CÔNG TY TNHH MM MEGA MARKET (VIỆT NAM)</v>
      </c>
      <c r="AG119" s="122" t="str">
        <f>Table13[[#This Row],[Số hóa đơn]]&amp;Table13[[#This Row],[Tổng giá trị]]</f>
        <v>000839327743875</v>
      </c>
    </row>
    <row r="120" spans="1:33" ht="25.5" hidden="1" customHeight="1">
      <c r="A120" s="54" t="s">
        <v>189</v>
      </c>
      <c r="B120" s="54" t="s">
        <v>190</v>
      </c>
      <c r="C120" s="55">
        <v>46002</v>
      </c>
      <c r="D120" s="54" t="s">
        <v>14822</v>
      </c>
      <c r="E120" s="55">
        <v>46002</v>
      </c>
      <c r="F120" s="54" t="s">
        <v>19016</v>
      </c>
      <c r="G120" s="54" t="s">
        <v>14823</v>
      </c>
      <c r="H120" s="56">
        <v>991190</v>
      </c>
      <c r="I120" s="57">
        <v>0</v>
      </c>
      <c r="J120" s="56">
        <v>79295</v>
      </c>
      <c r="K120" s="56">
        <v>1070485</v>
      </c>
      <c r="L120" s="64" t="s">
        <v>41</v>
      </c>
      <c r="M120" s="6">
        <f>IFERROR(VLOOKUP(Table13[[#This Row],[Số hóa đơn]],'Chi tiết tt Mega gửi'!K:L,2,0),"")</f>
        <v>46048</v>
      </c>
      <c r="O120" s="32">
        <f>IF(Table13[[#This Row],[Phân loại]]="Tồn đầu kỳ",Table13[[#This Row],[Tổng giá trị]],0)</f>
        <v>1070485</v>
      </c>
      <c r="P120" s="7">
        <f>IF(Table13[[#This Row],[Số còn phải thu ĐK]]&lt;&gt;0,0,IF(Table13[[#This Row],[Phân loại]]="Bán hàng",Table13[[#This Row],[Tổng giá trị]],-Table13[[#This Row],[Tổng giá trị]]))</f>
        <v>0</v>
      </c>
      <c r="Q120" s="32">
        <f t="shared" si="22"/>
        <v>1070485</v>
      </c>
      <c r="R120" s="7">
        <f>Table13[[#This Row],[Số còn phải thu ĐK]]+Table13[[#This Row],[Giá Trị HD sau CK]]-Table13[[#This Row],[Số tiền đã thu]]</f>
        <v>0</v>
      </c>
      <c r="S120" s="6">
        <f>IF(Table13[[#This Row],[Ngày hóa đơn]]&lt;&gt;"",Table13[[#This Row],[Ngày hóa đơn]],IF(Table13[[#This Row],[Ngày hạch toán]]&lt;&gt;"",Table13[[#This Row],[Ngày hạch toán]],""))</f>
        <v>46002</v>
      </c>
      <c r="T120" s="7"/>
      <c r="U120" s="6">
        <f>IF(Table13[[#This Row],[Ngày tính CN]]="","",S120+T120)</f>
        <v>46002</v>
      </c>
      <c r="V120" s="32">
        <f ca="1">IF(Table13[[#This Row],[Hạn thanh toán]]="","",IF((U120-NOW())&lt;0,0,(U120-NOW())))</f>
        <v>0</v>
      </c>
      <c r="W120" s="32"/>
      <c r="X120" s="32" t="str">
        <f t="shared" ca="1" si="23"/>
        <v/>
      </c>
      <c r="Y120" s="2" t="str">
        <f t="shared" si="24"/>
        <v>Đã thanh toán</v>
      </c>
      <c r="Z120" s="42">
        <f t="shared" si="14"/>
        <v>46002</v>
      </c>
      <c r="AA120" s="42">
        <f t="shared" si="15"/>
        <v>46048</v>
      </c>
      <c r="AD120" s="2" t="str">
        <f>VLOOKUP($A120,MA_KH!$A:$Q,MA_KH!O$1,0)</f>
        <v>MEGA</v>
      </c>
      <c r="AE120" s="2" t="str">
        <f>VLOOKUP($A120,MA_KH!$A:$Q,MA_KH!P$1,0)</f>
        <v>CÔNG TY TNHH MM MEGA MARKET (VIỆT NAM)</v>
      </c>
      <c r="AG120" s="122" t="str">
        <f>Table13[[#This Row],[Số hóa đơn]]&amp;Table13[[#This Row],[Tổng giá trị]]</f>
        <v>000839331070485</v>
      </c>
    </row>
    <row r="121" spans="1:33" ht="25.5" hidden="1" customHeight="1">
      <c r="A121" s="54" t="s">
        <v>189</v>
      </c>
      <c r="B121" s="54" t="s">
        <v>190</v>
      </c>
      <c r="C121" s="55">
        <v>46002</v>
      </c>
      <c r="D121" s="54" t="s">
        <v>14824</v>
      </c>
      <c r="E121" s="55">
        <v>46002</v>
      </c>
      <c r="F121" s="54" t="s">
        <v>19017</v>
      </c>
      <c r="G121" s="54" t="s">
        <v>14825</v>
      </c>
      <c r="H121" s="56">
        <v>50183</v>
      </c>
      <c r="I121" s="57">
        <v>0</v>
      </c>
      <c r="J121" s="56">
        <v>4015</v>
      </c>
      <c r="K121" s="56">
        <v>54198</v>
      </c>
      <c r="L121" s="64" t="s">
        <v>41</v>
      </c>
      <c r="M121" s="6">
        <f>IFERROR(VLOOKUP(Table13[[#This Row],[Số hóa đơn]],'Chi tiết tt Mega gửi'!K:L,2,0),"")</f>
        <v>46048</v>
      </c>
      <c r="O121" s="32">
        <f>IF(Table13[[#This Row],[Phân loại]]="Tồn đầu kỳ",Table13[[#This Row],[Tổng giá trị]],0)</f>
        <v>54198</v>
      </c>
      <c r="P121" s="7">
        <f>IF(Table13[[#This Row],[Số còn phải thu ĐK]]&lt;&gt;0,0,IF(Table13[[#This Row],[Phân loại]]="Bán hàng",Table13[[#This Row],[Tổng giá trị]],-Table13[[#This Row],[Tổng giá trị]]))</f>
        <v>0</v>
      </c>
      <c r="Q121" s="32">
        <f t="shared" si="22"/>
        <v>54198</v>
      </c>
      <c r="R121" s="7">
        <f>Table13[[#This Row],[Số còn phải thu ĐK]]+Table13[[#This Row],[Giá Trị HD sau CK]]-Table13[[#This Row],[Số tiền đã thu]]</f>
        <v>0</v>
      </c>
      <c r="S121" s="6">
        <f>IF(Table13[[#This Row],[Ngày hóa đơn]]&lt;&gt;"",Table13[[#This Row],[Ngày hóa đơn]],IF(Table13[[#This Row],[Ngày hạch toán]]&lt;&gt;"",Table13[[#This Row],[Ngày hạch toán]],""))</f>
        <v>46002</v>
      </c>
      <c r="T121" s="7"/>
      <c r="U121" s="6">
        <f>IF(Table13[[#This Row],[Ngày tính CN]]="","",S121+T121)</f>
        <v>46002</v>
      </c>
      <c r="V121" s="32">
        <f ca="1">IF(Table13[[#This Row],[Hạn thanh toán]]="","",IF((U121-NOW())&lt;0,0,(U121-NOW())))</f>
        <v>0</v>
      </c>
      <c r="W121" s="32"/>
      <c r="X121" s="32" t="str">
        <f t="shared" ca="1" si="23"/>
        <v/>
      </c>
      <c r="Y121" s="2" t="str">
        <f t="shared" si="24"/>
        <v>Đã thanh toán</v>
      </c>
      <c r="Z121" s="42">
        <f t="shared" si="14"/>
        <v>46002</v>
      </c>
      <c r="AA121" s="42">
        <f t="shared" si="15"/>
        <v>46048</v>
      </c>
      <c r="AD121" s="2" t="str">
        <f>VLOOKUP($A121,MA_KH!$A:$Q,MA_KH!O$1,0)</f>
        <v>MEGA</v>
      </c>
      <c r="AE121" s="2" t="str">
        <f>VLOOKUP($A121,MA_KH!$A:$Q,MA_KH!P$1,0)</f>
        <v>CÔNG TY TNHH MM MEGA MARKET (VIỆT NAM)</v>
      </c>
      <c r="AG121" s="122" t="str">
        <f>Table13[[#This Row],[Số hóa đơn]]&amp;Table13[[#This Row],[Tổng giá trị]]</f>
        <v>0008393454198</v>
      </c>
    </row>
    <row r="122" spans="1:33" ht="25.5" hidden="1" customHeight="1">
      <c r="A122" s="54" t="s">
        <v>295</v>
      </c>
      <c r="B122" s="54" t="s">
        <v>296</v>
      </c>
      <c r="C122" s="55">
        <v>46002</v>
      </c>
      <c r="D122" s="54" t="s">
        <v>14826</v>
      </c>
      <c r="E122" s="55">
        <v>46002</v>
      </c>
      <c r="F122" s="54" t="s">
        <v>19018</v>
      </c>
      <c r="G122" s="54" t="s">
        <v>14827</v>
      </c>
      <c r="H122" s="56">
        <v>630000</v>
      </c>
      <c r="I122" s="57">
        <v>0</v>
      </c>
      <c r="J122" s="56">
        <v>50400</v>
      </c>
      <c r="K122" s="56">
        <v>680400</v>
      </c>
      <c r="L122" s="64" t="s">
        <v>41</v>
      </c>
      <c r="M122" s="6">
        <f>IFERROR(VLOOKUP(Table13[[#This Row],[Số hóa đơn]],'Chi tiết tt Mega gửi'!K:L,2,0),"")</f>
        <v>46048</v>
      </c>
      <c r="O122" s="32">
        <f>IF(Table13[[#This Row],[Phân loại]]="Tồn đầu kỳ",Table13[[#This Row],[Tổng giá trị]],0)</f>
        <v>680400</v>
      </c>
      <c r="P122" s="7">
        <f>IF(Table13[[#This Row],[Số còn phải thu ĐK]]&lt;&gt;0,0,IF(Table13[[#This Row],[Phân loại]]="Bán hàng",Table13[[#This Row],[Tổng giá trị]],-Table13[[#This Row],[Tổng giá trị]]))</f>
        <v>0</v>
      </c>
      <c r="Q122" s="32">
        <f t="shared" si="22"/>
        <v>680400</v>
      </c>
      <c r="R122" s="7">
        <f>Table13[[#This Row],[Số còn phải thu ĐK]]+Table13[[#This Row],[Giá Trị HD sau CK]]-Table13[[#This Row],[Số tiền đã thu]]</f>
        <v>0</v>
      </c>
      <c r="S122" s="6">
        <f>IF(Table13[[#This Row],[Ngày hóa đơn]]&lt;&gt;"",Table13[[#This Row],[Ngày hóa đơn]],IF(Table13[[#This Row],[Ngày hạch toán]]&lt;&gt;"",Table13[[#This Row],[Ngày hạch toán]],""))</f>
        <v>46002</v>
      </c>
      <c r="T122" s="7"/>
      <c r="U122" s="6">
        <f>IF(Table13[[#This Row],[Ngày tính CN]]="","",S122+T122)</f>
        <v>46002</v>
      </c>
      <c r="V122" s="32">
        <f ca="1">IF(Table13[[#This Row],[Hạn thanh toán]]="","",IF((U122-NOW())&lt;0,0,(U122-NOW())))</f>
        <v>0</v>
      </c>
      <c r="W122" s="32"/>
      <c r="X122" s="32" t="str">
        <f t="shared" ca="1" si="23"/>
        <v/>
      </c>
      <c r="Y122" s="2" t="str">
        <f t="shared" si="24"/>
        <v>Đã thanh toán</v>
      </c>
      <c r="Z122" s="42">
        <f t="shared" si="14"/>
        <v>46002</v>
      </c>
      <c r="AA122" s="42">
        <f t="shared" si="15"/>
        <v>46048</v>
      </c>
      <c r="AD122" s="2" t="str">
        <f>VLOOKUP($A122,MA_KH!$A:$Q,MA_KH!O$1,0)</f>
        <v>MEGA</v>
      </c>
      <c r="AE122" s="2" t="str">
        <f>VLOOKUP($A122,MA_KH!$A:$Q,MA_KH!P$1,0)</f>
        <v>CÔNG TY TNHH MM MEGA MARKET (VIỆT NAM)</v>
      </c>
      <c r="AG122" s="122" t="str">
        <f>Table13[[#This Row],[Số hóa đơn]]&amp;Table13[[#This Row],[Tổng giá trị]]</f>
        <v>00083935680400</v>
      </c>
    </row>
    <row r="123" spans="1:33" ht="25.5" hidden="1" customHeight="1">
      <c r="A123" s="54" t="s">
        <v>295</v>
      </c>
      <c r="B123" s="54" t="s">
        <v>296</v>
      </c>
      <c r="C123" s="55">
        <v>46002</v>
      </c>
      <c r="D123" s="54" t="s">
        <v>14828</v>
      </c>
      <c r="E123" s="55">
        <v>46002</v>
      </c>
      <c r="F123" s="54" t="s">
        <v>19019</v>
      </c>
      <c r="G123" s="54" t="s">
        <v>14829</v>
      </c>
      <c r="H123" s="56">
        <v>3864120</v>
      </c>
      <c r="I123" s="57">
        <v>0</v>
      </c>
      <c r="J123" s="56">
        <v>309130</v>
      </c>
      <c r="K123" s="56">
        <v>4173250</v>
      </c>
      <c r="L123" s="64" t="s">
        <v>41</v>
      </c>
      <c r="M123" s="6">
        <f>IFERROR(VLOOKUP(Table13[[#This Row],[Số hóa đơn]],'Chi tiết tt Mega gửi'!K:L,2,0),"")</f>
        <v>46048</v>
      </c>
      <c r="O123" s="32">
        <f>IF(Table13[[#This Row],[Phân loại]]="Tồn đầu kỳ",Table13[[#This Row],[Tổng giá trị]],0)</f>
        <v>4173250</v>
      </c>
      <c r="P123" s="7">
        <f>IF(Table13[[#This Row],[Số còn phải thu ĐK]]&lt;&gt;0,0,IF(Table13[[#This Row],[Phân loại]]="Bán hàng",Table13[[#This Row],[Tổng giá trị]],-Table13[[#This Row],[Tổng giá trị]]))</f>
        <v>0</v>
      </c>
      <c r="Q123" s="32">
        <f t="shared" si="22"/>
        <v>4173250</v>
      </c>
      <c r="R123" s="7">
        <f>Table13[[#This Row],[Số còn phải thu ĐK]]+Table13[[#This Row],[Giá Trị HD sau CK]]-Table13[[#This Row],[Số tiền đã thu]]</f>
        <v>0</v>
      </c>
      <c r="S123" s="6">
        <f>IF(Table13[[#This Row],[Ngày hóa đơn]]&lt;&gt;"",Table13[[#This Row],[Ngày hóa đơn]],IF(Table13[[#This Row],[Ngày hạch toán]]&lt;&gt;"",Table13[[#This Row],[Ngày hạch toán]],""))</f>
        <v>46002</v>
      </c>
      <c r="T123" s="7"/>
      <c r="U123" s="6">
        <f>IF(Table13[[#This Row],[Ngày tính CN]]="","",S123+T123)</f>
        <v>46002</v>
      </c>
      <c r="V123" s="32">
        <f ca="1">IF(Table13[[#This Row],[Hạn thanh toán]]="","",IF((U123-NOW())&lt;0,0,(U123-NOW())))</f>
        <v>0</v>
      </c>
      <c r="W123" s="32"/>
      <c r="X123" s="32" t="str">
        <f t="shared" ca="1" si="23"/>
        <v/>
      </c>
      <c r="Y123" s="2" t="str">
        <f t="shared" si="24"/>
        <v>Đã thanh toán</v>
      </c>
      <c r="Z123" s="42">
        <f t="shared" si="14"/>
        <v>46002</v>
      </c>
      <c r="AA123" s="42">
        <f t="shared" si="15"/>
        <v>46048</v>
      </c>
      <c r="AD123" s="2" t="str">
        <f>VLOOKUP($A123,MA_KH!$A:$Q,MA_KH!O$1,0)</f>
        <v>MEGA</v>
      </c>
      <c r="AE123" s="2" t="str">
        <f>VLOOKUP($A123,MA_KH!$A:$Q,MA_KH!P$1,0)</f>
        <v>CÔNG TY TNHH MM MEGA MARKET (VIỆT NAM)</v>
      </c>
      <c r="AG123" s="122" t="str">
        <f>Table13[[#This Row],[Số hóa đơn]]&amp;Table13[[#This Row],[Tổng giá trị]]</f>
        <v>000839364173250</v>
      </c>
    </row>
    <row r="124" spans="1:33" ht="25.5" hidden="1" customHeight="1">
      <c r="A124" s="54" t="s">
        <v>199</v>
      </c>
      <c r="B124" s="54" t="s">
        <v>200</v>
      </c>
      <c r="C124" s="55">
        <v>46002</v>
      </c>
      <c r="D124" s="54" t="s">
        <v>14830</v>
      </c>
      <c r="E124" s="55">
        <v>46002</v>
      </c>
      <c r="F124" s="54" t="s">
        <v>19020</v>
      </c>
      <c r="G124" s="54" t="s">
        <v>14831</v>
      </c>
      <c r="H124" s="56">
        <v>5410325</v>
      </c>
      <c r="I124" s="57">
        <v>0</v>
      </c>
      <c r="J124" s="56">
        <v>432826</v>
      </c>
      <c r="K124" s="56">
        <v>5843151</v>
      </c>
      <c r="L124" s="64" t="s">
        <v>41</v>
      </c>
      <c r="M124" s="6">
        <f>IFERROR(VLOOKUP(Table13[[#This Row],[Số hóa đơn]],'Chi tiết tt Mega gửi'!K:L,2,0),"")</f>
        <v>46048</v>
      </c>
      <c r="O124" s="32">
        <f>IF(Table13[[#This Row],[Phân loại]]="Tồn đầu kỳ",Table13[[#This Row],[Tổng giá trị]],0)</f>
        <v>5843151</v>
      </c>
      <c r="P124" s="7">
        <f>IF(Table13[[#This Row],[Số còn phải thu ĐK]]&lt;&gt;0,0,IF(Table13[[#This Row],[Phân loại]]="Bán hàng",Table13[[#This Row],[Tổng giá trị]],-Table13[[#This Row],[Tổng giá trị]]))</f>
        <v>0</v>
      </c>
      <c r="Q124" s="32">
        <f t="shared" si="22"/>
        <v>5843151</v>
      </c>
      <c r="R124" s="7">
        <f>Table13[[#This Row],[Số còn phải thu ĐK]]+Table13[[#This Row],[Giá Trị HD sau CK]]-Table13[[#This Row],[Số tiền đã thu]]</f>
        <v>0</v>
      </c>
      <c r="S124" s="6">
        <f>IF(Table13[[#This Row],[Ngày hóa đơn]]&lt;&gt;"",Table13[[#This Row],[Ngày hóa đơn]],IF(Table13[[#This Row],[Ngày hạch toán]]&lt;&gt;"",Table13[[#This Row],[Ngày hạch toán]],""))</f>
        <v>46002</v>
      </c>
      <c r="T124" s="7"/>
      <c r="U124" s="6">
        <f>IF(Table13[[#This Row],[Ngày tính CN]]="","",S124+T124)</f>
        <v>46002</v>
      </c>
      <c r="V124" s="32">
        <f ca="1">IF(Table13[[#This Row],[Hạn thanh toán]]="","",IF((U124-NOW())&lt;0,0,(U124-NOW())))</f>
        <v>0</v>
      </c>
      <c r="W124" s="32"/>
      <c r="X124" s="32" t="str">
        <f t="shared" ca="1" si="23"/>
        <v/>
      </c>
      <c r="Y124" s="2" t="str">
        <f t="shared" si="24"/>
        <v>Đã thanh toán</v>
      </c>
      <c r="Z124" s="42">
        <f t="shared" si="14"/>
        <v>46002</v>
      </c>
      <c r="AA124" s="42">
        <f t="shared" si="15"/>
        <v>46048</v>
      </c>
      <c r="AD124" s="2" t="str">
        <f>VLOOKUP($A124,MA_KH!$A:$Q,MA_KH!O$1,0)</f>
        <v>MEGA</v>
      </c>
      <c r="AE124" s="2" t="str">
        <f>VLOOKUP($A124,MA_KH!$A:$Q,MA_KH!P$1,0)</f>
        <v>CÔNG TY TNHH MM MEGA MARKET (VIỆT NAM)</v>
      </c>
      <c r="AG124" s="122" t="str">
        <f>Table13[[#This Row],[Số hóa đơn]]&amp;Table13[[#This Row],[Tổng giá trị]]</f>
        <v>000839375843151</v>
      </c>
    </row>
    <row r="125" spans="1:33" ht="25.5" hidden="1" customHeight="1">
      <c r="A125" s="54" t="s">
        <v>252</v>
      </c>
      <c r="B125" s="54" t="s">
        <v>253</v>
      </c>
      <c r="C125" s="55">
        <v>46002</v>
      </c>
      <c r="D125" s="54" t="s">
        <v>14832</v>
      </c>
      <c r="E125" s="55">
        <v>46002</v>
      </c>
      <c r="F125" s="54" t="s">
        <v>19021</v>
      </c>
      <c r="G125" s="54" t="s">
        <v>14833</v>
      </c>
      <c r="H125" s="56">
        <v>892850</v>
      </c>
      <c r="I125" s="57">
        <v>0</v>
      </c>
      <c r="J125" s="56">
        <v>71428</v>
      </c>
      <c r="K125" s="56">
        <v>964278</v>
      </c>
      <c r="L125" s="64" t="s">
        <v>41</v>
      </c>
      <c r="M125" s="6">
        <f>IFERROR(VLOOKUP(Table13[[#This Row],[Số hóa đơn]],'Chi tiết tt Mega gửi'!K:L,2,0),"")</f>
        <v>46048</v>
      </c>
      <c r="O125" s="32">
        <f>IF(Table13[[#This Row],[Phân loại]]="Tồn đầu kỳ",Table13[[#This Row],[Tổng giá trị]],0)</f>
        <v>964278</v>
      </c>
      <c r="P125" s="7">
        <f>IF(Table13[[#This Row],[Số còn phải thu ĐK]]&lt;&gt;0,0,IF(Table13[[#This Row],[Phân loại]]="Bán hàng",Table13[[#This Row],[Tổng giá trị]],-Table13[[#This Row],[Tổng giá trị]]))</f>
        <v>0</v>
      </c>
      <c r="Q125" s="32">
        <f t="shared" si="22"/>
        <v>964278</v>
      </c>
      <c r="R125" s="7">
        <f>Table13[[#This Row],[Số còn phải thu ĐK]]+Table13[[#This Row],[Giá Trị HD sau CK]]-Table13[[#This Row],[Số tiền đã thu]]</f>
        <v>0</v>
      </c>
      <c r="S125" s="6">
        <f>IF(Table13[[#This Row],[Ngày hóa đơn]]&lt;&gt;"",Table13[[#This Row],[Ngày hóa đơn]],IF(Table13[[#This Row],[Ngày hạch toán]]&lt;&gt;"",Table13[[#This Row],[Ngày hạch toán]],""))</f>
        <v>46002</v>
      </c>
      <c r="T125" s="7"/>
      <c r="U125" s="6">
        <f>IF(Table13[[#This Row],[Ngày tính CN]]="","",S125+T125)</f>
        <v>46002</v>
      </c>
      <c r="V125" s="32">
        <f ca="1">IF(Table13[[#This Row],[Hạn thanh toán]]="","",IF((U125-NOW())&lt;0,0,(U125-NOW())))</f>
        <v>0</v>
      </c>
      <c r="W125" s="32"/>
      <c r="X125" s="32" t="str">
        <f t="shared" ca="1" si="23"/>
        <v/>
      </c>
      <c r="Y125" s="2" t="str">
        <f t="shared" si="24"/>
        <v>Đã thanh toán</v>
      </c>
      <c r="Z125" s="42">
        <f t="shared" si="14"/>
        <v>46002</v>
      </c>
      <c r="AA125" s="42">
        <f t="shared" si="15"/>
        <v>46048</v>
      </c>
      <c r="AD125" s="2" t="str">
        <f>VLOOKUP($A125,MA_KH!$A:$Q,MA_KH!O$1,0)</f>
        <v>MEGA</v>
      </c>
      <c r="AE125" s="2" t="str">
        <f>VLOOKUP($A125,MA_KH!$A:$Q,MA_KH!P$1,0)</f>
        <v>CÔNG TY TNHH MM MEGA MARKET (VIỆT NAM)</v>
      </c>
      <c r="AG125" s="122" t="str">
        <f>Table13[[#This Row],[Số hóa đơn]]&amp;Table13[[#This Row],[Tổng giá trị]]</f>
        <v>00083938964278</v>
      </c>
    </row>
    <row r="126" spans="1:33" ht="25.5" hidden="1" customHeight="1">
      <c r="A126" s="54" t="s">
        <v>252</v>
      </c>
      <c r="B126" s="54" t="s">
        <v>253</v>
      </c>
      <c r="C126" s="55">
        <v>46002</v>
      </c>
      <c r="D126" s="54" t="s">
        <v>14834</v>
      </c>
      <c r="E126" s="55">
        <v>46002</v>
      </c>
      <c r="F126" s="54" t="s">
        <v>19022</v>
      </c>
      <c r="G126" s="54" t="s">
        <v>14835</v>
      </c>
      <c r="H126" s="56">
        <v>446425</v>
      </c>
      <c r="I126" s="57">
        <v>0</v>
      </c>
      <c r="J126" s="56">
        <v>35714</v>
      </c>
      <c r="K126" s="56">
        <v>482139</v>
      </c>
      <c r="L126" s="64" t="s">
        <v>41</v>
      </c>
      <c r="M126" s="6">
        <f>IFERROR(VLOOKUP(Table13[[#This Row],[Số hóa đơn]],'Chi tiết tt Mega gửi'!K:L,2,0),"")</f>
        <v>46048</v>
      </c>
      <c r="O126" s="32">
        <f>IF(Table13[[#This Row],[Phân loại]]="Tồn đầu kỳ",Table13[[#This Row],[Tổng giá trị]],0)</f>
        <v>482139</v>
      </c>
      <c r="P126" s="7">
        <f>IF(Table13[[#This Row],[Số còn phải thu ĐK]]&lt;&gt;0,0,IF(Table13[[#This Row],[Phân loại]]="Bán hàng",Table13[[#This Row],[Tổng giá trị]],-Table13[[#This Row],[Tổng giá trị]]))</f>
        <v>0</v>
      </c>
      <c r="Q126" s="32">
        <f t="shared" si="22"/>
        <v>482139</v>
      </c>
      <c r="R126" s="7">
        <f>Table13[[#This Row],[Số còn phải thu ĐK]]+Table13[[#This Row],[Giá Trị HD sau CK]]-Table13[[#This Row],[Số tiền đã thu]]</f>
        <v>0</v>
      </c>
      <c r="S126" s="6">
        <f>IF(Table13[[#This Row],[Ngày hóa đơn]]&lt;&gt;"",Table13[[#This Row],[Ngày hóa đơn]],IF(Table13[[#This Row],[Ngày hạch toán]]&lt;&gt;"",Table13[[#This Row],[Ngày hạch toán]],""))</f>
        <v>46002</v>
      </c>
      <c r="T126" s="7"/>
      <c r="U126" s="6">
        <f>IF(Table13[[#This Row],[Ngày tính CN]]="","",S126+T126)</f>
        <v>46002</v>
      </c>
      <c r="V126" s="32">
        <f ca="1">IF(Table13[[#This Row],[Hạn thanh toán]]="","",IF((U126-NOW())&lt;0,0,(U126-NOW())))</f>
        <v>0</v>
      </c>
      <c r="W126" s="32"/>
      <c r="X126" s="32" t="str">
        <f t="shared" ca="1" si="23"/>
        <v/>
      </c>
      <c r="Y126" s="2" t="str">
        <f t="shared" si="24"/>
        <v>Đã thanh toán</v>
      </c>
      <c r="Z126" s="42">
        <f t="shared" si="14"/>
        <v>46002</v>
      </c>
      <c r="AA126" s="42">
        <f t="shared" si="15"/>
        <v>46048</v>
      </c>
      <c r="AD126" s="2" t="str">
        <f>VLOOKUP($A126,MA_KH!$A:$Q,MA_KH!O$1,0)</f>
        <v>MEGA</v>
      </c>
      <c r="AE126" s="2" t="str">
        <f>VLOOKUP($A126,MA_KH!$A:$Q,MA_KH!P$1,0)</f>
        <v>CÔNG TY TNHH MM MEGA MARKET (VIỆT NAM)</v>
      </c>
      <c r="AG126" s="122" t="str">
        <f>Table13[[#This Row],[Số hóa đơn]]&amp;Table13[[#This Row],[Tổng giá trị]]</f>
        <v>00083939482139</v>
      </c>
    </row>
    <row r="127" spans="1:33" ht="25.5" hidden="1" customHeight="1">
      <c r="A127" s="54" t="s">
        <v>197</v>
      </c>
      <c r="B127" s="54" t="s">
        <v>198</v>
      </c>
      <c r="C127" s="55">
        <v>46002</v>
      </c>
      <c r="D127" s="54" t="s">
        <v>14836</v>
      </c>
      <c r="E127" s="55">
        <v>46002</v>
      </c>
      <c r="F127" s="54" t="s">
        <v>19023</v>
      </c>
      <c r="G127" s="54" t="s">
        <v>14837</v>
      </c>
      <c r="H127" s="56">
        <v>2024120</v>
      </c>
      <c r="I127" s="57">
        <v>0</v>
      </c>
      <c r="J127" s="56">
        <v>161930</v>
      </c>
      <c r="K127" s="56">
        <v>2186050</v>
      </c>
      <c r="L127" s="64" t="s">
        <v>41</v>
      </c>
      <c r="M127" s="6">
        <f>IFERROR(VLOOKUP(Table13[[#This Row],[Số hóa đơn]],'Chi tiết tt Mega gửi'!K:L,2,0),"")</f>
        <v>46048</v>
      </c>
      <c r="O127" s="32">
        <f>IF(Table13[[#This Row],[Phân loại]]="Tồn đầu kỳ",Table13[[#This Row],[Tổng giá trị]],0)</f>
        <v>2186050</v>
      </c>
      <c r="P127" s="7">
        <f>IF(Table13[[#This Row],[Số còn phải thu ĐK]]&lt;&gt;0,0,IF(Table13[[#This Row],[Phân loại]]="Bán hàng",Table13[[#This Row],[Tổng giá trị]],-Table13[[#This Row],[Tổng giá trị]]))</f>
        <v>0</v>
      </c>
      <c r="Q127" s="32">
        <f t="shared" si="22"/>
        <v>2186050</v>
      </c>
      <c r="R127" s="7">
        <f>Table13[[#This Row],[Số còn phải thu ĐK]]+Table13[[#This Row],[Giá Trị HD sau CK]]-Table13[[#This Row],[Số tiền đã thu]]</f>
        <v>0</v>
      </c>
      <c r="S127" s="6">
        <f>IF(Table13[[#This Row],[Ngày hóa đơn]]&lt;&gt;"",Table13[[#This Row],[Ngày hóa đơn]],IF(Table13[[#This Row],[Ngày hạch toán]]&lt;&gt;"",Table13[[#This Row],[Ngày hạch toán]],""))</f>
        <v>46002</v>
      </c>
      <c r="T127" s="7"/>
      <c r="U127" s="6">
        <f>IF(Table13[[#This Row],[Ngày tính CN]]="","",S127+T127)</f>
        <v>46002</v>
      </c>
      <c r="V127" s="32">
        <f ca="1">IF(Table13[[#This Row],[Hạn thanh toán]]="","",IF((U127-NOW())&lt;0,0,(U127-NOW())))</f>
        <v>0</v>
      </c>
      <c r="W127" s="32"/>
      <c r="X127" s="32" t="str">
        <f t="shared" ca="1" si="23"/>
        <v/>
      </c>
      <c r="Y127" s="2" t="str">
        <f t="shared" si="24"/>
        <v>Đã thanh toán</v>
      </c>
      <c r="Z127" s="42">
        <f t="shared" si="14"/>
        <v>46002</v>
      </c>
      <c r="AA127" s="42">
        <f t="shared" si="15"/>
        <v>46048</v>
      </c>
      <c r="AD127" s="2" t="str">
        <f>VLOOKUP($A127,MA_KH!$A:$Q,MA_KH!O$1,0)</f>
        <v>MEGA</v>
      </c>
      <c r="AE127" s="2" t="str">
        <f>VLOOKUP($A127,MA_KH!$A:$Q,MA_KH!P$1,0)</f>
        <v>CÔNG TY TNHH MM MEGA MARKET (VIỆT NAM)</v>
      </c>
      <c r="AG127" s="122" t="str">
        <f>Table13[[#This Row],[Số hóa đơn]]&amp;Table13[[#This Row],[Tổng giá trị]]</f>
        <v>000839402186050</v>
      </c>
    </row>
    <row r="128" spans="1:33" ht="25.5" hidden="1" customHeight="1">
      <c r="A128" s="58" t="s">
        <v>191</v>
      </c>
      <c r="B128" s="58" t="s">
        <v>192</v>
      </c>
      <c r="C128" s="59">
        <v>46002</v>
      </c>
      <c r="D128" s="58" t="s">
        <v>14838</v>
      </c>
      <c r="E128" s="59">
        <v>46002</v>
      </c>
      <c r="F128" s="58" t="s">
        <v>19024</v>
      </c>
      <c r="G128" s="58" t="s">
        <v>14839</v>
      </c>
      <c r="H128" s="60">
        <v>446425</v>
      </c>
      <c r="I128" s="61">
        <v>0</v>
      </c>
      <c r="J128" s="60">
        <v>35714</v>
      </c>
      <c r="K128" s="60">
        <v>482139</v>
      </c>
      <c r="L128" s="64" t="s">
        <v>41</v>
      </c>
      <c r="M128" s="6">
        <f>IFERROR(VLOOKUP(Table13[[#This Row],[Số hóa đơn]],'Chi tiết tt Mega gửi'!K:L,2,0),"")</f>
        <v>46048</v>
      </c>
      <c r="O128" s="32">
        <f>IF(Table13[[#This Row],[Phân loại]]="Tồn đầu kỳ",Table13[[#This Row],[Tổng giá trị]],0)</f>
        <v>482139</v>
      </c>
      <c r="P128" s="7">
        <f>IF(Table13[[#This Row],[Số còn phải thu ĐK]]&lt;&gt;0,0,IF(Table13[[#This Row],[Phân loại]]="Bán hàng",Table13[[#This Row],[Tổng giá trị]],-Table13[[#This Row],[Tổng giá trị]]))</f>
        <v>0</v>
      </c>
      <c r="Q128" s="32">
        <f t="shared" si="22"/>
        <v>482139</v>
      </c>
      <c r="R128" s="7">
        <f>Table13[[#This Row],[Số còn phải thu ĐK]]+Table13[[#This Row],[Giá Trị HD sau CK]]-Table13[[#This Row],[Số tiền đã thu]]</f>
        <v>0</v>
      </c>
      <c r="S128" s="6">
        <f>IF(Table13[[#This Row],[Ngày hóa đơn]]&lt;&gt;"",Table13[[#This Row],[Ngày hóa đơn]],IF(Table13[[#This Row],[Ngày hạch toán]]&lt;&gt;"",Table13[[#This Row],[Ngày hạch toán]],""))</f>
        <v>46002</v>
      </c>
      <c r="T128" s="7"/>
      <c r="U128" s="6">
        <f>IF(Table13[[#This Row],[Ngày tính CN]]="","",S128+T128)</f>
        <v>46002</v>
      </c>
      <c r="V128" s="32">
        <f ca="1">IF(Table13[[#This Row],[Hạn thanh toán]]="","",IF((U128-NOW())&lt;0,0,(U128-NOW())))</f>
        <v>0</v>
      </c>
      <c r="W128" s="32"/>
      <c r="X128" s="32" t="str">
        <f t="shared" ca="1" si="23"/>
        <v/>
      </c>
      <c r="Y128" s="2" t="str">
        <f t="shared" si="24"/>
        <v>Đã thanh toán</v>
      </c>
      <c r="Z128" s="42">
        <f t="shared" si="14"/>
        <v>46002</v>
      </c>
      <c r="AA128" s="42">
        <f t="shared" si="15"/>
        <v>46048</v>
      </c>
      <c r="AD128" s="2" t="str">
        <f>VLOOKUP($A128,MA_KH!$A:$Q,MA_KH!O$1,0)</f>
        <v>MEGA</v>
      </c>
      <c r="AE128" s="2" t="str">
        <f>VLOOKUP($A128,MA_KH!$A:$Q,MA_KH!P$1,0)</f>
        <v>CÔNG TY TNHH MM MEGA MARKET (VIỆT NAM)</v>
      </c>
      <c r="AG128" s="122" t="str">
        <f>Table13[[#This Row],[Số hóa đơn]]&amp;Table13[[#This Row],[Tổng giá trị]]</f>
        <v>00083941482139</v>
      </c>
    </row>
    <row r="129" spans="1:33" ht="25.5" hidden="1" customHeight="1">
      <c r="A129" s="54" t="s">
        <v>101</v>
      </c>
      <c r="B129" s="54" t="s">
        <v>102</v>
      </c>
      <c r="C129" s="55">
        <v>46003</v>
      </c>
      <c r="D129" s="54" t="s">
        <v>14840</v>
      </c>
      <c r="E129" s="55">
        <v>46003</v>
      </c>
      <c r="F129" s="54" t="s">
        <v>19025</v>
      </c>
      <c r="G129" s="54" t="s">
        <v>14841</v>
      </c>
      <c r="H129" s="56">
        <v>315000</v>
      </c>
      <c r="I129" s="57">
        <v>0</v>
      </c>
      <c r="J129" s="56">
        <v>25200</v>
      </c>
      <c r="K129" s="56">
        <v>340200</v>
      </c>
      <c r="L129" s="64" t="s">
        <v>41</v>
      </c>
      <c r="M129" s="6">
        <f>IFERROR(VLOOKUP(Table13[[#This Row],[Số hóa đơn]],'Chi tiết tt Mega gửi'!K:L,2,0),"")</f>
        <v>46048</v>
      </c>
      <c r="O129" s="32">
        <f>IF(Table13[[#This Row],[Phân loại]]="Tồn đầu kỳ",Table13[[#This Row],[Tổng giá trị]],0)</f>
        <v>340200</v>
      </c>
      <c r="P129" s="7">
        <f>IF(Table13[[#This Row],[Số còn phải thu ĐK]]&lt;&gt;0,0,IF(Table13[[#This Row],[Phân loại]]="Bán hàng",Table13[[#This Row],[Tổng giá trị]],-Table13[[#This Row],[Tổng giá trị]]))</f>
        <v>0</v>
      </c>
      <c r="Q129" s="32">
        <f t="shared" si="22"/>
        <v>340200</v>
      </c>
      <c r="R129" s="7">
        <f>Table13[[#This Row],[Số còn phải thu ĐK]]+Table13[[#This Row],[Giá Trị HD sau CK]]-Table13[[#This Row],[Số tiền đã thu]]</f>
        <v>0</v>
      </c>
      <c r="S129" s="6">
        <f>IF(Table13[[#This Row],[Ngày hóa đơn]]&lt;&gt;"",Table13[[#This Row],[Ngày hóa đơn]],IF(Table13[[#This Row],[Ngày hạch toán]]&lt;&gt;"",Table13[[#This Row],[Ngày hạch toán]],""))</f>
        <v>46003</v>
      </c>
      <c r="T129" s="7"/>
      <c r="U129" s="6">
        <f>IF(Table13[[#This Row],[Ngày tính CN]]="","",S129+T129)</f>
        <v>46003</v>
      </c>
      <c r="V129" s="32">
        <f ca="1">IF(Table13[[#This Row],[Hạn thanh toán]]="","",IF((U129-NOW())&lt;0,0,(U129-NOW())))</f>
        <v>0</v>
      </c>
      <c r="W129" s="32"/>
      <c r="X129" s="32" t="str">
        <f t="shared" ca="1" si="23"/>
        <v/>
      </c>
      <c r="Y129" s="2" t="str">
        <f t="shared" si="24"/>
        <v>Đã thanh toán</v>
      </c>
      <c r="Z129" s="42">
        <f t="shared" si="14"/>
        <v>46003</v>
      </c>
      <c r="AA129" s="42">
        <f t="shared" si="15"/>
        <v>46048</v>
      </c>
      <c r="AD129" s="2" t="str">
        <f>VLOOKUP($A129,MA_KH!$A:$Q,MA_KH!O$1,0)</f>
        <v>MEGA</v>
      </c>
      <c r="AE129" s="2" t="str">
        <f>VLOOKUP($A129,MA_KH!$A:$Q,MA_KH!P$1,0)</f>
        <v>CÔNG TY TNHH MM MEGA MARKET (VIỆT NAM)</v>
      </c>
      <c r="AG129" s="122" t="str">
        <f>Table13[[#This Row],[Số hóa đơn]]&amp;Table13[[#This Row],[Tổng giá trị]]</f>
        <v>00087339340200</v>
      </c>
    </row>
    <row r="130" spans="1:33" ht="25.5" hidden="1" customHeight="1">
      <c r="A130" s="58" t="s">
        <v>101</v>
      </c>
      <c r="B130" s="58" t="s">
        <v>102</v>
      </c>
      <c r="C130" s="59">
        <v>46003</v>
      </c>
      <c r="D130" s="58" t="s">
        <v>14842</v>
      </c>
      <c r="E130" s="59">
        <v>46003</v>
      </c>
      <c r="F130" s="58" t="s">
        <v>19026</v>
      </c>
      <c r="G130" s="58" t="s">
        <v>14843</v>
      </c>
      <c r="H130" s="60">
        <v>828080</v>
      </c>
      <c r="I130" s="61">
        <v>0</v>
      </c>
      <c r="J130" s="60">
        <v>66246</v>
      </c>
      <c r="K130" s="60">
        <v>894326</v>
      </c>
      <c r="L130" s="64" t="s">
        <v>41</v>
      </c>
      <c r="M130" s="6">
        <f>IFERROR(VLOOKUP(Table13[[#This Row],[Số hóa đơn]],'Chi tiết tt Mega gửi'!K:L,2,0),"")</f>
        <v>46048</v>
      </c>
      <c r="O130" s="32">
        <f>IF(Table13[[#This Row],[Phân loại]]="Tồn đầu kỳ",Table13[[#This Row],[Tổng giá trị]],0)</f>
        <v>894326</v>
      </c>
      <c r="P130" s="7">
        <f>IF(Table13[[#This Row],[Số còn phải thu ĐK]]&lt;&gt;0,0,IF(Table13[[#This Row],[Phân loại]]="Bán hàng",Table13[[#This Row],[Tổng giá trị]],-Table13[[#This Row],[Tổng giá trị]]))</f>
        <v>0</v>
      </c>
      <c r="Q130" s="32">
        <f t="shared" si="22"/>
        <v>894326</v>
      </c>
      <c r="R130" s="7">
        <f>Table13[[#This Row],[Số còn phải thu ĐK]]+Table13[[#This Row],[Giá Trị HD sau CK]]-Table13[[#This Row],[Số tiền đã thu]]</f>
        <v>0</v>
      </c>
      <c r="S130" s="6">
        <f>IF(Table13[[#This Row],[Ngày hóa đơn]]&lt;&gt;"",Table13[[#This Row],[Ngày hóa đơn]],IF(Table13[[#This Row],[Ngày hạch toán]]&lt;&gt;"",Table13[[#This Row],[Ngày hạch toán]],""))</f>
        <v>46003</v>
      </c>
      <c r="T130" s="7"/>
      <c r="U130" s="6">
        <f>IF(Table13[[#This Row],[Ngày tính CN]]="","",S130+T130)</f>
        <v>46003</v>
      </c>
      <c r="V130" s="32">
        <f ca="1">IF(Table13[[#This Row],[Hạn thanh toán]]="","",IF((U130-NOW())&lt;0,0,(U130-NOW())))</f>
        <v>0</v>
      </c>
      <c r="W130" s="32"/>
      <c r="X130" s="32" t="str">
        <f t="shared" ca="1" si="23"/>
        <v/>
      </c>
      <c r="Y130" s="2" t="str">
        <f t="shared" si="24"/>
        <v>Đã thanh toán</v>
      </c>
      <c r="Z130" s="42">
        <f t="shared" si="14"/>
        <v>46003</v>
      </c>
      <c r="AA130" s="42">
        <f t="shared" si="15"/>
        <v>46048</v>
      </c>
      <c r="AD130" s="2" t="str">
        <f>VLOOKUP($A130,MA_KH!$A:$Q,MA_KH!O$1,0)</f>
        <v>MEGA</v>
      </c>
      <c r="AE130" s="2" t="str">
        <f>VLOOKUP($A130,MA_KH!$A:$Q,MA_KH!P$1,0)</f>
        <v>CÔNG TY TNHH MM MEGA MARKET (VIỆT NAM)</v>
      </c>
      <c r="AG130" s="122" t="str">
        <f>Table13[[#This Row],[Số hóa đơn]]&amp;Table13[[#This Row],[Tổng giá trị]]</f>
        <v>00087341894326</v>
      </c>
    </row>
    <row r="131" spans="1:33" ht="25.5" hidden="1" customHeight="1">
      <c r="A131" s="58" t="s">
        <v>250</v>
      </c>
      <c r="B131" s="58" t="s">
        <v>251</v>
      </c>
      <c r="C131" s="59">
        <v>46003</v>
      </c>
      <c r="D131" s="58" t="s">
        <v>14844</v>
      </c>
      <c r="E131" s="59">
        <v>46003</v>
      </c>
      <c r="F131" s="58" t="s">
        <v>19027</v>
      </c>
      <c r="G131" s="58" t="s">
        <v>14845</v>
      </c>
      <c r="H131" s="60">
        <v>652500</v>
      </c>
      <c r="I131" s="61">
        <v>0</v>
      </c>
      <c r="J131" s="60">
        <v>52200</v>
      </c>
      <c r="K131" s="60">
        <v>704700</v>
      </c>
      <c r="L131" s="64" t="s">
        <v>41</v>
      </c>
      <c r="M131" s="6">
        <f>IFERROR(VLOOKUP(Table13[[#This Row],[Số hóa đơn]],'Chi tiết tt Mega gửi'!K:L,2,0),"")</f>
        <v>46048</v>
      </c>
      <c r="O131" s="32">
        <f>IF(Table13[[#This Row],[Phân loại]]="Tồn đầu kỳ",Table13[[#This Row],[Tổng giá trị]],0)</f>
        <v>704700</v>
      </c>
      <c r="P131" s="7">
        <f>IF(Table13[[#This Row],[Số còn phải thu ĐK]]&lt;&gt;0,0,IF(Table13[[#This Row],[Phân loại]]="Bán hàng",Table13[[#This Row],[Tổng giá trị]],-Table13[[#This Row],[Tổng giá trị]]))</f>
        <v>0</v>
      </c>
      <c r="Q131" s="32">
        <f>IF(M131&lt;&gt;"",IF(O131&lt;&gt;0,O131,P131),0)</f>
        <v>704700</v>
      </c>
      <c r="R131" s="7">
        <f>Table13[[#This Row],[Số còn phải thu ĐK]]+Table13[[#This Row],[Giá Trị HD sau CK]]-Table13[[#This Row],[Số tiền đã thu]]</f>
        <v>0</v>
      </c>
      <c r="S131" s="6">
        <f>IF(Table13[[#This Row],[Ngày hóa đơn]]&lt;&gt;"",Table13[[#This Row],[Ngày hóa đơn]],IF(Table13[[#This Row],[Ngày hạch toán]]&lt;&gt;"",Table13[[#This Row],[Ngày hạch toán]],""))</f>
        <v>46003</v>
      </c>
      <c r="T131" s="7"/>
      <c r="U131" s="6">
        <f>IF(Table13[[#This Row],[Ngày tính CN]]="","",S131+T131)</f>
        <v>46003</v>
      </c>
      <c r="V131" s="32">
        <f ca="1">IF(Table13[[#This Row],[Hạn thanh toán]]="","",IF((U131-NOW())&lt;0,0,(U131-NOW())))</f>
        <v>0</v>
      </c>
      <c r="W131" s="32"/>
      <c r="X131" s="32" t="str">
        <f ca="1">IF(OR(U131="",R131=0),"",IF((U131-NOW())&lt;0,-(U131-NOW()),0))</f>
        <v/>
      </c>
      <c r="Y131" s="2" t="str">
        <f>IF(R131=0,"Đã thanh toán",IF(X131="","",IF(X131&lt;=0,"Chưa đến hạn thanh toán",IF(X131&lt;=30,"Nợ quá hạn 30 ngày",IF(X131&lt;=60,"Nợ quá hạn từ 30 ngày đến 60 ngày",IF(X131&lt;=90,"Nợ quá hạn từ 60 ngày đến 90 ngày",IF(X131&lt;=120,"Nợ quá hạn từ 90 ngày đến 120 ngày","Nợ quá hạn hơn 120 ngày có khả năng mất thanh toán")))))))</f>
        <v>Đã thanh toán</v>
      </c>
      <c r="Z131" s="42">
        <f t="shared" si="14"/>
        <v>46003</v>
      </c>
      <c r="AA131" s="42">
        <f t="shared" si="15"/>
        <v>46048</v>
      </c>
      <c r="AD131" s="2" t="str">
        <f>VLOOKUP($A131,MA_KH!$A:$Q,MA_KH!O$1,0)</f>
        <v>MEGA</v>
      </c>
      <c r="AE131" s="2" t="str">
        <f>VLOOKUP($A131,MA_KH!$A:$Q,MA_KH!P$1,0)</f>
        <v>CÔNG TY TNHH MM MEGA MARKET (VIỆT NAM)</v>
      </c>
      <c r="AG131" s="122" t="str">
        <f>Table13[[#This Row],[Số hóa đơn]]&amp;Table13[[#This Row],[Tổng giá trị]]</f>
        <v>00084126704700</v>
      </c>
    </row>
    <row r="132" spans="1:33" ht="25.5" hidden="1" customHeight="1">
      <c r="A132" s="58" t="s">
        <v>101</v>
      </c>
      <c r="B132" s="58" t="s">
        <v>102</v>
      </c>
      <c r="C132" s="59">
        <v>46004</v>
      </c>
      <c r="D132" s="58" t="s">
        <v>14846</v>
      </c>
      <c r="E132" s="59">
        <v>46004</v>
      </c>
      <c r="F132" s="58" t="s">
        <v>19028</v>
      </c>
      <c r="G132" s="58" t="s">
        <v>14847</v>
      </c>
      <c r="H132" s="60">
        <v>1632440</v>
      </c>
      <c r="I132" s="61">
        <v>0</v>
      </c>
      <c r="J132" s="60">
        <v>130595</v>
      </c>
      <c r="K132" s="60">
        <v>1763035</v>
      </c>
      <c r="L132" s="64" t="s">
        <v>41</v>
      </c>
      <c r="M132" s="6">
        <f>IFERROR(VLOOKUP(Table13[[#This Row],[Số hóa đơn]],'Chi tiết tt Mega gửi'!K:L,2,0),"")</f>
        <v>46048</v>
      </c>
      <c r="O132" s="32">
        <f>IF(Table13[[#This Row],[Phân loại]]="Tồn đầu kỳ",Table13[[#This Row],[Tổng giá trị]],0)</f>
        <v>1763035</v>
      </c>
      <c r="P132" s="7">
        <f>IF(Table13[[#This Row],[Số còn phải thu ĐK]]&lt;&gt;0,0,IF(Table13[[#This Row],[Phân loại]]="Bán hàng",Table13[[#This Row],[Tổng giá trị]],-Table13[[#This Row],[Tổng giá trị]]))</f>
        <v>0</v>
      </c>
      <c r="Q132" s="32">
        <f>IF(M132&lt;&gt;"",IF(O132&lt;&gt;0,O132,P132),0)</f>
        <v>1763035</v>
      </c>
      <c r="R132" s="7">
        <f>Table13[[#This Row],[Số còn phải thu ĐK]]+Table13[[#This Row],[Giá Trị HD sau CK]]-Table13[[#This Row],[Số tiền đã thu]]</f>
        <v>0</v>
      </c>
      <c r="S132" s="6">
        <f>IF(Table13[[#This Row],[Ngày hóa đơn]]&lt;&gt;"",Table13[[#This Row],[Ngày hóa đơn]],IF(Table13[[#This Row],[Ngày hạch toán]]&lt;&gt;"",Table13[[#This Row],[Ngày hạch toán]],""))</f>
        <v>46004</v>
      </c>
      <c r="T132" s="7"/>
      <c r="U132" s="6">
        <f>IF(Table13[[#This Row],[Ngày tính CN]]="","",S132+T132)</f>
        <v>46004</v>
      </c>
      <c r="V132" s="32">
        <f ca="1">IF(Table13[[#This Row],[Hạn thanh toán]]="","",IF((U132-NOW())&lt;0,0,(U132-NOW())))</f>
        <v>0</v>
      </c>
      <c r="W132" s="32"/>
      <c r="X132" s="32" t="str">
        <f ca="1">IF(OR(U132="",R132=0),"",IF((U132-NOW())&lt;0,-(U132-NOW()),0))</f>
        <v/>
      </c>
      <c r="Y132" s="2" t="str">
        <f>IF(R132=0,"Đã thanh toán",IF(X132="","",IF(X132&lt;=0,"Chưa đến hạn thanh toán",IF(X132&lt;=30,"Nợ quá hạn 30 ngày",IF(X132&lt;=60,"Nợ quá hạn từ 30 ngày đến 60 ngày",IF(X132&lt;=90,"Nợ quá hạn từ 60 ngày đến 90 ngày",IF(X132&lt;=120,"Nợ quá hạn từ 90 ngày đến 120 ngày","Nợ quá hạn hơn 120 ngày có khả năng mất thanh toán")))))))</f>
        <v>Đã thanh toán</v>
      </c>
      <c r="Z132" s="42">
        <f t="shared" ref="Z132:Z195" si="25">IF(S132="","",S132)</f>
        <v>46004</v>
      </c>
      <c r="AA132" s="42">
        <f t="shared" ref="AA132:AA195" si="26">IF(M132="","",M132)</f>
        <v>46048</v>
      </c>
      <c r="AD132" s="2" t="str">
        <f>VLOOKUP($A132,MA_KH!$A:$Q,MA_KH!O$1,0)</f>
        <v>MEGA</v>
      </c>
      <c r="AE132" s="2" t="str">
        <f>VLOOKUP($A132,MA_KH!$A:$Q,MA_KH!P$1,0)</f>
        <v>CÔNG TY TNHH MM MEGA MARKET (VIỆT NAM)</v>
      </c>
      <c r="AG132" s="122" t="str">
        <f>Table13[[#This Row],[Số hóa đơn]]&amp;Table13[[#This Row],[Tổng giá trị]]</f>
        <v>000873431763035</v>
      </c>
    </row>
    <row r="133" spans="1:33" ht="25.5" hidden="1" customHeight="1">
      <c r="A133" s="54" t="s">
        <v>189</v>
      </c>
      <c r="B133" s="54" t="s">
        <v>190</v>
      </c>
      <c r="C133" s="55">
        <v>46004</v>
      </c>
      <c r="D133" s="54" t="s">
        <v>14777</v>
      </c>
      <c r="E133" s="55">
        <v>46004</v>
      </c>
      <c r="F133" s="54" t="s">
        <v>19029</v>
      </c>
      <c r="G133" s="54" t="s">
        <v>14848</v>
      </c>
      <c r="H133" s="56">
        <v>8162790</v>
      </c>
      <c r="I133" s="57">
        <v>0</v>
      </c>
      <c r="J133" s="56">
        <v>653023</v>
      </c>
      <c r="K133" s="56">
        <v>8815813</v>
      </c>
      <c r="L133" s="64" t="s">
        <v>41</v>
      </c>
      <c r="M133" s="6">
        <f>IFERROR(VLOOKUP(Table13[[#This Row],[Số hóa đơn]],'Chi tiết tt Mega gửi'!K:L,2,0),"")</f>
        <v>46048</v>
      </c>
      <c r="O133" s="32">
        <f>IF(Table13[[#This Row],[Phân loại]]="Tồn đầu kỳ",Table13[[#This Row],[Tổng giá trị]],0)</f>
        <v>8815813</v>
      </c>
      <c r="P133" s="7">
        <f>IF(Table13[[#This Row],[Số còn phải thu ĐK]]&lt;&gt;0,0,IF(Table13[[#This Row],[Phân loại]]="Bán hàng",Table13[[#This Row],[Tổng giá trị]],-Table13[[#This Row],[Tổng giá trị]]))</f>
        <v>0</v>
      </c>
      <c r="Q133" s="32">
        <f t="shared" ref="Q133:Q144" si="27">IF(M133&lt;&gt;"",IF(O133&lt;&gt;0,O133,P133),0)</f>
        <v>8815813</v>
      </c>
      <c r="R133" s="7">
        <f>Table13[[#This Row],[Số còn phải thu ĐK]]+Table13[[#This Row],[Giá Trị HD sau CK]]-Table13[[#This Row],[Số tiền đã thu]]</f>
        <v>0</v>
      </c>
      <c r="S133" s="6">
        <f>IF(Table13[[#This Row],[Ngày hóa đơn]]&lt;&gt;"",Table13[[#This Row],[Ngày hóa đơn]],IF(Table13[[#This Row],[Ngày hạch toán]]&lt;&gt;"",Table13[[#This Row],[Ngày hạch toán]],""))</f>
        <v>46004</v>
      </c>
      <c r="T133" s="7"/>
      <c r="U133" s="6">
        <f>IF(Table13[[#This Row],[Ngày tính CN]]="","",S133+T133)</f>
        <v>46004</v>
      </c>
      <c r="V133" s="32">
        <f ca="1">IF(Table13[[#This Row],[Hạn thanh toán]]="","",IF((U133-NOW())&lt;0,0,(U133-NOW())))</f>
        <v>0</v>
      </c>
      <c r="W133" s="32"/>
      <c r="X133" s="32" t="str">
        <f t="shared" ref="X133:X144" ca="1" si="28">IF(OR(U133="",R133=0),"",IF((U133-NOW())&lt;0,-(U133-NOW()),0))</f>
        <v/>
      </c>
      <c r="Y133" s="2" t="str">
        <f t="shared" ref="Y133:Y144" si="29">IF(R133=0,"Đã thanh toán",IF(X133="","",IF(X133&lt;=0,"Chưa đến hạn thanh toán",IF(X133&lt;=30,"Nợ quá hạn 30 ngày",IF(X133&lt;=60,"Nợ quá hạn từ 30 ngày đến 60 ngày",IF(X133&lt;=90,"Nợ quá hạn từ 60 ngày đến 90 ngày",IF(X133&lt;=120,"Nợ quá hạn từ 90 ngày đến 120 ngày","Nợ quá hạn hơn 120 ngày có khả năng mất thanh toán")))))))</f>
        <v>Đã thanh toán</v>
      </c>
      <c r="Z133" s="42">
        <f t="shared" si="25"/>
        <v>46004</v>
      </c>
      <c r="AA133" s="42">
        <f t="shared" si="26"/>
        <v>46048</v>
      </c>
      <c r="AD133" s="2" t="str">
        <f>VLOOKUP($A133,MA_KH!$A:$Q,MA_KH!O$1,0)</f>
        <v>MEGA</v>
      </c>
      <c r="AE133" s="2" t="str">
        <f>VLOOKUP($A133,MA_KH!$A:$Q,MA_KH!P$1,0)</f>
        <v>CÔNG TY TNHH MM MEGA MARKET (VIỆT NAM)</v>
      </c>
      <c r="AG133" s="122" t="str">
        <f>Table13[[#This Row],[Số hóa đơn]]&amp;Table13[[#This Row],[Tổng giá trị]]</f>
        <v>000841278815813</v>
      </c>
    </row>
    <row r="134" spans="1:33" ht="25.5" hidden="1" customHeight="1">
      <c r="A134" s="54" t="s">
        <v>189</v>
      </c>
      <c r="B134" s="54" t="s">
        <v>190</v>
      </c>
      <c r="C134" s="55">
        <v>46004</v>
      </c>
      <c r="D134" s="54" t="s">
        <v>14778</v>
      </c>
      <c r="E134" s="55">
        <v>46004</v>
      </c>
      <c r="F134" s="54" t="s">
        <v>19030</v>
      </c>
      <c r="G134" s="54" t="s">
        <v>14849</v>
      </c>
      <c r="H134" s="56">
        <v>2678550</v>
      </c>
      <c r="I134" s="57">
        <v>0</v>
      </c>
      <c r="J134" s="56">
        <v>214284</v>
      </c>
      <c r="K134" s="56">
        <v>2892834</v>
      </c>
      <c r="L134" s="64" t="s">
        <v>41</v>
      </c>
      <c r="M134" s="6">
        <f>IFERROR(VLOOKUP(Table13[[#This Row],[Số hóa đơn]],'Chi tiết tt Mega gửi'!K:L,2,0),"")</f>
        <v>46048</v>
      </c>
      <c r="O134" s="32">
        <f>IF(Table13[[#This Row],[Phân loại]]="Tồn đầu kỳ",Table13[[#This Row],[Tổng giá trị]],0)</f>
        <v>2892834</v>
      </c>
      <c r="P134" s="7">
        <f>IF(Table13[[#This Row],[Số còn phải thu ĐK]]&lt;&gt;0,0,IF(Table13[[#This Row],[Phân loại]]="Bán hàng",Table13[[#This Row],[Tổng giá trị]],-Table13[[#This Row],[Tổng giá trị]]))</f>
        <v>0</v>
      </c>
      <c r="Q134" s="32">
        <f t="shared" si="27"/>
        <v>2892834</v>
      </c>
      <c r="R134" s="7">
        <f>Table13[[#This Row],[Số còn phải thu ĐK]]+Table13[[#This Row],[Giá Trị HD sau CK]]-Table13[[#This Row],[Số tiền đã thu]]</f>
        <v>0</v>
      </c>
      <c r="S134" s="6">
        <f>IF(Table13[[#This Row],[Ngày hóa đơn]]&lt;&gt;"",Table13[[#This Row],[Ngày hóa đơn]],IF(Table13[[#This Row],[Ngày hạch toán]]&lt;&gt;"",Table13[[#This Row],[Ngày hạch toán]],""))</f>
        <v>46004</v>
      </c>
      <c r="T134" s="7"/>
      <c r="U134" s="6">
        <f>IF(Table13[[#This Row],[Ngày tính CN]]="","",S134+T134)</f>
        <v>46004</v>
      </c>
      <c r="V134" s="32">
        <f ca="1">IF(Table13[[#This Row],[Hạn thanh toán]]="","",IF((U134-NOW())&lt;0,0,(U134-NOW())))</f>
        <v>0</v>
      </c>
      <c r="W134" s="32"/>
      <c r="X134" s="32" t="str">
        <f t="shared" ca="1" si="28"/>
        <v/>
      </c>
      <c r="Y134" s="2" t="str">
        <f t="shared" si="29"/>
        <v>Đã thanh toán</v>
      </c>
      <c r="Z134" s="42">
        <f t="shared" si="25"/>
        <v>46004</v>
      </c>
      <c r="AA134" s="42">
        <f t="shared" si="26"/>
        <v>46048</v>
      </c>
      <c r="AD134" s="2" t="str">
        <f>VLOOKUP($A134,MA_KH!$A:$Q,MA_KH!O$1,0)</f>
        <v>MEGA</v>
      </c>
      <c r="AE134" s="2" t="str">
        <f>VLOOKUP($A134,MA_KH!$A:$Q,MA_KH!P$1,0)</f>
        <v>CÔNG TY TNHH MM MEGA MARKET (VIỆT NAM)</v>
      </c>
      <c r="AG134" s="122" t="str">
        <f>Table13[[#This Row],[Số hóa đơn]]&amp;Table13[[#This Row],[Tổng giá trị]]</f>
        <v>000841282892834</v>
      </c>
    </row>
    <row r="135" spans="1:33" ht="25.5" hidden="1" customHeight="1">
      <c r="A135" s="54" t="s">
        <v>189</v>
      </c>
      <c r="B135" s="54" t="s">
        <v>190</v>
      </c>
      <c r="C135" s="55">
        <v>46004</v>
      </c>
      <c r="D135" s="54" t="s">
        <v>14774</v>
      </c>
      <c r="E135" s="55">
        <v>46004</v>
      </c>
      <c r="F135" s="54" t="s">
        <v>19031</v>
      </c>
      <c r="G135" s="54" t="s">
        <v>14850</v>
      </c>
      <c r="H135" s="56">
        <v>3964760</v>
      </c>
      <c r="I135" s="57">
        <v>0</v>
      </c>
      <c r="J135" s="56">
        <v>317181</v>
      </c>
      <c r="K135" s="56">
        <v>4281941</v>
      </c>
      <c r="L135" s="64" t="s">
        <v>41</v>
      </c>
      <c r="M135" s="6">
        <f>IFERROR(VLOOKUP(Table13[[#This Row],[Số hóa đơn]],'Chi tiết tt Mega gửi'!K:L,2,0),"")</f>
        <v>46048</v>
      </c>
      <c r="O135" s="32">
        <f>IF(Table13[[#This Row],[Phân loại]]="Tồn đầu kỳ",Table13[[#This Row],[Tổng giá trị]],0)</f>
        <v>4281941</v>
      </c>
      <c r="P135" s="7">
        <f>IF(Table13[[#This Row],[Số còn phải thu ĐK]]&lt;&gt;0,0,IF(Table13[[#This Row],[Phân loại]]="Bán hàng",Table13[[#This Row],[Tổng giá trị]],-Table13[[#This Row],[Tổng giá trị]]))</f>
        <v>0</v>
      </c>
      <c r="Q135" s="32">
        <f t="shared" si="27"/>
        <v>4281941</v>
      </c>
      <c r="R135" s="7">
        <f>Table13[[#This Row],[Số còn phải thu ĐK]]+Table13[[#This Row],[Giá Trị HD sau CK]]-Table13[[#This Row],[Số tiền đã thu]]</f>
        <v>0</v>
      </c>
      <c r="S135" s="6">
        <f>IF(Table13[[#This Row],[Ngày hóa đơn]]&lt;&gt;"",Table13[[#This Row],[Ngày hóa đơn]],IF(Table13[[#This Row],[Ngày hạch toán]]&lt;&gt;"",Table13[[#This Row],[Ngày hạch toán]],""))</f>
        <v>46004</v>
      </c>
      <c r="T135" s="7"/>
      <c r="U135" s="6">
        <f>IF(Table13[[#This Row],[Ngày tính CN]]="","",S135+T135)</f>
        <v>46004</v>
      </c>
      <c r="V135" s="32">
        <f ca="1">IF(Table13[[#This Row],[Hạn thanh toán]]="","",IF((U135-NOW())&lt;0,0,(U135-NOW())))</f>
        <v>0</v>
      </c>
      <c r="W135" s="32"/>
      <c r="X135" s="32" t="str">
        <f t="shared" ca="1" si="28"/>
        <v/>
      </c>
      <c r="Y135" s="2" t="str">
        <f t="shared" si="29"/>
        <v>Đã thanh toán</v>
      </c>
      <c r="Z135" s="42">
        <f t="shared" si="25"/>
        <v>46004</v>
      </c>
      <c r="AA135" s="42">
        <f t="shared" si="26"/>
        <v>46048</v>
      </c>
      <c r="AD135" s="2" t="str">
        <f>VLOOKUP($A135,MA_KH!$A:$Q,MA_KH!O$1,0)</f>
        <v>MEGA</v>
      </c>
      <c r="AE135" s="2" t="str">
        <f>VLOOKUP($A135,MA_KH!$A:$Q,MA_KH!P$1,0)</f>
        <v>CÔNG TY TNHH MM MEGA MARKET (VIỆT NAM)</v>
      </c>
      <c r="AG135" s="122" t="str">
        <f>Table13[[#This Row],[Số hóa đơn]]&amp;Table13[[#This Row],[Tổng giá trị]]</f>
        <v>000841294281941</v>
      </c>
    </row>
    <row r="136" spans="1:33" ht="25.5" hidden="1" customHeight="1">
      <c r="A136" s="54" t="s">
        <v>189</v>
      </c>
      <c r="B136" s="54" t="s">
        <v>190</v>
      </c>
      <c r="C136" s="55">
        <v>46004</v>
      </c>
      <c r="D136" s="54" t="s">
        <v>14776</v>
      </c>
      <c r="E136" s="55">
        <v>46004</v>
      </c>
      <c r="F136" s="54" t="s">
        <v>19032</v>
      </c>
      <c r="G136" s="54" t="s">
        <v>14851</v>
      </c>
      <c r="H136" s="56">
        <v>630000</v>
      </c>
      <c r="I136" s="57">
        <v>0</v>
      </c>
      <c r="J136" s="56">
        <v>50400</v>
      </c>
      <c r="K136" s="56">
        <v>680400</v>
      </c>
      <c r="L136" s="64" t="s">
        <v>41</v>
      </c>
      <c r="M136" s="6">
        <f>IFERROR(VLOOKUP(Table13[[#This Row],[Số hóa đơn]],'Chi tiết tt Mega gửi'!K:L,2,0),"")</f>
        <v>46048</v>
      </c>
      <c r="O136" s="32">
        <f>IF(Table13[[#This Row],[Phân loại]]="Tồn đầu kỳ",Table13[[#This Row],[Tổng giá trị]],0)</f>
        <v>680400</v>
      </c>
      <c r="P136" s="7">
        <f>IF(Table13[[#This Row],[Số còn phải thu ĐK]]&lt;&gt;0,0,IF(Table13[[#This Row],[Phân loại]]="Bán hàng",Table13[[#This Row],[Tổng giá trị]],-Table13[[#This Row],[Tổng giá trị]]))</f>
        <v>0</v>
      </c>
      <c r="Q136" s="32">
        <f t="shared" si="27"/>
        <v>680400</v>
      </c>
      <c r="R136" s="7">
        <f>Table13[[#This Row],[Số còn phải thu ĐK]]+Table13[[#This Row],[Giá Trị HD sau CK]]-Table13[[#This Row],[Số tiền đã thu]]</f>
        <v>0</v>
      </c>
      <c r="S136" s="6">
        <f>IF(Table13[[#This Row],[Ngày hóa đơn]]&lt;&gt;"",Table13[[#This Row],[Ngày hóa đơn]],IF(Table13[[#This Row],[Ngày hạch toán]]&lt;&gt;"",Table13[[#This Row],[Ngày hạch toán]],""))</f>
        <v>46004</v>
      </c>
      <c r="T136" s="7"/>
      <c r="U136" s="6">
        <f>IF(Table13[[#This Row],[Ngày tính CN]]="","",S136+T136)</f>
        <v>46004</v>
      </c>
      <c r="V136" s="32">
        <f ca="1">IF(Table13[[#This Row],[Hạn thanh toán]]="","",IF((U136-NOW())&lt;0,0,(U136-NOW())))</f>
        <v>0</v>
      </c>
      <c r="W136" s="32"/>
      <c r="X136" s="32" t="str">
        <f t="shared" ca="1" si="28"/>
        <v/>
      </c>
      <c r="Y136" s="2" t="str">
        <f t="shared" si="29"/>
        <v>Đã thanh toán</v>
      </c>
      <c r="Z136" s="42">
        <f t="shared" si="25"/>
        <v>46004</v>
      </c>
      <c r="AA136" s="42">
        <f t="shared" si="26"/>
        <v>46048</v>
      </c>
      <c r="AD136" s="2" t="str">
        <f>VLOOKUP($A136,MA_KH!$A:$Q,MA_KH!O$1,0)</f>
        <v>MEGA</v>
      </c>
      <c r="AE136" s="2" t="str">
        <f>VLOOKUP($A136,MA_KH!$A:$Q,MA_KH!P$1,0)</f>
        <v>CÔNG TY TNHH MM MEGA MARKET (VIỆT NAM)</v>
      </c>
      <c r="AG136" s="122" t="str">
        <f>Table13[[#This Row],[Số hóa đơn]]&amp;Table13[[#This Row],[Tổng giá trị]]</f>
        <v>00084130680400</v>
      </c>
    </row>
    <row r="137" spans="1:33" ht="25.5" hidden="1" customHeight="1">
      <c r="A137" s="58" t="s">
        <v>189</v>
      </c>
      <c r="B137" s="58" t="s">
        <v>190</v>
      </c>
      <c r="C137" s="59">
        <v>46004</v>
      </c>
      <c r="D137" s="58" t="s">
        <v>14775</v>
      </c>
      <c r="E137" s="59">
        <v>46004</v>
      </c>
      <c r="F137" s="58" t="s">
        <v>19033</v>
      </c>
      <c r="G137" s="58" t="s">
        <v>14852</v>
      </c>
      <c r="H137" s="60">
        <v>8744280</v>
      </c>
      <c r="I137" s="61">
        <v>0</v>
      </c>
      <c r="J137" s="60">
        <v>699542</v>
      </c>
      <c r="K137" s="60">
        <v>9443822</v>
      </c>
      <c r="L137" s="64" t="s">
        <v>41</v>
      </c>
      <c r="M137" s="6">
        <f>IFERROR(VLOOKUP(Table13[[#This Row],[Số hóa đơn]],'Chi tiết tt Mega gửi'!K:L,2,0),"")</f>
        <v>46048</v>
      </c>
      <c r="O137" s="32">
        <f>IF(Table13[[#This Row],[Phân loại]]="Tồn đầu kỳ",Table13[[#This Row],[Tổng giá trị]],0)</f>
        <v>9443822</v>
      </c>
      <c r="P137" s="7">
        <f>IF(Table13[[#This Row],[Số còn phải thu ĐK]]&lt;&gt;0,0,IF(Table13[[#This Row],[Phân loại]]="Bán hàng",Table13[[#This Row],[Tổng giá trị]],-Table13[[#This Row],[Tổng giá trị]]))</f>
        <v>0</v>
      </c>
      <c r="Q137" s="32">
        <f t="shared" si="27"/>
        <v>9443822</v>
      </c>
      <c r="R137" s="7">
        <f>Table13[[#This Row],[Số còn phải thu ĐK]]+Table13[[#This Row],[Giá Trị HD sau CK]]-Table13[[#This Row],[Số tiền đã thu]]</f>
        <v>0</v>
      </c>
      <c r="S137" s="6">
        <f>IF(Table13[[#This Row],[Ngày hóa đơn]]&lt;&gt;"",Table13[[#This Row],[Ngày hóa đơn]],IF(Table13[[#This Row],[Ngày hạch toán]]&lt;&gt;"",Table13[[#This Row],[Ngày hạch toán]],""))</f>
        <v>46004</v>
      </c>
      <c r="T137" s="7"/>
      <c r="U137" s="6">
        <f>IF(Table13[[#This Row],[Ngày tính CN]]="","",S137+T137)</f>
        <v>46004</v>
      </c>
      <c r="V137" s="32">
        <f ca="1">IF(Table13[[#This Row],[Hạn thanh toán]]="","",IF((U137-NOW())&lt;0,0,(U137-NOW())))</f>
        <v>0</v>
      </c>
      <c r="W137" s="32"/>
      <c r="X137" s="32" t="str">
        <f t="shared" ca="1" si="28"/>
        <v/>
      </c>
      <c r="Y137" s="2" t="str">
        <f t="shared" si="29"/>
        <v>Đã thanh toán</v>
      </c>
      <c r="Z137" s="42">
        <f t="shared" si="25"/>
        <v>46004</v>
      </c>
      <c r="AA137" s="42">
        <f t="shared" si="26"/>
        <v>46048</v>
      </c>
      <c r="AD137" s="2" t="str">
        <f>VLOOKUP($A137,MA_KH!$A:$Q,MA_KH!O$1,0)</f>
        <v>MEGA</v>
      </c>
      <c r="AE137" s="2" t="str">
        <f>VLOOKUP($A137,MA_KH!$A:$Q,MA_KH!P$1,0)</f>
        <v>CÔNG TY TNHH MM MEGA MARKET (VIỆT NAM)</v>
      </c>
      <c r="AG137" s="122" t="str">
        <f>Table13[[#This Row],[Số hóa đơn]]&amp;Table13[[#This Row],[Tổng giá trị]]</f>
        <v>000841319443822</v>
      </c>
    </row>
    <row r="138" spans="1:33" ht="25.5" hidden="1" customHeight="1">
      <c r="A138" s="54" t="s">
        <v>201</v>
      </c>
      <c r="B138" s="54" t="s">
        <v>202</v>
      </c>
      <c r="C138" s="55">
        <v>46006</v>
      </c>
      <c r="D138" s="54" t="s">
        <v>14781</v>
      </c>
      <c r="E138" s="55">
        <v>46006</v>
      </c>
      <c r="F138" s="54" t="s">
        <v>19034</v>
      </c>
      <c r="G138" s="54" t="s">
        <v>14782</v>
      </c>
      <c r="H138" s="56">
        <v>3889900</v>
      </c>
      <c r="I138" s="57">
        <v>0</v>
      </c>
      <c r="J138" s="56">
        <v>311192</v>
      </c>
      <c r="K138" s="56">
        <v>4201092</v>
      </c>
      <c r="L138" s="64" t="s">
        <v>41</v>
      </c>
      <c r="M138" s="6">
        <f>IFERROR(VLOOKUP(Table13[[#This Row],[Số hóa đơn]],'Chi tiết tt Mega gửi'!K:L,2,0),"")</f>
        <v>46048</v>
      </c>
      <c r="O138" s="32">
        <f>IF(Table13[[#This Row],[Phân loại]]="Tồn đầu kỳ",Table13[[#This Row],[Tổng giá trị]],0)</f>
        <v>4201092</v>
      </c>
      <c r="P138" s="7">
        <f>IF(Table13[[#This Row],[Số còn phải thu ĐK]]&lt;&gt;0,0,IF(Table13[[#This Row],[Phân loại]]="Bán hàng",Table13[[#This Row],[Tổng giá trị]],-Table13[[#This Row],[Tổng giá trị]]))</f>
        <v>0</v>
      </c>
      <c r="Q138" s="32">
        <f t="shared" si="27"/>
        <v>4201092</v>
      </c>
      <c r="R138" s="7">
        <f>Table13[[#This Row],[Số còn phải thu ĐK]]+Table13[[#This Row],[Giá Trị HD sau CK]]-Table13[[#This Row],[Số tiền đã thu]]</f>
        <v>0</v>
      </c>
      <c r="S138" s="6">
        <f>IF(Table13[[#This Row],[Ngày hóa đơn]]&lt;&gt;"",Table13[[#This Row],[Ngày hóa đơn]],IF(Table13[[#This Row],[Ngày hạch toán]]&lt;&gt;"",Table13[[#This Row],[Ngày hạch toán]],""))</f>
        <v>46006</v>
      </c>
      <c r="T138" s="7"/>
      <c r="U138" s="6">
        <f>IF(Table13[[#This Row],[Ngày tính CN]]="","",S138+T138)</f>
        <v>46006</v>
      </c>
      <c r="V138" s="32">
        <f ca="1">IF(Table13[[#This Row],[Hạn thanh toán]]="","",IF((U138-NOW())&lt;0,0,(U138-NOW())))</f>
        <v>0</v>
      </c>
      <c r="W138" s="32"/>
      <c r="X138" s="32" t="str">
        <f t="shared" ca="1" si="28"/>
        <v/>
      </c>
      <c r="Y138" s="2" t="str">
        <f t="shared" si="29"/>
        <v>Đã thanh toán</v>
      </c>
      <c r="Z138" s="42">
        <f t="shared" si="25"/>
        <v>46006</v>
      </c>
      <c r="AA138" s="42">
        <f t="shared" si="26"/>
        <v>46048</v>
      </c>
      <c r="AD138" s="2" t="str">
        <f>VLOOKUP($A138,MA_KH!$A:$Q,MA_KH!O$1,0)</f>
        <v>MEGA</v>
      </c>
      <c r="AE138" s="2" t="str">
        <f>VLOOKUP($A138,MA_KH!$A:$Q,MA_KH!P$1,0)</f>
        <v>CÔNG TY TNHH MM MEGA MARKET (VIỆT NAM)</v>
      </c>
      <c r="AG138" s="122" t="str">
        <f>Table13[[#This Row],[Số hóa đơn]]&amp;Table13[[#This Row],[Tổng giá trị]]</f>
        <v>000852074201092</v>
      </c>
    </row>
    <row r="139" spans="1:33" ht="25.5" hidden="1" customHeight="1">
      <c r="A139" s="54" t="s">
        <v>201</v>
      </c>
      <c r="B139" s="54" t="s">
        <v>202</v>
      </c>
      <c r="C139" s="55">
        <v>46006</v>
      </c>
      <c r="D139" s="54" t="s">
        <v>14779</v>
      </c>
      <c r="E139" s="55">
        <v>46006</v>
      </c>
      <c r="F139" s="54" t="s">
        <v>19035</v>
      </c>
      <c r="G139" s="54" t="s">
        <v>14780</v>
      </c>
      <c r="H139" s="56">
        <v>2444535</v>
      </c>
      <c r="I139" s="57">
        <v>0</v>
      </c>
      <c r="J139" s="56">
        <v>195563</v>
      </c>
      <c r="K139" s="56">
        <v>2640098</v>
      </c>
      <c r="L139" s="64" t="s">
        <v>41</v>
      </c>
      <c r="M139" s="6">
        <f>IFERROR(VLOOKUP(Table13[[#This Row],[Số hóa đơn]],'Chi tiết tt Mega gửi'!K:L,2,0),"")</f>
        <v>46048</v>
      </c>
      <c r="O139" s="32">
        <f>IF(Table13[[#This Row],[Phân loại]]="Tồn đầu kỳ",Table13[[#This Row],[Tổng giá trị]],0)</f>
        <v>2640098</v>
      </c>
      <c r="P139" s="7">
        <f>IF(Table13[[#This Row],[Số còn phải thu ĐK]]&lt;&gt;0,0,IF(Table13[[#This Row],[Phân loại]]="Bán hàng",Table13[[#This Row],[Tổng giá trị]],-Table13[[#This Row],[Tổng giá trị]]))</f>
        <v>0</v>
      </c>
      <c r="Q139" s="32">
        <f t="shared" si="27"/>
        <v>2640098</v>
      </c>
      <c r="R139" s="7">
        <f>Table13[[#This Row],[Số còn phải thu ĐK]]+Table13[[#This Row],[Giá Trị HD sau CK]]-Table13[[#This Row],[Số tiền đã thu]]</f>
        <v>0</v>
      </c>
      <c r="S139" s="6">
        <f>IF(Table13[[#This Row],[Ngày hóa đơn]]&lt;&gt;"",Table13[[#This Row],[Ngày hóa đơn]],IF(Table13[[#This Row],[Ngày hạch toán]]&lt;&gt;"",Table13[[#This Row],[Ngày hạch toán]],""))</f>
        <v>46006</v>
      </c>
      <c r="T139" s="7"/>
      <c r="U139" s="6">
        <f>IF(Table13[[#This Row],[Ngày tính CN]]="","",S139+T139)</f>
        <v>46006</v>
      </c>
      <c r="V139" s="32">
        <f ca="1">IF(Table13[[#This Row],[Hạn thanh toán]]="","",IF((U139-NOW())&lt;0,0,(U139-NOW())))</f>
        <v>0</v>
      </c>
      <c r="W139" s="32"/>
      <c r="X139" s="32" t="str">
        <f t="shared" ca="1" si="28"/>
        <v/>
      </c>
      <c r="Y139" s="2" t="str">
        <f t="shared" si="29"/>
        <v>Đã thanh toán</v>
      </c>
      <c r="Z139" s="42">
        <f t="shared" si="25"/>
        <v>46006</v>
      </c>
      <c r="AA139" s="42">
        <f t="shared" si="26"/>
        <v>46048</v>
      </c>
      <c r="AD139" s="2" t="str">
        <f>VLOOKUP($A139,MA_KH!$A:$Q,MA_KH!O$1,0)</f>
        <v>MEGA</v>
      </c>
      <c r="AE139" s="2" t="str">
        <f>VLOOKUP($A139,MA_KH!$A:$Q,MA_KH!P$1,0)</f>
        <v>CÔNG TY TNHH MM MEGA MARKET (VIỆT NAM)</v>
      </c>
      <c r="AG139" s="122" t="str">
        <f>Table13[[#This Row],[Số hóa đơn]]&amp;Table13[[#This Row],[Tổng giá trị]]</f>
        <v>000852082640098</v>
      </c>
    </row>
    <row r="140" spans="1:33" ht="25.5" hidden="1" customHeight="1">
      <c r="A140" s="54" t="s">
        <v>197</v>
      </c>
      <c r="B140" s="54" t="s">
        <v>198</v>
      </c>
      <c r="C140" s="55">
        <v>46006</v>
      </c>
      <c r="D140" s="54" t="s">
        <v>14783</v>
      </c>
      <c r="E140" s="55">
        <v>46006</v>
      </c>
      <c r="F140" s="54" t="s">
        <v>19036</v>
      </c>
      <c r="G140" s="54" t="s">
        <v>14784</v>
      </c>
      <c r="H140" s="56">
        <v>2401510</v>
      </c>
      <c r="I140" s="57">
        <v>0</v>
      </c>
      <c r="J140" s="56">
        <v>192121</v>
      </c>
      <c r="K140" s="56">
        <v>2593631</v>
      </c>
      <c r="L140" s="64" t="s">
        <v>41</v>
      </c>
      <c r="M140" s="6">
        <f>IFERROR(VLOOKUP(Table13[[#This Row],[Số hóa đơn]],'Chi tiết tt Mega gửi'!K:L,2,0),"")</f>
        <v>46048</v>
      </c>
      <c r="O140" s="32">
        <f>IF(Table13[[#This Row],[Phân loại]]="Tồn đầu kỳ",Table13[[#This Row],[Tổng giá trị]],0)</f>
        <v>2593631</v>
      </c>
      <c r="P140" s="7">
        <f>IF(Table13[[#This Row],[Số còn phải thu ĐK]]&lt;&gt;0,0,IF(Table13[[#This Row],[Phân loại]]="Bán hàng",Table13[[#This Row],[Tổng giá trị]],-Table13[[#This Row],[Tổng giá trị]]))</f>
        <v>0</v>
      </c>
      <c r="Q140" s="32">
        <f t="shared" si="27"/>
        <v>2593631</v>
      </c>
      <c r="R140" s="7">
        <f>Table13[[#This Row],[Số còn phải thu ĐK]]+Table13[[#This Row],[Giá Trị HD sau CK]]-Table13[[#This Row],[Số tiền đã thu]]</f>
        <v>0</v>
      </c>
      <c r="S140" s="6">
        <f>IF(Table13[[#This Row],[Ngày hóa đơn]]&lt;&gt;"",Table13[[#This Row],[Ngày hóa đơn]],IF(Table13[[#This Row],[Ngày hạch toán]]&lt;&gt;"",Table13[[#This Row],[Ngày hạch toán]],""))</f>
        <v>46006</v>
      </c>
      <c r="T140" s="7"/>
      <c r="U140" s="6">
        <f>IF(Table13[[#This Row],[Ngày tính CN]]="","",S140+T140)</f>
        <v>46006</v>
      </c>
      <c r="V140" s="32">
        <f ca="1">IF(Table13[[#This Row],[Hạn thanh toán]]="","",IF((U140-NOW())&lt;0,0,(U140-NOW())))</f>
        <v>0</v>
      </c>
      <c r="W140" s="32"/>
      <c r="X140" s="32" t="str">
        <f t="shared" ca="1" si="28"/>
        <v/>
      </c>
      <c r="Y140" s="2" t="str">
        <f t="shared" si="29"/>
        <v>Đã thanh toán</v>
      </c>
      <c r="Z140" s="42">
        <f t="shared" si="25"/>
        <v>46006</v>
      </c>
      <c r="AA140" s="42">
        <f t="shared" si="26"/>
        <v>46048</v>
      </c>
      <c r="AD140" s="2" t="str">
        <f>VLOOKUP($A140,MA_KH!$A:$Q,MA_KH!O$1,0)</f>
        <v>MEGA</v>
      </c>
      <c r="AE140" s="2" t="str">
        <f>VLOOKUP($A140,MA_KH!$A:$Q,MA_KH!P$1,0)</f>
        <v>CÔNG TY TNHH MM MEGA MARKET (VIỆT NAM)</v>
      </c>
      <c r="AG140" s="122" t="str">
        <f>Table13[[#This Row],[Số hóa đơn]]&amp;Table13[[#This Row],[Tổng giá trị]]</f>
        <v>000852092593631</v>
      </c>
    </row>
    <row r="141" spans="1:33" ht="25.5" hidden="1" customHeight="1">
      <c r="A141" s="54" t="s">
        <v>195</v>
      </c>
      <c r="B141" s="54" t="s">
        <v>196</v>
      </c>
      <c r="C141" s="55">
        <v>46006</v>
      </c>
      <c r="D141" s="54" t="s">
        <v>14785</v>
      </c>
      <c r="E141" s="55">
        <v>46006</v>
      </c>
      <c r="F141" s="54" t="s">
        <v>19037</v>
      </c>
      <c r="G141" s="54" t="s">
        <v>14786</v>
      </c>
      <c r="H141" s="56">
        <v>1825740</v>
      </c>
      <c r="I141" s="57">
        <v>0</v>
      </c>
      <c r="J141" s="56">
        <v>146059</v>
      </c>
      <c r="K141" s="56">
        <v>1971799</v>
      </c>
      <c r="L141" s="64" t="s">
        <v>41</v>
      </c>
      <c r="M141" s="6">
        <f>IFERROR(VLOOKUP(Table13[[#This Row],[Số hóa đơn]],'Chi tiết tt Mega gửi'!K:L,2,0),"")</f>
        <v>46048</v>
      </c>
      <c r="O141" s="32">
        <f>IF(Table13[[#This Row],[Phân loại]]="Tồn đầu kỳ",Table13[[#This Row],[Tổng giá trị]],0)</f>
        <v>1971799</v>
      </c>
      <c r="P141" s="7">
        <f>IF(Table13[[#This Row],[Số còn phải thu ĐK]]&lt;&gt;0,0,IF(Table13[[#This Row],[Phân loại]]="Bán hàng",Table13[[#This Row],[Tổng giá trị]],-Table13[[#This Row],[Tổng giá trị]]))</f>
        <v>0</v>
      </c>
      <c r="Q141" s="32">
        <f t="shared" si="27"/>
        <v>1971799</v>
      </c>
      <c r="R141" s="7">
        <f>Table13[[#This Row],[Số còn phải thu ĐK]]+Table13[[#This Row],[Giá Trị HD sau CK]]-Table13[[#This Row],[Số tiền đã thu]]</f>
        <v>0</v>
      </c>
      <c r="S141" s="6">
        <f>IF(Table13[[#This Row],[Ngày hóa đơn]]&lt;&gt;"",Table13[[#This Row],[Ngày hóa đơn]],IF(Table13[[#This Row],[Ngày hạch toán]]&lt;&gt;"",Table13[[#This Row],[Ngày hạch toán]],""))</f>
        <v>46006</v>
      </c>
      <c r="T141" s="7"/>
      <c r="U141" s="6">
        <f>IF(Table13[[#This Row],[Ngày tính CN]]="","",S141+T141)</f>
        <v>46006</v>
      </c>
      <c r="V141" s="32">
        <f ca="1">IF(Table13[[#This Row],[Hạn thanh toán]]="","",IF((U141-NOW())&lt;0,0,(U141-NOW())))</f>
        <v>0</v>
      </c>
      <c r="W141" s="32"/>
      <c r="X141" s="32" t="str">
        <f t="shared" ca="1" si="28"/>
        <v/>
      </c>
      <c r="Y141" s="2" t="str">
        <f t="shared" si="29"/>
        <v>Đã thanh toán</v>
      </c>
      <c r="Z141" s="42">
        <f t="shared" si="25"/>
        <v>46006</v>
      </c>
      <c r="AA141" s="42">
        <f t="shared" si="26"/>
        <v>46048</v>
      </c>
      <c r="AD141" s="2" t="str">
        <f>VLOOKUP($A141,MA_KH!$A:$Q,MA_KH!O$1,0)</f>
        <v>MEGA</v>
      </c>
      <c r="AE141" s="2" t="str">
        <f>VLOOKUP($A141,MA_KH!$A:$Q,MA_KH!P$1,0)</f>
        <v>CÔNG TY TNHH MM MEGA MARKET (VIỆT NAM)</v>
      </c>
      <c r="AG141" s="122" t="str">
        <f>Table13[[#This Row],[Số hóa đơn]]&amp;Table13[[#This Row],[Tổng giá trị]]</f>
        <v>000852101971799</v>
      </c>
    </row>
    <row r="142" spans="1:33" ht="25.5" hidden="1" customHeight="1">
      <c r="A142" s="58" t="s">
        <v>199</v>
      </c>
      <c r="B142" s="58" t="s">
        <v>200</v>
      </c>
      <c r="C142" s="59">
        <v>46006</v>
      </c>
      <c r="D142" s="58" t="s">
        <v>14787</v>
      </c>
      <c r="E142" s="59">
        <v>46006</v>
      </c>
      <c r="F142" s="58" t="s">
        <v>19038</v>
      </c>
      <c r="G142" s="58" t="s">
        <v>14853</v>
      </c>
      <c r="H142" s="60">
        <v>1876650</v>
      </c>
      <c r="I142" s="61">
        <v>0</v>
      </c>
      <c r="J142" s="60">
        <v>150132</v>
      </c>
      <c r="K142" s="60">
        <v>2026782</v>
      </c>
      <c r="L142" s="64" t="s">
        <v>41</v>
      </c>
      <c r="M142" s="6">
        <f>IFERROR(VLOOKUP(Table13[[#This Row],[Số hóa đơn]],'Chi tiết tt Mega gửi'!K:L,2,0),"")</f>
        <v>46048</v>
      </c>
      <c r="O142" s="32">
        <f>IF(Table13[[#This Row],[Phân loại]]="Tồn đầu kỳ",Table13[[#This Row],[Tổng giá trị]],0)</f>
        <v>2026782</v>
      </c>
      <c r="P142" s="7">
        <f>IF(Table13[[#This Row],[Số còn phải thu ĐK]]&lt;&gt;0,0,IF(Table13[[#This Row],[Phân loại]]="Bán hàng",Table13[[#This Row],[Tổng giá trị]],-Table13[[#This Row],[Tổng giá trị]]))</f>
        <v>0</v>
      </c>
      <c r="Q142" s="32">
        <f t="shared" si="27"/>
        <v>2026782</v>
      </c>
      <c r="R142" s="7">
        <f>Table13[[#This Row],[Số còn phải thu ĐK]]+Table13[[#This Row],[Giá Trị HD sau CK]]-Table13[[#This Row],[Số tiền đã thu]]</f>
        <v>0</v>
      </c>
      <c r="S142" s="6">
        <f>IF(Table13[[#This Row],[Ngày hóa đơn]]&lt;&gt;"",Table13[[#This Row],[Ngày hóa đơn]],IF(Table13[[#This Row],[Ngày hạch toán]]&lt;&gt;"",Table13[[#This Row],[Ngày hạch toán]],""))</f>
        <v>46006</v>
      </c>
      <c r="T142" s="7"/>
      <c r="U142" s="6">
        <f>IF(Table13[[#This Row],[Ngày tính CN]]="","",S142+T142)</f>
        <v>46006</v>
      </c>
      <c r="V142" s="32">
        <f ca="1">IF(Table13[[#This Row],[Hạn thanh toán]]="","",IF((U142-NOW())&lt;0,0,(U142-NOW())))</f>
        <v>0</v>
      </c>
      <c r="W142" s="32"/>
      <c r="X142" s="32" t="str">
        <f t="shared" ca="1" si="28"/>
        <v/>
      </c>
      <c r="Y142" s="2" t="str">
        <f t="shared" si="29"/>
        <v>Đã thanh toán</v>
      </c>
      <c r="Z142" s="42">
        <f t="shared" si="25"/>
        <v>46006</v>
      </c>
      <c r="AA142" s="42">
        <f t="shared" si="26"/>
        <v>46048</v>
      </c>
      <c r="AD142" s="2" t="str">
        <f>VLOOKUP($A142,MA_KH!$A:$Q,MA_KH!O$1,0)</f>
        <v>MEGA</v>
      </c>
      <c r="AE142" s="2" t="str">
        <f>VLOOKUP($A142,MA_KH!$A:$Q,MA_KH!P$1,0)</f>
        <v>CÔNG TY TNHH MM MEGA MARKET (VIỆT NAM)</v>
      </c>
      <c r="AG142" s="122" t="str">
        <f>Table13[[#This Row],[Số hóa đơn]]&amp;Table13[[#This Row],[Tổng giá trị]]</f>
        <v>000852112026782</v>
      </c>
    </row>
    <row r="143" spans="1:33" ht="25.5" hidden="1" customHeight="1">
      <c r="A143" s="54" t="s">
        <v>250</v>
      </c>
      <c r="B143" s="54" t="s">
        <v>251</v>
      </c>
      <c r="C143" s="55">
        <v>46007</v>
      </c>
      <c r="D143" s="54" t="s">
        <v>14788</v>
      </c>
      <c r="E143" s="55">
        <v>46007</v>
      </c>
      <c r="F143" s="54" t="s">
        <v>19039</v>
      </c>
      <c r="G143" s="54" t="s">
        <v>14789</v>
      </c>
      <c r="H143" s="56">
        <v>1715280</v>
      </c>
      <c r="I143" s="57">
        <v>0</v>
      </c>
      <c r="J143" s="56">
        <v>137222</v>
      </c>
      <c r="K143" s="56">
        <v>1852502</v>
      </c>
      <c r="L143" s="64" t="s">
        <v>41</v>
      </c>
      <c r="M143" s="6">
        <f>IFERROR(VLOOKUP(Table13[[#This Row],[Số hóa đơn]],'Chi tiết tt Mega gửi'!K:L,2,0),"")</f>
        <v>46048</v>
      </c>
      <c r="O143" s="32">
        <f>IF(Table13[[#This Row],[Phân loại]]="Tồn đầu kỳ",Table13[[#This Row],[Tổng giá trị]],0)</f>
        <v>1852502</v>
      </c>
      <c r="P143" s="7">
        <f>IF(Table13[[#This Row],[Số còn phải thu ĐK]]&lt;&gt;0,0,IF(Table13[[#This Row],[Phân loại]]="Bán hàng",Table13[[#This Row],[Tổng giá trị]],-Table13[[#This Row],[Tổng giá trị]]))</f>
        <v>0</v>
      </c>
      <c r="Q143" s="32">
        <f t="shared" si="27"/>
        <v>1852502</v>
      </c>
      <c r="R143" s="7">
        <f>Table13[[#This Row],[Số còn phải thu ĐK]]+Table13[[#This Row],[Giá Trị HD sau CK]]-Table13[[#This Row],[Số tiền đã thu]]</f>
        <v>0</v>
      </c>
      <c r="S143" s="6">
        <f>IF(Table13[[#This Row],[Ngày hóa đơn]]&lt;&gt;"",Table13[[#This Row],[Ngày hóa đơn]],IF(Table13[[#This Row],[Ngày hạch toán]]&lt;&gt;"",Table13[[#This Row],[Ngày hạch toán]],""))</f>
        <v>46007</v>
      </c>
      <c r="T143" s="7"/>
      <c r="U143" s="6">
        <f>IF(Table13[[#This Row],[Ngày tính CN]]="","",S143+T143)</f>
        <v>46007</v>
      </c>
      <c r="V143" s="32">
        <f ca="1">IF(Table13[[#This Row],[Hạn thanh toán]]="","",IF((U143-NOW())&lt;0,0,(U143-NOW())))</f>
        <v>0</v>
      </c>
      <c r="W143" s="32"/>
      <c r="X143" s="32" t="str">
        <f t="shared" ca="1" si="28"/>
        <v/>
      </c>
      <c r="Y143" s="2" t="str">
        <f t="shared" si="29"/>
        <v>Đã thanh toán</v>
      </c>
      <c r="Z143" s="42">
        <f t="shared" si="25"/>
        <v>46007</v>
      </c>
      <c r="AA143" s="42">
        <f t="shared" si="26"/>
        <v>46048</v>
      </c>
      <c r="AD143" s="2" t="str">
        <f>VLOOKUP($A143,MA_KH!$A:$Q,MA_KH!O$1,0)</f>
        <v>MEGA</v>
      </c>
      <c r="AE143" s="2" t="str">
        <f>VLOOKUP($A143,MA_KH!$A:$Q,MA_KH!P$1,0)</f>
        <v>CÔNG TY TNHH MM MEGA MARKET (VIỆT NAM)</v>
      </c>
      <c r="AG143" s="122" t="str">
        <f>Table13[[#This Row],[Số hóa đơn]]&amp;Table13[[#This Row],[Tổng giá trị]]</f>
        <v>000852121852502</v>
      </c>
    </row>
    <row r="144" spans="1:33" ht="25.5" hidden="1" customHeight="1">
      <c r="A144" s="58" t="s">
        <v>250</v>
      </c>
      <c r="B144" s="58" t="s">
        <v>251</v>
      </c>
      <c r="C144" s="59">
        <v>46007</v>
      </c>
      <c r="D144" s="58" t="s">
        <v>14854</v>
      </c>
      <c r="E144" s="59">
        <v>46007</v>
      </c>
      <c r="F144" s="58" t="s">
        <v>19040</v>
      </c>
      <c r="G144" s="58" t="s">
        <v>14855</v>
      </c>
      <c r="H144" s="60">
        <v>2957010</v>
      </c>
      <c r="I144" s="61">
        <v>0</v>
      </c>
      <c r="J144" s="60">
        <v>236561</v>
      </c>
      <c r="K144" s="60">
        <v>3193571</v>
      </c>
      <c r="L144" s="64" t="s">
        <v>41</v>
      </c>
      <c r="M144" s="6">
        <f>IFERROR(VLOOKUP(Table13[[#This Row],[Số hóa đơn]],'Chi tiết tt Mega gửi'!K:L,2,0),"")</f>
        <v>46048</v>
      </c>
      <c r="O144" s="32">
        <f>IF(Table13[[#This Row],[Phân loại]]="Tồn đầu kỳ",Table13[[#This Row],[Tổng giá trị]],0)</f>
        <v>3193571</v>
      </c>
      <c r="P144" s="7">
        <f>IF(Table13[[#This Row],[Số còn phải thu ĐK]]&lt;&gt;0,0,IF(Table13[[#This Row],[Phân loại]]="Bán hàng",Table13[[#This Row],[Tổng giá trị]],-Table13[[#This Row],[Tổng giá trị]]))</f>
        <v>0</v>
      </c>
      <c r="Q144" s="32">
        <f t="shared" si="27"/>
        <v>3193571</v>
      </c>
      <c r="R144" s="7">
        <f>Table13[[#This Row],[Số còn phải thu ĐK]]+Table13[[#This Row],[Giá Trị HD sau CK]]-Table13[[#This Row],[Số tiền đã thu]]</f>
        <v>0</v>
      </c>
      <c r="S144" s="6">
        <f>IF(Table13[[#This Row],[Ngày hóa đơn]]&lt;&gt;"",Table13[[#This Row],[Ngày hóa đơn]],IF(Table13[[#This Row],[Ngày hạch toán]]&lt;&gt;"",Table13[[#This Row],[Ngày hạch toán]],""))</f>
        <v>46007</v>
      </c>
      <c r="T144" s="7"/>
      <c r="U144" s="6">
        <f>IF(Table13[[#This Row],[Ngày tính CN]]="","",S144+T144)</f>
        <v>46007</v>
      </c>
      <c r="V144" s="32">
        <f ca="1">IF(Table13[[#This Row],[Hạn thanh toán]]="","",IF((U144-NOW())&lt;0,0,(U144-NOW())))</f>
        <v>0</v>
      </c>
      <c r="W144" s="32"/>
      <c r="X144" s="32" t="str">
        <f t="shared" ca="1" si="28"/>
        <v/>
      </c>
      <c r="Y144" s="2" t="str">
        <f t="shared" si="29"/>
        <v>Đã thanh toán</v>
      </c>
      <c r="Z144" s="42">
        <f t="shared" si="25"/>
        <v>46007</v>
      </c>
      <c r="AA144" s="42">
        <f t="shared" si="26"/>
        <v>46048</v>
      </c>
      <c r="AD144" s="2" t="str">
        <f>VLOOKUP($A144,MA_KH!$A:$Q,MA_KH!O$1,0)</f>
        <v>MEGA</v>
      </c>
      <c r="AE144" s="2" t="str">
        <f>VLOOKUP($A144,MA_KH!$A:$Q,MA_KH!P$1,0)</f>
        <v>CÔNG TY TNHH MM MEGA MARKET (VIỆT NAM)</v>
      </c>
      <c r="AG144" s="122" t="str">
        <f>Table13[[#This Row],[Số hóa đơn]]&amp;Table13[[#This Row],[Tổng giá trị]]</f>
        <v>000888683193571</v>
      </c>
    </row>
    <row r="145" spans="1:33" ht="25.5" hidden="1" customHeight="1">
      <c r="A145" s="58" t="s">
        <v>101</v>
      </c>
      <c r="B145" s="58" t="s">
        <v>102</v>
      </c>
      <c r="C145" s="59">
        <v>46008</v>
      </c>
      <c r="D145" s="58" t="s">
        <v>14856</v>
      </c>
      <c r="E145" s="59">
        <v>46008</v>
      </c>
      <c r="F145" s="58" t="s">
        <v>19041</v>
      </c>
      <c r="G145" s="58" t="s">
        <v>14857</v>
      </c>
      <c r="H145" s="60">
        <v>932890</v>
      </c>
      <c r="I145" s="61">
        <v>0</v>
      </c>
      <c r="J145" s="60">
        <v>74631</v>
      </c>
      <c r="K145" s="60">
        <v>1007521</v>
      </c>
      <c r="L145" s="64" t="s">
        <v>41</v>
      </c>
      <c r="M145" s="6">
        <f>IFERROR(VLOOKUP(Table13[[#This Row],[Số hóa đơn]],'Chi tiết tt Mega gửi'!K:L,2,0),"")</f>
        <v>46048</v>
      </c>
      <c r="O145" s="32">
        <f>IF(Table13[[#This Row],[Phân loại]]="Tồn đầu kỳ",Table13[[#This Row],[Tổng giá trị]],0)</f>
        <v>1007521</v>
      </c>
      <c r="P145" s="7">
        <f>IF(Table13[[#This Row],[Số còn phải thu ĐK]]&lt;&gt;0,0,IF(Table13[[#This Row],[Phân loại]]="Bán hàng",Table13[[#This Row],[Tổng giá trị]],-Table13[[#This Row],[Tổng giá trị]]))</f>
        <v>0</v>
      </c>
      <c r="Q145" s="32">
        <f>IF(M145&lt;&gt;"",IF(O145&lt;&gt;0,O145,P145),0)</f>
        <v>1007521</v>
      </c>
      <c r="R145" s="7">
        <f>Table13[[#This Row],[Số còn phải thu ĐK]]+Table13[[#This Row],[Giá Trị HD sau CK]]-Table13[[#This Row],[Số tiền đã thu]]</f>
        <v>0</v>
      </c>
      <c r="S145" s="6">
        <f>IF(Table13[[#This Row],[Ngày hóa đơn]]&lt;&gt;"",Table13[[#This Row],[Ngày hóa đơn]],IF(Table13[[#This Row],[Ngày hạch toán]]&lt;&gt;"",Table13[[#This Row],[Ngày hạch toán]],""))</f>
        <v>46008</v>
      </c>
      <c r="T145" s="7"/>
      <c r="U145" s="6">
        <f>IF(Table13[[#This Row],[Ngày tính CN]]="","",S145+T145)</f>
        <v>46008</v>
      </c>
      <c r="V145" s="32">
        <f ca="1">IF(Table13[[#This Row],[Hạn thanh toán]]="","",IF((U145-NOW())&lt;0,0,(U145-NOW())))</f>
        <v>0</v>
      </c>
      <c r="W145" s="32"/>
      <c r="X145" s="32" t="str">
        <f ca="1">IF(OR(U145="",R145=0),"",IF((U145-NOW())&lt;0,-(U145-NOW()),0))</f>
        <v/>
      </c>
      <c r="Y145" s="2" t="str">
        <f>IF(R145=0,"Đã thanh toán",IF(X145="","",IF(X145&lt;=0,"Chưa đến hạn thanh toán",IF(X145&lt;=30,"Nợ quá hạn 30 ngày",IF(X145&lt;=60,"Nợ quá hạn từ 30 ngày đến 60 ngày",IF(X145&lt;=90,"Nợ quá hạn từ 60 ngày đến 90 ngày",IF(X145&lt;=120,"Nợ quá hạn từ 90 ngày đến 120 ngày","Nợ quá hạn hơn 120 ngày có khả năng mất thanh toán")))))))</f>
        <v>Đã thanh toán</v>
      </c>
      <c r="Z145" s="42">
        <f t="shared" si="25"/>
        <v>46008</v>
      </c>
      <c r="AA145" s="42">
        <f t="shared" si="26"/>
        <v>46048</v>
      </c>
      <c r="AD145" s="2" t="str">
        <f>VLOOKUP($A145,MA_KH!$A:$Q,MA_KH!O$1,0)</f>
        <v>MEGA</v>
      </c>
      <c r="AE145" s="2" t="str">
        <f>VLOOKUP($A145,MA_KH!$A:$Q,MA_KH!P$1,0)</f>
        <v>CÔNG TY TNHH MM MEGA MARKET (VIỆT NAM)</v>
      </c>
      <c r="AG145" s="122" t="str">
        <f>Table13[[#This Row],[Số hóa đơn]]&amp;Table13[[#This Row],[Tổng giá trị]]</f>
        <v>000873381007521</v>
      </c>
    </row>
    <row r="146" spans="1:33" ht="25.5" hidden="1" customHeight="1">
      <c r="A146" s="58" t="s">
        <v>101</v>
      </c>
      <c r="B146" s="58" t="s">
        <v>102</v>
      </c>
      <c r="C146" s="59">
        <v>46009</v>
      </c>
      <c r="D146" s="58" t="s">
        <v>14858</v>
      </c>
      <c r="E146" s="59">
        <v>46009</v>
      </c>
      <c r="F146" s="58" t="s">
        <v>19042</v>
      </c>
      <c r="G146" s="58" t="s">
        <v>14859</v>
      </c>
      <c r="H146" s="60">
        <v>2401510</v>
      </c>
      <c r="I146" s="61">
        <v>0</v>
      </c>
      <c r="J146" s="60">
        <v>192121</v>
      </c>
      <c r="K146" s="60">
        <v>2593631</v>
      </c>
      <c r="L146" s="64" t="s">
        <v>41</v>
      </c>
      <c r="M146" s="6">
        <f>IFERROR(VLOOKUP(Table13[[#This Row],[Số hóa đơn]],'Chi tiết tt Mega gửi'!K:L,2,0),"")</f>
        <v>46048</v>
      </c>
      <c r="O146" s="32">
        <f>IF(Table13[[#This Row],[Phân loại]]="Tồn đầu kỳ",Table13[[#This Row],[Tổng giá trị]],0)</f>
        <v>2593631</v>
      </c>
      <c r="P146" s="7">
        <f>IF(Table13[[#This Row],[Số còn phải thu ĐK]]&lt;&gt;0,0,IF(Table13[[#This Row],[Phân loại]]="Bán hàng",Table13[[#This Row],[Tổng giá trị]],-Table13[[#This Row],[Tổng giá trị]]))</f>
        <v>0</v>
      </c>
      <c r="Q146" s="32">
        <f>IF(M146&lt;&gt;"",IF(O146&lt;&gt;0,O146,P146),0)</f>
        <v>2593631</v>
      </c>
      <c r="R146" s="7">
        <f>Table13[[#This Row],[Số còn phải thu ĐK]]+Table13[[#This Row],[Giá Trị HD sau CK]]-Table13[[#This Row],[Số tiền đã thu]]</f>
        <v>0</v>
      </c>
      <c r="S146" s="6">
        <f>IF(Table13[[#This Row],[Ngày hóa đơn]]&lt;&gt;"",Table13[[#This Row],[Ngày hóa đơn]],IF(Table13[[#This Row],[Ngày hạch toán]]&lt;&gt;"",Table13[[#This Row],[Ngày hạch toán]],""))</f>
        <v>46009</v>
      </c>
      <c r="T146" s="7"/>
      <c r="U146" s="6">
        <f>IF(Table13[[#This Row],[Ngày tính CN]]="","",S146+T146)</f>
        <v>46009</v>
      </c>
      <c r="V146" s="32">
        <f ca="1">IF(Table13[[#This Row],[Hạn thanh toán]]="","",IF((U146-NOW())&lt;0,0,(U146-NOW())))</f>
        <v>0</v>
      </c>
      <c r="W146" s="32"/>
      <c r="X146" s="32" t="str">
        <f ca="1">IF(OR(U146="",R146=0),"",IF((U146-NOW())&lt;0,-(U146-NOW()),0))</f>
        <v/>
      </c>
      <c r="Y146" s="2" t="str">
        <f>IF(R146=0,"Đã thanh toán",IF(X146="","",IF(X146&lt;=0,"Chưa đến hạn thanh toán",IF(X146&lt;=30,"Nợ quá hạn 30 ngày",IF(X146&lt;=60,"Nợ quá hạn từ 30 ngày đến 60 ngày",IF(X146&lt;=90,"Nợ quá hạn từ 60 ngày đến 90 ngày",IF(X146&lt;=120,"Nợ quá hạn từ 90 ngày đến 120 ngày","Nợ quá hạn hơn 120 ngày có khả năng mất thanh toán")))))))</f>
        <v>Đã thanh toán</v>
      </c>
      <c r="Z146" s="42">
        <f t="shared" si="25"/>
        <v>46009</v>
      </c>
      <c r="AA146" s="42">
        <f t="shared" si="26"/>
        <v>46048</v>
      </c>
      <c r="AD146" s="2" t="str">
        <f>VLOOKUP($A146,MA_KH!$A:$Q,MA_KH!O$1,0)</f>
        <v>MEGA</v>
      </c>
      <c r="AE146" s="2" t="str">
        <f>VLOOKUP($A146,MA_KH!$A:$Q,MA_KH!P$1,0)</f>
        <v>CÔNG TY TNHH MM MEGA MARKET (VIỆT NAM)</v>
      </c>
      <c r="AG146" s="122" t="str">
        <f>Table13[[#This Row],[Số hóa đơn]]&amp;Table13[[#This Row],[Tổng giá trị]]</f>
        <v>000873372593631</v>
      </c>
    </row>
    <row r="147" spans="1:33" ht="25.5" hidden="1" customHeight="1">
      <c r="A147" s="54" t="s">
        <v>189</v>
      </c>
      <c r="B147" s="54" t="s">
        <v>190</v>
      </c>
      <c r="C147" s="55">
        <v>46009</v>
      </c>
      <c r="D147" s="54" t="s">
        <v>14860</v>
      </c>
      <c r="E147" s="55">
        <v>46009</v>
      </c>
      <c r="F147" s="54" t="s">
        <v>19043</v>
      </c>
      <c r="G147" s="54" t="s">
        <v>14861</v>
      </c>
      <c r="H147" s="56">
        <v>725000</v>
      </c>
      <c r="I147" s="57">
        <v>0</v>
      </c>
      <c r="J147" s="56">
        <v>58000</v>
      </c>
      <c r="K147" s="56">
        <v>783000</v>
      </c>
      <c r="L147" s="64" t="s">
        <v>41</v>
      </c>
      <c r="M147" s="6">
        <f>IFERROR(VLOOKUP(Table13[[#This Row],[Số hóa đơn]],'Chi tiết tt Mega gửi'!K:L,2,0),"")</f>
        <v>46048</v>
      </c>
      <c r="O147" s="32">
        <f>IF(Table13[[#This Row],[Phân loại]]="Tồn đầu kỳ",Table13[[#This Row],[Tổng giá trị]],0)</f>
        <v>783000</v>
      </c>
      <c r="P147" s="7">
        <f>IF(Table13[[#This Row],[Số còn phải thu ĐK]]&lt;&gt;0,0,IF(Table13[[#This Row],[Phân loại]]="Bán hàng",Table13[[#This Row],[Tổng giá trị]],-Table13[[#This Row],[Tổng giá trị]]))</f>
        <v>0</v>
      </c>
      <c r="Q147" s="32">
        <f t="shared" ref="Q147:Q158" si="30">IF(M147&lt;&gt;"",IF(O147&lt;&gt;0,O147,P147),0)</f>
        <v>783000</v>
      </c>
      <c r="R147" s="7">
        <f>Table13[[#This Row],[Số còn phải thu ĐK]]+Table13[[#This Row],[Giá Trị HD sau CK]]-Table13[[#This Row],[Số tiền đã thu]]</f>
        <v>0</v>
      </c>
      <c r="S147" s="6">
        <f>IF(Table13[[#This Row],[Ngày hóa đơn]]&lt;&gt;"",Table13[[#This Row],[Ngày hóa đơn]],IF(Table13[[#This Row],[Ngày hạch toán]]&lt;&gt;"",Table13[[#This Row],[Ngày hạch toán]],""))</f>
        <v>46009</v>
      </c>
      <c r="T147" s="7"/>
      <c r="U147" s="6">
        <f>IF(Table13[[#This Row],[Ngày tính CN]]="","",S147+T147)</f>
        <v>46009</v>
      </c>
      <c r="V147" s="32">
        <f ca="1">IF(Table13[[#This Row],[Hạn thanh toán]]="","",IF((U147-NOW())&lt;0,0,(U147-NOW())))</f>
        <v>0</v>
      </c>
      <c r="W147" s="32"/>
      <c r="X147" s="32" t="str">
        <f t="shared" ref="X147:X158" ca="1" si="31">IF(OR(U147="",R147=0),"",IF((U147-NOW())&lt;0,-(U147-NOW()),0))</f>
        <v/>
      </c>
      <c r="Y147" s="2" t="str">
        <f t="shared" ref="Y147:Y158" si="32">IF(R147=0,"Đã thanh toán",IF(X147="","",IF(X147&lt;=0,"Chưa đến hạn thanh toán",IF(X147&lt;=30,"Nợ quá hạn 30 ngày",IF(X147&lt;=60,"Nợ quá hạn từ 30 ngày đến 60 ngày",IF(X147&lt;=90,"Nợ quá hạn từ 60 ngày đến 90 ngày",IF(X147&lt;=120,"Nợ quá hạn từ 90 ngày đến 120 ngày","Nợ quá hạn hơn 120 ngày có khả năng mất thanh toán")))))))</f>
        <v>Đã thanh toán</v>
      </c>
      <c r="Z147" s="42">
        <f t="shared" si="25"/>
        <v>46009</v>
      </c>
      <c r="AA147" s="42">
        <f t="shared" si="26"/>
        <v>46048</v>
      </c>
      <c r="AD147" s="2" t="str">
        <f>VLOOKUP($A147,MA_KH!$A:$Q,MA_KH!O$1,0)</f>
        <v>MEGA</v>
      </c>
      <c r="AE147" s="2" t="str">
        <f>VLOOKUP($A147,MA_KH!$A:$Q,MA_KH!P$1,0)</f>
        <v>CÔNG TY TNHH MM MEGA MARKET (VIỆT NAM)</v>
      </c>
      <c r="AG147" s="122" t="str">
        <f>Table13[[#This Row],[Số hóa đơn]]&amp;Table13[[#This Row],[Tổng giá trị]]</f>
        <v>00085882783000</v>
      </c>
    </row>
    <row r="148" spans="1:33" ht="25.5" hidden="1" customHeight="1">
      <c r="A148" s="54" t="s">
        <v>189</v>
      </c>
      <c r="B148" s="54" t="s">
        <v>190</v>
      </c>
      <c r="C148" s="55">
        <v>46009</v>
      </c>
      <c r="D148" s="54" t="s">
        <v>14862</v>
      </c>
      <c r="E148" s="55">
        <v>46009</v>
      </c>
      <c r="F148" s="54" t="s">
        <v>19044</v>
      </c>
      <c r="G148" s="54" t="s">
        <v>14863</v>
      </c>
      <c r="H148" s="56">
        <v>892850</v>
      </c>
      <c r="I148" s="57">
        <v>0</v>
      </c>
      <c r="J148" s="56">
        <v>71428</v>
      </c>
      <c r="K148" s="56">
        <v>964278</v>
      </c>
      <c r="L148" s="64" t="s">
        <v>41</v>
      </c>
      <c r="M148" s="6">
        <f>IFERROR(VLOOKUP(Table13[[#This Row],[Số hóa đơn]],'Chi tiết tt Mega gửi'!K:L,2,0),"")</f>
        <v>46048</v>
      </c>
      <c r="O148" s="32">
        <f>IF(Table13[[#This Row],[Phân loại]]="Tồn đầu kỳ",Table13[[#This Row],[Tổng giá trị]],0)</f>
        <v>964278</v>
      </c>
      <c r="P148" s="7">
        <f>IF(Table13[[#This Row],[Số còn phải thu ĐK]]&lt;&gt;0,0,IF(Table13[[#This Row],[Phân loại]]="Bán hàng",Table13[[#This Row],[Tổng giá trị]],-Table13[[#This Row],[Tổng giá trị]]))</f>
        <v>0</v>
      </c>
      <c r="Q148" s="32">
        <f t="shared" si="30"/>
        <v>964278</v>
      </c>
      <c r="R148" s="7">
        <f>Table13[[#This Row],[Số còn phải thu ĐK]]+Table13[[#This Row],[Giá Trị HD sau CK]]-Table13[[#This Row],[Số tiền đã thu]]</f>
        <v>0</v>
      </c>
      <c r="S148" s="6">
        <f>IF(Table13[[#This Row],[Ngày hóa đơn]]&lt;&gt;"",Table13[[#This Row],[Ngày hóa đơn]],IF(Table13[[#This Row],[Ngày hạch toán]]&lt;&gt;"",Table13[[#This Row],[Ngày hạch toán]],""))</f>
        <v>46009</v>
      </c>
      <c r="T148" s="7"/>
      <c r="U148" s="6">
        <f>IF(Table13[[#This Row],[Ngày tính CN]]="","",S148+T148)</f>
        <v>46009</v>
      </c>
      <c r="V148" s="32">
        <f ca="1">IF(Table13[[#This Row],[Hạn thanh toán]]="","",IF((U148-NOW())&lt;0,0,(U148-NOW())))</f>
        <v>0</v>
      </c>
      <c r="W148" s="32"/>
      <c r="X148" s="32" t="str">
        <f t="shared" ca="1" si="31"/>
        <v/>
      </c>
      <c r="Y148" s="2" t="str">
        <f t="shared" si="32"/>
        <v>Đã thanh toán</v>
      </c>
      <c r="Z148" s="42">
        <f t="shared" si="25"/>
        <v>46009</v>
      </c>
      <c r="AA148" s="42">
        <f t="shared" si="26"/>
        <v>46048</v>
      </c>
      <c r="AD148" s="2" t="str">
        <f>VLOOKUP($A148,MA_KH!$A:$Q,MA_KH!O$1,0)</f>
        <v>MEGA</v>
      </c>
      <c r="AE148" s="2" t="str">
        <f>VLOOKUP($A148,MA_KH!$A:$Q,MA_KH!P$1,0)</f>
        <v>CÔNG TY TNHH MM MEGA MARKET (VIỆT NAM)</v>
      </c>
      <c r="AG148" s="122" t="str">
        <f>Table13[[#This Row],[Số hóa đơn]]&amp;Table13[[#This Row],[Tổng giá trị]]</f>
        <v>00085883964278</v>
      </c>
    </row>
    <row r="149" spans="1:33" ht="25.5" hidden="1" customHeight="1">
      <c r="A149" s="54" t="s">
        <v>258</v>
      </c>
      <c r="B149" s="54" t="s">
        <v>259</v>
      </c>
      <c r="C149" s="55">
        <v>46009</v>
      </c>
      <c r="D149" s="54" t="s">
        <v>14864</v>
      </c>
      <c r="E149" s="55">
        <v>46009</v>
      </c>
      <c r="F149" s="54" t="s">
        <v>19045</v>
      </c>
      <c r="G149" s="54" t="s">
        <v>14865</v>
      </c>
      <c r="H149" s="56">
        <v>2024120</v>
      </c>
      <c r="I149" s="57">
        <v>0</v>
      </c>
      <c r="J149" s="56">
        <v>161930</v>
      </c>
      <c r="K149" s="56">
        <v>2186050</v>
      </c>
      <c r="L149" s="64" t="s">
        <v>41</v>
      </c>
      <c r="M149" s="6">
        <f>IFERROR(VLOOKUP(Table13[[#This Row],[Số hóa đơn]],'Chi tiết tt Mega gửi'!K:L,2,0),"")</f>
        <v>46048</v>
      </c>
      <c r="O149" s="32">
        <f>IF(Table13[[#This Row],[Phân loại]]="Tồn đầu kỳ",Table13[[#This Row],[Tổng giá trị]],0)</f>
        <v>2186050</v>
      </c>
      <c r="P149" s="7">
        <f>IF(Table13[[#This Row],[Số còn phải thu ĐK]]&lt;&gt;0,0,IF(Table13[[#This Row],[Phân loại]]="Bán hàng",Table13[[#This Row],[Tổng giá trị]],-Table13[[#This Row],[Tổng giá trị]]))</f>
        <v>0</v>
      </c>
      <c r="Q149" s="32">
        <f t="shared" si="30"/>
        <v>2186050</v>
      </c>
      <c r="R149" s="7">
        <f>Table13[[#This Row],[Số còn phải thu ĐK]]+Table13[[#This Row],[Giá Trị HD sau CK]]-Table13[[#This Row],[Số tiền đã thu]]</f>
        <v>0</v>
      </c>
      <c r="S149" s="6">
        <f>IF(Table13[[#This Row],[Ngày hóa đơn]]&lt;&gt;"",Table13[[#This Row],[Ngày hóa đơn]],IF(Table13[[#This Row],[Ngày hạch toán]]&lt;&gt;"",Table13[[#This Row],[Ngày hạch toán]],""))</f>
        <v>46009</v>
      </c>
      <c r="T149" s="7"/>
      <c r="U149" s="6">
        <f>IF(Table13[[#This Row],[Ngày tính CN]]="","",S149+T149)</f>
        <v>46009</v>
      </c>
      <c r="V149" s="32">
        <f ca="1">IF(Table13[[#This Row],[Hạn thanh toán]]="","",IF((U149-NOW())&lt;0,0,(U149-NOW())))</f>
        <v>0</v>
      </c>
      <c r="W149" s="32"/>
      <c r="X149" s="32" t="str">
        <f t="shared" ca="1" si="31"/>
        <v/>
      </c>
      <c r="Y149" s="2" t="str">
        <f t="shared" si="32"/>
        <v>Đã thanh toán</v>
      </c>
      <c r="Z149" s="42">
        <f t="shared" si="25"/>
        <v>46009</v>
      </c>
      <c r="AA149" s="42">
        <f t="shared" si="26"/>
        <v>46048</v>
      </c>
      <c r="AD149" s="2" t="str">
        <f>VLOOKUP($A149,MA_KH!$A:$Q,MA_KH!O$1,0)</f>
        <v>MEGA</v>
      </c>
      <c r="AE149" s="2" t="str">
        <f>VLOOKUP($A149,MA_KH!$A:$Q,MA_KH!P$1,0)</f>
        <v>CÔNG TY TNHH MM MEGA MARKET (VIỆT NAM)</v>
      </c>
      <c r="AG149" s="122" t="str">
        <f>Table13[[#This Row],[Số hóa đơn]]&amp;Table13[[#This Row],[Tổng giá trị]]</f>
        <v>000858842186050</v>
      </c>
    </row>
    <row r="150" spans="1:33" ht="25.5" hidden="1" customHeight="1">
      <c r="A150" s="54" t="s">
        <v>258</v>
      </c>
      <c r="B150" s="54" t="s">
        <v>259</v>
      </c>
      <c r="C150" s="55">
        <v>46009</v>
      </c>
      <c r="D150" s="54" t="s">
        <v>14866</v>
      </c>
      <c r="E150" s="55">
        <v>46009</v>
      </c>
      <c r="F150" s="54" t="s">
        <v>19046</v>
      </c>
      <c r="G150" s="54" t="s">
        <v>14867</v>
      </c>
      <c r="H150" s="56">
        <v>1468620</v>
      </c>
      <c r="I150" s="57">
        <v>0</v>
      </c>
      <c r="J150" s="56">
        <v>117490</v>
      </c>
      <c r="K150" s="56">
        <v>1586110</v>
      </c>
      <c r="L150" s="64" t="s">
        <v>41</v>
      </c>
      <c r="M150" s="6">
        <f>IFERROR(VLOOKUP(Table13[[#This Row],[Số hóa đơn]],'Chi tiết tt Mega gửi'!K:L,2,0),"")</f>
        <v>46048</v>
      </c>
      <c r="O150" s="32">
        <f>IF(Table13[[#This Row],[Phân loại]]="Tồn đầu kỳ",Table13[[#This Row],[Tổng giá trị]],0)</f>
        <v>1586110</v>
      </c>
      <c r="P150" s="7">
        <f>IF(Table13[[#This Row],[Số còn phải thu ĐK]]&lt;&gt;0,0,IF(Table13[[#This Row],[Phân loại]]="Bán hàng",Table13[[#This Row],[Tổng giá trị]],-Table13[[#This Row],[Tổng giá trị]]))</f>
        <v>0</v>
      </c>
      <c r="Q150" s="32">
        <f t="shared" si="30"/>
        <v>1586110</v>
      </c>
      <c r="R150" s="7">
        <f>Table13[[#This Row],[Số còn phải thu ĐK]]+Table13[[#This Row],[Giá Trị HD sau CK]]-Table13[[#This Row],[Số tiền đã thu]]</f>
        <v>0</v>
      </c>
      <c r="S150" s="6">
        <f>IF(Table13[[#This Row],[Ngày hóa đơn]]&lt;&gt;"",Table13[[#This Row],[Ngày hóa đơn]],IF(Table13[[#This Row],[Ngày hạch toán]]&lt;&gt;"",Table13[[#This Row],[Ngày hạch toán]],""))</f>
        <v>46009</v>
      </c>
      <c r="T150" s="7"/>
      <c r="U150" s="6">
        <f>IF(Table13[[#This Row],[Ngày tính CN]]="","",S150+T150)</f>
        <v>46009</v>
      </c>
      <c r="V150" s="32">
        <f ca="1">IF(Table13[[#This Row],[Hạn thanh toán]]="","",IF((U150-NOW())&lt;0,0,(U150-NOW())))</f>
        <v>0</v>
      </c>
      <c r="W150" s="32"/>
      <c r="X150" s="32" t="str">
        <f t="shared" ca="1" si="31"/>
        <v/>
      </c>
      <c r="Y150" s="2" t="str">
        <f t="shared" si="32"/>
        <v>Đã thanh toán</v>
      </c>
      <c r="Z150" s="42">
        <f t="shared" si="25"/>
        <v>46009</v>
      </c>
      <c r="AA150" s="42">
        <f t="shared" si="26"/>
        <v>46048</v>
      </c>
      <c r="AD150" s="2" t="str">
        <f>VLOOKUP($A150,MA_KH!$A:$Q,MA_KH!O$1,0)</f>
        <v>MEGA</v>
      </c>
      <c r="AE150" s="2" t="str">
        <f>VLOOKUP($A150,MA_KH!$A:$Q,MA_KH!P$1,0)</f>
        <v>CÔNG TY TNHH MM MEGA MARKET (VIỆT NAM)</v>
      </c>
      <c r="AG150" s="122" t="str">
        <f>Table13[[#This Row],[Số hóa đơn]]&amp;Table13[[#This Row],[Tổng giá trị]]</f>
        <v>000858851586110</v>
      </c>
    </row>
    <row r="151" spans="1:33" ht="25.5" hidden="1" customHeight="1">
      <c r="A151" s="54" t="s">
        <v>7306</v>
      </c>
      <c r="B151" s="54" t="s">
        <v>7307</v>
      </c>
      <c r="C151" s="55">
        <v>46009</v>
      </c>
      <c r="D151" s="54" t="s">
        <v>14868</v>
      </c>
      <c r="E151" s="55">
        <v>46009</v>
      </c>
      <c r="F151" s="54" t="s">
        <v>19047</v>
      </c>
      <c r="G151" s="54" t="s">
        <v>14869</v>
      </c>
      <c r="H151" s="56">
        <v>18617210</v>
      </c>
      <c r="I151" s="57">
        <v>0</v>
      </c>
      <c r="J151" s="56">
        <v>1489377</v>
      </c>
      <c r="K151" s="56">
        <v>20106587</v>
      </c>
      <c r="L151" s="64" t="s">
        <v>41</v>
      </c>
      <c r="M151" s="6">
        <f>IFERROR(VLOOKUP(Table13[[#This Row],[Số hóa đơn]],'Chi tiết tt Mega gửi'!K:L,2,0),"")</f>
        <v>46063</v>
      </c>
      <c r="O151" s="32">
        <f>IF(Table13[[#This Row],[Phân loại]]="Tồn đầu kỳ",Table13[[#This Row],[Tổng giá trị]],0)</f>
        <v>20106587</v>
      </c>
      <c r="P151" s="7">
        <f>IF(Table13[[#This Row],[Số còn phải thu ĐK]]&lt;&gt;0,0,IF(Table13[[#This Row],[Phân loại]]="Bán hàng",Table13[[#This Row],[Tổng giá trị]],-Table13[[#This Row],[Tổng giá trị]]))</f>
        <v>0</v>
      </c>
      <c r="Q151" s="32">
        <f t="shared" si="30"/>
        <v>20106587</v>
      </c>
      <c r="R151" s="7">
        <f>Table13[[#This Row],[Số còn phải thu ĐK]]+Table13[[#This Row],[Giá Trị HD sau CK]]-Table13[[#This Row],[Số tiền đã thu]]</f>
        <v>0</v>
      </c>
      <c r="S151" s="6">
        <f>IF(Table13[[#This Row],[Ngày hóa đơn]]&lt;&gt;"",Table13[[#This Row],[Ngày hóa đơn]],IF(Table13[[#This Row],[Ngày hạch toán]]&lt;&gt;"",Table13[[#This Row],[Ngày hạch toán]],""))</f>
        <v>46009</v>
      </c>
      <c r="T151" s="7"/>
      <c r="U151" s="6">
        <f>IF(Table13[[#This Row],[Ngày tính CN]]="","",S151+T151)</f>
        <v>46009</v>
      </c>
      <c r="V151" s="32">
        <f ca="1">IF(Table13[[#This Row],[Hạn thanh toán]]="","",IF((U151-NOW())&lt;0,0,(U151-NOW())))</f>
        <v>0</v>
      </c>
      <c r="W151" s="32"/>
      <c r="X151" s="32" t="str">
        <f t="shared" ca="1" si="31"/>
        <v/>
      </c>
      <c r="Y151" s="2" t="str">
        <f t="shared" si="32"/>
        <v>Đã thanh toán</v>
      </c>
      <c r="Z151" s="42">
        <f t="shared" si="25"/>
        <v>46009</v>
      </c>
      <c r="AA151" s="42">
        <f t="shared" si="26"/>
        <v>46063</v>
      </c>
      <c r="AD151" s="2" t="str">
        <f>VLOOKUP($A151,MA_KH!$A:$Q,MA_KH!O$1,0)</f>
        <v>MEGA</v>
      </c>
      <c r="AE151" s="2" t="str">
        <f>VLOOKUP($A151,MA_KH!$A:$Q,MA_KH!P$1,0)</f>
        <v>CÔNG TY TNHH MM MEGA MARKET (VIỆT NAM)</v>
      </c>
      <c r="AG151" s="122" t="str">
        <f>Table13[[#This Row],[Số hóa đơn]]&amp;Table13[[#This Row],[Tổng giá trị]]</f>
        <v>0008588620106587</v>
      </c>
    </row>
    <row r="152" spans="1:33" ht="25.5" hidden="1" customHeight="1">
      <c r="A152" s="54" t="s">
        <v>199</v>
      </c>
      <c r="B152" s="54" t="s">
        <v>200</v>
      </c>
      <c r="C152" s="55">
        <v>46009</v>
      </c>
      <c r="D152" s="54" t="s">
        <v>14870</v>
      </c>
      <c r="E152" s="55">
        <v>46009</v>
      </c>
      <c r="F152" s="54" t="s">
        <v>19048</v>
      </c>
      <c r="G152" s="54" t="s">
        <v>14871</v>
      </c>
      <c r="H152" s="56">
        <v>953875</v>
      </c>
      <c r="I152" s="57">
        <v>0</v>
      </c>
      <c r="J152" s="56">
        <v>76310</v>
      </c>
      <c r="K152" s="56">
        <v>1030185</v>
      </c>
      <c r="L152" s="64" t="s">
        <v>41</v>
      </c>
      <c r="M152" s="6">
        <f>IFERROR(VLOOKUP(Table13[[#This Row],[Số hóa đơn]],'Chi tiết tt Mega gửi'!K:L,2,0),"")</f>
        <v>46063</v>
      </c>
      <c r="O152" s="32">
        <f>IF(Table13[[#This Row],[Phân loại]]="Tồn đầu kỳ",Table13[[#This Row],[Tổng giá trị]],0)</f>
        <v>1030185</v>
      </c>
      <c r="P152" s="7">
        <f>IF(Table13[[#This Row],[Số còn phải thu ĐK]]&lt;&gt;0,0,IF(Table13[[#This Row],[Phân loại]]="Bán hàng",Table13[[#This Row],[Tổng giá trị]],-Table13[[#This Row],[Tổng giá trị]]))</f>
        <v>0</v>
      </c>
      <c r="Q152" s="32">
        <f t="shared" si="30"/>
        <v>1030185</v>
      </c>
      <c r="R152" s="7">
        <f>Table13[[#This Row],[Số còn phải thu ĐK]]+Table13[[#This Row],[Giá Trị HD sau CK]]-Table13[[#This Row],[Số tiền đã thu]]</f>
        <v>0</v>
      </c>
      <c r="S152" s="6">
        <f>IF(Table13[[#This Row],[Ngày hóa đơn]]&lt;&gt;"",Table13[[#This Row],[Ngày hóa đơn]],IF(Table13[[#This Row],[Ngày hạch toán]]&lt;&gt;"",Table13[[#This Row],[Ngày hạch toán]],""))</f>
        <v>46009</v>
      </c>
      <c r="T152" s="7"/>
      <c r="U152" s="6">
        <f>IF(Table13[[#This Row],[Ngày tính CN]]="","",S152+T152)</f>
        <v>46009</v>
      </c>
      <c r="V152" s="32">
        <f ca="1">IF(Table13[[#This Row],[Hạn thanh toán]]="","",IF((U152-NOW())&lt;0,0,(U152-NOW())))</f>
        <v>0</v>
      </c>
      <c r="W152" s="32"/>
      <c r="X152" s="32" t="str">
        <f t="shared" ca="1" si="31"/>
        <v/>
      </c>
      <c r="Y152" s="2" t="str">
        <f t="shared" si="32"/>
        <v>Đã thanh toán</v>
      </c>
      <c r="Z152" s="42">
        <f t="shared" si="25"/>
        <v>46009</v>
      </c>
      <c r="AA152" s="42">
        <f t="shared" si="26"/>
        <v>46063</v>
      </c>
      <c r="AD152" s="2" t="str">
        <f>VLOOKUP($A152,MA_KH!$A:$Q,MA_KH!O$1,0)</f>
        <v>MEGA</v>
      </c>
      <c r="AE152" s="2" t="str">
        <f>VLOOKUP($A152,MA_KH!$A:$Q,MA_KH!P$1,0)</f>
        <v>CÔNG TY TNHH MM MEGA MARKET (VIỆT NAM)</v>
      </c>
      <c r="AG152" s="122" t="str">
        <f>Table13[[#This Row],[Số hóa đơn]]&amp;Table13[[#This Row],[Tổng giá trị]]</f>
        <v>000858871030185</v>
      </c>
    </row>
    <row r="153" spans="1:33" ht="25.5" hidden="1" customHeight="1">
      <c r="A153" s="54" t="s">
        <v>191</v>
      </c>
      <c r="B153" s="54" t="s">
        <v>192</v>
      </c>
      <c r="C153" s="55">
        <v>46009</v>
      </c>
      <c r="D153" s="54" t="s">
        <v>14872</v>
      </c>
      <c r="E153" s="55">
        <v>46009</v>
      </c>
      <c r="F153" s="54" t="s">
        <v>19049</v>
      </c>
      <c r="G153" s="54" t="s">
        <v>14873</v>
      </c>
      <c r="H153" s="56">
        <v>4217740</v>
      </c>
      <c r="I153" s="57">
        <v>0</v>
      </c>
      <c r="J153" s="56">
        <v>337419</v>
      </c>
      <c r="K153" s="56">
        <v>4555159</v>
      </c>
      <c r="L153" s="64" t="s">
        <v>41</v>
      </c>
      <c r="M153" s="6">
        <f>IFERROR(VLOOKUP(Table13[[#This Row],[Số hóa đơn]],'Chi tiết tt Mega gửi'!K:L,2,0),"")</f>
        <v>46048</v>
      </c>
      <c r="O153" s="32">
        <f>IF(Table13[[#This Row],[Phân loại]]="Tồn đầu kỳ",Table13[[#This Row],[Tổng giá trị]],0)</f>
        <v>4555159</v>
      </c>
      <c r="P153" s="7">
        <f>IF(Table13[[#This Row],[Số còn phải thu ĐK]]&lt;&gt;0,0,IF(Table13[[#This Row],[Phân loại]]="Bán hàng",Table13[[#This Row],[Tổng giá trị]],-Table13[[#This Row],[Tổng giá trị]]))</f>
        <v>0</v>
      </c>
      <c r="Q153" s="32">
        <f t="shared" si="30"/>
        <v>4555159</v>
      </c>
      <c r="R153" s="7">
        <f>Table13[[#This Row],[Số còn phải thu ĐK]]+Table13[[#This Row],[Giá Trị HD sau CK]]-Table13[[#This Row],[Số tiền đã thu]]</f>
        <v>0</v>
      </c>
      <c r="S153" s="6">
        <f>IF(Table13[[#This Row],[Ngày hóa đơn]]&lt;&gt;"",Table13[[#This Row],[Ngày hóa đơn]],IF(Table13[[#This Row],[Ngày hạch toán]]&lt;&gt;"",Table13[[#This Row],[Ngày hạch toán]],""))</f>
        <v>46009</v>
      </c>
      <c r="T153" s="7"/>
      <c r="U153" s="6">
        <f>IF(Table13[[#This Row],[Ngày tính CN]]="","",S153+T153)</f>
        <v>46009</v>
      </c>
      <c r="V153" s="32">
        <f ca="1">IF(Table13[[#This Row],[Hạn thanh toán]]="","",IF((U153-NOW())&lt;0,0,(U153-NOW())))</f>
        <v>0</v>
      </c>
      <c r="W153" s="32"/>
      <c r="X153" s="32" t="str">
        <f t="shared" ca="1" si="31"/>
        <v/>
      </c>
      <c r="Y153" s="2" t="str">
        <f t="shared" si="32"/>
        <v>Đã thanh toán</v>
      </c>
      <c r="Z153" s="42">
        <f t="shared" si="25"/>
        <v>46009</v>
      </c>
      <c r="AA153" s="42">
        <f t="shared" si="26"/>
        <v>46048</v>
      </c>
      <c r="AD153" s="2" t="str">
        <f>VLOOKUP($A153,MA_KH!$A:$Q,MA_KH!O$1,0)</f>
        <v>MEGA</v>
      </c>
      <c r="AE153" s="2" t="str">
        <f>VLOOKUP($A153,MA_KH!$A:$Q,MA_KH!P$1,0)</f>
        <v>CÔNG TY TNHH MM MEGA MARKET (VIỆT NAM)</v>
      </c>
      <c r="AG153" s="122" t="str">
        <f>Table13[[#This Row],[Số hóa đơn]]&amp;Table13[[#This Row],[Tổng giá trị]]</f>
        <v>000858884555159</v>
      </c>
    </row>
    <row r="154" spans="1:33" ht="25.5" hidden="1" customHeight="1">
      <c r="A154" s="54" t="s">
        <v>195</v>
      </c>
      <c r="B154" s="54" t="s">
        <v>196</v>
      </c>
      <c r="C154" s="55">
        <v>46009</v>
      </c>
      <c r="D154" s="54" t="s">
        <v>14874</v>
      </c>
      <c r="E154" s="55">
        <v>46009</v>
      </c>
      <c r="F154" s="54" t="s">
        <v>19050</v>
      </c>
      <c r="G154" s="54" t="s">
        <v>14875</v>
      </c>
      <c r="H154" s="56">
        <v>2024120</v>
      </c>
      <c r="I154" s="57">
        <v>0</v>
      </c>
      <c r="J154" s="56">
        <v>161930</v>
      </c>
      <c r="K154" s="56">
        <v>2186050</v>
      </c>
      <c r="L154" s="64" t="s">
        <v>41</v>
      </c>
      <c r="M154" s="6">
        <f>IFERROR(VLOOKUP(Table13[[#This Row],[Số hóa đơn]],'Chi tiết tt Mega gửi'!K:L,2,0),"")</f>
        <v>46063</v>
      </c>
      <c r="O154" s="32">
        <f>IF(Table13[[#This Row],[Phân loại]]="Tồn đầu kỳ",Table13[[#This Row],[Tổng giá trị]],0)</f>
        <v>2186050</v>
      </c>
      <c r="P154" s="7">
        <f>IF(Table13[[#This Row],[Số còn phải thu ĐK]]&lt;&gt;0,0,IF(Table13[[#This Row],[Phân loại]]="Bán hàng",Table13[[#This Row],[Tổng giá trị]],-Table13[[#This Row],[Tổng giá trị]]))</f>
        <v>0</v>
      </c>
      <c r="Q154" s="32">
        <f t="shared" si="30"/>
        <v>2186050</v>
      </c>
      <c r="R154" s="7">
        <f>Table13[[#This Row],[Số còn phải thu ĐK]]+Table13[[#This Row],[Giá Trị HD sau CK]]-Table13[[#This Row],[Số tiền đã thu]]</f>
        <v>0</v>
      </c>
      <c r="S154" s="6">
        <f>IF(Table13[[#This Row],[Ngày hóa đơn]]&lt;&gt;"",Table13[[#This Row],[Ngày hóa đơn]],IF(Table13[[#This Row],[Ngày hạch toán]]&lt;&gt;"",Table13[[#This Row],[Ngày hạch toán]],""))</f>
        <v>46009</v>
      </c>
      <c r="T154" s="7"/>
      <c r="U154" s="6">
        <f>IF(Table13[[#This Row],[Ngày tính CN]]="","",S154+T154)</f>
        <v>46009</v>
      </c>
      <c r="V154" s="32">
        <f ca="1">IF(Table13[[#This Row],[Hạn thanh toán]]="","",IF((U154-NOW())&lt;0,0,(U154-NOW())))</f>
        <v>0</v>
      </c>
      <c r="W154" s="32"/>
      <c r="X154" s="32" t="str">
        <f t="shared" ca="1" si="31"/>
        <v/>
      </c>
      <c r="Y154" s="2" t="str">
        <f t="shared" si="32"/>
        <v>Đã thanh toán</v>
      </c>
      <c r="Z154" s="42">
        <f t="shared" si="25"/>
        <v>46009</v>
      </c>
      <c r="AA154" s="42">
        <f t="shared" si="26"/>
        <v>46063</v>
      </c>
      <c r="AD154" s="2" t="str">
        <f>VLOOKUP($A154,MA_KH!$A:$Q,MA_KH!O$1,0)</f>
        <v>MEGA</v>
      </c>
      <c r="AE154" s="2" t="str">
        <f>VLOOKUP($A154,MA_KH!$A:$Q,MA_KH!P$1,0)</f>
        <v>CÔNG TY TNHH MM MEGA MARKET (VIỆT NAM)</v>
      </c>
      <c r="AG154" s="122" t="str">
        <f>Table13[[#This Row],[Số hóa đơn]]&amp;Table13[[#This Row],[Tổng giá trị]]</f>
        <v>000858892186050</v>
      </c>
    </row>
    <row r="155" spans="1:33" ht="25.5" hidden="1" customHeight="1">
      <c r="A155" s="54" t="s">
        <v>197</v>
      </c>
      <c r="B155" s="54" t="s">
        <v>198</v>
      </c>
      <c r="C155" s="55">
        <v>46009</v>
      </c>
      <c r="D155" s="54" t="s">
        <v>14876</v>
      </c>
      <c r="E155" s="55">
        <v>46009</v>
      </c>
      <c r="F155" s="54" t="s">
        <v>19051</v>
      </c>
      <c r="G155" s="54" t="s">
        <v>14877</v>
      </c>
      <c r="H155" s="56">
        <v>2024120</v>
      </c>
      <c r="I155" s="57">
        <v>0</v>
      </c>
      <c r="J155" s="56">
        <v>161930</v>
      </c>
      <c r="K155" s="56">
        <v>2186050</v>
      </c>
      <c r="L155" s="64" t="s">
        <v>41</v>
      </c>
      <c r="M155" s="6">
        <f>IFERROR(VLOOKUP(Table13[[#This Row],[Số hóa đơn]],'Chi tiết tt Mega gửi'!K:L,2,0),"")</f>
        <v>46048</v>
      </c>
      <c r="O155" s="32">
        <f>IF(Table13[[#This Row],[Phân loại]]="Tồn đầu kỳ",Table13[[#This Row],[Tổng giá trị]],0)</f>
        <v>2186050</v>
      </c>
      <c r="P155" s="7">
        <f>IF(Table13[[#This Row],[Số còn phải thu ĐK]]&lt;&gt;0,0,IF(Table13[[#This Row],[Phân loại]]="Bán hàng",Table13[[#This Row],[Tổng giá trị]],-Table13[[#This Row],[Tổng giá trị]]))</f>
        <v>0</v>
      </c>
      <c r="Q155" s="32">
        <f t="shared" si="30"/>
        <v>2186050</v>
      </c>
      <c r="R155" s="7">
        <f>Table13[[#This Row],[Số còn phải thu ĐK]]+Table13[[#This Row],[Giá Trị HD sau CK]]-Table13[[#This Row],[Số tiền đã thu]]</f>
        <v>0</v>
      </c>
      <c r="S155" s="6">
        <f>IF(Table13[[#This Row],[Ngày hóa đơn]]&lt;&gt;"",Table13[[#This Row],[Ngày hóa đơn]],IF(Table13[[#This Row],[Ngày hạch toán]]&lt;&gt;"",Table13[[#This Row],[Ngày hạch toán]],""))</f>
        <v>46009</v>
      </c>
      <c r="T155" s="7"/>
      <c r="U155" s="6">
        <f>IF(Table13[[#This Row],[Ngày tính CN]]="","",S155+T155)</f>
        <v>46009</v>
      </c>
      <c r="V155" s="32">
        <f ca="1">IF(Table13[[#This Row],[Hạn thanh toán]]="","",IF((U155-NOW())&lt;0,0,(U155-NOW())))</f>
        <v>0</v>
      </c>
      <c r="W155" s="32"/>
      <c r="X155" s="32" t="str">
        <f t="shared" ca="1" si="31"/>
        <v/>
      </c>
      <c r="Y155" s="2" t="str">
        <f t="shared" si="32"/>
        <v>Đã thanh toán</v>
      </c>
      <c r="Z155" s="42">
        <f t="shared" si="25"/>
        <v>46009</v>
      </c>
      <c r="AA155" s="42">
        <f t="shared" si="26"/>
        <v>46048</v>
      </c>
      <c r="AD155" s="2" t="str">
        <f>VLOOKUP($A155,MA_KH!$A:$Q,MA_KH!O$1,0)</f>
        <v>MEGA</v>
      </c>
      <c r="AE155" s="2" t="str">
        <f>VLOOKUP($A155,MA_KH!$A:$Q,MA_KH!P$1,0)</f>
        <v>CÔNG TY TNHH MM MEGA MARKET (VIỆT NAM)</v>
      </c>
      <c r="AG155" s="122" t="str">
        <f>Table13[[#This Row],[Số hóa đơn]]&amp;Table13[[#This Row],[Tổng giá trị]]</f>
        <v>000858902186050</v>
      </c>
    </row>
    <row r="156" spans="1:33" ht="25.5" hidden="1" customHeight="1">
      <c r="A156" s="54" t="s">
        <v>252</v>
      </c>
      <c r="B156" s="54" t="s">
        <v>253</v>
      </c>
      <c r="C156" s="55">
        <v>46009</v>
      </c>
      <c r="D156" s="54" t="s">
        <v>14878</v>
      </c>
      <c r="E156" s="55">
        <v>46009</v>
      </c>
      <c r="F156" s="54" t="s">
        <v>19052</v>
      </c>
      <c r="G156" s="54" t="s">
        <v>14879</v>
      </c>
      <c r="H156" s="56">
        <v>1425000</v>
      </c>
      <c r="I156" s="57">
        <v>0</v>
      </c>
      <c r="J156" s="56">
        <v>114000</v>
      </c>
      <c r="K156" s="56">
        <v>1539000</v>
      </c>
      <c r="L156" s="64" t="s">
        <v>41</v>
      </c>
      <c r="M156" s="6">
        <f>IFERROR(VLOOKUP(Table13[[#This Row],[Số hóa đơn]],'Chi tiết tt Mega gửi'!K:L,2,0),"")</f>
        <v>46048</v>
      </c>
      <c r="O156" s="32">
        <f>IF(Table13[[#This Row],[Phân loại]]="Tồn đầu kỳ",Table13[[#This Row],[Tổng giá trị]],0)</f>
        <v>1539000</v>
      </c>
      <c r="P156" s="7">
        <f>IF(Table13[[#This Row],[Số còn phải thu ĐK]]&lt;&gt;0,0,IF(Table13[[#This Row],[Phân loại]]="Bán hàng",Table13[[#This Row],[Tổng giá trị]],-Table13[[#This Row],[Tổng giá trị]]))</f>
        <v>0</v>
      </c>
      <c r="Q156" s="32">
        <f t="shared" si="30"/>
        <v>1539000</v>
      </c>
      <c r="R156" s="7">
        <f>Table13[[#This Row],[Số còn phải thu ĐK]]+Table13[[#This Row],[Giá Trị HD sau CK]]-Table13[[#This Row],[Số tiền đã thu]]</f>
        <v>0</v>
      </c>
      <c r="S156" s="6">
        <f>IF(Table13[[#This Row],[Ngày hóa đơn]]&lt;&gt;"",Table13[[#This Row],[Ngày hóa đơn]],IF(Table13[[#This Row],[Ngày hạch toán]]&lt;&gt;"",Table13[[#This Row],[Ngày hạch toán]],""))</f>
        <v>46009</v>
      </c>
      <c r="T156" s="7"/>
      <c r="U156" s="6">
        <f>IF(Table13[[#This Row],[Ngày tính CN]]="","",S156+T156)</f>
        <v>46009</v>
      </c>
      <c r="V156" s="32">
        <f ca="1">IF(Table13[[#This Row],[Hạn thanh toán]]="","",IF((U156-NOW())&lt;0,0,(U156-NOW())))</f>
        <v>0</v>
      </c>
      <c r="W156" s="32"/>
      <c r="X156" s="32" t="str">
        <f t="shared" ca="1" si="31"/>
        <v/>
      </c>
      <c r="Y156" s="2" t="str">
        <f t="shared" si="32"/>
        <v>Đã thanh toán</v>
      </c>
      <c r="Z156" s="42">
        <f t="shared" si="25"/>
        <v>46009</v>
      </c>
      <c r="AA156" s="42">
        <f t="shared" si="26"/>
        <v>46048</v>
      </c>
      <c r="AD156" s="2" t="str">
        <f>VLOOKUP($A156,MA_KH!$A:$Q,MA_KH!O$1,0)</f>
        <v>MEGA</v>
      </c>
      <c r="AE156" s="2" t="str">
        <f>VLOOKUP($A156,MA_KH!$A:$Q,MA_KH!P$1,0)</f>
        <v>CÔNG TY TNHH MM MEGA MARKET (VIỆT NAM)</v>
      </c>
      <c r="AG156" s="122" t="str">
        <f>Table13[[#This Row],[Số hóa đơn]]&amp;Table13[[#This Row],[Tổng giá trị]]</f>
        <v>000858911539000</v>
      </c>
    </row>
    <row r="157" spans="1:33" ht="25.5" hidden="1" customHeight="1">
      <c r="A157" s="54" t="s">
        <v>252</v>
      </c>
      <c r="B157" s="54" t="s">
        <v>253</v>
      </c>
      <c r="C157" s="55">
        <v>46009</v>
      </c>
      <c r="D157" s="54" t="s">
        <v>14880</v>
      </c>
      <c r="E157" s="55">
        <v>46009</v>
      </c>
      <c r="F157" s="54" t="s">
        <v>19053</v>
      </c>
      <c r="G157" s="54" t="s">
        <v>14881</v>
      </c>
      <c r="H157" s="56">
        <v>1468620</v>
      </c>
      <c r="I157" s="57">
        <v>0</v>
      </c>
      <c r="J157" s="56">
        <v>117490</v>
      </c>
      <c r="K157" s="56">
        <v>1586110</v>
      </c>
      <c r="L157" s="64" t="s">
        <v>41</v>
      </c>
      <c r="M157" s="6">
        <f>IFERROR(VLOOKUP(Table13[[#This Row],[Số hóa đơn]],'Chi tiết tt Mega gửi'!K:L,2,0),"")</f>
        <v>46048</v>
      </c>
      <c r="O157" s="32">
        <f>IF(Table13[[#This Row],[Phân loại]]="Tồn đầu kỳ",Table13[[#This Row],[Tổng giá trị]],0)</f>
        <v>1586110</v>
      </c>
      <c r="P157" s="7">
        <f>IF(Table13[[#This Row],[Số còn phải thu ĐK]]&lt;&gt;0,0,IF(Table13[[#This Row],[Phân loại]]="Bán hàng",Table13[[#This Row],[Tổng giá trị]],-Table13[[#This Row],[Tổng giá trị]]))</f>
        <v>0</v>
      </c>
      <c r="Q157" s="32">
        <f t="shared" si="30"/>
        <v>1586110</v>
      </c>
      <c r="R157" s="7">
        <f>Table13[[#This Row],[Số còn phải thu ĐK]]+Table13[[#This Row],[Giá Trị HD sau CK]]-Table13[[#This Row],[Số tiền đã thu]]</f>
        <v>0</v>
      </c>
      <c r="S157" s="6">
        <f>IF(Table13[[#This Row],[Ngày hóa đơn]]&lt;&gt;"",Table13[[#This Row],[Ngày hóa đơn]],IF(Table13[[#This Row],[Ngày hạch toán]]&lt;&gt;"",Table13[[#This Row],[Ngày hạch toán]],""))</f>
        <v>46009</v>
      </c>
      <c r="T157" s="7"/>
      <c r="U157" s="6">
        <f>IF(Table13[[#This Row],[Ngày tính CN]]="","",S157+T157)</f>
        <v>46009</v>
      </c>
      <c r="V157" s="32">
        <f ca="1">IF(Table13[[#This Row],[Hạn thanh toán]]="","",IF((U157-NOW())&lt;0,0,(U157-NOW())))</f>
        <v>0</v>
      </c>
      <c r="W157" s="32"/>
      <c r="X157" s="32" t="str">
        <f t="shared" ca="1" si="31"/>
        <v/>
      </c>
      <c r="Y157" s="2" t="str">
        <f t="shared" si="32"/>
        <v>Đã thanh toán</v>
      </c>
      <c r="Z157" s="42">
        <f t="shared" si="25"/>
        <v>46009</v>
      </c>
      <c r="AA157" s="42">
        <f t="shared" si="26"/>
        <v>46048</v>
      </c>
      <c r="AD157" s="2" t="str">
        <f>VLOOKUP($A157,MA_KH!$A:$Q,MA_KH!O$1,0)</f>
        <v>MEGA</v>
      </c>
      <c r="AE157" s="2" t="str">
        <f>VLOOKUP($A157,MA_KH!$A:$Q,MA_KH!P$1,0)</f>
        <v>CÔNG TY TNHH MM MEGA MARKET (VIỆT NAM)</v>
      </c>
      <c r="AG157" s="122" t="str">
        <f>Table13[[#This Row],[Số hóa đơn]]&amp;Table13[[#This Row],[Tổng giá trị]]</f>
        <v>000858921586110</v>
      </c>
    </row>
    <row r="158" spans="1:33" ht="25.5" hidden="1" customHeight="1">
      <c r="A158" s="58" t="s">
        <v>252</v>
      </c>
      <c r="B158" s="58" t="s">
        <v>253</v>
      </c>
      <c r="C158" s="59">
        <v>46009</v>
      </c>
      <c r="D158" s="58" t="s">
        <v>14882</v>
      </c>
      <c r="E158" s="59">
        <v>46009</v>
      </c>
      <c r="F158" s="58" t="s">
        <v>19054</v>
      </c>
      <c r="G158" s="58" t="s">
        <v>14883</v>
      </c>
      <c r="H158" s="60">
        <v>2957010</v>
      </c>
      <c r="I158" s="61">
        <v>0</v>
      </c>
      <c r="J158" s="60">
        <v>236561</v>
      </c>
      <c r="K158" s="60">
        <v>3193571</v>
      </c>
      <c r="L158" s="64" t="s">
        <v>41</v>
      </c>
      <c r="M158" s="6">
        <f>IFERROR(VLOOKUP(Table13[[#This Row],[Số hóa đơn]],'Chi tiết tt Mega gửi'!K:L,2,0),"")</f>
        <v>46048</v>
      </c>
      <c r="O158" s="32">
        <f>IF(Table13[[#This Row],[Phân loại]]="Tồn đầu kỳ",Table13[[#This Row],[Tổng giá trị]],0)</f>
        <v>3193571</v>
      </c>
      <c r="P158" s="7">
        <f>IF(Table13[[#This Row],[Số còn phải thu ĐK]]&lt;&gt;0,0,IF(Table13[[#This Row],[Phân loại]]="Bán hàng",Table13[[#This Row],[Tổng giá trị]],-Table13[[#This Row],[Tổng giá trị]]))</f>
        <v>0</v>
      </c>
      <c r="Q158" s="32">
        <f t="shared" si="30"/>
        <v>3193571</v>
      </c>
      <c r="R158" s="7">
        <f>Table13[[#This Row],[Số còn phải thu ĐK]]+Table13[[#This Row],[Giá Trị HD sau CK]]-Table13[[#This Row],[Số tiền đã thu]]</f>
        <v>0</v>
      </c>
      <c r="S158" s="6">
        <f>IF(Table13[[#This Row],[Ngày hóa đơn]]&lt;&gt;"",Table13[[#This Row],[Ngày hóa đơn]],IF(Table13[[#This Row],[Ngày hạch toán]]&lt;&gt;"",Table13[[#This Row],[Ngày hạch toán]],""))</f>
        <v>46009</v>
      </c>
      <c r="T158" s="7"/>
      <c r="U158" s="6">
        <f>IF(Table13[[#This Row],[Ngày tính CN]]="","",S158+T158)</f>
        <v>46009</v>
      </c>
      <c r="V158" s="32">
        <f ca="1">IF(Table13[[#This Row],[Hạn thanh toán]]="","",IF((U158-NOW())&lt;0,0,(U158-NOW())))</f>
        <v>0</v>
      </c>
      <c r="W158" s="32"/>
      <c r="X158" s="32" t="str">
        <f t="shared" ca="1" si="31"/>
        <v/>
      </c>
      <c r="Y158" s="2" t="str">
        <f t="shared" si="32"/>
        <v>Đã thanh toán</v>
      </c>
      <c r="Z158" s="42">
        <f t="shared" si="25"/>
        <v>46009</v>
      </c>
      <c r="AA158" s="42">
        <f t="shared" si="26"/>
        <v>46048</v>
      </c>
      <c r="AD158" s="2" t="str">
        <f>VLOOKUP($A158,MA_KH!$A:$Q,MA_KH!O$1,0)</f>
        <v>MEGA</v>
      </c>
      <c r="AE158" s="2" t="str">
        <f>VLOOKUP($A158,MA_KH!$A:$Q,MA_KH!P$1,0)</f>
        <v>CÔNG TY TNHH MM MEGA MARKET (VIỆT NAM)</v>
      </c>
      <c r="AG158" s="122" t="str">
        <f>Table13[[#This Row],[Số hóa đơn]]&amp;Table13[[#This Row],[Tổng giá trị]]</f>
        <v>000858933193571</v>
      </c>
    </row>
    <row r="159" spans="1:33" ht="25.5" hidden="1" customHeight="1">
      <c r="A159" s="58" t="s">
        <v>189</v>
      </c>
      <c r="B159" s="58" t="s">
        <v>190</v>
      </c>
      <c r="C159" s="59">
        <v>46010</v>
      </c>
      <c r="D159" s="58" t="s">
        <v>14884</v>
      </c>
      <c r="E159" s="59">
        <v>46010</v>
      </c>
      <c r="F159" s="58" t="s">
        <v>19055</v>
      </c>
      <c r="G159" s="58" t="s">
        <v>14885</v>
      </c>
      <c r="H159" s="60">
        <v>1797050</v>
      </c>
      <c r="I159" s="61">
        <v>0</v>
      </c>
      <c r="J159" s="60">
        <v>143764</v>
      </c>
      <c r="K159" s="60">
        <v>1940814</v>
      </c>
      <c r="L159" s="64" t="s">
        <v>41</v>
      </c>
      <c r="M159" s="6">
        <f>IFERROR(VLOOKUP(Table13[[#This Row],[Số hóa đơn]],'Chi tiết tt Mega gửi'!K:L,2,0),"")</f>
        <v>46048</v>
      </c>
      <c r="O159" s="32">
        <f>IF(Table13[[#This Row],[Phân loại]]="Tồn đầu kỳ",Table13[[#This Row],[Tổng giá trị]],0)</f>
        <v>1940814</v>
      </c>
      <c r="P159" s="7">
        <f>IF(Table13[[#This Row],[Số còn phải thu ĐK]]&lt;&gt;0,0,IF(Table13[[#This Row],[Phân loại]]="Bán hàng",Table13[[#This Row],[Tổng giá trị]],-Table13[[#This Row],[Tổng giá trị]]))</f>
        <v>0</v>
      </c>
      <c r="Q159" s="32">
        <f>IF(M159&lt;&gt;"",IF(O159&lt;&gt;0,O159,P159),0)</f>
        <v>1940814</v>
      </c>
      <c r="R159" s="7">
        <f>Table13[[#This Row],[Số còn phải thu ĐK]]+Table13[[#This Row],[Giá Trị HD sau CK]]-Table13[[#This Row],[Số tiền đã thu]]</f>
        <v>0</v>
      </c>
      <c r="S159" s="6">
        <f>IF(Table13[[#This Row],[Ngày hóa đơn]]&lt;&gt;"",Table13[[#This Row],[Ngày hóa đơn]],IF(Table13[[#This Row],[Ngày hạch toán]]&lt;&gt;"",Table13[[#This Row],[Ngày hạch toán]],""))</f>
        <v>46010</v>
      </c>
      <c r="T159" s="7"/>
      <c r="U159" s="6">
        <f>IF(Table13[[#This Row],[Ngày tính CN]]="","",S159+T159)</f>
        <v>46010</v>
      </c>
      <c r="V159" s="32">
        <f ca="1">IF(Table13[[#This Row],[Hạn thanh toán]]="","",IF((U159-NOW())&lt;0,0,(U159-NOW())))</f>
        <v>0</v>
      </c>
      <c r="W159" s="32"/>
      <c r="X159" s="32" t="str">
        <f ca="1">IF(OR(U159="",R159=0),"",IF((U159-NOW())&lt;0,-(U159-NOW()),0))</f>
        <v/>
      </c>
      <c r="Y159" s="2" t="str">
        <f>IF(R159=0,"Đã thanh toán",IF(X159="","",IF(X159&lt;=0,"Chưa đến hạn thanh toán",IF(X159&lt;=30,"Nợ quá hạn 30 ngày",IF(X159&lt;=60,"Nợ quá hạn từ 30 ngày đến 60 ngày",IF(X159&lt;=90,"Nợ quá hạn từ 60 ngày đến 90 ngày",IF(X159&lt;=120,"Nợ quá hạn từ 90 ngày đến 120 ngày","Nợ quá hạn hơn 120 ngày có khả năng mất thanh toán")))))))</f>
        <v>Đã thanh toán</v>
      </c>
      <c r="Z159" s="42">
        <f t="shared" si="25"/>
        <v>46010</v>
      </c>
      <c r="AA159" s="42">
        <f t="shared" si="26"/>
        <v>46048</v>
      </c>
      <c r="AD159" s="2" t="str">
        <f>VLOOKUP($A159,MA_KH!$A:$Q,MA_KH!O$1,0)</f>
        <v>MEGA</v>
      </c>
      <c r="AE159" s="2" t="str">
        <f>VLOOKUP($A159,MA_KH!$A:$Q,MA_KH!P$1,0)</f>
        <v>CÔNG TY TNHH MM MEGA MARKET (VIỆT NAM)</v>
      </c>
      <c r="AG159" s="122" t="str">
        <f>Table13[[#This Row],[Số hóa đơn]]&amp;Table13[[#This Row],[Tổng giá trị]]</f>
        <v>000859431940814</v>
      </c>
    </row>
    <row r="160" spans="1:33" ht="25.5" hidden="1" customHeight="1">
      <c r="A160" s="54" t="s">
        <v>101</v>
      </c>
      <c r="B160" s="54" t="s">
        <v>102</v>
      </c>
      <c r="C160" s="55">
        <v>46011</v>
      </c>
      <c r="D160" s="54" t="s">
        <v>14886</v>
      </c>
      <c r="E160" s="55">
        <v>46011</v>
      </c>
      <c r="F160" s="54" t="s">
        <v>19056</v>
      </c>
      <c r="G160" s="54" t="s">
        <v>14887</v>
      </c>
      <c r="H160" s="56">
        <v>3492740</v>
      </c>
      <c r="I160" s="57">
        <v>0</v>
      </c>
      <c r="J160" s="56">
        <v>279419</v>
      </c>
      <c r="K160" s="56">
        <v>3772159</v>
      </c>
      <c r="L160" s="64" t="s">
        <v>41</v>
      </c>
      <c r="M160" s="6">
        <f>IFERROR(VLOOKUP(Table13[[#This Row],[Số hóa đơn]],'Chi tiết tt Mega gửi'!K:L,2,0),"")</f>
        <v>46063</v>
      </c>
      <c r="O160" s="32">
        <f>IF(Table13[[#This Row],[Phân loại]]="Tồn đầu kỳ",Table13[[#This Row],[Tổng giá trị]],0)</f>
        <v>3772159</v>
      </c>
      <c r="P160" s="7">
        <f>IF(Table13[[#This Row],[Số còn phải thu ĐK]]&lt;&gt;0,0,IF(Table13[[#This Row],[Phân loại]]="Bán hàng",Table13[[#This Row],[Tổng giá trị]],-Table13[[#This Row],[Tổng giá trị]]))</f>
        <v>0</v>
      </c>
      <c r="Q160" s="32">
        <f t="shared" ref="Q160:Q168" si="33">IF(M160&lt;&gt;"",IF(O160&lt;&gt;0,O160,P160),0)</f>
        <v>3772159</v>
      </c>
      <c r="R160" s="7">
        <f>Table13[[#This Row],[Số còn phải thu ĐK]]+Table13[[#This Row],[Giá Trị HD sau CK]]-Table13[[#This Row],[Số tiền đã thu]]</f>
        <v>0</v>
      </c>
      <c r="S160" s="6">
        <f>IF(Table13[[#This Row],[Ngày hóa đơn]]&lt;&gt;"",Table13[[#This Row],[Ngày hóa đơn]],IF(Table13[[#This Row],[Ngày hạch toán]]&lt;&gt;"",Table13[[#This Row],[Ngày hạch toán]],""))</f>
        <v>46011</v>
      </c>
      <c r="T160" s="7"/>
      <c r="U160" s="6">
        <f>IF(Table13[[#This Row],[Ngày tính CN]]="","",S160+T160)</f>
        <v>46011</v>
      </c>
      <c r="V160" s="32">
        <f ca="1">IF(Table13[[#This Row],[Hạn thanh toán]]="","",IF((U160-NOW())&lt;0,0,(U160-NOW())))</f>
        <v>0</v>
      </c>
      <c r="W160" s="32"/>
      <c r="X160" s="32" t="str">
        <f t="shared" ref="X160:X168" ca="1" si="34">IF(OR(U160="",R160=0),"",IF((U160-NOW())&lt;0,-(U160-NOW()),0))</f>
        <v/>
      </c>
      <c r="Y160" s="2" t="str">
        <f t="shared" ref="Y160:Y168" si="35">IF(R160=0,"Đã thanh toán",IF(X160="","",IF(X160&lt;=0,"Chưa đến hạn thanh toán",IF(X160&lt;=30,"Nợ quá hạn 30 ngày",IF(X160&lt;=60,"Nợ quá hạn từ 30 ngày đến 60 ngày",IF(X160&lt;=90,"Nợ quá hạn từ 60 ngày đến 90 ngày",IF(X160&lt;=120,"Nợ quá hạn từ 90 ngày đến 120 ngày","Nợ quá hạn hơn 120 ngày có khả năng mất thanh toán")))))))</f>
        <v>Đã thanh toán</v>
      </c>
      <c r="Z160" s="42">
        <f t="shared" si="25"/>
        <v>46011</v>
      </c>
      <c r="AA160" s="42">
        <f t="shared" si="26"/>
        <v>46063</v>
      </c>
      <c r="AD160" s="2" t="str">
        <f>VLOOKUP($A160,MA_KH!$A:$Q,MA_KH!O$1,0)</f>
        <v>MEGA</v>
      </c>
      <c r="AE160" s="2" t="str">
        <f>VLOOKUP($A160,MA_KH!$A:$Q,MA_KH!P$1,0)</f>
        <v>CÔNG TY TNHH MM MEGA MARKET (VIỆT NAM)</v>
      </c>
      <c r="AG160" s="122" t="str">
        <f>Table13[[#This Row],[Số hóa đơn]]&amp;Table13[[#This Row],[Tổng giá trị]]</f>
        <v>000889763772159</v>
      </c>
    </row>
    <row r="161" spans="1:33" ht="25.5" hidden="1" customHeight="1">
      <c r="A161" s="58" t="s">
        <v>101</v>
      </c>
      <c r="B161" s="58" t="s">
        <v>102</v>
      </c>
      <c r="C161" s="59">
        <v>46011</v>
      </c>
      <c r="D161" s="58" t="s">
        <v>14888</v>
      </c>
      <c r="E161" s="59">
        <v>46011</v>
      </c>
      <c r="F161" s="58" t="s">
        <v>19057</v>
      </c>
      <c r="G161" s="58" t="s">
        <v>14889</v>
      </c>
      <c r="H161" s="60">
        <v>501830</v>
      </c>
      <c r="I161" s="61">
        <v>0</v>
      </c>
      <c r="J161" s="60">
        <v>40146</v>
      </c>
      <c r="K161" s="60">
        <v>541976</v>
      </c>
      <c r="L161" s="64" t="s">
        <v>41</v>
      </c>
      <c r="M161" s="6">
        <f>IFERROR(VLOOKUP(Table13[[#This Row],[Số hóa đơn]],'Chi tiết tt Mega gửi'!K:L,2,0),"")</f>
        <v>46063</v>
      </c>
      <c r="O161" s="32">
        <f>IF(Table13[[#This Row],[Phân loại]]="Tồn đầu kỳ",Table13[[#This Row],[Tổng giá trị]],0)</f>
        <v>541976</v>
      </c>
      <c r="P161" s="7">
        <f>IF(Table13[[#This Row],[Số còn phải thu ĐK]]&lt;&gt;0,0,IF(Table13[[#This Row],[Phân loại]]="Bán hàng",Table13[[#This Row],[Tổng giá trị]],-Table13[[#This Row],[Tổng giá trị]]))</f>
        <v>0</v>
      </c>
      <c r="Q161" s="32">
        <f t="shared" si="33"/>
        <v>541976</v>
      </c>
      <c r="R161" s="7">
        <f>Table13[[#This Row],[Số còn phải thu ĐK]]+Table13[[#This Row],[Giá Trị HD sau CK]]-Table13[[#This Row],[Số tiền đã thu]]</f>
        <v>0</v>
      </c>
      <c r="S161" s="6">
        <f>IF(Table13[[#This Row],[Ngày hóa đơn]]&lt;&gt;"",Table13[[#This Row],[Ngày hóa đơn]],IF(Table13[[#This Row],[Ngày hạch toán]]&lt;&gt;"",Table13[[#This Row],[Ngày hạch toán]],""))</f>
        <v>46011</v>
      </c>
      <c r="T161" s="7"/>
      <c r="U161" s="6">
        <f>IF(Table13[[#This Row],[Ngày tính CN]]="","",S161+T161)</f>
        <v>46011</v>
      </c>
      <c r="V161" s="32">
        <f ca="1">IF(Table13[[#This Row],[Hạn thanh toán]]="","",IF((U161-NOW())&lt;0,0,(U161-NOW())))</f>
        <v>0</v>
      </c>
      <c r="W161" s="32"/>
      <c r="X161" s="32" t="str">
        <f t="shared" ca="1" si="34"/>
        <v/>
      </c>
      <c r="Y161" s="2" t="str">
        <f t="shared" si="35"/>
        <v>Đã thanh toán</v>
      </c>
      <c r="Z161" s="42">
        <f t="shared" si="25"/>
        <v>46011</v>
      </c>
      <c r="AA161" s="42">
        <f t="shared" si="26"/>
        <v>46063</v>
      </c>
      <c r="AD161" s="2" t="str">
        <f>VLOOKUP($A161,MA_KH!$A:$Q,MA_KH!O$1,0)</f>
        <v>MEGA</v>
      </c>
      <c r="AE161" s="2" t="str">
        <f>VLOOKUP($A161,MA_KH!$A:$Q,MA_KH!P$1,0)</f>
        <v>CÔNG TY TNHH MM MEGA MARKET (VIỆT NAM)</v>
      </c>
      <c r="AG161" s="122" t="str">
        <f>Table13[[#This Row],[Số hóa đơn]]&amp;Table13[[#This Row],[Tổng giá trị]]</f>
        <v>00088978541976</v>
      </c>
    </row>
    <row r="162" spans="1:33" ht="25.5" hidden="1" customHeight="1">
      <c r="A162" s="54" t="s">
        <v>191</v>
      </c>
      <c r="B162" s="54" t="s">
        <v>192</v>
      </c>
      <c r="C162" s="55">
        <v>46013</v>
      </c>
      <c r="D162" s="54" t="s">
        <v>14802</v>
      </c>
      <c r="E162" s="55">
        <v>46013</v>
      </c>
      <c r="F162" s="54" t="s">
        <v>19058</v>
      </c>
      <c r="G162" s="54" t="s">
        <v>14803</v>
      </c>
      <c r="H162" s="56">
        <v>932890</v>
      </c>
      <c r="I162" s="57">
        <v>0</v>
      </c>
      <c r="J162" s="56">
        <v>74631</v>
      </c>
      <c r="K162" s="56">
        <v>1007521</v>
      </c>
      <c r="L162" s="64" t="s">
        <v>41</v>
      </c>
      <c r="M162" s="6">
        <f>IFERROR(VLOOKUP(Table13[[#This Row],[Số hóa đơn]],'Chi tiết tt Mega gửi'!K:L,2,0),"")</f>
        <v>46063</v>
      </c>
      <c r="O162" s="32">
        <f>IF(Table13[[#This Row],[Phân loại]]="Tồn đầu kỳ",Table13[[#This Row],[Tổng giá trị]],0)</f>
        <v>1007521</v>
      </c>
      <c r="P162" s="7">
        <f>IF(Table13[[#This Row],[Số còn phải thu ĐK]]&lt;&gt;0,0,IF(Table13[[#This Row],[Phân loại]]="Bán hàng",Table13[[#This Row],[Tổng giá trị]],-Table13[[#This Row],[Tổng giá trị]]))</f>
        <v>0</v>
      </c>
      <c r="Q162" s="32">
        <f t="shared" si="33"/>
        <v>1007521</v>
      </c>
      <c r="R162" s="7">
        <f>Table13[[#This Row],[Số còn phải thu ĐK]]+Table13[[#This Row],[Giá Trị HD sau CK]]-Table13[[#This Row],[Số tiền đã thu]]</f>
        <v>0</v>
      </c>
      <c r="S162" s="6">
        <f>IF(Table13[[#This Row],[Ngày hóa đơn]]&lt;&gt;"",Table13[[#This Row],[Ngày hóa đơn]],IF(Table13[[#This Row],[Ngày hạch toán]]&lt;&gt;"",Table13[[#This Row],[Ngày hạch toán]],""))</f>
        <v>46013</v>
      </c>
      <c r="T162" s="7"/>
      <c r="U162" s="6">
        <f>IF(Table13[[#This Row],[Ngày tính CN]]="","",S162+T162)</f>
        <v>46013</v>
      </c>
      <c r="V162" s="32">
        <f ca="1">IF(Table13[[#This Row],[Hạn thanh toán]]="","",IF((U162-NOW())&lt;0,0,(U162-NOW())))</f>
        <v>0</v>
      </c>
      <c r="W162" s="32"/>
      <c r="X162" s="32" t="str">
        <f t="shared" ca="1" si="34"/>
        <v/>
      </c>
      <c r="Y162" s="2" t="str">
        <f t="shared" si="35"/>
        <v>Đã thanh toán</v>
      </c>
      <c r="Z162" s="42">
        <f t="shared" si="25"/>
        <v>46013</v>
      </c>
      <c r="AA162" s="42">
        <f t="shared" si="26"/>
        <v>46063</v>
      </c>
      <c r="AD162" s="2" t="str">
        <f>VLOOKUP($A162,MA_KH!$A:$Q,MA_KH!O$1,0)</f>
        <v>MEGA</v>
      </c>
      <c r="AE162" s="2" t="str">
        <f>VLOOKUP($A162,MA_KH!$A:$Q,MA_KH!P$1,0)</f>
        <v>CÔNG TY TNHH MM MEGA MARKET (VIỆT NAM)</v>
      </c>
      <c r="AG162" s="122" t="str">
        <f>Table13[[#This Row],[Số hóa đơn]]&amp;Table13[[#This Row],[Tổng giá trị]]</f>
        <v>000861891007521</v>
      </c>
    </row>
    <row r="163" spans="1:33" ht="25.5" hidden="1" customHeight="1">
      <c r="A163" s="54" t="s">
        <v>195</v>
      </c>
      <c r="B163" s="54" t="s">
        <v>196</v>
      </c>
      <c r="C163" s="55">
        <v>46013</v>
      </c>
      <c r="D163" s="54" t="s">
        <v>14794</v>
      </c>
      <c r="E163" s="55">
        <v>46013</v>
      </c>
      <c r="F163" s="54" t="s">
        <v>19059</v>
      </c>
      <c r="G163" s="54" t="s">
        <v>14795</v>
      </c>
      <c r="H163" s="56">
        <v>1468620</v>
      </c>
      <c r="I163" s="57">
        <v>0</v>
      </c>
      <c r="J163" s="56">
        <v>117490</v>
      </c>
      <c r="K163" s="56">
        <v>1586110</v>
      </c>
      <c r="L163" s="64" t="s">
        <v>41</v>
      </c>
      <c r="M163" s="6">
        <f>IFERROR(VLOOKUP(Table13[[#This Row],[Số hóa đơn]],'Chi tiết tt Mega gửi'!K:L,2,0),"")</f>
        <v>46063</v>
      </c>
      <c r="O163" s="32">
        <f>IF(Table13[[#This Row],[Phân loại]]="Tồn đầu kỳ",Table13[[#This Row],[Tổng giá trị]],0)</f>
        <v>1586110</v>
      </c>
      <c r="P163" s="7">
        <f>IF(Table13[[#This Row],[Số còn phải thu ĐK]]&lt;&gt;0,0,IF(Table13[[#This Row],[Phân loại]]="Bán hàng",Table13[[#This Row],[Tổng giá trị]],-Table13[[#This Row],[Tổng giá trị]]))</f>
        <v>0</v>
      </c>
      <c r="Q163" s="32">
        <f t="shared" si="33"/>
        <v>1586110</v>
      </c>
      <c r="R163" s="7">
        <f>Table13[[#This Row],[Số còn phải thu ĐK]]+Table13[[#This Row],[Giá Trị HD sau CK]]-Table13[[#This Row],[Số tiền đã thu]]</f>
        <v>0</v>
      </c>
      <c r="S163" s="6">
        <f>IF(Table13[[#This Row],[Ngày hóa đơn]]&lt;&gt;"",Table13[[#This Row],[Ngày hóa đơn]],IF(Table13[[#This Row],[Ngày hạch toán]]&lt;&gt;"",Table13[[#This Row],[Ngày hạch toán]],""))</f>
        <v>46013</v>
      </c>
      <c r="T163" s="7"/>
      <c r="U163" s="6">
        <f>IF(Table13[[#This Row],[Ngày tính CN]]="","",S163+T163)</f>
        <v>46013</v>
      </c>
      <c r="V163" s="32">
        <f ca="1">IF(Table13[[#This Row],[Hạn thanh toán]]="","",IF((U163-NOW())&lt;0,0,(U163-NOW())))</f>
        <v>0</v>
      </c>
      <c r="W163" s="32"/>
      <c r="X163" s="32" t="str">
        <f t="shared" ca="1" si="34"/>
        <v/>
      </c>
      <c r="Y163" s="2" t="str">
        <f t="shared" si="35"/>
        <v>Đã thanh toán</v>
      </c>
      <c r="Z163" s="42">
        <f t="shared" si="25"/>
        <v>46013</v>
      </c>
      <c r="AA163" s="42">
        <f t="shared" si="26"/>
        <v>46063</v>
      </c>
      <c r="AD163" s="2" t="str">
        <f>VLOOKUP($A163,MA_KH!$A:$Q,MA_KH!O$1,0)</f>
        <v>MEGA</v>
      </c>
      <c r="AE163" s="2" t="str">
        <f>VLOOKUP($A163,MA_KH!$A:$Q,MA_KH!P$1,0)</f>
        <v>CÔNG TY TNHH MM MEGA MARKET (VIỆT NAM)</v>
      </c>
      <c r="AG163" s="122" t="str">
        <f>Table13[[#This Row],[Số hóa đơn]]&amp;Table13[[#This Row],[Tổng giá trị]]</f>
        <v>000861901586110</v>
      </c>
    </row>
    <row r="164" spans="1:33" ht="25.5" hidden="1" customHeight="1">
      <c r="A164" s="54" t="s">
        <v>254</v>
      </c>
      <c r="B164" s="54" t="s">
        <v>255</v>
      </c>
      <c r="C164" s="55">
        <v>46013</v>
      </c>
      <c r="D164" s="54" t="s">
        <v>14792</v>
      </c>
      <c r="E164" s="55">
        <v>46013</v>
      </c>
      <c r="F164" s="54" t="s">
        <v>19060</v>
      </c>
      <c r="G164" s="54" t="s">
        <v>14793</v>
      </c>
      <c r="H164" s="56">
        <v>1425000</v>
      </c>
      <c r="I164" s="57">
        <v>0</v>
      </c>
      <c r="J164" s="56">
        <v>114000</v>
      </c>
      <c r="K164" s="56">
        <v>1539000</v>
      </c>
      <c r="L164" s="64" t="s">
        <v>41</v>
      </c>
      <c r="M164" s="6">
        <f>IFERROR(VLOOKUP(Table13[[#This Row],[Số hóa đơn]],'Chi tiết tt Mega gửi'!K:L,2,0),"")</f>
        <v>46063</v>
      </c>
      <c r="O164" s="32">
        <f>IF(Table13[[#This Row],[Phân loại]]="Tồn đầu kỳ",Table13[[#This Row],[Tổng giá trị]],0)</f>
        <v>1539000</v>
      </c>
      <c r="P164" s="7">
        <f>IF(Table13[[#This Row],[Số còn phải thu ĐK]]&lt;&gt;0,0,IF(Table13[[#This Row],[Phân loại]]="Bán hàng",Table13[[#This Row],[Tổng giá trị]],-Table13[[#This Row],[Tổng giá trị]]))</f>
        <v>0</v>
      </c>
      <c r="Q164" s="32">
        <f t="shared" si="33"/>
        <v>1539000</v>
      </c>
      <c r="R164" s="7">
        <f>Table13[[#This Row],[Số còn phải thu ĐK]]+Table13[[#This Row],[Giá Trị HD sau CK]]-Table13[[#This Row],[Số tiền đã thu]]</f>
        <v>0</v>
      </c>
      <c r="S164" s="6">
        <f>IF(Table13[[#This Row],[Ngày hóa đơn]]&lt;&gt;"",Table13[[#This Row],[Ngày hóa đơn]],IF(Table13[[#This Row],[Ngày hạch toán]]&lt;&gt;"",Table13[[#This Row],[Ngày hạch toán]],""))</f>
        <v>46013</v>
      </c>
      <c r="T164" s="7"/>
      <c r="U164" s="6">
        <f>IF(Table13[[#This Row],[Ngày tính CN]]="","",S164+T164)</f>
        <v>46013</v>
      </c>
      <c r="V164" s="32">
        <f ca="1">IF(Table13[[#This Row],[Hạn thanh toán]]="","",IF((U164-NOW())&lt;0,0,(U164-NOW())))</f>
        <v>0</v>
      </c>
      <c r="W164" s="32"/>
      <c r="X164" s="32" t="str">
        <f t="shared" ca="1" si="34"/>
        <v/>
      </c>
      <c r="Y164" s="2" t="str">
        <f t="shared" si="35"/>
        <v>Đã thanh toán</v>
      </c>
      <c r="Z164" s="42">
        <f t="shared" si="25"/>
        <v>46013</v>
      </c>
      <c r="AA164" s="42">
        <f t="shared" si="26"/>
        <v>46063</v>
      </c>
      <c r="AD164" s="2" t="str">
        <f>VLOOKUP($A164,MA_KH!$A:$Q,MA_KH!O$1,0)</f>
        <v>MEGA</v>
      </c>
      <c r="AE164" s="2" t="str">
        <f>VLOOKUP($A164,MA_KH!$A:$Q,MA_KH!P$1,0)</f>
        <v>CÔNG TY TNHH MM MEGA MARKET (VIỆT NAM)</v>
      </c>
      <c r="AG164" s="122" t="str">
        <f>Table13[[#This Row],[Số hóa đơn]]&amp;Table13[[#This Row],[Tổng giá trị]]</f>
        <v>000861911539000</v>
      </c>
    </row>
    <row r="165" spans="1:33" ht="25.5" hidden="1" customHeight="1">
      <c r="A165" s="54" t="s">
        <v>197</v>
      </c>
      <c r="B165" s="54" t="s">
        <v>198</v>
      </c>
      <c r="C165" s="55">
        <v>46013</v>
      </c>
      <c r="D165" s="54" t="s">
        <v>14790</v>
      </c>
      <c r="E165" s="55">
        <v>46013</v>
      </c>
      <c r="F165" s="54" t="s">
        <v>19061</v>
      </c>
      <c r="G165" s="54" t="s">
        <v>14791</v>
      </c>
      <c r="H165" s="56">
        <v>2024120</v>
      </c>
      <c r="I165" s="57">
        <v>0</v>
      </c>
      <c r="J165" s="56">
        <v>161930</v>
      </c>
      <c r="K165" s="56">
        <v>2186050</v>
      </c>
      <c r="L165" s="64" t="s">
        <v>41</v>
      </c>
      <c r="M165" s="6">
        <f>IFERROR(VLOOKUP(Table13[[#This Row],[Số hóa đơn]],'Chi tiết tt Mega gửi'!K:L,2,0),"")</f>
        <v>46063</v>
      </c>
      <c r="O165" s="32">
        <f>IF(Table13[[#This Row],[Phân loại]]="Tồn đầu kỳ",Table13[[#This Row],[Tổng giá trị]],0)</f>
        <v>2186050</v>
      </c>
      <c r="P165" s="7">
        <f>IF(Table13[[#This Row],[Số còn phải thu ĐK]]&lt;&gt;0,0,IF(Table13[[#This Row],[Phân loại]]="Bán hàng",Table13[[#This Row],[Tổng giá trị]],-Table13[[#This Row],[Tổng giá trị]]))</f>
        <v>0</v>
      </c>
      <c r="Q165" s="32">
        <f t="shared" si="33"/>
        <v>2186050</v>
      </c>
      <c r="R165" s="7">
        <f>Table13[[#This Row],[Số còn phải thu ĐK]]+Table13[[#This Row],[Giá Trị HD sau CK]]-Table13[[#This Row],[Số tiền đã thu]]</f>
        <v>0</v>
      </c>
      <c r="S165" s="6">
        <f>IF(Table13[[#This Row],[Ngày hóa đơn]]&lt;&gt;"",Table13[[#This Row],[Ngày hóa đơn]],IF(Table13[[#This Row],[Ngày hạch toán]]&lt;&gt;"",Table13[[#This Row],[Ngày hạch toán]],""))</f>
        <v>46013</v>
      </c>
      <c r="T165" s="7"/>
      <c r="U165" s="6">
        <f>IF(Table13[[#This Row],[Ngày tính CN]]="","",S165+T165)</f>
        <v>46013</v>
      </c>
      <c r="V165" s="32">
        <f ca="1">IF(Table13[[#This Row],[Hạn thanh toán]]="","",IF((U165-NOW())&lt;0,0,(U165-NOW())))</f>
        <v>0</v>
      </c>
      <c r="W165" s="32"/>
      <c r="X165" s="32" t="str">
        <f t="shared" ca="1" si="34"/>
        <v/>
      </c>
      <c r="Y165" s="2" t="str">
        <f t="shared" si="35"/>
        <v>Đã thanh toán</v>
      </c>
      <c r="Z165" s="42">
        <f t="shared" si="25"/>
        <v>46013</v>
      </c>
      <c r="AA165" s="42">
        <f t="shared" si="26"/>
        <v>46063</v>
      </c>
      <c r="AD165" s="2" t="str">
        <f>VLOOKUP($A165,MA_KH!$A:$Q,MA_KH!O$1,0)</f>
        <v>MEGA</v>
      </c>
      <c r="AE165" s="2" t="str">
        <f>VLOOKUP($A165,MA_KH!$A:$Q,MA_KH!P$1,0)</f>
        <v>CÔNG TY TNHH MM MEGA MARKET (VIỆT NAM)</v>
      </c>
      <c r="AG165" s="122" t="str">
        <f>Table13[[#This Row],[Số hóa đơn]]&amp;Table13[[#This Row],[Tổng giá trị]]</f>
        <v>000861922186050</v>
      </c>
    </row>
    <row r="166" spans="1:33" ht="25.5" hidden="1" customHeight="1">
      <c r="A166" s="54" t="s">
        <v>385</v>
      </c>
      <c r="B166" s="54" t="s">
        <v>386</v>
      </c>
      <c r="C166" s="55">
        <v>46013</v>
      </c>
      <c r="D166" s="54" t="s">
        <v>14798</v>
      </c>
      <c r="E166" s="55">
        <v>46013</v>
      </c>
      <c r="F166" s="54" t="s">
        <v>19062</v>
      </c>
      <c r="G166" s="54" t="s">
        <v>14799</v>
      </c>
      <c r="H166" s="56">
        <v>3284100</v>
      </c>
      <c r="I166" s="57">
        <v>0</v>
      </c>
      <c r="J166" s="56">
        <v>262728</v>
      </c>
      <c r="K166" s="56">
        <v>3546828</v>
      </c>
      <c r="L166" s="64" t="s">
        <v>41</v>
      </c>
      <c r="M166" s="6">
        <f>IFERROR(VLOOKUP(Table13[[#This Row],[Số hóa đơn]],'Chi tiết tt Mega gửi'!K:L,2,0),"")</f>
        <v>46063</v>
      </c>
      <c r="O166" s="32">
        <f>IF(Table13[[#This Row],[Phân loại]]="Tồn đầu kỳ",Table13[[#This Row],[Tổng giá trị]],0)</f>
        <v>3546828</v>
      </c>
      <c r="P166" s="7">
        <f>IF(Table13[[#This Row],[Số còn phải thu ĐK]]&lt;&gt;0,0,IF(Table13[[#This Row],[Phân loại]]="Bán hàng",Table13[[#This Row],[Tổng giá trị]],-Table13[[#This Row],[Tổng giá trị]]))</f>
        <v>0</v>
      </c>
      <c r="Q166" s="32">
        <f t="shared" si="33"/>
        <v>3546828</v>
      </c>
      <c r="R166" s="7">
        <f>Table13[[#This Row],[Số còn phải thu ĐK]]+Table13[[#This Row],[Giá Trị HD sau CK]]-Table13[[#This Row],[Số tiền đã thu]]</f>
        <v>0</v>
      </c>
      <c r="S166" s="6">
        <f>IF(Table13[[#This Row],[Ngày hóa đơn]]&lt;&gt;"",Table13[[#This Row],[Ngày hóa đơn]],IF(Table13[[#This Row],[Ngày hạch toán]]&lt;&gt;"",Table13[[#This Row],[Ngày hạch toán]],""))</f>
        <v>46013</v>
      </c>
      <c r="T166" s="7"/>
      <c r="U166" s="6">
        <f>IF(Table13[[#This Row],[Ngày tính CN]]="","",S166+T166)</f>
        <v>46013</v>
      </c>
      <c r="V166" s="32">
        <f ca="1">IF(Table13[[#This Row],[Hạn thanh toán]]="","",IF((U166-NOW())&lt;0,0,(U166-NOW())))</f>
        <v>0</v>
      </c>
      <c r="W166" s="32"/>
      <c r="X166" s="32" t="str">
        <f t="shared" ca="1" si="34"/>
        <v/>
      </c>
      <c r="Y166" s="2" t="str">
        <f t="shared" si="35"/>
        <v>Đã thanh toán</v>
      </c>
      <c r="Z166" s="42">
        <f t="shared" si="25"/>
        <v>46013</v>
      </c>
      <c r="AA166" s="42">
        <f t="shared" si="26"/>
        <v>46063</v>
      </c>
      <c r="AD166" s="2" t="str">
        <f>VLOOKUP($A166,MA_KH!$A:$Q,MA_KH!O$1,0)</f>
        <v>MEGA</v>
      </c>
      <c r="AE166" s="2" t="str">
        <f>VLOOKUP($A166,MA_KH!$A:$Q,MA_KH!P$1,0)</f>
        <v>CÔNG TY TNHH MM MEGA MARKET (VIỆT NAM)</v>
      </c>
      <c r="AG166" s="122" t="str">
        <f>Table13[[#This Row],[Số hóa đơn]]&amp;Table13[[#This Row],[Tổng giá trị]]</f>
        <v>000861933546828</v>
      </c>
    </row>
    <row r="167" spans="1:33" ht="25.5" hidden="1" customHeight="1">
      <c r="A167" s="54" t="s">
        <v>199</v>
      </c>
      <c r="B167" s="54" t="s">
        <v>200</v>
      </c>
      <c r="C167" s="55">
        <v>46013</v>
      </c>
      <c r="D167" s="54" t="s">
        <v>14796</v>
      </c>
      <c r="E167" s="55">
        <v>46013</v>
      </c>
      <c r="F167" s="54" t="s">
        <v>19063</v>
      </c>
      <c r="G167" s="54" t="s">
        <v>14797</v>
      </c>
      <c r="H167" s="56">
        <v>1719535</v>
      </c>
      <c r="I167" s="57">
        <v>0</v>
      </c>
      <c r="J167" s="56">
        <v>137563</v>
      </c>
      <c r="K167" s="56">
        <v>1857098</v>
      </c>
      <c r="L167" s="64" t="s">
        <v>41</v>
      </c>
      <c r="M167" s="6">
        <f>IFERROR(VLOOKUP(Table13[[#This Row],[Số hóa đơn]],'Chi tiết tt Mega gửi'!K:L,2,0),"")</f>
        <v>46063</v>
      </c>
      <c r="O167" s="32">
        <f>IF(Table13[[#This Row],[Phân loại]]="Tồn đầu kỳ",Table13[[#This Row],[Tổng giá trị]],0)</f>
        <v>1857098</v>
      </c>
      <c r="P167" s="7">
        <f>IF(Table13[[#This Row],[Số còn phải thu ĐK]]&lt;&gt;0,0,IF(Table13[[#This Row],[Phân loại]]="Bán hàng",Table13[[#This Row],[Tổng giá trị]],-Table13[[#This Row],[Tổng giá trị]]))</f>
        <v>0</v>
      </c>
      <c r="Q167" s="32">
        <f t="shared" si="33"/>
        <v>1857098</v>
      </c>
      <c r="R167" s="7">
        <f>Table13[[#This Row],[Số còn phải thu ĐK]]+Table13[[#This Row],[Giá Trị HD sau CK]]-Table13[[#This Row],[Số tiền đã thu]]</f>
        <v>0</v>
      </c>
      <c r="S167" s="6">
        <f>IF(Table13[[#This Row],[Ngày hóa đơn]]&lt;&gt;"",Table13[[#This Row],[Ngày hóa đơn]],IF(Table13[[#This Row],[Ngày hạch toán]]&lt;&gt;"",Table13[[#This Row],[Ngày hạch toán]],""))</f>
        <v>46013</v>
      </c>
      <c r="T167" s="7"/>
      <c r="U167" s="6">
        <f>IF(Table13[[#This Row],[Ngày tính CN]]="","",S167+T167)</f>
        <v>46013</v>
      </c>
      <c r="V167" s="32">
        <f ca="1">IF(Table13[[#This Row],[Hạn thanh toán]]="","",IF((U167-NOW())&lt;0,0,(U167-NOW())))</f>
        <v>0</v>
      </c>
      <c r="W167" s="32"/>
      <c r="X167" s="32" t="str">
        <f t="shared" ca="1" si="34"/>
        <v/>
      </c>
      <c r="Y167" s="2" t="str">
        <f t="shared" si="35"/>
        <v>Đã thanh toán</v>
      </c>
      <c r="Z167" s="42">
        <f t="shared" si="25"/>
        <v>46013</v>
      </c>
      <c r="AA167" s="42">
        <f t="shared" si="26"/>
        <v>46063</v>
      </c>
      <c r="AD167" s="2" t="str">
        <f>VLOOKUP($A167,MA_KH!$A:$Q,MA_KH!O$1,0)</f>
        <v>MEGA</v>
      </c>
      <c r="AE167" s="2" t="str">
        <f>VLOOKUP($A167,MA_KH!$A:$Q,MA_KH!P$1,0)</f>
        <v>CÔNG TY TNHH MM MEGA MARKET (VIỆT NAM)</v>
      </c>
      <c r="AG167" s="122" t="str">
        <f>Table13[[#This Row],[Số hóa đơn]]&amp;Table13[[#This Row],[Tổng giá trị]]</f>
        <v>000861941857098</v>
      </c>
    </row>
    <row r="168" spans="1:33" ht="25.5" hidden="1" customHeight="1">
      <c r="A168" s="58" t="s">
        <v>295</v>
      </c>
      <c r="B168" s="58" t="s">
        <v>296</v>
      </c>
      <c r="C168" s="59">
        <v>46013</v>
      </c>
      <c r="D168" s="58" t="s">
        <v>14800</v>
      </c>
      <c r="E168" s="59">
        <v>46013</v>
      </c>
      <c r="F168" s="58" t="s">
        <v>19064</v>
      </c>
      <c r="G168" s="58" t="s">
        <v>14801</v>
      </c>
      <c r="H168" s="60">
        <v>501830</v>
      </c>
      <c r="I168" s="61">
        <v>0</v>
      </c>
      <c r="J168" s="60">
        <v>40146</v>
      </c>
      <c r="K168" s="60">
        <v>541976</v>
      </c>
      <c r="L168" s="64" t="s">
        <v>41</v>
      </c>
      <c r="M168" s="6">
        <f>IFERROR(VLOOKUP(Table13[[#This Row],[Số hóa đơn]],'Chi tiết tt Mega gửi'!K:L,2,0),"")</f>
        <v>46063</v>
      </c>
      <c r="O168" s="32">
        <f>IF(Table13[[#This Row],[Phân loại]]="Tồn đầu kỳ",Table13[[#This Row],[Tổng giá trị]],0)</f>
        <v>541976</v>
      </c>
      <c r="P168" s="7">
        <f>IF(Table13[[#This Row],[Số còn phải thu ĐK]]&lt;&gt;0,0,IF(Table13[[#This Row],[Phân loại]]="Bán hàng",Table13[[#This Row],[Tổng giá trị]],-Table13[[#This Row],[Tổng giá trị]]))</f>
        <v>0</v>
      </c>
      <c r="Q168" s="32">
        <f t="shared" si="33"/>
        <v>541976</v>
      </c>
      <c r="R168" s="7">
        <f>Table13[[#This Row],[Số còn phải thu ĐK]]+Table13[[#This Row],[Giá Trị HD sau CK]]-Table13[[#This Row],[Số tiền đã thu]]</f>
        <v>0</v>
      </c>
      <c r="S168" s="6">
        <f>IF(Table13[[#This Row],[Ngày hóa đơn]]&lt;&gt;"",Table13[[#This Row],[Ngày hóa đơn]],IF(Table13[[#This Row],[Ngày hạch toán]]&lt;&gt;"",Table13[[#This Row],[Ngày hạch toán]],""))</f>
        <v>46013</v>
      </c>
      <c r="T168" s="7"/>
      <c r="U168" s="6">
        <f>IF(Table13[[#This Row],[Ngày tính CN]]="","",S168+T168)</f>
        <v>46013</v>
      </c>
      <c r="V168" s="32">
        <f ca="1">IF(Table13[[#This Row],[Hạn thanh toán]]="","",IF((U168-NOW())&lt;0,0,(U168-NOW())))</f>
        <v>0</v>
      </c>
      <c r="W168" s="32"/>
      <c r="X168" s="32" t="str">
        <f t="shared" ca="1" si="34"/>
        <v/>
      </c>
      <c r="Y168" s="2" t="str">
        <f t="shared" si="35"/>
        <v>Đã thanh toán</v>
      </c>
      <c r="Z168" s="42">
        <f t="shared" si="25"/>
        <v>46013</v>
      </c>
      <c r="AA168" s="42">
        <f t="shared" si="26"/>
        <v>46063</v>
      </c>
      <c r="AD168" s="2" t="str">
        <f>VLOOKUP($A168,MA_KH!$A:$Q,MA_KH!O$1,0)</f>
        <v>MEGA</v>
      </c>
      <c r="AE168" s="2" t="str">
        <f>VLOOKUP($A168,MA_KH!$A:$Q,MA_KH!P$1,0)</f>
        <v>CÔNG TY TNHH MM MEGA MARKET (VIỆT NAM)</v>
      </c>
      <c r="AG168" s="122" t="str">
        <f>Table13[[#This Row],[Số hóa đơn]]&amp;Table13[[#This Row],[Tổng giá trị]]</f>
        <v>00086195541976</v>
      </c>
    </row>
    <row r="169" spans="1:33" ht="25.5" hidden="1" customHeight="1">
      <c r="A169" s="58" t="s">
        <v>101</v>
      </c>
      <c r="B169" s="58" t="s">
        <v>102</v>
      </c>
      <c r="C169" s="59">
        <v>46014</v>
      </c>
      <c r="D169" s="58" t="s">
        <v>14890</v>
      </c>
      <c r="E169" s="59">
        <v>46014</v>
      </c>
      <c r="F169" s="58" t="s">
        <v>19065</v>
      </c>
      <c r="G169" s="58" t="s">
        <v>14891</v>
      </c>
      <c r="H169" s="60">
        <v>2957010</v>
      </c>
      <c r="I169" s="61">
        <v>0</v>
      </c>
      <c r="J169" s="60">
        <v>236561</v>
      </c>
      <c r="K169" s="60">
        <v>3193571</v>
      </c>
      <c r="L169" s="64" t="s">
        <v>41</v>
      </c>
      <c r="M169" s="6">
        <f>IFERROR(VLOOKUP(Table13[[#This Row],[Số hóa đơn]],'Chi tiết tt Mega gửi'!K:L,2,0),"")</f>
        <v>46063</v>
      </c>
      <c r="O169" s="32">
        <f>IF(Table13[[#This Row],[Phân loại]]="Tồn đầu kỳ",Table13[[#This Row],[Tổng giá trị]],0)</f>
        <v>3193571</v>
      </c>
      <c r="P169" s="7">
        <f>IF(Table13[[#This Row],[Số còn phải thu ĐK]]&lt;&gt;0,0,IF(Table13[[#This Row],[Phân loại]]="Bán hàng",Table13[[#This Row],[Tổng giá trị]],-Table13[[#This Row],[Tổng giá trị]]))</f>
        <v>0</v>
      </c>
      <c r="Q169" s="32">
        <f>IF(M169&lt;&gt;"",IF(O169&lt;&gt;0,O169,P169),0)</f>
        <v>3193571</v>
      </c>
      <c r="R169" s="7">
        <f>Table13[[#This Row],[Số còn phải thu ĐK]]+Table13[[#This Row],[Giá Trị HD sau CK]]-Table13[[#This Row],[Số tiền đã thu]]</f>
        <v>0</v>
      </c>
      <c r="S169" s="6">
        <f>IF(Table13[[#This Row],[Ngày hóa đơn]]&lt;&gt;"",Table13[[#This Row],[Ngày hóa đơn]],IF(Table13[[#This Row],[Ngày hạch toán]]&lt;&gt;"",Table13[[#This Row],[Ngày hạch toán]],""))</f>
        <v>46014</v>
      </c>
      <c r="T169" s="7"/>
      <c r="U169" s="6">
        <f>IF(Table13[[#This Row],[Ngày tính CN]]="","",S169+T169)</f>
        <v>46014</v>
      </c>
      <c r="V169" s="32">
        <f ca="1">IF(Table13[[#This Row],[Hạn thanh toán]]="","",IF((U169-NOW())&lt;0,0,(U169-NOW())))</f>
        <v>0</v>
      </c>
      <c r="W169" s="32"/>
      <c r="X169" s="32" t="str">
        <f ca="1">IF(OR(U169="",R169=0),"",IF((U169-NOW())&lt;0,-(U169-NOW()),0))</f>
        <v/>
      </c>
      <c r="Y169" s="2" t="str">
        <f>IF(R169=0,"Đã thanh toán",IF(X169="","",IF(X169&lt;=0,"Chưa đến hạn thanh toán",IF(X169&lt;=30,"Nợ quá hạn 30 ngày",IF(X169&lt;=60,"Nợ quá hạn từ 30 ngày đến 60 ngày",IF(X169&lt;=90,"Nợ quá hạn từ 60 ngày đến 90 ngày",IF(X169&lt;=120,"Nợ quá hạn từ 90 ngày đến 120 ngày","Nợ quá hạn hơn 120 ngày có khả năng mất thanh toán")))))))</f>
        <v>Đã thanh toán</v>
      </c>
      <c r="Z169" s="42">
        <f t="shared" si="25"/>
        <v>46014</v>
      </c>
      <c r="AA169" s="42">
        <f t="shared" si="26"/>
        <v>46063</v>
      </c>
      <c r="AD169" s="2" t="str">
        <f>VLOOKUP($A169,MA_KH!$A:$Q,MA_KH!O$1,0)</f>
        <v>MEGA</v>
      </c>
      <c r="AE169" s="2" t="str">
        <f>VLOOKUP($A169,MA_KH!$A:$Q,MA_KH!P$1,0)</f>
        <v>CÔNG TY TNHH MM MEGA MARKET (VIỆT NAM)</v>
      </c>
      <c r="AG169" s="122" t="str">
        <f>Table13[[#This Row],[Số hóa đơn]]&amp;Table13[[#This Row],[Tổng giá trị]]</f>
        <v>000889833193571</v>
      </c>
    </row>
    <row r="170" spans="1:33" ht="25.5" hidden="1" customHeight="1">
      <c r="A170" s="54" t="s">
        <v>101</v>
      </c>
      <c r="B170" s="54" t="s">
        <v>102</v>
      </c>
      <c r="C170" s="55">
        <v>46015</v>
      </c>
      <c r="D170" s="54" t="s">
        <v>14892</v>
      </c>
      <c r="E170" s="55">
        <v>46015</v>
      </c>
      <c r="F170" s="54" t="s">
        <v>19066</v>
      </c>
      <c r="G170" s="54" t="s">
        <v>14893</v>
      </c>
      <c r="H170" s="56">
        <v>2024120</v>
      </c>
      <c r="I170" s="57">
        <v>0</v>
      </c>
      <c r="J170" s="56">
        <v>161930</v>
      </c>
      <c r="K170" s="56">
        <v>2186050</v>
      </c>
      <c r="L170" s="64" t="s">
        <v>41</v>
      </c>
      <c r="M170" s="6">
        <f>IFERROR(VLOOKUP(Table13[[#This Row],[Số hóa đơn]],'Chi tiết tt Mega gửi'!K:L,2,0),"")</f>
        <v>46063</v>
      </c>
      <c r="O170" s="32">
        <f>IF(Table13[[#This Row],[Phân loại]]="Tồn đầu kỳ",Table13[[#This Row],[Tổng giá trị]],0)</f>
        <v>2186050</v>
      </c>
      <c r="P170" s="7">
        <f>IF(Table13[[#This Row],[Số còn phải thu ĐK]]&lt;&gt;0,0,IF(Table13[[#This Row],[Phân loại]]="Bán hàng",Table13[[#This Row],[Tổng giá trị]],-Table13[[#This Row],[Tổng giá trị]]))</f>
        <v>0</v>
      </c>
      <c r="Q170" s="32">
        <f t="shared" ref="Q170:Q180" si="36">IF(M170&lt;&gt;"",IF(O170&lt;&gt;0,O170,P170),0)</f>
        <v>2186050</v>
      </c>
      <c r="R170" s="7">
        <f>Table13[[#This Row],[Số còn phải thu ĐK]]+Table13[[#This Row],[Giá Trị HD sau CK]]-Table13[[#This Row],[Số tiền đã thu]]</f>
        <v>0</v>
      </c>
      <c r="S170" s="6">
        <f>IF(Table13[[#This Row],[Ngày hóa đơn]]&lt;&gt;"",Table13[[#This Row],[Ngày hóa đơn]],IF(Table13[[#This Row],[Ngày hạch toán]]&lt;&gt;"",Table13[[#This Row],[Ngày hạch toán]],""))</f>
        <v>46015</v>
      </c>
      <c r="T170" s="7"/>
      <c r="U170" s="6">
        <f>IF(Table13[[#This Row],[Ngày tính CN]]="","",S170+T170)</f>
        <v>46015</v>
      </c>
      <c r="V170" s="32">
        <f ca="1">IF(Table13[[#This Row],[Hạn thanh toán]]="","",IF((U170-NOW())&lt;0,0,(U170-NOW())))</f>
        <v>0</v>
      </c>
      <c r="W170" s="32"/>
      <c r="X170" s="32" t="str">
        <f t="shared" ref="X170:X180" ca="1" si="37">IF(OR(U170="",R170=0),"",IF((U170-NOW())&lt;0,-(U170-NOW()),0))</f>
        <v/>
      </c>
      <c r="Y170" s="2" t="str">
        <f t="shared" ref="Y170:Y180" si="38">IF(R170=0,"Đã thanh toán",IF(X170="","",IF(X170&lt;=0,"Chưa đến hạn thanh toán",IF(X170&lt;=30,"Nợ quá hạn 30 ngày",IF(X170&lt;=60,"Nợ quá hạn từ 30 ngày đến 60 ngày",IF(X170&lt;=90,"Nợ quá hạn từ 60 ngày đến 90 ngày",IF(X170&lt;=120,"Nợ quá hạn từ 90 ngày đến 120 ngày","Nợ quá hạn hơn 120 ngày có khả năng mất thanh toán")))))))</f>
        <v>Đã thanh toán</v>
      </c>
      <c r="Z170" s="42">
        <f t="shared" si="25"/>
        <v>46015</v>
      </c>
      <c r="AA170" s="42">
        <f t="shared" si="26"/>
        <v>46063</v>
      </c>
      <c r="AD170" s="2" t="str">
        <f>VLOOKUP($A170,MA_KH!$A:$Q,MA_KH!O$1,0)</f>
        <v>MEGA</v>
      </c>
      <c r="AE170" s="2" t="str">
        <f>VLOOKUP($A170,MA_KH!$A:$Q,MA_KH!P$1,0)</f>
        <v>CÔNG TY TNHH MM MEGA MARKET (VIỆT NAM)</v>
      </c>
      <c r="AG170" s="122" t="str">
        <f>Table13[[#This Row],[Số hóa đơn]]&amp;Table13[[#This Row],[Tổng giá trị]]</f>
        <v>000889842186050</v>
      </c>
    </row>
    <row r="171" spans="1:33" ht="25.5" hidden="1" customHeight="1">
      <c r="A171" s="58" t="s">
        <v>101</v>
      </c>
      <c r="B171" s="58" t="s">
        <v>102</v>
      </c>
      <c r="C171" s="59">
        <v>46015</v>
      </c>
      <c r="D171" s="58" t="s">
        <v>14551</v>
      </c>
      <c r="E171" s="59">
        <v>46015</v>
      </c>
      <c r="F171" s="58" t="s">
        <v>19067</v>
      </c>
      <c r="G171" s="58" t="s">
        <v>14894</v>
      </c>
      <c r="H171" s="60">
        <v>1425000</v>
      </c>
      <c r="I171" s="61">
        <v>0</v>
      </c>
      <c r="J171" s="60">
        <v>114000</v>
      </c>
      <c r="K171" s="60">
        <v>1539000</v>
      </c>
      <c r="L171" s="64" t="s">
        <v>41</v>
      </c>
      <c r="M171" s="6">
        <f>IFERROR(VLOOKUP(Table13[[#This Row],[Số hóa đơn]],'Chi tiết tt Mega gửi'!K:L,2,0),"")</f>
        <v>46063</v>
      </c>
      <c r="O171" s="32">
        <f>IF(Table13[[#This Row],[Phân loại]]="Tồn đầu kỳ",Table13[[#This Row],[Tổng giá trị]],0)</f>
        <v>1539000</v>
      </c>
      <c r="P171" s="7">
        <f>IF(Table13[[#This Row],[Số còn phải thu ĐK]]&lt;&gt;0,0,IF(Table13[[#This Row],[Phân loại]]="Bán hàng",Table13[[#This Row],[Tổng giá trị]],-Table13[[#This Row],[Tổng giá trị]]))</f>
        <v>0</v>
      </c>
      <c r="Q171" s="32">
        <f t="shared" si="36"/>
        <v>1539000</v>
      </c>
      <c r="R171" s="7">
        <f>Table13[[#This Row],[Số còn phải thu ĐK]]+Table13[[#This Row],[Giá Trị HD sau CK]]-Table13[[#This Row],[Số tiền đã thu]]</f>
        <v>0</v>
      </c>
      <c r="S171" s="6">
        <f>IF(Table13[[#This Row],[Ngày hóa đơn]]&lt;&gt;"",Table13[[#This Row],[Ngày hóa đơn]],IF(Table13[[#This Row],[Ngày hạch toán]]&lt;&gt;"",Table13[[#This Row],[Ngày hạch toán]],""))</f>
        <v>46015</v>
      </c>
      <c r="T171" s="7"/>
      <c r="U171" s="6">
        <f>IF(Table13[[#This Row],[Ngày tính CN]]="","",S171+T171)</f>
        <v>46015</v>
      </c>
      <c r="V171" s="32">
        <f ca="1">IF(Table13[[#This Row],[Hạn thanh toán]]="","",IF((U171-NOW())&lt;0,0,(U171-NOW())))</f>
        <v>0</v>
      </c>
      <c r="W171" s="32"/>
      <c r="X171" s="32" t="str">
        <f t="shared" ca="1" si="37"/>
        <v/>
      </c>
      <c r="Y171" s="2" t="str">
        <f t="shared" si="38"/>
        <v>Đã thanh toán</v>
      </c>
      <c r="Z171" s="42">
        <f t="shared" si="25"/>
        <v>46015</v>
      </c>
      <c r="AA171" s="42">
        <f t="shared" si="26"/>
        <v>46063</v>
      </c>
      <c r="AD171" s="2" t="str">
        <f>VLOOKUP($A171,MA_KH!$A:$Q,MA_KH!O$1,0)</f>
        <v>MEGA</v>
      </c>
      <c r="AE171" s="2" t="str">
        <f>VLOOKUP($A171,MA_KH!$A:$Q,MA_KH!P$1,0)</f>
        <v>CÔNG TY TNHH MM MEGA MARKET (VIỆT NAM)</v>
      </c>
      <c r="AG171" s="122" t="str">
        <f>Table13[[#This Row],[Số hóa đơn]]&amp;Table13[[#This Row],[Tổng giá trị]]</f>
        <v>000889851539000</v>
      </c>
    </row>
    <row r="172" spans="1:33" ht="25.5" hidden="1" customHeight="1">
      <c r="A172" s="54" t="s">
        <v>250</v>
      </c>
      <c r="B172" s="54" t="s">
        <v>251</v>
      </c>
      <c r="C172" s="55">
        <v>46016</v>
      </c>
      <c r="D172" s="54" t="s">
        <v>14895</v>
      </c>
      <c r="E172" s="55">
        <v>46016</v>
      </c>
      <c r="F172" s="54" t="s">
        <v>19068</v>
      </c>
      <c r="G172" s="54" t="s">
        <v>14896</v>
      </c>
      <c r="H172" s="56">
        <v>1146425</v>
      </c>
      <c r="I172" s="57">
        <v>0</v>
      </c>
      <c r="J172" s="56">
        <v>91714</v>
      </c>
      <c r="K172" s="56">
        <v>1238139</v>
      </c>
      <c r="L172" s="64" t="s">
        <v>41</v>
      </c>
      <c r="M172" s="6">
        <f>IFERROR(VLOOKUP(Table13[[#This Row],[Số hóa đơn]],'Chi tiết tt Mega gửi'!K:L,2,0),"")</f>
        <v>46063</v>
      </c>
      <c r="O172" s="32">
        <f>IF(Table13[[#This Row],[Phân loại]]="Tồn đầu kỳ",Table13[[#This Row],[Tổng giá trị]],0)</f>
        <v>1238139</v>
      </c>
      <c r="P172" s="7">
        <f>IF(Table13[[#This Row],[Số còn phải thu ĐK]]&lt;&gt;0,0,IF(Table13[[#This Row],[Phân loại]]="Bán hàng",Table13[[#This Row],[Tổng giá trị]],-Table13[[#This Row],[Tổng giá trị]]))</f>
        <v>0</v>
      </c>
      <c r="Q172" s="32">
        <f t="shared" si="36"/>
        <v>1238139</v>
      </c>
      <c r="R172" s="7">
        <f>Table13[[#This Row],[Số còn phải thu ĐK]]+Table13[[#This Row],[Giá Trị HD sau CK]]-Table13[[#This Row],[Số tiền đã thu]]</f>
        <v>0</v>
      </c>
      <c r="S172" s="6">
        <f>IF(Table13[[#This Row],[Ngày hóa đơn]]&lt;&gt;"",Table13[[#This Row],[Ngày hóa đơn]],IF(Table13[[#This Row],[Ngày hạch toán]]&lt;&gt;"",Table13[[#This Row],[Ngày hạch toán]],""))</f>
        <v>46016</v>
      </c>
      <c r="T172" s="7"/>
      <c r="U172" s="6">
        <f>IF(Table13[[#This Row],[Ngày tính CN]]="","",S172+T172)</f>
        <v>46016</v>
      </c>
      <c r="V172" s="32">
        <f ca="1">IF(Table13[[#This Row],[Hạn thanh toán]]="","",IF((U172-NOW())&lt;0,0,(U172-NOW())))</f>
        <v>0</v>
      </c>
      <c r="W172" s="32"/>
      <c r="X172" s="32" t="str">
        <f t="shared" ca="1" si="37"/>
        <v/>
      </c>
      <c r="Y172" s="2" t="str">
        <f t="shared" si="38"/>
        <v>Đã thanh toán</v>
      </c>
      <c r="Z172" s="42">
        <f t="shared" si="25"/>
        <v>46016</v>
      </c>
      <c r="AA172" s="42">
        <f t="shared" si="26"/>
        <v>46063</v>
      </c>
      <c r="AD172" s="2" t="str">
        <f>VLOOKUP($A172,MA_KH!$A:$Q,MA_KH!O$1,0)</f>
        <v>MEGA</v>
      </c>
      <c r="AE172" s="2" t="str">
        <f>VLOOKUP($A172,MA_KH!$A:$Q,MA_KH!P$1,0)</f>
        <v>CÔNG TY TNHH MM MEGA MARKET (VIỆT NAM)</v>
      </c>
      <c r="AG172" s="122" t="str">
        <f>Table13[[#This Row],[Số hóa đơn]]&amp;Table13[[#This Row],[Tổng giá trị]]</f>
        <v>000888691238139</v>
      </c>
    </row>
    <row r="173" spans="1:33" ht="25.5" hidden="1" customHeight="1">
      <c r="A173" s="54" t="s">
        <v>189</v>
      </c>
      <c r="B173" s="54" t="s">
        <v>190</v>
      </c>
      <c r="C173" s="55">
        <v>46016</v>
      </c>
      <c r="D173" s="54" t="s">
        <v>14897</v>
      </c>
      <c r="E173" s="55">
        <v>46016</v>
      </c>
      <c r="F173" s="54" t="s">
        <v>19069</v>
      </c>
      <c r="G173" s="54" t="s">
        <v>14898</v>
      </c>
      <c r="H173" s="56">
        <v>466445</v>
      </c>
      <c r="I173" s="57">
        <v>0</v>
      </c>
      <c r="J173" s="56">
        <v>37316</v>
      </c>
      <c r="K173" s="56">
        <v>503761</v>
      </c>
      <c r="L173" s="64" t="s">
        <v>41</v>
      </c>
      <c r="M173" s="6">
        <f>IFERROR(VLOOKUP(Table13[[#This Row],[Số hóa đơn]],'Chi tiết tt Mega gửi'!K:L,2,0),"")</f>
        <v>46063</v>
      </c>
      <c r="O173" s="32">
        <f>IF(Table13[[#This Row],[Phân loại]]="Tồn đầu kỳ",Table13[[#This Row],[Tổng giá trị]],0)</f>
        <v>503761</v>
      </c>
      <c r="P173" s="7">
        <f>IF(Table13[[#This Row],[Số còn phải thu ĐK]]&lt;&gt;0,0,IF(Table13[[#This Row],[Phân loại]]="Bán hàng",Table13[[#This Row],[Tổng giá trị]],-Table13[[#This Row],[Tổng giá trị]]))</f>
        <v>0</v>
      </c>
      <c r="Q173" s="32">
        <f t="shared" si="36"/>
        <v>503761</v>
      </c>
      <c r="R173" s="7">
        <f>Table13[[#This Row],[Số còn phải thu ĐK]]+Table13[[#This Row],[Giá Trị HD sau CK]]-Table13[[#This Row],[Số tiền đã thu]]</f>
        <v>0</v>
      </c>
      <c r="S173" s="6">
        <f>IF(Table13[[#This Row],[Ngày hóa đơn]]&lt;&gt;"",Table13[[#This Row],[Ngày hóa đơn]],IF(Table13[[#This Row],[Ngày hạch toán]]&lt;&gt;"",Table13[[#This Row],[Ngày hạch toán]],""))</f>
        <v>46016</v>
      </c>
      <c r="T173" s="7"/>
      <c r="U173" s="6">
        <f>IF(Table13[[#This Row],[Ngày tính CN]]="","",S173+T173)</f>
        <v>46016</v>
      </c>
      <c r="V173" s="32">
        <f ca="1">IF(Table13[[#This Row],[Hạn thanh toán]]="","",IF((U173-NOW())&lt;0,0,(U173-NOW())))</f>
        <v>0</v>
      </c>
      <c r="W173" s="32"/>
      <c r="X173" s="32" t="str">
        <f t="shared" ca="1" si="37"/>
        <v/>
      </c>
      <c r="Y173" s="2" t="str">
        <f t="shared" si="38"/>
        <v>Đã thanh toán</v>
      </c>
      <c r="Z173" s="42">
        <f t="shared" si="25"/>
        <v>46016</v>
      </c>
      <c r="AA173" s="42">
        <f t="shared" si="26"/>
        <v>46063</v>
      </c>
      <c r="AD173" s="2" t="str">
        <f>VLOOKUP($A173,MA_KH!$A:$Q,MA_KH!O$1,0)</f>
        <v>MEGA</v>
      </c>
      <c r="AE173" s="2" t="str">
        <f>VLOOKUP($A173,MA_KH!$A:$Q,MA_KH!P$1,0)</f>
        <v>CÔNG TY TNHH MM MEGA MARKET (VIỆT NAM)</v>
      </c>
      <c r="AG173" s="122" t="str">
        <f>Table13[[#This Row],[Số hóa đơn]]&amp;Table13[[#This Row],[Tổng giá trị]]</f>
        <v>00088880503761</v>
      </c>
    </row>
    <row r="174" spans="1:33" ht="25.5" hidden="1" customHeight="1">
      <c r="A174" s="54" t="s">
        <v>189</v>
      </c>
      <c r="B174" s="54" t="s">
        <v>190</v>
      </c>
      <c r="C174" s="55">
        <v>46016</v>
      </c>
      <c r="D174" s="54" t="s">
        <v>14899</v>
      </c>
      <c r="E174" s="55">
        <v>46016</v>
      </c>
      <c r="F174" s="54" t="s">
        <v>19070</v>
      </c>
      <c r="G174" s="54" t="s">
        <v>14900</v>
      </c>
      <c r="H174" s="56">
        <v>3291100</v>
      </c>
      <c r="I174" s="57">
        <v>0</v>
      </c>
      <c r="J174" s="56">
        <v>263288</v>
      </c>
      <c r="K174" s="56">
        <v>3554388</v>
      </c>
      <c r="L174" s="64" t="s">
        <v>41</v>
      </c>
      <c r="M174" s="6">
        <f>IFERROR(VLOOKUP(Table13[[#This Row],[Số hóa đơn]],'Chi tiết tt Mega gửi'!K:L,2,0),"")</f>
        <v>46063</v>
      </c>
      <c r="O174" s="32">
        <f>IF(Table13[[#This Row],[Phân loại]]="Tồn đầu kỳ",Table13[[#This Row],[Tổng giá trị]],0)</f>
        <v>3554388</v>
      </c>
      <c r="P174" s="7">
        <f>IF(Table13[[#This Row],[Số còn phải thu ĐK]]&lt;&gt;0,0,IF(Table13[[#This Row],[Phân loại]]="Bán hàng",Table13[[#This Row],[Tổng giá trị]],-Table13[[#This Row],[Tổng giá trị]]))</f>
        <v>0</v>
      </c>
      <c r="Q174" s="32">
        <f t="shared" si="36"/>
        <v>3554388</v>
      </c>
      <c r="R174" s="7">
        <f>Table13[[#This Row],[Số còn phải thu ĐK]]+Table13[[#This Row],[Giá Trị HD sau CK]]-Table13[[#This Row],[Số tiền đã thu]]</f>
        <v>0</v>
      </c>
      <c r="S174" s="6">
        <f>IF(Table13[[#This Row],[Ngày hóa đơn]]&lt;&gt;"",Table13[[#This Row],[Ngày hóa đơn]],IF(Table13[[#This Row],[Ngày hạch toán]]&lt;&gt;"",Table13[[#This Row],[Ngày hạch toán]],""))</f>
        <v>46016</v>
      </c>
      <c r="T174" s="7"/>
      <c r="U174" s="6">
        <f>IF(Table13[[#This Row],[Ngày tính CN]]="","",S174+T174)</f>
        <v>46016</v>
      </c>
      <c r="V174" s="32">
        <f ca="1">IF(Table13[[#This Row],[Hạn thanh toán]]="","",IF((U174-NOW())&lt;0,0,(U174-NOW())))</f>
        <v>0</v>
      </c>
      <c r="W174" s="32"/>
      <c r="X174" s="32" t="str">
        <f t="shared" ca="1" si="37"/>
        <v/>
      </c>
      <c r="Y174" s="2" t="str">
        <f t="shared" si="38"/>
        <v>Đã thanh toán</v>
      </c>
      <c r="Z174" s="42">
        <f t="shared" si="25"/>
        <v>46016</v>
      </c>
      <c r="AA174" s="42">
        <f t="shared" si="26"/>
        <v>46063</v>
      </c>
      <c r="AD174" s="2" t="str">
        <f>VLOOKUP($A174,MA_KH!$A:$Q,MA_KH!O$1,0)</f>
        <v>MEGA</v>
      </c>
      <c r="AE174" s="2" t="str">
        <f>VLOOKUP($A174,MA_KH!$A:$Q,MA_KH!P$1,0)</f>
        <v>CÔNG TY TNHH MM MEGA MARKET (VIỆT NAM)</v>
      </c>
      <c r="AG174" s="122" t="str">
        <f>Table13[[#This Row],[Số hóa đơn]]&amp;Table13[[#This Row],[Tổng giá trị]]</f>
        <v>000888743554388</v>
      </c>
    </row>
    <row r="175" spans="1:33" ht="25.5" hidden="1" customHeight="1">
      <c r="A175" s="54" t="s">
        <v>199</v>
      </c>
      <c r="B175" s="54" t="s">
        <v>200</v>
      </c>
      <c r="C175" s="55">
        <v>46016</v>
      </c>
      <c r="D175" s="54" t="s">
        <v>14901</v>
      </c>
      <c r="E175" s="55">
        <v>46016</v>
      </c>
      <c r="F175" s="54" t="s">
        <v>19071</v>
      </c>
      <c r="G175" s="54" t="s">
        <v>14902</v>
      </c>
      <c r="H175" s="56">
        <v>2327570</v>
      </c>
      <c r="I175" s="57">
        <v>0</v>
      </c>
      <c r="J175" s="56">
        <v>186206</v>
      </c>
      <c r="K175" s="56">
        <v>2513776</v>
      </c>
      <c r="L175" s="64" t="s">
        <v>41</v>
      </c>
      <c r="M175" s="6">
        <f>IFERROR(VLOOKUP(Table13[[#This Row],[Số hóa đơn]],'Chi tiết tt Mega gửi'!K:L,2,0),"")</f>
        <v>46063</v>
      </c>
      <c r="O175" s="32">
        <f>IF(Table13[[#This Row],[Phân loại]]="Tồn đầu kỳ",Table13[[#This Row],[Tổng giá trị]],0)</f>
        <v>2513776</v>
      </c>
      <c r="P175" s="7">
        <f>IF(Table13[[#This Row],[Số còn phải thu ĐK]]&lt;&gt;0,0,IF(Table13[[#This Row],[Phân loại]]="Bán hàng",Table13[[#This Row],[Tổng giá trị]],-Table13[[#This Row],[Tổng giá trị]]))</f>
        <v>0</v>
      </c>
      <c r="Q175" s="32">
        <f t="shared" si="36"/>
        <v>2513776</v>
      </c>
      <c r="R175" s="7">
        <f>Table13[[#This Row],[Số còn phải thu ĐK]]+Table13[[#This Row],[Giá Trị HD sau CK]]-Table13[[#This Row],[Số tiền đã thu]]</f>
        <v>0</v>
      </c>
      <c r="S175" s="6">
        <f>IF(Table13[[#This Row],[Ngày hóa đơn]]&lt;&gt;"",Table13[[#This Row],[Ngày hóa đơn]],IF(Table13[[#This Row],[Ngày hạch toán]]&lt;&gt;"",Table13[[#This Row],[Ngày hạch toán]],""))</f>
        <v>46016</v>
      </c>
      <c r="T175" s="7"/>
      <c r="U175" s="6">
        <f>IF(Table13[[#This Row],[Ngày tính CN]]="","",S175+T175)</f>
        <v>46016</v>
      </c>
      <c r="V175" s="32">
        <f ca="1">IF(Table13[[#This Row],[Hạn thanh toán]]="","",IF((U175-NOW())&lt;0,0,(U175-NOW())))</f>
        <v>0</v>
      </c>
      <c r="W175" s="32"/>
      <c r="X175" s="32" t="str">
        <f t="shared" ca="1" si="37"/>
        <v/>
      </c>
      <c r="Y175" s="2" t="str">
        <f t="shared" si="38"/>
        <v>Đã thanh toán</v>
      </c>
      <c r="Z175" s="42">
        <f t="shared" si="25"/>
        <v>46016</v>
      </c>
      <c r="AA175" s="42">
        <f t="shared" si="26"/>
        <v>46063</v>
      </c>
      <c r="AD175" s="2" t="str">
        <f>VLOOKUP($A175,MA_KH!$A:$Q,MA_KH!O$1,0)</f>
        <v>MEGA</v>
      </c>
      <c r="AE175" s="2" t="str">
        <f>VLOOKUP($A175,MA_KH!$A:$Q,MA_KH!P$1,0)</f>
        <v>CÔNG TY TNHH MM MEGA MARKET (VIỆT NAM)</v>
      </c>
      <c r="AG175" s="122" t="str">
        <f>Table13[[#This Row],[Số hóa đơn]]&amp;Table13[[#This Row],[Tổng giá trị]]</f>
        <v>000888912513776</v>
      </c>
    </row>
    <row r="176" spans="1:33" ht="25.5" hidden="1" customHeight="1">
      <c r="A176" s="54" t="s">
        <v>201</v>
      </c>
      <c r="B176" s="54" t="s">
        <v>202</v>
      </c>
      <c r="C176" s="55">
        <v>46016</v>
      </c>
      <c r="D176" s="54" t="s">
        <v>14903</v>
      </c>
      <c r="E176" s="55">
        <v>46016</v>
      </c>
      <c r="F176" s="54" t="s">
        <v>19072</v>
      </c>
      <c r="G176" s="54" t="s">
        <v>14904</v>
      </c>
      <c r="H176" s="56">
        <v>3403435</v>
      </c>
      <c r="I176" s="57">
        <v>0</v>
      </c>
      <c r="J176" s="56">
        <v>272275</v>
      </c>
      <c r="K176" s="56">
        <v>3675710</v>
      </c>
      <c r="L176" s="64" t="s">
        <v>41</v>
      </c>
      <c r="M176" s="6">
        <f>IFERROR(VLOOKUP(Table13[[#This Row],[Số hóa đơn]],'Chi tiết tt Mega gửi'!K:L,2,0),"")</f>
        <v>46063</v>
      </c>
      <c r="O176" s="32">
        <f>IF(Table13[[#This Row],[Phân loại]]="Tồn đầu kỳ",Table13[[#This Row],[Tổng giá trị]],0)</f>
        <v>3675710</v>
      </c>
      <c r="P176" s="7">
        <f>IF(Table13[[#This Row],[Số còn phải thu ĐK]]&lt;&gt;0,0,IF(Table13[[#This Row],[Phân loại]]="Bán hàng",Table13[[#This Row],[Tổng giá trị]],-Table13[[#This Row],[Tổng giá trị]]))</f>
        <v>0</v>
      </c>
      <c r="Q176" s="32">
        <f t="shared" si="36"/>
        <v>3675710</v>
      </c>
      <c r="R176" s="7">
        <f>Table13[[#This Row],[Số còn phải thu ĐK]]+Table13[[#This Row],[Giá Trị HD sau CK]]-Table13[[#This Row],[Số tiền đã thu]]</f>
        <v>0</v>
      </c>
      <c r="S176" s="6">
        <f>IF(Table13[[#This Row],[Ngày hóa đơn]]&lt;&gt;"",Table13[[#This Row],[Ngày hóa đơn]],IF(Table13[[#This Row],[Ngày hạch toán]]&lt;&gt;"",Table13[[#This Row],[Ngày hạch toán]],""))</f>
        <v>46016</v>
      </c>
      <c r="T176" s="7"/>
      <c r="U176" s="6">
        <f>IF(Table13[[#This Row],[Ngày tính CN]]="","",S176+T176)</f>
        <v>46016</v>
      </c>
      <c r="V176" s="32">
        <f ca="1">IF(Table13[[#This Row],[Hạn thanh toán]]="","",IF((U176-NOW())&lt;0,0,(U176-NOW())))</f>
        <v>0</v>
      </c>
      <c r="W176" s="32"/>
      <c r="X176" s="32" t="str">
        <f t="shared" ca="1" si="37"/>
        <v/>
      </c>
      <c r="Y176" s="2" t="str">
        <f t="shared" si="38"/>
        <v>Đã thanh toán</v>
      </c>
      <c r="Z176" s="42">
        <f t="shared" si="25"/>
        <v>46016</v>
      </c>
      <c r="AA176" s="42">
        <f t="shared" si="26"/>
        <v>46063</v>
      </c>
      <c r="AD176" s="2" t="str">
        <f>VLOOKUP($A176,MA_KH!$A:$Q,MA_KH!O$1,0)</f>
        <v>MEGA</v>
      </c>
      <c r="AE176" s="2" t="str">
        <f>VLOOKUP($A176,MA_KH!$A:$Q,MA_KH!P$1,0)</f>
        <v>CÔNG TY TNHH MM MEGA MARKET (VIỆT NAM)</v>
      </c>
      <c r="AG176" s="122" t="str">
        <f>Table13[[#This Row],[Số hóa đơn]]&amp;Table13[[#This Row],[Tổng giá trị]]</f>
        <v>000888933675710</v>
      </c>
    </row>
    <row r="177" spans="1:33" ht="25.5" hidden="1" customHeight="1">
      <c r="A177" s="54" t="s">
        <v>201</v>
      </c>
      <c r="B177" s="54" t="s">
        <v>202</v>
      </c>
      <c r="C177" s="55">
        <v>46016</v>
      </c>
      <c r="D177" s="54" t="s">
        <v>14905</v>
      </c>
      <c r="E177" s="55">
        <v>46016</v>
      </c>
      <c r="F177" s="54" t="s">
        <v>19073</v>
      </c>
      <c r="G177" s="54" t="s">
        <v>14906</v>
      </c>
      <c r="H177" s="56">
        <v>1719535</v>
      </c>
      <c r="I177" s="57">
        <v>0</v>
      </c>
      <c r="J177" s="56">
        <v>137563</v>
      </c>
      <c r="K177" s="56">
        <v>1857098</v>
      </c>
      <c r="L177" s="64" t="s">
        <v>41</v>
      </c>
      <c r="M177" s="6">
        <f>IFERROR(VLOOKUP(Table13[[#This Row],[Số hóa đơn]],'Chi tiết tt Mega gửi'!K:L,2,0),"")</f>
        <v>46063</v>
      </c>
      <c r="O177" s="32">
        <f>IF(Table13[[#This Row],[Phân loại]]="Tồn đầu kỳ",Table13[[#This Row],[Tổng giá trị]],0)</f>
        <v>1857098</v>
      </c>
      <c r="P177" s="7">
        <f>IF(Table13[[#This Row],[Số còn phải thu ĐK]]&lt;&gt;0,0,IF(Table13[[#This Row],[Phân loại]]="Bán hàng",Table13[[#This Row],[Tổng giá trị]],-Table13[[#This Row],[Tổng giá trị]]))</f>
        <v>0</v>
      </c>
      <c r="Q177" s="32">
        <f t="shared" si="36"/>
        <v>1857098</v>
      </c>
      <c r="R177" s="7">
        <f>Table13[[#This Row],[Số còn phải thu ĐK]]+Table13[[#This Row],[Giá Trị HD sau CK]]-Table13[[#This Row],[Số tiền đã thu]]</f>
        <v>0</v>
      </c>
      <c r="S177" s="6">
        <f>IF(Table13[[#This Row],[Ngày hóa đơn]]&lt;&gt;"",Table13[[#This Row],[Ngày hóa đơn]],IF(Table13[[#This Row],[Ngày hạch toán]]&lt;&gt;"",Table13[[#This Row],[Ngày hạch toán]],""))</f>
        <v>46016</v>
      </c>
      <c r="T177" s="7"/>
      <c r="U177" s="6">
        <f>IF(Table13[[#This Row],[Ngày tính CN]]="","",S177+T177)</f>
        <v>46016</v>
      </c>
      <c r="V177" s="32">
        <f ca="1">IF(Table13[[#This Row],[Hạn thanh toán]]="","",IF((U177-NOW())&lt;0,0,(U177-NOW())))</f>
        <v>0</v>
      </c>
      <c r="W177" s="32"/>
      <c r="X177" s="32" t="str">
        <f t="shared" ca="1" si="37"/>
        <v/>
      </c>
      <c r="Y177" s="2" t="str">
        <f t="shared" si="38"/>
        <v>Đã thanh toán</v>
      </c>
      <c r="Z177" s="42">
        <f t="shared" si="25"/>
        <v>46016</v>
      </c>
      <c r="AA177" s="42">
        <f t="shared" si="26"/>
        <v>46063</v>
      </c>
      <c r="AD177" s="2" t="str">
        <f>VLOOKUP($A177,MA_KH!$A:$Q,MA_KH!O$1,0)</f>
        <v>MEGA</v>
      </c>
      <c r="AE177" s="2" t="str">
        <f>VLOOKUP($A177,MA_KH!$A:$Q,MA_KH!P$1,0)</f>
        <v>CÔNG TY TNHH MM MEGA MARKET (VIỆT NAM)</v>
      </c>
      <c r="AG177" s="122" t="str">
        <f>Table13[[#This Row],[Số hóa đơn]]&amp;Table13[[#This Row],[Tổng giá trị]]</f>
        <v>000888941857098</v>
      </c>
    </row>
    <row r="178" spans="1:33" ht="25.5" hidden="1" customHeight="1">
      <c r="A178" s="54" t="s">
        <v>193</v>
      </c>
      <c r="B178" s="54" t="s">
        <v>194</v>
      </c>
      <c r="C178" s="55">
        <v>46016</v>
      </c>
      <c r="D178" s="54" t="s">
        <v>14907</v>
      </c>
      <c r="E178" s="55">
        <v>46016</v>
      </c>
      <c r="F178" s="54" t="s">
        <v>19074</v>
      </c>
      <c r="G178" s="54" t="s">
        <v>14908</v>
      </c>
      <c r="H178" s="56">
        <v>6074890</v>
      </c>
      <c r="I178" s="57">
        <v>0</v>
      </c>
      <c r="J178" s="56">
        <v>485991</v>
      </c>
      <c r="K178" s="56">
        <v>6560881</v>
      </c>
      <c r="L178" s="64" t="s">
        <v>41</v>
      </c>
      <c r="M178" s="6">
        <f>IFERROR(VLOOKUP(Table13[[#This Row],[Số hóa đơn]],'Chi tiết tt Mega gửi'!K:L,2,0),"")</f>
        <v>46063</v>
      </c>
      <c r="O178" s="32">
        <f>IF(Table13[[#This Row],[Phân loại]]="Tồn đầu kỳ",Table13[[#This Row],[Tổng giá trị]],0)</f>
        <v>6560881</v>
      </c>
      <c r="P178" s="7">
        <f>IF(Table13[[#This Row],[Số còn phải thu ĐK]]&lt;&gt;0,0,IF(Table13[[#This Row],[Phân loại]]="Bán hàng",Table13[[#This Row],[Tổng giá trị]],-Table13[[#This Row],[Tổng giá trị]]))</f>
        <v>0</v>
      </c>
      <c r="Q178" s="32">
        <f t="shared" si="36"/>
        <v>6560881</v>
      </c>
      <c r="R178" s="7">
        <f>Table13[[#This Row],[Số còn phải thu ĐK]]+Table13[[#This Row],[Giá Trị HD sau CK]]-Table13[[#This Row],[Số tiền đã thu]]</f>
        <v>0</v>
      </c>
      <c r="S178" s="6">
        <f>IF(Table13[[#This Row],[Ngày hóa đơn]]&lt;&gt;"",Table13[[#This Row],[Ngày hóa đơn]],IF(Table13[[#This Row],[Ngày hạch toán]]&lt;&gt;"",Table13[[#This Row],[Ngày hạch toán]],""))</f>
        <v>46016</v>
      </c>
      <c r="T178" s="7"/>
      <c r="U178" s="6">
        <f>IF(Table13[[#This Row],[Ngày tính CN]]="","",S178+T178)</f>
        <v>46016</v>
      </c>
      <c r="V178" s="32">
        <f ca="1">IF(Table13[[#This Row],[Hạn thanh toán]]="","",IF((U178-NOW())&lt;0,0,(U178-NOW())))</f>
        <v>0</v>
      </c>
      <c r="W178" s="32"/>
      <c r="X178" s="32" t="str">
        <f t="shared" ca="1" si="37"/>
        <v/>
      </c>
      <c r="Y178" s="2" t="str">
        <f t="shared" si="38"/>
        <v>Đã thanh toán</v>
      </c>
      <c r="Z178" s="42">
        <f t="shared" si="25"/>
        <v>46016</v>
      </c>
      <c r="AA178" s="42">
        <f t="shared" si="26"/>
        <v>46063</v>
      </c>
      <c r="AD178" s="2" t="str">
        <f>VLOOKUP($A178,MA_KH!$A:$Q,MA_KH!O$1,0)</f>
        <v>MEGA</v>
      </c>
      <c r="AE178" s="2" t="str">
        <f>VLOOKUP($A178,MA_KH!$A:$Q,MA_KH!P$1,0)</f>
        <v>CÔNG TY TNHH MM MEGA MARKET (VIỆT NAM)</v>
      </c>
      <c r="AG178" s="122" t="str">
        <f>Table13[[#This Row],[Số hóa đơn]]&amp;Table13[[#This Row],[Tổng giá trị]]</f>
        <v>000888986560881</v>
      </c>
    </row>
    <row r="179" spans="1:33" ht="25.5" hidden="1" customHeight="1">
      <c r="A179" s="54" t="s">
        <v>197</v>
      </c>
      <c r="B179" s="54" t="s">
        <v>198</v>
      </c>
      <c r="C179" s="55">
        <v>46016</v>
      </c>
      <c r="D179" s="54" t="s">
        <v>14909</v>
      </c>
      <c r="E179" s="55">
        <v>46016</v>
      </c>
      <c r="F179" s="54" t="s">
        <v>19075</v>
      </c>
      <c r="G179" s="54" t="s">
        <v>14910</v>
      </c>
      <c r="H179" s="56">
        <v>2026650</v>
      </c>
      <c r="I179" s="57">
        <v>0</v>
      </c>
      <c r="J179" s="56">
        <v>162132</v>
      </c>
      <c r="K179" s="56">
        <v>2188782</v>
      </c>
      <c r="L179" s="64" t="s">
        <v>41</v>
      </c>
      <c r="M179" s="6">
        <f>IFERROR(VLOOKUP(Table13[[#This Row],[Số hóa đơn]],'Chi tiết tt Mega gửi'!K:L,2,0),"")</f>
        <v>46063</v>
      </c>
      <c r="O179" s="32">
        <f>IF(Table13[[#This Row],[Phân loại]]="Tồn đầu kỳ",Table13[[#This Row],[Tổng giá trị]],0)</f>
        <v>2188782</v>
      </c>
      <c r="P179" s="7">
        <f>IF(Table13[[#This Row],[Số còn phải thu ĐK]]&lt;&gt;0,0,IF(Table13[[#This Row],[Phân loại]]="Bán hàng",Table13[[#This Row],[Tổng giá trị]],-Table13[[#This Row],[Tổng giá trị]]))</f>
        <v>0</v>
      </c>
      <c r="Q179" s="32">
        <f t="shared" si="36"/>
        <v>2188782</v>
      </c>
      <c r="R179" s="7">
        <f>Table13[[#This Row],[Số còn phải thu ĐK]]+Table13[[#This Row],[Giá Trị HD sau CK]]-Table13[[#This Row],[Số tiền đã thu]]</f>
        <v>0</v>
      </c>
      <c r="S179" s="6">
        <f>IF(Table13[[#This Row],[Ngày hóa đơn]]&lt;&gt;"",Table13[[#This Row],[Ngày hóa đơn]],IF(Table13[[#This Row],[Ngày hạch toán]]&lt;&gt;"",Table13[[#This Row],[Ngày hạch toán]],""))</f>
        <v>46016</v>
      </c>
      <c r="T179" s="7"/>
      <c r="U179" s="6">
        <f>IF(Table13[[#This Row],[Ngày tính CN]]="","",S179+T179)</f>
        <v>46016</v>
      </c>
      <c r="V179" s="32">
        <f ca="1">IF(Table13[[#This Row],[Hạn thanh toán]]="","",IF((U179-NOW())&lt;0,0,(U179-NOW())))</f>
        <v>0</v>
      </c>
      <c r="W179" s="32"/>
      <c r="X179" s="32" t="str">
        <f t="shared" ca="1" si="37"/>
        <v/>
      </c>
      <c r="Y179" s="2" t="str">
        <f t="shared" si="38"/>
        <v>Đã thanh toán</v>
      </c>
      <c r="Z179" s="42">
        <f t="shared" si="25"/>
        <v>46016</v>
      </c>
      <c r="AA179" s="42">
        <f t="shared" si="26"/>
        <v>46063</v>
      </c>
      <c r="AD179" s="2" t="str">
        <f>VLOOKUP($A179,MA_KH!$A:$Q,MA_KH!O$1,0)</f>
        <v>MEGA</v>
      </c>
      <c r="AE179" s="2" t="str">
        <f>VLOOKUP($A179,MA_KH!$A:$Q,MA_KH!P$1,0)</f>
        <v>CÔNG TY TNHH MM MEGA MARKET (VIỆT NAM)</v>
      </c>
      <c r="AG179" s="122" t="str">
        <f>Table13[[#This Row],[Số hóa đơn]]&amp;Table13[[#This Row],[Tổng giá trị]]</f>
        <v>000888972188782</v>
      </c>
    </row>
    <row r="180" spans="1:33" ht="25.5" hidden="1" customHeight="1">
      <c r="A180" s="58" t="s">
        <v>197</v>
      </c>
      <c r="B180" s="58" t="s">
        <v>198</v>
      </c>
      <c r="C180" s="59">
        <v>46016</v>
      </c>
      <c r="D180" s="58" t="s">
        <v>14911</v>
      </c>
      <c r="E180" s="59">
        <v>46016</v>
      </c>
      <c r="F180" s="58" t="s">
        <v>19076</v>
      </c>
      <c r="G180" s="58" t="s">
        <v>14912</v>
      </c>
      <c r="H180" s="60">
        <v>2525950</v>
      </c>
      <c r="I180" s="61">
        <v>0</v>
      </c>
      <c r="J180" s="60">
        <v>202076</v>
      </c>
      <c r="K180" s="60">
        <v>2728026</v>
      </c>
      <c r="L180" s="64" t="s">
        <v>41</v>
      </c>
      <c r="M180" s="6">
        <f>IFERROR(VLOOKUP(Table13[[#This Row],[Số hóa đơn]],'Chi tiết tt Mega gửi'!K:L,2,0),"")</f>
        <v>46063</v>
      </c>
      <c r="O180" s="32">
        <f>IF(Table13[[#This Row],[Phân loại]]="Tồn đầu kỳ",Table13[[#This Row],[Tổng giá trị]],0)</f>
        <v>2728026</v>
      </c>
      <c r="P180" s="7">
        <f>IF(Table13[[#This Row],[Số còn phải thu ĐK]]&lt;&gt;0,0,IF(Table13[[#This Row],[Phân loại]]="Bán hàng",Table13[[#This Row],[Tổng giá trị]],-Table13[[#This Row],[Tổng giá trị]]))</f>
        <v>0</v>
      </c>
      <c r="Q180" s="32">
        <f t="shared" si="36"/>
        <v>2728026</v>
      </c>
      <c r="R180" s="7">
        <f>Table13[[#This Row],[Số còn phải thu ĐK]]+Table13[[#This Row],[Giá Trị HD sau CK]]-Table13[[#This Row],[Số tiền đã thu]]</f>
        <v>0</v>
      </c>
      <c r="S180" s="6">
        <f>IF(Table13[[#This Row],[Ngày hóa đơn]]&lt;&gt;"",Table13[[#This Row],[Ngày hóa đơn]],IF(Table13[[#This Row],[Ngày hạch toán]]&lt;&gt;"",Table13[[#This Row],[Ngày hạch toán]],""))</f>
        <v>46016</v>
      </c>
      <c r="T180" s="7"/>
      <c r="U180" s="6">
        <f>IF(Table13[[#This Row],[Ngày tính CN]]="","",S180+T180)</f>
        <v>46016</v>
      </c>
      <c r="V180" s="32">
        <f ca="1">IF(Table13[[#This Row],[Hạn thanh toán]]="","",IF((U180-NOW())&lt;0,0,(U180-NOW())))</f>
        <v>0</v>
      </c>
      <c r="W180" s="32"/>
      <c r="X180" s="32" t="str">
        <f t="shared" ca="1" si="37"/>
        <v/>
      </c>
      <c r="Y180" s="2" t="str">
        <f t="shared" si="38"/>
        <v>Đã thanh toán</v>
      </c>
      <c r="Z180" s="42">
        <f t="shared" si="25"/>
        <v>46016</v>
      </c>
      <c r="AA180" s="42">
        <f t="shared" si="26"/>
        <v>46063</v>
      </c>
      <c r="AD180" s="2" t="str">
        <f>VLOOKUP($A180,MA_KH!$A:$Q,MA_KH!O$1,0)</f>
        <v>MEGA</v>
      </c>
      <c r="AE180" s="2" t="str">
        <f>VLOOKUP($A180,MA_KH!$A:$Q,MA_KH!P$1,0)</f>
        <v>CÔNG TY TNHH MM MEGA MARKET (VIỆT NAM)</v>
      </c>
      <c r="AG180" s="122" t="str">
        <f>Table13[[#This Row],[Số hóa đơn]]&amp;Table13[[#This Row],[Tổng giá trị]]</f>
        <v>000888962728026</v>
      </c>
    </row>
    <row r="181" spans="1:33" ht="25.5" hidden="1" customHeight="1">
      <c r="A181" s="58" t="s">
        <v>189</v>
      </c>
      <c r="B181" s="58" t="s">
        <v>190</v>
      </c>
      <c r="C181" s="59">
        <v>46018</v>
      </c>
      <c r="D181" s="58" t="s">
        <v>14913</v>
      </c>
      <c r="E181" s="59">
        <v>46018</v>
      </c>
      <c r="F181" s="58" t="s">
        <v>19077</v>
      </c>
      <c r="G181" s="58" t="s">
        <v>14914</v>
      </c>
      <c r="H181" s="60">
        <v>932890</v>
      </c>
      <c r="I181" s="61">
        <v>0</v>
      </c>
      <c r="J181" s="60">
        <v>74631</v>
      </c>
      <c r="K181" s="60">
        <v>1007521</v>
      </c>
      <c r="L181" s="64" t="s">
        <v>41</v>
      </c>
      <c r="M181" s="6">
        <f>IFERROR(VLOOKUP(Table13[[#This Row],[Số hóa đơn]],'Chi tiết tt Mega gửi'!K:L,2,0),"")</f>
        <v>46063</v>
      </c>
      <c r="O181" s="32">
        <f>IF(Table13[[#This Row],[Phân loại]]="Tồn đầu kỳ",Table13[[#This Row],[Tổng giá trị]],0)</f>
        <v>1007521</v>
      </c>
      <c r="P181" s="7">
        <f>IF(Table13[[#This Row],[Số còn phải thu ĐK]]&lt;&gt;0,0,IF(Table13[[#This Row],[Phân loại]]="Bán hàng",Table13[[#This Row],[Tổng giá trị]],-Table13[[#This Row],[Tổng giá trị]]))</f>
        <v>0</v>
      </c>
      <c r="Q181" s="32">
        <f>IF(M181&lt;&gt;"",IF(O181&lt;&gt;0,O181,P181),0)</f>
        <v>1007521</v>
      </c>
      <c r="R181" s="7">
        <f>Table13[[#This Row],[Số còn phải thu ĐK]]+Table13[[#This Row],[Giá Trị HD sau CK]]-Table13[[#This Row],[Số tiền đã thu]]</f>
        <v>0</v>
      </c>
      <c r="S181" s="6">
        <f>IF(Table13[[#This Row],[Ngày hóa đơn]]&lt;&gt;"",Table13[[#This Row],[Ngày hóa đơn]],IF(Table13[[#This Row],[Ngày hạch toán]]&lt;&gt;"",Table13[[#This Row],[Ngày hạch toán]],""))</f>
        <v>46018</v>
      </c>
      <c r="T181" s="7"/>
      <c r="U181" s="6">
        <f>IF(Table13[[#This Row],[Ngày tính CN]]="","",S181+T181)</f>
        <v>46018</v>
      </c>
      <c r="V181" s="32">
        <f ca="1">IF(Table13[[#This Row],[Hạn thanh toán]]="","",IF((U181-NOW())&lt;0,0,(U181-NOW())))</f>
        <v>0</v>
      </c>
      <c r="W181" s="32"/>
      <c r="X181" s="32" t="str">
        <f ca="1">IF(OR(U181="",R181=0),"",IF((U181-NOW())&lt;0,-(U181-NOW()),0))</f>
        <v/>
      </c>
      <c r="Y181" s="2" t="str">
        <f>IF(R181=0,"Đã thanh toán",IF(X181="","",IF(X181&lt;=0,"Chưa đến hạn thanh toán",IF(X181&lt;=30,"Nợ quá hạn 30 ngày",IF(X181&lt;=60,"Nợ quá hạn từ 30 ngày đến 60 ngày",IF(X181&lt;=90,"Nợ quá hạn từ 60 ngày đến 90 ngày",IF(X181&lt;=120,"Nợ quá hạn từ 90 ngày đến 120 ngày","Nợ quá hạn hơn 120 ngày có khả năng mất thanh toán")))))))</f>
        <v>Đã thanh toán</v>
      </c>
      <c r="Z181" s="42">
        <f t="shared" si="25"/>
        <v>46018</v>
      </c>
      <c r="AA181" s="42">
        <f t="shared" si="26"/>
        <v>46063</v>
      </c>
      <c r="AD181" s="2" t="str">
        <f>VLOOKUP($A181,MA_KH!$A:$Q,MA_KH!O$1,0)</f>
        <v>MEGA</v>
      </c>
      <c r="AE181" s="2" t="str">
        <f>VLOOKUP($A181,MA_KH!$A:$Q,MA_KH!P$1,0)</f>
        <v>CÔNG TY TNHH MM MEGA MARKET (VIỆT NAM)</v>
      </c>
      <c r="AG181" s="122" t="str">
        <f>Table13[[#This Row],[Số hóa đơn]]&amp;Table13[[#This Row],[Tổng giá trị]]</f>
        <v>000889681007521</v>
      </c>
    </row>
    <row r="182" spans="1:33" ht="25.5" hidden="1" customHeight="1">
      <c r="A182" s="54" t="s">
        <v>189</v>
      </c>
      <c r="B182" s="54" t="s">
        <v>190</v>
      </c>
      <c r="C182" s="55">
        <v>46020</v>
      </c>
      <c r="D182" s="54" t="s">
        <v>14915</v>
      </c>
      <c r="E182" s="55">
        <v>46020</v>
      </c>
      <c r="F182" s="54" t="s">
        <v>19078</v>
      </c>
      <c r="G182" s="54" t="s">
        <v>14916</v>
      </c>
      <c r="H182" s="56">
        <v>6072360</v>
      </c>
      <c r="I182" s="57">
        <v>0</v>
      </c>
      <c r="J182" s="56">
        <v>485789</v>
      </c>
      <c r="K182" s="56">
        <v>6558149</v>
      </c>
      <c r="L182" s="64" t="s">
        <v>41</v>
      </c>
      <c r="M182" s="6">
        <f>IFERROR(VLOOKUP(Table13[[#This Row],[Số hóa đơn]],'Chi tiết tt Mega gửi'!K:L,2,0),"")</f>
        <v>46063</v>
      </c>
      <c r="O182" s="32">
        <f>IF(Table13[[#This Row],[Phân loại]]="Tồn đầu kỳ",Table13[[#This Row],[Tổng giá trị]],0)</f>
        <v>6558149</v>
      </c>
      <c r="P182" s="7">
        <f>IF(Table13[[#This Row],[Số còn phải thu ĐK]]&lt;&gt;0,0,IF(Table13[[#This Row],[Phân loại]]="Bán hàng",Table13[[#This Row],[Tổng giá trị]],-Table13[[#This Row],[Tổng giá trị]]))</f>
        <v>0</v>
      </c>
      <c r="Q182" s="32">
        <f t="shared" ref="Q182:Q245" si="39">IF(M182&lt;&gt;"",IF(O182&lt;&gt;0,O182,P182),0)</f>
        <v>6558149</v>
      </c>
      <c r="R182" s="7">
        <f>Table13[[#This Row],[Số còn phải thu ĐK]]+Table13[[#This Row],[Giá Trị HD sau CK]]-Table13[[#This Row],[Số tiền đã thu]]</f>
        <v>0</v>
      </c>
      <c r="S182" s="6">
        <f>IF(Table13[[#This Row],[Ngày hóa đơn]]&lt;&gt;"",Table13[[#This Row],[Ngày hóa đơn]],IF(Table13[[#This Row],[Ngày hạch toán]]&lt;&gt;"",Table13[[#This Row],[Ngày hạch toán]],""))</f>
        <v>46020</v>
      </c>
      <c r="T182" s="7"/>
      <c r="U182" s="6">
        <f>IF(Table13[[#This Row],[Ngày tính CN]]="","",S182+T182)</f>
        <v>46020</v>
      </c>
      <c r="V182" s="32">
        <f ca="1">IF(Table13[[#This Row],[Hạn thanh toán]]="","",IF((U182-NOW())&lt;0,0,(U182-NOW())))</f>
        <v>0</v>
      </c>
      <c r="W182" s="32"/>
      <c r="X182" s="32" t="str">
        <f t="shared" ref="X182:X245" ca="1" si="40">IF(OR(U182="",R182=0),"",IF((U182-NOW())&lt;0,-(U182-NOW()),0))</f>
        <v/>
      </c>
      <c r="Y182" s="2" t="str">
        <f t="shared" ref="Y182:Y245" si="41">IF(R182=0,"Đã thanh toán",IF(X182="","",IF(X182&lt;=0,"Chưa đến hạn thanh toán",IF(X182&lt;=30,"Nợ quá hạn 30 ngày",IF(X182&lt;=60,"Nợ quá hạn từ 30 ngày đến 60 ngày",IF(X182&lt;=90,"Nợ quá hạn từ 60 ngày đến 90 ngày",IF(X182&lt;=120,"Nợ quá hạn từ 90 ngày đến 120 ngày","Nợ quá hạn hơn 120 ngày có khả năng mất thanh toán")))))))</f>
        <v>Đã thanh toán</v>
      </c>
      <c r="Z182" s="42">
        <f t="shared" si="25"/>
        <v>46020</v>
      </c>
      <c r="AA182" s="42">
        <f t="shared" si="26"/>
        <v>46063</v>
      </c>
      <c r="AD182" s="2" t="str">
        <f>VLOOKUP($A182,MA_KH!$A:$Q,MA_KH!O$1,0)</f>
        <v>MEGA</v>
      </c>
      <c r="AE182" s="2" t="str">
        <f>VLOOKUP($A182,MA_KH!$A:$Q,MA_KH!P$1,0)</f>
        <v>CÔNG TY TNHH MM MEGA MARKET (VIỆT NAM)</v>
      </c>
      <c r="AG182" s="122" t="str">
        <f>Table13[[#This Row],[Số hóa đơn]]&amp;Table13[[#This Row],[Tổng giá trị]]</f>
        <v>000898916558149</v>
      </c>
    </row>
    <row r="183" spans="1:33" ht="25.5" hidden="1" customHeight="1">
      <c r="A183" s="54" t="s">
        <v>189</v>
      </c>
      <c r="B183" s="54" t="s">
        <v>190</v>
      </c>
      <c r="C183" s="55">
        <v>46020</v>
      </c>
      <c r="D183" s="54" t="s">
        <v>14917</v>
      </c>
      <c r="E183" s="55">
        <v>46020</v>
      </c>
      <c r="F183" s="54" t="s">
        <v>19079</v>
      </c>
      <c r="G183" s="54" t="s">
        <v>14918</v>
      </c>
      <c r="H183" s="56">
        <v>7491560</v>
      </c>
      <c r="I183" s="57">
        <v>0</v>
      </c>
      <c r="J183" s="56">
        <v>599325</v>
      </c>
      <c r="K183" s="56">
        <v>8090885</v>
      </c>
      <c r="L183" s="64" t="s">
        <v>41</v>
      </c>
      <c r="M183" s="6">
        <f>IFERROR(VLOOKUP(Table13[[#This Row],[Số hóa đơn]],'Chi tiết tt Mega gửi'!K:L,2,0),"")</f>
        <v>46063</v>
      </c>
      <c r="O183" s="32">
        <f>IF(Table13[[#This Row],[Phân loại]]="Tồn đầu kỳ",Table13[[#This Row],[Tổng giá trị]],0)</f>
        <v>8090885</v>
      </c>
      <c r="P183" s="7">
        <f>IF(Table13[[#This Row],[Số còn phải thu ĐK]]&lt;&gt;0,0,IF(Table13[[#This Row],[Phân loại]]="Bán hàng",Table13[[#This Row],[Tổng giá trị]],-Table13[[#This Row],[Tổng giá trị]]))</f>
        <v>0</v>
      </c>
      <c r="Q183" s="32">
        <f t="shared" si="39"/>
        <v>8090885</v>
      </c>
      <c r="R183" s="7">
        <f>Table13[[#This Row],[Số còn phải thu ĐK]]+Table13[[#This Row],[Giá Trị HD sau CK]]-Table13[[#This Row],[Số tiền đã thu]]</f>
        <v>0</v>
      </c>
      <c r="S183" s="6">
        <f>IF(Table13[[#This Row],[Ngày hóa đơn]]&lt;&gt;"",Table13[[#This Row],[Ngày hóa đơn]],IF(Table13[[#This Row],[Ngày hạch toán]]&lt;&gt;"",Table13[[#This Row],[Ngày hạch toán]],""))</f>
        <v>46020</v>
      </c>
      <c r="T183" s="7"/>
      <c r="U183" s="6">
        <f>IF(Table13[[#This Row],[Ngày tính CN]]="","",S183+T183)</f>
        <v>46020</v>
      </c>
      <c r="V183" s="32">
        <f ca="1">IF(Table13[[#This Row],[Hạn thanh toán]]="","",IF((U183-NOW())&lt;0,0,(U183-NOW())))</f>
        <v>0</v>
      </c>
      <c r="W183" s="32"/>
      <c r="X183" s="32" t="str">
        <f t="shared" ca="1" si="40"/>
        <v/>
      </c>
      <c r="Y183" s="2" t="str">
        <f t="shared" si="41"/>
        <v>Đã thanh toán</v>
      </c>
      <c r="Z183" s="42">
        <f t="shared" si="25"/>
        <v>46020</v>
      </c>
      <c r="AA183" s="42">
        <f t="shared" si="26"/>
        <v>46063</v>
      </c>
      <c r="AD183" s="2" t="str">
        <f>VLOOKUP($A183,MA_KH!$A:$Q,MA_KH!O$1,0)</f>
        <v>MEGA</v>
      </c>
      <c r="AE183" s="2" t="str">
        <f>VLOOKUP($A183,MA_KH!$A:$Q,MA_KH!P$1,0)</f>
        <v>CÔNG TY TNHH MM MEGA MARKET (VIỆT NAM)</v>
      </c>
      <c r="AG183" s="122" t="str">
        <f>Table13[[#This Row],[Số hóa đơn]]&amp;Table13[[#This Row],[Tổng giá trị]]</f>
        <v>000898928090885</v>
      </c>
    </row>
    <row r="184" spans="1:33" ht="25.5" hidden="1" customHeight="1">
      <c r="A184" s="54" t="s">
        <v>199</v>
      </c>
      <c r="B184" s="54" t="s">
        <v>200</v>
      </c>
      <c r="C184" s="55">
        <v>46020</v>
      </c>
      <c r="D184" s="54" t="s">
        <v>14919</v>
      </c>
      <c r="E184" s="55">
        <v>46020</v>
      </c>
      <c r="F184" s="54" t="s">
        <v>19080</v>
      </c>
      <c r="G184" s="54" t="s">
        <v>14920</v>
      </c>
      <c r="H184" s="56">
        <v>7894840</v>
      </c>
      <c r="I184" s="57">
        <v>0</v>
      </c>
      <c r="J184" s="56">
        <v>631587</v>
      </c>
      <c r="K184" s="56">
        <v>8526427</v>
      </c>
      <c r="L184" s="64" t="s">
        <v>41</v>
      </c>
      <c r="M184" s="6">
        <f>IFERROR(VLOOKUP(Table13[[#This Row],[Số hóa đơn]],'Chi tiết tt Mega gửi'!K:L,2,0),"")</f>
        <v>46063</v>
      </c>
      <c r="O184" s="32">
        <f>IF(Table13[[#This Row],[Phân loại]]="Tồn đầu kỳ",Table13[[#This Row],[Tổng giá trị]],0)</f>
        <v>8526427</v>
      </c>
      <c r="P184" s="7">
        <f>IF(Table13[[#This Row],[Số còn phải thu ĐK]]&lt;&gt;0,0,IF(Table13[[#This Row],[Phân loại]]="Bán hàng",Table13[[#This Row],[Tổng giá trị]],-Table13[[#This Row],[Tổng giá trị]]))</f>
        <v>0</v>
      </c>
      <c r="Q184" s="32">
        <f t="shared" si="39"/>
        <v>8526427</v>
      </c>
      <c r="R184" s="7">
        <f>Table13[[#This Row],[Số còn phải thu ĐK]]+Table13[[#This Row],[Giá Trị HD sau CK]]-Table13[[#This Row],[Số tiền đã thu]]</f>
        <v>0</v>
      </c>
      <c r="S184" s="6">
        <f>IF(Table13[[#This Row],[Ngày hóa đơn]]&lt;&gt;"",Table13[[#This Row],[Ngày hóa đơn]],IF(Table13[[#This Row],[Ngày hạch toán]]&lt;&gt;"",Table13[[#This Row],[Ngày hạch toán]],""))</f>
        <v>46020</v>
      </c>
      <c r="T184" s="7"/>
      <c r="U184" s="6">
        <f>IF(Table13[[#This Row],[Ngày tính CN]]="","",S184+T184)</f>
        <v>46020</v>
      </c>
      <c r="V184" s="32">
        <f ca="1">IF(Table13[[#This Row],[Hạn thanh toán]]="","",IF((U184-NOW())&lt;0,0,(U184-NOW())))</f>
        <v>0</v>
      </c>
      <c r="W184" s="32"/>
      <c r="X184" s="32" t="str">
        <f t="shared" ca="1" si="40"/>
        <v/>
      </c>
      <c r="Y184" s="2" t="str">
        <f t="shared" si="41"/>
        <v>Đã thanh toán</v>
      </c>
      <c r="Z184" s="42">
        <f t="shared" si="25"/>
        <v>46020</v>
      </c>
      <c r="AA184" s="42">
        <f t="shared" si="26"/>
        <v>46063</v>
      </c>
      <c r="AD184" s="2" t="str">
        <f>VLOOKUP($A184,MA_KH!$A:$Q,MA_KH!O$1,0)</f>
        <v>MEGA</v>
      </c>
      <c r="AE184" s="2" t="str">
        <f>VLOOKUP($A184,MA_KH!$A:$Q,MA_KH!P$1,0)</f>
        <v>CÔNG TY TNHH MM MEGA MARKET (VIỆT NAM)</v>
      </c>
      <c r="AG184" s="122" t="str">
        <f>Table13[[#This Row],[Số hóa đơn]]&amp;Table13[[#This Row],[Tổng giá trị]]</f>
        <v>000898938526427</v>
      </c>
    </row>
    <row r="185" spans="1:33" ht="25.5" hidden="1" customHeight="1">
      <c r="A185" s="54" t="s">
        <v>293</v>
      </c>
      <c r="B185" s="54" t="s">
        <v>294</v>
      </c>
      <c r="C185" s="55">
        <v>46020</v>
      </c>
      <c r="D185" s="54" t="s">
        <v>14921</v>
      </c>
      <c r="E185" s="55">
        <v>46020</v>
      </c>
      <c r="F185" s="54" t="s">
        <v>19081</v>
      </c>
      <c r="G185" s="54" t="s">
        <v>14922</v>
      </c>
      <c r="H185" s="56">
        <v>2024120</v>
      </c>
      <c r="I185" s="57">
        <v>0</v>
      </c>
      <c r="J185" s="56">
        <v>161930</v>
      </c>
      <c r="K185" s="56">
        <v>2186050</v>
      </c>
      <c r="L185" s="64" t="s">
        <v>41</v>
      </c>
      <c r="M185" s="6">
        <f>IFERROR(VLOOKUP(Table13[[#This Row],[Số hóa đơn]],'Chi tiết tt Mega gửi'!K:L,2,0),"")</f>
        <v>46063</v>
      </c>
      <c r="O185" s="32">
        <f>IF(Table13[[#This Row],[Phân loại]]="Tồn đầu kỳ",Table13[[#This Row],[Tổng giá trị]],0)</f>
        <v>2186050</v>
      </c>
      <c r="P185" s="7">
        <f>IF(Table13[[#This Row],[Số còn phải thu ĐK]]&lt;&gt;0,0,IF(Table13[[#This Row],[Phân loại]]="Bán hàng",Table13[[#This Row],[Tổng giá trị]],-Table13[[#This Row],[Tổng giá trị]]))</f>
        <v>0</v>
      </c>
      <c r="Q185" s="32">
        <f t="shared" si="39"/>
        <v>2186050</v>
      </c>
      <c r="R185" s="7">
        <f>Table13[[#This Row],[Số còn phải thu ĐK]]+Table13[[#This Row],[Giá Trị HD sau CK]]-Table13[[#This Row],[Số tiền đã thu]]</f>
        <v>0</v>
      </c>
      <c r="S185" s="6">
        <f>IF(Table13[[#This Row],[Ngày hóa đơn]]&lt;&gt;"",Table13[[#This Row],[Ngày hóa đơn]],IF(Table13[[#This Row],[Ngày hạch toán]]&lt;&gt;"",Table13[[#This Row],[Ngày hạch toán]],""))</f>
        <v>46020</v>
      </c>
      <c r="T185" s="7"/>
      <c r="U185" s="6">
        <f>IF(Table13[[#This Row],[Ngày tính CN]]="","",S185+T185)</f>
        <v>46020</v>
      </c>
      <c r="V185" s="32">
        <f ca="1">IF(Table13[[#This Row],[Hạn thanh toán]]="","",IF((U185-NOW())&lt;0,0,(U185-NOW())))</f>
        <v>0</v>
      </c>
      <c r="W185" s="32"/>
      <c r="X185" s="32" t="str">
        <f t="shared" ca="1" si="40"/>
        <v/>
      </c>
      <c r="Y185" s="2" t="str">
        <f t="shared" si="41"/>
        <v>Đã thanh toán</v>
      </c>
      <c r="Z185" s="42">
        <f t="shared" si="25"/>
        <v>46020</v>
      </c>
      <c r="AA185" s="42">
        <f t="shared" si="26"/>
        <v>46063</v>
      </c>
      <c r="AD185" s="2" t="str">
        <f>VLOOKUP($A185,MA_KH!$A:$Q,MA_KH!O$1,0)</f>
        <v>MEGA</v>
      </c>
      <c r="AE185" s="2" t="str">
        <f>VLOOKUP($A185,MA_KH!$A:$Q,MA_KH!P$1,0)</f>
        <v>CÔNG TY TNHH MM MEGA MARKET (VIỆT NAM)</v>
      </c>
      <c r="AG185" s="122" t="str">
        <f>Table13[[#This Row],[Số hóa đơn]]&amp;Table13[[#This Row],[Tổng giá trị]]</f>
        <v>000898942186050</v>
      </c>
    </row>
    <row r="186" spans="1:33" ht="25.5" hidden="1" customHeight="1">
      <c r="A186" s="54" t="s">
        <v>191</v>
      </c>
      <c r="B186" s="54" t="s">
        <v>192</v>
      </c>
      <c r="C186" s="55">
        <v>46020</v>
      </c>
      <c r="D186" s="54" t="s">
        <v>14923</v>
      </c>
      <c r="E186" s="55">
        <v>46020</v>
      </c>
      <c r="F186" s="54" t="s">
        <v>19082</v>
      </c>
      <c r="G186" s="54" t="s">
        <v>14924</v>
      </c>
      <c r="H186" s="56">
        <v>3846600</v>
      </c>
      <c r="I186" s="57">
        <v>0</v>
      </c>
      <c r="J186" s="56">
        <v>307728</v>
      </c>
      <c r="K186" s="56">
        <v>4154328</v>
      </c>
      <c r="L186" s="64" t="s">
        <v>41</v>
      </c>
      <c r="M186" s="6">
        <f>IFERROR(VLOOKUP(Table13[[#This Row],[Số hóa đơn]],'Chi tiết tt Mega gửi'!K:L,2,0),"")</f>
        <v>46063</v>
      </c>
      <c r="O186" s="32">
        <f>IF(Table13[[#This Row],[Phân loại]]="Tồn đầu kỳ",Table13[[#This Row],[Tổng giá trị]],0)</f>
        <v>4154328</v>
      </c>
      <c r="P186" s="7">
        <f>IF(Table13[[#This Row],[Số còn phải thu ĐK]]&lt;&gt;0,0,IF(Table13[[#This Row],[Phân loại]]="Bán hàng",Table13[[#This Row],[Tổng giá trị]],-Table13[[#This Row],[Tổng giá trị]]))</f>
        <v>0</v>
      </c>
      <c r="Q186" s="32">
        <f t="shared" si="39"/>
        <v>4154328</v>
      </c>
      <c r="R186" s="7">
        <f>Table13[[#This Row],[Số còn phải thu ĐK]]+Table13[[#This Row],[Giá Trị HD sau CK]]-Table13[[#This Row],[Số tiền đã thu]]</f>
        <v>0</v>
      </c>
      <c r="S186" s="6">
        <f>IF(Table13[[#This Row],[Ngày hóa đơn]]&lt;&gt;"",Table13[[#This Row],[Ngày hóa đơn]],IF(Table13[[#This Row],[Ngày hạch toán]]&lt;&gt;"",Table13[[#This Row],[Ngày hạch toán]],""))</f>
        <v>46020</v>
      </c>
      <c r="T186" s="7"/>
      <c r="U186" s="6">
        <f>IF(Table13[[#This Row],[Ngày tính CN]]="","",S186+T186)</f>
        <v>46020</v>
      </c>
      <c r="V186" s="32">
        <f ca="1">IF(Table13[[#This Row],[Hạn thanh toán]]="","",IF((U186-NOW())&lt;0,0,(U186-NOW())))</f>
        <v>0</v>
      </c>
      <c r="W186" s="32"/>
      <c r="X186" s="32" t="str">
        <f t="shared" ca="1" si="40"/>
        <v/>
      </c>
      <c r="Y186" s="2" t="str">
        <f t="shared" si="41"/>
        <v>Đã thanh toán</v>
      </c>
      <c r="Z186" s="42">
        <f t="shared" si="25"/>
        <v>46020</v>
      </c>
      <c r="AA186" s="42">
        <f t="shared" si="26"/>
        <v>46063</v>
      </c>
      <c r="AD186" s="2" t="str">
        <f>VLOOKUP($A186,MA_KH!$A:$Q,MA_KH!O$1,0)</f>
        <v>MEGA</v>
      </c>
      <c r="AE186" s="2" t="str">
        <f>VLOOKUP($A186,MA_KH!$A:$Q,MA_KH!P$1,0)</f>
        <v>CÔNG TY TNHH MM MEGA MARKET (VIỆT NAM)</v>
      </c>
      <c r="AG186" s="122" t="str">
        <f>Table13[[#This Row],[Số hóa đơn]]&amp;Table13[[#This Row],[Tổng giá trị]]</f>
        <v>000898954154328</v>
      </c>
    </row>
    <row r="187" spans="1:33" ht="25.5" hidden="1" customHeight="1">
      <c r="A187" s="54" t="s">
        <v>193</v>
      </c>
      <c r="B187" s="54" t="s">
        <v>194</v>
      </c>
      <c r="C187" s="55">
        <v>46020</v>
      </c>
      <c r="D187" s="54" t="s">
        <v>14925</v>
      </c>
      <c r="E187" s="55">
        <v>46020</v>
      </c>
      <c r="F187" s="54" t="s">
        <v>19083</v>
      </c>
      <c r="G187" s="54" t="s">
        <v>14926</v>
      </c>
      <c r="H187" s="56">
        <v>24811590</v>
      </c>
      <c r="I187" s="57">
        <v>0</v>
      </c>
      <c r="J187" s="56">
        <v>1984927</v>
      </c>
      <c r="K187" s="56">
        <v>26796517</v>
      </c>
      <c r="L187" s="64" t="s">
        <v>41</v>
      </c>
      <c r="M187" s="6">
        <f>IFERROR(VLOOKUP(Table13[[#This Row],[Số hóa đơn]],'Chi tiết tt Mega gửi'!K:L,2,0),"")</f>
        <v>46063</v>
      </c>
      <c r="O187" s="32">
        <f>IF(Table13[[#This Row],[Phân loại]]="Tồn đầu kỳ",Table13[[#This Row],[Tổng giá trị]],0)</f>
        <v>26796517</v>
      </c>
      <c r="P187" s="7">
        <f>IF(Table13[[#This Row],[Số còn phải thu ĐK]]&lt;&gt;0,0,IF(Table13[[#This Row],[Phân loại]]="Bán hàng",Table13[[#This Row],[Tổng giá trị]],-Table13[[#This Row],[Tổng giá trị]]))</f>
        <v>0</v>
      </c>
      <c r="Q187" s="32">
        <f t="shared" si="39"/>
        <v>26796517</v>
      </c>
      <c r="R187" s="7">
        <f>Table13[[#This Row],[Số còn phải thu ĐK]]+Table13[[#This Row],[Giá Trị HD sau CK]]-Table13[[#This Row],[Số tiền đã thu]]</f>
        <v>0</v>
      </c>
      <c r="S187" s="6">
        <f>IF(Table13[[#This Row],[Ngày hóa đơn]]&lt;&gt;"",Table13[[#This Row],[Ngày hóa đơn]],IF(Table13[[#This Row],[Ngày hạch toán]]&lt;&gt;"",Table13[[#This Row],[Ngày hạch toán]],""))</f>
        <v>46020</v>
      </c>
      <c r="T187" s="7"/>
      <c r="U187" s="6">
        <f>IF(Table13[[#This Row],[Ngày tính CN]]="","",S187+T187)</f>
        <v>46020</v>
      </c>
      <c r="V187" s="32">
        <f ca="1">IF(Table13[[#This Row],[Hạn thanh toán]]="","",IF((U187-NOW())&lt;0,0,(U187-NOW())))</f>
        <v>0</v>
      </c>
      <c r="W187" s="32"/>
      <c r="X187" s="32" t="str">
        <f t="shared" ca="1" si="40"/>
        <v/>
      </c>
      <c r="Y187" s="2" t="str">
        <f t="shared" si="41"/>
        <v>Đã thanh toán</v>
      </c>
      <c r="Z187" s="42">
        <f t="shared" si="25"/>
        <v>46020</v>
      </c>
      <c r="AA187" s="42">
        <f t="shared" si="26"/>
        <v>46063</v>
      </c>
      <c r="AD187" s="2" t="str">
        <f>VLOOKUP($A187,MA_KH!$A:$Q,MA_KH!O$1,0)</f>
        <v>MEGA</v>
      </c>
      <c r="AE187" s="2" t="str">
        <f>VLOOKUP($A187,MA_KH!$A:$Q,MA_KH!P$1,0)</f>
        <v>CÔNG TY TNHH MM MEGA MARKET (VIỆT NAM)</v>
      </c>
      <c r="AG187" s="122" t="str">
        <f>Table13[[#This Row],[Số hóa đơn]]&amp;Table13[[#This Row],[Tổng giá trị]]</f>
        <v>0008989626796517</v>
      </c>
    </row>
    <row r="188" spans="1:33" ht="25.5" hidden="1" customHeight="1">
      <c r="A188" s="54" t="s">
        <v>195</v>
      </c>
      <c r="B188" s="54" t="s">
        <v>196</v>
      </c>
      <c r="C188" s="55">
        <v>46020</v>
      </c>
      <c r="D188" s="54" t="s">
        <v>14927</v>
      </c>
      <c r="E188" s="55">
        <v>46020</v>
      </c>
      <c r="F188" s="54" t="s">
        <v>19084</v>
      </c>
      <c r="G188" s="54" t="s">
        <v>14928</v>
      </c>
      <c r="H188" s="56">
        <v>2024120</v>
      </c>
      <c r="I188" s="57">
        <v>0</v>
      </c>
      <c r="J188" s="56">
        <v>161930</v>
      </c>
      <c r="K188" s="56">
        <v>2186050</v>
      </c>
      <c r="L188" s="64" t="s">
        <v>41</v>
      </c>
      <c r="M188" s="6">
        <f>IFERROR(VLOOKUP(Table13[[#This Row],[Số hóa đơn]],'Chi tiết tt Mega gửi'!K:L,2,0),"")</f>
        <v>46063</v>
      </c>
      <c r="O188" s="32">
        <f>IF(Table13[[#This Row],[Phân loại]]="Tồn đầu kỳ",Table13[[#This Row],[Tổng giá trị]],0)</f>
        <v>2186050</v>
      </c>
      <c r="P188" s="7">
        <f>IF(Table13[[#This Row],[Số còn phải thu ĐK]]&lt;&gt;0,0,IF(Table13[[#This Row],[Phân loại]]="Bán hàng",Table13[[#This Row],[Tổng giá trị]],-Table13[[#This Row],[Tổng giá trị]]))</f>
        <v>0</v>
      </c>
      <c r="Q188" s="32">
        <f t="shared" si="39"/>
        <v>2186050</v>
      </c>
      <c r="R188" s="7">
        <f>Table13[[#This Row],[Số còn phải thu ĐK]]+Table13[[#This Row],[Giá Trị HD sau CK]]-Table13[[#This Row],[Số tiền đã thu]]</f>
        <v>0</v>
      </c>
      <c r="S188" s="6">
        <f>IF(Table13[[#This Row],[Ngày hóa đơn]]&lt;&gt;"",Table13[[#This Row],[Ngày hóa đơn]],IF(Table13[[#This Row],[Ngày hạch toán]]&lt;&gt;"",Table13[[#This Row],[Ngày hạch toán]],""))</f>
        <v>46020</v>
      </c>
      <c r="T188" s="7"/>
      <c r="U188" s="6">
        <f>IF(Table13[[#This Row],[Ngày tính CN]]="","",S188+T188)</f>
        <v>46020</v>
      </c>
      <c r="V188" s="32">
        <f ca="1">IF(Table13[[#This Row],[Hạn thanh toán]]="","",IF((U188-NOW())&lt;0,0,(U188-NOW())))</f>
        <v>0</v>
      </c>
      <c r="W188" s="32"/>
      <c r="X188" s="32" t="str">
        <f t="shared" ca="1" si="40"/>
        <v/>
      </c>
      <c r="Y188" s="2" t="str">
        <f t="shared" si="41"/>
        <v>Đã thanh toán</v>
      </c>
      <c r="Z188" s="42">
        <f t="shared" si="25"/>
        <v>46020</v>
      </c>
      <c r="AA188" s="42">
        <f t="shared" si="26"/>
        <v>46063</v>
      </c>
      <c r="AD188" s="2" t="str">
        <f>VLOOKUP($A188,MA_KH!$A:$Q,MA_KH!O$1,0)</f>
        <v>MEGA</v>
      </c>
      <c r="AE188" s="2" t="str">
        <f>VLOOKUP($A188,MA_KH!$A:$Q,MA_KH!P$1,0)</f>
        <v>CÔNG TY TNHH MM MEGA MARKET (VIỆT NAM)</v>
      </c>
      <c r="AG188" s="122" t="str">
        <f>Table13[[#This Row],[Số hóa đơn]]&amp;Table13[[#This Row],[Tổng giá trị]]</f>
        <v>000898972186050</v>
      </c>
    </row>
    <row r="189" spans="1:33" ht="25.5" hidden="1" customHeight="1">
      <c r="A189" s="54" t="s">
        <v>197</v>
      </c>
      <c r="B189" s="54" t="s">
        <v>198</v>
      </c>
      <c r="C189" s="55">
        <v>46020</v>
      </c>
      <c r="D189" s="54" t="s">
        <v>14929</v>
      </c>
      <c r="E189" s="55">
        <v>46020</v>
      </c>
      <c r="F189" s="54" t="s">
        <v>19085</v>
      </c>
      <c r="G189" s="54" t="s">
        <v>14930</v>
      </c>
      <c r="H189" s="56">
        <v>2024120</v>
      </c>
      <c r="I189" s="57">
        <v>0</v>
      </c>
      <c r="J189" s="56">
        <v>161930</v>
      </c>
      <c r="K189" s="56">
        <v>2186050</v>
      </c>
      <c r="L189" s="64" t="s">
        <v>41</v>
      </c>
      <c r="M189" s="6">
        <f>IFERROR(VLOOKUP(Table13[[#This Row],[Số hóa đơn]],'Chi tiết tt Mega gửi'!K:L,2,0),"")</f>
        <v>46063</v>
      </c>
      <c r="O189" s="32">
        <f>IF(Table13[[#This Row],[Phân loại]]="Tồn đầu kỳ",Table13[[#This Row],[Tổng giá trị]],0)</f>
        <v>2186050</v>
      </c>
      <c r="P189" s="7">
        <f>IF(Table13[[#This Row],[Số còn phải thu ĐK]]&lt;&gt;0,0,IF(Table13[[#This Row],[Phân loại]]="Bán hàng",Table13[[#This Row],[Tổng giá trị]],-Table13[[#This Row],[Tổng giá trị]]))</f>
        <v>0</v>
      </c>
      <c r="Q189" s="32">
        <f t="shared" si="39"/>
        <v>2186050</v>
      </c>
      <c r="R189" s="7">
        <f>Table13[[#This Row],[Số còn phải thu ĐK]]+Table13[[#This Row],[Giá Trị HD sau CK]]-Table13[[#This Row],[Số tiền đã thu]]</f>
        <v>0</v>
      </c>
      <c r="S189" s="6">
        <f>IF(Table13[[#This Row],[Ngày hóa đơn]]&lt;&gt;"",Table13[[#This Row],[Ngày hóa đơn]],IF(Table13[[#This Row],[Ngày hạch toán]]&lt;&gt;"",Table13[[#This Row],[Ngày hạch toán]],""))</f>
        <v>46020</v>
      </c>
      <c r="T189" s="7"/>
      <c r="U189" s="6">
        <f>IF(Table13[[#This Row],[Ngày tính CN]]="","",S189+T189)</f>
        <v>46020</v>
      </c>
      <c r="V189" s="32">
        <f ca="1">IF(Table13[[#This Row],[Hạn thanh toán]]="","",IF((U189-NOW())&lt;0,0,(U189-NOW())))</f>
        <v>0</v>
      </c>
      <c r="W189" s="32"/>
      <c r="X189" s="32" t="str">
        <f t="shared" ca="1" si="40"/>
        <v/>
      </c>
      <c r="Y189" s="2" t="str">
        <f t="shared" si="41"/>
        <v>Đã thanh toán</v>
      </c>
      <c r="Z189" s="42">
        <f t="shared" si="25"/>
        <v>46020</v>
      </c>
      <c r="AA189" s="42">
        <f t="shared" si="26"/>
        <v>46063</v>
      </c>
      <c r="AD189" s="2" t="str">
        <f>VLOOKUP($A189,MA_KH!$A:$Q,MA_KH!O$1,0)</f>
        <v>MEGA</v>
      </c>
      <c r="AE189" s="2" t="str">
        <f>VLOOKUP($A189,MA_KH!$A:$Q,MA_KH!P$1,0)</f>
        <v>CÔNG TY TNHH MM MEGA MARKET (VIỆT NAM)</v>
      </c>
      <c r="AG189" s="122" t="str">
        <f>Table13[[#This Row],[Số hóa đơn]]&amp;Table13[[#This Row],[Tổng giá trị]]</f>
        <v>000898982186050</v>
      </c>
    </row>
    <row r="190" spans="1:33" ht="25.5" hidden="1" customHeight="1">
      <c r="A190" s="54" t="s">
        <v>197</v>
      </c>
      <c r="B190" s="54" t="s">
        <v>198</v>
      </c>
      <c r="C190" s="55">
        <v>46020</v>
      </c>
      <c r="D190" s="54" t="s">
        <v>14931</v>
      </c>
      <c r="E190" s="55">
        <v>46020</v>
      </c>
      <c r="F190" s="54" t="s">
        <v>19086</v>
      </c>
      <c r="G190" s="54" t="s">
        <v>14932</v>
      </c>
      <c r="H190" s="56">
        <v>2957010</v>
      </c>
      <c r="I190" s="57">
        <v>0</v>
      </c>
      <c r="J190" s="56">
        <v>236561</v>
      </c>
      <c r="K190" s="56">
        <v>3193571</v>
      </c>
      <c r="L190" s="64" t="s">
        <v>41</v>
      </c>
      <c r="M190" s="6">
        <f>IFERROR(VLOOKUP(Table13[[#This Row],[Số hóa đơn]],'Chi tiết tt Mega gửi'!K:L,2,0),"")</f>
        <v>46063</v>
      </c>
      <c r="O190" s="32">
        <f>IF(Table13[[#This Row],[Phân loại]]="Tồn đầu kỳ",Table13[[#This Row],[Tổng giá trị]],0)</f>
        <v>3193571</v>
      </c>
      <c r="P190" s="7">
        <f>IF(Table13[[#This Row],[Số còn phải thu ĐK]]&lt;&gt;0,0,IF(Table13[[#This Row],[Phân loại]]="Bán hàng",Table13[[#This Row],[Tổng giá trị]],-Table13[[#This Row],[Tổng giá trị]]))</f>
        <v>0</v>
      </c>
      <c r="Q190" s="32">
        <f t="shared" si="39"/>
        <v>3193571</v>
      </c>
      <c r="R190" s="7">
        <f>Table13[[#This Row],[Số còn phải thu ĐK]]+Table13[[#This Row],[Giá Trị HD sau CK]]-Table13[[#This Row],[Số tiền đã thu]]</f>
        <v>0</v>
      </c>
      <c r="S190" s="6">
        <f>IF(Table13[[#This Row],[Ngày hóa đơn]]&lt;&gt;"",Table13[[#This Row],[Ngày hóa đơn]],IF(Table13[[#This Row],[Ngày hạch toán]]&lt;&gt;"",Table13[[#This Row],[Ngày hạch toán]],""))</f>
        <v>46020</v>
      </c>
      <c r="T190" s="7"/>
      <c r="U190" s="6">
        <f>IF(Table13[[#This Row],[Ngày tính CN]]="","",S190+T190)</f>
        <v>46020</v>
      </c>
      <c r="V190" s="32">
        <f ca="1">IF(Table13[[#This Row],[Hạn thanh toán]]="","",IF((U190-NOW())&lt;0,0,(U190-NOW())))</f>
        <v>0</v>
      </c>
      <c r="W190" s="32"/>
      <c r="X190" s="32" t="str">
        <f t="shared" ca="1" si="40"/>
        <v/>
      </c>
      <c r="Y190" s="2" t="str">
        <f t="shared" si="41"/>
        <v>Đã thanh toán</v>
      </c>
      <c r="Z190" s="42">
        <f t="shared" si="25"/>
        <v>46020</v>
      </c>
      <c r="AA190" s="42">
        <f t="shared" si="26"/>
        <v>46063</v>
      </c>
      <c r="AD190" s="2" t="str">
        <f>VLOOKUP($A190,MA_KH!$A:$Q,MA_KH!O$1,0)</f>
        <v>MEGA</v>
      </c>
      <c r="AE190" s="2" t="str">
        <f>VLOOKUP($A190,MA_KH!$A:$Q,MA_KH!P$1,0)</f>
        <v>CÔNG TY TNHH MM MEGA MARKET (VIỆT NAM)</v>
      </c>
      <c r="AG190" s="122" t="str">
        <f>Table13[[#This Row],[Số hóa đơn]]&amp;Table13[[#This Row],[Tổng giá trị]]</f>
        <v>000898993193571</v>
      </c>
    </row>
    <row r="191" spans="1:33" ht="25.5" hidden="1" customHeight="1">
      <c r="A191" s="54" t="s">
        <v>199</v>
      </c>
      <c r="B191" s="54" t="s">
        <v>200</v>
      </c>
      <c r="C191" s="55">
        <v>46020</v>
      </c>
      <c r="D191" s="54" t="s">
        <v>14933</v>
      </c>
      <c r="E191" s="55">
        <v>46020</v>
      </c>
      <c r="F191" s="54" t="s">
        <v>19087</v>
      </c>
      <c r="G191" s="54" t="s">
        <v>14934</v>
      </c>
      <c r="H191" s="56">
        <v>7894840</v>
      </c>
      <c r="I191" s="57">
        <v>0</v>
      </c>
      <c r="J191" s="56">
        <v>631587</v>
      </c>
      <c r="K191" s="56">
        <v>8526427</v>
      </c>
      <c r="L191" s="64" t="s">
        <v>41</v>
      </c>
      <c r="M191" s="6">
        <f>IFERROR(VLOOKUP(Table13[[#This Row],[Số hóa đơn]],'Chi tiết tt Mega gửi'!K:L,2,0),"")</f>
        <v>46063</v>
      </c>
      <c r="O191" s="32">
        <f>IF(Table13[[#This Row],[Phân loại]]="Tồn đầu kỳ",Table13[[#This Row],[Tổng giá trị]],0)</f>
        <v>8526427</v>
      </c>
      <c r="P191" s="7">
        <f>IF(Table13[[#This Row],[Số còn phải thu ĐK]]&lt;&gt;0,0,IF(Table13[[#This Row],[Phân loại]]="Bán hàng",Table13[[#This Row],[Tổng giá trị]],-Table13[[#This Row],[Tổng giá trị]]))</f>
        <v>0</v>
      </c>
      <c r="Q191" s="32">
        <f t="shared" si="39"/>
        <v>8526427</v>
      </c>
      <c r="R191" s="7">
        <f>Table13[[#This Row],[Số còn phải thu ĐK]]+Table13[[#This Row],[Giá Trị HD sau CK]]-Table13[[#This Row],[Số tiền đã thu]]</f>
        <v>0</v>
      </c>
      <c r="S191" s="6">
        <f>IF(Table13[[#This Row],[Ngày hóa đơn]]&lt;&gt;"",Table13[[#This Row],[Ngày hóa đơn]],IF(Table13[[#This Row],[Ngày hạch toán]]&lt;&gt;"",Table13[[#This Row],[Ngày hạch toán]],""))</f>
        <v>46020</v>
      </c>
      <c r="T191" s="7"/>
      <c r="U191" s="6">
        <f>IF(Table13[[#This Row],[Ngày tính CN]]="","",S191+T191)</f>
        <v>46020</v>
      </c>
      <c r="V191" s="32">
        <f ca="1">IF(Table13[[#This Row],[Hạn thanh toán]]="","",IF((U191-NOW())&lt;0,0,(U191-NOW())))</f>
        <v>0</v>
      </c>
      <c r="W191" s="32"/>
      <c r="X191" s="32" t="str">
        <f t="shared" ca="1" si="40"/>
        <v/>
      </c>
      <c r="Y191" s="2" t="str">
        <f t="shared" si="41"/>
        <v>Đã thanh toán</v>
      </c>
      <c r="Z191" s="42">
        <f t="shared" si="25"/>
        <v>46020</v>
      </c>
      <c r="AA191" s="42">
        <f t="shared" si="26"/>
        <v>46063</v>
      </c>
      <c r="AD191" s="2" t="str">
        <f>VLOOKUP($A191,MA_KH!$A:$Q,MA_KH!O$1,0)</f>
        <v>MEGA</v>
      </c>
      <c r="AE191" s="2" t="str">
        <f>VLOOKUP($A191,MA_KH!$A:$Q,MA_KH!P$1,0)</f>
        <v>CÔNG TY TNHH MM MEGA MARKET (VIỆT NAM)</v>
      </c>
      <c r="AG191" s="122" t="str">
        <f>Table13[[#This Row],[Số hóa đơn]]&amp;Table13[[#This Row],[Tổng giá trị]]</f>
        <v>000899008526427</v>
      </c>
    </row>
    <row r="192" spans="1:33" ht="25.5" hidden="1" customHeight="1">
      <c r="A192" s="54" t="s">
        <v>199</v>
      </c>
      <c r="B192" s="54" t="s">
        <v>200</v>
      </c>
      <c r="C192" s="55">
        <v>46020</v>
      </c>
      <c r="D192" s="54" t="s">
        <v>14935</v>
      </c>
      <c r="E192" s="55">
        <v>46020</v>
      </c>
      <c r="F192" s="54" t="s">
        <v>19088</v>
      </c>
      <c r="G192" s="54" t="s">
        <v>14936</v>
      </c>
      <c r="H192" s="56">
        <v>350000</v>
      </c>
      <c r="I192" s="57">
        <v>0</v>
      </c>
      <c r="J192" s="56">
        <v>28000</v>
      </c>
      <c r="K192" s="56">
        <v>378000</v>
      </c>
      <c r="L192" s="64" t="s">
        <v>41</v>
      </c>
      <c r="M192" s="6">
        <f>IFERROR(VLOOKUP(Table13[[#This Row],[Số hóa đơn]],'Chi tiết tt Mega gửi'!K:L,2,0),"")</f>
        <v>46063</v>
      </c>
      <c r="O192" s="32">
        <f>IF(Table13[[#This Row],[Phân loại]]="Tồn đầu kỳ",Table13[[#This Row],[Tổng giá trị]],0)</f>
        <v>378000</v>
      </c>
      <c r="P192" s="7">
        <f>IF(Table13[[#This Row],[Số còn phải thu ĐK]]&lt;&gt;0,0,IF(Table13[[#This Row],[Phân loại]]="Bán hàng",Table13[[#This Row],[Tổng giá trị]],-Table13[[#This Row],[Tổng giá trị]]))</f>
        <v>0</v>
      </c>
      <c r="Q192" s="32">
        <f t="shared" si="39"/>
        <v>378000</v>
      </c>
      <c r="R192" s="7">
        <f>Table13[[#This Row],[Số còn phải thu ĐK]]+Table13[[#This Row],[Giá Trị HD sau CK]]-Table13[[#This Row],[Số tiền đã thu]]</f>
        <v>0</v>
      </c>
      <c r="S192" s="6">
        <f>IF(Table13[[#This Row],[Ngày hóa đơn]]&lt;&gt;"",Table13[[#This Row],[Ngày hóa đơn]],IF(Table13[[#This Row],[Ngày hạch toán]]&lt;&gt;"",Table13[[#This Row],[Ngày hạch toán]],""))</f>
        <v>46020</v>
      </c>
      <c r="T192" s="7"/>
      <c r="U192" s="6">
        <f>IF(Table13[[#This Row],[Ngày tính CN]]="","",S192+T192)</f>
        <v>46020</v>
      </c>
      <c r="V192" s="32">
        <f ca="1">IF(Table13[[#This Row],[Hạn thanh toán]]="","",IF((U192-NOW())&lt;0,0,(U192-NOW())))</f>
        <v>0</v>
      </c>
      <c r="W192" s="32"/>
      <c r="X192" s="32" t="str">
        <f t="shared" ca="1" si="40"/>
        <v/>
      </c>
      <c r="Y192" s="2" t="str">
        <f t="shared" si="41"/>
        <v>Đã thanh toán</v>
      </c>
      <c r="Z192" s="42">
        <f t="shared" si="25"/>
        <v>46020</v>
      </c>
      <c r="AA192" s="42">
        <f t="shared" si="26"/>
        <v>46063</v>
      </c>
      <c r="AD192" s="2" t="str">
        <f>VLOOKUP($A192,MA_KH!$A:$Q,MA_KH!O$1,0)</f>
        <v>MEGA</v>
      </c>
      <c r="AE192" s="2" t="str">
        <f>VLOOKUP($A192,MA_KH!$A:$Q,MA_KH!P$1,0)</f>
        <v>CÔNG TY TNHH MM MEGA MARKET (VIỆT NAM)</v>
      </c>
      <c r="AG192" s="122" t="str">
        <f>Table13[[#This Row],[Số hóa đơn]]&amp;Table13[[#This Row],[Tổng giá trị]]</f>
        <v>00089901378000</v>
      </c>
    </row>
    <row r="193" spans="1:33" ht="25.5" hidden="1" customHeight="1">
      <c r="A193" s="54" t="s">
        <v>199</v>
      </c>
      <c r="B193" s="54" t="s">
        <v>200</v>
      </c>
      <c r="C193" s="55">
        <v>46020</v>
      </c>
      <c r="D193" s="54" t="s">
        <v>14937</v>
      </c>
      <c r="E193" s="55">
        <v>46020</v>
      </c>
      <c r="F193" s="54" t="s">
        <v>19089</v>
      </c>
      <c r="G193" s="54" t="s">
        <v>14938</v>
      </c>
      <c r="H193" s="56">
        <v>350000</v>
      </c>
      <c r="I193" s="57">
        <v>0</v>
      </c>
      <c r="J193" s="56">
        <v>28000</v>
      </c>
      <c r="K193" s="56">
        <v>378000</v>
      </c>
      <c r="L193" s="64" t="s">
        <v>41</v>
      </c>
      <c r="M193" s="6">
        <f>IFERROR(VLOOKUP(Table13[[#This Row],[Số hóa đơn]],'Chi tiết tt Mega gửi'!K:L,2,0),"")</f>
        <v>46063</v>
      </c>
      <c r="O193" s="32">
        <f>IF(Table13[[#This Row],[Phân loại]]="Tồn đầu kỳ",Table13[[#This Row],[Tổng giá trị]],0)</f>
        <v>378000</v>
      </c>
      <c r="P193" s="7">
        <f>IF(Table13[[#This Row],[Số còn phải thu ĐK]]&lt;&gt;0,0,IF(Table13[[#This Row],[Phân loại]]="Bán hàng",Table13[[#This Row],[Tổng giá trị]],-Table13[[#This Row],[Tổng giá trị]]))</f>
        <v>0</v>
      </c>
      <c r="Q193" s="32">
        <f t="shared" si="39"/>
        <v>378000</v>
      </c>
      <c r="R193" s="7">
        <f>Table13[[#This Row],[Số còn phải thu ĐK]]+Table13[[#This Row],[Giá Trị HD sau CK]]-Table13[[#This Row],[Số tiền đã thu]]</f>
        <v>0</v>
      </c>
      <c r="S193" s="6">
        <f>IF(Table13[[#This Row],[Ngày hóa đơn]]&lt;&gt;"",Table13[[#This Row],[Ngày hóa đơn]],IF(Table13[[#This Row],[Ngày hạch toán]]&lt;&gt;"",Table13[[#This Row],[Ngày hạch toán]],""))</f>
        <v>46020</v>
      </c>
      <c r="T193" s="7"/>
      <c r="U193" s="6">
        <f>IF(Table13[[#This Row],[Ngày tính CN]]="","",S193+T193)</f>
        <v>46020</v>
      </c>
      <c r="V193" s="32">
        <f ca="1">IF(Table13[[#This Row],[Hạn thanh toán]]="","",IF((U193-NOW())&lt;0,0,(U193-NOW())))</f>
        <v>0</v>
      </c>
      <c r="W193" s="32"/>
      <c r="X193" s="32" t="str">
        <f t="shared" ca="1" si="40"/>
        <v/>
      </c>
      <c r="Y193" s="2" t="str">
        <f t="shared" si="41"/>
        <v>Đã thanh toán</v>
      </c>
      <c r="Z193" s="42">
        <f t="shared" si="25"/>
        <v>46020</v>
      </c>
      <c r="AA193" s="42">
        <f t="shared" si="26"/>
        <v>46063</v>
      </c>
      <c r="AD193" s="2" t="str">
        <f>VLOOKUP($A193,MA_KH!$A:$Q,MA_KH!O$1,0)</f>
        <v>MEGA</v>
      </c>
      <c r="AE193" s="2" t="str">
        <f>VLOOKUP($A193,MA_KH!$A:$Q,MA_KH!P$1,0)</f>
        <v>CÔNG TY TNHH MM MEGA MARKET (VIỆT NAM)</v>
      </c>
      <c r="AG193" s="122" t="str">
        <f>Table13[[#This Row],[Số hóa đơn]]&amp;Table13[[#This Row],[Tổng giá trị]]</f>
        <v>00089902378000</v>
      </c>
    </row>
    <row r="194" spans="1:33" ht="25.5" hidden="1" customHeight="1">
      <c r="A194" s="54" t="s">
        <v>295</v>
      </c>
      <c r="B194" s="54" t="s">
        <v>296</v>
      </c>
      <c r="C194" s="55">
        <v>46020</v>
      </c>
      <c r="D194" s="54" t="s">
        <v>14939</v>
      </c>
      <c r="E194" s="55">
        <v>46020</v>
      </c>
      <c r="F194" s="54" t="s">
        <v>19090</v>
      </c>
      <c r="G194" s="54" t="s">
        <v>14940</v>
      </c>
      <c r="H194" s="56">
        <v>3877540</v>
      </c>
      <c r="I194" s="57">
        <v>0</v>
      </c>
      <c r="J194" s="56">
        <v>310203</v>
      </c>
      <c r="K194" s="56">
        <v>4187743</v>
      </c>
      <c r="L194" s="64" t="s">
        <v>41</v>
      </c>
      <c r="M194" s="6">
        <f>IFERROR(VLOOKUP(Table13[[#This Row],[Số hóa đơn]],'Chi tiết tt Mega gửi'!K:L,2,0),"")</f>
        <v>46063</v>
      </c>
      <c r="O194" s="32">
        <f>IF(Table13[[#This Row],[Phân loại]]="Tồn đầu kỳ",Table13[[#This Row],[Tổng giá trị]],0)</f>
        <v>4187743</v>
      </c>
      <c r="P194" s="7">
        <f>IF(Table13[[#This Row],[Số còn phải thu ĐK]]&lt;&gt;0,0,IF(Table13[[#This Row],[Phân loại]]="Bán hàng",Table13[[#This Row],[Tổng giá trị]],-Table13[[#This Row],[Tổng giá trị]]))</f>
        <v>0</v>
      </c>
      <c r="Q194" s="32">
        <f t="shared" si="39"/>
        <v>4187743</v>
      </c>
      <c r="R194" s="7">
        <f>Table13[[#This Row],[Số còn phải thu ĐK]]+Table13[[#This Row],[Giá Trị HD sau CK]]-Table13[[#This Row],[Số tiền đã thu]]</f>
        <v>0</v>
      </c>
      <c r="S194" s="6">
        <f>IF(Table13[[#This Row],[Ngày hóa đơn]]&lt;&gt;"",Table13[[#This Row],[Ngày hóa đơn]],IF(Table13[[#This Row],[Ngày hạch toán]]&lt;&gt;"",Table13[[#This Row],[Ngày hạch toán]],""))</f>
        <v>46020</v>
      </c>
      <c r="T194" s="7"/>
      <c r="U194" s="6">
        <f>IF(Table13[[#This Row],[Ngày tính CN]]="","",S194+T194)</f>
        <v>46020</v>
      </c>
      <c r="V194" s="32">
        <f ca="1">IF(Table13[[#This Row],[Hạn thanh toán]]="","",IF((U194-NOW())&lt;0,0,(U194-NOW())))</f>
        <v>0</v>
      </c>
      <c r="W194" s="32"/>
      <c r="X194" s="32" t="str">
        <f t="shared" ca="1" si="40"/>
        <v/>
      </c>
      <c r="Y194" s="2" t="str">
        <f t="shared" si="41"/>
        <v>Đã thanh toán</v>
      </c>
      <c r="Z194" s="42">
        <f t="shared" si="25"/>
        <v>46020</v>
      </c>
      <c r="AA194" s="42">
        <f t="shared" si="26"/>
        <v>46063</v>
      </c>
      <c r="AD194" s="2" t="str">
        <f>VLOOKUP($A194,MA_KH!$A:$Q,MA_KH!O$1,0)</f>
        <v>MEGA</v>
      </c>
      <c r="AE194" s="2" t="str">
        <f>VLOOKUP($A194,MA_KH!$A:$Q,MA_KH!P$1,0)</f>
        <v>CÔNG TY TNHH MM MEGA MARKET (VIỆT NAM)</v>
      </c>
      <c r="AG194" s="122" t="str">
        <f>Table13[[#This Row],[Số hóa đơn]]&amp;Table13[[#This Row],[Tổng giá trị]]</f>
        <v>000899034187743</v>
      </c>
    </row>
    <row r="195" spans="1:33" ht="25.5" hidden="1" customHeight="1">
      <c r="A195" s="54" t="s">
        <v>295</v>
      </c>
      <c r="B195" s="54" t="s">
        <v>296</v>
      </c>
      <c r="C195" s="55">
        <v>46020</v>
      </c>
      <c r="D195" s="54" t="s">
        <v>14941</v>
      </c>
      <c r="E195" s="55">
        <v>46020</v>
      </c>
      <c r="F195" s="54" t="s">
        <v>19091</v>
      </c>
      <c r="G195" s="54" t="s">
        <v>14942</v>
      </c>
      <c r="H195" s="56">
        <v>3846600</v>
      </c>
      <c r="I195" s="57">
        <v>0</v>
      </c>
      <c r="J195" s="56">
        <v>307728</v>
      </c>
      <c r="K195" s="56">
        <v>4154328</v>
      </c>
      <c r="L195" s="64" t="s">
        <v>41</v>
      </c>
      <c r="M195" s="6">
        <f>IFERROR(VLOOKUP(Table13[[#This Row],[Số hóa đơn]],'Chi tiết tt Mega gửi'!K:L,2,0),"")</f>
        <v>46063</v>
      </c>
      <c r="O195" s="32">
        <f>IF(Table13[[#This Row],[Phân loại]]="Tồn đầu kỳ",Table13[[#This Row],[Tổng giá trị]],0)</f>
        <v>4154328</v>
      </c>
      <c r="P195" s="7">
        <f>IF(Table13[[#This Row],[Số còn phải thu ĐK]]&lt;&gt;0,0,IF(Table13[[#This Row],[Phân loại]]="Bán hàng",Table13[[#This Row],[Tổng giá trị]],-Table13[[#This Row],[Tổng giá trị]]))</f>
        <v>0</v>
      </c>
      <c r="Q195" s="32">
        <f t="shared" si="39"/>
        <v>4154328</v>
      </c>
      <c r="R195" s="7">
        <f>Table13[[#This Row],[Số còn phải thu ĐK]]+Table13[[#This Row],[Giá Trị HD sau CK]]-Table13[[#This Row],[Số tiền đã thu]]</f>
        <v>0</v>
      </c>
      <c r="S195" s="6">
        <f>IF(Table13[[#This Row],[Ngày hóa đơn]]&lt;&gt;"",Table13[[#This Row],[Ngày hóa đơn]],IF(Table13[[#This Row],[Ngày hạch toán]]&lt;&gt;"",Table13[[#This Row],[Ngày hạch toán]],""))</f>
        <v>46020</v>
      </c>
      <c r="T195" s="7"/>
      <c r="U195" s="6">
        <f>IF(Table13[[#This Row],[Ngày tính CN]]="","",S195+T195)</f>
        <v>46020</v>
      </c>
      <c r="V195" s="32">
        <f ca="1">IF(Table13[[#This Row],[Hạn thanh toán]]="","",IF((U195-NOW())&lt;0,0,(U195-NOW())))</f>
        <v>0</v>
      </c>
      <c r="W195" s="32"/>
      <c r="X195" s="32" t="str">
        <f t="shared" ca="1" si="40"/>
        <v/>
      </c>
      <c r="Y195" s="2" t="str">
        <f t="shared" si="41"/>
        <v>Đã thanh toán</v>
      </c>
      <c r="Z195" s="42">
        <f t="shared" si="25"/>
        <v>46020</v>
      </c>
      <c r="AA195" s="42">
        <f t="shared" si="26"/>
        <v>46063</v>
      </c>
      <c r="AD195" s="2" t="str">
        <f>VLOOKUP($A195,MA_KH!$A:$Q,MA_KH!O$1,0)</f>
        <v>MEGA</v>
      </c>
      <c r="AE195" s="2" t="str">
        <f>VLOOKUP($A195,MA_KH!$A:$Q,MA_KH!P$1,0)</f>
        <v>CÔNG TY TNHH MM MEGA MARKET (VIỆT NAM)</v>
      </c>
      <c r="AG195" s="122" t="str">
        <f>Table13[[#This Row],[Số hóa đơn]]&amp;Table13[[#This Row],[Tổng giá trị]]</f>
        <v>000899044154328</v>
      </c>
    </row>
    <row r="196" spans="1:33" ht="25.5" hidden="1" customHeight="1">
      <c r="A196" s="58" t="s">
        <v>295</v>
      </c>
      <c r="B196" s="58" t="s">
        <v>296</v>
      </c>
      <c r="C196" s="59">
        <v>46020</v>
      </c>
      <c r="D196" s="58" t="s">
        <v>14943</v>
      </c>
      <c r="E196" s="59">
        <v>46020</v>
      </c>
      <c r="F196" s="58" t="s">
        <v>19092</v>
      </c>
      <c r="G196" s="58" t="s">
        <v>14944</v>
      </c>
      <c r="H196" s="60">
        <v>558030</v>
      </c>
      <c r="I196" s="61">
        <v>0</v>
      </c>
      <c r="J196" s="60">
        <v>44642</v>
      </c>
      <c r="K196" s="60">
        <v>602672</v>
      </c>
      <c r="L196" s="64" t="s">
        <v>41</v>
      </c>
      <c r="M196" s="6">
        <f>IFERROR(VLOOKUP(Table13[[#This Row],[Số hóa đơn]],'Chi tiết tt Mega gửi'!K:L,2,0),"")</f>
        <v>46063</v>
      </c>
      <c r="O196" s="32">
        <f>IF(Table13[[#This Row],[Phân loại]]="Tồn đầu kỳ",Table13[[#This Row],[Tổng giá trị]],0)</f>
        <v>602672</v>
      </c>
      <c r="P196" s="7">
        <f>IF(Table13[[#This Row],[Số còn phải thu ĐK]]&lt;&gt;0,0,IF(Table13[[#This Row],[Phân loại]]="Bán hàng",Table13[[#This Row],[Tổng giá trị]],-Table13[[#This Row],[Tổng giá trị]]))</f>
        <v>0</v>
      </c>
      <c r="Q196" s="32">
        <f t="shared" si="39"/>
        <v>602672</v>
      </c>
      <c r="R196" s="7">
        <f>Table13[[#This Row],[Số còn phải thu ĐK]]+Table13[[#This Row],[Giá Trị HD sau CK]]-Table13[[#This Row],[Số tiền đã thu]]</f>
        <v>0</v>
      </c>
      <c r="S196" s="6">
        <f>IF(Table13[[#This Row],[Ngày hóa đơn]]&lt;&gt;"",Table13[[#This Row],[Ngày hóa đơn]],IF(Table13[[#This Row],[Ngày hạch toán]]&lt;&gt;"",Table13[[#This Row],[Ngày hạch toán]],""))</f>
        <v>46020</v>
      </c>
      <c r="T196" s="7"/>
      <c r="U196" s="6">
        <f>IF(Table13[[#This Row],[Ngày tính CN]]="","",S196+T196)</f>
        <v>46020</v>
      </c>
      <c r="V196" s="32">
        <f ca="1">IF(Table13[[#This Row],[Hạn thanh toán]]="","",IF((U196-NOW())&lt;0,0,(U196-NOW())))</f>
        <v>0</v>
      </c>
      <c r="W196" s="32"/>
      <c r="X196" s="32" t="str">
        <f t="shared" ca="1" si="40"/>
        <v/>
      </c>
      <c r="Y196" s="2" t="str">
        <f t="shared" si="41"/>
        <v>Đã thanh toán</v>
      </c>
      <c r="Z196" s="42">
        <f t="shared" ref="Z196:Z259" si="42">IF(S196="","",S196)</f>
        <v>46020</v>
      </c>
      <c r="AA196" s="42">
        <f t="shared" ref="AA196:AA259" si="43">IF(M196="","",M196)</f>
        <v>46063</v>
      </c>
      <c r="AD196" s="2" t="str">
        <f>VLOOKUP($A196,MA_KH!$A:$Q,MA_KH!O$1,0)</f>
        <v>MEGA</v>
      </c>
      <c r="AE196" s="2" t="str">
        <f>VLOOKUP($A196,MA_KH!$A:$Q,MA_KH!P$1,0)</f>
        <v>CÔNG TY TNHH MM MEGA MARKET (VIỆT NAM)</v>
      </c>
      <c r="AG196" s="122" t="str">
        <f>Table13[[#This Row],[Số hóa đơn]]&amp;Table13[[#This Row],[Tổng giá trị]]</f>
        <v>00089905602672</v>
      </c>
    </row>
    <row r="197" spans="1:33" ht="25.5" hidden="1" customHeight="1">
      <c r="A197" s="54" t="s">
        <v>101</v>
      </c>
      <c r="B197" s="54" t="s">
        <v>102</v>
      </c>
      <c r="C197" s="55">
        <v>46021</v>
      </c>
      <c r="D197" s="54" t="s">
        <v>14945</v>
      </c>
      <c r="E197" s="55">
        <v>46021</v>
      </c>
      <c r="F197" s="54" t="s">
        <v>19093</v>
      </c>
      <c r="G197" s="54" t="s">
        <v>14946</v>
      </c>
      <c r="H197" s="56">
        <v>2024120</v>
      </c>
      <c r="I197" s="57">
        <v>0</v>
      </c>
      <c r="J197" s="56">
        <v>161930</v>
      </c>
      <c r="K197" s="56">
        <v>2186050</v>
      </c>
      <c r="L197" s="64" t="s">
        <v>41</v>
      </c>
      <c r="M197" s="6">
        <f>IFERROR(VLOOKUP(Table13[[#This Row],[Số hóa đơn]],'Chi tiết tt Mega gửi'!K:L,2,0),"")</f>
        <v>46063</v>
      </c>
      <c r="O197" s="32">
        <f>IF(Table13[[#This Row],[Phân loại]]="Tồn đầu kỳ",Table13[[#This Row],[Tổng giá trị]],0)</f>
        <v>2186050</v>
      </c>
      <c r="P197" s="7">
        <f>IF(Table13[[#This Row],[Số còn phải thu ĐK]]&lt;&gt;0,0,IF(Table13[[#This Row],[Phân loại]]="Bán hàng",Table13[[#This Row],[Tổng giá trị]],-Table13[[#This Row],[Tổng giá trị]]))</f>
        <v>0</v>
      </c>
      <c r="Q197" s="32">
        <f t="shared" si="39"/>
        <v>2186050</v>
      </c>
      <c r="R197" s="7">
        <f>Table13[[#This Row],[Số còn phải thu ĐK]]+Table13[[#This Row],[Giá Trị HD sau CK]]-Table13[[#This Row],[Số tiền đã thu]]</f>
        <v>0</v>
      </c>
      <c r="S197" s="6">
        <f>IF(Table13[[#This Row],[Ngày hóa đơn]]&lt;&gt;"",Table13[[#This Row],[Ngày hóa đơn]],IF(Table13[[#This Row],[Ngày hạch toán]]&lt;&gt;"",Table13[[#This Row],[Ngày hạch toán]],""))</f>
        <v>46021</v>
      </c>
      <c r="T197" s="7"/>
      <c r="U197" s="6">
        <f>IF(Table13[[#This Row],[Ngày tính CN]]="","",S197+T197)</f>
        <v>46021</v>
      </c>
      <c r="V197" s="32">
        <f ca="1">IF(Table13[[#This Row],[Hạn thanh toán]]="","",IF((U197-NOW())&lt;0,0,(U197-NOW())))</f>
        <v>0</v>
      </c>
      <c r="W197" s="32"/>
      <c r="X197" s="32" t="str">
        <f t="shared" ca="1" si="40"/>
        <v/>
      </c>
      <c r="Y197" s="2" t="str">
        <f t="shared" si="41"/>
        <v>Đã thanh toán</v>
      </c>
      <c r="Z197" s="42">
        <f t="shared" si="42"/>
        <v>46021</v>
      </c>
      <c r="AA197" s="42">
        <f t="shared" si="43"/>
        <v>46063</v>
      </c>
      <c r="AD197" s="2" t="str">
        <f>VLOOKUP($A197,MA_KH!$A:$Q,MA_KH!O$1,0)</f>
        <v>MEGA</v>
      </c>
      <c r="AE197" s="2" t="str">
        <f>VLOOKUP($A197,MA_KH!$A:$Q,MA_KH!P$1,0)</f>
        <v>CÔNG TY TNHH MM MEGA MARKET (VIỆT NAM)</v>
      </c>
      <c r="AG197" s="122" t="str">
        <f>Table13[[#This Row],[Số hóa đơn]]&amp;Table13[[#This Row],[Tổng giá trị]]</f>
        <v>000898162186050</v>
      </c>
    </row>
    <row r="198" spans="1:33" ht="25.5" hidden="1" customHeight="1">
      <c r="A198" s="58" t="s">
        <v>101</v>
      </c>
      <c r="B198" s="58" t="s">
        <v>102</v>
      </c>
      <c r="C198" s="59">
        <v>46021</v>
      </c>
      <c r="D198" s="58" t="s">
        <v>14947</v>
      </c>
      <c r="E198" s="59">
        <v>46021</v>
      </c>
      <c r="F198" s="58" t="s">
        <v>19094</v>
      </c>
      <c r="G198" s="58" t="s">
        <v>14948</v>
      </c>
      <c r="H198" s="60">
        <v>1425000</v>
      </c>
      <c r="I198" s="61">
        <v>0</v>
      </c>
      <c r="J198" s="60">
        <v>114000</v>
      </c>
      <c r="K198" s="60">
        <v>1539000</v>
      </c>
      <c r="L198" s="64" t="s">
        <v>41</v>
      </c>
      <c r="M198" s="6">
        <f>IFERROR(VLOOKUP(Table13[[#This Row],[Số hóa đơn]],'Chi tiết tt Mega gửi'!K:L,2,0),"")</f>
        <v>46063</v>
      </c>
      <c r="O198" s="32">
        <f>IF(Table13[[#This Row],[Phân loại]]="Tồn đầu kỳ",Table13[[#This Row],[Tổng giá trị]],0)</f>
        <v>1539000</v>
      </c>
      <c r="P198" s="7">
        <f>IF(Table13[[#This Row],[Số còn phải thu ĐK]]&lt;&gt;0,0,IF(Table13[[#This Row],[Phân loại]]="Bán hàng",Table13[[#This Row],[Tổng giá trị]],-Table13[[#This Row],[Tổng giá trị]]))</f>
        <v>0</v>
      </c>
      <c r="Q198" s="32">
        <f t="shared" si="39"/>
        <v>1539000</v>
      </c>
      <c r="R198" s="7">
        <f>Table13[[#This Row],[Số còn phải thu ĐK]]+Table13[[#This Row],[Giá Trị HD sau CK]]-Table13[[#This Row],[Số tiền đã thu]]</f>
        <v>0</v>
      </c>
      <c r="S198" s="6">
        <f>IF(Table13[[#This Row],[Ngày hóa đơn]]&lt;&gt;"",Table13[[#This Row],[Ngày hóa đơn]],IF(Table13[[#This Row],[Ngày hạch toán]]&lt;&gt;"",Table13[[#This Row],[Ngày hạch toán]],""))</f>
        <v>46021</v>
      </c>
      <c r="T198" s="7"/>
      <c r="U198" s="6">
        <f>IF(Table13[[#This Row],[Ngày tính CN]]="","",S198+T198)</f>
        <v>46021</v>
      </c>
      <c r="V198" s="32">
        <f ca="1">IF(Table13[[#This Row],[Hạn thanh toán]]="","",IF((U198-NOW())&lt;0,0,(U198-NOW())))</f>
        <v>0</v>
      </c>
      <c r="W198" s="32"/>
      <c r="X198" s="32" t="str">
        <f t="shared" ca="1" si="40"/>
        <v/>
      </c>
      <c r="Y198" s="2" t="str">
        <f t="shared" si="41"/>
        <v>Đã thanh toán</v>
      </c>
      <c r="Z198" s="42">
        <f t="shared" si="42"/>
        <v>46021</v>
      </c>
      <c r="AA198" s="42">
        <f t="shared" si="43"/>
        <v>46063</v>
      </c>
      <c r="AD198" s="2" t="str">
        <f>VLOOKUP($A198,MA_KH!$A:$Q,MA_KH!O$1,0)</f>
        <v>MEGA</v>
      </c>
      <c r="AE198" s="2" t="str">
        <f>VLOOKUP($A198,MA_KH!$A:$Q,MA_KH!P$1,0)</f>
        <v>CÔNG TY TNHH MM MEGA MARKET (VIỆT NAM)</v>
      </c>
      <c r="AG198" s="122" t="str">
        <f>Table13[[#This Row],[Số hóa đơn]]&amp;Table13[[#This Row],[Tổng giá trị]]</f>
        <v>000898171539000</v>
      </c>
    </row>
    <row r="199" spans="1:33" ht="25.5" hidden="1" customHeight="1">
      <c r="A199" s="54" t="s">
        <v>250</v>
      </c>
      <c r="B199" s="54" t="s">
        <v>251</v>
      </c>
      <c r="C199" s="55">
        <v>46021</v>
      </c>
      <c r="D199" s="54" t="s">
        <v>14949</v>
      </c>
      <c r="E199" s="55">
        <v>46021</v>
      </c>
      <c r="F199" s="54" t="s">
        <v>19095</v>
      </c>
      <c r="G199" s="54" t="s">
        <v>14950</v>
      </c>
      <c r="H199" s="56">
        <v>2024120</v>
      </c>
      <c r="I199" s="57">
        <v>0</v>
      </c>
      <c r="J199" s="56">
        <v>161930</v>
      </c>
      <c r="K199" s="56">
        <v>2186050</v>
      </c>
      <c r="L199" s="64" t="s">
        <v>41</v>
      </c>
      <c r="M199" s="6">
        <f>IFERROR(VLOOKUP(Table13[[#This Row],[Số hóa đơn]],'Chi tiết tt Mega gửi'!K:L,2,0),"")</f>
        <v>46063</v>
      </c>
      <c r="O199" s="32">
        <f>IF(Table13[[#This Row],[Phân loại]]="Tồn đầu kỳ",Table13[[#This Row],[Tổng giá trị]],0)</f>
        <v>2186050</v>
      </c>
      <c r="P199" s="7">
        <f>IF(Table13[[#This Row],[Số còn phải thu ĐK]]&lt;&gt;0,0,IF(Table13[[#This Row],[Phân loại]]="Bán hàng",Table13[[#This Row],[Tổng giá trị]],-Table13[[#This Row],[Tổng giá trị]]))</f>
        <v>0</v>
      </c>
      <c r="Q199" s="32">
        <f t="shared" si="39"/>
        <v>2186050</v>
      </c>
      <c r="R199" s="7">
        <f>Table13[[#This Row],[Số còn phải thu ĐK]]+Table13[[#This Row],[Giá Trị HD sau CK]]-Table13[[#This Row],[Số tiền đã thu]]</f>
        <v>0</v>
      </c>
      <c r="S199" s="6">
        <f>IF(Table13[[#This Row],[Ngày hóa đơn]]&lt;&gt;"",Table13[[#This Row],[Ngày hóa đơn]],IF(Table13[[#This Row],[Ngày hạch toán]]&lt;&gt;"",Table13[[#This Row],[Ngày hạch toán]],""))</f>
        <v>46021</v>
      </c>
      <c r="T199" s="7"/>
      <c r="U199" s="6">
        <f>IF(Table13[[#This Row],[Ngày tính CN]]="","",S199+T199)</f>
        <v>46021</v>
      </c>
      <c r="V199" s="32">
        <f ca="1">IF(Table13[[#This Row],[Hạn thanh toán]]="","",IF((U199-NOW())&lt;0,0,(U199-NOW())))</f>
        <v>0</v>
      </c>
      <c r="W199" s="32"/>
      <c r="X199" s="32" t="str">
        <f t="shared" ca="1" si="40"/>
        <v/>
      </c>
      <c r="Y199" s="2" t="str">
        <f t="shared" si="41"/>
        <v>Đã thanh toán</v>
      </c>
      <c r="Z199" s="42">
        <f t="shared" si="42"/>
        <v>46021</v>
      </c>
      <c r="AA199" s="42">
        <f t="shared" si="43"/>
        <v>46063</v>
      </c>
      <c r="AD199" s="2" t="str">
        <f>VLOOKUP($A199,MA_KH!$A:$Q,MA_KH!O$1,0)</f>
        <v>MEGA</v>
      </c>
      <c r="AE199" s="2" t="str">
        <f>VLOOKUP($A199,MA_KH!$A:$Q,MA_KH!P$1,0)</f>
        <v>CÔNG TY TNHH MM MEGA MARKET (VIỆT NAM)</v>
      </c>
      <c r="AG199" s="122" t="str">
        <f>Table13[[#This Row],[Số hóa đơn]]&amp;Table13[[#This Row],[Tổng giá trị]]</f>
        <v>000900942186050</v>
      </c>
    </row>
    <row r="200" spans="1:33" ht="25.5" hidden="1" customHeight="1">
      <c r="A200" s="54" t="s">
        <v>250</v>
      </c>
      <c r="B200" s="54" t="s">
        <v>251</v>
      </c>
      <c r="C200" s="55">
        <v>46021</v>
      </c>
      <c r="D200" s="54" t="s">
        <v>14951</v>
      </c>
      <c r="E200" s="55">
        <v>46021</v>
      </c>
      <c r="F200" s="54" t="s">
        <v>19096</v>
      </c>
      <c r="G200" s="54" t="s">
        <v>14952</v>
      </c>
      <c r="H200" s="56">
        <v>2745652</v>
      </c>
      <c r="I200" s="57">
        <v>0</v>
      </c>
      <c r="J200" s="56">
        <v>219652</v>
      </c>
      <c r="K200" s="56">
        <v>2965304</v>
      </c>
      <c r="L200" s="64" t="s">
        <v>41</v>
      </c>
      <c r="M200" s="6">
        <f>IFERROR(VLOOKUP(Table13[[#This Row],[Số hóa đơn]],'Chi tiết tt Mega gửi'!K:L,2,0),"")</f>
        <v>46063</v>
      </c>
      <c r="O200" s="32">
        <f>IF(Table13[[#This Row],[Phân loại]]="Tồn đầu kỳ",Table13[[#This Row],[Tổng giá trị]],0)</f>
        <v>2965304</v>
      </c>
      <c r="P200" s="7">
        <f>IF(Table13[[#This Row],[Số còn phải thu ĐK]]&lt;&gt;0,0,IF(Table13[[#This Row],[Phân loại]]="Bán hàng",Table13[[#This Row],[Tổng giá trị]],-Table13[[#This Row],[Tổng giá trị]]))</f>
        <v>0</v>
      </c>
      <c r="Q200" s="32">
        <f t="shared" si="39"/>
        <v>2965304</v>
      </c>
      <c r="R200" s="7">
        <f>Table13[[#This Row],[Số còn phải thu ĐK]]+Table13[[#This Row],[Giá Trị HD sau CK]]-Table13[[#This Row],[Số tiền đã thu]]</f>
        <v>0</v>
      </c>
      <c r="S200" s="6">
        <f>IF(Table13[[#This Row],[Ngày hóa đơn]]&lt;&gt;"",Table13[[#This Row],[Ngày hóa đơn]],IF(Table13[[#This Row],[Ngày hạch toán]]&lt;&gt;"",Table13[[#This Row],[Ngày hạch toán]],""))</f>
        <v>46021</v>
      </c>
      <c r="T200" s="7"/>
      <c r="U200" s="6">
        <f>IF(Table13[[#This Row],[Ngày tính CN]]="","",S200+T200)</f>
        <v>46021</v>
      </c>
      <c r="V200" s="32">
        <f ca="1">IF(Table13[[#This Row],[Hạn thanh toán]]="","",IF((U200-NOW())&lt;0,0,(U200-NOW())))</f>
        <v>0</v>
      </c>
      <c r="W200" s="32"/>
      <c r="X200" s="32" t="str">
        <f t="shared" ca="1" si="40"/>
        <v/>
      </c>
      <c r="Y200" s="2" t="str">
        <f t="shared" si="41"/>
        <v>Đã thanh toán</v>
      </c>
      <c r="Z200" s="42">
        <f t="shared" si="42"/>
        <v>46021</v>
      </c>
      <c r="AA200" s="42">
        <f t="shared" si="43"/>
        <v>46063</v>
      </c>
      <c r="AD200" s="2" t="str">
        <f>VLOOKUP($A200,MA_KH!$A:$Q,MA_KH!O$1,0)</f>
        <v>MEGA</v>
      </c>
      <c r="AE200" s="2" t="str">
        <f>VLOOKUP($A200,MA_KH!$A:$Q,MA_KH!P$1,0)</f>
        <v>CÔNG TY TNHH MM MEGA MARKET (VIỆT NAM)</v>
      </c>
      <c r="AG200" s="122" t="str">
        <f>Table13[[#This Row],[Số hóa đơn]]&amp;Table13[[#This Row],[Tổng giá trị]]</f>
        <v>000900962965304</v>
      </c>
    </row>
    <row r="201" spans="1:33" ht="25.5" hidden="1" customHeight="1">
      <c r="A201" s="58" t="s">
        <v>258</v>
      </c>
      <c r="B201" s="58" t="s">
        <v>259</v>
      </c>
      <c r="C201" s="59">
        <v>46021</v>
      </c>
      <c r="D201" s="58" t="s">
        <v>14953</v>
      </c>
      <c r="E201" s="59">
        <v>46021</v>
      </c>
      <c r="F201" s="58" t="s">
        <v>19097</v>
      </c>
      <c r="G201" s="58" t="s">
        <v>14954</v>
      </c>
      <c r="H201" s="60">
        <v>1452745</v>
      </c>
      <c r="I201" s="61">
        <v>0</v>
      </c>
      <c r="J201" s="60">
        <v>116220</v>
      </c>
      <c r="K201" s="60">
        <v>1568965</v>
      </c>
      <c r="L201" s="64" t="s">
        <v>41</v>
      </c>
      <c r="M201" s="6">
        <f>IFERROR(VLOOKUP(Table13[[#This Row],[Số hóa đơn]],'Chi tiết tt Mega gửi'!K:L,2,0),"")</f>
        <v>46063</v>
      </c>
      <c r="O201" s="32">
        <f>IF(Table13[[#This Row],[Phân loại]]="Tồn đầu kỳ",Table13[[#This Row],[Tổng giá trị]],0)</f>
        <v>1568965</v>
      </c>
      <c r="P201" s="7">
        <f>IF(Table13[[#This Row],[Số còn phải thu ĐK]]&lt;&gt;0,0,IF(Table13[[#This Row],[Phân loại]]="Bán hàng",Table13[[#This Row],[Tổng giá trị]],-Table13[[#This Row],[Tổng giá trị]]))</f>
        <v>0</v>
      </c>
      <c r="Q201" s="32">
        <f t="shared" si="39"/>
        <v>1568965</v>
      </c>
      <c r="R201" s="7">
        <f>Table13[[#This Row],[Số còn phải thu ĐK]]+Table13[[#This Row],[Giá Trị HD sau CK]]-Table13[[#This Row],[Số tiền đã thu]]</f>
        <v>0</v>
      </c>
      <c r="S201" s="6">
        <f>IF(Table13[[#This Row],[Ngày hóa đơn]]&lt;&gt;"",Table13[[#This Row],[Ngày hóa đơn]],IF(Table13[[#This Row],[Ngày hạch toán]]&lt;&gt;"",Table13[[#This Row],[Ngày hạch toán]],""))</f>
        <v>46021</v>
      </c>
      <c r="T201" s="7"/>
      <c r="U201" s="6">
        <f>IF(Table13[[#This Row],[Ngày tính CN]]="","",S201+T201)</f>
        <v>46021</v>
      </c>
      <c r="V201" s="32">
        <f ca="1">IF(Table13[[#This Row],[Hạn thanh toán]]="","",IF((U201-NOW())&lt;0,0,(U201-NOW())))</f>
        <v>0</v>
      </c>
      <c r="W201" s="32"/>
      <c r="X201" s="32" t="str">
        <f t="shared" ca="1" si="40"/>
        <v/>
      </c>
      <c r="Y201" s="2" t="str">
        <f t="shared" si="41"/>
        <v>Đã thanh toán</v>
      </c>
      <c r="Z201" s="42">
        <f t="shared" si="42"/>
        <v>46021</v>
      </c>
      <c r="AA201" s="42">
        <f t="shared" si="43"/>
        <v>46063</v>
      </c>
      <c r="AD201" s="2" t="str">
        <f>VLOOKUP($A201,MA_KH!$A:$Q,MA_KH!O$1,0)</f>
        <v>MEGA</v>
      </c>
      <c r="AE201" s="2" t="str">
        <f>VLOOKUP($A201,MA_KH!$A:$Q,MA_KH!P$1,0)</f>
        <v>CÔNG TY TNHH MM MEGA MARKET (VIỆT NAM)</v>
      </c>
      <c r="AG201" s="122" t="str">
        <f>Table13[[#This Row],[Số hóa đơn]]&amp;Table13[[#This Row],[Tổng giá trị]]</f>
        <v>000900981568965</v>
      </c>
    </row>
    <row r="202" spans="1:33" ht="25.5" hidden="1" customHeight="1">
      <c r="A202" s="54" t="s">
        <v>189</v>
      </c>
      <c r="B202" s="54" t="s">
        <v>190</v>
      </c>
      <c r="C202" s="55">
        <v>46022</v>
      </c>
      <c r="D202" s="54" t="s">
        <v>14965</v>
      </c>
      <c r="E202" s="55">
        <v>46022</v>
      </c>
      <c r="F202" s="54" t="s">
        <v>19098</v>
      </c>
      <c r="G202" s="54" t="s">
        <v>14966</v>
      </c>
      <c r="H202" s="56">
        <v>5914020</v>
      </c>
      <c r="I202" s="57">
        <v>0</v>
      </c>
      <c r="J202" s="56">
        <v>473122</v>
      </c>
      <c r="K202" s="56">
        <v>6387142</v>
      </c>
      <c r="L202" s="64" t="s">
        <v>41</v>
      </c>
      <c r="M202" s="6">
        <f>IFERROR(VLOOKUP(Table13[[#This Row],[Số hóa đơn]],'Chi tiết tt Mega gửi'!K:L,2,0),"")</f>
        <v>46063</v>
      </c>
      <c r="O202" s="32">
        <f>IF(Table13[[#This Row],[Phân loại]]="Tồn đầu kỳ",Table13[[#This Row],[Tổng giá trị]],0)</f>
        <v>6387142</v>
      </c>
      <c r="P202" s="7">
        <f>IF(Table13[[#This Row],[Số còn phải thu ĐK]]&lt;&gt;0,0,IF(Table13[[#This Row],[Phân loại]]="Bán hàng",Table13[[#This Row],[Tổng giá trị]],-Table13[[#This Row],[Tổng giá trị]]))</f>
        <v>0</v>
      </c>
      <c r="Q202" s="32">
        <f t="shared" si="39"/>
        <v>6387142</v>
      </c>
      <c r="R202" s="7">
        <f>Table13[[#This Row],[Số còn phải thu ĐK]]+Table13[[#This Row],[Giá Trị HD sau CK]]-Table13[[#This Row],[Số tiền đã thu]]</f>
        <v>0</v>
      </c>
      <c r="S202" s="6">
        <f>IF(Table13[[#This Row],[Ngày hóa đơn]]&lt;&gt;"",Table13[[#This Row],[Ngày hóa đơn]],IF(Table13[[#This Row],[Ngày hạch toán]]&lt;&gt;"",Table13[[#This Row],[Ngày hạch toán]],""))</f>
        <v>46022</v>
      </c>
      <c r="T202" s="7"/>
      <c r="U202" s="6">
        <f>IF(Table13[[#This Row],[Ngày tính CN]]="","",S202+T202)</f>
        <v>46022</v>
      </c>
      <c r="V202" s="32">
        <f ca="1">IF(Table13[[#This Row],[Hạn thanh toán]]="","",IF((U202-NOW())&lt;0,0,(U202-NOW())))</f>
        <v>0</v>
      </c>
      <c r="W202" s="32"/>
      <c r="X202" s="32" t="str">
        <f t="shared" ca="1" si="40"/>
        <v/>
      </c>
      <c r="Y202" s="2" t="str">
        <f t="shared" si="41"/>
        <v>Đã thanh toán</v>
      </c>
      <c r="Z202" s="42">
        <f t="shared" si="42"/>
        <v>46022</v>
      </c>
      <c r="AA202" s="42">
        <f t="shared" si="43"/>
        <v>46063</v>
      </c>
      <c r="AD202" s="2" t="str">
        <f>VLOOKUP($A202,MA_KH!$A:$Q,MA_KH!O$1,0)</f>
        <v>MEGA</v>
      </c>
      <c r="AE202" s="2" t="str">
        <f>VLOOKUP($A202,MA_KH!$A:$Q,MA_KH!P$1,0)</f>
        <v>CÔNG TY TNHH MM MEGA MARKET (VIỆT NAM)</v>
      </c>
      <c r="AG202" s="122" t="str">
        <f>Table13[[#This Row],[Số hóa đơn]]&amp;Table13[[#This Row],[Tổng giá trị]]</f>
        <v>000899086387142</v>
      </c>
    </row>
    <row r="203" spans="1:33" ht="25.5" hidden="1" customHeight="1">
      <c r="A203" s="54" t="s">
        <v>189</v>
      </c>
      <c r="B203" s="54" t="s">
        <v>190</v>
      </c>
      <c r="C203" s="55">
        <v>46022</v>
      </c>
      <c r="D203" s="54" t="s">
        <v>14967</v>
      </c>
      <c r="E203" s="55">
        <v>46022</v>
      </c>
      <c r="F203" s="54" t="s">
        <v>19099</v>
      </c>
      <c r="G203" s="54" t="s">
        <v>14968</v>
      </c>
      <c r="H203" s="56">
        <v>6072360</v>
      </c>
      <c r="I203" s="57">
        <v>0</v>
      </c>
      <c r="J203" s="56">
        <v>485789</v>
      </c>
      <c r="K203" s="56">
        <v>6558149</v>
      </c>
      <c r="L203" s="64" t="s">
        <v>41</v>
      </c>
      <c r="M203" s="6">
        <f>IFERROR(VLOOKUP(Table13[[#This Row],[Số hóa đơn]],'Chi tiết tt Mega gửi'!K:L,2,0),"")</f>
        <v>46063</v>
      </c>
      <c r="O203" s="32">
        <f>IF(Table13[[#This Row],[Phân loại]]="Tồn đầu kỳ",Table13[[#This Row],[Tổng giá trị]],0)</f>
        <v>6558149</v>
      </c>
      <c r="P203" s="7">
        <f>IF(Table13[[#This Row],[Số còn phải thu ĐK]]&lt;&gt;0,0,IF(Table13[[#This Row],[Phân loại]]="Bán hàng",Table13[[#This Row],[Tổng giá trị]],-Table13[[#This Row],[Tổng giá trị]]))</f>
        <v>0</v>
      </c>
      <c r="Q203" s="32">
        <f t="shared" si="39"/>
        <v>6558149</v>
      </c>
      <c r="R203" s="7">
        <f>Table13[[#This Row],[Số còn phải thu ĐK]]+Table13[[#This Row],[Giá Trị HD sau CK]]-Table13[[#This Row],[Số tiền đã thu]]</f>
        <v>0</v>
      </c>
      <c r="S203" s="6">
        <f>IF(Table13[[#This Row],[Ngày hóa đơn]]&lt;&gt;"",Table13[[#This Row],[Ngày hóa đơn]],IF(Table13[[#This Row],[Ngày hạch toán]]&lt;&gt;"",Table13[[#This Row],[Ngày hạch toán]],""))</f>
        <v>46022</v>
      </c>
      <c r="T203" s="7"/>
      <c r="U203" s="6">
        <f>IF(Table13[[#This Row],[Ngày tính CN]]="","",S203+T203)</f>
        <v>46022</v>
      </c>
      <c r="V203" s="32">
        <f ca="1">IF(Table13[[#This Row],[Hạn thanh toán]]="","",IF((U203-NOW())&lt;0,0,(U203-NOW())))</f>
        <v>0</v>
      </c>
      <c r="W203" s="32"/>
      <c r="X203" s="32" t="str">
        <f t="shared" ca="1" si="40"/>
        <v/>
      </c>
      <c r="Y203" s="2" t="str">
        <f t="shared" si="41"/>
        <v>Đã thanh toán</v>
      </c>
      <c r="Z203" s="42">
        <f t="shared" si="42"/>
        <v>46022</v>
      </c>
      <c r="AA203" s="42">
        <f t="shared" si="43"/>
        <v>46063</v>
      </c>
      <c r="AD203" s="2" t="str">
        <f>VLOOKUP($A203,MA_KH!$A:$Q,MA_KH!O$1,0)</f>
        <v>MEGA</v>
      </c>
      <c r="AE203" s="2" t="str">
        <f>VLOOKUP($A203,MA_KH!$A:$Q,MA_KH!P$1,0)</f>
        <v>CÔNG TY TNHH MM MEGA MARKET (VIỆT NAM)</v>
      </c>
      <c r="AG203" s="122" t="str">
        <f>Table13[[#This Row],[Số hóa đơn]]&amp;Table13[[#This Row],[Tổng giá trị]]</f>
        <v>000899096558149</v>
      </c>
    </row>
    <row r="204" spans="1:33" ht="25.5" hidden="1" customHeight="1">
      <c r="A204" s="54" t="s">
        <v>189</v>
      </c>
      <c r="B204" s="54" t="s">
        <v>190</v>
      </c>
      <c r="C204" s="55">
        <v>46022</v>
      </c>
      <c r="D204" s="54" t="s">
        <v>14969</v>
      </c>
      <c r="E204" s="55">
        <v>46022</v>
      </c>
      <c r="F204" s="54" t="s">
        <v>19100</v>
      </c>
      <c r="G204" s="54" t="s">
        <v>14970</v>
      </c>
      <c r="H204" s="56">
        <v>2843660</v>
      </c>
      <c r="I204" s="57">
        <v>0</v>
      </c>
      <c r="J204" s="56">
        <v>227493</v>
      </c>
      <c r="K204" s="56">
        <v>3071153</v>
      </c>
      <c r="L204" s="64" t="s">
        <v>41</v>
      </c>
      <c r="M204" s="6">
        <f>IFERROR(VLOOKUP(Table13[[#This Row],[Số hóa đơn]],'Chi tiết tt Mega gửi'!K:L,2,0),"")</f>
        <v>46063</v>
      </c>
      <c r="O204" s="32">
        <f>IF(Table13[[#This Row],[Phân loại]]="Tồn đầu kỳ",Table13[[#This Row],[Tổng giá trị]],0)</f>
        <v>3071153</v>
      </c>
      <c r="P204" s="7">
        <f>IF(Table13[[#This Row],[Số còn phải thu ĐK]]&lt;&gt;0,0,IF(Table13[[#This Row],[Phân loại]]="Bán hàng",Table13[[#This Row],[Tổng giá trị]],-Table13[[#This Row],[Tổng giá trị]]))</f>
        <v>0</v>
      </c>
      <c r="Q204" s="32">
        <f t="shared" si="39"/>
        <v>3071153</v>
      </c>
      <c r="R204" s="7">
        <f>Table13[[#This Row],[Số còn phải thu ĐK]]+Table13[[#This Row],[Giá Trị HD sau CK]]-Table13[[#This Row],[Số tiền đã thu]]</f>
        <v>0</v>
      </c>
      <c r="S204" s="6">
        <f>IF(Table13[[#This Row],[Ngày hóa đơn]]&lt;&gt;"",Table13[[#This Row],[Ngày hóa đơn]],IF(Table13[[#This Row],[Ngày hạch toán]]&lt;&gt;"",Table13[[#This Row],[Ngày hạch toán]],""))</f>
        <v>46022</v>
      </c>
      <c r="T204" s="7"/>
      <c r="U204" s="6">
        <f>IF(Table13[[#This Row],[Ngày tính CN]]="","",S204+T204)</f>
        <v>46022</v>
      </c>
      <c r="V204" s="32">
        <f ca="1">IF(Table13[[#This Row],[Hạn thanh toán]]="","",IF((U204-NOW())&lt;0,0,(U204-NOW())))</f>
        <v>0</v>
      </c>
      <c r="W204" s="32"/>
      <c r="X204" s="32" t="str">
        <f t="shared" ca="1" si="40"/>
        <v/>
      </c>
      <c r="Y204" s="2" t="str">
        <f t="shared" si="41"/>
        <v>Đã thanh toán</v>
      </c>
      <c r="Z204" s="42">
        <f t="shared" si="42"/>
        <v>46022</v>
      </c>
      <c r="AA204" s="42">
        <f t="shared" si="43"/>
        <v>46063</v>
      </c>
      <c r="AD204" s="2" t="str">
        <f>VLOOKUP($A204,MA_KH!$A:$Q,MA_KH!O$1,0)</f>
        <v>MEGA</v>
      </c>
      <c r="AE204" s="2" t="str">
        <f>VLOOKUP($A204,MA_KH!$A:$Q,MA_KH!P$1,0)</f>
        <v>CÔNG TY TNHH MM MEGA MARKET (VIỆT NAM)</v>
      </c>
      <c r="AG204" s="122" t="str">
        <f>Table13[[#This Row],[Số hóa đơn]]&amp;Table13[[#This Row],[Tổng giá trị]]</f>
        <v>000899103071153</v>
      </c>
    </row>
    <row r="205" spans="1:33" ht="25.5" hidden="1" customHeight="1">
      <c r="A205" s="54" t="s">
        <v>250</v>
      </c>
      <c r="B205" s="54" t="s">
        <v>251</v>
      </c>
      <c r="C205" s="55">
        <v>46022</v>
      </c>
      <c r="D205" s="54" t="s">
        <v>14971</v>
      </c>
      <c r="E205" s="55">
        <v>46022</v>
      </c>
      <c r="F205" s="54" t="s">
        <v>19101</v>
      </c>
      <c r="G205" s="54" t="s">
        <v>14972</v>
      </c>
      <c r="H205" s="56">
        <v>1822480</v>
      </c>
      <c r="I205" s="57">
        <v>0</v>
      </c>
      <c r="J205" s="56">
        <v>145798</v>
      </c>
      <c r="K205" s="56">
        <v>1968278</v>
      </c>
      <c r="L205" s="64" t="s">
        <v>41</v>
      </c>
      <c r="M205" s="6">
        <f>IFERROR(VLOOKUP(Table13[[#This Row],[Số hóa đơn]],'Chi tiết tt Mega gửi'!K:L,2,0),"")</f>
        <v>46063</v>
      </c>
      <c r="O205" s="32">
        <f>IF(Table13[[#This Row],[Phân loại]]="Tồn đầu kỳ",Table13[[#This Row],[Tổng giá trị]],0)</f>
        <v>1968278</v>
      </c>
      <c r="P205" s="7">
        <f>IF(Table13[[#This Row],[Số còn phải thu ĐK]]&lt;&gt;0,0,IF(Table13[[#This Row],[Phân loại]]="Bán hàng",Table13[[#This Row],[Tổng giá trị]],-Table13[[#This Row],[Tổng giá trị]]))</f>
        <v>0</v>
      </c>
      <c r="Q205" s="32">
        <f t="shared" si="39"/>
        <v>1968278</v>
      </c>
      <c r="R205" s="7">
        <f>Table13[[#This Row],[Số còn phải thu ĐK]]+Table13[[#This Row],[Giá Trị HD sau CK]]-Table13[[#This Row],[Số tiền đã thu]]</f>
        <v>0</v>
      </c>
      <c r="S205" s="6">
        <f>IF(Table13[[#This Row],[Ngày hóa đơn]]&lt;&gt;"",Table13[[#This Row],[Ngày hóa đơn]],IF(Table13[[#This Row],[Ngày hạch toán]]&lt;&gt;"",Table13[[#This Row],[Ngày hạch toán]],""))</f>
        <v>46022</v>
      </c>
      <c r="T205" s="7"/>
      <c r="U205" s="6">
        <f>IF(Table13[[#This Row],[Ngày tính CN]]="","",S205+T205)</f>
        <v>46022</v>
      </c>
      <c r="V205" s="32">
        <f ca="1">IF(Table13[[#This Row],[Hạn thanh toán]]="","",IF((U205-NOW())&lt;0,0,(U205-NOW())))</f>
        <v>0</v>
      </c>
      <c r="W205" s="32"/>
      <c r="X205" s="32" t="str">
        <f t="shared" ca="1" si="40"/>
        <v/>
      </c>
      <c r="Y205" s="2" t="str">
        <f t="shared" si="41"/>
        <v>Đã thanh toán</v>
      </c>
      <c r="Z205" s="42">
        <f t="shared" si="42"/>
        <v>46022</v>
      </c>
      <c r="AA205" s="42">
        <f t="shared" si="43"/>
        <v>46063</v>
      </c>
      <c r="AD205" s="2" t="str">
        <f>VLOOKUP($A205,MA_KH!$A:$Q,MA_KH!O$1,0)</f>
        <v>MEGA</v>
      </c>
      <c r="AE205" s="2" t="str">
        <f>VLOOKUP($A205,MA_KH!$A:$Q,MA_KH!P$1,0)</f>
        <v>CÔNG TY TNHH MM MEGA MARKET (VIỆT NAM)</v>
      </c>
      <c r="AG205" s="122" t="str">
        <f>Table13[[#This Row],[Số hóa đơn]]&amp;Table13[[#This Row],[Tổng giá trị]]</f>
        <v>000900951968278</v>
      </c>
    </row>
    <row r="206" spans="1:33" ht="25.5" hidden="1" customHeight="1">
      <c r="A206" s="54" t="s">
        <v>258</v>
      </c>
      <c r="B206" s="54" t="s">
        <v>259</v>
      </c>
      <c r="C206" s="55">
        <v>46022</v>
      </c>
      <c r="D206" s="54" t="s">
        <v>14973</v>
      </c>
      <c r="E206" s="55">
        <v>46022</v>
      </c>
      <c r="F206" s="54" t="s">
        <v>19102</v>
      </c>
      <c r="G206" s="54" t="s">
        <v>14974</v>
      </c>
      <c r="H206" s="56">
        <v>4048240</v>
      </c>
      <c r="I206" s="57">
        <v>0</v>
      </c>
      <c r="J206" s="56">
        <v>323859</v>
      </c>
      <c r="K206" s="56">
        <v>4372099</v>
      </c>
      <c r="L206" s="64" t="s">
        <v>41</v>
      </c>
      <c r="M206" s="6">
        <f>IFERROR(VLOOKUP(Table13[[#This Row],[Số hóa đơn]],'Chi tiết tt Mega gửi'!K:L,2,0),"")</f>
        <v>46063</v>
      </c>
      <c r="O206" s="32">
        <f>IF(Table13[[#This Row],[Phân loại]]="Tồn đầu kỳ",Table13[[#This Row],[Tổng giá trị]],0)</f>
        <v>4372099</v>
      </c>
      <c r="P206" s="7">
        <f>IF(Table13[[#This Row],[Số còn phải thu ĐK]]&lt;&gt;0,0,IF(Table13[[#This Row],[Phân loại]]="Bán hàng",Table13[[#This Row],[Tổng giá trị]],-Table13[[#This Row],[Tổng giá trị]]))</f>
        <v>0</v>
      </c>
      <c r="Q206" s="32">
        <f t="shared" si="39"/>
        <v>4372099</v>
      </c>
      <c r="R206" s="7">
        <f>Table13[[#This Row],[Số còn phải thu ĐK]]+Table13[[#This Row],[Giá Trị HD sau CK]]-Table13[[#This Row],[Số tiền đã thu]]</f>
        <v>0</v>
      </c>
      <c r="S206" s="6">
        <f>IF(Table13[[#This Row],[Ngày hóa đơn]]&lt;&gt;"",Table13[[#This Row],[Ngày hóa đơn]],IF(Table13[[#This Row],[Ngày hạch toán]]&lt;&gt;"",Table13[[#This Row],[Ngày hạch toán]],""))</f>
        <v>46022</v>
      </c>
      <c r="T206" s="7"/>
      <c r="U206" s="6">
        <f>IF(Table13[[#This Row],[Ngày tính CN]]="","",S206+T206)</f>
        <v>46022</v>
      </c>
      <c r="V206" s="32">
        <f ca="1">IF(Table13[[#This Row],[Hạn thanh toán]]="","",IF((U206-NOW())&lt;0,0,(U206-NOW())))</f>
        <v>0</v>
      </c>
      <c r="W206" s="32"/>
      <c r="X206" s="32" t="str">
        <f t="shared" ca="1" si="40"/>
        <v/>
      </c>
      <c r="Y206" s="2" t="str">
        <f t="shared" si="41"/>
        <v>Đã thanh toán</v>
      </c>
      <c r="Z206" s="42">
        <f t="shared" si="42"/>
        <v>46022</v>
      </c>
      <c r="AA206" s="42">
        <f t="shared" si="43"/>
        <v>46063</v>
      </c>
      <c r="AD206" s="2" t="str">
        <f>VLOOKUP($A206,MA_KH!$A:$Q,MA_KH!O$1,0)</f>
        <v>MEGA</v>
      </c>
      <c r="AE206" s="2" t="str">
        <f>VLOOKUP($A206,MA_KH!$A:$Q,MA_KH!P$1,0)</f>
        <v>CÔNG TY TNHH MM MEGA MARKET (VIỆT NAM)</v>
      </c>
      <c r="AG206" s="122" t="str">
        <f>Table13[[#This Row],[Số hóa đơn]]&amp;Table13[[#This Row],[Tổng giá trị]]</f>
        <v>000900974372099</v>
      </c>
    </row>
    <row r="207" spans="1:33" ht="25.5" hidden="1" customHeight="1">
      <c r="A207" s="54" t="s">
        <v>189</v>
      </c>
      <c r="B207" s="54" t="s">
        <v>190</v>
      </c>
      <c r="C207" s="55">
        <v>46022</v>
      </c>
      <c r="D207" s="54" t="s">
        <v>14975</v>
      </c>
      <c r="E207" s="55">
        <v>46022</v>
      </c>
      <c r="F207" s="54" t="s">
        <v>19103</v>
      </c>
      <c r="G207" s="54" t="s">
        <v>14976</v>
      </c>
      <c r="H207" s="56">
        <v>8626090</v>
      </c>
      <c r="I207" s="57">
        <v>0</v>
      </c>
      <c r="J207" s="56">
        <v>690087</v>
      </c>
      <c r="K207" s="56">
        <v>9316177</v>
      </c>
      <c r="L207" s="64" t="s">
        <v>41</v>
      </c>
      <c r="M207" s="6">
        <f>IFERROR(VLOOKUP(Table13[[#This Row],[Số hóa đơn]],'Chi tiết tt Mega gửi'!K:L,2,0),"")</f>
        <v>46063</v>
      </c>
      <c r="O207" s="32">
        <f>IF(Table13[[#This Row],[Phân loại]]="Tồn đầu kỳ",Table13[[#This Row],[Tổng giá trị]],0)</f>
        <v>9316177</v>
      </c>
      <c r="P207" s="7">
        <f>IF(Table13[[#This Row],[Số còn phải thu ĐK]]&lt;&gt;0,0,IF(Table13[[#This Row],[Phân loại]]="Bán hàng",Table13[[#This Row],[Tổng giá trị]],-Table13[[#This Row],[Tổng giá trị]]))</f>
        <v>0</v>
      </c>
      <c r="Q207" s="32">
        <f t="shared" si="39"/>
        <v>9316177</v>
      </c>
      <c r="R207" s="7">
        <f>Table13[[#This Row],[Số còn phải thu ĐK]]+Table13[[#This Row],[Giá Trị HD sau CK]]-Table13[[#This Row],[Số tiền đã thu]]</f>
        <v>0</v>
      </c>
      <c r="S207" s="6">
        <f>IF(Table13[[#This Row],[Ngày hóa đơn]]&lt;&gt;"",Table13[[#This Row],[Ngày hóa đơn]],IF(Table13[[#This Row],[Ngày hạch toán]]&lt;&gt;"",Table13[[#This Row],[Ngày hạch toán]],""))</f>
        <v>46022</v>
      </c>
      <c r="T207" s="7"/>
      <c r="U207" s="6">
        <f>IF(Table13[[#This Row],[Ngày tính CN]]="","",S207+T207)</f>
        <v>46022</v>
      </c>
      <c r="V207" s="32">
        <f ca="1">IF(Table13[[#This Row],[Hạn thanh toán]]="","",IF((U207-NOW())&lt;0,0,(U207-NOW())))</f>
        <v>0</v>
      </c>
      <c r="W207" s="32"/>
      <c r="X207" s="32" t="str">
        <f t="shared" ca="1" si="40"/>
        <v/>
      </c>
      <c r="Y207" s="2" t="str">
        <f t="shared" si="41"/>
        <v>Đã thanh toán</v>
      </c>
      <c r="Z207" s="42">
        <f t="shared" si="42"/>
        <v>46022</v>
      </c>
      <c r="AA207" s="42">
        <f t="shared" si="43"/>
        <v>46063</v>
      </c>
      <c r="AD207" s="2" t="str">
        <f>VLOOKUP($A207,MA_KH!$A:$Q,MA_KH!O$1,0)</f>
        <v>MEGA</v>
      </c>
      <c r="AE207" s="2" t="str">
        <f>VLOOKUP($A207,MA_KH!$A:$Q,MA_KH!P$1,0)</f>
        <v>CÔNG TY TNHH MM MEGA MARKET (VIỆT NAM)</v>
      </c>
      <c r="AG207" s="122" t="str">
        <f>Table13[[#This Row],[Số hóa đơn]]&amp;Table13[[#This Row],[Tổng giá trị]]</f>
        <v>000900589316177</v>
      </c>
    </row>
    <row r="208" spans="1:33" ht="25.5" hidden="1" customHeight="1">
      <c r="A208" s="58" t="s">
        <v>189</v>
      </c>
      <c r="B208" s="58" t="s">
        <v>190</v>
      </c>
      <c r="C208" s="59">
        <v>46022</v>
      </c>
      <c r="D208" s="58" t="s">
        <v>14977</v>
      </c>
      <c r="E208" s="59">
        <v>46022</v>
      </c>
      <c r="F208" s="58" t="s">
        <v>19104</v>
      </c>
      <c r="G208" s="58" t="s">
        <v>14978</v>
      </c>
      <c r="H208" s="60">
        <v>5409520</v>
      </c>
      <c r="I208" s="61">
        <v>0</v>
      </c>
      <c r="J208" s="60">
        <v>432762</v>
      </c>
      <c r="K208" s="60">
        <v>5842282</v>
      </c>
      <c r="L208" s="64" t="s">
        <v>41</v>
      </c>
      <c r="M208" s="6">
        <f>IFERROR(VLOOKUP(Table13[[#This Row],[Số hóa đơn]],'Chi tiết tt Mega gửi'!K:L,2,0),"")</f>
        <v>46063</v>
      </c>
      <c r="O208" s="32">
        <f>IF(Table13[[#This Row],[Phân loại]]="Tồn đầu kỳ",Table13[[#This Row],[Tổng giá trị]],0)</f>
        <v>5842282</v>
      </c>
      <c r="P208" s="7">
        <f>IF(Table13[[#This Row],[Số còn phải thu ĐK]]&lt;&gt;0,0,IF(Table13[[#This Row],[Phân loại]]="Bán hàng",Table13[[#This Row],[Tổng giá trị]],-Table13[[#This Row],[Tổng giá trị]]))</f>
        <v>0</v>
      </c>
      <c r="Q208" s="32">
        <f t="shared" si="39"/>
        <v>5842282</v>
      </c>
      <c r="R208" s="7">
        <f>Table13[[#This Row],[Số còn phải thu ĐK]]+Table13[[#This Row],[Giá Trị HD sau CK]]-Table13[[#This Row],[Số tiền đã thu]]</f>
        <v>0</v>
      </c>
      <c r="S208" s="6">
        <f>IF(Table13[[#This Row],[Ngày hóa đơn]]&lt;&gt;"",Table13[[#This Row],[Ngày hóa đơn]],IF(Table13[[#This Row],[Ngày hạch toán]]&lt;&gt;"",Table13[[#This Row],[Ngày hạch toán]],""))</f>
        <v>46022</v>
      </c>
      <c r="T208" s="7"/>
      <c r="U208" s="6">
        <f>IF(Table13[[#This Row],[Ngày tính CN]]="","",S208+T208)</f>
        <v>46022</v>
      </c>
      <c r="V208" s="32">
        <f ca="1">IF(Table13[[#This Row],[Hạn thanh toán]]="","",IF((U208-NOW())&lt;0,0,(U208-NOW())))</f>
        <v>0</v>
      </c>
      <c r="W208" s="32"/>
      <c r="X208" s="32" t="str">
        <f t="shared" ca="1" si="40"/>
        <v/>
      </c>
      <c r="Y208" s="2" t="str">
        <f t="shared" si="41"/>
        <v>Đã thanh toán</v>
      </c>
      <c r="Z208" s="42">
        <f t="shared" si="42"/>
        <v>46022</v>
      </c>
      <c r="AA208" s="42">
        <f t="shared" si="43"/>
        <v>46063</v>
      </c>
      <c r="AD208" s="2" t="str">
        <f>VLOOKUP($A208,MA_KH!$A:$Q,MA_KH!O$1,0)</f>
        <v>MEGA</v>
      </c>
      <c r="AE208" s="2" t="str">
        <f>VLOOKUP($A208,MA_KH!$A:$Q,MA_KH!P$1,0)</f>
        <v>CÔNG TY TNHH MM MEGA MARKET (VIỆT NAM)</v>
      </c>
      <c r="AG208" s="122" t="str">
        <f>Table13[[#This Row],[Số hóa đơn]]&amp;Table13[[#This Row],[Tổng giá trị]]</f>
        <v>000900875842282</v>
      </c>
    </row>
    <row r="209" spans="1:33" ht="25.5" hidden="1" customHeight="1">
      <c r="A209" s="58" t="s">
        <v>189</v>
      </c>
      <c r="B209" s="58" t="s">
        <v>190</v>
      </c>
      <c r="C209" s="59">
        <v>46016</v>
      </c>
      <c r="D209" s="58" t="s">
        <v>14804</v>
      </c>
      <c r="E209" s="59">
        <v>46016</v>
      </c>
      <c r="F209" s="58" t="s">
        <v>19105</v>
      </c>
      <c r="G209" s="58" t="s">
        <v>14771</v>
      </c>
      <c r="H209" s="60">
        <v>-1044718</v>
      </c>
      <c r="I209" s="61">
        <v>0</v>
      </c>
      <c r="J209" s="60">
        <v>-83578</v>
      </c>
      <c r="K209" s="60">
        <v>-1128296</v>
      </c>
      <c r="L209" s="64" t="s">
        <v>41</v>
      </c>
      <c r="M209" s="6">
        <f>IFERROR(VLOOKUP(Table13[[#This Row],[Số hóa đơn]],'Chi tiết tt Mega gửi'!K:L,2,0),"")</f>
        <v>46034</v>
      </c>
      <c r="O209" s="32">
        <f>IF(Table13[[#This Row],[Phân loại]]="Tồn đầu kỳ",Table13[[#This Row],[Tổng giá trị]],0)</f>
        <v>-1128296</v>
      </c>
      <c r="P209" s="7">
        <f>IF(Table13[[#This Row],[Số còn phải thu ĐK]]&lt;&gt;0,0,IF(Table13[[#This Row],[Phân loại]]="Bán hàng",Table13[[#This Row],[Tổng giá trị]],-Table13[[#This Row],[Tổng giá trị]]))</f>
        <v>0</v>
      </c>
      <c r="Q209" s="32">
        <f t="shared" si="39"/>
        <v>-1128296</v>
      </c>
      <c r="R209" s="7">
        <f>Table13[[#This Row],[Số còn phải thu ĐK]]+Table13[[#This Row],[Giá Trị HD sau CK]]-Table13[[#This Row],[Số tiền đã thu]]</f>
        <v>0</v>
      </c>
      <c r="S209" s="6">
        <f>IF(Table13[[#This Row],[Ngày hóa đơn]]&lt;&gt;"",Table13[[#This Row],[Ngày hóa đơn]],IF(Table13[[#This Row],[Ngày hạch toán]]&lt;&gt;"",Table13[[#This Row],[Ngày hạch toán]],""))</f>
        <v>46016</v>
      </c>
      <c r="T209" s="7"/>
      <c r="U209" s="6">
        <f>IF(Table13[[#This Row],[Ngày tính CN]]="","",S209+T209)</f>
        <v>46016</v>
      </c>
      <c r="V209" s="32">
        <f ca="1">IF(Table13[[#This Row],[Hạn thanh toán]]="","",IF((U209-NOW())&lt;0,0,(U209-NOW())))</f>
        <v>0</v>
      </c>
      <c r="W209" s="32"/>
      <c r="X209" s="32" t="str">
        <f t="shared" ca="1" si="40"/>
        <v/>
      </c>
      <c r="Y209" s="2" t="str">
        <f t="shared" si="41"/>
        <v>Đã thanh toán</v>
      </c>
      <c r="Z209" s="42">
        <f t="shared" si="42"/>
        <v>46016</v>
      </c>
      <c r="AA209" s="42">
        <f t="shared" si="43"/>
        <v>46034</v>
      </c>
      <c r="AD209" s="2" t="str">
        <f>VLOOKUP($A209,MA_KH!$A:$Q,MA_KH!O$1,0)</f>
        <v>MEGA</v>
      </c>
      <c r="AE209" s="2" t="str">
        <f>VLOOKUP($A209,MA_KH!$A:$Q,MA_KH!P$1,0)</f>
        <v>CÔNG TY TNHH MM MEGA MARKET (VIỆT NAM)</v>
      </c>
      <c r="AG209" s="122" t="str">
        <f>Table13[[#This Row],[Số hóa đơn]]&amp;Table13[[#This Row],[Tổng giá trị]]</f>
        <v>00000398-1128296</v>
      </c>
    </row>
    <row r="210" spans="1:33" ht="25.5" hidden="1" customHeight="1">
      <c r="A210" s="54" t="s">
        <v>258</v>
      </c>
      <c r="B210" s="54" t="s">
        <v>259</v>
      </c>
      <c r="C210" s="55">
        <v>46016</v>
      </c>
      <c r="D210" s="54" t="s">
        <v>14805</v>
      </c>
      <c r="E210" s="55">
        <v>46016</v>
      </c>
      <c r="F210" s="54" t="s">
        <v>19106</v>
      </c>
      <c r="G210" s="54" t="s">
        <v>14806</v>
      </c>
      <c r="H210" s="56">
        <v>-539488</v>
      </c>
      <c r="I210" s="57">
        <v>0</v>
      </c>
      <c r="J210" s="56">
        <v>-43159</v>
      </c>
      <c r="K210" s="56">
        <v>-582647</v>
      </c>
      <c r="L210" s="64" t="s">
        <v>41</v>
      </c>
      <c r="M210" s="6">
        <f>IFERROR(VLOOKUP(Table13[[#This Row],[Số hóa đơn]],'Chi tiết tt Mega gửi'!K:L,2,0),"")</f>
        <v>46034</v>
      </c>
      <c r="O210" s="32">
        <f>IF(Table13[[#This Row],[Phân loại]]="Tồn đầu kỳ",Table13[[#This Row],[Tổng giá trị]],0)</f>
        <v>-582647</v>
      </c>
      <c r="P210" s="7">
        <f>IF(Table13[[#This Row],[Số còn phải thu ĐK]]&lt;&gt;0,0,IF(Table13[[#This Row],[Phân loại]]="Bán hàng",Table13[[#This Row],[Tổng giá trị]],-Table13[[#This Row],[Tổng giá trị]]))</f>
        <v>0</v>
      </c>
      <c r="Q210" s="32">
        <f t="shared" si="39"/>
        <v>-582647</v>
      </c>
      <c r="R210" s="7">
        <f>Table13[[#This Row],[Số còn phải thu ĐK]]+Table13[[#This Row],[Giá Trị HD sau CK]]-Table13[[#This Row],[Số tiền đã thu]]</f>
        <v>0</v>
      </c>
      <c r="S210" s="6">
        <f>IF(Table13[[#This Row],[Ngày hóa đơn]]&lt;&gt;"",Table13[[#This Row],[Ngày hóa đơn]],IF(Table13[[#This Row],[Ngày hạch toán]]&lt;&gt;"",Table13[[#This Row],[Ngày hạch toán]],""))</f>
        <v>46016</v>
      </c>
      <c r="T210" s="7"/>
      <c r="U210" s="6">
        <f>IF(Table13[[#This Row],[Ngày tính CN]]="","",S210+T210)</f>
        <v>46016</v>
      </c>
      <c r="V210" s="32">
        <f ca="1">IF(Table13[[#This Row],[Hạn thanh toán]]="","",IF((U210-NOW())&lt;0,0,(U210-NOW())))</f>
        <v>0</v>
      </c>
      <c r="W210" s="32"/>
      <c r="X210" s="32" t="str">
        <f t="shared" ca="1" si="40"/>
        <v/>
      </c>
      <c r="Y210" s="2" t="str">
        <f t="shared" si="41"/>
        <v>Đã thanh toán</v>
      </c>
      <c r="Z210" s="42">
        <f t="shared" si="42"/>
        <v>46016</v>
      </c>
      <c r="AA210" s="42">
        <f t="shared" si="43"/>
        <v>46034</v>
      </c>
      <c r="AD210" s="2" t="str">
        <f>VLOOKUP($A210,MA_KH!$A:$Q,MA_KH!O$1,0)</f>
        <v>MEGA</v>
      </c>
      <c r="AE210" s="2" t="str">
        <f>VLOOKUP($A210,MA_KH!$A:$Q,MA_KH!P$1,0)</f>
        <v>CÔNG TY TNHH MM MEGA MARKET (VIỆT NAM)</v>
      </c>
      <c r="AG210" s="122" t="str">
        <f>Table13[[#This Row],[Số hóa đơn]]&amp;Table13[[#This Row],[Tổng giá trị]]</f>
        <v>00000308-582647</v>
      </c>
    </row>
    <row r="211" spans="1:33" ht="25.5" hidden="1" customHeight="1">
      <c r="A211" s="58" t="s">
        <v>197</v>
      </c>
      <c r="B211" s="58" t="s">
        <v>198</v>
      </c>
      <c r="C211" s="59">
        <v>46017</v>
      </c>
      <c r="D211" s="58" t="s">
        <v>14807</v>
      </c>
      <c r="E211" s="59">
        <v>46017</v>
      </c>
      <c r="F211" s="58" t="s">
        <v>19107</v>
      </c>
      <c r="G211" s="58" t="s">
        <v>14808</v>
      </c>
      <c r="H211" s="60">
        <v>-2786342</v>
      </c>
      <c r="I211" s="61">
        <v>0</v>
      </c>
      <c r="J211" s="60">
        <v>-222907</v>
      </c>
      <c r="K211" s="60">
        <v>-3009249</v>
      </c>
      <c r="L211" s="64" t="s">
        <v>41</v>
      </c>
      <c r="M211" s="6">
        <f>IFERROR(VLOOKUP(Table13[[#This Row],[Số hóa đơn]],'Chi tiết tt Mega gửi'!K:L,2,0),"")</f>
        <v>46034</v>
      </c>
      <c r="O211" s="32">
        <f>IF(Table13[[#This Row],[Phân loại]]="Tồn đầu kỳ",Table13[[#This Row],[Tổng giá trị]],0)</f>
        <v>-3009249</v>
      </c>
      <c r="P211" s="7">
        <f>IF(Table13[[#This Row],[Số còn phải thu ĐK]]&lt;&gt;0,0,IF(Table13[[#This Row],[Phân loại]]="Bán hàng",Table13[[#This Row],[Tổng giá trị]],-Table13[[#This Row],[Tổng giá trị]]))</f>
        <v>0</v>
      </c>
      <c r="Q211" s="32">
        <f t="shared" si="39"/>
        <v>-3009249</v>
      </c>
      <c r="R211" s="7">
        <f>Table13[[#This Row],[Số còn phải thu ĐK]]+Table13[[#This Row],[Giá Trị HD sau CK]]-Table13[[#This Row],[Số tiền đã thu]]</f>
        <v>0</v>
      </c>
      <c r="S211" s="6">
        <f>IF(Table13[[#This Row],[Ngày hóa đơn]]&lt;&gt;"",Table13[[#This Row],[Ngày hóa đơn]],IF(Table13[[#This Row],[Ngày hạch toán]]&lt;&gt;"",Table13[[#This Row],[Ngày hạch toán]],""))</f>
        <v>46017</v>
      </c>
      <c r="T211" s="7"/>
      <c r="U211" s="6">
        <f>IF(Table13[[#This Row],[Ngày tính CN]]="","",S211+T211)</f>
        <v>46017</v>
      </c>
      <c r="V211" s="32">
        <f ca="1">IF(Table13[[#This Row],[Hạn thanh toán]]="","",IF((U211-NOW())&lt;0,0,(U211-NOW())))</f>
        <v>0</v>
      </c>
      <c r="W211" s="32"/>
      <c r="X211" s="32" t="str">
        <f t="shared" ca="1" si="40"/>
        <v/>
      </c>
      <c r="Y211" s="2" t="str">
        <f t="shared" si="41"/>
        <v>Đã thanh toán</v>
      </c>
      <c r="Z211" s="42">
        <f t="shared" si="42"/>
        <v>46017</v>
      </c>
      <c r="AA211" s="42">
        <f t="shared" si="43"/>
        <v>46034</v>
      </c>
      <c r="AD211" s="2" t="str">
        <f>VLOOKUP($A211,MA_KH!$A:$Q,MA_KH!O$1,0)</f>
        <v>MEGA</v>
      </c>
      <c r="AE211" s="2" t="str">
        <f>VLOOKUP($A211,MA_KH!$A:$Q,MA_KH!P$1,0)</f>
        <v>CÔNG TY TNHH MM MEGA MARKET (VIỆT NAM)</v>
      </c>
      <c r="AG211" s="122" t="str">
        <f>Table13[[#This Row],[Số hóa đơn]]&amp;Table13[[#This Row],[Tổng giá trị]]</f>
        <v>00000236-3009249</v>
      </c>
    </row>
    <row r="212" spans="1:33" ht="25.5" hidden="1" customHeight="1">
      <c r="A212" s="58" t="s">
        <v>252</v>
      </c>
      <c r="B212" s="58" t="s">
        <v>253</v>
      </c>
      <c r="C212" s="59">
        <v>46017</v>
      </c>
      <c r="D212" s="58" t="s">
        <v>14809</v>
      </c>
      <c r="E212" s="59">
        <v>46017</v>
      </c>
      <c r="F212" s="58" t="s">
        <v>19108</v>
      </c>
      <c r="G212" s="58" t="s">
        <v>14772</v>
      </c>
      <c r="H212" s="60">
        <v>-1688997</v>
      </c>
      <c r="I212" s="61">
        <v>0</v>
      </c>
      <c r="J212" s="60">
        <v>-135120</v>
      </c>
      <c r="K212" s="60">
        <v>-1824117</v>
      </c>
      <c r="L212" s="64" t="s">
        <v>41</v>
      </c>
      <c r="M212" s="6">
        <f>IFERROR(VLOOKUP(Table13[[#This Row],[Số hóa đơn]],'Chi tiết tt Mega gửi'!K:L,2,0),"")</f>
        <v>46034</v>
      </c>
      <c r="O212" s="32">
        <f>IF(Table13[[#This Row],[Phân loại]]="Tồn đầu kỳ",Table13[[#This Row],[Tổng giá trị]],0)</f>
        <v>-1824117</v>
      </c>
      <c r="P212" s="7">
        <f>IF(Table13[[#This Row],[Số còn phải thu ĐK]]&lt;&gt;0,0,IF(Table13[[#This Row],[Phân loại]]="Bán hàng",Table13[[#This Row],[Tổng giá trị]],-Table13[[#This Row],[Tổng giá trị]]))</f>
        <v>0</v>
      </c>
      <c r="Q212" s="32">
        <f t="shared" si="39"/>
        <v>-1824117</v>
      </c>
      <c r="R212" s="7">
        <f>Table13[[#This Row],[Số còn phải thu ĐK]]+Table13[[#This Row],[Giá Trị HD sau CK]]-Table13[[#This Row],[Số tiền đã thu]]</f>
        <v>0</v>
      </c>
      <c r="S212" s="6">
        <f>IF(Table13[[#This Row],[Ngày hóa đơn]]&lt;&gt;"",Table13[[#This Row],[Ngày hóa đơn]],IF(Table13[[#This Row],[Ngày hạch toán]]&lt;&gt;"",Table13[[#This Row],[Ngày hạch toán]],""))</f>
        <v>46017</v>
      </c>
      <c r="T212" s="7"/>
      <c r="U212" s="6">
        <f>IF(Table13[[#This Row],[Ngày tính CN]]="","",S212+T212)</f>
        <v>46017</v>
      </c>
      <c r="V212" s="32">
        <f ca="1">IF(Table13[[#This Row],[Hạn thanh toán]]="","",IF((U212-NOW())&lt;0,0,(U212-NOW())))</f>
        <v>0</v>
      </c>
      <c r="W212" s="32"/>
      <c r="X212" s="32" t="str">
        <f t="shared" ca="1" si="40"/>
        <v/>
      </c>
      <c r="Y212" s="2" t="str">
        <f t="shared" si="41"/>
        <v>Đã thanh toán</v>
      </c>
      <c r="Z212" s="42">
        <f t="shared" si="42"/>
        <v>46017</v>
      </c>
      <c r="AA212" s="42">
        <f t="shared" si="43"/>
        <v>46034</v>
      </c>
      <c r="AD212" s="2" t="str">
        <f>VLOOKUP($A212,MA_KH!$A:$Q,MA_KH!O$1,0)</f>
        <v>MEGA</v>
      </c>
      <c r="AE212" s="2" t="str">
        <f>VLOOKUP($A212,MA_KH!$A:$Q,MA_KH!P$1,0)</f>
        <v>CÔNG TY TNHH MM MEGA MARKET (VIỆT NAM)</v>
      </c>
      <c r="AG212" s="122" t="str">
        <f>Table13[[#This Row],[Số hóa đơn]]&amp;Table13[[#This Row],[Tổng giá trị]]</f>
        <v>00000262-1824117</v>
      </c>
    </row>
    <row r="213" spans="1:33" ht="25.5" hidden="1" customHeight="1">
      <c r="A213" s="58" t="s">
        <v>189</v>
      </c>
      <c r="B213" s="58" t="s">
        <v>190</v>
      </c>
      <c r="C213" s="59">
        <v>46021</v>
      </c>
      <c r="D213" s="58" t="s">
        <v>14979</v>
      </c>
      <c r="E213" s="59">
        <v>46021</v>
      </c>
      <c r="F213" s="58" t="s">
        <v>19109</v>
      </c>
      <c r="G213" s="58" t="s">
        <v>14773</v>
      </c>
      <c r="H213" s="60">
        <v>-1222000</v>
      </c>
      <c r="I213" s="61">
        <v>0</v>
      </c>
      <c r="J213" s="60">
        <v>-97760</v>
      </c>
      <c r="K213" s="60">
        <v>-1319760</v>
      </c>
      <c r="L213" s="64" t="s">
        <v>41</v>
      </c>
      <c r="M213" s="6">
        <f>IFERROR(VLOOKUP(Table13[[#This Row],[Số hóa đơn]],'Chi tiết tt Mega gửi'!K:L,2,0),"")</f>
        <v>46034</v>
      </c>
      <c r="O213" s="32">
        <f>IF(Table13[[#This Row],[Phân loại]]="Tồn đầu kỳ",Table13[[#This Row],[Tổng giá trị]],0)</f>
        <v>-1319760</v>
      </c>
      <c r="P213" s="7">
        <f>IF(Table13[[#This Row],[Số còn phải thu ĐK]]&lt;&gt;0,0,IF(Table13[[#This Row],[Phân loại]]="Bán hàng",Table13[[#This Row],[Tổng giá trị]],-Table13[[#This Row],[Tổng giá trị]]))</f>
        <v>0</v>
      </c>
      <c r="Q213" s="32">
        <f t="shared" si="39"/>
        <v>-1319760</v>
      </c>
      <c r="R213" s="7">
        <f>Table13[[#This Row],[Số còn phải thu ĐK]]+Table13[[#This Row],[Giá Trị HD sau CK]]-Table13[[#This Row],[Số tiền đã thu]]</f>
        <v>0</v>
      </c>
      <c r="S213" s="6">
        <f>IF(Table13[[#This Row],[Ngày hóa đơn]]&lt;&gt;"",Table13[[#This Row],[Ngày hóa đơn]],IF(Table13[[#This Row],[Ngày hạch toán]]&lt;&gt;"",Table13[[#This Row],[Ngày hạch toán]],""))</f>
        <v>46021</v>
      </c>
      <c r="T213" s="7"/>
      <c r="U213" s="6">
        <f>IF(Table13[[#This Row],[Ngày tính CN]]="","",S213+T213)</f>
        <v>46021</v>
      </c>
      <c r="V213" s="32">
        <f ca="1">IF(Table13[[#This Row],[Hạn thanh toán]]="","",IF((U213-NOW())&lt;0,0,(U213-NOW())))</f>
        <v>0</v>
      </c>
      <c r="W213" s="32"/>
      <c r="X213" s="32" t="str">
        <f t="shared" ca="1" si="40"/>
        <v/>
      </c>
      <c r="Y213" s="2" t="str">
        <f t="shared" si="41"/>
        <v>Đã thanh toán</v>
      </c>
      <c r="Z213" s="42">
        <f t="shared" si="42"/>
        <v>46021</v>
      </c>
      <c r="AA213" s="42">
        <f t="shared" si="43"/>
        <v>46034</v>
      </c>
      <c r="AD213" s="2" t="str">
        <f>VLOOKUP($A213,MA_KH!$A:$Q,MA_KH!O$1,0)</f>
        <v>MEGA</v>
      </c>
      <c r="AE213" s="2" t="str">
        <f>VLOOKUP($A213,MA_KH!$A:$Q,MA_KH!P$1,0)</f>
        <v>CÔNG TY TNHH MM MEGA MARKET (VIỆT NAM)</v>
      </c>
      <c r="AG213" s="122" t="str">
        <f>Table13[[#This Row],[Số hóa đơn]]&amp;Table13[[#This Row],[Tổng giá trị]]</f>
        <v>00000429-1319760</v>
      </c>
    </row>
    <row r="214" spans="1:33" ht="25.5" hidden="1" customHeight="1">
      <c r="A214" s="58" t="s">
        <v>189</v>
      </c>
      <c r="B214" s="58" t="s">
        <v>190</v>
      </c>
      <c r="C214" s="59">
        <v>46021</v>
      </c>
      <c r="D214" s="58" t="s">
        <v>14980</v>
      </c>
      <c r="E214" s="59">
        <v>46021</v>
      </c>
      <c r="F214" s="58" t="s">
        <v>19110</v>
      </c>
      <c r="G214" s="58" t="s">
        <v>14771</v>
      </c>
      <c r="H214" s="60">
        <v>-396476</v>
      </c>
      <c r="I214" s="61">
        <v>0</v>
      </c>
      <c r="J214" s="60">
        <v>-31718</v>
      </c>
      <c r="K214" s="60">
        <v>-428194</v>
      </c>
      <c r="L214" s="64" t="s">
        <v>41</v>
      </c>
      <c r="M214" s="6">
        <f>IFERROR(VLOOKUP(Table13[[#This Row],[Số hóa đơn]],'Chi tiết tt Mega gửi'!K:L,2,0),"")</f>
        <v>46034</v>
      </c>
      <c r="O214" s="32">
        <f>IF(Table13[[#This Row],[Phân loại]]="Tồn đầu kỳ",Table13[[#This Row],[Tổng giá trị]],0)</f>
        <v>-428194</v>
      </c>
      <c r="P214" s="7">
        <f>IF(Table13[[#This Row],[Số còn phải thu ĐK]]&lt;&gt;0,0,IF(Table13[[#This Row],[Phân loại]]="Bán hàng",Table13[[#This Row],[Tổng giá trị]],-Table13[[#This Row],[Tổng giá trị]]))</f>
        <v>0</v>
      </c>
      <c r="Q214" s="32">
        <f t="shared" si="39"/>
        <v>-428194</v>
      </c>
      <c r="R214" s="7">
        <f>Table13[[#This Row],[Số còn phải thu ĐK]]+Table13[[#This Row],[Giá Trị HD sau CK]]-Table13[[#This Row],[Số tiền đã thu]]</f>
        <v>0</v>
      </c>
      <c r="S214" s="6">
        <f>IF(Table13[[#This Row],[Ngày hóa đơn]]&lt;&gt;"",Table13[[#This Row],[Ngày hóa đơn]],IF(Table13[[#This Row],[Ngày hạch toán]]&lt;&gt;"",Table13[[#This Row],[Ngày hạch toán]],""))</f>
        <v>46021</v>
      </c>
      <c r="T214" s="7"/>
      <c r="U214" s="6">
        <f>IF(Table13[[#This Row],[Ngày tính CN]]="","",S214+T214)</f>
        <v>46021</v>
      </c>
      <c r="V214" s="32">
        <f ca="1">IF(Table13[[#This Row],[Hạn thanh toán]]="","",IF((U214-NOW())&lt;0,0,(U214-NOW())))</f>
        <v>0</v>
      </c>
      <c r="W214" s="32"/>
      <c r="X214" s="32" t="str">
        <f t="shared" ca="1" si="40"/>
        <v/>
      </c>
      <c r="Y214" s="2" t="str">
        <f t="shared" si="41"/>
        <v>Đã thanh toán</v>
      </c>
      <c r="Z214" s="42">
        <f t="shared" si="42"/>
        <v>46021</v>
      </c>
      <c r="AA214" s="42">
        <f t="shared" si="43"/>
        <v>46034</v>
      </c>
      <c r="AD214" s="2" t="str">
        <f>VLOOKUP($A214,MA_KH!$A:$Q,MA_KH!O$1,0)</f>
        <v>MEGA</v>
      </c>
      <c r="AE214" s="2" t="str">
        <f>VLOOKUP($A214,MA_KH!$A:$Q,MA_KH!P$1,0)</f>
        <v>CÔNG TY TNHH MM MEGA MARKET (VIỆT NAM)</v>
      </c>
      <c r="AG214" s="122" t="str">
        <f>Table13[[#This Row],[Số hóa đơn]]&amp;Table13[[#This Row],[Tổng giá trị]]</f>
        <v>00000091-428194</v>
      </c>
    </row>
    <row r="215" spans="1:33" ht="25.5" customHeight="1">
      <c r="A215" s="54" t="s">
        <v>101</v>
      </c>
      <c r="B215" s="54" t="s">
        <v>102</v>
      </c>
      <c r="C215" s="55">
        <v>46030</v>
      </c>
      <c r="D215" s="54" t="s">
        <v>14955</v>
      </c>
      <c r="E215" s="55">
        <f>IFERROR(VLOOKUP(AG215,Sheet3!B:F,5,0),Table1[[#This Row],[Ngày hạch toán]])</f>
        <v>46024</v>
      </c>
      <c r="F215" s="54" t="s">
        <v>19111</v>
      </c>
      <c r="G215" s="54" t="s">
        <v>14956</v>
      </c>
      <c r="H215" s="56">
        <v>1116060</v>
      </c>
      <c r="I215" s="57">
        <v>0</v>
      </c>
      <c r="J215" s="56">
        <v>89285</v>
      </c>
      <c r="K215" s="56">
        <v>1205345</v>
      </c>
      <c r="L215" s="64" t="s">
        <v>17236</v>
      </c>
      <c r="M215" s="6">
        <f>IFERROR(VLOOKUP(Table13[[#This Row],[Số hóa đơn]],'Chi tiết tt Mega gửi'!K:L,2,0),"")</f>
        <v>46063</v>
      </c>
      <c r="O215" s="32">
        <f>IF(Table13[[#This Row],[Phân loại]]="Tồn đầu kỳ",Table13[[#This Row],[Tổng giá trị]],0)</f>
        <v>0</v>
      </c>
      <c r="P215" s="7">
        <f>IF(Table13[[#This Row],[Số còn phải thu ĐK]]&lt;&gt;0,0,IF(Table13[[#This Row],[Phân loại]]="Bán hàng",Table13[[#This Row],[Tổng giá trị]],-Table13[[#This Row],[Tổng giá trị]]))</f>
        <v>1205345</v>
      </c>
      <c r="Q215" s="32">
        <f t="shared" si="39"/>
        <v>1205345</v>
      </c>
      <c r="R215" s="7">
        <f>Table13[[#This Row],[Số còn phải thu ĐK]]+Table13[[#This Row],[Giá Trị HD sau CK]]-Table13[[#This Row],[Số tiền đã thu]]</f>
        <v>0</v>
      </c>
      <c r="S215" s="6">
        <f>IF(Table13[[#This Row],[Ngày hóa đơn]]&lt;&gt;"",Table13[[#This Row],[Ngày hóa đơn]],IF(Table13[[#This Row],[Ngày hạch toán]]&lt;&gt;"",Table13[[#This Row],[Ngày hạch toán]],""))</f>
        <v>46024</v>
      </c>
      <c r="T215" s="7"/>
      <c r="U215" s="6">
        <f>IF(Table13[[#This Row],[Ngày tính CN]]="","",S215+T215)</f>
        <v>46024</v>
      </c>
      <c r="V215" s="32">
        <f ca="1">IF(Table13[[#This Row],[Hạn thanh toán]]="","",IF((U215-NOW())&lt;0,0,(U215-NOW())))</f>
        <v>0</v>
      </c>
      <c r="W215" s="32"/>
      <c r="X215" s="32" t="str">
        <f t="shared" ca="1" si="40"/>
        <v/>
      </c>
      <c r="Y215" s="2" t="str">
        <f t="shared" si="41"/>
        <v>Đã thanh toán</v>
      </c>
      <c r="Z215" s="42">
        <f t="shared" si="42"/>
        <v>46024</v>
      </c>
      <c r="AA215" s="42">
        <f t="shared" si="43"/>
        <v>46063</v>
      </c>
      <c r="AD215" s="2" t="str">
        <f>VLOOKUP($A215,MA_KH!$A:$Q,MA_KH!O$1,0)</f>
        <v>MEGA</v>
      </c>
      <c r="AE215" s="2" t="str">
        <f>VLOOKUP($A215,MA_KH!$A:$Q,MA_KH!P$1,0)</f>
        <v>CÔNG TY TNHH MM MEGA MARKET (VIỆT NAM)</v>
      </c>
      <c r="AG215" s="122" t="str">
        <f>Table13[[#This Row],[Số hóa đơn]]&amp;Table13[[#This Row],[Tổng giá trị]]</f>
        <v>000000171205345</v>
      </c>
    </row>
    <row r="216" spans="1:33" ht="25.5" customHeight="1">
      <c r="A216" s="54" t="s">
        <v>101</v>
      </c>
      <c r="B216" s="54" t="s">
        <v>102</v>
      </c>
      <c r="C216" s="55">
        <v>46030</v>
      </c>
      <c r="D216" s="54" t="s">
        <v>14957</v>
      </c>
      <c r="E216" s="55">
        <f>IFERROR(VLOOKUP(AG216,Sheet3!B:F,5,0),Table1[[#This Row],[Ngày hạch toán]])</f>
        <v>46024</v>
      </c>
      <c r="F216" s="54" t="s">
        <v>19112</v>
      </c>
      <c r="G216" s="54" t="s">
        <v>14958</v>
      </c>
      <c r="H216" s="56">
        <v>7463120</v>
      </c>
      <c r="I216" s="57">
        <v>0</v>
      </c>
      <c r="J216" s="56">
        <v>597050</v>
      </c>
      <c r="K216" s="56">
        <v>8060170</v>
      </c>
      <c r="L216" s="64" t="s">
        <v>17236</v>
      </c>
      <c r="M216" s="6">
        <f>IFERROR(VLOOKUP(Table13[[#This Row],[Số hóa đơn]],'Chi tiết tt Mega gửi'!K:L,2,0),"")</f>
        <v>46063</v>
      </c>
      <c r="O216" s="32">
        <f>IF(Table13[[#This Row],[Phân loại]]="Tồn đầu kỳ",Table13[[#This Row],[Tổng giá trị]],0)</f>
        <v>0</v>
      </c>
      <c r="P216" s="7">
        <f>IF(Table13[[#This Row],[Số còn phải thu ĐK]]&lt;&gt;0,0,IF(Table13[[#This Row],[Phân loại]]="Bán hàng",Table13[[#This Row],[Tổng giá trị]],-Table13[[#This Row],[Tổng giá trị]]))</f>
        <v>8060170</v>
      </c>
      <c r="Q216" s="32">
        <f t="shared" si="39"/>
        <v>8060170</v>
      </c>
      <c r="R216" s="7">
        <f>Table13[[#This Row],[Số còn phải thu ĐK]]+Table13[[#This Row],[Giá Trị HD sau CK]]-Table13[[#This Row],[Số tiền đã thu]]</f>
        <v>0</v>
      </c>
      <c r="S216" s="6">
        <f>IF(Table13[[#This Row],[Ngày hóa đơn]]&lt;&gt;"",Table13[[#This Row],[Ngày hóa đơn]],IF(Table13[[#This Row],[Ngày hạch toán]]&lt;&gt;"",Table13[[#This Row],[Ngày hạch toán]],""))</f>
        <v>46024</v>
      </c>
      <c r="T216" s="7"/>
      <c r="U216" s="6">
        <f>IF(Table13[[#This Row],[Ngày tính CN]]="","",S216+T216)</f>
        <v>46024</v>
      </c>
      <c r="V216" s="32">
        <f ca="1">IF(Table13[[#This Row],[Hạn thanh toán]]="","",IF((U216-NOW())&lt;0,0,(U216-NOW())))</f>
        <v>0</v>
      </c>
      <c r="W216" s="32"/>
      <c r="X216" s="32" t="str">
        <f t="shared" ca="1" si="40"/>
        <v/>
      </c>
      <c r="Y216" s="2" t="str">
        <f t="shared" si="41"/>
        <v>Đã thanh toán</v>
      </c>
      <c r="Z216" s="42">
        <f t="shared" si="42"/>
        <v>46024</v>
      </c>
      <c r="AA216" s="42">
        <f t="shared" si="43"/>
        <v>46063</v>
      </c>
      <c r="AD216" s="2" t="str">
        <f>VLOOKUP($A216,MA_KH!$A:$Q,MA_KH!O$1,0)</f>
        <v>MEGA</v>
      </c>
      <c r="AE216" s="2" t="str">
        <f>VLOOKUP($A216,MA_KH!$A:$Q,MA_KH!P$1,0)</f>
        <v>CÔNG TY TNHH MM MEGA MARKET (VIỆT NAM)</v>
      </c>
      <c r="AG216" s="122" t="str">
        <f>Table13[[#This Row],[Số hóa đơn]]&amp;Table13[[#This Row],[Tổng giá trị]]</f>
        <v>000013468060170</v>
      </c>
    </row>
    <row r="217" spans="1:33" ht="25.5" customHeight="1">
      <c r="A217" s="54" t="s">
        <v>101</v>
      </c>
      <c r="B217" s="54" t="s">
        <v>102</v>
      </c>
      <c r="C217" s="55">
        <v>46030</v>
      </c>
      <c r="D217" s="54" t="s">
        <v>14959</v>
      </c>
      <c r="E217" s="55">
        <f>IFERROR(VLOOKUP(AG217,Sheet3!B:F,5,0),Table1[[#This Row],[Ngày hạch toán]])</f>
        <v>46024</v>
      </c>
      <c r="F217" s="54" t="s">
        <v>19113</v>
      </c>
      <c r="G217" s="54" t="s">
        <v>14960</v>
      </c>
      <c r="H217" s="56">
        <v>3892430</v>
      </c>
      <c r="I217" s="57">
        <v>0</v>
      </c>
      <c r="J217" s="56">
        <v>311394</v>
      </c>
      <c r="K217" s="56">
        <v>4203824</v>
      </c>
      <c r="L217" s="64" t="s">
        <v>17236</v>
      </c>
      <c r="M217" s="6">
        <f>IFERROR(VLOOKUP(Table13[[#This Row],[Số hóa đơn]],'Chi tiết tt Mega gửi'!K:L,2,0),"")</f>
        <v>46063</v>
      </c>
      <c r="O217" s="32">
        <f>IF(Table13[[#This Row],[Phân loại]]="Tồn đầu kỳ",Table13[[#This Row],[Tổng giá trị]],0)</f>
        <v>0</v>
      </c>
      <c r="P217" s="7">
        <f>IF(Table13[[#This Row],[Số còn phải thu ĐK]]&lt;&gt;0,0,IF(Table13[[#This Row],[Phân loại]]="Bán hàng",Table13[[#This Row],[Tổng giá trị]],-Table13[[#This Row],[Tổng giá trị]]))</f>
        <v>4203824</v>
      </c>
      <c r="Q217" s="32">
        <f t="shared" si="39"/>
        <v>4203824</v>
      </c>
      <c r="R217" s="7">
        <f>Table13[[#This Row],[Số còn phải thu ĐK]]+Table13[[#This Row],[Giá Trị HD sau CK]]-Table13[[#This Row],[Số tiền đã thu]]</f>
        <v>0</v>
      </c>
      <c r="S217" s="6">
        <f>IF(Table13[[#This Row],[Ngày hóa đơn]]&lt;&gt;"",Table13[[#This Row],[Ngày hóa đơn]],IF(Table13[[#This Row],[Ngày hạch toán]]&lt;&gt;"",Table13[[#This Row],[Ngày hạch toán]],""))</f>
        <v>46024</v>
      </c>
      <c r="T217" s="7"/>
      <c r="U217" s="6">
        <f>IF(Table13[[#This Row],[Ngày tính CN]]="","",S217+T217)</f>
        <v>46024</v>
      </c>
      <c r="V217" s="32">
        <f ca="1">IF(Table13[[#This Row],[Hạn thanh toán]]="","",IF((U217-NOW())&lt;0,0,(U217-NOW())))</f>
        <v>0</v>
      </c>
      <c r="W217" s="32"/>
      <c r="X217" s="32" t="str">
        <f t="shared" ca="1" si="40"/>
        <v/>
      </c>
      <c r="Y217" s="2" t="str">
        <f t="shared" si="41"/>
        <v>Đã thanh toán</v>
      </c>
      <c r="Z217" s="42">
        <f t="shared" si="42"/>
        <v>46024</v>
      </c>
      <c r="AA217" s="42">
        <f t="shared" si="43"/>
        <v>46063</v>
      </c>
      <c r="AD217" s="2" t="str">
        <f>VLOOKUP($A217,MA_KH!$A:$Q,MA_KH!O$1,0)</f>
        <v>MEGA</v>
      </c>
      <c r="AE217" s="2" t="str">
        <f>VLOOKUP($A217,MA_KH!$A:$Q,MA_KH!P$1,0)</f>
        <v>CÔNG TY TNHH MM MEGA MARKET (VIỆT NAM)</v>
      </c>
      <c r="AG217" s="122" t="str">
        <f>Table13[[#This Row],[Số hóa đơn]]&amp;Table13[[#This Row],[Tổng giá trị]]</f>
        <v>000013474203824</v>
      </c>
    </row>
    <row r="218" spans="1:33" ht="25.5" customHeight="1">
      <c r="A218" s="54" t="s">
        <v>101</v>
      </c>
      <c r="B218" s="54" t="s">
        <v>102</v>
      </c>
      <c r="C218" s="55">
        <v>46030</v>
      </c>
      <c r="D218" s="54" t="s">
        <v>14961</v>
      </c>
      <c r="E218" s="55">
        <f>IFERROR(VLOOKUP(AG218,Sheet3!B:F,5,0),Table1[[#This Row],[Ngày hạch toán]])</f>
        <v>46025</v>
      </c>
      <c r="F218" s="54" t="s">
        <v>19114</v>
      </c>
      <c r="G218" s="54" t="s">
        <v>14962</v>
      </c>
      <c r="H218" s="56">
        <v>100366</v>
      </c>
      <c r="I218" s="57">
        <v>0</v>
      </c>
      <c r="J218" s="56">
        <v>8029</v>
      </c>
      <c r="K218" s="56">
        <v>108395</v>
      </c>
      <c r="L218" s="64" t="s">
        <v>17236</v>
      </c>
      <c r="M218" s="6">
        <f>IFERROR(VLOOKUP(Table13[[#This Row],[Số hóa đơn]],'Chi tiết tt Mega gửi'!K:L,2,0),"")</f>
        <v>46063</v>
      </c>
      <c r="O218" s="32">
        <f>IF(Table13[[#This Row],[Phân loại]]="Tồn đầu kỳ",Table13[[#This Row],[Tổng giá trị]],0)</f>
        <v>0</v>
      </c>
      <c r="P218" s="7">
        <f>IF(Table13[[#This Row],[Số còn phải thu ĐK]]&lt;&gt;0,0,IF(Table13[[#This Row],[Phân loại]]="Bán hàng",Table13[[#This Row],[Tổng giá trị]],-Table13[[#This Row],[Tổng giá trị]]))</f>
        <v>108395</v>
      </c>
      <c r="Q218" s="32">
        <f t="shared" si="39"/>
        <v>108395</v>
      </c>
      <c r="R218" s="7">
        <f>Table13[[#This Row],[Số còn phải thu ĐK]]+Table13[[#This Row],[Giá Trị HD sau CK]]-Table13[[#This Row],[Số tiền đã thu]]</f>
        <v>0</v>
      </c>
      <c r="S218" s="6">
        <f>IF(Table13[[#This Row],[Ngày hóa đơn]]&lt;&gt;"",Table13[[#This Row],[Ngày hóa đơn]],IF(Table13[[#This Row],[Ngày hạch toán]]&lt;&gt;"",Table13[[#This Row],[Ngày hạch toán]],""))</f>
        <v>46025</v>
      </c>
      <c r="T218" s="7"/>
      <c r="U218" s="6">
        <f>IF(Table13[[#This Row],[Ngày tính CN]]="","",S218+T218)</f>
        <v>46025</v>
      </c>
      <c r="V218" s="32">
        <f ca="1">IF(Table13[[#This Row],[Hạn thanh toán]]="","",IF((U218-NOW())&lt;0,0,(U218-NOW())))</f>
        <v>0</v>
      </c>
      <c r="W218" s="32"/>
      <c r="X218" s="32" t="str">
        <f t="shared" ca="1" si="40"/>
        <v/>
      </c>
      <c r="Y218" s="2" t="str">
        <f t="shared" si="41"/>
        <v>Đã thanh toán</v>
      </c>
      <c r="Z218" s="42">
        <f t="shared" si="42"/>
        <v>46025</v>
      </c>
      <c r="AA218" s="42">
        <f t="shared" si="43"/>
        <v>46063</v>
      </c>
      <c r="AD218" s="2" t="str">
        <f>VLOOKUP($A218,MA_KH!$A:$Q,MA_KH!O$1,0)</f>
        <v>MEGA</v>
      </c>
      <c r="AE218" s="2" t="str">
        <f>VLOOKUP($A218,MA_KH!$A:$Q,MA_KH!P$1,0)</f>
        <v>CÔNG TY TNHH MM MEGA MARKET (VIỆT NAM)</v>
      </c>
      <c r="AG218" s="122" t="str">
        <f>Table13[[#This Row],[Số hóa đơn]]&amp;Table13[[#This Row],[Tổng giá trị]]</f>
        <v>00001348108395</v>
      </c>
    </row>
    <row r="219" spans="1:33" ht="25.5" customHeight="1">
      <c r="A219" s="58" t="s">
        <v>101</v>
      </c>
      <c r="B219" s="58" t="s">
        <v>102</v>
      </c>
      <c r="C219" s="55">
        <v>46030</v>
      </c>
      <c r="D219" s="58" t="s">
        <v>14963</v>
      </c>
      <c r="E219" s="55">
        <f>IFERROR(VLOOKUP(AG219,Sheet3!B:F,5,0),Table1[[#This Row],[Ngày hạch toán]])</f>
        <v>46025</v>
      </c>
      <c r="F219" s="58" t="s">
        <v>19115</v>
      </c>
      <c r="G219" s="58" t="s">
        <v>14964</v>
      </c>
      <c r="H219" s="60">
        <v>2024120</v>
      </c>
      <c r="I219" s="61">
        <v>0</v>
      </c>
      <c r="J219" s="60">
        <v>161930</v>
      </c>
      <c r="K219" s="60">
        <v>2186050</v>
      </c>
      <c r="L219" s="64" t="s">
        <v>17236</v>
      </c>
      <c r="M219" s="6">
        <f>IFERROR(VLOOKUP(Table13[[#This Row],[Số hóa đơn]],'Chi tiết tt Mega gửi'!K:L,2,0),"")</f>
        <v>46063</v>
      </c>
      <c r="O219" s="32">
        <f>IF(Table13[[#This Row],[Phân loại]]="Tồn đầu kỳ",Table13[[#This Row],[Tổng giá trị]],0)</f>
        <v>0</v>
      </c>
      <c r="P219" s="7">
        <f>IF(Table13[[#This Row],[Số còn phải thu ĐK]]&lt;&gt;0,0,IF(Table13[[#This Row],[Phân loại]]="Bán hàng",Table13[[#This Row],[Tổng giá trị]],-Table13[[#This Row],[Tổng giá trị]]))</f>
        <v>2186050</v>
      </c>
      <c r="Q219" s="32">
        <f t="shared" si="39"/>
        <v>2186050</v>
      </c>
      <c r="R219" s="7">
        <f>Table13[[#This Row],[Số còn phải thu ĐK]]+Table13[[#This Row],[Giá Trị HD sau CK]]-Table13[[#This Row],[Số tiền đã thu]]</f>
        <v>0</v>
      </c>
      <c r="S219" s="6">
        <f>IF(Table13[[#This Row],[Ngày hóa đơn]]&lt;&gt;"",Table13[[#This Row],[Ngày hóa đơn]],IF(Table13[[#This Row],[Ngày hạch toán]]&lt;&gt;"",Table13[[#This Row],[Ngày hạch toán]],""))</f>
        <v>46025</v>
      </c>
      <c r="T219" s="7"/>
      <c r="U219" s="6">
        <f>IF(Table13[[#This Row],[Ngày tính CN]]="","",S219+T219)</f>
        <v>46025</v>
      </c>
      <c r="V219" s="32">
        <f ca="1">IF(Table13[[#This Row],[Hạn thanh toán]]="","",IF((U219-NOW())&lt;0,0,(U219-NOW())))</f>
        <v>0</v>
      </c>
      <c r="W219" s="32"/>
      <c r="X219" s="32" t="str">
        <f t="shared" ca="1" si="40"/>
        <v/>
      </c>
      <c r="Y219" s="2" t="str">
        <f t="shared" si="41"/>
        <v>Đã thanh toán</v>
      </c>
      <c r="Z219" s="42">
        <f t="shared" si="42"/>
        <v>46025</v>
      </c>
      <c r="AA219" s="42">
        <f t="shared" si="43"/>
        <v>46063</v>
      </c>
      <c r="AD219" s="2" t="str">
        <f>VLOOKUP($A219,MA_KH!$A:$Q,MA_KH!O$1,0)</f>
        <v>MEGA</v>
      </c>
      <c r="AE219" s="2" t="str">
        <f>VLOOKUP($A219,MA_KH!$A:$Q,MA_KH!P$1,0)</f>
        <v>CÔNG TY TNHH MM MEGA MARKET (VIỆT NAM)</v>
      </c>
      <c r="AG219" s="122" t="str">
        <f>Table13[[#This Row],[Số hóa đơn]]&amp;Table13[[#This Row],[Tổng giá trị]]</f>
        <v>000013492186050</v>
      </c>
    </row>
    <row r="220" spans="1:33" ht="25.5" hidden="1" customHeight="1">
      <c r="A220" s="54" t="s">
        <v>16294</v>
      </c>
      <c r="B220" s="54" t="s">
        <v>259</v>
      </c>
      <c r="C220" s="55" t="s">
        <v>16819</v>
      </c>
      <c r="D220" s="54" t="s">
        <v>16820</v>
      </c>
      <c r="E220" s="55">
        <v>46024</v>
      </c>
      <c r="F220" s="54" t="s">
        <v>19116</v>
      </c>
      <c r="G220" s="54" t="s">
        <v>16821</v>
      </c>
      <c r="H220" s="56">
        <v>357140</v>
      </c>
      <c r="I220" s="63">
        <v>0</v>
      </c>
      <c r="J220" s="56">
        <v>28571</v>
      </c>
      <c r="K220" s="56">
        <v>385711</v>
      </c>
      <c r="L220" s="64" t="s">
        <v>17238</v>
      </c>
      <c r="M220" s="6">
        <f>IFERROR(VLOOKUP(Table13[[#This Row],[Số hóa đơn]],'Chi tiết tt Mega gửi'!K:L,2,0),"")</f>
        <v>46034</v>
      </c>
      <c r="O220" s="32">
        <f>IF(Table13[[#This Row],[Phân loại]]="Tồn đầu kỳ",Table13[[#This Row],[Tổng giá trị]],0)</f>
        <v>0</v>
      </c>
      <c r="P220" s="7">
        <f>IF(Table13[[#This Row],[Số còn phải thu ĐK]]&lt;&gt;0,0,IF(Table13[[#This Row],[Phân loại]]="Bán hàng",Table13[[#This Row],[Tổng giá trị]],-Table13[[#This Row],[Tổng giá trị]]))</f>
        <v>-385711</v>
      </c>
      <c r="Q220" s="32">
        <f t="shared" si="39"/>
        <v>-385711</v>
      </c>
      <c r="R220" s="7">
        <f>Table13[[#This Row],[Số còn phải thu ĐK]]+Table13[[#This Row],[Giá Trị HD sau CK]]-Table13[[#This Row],[Số tiền đã thu]]</f>
        <v>0</v>
      </c>
      <c r="S220" s="6">
        <f>IF(Table13[[#This Row],[Ngày hóa đơn]]&lt;&gt;"",Table13[[#This Row],[Ngày hóa đơn]],IF(Table13[[#This Row],[Ngày hạch toán]]&lt;&gt;"",Table13[[#This Row],[Ngày hạch toán]],""))</f>
        <v>46024</v>
      </c>
      <c r="T220" s="7"/>
      <c r="U220" s="6">
        <f>IF(Table13[[#This Row],[Ngày tính CN]]="","",S220+T220)</f>
        <v>46024</v>
      </c>
      <c r="V220" s="32">
        <f ca="1">IF(Table13[[#This Row],[Hạn thanh toán]]="","",IF((U220-NOW())&lt;0,0,(U220-NOW())))</f>
        <v>0</v>
      </c>
      <c r="W220" s="32"/>
      <c r="X220" s="32" t="str">
        <f t="shared" ca="1" si="40"/>
        <v/>
      </c>
      <c r="Y220" s="2" t="str">
        <f t="shared" si="41"/>
        <v>Đã thanh toán</v>
      </c>
      <c r="Z220" s="42">
        <f t="shared" si="42"/>
        <v>46024</v>
      </c>
      <c r="AA220" s="42">
        <f t="shared" si="43"/>
        <v>46034</v>
      </c>
      <c r="AD220" s="2" t="str">
        <f>VLOOKUP($A220,MA_KH!$A:$Q,MA_KH!O$1,0)</f>
        <v>MEGA</v>
      </c>
      <c r="AE220" s="2" t="str">
        <f>VLOOKUP($A220,MA_KH!$A:$Q,MA_KH!P$1,0)</f>
        <v>CÔNG TY TNHH MM MEGA MARKET (VIỆT NAM)</v>
      </c>
      <c r="AG220" s="122" t="str">
        <f>Table13[[#This Row],[Số hóa đơn]]&amp;Table13[[#This Row],[Tổng giá trị]]</f>
        <v>00000003385711</v>
      </c>
    </row>
    <row r="221" spans="1:33" ht="25.5" hidden="1" customHeight="1">
      <c r="A221" s="54" t="s">
        <v>16294</v>
      </c>
      <c r="B221" s="54" t="s">
        <v>259</v>
      </c>
      <c r="C221" s="55" t="s">
        <v>16819</v>
      </c>
      <c r="D221" s="54" t="s">
        <v>16822</v>
      </c>
      <c r="E221" s="55">
        <v>46024</v>
      </c>
      <c r="F221" s="54" t="s">
        <v>19117</v>
      </c>
      <c r="G221" s="54" t="s">
        <v>16821</v>
      </c>
      <c r="H221" s="56">
        <v>1512068</v>
      </c>
      <c r="I221" s="63">
        <v>0</v>
      </c>
      <c r="J221" s="56">
        <v>120965</v>
      </c>
      <c r="K221" s="56">
        <v>1633033</v>
      </c>
      <c r="L221" s="64" t="s">
        <v>17238</v>
      </c>
      <c r="M221" s="6">
        <f>IFERROR(VLOOKUP(Table13[[#This Row],[Số hóa đơn]],'Chi tiết tt Mega gửi'!K:L,2,0),"")</f>
        <v>46034</v>
      </c>
      <c r="O221" s="32">
        <f>IF(Table13[[#This Row],[Phân loại]]="Tồn đầu kỳ",Table13[[#This Row],[Tổng giá trị]],0)</f>
        <v>0</v>
      </c>
      <c r="P221" s="7">
        <f>IF(Table13[[#This Row],[Số còn phải thu ĐK]]&lt;&gt;0,0,IF(Table13[[#This Row],[Phân loại]]="Bán hàng",Table13[[#This Row],[Tổng giá trị]],-Table13[[#This Row],[Tổng giá trị]]))</f>
        <v>-1633033</v>
      </c>
      <c r="Q221" s="32">
        <f t="shared" si="39"/>
        <v>-1633033</v>
      </c>
      <c r="R221" s="7">
        <f>Table13[[#This Row],[Số còn phải thu ĐK]]+Table13[[#This Row],[Giá Trị HD sau CK]]-Table13[[#This Row],[Số tiền đã thu]]</f>
        <v>0</v>
      </c>
      <c r="S221" s="6">
        <f>IF(Table13[[#This Row],[Ngày hóa đơn]]&lt;&gt;"",Table13[[#This Row],[Ngày hóa đơn]],IF(Table13[[#This Row],[Ngày hạch toán]]&lt;&gt;"",Table13[[#This Row],[Ngày hạch toán]],""))</f>
        <v>46024</v>
      </c>
      <c r="T221" s="7"/>
      <c r="U221" s="6">
        <f>IF(Table13[[#This Row],[Ngày tính CN]]="","",S221+T221)</f>
        <v>46024</v>
      </c>
      <c r="V221" s="32">
        <f ca="1">IF(Table13[[#This Row],[Hạn thanh toán]]="","",IF((U221-NOW())&lt;0,0,(U221-NOW())))</f>
        <v>0</v>
      </c>
      <c r="W221" s="32"/>
      <c r="X221" s="32" t="str">
        <f t="shared" ca="1" si="40"/>
        <v/>
      </c>
      <c r="Y221" s="2" t="str">
        <f t="shared" si="41"/>
        <v>Đã thanh toán</v>
      </c>
      <c r="Z221" s="42">
        <f t="shared" si="42"/>
        <v>46024</v>
      </c>
      <c r="AA221" s="42">
        <f t="shared" si="43"/>
        <v>46034</v>
      </c>
      <c r="AD221" s="2" t="str">
        <f>VLOOKUP($A221,MA_KH!$A:$Q,MA_KH!O$1,0)</f>
        <v>MEGA</v>
      </c>
      <c r="AE221" s="2" t="str">
        <f>VLOOKUP($A221,MA_KH!$A:$Q,MA_KH!P$1,0)</f>
        <v>CÔNG TY TNHH MM MEGA MARKET (VIỆT NAM)</v>
      </c>
      <c r="AG221" s="122" t="str">
        <f>Table13[[#This Row],[Số hóa đơn]]&amp;Table13[[#This Row],[Tổng giá trị]]</f>
        <v>000000051633033</v>
      </c>
    </row>
    <row r="222" spans="1:33" ht="25.5" hidden="1" customHeight="1">
      <c r="A222" s="54" t="s">
        <v>16289</v>
      </c>
      <c r="B222" s="54" t="s">
        <v>296</v>
      </c>
      <c r="C222" s="55" t="s">
        <v>16819</v>
      </c>
      <c r="D222" s="54" t="s">
        <v>16823</v>
      </c>
      <c r="E222" s="55">
        <v>46024</v>
      </c>
      <c r="F222" s="54" t="s">
        <v>19118</v>
      </c>
      <c r="G222" s="54" t="s">
        <v>16824</v>
      </c>
      <c r="H222" s="56">
        <v>652500</v>
      </c>
      <c r="I222" s="63">
        <v>0</v>
      </c>
      <c r="J222" s="56">
        <v>52200</v>
      </c>
      <c r="K222" s="56">
        <v>704700</v>
      </c>
      <c r="L222" s="64" t="s">
        <v>17238</v>
      </c>
      <c r="M222" s="6">
        <f>IFERROR(VLOOKUP(Table13[[#This Row],[Số hóa đơn]],'Chi tiết tt Mega gửi'!K:L,2,0),"")</f>
        <v>46034</v>
      </c>
      <c r="O222" s="32">
        <f>IF(Table13[[#This Row],[Phân loại]]="Tồn đầu kỳ",Table13[[#This Row],[Tổng giá trị]],0)</f>
        <v>0</v>
      </c>
      <c r="P222" s="7">
        <f>IF(Table13[[#This Row],[Số còn phải thu ĐK]]&lt;&gt;0,0,IF(Table13[[#This Row],[Phân loại]]="Bán hàng",Table13[[#This Row],[Tổng giá trị]],-Table13[[#This Row],[Tổng giá trị]]))</f>
        <v>-704700</v>
      </c>
      <c r="Q222" s="32">
        <f t="shared" si="39"/>
        <v>-704700</v>
      </c>
      <c r="R222" s="7">
        <f>Table13[[#This Row],[Số còn phải thu ĐK]]+Table13[[#This Row],[Giá Trị HD sau CK]]-Table13[[#This Row],[Số tiền đã thu]]</f>
        <v>0</v>
      </c>
      <c r="S222" s="6">
        <f>IF(Table13[[#This Row],[Ngày hóa đơn]]&lt;&gt;"",Table13[[#This Row],[Ngày hóa đơn]],IF(Table13[[#This Row],[Ngày hạch toán]]&lt;&gt;"",Table13[[#This Row],[Ngày hạch toán]],""))</f>
        <v>46024</v>
      </c>
      <c r="T222" s="7"/>
      <c r="U222" s="6">
        <f>IF(Table13[[#This Row],[Ngày tính CN]]="","",S222+T222)</f>
        <v>46024</v>
      </c>
      <c r="V222" s="32">
        <f ca="1">IF(Table13[[#This Row],[Hạn thanh toán]]="","",IF((U222-NOW())&lt;0,0,(U222-NOW())))</f>
        <v>0</v>
      </c>
      <c r="W222" s="32"/>
      <c r="X222" s="32" t="str">
        <f t="shared" ca="1" si="40"/>
        <v/>
      </c>
      <c r="Y222" s="2" t="str">
        <f t="shared" si="41"/>
        <v>Đã thanh toán</v>
      </c>
      <c r="Z222" s="42">
        <f t="shared" si="42"/>
        <v>46024</v>
      </c>
      <c r="AA222" s="42">
        <f t="shared" si="43"/>
        <v>46034</v>
      </c>
      <c r="AD222" s="2" t="str">
        <f>VLOOKUP($A222,MA_KH!$A:$Q,MA_KH!O$1,0)</f>
        <v>MEGA</v>
      </c>
      <c r="AE222" s="2" t="str">
        <f>VLOOKUP($A222,MA_KH!$A:$Q,MA_KH!P$1,0)</f>
        <v>CÔNG TY TNHH MM MEGA MARKET (VIỆT NAM)</v>
      </c>
      <c r="AG222" s="122" t="str">
        <f>Table13[[#This Row],[Số hóa đơn]]&amp;Table13[[#This Row],[Tổng giá trị]]</f>
        <v>00000013704700</v>
      </c>
    </row>
    <row r="223" spans="1:33" ht="25.5" customHeight="1">
      <c r="A223" s="54" t="s">
        <v>16296</v>
      </c>
      <c r="B223" s="54" t="s">
        <v>7244</v>
      </c>
      <c r="C223" s="55" t="s">
        <v>16825</v>
      </c>
      <c r="D223" s="54" t="s">
        <v>16826</v>
      </c>
      <c r="E223" s="55">
        <f>IFERROR(VLOOKUP(AG223,Sheet3!B:F,5,0),Table1[[#This Row],[Ngày hạch toán]])</f>
        <v>46027</v>
      </c>
      <c r="F223" s="54" t="s">
        <v>19119</v>
      </c>
      <c r="G223" s="54" t="s">
        <v>16828</v>
      </c>
      <c r="H223" s="56">
        <v>3290000</v>
      </c>
      <c r="I223" s="63">
        <v>0</v>
      </c>
      <c r="J223" s="56">
        <v>263200</v>
      </c>
      <c r="K223" s="56">
        <v>3553200</v>
      </c>
      <c r="L223" s="64" t="s">
        <v>17236</v>
      </c>
      <c r="M223" s="6">
        <f>IFERROR(VLOOKUP(Table13[[#This Row],[Số hóa đơn]],'Chi tiết tt Mega gửi'!K:L,2,0),"")</f>
        <v>46063</v>
      </c>
      <c r="O223" s="32">
        <f>IF(Table13[[#This Row],[Phân loại]]="Tồn đầu kỳ",Table13[[#This Row],[Tổng giá trị]],0)</f>
        <v>0</v>
      </c>
      <c r="P223" s="7">
        <f>IF(Table13[[#This Row],[Số còn phải thu ĐK]]&lt;&gt;0,0,IF(Table13[[#This Row],[Phân loại]]="Bán hàng",Table13[[#This Row],[Tổng giá trị]],-Table13[[#This Row],[Tổng giá trị]]))</f>
        <v>3553200</v>
      </c>
      <c r="Q223" s="32">
        <f t="shared" si="39"/>
        <v>3553200</v>
      </c>
      <c r="R223" s="7">
        <f>Table13[[#This Row],[Số còn phải thu ĐK]]+Table13[[#This Row],[Giá Trị HD sau CK]]-Table13[[#This Row],[Số tiền đã thu]]</f>
        <v>0</v>
      </c>
      <c r="S223" s="6">
        <f>IF(Table13[[#This Row],[Ngày hóa đơn]]&lt;&gt;"",Table13[[#This Row],[Ngày hóa đơn]],IF(Table13[[#This Row],[Ngày hạch toán]]&lt;&gt;"",Table13[[#This Row],[Ngày hạch toán]],""))</f>
        <v>46027</v>
      </c>
      <c r="T223" s="7"/>
      <c r="U223" s="6">
        <f>IF(Table13[[#This Row],[Ngày tính CN]]="","",S223+T223)</f>
        <v>46027</v>
      </c>
      <c r="V223" s="32">
        <f ca="1">IF(Table13[[#This Row],[Hạn thanh toán]]="","",IF((U223-NOW())&lt;0,0,(U223-NOW())))</f>
        <v>0</v>
      </c>
      <c r="W223" s="32"/>
      <c r="X223" s="32" t="str">
        <f t="shared" ca="1" si="40"/>
        <v/>
      </c>
      <c r="Y223" s="2" t="str">
        <f t="shared" si="41"/>
        <v>Đã thanh toán</v>
      </c>
      <c r="Z223" s="42">
        <f t="shared" si="42"/>
        <v>46027</v>
      </c>
      <c r="AA223" s="42">
        <f t="shared" si="43"/>
        <v>46063</v>
      </c>
      <c r="AD223" s="2" t="str">
        <f>VLOOKUP($A223,MA_KH!$A:$Q,MA_KH!O$1,0)</f>
        <v>MEGA</v>
      </c>
      <c r="AE223" s="2" t="str">
        <f>VLOOKUP($A223,MA_KH!$A:$Q,MA_KH!P$1,0)</f>
        <v>CÔNG TY TNHH MM MEGA MARKET (VIỆT NAM)</v>
      </c>
      <c r="AG223" s="122" t="str">
        <f>Table13[[#This Row],[Số hóa đơn]]&amp;Table13[[#This Row],[Tổng giá trị]]</f>
        <v>000001383553200</v>
      </c>
    </row>
    <row r="224" spans="1:33" ht="25.5" customHeight="1">
      <c r="A224" s="54" t="s">
        <v>16294</v>
      </c>
      <c r="B224" s="54" t="s">
        <v>259</v>
      </c>
      <c r="C224" s="55" t="s">
        <v>16825</v>
      </c>
      <c r="D224" s="54" t="s">
        <v>16829</v>
      </c>
      <c r="E224" s="55">
        <f>IFERROR(VLOOKUP(AG224,Sheet3!B:F,5,0),Table1[[#This Row],[Ngày hạch toán]])</f>
        <v>46027</v>
      </c>
      <c r="F224" s="54" t="s">
        <v>19120</v>
      </c>
      <c r="G224" s="54" t="s">
        <v>16830</v>
      </c>
      <c r="H224" s="56">
        <v>1283030</v>
      </c>
      <c r="I224" s="63">
        <v>0</v>
      </c>
      <c r="J224" s="56">
        <v>102642</v>
      </c>
      <c r="K224" s="56">
        <v>1385672</v>
      </c>
      <c r="L224" s="64" t="s">
        <v>17236</v>
      </c>
      <c r="M224" s="6">
        <f>IFERROR(VLOOKUP(Table13[[#This Row],[Số hóa đơn]],'Chi tiết tt Mega gửi'!K:L,2,0),"")</f>
        <v>46063</v>
      </c>
      <c r="O224" s="32">
        <f>IF(Table13[[#This Row],[Phân loại]]="Tồn đầu kỳ",Table13[[#This Row],[Tổng giá trị]],0)</f>
        <v>0</v>
      </c>
      <c r="P224" s="7">
        <f>IF(Table13[[#This Row],[Số còn phải thu ĐK]]&lt;&gt;0,0,IF(Table13[[#This Row],[Phân loại]]="Bán hàng",Table13[[#This Row],[Tổng giá trị]],-Table13[[#This Row],[Tổng giá trị]]))</f>
        <v>1385672</v>
      </c>
      <c r="Q224" s="32">
        <f t="shared" si="39"/>
        <v>1385672</v>
      </c>
      <c r="R224" s="7">
        <f>Table13[[#This Row],[Số còn phải thu ĐK]]+Table13[[#This Row],[Giá Trị HD sau CK]]-Table13[[#This Row],[Số tiền đã thu]]</f>
        <v>0</v>
      </c>
      <c r="S224" s="6">
        <f>IF(Table13[[#This Row],[Ngày hóa đơn]]&lt;&gt;"",Table13[[#This Row],[Ngày hóa đơn]],IF(Table13[[#This Row],[Ngày hạch toán]]&lt;&gt;"",Table13[[#This Row],[Ngày hạch toán]],""))</f>
        <v>46027</v>
      </c>
      <c r="T224" s="7"/>
      <c r="U224" s="6">
        <f>IF(Table13[[#This Row],[Ngày tính CN]]="","",S224+T224)</f>
        <v>46027</v>
      </c>
      <c r="V224" s="32">
        <f ca="1">IF(Table13[[#This Row],[Hạn thanh toán]]="","",IF((U224-NOW())&lt;0,0,(U224-NOW())))</f>
        <v>0</v>
      </c>
      <c r="W224" s="32"/>
      <c r="X224" s="32" t="str">
        <f t="shared" ca="1" si="40"/>
        <v/>
      </c>
      <c r="Y224" s="2" t="str">
        <f t="shared" si="41"/>
        <v>Đã thanh toán</v>
      </c>
      <c r="Z224" s="42">
        <f t="shared" si="42"/>
        <v>46027</v>
      </c>
      <c r="AA224" s="42">
        <f t="shared" si="43"/>
        <v>46063</v>
      </c>
      <c r="AD224" s="2" t="str">
        <f>VLOOKUP($A224,MA_KH!$A:$Q,MA_KH!O$1,0)</f>
        <v>MEGA</v>
      </c>
      <c r="AE224" s="2" t="str">
        <f>VLOOKUP($A224,MA_KH!$A:$Q,MA_KH!P$1,0)</f>
        <v>CÔNG TY TNHH MM MEGA MARKET (VIỆT NAM)</v>
      </c>
      <c r="AG224" s="122" t="str">
        <f>Table13[[#This Row],[Số hóa đơn]]&amp;Table13[[#This Row],[Tổng giá trị]]</f>
        <v>000001391385672</v>
      </c>
    </row>
    <row r="225" spans="1:33" ht="25.5" customHeight="1">
      <c r="A225" s="54" t="s">
        <v>16289</v>
      </c>
      <c r="B225" s="54" t="s">
        <v>296</v>
      </c>
      <c r="C225" s="55" t="s">
        <v>16827</v>
      </c>
      <c r="D225" s="54" t="s">
        <v>16831</v>
      </c>
      <c r="E225" s="55">
        <f>IFERROR(VLOOKUP(AG225,Sheet3!B:F,5,0),Table1[[#This Row],[Ngày hạch toán]])</f>
        <v>46027</v>
      </c>
      <c r="F225" s="54" t="s">
        <v>19121</v>
      </c>
      <c r="G225" s="54" t="s">
        <v>16833</v>
      </c>
      <c r="H225" s="56">
        <v>3994570</v>
      </c>
      <c r="I225" s="63">
        <v>0</v>
      </c>
      <c r="J225" s="56">
        <v>319566</v>
      </c>
      <c r="K225" s="56">
        <v>4314136</v>
      </c>
      <c r="L225" s="64" t="s">
        <v>17236</v>
      </c>
      <c r="M225" s="6">
        <f>IFERROR(VLOOKUP(Table13[[#This Row],[Số hóa đơn]],'Chi tiết tt Mega gửi'!K:L,2,0),"")</f>
        <v>46063</v>
      </c>
      <c r="O225" s="32">
        <f>IF(Table13[[#This Row],[Phân loại]]="Tồn đầu kỳ",Table13[[#This Row],[Tổng giá trị]],0)</f>
        <v>0</v>
      </c>
      <c r="P225" s="7">
        <f>IF(Table13[[#This Row],[Số còn phải thu ĐK]]&lt;&gt;0,0,IF(Table13[[#This Row],[Phân loại]]="Bán hàng",Table13[[#This Row],[Tổng giá trị]],-Table13[[#This Row],[Tổng giá trị]]))</f>
        <v>4314136</v>
      </c>
      <c r="Q225" s="32">
        <f t="shared" si="39"/>
        <v>4314136</v>
      </c>
      <c r="R225" s="7">
        <f>Table13[[#This Row],[Số còn phải thu ĐK]]+Table13[[#This Row],[Giá Trị HD sau CK]]-Table13[[#This Row],[Số tiền đã thu]]</f>
        <v>0</v>
      </c>
      <c r="S225" s="6">
        <f>IF(Table13[[#This Row],[Ngày hóa đơn]]&lt;&gt;"",Table13[[#This Row],[Ngày hóa đơn]],IF(Table13[[#This Row],[Ngày hạch toán]]&lt;&gt;"",Table13[[#This Row],[Ngày hạch toán]],""))</f>
        <v>46027</v>
      </c>
      <c r="T225" s="7"/>
      <c r="U225" s="6">
        <f>IF(Table13[[#This Row],[Ngày tính CN]]="","",S225+T225)</f>
        <v>46027</v>
      </c>
      <c r="V225" s="32">
        <f ca="1">IF(Table13[[#This Row],[Hạn thanh toán]]="","",IF((U225-NOW())&lt;0,0,(U225-NOW())))</f>
        <v>0</v>
      </c>
      <c r="W225" s="32"/>
      <c r="X225" s="32" t="str">
        <f t="shared" ca="1" si="40"/>
        <v/>
      </c>
      <c r="Y225" s="2" t="str">
        <f t="shared" si="41"/>
        <v>Đã thanh toán</v>
      </c>
      <c r="Z225" s="42">
        <f t="shared" si="42"/>
        <v>46027</v>
      </c>
      <c r="AA225" s="42">
        <f t="shared" si="43"/>
        <v>46063</v>
      </c>
      <c r="AD225" s="2" t="str">
        <f>VLOOKUP($A225,MA_KH!$A:$Q,MA_KH!O$1,0)</f>
        <v>MEGA</v>
      </c>
      <c r="AE225" s="2" t="str">
        <f>VLOOKUP($A225,MA_KH!$A:$Q,MA_KH!P$1,0)</f>
        <v>CÔNG TY TNHH MM MEGA MARKET (VIỆT NAM)</v>
      </c>
      <c r="AG225" s="122" t="str">
        <f>Table13[[#This Row],[Số hóa đơn]]&amp;Table13[[#This Row],[Tổng giá trị]]</f>
        <v>000013784314136</v>
      </c>
    </row>
    <row r="226" spans="1:33" ht="25.5" customHeight="1">
      <c r="A226" s="54" t="s">
        <v>16307</v>
      </c>
      <c r="B226" s="54" t="s">
        <v>202</v>
      </c>
      <c r="C226" s="55" t="s">
        <v>16827</v>
      </c>
      <c r="D226" s="54" t="s">
        <v>16834</v>
      </c>
      <c r="E226" s="55">
        <f>IFERROR(VLOOKUP(AG226,Sheet3!B:F,5,0),Table1[[#This Row],[Ngày hạch toán]])</f>
        <v>46027</v>
      </c>
      <c r="F226" s="54" t="s">
        <v>19122</v>
      </c>
      <c r="G226" s="54" t="s">
        <v>16835</v>
      </c>
      <c r="H226" s="56">
        <v>5712380</v>
      </c>
      <c r="I226" s="63">
        <v>0</v>
      </c>
      <c r="J226" s="56">
        <v>456990</v>
      </c>
      <c r="K226" s="56">
        <v>6169370</v>
      </c>
      <c r="L226" s="64" t="s">
        <v>17236</v>
      </c>
      <c r="M226" s="6">
        <f>IFERROR(VLOOKUP(Table13[[#This Row],[Số hóa đơn]],'Chi tiết tt Mega gửi'!K:L,2,0),"")</f>
        <v>46077</v>
      </c>
      <c r="O226" s="32">
        <f>IF(Table13[[#This Row],[Phân loại]]="Tồn đầu kỳ",Table13[[#This Row],[Tổng giá trị]],0)</f>
        <v>0</v>
      </c>
      <c r="P226" s="7">
        <f>IF(Table13[[#This Row],[Số còn phải thu ĐK]]&lt;&gt;0,0,IF(Table13[[#This Row],[Phân loại]]="Bán hàng",Table13[[#This Row],[Tổng giá trị]],-Table13[[#This Row],[Tổng giá trị]]))</f>
        <v>6169370</v>
      </c>
      <c r="Q226" s="32">
        <f t="shared" si="39"/>
        <v>6169370</v>
      </c>
      <c r="R226" s="7">
        <f>Table13[[#This Row],[Số còn phải thu ĐK]]+Table13[[#This Row],[Giá Trị HD sau CK]]-Table13[[#This Row],[Số tiền đã thu]]</f>
        <v>0</v>
      </c>
      <c r="S226" s="6">
        <f>IF(Table13[[#This Row],[Ngày hóa đơn]]&lt;&gt;"",Table13[[#This Row],[Ngày hóa đơn]],IF(Table13[[#This Row],[Ngày hạch toán]]&lt;&gt;"",Table13[[#This Row],[Ngày hạch toán]],""))</f>
        <v>46027</v>
      </c>
      <c r="T226" s="7"/>
      <c r="U226" s="6">
        <f>IF(Table13[[#This Row],[Ngày tính CN]]="","",S226+T226)</f>
        <v>46027</v>
      </c>
      <c r="V226" s="32">
        <f ca="1">IF(Table13[[#This Row],[Hạn thanh toán]]="","",IF((U226-NOW())&lt;0,0,(U226-NOW())))</f>
        <v>0</v>
      </c>
      <c r="W226" s="32"/>
      <c r="X226" s="32" t="str">
        <f t="shared" ca="1" si="40"/>
        <v/>
      </c>
      <c r="Y226" s="2" t="str">
        <f t="shared" si="41"/>
        <v>Đã thanh toán</v>
      </c>
      <c r="Z226" s="42">
        <f t="shared" si="42"/>
        <v>46027</v>
      </c>
      <c r="AA226" s="42">
        <f t="shared" si="43"/>
        <v>46077</v>
      </c>
      <c r="AD226" s="2" t="str">
        <f>VLOOKUP($A226,MA_KH!$A:$Q,MA_KH!O$1,0)</f>
        <v>MEGA</v>
      </c>
      <c r="AE226" s="2" t="str">
        <f>VLOOKUP($A226,MA_KH!$A:$Q,MA_KH!P$1,0)</f>
        <v>CÔNG TY TNHH MM MEGA MARKET (VIỆT NAM)</v>
      </c>
      <c r="AG226" s="122" t="str">
        <f>Table13[[#This Row],[Số hóa đơn]]&amp;Table13[[#This Row],[Tổng giá trị]]</f>
        <v>000013796169370</v>
      </c>
    </row>
    <row r="227" spans="1:33" ht="25.5" customHeight="1">
      <c r="A227" s="54" t="s">
        <v>16307</v>
      </c>
      <c r="B227" s="54" t="s">
        <v>202</v>
      </c>
      <c r="C227" s="55" t="s">
        <v>16827</v>
      </c>
      <c r="D227" s="54" t="s">
        <v>16836</v>
      </c>
      <c r="E227" s="55">
        <f>IFERROR(VLOOKUP(AG227,Sheet3!B:F,5,0),Table1[[#This Row],[Ngày hạch toán]])</f>
        <v>46027</v>
      </c>
      <c r="F227" s="54" t="s">
        <v>19123</v>
      </c>
      <c r="G227" s="54" t="s">
        <v>16837</v>
      </c>
      <c r="H227" s="56">
        <v>1970450</v>
      </c>
      <c r="I227" s="63">
        <v>0</v>
      </c>
      <c r="J227" s="56">
        <v>157636</v>
      </c>
      <c r="K227" s="56">
        <v>2128086</v>
      </c>
      <c r="L227" s="64" t="s">
        <v>17236</v>
      </c>
      <c r="M227" s="6">
        <f>IFERROR(VLOOKUP(Table13[[#This Row],[Số hóa đơn]],'Chi tiết tt Mega gửi'!K:L,2,0),"")</f>
        <v>46077</v>
      </c>
      <c r="O227" s="32">
        <f>IF(Table13[[#This Row],[Phân loại]]="Tồn đầu kỳ",Table13[[#This Row],[Tổng giá trị]],0)</f>
        <v>0</v>
      </c>
      <c r="P227" s="7">
        <f>IF(Table13[[#This Row],[Số còn phải thu ĐK]]&lt;&gt;0,0,IF(Table13[[#This Row],[Phân loại]]="Bán hàng",Table13[[#This Row],[Tổng giá trị]],-Table13[[#This Row],[Tổng giá trị]]))</f>
        <v>2128086</v>
      </c>
      <c r="Q227" s="32">
        <f t="shared" si="39"/>
        <v>2128086</v>
      </c>
      <c r="R227" s="7">
        <f>Table13[[#This Row],[Số còn phải thu ĐK]]+Table13[[#This Row],[Giá Trị HD sau CK]]-Table13[[#This Row],[Số tiền đã thu]]</f>
        <v>0</v>
      </c>
      <c r="S227" s="6">
        <f>IF(Table13[[#This Row],[Ngày hóa đơn]]&lt;&gt;"",Table13[[#This Row],[Ngày hóa đơn]],IF(Table13[[#This Row],[Ngày hạch toán]]&lt;&gt;"",Table13[[#This Row],[Ngày hạch toán]],""))</f>
        <v>46027</v>
      </c>
      <c r="T227" s="7"/>
      <c r="U227" s="6">
        <f>IF(Table13[[#This Row],[Ngày tính CN]]="","",S227+T227)</f>
        <v>46027</v>
      </c>
      <c r="V227" s="32">
        <f ca="1">IF(Table13[[#This Row],[Hạn thanh toán]]="","",IF((U227-NOW())&lt;0,0,(U227-NOW())))</f>
        <v>0</v>
      </c>
      <c r="W227" s="32"/>
      <c r="X227" s="32" t="str">
        <f t="shared" ca="1" si="40"/>
        <v/>
      </c>
      <c r="Y227" s="2" t="str">
        <f t="shared" si="41"/>
        <v>Đã thanh toán</v>
      </c>
      <c r="Z227" s="42">
        <f t="shared" si="42"/>
        <v>46027</v>
      </c>
      <c r="AA227" s="42">
        <f t="shared" si="43"/>
        <v>46077</v>
      </c>
      <c r="AD227" s="2" t="str">
        <f>VLOOKUP($A227,MA_KH!$A:$Q,MA_KH!O$1,0)</f>
        <v>MEGA</v>
      </c>
      <c r="AE227" s="2" t="str">
        <f>VLOOKUP($A227,MA_KH!$A:$Q,MA_KH!P$1,0)</f>
        <v>CÔNG TY TNHH MM MEGA MARKET (VIỆT NAM)</v>
      </c>
      <c r="AG227" s="122" t="str">
        <f>Table13[[#This Row],[Số hóa đơn]]&amp;Table13[[#This Row],[Tổng giá trị]]</f>
        <v>000013802128086</v>
      </c>
    </row>
    <row r="228" spans="1:33" ht="25.5" customHeight="1">
      <c r="A228" s="54" t="s">
        <v>16307</v>
      </c>
      <c r="B228" s="54" t="s">
        <v>202</v>
      </c>
      <c r="C228" s="55" t="s">
        <v>16827</v>
      </c>
      <c r="D228" s="54" t="s">
        <v>16838</v>
      </c>
      <c r="E228" s="55">
        <f>IFERROR(VLOOKUP(AG228,Sheet3!B:F,5,0),Table1[[#This Row],[Ngày hạch toán]])</f>
        <v>46027</v>
      </c>
      <c r="F228" s="54" t="s">
        <v>19124</v>
      </c>
      <c r="G228" s="54" t="s">
        <v>16839</v>
      </c>
      <c r="H228" s="56">
        <v>1822480</v>
      </c>
      <c r="I228" s="63">
        <v>0</v>
      </c>
      <c r="J228" s="56">
        <v>145798</v>
      </c>
      <c r="K228" s="56">
        <v>1968278</v>
      </c>
      <c r="L228" s="64" t="s">
        <v>17236</v>
      </c>
      <c r="M228" s="6">
        <f>IFERROR(VLOOKUP(Table13[[#This Row],[Số hóa đơn]],'Chi tiết tt Mega gửi'!K:L,2,0),"")</f>
        <v>46077</v>
      </c>
      <c r="O228" s="32">
        <f>IF(Table13[[#This Row],[Phân loại]]="Tồn đầu kỳ",Table13[[#This Row],[Tổng giá trị]],0)</f>
        <v>0</v>
      </c>
      <c r="P228" s="7">
        <f>IF(Table13[[#This Row],[Số còn phải thu ĐK]]&lt;&gt;0,0,IF(Table13[[#This Row],[Phân loại]]="Bán hàng",Table13[[#This Row],[Tổng giá trị]],-Table13[[#This Row],[Tổng giá trị]]))</f>
        <v>1968278</v>
      </c>
      <c r="Q228" s="32">
        <f t="shared" si="39"/>
        <v>1968278</v>
      </c>
      <c r="R228" s="7">
        <f>Table13[[#This Row],[Số còn phải thu ĐK]]+Table13[[#This Row],[Giá Trị HD sau CK]]-Table13[[#This Row],[Số tiền đã thu]]</f>
        <v>0</v>
      </c>
      <c r="S228" s="6">
        <f>IF(Table13[[#This Row],[Ngày hóa đơn]]&lt;&gt;"",Table13[[#This Row],[Ngày hóa đơn]],IF(Table13[[#This Row],[Ngày hạch toán]]&lt;&gt;"",Table13[[#This Row],[Ngày hạch toán]],""))</f>
        <v>46027</v>
      </c>
      <c r="T228" s="7"/>
      <c r="U228" s="6">
        <f>IF(Table13[[#This Row],[Ngày tính CN]]="","",S228+T228)</f>
        <v>46027</v>
      </c>
      <c r="V228" s="32">
        <f ca="1">IF(Table13[[#This Row],[Hạn thanh toán]]="","",IF((U228-NOW())&lt;0,0,(U228-NOW())))</f>
        <v>0</v>
      </c>
      <c r="W228" s="32"/>
      <c r="X228" s="32" t="str">
        <f t="shared" ca="1" si="40"/>
        <v/>
      </c>
      <c r="Y228" s="2" t="str">
        <f t="shared" si="41"/>
        <v>Đã thanh toán</v>
      </c>
      <c r="Z228" s="42">
        <f t="shared" si="42"/>
        <v>46027</v>
      </c>
      <c r="AA228" s="42">
        <f t="shared" si="43"/>
        <v>46077</v>
      </c>
      <c r="AD228" s="2" t="str">
        <f>VLOOKUP($A228,MA_KH!$A:$Q,MA_KH!O$1,0)</f>
        <v>MEGA</v>
      </c>
      <c r="AE228" s="2" t="str">
        <f>VLOOKUP($A228,MA_KH!$A:$Q,MA_KH!P$1,0)</f>
        <v>CÔNG TY TNHH MM MEGA MARKET (VIỆT NAM)</v>
      </c>
      <c r="AG228" s="122" t="str">
        <f>Table13[[#This Row],[Số hóa đơn]]&amp;Table13[[#This Row],[Tổng giá trị]]</f>
        <v>000013811968278</v>
      </c>
    </row>
    <row r="229" spans="1:33" ht="25.5" customHeight="1">
      <c r="A229" s="54" t="s">
        <v>16291</v>
      </c>
      <c r="B229" s="54" t="s">
        <v>200</v>
      </c>
      <c r="C229" s="55" t="s">
        <v>16827</v>
      </c>
      <c r="D229" s="54" t="s">
        <v>16840</v>
      </c>
      <c r="E229" s="55">
        <f>IFERROR(VLOOKUP(AG229,Sheet3!B:F,5,0),Table1[[#This Row],[Ngày hạch toán]])</f>
        <v>46027</v>
      </c>
      <c r="F229" s="54" t="s">
        <v>19125</v>
      </c>
      <c r="G229" s="54" t="s">
        <v>16841</v>
      </c>
      <c r="H229" s="56">
        <v>1657890</v>
      </c>
      <c r="I229" s="63">
        <v>0</v>
      </c>
      <c r="J229" s="56">
        <v>132631</v>
      </c>
      <c r="K229" s="56">
        <v>1790521</v>
      </c>
      <c r="L229" s="64" t="s">
        <v>17236</v>
      </c>
      <c r="M229" s="6">
        <f>IFERROR(VLOOKUP(Table13[[#This Row],[Số hóa đơn]],'Chi tiết tt Mega gửi'!K:L,2,0),"")</f>
        <v>46077</v>
      </c>
      <c r="O229" s="32">
        <f>IF(Table13[[#This Row],[Phân loại]]="Tồn đầu kỳ",Table13[[#This Row],[Tổng giá trị]],0)</f>
        <v>0</v>
      </c>
      <c r="P229" s="7">
        <f>IF(Table13[[#This Row],[Số còn phải thu ĐK]]&lt;&gt;0,0,IF(Table13[[#This Row],[Phân loại]]="Bán hàng",Table13[[#This Row],[Tổng giá trị]],-Table13[[#This Row],[Tổng giá trị]]))</f>
        <v>1790521</v>
      </c>
      <c r="Q229" s="32">
        <f t="shared" si="39"/>
        <v>1790521</v>
      </c>
      <c r="R229" s="7">
        <f>Table13[[#This Row],[Số còn phải thu ĐK]]+Table13[[#This Row],[Giá Trị HD sau CK]]-Table13[[#This Row],[Số tiền đã thu]]</f>
        <v>0</v>
      </c>
      <c r="S229" s="6">
        <f>IF(Table13[[#This Row],[Ngày hóa đơn]]&lt;&gt;"",Table13[[#This Row],[Ngày hóa đơn]],IF(Table13[[#This Row],[Ngày hạch toán]]&lt;&gt;"",Table13[[#This Row],[Ngày hạch toán]],""))</f>
        <v>46027</v>
      </c>
      <c r="T229" s="7"/>
      <c r="U229" s="6">
        <f>IF(Table13[[#This Row],[Ngày tính CN]]="","",S229+T229)</f>
        <v>46027</v>
      </c>
      <c r="V229" s="32">
        <f ca="1">IF(Table13[[#This Row],[Hạn thanh toán]]="","",IF((U229-NOW())&lt;0,0,(U229-NOW())))</f>
        <v>0</v>
      </c>
      <c r="W229" s="32"/>
      <c r="X229" s="32" t="str">
        <f t="shared" ca="1" si="40"/>
        <v/>
      </c>
      <c r="Y229" s="2" t="str">
        <f t="shared" si="41"/>
        <v>Đã thanh toán</v>
      </c>
      <c r="Z229" s="42">
        <f t="shared" si="42"/>
        <v>46027</v>
      </c>
      <c r="AA229" s="42">
        <f t="shared" si="43"/>
        <v>46077</v>
      </c>
      <c r="AD229" s="2" t="str">
        <f>VLOOKUP($A229,MA_KH!$A:$Q,MA_KH!O$1,0)</f>
        <v>MEGA</v>
      </c>
      <c r="AE229" s="2" t="str">
        <f>VLOOKUP($A229,MA_KH!$A:$Q,MA_KH!P$1,0)</f>
        <v>CÔNG TY TNHH MM MEGA MARKET (VIỆT NAM)</v>
      </c>
      <c r="AG229" s="122" t="str">
        <f>Table13[[#This Row],[Số hóa đơn]]&amp;Table13[[#This Row],[Tổng giá trị]]</f>
        <v>000013821790521</v>
      </c>
    </row>
    <row r="230" spans="1:33" ht="25.5" customHeight="1">
      <c r="A230" s="54" t="s">
        <v>16291</v>
      </c>
      <c r="B230" s="54" t="s">
        <v>200</v>
      </c>
      <c r="C230" s="55" t="s">
        <v>16827</v>
      </c>
      <c r="D230" s="54" t="s">
        <v>16842</v>
      </c>
      <c r="E230" s="55">
        <f>IFERROR(VLOOKUP(AG230,Sheet3!B:F,5,0),Table1[[#This Row],[Ngày hạch toán]])</f>
        <v>46027</v>
      </c>
      <c r="F230" s="54" t="s">
        <v>19126</v>
      </c>
      <c r="G230" s="54" t="s">
        <v>16843</v>
      </c>
      <c r="H230" s="56">
        <v>1822480</v>
      </c>
      <c r="I230" s="63">
        <v>0</v>
      </c>
      <c r="J230" s="56">
        <v>145798</v>
      </c>
      <c r="K230" s="56">
        <v>1968278</v>
      </c>
      <c r="L230" s="64" t="s">
        <v>17236</v>
      </c>
      <c r="M230" s="6">
        <f>IFERROR(VLOOKUP(Table13[[#This Row],[Số hóa đơn]],'Chi tiết tt Mega gửi'!K:L,2,0),"")</f>
        <v>46077</v>
      </c>
      <c r="O230" s="32">
        <f>IF(Table13[[#This Row],[Phân loại]]="Tồn đầu kỳ",Table13[[#This Row],[Tổng giá trị]],0)</f>
        <v>0</v>
      </c>
      <c r="P230" s="7">
        <f>IF(Table13[[#This Row],[Số còn phải thu ĐK]]&lt;&gt;0,0,IF(Table13[[#This Row],[Phân loại]]="Bán hàng",Table13[[#This Row],[Tổng giá trị]],-Table13[[#This Row],[Tổng giá trị]]))</f>
        <v>1968278</v>
      </c>
      <c r="Q230" s="32">
        <f t="shared" si="39"/>
        <v>1968278</v>
      </c>
      <c r="R230" s="7">
        <f>Table13[[#This Row],[Số còn phải thu ĐK]]+Table13[[#This Row],[Giá Trị HD sau CK]]-Table13[[#This Row],[Số tiền đã thu]]</f>
        <v>0</v>
      </c>
      <c r="S230" s="6">
        <f>IF(Table13[[#This Row],[Ngày hóa đơn]]&lt;&gt;"",Table13[[#This Row],[Ngày hóa đơn]],IF(Table13[[#This Row],[Ngày hạch toán]]&lt;&gt;"",Table13[[#This Row],[Ngày hạch toán]],""))</f>
        <v>46027</v>
      </c>
      <c r="T230" s="7"/>
      <c r="U230" s="6">
        <f>IF(Table13[[#This Row],[Ngày tính CN]]="","",S230+T230)</f>
        <v>46027</v>
      </c>
      <c r="V230" s="32">
        <f ca="1">IF(Table13[[#This Row],[Hạn thanh toán]]="","",IF((U230-NOW())&lt;0,0,(U230-NOW())))</f>
        <v>0</v>
      </c>
      <c r="W230" s="32"/>
      <c r="X230" s="32" t="str">
        <f t="shared" ca="1" si="40"/>
        <v/>
      </c>
      <c r="Y230" s="2" t="str">
        <f t="shared" si="41"/>
        <v>Đã thanh toán</v>
      </c>
      <c r="Z230" s="42">
        <f t="shared" si="42"/>
        <v>46027</v>
      </c>
      <c r="AA230" s="42">
        <f t="shared" si="43"/>
        <v>46077</v>
      </c>
      <c r="AD230" s="2" t="str">
        <f>VLOOKUP($A230,MA_KH!$A:$Q,MA_KH!O$1,0)</f>
        <v>MEGA</v>
      </c>
      <c r="AE230" s="2" t="str">
        <f>VLOOKUP($A230,MA_KH!$A:$Q,MA_KH!P$1,0)</f>
        <v>CÔNG TY TNHH MM MEGA MARKET (VIỆT NAM)</v>
      </c>
      <c r="AG230" s="122" t="str">
        <f>Table13[[#This Row],[Số hóa đơn]]&amp;Table13[[#This Row],[Tổng giá trị]]</f>
        <v>000013831968278</v>
      </c>
    </row>
    <row r="231" spans="1:33" ht="25.5" customHeight="1">
      <c r="A231" s="54" t="s">
        <v>16287</v>
      </c>
      <c r="B231" s="54" t="s">
        <v>253</v>
      </c>
      <c r="C231" s="55" t="s">
        <v>16827</v>
      </c>
      <c r="D231" s="54" t="s">
        <v>16844</v>
      </c>
      <c r="E231" s="55">
        <f>IFERROR(VLOOKUP(AG231,Sheet3!B:F,5,0),Table1[[#This Row],[Ngày hạch toán]])</f>
        <v>46027</v>
      </c>
      <c r="F231" s="54" t="s">
        <v>19127</v>
      </c>
      <c r="G231" s="54" t="s">
        <v>16845</v>
      </c>
      <c r="H231" s="56">
        <v>501830</v>
      </c>
      <c r="I231" s="63">
        <v>0</v>
      </c>
      <c r="J231" s="56">
        <v>40146</v>
      </c>
      <c r="K231" s="56">
        <v>541976</v>
      </c>
      <c r="L231" s="64" t="s">
        <v>17236</v>
      </c>
      <c r="M231" s="6">
        <f>IFERROR(VLOOKUP(Table13[[#This Row],[Số hóa đơn]],'Chi tiết tt Mega gửi'!K:L,2,0),"")</f>
        <v>46063</v>
      </c>
      <c r="O231" s="32">
        <f>IF(Table13[[#This Row],[Phân loại]]="Tồn đầu kỳ",Table13[[#This Row],[Tổng giá trị]],0)</f>
        <v>0</v>
      </c>
      <c r="P231" s="7">
        <f>IF(Table13[[#This Row],[Số còn phải thu ĐK]]&lt;&gt;0,0,IF(Table13[[#This Row],[Phân loại]]="Bán hàng",Table13[[#This Row],[Tổng giá trị]],-Table13[[#This Row],[Tổng giá trị]]))</f>
        <v>541976</v>
      </c>
      <c r="Q231" s="32">
        <f t="shared" si="39"/>
        <v>541976</v>
      </c>
      <c r="R231" s="7">
        <f>Table13[[#This Row],[Số còn phải thu ĐK]]+Table13[[#This Row],[Giá Trị HD sau CK]]-Table13[[#This Row],[Số tiền đã thu]]</f>
        <v>0</v>
      </c>
      <c r="S231" s="6">
        <f>IF(Table13[[#This Row],[Ngày hóa đơn]]&lt;&gt;"",Table13[[#This Row],[Ngày hóa đơn]],IF(Table13[[#This Row],[Ngày hạch toán]]&lt;&gt;"",Table13[[#This Row],[Ngày hạch toán]],""))</f>
        <v>46027</v>
      </c>
      <c r="T231" s="7"/>
      <c r="U231" s="6">
        <f>IF(Table13[[#This Row],[Ngày tính CN]]="","",S231+T231)</f>
        <v>46027</v>
      </c>
      <c r="V231" s="32">
        <f ca="1">IF(Table13[[#This Row],[Hạn thanh toán]]="","",IF((U231-NOW())&lt;0,0,(U231-NOW())))</f>
        <v>0</v>
      </c>
      <c r="W231" s="32"/>
      <c r="X231" s="32" t="str">
        <f t="shared" ca="1" si="40"/>
        <v/>
      </c>
      <c r="Y231" s="2" t="str">
        <f t="shared" si="41"/>
        <v>Đã thanh toán</v>
      </c>
      <c r="Z231" s="42">
        <f t="shared" si="42"/>
        <v>46027</v>
      </c>
      <c r="AA231" s="42">
        <f t="shared" si="43"/>
        <v>46063</v>
      </c>
      <c r="AD231" s="2" t="str">
        <f>VLOOKUP($A231,MA_KH!$A:$Q,MA_KH!O$1,0)</f>
        <v>MEGA</v>
      </c>
      <c r="AE231" s="2" t="str">
        <f>VLOOKUP($A231,MA_KH!$A:$Q,MA_KH!P$1,0)</f>
        <v>CÔNG TY TNHH MM MEGA MARKET (VIỆT NAM)</v>
      </c>
      <c r="AG231" s="122" t="str">
        <f>Table13[[#This Row],[Số hóa đơn]]&amp;Table13[[#This Row],[Tổng giá trị]]</f>
        <v>00001384541976</v>
      </c>
    </row>
    <row r="232" spans="1:33" ht="25.5" customHeight="1">
      <c r="A232" s="54" t="s">
        <v>16287</v>
      </c>
      <c r="B232" s="54" t="s">
        <v>253</v>
      </c>
      <c r="C232" s="55" t="s">
        <v>16827</v>
      </c>
      <c r="D232" s="54" t="s">
        <v>16846</v>
      </c>
      <c r="E232" s="55">
        <f>IFERROR(VLOOKUP(AG232,Sheet3!B:F,5,0),Table1[[#This Row],[Ngày hạch toán]])</f>
        <v>46027</v>
      </c>
      <c r="F232" s="54" t="s">
        <v>19128</v>
      </c>
      <c r="G232" s="54" t="s">
        <v>16847</v>
      </c>
      <c r="H232" s="56">
        <v>4779490</v>
      </c>
      <c r="I232" s="63">
        <v>0</v>
      </c>
      <c r="J232" s="56">
        <v>382359</v>
      </c>
      <c r="K232" s="56">
        <v>5161849</v>
      </c>
      <c r="L232" s="64" t="s">
        <v>17236</v>
      </c>
      <c r="M232" s="6">
        <f>IFERROR(VLOOKUP(Table13[[#This Row],[Số hóa đơn]],'Chi tiết tt Mega gửi'!K:L,2,0),"")</f>
        <v>46063</v>
      </c>
      <c r="O232" s="32">
        <f>IF(Table13[[#This Row],[Phân loại]]="Tồn đầu kỳ",Table13[[#This Row],[Tổng giá trị]],0)</f>
        <v>0</v>
      </c>
      <c r="P232" s="7">
        <f>IF(Table13[[#This Row],[Số còn phải thu ĐK]]&lt;&gt;0,0,IF(Table13[[#This Row],[Phân loại]]="Bán hàng",Table13[[#This Row],[Tổng giá trị]],-Table13[[#This Row],[Tổng giá trị]]))</f>
        <v>5161849</v>
      </c>
      <c r="Q232" s="32">
        <f t="shared" si="39"/>
        <v>5161849</v>
      </c>
      <c r="R232" s="7">
        <f>Table13[[#This Row],[Số còn phải thu ĐK]]+Table13[[#This Row],[Giá Trị HD sau CK]]-Table13[[#This Row],[Số tiền đã thu]]</f>
        <v>0</v>
      </c>
      <c r="S232" s="6">
        <f>IF(Table13[[#This Row],[Ngày hóa đơn]]&lt;&gt;"",Table13[[#This Row],[Ngày hóa đơn]],IF(Table13[[#This Row],[Ngày hạch toán]]&lt;&gt;"",Table13[[#This Row],[Ngày hạch toán]],""))</f>
        <v>46027</v>
      </c>
      <c r="T232" s="7"/>
      <c r="U232" s="6">
        <f>IF(Table13[[#This Row],[Ngày tính CN]]="","",S232+T232)</f>
        <v>46027</v>
      </c>
      <c r="V232" s="32">
        <f ca="1">IF(Table13[[#This Row],[Hạn thanh toán]]="","",IF((U232-NOW())&lt;0,0,(U232-NOW())))</f>
        <v>0</v>
      </c>
      <c r="W232" s="32"/>
      <c r="X232" s="32" t="str">
        <f t="shared" ca="1" si="40"/>
        <v/>
      </c>
      <c r="Y232" s="2" t="str">
        <f t="shared" si="41"/>
        <v>Đã thanh toán</v>
      </c>
      <c r="Z232" s="42">
        <f t="shared" si="42"/>
        <v>46027</v>
      </c>
      <c r="AA232" s="42">
        <f t="shared" si="43"/>
        <v>46063</v>
      </c>
      <c r="AD232" s="2" t="str">
        <f>VLOOKUP($A232,MA_KH!$A:$Q,MA_KH!O$1,0)</f>
        <v>MEGA</v>
      </c>
      <c r="AE232" s="2" t="str">
        <f>VLOOKUP($A232,MA_KH!$A:$Q,MA_KH!P$1,0)</f>
        <v>CÔNG TY TNHH MM MEGA MARKET (VIỆT NAM)</v>
      </c>
      <c r="AG232" s="122" t="str">
        <f>Table13[[#This Row],[Số hóa đơn]]&amp;Table13[[#This Row],[Tổng giá trị]]</f>
        <v>000013855161849</v>
      </c>
    </row>
    <row r="233" spans="1:33" ht="25.5" customHeight="1">
      <c r="A233" s="54" t="s">
        <v>16287</v>
      </c>
      <c r="B233" s="54" t="s">
        <v>253</v>
      </c>
      <c r="C233" s="55" t="s">
        <v>16827</v>
      </c>
      <c r="D233" s="54" t="s">
        <v>16848</v>
      </c>
      <c r="E233" s="55">
        <f>IFERROR(VLOOKUP(AG233,Sheet3!B:F,5,0),Table1[[#This Row],[Ngày hạch toán]])</f>
        <v>46027</v>
      </c>
      <c r="F233" s="54" t="s">
        <v>19129</v>
      </c>
      <c r="G233" s="54" t="s">
        <v>16849</v>
      </c>
      <c r="H233" s="56">
        <v>3086510</v>
      </c>
      <c r="I233" s="63">
        <v>0</v>
      </c>
      <c r="J233" s="56">
        <v>246921</v>
      </c>
      <c r="K233" s="56">
        <v>3333431</v>
      </c>
      <c r="L233" s="64" t="s">
        <v>17236</v>
      </c>
      <c r="M233" s="6">
        <f>IFERROR(VLOOKUP(Table13[[#This Row],[Số hóa đơn]],'Chi tiết tt Mega gửi'!K:L,2,0),"")</f>
        <v>46063</v>
      </c>
      <c r="O233" s="32">
        <f>IF(Table13[[#This Row],[Phân loại]]="Tồn đầu kỳ",Table13[[#This Row],[Tổng giá trị]],0)</f>
        <v>0</v>
      </c>
      <c r="P233" s="7">
        <f>IF(Table13[[#This Row],[Số còn phải thu ĐK]]&lt;&gt;0,0,IF(Table13[[#This Row],[Phân loại]]="Bán hàng",Table13[[#This Row],[Tổng giá trị]],-Table13[[#This Row],[Tổng giá trị]]))</f>
        <v>3333431</v>
      </c>
      <c r="Q233" s="32">
        <f t="shared" si="39"/>
        <v>3333431</v>
      </c>
      <c r="R233" s="7">
        <f>Table13[[#This Row],[Số còn phải thu ĐK]]+Table13[[#This Row],[Giá Trị HD sau CK]]-Table13[[#This Row],[Số tiền đã thu]]</f>
        <v>0</v>
      </c>
      <c r="S233" s="6">
        <f>IF(Table13[[#This Row],[Ngày hóa đơn]]&lt;&gt;"",Table13[[#This Row],[Ngày hóa đơn]],IF(Table13[[#This Row],[Ngày hạch toán]]&lt;&gt;"",Table13[[#This Row],[Ngày hạch toán]],""))</f>
        <v>46027</v>
      </c>
      <c r="T233" s="7"/>
      <c r="U233" s="6">
        <f>IF(Table13[[#This Row],[Ngày tính CN]]="","",S233+T233)</f>
        <v>46027</v>
      </c>
      <c r="V233" s="32">
        <f ca="1">IF(Table13[[#This Row],[Hạn thanh toán]]="","",IF((U233-NOW())&lt;0,0,(U233-NOW())))</f>
        <v>0</v>
      </c>
      <c r="W233" s="32"/>
      <c r="X233" s="32" t="str">
        <f t="shared" ca="1" si="40"/>
        <v/>
      </c>
      <c r="Y233" s="2" t="str">
        <f t="shared" si="41"/>
        <v>Đã thanh toán</v>
      </c>
      <c r="Z233" s="42">
        <f t="shared" si="42"/>
        <v>46027</v>
      </c>
      <c r="AA233" s="42">
        <f t="shared" si="43"/>
        <v>46063</v>
      </c>
      <c r="AD233" s="2" t="str">
        <f>VLOOKUP($A233,MA_KH!$A:$Q,MA_KH!O$1,0)</f>
        <v>MEGA</v>
      </c>
      <c r="AE233" s="2" t="str">
        <f>VLOOKUP($A233,MA_KH!$A:$Q,MA_KH!P$1,0)</f>
        <v>CÔNG TY TNHH MM MEGA MARKET (VIỆT NAM)</v>
      </c>
      <c r="AG233" s="122" t="str">
        <f>Table13[[#This Row],[Số hóa đơn]]&amp;Table13[[#This Row],[Tổng giá trị]]</f>
        <v>000013863333431</v>
      </c>
    </row>
    <row r="234" spans="1:33" ht="25.5" customHeight="1">
      <c r="A234" s="54" t="s">
        <v>16295</v>
      </c>
      <c r="B234" s="54" t="s">
        <v>198</v>
      </c>
      <c r="C234" s="55" t="s">
        <v>16827</v>
      </c>
      <c r="D234" s="54" t="s">
        <v>16850</v>
      </c>
      <c r="E234" s="55">
        <f>IFERROR(VLOOKUP(AG234,Sheet3!B:F,5,0),Table1[[#This Row],[Ngày hạch toán]])</f>
        <v>46028</v>
      </c>
      <c r="F234" s="54" t="s">
        <v>19130</v>
      </c>
      <c r="G234" s="54" t="s">
        <v>16851</v>
      </c>
      <c r="H234" s="56">
        <v>2695450</v>
      </c>
      <c r="I234" s="63">
        <v>0</v>
      </c>
      <c r="J234" s="56">
        <v>215636</v>
      </c>
      <c r="K234" s="56">
        <v>2911086</v>
      </c>
      <c r="L234" s="64" t="s">
        <v>17236</v>
      </c>
      <c r="M234" s="6">
        <f>IFERROR(VLOOKUP(Table13[[#This Row],[Số hóa đơn]],'Chi tiết tt Mega gửi'!K:L,2,0),"")</f>
        <v>46077</v>
      </c>
      <c r="O234" s="32">
        <f>IF(Table13[[#This Row],[Phân loại]]="Tồn đầu kỳ",Table13[[#This Row],[Tổng giá trị]],0)</f>
        <v>0</v>
      </c>
      <c r="P234" s="7">
        <f>IF(Table13[[#This Row],[Số còn phải thu ĐK]]&lt;&gt;0,0,IF(Table13[[#This Row],[Phân loại]]="Bán hàng",Table13[[#This Row],[Tổng giá trị]],-Table13[[#This Row],[Tổng giá trị]]))</f>
        <v>2911086</v>
      </c>
      <c r="Q234" s="32">
        <f t="shared" si="39"/>
        <v>2911086</v>
      </c>
      <c r="R234" s="7">
        <f>Table13[[#This Row],[Số còn phải thu ĐK]]+Table13[[#This Row],[Giá Trị HD sau CK]]-Table13[[#This Row],[Số tiền đã thu]]</f>
        <v>0</v>
      </c>
      <c r="S234" s="6">
        <f>IF(Table13[[#This Row],[Ngày hóa đơn]]&lt;&gt;"",Table13[[#This Row],[Ngày hóa đơn]],IF(Table13[[#This Row],[Ngày hạch toán]]&lt;&gt;"",Table13[[#This Row],[Ngày hạch toán]],""))</f>
        <v>46028</v>
      </c>
      <c r="T234" s="7"/>
      <c r="U234" s="6">
        <f>IF(Table13[[#This Row],[Ngày tính CN]]="","",S234+T234)</f>
        <v>46028</v>
      </c>
      <c r="V234" s="32">
        <f ca="1">IF(Table13[[#This Row],[Hạn thanh toán]]="","",IF((U234-NOW())&lt;0,0,(U234-NOW())))</f>
        <v>0</v>
      </c>
      <c r="W234" s="32"/>
      <c r="X234" s="32" t="str">
        <f t="shared" ca="1" si="40"/>
        <v/>
      </c>
      <c r="Y234" s="2" t="str">
        <f t="shared" si="41"/>
        <v>Đã thanh toán</v>
      </c>
      <c r="Z234" s="42">
        <f t="shared" si="42"/>
        <v>46028</v>
      </c>
      <c r="AA234" s="42">
        <f t="shared" si="43"/>
        <v>46077</v>
      </c>
      <c r="AD234" s="2" t="str">
        <f>VLOOKUP($A234,MA_KH!$A:$Q,MA_KH!O$1,0)</f>
        <v>MEGA</v>
      </c>
      <c r="AE234" s="2" t="str">
        <f>VLOOKUP($A234,MA_KH!$A:$Q,MA_KH!P$1,0)</f>
        <v>CÔNG TY TNHH MM MEGA MARKET (VIỆT NAM)</v>
      </c>
      <c r="AG234" s="122" t="str">
        <f>Table13[[#This Row],[Số hóa đơn]]&amp;Table13[[#This Row],[Tổng giá trị]]</f>
        <v>000013872911086</v>
      </c>
    </row>
    <row r="235" spans="1:33" ht="25.5" customHeight="1">
      <c r="A235" s="54" t="s">
        <v>16310</v>
      </c>
      <c r="B235" s="54" t="s">
        <v>196</v>
      </c>
      <c r="C235" s="55" t="s">
        <v>16827</v>
      </c>
      <c r="D235" s="54" t="s">
        <v>16852</v>
      </c>
      <c r="E235" s="55">
        <f>IFERROR(VLOOKUP(AG235,Sheet3!B:F,5,0),Table1[[#This Row],[Ngày hạch toán]])</f>
        <v>46028</v>
      </c>
      <c r="F235" s="54" t="s">
        <v>19131</v>
      </c>
      <c r="G235" s="54" t="s">
        <v>16853</v>
      </c>
      <c r="H235" s="56">
        <v>2024120</v>
      </c>
      <c r="I235" s="63">
        <v>0</v>
      </c>
      <c r="J235" s="56">
        <v>161930</v>
      </c>
      <c r="K235" s="56">
        <v>2186050</v>
      </c>
      <c r="L235" s="64" t="s">
        <v>17236</v>
      </c>
      <c r="M235" s="6">
        <f>IFERROR(VLOOKUP(Table13[[#This Row],[Số hóa đơn]],'Chi tiết tt Mega gửi'!K:L,2,0),"")</f>
        <v>46077</v>
      </c>
      <c r="O235" s="32">
        <f>IF(Table13[[#This Row],[Phân loại]]="Tồn đầu kỳ",Table13[[#This Row],[Tổng giá trị]],0)</f>
        <v>0</v>
      </c>
      <c r="P235" s="7">
        <f>IF(Table13[[#This Row],[Số còn phải thu ĐK]]&lt;&gt;0,0,IF(Table13[[#This Row],[Phân loại]]="Bán hàng",Table13[[#This Row],[Tổng giá trị]],-Table13[[#This Row],[Tổng giá trị]]))</f>
        <v>2186050</v>
      </c>
      <c r="Q235" s="32">
        <f t="shared" si="39"/>
        <v>2186050</v>
      </c>
      <c r="R235" s="7">
        <f>Table13[[#This Row],[Số còn phải thu ĐK]]+Table13[[#This Row],[Giá Trị HD sau CK]]-Table13[[#This Row],[Số tiền đã thu]]</f>
        <v>0</v>
      </c>
      <c r="S235" s="6">
        <f>IF(Table13[[#This Row],[Ngày hóa đơn]]&lt;&gt;"",Table13[[#This Row],[Ngày hóa đơn]],IF(Table13[[#This Row],[Ngày hạch toán]]&lt;&gt;"",Table13[[#This Row],[Ngày hạch toán]],""))</f>
        <v>46028</v>
      </c>
      <c r="T235" s="7"/>
      <c r="U235" s="6">
        <f>IF(Table13[[#This Row],[Ngày tính CN]]="","",S235+T235)</f>
        <v>46028</v>
      </c>
      <c r="V235" s="32">
        <f ca="1">IF(Table13[[#This Row],[Hạn thanh toán]]="","",IF((U235-NOW())&lt;0,0,(U235-NOW())))</f>
        <v>0</v>
      </c>
      <c r="W235" s="32"/>
      <c r="X235" s="32" t="str">
        <f t="shared" ca="1" si="40"/>
        <v/>
      </c>
      <c r="Y235" s="2" t="str">
        <f t="shared" si="41"/>
        <v>Đã thanh toán</v>
      </c>
      <c r="Z235" s="42">
        <f t="shared" si="42"/>
        <v>46028</v>
      </c>
      <c r="AA235" s="42">
        <f t="shared" si="43"/>
        <v>46077</v>
      </c>
      <c r="AD235" s="2" t="str">
        <f>VLOOKUP($A235,MA_KH!$A:$Q,MA_KH!O$1,0)</f>
        <v>MEGA</v>
      </c>
      <c r="AE235" s="2" t="str">
        <f>VLOOKUP($A235,MA_KH!$A:$Q,MA_KH!P$1,0)</f>
        <v>CÔNG TY TNHH MM MEGA MARKET (VIỆT NAM)</v>
      </c>
      <c r="AG235" s="122" t="str">
        <f>Table13[[#This Row],[Số hóa đơn]]&amp;Table13[[#This Row],[Tổng giá trị]]</f>
        <v>000013882186050</v>
      </c>
    </row>
    <row r="236" spans="1:33" ht="25.5" customHeight="1">
      <c r="A236" s="54" t="s">
        <v>16290</v>
      </c>
      <c r="B236" s="54" t="s">
        <v>192</v>
      </c>
      <c r="C236" s="55" t="s">
        <v>16827</v>
      </c>
      <c r="D236" s="54" t="s">
        <v>16854</v>
      </c>
      <c r="E236" s="55">
        <f>IFERROR(VLOOKUP(AG236,Sheet3!B:F,5,0),Table1[[#This Row],[Ngày hạch toán]])</f>
        <v>46028</v>
      </c>
      <c r="F236" s="54" t="s">
        <v>19132</v>
      </c>
      <c r="G236" s="54" t="s">
        <v>16855</v>
      </c>
      <c r="H236" s="56">
        <v>1258030</v>
      </c>
      <c r="I236" s="63">
        <v>0</v>
      </c>
      <c r="J236" s="56">
        <v>100642</v>
      </c>
      <c r="K236" s="56">
        <v>1358672</v>
      </c>
      <c r="L236" s="64" t="s">
        <v>17236</v>
      </c>
      <c r="M236" s="6">
        <f>IFERROR(VLOOKUP(Table13[[#This Row],[Số hóa đơn]],'Chi tiết tt Mega gửi'!K:L,2,0),"")</f>
        <v>46077</v>
      </c>
      <c r="O236" s="32">
        <f>IF(Table13[[#This Row],[Phân loại]]="Tồn đầu kỳ",Table13[[#This Row],[Tổng giá trị]],0)</f>
        <v>0</v>
      </c>
      <c r="P236" s="7">
        <f>IF(Table13[[#This Row],[Số còn phải thu ĐK]]&lt;&gt;0,0,IF(Table13[[#This Row],[Phân loại]]="Bán hàng",Table13[[#This Row],[Tổng giá trị]],-Table13[[#This Row],[Tổng giá trị]]))</f>
        <v>1358672</v>
      </c>
      <c r="Q236" s="32">
        <f t="shared" si="39"/>
        <v>1358672</v>
      </c>
      <c r="R236" s="7">
        <f>Table13[[#This Row],[Số còn phải thu ĐK]]+Table13[[#This Row],[Giá Trị HD sau CK]]-Table13[[#This Row],[Số tiền đã thu]]</f>
        <v>0</v>
      </c>
      <c r="S236" s="6">
        <f>IF(Table13[[#This Row],[Ngày hóa đơn]]&lt;&gt;"",Table13[[#This Row],[Ngày hóa đơn]],IF(Table13[[#This Row],[Ngày hạch toán]]&lt;&gt;"",Table13[[#This Row],[Ngày hạch toán]],""))</f>
        <v>46028</v>
      </c>
      <c r="T236" s="7"/>
      <c r="U236" s="6">
        <f>IF(Table13[[#This Row],[Ngày tính CN]]="","",S236+T236)</f>
        <v>46028</v>
      </c>
      <c r="V236" s="32">
        <f ca="1">IF(Table13[[#This Row],[Hạn thanh toán]]="","",IF((U236-NOW())&lt;0,0,(U236-NOW())))</f>
        <v>0</v>
      </c>
      <c r="W236" s="32"/>
      <c r="X236" s="32" t="str">
        <f t="shared" ca="1" si="40"/>
        <v/>
      </c>
      <c r="Y236" s="2" t="str">
        <f t="shared" si="41"/>
        <v>Đã thanh toán</v>
      </c>
      <c r="Z236" s="42">
        <f t="shared" si="42"/>
        <v>46028</v>
      </c>
      <c r="AA236" s="42">
        <f t="shared" si="43"/>
        <v>46077</v>
      </c>
      <c r="AD236" s="2" t="str">
        <f>VLOOKUP($A236,MA_KH!$A:$Q,MA_KH!O$1,0)</f>
        <v>MEGA</v>
      </c>
      <c r="AE236" s="2" t="str">
        <f>VLOOKUP($A236,MA_KH!$A:$Q,MA_KH!P$1,0)</f>
        <v>CÔNG TY TNHH MM MEGA MARKET (VIỆT NAM)</v>
      </c>
      <c r="AG236" s="122" t="str">
        <f>Table13[[#This Row],[Số hóa đơn]]&amp;Table13[[#This Row],[Tổng giá trị]]</f>
        <v>000013891358672</v>
      </c>
    </row>
    <row r="237" spans="1:33" ht="25.5" customHeight="1">
      <c r="A237" s="54" t="s">
        <v>7306</v>
      </c>
      <c r="B237" s="54" t="s">
        <v>7307</v>
      </c>
      <c r="C237" s="55" t="s">
        <v>16827</v>
      </c>
      <c r="D237" s="54" t="s">
        <v>16856</v>
      </c>
      <c r="E237" s="55">
        <f>IFERROR(VLOOKUP(AG237,Sheet3!B:F,5,0),Table1[[#This Row],[Ngày hạch toán]])</f>
        <v>46028</v>
      </c>
      <c r="F237" s="54" t="s">
        <v>19133</v>
      </c>
      <c r="G237" s="54" t="s">
        <v>16857</v>
      </c>
      <c r="H237" s="56">
        <v>12468145</v>
      </c>
      <c r="I237" s="63">
        <v>0</v>
      </c>
      <c r="J237" s="56">
        <v>997452</v>
      </c>
      <c r="K237" s="56">
        <v>13465597</v>
      </c>
      <c r="L237" s="64" t="s">
        <v>17236</v>
      </c>
      <c r="M237" s="6">
        <f>IFERROR(VLOOKUP(Table13[[#This Row],[Số hóa đơn]],'Chi tiết tt Mega gửi'!K:L,2,0),"")</f>
        <v>46077</v>
      </c>
      <c r="O237" s="32">
        <f>IF(Table13[[#This Row],[Phân loại]]="Tồn đầu kỳ",Table13[[#This Row],[Tổng giá trị]],0)</f>
        <v>0</v>
      </c>
      <c r="P237" s="7">
        <f>IF(Table13[[#This Row],[Số còn phải thu ĐK]]&lt;&gt;0,0,IF(Table13[[#This Row],[Phân loại]]="Bán hàng",Table13[[#This Row],[Tổng giá trị]],-Table13[[#This Row],[Tổng giá trị]]))</f>
        <v>13465597</v>
      </c>
      <c r="Q237" s="32">
        <f t="shared" si="39"/>
        <v>13465597</v>
      </c>
      <c r="R237" s="7">
        <f>Table13[[#This Row],[Số còn phải thu ĐK]]+Table13[[#This Row],[Giá Trị HD sau CK]]-Table13[[#This Row],[Số tiền đã thu]]</f>
        <v>0</v>
      </c>
      <c r="S237" s="6">
        <f>IF(Table13[[#This Row],[Ngày hóa đơn]]&lt;&gt;"",Table13[[#This Row],[Ngày hóa đơn]],IF(Table13[[#This Row],[Ngày hạch toán]]&lt;&gt;"",Table13[[#This Row],[Ngày hạch toán]],""))</f>
        <v>46028</v>
      </c>
      <c r="T237" s="7"/>
      <c r="U237" s="6">
        <f>IF(Table13[[#This Row],[Ngày tính CN]]="","",S237+T237)</f>
        <v>46028</v>
      </c>
      <c r="V237" s="32">
        <f ca="1">IF(Table13[[#This Row],[Hạn thanh toán]]="","",IF((U237-NOW())&lt;0,0,(U237-NOW())))</f>
        <v>0</v>
      </c>
      <c r="W237" s="32"/>
      <c r="X237" s="32" t="str">
        <f t="shared" ca="1" si="40"/>
        <v/>
      </c>
      <c r="Y237" s="2" t="str">
        <f t="shared" si="41"/>
        <v>Đã thanh toán</v>
      </c>
      <c r="Z237" s="42">
        <f t="shared" si="42"/>
        <v>46028</v>
      </c>
      <c r="AA237" s="42">
        <f t="shared" si="43"/>
        <v>46077</v>
      </c>
      <c r="AD237" s="2" t="str">
        <f>VLOOKUP($A237,MA_KH!$A:$Q,MA_KH!O$1,0)</f>
        <v>MEGA</v>
      </c>
      <c r="AE237" s="2" t="str">
        <f>VLOOKUP($A237,MA_KH!$A:$Q,MA_KH!P$1,0)</f>
        <v>CÔNG TY TNHH MM MEGA MARKET (VIỆT NAM)</v>
      </c>
      <c r="AG237" s="122" t="str">
        <f>Table13[[#This Row],[Số hóa đơn]]&amp;Table13[[#This Row],[Tổng giá trị]]</f>
        <v>0000139013465597</v>
      </c>
    </row>
    <row r="238" spans="1:33" ht="25.5" hidden="1" customHeight="1">
      <c r="A238" s="54" t="s">
        <v>16293</v>
      </c>
      <c r="B238" s="54" t="s">
        <v>386</v>
      </c>
      <c r="C238" s="55" t="s">
        <v>16827</v>
      </c>
      <c r="D238" s="54" t="s">
        <v>16858</v>
      </c>
      <c r="E238" s="55">
        <v>46027</v>
      </c>
      <c r="F238" s="54" t="s">
        <v>19134</v>
      </c>
      <c r="G238" s="54" t="s">
        <v>16859</v>
      </c>
      <c r="H238" s="56">
        <v>1137500</v>
      </c>
      <c r="I238" s="63">
        <v>0</v>
      </c>
      <c r="J238" s="56">
        <v>91000</v>
      </c>
      <c r="K238" s="56">
        <v>1228500</v>
      </c>
      <c r="L238" s="64" t="s">
        <v>17238</v>
      </c>
      <c r="M238" s="6">
        <f>IFERROR(VLOOKUP(Table13[[#This Row],[Số hóa đơn]],'Chi tiết tt Mega gửi'!K:L,2,0),"")</f>
        <v>46034</v>
      </c>
      <c r="O238" s="32">
        <f>IF(Table13[[#This Row],[Phân loại]]="Tồn đầu kỳ",Table13[[#This Row],[Tổng giá trị]],0)</f>
        <v>0</v>
      </c>
      <c r="P238" s="7">
        <f>IF(Table13[[#This Row],[Số còn phải thu ĐK]]&lt;&gt;0,0,IF(Table13[[#This Row],[Phân loại]]="Bán hàng",Table13[[#This Row],[Tổng giá trị]],-Table13[[#This Row],[Tổng giá trị]]))</f>
        <v>-1228500</v>
      </c>
      <c r="Q238" s="32">
        <f t="shared" si="39"/>
        <v>-1228500</v>
      </c>
      <c r="R238" s="7">
        <f>Table13[[#This Row],[Số còn phải thu ĐK]]+Table13[[#This Row],[Giá Trị HD sau CK]]-Table13[[#This Row],[Số tiền đã thu]]</f>
        <v>0</v>
      </c>
      <c r="S238" s="6">
        <f>IF(Table13[[#This Row],[Ngày hóa đơn]]&lt;&gt;"",Table13[[#This Row],[Ngày hóa đơn]],IF(Table13[[#This Row],[Ngày hạch toán]]&lt;&gt;"",Table13[[#This Row],[Ngày hạch toán]],""))</f>
        <v>46027</v>
      </c>
      <c r="T238" s="7"/>
      <c r="U238" s="6">
        <f>IF(Table13[[#This Row],[Ngày tính CN]]="","",S238+T238)</f>
        <v>46027</v>
      </c>
      <c r="V238" s="32">
        <f ca="1">IF(Table13[[#This Row],[Hạn thanh toán]]="","",IF((U238-NOW())&lt;0,0,(U238-NOW())))</f>
        <v>0</v>
      </c>
      <c r="W238" s="32"/>
      <c r="X238" s="32" t="str">
        <f t="shared" ca="1" si="40"/>
        <v/>
      </c>
      <c r="Y238" s="2" t="str">
        <f t="shared" si="41"/>
        <v>Đã thanh toán</v>
      </c>
      <c r="Z238" s="42">
        <f t="shared" si="42"/>
        <v>46027</v>
      </c>
      <c r="AA238" s="42">
        <f t="shared" si="43"/>
        <v>46034</v>
      </c>
      <c r="AD238" s="2" t="str">
        <f>VLOOKUP($A238,MA_KH!$A:$Q,MA_KH!O$1,0)</f>
        <v>MEGA</v>
      </c>
      <c r="AE238" s="2" t="str">
        <f>VLOOKUP($A238,MA_KH!$A:$Q,MA_KH!P$1,0)</f>
        <v>CÔNG TY TNHH MM MEGA MARKET (VIỆT NAM)</v>
      </c>
      <c r="AG238" s="122" t="str">
        <f>Table13[[#This Row],[Số hóa đơn]]&amp;Table13[[#This Row],[Tổng giá trị]]</f>
        <v>000000021228500</v>
      </c>
    </row>
    <row r="239" spans="1:33" ht="25.5" customHeight="1">
      <c r="A239" s="54" t="s">
        <v>16296</v>
      </c>
      <c r="B239" s="54" t="s">
        <v>7244</v>
      </c>
      <c r="C239" s="55" t="s">
        <v>16860</v>
      </c>
      <c r="D239" s="54" t="s">
        <v>16861</v>
      </c>
      <c r="E239" s="55">
        <f>IFERROR(VLOOKUP(AG239,Sheet3!B:F,5,0),Table1[[#This Row],[Ngày hạch toán]])</f>
        <v>46028</v>
      </c>
      <c r="F239" s="54" t="s">
        <v>19135</v>
      </c>
      <c r="G239" s="54" t="s">
        <v>16862</v>
      </c>
      <c r="H239" s="56">
        <v>1468620</v>
      </c>
      <c r="I239" s="63">
        <v>0</v>
      </c>
      <c r="J239" s="56">
        <v>117490</v>
      </c>
      <c r="K239" s="56">
        <v>1586110</v>
      </c>
      <c r="L239" s="64" t="s">
        <v>17236</v>
      </c>
      <c r="M239" s="6">
        <f>IFERROR(VLOOKUP(Table13[[#This Row],[Số hóa đơn]],'Chi tiết tt Mega gửi'!K:L,2,0),"")</f>
        <v>46063</v>
      </c>
      <c r="O239" s="32">
        <f>IF(Table13[[#This Row],[Phân loại]]="Tồn đầu kỳ",Table13[[#This Row],[Tổng giá trị]],0)</f>
        <v>0</v>
      </c>
      <c r="P239" s="7">
        <f>IF(Table13[[#This Row],[Số còn phải thu ĐK]]&lt;&gt;0,0,IF(Table13[[#This Row],[Phân loại]]="Bán hàng",Table13[[#This Row],[Tổng giá trị]],-Table13[[#This Row],[Tổng giá trị]]))</f>
        <v>1586110</v>
      </c>
      <c r="Q239" s="32">
        <f t="shared" si="39"/>
        <v>1586110</v>
      </c>
      <c r="R239" s="7">
        <f>Table13[[#This Row],[Số còn phải thu ĐK]]+Table13[[#This Row],[Giá Trị HD sau CK]]-Table13[[#This Row],[Số tiền đã thu]]</f>
        <v>0</v>
      </c>
      <c r="S239" s="6">
        <f>IF(Table13[[#This Row],[Ngày hóa đơn]]&lt;&gt;"",Table13[[#This Row],[Ngày hóa đơn]],IF(Table13[[#This Row],[Ngày hạch toán]]&lt;&gt;"",Table13[[#This Row],[Ngày hạch toán]],""))</f>
        <v>46028</v>
      </c>
      <c r="T239" s="7"/>
      <c r="U239" s="6">
        <f>IF(Table13[[#This Row],[Ngày tính CN]]="","",S239+T239)</f>
        <v>46028</v>
      </c>
      <c r="V239" s="32">
        <f ca="1">IF(Table13[[#This Row],[Hạn thanh toán]]="","",IF((U239-NOW())&lt;0,0,(U239-NOW())))</f>
        <v>0</v>
      </c>
      <c r="W239" s="32"/>
      <c r="X239" s="32" t="str">
        <f t="shared" ca="1" si="40"/>
        <v/>
      </c>
      <c r="Y239" s="2" t="str">
        <f t="shared" si="41"/>
        <v>Đã thanh toán</v>
      </c>
      <c r="Z239" s="42">
        <f t="shared" si="42"/>
        <v>46028</v>
      </c>
      <c r="AA239" s="42">
        <f t="shared" si="43"/>
        <v>46063</v>
      </c>
      <c r="AD239" s="2" t="str">
        <f>VLOOKUP($A239,MA_KH!$A:$Q,MA_KH!O$1,0)</f>
        <v>MEGA</v>
      </c>
      <c r="AE239" s="2" t="str">
        <f>VLOOKUP($A239,MA_KH!$A:$Q,MA_KH!P$1,0)</f>
        <v>CÔNG TY TNHH MM MEGA MARKET (VIỆT NAM)</v>
      </c>
      <c r="AG239" s="122" t="str">
        <f>Table13[[#This Row],[Số hóa đơn]]&amp;Table13[[#This Row],[Tổng giá trị]]</f>
        <v>000013911586110</v>
      </c>
    </row>
    <row r="240" spans="1:33" ht="25.5" customHeight="1">
      <c r="A240" s="54" t="s">
        <v>16296</v>
      </c>
      <c r="B240" s="54" t="s">
        <v>7244</v>
      </c>
      <c r="C240" s="55" t="s">
        <v>16860</v>
      </c>
      <c r="D240" s="54" t="s">
        <v>16863</v>
      </c>
      <c r="E240" s="55">
        <f>IFERROR(VLOOKUP(AG240,Sheet3!B:F,5,0),Table1[[#This Row],[Ngày hạch toán]])</f>
        <v>46028</v>
      </c>
      <c r="F240" s="54" t="s">
        <v>19136</v>
      </c>
      <c r="G240" s="54" t="s">
        <v>16864</v>
      </c>
      <c r="H240" s="56">
        <v>2024120</v>
      </c>
      <c r="I240" s="63">
        <v>0</v>
      </c>
      <c r="J240" s="56">
        <v>161930</v>
      </c>
      <c r="K240" s="56">
        <v>2186050</v>
      </c>
      <c r="L240" s="64" t="s">
        <v>17236</v>
      </c>
      <c r="M240" s="6">
        <f>IFERROR(VLOOKUP(Table13[[#This Row],[Số hóa đơn]],'Chi tiết tt Mega gửi'!K:L,2,0),"")</f>
        <v>46063</v>
      </c>
      <c r="O240" s="32">
        <f>IF(Table13[[#This Row],[Phân loại]]="Tồn đầu kỳ",Table13[[#This Row],[Tổng giá trị]],0)</f>
        <v>0</v>
      </c>
      <c r="P240" s="7">
        <f>IF(Table13[[#This Row],[Số còn phải thu ĐK]]&lt;&gt;0,0,IF(Table13[[#This Row],[Phân loại]]="Bán hàng",Table13[[#This Row],[Tổng giá trị]],-Table13[[#This Row],[Tổng giá trị]]))</f>
        <v>2186050</v>
      </c>
      <c r="Q240" s="32">
        <f t="shared" si="39"/>
        <v>2186050</v>
      </c>
      <c r="R240" s="7">
        <f>Table13[[#This Row],[Số còn phải thu ĐK]]+Table13[[#This Row],[Giá Trị HD sau CK]]-Table13[[#This Row],[Số tiền đã thu]]</f>
        <v>0</v>
      </c>
      <c r="S240" s="6">
        <f>IF(Table13[[#This Row],[Ngày hóa đơn]]&lt;&gt;"",Table13[[#This Row],[Ngày hóa đơn]],IF(Table13[[#This Row],[Ngày hạch toán]]&lt;&gt;"",Table13[[#This Row],[Ngày hạch toán]],""))</f>
        <v>46028</v>
      </c>
      <c r="T240" s="7"/>
      <c r="U240" s="6">
        <f>IF(Table13[[#This Row],[Ngày tính CN]]="","",S240+T240)</f>
        <v>46028</v>
      </c>
      <c r="V240" s="32">
        <f ca="1">IF(Table13[[#This Row],[Hạn thanh toán]]="","",IF((U240-NOW())&lt;0,0,(U240-NOW())))</f>
        <v>0</v>
      </c>
      <c r="W240" s="32"/>
      <c r="X240" s="32" t="str">
        <f t="shared" ca="1" si="40"/>
        <v/>
      </c>
      <c r="Y240" s="2" t="str">
        <f t="shared" si="41"/>
        <v>Đã thanh toán</v>
      </c>
      <c r="Z240" s="42">
        <f t="shared" si="42"/>
        <v>46028</v>
      </c>
      <c r="AA240" s="42">
        <f t="shared" si="43"/>
        <v>46063</v>
      </c>
      <c r="AD240" s="2" t="str">
        <f>VLOOKUP($A240,MA_KH!$A:$Q,MA_KH!O$1,0)</f>
        <v>MEGA</v>
      </c>
      <c r="AE240" s="2" t="str">
        <f>VLOOKUP($A240,MA_KH!$A:$Q,MA_KH!P$1,0)</f>
        <v>CÔNG TY TNHH MM MEGA MARKET (VIỆT NAM)</v>
      </c>
      <c r="AG240" s="122" t="str">
        <f>Table13[[#This Row],[Số hóa đơn]]&amp;Table13[[#This Row],[Tổng giá trị]]</f>
        <v>000013922186050</v>
      </c>
    </row>
    <row r="241" spans="1:33" ht="25.5" customHeight="1">
      <c r="A241" s="54" t="s">
        <v>16296</v>
      </c>
      <c r="B241" s="54" t="s">
        <v>7244</v>
      </c>
      <c r="C241" s="55" t="s">
        <v>16860</v>
      </c>
      <c r="D241" s="54" t="s">
        <v>16865</v>
      </c>
      <c r="E241" s="55">
        <f>IFERROR(VLOOKUP(AG241,Sheet3!B:F,5,0),Table1[[#This Row],[Ngày hạch toán]])</f>
        <v>46028</v>
      </c>
      <c r="F241" s="54" t="s">
        <v>19137</v>
      </c>
      <c r="G241" s="54" t="s">
        <v>16866</v>
      </c>
      <c r="H241" s="56">
        <v>2403660</v>
      </c>
      <c r="I241" s="63">
        <v>0</v>
      </c>
      <c r="J241" s="56">
        <v>192293</v>
      </c>
      <c r="K241" s="56">
        <v>2595953</v>
      </c>
      <c r="L241" s="64" t="s">
        <v>17236</v>
      </c>
      <c r="M241" s="6">
        <f>IFERROR(VLOOKUP(Table13[[#This Row],[Số hóa đơn]],'Chi tiết tt Mega gửi'!K:L,2,0),"")</f>
        <v>46063</v>
      </c>
      <c r="O241" s="32">
        <f>IF(Table13[[#This Row],[Phân loại]]="Tồn đầu kỳ",Table13[[#This Row],[Tổng giá trị]],0)</f>
        <v>0</v>
      </c>
      <c r="P241" s="7">
        <f>IF(Table13[[#This Row],[Số còn phải thu ĐK]]&lt;&gt;0,0,IF(Table13[[#This Row],[Phân loại]]="Bán hàng",Table13[[#This Row],[Tổng giá trị]],-Table13[[#This Row],[Tổng giá trị]]))</f>
        <v>2595953</v>
      </c>
      <c r="Q241" s="32">
        <f t="shared" si="39"/>
        <v>2595953</v>
      </c>
      <c r="R241" s="7">
        <f>Table13[[#This Row],[Số còn phải thu ĐK]]+Table13[[#This Row],[Giá Trị HD sau CK]]-Table13[[#This Row],[Số tiền đã thu]]</f>
        <v>0</v>
      </c>
      <c r="S241" s="6">
        <f>IF(Table13[[#This Row],[Ngày hóa đơn]]&lt;&gt;"",Table13[[#This Row],[Ngày hóa đơn]],IF(Table13[[#This Row],[Ngày hạch toán]]&lt;&gt;"",Table13[[#This Row],[Ngày hạch toán]],""))</f>
        <v>46028</v>
      </c>
      <c r="T241" s="7"/>
      <c r="U241" s="6">
        <f>IF(Table13[[#This Row],[Ngày tính CN]]="","",S241+T241)</f>
        <v>46028</v>
      </c>
      <c r="V241" s="32">
        <f ca="1">IF(Table13[[#This Row],[Hạn thanh toán]]="","",IF((U241-NOW())&lt;0,0,(U241-NOW())))</f>
        <v>0</v>
      </c>
      <c r="W241" s="32"/>
      <c r="X241" s="32" t="str">
        <f t="shared" ca="1" si="40"/>
        <v/>
      </c>
      <c r="Y241" s="2" t="str">
        <f t="shared" si="41"/>
        <v>Đã thanh toán</v>
      </c>
      <c r="Z241" s="42">
        <f t="shared" si="42"/>
        <v>46028</v>
      </c>
      <c r="AA241" s="42">
        <f t="shared" si="43"/>
        <v>46063</v>
      </c>
      <c r="AD241" s="2" t="str">
        <f>VLOOKUP($A241,MA_KH!$A:$Q,MA_KH!O$1,0)</f>
        <v>MEGA</v>
      </c>
      <c r="AE241" s="2" t="str">
        <f>VLOOKUP($A241,MA_KH!$A:$Q,MA_KH!P$1,0)</f>
        <v>CÔNG TY TNHH MM MEGA MARKET (VIỆT NAM)</v>
      </c>
      <c r="AG241" s="122" t="str">
        <f>Table13[[#This Row],[Số hóa đơn]]&amp;Table13[[#This Row],[Tổng giá trị]]</f>
        <v>000013932595953</v>
      </c>
    </row>
    <row r="242" spans="1:33" ht="25.5" customHeight="1">
      <c r="A242" s="54" t="s">
        <v>16300</v>
      </c>
      <c r="B242" s="54" t="s">
        <v>7238</v>
      </c>
      <c r="C242" s="55" t="s">
        <v>16860</v>
      </c>
      <c r="D242" s="54" t="s">
        <v>16867</v>
      </c>
      <c r="E242" s="55">
        <f>IFERROR(VLOOKUP(AG242,Sheet3!B:F,5,0),Table1[[#This Row],[Ngày hạch toán]])</f>
        <v>46028</v>
      </c>
      <c r="F242" s="54" t="s">
        <v>19138</v>
      </c>
      <c r="G242" s="54" t="s">
        <v>16868</v>
      </c>
      <c r="H242" s="56">
        <v>1822480</v>
      </c>
      <c r="I242" s="63">
        <v>0</v>
      </c>
      <c r="J242" s="56">
        <v>145798</v>
      </c>
      <c r="K242" s="56">
        <v>1968278</v>
      </c>
      <c r="L242" s="64" t="s">
        <v>17236</v>
      </c>
      <c r="M242" s="6">
        <f>IFERROR(VLOOKUP(Table13[[#This Row],[Số hóa đơn]],'Chi tiết tt Mega gửi'!K:L,2,0),"")</f>
        <v>46063</v>
      </c>
      <c r="O242" s="32">
        <f>IF(Table13[[#This Row],[Phân loại]]="Tồn đầu kỳ",Table13[[#This Row],[Tổng giá trị]],0)</f>
        <v>0</v>
      </c>
      <c r="P242" s="7">
        <f>IF(Table13[[#This Row],[Số còn phải thu ĐK]]&lt;&gt;0,0,IF(Table13[[#This Row],[Phân loại]]="Bán hàng",Table13[[#This Row],[Tổng giá trị]],-Table13[[#This Row],[Tổng giá trị]]))</f>
        <v>1968278</v>
      </c>
      <c r="Q242" s="32">
        <f t="shared" si="39"/>
        <v>1968278</v>
      </c>
      <c r="R242" s="7">
        <f>Table13[[#This Row],[Số còn phải thu ĐK]]+Table13[[#This Row],[Giá Trị HD sau CK]]-Table13[[#This Row],[Số tiền đã thu]]</f>
        <v>0</v>
      </c>
      <c r="S242" s="6">
        <f>IF(Table13[[#This Row],[Ngày hóa đơn]]&lt;&gt;"",Table13[[#This Row],[Ngày hóa đơn]],IF(Table13[[#This Row],[Ngày hạch toán]]&lt;&gt;"",Table13[[#This Row],[Ngày hạch toán]],""))</f>
        <v>46028</v>
      </c>
      <c r="T242" s="7"/>
      <c r="U242" s="6">
        <f>IF(Table13[[#This Row],[Ngày tính CN]]="","",S242+T242)</f>
        <v>46028</v>
      </c>
      <c r="V242" s="32">
        <f ca="1">IF(Table13[[#This Row],[Hạn thanh toán]]="","",IF((U242-NOW())&lt;0,0,(U242-NOW())))</f>
        <v>0</v>
      </c>
      <c r="W242" s="32"/>
      <c r="X242" s="32" t="str">
        <f t="shared" ca="1" si="40"/>
        <v/>
      </c>
      <c r="Y242" s="2" t="str">
        <f t="shared" si="41"/>
        <v>Đã thanh toán</v>
      </c>
      <c r="Z242" s="42">
        <f t="shared" si="42"/>
        <v>46028</v>
      </c>
      <c r="AA242" s="42">
        <f t="shared" si="43"/>
        <v>46063</v>
      </c>
      <c r="AD242" s="2" t="str">
        <f>VLOOKUP($A242,MA_KH!$A:$Q,MA_KH!O$1,0)</f>
        <v>MEGA</v>
      </c>
      <c r="AE242" s="2" t="str">
        <f>VLOOKUP($A242,MA_KH!$A:$Q,MA_KH!P$1,0)</f>
        <v>CÔNG TY TNHH MM MEGA MARKET (VIỆT NAM)</v>
      </c>
      <c r="AG242" s="122" t="str">
        <f>Table13[[#This Row],[Số hóa đơn]]&amp;Table13[[#This Row],[Tổng giá trị]]</f>
        <v>000013941968278</v>
      </c>
    </row>
    <row r="243" spans="1:33" ht="25.5" customHeight="1">
      <c r="A243" s="54" t="s">
        <v>16303</v>
      </c>
      <c r="B243" s="54" t="s">
        <v>102</v>
      </c>
      <c r="C243" s="55" t="s">
        <v>16860</v>
      </c>
      <c r="D243" s="54" t="s">
        <v>16869</v>
      </c>
      <c r="E243" s="55">
        <f>IFERROR(VLOOKUP(AG243,Sheet3!B:F,5,0),Table1[[#This Row],[Ngày hạch toán]])</f>
        <v>46028</v>
      </c>
      <c r="F243" s="54" t="s">
        <v>19139</v>
      </c>
      <c r="G243" s="54" t="s">
        <v>16871</v>
      </c>
      <c r="H243" s="56">
        <v>932890</v>
      </c>
      <c r="I243" s="63">
        <v>0</v>
      </c>
      <c r="J243" s="56">
        <v>74631</v>
      </c>
      <c r="K243" s="56">
        <v>1007521</v>
      </c>
      <c r="L243" s="64" t="s">
        <v>17236</v>
      </c>
      <c r="M243" s="6">
        <f>IFERROR(VLOOKUP(Table13[[#This Row],[Số hóa đơn]],'Chi tiết tt Mega gửi'!K:L,2,0),"")</f>
        <v>46063</v>
      </c>
      <c r="O243" s="32">
        <f>IF(Table13[[#This Row],[Phân loại]]="Tồn đầu kỳ",Table13[[#This Row],[Tổng giá trị]],0)</f>
        <v>0</v>
      </c>
      <c r="P243" s="7">
        <f>IF(Table13[[#This Row],[Số còn phải thu ĐK]]&lt;&gt;0,0,IF(Table13[[#This Row],[Phân loại]]="Bán hàng",Table13[[#This Row],[Tổng giá trị]],-Table13[[#This Row],[Tổng giá trị]]))</f>
        <v>1007521</v>
      </c>
      <c r="Q243" s="32">
        <f t="shared" si="39"/>
        <v>1007521</v>
      </c>
      <c r="R243" s="7">
        <f>Table13[[#This Row],[Số còn phải thu ĐK]]+Table13[[#This Row],[Giá Trị HD sau CK]]-Table13[[#This Row],[Số tiền đã thu]]</f>
        <v>0</v>
      </c>
      <c r="S243" s="6">
        <f>IF(Table13[[#This Row],[Ngày hóa đơn]]&lt;&gt;"",Table13[[#This Row],[Ngày hóa đơn]],IF(Table13[[#This Row],[Ngày hạch toán]]&lt;&gt;"",Table13[[#This Row],[Ngày hạch toán]],""))</f>
        <v>46028</v>
      </c>
      <c r="T243" s="7"/>
      <c r="U243" s="6">
        <f>IF(Table13[[#This Row],[Ngày tính CN]]="","",S243+T243)</f>
        <v>46028</v>
      </c>
      <c r="V243" s="32">
        <f ca="1">IF(Table13[[#This Row],[Hạn thanh toán]]="","",IF((U243-NOW())&lt;0,0,(U243-NOW())))</f>
        <v>0</v>
      </c>
      <c r="W243" s="32"/>
      <c r="X243" s="32" t="str">
        <f t="shared" ca="1" si="40"/>
        <v/>
      </c>
      <c r="Y243" s="2" t="str">
        <f t="shared" si="41"/>
        <v>Đã thanh toán</v>
      </c>
      <c r="Z243" s="42">
        <f t="shared" si="42"/>
        <v>46028</v>
      </c>
      <c r="AA243" s="42">
        <f t="shared" si="43"/>
        <v>46063</v>
      </c>
      <c r="AD243" s="2" t="str">
        <f>VLOOKUP($A243,MA_KH!$A:$Q,MA_KH!O$1,0)</f>
        <v>MEGA</v>
      </c>
      <c r="AE243" s="2" t="str">
        <f>VLOOKUP($A243,MA_KH!$A:$Q,MA_KH!P$1,0)</f>
        <v>CÔNG TY TNHH MM MEGA MARKET (VIỆT NAM)</v>
      </c>
      <c r="AG243" s="122" t="str">
        <f>Table13[[#This Row],[Số hóa đơn]]&amp;Table13[[#This Row],[Tổng giá trị]]</f>
        <v>000019551007521</v>
      </c>
    </row>
    <row r="244" spans="1:33" ht="25.5" customHeight="1">
      <c r="A244" s="54" t="s">
        <v>16303</v>
      </c>
      <c r="B244" s="54" t="s">
        <v>102</v>
      </c>
      <c r="C244" s="55" t="s">
        <v>16860</v>
      </c>
      <c r="D244" s="54" t="s">
        <v>16872</v>
      </c>
      <c r="E244" s="55">
        <f>IFERROR(VLOOKUP(AG244,Sheet3!B:F,5,0),Table1[[#This Row],[Ngày hạch toán]])</f>
        <v>46029</v>
      </c>
      <c r="F244" s="54" t="s">
        <v>19140</v>
      </c>
      <c r="G244" s="54" t="s">
        <v>16873</v>
      </c>
      <c r="H244" s="56">
        <v>1719535</v>
      </c>
      <c r="I244" s="63">
        <v>0</v>
      </c>
      <c r="J244" s="56">
        <v>137563</v>
      </c>
      <c r="K244" s="56">
        <v>1857098</v>
      </c>
      <c r="L244" s="64" t="s">
        <v>17236</v>
      </c>
      <c r="M244" s="6">
        <f>IFERROR(VLOOKUP(Table13[[#This Row],[Số hóa đơn]],'Chi tiết tt Mega gửi'!K:L,2,0),"")</f>
        <v>46063</v>
      </c>
      <c r="O244" s="32">
        <f>IF(Table13[[#This Row],[Phân loại]]="Tồn đầu kỳ",Table13[[#This Row],[Tổng giá trị]],0)</f>
        <v>0</v>
      </c>
      <c r="P244" s="7">
        <f>IF(Table13[[#This Row],[Số còn phải thu ĐK]]&lt;&gt;0,0,IF(Table13[[#This Row],[Phân loại]]="Bán hàng",Table13[[#This Row],[Tổng giá trị]],-Table13[[#This Row],[Tổng giá trị]]))</f>
        <v>1857098</v>
      </c>
      <c r="Q244" s="32">
        <f t="shared" si="39"/>
        <v>1857098</v>
      </c>
      <c r="R244" s="7">
        <f>Table13[[#This Row],[Số còn phải thu ĐK]]+Table13[[#This Row],[Giá Trị HD sau CK]]-Table13[[#This Row],[Số tiền đã thu]]</f>
        <v>0</v>
      </c>
      <c r="S244" s="6">
        <f>IF(Table13[[#This Row],[Ngày hóa đơn]]&lt;&gt;"",Table13[[#This Row],[Ngày hóa đơn]],IF(Table13[[#This Row],[Ngày hạch toán]]&lt;&gt;"",Table13[[#This Row],[Ngày hạch toán]],""))</f>
        <v>46029</v>
      </c>
      <c r="T244" s="7"/>
      <c r="U244" s="6">
        <f>IF(Table13[[#This Row],[Ngày tính CN]]="","",S244+T244)</f>
        <v>46029</v>
      </c>
      <c r="V244" s="32">
        <f ca="1">IF(Table13[[#This Row],[Hạn thanh toán]]="","",IF((U244-NOW())&lt;0,0,(U244-NOW())))</f>
        <v>0</v>
      </c>
      <c r="W244" s="32"/>
      <c r="X244" s="32" t="str">
        <f t="shared" ca="1" si="40"/>
        <v/>
      </c>
      <c r="Y244" s="2" t="str">
        <f t="shared" si="41"/>
        <v>Đã thanh toán</v>
      </c>
      <c r="Z244" s="42">
        <f t="shared" si="42"/>
        <v>46029</v>
      </c>
      <c r="AA244" s="42">
        <f t="shared" si="43"/>
        <v>46063</v>
      </c>
      <c r="AD244" s="2" t="str">
        <f>VLOOKUP($A244,MA_KH!$A:$Q,MA_KH!O$1,0)</f>
        <v>MEGA</v>
      </c>
      <c r="AE244" s="2" t="str">
        <f>VLOOKUP($A244,MA_KH!$A:$Q,MA_KH!P$1,0)</f>
        <v>CÔNG TY TNHH MM MEGA MARKET (VIỆT NAM)</v>
      </c>
      <c r="AG244" s="122" t="str">
        <f>Table13[[#This Row],[Số hóa đơn]]&amp;Table13[[#This Row],[Tổng giá trị]]</f>
        <v>000019561857098</v>
      </c>
    </row>
    <row r="245" spans="1:33" ht="25.5" customHeight="1">
      <c r="A245" s="54" t="s">
        <v>16303</v>
      </c>
      <c r="B245" s="54" t="s">
        <v>102</v>
      </c>
      <c r="C245" s="55" t="s">
        <v>16860</v>
      </c>
      <c r="D245" s="54" t="s">
        <v>16874</v>
      </c>
      <c r="E245" s="55">
        <f>IFERROR(VLOOKUP(AG245,Sheet3!B:F,5,0),Table1[[#This Row],[Ngày hạch toán]])</f>
        <v>46029</v>
      </c>
      <c r="F245" s="54" t="s">
        <v>19141</v>
      </c>
      <c r="G245" s="54" t="s">
        <v>16875</v>
      </c>
      <c r="H245" s="56">
        <v>911240</v>
      </c>
      <c r="I245" s="63">
        <v>0</v>
      </c>
      <c r="J245" s="56">
        <v>72899</v>
      </c>
      <c r="K245" s="56">
        <v>984139</v>
      </c>
      <c r="L245" s="64" t="s">
        <v>17236</v>
      </c>
      <c r="M245" s="6">
        <f>IFERROR(VLOOKUP(Table13[[#This Row],[Số hóa đơn]],'Chi tiết tt Mega gửi'!K:L,2,0),"")</f>
        <v>46063</v>
      </c>
      <c r="O245" s="32">
        <f>IF(Table13[[#This Row],[Phân loại]]="Tồn đầu kỳ",Table13[[#This Row],[Tổng giá trị]],0)</f>
        <v>0</v>
      </c>
      <c r="P245" s="7">
        <f>IF(Table13[[#This Row],[Số còn phải thu ĐK]]&lt;&gt;0,0,IF(Table13[[#This Row],[Phân loại]]="Bán hàng",Table13[[#This Row],[Tổng giá trị]],-Table13[[#This Row],[Tổng giá trị]]))</f>
        <v>984139</v>
      </c>
      <c r="Q245" s="32">
        <f t="shared" si="39"/>
        <v>984139</v>
      </c>
      <c r="R245" s="7">
        <f>Table13[[#This Row],[Số còn phải thu ĐK]]+Table13[[#This Row],[Giá Trị HD sau CK]]-Table13[[#This Row],[Số tiền đã thu]]</f>
        <v>0</v>
      </c>
      <c r="S245" s="6">
        <f>IF(Table13[[#This Row],[Ngày hóa đơn]]&lt;&gt;"",Table13[[#This Row],[Ngày hóa đơn]],IF(Table13[[#This Row],[Ngày hạch toán]]&lt;&gt;"",Table13[[#This Row],[Ngày hạch toán]],""))</f>
        <v>46029</v>
      </c>
      <c r="T245" s="7"/>
      <c r="U245" s="6">
        <f>IF(Table13[[#This Row],[Ngày tính CN]]="","",S245+T245)</f>
        <v>46029</v>
      </c>
      <c r="V245" s="32">
        <f ca="1">IF(Table13[[#This Row],[Hạn thanh toán]]="","",IF((U245-NOW())&lt;0,0,(U245-NOW())))</f>
        <v>0</v>
      </c>
      <c r="W245" s="32"/>
      <c r="X245" s="32" t="str">
        <f t="shared" ca="1" si="40"/>
        <v/>
      </c>
      <c r="Y245" s="2" t="str">
        <f t="shared" si="41"/>
        <v>Đã thanh toán</v>
      </c>
      <c r="Z245" s="42">
        <f t="shared" si="42"/>
        <v>46029</v>
      </c>
      <c r="AA245" s="42">
        <f t="shared" si="43"/>
        <v>46063</v>
      </c>
      <c r="AD245" s="2" t="str">
        <f>VLOOKUP($A245,MA_KH!$A:$Q,MA_KH!O$1,0)</f>
        <v>MEGA</v>
      </c>
      <c r="AE245" s="2" t="str">
        <f>VLOOKUP($A245,MA_KH!$A:$Q,MA_KH!P$1,0)</f>
        <v>CÔNG TY TNHH MM MEGA MARKET (VIỆT NAM)</v>
      </c>
      <c r="AG245" s="122" t="str">
        <f>Table13[[#This Row],[Số hóa đơn]]&amp;Table13[[#This Row],[Tổng giá trị]]</f>
        <v>00001957984139</v>
      </c>
    </row>
    <row r="246" spans="1:33" ht="25.5" customHeight="1">
      <c r="A246" s="54" t="s">
        <v>16303</v>
      </c>
      <c r="B246" s="54" t="s">
        <v>102</v>
      </c>
      <c r="C246" s="55" t="s">
        <v>16860</v>
      </c>
      <c r="D246" s="54" t="s">
        <v>16876</v>
      </c>
      <c r="E246" s="55">
        <f>IFERROR(VLOOKUP(AG246,Sheet3!B:F,5,0),Table1[[#This Row],[Ngày hạch toán]])</f>
        <v>46030</v>
      </c>
      <c r="F246" s="54" t="s">
        <v>19142</v>
      </c>
      <c r="G246" s="54" t="s">
        <v>16877</v>
      </c>
      <c r="H246" s="56">
        <v>501830</v>
      </c>
      <c r="I246" s="63">
        <v>0</v>
      </c>
      <c r="J246" s="56">
        <v>40146</v>
      </c>
      <c r="K246" s="56">
        <v>541976</v>
      </c>
      <c r="L246" s="64" t="s">
        <v>17236</v>
      </c>
      <c r="M246" s="6">
        <f>IFERROR(VLOOKUP(Table13[[#This Row],[Số hóa đơn]],'Chi tiết tt Mega gửi'!K:L,2,0),"")</f>
        <v>46063</v>
      </c>
      <c r="O246" s="32">
        <f>IF(Table13[[#This Row],[Phân loại]]="Tồn đầu kỳ",Table13[[#This Row],[Tổng giá trị]],0)</f>
        <v>0</v>
      </c>
      <c r="P246" s="7">
        <f>IF(Table13[[#This Row],[Số còn phải thu ĐK]]&lt;&gt;0,0,IF(Table13[[#This Row],[Phân loại]]="Bán hàng",Table13[[#This Row],[Tổng giá trị]],-Table13[[#This Row],[Tổng giá trị]]))</f>
        <v>541976</v>
      </c>
      <c r="Q246" s="32">
        <f t="shared" ref="Q246:Q309" si="44">IF(M246&lt;&gt;"",IF(O246&lt;&gt;0,O246,P246),0)</f>
        <v>541976</v>
      </c>
      <c r="R246" s="7">
        <f>Table13[[#This Row],[Số còn phải thu ĐK]]+Table13[[#This Row],[Giá Trị HD sau CK]]-Table13[[#This Row],[Số tiền đã thu]]</f>
        <v>0</v>
      </c>
      <c r="S246" s="6">
        <f>IF(Table13[[#This Row],[Ngày hóa đơn]]&lt;&gt;"",Table13[[#This Row],[Ngày hóa đơn]],IF(Table13[[#This Row],[Ngày hạch toán]]&lt;&gt;"",Table13[[#This Row],[Ngày hạch toán]],""))</f>
        <v>46030</v>
      </c>
      <c r="T246" s="7"/>
      <c r="U246" s="6">
        <f>IF(Table13[[#This Row],[Ngày tính CN]]="","",S246+T246)</f>
        <v>46030</v>
      </c>
      <c r="V246" s="32">
        <f ca="1">IF(Table13[[#This Row],[Hạn thanh toán]]="","",IF((U246-NOW())&lt;0,0,(U246-NOW())))</f>
        <v>0</v>
      </c>
      <c r="W246" s="32"/>
      <c r="X246" s="32" t="str">
        <f t="shared" ref="X246:X309" ca="1" si="45">IF(OR(U246="",R246=0),"",IF((U246-NOW())&lt;0,-(U246-NOW()),0))</f>
        <v/>
      </c>
      <c r="Y246" s="2" t="str">
        <f t="shared" ref="Y246:Y309" si="46">IF(R246=0,"Đã thanh toán",IF(X246="","",IF(X246&lt;=0,"Chưa đến hạn thanh toán",IF(X246&lt;=30,"Nợ quá hạn 30 ngày",IF(X246&lt;=60,"Nợ quá hạn từ 30 ngày đến 60 ngày",IF(X246&lt;=90,"Nợ quá hạn từ 60 ngày đến 90 ngày",IF(X246&lt;=120,"Nợ quá hạn từ 90 ngày đến 120 ngày","Nợ quá hạn hơn 120 ngày có khả năng mất thanh toán")))))))</f>
        <v>Đã thanh toán</v>
      </c>
      <c r="Z246" s="42">
        <f t="shared" si="42"/>
        <v>46030</v>
      </c>
      <c r="AA246" s="42">
        <f t="shared" si="43"/>
        <v>46063</v>
      </c>
      <c r="AD246" s="2" t="str">
        <f>VLOOKUP($A246,MA_KH!$A:$Q,MA_KH!O$1,0)</f>
        <v>MEGA</v>
      </c>
      <c r="AE246" s="2" t="str">
        <f>VLOOKUP($A246,MA_KH!$A:$Q,MA_KH!P$1,0)</f>
        <v>CÔNG TY TNHH MM MEGA MARKET (VIỆT NAM)</v>
      </c>
      <c r="AG246" s="122" t="str">
        <f>Table13[[#This Row],[Số hóa đơn]]&amp;Table13[[#This Row],[Tổng giá trị]]</f>
        <v>00001958541976</v>
      </c>
    </row>
    <row r="247" spans="1:33" ht="25.5" customHeight="1">
      <c r="A247" s="54" t="s">
        <v>16303</v>
      </c>
      <c r="B247" s="54" t="s">
        <v>102</v>
      </c>
      <c r="C247" s="55" t="s">
        <v>16860</v>
      </c>
      <c r="D247" s="54" t="s">
        <v>16878</v>
      </c>
      <c r="E247" s="55">
        <f>IFERROR(VLOOKUP(AG247,Sheet3!B:F,5,0),Table1[[#This Row],[Ngày hạch toán]])</f>
        <v>46030</v>
      </c>
      <c r="F247" s="54" t="s">
        <v>19143</v>
      </c>
      <c r="G247" s="54" t="s">
        <v>16879</v>
      </c>
      <c r="H247" s="56">
        <v>20241200</v>
      </c>
      <c r="I247" s="63">
        <v>0</v>
      </c>
      <c r="J247" s="56">
        <v>1619296</v>
      </c>
      <c r="K247" s="56">
        <v>21860496</v>
      </c>
      <c r="L247" s="64" t="s">
        <v>17236</v>
      </c>
      <c r="M247" s="6">
        <f>IFERROR(VLOOKUP(Table13[[#This Row],[Số hóa đơn]],'Chi tiết tt Mega gửi'!K:L,2,0),"")</f>
        <v>46063</v>
      </c>
      <c r="O247" s="32">
        <f>IF(Table13[[#This Row],[Phân loại]]="Tồn đầu kỳ",Table13[[#This Row],[Tổng giá trị]],0)</f>
        <v>0</v>
      </c>
      <c r="P247" s="7">
        <f>IF(Table13[[#This Row],[Số còn phải thu ĐK]]&lt;&gt;0,0,IF(Table13[[#This Row],[Phân loại]]="Bán hàng",Table13[[#This Row],[Tổng giá trị]],-Table13[[#This Row],[Tổng giá trị]]))</f>
        <v>21860496</v>
      </c>
      <c r="Q247" s="32">
        <f t="shared" si="44"/>
        <v>21860496</v>
      </c>
      <c r="R247" s="7">
        <f>Table13[[#This Row],[Số còn phải thu ĐK]]+Table13[[#This Row],[Giá Trị HD sau CK]]-Table13[[#This Row],[Số tiền đã thu]]</f>
        <v>0</v>
      </c>
      <c r="S247" s="6">
        <f>IF(Table13[[#This Row],[Ngày hóa đơn]]&lt;&gt;"",Table13[[#This Row],[Ngày hóa đơn]],IF(Table13[[#This Row],[Ngày hạch toán]]&lt;&gt;"",Table13[[#This Row],[Ngày hạch toán]],""))</f>
        <v>46030</v>
      </c>
      <c r="T247" s="7"/>
      <c r="U247" s="6">
        <f>IF(Table13[[#This Row],[Ngày tính CN]]="","",S247+T247)</f>
        <v>46030</v>
      </c>
      <c r="V247" s="32">
        <f ca="1">IF(Table13[[#This Row],[Hạn thanh toán]]="","",IF((U247-NOW())&lt;0,0,(U247-NOW())))</f>
        <v>0</v>
      </c>
      <c r="W247" s="32"/>
      <c r="X247" s="32" t="str">
        <f t="shared" ca="1" si="45"/>
        <v/>
      </c>
      <c r="Y247" s="2" t="str">
        <f t="shared" si="46"/>
        <v>Đã thanh toán</v>
      </c>
      <c r="Z247" s="42">
        <f t="shared" si="42"/>
        <v>46030</v>
      </c>
      <c r="AA247" s="42">
        <f t="shared" si="43"/>
        <v>46063</v>
      </c>
      <c r="AD247" s="2" t="str">
        <f>VLOOKUP($A247,MA_KH!$A:$Q,MA_KH!O$1,0)</f>
        <v>MEGA</v>
      </c>
      <c r="AE247" s="2" t="str">
        <f>VLOOKUP($A247,MA_KH!$A:$Q,MA_KH!P$1,0)</f>
        <v>CÔNG TY TNHH MM MEGA MARKET (VIỆT NAM)</v>
      </c>
      <c r="AG247" s="122" t="str">
        <f>Table13[[#This Row],[Số hóa đơn]]&amp;Table13[[#This Row],[Tổng giá trị]]</f>
        <v>0000195921860496</v>
      </c>
    </row>
    <row r="248" spans="1:33" ht="25.5" customHeight="1">
      <c r="A248" s="54" t="s">
        <v>16303</v>
      </c>
      <c r="B248" s="54" t="s">
        <v>102</v>
      </c>
      <c r="C248" s="55" t="s">
        <v>16860</v>
      </c>
      <c r="D248" s="54" t="s">
        <v>16880</v>
      </c>
      <c r="E248" s="55">
        <f>IFERROR(VLOOKUP(AG248,Sheet3!B:F,5,0),Table1[[#This Row],[Ngày hạch toán]])</f>
        <v>46030</v>
      </c>
      <c r="F248" s="54" t="s">
        <v>19144</v>
      </c>
      <c r="G248" s="54" t="s">
        <v>16881</v>
      </c>
      <c r="H248" s="56">
        <v>932890</v>
      </c>
      <c r="I248" s="63">
        <v>0</v>
      </c>
      <c r="J248" s="56">
        <v>74631</v>
      </c>
      <c r="K248" s="56">
        <v>1007521</v>
      </c>
      <c r="L248" s="64" t="s">
        <v>17236</v>
      </c>
      <c r="M248" s="6">
        <f>IFERROR(VLOOKUP(Table13[[#This Row],[Số hóa đơn]],'Chi tiết tt Mega gửi'!K:L,2,0),"")</f>
        <v>46063</v>
      </c>
      <c r="O248" s="32">
        <f>IF(Table13[[#This Row],[Phân loại]]="Tồn đầu kỳ",Table13[[#This Row],[Tổng giá trị]],0)</f>
        <v>0</v>
      </c>
      <c r="P248" s="7">
        <f>IF(Table13[[#This Row],[Số còn phải thu ĐK]]&lt;&gt;0,0,IF(Table13[[#This Row],[Phân loại]]="Bán hàng",Table13[[#This Row],[Tổng giá trị]],-Table13[[#This Row],[Tổng giá trị]]))</f>
        <v>1007521</v>
      </c>
      <c r="Q248" s="32">
        <f t="shared" si="44"/>
        <v>1007521</v>
      </c>
      <c r="R248" s="7">
        <f>Table13[[#This Row],[Số còn phải thu ĐK]]+Table13[[#This Row],[Giá Trị HD sau CK]]-Table13[[#This Row],[Số tiền đã thu]]</f>
        <v>0</v>
      </c>
      <c r="S248" s="6">
        <f>IF(Table13[[#This Row],[Ngày hóa đơn]]&lt;&gt;"",Table13[[#This Row],[Ngày hóa đơn]],IF(Table13[[#This Row],[Ngày hạch toán]]&lt;&gt;"",Table13[[#This Row],[Ngày hạch toán]],""))</f>
        <v>46030</v>
      </c>
      <c r="T248" s="7"/>
      <c r="U248" s="6">
        <f>IF(Table13[[#This Row],[Ngày tính CN]]="","",S248+T248)</f>
        <v>46030</v>
      </c>
      <c r="V248" s="32">
        <f ca="1">IF(Table13[[#This Row],[Hạn thanh toán]]="","",IF((U248-NOW())&lt;0,0,(U248-NOW())))</f>
        <v>0</v>
      </c>
      <c r="W248" s="32"/>
      <c r="X248" s="32" t="str">
        <f t="shared" ca="1" si="45"/>
        <v/>
      </c>
      <c r="Y248" s="2" t="str">
        <f t="shared" si="46"/>
        <v>Đã thanh toán</v>
      </c>
      <c r="Z248" s="42">
        <f t="shared" si="42"/>
        <v>46030</v>
      </c>
      <c r="AA248" s="42">
        <f t="shared" si="43"/>
        <v>46063</v>
      </c>
      <c r="AD248" s="2" t="str">
        <f>VLOOKUP($A248,MA_KH!$A:$Q,MA_KH!O$1,0)</f>
        <v>MEGA</v>
      </c>
      <c r="AE248" s="2" t="str">
        <f>VLOOKUP($A248,MA_KH!$A:$Q,MA_KH!P$1,0)</f>
        <v>CÔNG TY TNHH MM MEGA MARKET (VIỆT NAM)</v>
      </c>
      <c r="AG248" s="122" t="str">
        <f>Table13[[#This Row],[Số hóa đơn]]&amp;Table13[[#This Row],[Tổng giá trị]]</f>
        <v>000019601007521</v>
      </c>
    </row>
    <row r="249" spans="1:33" ht="25.5" hidden="1" customHeight="1">
      <c r="A249" s="54" t="s">
        <v>16309</v>
      </c>
      <c r="B249" s="54" t="s">
        <v>255</v>
      </c>
      <c r="C249" s="55" t="s">
        <v>16882</v>
      </c>
      <c r="D249" s="54" t="s">
        <v>16883</v>
      </c>
      <c r="E249" s="55">
        <v>46029</v>
      </c>
      <c r="F249" s="54" t="s">
        <v>17239</v>
      </c>
      <c r="G249" s="54" t="s">
        <v>16884</v>
      </c>
      <c r="H249" s="56">
        <v>1248327</v>
      </c>
      <c r="I249" s="63">
        <v>0</v>
      </c>
      <c r="J249" s="56">
        <v>99866</v>
      </c>
      <c r="K249" s="56">
        <v>1348193</v>
      </c>
      <c r="L249" s="64" t="s">
        <v>17238</v>
      </c>
      <c r="M249" s="6">
        <v>46034</v>
      </c>
      <c r="O249" s="32">
        <f>IF(Table13[[#This Row],[Phân loại]]="Tồn đầu kỳ",Table13[[#This Row],[Tổng giá trị]],0)</f>
        <v>0</v>
      </c>
      <c r="P249" s="7">
        <f>IF(Table13[[#This Row],[Số còn phải thu ĐK]]&lt;&gt;0,0,IF(Table13[[#This Row],[Phân loại]]="Bán hàng",Table13[[#This Row],[Tổng giá trị]],-Table13[[#This Row],[Tổng giá trị]]))</f>
        <v>-1348193</v>
      </c>
      <c r="Q249" s="32">
        <f t="shared" si="44"/>
        <v>-1348193</v>
      </c>
      <c r="R249" s="7">
        <f>Table13[[#This Row],[Số còn phải thu ĐK]]+Table13[[#This Row],[Giá Trị HD sau CK]]-Table13[[#This Row],[Số tiền đã thu]]</f>
        <v>0</v>
      </c>
      <c r="S249" s="6">
        <f>IF(Table13[[#This Row],[Ngày hóa đơn]]&lt;&gt;"",Table13[[#This Row],[Ngày hóa đơn]],IF(Table13[[#This Row],[Ngày hạch toán]]&lt;&gt;"",Table13[[#This Row],[Ngày hạch toán]],""))</f>
        <v>46029</v>
      </c>
      <c r="T249" s="7"/>
      <c r="U249" s="6">
        <f>IF(Table13[[#This Row],[Ngày tính CN]]="","",S249+T249)</f>
        <v>46029</v>
      </c>
      <c r="V249" s="32">
        <f ca="1">IF(Table13[[#This Row],[Hạn thanh toán]]="","",IF((U249-NOW())&lt;0,0,(U249-NOW())))</f>
        <v>0</v>
      </c>
      <c r="W249" s="32"/>
      <c r="X249" s="32" t="str">
        <f t="shared" ca="1" si="45"/>
        <v/>
      </c>
      <c r="Y249" s="2" t="str">
        <f t="shared" si="46"/>
        <v>Đã thanh toán</v>
      </c>
      <c r="Z249" s="42">
        <f t="shared" si="42"/>
        <v>46029</v>
      </c>
      <c r="AA249" s="42">
        <f t="shared" si="43"/>
        <v>46034</v>
      </c>
      <c r="AD249" s="2" t="str">
        <f>VLOOKUP($A249,MA_KH!$A:$Q,MA_KH!O$1,0)</f>
        <v>MEGA</v>
      </c>
      <c r="AE249" s="2" t="str">
        <f>VLOOKUP($A249,MA_KH!$A:$Q,MA_KH!P$1,0)</f>
        <v>CÔNG TY TNHH MM MEGA MARKET (VIỆT NAM)</v>
      </c>
      <c r="AG249" s="122" t="str">
        <f>Table13[[#This Row],[Số hóa đơn]]&amp;Table13[[#This Row],[Tổng giá trị]]</f>
        <v>2a1348193</v>
      </c>
    </row>
    <row r="250" spans="1:33" ht="25.5" hidden="1" customHeight="1">
      <c r="A250" s="54" t="s">
        <v>16308</v>
      </c>
      <c r="B250" s="54" t="s">
        <v>194</v>
      </c>
      <c r="C250" s="55" t="s">
        <v>16882</v>
      </c>
      <c r="D250" s="54" t="s">
        <v>16885</v>
      </c>
      <c r="E250" s="55">
        <v>46029</v>
      </c>
      <c r="F250" s="54" t="s">
        <v>17240</v>
      </c>
      <c r="G250" s="54" t="s">
        <v>16886</v>
      </c>
      <c r="H250" s="56">
        <v>8255789</v>
      </c>
      <c r="I250" s="63">
        <v>0</v>
      </c>
      <c r="J250" s="56">
        <v>660463</v>
      </c>
      <c r="K250" s="56">
        <v>8916252</v>
      </c>
      <c r="L250" s="64" t="s">
        <v>17238</v>
      </c>
      <c r="M250" s="6">
        <v>46034</v>
      </c>
      <c r="O250" s="32">
        <f>IF(Table13[[#This Row],[Phân loại]]="Tồn đầu kỳ",Table13[[#This Row],[Tổng giá trị]],0)</f>
        <v>0</v>
      </c>
      <c r="P250" s="7">
        <f>IF(Table13[[#This Row],[Số còn phải thu ĐK]]&lt;&gt;0,0,IF(Table13[[#This Row],[Phân loại]]="Bán hàng",Table13[[#This Row],[Tổng giá trị]],-Table13[[#This Row],[Tổng giá trị]]))</f>
        <v>-8916252</v>
      </c>
      <c r="Q250" s="32">
        <f t="shared" si="44"/>
        <v>-8916252</v>
      </c>
      <c r="R250" s="7">
        <f>Table13[[#This Row],[Số còn phải thu ĐK]]+Table13[[#This Row],[Giá Trị HD sau CK]]-Table13[[#This Row],[Số tiền đã thu]]</f>
        <v>0</v>
      </c>
      <c r="S250" s="6">
        <f>IF(Table13[[#This Row],[Ngày hóa đơn]]&lt;&gt;"",Table13[[#This Row],[Ngày hóa đơn]],IF(Table13[[#This Row],[Ngày hạch toán]]&lt;&gt;"",Table13[[#This Row],[Ngày hạch toán]],""))</f>
        <v>46029</v>
      </c>
      <c r="T250" s="7"/>
      <c r="U250" s="6">
        <f>IF(Table13[[#This Row],[Ngày tính CN]]="","",S250+T250)</f>
        <v>46029</v>
      </c>
      <c r="V250" s="32">
        <f ca="1">IF(Table13[[#This Row],[Hạn thanh toán]]="","",IF((U250-NOW())&lt;0,0,(U250-NOW())))</f>
        <v>0</v>
      </c>
      <c r="W250" s="32"/>
      <c r="X250" s="32" t="str">
        <f t="shared" ca="1" si="45"/>
        <v/>
      </c>
      <c r="Y250" s="2" t="str">
        <f t="shared" si="46"/>
        <v>Đã thanh toán</v>
      </c>
      <c r="Z250" s="42">
        <f t="shared" si="42"/>
        <v>46029</v>
      </c>
      <c r="AA250" s="42">
        <f t="shared" si="43"/>
        <v>46034</v>
      </c>
      <c r="AD250" s="2" t="str">
        <f>VLOOKUP($A250,MA_KH!$A:$Q,MA_KH!O$1,0)</f>
        <v>MEGA</v>
      </c>
      <c r="AE250" s="2" t="str">
        <f>VLOOKUP($A250,MA_KH!$A:$Q,MA_KH!P$1,0)</f>
        <v>CÔNG TY TNHH MM MEGA MARKET (VIỆT NAM)</v>
      </c>
      <c r="AG250" s="122" t="str">
        <f>Table13[[#This Row],[Số hóa đơn]]&amp;Table13[[#This Row],[Tổng giá trị]]</f>
        <v>5a8916252</v>
      </c>
    </row>
    <row r="251" spans="1:33" ht="25.5" customHeight="1">
      <c r="A251" s="54" t="s">
        <v>16294</v>
      </c>
      <c r="B251" s="54" t="s">
        <v>259</v>
      </c>
      <c r="C251" s="55" t="s">
        <v>16832</v>
      </c>
      <c r="D251" s="54" t="s">
        <v>16887</v>
      </c>
      <c r="E251" s="55">
        <f>IFERROR(VLOOKUP(AG251,Sheet3!B:F,5,0),Table1[[#This Row],[Ngày hạch toán]])</f>
        <v>46030</v>
      </c>
      <c r="F251" s="54" t="s">
        <v>19145</v>
      </c>
      <c r="G251" s="54" t="s">
        <v>16889</v>
      </c>
      <c r="H251" s="56">
        <v>2024120</v>
      </c>
      <c r="I251" s="63">
        <v>0</v>
      </c>
      <c r="J251" s="56">
        <v>161930</v>
      </c>
      <c r="K251" s="56">
        <v>2186050</v>
      </c>
      <c r="L251" s="64" t="s">
        <v>17236</v>
      </c>
      <c r="M251" s="6">
        <f>IFERROR(VLOOKUP(Table13[[#This Row],[Số hóa đơn]],'Chi tiết tt Mega gửi'!K:L,2,0),"")</f>
        <v>46077</v>
      </c>
      <c r="O251" s="32">
        <f>IF(Table13[[#This Row],[Phân loại]]="Tồn đầu kỳ",Table13[[#This Row],[Tổng giá trị]],0)</f>
        <v>0</v>
      </c>
      <c r="P251" s="7">
        <f>IF(Table13[[#This Row],[Số còn phải thu ĐK]]&lt;&gt;0,0,IF(Table13[[#This Row],[Phân loại]]="Bán hàng",Table13[[#This Row],[Tổng giá trị]],-Table13[[#This Row],[Tổng giá trị]]))</f>
        <v>2186050</v>
      </c>
      <c r="Q251" s="32">
        <f t="shared" si="44"/>
        <v>2186050</v>
      </c>
      <c r="R251" s="7">
        <f>Table13[[#This Row],[Số còn phải thu ĐK]]+Table13[[#This Row],[Giá Trị HD sau CK]]-Table13[[#This Row],[Số tiền đã thu]]</f>
        <v>0</v>
      </c>
      <c r="S251" s="6">
        <f>IF(Table13[[#This Row],[Ngày hóa đơn]]&lt;&gt;"",Table13[[#This Row],[Ngày hóa đơn]],IF(Table13[[#This Row],[Ngày hạch toán]]&lt;&gt;"",Table13[[#This Row],[Ngày hạch toán]],""))</f>
        <v>46030</v>
      </c>
      <c r="T251" s="7"/>
      <c r="U251" s="6">
        <f>IF(Table13[[#This Row],[Ngày tính CN]]="","",S251+T251)</f>
        <v>46030</v>
      </c>
      <c r="V251" s="32">
        <f ca="1">IF(Table13[[#This Row],[Hạn thanh toán]]="","",IF((U251-NOW())&lt;0,0,(U251-NOW())))</f>
        <v>0</v>
      </c>
      <c r="W251" s="32"/>
      <c r="X251" s="32" t="str">
        <f t="shared" ca="1" si="45"/>
        <v/>
      </c>
      <c r="Y251" s="2" t="str">
        <f t="shared" si="46"/>
        <v>Đã thanh toán</v>
      </c>
      <c r="Z251" s="42">
        <f t="shared" si="42"/>
        <v>46030</v>
      </c>
      <c r="AA251" s="42">
        <f t="shared" si="43"/>
        <v>46077</v>
      </c>
      <c r="AD251" s="2" t="str">
        <f>VLOOKUP($A251,MA_KH!$A:$Q,MA_KH!O$1,0)</f>
        <v>MEGA</v>
      </c>
      <c r="AE251" s="2" t="str">
        <f>VLOOKUP($A251,MA_KH!$A:$Q,MA_KH!P$1,0)</f>
        <v>CÔNG TY TNHH MM MEGA MARKET (VIỆT NAM)</v>
      </c>
      <c r="AG251" s="122" t="str">
        <f>Table13[[#This Row],[Số hóa đơn]]&amp;Table13[[#This Row],[Tổng giá trị]]</f>
        <v>000020102186050</v>
      </c>
    </row>
    <row r="252" spans="1:33" ht="25.5" customHeight="1">
      <c r="A252" s="54" t="s">
        <v>16290</v>
      </c>
      <c r="B252" s="54" t="s">
        <v>192</v>
      </c>
      <c r="C252" s="55" t="s">
        <v>16832</v>
      </c>
      <c r="D252" s="54" t="s">
        <v>16890</v>
      </c>
      <c r="E252" s="55">
        <f>IFERROR(VLOOKUP(AG252,Sheet3!B:F,5,0),Table1[[#This Row],[Ngày hạch toán]])</f>
        <v>46030</v>
      </c>
      <c r="F252" s="54" t="s">
        <v>19146</v>
      </c>
      <c r="G252" s="54" t="s">
        <v>16891</v>
      </c>
      <c r="H252" s="56">
        <v>2024120</v>
      </c>
      <c r="I252" s="63">
        <v>0</v>
      </c>
      <c r="J252" s="56">
        <v>161930</v>
      </c>
      <c r="K252" s="56">
        <v>2186050</v>
      </c>
      <c r="L252" s="64" t="s">
        <v>17236</v>
      </c>
      <c r="M252" s="6">
        <f>IFERROR(VLOOKUP(Table13[[#This Row],[Số hóa đơn]],'Chi tiết tt Mega gửi'!K:L,2,0),"")</f>
        <v>46077</v>
      </c>
      <c r="O252" s="32">
        <f>IF(Table13[[#This Row],[Phân loại]]="Tồn đầu kỳ",Table13[[#This Row],[Tổng giá trị]],0)</f>
        <v>0</v>
      </c>
      <c r="P252" s="7">
        <f>IF(Table13[[#This Row],[Số còn phải thu ĐK]]&lt;&gt;0,0,IF(Table13[[#This Row],[Phân loại]]="Bán hàng",Table13[[#This Row],[Tổng giá trị]],-Table13[[#This Row],[Tổng giá trị]]))</f>
        <v>2186050</v>
      </c>
      <c r="Q252" s="32">
        <f t="shared" si="44"/>
        <v>2186050</v>
      </c>
      <c r="R252" s="7">
        <f>Table13[[#This Row],[Số còn phải thu ĐK]]+Table13[[#This Row],[Giá Trị HD sau CK]]-Table13[[#This Row],[Số tiền đã thu]]</f>
        <v>0</v>
      </c>
      <c r="S252" s="6">
        <f>IF(Table13[[#This Row],[Ngày hóa đơn]]&lt;&gt;"",Table13[[#This Row],[Ngày hóa đơn]],IF(Table13[[#This Row],[Ngày hạch toán]]&lt;&gt;"",Table13[[#This Row],[Ngày hạch toán]],""))</f>
        <v>46030</v>
      </c>
      <c r="T252" s="7"/>
      <c r="U252" s="6">
        <f>IF(Table13[[#This Row],[Ngày tính CN]]="","",S252+T252)</f>
        <v>46030</v>
      </c>
      <c r="V252" s="32">
        <f ca="1">IF(Table13[[#This Row],[Hạn thanh toán]]="","",IF((U252-NOW())&lt;0,0,(U252-NOW())))</f>
        <v>0</v>
      </c>
      <c r="W252" s="32"/>
      <c r="X252" s="32" t="str">
        <f t="shared" ca="1" si="45"/>
        <v/>
      </c>
      <c r="Y252" s="2" t="str">
        <f t="shared" si="46"/>
        <v>Đã thanh toán</v>
      </c>
      <c r="Z252" s="42">
        <f t="shared" si="42"/>
        <v>46030</v>
      </c>
      <c r="AA252" s="42">
        <f t="shared" si="43"/>
        <v>46077</v>
      </c>
      <c r="AD252" s="2" t="str">
        <f>VLOOKUP($A252,MA_KH!$A:$Q,MA_KH!O$1,0)</f>
        <v>MEGA</v>
      </c>
      <c r="AE252" s="2" t="str">
        <f>VLOOKUP($A252,MA_KH!$A:$Q,MA_KH!P$1,0)</f>
        <v>CÔNG TY TNHH MM MEGA MARKET (VIỆT NAM)</v>
      </c>
      <c r="AG252" s="122" t="str">
        <f>Table13[[#This Row],[Số hóa đơn]]&amp;Table13[[#This Row],[Tổng giá trị]]</f>
        <v>000020112186050</v>
      </c>
    </row>
    <row r="253" spans="1:33" ht="25.5" customHeight="1">
      <c r="A253" s="54" t="s">
        <v>16309</v>
      </c>
      <c r="B253" s="54" t="s">
        <v>255</v>
      </c>
      <c r="C253" s="55" t="s">
        <v>16832</v>
      </c>
      <c r="D253" s="54" t="s">
        <v>16892</v>
      </c>
      <c r="E253" s="55">
        <f>IFERROR(VLOOKUP(AG253,Sheet3!B:F,5,0),Table1[[#This Row],[Ngày hạch toán]])</f>
        <v>46030</v>
      </c>
      <c r="F253" s="54" t="s">
        <v>19147</v>
      </c>
      <c r="G253" s="54" t="s">
        <v>16893</v>
      </c>
      <c r="H253" s="56">
        <v>1468620</v>
      </c>
      <c r="I253" s="63">
        <v>0</v>
      </c>
      <c r="J253" s="56">
        <v>117490</v>
      </c>
      <c r="K253" s="56">
        <v>1586110</v>
      </c>
      <c r="L253" s="64" t="s">
        <v>17236</v>
      </c>
      <c r="M253" s="6">
        <f>IFERROR(VLOOKUP(Table13[[#This Row],[Số hóa đơn]],'Chi tiết tt Mega gửi'!K:L,2,0),"")</f>
        <v>46077</v>
      </c>
      <c r="O253" s="32">
        <f>IF(Table13[[#This Row],[Phân loại]]="Tồn đầu kỳ",Table13[[#This Row],[Tổng giá trị]],0)</f>
        <v>0</v>
      </c>
      <c r="P253" s="7">
        <f>IF(Table13[[#This Row],[Số còn phải thu ĐK]]&lt;&gt;0,0,IF(Table13[[#This Row],[Phân loại]]="Bán hàng",Table13[[#This Row],[Tổng giá trị]],-Table13[[#This Row],[Tổng giá trị]]))</f>
        <v>1586110</v>
      </c>
      <c r="Q253" s="32">
        <f t="shared" si="44"/>
        <v>1586110</v>
      </c>
      <c r="R253" s="7">
        <f>Table13[[#This Row],[Số còn phải thu ĐK]]+Table13[[#This Row],[Giá Trị HD sau CK]]-Table13[[#This Row],[Số tiền đã thu]]</f>
        <v>0</v>
      </c>
      <c r="S253" s="6">
        <f>IF(Table13[[#This Row],[Ngày hóa đơn]]&lt;&gt;"",Table13[[#This Row],[Ngày hóa đơn]],IF(Table13[[#This Row],[Ngày hạch toán]]&lt;&gt;"",Table13[[#This Row],[Ngày hạch toán]],""))</f>
        <v>46030</v>
      </c>
      <c r="T253" s="7"/>
      <c r="U253" s="6">
        <f>IF(Table13[[#This Row],[Ngày tính CN]]="","",S253+T253)</f>
        <v>46030</v>
      </c>
      <c r="V253" s="32">
        <f ca="1">IF(Table13[[#This Row],[Hạn thanh toán]]="","",IF((U253-NOW())&lt;0,0,(U253-NOW())))</f>
        <v>0</v>
      </c>
      <c r="W253" s="32"/>
      <c r="X253" s="32" t="str">
        <f t="shared" ca="1" si="45"/>
        <v/>
      </c>
      <c r="Y253" s="2" t="str">
        <f t="shared" si="46"/>
        <v>Đã thanh toán</v>
      </c>
      <c r="Z253" s="42">
        <f t="shared" si="42"/>
        <v>46030</v>
      </c>
      <c r="AA253" s="42">
        <f t="shared" si="43"/>
        <v>46077</v>
      </c>
      <c r="AD253" s="2" t="str">
        <f>VLOOKUP($A253,MA_KH!$A:$Q,MA_KH!O$1,0)</f>
        <v>MEGA</v>
      </c>
      <c r="AE253" s="2" t="str">
        <f>VLOOKUP($A253,MA_KH!$A:$Q,MA_KH!P$1,0)</f>
        <v>CÔNG TY TNHH MM MEGA MARKET (VIỆT NAM)</v>
      </c>
      <c r="AG253" s="122" t="str">
        <f>Table13[[#This Row],[Số hóa đơn]]&amp;Table13[[#This Row],[Tổng giá trị]]</f>
        <v>000020121586110</v>
      </c>
    </row>
    <row r="254" spans="1:33" ht="25.5" customHeight="1">
      <c r="A254" s="54" t="s">
        <v>16295</v>
      </c>
      <c r="B254" s="54" t="s">
        <v>198</v>
      </c>
      <c r="C254" s="55" t="s">
        <v>16832</v>
      </c>
      <c r="D254" s="54" t="s">
        <v>16894</v>
      </c>
      <c r="E254" s="55">
        <f>IFERROR(VLOOKUP(AG254,Sheet3!B:F,5,0),Table1[[#This Row],[Ngày hạch toán]])</f>
        <v>46030</v>
      </c>
      <c r="F254" s="54" t="s">
        <v>19148</v>
      </c>
      <c r="G254" s="54" t="s">
        <v>16895</v>
      </c>
      <c r="H254" s="56">
        <v>2024120</v>
      </c>
      <c r="I254" s="63">
        <v>0</v>
      </c>
      <c r="J254" s="56">
        <v>161930</v>
      </c>
      <c r="K254" s="56">
        <v>2186050</v>
      </c>
      <c r="L254" s="64" t="s">
        <v>17236</v>
      </c>
      <c r="M254" s="6">
        <f>IFERROR(VLOOKUP(Table13[[#This Row],[Số hóa đơn]],'Chi tiết tt Mega gửi'!K:L,2,0),"")</f>
        <v>46077</v>
      </c>
      <c r="O254" s="32">
        <f>IF(Table13[[#This Row],[Phân loại]]="Tồn đầu kỳ",Table13[[#This Row],[Tổng giá trị]],0)</f>
        <v>0</v>
      </c>
      <c r="P254" s="7">
        <f>IF(Table13[[#This Row],[Số còn phải thu ĐK]]&lt;&gt;0,0,IF(Table13[[#This Row],[Phân loại]]="Bán hàng",Table13[[#This Row],[Tổng giá trị]],-Table13[[#This Row],[Tổng giá trị]]))</f>
        <v>2186050</v>
      </c>
      <c r="Q254" s="32">
        <f t="shared" si="44"/>
        <v>2186050</v>
      </c>
      <c r="R254" s="7">
        <f>Table13[[#This Row],[Số còn phải thu ĐK]]+Table13[[#This Row],[Giá Trị HD sau CK]]-Table13[[#This Row],[Số tiền đã thu]]</f>
        <v>0</v>
      </c>
      <c r="S254" s="6">
        <f>IF(Table13[[#This Row],[Ngày hóa đơn]]&lt;&gt;"",Table13[[#This Row],[Ngày hóa đơn]],IF(Table13[[#This Row],[Ngày hạch toán]]&lt;&gt;"",Table13[[#This Row],[Ngày hạch toán]],""))</f>
        <v>46030</v>
      </c>
      <c r="T254" s="7"/>
      <c r="U254" s="6">
        <f>IF(Table13[[#This Row],[Ngày tính CN]]="","",S254+T254)</f>
        <v>46030</v>
      </c>
      <c r="V254" s="32">
        <f ca="1">IF(Table13[[#This Row],[Hạn thanh toán]]="","",IF((U254-NOW())&lt;0,0,(U254-NOW())))</f>
        <v>0</v>
      </c>
      <c r="W254" s="32"/>
      <c r="X254" s="32" t="str">
        <f t="shared" ca="1" si="45"/>
        <v/>
      </c>
      <c r="Y254" s="2" t="str">
        <f t="shared" si="46"/>
        <v>Đã thanh toán</v>
      </c>
      <c r="Z254" s="42">
        <f t="shared" si="42"/>
        <v>46030</v>
      </c>
      <c r="AA254" s="42">
        <f t="shared" si="43"/>
        <v>46077</v>
      </c>
      <c r="AD254" s="2" t="str">
        <f>VLOOKUP($A254,MA_KH!$A:$Q,MA_KH!O$1,0)</f>
        <v>MEGA</v>
      </c>
      <c r="AE254" s="2" t="str">
        <f>VLOOKUP($A254,MA_KH!$A:$Q,MA_KH!P$1,0)</f>
        <v>CÔNG TY TNHH MM MEGA MARKET (VIỆT NAM)</v>
      </c>
      <c r="AG254" s="122" t="str">
        <f>Table13[[#This Row],[Số hóa đơn]]&amp;Table13[[#This Row],[Tổng giá trị]]</f>
        <v>000020132186050</v>
      </c>
    </row>
    <row r="255" spans="1:33" ht="25.5" customHeight="1">
      <c r="A255" s="54" t="s">
        <v>16291</v>
      </c>
      <c r="B255" s="54" t="s">
        <v>200</v>
      </c>
      <c r="C255" s="55" t="s">
        <v>16832</v>
      </c>
      <c r="D255" s="54" t="s">
        <v>16896</v>
      </c>
      <c r="E255" s="55">
        <f>IFERROR(VLOOKUP(AG255,Sheet3!B:F,5,0),Table1[[#This Row],[Ngày hạch toán]])</f>
        <v>46030</v>
      </c>
      <c r="F255" s="54" t="s">
        <v>19149</v>
      </c>
      <c r="G255" s="54" t="s">
        <v>16897</v>
      </c>
      <c r="H255" s="56">
        <v>3142710</v>
      </c>
      <c r="I255" s="63">
        <v>0</v>
      </c>
      <c r="J255" s="56">
        <v>251417</v>
      </c>
      <c r="K255" s="56">
        <v>3394127</v>
      </c>
      <c r="L255" s="64" t="s">
        <v>17236</v>
      </c>
      <c r="M255" s="6">
        <f>IFERROR(VLOOKUP(Table13[[#This Row],[Số hóa đơn]],'Chi tiết tt Mega gửi'!K:L,2,0),"")</f>
        <v>46077</v>
      </c>
      <c r="O255" s="32">
        <f>IF(Table13[[#This Row],[Phân loại]]="Tồn đầu kỳ",Table13[[#This Row],[Tổng giá trị]],0)</f>
        <v>0</v>
      </c>
      <c r="P255" s="7">
        <f>IF(Table13[[#This Row],[Số còn phải thu ĐK]]&lt;&gt;0,0,IF(Table13[[#This Row],[Phân loại]]="Bán hàng",Table13[[#This Row],[Tổng giá trị]],-Table13[[#This Row],[Tổng giá trị]]))</f>
        <v>3394127</v>
      </c>
      <c r="Q255" s="32">
        <f t="shared" si="44"/>
        <v>3394127</v>
      </c>
      <c r="R255" s="7">
        <f>Table13[[#This Row],[Số còn phải thu ĐK]]+Table13[[#This Row],[Giá Trị HD sau CK]]-Table13[[#This Row],[Số tiền đã thu]]</f>
        <v>0</v>
      </c>
      <c r="S255" s="6">
        <f>IF(Table13[[#This Row],[Ngày hóa đơn]]&lt;&gt;"",Table13[[#This Row],[Ngày hóa đơn]],IF(Table13[[#This Row],[Ngày hạch toán]]&lt;&gt;"",Table13[[#This Row],[Ngày hạch toán]],""))</f>
        <v>46030</v>
      </c>
      <c r="T255" s="7"/>
      <c r="U255" s="6">
        <f>IF(Table13[[#This Row],[Ngày tính CN]]="","",S255+T255)</f>
        <v>46030</v>
      </c>
      <c r="V255" s="32">
        <f ca="1">IF(Table13[[#This Row],[Hạn thanh toán]]="","",IF((U255-NOW())&lt;0,0,(U255-NOW())))</f>
        <v>0</v>
      </c>
      <c r="W255" s="32"/>
      <c r="X255" s="32" t="str">
        <f t="shared" ca="1" si="45"/>
        <v/>
      </c>
      <c r="Y255" s="2" t="str">
        <f t="shared" si="46"/>
        <v>Đã thanh toán</v>
      </c>
      <c r="Z255" s="42">
        <f t="shared" si="42"/>
        <v>46030</v>
      </c>
      <c r="AA255" s="42">
        <f t="shared" si="43"/>
        <v>46077</v>
      </c>
      <c r="AD255" s="2" t="str">
        <f>VLOOKUP($A255,MA_KH!$A:$Q,MA_KH!O$1,0)</f>
        <v>MEGA</v>
      </c>
      <c r="AE255" s="2" t="str">
        <f>VLOOKUP($A255,MA_KH!$A:$Q,MA_KH!P$1,0)</f>
        <v>CÔNG TY TNHH MM MEGA MARKET (VIỆT NAM)</v>
      </c>
      <c r="AG255" s="122" t="str">
        <f>Table13[[#This Row],[Số hóa đơn]]&amp;Table13[[#This Row],[Tổng giá trị]]</f>
        <v>000020143394127</v>
      </c>
    </row>
    <row r="256" spans="1:33" ht="25.5" customHeight="1">
      <c r="A256" s="54" t="s">
        <v>16291</v>
      </c>
      <c r="B256" s="54" t="s">
        <v>200</v>
      </c>
      <c r="C256" s="55" t="s">
        <v>16832</v>
      </c>
      <c r="D256" s="54" t="s">
        <v>16898</v>
      </c>
      <c r="E256" s="55">
        <f>IFERROR(VLOOKUP(AG256,Sheet3!B:F,5,0),Table1[[#This Row],[Ngày hạch toán]])</f>
        <v>46030</v>
      </c>
      <c r="F256" s="54" t="s">
        <v>19150</v>
      </c>
      <c r="G256" s="54" t="s">
        <v>16899</v>
      </c>
      <c r="H256" s="56">
        <v>2024120</v>
      </c>
      <c r="I256" s="63">
        <v>0</v>
      </c>
      <c r="J256" s="56">
        <v>161930</v>
      </c>
      <c r="K256" s="56">
        <v>2186050</v>
      </c>
      <c r="L256" s="64" t="s">
        <v>17236</v>
      </c>
      <c r="M256" s="6">
        <f>IFERROR(VLOOKUP(Table13[[#This Row],[Số hóa đơn]],'Chi tiết tt Mega gửi'!K:L,2,0),"")</f>
        <v>46077</v>
      </c>
      <c r="O256" s="32">
        <f>IF(Table13[[#This Row],[Phân loại]]="Tồn đầu kỳ",Table13[[#This Row],[Tổng giá trị]],0)</f>
        <v>0</v>
      </c>
      <c r="P256" s="7">
        <f>IF(Table13[[#This Row],[Số còn phải thu ĐK]]&lt;&gt;0,0,IF(Table13[[#This Row],[Phân loại]]="Bán hàng",Table13[[#This Row],[Tổng giá trị]],-Table13[[#This Row],[Tổng giá trị]]))</f>
        <v>2186050</v>
      </c>
      <c r="Q256" s="32">
        <f t="shared" si="44"/>
        <v>2186050</v>
      </c>
      <c r="R256" s="7">
        <f>Table13[[#This Row],[Số còn phải thu ĐK]]+Table13[[#This Row],[Giá Trị HD sau CK]]-Table13[[#This Row],[Số tiền đã thu]]</f>
        <v>0</v>
      </c>
      <c r="S256" s="6">
        <f>IF(Table13[[#This Row],[Ngày hóa đơn]]&lt;&gt;"",Table13[[#This Row],[Ngày hóa đơn]],IF(Table13[[#This Row],[Ngày hạch toán]]&lt;&gt;"",Table13[[#This Row],[Ngày hạch toán]],""))</f>
        <v>46030</v>
      </c>
      <c r="T256" s="7"/>
      <c r="U256" s="6">
        <f>IF(Table13[[#This Row],[Ngày tính CN]]="","",S256+T256)</f>
        <v>46030</v>
      </c>
      <c r="V256" s="32">
        <f ca="1">IF(Table13[[#This Row],[Hạn thanh toán]]="","",IF((U256-NOW())&lt;0,0,(U256-NOW())))</f>
        <v>0</v>
      </c>
      <c r="W256" s="32"/>
      <c r="X256" s="32" t="str">
        <f t="shared" ca="1" si="45"/>
        <v/>
      </c>
      <c r="Y256" s="2" t="str">
        <f t="shared" si="46"/>
        <v>Đã thanh toán</v>
      </c>
      <c r="Z256" s="42">
        <f t="shared" si="42"/>
        <v>46030</v>
      </c>
      <c r="AA256" s="42">
        <f t="shared" si="43"/>
        <v>46077</v>
      </c>
      <c r="AD256" s="2" t="str">
        <f>VLOOKUP($A256,MA_KH!$A:$Q,MA_KH!O$1,0)</f>
        <v>MEGA</v>
      </c>
      <c r="AE256" s="2" t="str">
        <f>VLOOKUP($A256,MA_KH!$A:$Q,MA_KH!P$1,0)</f>
        <v>CÔNG TY TNHH MM MEGA MARKET (VIỆT NAM)</v>
      </c>
      <c r="AG256" s="122" t="str">
        <f>Table13[[#This Row],[Số hóa đơn]]&amp;Table13[[#This Row],[Tổng giá trị]]</f>
        <v>000020152186050</v>
      </c>
    </row>
    <row r="257" spans="1:33" ht="25.5" customHeight="1">
      <c r="A257" s="54" t="s">
        <v>16307</v>
      </c>
      <c r="B257" s="54" t="s">
        <v>202</v>
      </c>
      <c r="C257" s="55" t="s">
        <v>16832</v>
      </c>
      <c r="D257" s="54" t="s">
        <v>16900</v>
      </c>
      <c r="E257" s="55">
        <f>IFERROR(VLOOKUP(AG257,Sheet3!B:F,5,0),Table1[[#This Row],[Ngày hạch toán]])</f>
        <v>46030</v>
      </c>
      <c r="F257" s="54" t="s">
        <v>19151</v>
      </c>
      <c r="G257" s="54" t="s">
        <v>16901</v>
      </c>
      <c r="H257" s="56">
        <v>2193620</v>
      </c>
      <c r="I257" s="63">
        <v>0</v>
      </c>
      <c r="J257" s="56">
        <v>175490</v>
      </c>
      <c r="K257" s="56">
        <v>2369110</v>
      </c>
      <c r="L257" s="64" t="s">
        <v>17236</v>
      </c>
      <c r="M257" s="6">
        <f>IFERROR(VLOOKUP(Table13[[#This Row],[Số hóa đơn]],'Chi tiết tt Mega gửi'!K:L,2,0),"")</f>
        <v>46077</v>
      </c>
      <c r="O257" s="32">
        <f>IF(Table13[[#This Row],[Phân loại]]="Tồn đầu kỳ",Table13[[#This Row],[Tổng giá trị]],0)</f>
        <v>0</v>
      </c>
      <c r="P257" s="7">
        <f>IF(Table13[[#This Row],[Số còn phải thu ĐK]]&lt;&gt;0,0,IF(Table13[[#This Row],[Phân loại]]="Bán hàng",Table13[[#This Row],[Tổng giá trị]],-Table13[[#This Row],[Tổng giá trị]]))</f>
        <v>2369110</v>
      </c>
      <c r="Q257" s="32">
        <f t="shared" si="44"/>
        <v>2369110</v>
      </c>
      <c r="R257" s="7">
        <f>Table13[[#This Row],[Số còn phải thu ĐK]]+Table13[[#This Row],[Giá Trị HD sau CK]]-Table13[[#This Row],[Số tiền đã thu]]</f>
        <v>0</v>
      </c>
      <c r="S257" s="6">
        <f>IF(Table13[[#This Row],[Ngày hóa đơn]]&lt;&gt;"",Table13[[#This Row],[Ngày hóa đơn]],IF(Table13[[#This Row],[Ngày hạch toán]]&lt;&gt;"",Table13[[#This Row],[Ngày hạch toán]],""))</f>
        <v>46030</v>
      </c>
      <c r="T257" s="7"/>
      <c r="U257" s="6">
        <f>IF(Table13[[#This Row],[Ngày tính CN]]="","",S257+T257)</f>
        <v>46030</v>
      </c>
      <c r="V257" s="32">
        <f ca="1">IF(Table13[[#This Row],[Hạn thanh toán]]="","",IF((U257-NOW())&lt;0,0,(U257-NOW())))</f>
        <v>0</v>
      </c>
      <c r="W257" s="32"/>
      <c r="X257" s="32" t="str">
        <f t="shared" ca="1" si="45"/>
        <v/>
      </c>
      <c r="Y257" s="2" t="str">
        <f t="shared" si="46"/>
        <v>Đã thanh toán</v>
      </c>
      <c r="Z257" s="42">
        <f t="shared" si="42"/>
        <v>46030</v>
      </c>
      <c r="AA257" s="42">
        <f t="shared" si="43"/>
        <v>46077</v>
      </c>
      <c r="AD257" s="2" t="str">
        <f>VLOOKUP($A257,MA_KH!$A:$Q,MA_KH!O$1,0)</f>
        <v>MEGA</v>
      </c>
      <c r="AE257" s="2" t="str">
        <f>VLOOKUP($A257,MA_KH!$A:$Q,MA_KH!P$1,0)</f>
        <v>CÔNG TY TNHH MM MEGA MARKET (VIỆT NAM)</v>
      </c>
      <c r="AG257" s="122" t="str">
        <f>Table13[[#This Row],[Số hóa đơn]]&amp;Table13[[#This Row],[Tổng giá trị]]</f>
        <v>000020162369110</v>
      </c>
    </row>
    <row r="258" spans="1:33" ht="25.5" customHeight="1">
      <c r="A258" s="54" t="s">
        <v>16289</v>
      </c>
      <c r="B258" s="54" t="s">
        <v>296</v>
      </c>
      <c r="C258" s="55" t="s">
        <v>16832</v>
      </c>
      <c r="D258" s="54" t="s">
        <v>16902</v>
      </c>
      <c r="E258" s="55">
        <f>IFERROR(VLOOKUP(AG258,Sheet3!B:F,5,0),Table1[[#This Row],[Ngày hạch toán]])</f>
        <v>46030</v>
      </c>
      <c r="F258" s="54" t="s">
        <v>19152</v>
      </c>
      <c r="G258" s="54" t="s">
        <v>16903</v>
      </c>
      <c r="H258" s="56">
        <v>1970450</v>
      </c>
      <c r="I258" s="63">
        <v>0</v>
      </c>
      <c r="J258" s="56">
        <v>157636</v>
      </c>
      <c r="K258" s="56">
        <v>2128086</v>
      </c>
      <c r="L258" s="64" t="s">
        <v>17236</v>
      </c>
      <c r="M258" s="6">
        <f>IFERROR(VLOOKUP(Table13[[#This Row],[Số hóa đơn]],'Chi tiết tt Mega gửi'!K:L,2,0),"")</f>
        <v>46077</v>
      </c>
      <c r="O258" s="32">
        <f>IF(Table13[[#This Row],[Phân loại]]="Tồn đầu kỳ",Table13[[#This Row],[Tổng giá trị]],0)</f>
        <v>0</v>
      </c>
      <c r="P258" s="7">
        <f>IF(Table13[[#This Row],[Số còn phải thu ĐK]]&lt;&gt;0,0,IF(Table13[[#This Row],[Phân loại]]="Bán hàng",Table13[[#This Row],[Tổng giá trị]],-Table13[[#This Row],[Tổng giá trị]]))</f>
        <v>2128086</v>
      </c>
      <c r="Q258" s="32">
        <f t="shared" si="44"/>
        <v>2128086</v>
      </c>
      <c r="R258" s="7">
        <f>Table13[[#This Row],[Số còn phải thu ĐK]]+Table13[[#This Row],[Giá Trị HD sau CK]]-Table13[[#This Row],[Số tiền đã thu]]</f>
        <v>0</v>
      </c>
      <c r="S258" s="6">
        <f>IF(Table13[[#This Row],[Ngày hóa đơn]]&lt;&gt;"",Table13[[#This Row],[Ngày hóa đơn]],IF(Table13[[#This Row],[Ngày hạch toán]]&lt;&gt;"",Table13[[#This Row],[Ngày hạch toán]],""))</f>
        <v>46030</v>
      </c>
      <c r="T258" s="7"/>
      <c r="U258" s="6">
        <f>IF(Table13[[#This Row],[Ngày tính CN]]="","",S258+T258)</f>
        <v>46030</v>
      </c>
      <c r="V258" s="32">
        <f ca="1">IF(Table13[[#This Row],[Hạn thanh toán]]="","",IF((U258-NOW())&lt;0,0,(U258-NOW())))</f>
        <v>0</v>
      </c>
      <c r="W258" s="32"/>
      <c r="X258" s="32" t="str">
        <f t="shared" ca="1" si="45"/>
        <v/>
      </c>
      <c r="Y258" s="2" t="str">
        <f t="shared" si="46"/>
        <v>Đã thanh toán</v>
      </c>
      <c r="Z258" s="42">
        <f t="shared" si="42"/>
        <v>46030</v>
      </c>
      <c r="AA258" s="42">
        <f t="shared" si="43"/>
        <v>46077</v>
      </c>
      <c r="AD258" s="2" t="str">
        <f>VLOOKUP($A258,MA_KH!$A:$Q,MA_KH!O$1,0)</f>
        <v>MEGA</v>
      </c>
      <c r="AE258" s="2" t="str">
        <f>VLOOKUP($A258,MA_KH!$A:$Q,MA_KH!P$1,0)</f>
        <v>CÔNG TY TNHH MM MEGA MARKET (VIỆT NAM)</v>
      </c>
      <c r="AG258" s="122" t="str">
        <f>Table13[[#This Row],[Số hóa đơn]]&amp;Table13[[#This Row],[Tổng giá trị]]</f>
        <v>000020172128086</v>
      </c>
    </row>
    <row r="259" spans="1:33" ht="25.5" customHeight="1">
      <c r="A259" s="54" t="s">
        <v>16289</v>
      </c>
      <c r="B259" s="54" t="s">
        <v>296</v>
      </c>
      <c r="C259" s="55" t="s">
        <v>16832</v>
      </c>
      <c r="D259" s="54" t="s">
        <v>16904</v>
      </c>
      <c r="E259" s="55">
        <f>IFERROR(VLOOKUP(AG259,Sheet3!B:F,5,0),Table1[[#This Row],[Ngày hạch toán]])</f>
        <v>46030</v>
      </c>
      <c r="F259" s="54" t="s">
        <v>19153</v>
      </c>
      <c r="G259" s="54" t="s">
        <v>16905</v>
      </c>
      <c r="H259" s="56">
        <v>4048240</v>
      </c>
      <c r="I259" s="63">
        <v>0</v>
      </c>
      <c r="J259" s="56">
        <v>323859</v>
      </c>
      <c r="K259" s="56">
        <v>4372099</v>
      </c>
      <c r="L259" s="64" t="s">
        <v>17236</v>
      </c>
      <c r="M259" s="6">
        <f>IFERROR(VLOOKUP(Table13[[#This Row],[Số hóa đơn]],'Chi tiết tt Mega gửi'!K:L,2,0),"")</f>
        <v>46077</v>
      </c>
      <c r="O259" s="32">
        <f>IF(Table13[[#This Row],[Phân loại]]="Tồn đầu kỳ",Table13[[#This Row],[Tổng giá trị]],0)</f>
        <v>0</v>
      </c>
      <c r="P259" s="7">
        <f>IF(Table13[[#This Row],[Số còn phải thu ĐK]]&lt;&gt;0,0,IF(Table13[[#This Row],[Phân loại]]="Bán hàng",Table13[[#This Row],[Tổng giá trị]],-Table13[[#This Row],[Tổng giá trị]]))</f>
        <v>4372099</v>
      </c>
      <c r="Q259" s="32">
        <f t="shared" si="44"/>
        <v>4372099</v>
      </c>
      <c r="R259" s="7">
        <f>Table13[[#This Row],[Số còn phải thu ĐK]]+Table13[[#This Row],[Giá Trị HD sau CK]]-Table13[[#This Row],[Số tiền đã thu]]</f>
        <v>0</v>
      </c>
      <c r="S259" s="6">
        <f>IF(Table13[[#This Row],[Ngày hóa đơn]]&lt;&gt;"",Table13[[#This Row],[Ngày hóa đơn]],IF(Table13[[#This Row],[Ngày hạch toán]]&lt;&gt;"",Table13[[#This Row],[Ngày hạch toán]],""))</f>
        <v>46030</v>
      </c>
      <c r="T259" s="7"/>
      <c r="U259" s="6">
        <f>IF(Table13[[#This Row],[Ngày tính CN]]="","",S259+T259)</f>
        <v>46030</v>
      </c>
      <c r="V259" s="32">
        <f ca="1">IF(Table13[[#This Row],[Hạn thanh toán]]="","",IF((U259-NOW())&lt;0,0,(U259-NOW())))</f>
        <v>0</v>
      </c>
      <c r="W259" s="32"/>
      <c r="X259" s="32" t="str">
        <f t="shared" ca="1" si="45"/>
        <v/>
      </c>
      <c r="Y259" s="2" t="str">
        <f t="shared" si="46"/>
        <v>Đã thanh toán</v>
      </c>
      <c r="Z259" s="42">
        <f t="shared" si="42"/>
        <v>46030</v>
      </c>
      <c r="AA259" s="42">
        <f t="shared" si="43"/>
        <v>46077</v>
      </c>
      <c r="AD259" s="2" t="str">
        <f>VLOOKUP($A259,MA_KH!$A:$Q,MA_KH!O$1,0)</f>
        <v>MEGA</v>
      </c>
      <c r="AE259" s="2" t="str">
        <f>VLOOKUP($A259,MA_KH!$A:$Q,MA_KH!P$1,0)</f>
        <v>CÔNG TY TNHH MM MEGA MARKET (VIỆT NAM)</v>
      </c>
      <c r="AG259" s="122" t="str">
        <f>Table13[[#This Row],[Số hóa đơn]]&amp;Table13[[#This Row],[Tổng giá trị]]</f>
        <v>000020184372099</v>
      </c>
    </row>
    <row r="260" spans="1:33" ht="25.5" hidden="1" customHeight="1">
      <c r="A260" s="54" t="s">
        <v>16299</v>
      </c>
      <c r="B260" s="54" t="s">
        <v>190</v>
      </c>
      <c r="C260" s="55" t="s">
        <v>16832</v>
      </c>
      <c r="D260" s="54" t="s">
        <v>16906</v>
      </c>
      <c r="E260" s="55">
        <v>46030</v>
      </c>
      <c r="F260" s="54" t="s">
        <v>19154</v>
      </c>
      <c r="G260" s="54" t="s">
        <v>16907</v>
      </c>
      <c r="H260" s="56">
        <v>5384696</v>
      </c>
      <c r="I260" s="63">
        <v>0</v>
      </c>
      <c r="J260" s="56">
        <v>0</v>
      </c>
      <c r="K260" s="56">
        <v>5384696</v>
      </c>
      <c r="L260" s="64" t="s">
        <v>17237</v>
      </c>
      <c r="M260" s="6">
        <f>IFERROR(VLOOKUP(Table13[[#This Row],[Số hóa đơn]],'Chi tiết tt Mega gửi'!K:L,2,0),"")</f>
        <v>46048</v>
      </c>
      <c r="O260" s="32">
        <f>IF(Table13[[#This Row],[Phân loại]]="Tồn đầu kỳ",Table13[[#This Row],[Tổng giá trị]],0)</f>
        <v>0</v>
      </c>
      <c r="P260" s="7">
        <f>IF(Table13[[#This Row],[Số còn phải thu ĐK]]&lt;&gt;0,0,IF(Table13[[#This Row],[Phân loại]]="Bán hàng",Table13[[#This Row],[Tổng giá trị]],-Table13[[#This Row],[Tổng giá trị]]))</f>
        <v>-5384696</v>
      </c>
      <c r="Q260" s="32">
        <f t="shared" si="44"/>
        <v>-5384696</v>
      </c>
      <c r="R260" s="7">
        <f>Table13[[#This Row],[Số còn phải thu ĐK]]+Table13[[#This Row],[Giá Trị HD sau CK]]-Table13[[#This Row],[Số tiền đã thu]]</f>
        <v>0</v>
      </c>
      <c r="S260" s="6">
        <f>IF(Table13[[#This Row],[Ngày hóa đơn]]&lt;&gt;"",Table13[[#This Row],[Ngày hóa đơn]],IF(Table13[[#This Row],[Ngày hạch toán]]&lt;&gt;"",Table13[[#This Row],[Ngày hạch toán]],""))</f>
        <v>46030</v>
      </c>
      <c r="T260" s="7"/>
      <c r="U260" s="6">
        <f>IF(Table13[[#This Row],[Ngày tính CN]]="","",S260+T260)</f>
        <v>46030</v>
      </c>
      <c r="V260" s="32">
        <f ca="1">IF(Table13[[#This Row],[Hạn thanh toán]]="","",IF((U260-NOW())&lt;0,0,(U260-NOW())))</f>
        <v>0</v>
      </c>
      <c r="W260" s="32"/>
      <c r="X260" s="32" t="str">
        <f t="shared" ca="1" si="45"/>
        <v/>
      </c>
      <c r="Y260" s="2" t="str">
        <f t="shared" si="46"/>
        <v>Đã thanh toán</v>
      </c>
      <c r="Z260" s="42">
        <f t="shared" ref="Z260:Z323" si="47">IF(S260="","",S260)</f>
        <v>46030</v>
      </c>
      <c r="AA260" s="42">
        <f t="shared" ref="AA260:AA323" si="48">IF(M260="","",M260)</f>
        <v>46048</v>
      </c>
      <c r="AD260" s="2" t="str">
        <f>VLOOKUP($A260,MA_KH!$A:$Q,MA_KH!O$1,0)</f>
        <v>MEGA</v>
      </c>
      <c r="AE260" s="2" t="str">
        <f>VLOOKUP($A260,MA_KH!$A:$Q,MA_KH!P$1,0)</f>
        <v>CÔNG TY TNHH MM MEGA MARKET (VIỆT NAM)</v>
      </c>
      <c r="AG260" s="122" t="str">
        <f>Table13[[#This Row],[Số hóa đơn]]&amp;Table13[[#This Row],[Tổng giá trị]]</f>
        <v>000024085384696</v>
      </c>
    </row>
    <row r="261" spans="1:33" ht="25.5" hidden="1" customHeight="1">
      <c r="A261" s="54" t="s">
        <v>16299</v>
      </c>
      <c r="B261" s="54" t="s">
        <v>190</v>
      </c>
      <c r="C261" s="55" t="s">
        <v>16832</v>
      </c>
      <c r="D261" s="54" t="s">
        <v>16906</v>
      </c>
      <c r="E261" s="55">
        <v>46030</v>
      </c>
      <c r="F261" s="54" t="s">
        <v>19155</v>
      </c>
      <c r="G261" s="54" t="s">
        <v>16908</v>
      </c>
      <c r="H261" s="56">
        <v>12115567</v>
      </c>
      <c r="I261" s="63">
        <v>0</v>
      </c>
      <c r="J261" s="56">
        <v>0</v>
      </c>
      <c r="K261" s="56">
        <v>12115567</v>
      </c>
      <c r="L261" s="64" t="s">
        <v>17237</v>
      </c>
      <c r="M261" s="6">
        <f>IFERROR(VLOOKUP(Table13[[#This Row],[Số hóa đơn]],'Chi tiết tt Mega gửi'!K:L,2,0),"")</f>
        <v>46048</v>
      </c>
      <c r="O261" s="32">
        <f>IF(Table13[[#This Row],[Phân loại]]="Tồn đầu kỳ",Table13[[#This Row],[Tổng giá trị]],0)</f>
        <v>0</v>
      </c>
      <c r="P261" s="7">
        <f>IF(Table13[[#This Row],[Số còn phải thu ĐK]]&lt;&gt;0,0,IF(Table13[[#This Row],[Phân loại]]="Bán hàng",Table13[[#This Row],[Tổng giá trị]],-Table13[[#This Row],[Tổng giá trị]]))</f>
        <v>-12115567</v>
      </c>
      <c r="Q261" s="32">
        <f t="shared" si="44"/>
        <v>-12115567</v>
      </c>
      <c r="R261" s="7">
        <f>Table13[[#This Row],[Số còn phải thu ĐK]]+Table13[[#This Row],[Giá Trị HD sau CK]]-Table13[[#This Row],[Số tiền đã thu]]</f>
        <v>0</v>
      </c>
      <c r="S261" s="6">
        <f>IF(Table13[[#This Row],[Ngày hóa đơn]]&lt;&gt;"",Table13[[#This Row],[Ngày hóa đơn]],IF(Table13[[#This Row],[Ngày hạch toán]]&lt;&gt;"",Table13[[#This Row],[Ngày hạch toán]],""))</f>
        <v>46030</v>
      </c>
      <c r="T261" s="7"/>
      <c r="U261" s="6">
        <f>IF(Table13[[#This Row],[Ngày tính CN]]="","",S261+T261)</f>
        <v>46030</v>
      </c>
      <c r="V261" s="32">
        <f ca="1">IF(Table13[[#This Row],[Hạn thanh toán]]="","",IF((U261-NOW())&lt;0,0,(U261-NOW())))</f>
        <v>0</v>
      </c>
      <c r="W261" s="32"/>
      <c r="X261" s="32" t="str">
        <f t="shared" ca="1" si="45"/>
        <v/>
      </c>
      <c r="Y261" s="2" t="str">
        <f t="shared" si="46"/>
        <v>Đã thanh toán</v>
      </c>
      <c r="Z261" s="42">
        <f t="shared" si="47"/>
        <v>46030</v>
      </c>
      <c r="AA261" s="42">
        <f t="shared" si="48"/>
        <v>46048</v>
      </c>
      <c r="AD261" s="2" t="str">
        <f>VLOOKUP($A261,MA_KH!$A:$Q,MA_KH!O$1,0)</f>
        <v>MEGA</v>
      </c>
      <c r="AE261" s="2" t="str">
        <f>VLOOKUP($A261,MA_KH!$A:$Q,MA_KH!P$1,0)</f>
        <v>CÔNG TY TNHH MM MEGA MARKET (VIỆT NAM)</v>
      </c>
      <c r="AG261" s="122" t="str">
        <f>Table13[[#This Row],[Số hóa đơn]]&amp;Table13[[#This Row],[Tổng giá trị]]</f>
        <v>0000305112115567</v>
      </c>
    </row>
    <row r="262" spans="1:33" ht="25.5" hidden="1" customHeight="1">
      <c r="A262" s="54" t="s">
        <v>16299</v>
      </c>
      <c r="B262" s="54" t="s">
        <v>190</v>
      </c>
      <c r="C262" s="55" t="s">
        <v>16832</v>
      </c>
      <c r="D262" s="54" t="s">
        <v>16906</v>
      </c>
      <c r="E262" s="55">
        <v>46030</v>
      </c>
      <c r="F262" s="54" t="s">
        <v>19156</v>
      </c>
      <c r="G262" s="54" t="s">
        <v>16909</v>
      </c>
      <c r="H262" s="56">
        <v>2692348</v>
      </c>
      <c r="I262" s="63">
        <v>0</v>
      </c>
      <c r="J262" s="56">
        <v>0</v>
      </c>
      <c r="K262" s="56">
        <v>2692348</v>
      </c>
      <c r="L262" s="64" t="s">
        <v>17237</v>
      </c>
      <c r="M262" s="6">
        <f>IFERROR(VLOOKUP(Table13[[#This Row],[Số hóa đơn]],'Chi tiết tt Mega gửi'!K:L,2,0),"")</f>
        <v>46048</v>
      </c>
      <c r="O262" s="32">
        <f>IF(Table13[[#This Row],[Phân loại]]="Tồn đầu kỳ",Table13[[#This Row],[Tổng giá trị]],0)</f>
        <v>0</v>
      </c>
      <c r="P262" s="7">
        <f>IF(Table13[[#This Row],[Số còn phải thu ĐK]]&lt;&gt;0,0,IF(Table13[[#This Row],[Phân loại]]="Bán hàng",Table13[[#This Row],[Tổng giá trị]],-Table13[[#This Row],[Tổng giá trị]]))</f>
        <v>-2692348</v>
      </c>
      <c r="Q262" s="32">
        <f t="shared" si="44"/>
        <v>-2692348</v>
      </c>
      <c r="R262" s="7">
        <f>Table13[[#This Row],[Số còn phải thu ĐK]]+Table13[[#This Row],[Giá Trị HD sau CK]]-Table13[[#This Row],[Số tiền đã thu]]</f>
        <v>0</v>
      </c>
      <c r="S262" s="6">
        <f>IF(Table13[[#This Row],[Ngày hóa đơn]]&lt;&gt;"",Table13[[#This Row],[Ngày hóa đơn]],IF(Table13[[#This Row],[Ngày hạch toán]]&lt;&gt;"",Table13[[#This Row],[Ngày hạch toán]],""))</f>
        <v>46030</v>
      </c>
      <c r="T262" s="7"/>
      <c r="U262" s="6">
        <f>IF(Table13[[#This Row],[Ngày tính CN]]="","",S262+T262)</f>
        <v>46030</v>
      </c>
      <c r="V262" s="32">
        <f ca="1">IF(Table13[[#This Row],[Hạn thanh toán]]="","",IF((U262-NOW())&lt;0,0,(U262-NOW())))</f>
        <v>0</v>
      </c>
      <c r="W262" s="32"/>
      <c r="X262" s="32" t="str">
        <f t="shared" ca="1" si="45"/>
        <v/>
      </c>
      <c r="Y262" s="2" t="str">
        <f t="shared" si="46"/>
        <v>Đã thanh toán</v>
      </c>
      <c r="Z262" s="42">
        <f t="shared" si="47"/>
        <v>46030</v>
      </c>
      <c r="AA262" s="42">
        <f t="shared" si="48"/>
        <v>46048</v>
      </c>
      <c r="AD262" s="2" t="str">
        <f>VLOOKUP($A262,MA_KH!$A:$Q,MA_KH!O$1,0)</f>
        <v>MEGA</v>
      </c>
      <c r="AE262" s="2" t="str">
        <f>VLOOKUP($A262,MA_KH!$A:$Q,MA_KH!P$1,0)</f>
        <v>CÔNG TY TNHH MM MEGA MARKET (VIỆT NAM)</v>
      </c>
      <c r="AG262" s="122" t="str">
        <f>Table13[[#This Row],[Số hóa đơn]]&amp;Table13[[#This Row],[Tổng giá trị]]</f>
        <v>000031232692348</v>
      </c>
    </row>
    <row r="263" spans="1:33" ht="25.5" hidden="1" customHeight="1">
      <c r="A263" s="54" t="s">
        <v>16299</v>
      </c>
      <c r="B263" s="54" t="s">
        <v>190</v>
      </c>
      <c r="C263" s="55" t="s">
        <v>16832</v>
      </c>
      <c r="D263" s="54" t="s">
        <v>16906</v>
      </c>
      <c r="E263" s="55">
        <v>46030</v>
      </c>
      <c r="F263" s="54" t="s">
        <v>19157</v>
      </c>
      <c r="G263" s="54" t="s">
        <v>16910</v>
      </c>
      <c r="H263" s="56">
        <v>12384803</v>
      </c>
      <c r="I263" s="63">
        <v>0</v>
      </c>
      <c r="J263" s="56">
        <v>0</v>
      </c>
      <c r="K263" s="56">
        <v>12384803</v>
      </c>
      <c r="L263" s="64" t="s">
        <v>17237</v>
      </c>
      <c r="M263" s="6">
        <f>IFERROR(VLOOKUP(Table13[[#This Row],[Số hóa đơn]],'Chi tiết tt Mega gửi'!K:L,2,0),"")</f>
        <v>46048</v>
      </c>
      <c r="O263" s="32">
        <f>IF(Table13[[#This Row],[Phân loại]]="Tồn đầu kỳ",Table13[[#This Row],[Tổng giá trị]],0)</f>
        <v>0</v>
      </c>
      <c r="P263" s="7">
        <f>IF(Table13[[#This Row],[Số còn phải thu ĐK]]&lt;&gt;0,0,IF(Table13[[#This Row],[Phân loại]]="Bán hàng",Table13[[#This Row],[Tổng giá trị]],-Table13[[#This Row],[Tổng giá trị]]))</f>
        <v>-12384803</v>
      </c>
      <c r="Q263" s="32">
        <f t="shared" si="44"/>
        <v>-12384803</v>
      </c>
      <c r="R263" s="7">
        <f>Table13[[#This Row],[Số còn phải thu ĐK]]+Table13[[#This Row],[Giá Trị HD sau CK]]-Table13[[#This Row],[Số tiền đã thu]]</f>
        <v>0</v>
      </c>
      <c r="S263" s="6">
        <f>IF(Table13[[#This Row],[Ngày hóa đơn]]&lt;&gt;"",Table13[[#This Row],[Ngày hóa đơn]],IF(Table13[[#This Row],[Ngày hạch toán]]&lt;&gt;"",Table13[[#This Row],[Ngày hạch toán]],""))</f>
        <v>46030</v>
      </c>
      <c r="T263" s="7"/>
      <c r="U263" s="6">
        <f>IF(Table13[[#This Row],[Ngày tính CN]]="","",S263+T263)</f>
        <v>46030</v>
      </c>
      <c r="V263" s="32">
        <f ca="1">IF(Table13[[#This Row],[Hạn thanh toán]]="","",IF((U263-NOW())&lt;0,0,(U263-NOW())))</f>
        <v>0</v>
      </c>
      <c r="W263" s="32"/>
      <c r="X263" s="32" t="str">
        <f t="shared" ca="1" si="45"/>
        <v/>
      </c>
      <c r="Y263" s="2" t="str">
        <f t="shared" si="46"/>
        <v>Đã thanh toán</v>
      </c>
      <c r="Z263" s="42">
        <f t="shared" si="47"/>
        <v>46030</v>
      </c>
      <c r="AA263" s="42">
        <f t="shared" si="48"/>
        <v>46048</v>
      </c>
      <c r="AD263" s="2" t="str">
        <f>VLOOKUP($A263,MA_KH!$A:$Q,MA_KH!O$1,0)</f>
        <v>MEGA</v>
      </c>
      <c r="AE263" s="2" t="str">
        <f>VLOOKUP($A263,MA_KH!$A:$Q,MA_KH!P$1,0)</f>
        <v>CÔNG TY TNHH MM MEGA MARKET (VIỆT NAM)</v>
      </c>
      <c r="AG263" s="122" t="str">
        <f>Table13[[#This Row],[Số hóa đơn]]&amp;Table13[[#This Row],[Tổng giá trị]]</f>
        <v>0000314912384803</v>
      </c>
    </row>
    <row r="264" spans="1:33" ht="25.5" hidden="1" customHeight="1">
      <c r="A264" s="54" t="s">
        <v>16299</v>
      </c>
      <c r="B264" s="54" t="s">
        <v>190</v>
      </c>
      <c r="C264" s="55" t="s">
        <v>16832</v>
      </c>
      <c r="D264" s="54" t="s">
        <v>16906</v>
      </c>
      <c r="E264" s="55">
        <v>46030</v>
      </c>
      <c r="F264" s="54" t="s">
        <v>19158</v>
      </c>
      <c r="G264" s="54" t="s">
        <v>16911</v>
      </c>
      <c r="H264" s="56">
        <v>21538787</v>
      </c>
      <c r="I264" s="63">
        <v>0</v>
      </c>
      <c r="J264" s="56">
        <v>0</v>
      </c>
      <c r="K264" s="56">
        <v>21538787</v>
      </c>
      <c r="L264" s="64" t="s">
        <v>17237</v>
      </c>
      <c r="M264" s="6">
        <f>IFERROR(VLOOKUP(Table13[[#This Row],[Số hóa đơn]],'Chi tiết tt Mega gửi'!K:L,2,0),"")</f>
        <v>46048</v>
      </c>
      <c r="O264" s="32">
        <f>IF(Table13[[#This Row],[Phân loại]]="Tồn đầu kỳ",Table13[[#This Row],[Tổng giá trị]],0)</f>
        <v>0</v>
      </c>
      <c r="P264" s="7">
        <f>IF(Table13[[#This Row],[Số còn phải thu ĐK]]&lt;&gt;0,0,IF(Table13[[#This Row],[Phân loại]]="Bán hàng",Table13[[#This Row],[Tổng giá trị]],-Table13[[#This Row],[Tổng giá trị]]))</f>
        <v>-21538787</v>
      </c>
      <c r="Q264" s="32">
        <f t="shared" si="44"/>
        <v>-21538787</v>
      </c>
      <c r="R264" s="7">
        <f>Table13[[#This Row],[Số còn phải thu ĐK]]+Table13[[#This Row],[Giá Trị HD sau CK]]-Table13[[#This Row],[Số tiền đã thu]]</f>
        <v>0</v>
      </c>
      <c r="S264" s="6">
        <f>IF(Table13[[#This Row],[Ngày hóa đơn]]&lt;&gt;"",Table13[[#This Row],[Ngày hóa đơn]],IF(Table13[[#This Row],[Ngày hạch toán]]&lt;&gt;"",Table13[[#This Row],[Ngày hạch toán]],""))</f>
        <v>46030</v>
      </c>
      <c r="T264" s="7"/>
      <c r="U264" s="6">
        <f>IF(Table13[[#This Row],[Ngày tính CN]]="","",S264+T264)</f>
        <v>46030</v>
      </c>
      <c r="V264" s="32">
        <f ca="1">IF(Table13[[#This Row],[Hạn thanh toán]]="","",IF((U264-NOW())&lt;0,0,(U264-NOW())))</f>
        <v>0</v>
      </c>
      <c r="W264" s="32"/>
      <c r="X264" s="32" t="str">
        <f t="shared" ca="1" si="45"/>
        <v/>
      </c>
      <c r="Y264" s="2" t="str">
        <f t="shared" si="46"/>
        <v>Đã thanh toán</v>
      </c>
      <c r="Z264" s="42">
        <f t="shared" si="47"/>
        <v>46030</v>
      </c>
      <c r="AA264" s="42">
        <f t="shared" si="48"/>
        <v>46048</v>
      </c>
      <c r="AD264" s="2" t="str">
        <f>VLOOKUP($A264,MA_KH!$A:$Q,MA_KH!O$1,0)</f>
        <v>MEGA</v>
      </c>
      <c r="AE264" s="2" t="str">
        <f>VLOOKUP($A264,MA_KH!$A:$Q,MA_KH!P$1,0)</f>
        <v>CÔNG TY TNHH MM MEGA MARKET (VIỆT NAM)</v>
      </c>
      <c r="AG264" s="122" t="str">
        <f>Table13[[#This Row],[Số hóa đơn]]&amp;Table13[[#This Row],[Tổng giá trị]]</f>
        <v>0000316621538787</v>
      </c>
    </row>
    <row r="265" spans="1:33" ht="25.5" hidden="1" customHeight="1">
      <c r="A265" s="54" t="s">
        <v>16299</v>
      </c>
      <c r="B265" s="54" t="s">
        <v>190</v>
      </c>
      <c r="C265" s="55" t="s">
        <v>16832</v>
      </c>
      <c r="D265" s="54" t="s">
        <v>16906</v>
      </c>
      <c r="E265" s="55">
        <v>46030</v>
      </c>
      <c r="F265" s="54" t="s">
        <v>19159</v>
      </c>
      <c r="G265" s="54" t="s">
        <v>16912</v>
      </c>
      <c r="H265" s="56">
        <v>10769394</v>
      </c>
      <c r="I265" s="63">
        <v>0</v>
      </c>
      <c r="J265" s="56">
        <v>0</v>
      </c>
      <c r="K265" s="56">
        <v>10769394</v>
      </c>
      <c r="L265" s="64" t="s">
        <v>17237</v>
      </c>
      <c r="M265" s="6">
        <f>IFERROR(VLOOKUP(Table13[[#This Row],[Số hóa đơn]],'Chi tiết tt Mega gửi'!K:L,2,0),"")</f>
        <v>46048</v>
      </c>
      <c r="O265" s="32">
        <f>IF(Table13[[#This Row],[Phân loại]]="Tồn đầu kỳ",Table13[[#This Row],[Tổng giá trị]],0)</f>
        <v>0</v>
      </c>
      <c r="P265" s="7">
        <f>IF(Table13[[#This Row],[Số còn phải thu ĐK]]&lt;&gt;0,0,IF(Table13[[#This Row],[Phân loại]]="Bán hàng",Table13[[#This Row],[Tổng giá trị]],-Table13[[#This Row],[Tổng giá trị]]))</f>
        <v>-10769394</v>
      </c>
      <c r="Q265" s="32">
        <f t="shared" si="44"/>
        <v>-10769394</v>
      </c>
      <c r="R265" s="7">
        <f>Table13[[#This Row],[Số còn phải thu ĐK]]+Table13[[#This Row],[Giá Trị HD sau CK]]-Table13[[#This Row],[Số tiền đã thu]]</f>
        <v>0</v>
      </c>
      <c r="S265" s="6">
        <f>IF(Table13[[#This Row],[Ngày hóa đơn]]&lt;&gt;"",Table13[[#This Row],[Ngày hóa đơn]],IF(Table13[[#This Row],[Ngày hạch toán]]&lt;&gt;"",Table13[[#This Row],[Ngày hạch toán]],""))</f>
        <v>46030</v>
      </c>
      <c r="T265" s="7"/>
      <c r="U265" s="6">
        <f>IF(Table13[[#This Row],[Ngày tính CN]]="","",S265+T265)</f>
        <v>46030</v>
      </c>
      <c r="V265" s="32">
        <f ca="1">IF(Table13[[#This Row],[Hạn thanh toán]]="","",IF((U265-NOW())&lt;0,0,(U265-NOW())))</f>
        <v>0</v>
      </c>
      <c r="W265" s="32"/>
      <c r="X265" s="32" t="str">
        <f t="shared" ca="1" si="45"/>
        <v/>
      </c>
      <c r="Y265" s="2" t="str">
        <f t="shared" si="46"/>
        <v>Đã thanh toán</v>
      </c>
      <c r="Z265" s="42">
        <f t="shared" si="47"/>
        <v>46030</v>
      </c>
      <c r="AA265" s="42">
        <f t="shared" si="48"/>
        <v>46048</v>
      </c>
      <c r="AD265" s="2" t="str">
        <f>VLOOKUP($A265,MA_KH!$A:$Q,MA_KH!O$1,0)</f>
        <v>MEGA</v>
      </c>
      <c r="AE265" s="2" t="str">
        <f>VLOOKUP($A265,MA_KH!$A:$Q,MA_KH!P$1,0)</f>
        <v>CÔNG TY TNHH MM MEGA MARKET (VIỆT NAM)</v>
      </c>
      <c r="AG265" s="122" t="str">
        <f>Table13[[#This Row],[Số hóa đơn]]&amp;Table13[[#This Row],[Tổng giá trị]]</f>
        <v>0000327310769394</v>
      </c>
    </row>
    <row r="266" spans="1:33" ht="25.5" hidden="1" customHeight="1">
      <c r="A266" s="54" t="s">
        <v>16299</v>
      </c>
      <c r="B266" s="54" t="s">
        <v>190</v>
      </c>
      <c r="C266" s="55" t="s">
        <v>16832</v>
      </c>
      <c r="D266" s="54" t="s">
        <v>16913</v>
      </c>
      <c r="E266" s="55">
        <v>46030</v>
      </c>
      <c r="F266" s="79" t="s">
        <v>19896</v>
      </c>
      <c r="G266" s="54" t="s">
        <v>16914</v>
      </c>
      <c r="H266" s="56">
        <v>8948563</v>
      </c>
      <c r="I266" s="63">
        <v>0</v>
      </c>
      <c r="J266" s="56">
        <v>0</v>
      </c>
      <c r="K266" s="56">
        <v>8948563</v>
      </c>
      <c r="L266" s="64" t="s">
        <v>17237</v>
      </c>
      <c r="M266" s="6">
        <v>46048</v>
      </c>
      <c r="O266" s="32">
        <f>IF(Table13[[#This Row],[Phân loại]]="Tồn đầu kỳ",Table13[[#This Row],[Tổng giá trị]],0)</f>
        <v>0</v>
      </c>
      <c r="P266" s="7">
        <f>IF(Table13[[#This Row],[Số còn phải thu ĐK]]&lt;&gt;0,0,IF(Table13[[#This Row],[Phân loại]]="Bán hàng",Table13[[#This Row],[Tổng giá trị]],-Table13[[#This Row],[Tổng giá trị]]))</f>
        <v>-8948563</v>
      </c>
      <c r="Q266" s="32">
        <f t="shared" si="44"/>
        <v>-8948563</v>
      </c>
      <c r="R266" s="7">
        <f>Table13[[#This Row],[Số còn phải thu ĐK]]+Table13[[#This Row],[Giá Trị HD sau CK]]-Table13[[#This Row],[Số tiền đã thu]]</f>
        <v>0</v>
      </c>
      <c r="S266" s="6">
        <f>IF(Table13[[#This Row],[Ngày hóa đơn]]&lt;&gt;"",Table13[[#This Row],[Ngày hóa đơn]],IF(Table13[[#This Row],[Ngày hạch toán]]&lt;&gt;"",Table13[[#This Row],[Ngày hạch toán]],""))</f>
        <v>46030</v>
      </c>
      <c r="T266" s="7"/>
      <c r="U266" s="6">
        <f>IF(Table13[[#This Row],[Ngày tính CN]]="","",S266+T266)</f>
        <v>46030</v>
      </c>
      <c r="V266" s="32">
        <f ca="1">IF(Table13[[#This Row],[Hạn thanh toán]]="","",IF((U266-NOW())&lt;0,0,(U266-NOW())))</f>
        <v>0</v>
      </c>
      <c r="W266" s="32"/>
      <c r="X266" s="32" t="str">
        <f t="shared" ca="1" si="45"/>
        <v/>
      </c>
      <c r="Y266" s="2" t="str">
        <f t="shared" si="46"/>
        <v>Đã thanh toán</v>
      </c>
      <c r="Z266" s="42">
        <f t="shared" si="47"/>
        <v>46030</v>
      </c>
      <c r="AA266" s="42">
        <f t="shared" si="48"/>
        <v>46048</v>
      </c>
      <c r="AD266" s="2" t="str">
        <f>VLOOKUP($A266,MA_KH!$A:$Q,MA_KH!O$1,0)</f>
        <v>MEGA</v>
      </c>
      <c r="AE266" s="2" t="str">
        <f>VLOOKUP($A266,MA_KH!$A:$Q,MA_KH!P$1,0)</f>
        <v>CÔNG TY TNHH MM MEGA MARKET (VIỆT NAM)</v>
      </c>
      <c r="AG266" s="122" t="str">
        <f>Table13[[#This Row],[Số hóa đơn]]&amp;Table13[[#This Row],[Tổng giá trị]]</f>
        <v>DN_12026T9010738948563</v>
      </c>
    </row>
    <row r="267" spans="1:33" ht="25.5" hidden="1" customHeight="1">
      <c r="A267" s="54" t="s">
        <v>16299</v>
      </c>
      <c r="B267" s="54" t="s">
        <v>190</v>
      </c>
      <c r="C267" s="55" t="s">
        <v>16832</v>
      </c>
      <c r="D267" s="54" t="s">
        <v>16915</v>
      </c>
      <c r="E267" s="55">
        <v>46030</v>
      </c>
      <c r="F267" s="79" t="s">
        <v>19899</v>
      </c>
      <c r="G267" s="54" t="s">
        <v>16916</v>
      </c>
      <c r="H267" s="56">
        <v>16453240</v>
      </c>
      <c r="I267" s="63">
        <v>0</v>
      </c>
      <c r="J267" s="56">
        <v>0</v>
      </c>
      <c r="K267" s="56">
        <v>16453240</v>
      </c>
      <c r="L267" s="64" t="s">
        <v>17237</v>
      </c>
      <c r="M267" s="6">
        <v>46048</v>
      </c>
      <c r="O267" s="32">
        <f>IF(Table13[[#This Row],[Phân loại]]="Tồn đầu kỳ",Table13[[#This Row],[Tổng giá trị]],0)</f>
        <v>0</v>
      </c>
      <c r="P267" s="7">
        <f>IF(Table13[[#This Row],[Số còn phải thu ĐK]]&lt;&gt;0,0,IF(Table13[[#This Row],[Phân loại]]="Bán hàng",Table13[[#This Row],[Tổng giá trị]],-Table13[[#This Row],[Tổng giá trị]]))</f>
        <v>-16453240</v>
      </c>
      <c r="Q267" s="32">
        <f t="shared" si="44"/>
        <v>-16453240</v>
      </c>
      <c r="R267" s="7">
        <f>Table13[[#This Row],[Số còn phải thu ĐK]]+Table13[[#This Row],[Giá Trị HD sau CK]]-Table13[[#This Row],[Số tiền đã thu]]</f>
        <v>0</v>
      </c>
      <c r="S267" s="6">
        <f>IF(Table13[[#This Row],[Ngày hóa đơn]]&lt;&gt;"",Table13[[#This Row],[Ngày hóa đơn]],IF(Table13[[#This Row],[Ngày hạch toán]]&lt;&gt;"",Table13[[#This Row],[Ngày hạch toán]],""))</f>
        <v>46030</v>
      </c>
      <c r="T267" s="7"/>
      <c r="U267" s="6">
        <f>IF(Table13[[#This Row],[Ngày tính CN]]="","",S267+T267)</f>
        <v>46030</v>
      </c>
      <c r="V267" s="32">
        <f ca="1">IF(Table13[[#This Row],[Hạn thanh toán]]="","",IF((U267-NOW())&lt;0,0,(U267-NOW())))</f>
        <v>0</v>
      </c>
      <c r="W267" s="32"/>
      <c r="X267" s="32" t="str">
        <f t="shared" ca="1" si="45"/>
        <v/>
      </c>
      <c r="Y267" s="2" t="str">
        <f t="shared" si="46"/>
        <v>Đã thanh toán</v>
      </c>
      <c r="Z267" s="42">
        <f t="shared" si="47"/>
        <v>46030</v>
      </c>
      <c r="AA267" s="42">
        <f t="shared" si="48"/>
        <v>46048</v>
      </c>
      <c r="AD267" s="2" t="str">
        <f>VLOOKUP($A267,MA_KH!$A:$Q,MA_KH!O$1,0)</f>
        <v>MEGA</v>
      </c>
      <c r="AE267" s="2" t="str">
        <f>VLOOKUP($A267,MA_KH!$A:$Q,MA_KH!P$1,0)</f>
        <v>CÔNG TY TNHH MM MEGA MARKET (VIỆT NAM)</v>
      </c>
      <c r="AG267" s="122" t="str">
        <f>Table13[[#This Row],[Số hóa đơn]]&amp;Table13[[#This Row],[Tổng giá trị]]</f>
        <v>DN_12026T90107416453240</v>
      </c>
    </row>
    <row r="268" spans="1:33" ht="25.5" customHeight="1">
      <c r="A268" s="54" t="s">
        <v>16296</v>
      </c>
      <c r="B268" s="54" t="s">
        <v>7244</v>
      </c>
      <c r="C268" s="55" t="s">
        <v>16917</v>
      </c>
      <c r="D268" s="54" t="s">
        <v>16918</v>
      </c>
      <c r="E268" s="55">
        <f>IFERROR(VLOOKUP(AG268,Sheet3!B:F,5,0),Table1[[#This Row],[Ngày hạch toán]])</f>
        <v>46031</v>
      </c>
      <c r="F268" s="54" t="s">
        <v>19160</v>
      </c>
      <c r="G268" s="54" t="s">
        <v>16919</v>
      </c>
      <c r="H268" s="56">
        <v>1468620</v>
      </c>
      <c r="I268" s="63">
        <v>0</v>
      </c>
      <c r="J268" s="56">
        <v>117490</v>
      </c>
      <c r="K268" s="56">
        <v>1586110</v>
      </c>
      <c r="L268" s="64" t="s">
        <v>17236</v>
      </c>
      <c r="M268" s="6">
        <f>IFERROR(VLOOKUP(Table13[[#This Row],[Số hóa đơn]],'Chi tiết tt Mega gửi'!K:L,2,0),"")</f>
        <v>46077</v>
      </c>
      <c r="O268" s="32">
        <f>IF(Table13[[#This Row],[Phân loại]]="Tồn đầu kỳ",Table13[[#This Row],[Tổng giá trị]],0)</f>
        <v>0</v>
      </c>
      <c r="P268" s="7">
        <f>IF(Table13[[#This Row],[Số còn phải thu ĐK]]&lt;&gt;0,0,IF(Table13[[#This Row],[Phân loại]]="Bán hàng",Table13[[#This Row],[Tổng giá trị]],-Table13[[#This Row],[Tổng giá trị]]))</f>
        <v>1586110</v>
      </c>
      <c r="Q268" s="32">
        <f t="shared" si="44"/>
        <v>1586110</v>
      </c>
      <c r="R268" s="7">
        <f>Table13[[#This Row],[Số còn phải thu ĐK]]+Table13[[#This Row],[Giá Trị HD sau CK]]-Table13[[#This Row],[Số tiền đã thu]]</f>
        <v>0</v>
      </c>
      <c r="S268" s="6">
        <f>IF(Table13[[#This Row],[Ngày hóa đơn]]&lt;&gt;"",Table13[[#This Row],[Ngày hóa đơn]],IF(Table13[[#This Row],[Ngày hạch toán]]&lt;&gt;"",Table13[[#This Row],[Ngày hạch toán]],""))</f>
        <v>46031</v>
      </c>
      <c r="T268" s="7"/>
      <c r="U268" s="6">
        <f>IF(Table13[[#This Row],[Ngày tính CN]]="","",S268+T268)</f>
        <v>46031</v>
      </c>
      <c r="V268" s="32">
        <f ca="1">IF(Table13[[#This Row],[Hạn thanh toán]]="","",IF((U268-NOW())&lt;0,0,(U268-NOW())))</f>
        <v>0</v>
      </c>
      <c r="W268" s="32"/>
      <c r="X268" s="32" t="str">
        <f t="shared" ca="1" si="45"/>
        <v/>
      </c>
      <c r="Y268" s="2" t="str">
        <f t="shared" si="46"/>
        <v>Đã thanh toán</v>
      </c>
      <c r="Z268" s="42">
        <f t="shared" si="47"/>
        <v>46031</v>
      </c>
      <c r="AA268" s="42">
        <f t="shared" si="48"/>
        <v>46077</v>
      </c>
      <c r="AD268" s="2" t="str">
        <f>VLOOKUP($A268,MA_KH!$A:$Q,MA_KH!O$1,0)</f>
        <v>MEGA</v>
      </c>
      <c r="AE268" s="2" t="str">
        <f>VLOOKUP($A268,MA_KH!$A:$Q,MA_KH!P$1,0)</f>
        <v>CÔNG TY TNHH MM MEGA MARKET (VIỆT NAM)</v>
      </c>
      <c r="AG268" s="122" t="str">
        <f>Table13[[#This Row],[Số hóa đơn]]&amp;Table13[[#This Row],[Tổng giá trị]]</f>
        <v>000020211586110</v>
      </c>
    </row>
    <row r="269" spans="1:33" ht="25.5" customHeight="1">
      <c r="A269" s="54" t="s">
        <v>16298</v>
      </c>
      <c r="B269" s="54" t="s">
        <v>7235</v>
      </c>
      <c r="C269" s="55" t="s">
        <v>16917</v>
      </c>
      <c r="D269" s="54" t="s">
        <v>16920</v>
      </c>
      <c r="E269" s="55">
        <f>IFERROR(VLOOKUP(AG269,Sheet3!B:F,5,0),Table1[[#This Row],[Ngày hạch toán]])</f>
        <v>46031</v>
      </c>
      <c r="F269" s="54" t="s">
        <v>19161</v>
      </c>
      <c r="G269" s="54" t="s">
        <v>16921</v>
      </c>
      <c r="H269" s="56">
        <v>5265534</v>
      </c>
      <c r="I269" s="63">
        <v>0</v>
      </c>
      <c r="J269" s="56">
        <v>421243</v>
      </c>
      <c r="K269" s="56">
        <v>5686777</v>
      </c>
      <c r="L269" s="64" t="s">
        <v>17236</v>
      </c>
      <c r="M269" s="6">
        <f>IFERROR(VLOOKUP(Table13[[#This Row],[Số hóa đơn]],'Chi tiết tt Mega gửi'!K:L,2,0),"")</f>
        <v>46077</v>
      </c>
      <c r="O269" s="32">
        <f>IF(Table13[[#This Row],[Phân loại]]="Tồn đầu kỳ",Table13[[#This Row],[Tổng giá trị]],0)</f>
        <v>0</v>
      </c>
      <c r="P269" s="7">
        <f>IF(Table13[[#This Row],[Số còn phải thu ĐK]]&lt;&gt;0,0,IF(Table13[[#This Row],[Phân loại]]="Bán hàng",Table13[[#This Row],[Tổng giá trị]],-Table13[[#This Row],[Tổng giá trị]]))</f>
        <v>5686777</v>
      </c>
      <c r="Q269" s="32">
        <f t="shared" si="44"/>
        <v>5686777</v>
      </c>
      <c r="R269" s="7">
        <f>Table13[[#This Row],[Số còn phải thu ĐK]]+Table13[[#This Row],[Giá Trị HD sau CK]]-Table13[[#This Row],[Số tiền đã thu]]</f>
        <v>0</v>
      </c>
      <c r="S269" s="6">
        <f>IF(Table13[[#This Row],[Ngày hóa đơn]]&lt;&gt;"",Table13[[#This Row],[Ngày hóa đơn]],IF(Table13[[#This Row],[Ngày hạch toán]]&lt;&gt;"",Table13[[#This Row],[Ngày hạch toán]],""))</f>
        <v>46031</v>
      </c>
      <c r="T269" s="7"/>
      <c r="U269" s="6">
        <f>IF(Table13[[#This Row],[Ngày tính CN]]="","",S269+T269)</f>
        <v>46031</v>
      </c>
      <c r="V269" s="32">
        <f ca="1">IF(Table13[[#This Row],[Hạn thanh toán]]="","",IF((U269-NOW())&lt;0,0,(U269-NOW())))</f>
        <v>0</v>
      </c>
      <c r="W269" s="32"/>
      <c r="X269" s="32" t="str">
        <f t="shared" ca="1" si="45"/>
        <v/>
      </c>
      <c r="Y269" s="2" t="str">
        <f t="shared" si="46"/>
        <v>Đã thanh toán</v>
      </c>
      <c r="Z269" s="42">
        <f t="shared" si="47"/>
        <v>46031</v>
      </c>
      <c r="AA269" s="42">
        <f t="shared" si="48"/>
        <v>46077</v>
      </c>
      <c r="AD269" s="2" t="str">
        <f>VLOOKUP($A269,MA_KH!$A:$Q,MA_KH!O$1,0)</f>
        <v>MEGA</v>
      </c>
      <c r="AE269" s="2" t="str">
        <f>VLOOKUP($A269,MA_KH!$A:$Q,MA_KH!P$1,0)</f>
        <v>CÔNG TY TNHH MM MEGA MARKET (VIỆT NAM)</v>
      </c>
      <c r="AG269" s="122" t="str">
        <f>Table13[[#This Row],[Số hóa đơn]]&amp;Table13[[#This Row],[Tổng giá trị]]</f>
        <v>000020225686777</v>
      </c>
    </row>
    <row r="270" spans="1:33" ht="25.5" customHeight="1">
      <c r="A270" s="54" t="s">
        <v>16298</v>
      </c>
      <c r="B270" s="54" t="s">
        <v>7235</v>
      </c>
      <c r="C270" s="55" t="s">
        <v>16917</v>
      </c>
      <c r="D270" s="54" t="s">
        <v>16922</v>
      </c>
      <c r="E270" s="55">
        <f>IFERROR(VLOOKUP(AG270,Sheet3!B:F,5,0),Table1[[#This Row],[Ngày hạch toán]])</f>
        <v>46031</v>
      </c>
      <c r="F270" s="54" t="s">
        <v>19162</v>
      </c>
      <c r="G270" s="54" t="s">
        <v>16923</v>
      </c>
      <c r="H270" s="56">
        <v>4664450</v>
      </c>
      <c r="I270" s="63">
        <v>0</v>
      </c>
      <c r="J270" s="56">
        <v>373156</v>
      </c>
      <c r="K270" s="56">
        <v>5037606</v>
      </c>
      <c r="L270" s="64" t="s">
        <v>17236</v>
      </c>
      <c r="M270" s="6">
        <f>IFERROR(VLOOKUP(Table13[[#This Row],[Số hóa đơn]],'Chi tiết tt Mega gửi'!K:L,2,0),"")</f>
        <v>46077</v>
      </c>
      <c r="O270" s="32">
        <f>IF(Table13[[#This Row],[Phân loại]]="Tồn đầu kỳ",Table13[[#This Row],[Tổng giá trị]],0)</f>
        <v>0</v>
      </c>
      <c r="P270" s="7">
        <f>IF(Table13[[#This Row],[Số còn phải thu ĐK]]&lt;&gt;0,0,IF(Table13[[#This Row],[Phân loại]]="Bán hàng",Table13[[#This Row],[Tổng giá trị]],-Table13[[#This Row],[Tổng giá trị]]))</f>
        <v>5037606</v>
      </c>
      <c r="Q270" s="32">
        <f t="shared" si="44"/>
        <v>5037606</v>
      </c>
      <c r="R270" s="7">
        <f>Table13[[#This Row],[Số còn phải thu ĐK]]+Table13[[#This Row],[Giá Trị HD sau CK]]-Table13[[#This Row],[Số tiền đã thu]]</f>
        <v>0</v>
      </c>
      <c r="S270" s="6">
        <f>IF(Table13[[#This Row],[Ngày hóa đơn]]&lt;&gt;"",Table13[[#This Row],[Ngày hóa đơn]],IF(Table13[[#This Row],[Ngày hạch toán]]&lt;&gt;"",Table13[[#This Row],[Ngày hạch toán]],""))</f>
        <v>46031</v>
      </c>
      <c r="T270" s="7"/>
      <c r="U270" s="6">
        <f>IF(Table13[[#This Row],[Ngày tính CN]]="","",S270+T270)</f>
        <v>46031</v>
      </c>
      <c r="V270" s="32">
        <f ca="1">IF(Table13[[#This Row],[Hạn thanh toán]]="","",IF((U270-NOW())&lt;0,0,(U270-NOW())))</f>
        <v>0</v>
      </c>
      <c r="W270" s="32"/>
      <c r="X270" s="32" t="str">
        <f t="shared" ca="1" si="45"/>
        <v/>
      </c>
      <c r="Y270" s="2" t="str">
        <f t="shared" si="46"/>
        <v>Đã thanh toán</v>
      </c>
      <c r="Z270" s="42">
        <f t="shared" si="47"/>
        <v>46031</v>
      </c>
      <c r="AA270" s="42">
        <f t="shared" si="48"/>
        <v>46077</v>
      </c>
      <c r="AD270" s="2" t="str">
        <f>VLOOKUP($A270,MA_KH!$A:$Q,MA_KH!O$1,0)</f>
        <v>MEGA</v>
      </c>
      <c r="AE270" s="2" t="str">
        <f>VLOOKUP($A270,MA_KH!$A:$Q,MA_KH!P$1,0)</f>
        <v>CÔNG TY TNHH MM MEGA MARKET (VIỆT NAM)</v>
      </c>
      <c r="AG270" s="122" t="str">
        <f>Table13[[#This Row],[Số hóa đơn]]&amp;Table13[[#This Row],[Tổng giá trị]]</f>
        <v>000020235037606</v>
      </c>
    </row>
    <row r="271" spans="1:33" ht="25.5" customHeight="1">
      <c r="A271" s="54" t="s">
        <v>16298</v>
      </c>
      <c r="B271" s="54" t="s">
        <v>7235</v>
      </c>
      <c r="C271" s="55" t="s">
        <v>16917</v>
      </c>
      <c r="D271" s="54" t="s">
        <v>16924</v>
      </c>
      <c r="E271" s="55">
        <f>IFERROR(VLOOKUP(AG271,Sheet3!B:F,5,0),Table1[[#This Row],[Ngày hạch toán]])</f>
        <v>46031</v>
      </c>
      <c r="F271" s="54" t="s">
        <v>19163</v>
      </c>
      <c r="G271" s="54" t="s">
        <v>16925</v>
      </c>
      <c r="H271" s="56">
        <v>10120600</v>
      </c>
      <c r="I271" s="63">
        <v>0</v>
      </c>
      <c r="J271" s="56">
        <v>809648</v>
      </c>
      <c r="K271" s="56">
        <v>10930248</v>
      </c>
      <c r="L271" s="64" t="s">
        <v>17236</v>
      </c>
      <c r="M271" s="6">
        <f>IFERROR(VLOOKUP(Table13[[#This Row],[Số hóa đơn]],'Chi tiết tt Mega gửi'!K:L,2,0),"")</f>
        <v>46077</v>
      </c>
      <c r="O271" s="32">
        <f>IF(Table13[[#This Row],[Phân loại]]="Tồn đầu kỳ",Table13[[#This Row],[Tổng giá trị]],0)</f>
        <v>0</v>
      </c>
      <c r="P271" s="7">
        <f>IF(Table13[[#This Row],[Số còn phải thu ĐK]]&lt;&gt;0,0,IF(Table13[[#This Row],[Phân loại]]="Bán hàng",Table13[[#This Row],[Tổng giá trị]],-Table13[[#This Row],[Tổng giá trị]]))</f>
        <v>10930248</v>
      </c>
      <c r="Q271" s="32">
        <f t="shared" si="44"/>
        <v>10930248</v>
      </c>
      <c r="R271" s="7">
        <f>Table13[[#This Row],[Số còn phải thu ĐK]]+Table13[[#This Row],[Giá Trị HD sau CK]]-Table13[[#This Row],[Số tiền đã thu]]</f>
        <v>0</v>
      </c>
      <c r="S271" s="6">
        <f>IF(Table13[[#This Row],[Ngày hóa đơn]]&lt;&gt;"",Table13[[#This Row],[Ngày hóa đơn]],IF(Table13[[#This Row],[Ngày hạch toán]]&lt;&gt;"",Table13[[#This Row],[Ngày hạch toán]],""))</f>
        <v>46031</v>
      </c>
      <c r="T271" s="7"/>
      <c r="U271" s="6">
        <f>IF(Table13[[#This Row],[Ngày tính CN]]="","",S271+T271)</f>
        <v>46031</v>
      </c>
      <c r="V271" s="32">
        <f ca="1">IF(Table13[[#This Row],[Hạn thanh toán]]="","",IF((U271-NOW())&lt;0,0,(U271-NOW())))</f>
        <v>0</v>
      </c>
      <c r="W271" s="32"/>
      <c r="X271" s="32" t="str">
        <f t="shared" ca="1" si="45"/>
        <v/>
      </c>
      <c r="Y271" s="2" t="str">
        <f t="shared" si="46"/>
        <v>Đã thanh toán</v>
      </c>
      <c r="Z271" s="42">
        <f t="shared" si="47"/>
        <v>46031</v>
      </c>
      <c r="AA271" s="42">
        <f t="shared" si="48"/>
        <v>46077</v>
      </c>
      <c r="AD271" s="2" t="str">
        <f>VLOOKUP($A271,MA_KH!$A:$Q,MA_KH!O$1,0)</f>
        <v>MEGA</v>
      </c>
      <c r="AE271" s="2" t="str">
        <f>VLOOKUP($A271,MA_KH!$A:$Q,MA_KH!P$1,0)</f>
        <v>CÔNG TY TNHH MM MEGA MARKET (VIỆT NAM)</v>
      </c>
      <c r="AG271" s="122" t="str">
        <f>Table13[[#This Row],[Số hóa đơn]]&amp;Table13[[#This Row],[Tổng giá trị]]</f>
        <v>0000202410930248</v>
      </c>
    </row>
    <row r="272" spans="1:33" ht="25.5" customHeight="1">
      <c r="A272" s="54" t="s">
        <v>16303</v>
      </c>
      <c r="B272" s="54" t="s">
        <v>102</v>
      </c>
      <c r="C272" s="55" t="s">
        <v>16917</v>
      </c>
      <c r="D272" s="54" t="s">
        <v>16926</v>
      </c>
      <c r="E272" s="55">
        <f>IFERROR(VLOOKUP(AG272,Sheet3!B:F,5,0),Table1[[#This Row],[Ngày hạch toán]])</f>
        <v>46031</v>
      </c>
      <c r="F272" s="54" t="s">
        <v>19164</v>
      </c>
      <c r="G272" s="54" t="s">
        <v>16928</v>
      </c>
      <c r="H272" s="56">
        <v>911240</v>
      </c>
      <c r="I272" s="63">
        <v>0</v>
      </c>
      <c r="J272" s="56">
        <v>72899</v>
      </c>
      <c r="K272" s="56">
        <v>984139</v>
      </c>
      <c r="L272" s="64" t="s">
        <v>17236</v>
      </c>
      <c r="M272" s="6">
        <f>IFERROR(VLOOKUP(Table13[[#This Row],[Số hóa đơn]],'Chi tiết tt Mega gửi'!K:L,2,0),"")</f>
        <v>46077</v>
      </c>
      <c r="O272" s="32">
        <f>IF(Table13[[#This Row],[Phân loại]]="Tồn đầu kỳ",Table13[[#This Row],[Tổng giá trị]],0)</f>
        <v>0</v>
      </c>
      <c r="P272" s="7">
        <f>IF(Table13[[#This Row],[Số còn phải thu ĐK]]&lt;&gt;0,0,IF(Table13[[#This Row],[Phân loại]]="Bán hàng",Table13[[#This Row],[Tổng giá trị]],-Table13[[#This Row],[Tổng giá trị]]))</f>
        <v>984139</v>
      </c>
      <c r="Q272" s="32">
        <f t="shared" si="44"/>
        <v>984139</v>
      </c>
      <c r="R272" s="7">
        <f>Table13[[#This Row],[Số còn phải thu ĐK]]+Table13[[#This Row],[Giá Trị HD sau CK]]-Table13[[#This Row],[Số tiền đã thu]]</f>
        <v>0</v>
      </c>
      <c r="S272" s="6">
        <f>IF(Table13[[#This Row],[Ngày hóa đơn]]&lt;&gt;"",Table13[[#This Row],[Ngày hóa đơn]],IF(Table13[[#This Row],[Ngày hạch toán]]&lt;&gt;"",Table13[[#This Row],[Ngày hạch toán]],""))</f>
        <v>46031</v>
      </c>
      <c r="T272" s="7"/>
      <c r="U272" s="6">
        <f>IF(Table13[[#This Row],[Ngày tính CN]]="","",S272+T272)</f>
        <v>46031</v>
      </c>
      <c r="V272" s="32">
        <f ca="1">IF(Table13[[#This Row],[Hạn thanh toán]]="","",IF((U272-NOW())&lt;0,0,(U272-NOW())))</f>
        <v>0</v>
      </c>
      <c r="W272" s="32"/>
      <c r="X272" s="32" t="str">
        <f t="shared" ca="1" si="45"/>
        <v/>
      </c>
      <c r="Y272" s="2" t="str">
        <f t="shared" si="46"/>
        <v>Đã thanh toán</v>
      </c>
      <c r="Z272" s="42">
        <f t="shared" si="47"/>
        <v>46031</v>
      </c>
      <c r="AA272" s="42">
        <f t="shared" si="48"/>
        <v>46077</v>
      </c>
      <c r="AD272" s="2" t="str">
        <f>VLOOKUP($A272,MA_KH!$A:$Q,MA_KH!O$1,0)</f>
        <v>MEGA</v>
      </c>
      <c r="AE272" s="2" t="str">
        <f>VLOOKUP($A272,MA_KH!$A:$Q,MA_KH!P$1,0)</f>
        <v>CÔNG TY TNHH MM MEGA MARKET (VIỆT NAM)</v>
      </c>
      <c r="AG272" s="122" t="str">
        <f>Table13[[#This Row],[Số hóa đơn]]&amp;Table13[[#This Row],[Tổng giá trị]]</f>
        <v>00002695984139</v>
      </c>
    </row>
    <row r="273" spans="1:33" ht="25.5" customHeight="1">
      <c r="A273" s="54" t="s">
        <v>16303</v>
      </c>
      <c r="B273" s="54" t="s">
        <v>102</v>
      </c>
      <c r="C273" s="55" t="s">
        <v>16917</v>
      </c>
      <c r="D273" s="54" t="s">
        <v>16929</v>
      </c>
      <c r="E273" s="55">
        <f>IFERROR(VLOOKUP(AG273,Sheet3!B:F,5,0),Table1[[#This Row],[Ngày hạch toán]])</f>
        <v>46031</v>
      </c>
      <c r="F273" s="54" t="s">
        <v>19165</v>
      </c>
      <c r="G273" s="54" t="s">
        <v>16930</v>
      </c>
      <c r="H273" s="56">
        <v>1116060</v>
      </c>
      <c r="I273" s="63">
        <v>0</v>
      </c>
      <c r="J273" s="56">
        <v>89285</v>
      </c>
      <c r="K273" s="56">
        <v>1205345</v>
      </c>
      <c r="L273" s="64" t="s">
        <v>17236</v>
      </c>
      <c r="M273" s="6">
        <f>IFERROR(VLOOKUP(Table13[[#This Row],[Số hóa đơn]],'Chi tiết tt Mega gửi'!K:L,2,0),"")</f>
        <v>46077</v>
      </c>
      <c r="O273" s="32">
        <f>IF(Table13[[#This Row],[Phân loại]]="Tồn đầu kỳ",Table13[[#This Row],[Tổng giá trị]],0)</f>
        <v>0</v>
      </c>
      <c r="P273" s="7">
        <f>IF(Table13[[#This Row],[Số còn phải thu ĐK]]&lt;&gt;0,0,IF(Table13[[#This Row],[Phân loại]]="Bán hàng",Table13[[#This Row],[Tổng giá trị]],-Table13[[#This Row],[Tổng giá trị]]))</f>
        <v>1205345</v>
      </c>
      <c r="Q273" s="32">
        <f t="shared" si="44"/>
        <v>1205345</v>
      </c>
      <c r="R273" s="7">
        <f>Table13[[#This Row],[Số còn phải thu ĐK]]+Table13[[#This Row],[Giá Trị HD sau CK]]-Table13[[#This Row],[Số tiền đã thu]]</f>
        <v>0</v>
      </c>
      <c r="S273" s="6">
        <f>IF(Table13[[#This Row],[Ngày hóa đơn]]&lt;&gt;"",Table13[[#This Row],[Ngày hóa đơn]],IF(Table13[[#This Row],[Ngày hạch toán]]&lt;&gt;"",Table13[[#This Row],[Ngày hạch toán]],""))</f>
        <v>46031</v>
      </c>
      <c r="T273" s="7"/>
      <c r="U273" s="6">
        <f>IF(Table13[[#This Row],[Ngày tính CN]]="","",S273+T273)</f>
        <v>46031</v>
      </c>
      <c r="V273" s="32">
        <f ca="1">IF(Table13[[#This Row],[Hạn thanh toán]]="","",IF((U273-NOW())&lt;0,0,(U273-NOW())))</f>
        <v>0</v>
      </c>
      <c r="W273" s="32"/>
      <c r="X273" s="32" t="str">
        <f t="shared" ca="1" si="45"/>
        <v/>
      </c>
      <c r="Y273" s="2" t="str">
        <f t="shared" si="46"/>
        <v>Đã thanh toán</v>
      </c>
      <c r="Z273" s="42">
        <f t="shared" si="47"/>
        <v>46031</v>
      </c>
      <c r="AA273" s="42">
        <f t="shared" si="48"/>
        <v>46077</v>
      </c>
      <c r="AD273" s="2" t="str">
        <f>VLOOKUP($A273,MA_KH!$A:$Q,MA_KH!O$1,0)</f>
        <v>MEGA</v>
      </c>
      <c r="AE273" s="2" t="str">
        <f>VLOOKUP($A273,MA_KH!$A:$Q,MA_KH!P$1,0)</f>
        <v>CÔNG TY TNHH MM MEGA MARKET (VIỆT NAM)</v>
      </c>
      <c r="AG273" s="122" t="str">
        <f>Table13[[#This Row],[Số hóa đơn]]&amp;Table13[[#This Row],[Tổng giá trị]]</f>
        <v>000026961205345</v>
      </c>
    </row>
    <row r="274" spans="1:33" ht="25.5" customHeight="1">
      <c r="A274" s="54" t="s">
        <v>16303</v>
      </c>
      <c r="B274" s="54" t="s">
        <v>102</v>
      </c>
      <c r="C274" s="55" t="s">
        <v>16917</v>
      </c>
      <c r="D274" s="54" t="s">
        <v>16931</v>
      </c>
      <c r="E274" s="55">
        <f>IFERROR(VLOOKUP(AG274,Sheet3!B:F,5,0),Table1[[#This Row],[Ngày hạch toán]])</f>
        <v>46031</v>
      </c>
      <c r="F274" s="54" t="s">
        <v>19166</v>
      </c>
      <c r="G274" s="54" t="s">
        <v>16932</v>
      </c>
      <c r="H274" s="56">
        <v>932890</v>
      </c>
      <c r="I274" s="63">
        <v>0</v>
      </c>
      <c r="J274" s="56">
        <v>74631</v>
      </c>
      <c r="K274" s="56">
        <v>1007521</v>
      </c>
      <c r="L274" s="64" t="s">
        <v>17236</v>
      </c>
      <c r="M274" s="6">
        <f>IFERROR(VLOOKUP(Table13[[#This Row],[Số hóa đơn]],'Chi tiết tt Mega gửi'!K:L,2,0),"")</f>
        <v>46077</v>
      </c>
      <c r="O274" s="32">
        <f>IF(Table13[[#This Row],[Phân loại]]="Tồn đầu kỳ",Table13[[#This Row],[Tổng giá trị]],0)</f>
        <v>0</v>
      </c>
      <c r="P274" s="7">
        <f>IF(Table13[[#This Row],[Số còn phải thu ĐK]]&lt;&gt;0,0,IF(Table13[[#This Row],[Phân loại]]="Bán hàng",Table13[[#This Row],[Tổng giá trị]],-Table13[[#This Row],[Tổng giá trị]]))</f>
        <v>1007521</v>
      </c>
      <c r="Q274" s="32">
        <f t="shared" si="44"/>
        <v>1007521</v>
      </c>
      <c r="R274" s="7">
        <f>Table13[[#This Row],[Số còn phải thu ĐK]]+Table13[[#This Row],[Giá Trị HD sau CK]]-Table13[[#This Row],[Số tiền đã thu]]</f>
        <v>0</v>
      </c>
      <c r="S274" s="6">
        <f>IF(Table13[[#This Row],[Ngày hóa đơn]]&lt;&gt;"",Table13[[#This Row],[Ngày hóa đơn]],IF(Table13[[#This Row],[Ngày hạch toán]]&lt;&gt;"",Table13[[#This Row],[Ngày hạch toán]],""))</f>
        <v>46031</v>
      </c>
      <c r="T274" s="7"/>
      <c r="U274" s="6">
        <f>IF(Table13[[#This Row],[Ngày tính CN]]="","",S274+T274)</f>
        <v>46031</v>
      </c>
      <c r="V274" s="32">
        <f ca="1">IF(Table13[[#This Row],[Hạn thanh toán]]="","",IF((U274-NOW())&lt;0,0,(U274-NOW())))</f>
        <v>0</v>
      </c>
      <c r="W274" s="32"/>
      <c r="X274" s="32" t="str">
        <f t="shared" ca="1" si="45"/>
        <v/>
      </c>
      <c r="Y274" s="2" t="str">
        <f t="shared" si="46"/>
        <v>Đã thanh toán</v>
      </c>
      <c r="Z274" s="42">
        <f t="shared" si="47"/>
        <v>46031</v>
      </c>
      <c r="AA274" s="42">
        <f t="shared" si="48"/>
        <v>46077</v>
      </c>
      <c r="AD274" s="2" t="str">
        <f>VLOOKUP($A274,MA_KH!$A:$Q,MA_KH!O$1,0)</f>
        <v>MEGA</v>
      </c>
      <c r="AE274" s="2" t="str">
        <f>VLOOKUP($A274,MA_KH!$A:$Q,MA_KH!P$1,0)</f>
        <v>CÔNG TY TNHH MM MEGA MARKET (VIỆT NAM)</v>
      </c>
      <c r="AG274" s="122" t="str">
        <f>Table13[[#This Row],[Số hóa đơn]]&amp;Table13[[#This Row],[Tổng giá trị]]</f>
        <v>000026971007521</v>
      </c>
    </row>
    <row r="275" spans="1:33" ht="25.5" customHeight="1">
      <c r="A275" s="54" t="s">
        <v>16303</v>
      </c>
      <c r="B275" s="54" t="s">
        <v>102</v>
      </c>
      <c r="C275" s="55" t="s">
        <v>16917</v>
      </c>
      <c r="D275" s="54" t="s">
        <v>16933</v>
      </c>
      <c r="E275" s="55">
        <f>IFERROR(VLOOKUP(AG275,Sheet3!B:F,5,0),Table1[[#This Row],[Ngày hạch toán]])</f>
        <v>46031</v>
      </c>
      <c r="F275" s="54" t="s">
        <v>19167</v>
      </c>
      <c r="G275" s="54" t="s">
        <v>16934</v>
      </c>
      <c r="H275" s="56">
        <v>558030</v>
      </c>
      <c r="I275" s="63">
        <v>0</v>
      </c>
      <c r="J275" s="56">
        <v>44642</v>
      </c>
      <c r="K275" s="56">
        <v>602672</v>
      </c>
      <c r="L275" s="64" t="s">
        <v>17236</v>
      </c>
      <c r="M275" s="6">
        <f>IFERROR(VLOOKUP(Table13[[#This Row],[Số hóa đơn]],'Chi tiết tt Mega gửi'!K:L,2,0),"")</f>
        <v>46077</v>
      </c>
      <c r="O275" s="32">
        <f>IF(Table13[[#This Row],[Phân loại]]="Tồn đầu kỳ",Table13[[#This Row],[Tổng giá trị]],0)</f>
        <v>0</v>
      </c>
      <c r="P275" s="7">
        <f>IF(Table13[[#This Row],[Số còn phải thu ĐK]]&lt;&gt;0,0,IF(Table13[[#This Row],[Phân loại]]="Bán hàng",Table13[[#This Row],[Tổng giá trị]],-Table13[[#This Row],[Tổng giá trị]]))</f>
        <v>602672</v>
      </c>
      <c r="Q275" s="32">
        <f t="shared" si="44"/>
        <v>602672</v>
      </c>
      <c r="R275" s="7">
        <f>Table13[[#This Row],[Số còn phải thu ĐK]]+Table13[[#This Row],[Giá Trị HD sau CK]]-Table13[[#This Row],[Số tiền đã thu]]</f>
        <v>0</v>
      </c>
      <c r="S275" s="6">
        <f>IF(Table13[[#This Row],[Ngày hóa đơn]]&lt;&gt;"",Table13[[#This Row],[Ngày hóa đơn]],IF(Table13[[#This Row],[Ngày hạch toán]]&lt;&gt;"",Table13[[#This Row],[Ngày hạch toán]],""))</f>
        <v>46031</v>
      </c>
      <c r="T275" s="7"/>
      <c r="U275" s="6">
        <f>IF(Table13[[#This Row],[Ngày tính CN]]="","",S275+T275)</f>
        <v>46031</v>
      </c>
      <c r="V275" s="32">
        <f ca="1">IF(Table13[[#This Row],[Hạn thanh toán]]="","",IF((U275-NOW())&lt;0,0,(U275-NOW())))</f>
        <v>0</v>
      </c>
      <c r="W275" s="32"/>
      <c r="X275" s="32" t="str">
        <f t="shared" ca="1" si="45"/>
        <v/>
      </c>
      <c r="Y275" s="2" t="str">
        <f t="shared" si="46"/>
        <v>Đã thanh toán</v>
      </c>
      <c r="Z275" s="42">
        <f t="shared" si="47"/>
        <v>46031</v>
      </c>
      <c r="AA275" s="42">
        <f t="shared" si="48"/>
        <v>46077</v>
      </c>
      <c r="AD275" s="2" t="str">
        <f>VLOOKUP($A275,MA_KH!$A:$Q,MA_KH!O$1,0)</f>
        <v>MEGA</v>
      </c>
      <c r="AE275" s="2" t="str">
        <f>VLOOKUP($A275,MA_KH!$A:$Q,MA_KH!P$1,0)</f>
        <v>CÔNG TY TNHH MM MEGA MARKET (VIỆT NAM)</v>
      </c>
      <c r="AG275" s="122" t="str">
        <f>Table13[[#This Row],[Số hóa đơn]]&amp;Table13[[#This Row],[Tổng giá trị]]</f>
        <v>00002698602672</v>
      </c>
    </row>
    <row r="276" spans="1:33" ht="25.5" customHeight="1">
      <c r="A276" s="54" t="s">
        <v>16303</v>
      </c>
      <c r="B276" s="54" t="s">
        <v>102</v>
      </c>
      <c r="C276" s="55" t="s">
        <v>16917</v>
      </c>
      <c r="D276" s="54" t="s">
        <v>16935</v>
      </c>
      <c r="E276" s="55">
        <f>IFERROR(VLOOKUP(AG276,Sheet3!B:F,5,0),Table1[[#This Row],[Ngày hạch toán]])</f>
        <v>46031</v>
      </c>
      <c r="F276" s="54" t="s">
        <v>19168</v>
      </c>
      <c r="G276" s="54" t="s">
        <v>16936</v>
      </c>
      <c r="H276" s="56">
        <v>911240</v>
      </c>
      <c r="I276" s="63">
        <v>0</v>
      </c>
      <c r="J276" s="56">
        <v>72899</v>
      </c>
      <c r="K276" s="56">
        <v>984139</v>
      </c>
      <c r="L276" s="64" t="s">
        <v>17236</v>
      </c>
      <c r="M276" s="6">
        <f>IFERROR(VLOOKUP(Table13[[#This Row],[Số hóa đơn]],'Chi tiết tt Mega gửi'!K:L,2,0),"")</f>
        <v>46077</v>
      </c>
      <c r="O276" s="32">
        <f>IF(Table13[[#This Row],[Phân loại]]="Tồn đầu kỳ",Table13[[#This Row],[Tổng giá trị]],0)</f>
        <v>0</v>
      </c>
      <c r="P276" s="7">
        <f>IF(Table13[[#This Row],[Số còn phải thu ĐK]]&lt;&gt;0,0,IF(Table13[[#This Row],[Phân loại]]="Bán hàng",Table13[[#This Row],[Tổng giá trị]],-Table13[[#This Row],[Tổng giá trị]]))</f>
        <v>984139</v>
      </c>
      <c r="Q276" s="32">
        <f t="shared" si="44"/>
        <v>984139</v>
      </c>
      <c r="R276" s="7">
        <f>Table13[[#This Row],[Số còn phải thu ĐK]]+Table13[[#This Row],[Giá Trị HD sau CK]]-Table13[[#This Row],[Số tiền đã thu]]</f>
        <v>0</v>
      </c>
      <c r="S276" s="6">
        <f>IF(Table13[[#This Row],[Ngày hóa đơn]]&lt;&gt;"",Table13[[#This Row],[Ngày hóa đơn]],IF(Table13[[#This Row],[Ngày hạch toán]]&lt;&gt;"",Table13[[#This Row],[Ngày hạch toán]],""))</f>
        <v>46031</v>
      </c>
      <c r="T276" s="7"/>
      <c r="U276" s="6">
        <f>IF(Table13[[#This Row],[Ngày tính CN]]="","",S276+T276)</f>
        <v>46031</v>
      </c>
      <c r="V276" s="32">
        <f ca="1">IF(Table13[[#This Row],[Hạn thanh toán]]="","",IF((U276-NOW())&lt;0,0,(U276-NOW())))</f>
        <v>0</v>
      </c>
      <c r="W276" s="32"/>
      <c r="X276" s="32" t="str">
        <f t="shared" ca="1" si="45"/>
        <v/>
      </c>
      <c r="Y276" s="2" t="str">
        <f t="shared" si="46"/>
        <v>Đã thanh toán</v>
      </c>
      <c r="Z276" s="42">
        <f t="shared" si="47"/>
        <v>46031</v>
      </c>
      <c r="AA276" s="42">
        <f t="shared" si="48"/>
        <v>46077</v>
      </c>
      <c r="AD276" s="2" t="str">
        <f>VLOOKUP($A276,MA_KH!$A:$Q,MA_KH!O$1,0)</f>
        <v>MEGA</v>
      </c>
      <c r="AE276" s="2" t="str">
        <f>VLOOKUP($A276,MA_KH!$A:$Q,MA_KH!P$1,0)</f>
        <v>CÔNG TY TNHH MM MEGA MARKET (VIỆT NAM)</v>
      </c>
      <c r="AG276" s="122" t="str">
        <f>Table13[[#This Row],[Số hóa đơn]]&amp;Table13[[#This Row],[Tổng giá trị]]</f>
        <v>00002699984139</v>
      </c>
    </row>
    <row r="277" spans="1:33" ht="25.5" customHeight="1">
      <c r="A277" s="54" t="s">
        <v>16303</v>
      </c>
      <c r="B277" s="54" t="s">
        <v>102</v>
      </c>
      <c r="C277" s="55" t="s">
        <v>16917</v>
      </c>
      <c r="D277" s="54" t="s">
        <v>16937</v>
      </c>
      <c r="E277" s="55">
        <f>IFERROR(VLOOKUP(AG277,Sheet3!B:F,5,0),Table1[[#This Row],[Ngày hạch toán]])</f>
        <v>46031</v>
      </c>
      <c r="F277" s="54" t="s">
        <v>19169</v>
      </c>
      <c r="G277" s="54" t="s">
        <v>16938</v>
      </c>
      <c r="H277" s="56">
        <v>4664450</v>
      </c>
      <c r="I277" s="63">
        <v>0</v>
      </c>
      <c r="J277" s="56">
        <v>373156</v>
      </c>
      <c r="K277" s="56">
        <v>5037606</v>
      </c>
      <c r="L277" s="64" t="s">
        <v>17236</v>
      </c>
      <c r="M277" s="6">
        <f>IFERROR(VLOOKUP(Table13[[#This Row],[Số hóa đơn]],'Chi tiết tt Mega gửi'!K:L,2,0),"")</f>
        <v>46077</v>
      </c>
      <c r="O277" s="32">
        <f>IF(Table13[[#This Row],[Phân loại]]="Tồn đầu kỳ",Table13[[#This Row],[Tổng giá trị]],0)</f>
        <v>0</v>
      </c>
      <c r="P277" s="7">
        <f>IF(Table13[[#This Row],[Số còn phải thu ĐK]]&lt;&gt;0,0,IF(Table13[[#This Row],[Phân loại]]="Bán hàng",Table13[[#This Row],[Tổng giá trị]],-Table13[[#This Row],[Tổng giá trị]]))</f>
        <v>5037606</v>
      </c>
      <c r="Q277" s="32">
        <f t="shared" si="44"/>
        <v>5037606</v>
      </c>
      <c r="R277" s="7">
        <f>Table13[[#This Row],[Số còn phải thu ĐK]]+Table13[[#This Row],[Giá Trị HD sau CK]]-Table13[[#This Row],[Số tiền đã thu]]</f>
        <v>0</v>
      </c>
      <c r="S277" s="6">
        <f>IF(Table13[[#This Row],[Ngày hóa đơn]]&lt;&gt;"",Table13[[#This Row],[Ngày hóa đơn]],IF(Table13[[#This Row],[Ngày hạch toán]]&lt;&gt;"",Table13[[#This Row],[Ngày hạch toán]],""))</f>
        <v>46031</v>
      </c>
      <c r="T277" s="7"/>
      <c r="U277" s="6">
        <f>IF(Table13[[#This Row],[Ngày tính CN]]="","",S277+T277)</f>
        <v>46031</v>
      </c>
      <c r="V277" s="32">
        <f ca="1">IF(Table13[[#This Row],[Hạn thanh toán]]="","",IF((U277-NOW())&lt;0,0,(U277-NOW())))</f>
        <v>0</v>
      </c>
      <c r="W277" s="32"/>
      <c r="X277" s="32" t="str">
        <f t="shared" ca="1" si="45"/>
        <v/>
      </c>
      <c r="Y277" s="2" t="str">
        <f t="shared" si="46"/>
        <v>Đã thanh toán</v>
      </c>
      <c r="Z277" s="42">
        <f t="shared" si="47"/>
        <v>46031</v>
      </c>
      <c r="AA277" s="42">
        <f t="shared" si="48"/>
        <v>46077</v>
      </c>
      <c r="AD277" s="2" t="str">
        <f>VLOOKUP($A277,MA_KH!$A:$Q,MA_KH!O$1,0)</f>
        <v>MEGA</v>
      </c>
      <c r="AE277" s="2" t="str">
        <f>VLOOKUP($A277,MA_KH!$A:$Q,MA_KH!P$1,0)</f>
        <v>CÔNG TY TNHH MM MEGA MARKET (VIỆT NAM)</v>
      </c>
      <c r="AG277" s="122" t="str">
        <f>Table13[[#This Row],[Số hóa đơn]]&amp;Table13[[#This Row],[Tổng giá trị]]</f>
        <v>000027005037606</v>
      </c>
    </row>
    <row r="278" spans="1:33" ht="25.5" customHeight="1">
      <c r="A278" s="54" t="s">
        <v>16303</v>
      </c>
      <c r="B278" s="54" t="s">
        <v>102</v>
      </c>
      <c r="C278" s="55" t="s">
        <v>16917</v>
      </c>
      <c r="D278" s="54" t="s">
        <v>16939</v>
      </c>
      <c r="E278" s="55">
        <f>IFERROR(VLOOKUP(AG278,Sheet3!B:F,5,0),Table1[[#This Row],[Ngày hạch toán]])</f>
        <v>46031</v>
      </c>
      <c r="F278" s="54" t="s">
        <v>19170</v>
      </c>
      <c r="G278" s="54" t="s">
        <v>16940</v>
      </c>
      <c r="H278" s="56">
        <v>2024120</v>
      </c>
      <c r="I278" s="63">
        <v>0</v>
      </c>
      <c r="J278" s="56">
        <v>161930</v>
      </c>
      <c r="K278" s="56">
        <v>2186050</v>
      </c>
      <c r="L278" s="64" t="s">
        <v>17236</v>
      </c>
      <c r="M278" s="6">
        <f>IFERROR(VLOOKUP(Table13[[#This Row],[Số hóa đơn]],'Chi tiết tt Mega gửi'!K:L,2,0),"")</f>
        <v>46077</v>
      </c>
      <c r="O278" s="32">
        <f>IF(Table13[[#This Row],[Phân loại]]="Tồn đầu kỳ",Table13[[#This Row],[Tổng giá trị]],0)</f>
        <v>0</v>
      </c>
      <c r="P278" s="7">
        <f>IF(Table13[[#This Row],[Số còn phải thu ĐK]]&lt;&gt;0,0,IF(Table13[[#This Row],[Phân loại]]="Bán hàng",Table13[[#This Row],[Tổng giá trị]],-Table13[[#This Row],[Tổng giá trị]]))</f>
        <v>2186050</v>
      </c>
      <c r="Q278" s="32">
        <f t="shared" si="44"/>
        <v>2186050</v>
      </c>
      <c r="R278" s="7">
        <f>Table13[[#This Row],[Số còn phải thu ĐK]]+Table13[[#This Row],[Giá Trị HD sau CK]]-Table13[[#This Row],[Số tiền đã thu]]</f>
        <v>0</v>
      </c>
      <c r="S278" s="6">
        <f>IF(Table13[[#This Row],[Ngày hóa đơn]]&lt;&gt;"",Table13[[#This Row],[Ngày hóa đơn]],IF(Table13[[#This Row],[Ngày hạch toán]]&lt;&gt;"",Table13[[#This Row],[Ngày hạch toán]],""))</f>
        <v>46031</v>
      </c>
      <c r="T278" s="7"/>
      <c r="U278" s="6">
        <f>IF(Table13[[#This Row],[Ngày tính CN]]="","",S278+T278)</f>
        <v>46031</v>
      </c>
      <c r="V278" s="32">
        <f ca="1">IF(Table13[[#This Row],[Hạn thanh toán]]="","",IF((U278-NOW())&lt;0,0,(U278-NOW())))</f>
        <v>0</v>
      </c>
      <c r="W278" s="32"/>
      <c r="X278" s="32" t="str">
        <f t="shared" ca="1" si="45"/>
        <v/>
      </c>
      <c r="Y278" s="2" t="str">
        <f t="shared" si="46"/>
        <v>Đã thanh toán</v>
      </c>
      <c r="Z278" s="42">
        <f t="shared" si="47"/>
        <v>46031</v>
      </c>
      <c r="AA278" s="42">
        <f t="shared" si="48"/>
        <v>46077</v>
      </c>
      <c r="AD278" s="2" t="str">
        <f>VLOOKUP($A278,MA_KH!$A:$Q,MA_KH!O$1,0)</f>
        <v>MEGA</v>
      </c>
      <c r="AE278" s="2" t="str">
        <f>VLOOKUP($A278,MA_KH!$A:$Q,MA_KH!P$1,0)</f>
        <v>CÔNG TY TNHH MM MEGA MARKET (VIỆT NAM)</v>
      </c>
      <c r="AG278" s="122" t="str">
        <f>Table13[[#This Row],[Số hóa đơn]]&amp;Table13[[#This Row],[Tổng giá trị]]</f>
        <v>000027012186050</v>
      </c>
    </row>
    <row r="279" spans="1:33" ht="25.5" customHeight="1">
      <c r="A279" s="54" t="s">
        <v>16294</v>
      </c>
      <c r="B279" s="54" t="s">
        <v>259</v>
      </c>
      <c r="C279" s="55" t="s">
        <v>16941</v>
      </c>
      <c r="D279" s="54" t="s">
        <v>16942</v>
      </c>
      <c r="E279" s="55">
        <f>IFERROR(VLOOKUP(AG279,Sheet3!B:F,5,0),Table1[[#This Row],[Ngày hạch toán]])</f>
        <v>46032</v>
      </c>
      <c r="F279" s="54" t="s">
        <v>19171</v>
      </c>
      <c r="G279" s="54" t="s">
        <v>16943</v>
      </c>
      <c r="H279" s="56">
        <v>5554040</v>
      </c>
      <c r="I279" s="63">
        <v>0</v>
      </c>
      <c r="J279" s="56">
        <v>444323</v>
      </c>
      <c r="K279" s="56">
        <v>5998363</v>
      </c>
      <c r="L279" s="64" t="s">
        <v>17236</v>
      </c>
      <c r="M279" s="6">
        <f>IFERROR(VLOOKUP(Table13[[#This Row],[Số hóa đơn]],'Chi tiết tt Mega gửi'!K:L,2,0),"")</f>
        <v>46077</v>
      </c>
      <c r="O279" s="32">
        <f>IF(Table13[[#This Row],[Phân loại]]="Tồn đầu kỳ",Table13[[#This Row],[Tổng giá trị]],0)</f>
        <v>0</v>
      </c>
      <c r="P279" s="7">
        <f>IF(Table13[[#This Row],[Số còn phải thu ĐK]]&lt;&gt;0,0,IF(Table13[[#This Row],[Phân loại]]="Bán hàng",Table13[[#This Row],[Tổng giá trị]],-Table13[[#This Row],[Tổng giá trị]]))</f>
        <v>5998363</v>
      </c>
      <c r="Q279" s="32">
        <f t="shared" si="44"/>
        <v>5998363</v>
      </c>
      <c r="R279" s="7">
        <f>Table13[[#This Row],[Số còn phải thu ĐK]]+Table13[[#This Row],[Giá Trị HD sau CK]]-Table13[[#This Row],[Số tiền đã thu]]</f>
        <v>0</v>
      </c>
      <c r="S279" s="6">
        <f>IF(Table13[[#This Row],[Ngày hóa đơn]]&lt;&gt;"",Table13[[#This Row],[Ngày hóa đơn]],IF(Table13[[#This Row],[Ngày hạch toán]]&lt;&gt;"",Table13[[#This Row],[Ngày hạch toán]],""))</f>
        <v>46032</v>
      </c>
      <c r="T279" s="7"/>
      <c r="U279" s="6">
        <f>IF(Table13[[#This Row],[Ngày tính CN]]="","",S279+T279)</f>
        <v>46032</v>
      </c>
      <c r="V279" s="32">
        <f ca="1">IF(Table13[[#This Row],[Hạn thanh toán]]="","",IF((U279-NOW())&lt;0,0,(U279-NOW())))</f>
        <v>0</v>
      </c>
      <c r="W279" s="32"/>
      <c r="X279" s="32" t="str">
        <f t="shared" ca="1" si="45"/>
        <v/>
      </c>
      <c r="Y279" s="2" t="str">
        <f t="shared" si="46"/>
        <v>Đã thanh toán</v>
      </c>
      <c r="Z279" s="42">
        <f t="shared" si="47"/>
        <v>46032</v>
      </c>
      <c r="AA279" s="42">
        <f t="shared" si="48"/>
        <v>46077</v>
      </c>
      <c r="AD279" s="2" t="str">
        <f>VLOOKUP($A279,MA_KH!$A:$Q,MA_KH!O$1,0)</f>
        <v>MEGA</v>
      </c>
      <c r="AE279" s="2" t="str">
        <f>VLOOKUP($A279,MA_KH!$A:$Q,MA_KH!P$1,0)</f>
        <v>CÔNG TY TNHH MM MEGA MARKET (VIỆT NAM)</v>
      </c>
      <c r="AG279" s="122" t="str">
        <f>Table13[[#This Row],[Số hóa đơn]]&amp;Table13[[#This Row],[Tổng giá trị]]</f>
        <v>000020195998363</v>
      </c>
    </row>
    <row r="280" spans="1:33" ht="25.5" customHeight="1">
      <c r="A280" s="54" t="s">
        <v>16294</v>
      </c>
      <c r="B280" s="54" t="s">
        <v>259</v>
      </c>
      <c r="C280" s="55" t="s">
        <v>16941</v>
      </c>
      <c r="D280" s="54" t="s">
        <v>16944</v>
      </c>
      <c r="E280" s="55">
        <f>IFERROR(VLOOKUP(AG280,Sheet3!B:F,5,0),Table1[[#This Row],[Ngày hạch toán]])</f>
        <v>46032</v>
      </c>
      <c r="F280" s="54" t="s">
        <v>19172</v>
      </c>
      <c r="G280" s="54" t="s">
        <v>16945</v>
      </c>
      <c r="H280" s="56">
        <v>3451650</v>
      </c>
      <c r="I280" s="63">
        <v>0</v>
      </c>
      <c r="J280" s="56">
        <v>276132</v>
      </c>
      <c r="K280" s="56">
        <v>3727782</v>
      </c>
      <c r="L280" s="64" t="s">
        <v>17236</v>
      </c>
      <c r="M280" s="6">
        <f>IFERROR(VLOOKUP(Table13[[#This Row],[Số hóa đơn]],'Chi tiết tt Mega gửi'!K:L,2,0),"")</f>
        <v>46077</v>
      </c>
      <c r="O280" s="32">
        <f>IF(Table13[[#This Row],[Phân loại]]="Tồn đầu kỳ",Table13[[#This Row],[Tổng giá trị]],0)</f>
        <v>0</v>
      </c>
      <c r="P280" s="7">
        <f>IF(Table13[[#This Row],[Số còn phải thu ĐK]]&lt;&gt;0,0,IF(Table13[[#This Row],[Phân loại]]="Bán hàng",Table13[[#This Row],[Tổng giá trị]],-Table13[[#This Row],[Tổng giá trị]]))</f>
        <v>3727782</v>
      </c>
      <c r="Q280" s="32">
        <f t="shared" si="44"/>
        <v>3727782</v>
      </c>
      <c r="R280" s="7">
        <f>Table13[[#This Row],[Số còn phải thu ĐK]]+Table13[[#This Row],[Giá Trị HD sau CK]]-Table13[[#This Row],[Số tiền đã thu]]</f>
        <v>0</v>
      </c>
      <c r="S280" s="6">
        <f>IF(Table13[[#This Row],[Ngày hóa đơn]]&lt;&gt;"",Table13[[#This Row],[Ngày hóa đơn]],IF(Table13[[#This Row],[Ngày hạch toán]]&lt;&gt;"",Table13[[#This Row],[Ngày hạch toán]],""))</f>
        <v>46032</v>
      </c>
      <c r="T280" s="7"/>
      <c r="U280" s="6">
        <f>IF(Table13[[#This Row],[Ngày tính CN]]="","",S280+T280)</f>
        <v>46032</v>
      </c>
      <c r="V280" s="32">
        <f ca="1">IF(Table13[[#This Row],[Hạn thanh toán]]="","",IF((U280-NOW())&lt;0,0,(U280-NOW())))</f>
        <v>0</v>
      </c>
      <c r="W280" s="32"/>
      <c r="X280" s="32" t="str">
        <f t="shared" ca="1" si="45"/>
        <v/>
      </c>
      <c r="Y280" s="2" t="str">
        <f t="shared" si="46"/>
        <v>Đã thanh toán</v>
      </c>
      <c r="Z280" s="42">
        <f t="shared" si="47"/>
        <v>46032</v>
      </c>
      <c r="AA280" s="42">
        <f t="shared" si="48"/>
        <v>46077</v>
      </c>
      <c r="AD280" s="2" t="str">
        <f>VLOOKUP($A280,MA_KH!$A:$Q,MA_KH!O$1,0)</f>
        <v>MEGA</v>
      </c>
      <c r="AE280" s="2" t="str">
        <f>VLOOKUP($A280,MA_KH!$A:$Q,MA_KH!P$1,0)</f>
        <v>CÔNG TY TNHH MM MEGA MARKET (VIỆT NAM)</v>
      </c>
      <c r="AG280" s="122" t="str">
        <f>Table13[[#This Row],[Số hóa đơn]]&amp;Table13[[#This Row],[Tổng giá trị]]</f>
        <v>000020203727782</v>
      </c>
    </row>
    <row r="281" spans="1:33" ht="25.5" customHeight="1">
      <c r="A281" s="54" t="s">
        <v>16302</v>
      </c>
      <c r="B281" s="54" t="s">
        <v>7251</v>
      </c>
      <c r="C281" s="55" t="s">
        <v>16941</v>
      </c>
      <c r="D281" s="54" t="s">
        <v>16946</v>
      </c>
      <c r="E281" s="55">
        <f>IFERROR(VLOOKUP(AG281,Sheet3!B:F,5,0),Table1[[#This Row],[Ngày hạch toán]])</f>
        <v>46032</v>
      </c>
      <c r="F281" s="54" t="s">
        <v>19173</v>
      </c>
      <c r="G281" s="54" t="s">
        <v>16947</v>
      </c>
      <c r="H281" s="56">
        <v>1620000</v>
      </c>
      <c r="I281" s="63">
        <v>0</v>
      </c>
      <c r="J281" s="56">
        <v>129600</v>
      </c>
      <c r="K281" s="56">
        <v>1749600</v>
      </c>
      <c r="L281" s="64" t="s">
        <v>17236</v>
      </c>
      <c r="M281" s="6">
        <f>IFERROR(VLOOKUP(Table13[[#This Row],[Số hóa đơn]],'Chi tiết tt Mega gửi'!K:L,2,0),"")</f>
        <v>46077</v>
      </c>
      <c r="O281" s="32">
        <f>IF(Table13[[#This Row],[Phân loại]]="Tồn đầu kỳ",Table13[[#This Row],[Tổng giá trị]],0)</f>
        <v>0</v>
      </c>
      <c r="P281" s="7">
        <f>IF(Table13[[#This Row],[Số còn phải thu ĐK]]&lt;&gt;0,0,IF(Table13[[#This Row],[Phân loại]]="Bán hàng",Table13[[#This Row],[Tổng giá trị]],-Table13[[#This Row],[Tổng giá trị]]))</f>
        <v>1749600</v>
      </c>
      <c r="Q281" s="32">
        <f t="shared" si="44"/>
        <v>1749600</v>
      </c>
      <c r="R281" s="7">
        <f>Table13[[#This Row],[Số còn phải thu ĐK]]+Table13[[#This Row],[Giá Trị HD sau CK]]-Table13[[#This Row],[Số tiền đã thu]]</f>
        <v>0</v>
      </c>
      <c r="S281" s="6">
        <f>IF(Table13[[#This Row],[Ngày hóa đơn]]&lt;&gt;"",Table13[[#This Row],[Ngày hóa đơn]],IF(Table13[[#This Row],[Ngày hạch toán]]&lt;&gt;"",Table13[[#This Row],[Ngày hạch toán]],""))</f>
        <v>46032</v>
      </c>
      <c r="T281" s="7"/>
      <c r="U281" s="6">
        <f>IF(Table13[[#This Row],[Ngày tính CN]]="","",S281+T281)</f>
        <v>46032</v>
      </c>
      <c r="V281" s="32">
        <f ca="1">IF(Table13[[#This Row],[Hạn thanh toán]]="","",IF((U281-NOW())&lt;0,0,(U281-NOW())))</f>
        <v>0</v>
      </c>
      <c r="W281" s="32"/>
      <c r="X281" s="32" t="str">
        <f t="shared" ca="1" si="45"/>
        <v/>
      </c>
      <c r="Y281" s="2" t="str">
        <f t="shared" si="46"/>
        <v>Đã thanh toán</v>
      </c>
      <c r="Z281" s="42">
        <f t="shared" si="47"/>
        <v>46032</v>
      </c>
      <c r="AA281" s="42">
        <f t="shared" si="48"/>
        <v>46077</v>
      </c>
      <c r="AD281" s="2" t="str">
        <f>VLOOKUP($A281,MA_KH!$A:$Q,MA_KH!O$1,0)</f>
        <v>MEGA</v>
      </c>
      <c r="AE281" s="2" t="str">
        <f>VLOOKUP($A281,MA_KH!$A:$Q,MA_KH!P$1,0)</f>
        <v>CÔNG TY TNHH MM MEGA MARKET (VIỆT NAM)</v>
      </c>
      <c r="AG281" s="122" t="str">
        <f>Table13[[#This Row],[Số hóa đơn]]&amp;Table13[[#This Row],[Tổng giá trị]]</f>
        <v>000027021749600</v>
      </c>
    </row>
    <row r="282" spans="1:33" ht="25.5" customHeight="1">
      <c r="A282" s="54" t="s">
        <v>16289</v>
      </c>
      <c r="B282" s="54" t="s">
        <v>296</v>
      </c>
      <c r="C282" s="55" t="s">
        <v>16870</v>
      </c>
      <c r="D282" s="54" t="s">
        <v>16948</v>
      </c>
      <c r="E282" s="55">
        <f>IFERROR(VLOOKUP(AG282,Sheet3!B:F,5,0),Table1[[#This Row],[Ngày hạch toán]])</f>
        <v>46034</v>
      </c>
      <c r="F282" s="54" t="s">
        <v>19174</v>
      </c>
      <c r="G282" s="54" t="s">
        <v>16950</v>
      </c>
      <c r="H282" s="56">
        <v>932890</v>
      </c>
      <c r="I282" s="63">
        <v>0</v>
      </c>
      <c r="J282" s="56">
        <v>74631</v>
      </c>
      <c r="K282" s="56">
        <v>1007521</v>
      </c>
      <c r="L282" s="64" t="s">
        <v>17236</v>
      </c>
      <c r="M282" s="6">
        <f>IFERROR(VLOOKUP(Table13[[#This Row],[Số hóa đơn]],'Chi tiết tt Mega gửi'!K:L,2,0),"")</f>
        <v>46077</v>
      </c>
      <c r="O282" s="32">
        <f>IF(Table13[[#This Row],[Phân loại]]="Tồn đầu kỳ",Table13[[#This Row],[Tổng giá trị]],0)</f>
        <v>0</v>
      </c>
      <c r="P282" s="7">
        <f>IF(Table13[[#This Row],[Số còn phải thu ĐK]]&lt;&gt;0,0,IF(Table13[[#This Row],[Phân loại]]="Bán hàng",Table13[[#This Row],[Tổng giá trị]],-Table13[[#This Row],[Tổng giá trị]]))</f>
        <v>1007521</v>
      </c>
      <c r="Q282" s="32">
        <f t="shared" si="44"/>
        <v>1007521</v>
      </c>
      <c r="R282" s="7">
        <f>Table13[[#This Row],[Số còn phải thu ĐK]]+Table13[[#This Row],[Giá Trị HD sau CK]]-Table13[[#This Row],[Số tiền đã thu]]</f>
        <v>0</v>
      </c>
      <c r="S282" s="6">
        <f>IF(Table13[[#This Row],[Ngày hóa đơn]]&lt;&gt;"",Table13[[#This Row],[Ngày hóa đơn]],IF(Table13[[#This Row],[Ngày hạch toán]]&lt;&gt;"",Table13[[#This Row],[Ngày hạch toán]],""))</f>
        <v>46034</v>
      </c>
      <c r="T282" s="7"/>
      <c r="U282" s="6">
        <f>IF(Table13[[#This Row],[Ngày tính CN]]="","",S282+T282)</f>
        <v>46034</v>
      </c>
      <c r="V282" s="32">
        <f ca="1">IF(Table13[[#This Row],[Hạn thanh toán]]="","",IF((U282-NOW())&lt;0,0,(U282-NOW())))</f>
        <v>0</v>
      </c>
      <c r="W282" s="32"/>
      <c r="X282" s="32" t="str">
        <f t="shared" ca="1" si="45"/>
        <v/>
      </c>
      <c r="Y282" s="2" t="str">
        <f t="shared" si="46"/>
        <v>Đã thanh toán</v>
      </c>
      <c r="Z282" s="42">
        <f t="shared" si="47"/>
        <v>46034</v>
      </c>
      <c r="AA282" s="42">
        <f t="shared" si="48"/>
        <v>46077</v>
      </c>
      <c r="AD282" s="2" t="str">
        <f>VLOOKUP($A282,MA_KH!$A:$Q,MA_KH!O$1,0)</f>
        <v>MEGA</v>
      </c>
      <c r="AE282" s="2" t="str">
        <f>VLOOKUP($A282,MA_KH!$A:$Q,MA_KH!P$1,0)</f>
        <v>CÔNG TY TNHH MM MEGA MARKET (VIỆT NAM)</v>
      </c>
      <c r="AG282" s="122" t="str">
        <f>Table13[[#This Row],[Số hóa đơn]]&amp;Table13[[#This Row],[Tổng giá trị]]</f>
        <v>000031071007521</v>
      </c>
    </row>
    <row r="283" spans="1:33" ht="25.5" customHeight="1">
      <c r="A283" s="54" t="s">
        <v>16289</v>
      </c>
      <c r="B283" s="54" t="s">
        <v>296</v>
      </c>
      <c r="C283" s="55" t="s">
        <v>16870</v>
      </c>
      <c r="D283" s="54" t="s">
        <v>16951</v>
      </c>
      <c r="E283" s="55">
        <f>IFERROR(VLOOKUP(AG283,Sheet3!B:F,5,0),Table1[[#This Row],[Ngày hạch toán]])</f>
        <v>46034</v>
      </c>
      <c r="F283" s="54" t="s">
        <v>19175</v>
      </c>
      <c r="G283" s="54" t="s">
        <v>16952</v>
      </c>
      <c r="H283" s="56">
        <v>700000</v>
      </c>
      <c r="I283" s="63">
        <v>0</v>
      </c>
      <c r="J283" s="56">
        <v>56000</v>
      </c>
      <c r="K283" s="56">
        <v>756000</v>
      </c>
      <c r="L283" s="64" t="s">
        <v>17236</v>
      </c>
      <c r="M283" s="6">
        <f>IFERROR(VLOOKUP(Table13[[#This Row],[Số hóa đơn]],'Chi tiết tt Mega gửi'!K:L,2,0),"")</f>
        <v>46077</v>
      </c>
      <c r="O283" s="32">
        <f>IF(Table13[[#This Row],[Phân loại]]="Tồn đầu kỳ",Table13[[#This Row],[Tổng giá trị]],0)</f>
        <v>0</v>
      </c>
      <c r="P283" s="7">
        <f>IF(Table13[[#This Row],[Số còn phải thu ĐK]]&lt;&gt;0,0,IF(Table13[[#This Row],[Phân loại]]="Bán hàng",Table13[[#This Row],[Tổng giá trị]],-Table13[[#This Row],[Tổng giá trị]]))</f>
        <v>756000</v>
      </c>
      <c r="Q283" s="32">
        <f t="shared" si="44"/>
        <v>756000</v>
      </c>
      <c r="R283" s="7">
        <f>Table13[[#This Row],[Số còn phải thu ĐK]]+Table13[[#This Row],[Giá Trị HD sau CK]]-Table13[[#This Row],[Số tiền đã thu]]</f>
        <v>0</v>
      </c>
      <c r="S283" s="6">
        <f>IF(Table13[[#This Row],[Ngày hóa đơn]]&lt;&gt;"",Table13[[#This Row],[Ngày hóa đơn]],IF(Table13[[#This Row],[Ngày hạch toán]]&lt;&gt;"",Table13[[#This Row],[Ngày hạch toán]],""))</f>
        <v>46034</v>
      </c>
      <c r="T283" s="7"/>
      <c r="U283" s="6">
        <f>IF(Table13[[#This Row],[Ngày tính CN]]="","",S283+T283)</f>
        <v>46034</v>
      </c>
      <c r="V283" s="32">
        <f ca="1">IF(Table13[[#This Row],[Hạn thanh toán]]="","",IF((U283-NOW())&lt;0,0,(U283-NOW())))</f>
        <v>0</v>
      </c>
      <c r="W283" s="32"/>
      <c r="X283" s="32" t="str">
        <f t="shared" ca="1" si="45"/>
        <v/>
      </c>
      <c r="Y283" s="2" t="str">
        <f t="shared" si="46"/>
        <v>Đã thanh toán</v>
      </c>
      <c r="Z283" s="42">
        <f t="shared" si="47"/>
        <v>46034</v>
      </c>
      <c r="AA283" s="42">
        <f t="shared" si="48"/>
        <v>46077</v>
      </c>
      <c r="AD283" s="2" t="str">
        <f>VLOOKUP($A283,MA_KH!$A:$Q,MA_KH!O$1,0)</f>
        <v>MEGA</v>
      </c>
      <c r="AE283" s="2" t="str">
        <f>VLOOKUP($A283,MA_KH!$A:$Q,MA_KH!P$1,0)</f>
        <v>CÔNG TY TNHH MM MEGA MARKET (VIỆT NAM)</v>
      </c>
      <c r="AG283" s="122" t="str">
        <f>Table13[[#This Row],[Số hóa đơn]]&amp;Table13[[#This Row],[Tổng giá trị]]</f>
        <v>00003108756000</v>
      </c>
    </row>
    <row r="284" spans="1:33" ht="25.5" customHeight="1">
      <c r="A284" s="54" t="s">
        <v>7306</v>
      </c>
      <c r="B284" s="54" t="s">
        <v>7307</v>
      </c>
      <c r="C284" s="55" t="s">
        <v>16870</v>
      </c>
      <c r="D284" s="54" t="s">
        <v>16953</v>
      </c>
      <c r="E284" s="55">
        <f>IFERROR(VLOOKUP(AG284,Sheet3!B:F,5,0),Table1[[#This Row],[Ngày hạch toán]])</f>
        <v>46034</v>
      </c>
      <c r="F284" s="54" t="s">
        <v>19176</v>
      </c>
      <c r="G284" s="54" t="s">
        <v>16954</v>
      </c>
      <c r="H284" s="56">
        <v>1776920</v>
      </c>
      <c r="I284" s="63">
        <v>0</v>
      </c>
      <c r="J284" s="56">
        <v>142154</v>
      </c>
      <c r="K284" s="56">
        <v>1919074</v>
      </c>
      <c r="L284" s="64" t="s">
        <v>17236</v>
      </c>
      <c r="M284" s="6">
        <f>IFERROR(VLOOKUP(Table13[[#This Row],[Số hóa đơn]],'Chi tiết tt Mega gửi'!K:L,2,0),"")</f>
        <v>46077</v>
      </c>
      <c r="O284" s="32">
        <f>IF(Table13[[#This Row],[Phân loại]]="Tồn đầu kỳ",Table13[[#This Row],[Tổng giá trị]],0)</f>
        <v>0</v>
      </c>
      <c r="P284" s="7">
        <f>IF(Table13[[#This Row],[Số còn phải thu ĐK]]&lt;&gt;0,0,IF(Table13[[#This Row],[Phân loại]]="Bán hàng",Table13[[#This Row],[Tổng giá trị]],-Table13[[#This Row],[Tổng giá trị]]))</f>
        <v>1919074</v>
      </c>
      <c r="Q284" s="32">
        <f t="shared" si="44"/>
        <v>1919074</v>
      </c>
      <c r="R284" s="7">
        <f>Table13[[#This Row],[Số còn phải thu ĐK]]+Table13[[#This Row],[Giá Trị HD sau CK]]-Table13[[#This Row],[Số tiền đã thu]]</f>
        <v>0</v>
      </c>
      <c r="S284" s="6">
        <f>IF(Table13[[#This Row],[Ngày hóa đơn]]&lt;&gt;"",Table13[[#This Row],[Ngày hóa đơn]],IF(Table13[[#This Row],[Ngày hạch toán]]&lt;&gt;"",Table13[[#This Row],[Ngày hạch toán]],""))</f>
        <v>46034</v>
      </c>
      <c r="T284" s="7"/>
      <c r="U284" s="6">
        <f>IF(Table13[[#This Row],[Ngày tính CN]]="","",S284+T284)</f>
        <v>46034</v>
      </c>
      <c r="V284" s="32">
        <f ca="1">IF(Table13[[#This Row],[Hạn thanh toán]]="","",IF((U284-NOW())&lt;0,0,(U284-NOW())))</f>
        <v>0</v>
      </c>
      <c r="W284" s="32"/>
      <c r="X284" s="32" t="str">
        <f t="shared" ca="1" si="45"/>
        <v/>
      </c>
      <c r="Y284" s="2" t="str">
        <f t="shared" si="46"/>
        <v>Đã thanh toán</v>
      </c>
      <c r="Z284" s="42">
        <f t="shared" si="47"/>
        <v>46034</v>
      </c>
      <c r="AA284" s="42">
        <f t="shared" si="48"/>
        <v>46077</v>
      </c>
      <c r="AD284" s="2" t="str">
        <f>VLOOKUP($A284,MA_KH!$A:$Q,MA_KH!O$1,0)</f>
        <v>MEGA</v>
      </c>
      <c r="AE284" s="2" t="str">
        <f>VLOOKUP($A284,MA_KH!$A:$Q,MA_KH!P$1,0)</f>
        <v>CÔNG TY TNHH MM MEGA MARKET (VIỆT NAM)</v>
      </c>
      <c r="AG284" s="122" t="str">
        <f>Table13[[#This Row],[Số hóa đơn]]&amp;Table13[[#This Row],[Tổng giá trị]]</f>
        <v>000031091919074</v>
      </c>
    </row>
    <row r="285" spans="1:33" ht="25.5" customHeight="1">
      <c r="A285" s="54" t="s">
        <v>16288</v>
      </c>
      <c r="B285" s="54" t="s">
        <v>294</v>
      </c>
      <c r="C285" s="55" t="s">
        <v>16870</v>
      </c>
      <c r="D285" s="54" t="s">
        <v>16955</v>
      </c>
      <c r="E285" s="55">
        <f>IFERROR(VLOOKUP(AG285,Sheet3!B:F,5,0),Table1[[#This Row],[Ngày hạch toán]])</f>
        <v>46034</v>
      </c>
      <c r="F285" s="54" t="s">
        <v>19177</v>
      </c>
      <c r="G285" s="54" t="s">
        <v>16956</v>
      </c>
      <c r="H285" s="56">
        <v>808945</v>
      </c>
      <c r="I285" s="63">
        <v>0</v>
      </c>
      <c r="J285" s="56">
        <v>64716</v>
      </c>
      <c r="K285" s="56">
        <v>873661</v>
      </c>
      <c r="L285" s="64" t="s">
        <v>17236</v>
      </c>
      <c r="M285" s="6">
        <f>IFERROR(VLOOKUP(Table13[[#This Row],[Số hóa đơn]],'Chi tiết tt Mega gửi'!K:L,2,0),"")</f>
        <v>46077</v>
      </c>
      <c r="O285" s="32">
        <f>IF(Table13[[#This Row],[Phân loại]]="Tồn đầu kỳ",Table13[[#This Row],[Tổng giá trị]],0)</f>
        <v>0</v>
      </c>
      <c r="P285" s="7">
        <f>IF(Table13[[#This Row],[Số còn phải thu ĐK]]&lt;&gt;0,0,IF(Table13[[#This Row],[Phân loại]]="Bán hàng",Table13[[#This Row],[Tổng giá trị]],-Table13[[#This Row],[Tổng giá trị]]))</f>
        <v>873661</v>
      </c>
      <c r="Q285" s="32">
        <f t="shared" si="44"/>
        <v>873661</v>
      </c>
      <c r="R285" s="7">
        <f>Table13[[#This Row],[Số còn phải thu ĐK]]+Table13[[#This Row],[Giá Trị HD sau CK]]-Table13[[#This Row],[Số tiền đã thu]]</f>
        <v>0</v>
      </c>
      <c r="S285" s="6">
        <f>IF(Table13[[#This Row],[Ngày hóa đơn]]&lt;&gt;"",Table13[[#This Row],[Ngày hóa đơn]],IF(Table13[[#This Row],[Ngày hạch toán]]&lt;&gt;"",Table13[[#This Row],[Ngày hạch toán]],""))</f>
        <v>46034</v>
      </c>
      <c r="T285" s="7"/>
      <c r="U285" s="6">
        <f>IF(Table13[[#This Row],[Ngày tính CN]]="","",S285+T285)</f>
        <v>46034</v>
      </c>
      <c r="V285" s="32">
        <f ca="1">IF(Table13[[#This Row],[Hạn thanh toán]]="","",IF((U285-NOW())&lt;0,0,(U285-NOW())))</f>
        <v>0</v>
      </c>
      <c r="W285" s="32"/>
      <c r="X285" s="32" t="str">
        <f t="shared" ca="1" si="45"/>
        <v/>
      </c>
      <c r="Y285" s="2" t="str">
        <f t="shared" si="46"/>
        <v>Đã thanh toán</v>
      </c>
      <c r="Z285" s="42">
        <f t="shared" si="47"/>
        <v>46034</v>
      </c>
      <c r="AA285" s="42">
        <f t="shared" si="48"/>
        <v>46077</v>
      </c>
      <c r="AD285" s="2" t="str">
        <f>VLOOKUP($A285,MA_KH!$A:$Q,MA_KH!O$1,0)</f>
        <v>MEGA</v>
      </c>
      <c r="AE285" s="2" t="str">
        <f>VLOOKUP($A285,MA_KH!$A:$Q,MA_KH!P$1,0)</f>
        <v>CÔNG TY TNHH MM MEGA MARKET (VIỆT NAM)</v>
      </c>
      <c r="AG285" s="122" t="str">
        <f>Table13[[#This Row],[Số hóa đơn]]&amp;Table13[[#This Row],[Tổng giá trị]]</f>
        <v>00003110873661</v>
      </c>
    </row>
    <row r="286" spans="1:33" ht="25.5" customHeight="1">
      <c r="A286" s="54" t="s">
        <v>16288</v>
      </c>
      <c r="B286" s="54" t="s">
        <v>294</v>
      </c>
      <c r="C286" s="55" t="s">
        <v>16870</v>
      </c>
      <c r="D286" s="54" t="s">
        <v>16957</v>
      </c>
      <c r="E286" s="55">
        <f>IFERROR(VLOOKUP(AG286,Sheet3!B:F,5,0),Table1[[#This Row],[Ngày hạch toán]])</f>
        <v>46034</v>
      </c>
      <c r="F286" s="54" t="s">
        <v>19178</v>
      </c>
      <c r="G286" s="54" t="s">
        <v>16958</v>
      </c>
      <c r="H286" s="56">
        <v>932890</v>
      </c>
      <c r="I286" s="63">
        <v>0</v>
      </c>
      <c r="J286" s="56">
        <v>74631</v>
      </c>
      <c r="K286" s="56">
        <v>1007521</v>
      </c>
      <c r="L286" s="64" t="s">
        <v>17236</v>
      </c>
      <c r="M286" s="6">
        <f>IFERROR(VLOOKUP(Table13[[#This Row],[Số hóa đơn]],'Chi tiết tt Mega gửi'!K:L,2,0),"")</f>
        <v>46077</v>
      </c>
      <c r="O286" s="32">
        <f>IF(Table13[[#This Row],[Phân loại]]="Tồn đầu kỳ",Table13[[#This Row],[Tổng giá trị]],0)</f>
        <v>0</v>
      </c>
      <c r="P286" s="7">
        <f>IF(Table13[[#This Row],[Số còn phải thu ĐK]]&lt;&gt;0,0,IF(Table13[[#This Row],[Phân loại]]="Bán hàng",Table13[[#This Row],[Tổng giá trị]],-Table13[[#This Row],[Tổng giá trị]]))</f>
        <v>1007521</v>
      </c>
      <c r="Q286" s="32">
        <f t="shared" si="44"/>
        <v>1007521</v>
      </c>
      <c r="R286" s="7">
        <f>Table13[[#This Row],[Số còn phải thu ĐK]]+Table13[[#This Row],[Giá Trị HD sau CK]]-Table13[[#This Row],[Số tiền đã thu]]</f>
        <v>0</v>
      </c>
      <c r="S286" s="6">
        <f>IF(Table13[[#This Row],[Ngày hóa đơn]]&lt;&gt;"",Table13[[#This Row],[Ngày hóa đơn]],IF(Table13[[#This Row],[Ngày hạch toán]]&lt;&gt;"",Table13[[#This Row],[Ngày hạch toán]],""))</f>
        <v>46034</v>
      </c>
      <c r="T286" s="7"/>
      <c r="U286" s="6">
        <f>IF(Table13[[#This Row],[Ngày tính CN]]="","",S286+T286)</f>
        <v>46034</v>
      </c>
      <c r="V286" s="32">
        <f ca="1">IF(Table13[[#This Row],[Hạn thanh toán]]="","",IF((U286-NOW())&lt;0,0,(U286-NOW())))</f>
        <v>0</v>
      </c>
      <c r="W286" s="32"/>
      <c r="X286" s="32" t="str">
        <f t="shared" ca="1" si="45"/>
        <v/>
      </c>
      <c r="Y286" s="2" t="str">
        <f t="shared" si="46"/>
        <v>Đã thanh toán</v>
      </c>
      <c r="Z286" s="42">
        <f t="shared" si="47"/>
        <v>46034</v>
      </c>
      <c r="AA286" s="42">
        <f t="shared" si="48"/>
        <v>46077</v>
      </c>
      <c r="AD286" s="2" t="str">
        <f>VLOOKUP($A286,MA_KH!$A:$Q,MA_KH!O$1,0)</f>
        <v>MEGA</v>
      </c>
      <c r="AE286" s="2" t="str">
        <f>VLOOKUP($A286,MA_KH!$A:$Q,MA_KH!P$1,0)</f>
        <v>CÔNG TY TNHH MM MEGA MARKET (VIỆT NAM)</v>
      </c>
      <c r="AG286" s="122" t="str">
        <f>Table13[[#This Row],[Số hóa đơn]]&amp;Table13[[#This Row],[Tổng giá trị]]</f>
        <v>000031111007521</v>
      </c>
    </row>
    <row r="287" spans="1:33" ht="25.5" customHeight="1">
      <c r="A287" s="54" t="s">
        <v>16290</v>
      </c>
      <c r="B287" s="54" t="s">
        <v>192</v>
      </c>
      <c r="C287" s="55" t="s">
        <v>16870</v>
      </c>
      <c r="D287" s="54" t="s">
        <v>16959</v>
      </c>
      <c r="E287" s="55">
        <f>IFERROR(VLOOKUP(AG287,Sheet3!B:F,5,0),Table1[[#This Row],[Ngày hạch toán]])</f>
        <v>46034</v>
      </c>
      <c r="F287" s="54" t="s">
        <v>19179</v>
      </c>
      <c r="G287" s="54" t="s">
        <v>16960</v>
      </c>
      <c r="H287" s="56">
        <v>932890</v>
      </c>
      <c r="I287" s="63">
        <v>0</v>
      </c>
      <c r="J287" s="56">
        <v>74631</v>
      </c>
      <c r="K287" s="56">
        <v>1007521</v>
      </c>
      <c r="L287" s="64" t="s">
        <v>17236</v>
      </c>
      <c r="M287" s="6">
        <f>IFERROR(VLOOKUP(Table13[[#This Row],[Số hóa đơn]],'Chi tiết tt Mega gửi'!K:L,2,0),"")</f>
        <v>46077</v>
      </c>
      <c r="O287" s="32">
        <f>IF(Table13[[#This Row],[Phân loại]]="Tồn đầu kỳ",Table13[[#This Row],[Tổng giá trị]],0)</f>
        <v>0</v>
      </c>
      <c r="P287" s="7">
        <f>IF(Table13[[#This Row],[Số còn phải thu ĐK]]&lt;&gt;0,0,IF(Table13[[#This Row],[Phân loại]]="Bán hàng",Table13[[#This Row],[Tổng giá trị]],-Table13[[#This Row],[Tổng giá trị]]))</f>
        <v>1007521</v>
      </c>
      <c r="Q287" s="32">
        <f t="shared" si="44"/>
        <v>1007521</v>
      </c>
      <c r="R287" s="7">
        <f>Table13[[#This Row],[Số còn phải thu ĐK]]+Table13[[#This Row],[Giá Trị HD sau CK]]-Table13[[#This Row],[Số tiền đã thu]]</f>
        <v>0</v>
      </c>
      <c r="S287" s="6">
        <f>IF(Table13[[#This Row],[Ngày hóa đơn]]&lt;&gt;"",Table13[[#This Row],[Ngày hóa đơn]],IF(Table13[[#This Row],[Ngày hạch toán]]&lt;&gt;"",Table13[[#This Row],[Ngày hạch toán]],""))</f>
        <v>46034</v>
      </c>
      <c r="T287" s="7"/>
      <c r="U287" s="6">
        <f>IF(Table13[[#This Row],[Ngày tính CN]]="","",S287+T287)</f>
        <v>46034</v>
      </c>
      <c r="V287" s="32">
        <f ca="1">IF(Table13[[#This Row],[Hạn thanh toán]]="","",IF((U287-NOW())&lt;0,0,(U287-NOW())))</f>
        <v>0</v>
      </c>
      <c r="W287" s="32"/>
      <c r="X287" s="32" t="str">
        <f t="shared" ca="1" si="45"/>
        <v/>
      </c>
      <c r="Y287" s="2" t="str">
        <f t="shared" si="46"/>
        <v>Đã thanh toán</v>
      </c>
      <c r="Z287" s="42">
        <f t="shared" si="47"/>
        <v>46034</v>
      </c>
      <c r="AA287" s="42">
        <f t="shared" si="48"/>
        <v>46077</v>
      </c>
      <c r="AD287" s="2" t="str">
        <f>VLOOKUP($A287,MA_KH!$A:$Q,MA_KH!O$1,0)</f>
        <v>MEGA</v>
      </c>
      <c r="AE287" s="2" t="str">
        <f>VLOOKUP($A287,MA_KH!$A:$Q,MA_KH!P$1,0)</f>
        <v>CÔNG TY TNHH MM MEGA MARKET (VIỆT NAM)</v>
      </c>
      <c r="AG287" s="122" t="str">
        <f>Table13[[#This Row],[Số hóa đơn]]&amp;Table13[[#This Row],[Tổng giá trị]]</f>
        <v>000031121007521</v>
      </c>
    </row>
    <row r="288" spans="1:33" ht="25.5" customHeight="1">
      <c r="A288" s="54" t="s">
        <v>16290</v>
      </c>
      <c r="B288" s="54" t="s">
        <v>192</v>
      </c>
      <c r="C288" s="55" t="s">
        <v>16870</v>
      </c>
      <c r="D288" s="54" t="s">
        <v>16961</v>
      </c>
      <c r="E288" s="55">
        <f>IFERROR(VLOOKUP(AG288,Sheet3!B:F,5,0),Table1[[#This Row],[Ngày hạch toán]])</f>
        <v>46034</v>
      </c>
      <c r="F288" s="54" t="s">
        <v>19180</v>
      </c>
      <c r="G288" s="54" t="s">
        <v>16962</v>
      </c>
      <c r="H288" s="56">
        <v>6827140</v>
      </c>
      <c r="I288" s="63">
        <v>0</v>
      </c>
      <c r="J288" s="56">
        <v>546171</v>
      </c>
      <c r="K288" s="56">
        <v>7373311</v>
      </c>
      <c r="L288" s="64" t="s">
        <v>17236</v>
      </c>
      <c r="M288" s="6">
        <f>IFERROR(VLOOKUP(Table13[[#This Row],[Số hóa đơn]],'Chi tiết tt Mega gửi'!K:L,2,0),"")</f>
        <v>46077</v>
      </c>
      <c r="O288" s="32">
        <f>IF(Table13[[#This Row],[Phân loại]]="Tồn đầu kỳ",Table13[[#This Row],[Tổng giá trị]],0)</f>
        <v>0</v>
      </c>
      <c r="P288" s="7">
        <f>IF(Table13[[#This Row],[Số còn phải thu ĐK]]&lt;&gt;0,0,IF(Table13[[#This Row],[Phân loại]]="Bán hàng",Table13[[#This Row],[Tổng giá trị]],-Table13[[#This Row],[Tổng giá trị]]))</f>
        <v>7373311</v>
      </c>
      <c r="Q288" s="32">
        <f t="shared" si="44"/>
        <v>7373311</v>
      </c>
      <c r="R288" s="7">
        <f>Table13[[#This Row],[Số còn phải thu ĐK]]+Table13[[#This Row],[Giá Trị HD sau CK]]-Table13[[#This Row],[Số tiền đã thu]]</f>
        <v>0</v>
      </c>
      <c r="S288" s="6">
        <f>IF(Table13[[#This Row],[Ngày hóa đơn]]&lt;&gt;"",Table13[[#This Row],[Ngày hóa đơn]],IF(Table13[[#This Row],[Ngày hạch toán]]&lt;&gt;"",Table13[[#This Row],[Ngày hạch toán]],""))</f>
        <v>46034</v>
      </c>
      <c r="T288" s="7"/>
      <c r="U288" s="6">
        <f>IF(Table13[[#This Row],[Ngày tính CN]]="","",S288+T288)</f>
        <v>46034</v>
      </c>
      <c r="V288" s="32">
        <f ca="1">IF(Table13[[#This Row],[Hạn thanh toán]]="","",IF((U288-NOW())&lt;0,0,(U288-NOW())))</f>
        <v>0</v>
      </c>
      <c r="W288" s="32"/>
      <c r="X288" s="32" t="str">
        <f t="shared" ca="1" si="45"/>
        <v/>
      </c>
      <c r="Y288" s="2" t="str">
        <f t="shared" si="46"/>
        <v>Đã thanh toán</v>
      </c>
      <c r="Z288" s="42">
        <f t="shared" si="47"/>
        <v>46034</v>
      </c>
      <c r="AA288" s="42">
        <f t="shared" si="48"/>
        <v>46077</v>
      </c>
      <c r="AD288" s="2" t="str">
        <f>VLOOKUP($A288,MA_KH!$A:$Q,MA_KH!O$1,0)</f>
        <v>MEGA</v>
      </c>
      <c r="AE288" s="2" t="str">
        <f>VLOOKUP($A288,MA_KH!$A:$Q,MA_KH!P$1,0)</f>
        <v>CÔNG TY TNHH MM MEGA MARKET (VIỆT NAM)</v>
      </c>
      <c r="AG288" s="122" t="str">
        <f>Table13[[#This Row],[Số hóa đơn]]&amp;Table13[[#This Row],[Tổng giá trị]]</f>
        <v>000031137373311</v>
      </c>
    </row>
    <row r="289" spans="1:33" ht="25.5" customHeight="1">
      <c r="A289" s="54" t="s">
        <v>16310</v>
      </c>
      <c r="B289" s="54" t="s">
        <v>196</v>
      </c>
      <c r="C289" s="55" t="s">
        <v>16870</v>
      </c>
      <c r="D289" s="54" t="s">
        <v>16963</v>
      </c>
      <c r="E289" s="55">
        <f>IFERROR(VLOOKUP(AG289,Sheet3!B:F,5,0),Table1[[#This Row],[Ngày hạch toán]])</f>
        <v>46034</v>
      </c>
      <c r="F289" s="54" t="s">
        <v>19181</v>
      </c>
      <c r="G289" s="54" t="s">
        <v>16964</v>
      </c>
      <c r="H289" s="56">
        <v>932890</v>
      </c>
      <c r="I289" s="63">
        <v>0</v>
      </c>
      <c r="J289" s="56">
        <v>74631</v>
      </c>
      <c r="K289" s="56">
        <v>1007521</v>
      </c>
      <c r="L289" s="64" t="s">
        <v>17236</v>
      </c>
      <c r="M289" s="6">
        <f>IFERROR(VLOOKUP(Table13[[#This Row],[Số hóa đơn]],'Chi tiết tt Mega gửi'!K:L,2,0),"")</f>
        <v>46077</v>
      </c>
      <c r="O289" s="32">
        <f>IF(Table13[[#This Row],[Phân loại]]="Tồn đầu kỳ",Table13[[#This Row],[Tổng giá trị]],0)</f>
        <v>0</v>
      </c>
      <c r="P289" s="7">
        <f>IF(Table13[[#This Row],[Số còn phải thu ĐK]]&lt;&gt;0,0,IF(Table13[[#This Row],[Phân loại]]="Bán hàng",Table13[[#This Row],[Tổng giá trị]],-Table13[[#This Row],[Tổng giá trị]]))</f>
        <v>1007521</v>
      </c>
      <c r="Q289" s="32">
        <f t="shared" si="44"/>
        <v>1007521</v>
      </c>
      <c r="R289" s="7">
        <f>Table13[[#This Row],[Số còn phải thu ĐK]]+Table13[[#This Row],[Giá Trị HD sau CK]]-Table13[[#This Row],[Số tiền đã thu]]</f>
        <v>0</v>
      </c>
      <c r="S289" s="6">
        <f>IF(Table13[[#This Row],[Ngày hóa đơn]]&lt;&gt;"",Table13[[#This Row],[Ngày hóa đơn]],IF(Table13[[#This Row],[Ngày hạch toán]]&lt;&gt;"",Table13[[#This Row],[Ngày hạch toán]],""))</f>
        <v>46034</v>
      </c>
      <c r="T289" s="7"/>
      <c r="U289" s="6">
        <f>IF(Table13[[#This Row],[Ngày tính CN]]="","",S289+T289)</f>
        <v>46034</v>
      </c>
      <c r="V289" s="32">
        <f ca="1">IF(Table13[[#This Row],[Hạn thanh toán]]="","",IF((U289-NOW())&lt;0,0,(U289-NOW())))</f>
        <v>0</v>
      </c>
      <c r="W289" s="32"/>
      <c r="X289" s="32" t="str">
        <f t="shared" ca="1" si="45"/>
        <v/>
      </c>
      <c r="Y289" s="2" t="str">
        <f t="shared" si="46"/>
        <v>Đã thanh toán</v>
      </c>
      <c r="Z289" s="42">
        <f t="shared" si="47"/>
        <v>46034</v>
      </c>
      <c r="AA289" s="42">
        <f t="shared" si="48"/>
        <v>46077</v>
      </c>
      <c r="AD289" s="2" t="str">
        <f>VLOOKUP($A289,MA_KH!$A:$Q,MA_KH!O$1,0)</f>
        <v>MEGA</v>
      </c>
      <c r="AE289" s="2" t="str">
        <f>VLOOKUP($A289,MA_KH!$A:$Q,MA_KH!P$1,0)</f>
        <v>CÔNG TY TNHH MM MEGA MARKET (VIỆT NAM)</v>
      </c>
      <c r="AG289" s="122" t="str">
        <f>Table13[[#This Row],[Số hóa đơn]]&amp;Table13[[#This Row],[Tổng giá trị]]</f>
        <v>000031141007521</v>
      </c>
    </row>
    <row r="290" spans="1:33" ht="25.5" customHeight="1">
      <c r="A290" s="54" t="s">
        <v>16287</v>
      </c>
      <c r="B290" s="54" t="s">
        <v>253</v>
      </c>
      <c r="C290" s="55" t="s">
        <v>16870</v>
      </c>
      <c r="D290" s="54" t="s">
        <v>16965</v>
      </c>
      <c r="E290" s="55">
        <f>IFERROR(VLOOKUP(AG290,Sheet3!B:F,5,0),Table1[[#This Row],[Ngày hạch toán]])</f>
        <v>46034</v>
      </c>
      <c r="F290" s="54" t="s">
        <v>19182</v>
      </c>
      <c r="G290" s="54" t="s">
        <v>16966</v>
      </c>
      <c r="H290" s="56">
        <v>1116060</v>
      </c>
      <c r="I290" s="63">
        <v>0</v>
      </c>
      <c r="J290" s="56">
        <v>89285</v>
      </c>
      <c r="K290" s="56">
        <v>1205345</v>
      </c>
      <c r="L290" s="64" t="s">
        <v>17236</v>
      </c>
      <c r="M290" s="6">
        <f>IFERROR(VLOOKUP(Table13[[#This Row],[Số hóa đơn]],'Chi tiết tt Mega gửi'!K:L,2,0),"")</f>
        <v>46077</v>
      </c>
      <c r="O290" s="32">
        <f>IF(Table13[[#This Row],[Phân loại]]="Tồn đầu kỳ",Table13[[#This Row],[Tổng giá trị]],0)</f>
        <v>0</v>
      </c>
      <c r="P290" s="7">
        <f>IF(Table13[[#This Row],[Số còn phải thu ĐK]]&lt;&gt;0,0,IF(Table13[[#This Row],[Phân loại]]="Bán hàng",Table13[[#This Row],[Tổng giá trị]],-Table13[[#This Row],[Tổng giá trị]]))</f>
        <v>1205345</v>
      </c>
      <c r="Q290" s="32">
        <f t="shared" si="44"/>
        <v>1205345</v>
      </c>
      <c r="R290" s="7">
        <f>Table13[[#This Row],[Số còn phải thu ĐK]]+Table13[[#This Row],[Giá Trị HD sau CK]]-Table13[[#This Row],[Số tiền đã thu]]</f>
        <v>0</v>
      </c>
      <c r="S290" s="6">
        <f>IF(Table13[[#This Row],[Ngày hóa đơn]]&lt;&gt;"",Table13[[#This Row],[Ngày hóa đơn]],IF(Table13[[#This Row],[Ngày hạch toán]]&lt;&gt;"",Table13[[#This Row],[Ngày hạch toán]],""))</f>
        <v>46034</v>
      </c>
      <c r="T290" s="7"/>
      <c r="U290" s="6">
        <f>IF(Table13[[#This Row],[Ngày tính CN]]="","",S290+T290)</f>
        <v>46034</v>
      </c>
      <c r="V290" s="32">
        <f ca="1">IF(Table13[[#This Row],[Hạn thanh toán]]="","",IF((U290-NOW())&lt;0,0,(U290-NOW())))</f>
        <v>0</v>
      </c>
      <c r="W290" s="32"/>
      <c r="X290" s="32" t="str">
        <f t="shared" ca="1" si="45"/>
        <v/>
      </c>
      <c r="Y290" s="2" t="str">
        <f t="shared" si="46"/>
        <v>Đã thanh toán</v>
      </c>
      <c r="Z290" s="42">
        <f t="shared" si="47"/>
        <v>46034</v>
      </c>
      <c r="AA290" s="42">
        <f t="shared" si="48"/>
        <v>46077</v>
      </c>
      <c r="AD290" s="2" t="str">
        <f>VLOOKUP($A290,MA_KH!$A:$Q,MA_KH!O$1,0)</f>
        <v>MEGA</v>
      </c>
      <c r="AE290" s="2" t="str">
        <f>VLOOKUP($A290,MA_KH!$A:$Q,MA_KH!P$1,0)</f>
        <v>CÔNG TY TNHH MM MEGA MARKET (VIỆT NAM)</v>
      </c>
      <c r="AG290" s="122" t="str">
        <f>Table13[[#This Row],[Số hóa đơn]]&amp;Table13[[#This Row],[Tổng giá trị]]</f>
        <v>000031151205345</v>
      </c>
    </row>
    <row r="291" spans="1:33" ht="25.5" customHeight="1">
      <c r="A291" s="54" t="s">
        <v>16291</v>
      </c>
      <c r="B291" s="54" t="s">
        <v>200</v>
      </c>
      <c r="C291" s="55" t="s">
        <v>16870</v>
      </c>
      <c r="D291" s="54" t="s">
        <v>16967</v>
      </c>
      <c r="E291" s="55">
        <f>IFERROR(VLOOKUP(AG291,Sheet3!B:F,5,0),Table1[[#This Row],[Ngày hạch toán]])</f>
        <v>46034</v>
      </c>
      <c r="F291" s="54" t="s">
        <v>19183</v>
      </c>
      <c r="G291" s="54" t="s">
        <v>16968</v>
      </c>
      <c r="H291" s="56">
        <v>932890</v>
      </c>
      <c r="I291" s="63">
        <v>0</v>
      </c>
      <c r="J291" s="56">
        <v>74631</v>
      </c>
      <c r="K291" s="56">
        <v>1007521</v>
      </c>
      <c r="L291" s="64" t="s">
        <v>17236</v>
      </c>
      <c r="M291" s="6">
        <f>IFERROR(VLOOKUP(Table13[[#This Row],[Số hóa đơn]],'Chi tiết tt Mega gửi'!K:L,2,0),"")</f>
        <v>46077</v>
      </c>
      <c r="O291" s="32">
        <f>IF(Table13[[#This Row],[Phân loại]]="Tồn đầu kỳ",Table13[[#This Row],[Tổng giá trị]],0)</f>
        <v>0</v>
      </c>
      <c r="P291" s="7">
        <f>IF(Table13[[#This Row],[Số còn phải thu ĐK]]&lt;&gt;0,0,IF(Table13[[#This Row],[Phân loại]]="Bán hàng",Table13[[#This Row],[Tổng giá trị]],-Table13[[#This Row],[Tổng giá trị]]))</f>
        <v>1007521</v>
      </c>
      <c r="Q291" s="32">
        <f t="shared" si="44"/>
        <v>1007521</v>
      </c>
      <c r="R291" s="7">
        <f>Table13[[#This Row],[Số còn phải thu ĐK]]+Table13[[#This Row],[Giá Trị HD sau CK]]-Table13[[#This Row],[Số tiền đã thu]]</f>
        <v>0</v>
      </c>
      <c r="S291" s="6">
        <f>IF(Table13[[#This Row],[Ngày hóa đơn]]&lt;&gt;"",Table13[[#This Row],[Ngày hóa đơn]],IF(Table13[[#This Row],[Ngày hạch toán]]&lt;&gt;"",Table13[[#This Row],[Ngày hạch toán]],""))</f>
        <v>46034</v>
      </c>
      <c r="T291" s="7"/>
      <c r="U291" s="6">
        <f>IF(Table13[[#This Row],[Ngày tính CN]]="","",S291+T291)</f>
        <v>46034</v>
      </c>
      <c r="V291" s="32">
        <f ca="1">IF(Table13[[#This Row],[Hạn thanh toán]]="","",IF((U291-NOW())&lt;0,0,(U291-NOW())))</f>
        <v>0</v>
      </c>
      <c r="W291" s="32"/>
      <c r="X291" s="32" t="str">
        <f t="shared" ca="1" si="45"/>
        <v/>
      </c>
      <c r="Y291" s="2" t="str">
        <f t="shared" si="46"/>
        <v>Đã thanh toán</v>
      </c>
      <c r="Z291" s="42">
        <f t="shared" si="47"/>
        <v>46034</v>
      </c>
      <c r="AA291" s="42">
        <f t="shared" si="48"/>
        <v>46077</v>
      </c>
      <c r="AD291" s="2" t="str">
        <f>VLOOKUP($A291,MA_KH!$A:$Q,MA_KH!O$1,0)</f>
        <v>MEGA</v>
      </c>
      <c r="AE291" s="2" t="str">
        <f>VLOOKUP($A291,MA_KH!$A:$Q,MA_KH!P$1,0)</f>
        <v>CÔNG TY TNHH MM MEGA MARKET (VIỆT NAM)</v>
      </c>
      <c r="AG291" s="122" t="str">
        <f>Table13[[#This Row],[Số hóa đơn]]&amp;Table13[[#This Row],[Tổng giá trị]]</f>
        <v>000031161007521</v>
      </c>
    </row>
    <row r="292" spans="1:33" ht="25.5" customHeight="1">
      <c r="A292" s="54" t="s">
        <v>16304</v>
      </c>
      <c r="B292" s="54" t="s">
        <v>7254</v>
      </c>
      <c r="C292" s="55" t="s">
        <v>16870</v>
      </c>
      <c r="D292" s="54" t="s">
        <v>16969</v>
      </c>
      <c r="E292" s="55">
        <f>IFERROR(VLOOKUP(AG292,Sheet3!B:F,5,0),Table1[[#This Row],[Ngày hạch toán]])</f>
        <v>46034</v>
      </c>
      <c r="F292" s="54" t="s">
        <v>19184</v>
      </c>
      <c r="G292" s="54" t="s">
        <v>16971</v>
      </c>
      <c r="H292" s="56">
        <v>2024120</v>
      </c>
      <c r="I292" s="63">
        <v>0</v>
      </c>
      <c r="J292" s="56">
        <v>161930</v>
      </c>
      <c r="K292" s="56">
        <v>2186050</v>
      </c>
      <c r="L292" s="64" t="s">
        <v>17236</v>
      </c>
      <c r="M292" s="6">
        <f>IFERROR(VLOOKUP(Table13[[#This Row],[Số hóa đơn]],'Chi tiết tt Mega gửi'!K:L,2,0),"")</f>
        <v>46077</v>
      </c>
      <c r="O292" s="32">
        <f>IF(Table13[[#This Row],[Phân loại]]="Tồn đầu kỳ",Table13[[#This Row],[Tổng giá trị]],0)</f>
        <v>0</v>
      </c>
      <c r="P292" s="7">
        <f>IF(Table13[[#This Row],[Số còn phải thu ĐK]]&lt;&gt;0,0,IF(Table13[[#This Row],[Phân loại]]="Bán hàng",Table13[[#This Row],[Tổng giá trị]],-Table13[[#This Row],[Tổng giá trị]]))</f>
        <v>2186050</v>
      </c>
      <c r="Q292" s="32">
        <f t="shared" si="44"/>
        <v>2186050</v>
      </c>
      <c r="R292" s="7">
        <f>Table13[[#This Row],[Số còn phải thu ĐK]]+Table13[[#This Row],[Giá Trị HD sau CK]]-Table13[[#This Row],[Số tiền đã thu]]</f>
        <v>0</v>
      </c>
      <c r="S292" s="6">
        <f>IF(Table13[[#This Row],[Ngày hóa đơn]]&lt;&gt;"",Table13[[#This Row],[Ngày hóa đơn]],IF(Table13[[#This Row],[Ngày hạch toán]]&lt;&gt;"",Table13[[#This Row],[Ngày hạch toán]],""))</f>
        <v>46034</v>
      </c>
      <c r="T292" s="7"/>
      <c r="U292" s="6">
        <f>IF(Table13[[#This Row],[Ngày tính CN]]="","",S292+T292)</f>
        <v>46034</v>
      </c>
      <c r="V292" s="32">
        <f ca="1">IF(Table13[[#This Row],[Hạn thanh toán]]="","",IF((U292-NOW())&lt;0,0,(U292-NOW())))</f>
        <v>0</v>
      </c>
      <c r="W292" s="32"/>
      <c r="X292" s="32" t="str">
        <f t="shared" ca="1" si="45"/>
        <v/>
      </c>
      <c r="Y292" s="2" t="str">
        <f t="shared" si="46"/>
        <v>Đã thanh toán</v>
      </c>
      <c r="Z292" s="42">
        <f t="shared" si="47"/>
        <v>46034</v>
      </c>
      <c r="AA292" s="42">
        <f t="shared" si="48"/>
        <v>46077</v>
      </c>
      <c r="AD292" s="2" t="str">
        <f>VLOOKUP($A292,MA_KH!$A:$Q,MA_KH!O$1,0)</f>
        <v>MEGA</v>
      </c>
      <c r="AE292" s="2" t="str">
        <f>VLOOKUP($A292,MA_KH!$A:$Q,MA_KH!P$1,0)</f>
        <v>CÔNG TY TNHH MM MEGA MARKET (VIỆT NAM)</v>
      </c>
      <c r="AG292" s="122" t="str">
        <f>Table13[[#This Row],[Số hóa đơn]]&amp;Table13[[#This Row],[Tổng giá trị]]</f>
        <v>000031932186050</v>
      </c>
    </row>
    <row r="293" spans="1:33" ht="25.5" customHeight="1">
      <c r="A293" s="54" t="s">
        <v>16303</v>
      </c>
      <c r="B293" s="54" t="s">
        <v>102</v>
      </c>
      <c r="C293" s="55" t="s">
        <v>16870</v>
      </c>
      <c r="D293" s="54" t="s">
        <v>16972</v>
      </c>
      <c r="E293" s="55">
        <f>IFERROR(VLOOKUP(AG293,Sheet3!B:F,5,0),Table1[[#This Row],[Ngày hạch toán]])</f>
        <v>46034</v>
      </c>
      <c r="F293" s="54" t="s">
        <v>19185</v>
      </c>
      <c r="G293" s="54" t="s">
        <v>16973</v>
      </c>
      <c r="H293" s="56">
        <v>2377931</v>
      </c>
      <c r="I293" s="63">
        <v>0</v>
      </c>
      <c r="J293" s="56">
        <v>190234</v>
      </c>
      <c r="K293" s="56">
        <v>2568165</v>
      </c>
      <c r="L293" s="64" t="s">
        <v>17236</v>
      </c>
      <c r="M293" s="6">
        <f>IFERROR(VLOOKUP(Table13[[#This Row],[Số hóa đơn]],'Chi tiết tt Mega gửi'!K:L,2,0),"")</f>
        <v>46077</v>
      </c>
      <c r="O293" s="32">
        <f>IF(Table13[[#This Row],[Phân loại]]="Tồn đầu kỳ",Table13[[#This Row],[Tổng giá trị]],0)</f>
        <v>0</v>
      </c>
      <c r="P293" s="7">
        <f>IF(Table13[[#This Row],[Số còn phải thu ĐK]]&lt;&gt;0,0,IF(Table13[[#This Row],[Phân loại]]="Bán hàng",Table13[[#This Row],[Tổng giá trị]],-Table13[[#This Row],[Tổng giá trị]]))</f>
        <v>2568165</v>
      </c>
      <c r="Q293" s="32">
        <f t="shared" si="44"/>
        <v>2568165</v>
      </c>
      <c r="R293" s="7">
        <f>Table13[[#This Row],[Số còn phải thu ĐK]]+Table13[[#This Row],[Giá Trị HD sau CK]]-Table13[[#This Row],[Số tiền đã thu]]</f>
        <v>0</v>
      </c>
      <c r="S293" s="6">
        <f>IF(Table13[[#This Row],[Ngày hóa đơn]]&lt;&gt;"",Table13[[#This Row],[Ngày hóa đơn]],IF(Table13[[#This Row],[Ngày hạch toán]]&lt;&gt;"",Table13[[#This Row],[Ngày hạch toán]],""))</f>
        <v>46034</v>
      </c>
      <c r="T293" s="7"/>
      <c r="U293" s="6">
        <f>IF(Table13[[#This Row],[Ngày tính CN]]="","",S293+T293)</f>
        <v>46034</v>
      </c>
      <c r="V293" s="32">
        <f ca="1">IF(Table13[[#This Row],[Hạn thanh toán]]="","",IF((U293-NOW())&lt;0,0,(U293-NOW())))</f>
        <v>0</v>
      </c>
      <c r="W293" s="32"/>
      <c r="X293" s="32" t="str">
        <f t="shared" ca="1" si="45"/>
        <v/>
      </c>
      <c r="Y293" s="2" t="str">
        <f t="shared" si="46"/>
        <v>Đã thanh toán</v>
      </c>
      <c r="Z293" s="42">
        <f t="shared" si="47"/>
        <v>46034</v>
      </c>
      <c r="AA293" s="42">
        <f t="shared" si="48"/>
        <v>46077</v>
      </c>
      <c r="AD293" s="2" t="str">
        <f>VLOOKUP($A293,MA_KH!$A:$Q,MA_KH!O$1,0)</f>
        <v>MEGA</v>
      </c>
      <c r="AE293" s="2" t="str">
        <f>VLOOKUP($A293,MA_KH!$A:$Q,MA_KH!P$1,0)</f>
        <v>CÔNG TY TNHH MM MEGA MARKET (VIỆT NAM)</v>
      </c>
      <c r="AG293" s="122" t="str">
        <f>Table13[[#This Row],[Số hóa đơn]]&amp;Table13[[#This Row],[Tổng giá trị]]</f>
        <v>000031942568165</v>
      </c>
    </row>
    <row r="294" spans="1:33" ht="25.5" customHeight="1">
      <c r="A294" s="54" t="s">
        <v>16294</v>
      </c>
      <c r="B294" s="54" t="s">
        <v>259</v>
      </c>
      <c r="C294" s="55" t="s">
        <v>16888</v>
      </c>
      <c r="D294" s="54" t="s">
        <v>16974</v>
      </c>
      <c r="E294" s="55">
        <f>IFERROR(VLOOKUP(AG294,Sheet3!B:F,5,0),Table1[[#This Row],[Ngày hạch toán]])</f>
        <v>46035</v>
      </c>
      <c r="F294" s="54" t="s">
        <v>19186</v>
      </c>
      <c r="G294" s="54" t="s">
        <v>16975</v>
      </c>
      <c r="H294" s="56">
        <v>1003660</v>
      </c>
      <c r="I294" s="63">
        <v>0</v>
      </c>
      <c r="J294" s="56">
        <v>80293</v>
      </c>
      <c r="K294" s="56">
        <v>1083953</v>
      </c>
      <c r="L294" s="64" t="s">
        <v>17236</v>
      </c>
      <c r="M294" s="6">
        <f>IFERROR(VLOOKUP(Table13[[#This Row],[Số hóa đơn]],'Chi tiết tt Mega gửi'!K:L,2,0),"")</f>
        <v>46077</v>
      </c>
      <c r="O294" s="32">
        <f>IF(Table13[[#This Row],[Phân loại]]="Tồn đầu kỳ",Table13[[#This Row],[Tổng giá trị]],0)</f>
        <v>0</v>
      </c>
      <c r="P294" s="7">
        <f>IF(Table13[[#This Row],[Số còn phải thu ĐK]]&lt;&gt;0,0,IF(Table13[[#This Row],[Phân loại]]="Bán hàng",Table13[[#This Row],[Tổng giá trị]],-Table13[[#This Row],[Tổng giá trị]]))</f>
        <v>1083953</v>
      </c>
      <c r="Q294" s="32">
        <f t="shared" si="44"/>
        <v>1083953</v>
      </c>
      <c r="R294" s="7">
        <f>Table13[[#This Row],[Số còn phải thu ĐK]]+Table13[[#This Row],[Giá Trị HD sau CK]]-Table13[[#This Row],[Số tiền đã thu]]</f>
        <v>0</v>
      </c>
      <c r="S294" s="6">
        <f>IF(Table13[[#This Row],[Ngày hóa đơn]]&lt;&gt;"",Table13[[#This Row],[Ngày hóa đơn]],IF(Table13[[#This Row],[Ngày hạch toán]]&lt;&gt;"",Table13[[#This Row],[Ngày hạch toán]],""))</f>
        <v>46035</v>
      </c>
      <c r="T294" s="7"/>
      <c r="U294" s="6">
        <f>IF(Table13[[#This Row],[Ngày tính CN]]="","",S294+T294)</f>
        <v>46035</v>
      </c>
      <c r="V294" s="32">
        <f ca="1">IF(Table13[[#This Row],[Hạn thanh toán]]="","",IF((U294-NOW())&lt;0,0,(U294-NOW())))</f>
        <v>0</v>
      </c>
      <c r="W294" s="32"/>
      <c r="X294" s="32" t="str">
        <f t="shared" ca="1" si="45"/>
        <v/>
      </c>
      <c r="Y294" s="2" t="str">
        <f t="shared" si="46"/>
        <v>Đã thanh toán</v>
      </c>
      <c r="Z294" s="42">
        <f t="shared" si="47"/>
        <v>46035</v>
      </c>
      <c r="AA294" s="42">
        <f t="shared" si="48"/>
        <v>46077</v>
      </c>
      <c r="AD294" s="2" t="str">
        <f>VLOOKUP($A294,MA_KH!$A:$Q,MA_KH!O$1,0)</f>
        <v>MEGA</v>
      </c>
      <c r="AE294" s="2" t="str">
        <f>VLOOKUP($A294,MA_KH!$A:$Q,MA_KH!P$1,0)</f>
        <v>CÔNG TY TNHH MM MEGA MARKET (VIỆT NAM)</v>
      </c>
      <c r="AG294" s="122" t="str">
        <f>Table13[[#This Row],[Số hóa đơn]]&amp;Table13[[#This Row],[Tổng giá trị]]</f>
        <v>000031211083953</v>
      </c>
    </row>
    <row r="295" spans="1:33" ht="25.5" customHeight="1">
      <c r="A295" s="54" t="s">
        <v>16296</v>
      </c>
      <c r="B295" s="54" t="s">
        <v>7244</v>
      </c>
      <c r="C295" s="55" t="s">
        <v>16927</v>
      </c>
      <c r="D295" s="54" t="s">
        <v>16976</v>
      </c>
      <c r="E295" s="55">
        <f>IFERROR(VLOOKUP(AG295,Sheet3!B:F,5,0),Table1[[#This Row],[Ngày hạch toán]])</f>
        <v>46036</v>
      </c>
      <c r="F295" s="54" t="s">
        <v>19187</v>
      </c>
      <c r="G295" s="54" t="s">
        <v>16977</v>
      </c>
      <c r="H295" s="56">
        <v>15454350</v>
      </c>
      <c r="I295" s="63">
        <v>0</v>
      </c>
      <c r="J295" s="56">
        <v>1236348</v>
      </c>
      <c r="K295" s="56">
        <v>16690698</v>
      </c>
      <c r="L295" s="64" t="s">
        <v>17236</v>
      </c>
      <c r="M295" s="6">
        <f>IFERROR(VLOOKUP(Table13[[#This Row],[Số hóa đơn]],'Chi tiết tt Mega gửi'!K:L,2,0),"")</f>
        <v>46077</v>
      </c>
      <c r="O295" s="32">
        <f>IF(Table13[[#This Row],[Phân loại]]="Tồn đầu kỳ",Table13[[#This Row],[Tổng giá trị]],0)</f>
        <v>0</v>
      </c>
      <c r="P295" s="7">
        <f>IF(Table13[[#This Row],[Số còn phải thu ĐK]]&lt;&gt;0,0,IF(Table13[[#This Row],[Phân loại]]="Bán hàng",Table13[[#This Row],[Tổng giá trị]],-Table13[[#This Row],[Tổng giá trị]]))</f>
        <v>16690698</v>
      </c>
      <c r="Q295" s="32">
        <f t="shared" si="44"/>
        <v>16690698</v>
      </c>
      <c r="R295" s="7">
        <f>Table13[[#This Row],[Số còn phải thu ĐK]]+Table13[[#This Row],[Giá Trị HD sau CK]]-Table13[[#This Row],[Số tiền đã thu]]</f>
        <v>0</v>
      </c>
      <c r="S295" s="6">
        <f>IF(Table13[[#This Row],[Ngày hóa đơn]]&lt;&gt;"",Table13[[#This Row],[Ngày hóa đơn]],IF(Table13[[#This Row],[Ngày hạch toán]]&lt;&gt;"",Table13[[#This Row],[Ngày hạch toán]],""))</f>
        <v>46036</v>
      </c>
      <c r="T295" s="7"/>
      <c r="U295" s="6">
        <f>IF(Table13[[#This Row],[Ngày tính CN]]="","",S295+T295)</f>
        <v>46036</v>
      </c>
      <c r="V295" s="32">
        <f ca="1">IF(Table13[[#This Row],[Hạn thanh toán]]="","",IF((U295-NOW())&lt;0,0,(U295-NOW())))</f>
        <v>0</v>
      </c>
      <c r="W295" s="32"/>
      <c r="X295" s="32" t="str">
        <f t="shared" ca="1" si="45"/>
        <v/>
      </c>
      <c r="Y295" s="2" t="str">
        <f t="shared" si="46"/>
        <v>Đã thanh toán</v>
      </c>
      <c r="Z295" s="42">
        <f t="shared" si="47"/>
        <v>46036</v>
      </c>
      <c r="AA295" s="42">
        <f t="shared" si="48"/>
        <v>46077</v>
      </c>
      <c r="AD295" s="2" t="str">
        <f>VLOOKUP($A295,MA_KH!$A:$Q,MA_KH!O$1,0)</f>
        <v>MEGA</v>
      </c>
      <c r="AE295" s="2" t="str">
        <f>VLOOKUP($A295,MA_KH!$A:$Q,MA_KH!P$1,0)</f>
        <v>CÔNG TY TNHH MM MEGA MARKET (VIỆT NAM)</v>
      </c>
      <c r="AG295" s="122" t="str">
        <f>Table13[[#This Row],[Số hóa đơn]]&amp;Table13[[#This Row],[Tổng giá trị]]</f>
        <v>0000311716690698</v>
      </c>
    </row>
    <row r="296" spans="1:33" ht="25.5" customHeight="1">
      <c r="A296" s="54" t="s">
        <v>16292</v>
      </c>
      <c r="B296" s="54" t="s">
        <v>251</v>
      </c>
      <c r="C296" s="55" t="s">
        <v>16927</v>
      </c>
      <c r="D296" s="54" t="s">
        <v>16978</v>
      </c>
      <c r="E296" s="55">
        <f>IFERROR(VLOOKUP(AG296,Sheet3!B:F,5,0),Table1[[#This Row],[Ngày hạch toán]])</f>
        <v>46036</v>
      </c>
      <c r="F296" s="54" t="s">
        <v>19188</v>
      </c>
      <c r="G296" s="54" t="s">
        <v>16979</v>
      </c>
      <c r="H296" s="56">
        <v>3889900</v>
      </c>
      <c r="I296" s="63">
        <v>0</v>
      </c>
      <c r="J296" s="56">
        <v>311192</v>
      </c>
      <c r="K296" s="56">
        <v>4201092</v>
      </c>
      <c r="L296" s="64" t="s">
        <v>17236</v>
      </c>
      <c r="M296" s="6">
        <f>IFERROR(VLOOKUP(Table13[[#This Row],[Số hóa đơn]],'Chi tiết tt Mega gửi'!K:L,2,0),"")</f>
        <v>46077</v>
      </c>
      <c r="O296" s="32">
        <f>IF(Table13[[#This Row],[Phân loại]]="Tồn đầu kỳ",Table13[[#This Row],[Tổng giá trị]],0)</f>
        <v>0</v>
      </c>
      <c r="P296" s="7">
        <f>IF(Table13[[#This Row],[Số còn phải thu ĐK]]&lt;&gt;0,0,IF(Table13[[#This Row],[Phân loại]]="Bán hàng",Table13[[#This Row],[Tổng giá trị]],-Table13[[#This Row],[Tổng giá trị]]))</f>
        <v>4201092</v>
      </c>
      <c r="Q296" s="32">
        <f t="shared" si="44"/>
        <v>4201092</v>
      </c>
      <c r="R296" s="7">
        <f>Table13[[#This Row],[Số còn phải thu ĐK]]+Table13[[#This Row],[Giá Trị HD sau CK]]-Table13[[#This Row],[Số tiền đã thu]]</f>
        <v>0</v>
      </c>
      <c r="S296" s="6">
        <f>IF(Table13[[#This Row],[Ngày hóa đơn]]&lt;&gt;"",Table13[[#This Row],[Ngày hóa đơn]],IF(Table13[[#This Row],[Ngày hạch toán]]&lt;&gt;"",Table13[[#This Row],[Ngày hạch toán]],""))</f>
        <v>46036</v>
      </c>
      <c r="T296" s="7"/>
      <c r="U296" s="6">
        <f>IF(Table13[[#This Row],[Ngày tính CN]]="","",S296+T296)</f>
        <v>46036</v>
      </c>
      <c r="V296" s="32">
        <f ca="1">IF(Table13[[#This Row],[Hạn thanh toán]]="","",IF((U296-NOW())&lt;0,0,(U296-NOW())))</f>
        <v>0</v>
      </c>
      <c r="W296" s="32"/>
      <c r="X296" s="32" t="str">
        <f t="shared" ca="1" si="45"/>
        <v/>
      </c>
      <c r="Y296" s="2" t="str">
        <f t="shared" si="46"/>
        <v>Đã thanh toán</v>
      </c>
      <c r="Z296" s="42">
        <f t="shared" si="47"/>
        <v>46036</v>
      </c>
      <c r="AA296" s="42">
        <f t="shared" si="48"/>
        <v>46077</v>
      </c>
      <c r="AD296" s="2" t="str">
        <f>VLOOKUP($A296,MA_KH!$A:$Q,MA_KH!O$1,0)</f>
        <v>MEGA</v>
      </c>
      <c r="AE296" s="2" t="str">
        <f>VLOOKUP($A296,MA_KH!$A:$Q,MA_KH!P$1,0)</f>
        <v>CÔNG TY TNHH MM MEGA MARKET (VIỆT NAM)</v>
      </c>
      <c r="AG296" s="122" t="str">
        <f>Table13[[#This Row],[Số hóa đơn]]&amp;Table13[[#This Row],[Tổng giá trị]]</f>
        <v>000031184201092</v>
      </c>
    </row>
    <row r="297" spans="1:33" ht="25.5" customHeight="1">
      <c r="A297" s="54" t="s">
        <v>16292</v>
      </c>
      <c r="B297" s="54" t="s">
        <v>251</v>
      </c>
      <c r="C297" s="55" t="s">
        <v>16927</v>
      </c>
      <c r="D297" s="54" t="s">
        <v>16980</v>
      </c>
      <c r="E297" s="55">
        <f>IFERROR(VLOOKUP(AG297,Sheet3!B:F,5,0),Table1[[#This Row],[Ngày hạch toán]])</f>
        <v>46036</v>
      </c>
      <c r="F297" s="54" t="s">
        <v>19189</v>
      </c>
      <c r="G297" s="54" t="s">
        <v>16981</v>
      </c>
      <c r="H297" s="56">
        <v>1468620</v>
      </c>
      <c r="I297" s="63">
        <v>0</v>
      </c>
      <c r="J297" s="56">
        <v>117490</v>
      </c>
      <c r="K297" s="56">
        <v>1586110</v>
      </c>
      <c r="L297" s="64" t="s">
        <v>17236</v>
      </c>
      <c r="M297" s="6">
        <f>IFERROR(VLOOKUP(Table13[[#This Row],[Số hóa đơn]],'Chi tiết tt Mega gửi'!K:L,2,0),"")</f>
        <v>46077</v>
      </c>
      <c r="O297" s="32">
        <f>IF(Table13[[#This Row],[Phân loại]]="Tồn đầu kỳ",Table13[[#This Row],[Tổng giá trị]],0)</f>
        <v>0</v>
      </c>
      <c r="P297" s="7">
        <f>IF(Table13[[#This Row],[Số còn phải thu ĐK]]&lt;&gt;0,0,IF(Table13[[#This Row],[Phân loại]]="Bán hàng",Table13[[#This Row],[Tổng giá trị]],-Table13[[#This Row],[Tổng giá trị]]))</f>
        <v>1586110</v>
      </c>
      <c r="Q297" s="32">
        <f t="shared" si="44"/>
        <v>1586110</v>
      </c>
      <c r="R297" s="7">
        <f>Table13[[#This Row],[Số còn phải thu ĐK]]+Table13[[#This Row],[Giá Trị HD sau CK]]-Table13[[#This Row],[Số tiền đã thu]]</f>
        <v>0</v>
      </c>
      <c r="S297" s="6">
        <f>IF(Table13[[#This Row],[Ngày hóa đơn]]&lt;&gt;"",Table13[[#This Row],[Ngày hóa đơn]],IF(Table13[[#This Row],[Ngày hạch toán]]&lt;&gt;"",Table13[[#This Row],[Ngày hạch toán]],""))</f>
        <v>46036</v>
      </c>
      <c r="T297" s="7"/>
      <c r="U297" s="6">
        <f>IF(Table13[[#This Row],[Ngày tính CN]]="","",S297+T297)</f>
        <v>46036</v>
      </c>
      <c r="V297" s="32">
        <f ca="1">IF(Table13[[#This Row],[Hạn thanh toán]]="","",IF((U297-NOW())&lt;0,0,(U297-NOW())))</f>
        <v>0</v>
      </c>
      <c r="W297" s="32"/>
      <c r="X297" s="32" t="str">
        <f t="shared" ca="1" si="45"/>
        <v/>
      </c>
      <c r="Y297" s="2" t="str">
        <f t="shared" si="46"/>
        <v>Đã thanh toán</v>
      </c>
      <c r="Z297" s="42">
        <f t="shared" si="47"/>
        <v>46036</v>
      </c>
      <c r="AA297" s="42">
        <f t="shared" si="48"/>
        <v>46077</v>
      </c>
      <c r="AD297" s="2" t="str">
        <f>VLOOKUP($A297,MA_KH!$A:$Q,MA_KH!O$1,0)</f>
        <v>MEGA</v>
      </c>
      <c r="AE297" s="2" t="str">
        <f>VLOOKUP($A297,MA_KH!$A:$Q,MA_KH!P$1,0)</f>
        <v>CÔNG TY TNHH MM MEGA MARKET (VIỆT NAM)</v>
      </c>
      <c r="AG297" s="122" t="str">
        <f>Table13[[#This Row],[Số hóa đơn]]&amp;Table13[[#This Row],[Tổng giá trị]]</f>
        <v>000031191586110</v>
      </c>
    </row>
    <row r="298" spans="1:33" ht="25.5" customHeight="1">
      <c r="A298" s="54" t="s">
        <v>16292</v>
      </c>
      <c r="B298" s="54" t="s">
        <v>251</v>
      </c>
      <c r="C298" s="55" t="s">
        <v>16927</v>
      </c>
      <c r="D298" s="54" t="s">
        <v>16982</v>
      </c>
      <c r="E298" s="55">
        <f>IFERROR(VLOOKUP(AG298,Sheet3!B:F,5,0),Table1[[#This Row],[Ngày hạch toán]])</f>
        <v>46036</v>
      </c>
      <c r="F298" s="54" t="s">
        <v>19190</v>
      </c>
      <c r="G298" s="54" t="s">
        <v>16983</v>
      </c>
      <c r="H298" s="56">
        <v>1756405</v>
      </c>
      <c r="I298" s="63">
        <v>0</v>
      </c>
      <c r="J298" s="56">
        <v>140512</v>
      </c>
      <c r="K298" s="56">
        <v>1896917</v>
      </c>
      <c r="L298" s="64" t="s">
        <v>17236</v>
      </c>
      <c r="M298" s="6">
        <f>IFERROR(VLOOKUP(Table13[[#This Row],[Số hóa đơn]],'Chi tiết tt Mega gửi'!K:L,2,0),"")</f>
        <v>46077</v>
      </c>
      <c r="O298" s="32">
        <f>IF(Table13[[#This Row],[Phân loại]]="Tồn đầu kỳ",Table13[[#This Row],[Tổng giá trị]],0)</f>
        <v>0</v>
      </c>
      <c r="P298" s="7">
        <f>IF(Table13[[#This Row],[Số còn phải thu ĐK]]&lt;&gt;0,0,IF(Table13[[#This Row],[Phân loại]]="Bán hàng",Table13[[#This Row],[Tổng giá trị]],-Table13[[#This Row],[Tổng giá trị]]))</f>
        <v>1896917</v>
      </c>
      <c r="Q298" s="32">
        <f t="shared" si="44"/>
        <v>1896917</v>
      </c>
      <c r="R298" s="7">
        <f>Table13[[#This Row],[Số còn phải thu ĐK]]+Table13[[#This Row],[Giá Trị HD sau CK]]-Table13[[#This Row],[Số tiền đã thu]]</f>
        <v>0</v>
      </c>
      <c r="S298" s="6">
        <f>IF(Table13[[#This Row],[Ngày hóa đơn]]&lt;&gt;"",Table13[[#This Row],[Ngày hóa đơn]],IF(Table13[[#This Row],[Ngày hạch toán]]&lt;&gt;"",Table13[[#This Row],[Ngày hạch toán]],""))</f>
        <v>46036</v>
      </c>
      <c r="T298" s="7"/>
      <c r="U298" s="6">
        <f>IF(Table13[[#This Row],[Ngày tính CN]]="","",S298+T298)</f>
        <v>46036</v>
      </c>
      <c r="V298" s="32">
        <f ca="1">IF(Table13[[#This Row],[Hạn thanh toán]]="","",IF((U298-NOW())&lt;0,0,(U298-NOW())))</f>
        <v>0</v>
      </c>
      <c r="W298" s="32"/>
      <c r="X298" s="32" t="str">
        <f t="shared" ca="1" si="45"/>
        <v/>
      </c>
      <c r="Y298" s="2" t="str">
        <f t="shared" si="46"/>
        <v>Đã thanh toán</v>
      </c>
      <c r="Z298" s="42">
        <f t="shared" si="47"/>
        <v>46036</v>
      </c>
      <c r="AA298" s="42">
        <f t="shared" si="48"/>
        <v>46077</v>
      </c>
      <c r="AD298" s="2" t="str">
        <f>VLOOKUP($A298,MA_KH!$A:$Q,MA_KH!O$1,0)</f>
        <v>MEGA</v>
      </c>
      <c r="AE298" s="2" t="str">
        <f>VLOOKUP($A298,MA_KH!$A:$Q,MA_KH!P$1,0)</f>
        <v>CÔNG TY TNHH MM MEGA MARKET (VIỆT NAM)</v>
      </c>
      <c r="AG298" s="122" t="str">
        <f>Table13[[#This Row],[Số hóa đơn]]&amp;Table13[[#This Row],[Tổng giá trị]]</f>
        <v>000031201896917</v>
      </c>
    </row>
    <row r="299" spans="1:33" ht="25.5" customHeight="1">
      <c r="A299" s="54" t="s">
        <v>16308</v>
      </c>
      <c r="B299" s="54" t="s">
        <v>194</v>
      </c>
      <c r="C299" s="55" t="s">
        <v>16927</v>
      </c>
      <c r="D299" s="54" t="s">
        <v>16984</v>
      </c>
      <c r="E299" s="55">
        <f>IFERROR(VLOOKUP(AG299,Sheet3!B:F,5,0),Table1[[#This Row],[Ngày hạch toán]])</f>
        <v>46036</v>
      </c>
      <c r="F299" s="54" t="s">
        <v>19191</v>
      </c>
      <c r="G299" s="54" t="s">
        <v>16986</v>
      </c>
      <c r="H299" s="56">
        <v>13057840</v>
      </c>
      <c r="I299" s="63">
        <v>0</v>
      </c>
      <c r="J299" s="56">
        <v>1044627</v>
      </c>
      <c r="K299" s="56">
        <v>14102467</v>
      </c>
      <c r="L299" s="64" t="s">
        <v>17236</v>
      </c>
      <c r="M299" s="6">
        <f>IFERROR(VLOOKUP(Table13[[#This Row],[Số hóa đơn]],'Chi tiết tt Mega gửi'!K:L,2,0),"")</f>
        <v>46077</v>
      </c>
      <c r="O299" s="32">
        <f>IF(Table13[[#This Row],[Phân loại]]="Tồn đầu kỳ",Table13[[#This Row],[Tổng giá trị]],0)</f>
        <v>0</v>
      </c>
      <c r="P299" s="7">
        <f>IF(Table13[[#This Row],[Số còn phải thu ĐK]]&lt;&gt;0,0,IF(Table13[[#This Row],[Phân loại]]="Bán hàng",Table13[[#This Row],[Tổng giá trị]],-Table13[[#This Row],[Tổng giá trị]]))</f>
        <v>14102467</v>
      </c>
      <c r="Q299" s="32">
        <f t="shared" si="44"/>
        <v>14102467</v>
      </c>
      <c r="R299" s="7">
        <f>Table13[[#This Row],[Số còn phải thu ĐK]]+Table13[[#This Row],[Giá Trị HD sau CK]]-Table13[[#This Row],[Số tiền đã thu]]</f>
        <v>0</v>
      </c>
      <c r="S299" s="6">
        <f>IF(Table13[[#This Row],[Ngày hóa đơn]]&lt;&gt;"",Table13[[#This Row],[Ngày hóa đơn]],IF(Table13[[#This Row],[Ngày hạch toán]]&lt;&gt;"",Table13[[#This Row],[Ngày hạch toán]],""))</f>
        <v>46036</v>
      </c>
      <c r="T299" s="7"/>
      <c r="U299" s="6">
        <f>IF(Table13[[#This Row],[Ngày tính CN]]="","",S299+T299)</f>
        <v>46036</v>
      </c>
      <c r="V299" s="32">
        <f ca="1">IF(Table13[[#This Row],[Hạn thanh toán]]="","",IF((U299-NOW())&lt;0,0,(U299-NOW())))</f>
        <v>0</v>
      </c>
      <c r="W299" s="32"/>
      <c r="X299" s="32" t="str">
        <f t="shared" ca="1" si="45"/>
        <v/>
      </c>
      <c r="Y299" s="2" t="str">
        <f t="shared" si="46"/>
        <v>Đã thanh toán</v>
      </c>
      <c r="Z299" s="42">
        <f t="shared" si="47"/>
        <v>46036</v>
      </c>
      <c r="AA299" s="42">
        <f t="shared" si="48"/>
        <v>46077</v>
      </c>
      <c r="AD299" s="2" t="str">
        <f>VLOOKUP($A299,MA_KH!$A:$Q,MA_KH!O$1,0)</f>
        <v>MEGA</v>
      </c>
      <c r="AE299" s="2" t="str">
        <f>VLOOKUP($A299,MA_KH!$A:$Q,MA_KH!P$1,0)</f>
        <v>CÔNG TY TNHH MM MEGA MARKET (VIỆT NAM)</v>
      </c>
      <c r="AG299" s="122" t="str">
        <f>Table13[[#This Row],[Số hóa đơn]]&amp;Table13[[#This Row],[Tổng giá trị]]</f>
        <v>0000517214102467</v>
      </c>
    </row>
    <row r="300" spans="1:33" ht="25.5" hidden="1" customHeight="1">
      <c r="A300" s="54" t="s">
        <v>16303</v>
      </c>
      <c r="B300" s="54" t="s">
        <v>102</v>
      </c>
      <c r="C300" s="55" t="s">
        <v>16927</v>
      </c>
      <c r="D300" s="54" t="s">
        <v>16987</v>
      </c>
      <c r="E300" s="55">
        <v>46036</v>
      </c>
      <c r="F300" s="54" t="s">
        <v>19192</v>
      </c>
      <c r="G300" s="54" t="s">
        <v>16988</v>
      </c>
      <c r="H300" s="56">
        <v>446289</v>
      </c>
      <c r="I300" s="63">
        <v>0</v>
      </c>
      <c r="J300" s="56">
        <v>35703</v>
      </c>
      <c r="K300" s="56">
        <v>481992</v>
      </c>
      <c r="L300" s="64" t="s">
        <v>17238</v>
      </c>
      <c r="M300" s="6">
        <f>IFERROR(VLOOKUP(Table13[[#This Row],[Số hóa đơn]],'Chi tiết tt Mega gửi'!K:L,2,0),"")</f>
        <v>46048</v>
      </c>
      <c r="O300" s="32">
        <f>IF(Table13[[#This Row],[Phân loại]]="Tồn đầu kỳ",Table13[[#This Row],[Tổng giá trị]],0)</f>
        <v>0</v>
      </c>
      <c r="P300" s="7">
        <f>IF(Table13[[#This Row],[Số còn phải thu ĐK]]&lt;&gt;0,0,IF(Table13[[#This Row],[Phân loại]]="Bán hàng",Table13[[#This Row],[Tổng giá trị]],-Table13[[#This Row],[Tổng giá trị]]))</f>
        <v>-481992</v>
      </c>
      <c r="Q300" s="32">
        <f t="shared" si="44"/>
        <v>-481992</v>
      </c>
      <c r="R300" s="7">
        <f>Table13[[#This Row],[Số còn phải thu ĐK]]+Table13[[#This Row],[Giá Trị HD sau CK]]-Table13[[#This Row],[Số tiền đã thu]]</f>
        <v>0</v>
      </c>
      <c r="S300" s="6">
        <f>IF(Table13[[#This Row],[Ngày hóa đơn]]&lt;&gt;"",Table13[[#This Row],[Ngày hóa đơn]],IF(Table13[[#This Row],[Ngày hạch toán]]&lt;&gt;"",Table13[[#This Row],[Ngày hạch toán]],""))</f>
        <v>46036</v>
      </c>
      <c r="T300" s="7"/>
      <c r="U300" s="6">
        <f>IF(Table13[[#This Row],[Ngày tính CN]]="","",S300+T300)</f>
        <v>46036</v>
      </c>
      <c r="V300" s="32">
        <f ca="1">IF(Table13[[#This Row],[Hạn thanh toán]]="","",IF((U300-NOW())&lt;0,0,(U300-NOW())))</f>
        <v>0</v>
      </c>
      <c r="W300" s="32"/>
      <c r="X300" s="32" t="str">
        <f t="shared" ca="1" si="45"/>
        <v/>
      </c>
      <c r="Y300" s="2" t="str">
        <f t="shared" si="46"/>
        <v>Đã thanh toán</v>
      </c>
      <c r="Z300" s="42">
        <f t="shared" si="47"/>
        <v>46036</v>
      </c>
      <c r="AA300" s="42">
        <f t="shared" si="48"/>
        <v>46048</v>
      </c>
      <c r="AD300" s="2" t="str">
        <f>VLOOKUP($A300,MA_KH!$A:$Q,MA_KH!O$1,0)</f>
        <v>MEGA</v>
      </c>
      <c r="AE300" s="2" t="str">
        <f>VLOOKUP($A300,MA_KH!$A:$Q,MA_KH!P$1,0)</f>
        <v>CÔNG TY TNHH MM MEGA MARKET (VIỆT NAM)</v>
      </c>
      <c r="AG300" s="122" t="str">
        <f>Table13[[#This Row],[Số hóa đơn]]&amp;Table13[[#This Row],[Tổng giá trị]]</f>
        <v>00000025481992</v>
      </c>
    </row>
    <row r="301" spans="1:33" ht="25.5" hidden="1" customHeight="1">
      <c r="A301" s="54" t="s">
        <v>16295</v>
      </c>
      <c r="B301" s="54" t="s">
        <v>198</v>
      </c>
      <c r="C301" s="55" t="s">
        <v>16927</v>
      </c>
      <c r="D301" s="54" t="s">
        <v>16989</v>
      </c>
      <c r="E301" s="55">
        <v>46036</v>
      </c>
      <c r="F301" s="54" t="s">
        <v>19193</v>
      </c>
      <c r="G301" s="54" t="s">
        <v>16990</v>
      </c>
      <c r="H301" s="56">
        <v>546790</v>
      </c>
      <c r="I301" s="63">
        <v>0</v>
      </c>
      <c r="J301" s="56">
        <v>43743</v>
      </c>
      <c r="K301" s="56">
        <v>590533</v>
      </c>
      <c r="L301" s="64" t="s">
        <v>17238</v>
      </c>
      <c r="M301" s="6">
        <f>IFERROR(VLOOKUP(Table13[[#This Row],[Số hóa đơn]],'Chi tiết tt Mega gửi'!K:L,2,0),"")</f>
        <v>46048</v>
      </c>
      <c r="O301" s="32">
        <f>IF(Table13[[#This Row],[Phân loại]]="Tồn đầu kỳ",Table13[[#This Row],[Tổng giá trị]],0)</f>
        <v>0</v>
      </c>
      <c r="P301" s="7">
        <f>IF(Table13[[#This Row],[Số còn phải thu ĐK]]&lt;&gt;0,0,IF(Table13[[#This Row],[Phân loại]]="Bán hàng",Table13[[#This Row],[Tổng giá trị]],-Table13[[#This Row],[Tổng giá trị]]))</f>
        <v>-590533</v>
      </c>
      <c r="Q301" s="32">
        <f t="shared" si="44"/>
        <v>-590533</v>
      </c>
      <c r="R301" s="7">
        <f>Table13[[#This Row],[Số còn phải thu ĐK]]+Table13[[#This Row],[Giá Trị HD sau CK]]-Table13[[#This Row],[Số tiền đã thu]]</f>
        <v>0</v>
      </c>
      <c r="S301" s="6">
        <f>IF(Table13[[#This Row],[Ngày hóa đơn]]&lt;&gt;"",Table13[[#This Row],[Ngày hóa đơn]],IF(Table13[[#This Row],[Ngày hạch toán]]&lt;&gt;"",Table13[[#This Row],[Ngày hạch toán]],""))</f>
        <v>46036</v>
      </c>
      <c r="T301" s="7"/>
      <c r="U301" s="6">
        <f>IF(Table13[[#This Row],[Ngày tính CN]]="","",S301+T301)</f>
        <v>46036</v>
      </c>
      <c r="V301" s="32">
        <f ca="1">IF(Table13[[#This Row],[Hạn thanh toán]]="","",IF((U301-NOW())&lt;0,0,(U301-NOW())))</f>
        <v>0</v>
      </c>
      <c r="W301" s="32"/>
      <c r="X301" s="32" t="str">
        <f t="shared" ca="1" si="45"/>
        <v/>
      </c>
      <c r="Y301" s="2" t="str">
        <f t="shared" si="46"/>
        <v>Đã thanh toán</v>
      </c>
      <c r="Z301" s="42">
        <f t="shared" si="47"/>
        <v>46036</v>
      </c>
      <c r="AA301" s="42">
        <f t="shared" si="48"/>
        <v>46048</v>
      </c>
      <c r="AD301" s="2" t="str">
        <f>VLOOKUP($A301,MA_KH!$A:$Q,MA_KH!O$1,0)</f>
        <v>MEGA</v>
      </c>
      <c r="AE301" s="2" t="str">
        <f>VLOOKUP($A301,MA_KH!$A:$Q,MA_KH!P$1,0)</f>
        <v>CÔNG TY TNHH MM MEGA MARKET (VIỆT NAM)</v>
      </c>
      <c r="AG301" s="122" t="str">
        <f>Table13[[#This Row],[Số hóa đơn]]&amp;Table13[[#This Row],[Tổng giá trị]]</f>
        <v>00000009590533</v>
      </c>
    </row>
    <row r="302" spans="1:33" ht="25.5" hidden="1" customHeight="1">
      <c r="A302" s="54" t="s">
        <v>16295</v>
      </c>
      <c r="B302" s="54" t="s">
        <v>198</v>
      </c>
      <c r="C302" s="55" t="s">
        <v>16927</v>
      </c>
      <c r="D302" s="54" t="s">
        <v>16991</v>
      </c>
      <c r="E302" s="55">
        <v>46036</v>
      </c>
      <c r="F302" s="54" t="s">
        <v>19194</v>
      </c>
      <c r="G302" s="54" t="s">
        <v>16990</v>
      </c>
      <c r="H302" s="56">
        <v>664944</v>
      </c>
      <c r="I302" s="63">
        <v>0</v>
      </c>
      <c r="J302" s="56">
        <v>53195</v>
      </c>
      <c r="K302" s="56">
        <v>718139</v>
      </c>
      <c r="L302" s="64" t="s">
        <v>17238</v>
      </c>
      <c r="M302" s="6">
        <f>IFERROR(VLOOKUP(Table13[[#This Row],[Số hóa đơn]],'Chi tiết tt Mega gửi'!K:L,2,0),"")</f>
        <v>46048</v>
      </c>
      <c r="O302" s="32">
        <f>IF(Table13[[#This Row],[Phân loại]]="Tồn đầu kỳ",Table13[[#This Row],[Tổng giá trị]],0)</f>
        <v>0</v>
      </c>
      <c r="P302" s="7">
        <f>IF(Table13[[#This Row],[Số còn phải thu ĐK]]&lt;&gt;0,0,IF(Table13[[#This Row],[Phân loại]]="Bán hàng",Table13[[#This Row],[Tổng giá trị]],-Table13[[#This Row],[Tổng giá trị]]))</f>
        <v>-718139</v>
      </c>
      <c r="Q302" s="32">
        <f t="shared" si="44"/>
        <v>-718139</v>
      </c>
      <c r="R302" s="7">
        <f>Table13[[#This Row],[Số còn phải thu ĐK]]+Table13[[#This Row],[Giá Trị HD sau CK]]-Table13[[#This Row],[Số tiền đã thu]]</f>
        <v>0</v>
      </c>
      <c r="S302" s="6">
        <f>IF(Table13[[#This Row],[Ngày hóa đơn]]&lt;&gt;"",Table13[[#This Row],[Ngày hóa đơn]],IF(Table13[[#This Row],[Ngày hạch toán]]&lt;&gt;"",Table13[[#This Row],[Ngày hạch toán]],""))</f>
        <v>46036</v>
      </c>
      <c r="T302" s="7"/>
      <c r="U302" s="6">
        <f>IF(Table13[[#This Row],[Ngày tính CN]]="","",S302+T302)</f>
        <v>46036</v>
      </c>
      <c r="V302" s="32">
        <f ca="1">IF(Table13[[#This Row],[Hạn thanh toán]]="","",IF((U302-NOW())&lt;0,0,(U302-NOW())))</f>
        <v>0</v>
      </c>
      <c r="W302" s="32"/>
      <c r="X302" s="32" t="str">
        <f t="shared" ca="1" si="45"/>
        <v/>
      </c>
      <c r="Y302" s="2" t="str">
        <f t="shared" si="46"/>
        <v>Đã thanh toán</v>
      </c>
      <c r="Z302" s="42">
        <f t="shared" si="47"/>
        <v>46036</v>
      </c>
      <c r="AA302" s="42">
        <f t="shared" si="48"/>
        <v>46048</v>
      </c>
      <c r="AD302" s="2" t="str">
        <f>VLOOKUP($A302,MA_KH!$A:$Q,MA_KH!O$1,0)</f>
        <v>MEGA</v>
      </c>
      <c r="AE302" s="2" t="str">
        <f>VLOOKUP($A302,MA_KH!$A:$Q,MA_KH!P$1,0)</f>
        <v>CÔNG TY TNHH MM MEGA MARKET (VIỆT NAM)</v>
      </c>
      <c r="AG302" s="122" t="str">
        <f>Table13[[#This Row],[Số hóa đơn]]&amp;Table13[[#This Row],[Tổng giá trị]]</f>
        <v>00000015718139</v>
      </c>
    </row>
    <row r="303" spans="1:33" ht="25.5" hidden="1" customHeight="1">
      <c r="A303" s="54" t="s">
        <v>16289</v>
      </c>
      <c r="B303" s="54" t="s">
        <v>296</v>
      </c>
      <c r="C303" s="55" t="s">
        <v>16927</v>
      </c>
      <c r="D303" s="54" t="s">
        <v>16992</v>
      </c>
      <c r="E303" s="55">
        <v>46036</v>
      </c>
      <c r="F303" s="54" t="s">
        <v>19195</v>
      </c>
      <c r="G303" s="54" t="s">
        <v>16824</v>
      </c>
      <c r="H303" s="56">
        <v>2403442</v>
      </c>
      <c r="I303" s="63">
        <v>0</v>
      </c>
      <c r="J303" s="56">
        <v>192275</v>
      </c>
      <c r="K303" s="56">
        <v>2595717</v>
      </c>
      <c r="L303" s="64" t="s">
        <v>17238</v>
      </c>
      <c r="M303" s="6">
        <f>IFERROR(VLOOKUP(Table13[[#This Row],[Số hóa đơn]],'Chi tiết tt Mega gửi'!K:L,2,0),"")</f>
        <v>46048</v>
      </c>
      <c r="O303" s="32">
        <f>IF(Table13[[#This Row],[Phân loại]]="Tồn đầu kỳ",Table13[[#This Row],[Tổng giá trị]],0)</f>
        <v>0</v>
      </c>
      <c r="P303" s="7">
        <f>IF(Table13[[#This Row],[Số còn phải thu ĐK]]&lt;&gt;0,0,IF(Table13[[#This Row],[Phân loại]]="Bán hàng",Table13[[#This Row],[Tổng giá trị]],-Table13[[#This Row],[Tổng giá trị]]))</f>
        <v>-2595717</v>
      </c>
      <c r="Q303" s="32">
        <f t="shared" si="44"/>
        <v>-2595717</v>
      </c>
      <c r="R303" s="7">
        <f>Table13[[#This Row],[Số còn phải thu ĐK]]+Table13[[#This Row],[Giá Trị HD sau CK]]-Table13[[#This Row],[Số tiền đã thu]]</f>
        <v>0</v>
      </c>
      <c r="S303" s="6">
        <f>IF(Table13[[#This Row],[Ngày hóa đơn]]&lt;&gt;"",Table13[[#This Row],[Ngày hóa đơn]],IF(Table13[[#This Row],[Ngày hạch toán]]&lt;&gt;"",Table13[[#This Row],[Ngày hạch toán]],""))</f>
        <v>46036</v>
      </c>
      <c r="T303" s="7"/>
      <c r="U303" s="6">
        <f>IF(Table13[[#This Row],[Ngày tính CN]]="","",S303+T303)</f>
        <v>46036</v>
      </c>
      <c r="V303" s="32">
        <f ca="1">IF(Table13[[#This Row],[Hạn thanh toán]]="","",IF((U303-NOW())&lt;0,0,(U303-NOW())))</f>
        <v>0</v>
      </c>
      <c r="W303" s="32"/>
      <c r="X303" s="32" t="str">
        <f t="shared" ca="1" si="45"/>
        <v/>
      </c>
      <c r="Y303" s="2" t="str">
        <f t="shared" si="46"/>
        <v>Đã thanh toán</v>
      </c>
      <c r="Z303" s="42">
        <f t="shared" si="47"/>
        <v>46036</v>
      </c>
      <c r="AA303" s="42">
        <f t="shared" si="48"/>
        <v>46048</v>
      </c>
      <c r="AD303" s="2" t="str">
        <f>VLOOKUP($A303,MA_KH!$A:$Q,MA_KH!O$1,0)</f>
        <v>MEGA</v>
      </c>
      <c r="AE303" s="2" t="str">
        <f>VLOOKUP($A303,MA_KH!$A:$Q,MA_KH!P$1,0)</f>
        <v>CÔNG TY TNHH MM MEGA MARKET (VIỆT NAM)</v>
      </c>
      <c r="AG303" s="122" t="str">
        <f>Table13[[#This Row],[Số hóa đơn]]&amp;Table13[[#This Row],[Tổng giá trị]]</f>
        <v>000000272595717</v>
      </c>
    </row>
    <row r="304" spans="1:33" ht="25.5" customHeight="1">
      <c r="A304" s="54" t="s">
        <v>16300</v>
      </c>
      <c r="B304" s="54" t="s">
        <v>7238</v>
      </c>
      <c r="C304" s="55" t="s">
        <v>16949</v>
      </c>
      <c r="D304" s="54" t="s">
        <v>16993</v>
      </c>
      <c r="E304" s="55">
        <f>IFERROR(VLOOKUP(AG304,Sheet3!B:F,5,0),Table1[[#This Row],[Ngày hạch toán]])</f>
        <v>46037</v>
      </c>
      <c r="F304" s="54" t="s">
        <v>19196</v>
      </c>
      <c r="G304" s="54" t="s">
        <v>16995</v>
      </c>
      <c r="H304" s="56">
        <v>725000</v>
      </c>
      <c r="I304" s="63">
        <v>0</v>
      </c>
      <c r="J304" s="56">
        <v>58000</v>
      </c>
      <c r="K304" s="56">
        <v>783000</v>
      </c>
      <c r="L304" s="64" t="s">
        <v>17236</v>
      </c>
      <c r="M304" s="6">
        <f>IFERROR(VLOOKUP(Table13[[#This Row],[Số hóa đơn]],'Chi tiết tt Mega gửi'!K:L,2,0),"")</f>
        <v>46077</v>
      </c>
      <c r="O304" s="32">
        <f>IF(Table13[[#This Row],[Phân loại]]="Tồn đầu kỳ",Table13[[#This Row],[Tổng giá trị]],0)</f>
        <v>0</v>
      </c>
      <c r="P304" s="7">
        <f>IF(Table13[[#This Row],[Số còn phải thu ĐK]]&lt;&gt;0,0,IF(Table13[[#This Row],[Phân loại]]="Bán hàng",Table13[[#This Row],[Tổng giá trị]],-Table13[[#This Row],[Tổng giá trị]]))</f>
        <v>783000</v>
      </c>
      <c r="Q304" s="32">
        <f t="shared" si="44"/>
        <v>783000</v>
      </c>
      <c r="R304" s="7">
        <f>Table13[[#This Row],[Số còn phải thu ĐK]]+Table13[[#This Row],[Giá Trị HD sau CK]]-Table13[[#This Row],[Số tiền đã thu]]</f>
        <v>0</v>
      </c>
      <c r="S304" s="6">
        <f>IF(Table13[[#This Row],[Ngày hóa đơn]]&lt;&gt;"",Table13[[#This Row],[Ngày hóa đơn]],IF(Table13[[#This Row],[Ngày hạch toán]]&lt;&gt;"",Table13[[#This Row],[Ngày hạch toán]],""))</f>
        <v>46037</v>
      </c>
      <c r="T304" s="7"/>
      <c r="U304" s="6">
        <f>IF(Table13[[#This Row],[Ngày tính CN]]="","",S304+T304)</f>
        <v>46037</v>
      </c>
      <c r="V304" s="32">
        <f ca="1">IF(Table13[[#This Row],[Hạn thanh toán]]="","",IF((U304-NOW())&lt;0,0,(U304-NOW())))</f>
        <v>0</v>
      </c>
      <c r="W304" s="32"/>
      <c r="X304" s="32" t="str">
        <f t="shared" ca="1" si="45"/>
        <v/>
      </c>
      <c r="Y304" s="2" t="str">
        <f t="shared" si="46"/>
        <v>Đã thanh toán</v>
      </c>
      <c r="Z304" s="42">
        <f t="shared" si="47"/>
        <v>46037</v>
      </c>
      <c r="AA304" s="42">
        <f t="shared" si="48"/>
        <v>46077</v>
      </c>
      <c r="AD304" s="2" t="str">
        <f>VLOOKUP($A304,MA_KH!$A:$Q,MA_KH!O$1,0)</f>
        <v>MEGA</v>
      </c>
      <c r="AE304" s="2" t="str">
        <f>VLOOKUP($A304,MA_KH!$A:$Q,MA_KH!P$1,0)</f>
        <v>CÔNG TY TNHH MM MEGA MARKET (VIỆT NAM)</v>
      </c>
      <c r="AG304" s="122" t="str">
        <f>Table13[[#This Row],[Số hóa đơn]]&amp;Table13[[#This Row],[Tổng giá trị]]</f>
        <v>00003928783000</v>
      </c>
    </row>
    <row r="305" spans="1:33" ht="25.5" customHeight="1">
      <c r="A305" s="54" t="s">
        <v>16300</v>
      </c>
      <c r="B305" s="54" t="s">
        <v>7238</v>
      </c>
      <c r="C305" s="55" t="s">
        <v>16949</v>
      </c>
      <c r="D305" s="54" t="s">
        <v>16996</v>
      </c>
      <c r="E305" s="55">
        <f>IFERROR(VLOOKUP(AG305,Sheet3!B:F,5,0),Table1[[#This Row],[Ngày hạch toán]])</f>
        <v>46037</v>
      </c>
      <c r="F305" s="54" t="s">
        <v>19197</v>
      </c>
      <c r="G305" s="54" t="s">
        <v>16997</v>
      </c>
      <c r="H305" s="56">
        <v>13700900</v>
      </c>
      <c r="I305" s="63">
        <v>0</v>
      </c>
      <c r="J305" s="56">
        <v>1096072</v>
      </c>
      <c r="K305" s="56">
        <v>14796972</v>
      </c>
      <c r="L305" s="64" t="s">
        <v>17236</v>
      </c>
      <c r="M305" s="6">
        <f>IFERROR(VLOOKUP(Table13[[#This Row],[Số hóa đơn]],'Chi tiết tt Mega gửi'!K:L,2,0),"")</f>
        <v>46077</v>
      </c>
      <c r="O305" s="32">
        <f>IF(Table13[[#This Row],[Phân loại]]="Tồn đầu kỳ",Table13[[#This Row],[Tổng giá trị]],0)</f>
        <v>0</v>
      </c>
      <c r="P305" s="7">
        <f>IF(Table13[[#This Row],[Số còn phải thu ĐK]]&lt;&gt;0,0,IF(Table13[[#This Row],[Phân loại]]="Bán hàng",Table13[[#This Row],[Tổng giá trị]],-Table13[[#This Row],[Tổng giá trị]]))</f>
        <v>14796972</v>
      </c>
      <c r="Q305" s="32">
        <f t="shared" si="44"/>
        <v>14796972</v>
      </c>
      <c r="R305" s="7">
        <f>Table13[[#This Row],[Số còn phải thu ĐK]]+Table13[[#This Row],[Giá Trị HD sau CK]]-Table13[[#This Row],[Số tiền đã thu]]</f>
        <v>0</v>
      </c>
      <c r="S305" s="6">
        <f>IF(Table13[[#This Row],[Ngày hóa đơn]]&lt;&gt;"",Table13[[#This Row],[Ngày hóa đơn]],IF(Table13[[#This Row],[Ngày hạch toán]]&lt;&gt;"",Table13[[#This Row],[Ngày hạch toán]],""))</f>
        <v>46037</v>
      </c>
      <c r="T305" s="7"/>
      <c r="U305" s="6">
        <f>IF(Table13[[#This Row],[Ngày tính CN]]="","",S305+T305)</f>
        <v>46037</v>
      </c>
      <c r="V305" s="32">
        <f ca="1">IF(Table13[[#This Row],[Hạn thanh toán]]="","",IF((U305-NOW())&lt;0,0,(U305-NOW())))</f>
        <v>0</v>
      </c>
      <c r="W305" s="32"/>
      <c r="X305" s="32" t="str">
        <f t="shared" ca="1" si="45"/>
        <v/>
      </c>
      <c r="Y305" s="2" t="str">
        <f t="shared" si="46"/>
        <v>Đã thanh toán</v>
      </c>
      <c r="Z305" s="42">
        <f t="shared" si="47"/>
        <v>46037</v>
      </c>
      <c r="AA305" s="42">
        <f t="shared" si="48"/>
        <v>46077</v>
      </c>
      <c r="AD305" s="2" t="str">
        <f>VLOOKUP($A305,MA_KH!$A:$Q,MA_KH!O$1,0)</f>
        <v>MEGA</v>
      </c>
      <c r="AE305" s="2" t="str">
        <f>VLOOKUP($A305,MA_KH!$A:$Q,MA_KH!P$1,0)</f>
        <v>CÔNG TY TNHH MM MEGA MARKET (VIỆT NAM)</v>
      </c>
      <c r="AG305" s="122" t="str">
        <f>Table13[[#This Row],[Số hóa đơn]]&amp;Table13[[#This Row],[Tổng giá trị]]</f>
        <v>0000392914796972</v>
      </c>
    </row>
    <row r="306" spans="1:33" ht="25.5" customHeight="1">
      <c r="A306" s="54" t="s">
        <v>16301</v>
      </c>
      <c r="B306" s="54" t="s">
        <v>7241</v>
      </c>
      <c r="C306" s="55" t="s">
        <v>16949</v>
      </c>
      <c r="D306" s="54" t="s">
        <v>16998</v>
      </c>
      <c r="E306" s="55">
        <f>IFERROR(VLOOKUP(AG306,Sheet3!B:F,5,0),Table1[[#This Row],[Ngày hạch toán]])</f>
        <v>46037</v>
      </c>
      <c r="F306" s="54" t="s">
        <v>19198</v>
      </c>
      <c r="G306" s="54" t="s">
        <v>16999</v>
      </c>
      <c r="H306" s="56">
        <v>725000</v>
      </c>
      <c r="I306" s="63">
        <v>0</v>
      </c>
      <c r="J306" s="56">
        <v>58000</v>
      </c>
      <c r="K306" s="56">
        <v>783000</v>
      </c>
      <c r="L306" s="64" t="s">
        <v>17236</v>
      </c>
      <c r="M306" s="6">
        <f>IFERROR(VLOOKUP(Table13[[#This Row],[Số hóa đơn]],'Chi tiết tt Mega gửi'!K:L,2,0),"")</f>
        <v>46077</v>
      </c>
      <c r="O306" s="32">
        <f>IF(Table13[[#This Row],[Phân loại]]="Tồn đầu kỳ",Table13[[#This Row],[Tổng giá trị]],0)</f>
        <v>0</v>
      </c>
      <c r="P306" s="7">
        <f>IF(Table13[[#This Row],[Số còn phải thu ĐK]]&lt;&gt;0,0,IF(Table13[[#This Row],[Phân loại]]="Bán hàng",Table13[[#This Row],[Tổng giá trị]],-Table13[[#This Row],[Tổng giá trị]]))</f>
        <v>783000</v>
      </c>
      <c r="Q306" s="32">
        <f t="shared" si="44"/>
        <v>783000</v>
      </c>
      <c r="R306" s="7">
        <f>Table13[[#This Row],[Số còn phải thu ĐK]]+Table13[[#This Row],[Giá Trị HD sau CK]]-Table13[[#This Row],[Số tiền đã thu]]</f>
        <v>0</v>
      </c>
      <c r="S306" s="6">
        <f>IF(Table13[[#This Row],[Ngày hóa đơn]]&lt;&gt;"",Table13[[#This Row],[Ngày hóa đơn]],IF(Table13[[#This Row],[Ngày hạch toán]]&lt;&gt;"",Table13[[#This Row],[Ngày hạch toán]],""))</f>
        <v>46037</v>
      </c>
      <c r="T306" s="7"/>
      <c r="U306" s="6">
        <f>IF(Table13[[#This Row],[Ngày tính CN]]="","",S306+T306)</f>
        <v>46037</v>
      </c>
      <c r="V306" s="32">
        <f ca="1">IF(Table13[[#This Row],[Hạn thanh toán]]="","",IF((U306-NOW())&lt;0,0,(U306-NOW())))</f>
        <v>0</v>
      </c>
      <c r="W306" s="32"/>
      <c r="X306" s="32" t="str">
        <f t="shared" ca="1" si="45"/>
        <v/>
      </c>
      <c r="Y306" s="2" t="str">
        <f t="shared" si="46"/>
        <v>Đã thanh toán</v>
      </c>
      <c r="Z306" s="42">
        <f t="shared" si="47"/>
        <v>46037</v>
      </c>
      <c r="AA306" s="42">
        <f t="shared" si="48"/>
        <v>46077</v>
      </c>
      <c r="AD306" s="2" t="str">
        <f>VLOOKUP($A306,MA_KH!$A:$Q,MA_KH!O$1,0)</f>
        <v>MEGA</v>
      </c>
      <c r="AE306" s="2" t="str">
        <f>VLOOKUP($A306,MA_KH!$A:$Q,MA_KH!P$1,0)</f>
        <v>CÔNG TY TNHH MM MEGA MARKET (VIỆT NAM)</v>
      </c>
      <c r="AG306" s="122" t="str">
        <f>Table13[[#This Row],[Số hóa đơn]]&amp;Table13[[#This Row],[Tổng giá trị]]</f>
        <v>00003931783000</v>
      </c>
    </row>
    <row r="307" spans="1:33" ht="25.5" customHeight="1">
      <c r="A307" s="54" t="s">
        <v>16301</v>
      </c>
      <c r="B307" s="54" t="s">
        <v>7241</v>
      </c>
      <c r="C307" s="55" t="s">
        <v>16949</v>
      </c>
      <c r="D307" s="54" t="s">
        <v>17000</v>
      </c>
      <c r="E307" s="55">
        <f>IFERROR(VLOOKUP(AG307,Sheet3!B:F,5,0),Table1[[#This Row],[Ngày hạch toán]])</f>
        <v>46037</v>
      </c>
      <c r="F307" s="54" t="s">
        <v>19199</v>
      </c>
      <c r="G307" s="54" t="s">
        <v>17001</v>
      </c>
      <c r="H307" s="56">
        <v>1468620</v>
      </c>
      <c r="I307" s="63">
        <v>0</v>
      </c>
      <c r="J307" s="56">
        <v>117490</v>
      </c>
      <c r="K307" s="56">
        <v>1586110</v>
      </c>
      <c r="L307" s="64" t="s">
        <v>17236</v>
      </c>
      <c r="M307" s="6">
        <f>IFERROR(VLOOKUP(Table13[[#This Row],[Số hóa đơn]],'Chi tiết tt Mega gửi'!K:L,2,0),"")</f>
        <v>46077</v>
      </c>
      <c r="O307" s="32">
        <f>IF(Table13[[#This Row],[Phân loại]]="Tồn đầu kỳ",Table13[[#This Row],[Tổng giá trị]],0)</f>
        <v>0</v>
      </c>
      <c r="P307" s="7">
        <f>IF(Table13[[#This Row],[Số còn phải thu ĐK]]&lt;&gt;0,0,IF(Table13[[#This Row],[Phân loại]]="Bán hàng",Table13[[#This Row],[Tổng giá trị]],-Table13[[#This Row],[Tổng giá trị]]))</f>
        <v>1586110</v>
      </c>
      <c r="Q307" s="32">
        <f t="shared" si="44"/>
        <v>1586110</v>
      </c>
      <c r="R307" s="7">
        <f>Table13[[#This Row],[Số còn phải thu ĐK]]+Table13[[#This Row],[Giá Trị HD sau CK]]-Table13[[#This Row],[Số tiền đã thu]]</f>
        <v>0</v>
      </c>
      <c r="S307" s="6">
        <f>IF(Table13[[#This Row],[Ngày hóa đơn]]&lt;&gt;"",Table13[[#This Row],[Ngày hóa đơn]],IF(Table13[[#This Row],[Ngày hạch toán]]&lt;&gt;"",Table13[[#This Row],[Ngày hạch toán]],""))</f>
        <v>46037</v>
      </c>
      <c r="T307" s="7"/>
      <c r="U307" s="6">
        <f>IF(Table13[[#This Row],[Ngày tính CN]]="","",S307+T307)</f>
        <v>46037</v>
      </c>
      <c r="V307" s="32">
        <f ca="1">IF(Table13[[#This Row],[Hạn thanh toán]]="","",IF((U307-NOW())&lt;0,0,(U307-NOW())))</f>
        <v>0</v>
      </c>
      <c r="W307" s="32"/>
      <c r="X307" s="32" t="str">
        <f t="shared" ca="1" si="45"/>
        <v/>
      </c>
      <c r="Y307" s="2" t="str">
        <f t="shared" si="46"/>
        <v>Đã thanh toán</v>
      </c>
      <c r="Z307" s="42">
        <f t="shared" si="47"/>
        <v>46037</v>
      </c>
      <c r="AA307" s="42">
        <f t="shared" si="48"/>
        <v>46077</v>
      </c>
      <c r="AD307" s="2" t="str">
        <f>VLOOKUP($A307,MA_KH!$A:$Q,MA_KH!O$1,0)</f>
        <v>MEGA</v>
      </c>
      <c r="AE307" s="2" t="str">
        <f>VLOOKUP($A307,MA_KH!$A:$Q,MA_KH!P$1,0)</f>
        <v>CÔNG TY TNHH MM MEGA MARKET (VIỆT NAM)</v>
      </c>
      <c r="AG307" s="122" t="str">
        <f>Table13[[#This Row],[Số hóa đơn]]&amp;Table13[[#This Row],[Tổng giá trị]]</f>
        <v>000039321586110</v>
      </c>
    </row>
    <row r="308" spans="1:33" ht="25.5" customHeight="1">
      <c r="A308" s="54" t="s">
        <v>7306</v>
      </c>
      <c r="B308" s="54" t="s">
        <v>7307</v>
      </c>
      <c r="C308" s="55" t="s">
        <v>16949</v>
      </c>
      <c r="D308" s="54" t="s">
        <v>17002</v>
      </c>
      <c r="E308" s="55">
        <f>IFERROR(VLOOKUP(AG308,Sheet3!B:F,5,0),Table1[[#This Row],[Ngày hạch toán]])</f>
        <v>46037</v>
      </c>
      <c r="F308" s="54" t="s">
        <v>19200</v>
      </c>
      <c r="G308" s="54" t="s">
        <v>17003</v>
      </c>
      <c r="H308" s="56">
        <v>19262210</v>
      </c>
      <c r="I308" s="63">
        <v>0</v>
      </c>
      <c r="J308" s="56">
        <v>1540977</v>
      </c>
      <c r="K308" s="56">
        <v>20803187</v>
      </c>
      <c r="L308" s="64" t="s">
        <v>17236</v>
      </c>
      <c r="M308" s="6">
        <f>IFERROR(VLOOKUP(Table13[[#This Row],[Số hóa đơn]],'Chi tiết tt Mega gửi'!K:L,2,0),"")</f>
        <v>46077</v>
      </c>
      <c r="O308" s="32">
        <f>IF(Table13[[#This Row],[Phân loại]]="Tồn đầu kỳ",Table13[[#This Row],[Tổng giá trị]],0)</f>
        <v>0</v>
      </c>
      <c r="P308" s="7">
        <f>IF(Table13[[#This Row],[Số còn phải thu ĐK]]&lt;&gt;0,0,IF(Table13[[#This Row],[Phân loại]]="Bán hàng",Table13[[#This Row],[Tổng giá trị]],-Table13[[#This Row],[Tổng giá trị]]))</f>
        <v>20803187</v>
      </c>
      <c r="Q308" s="32">
        <f t="shared" si="44"/>
        <v>20803187</v>
      </c>
      <c r="R308" s="7">
        <f>Table13[[#This Row],[Số còn phải thu ĐK]]+Table13[[#This Row],[Giá Trị HD sau CK]]-Table13[[#This Row],[Số tiền đã thu]]</f>
        <v>0</v>
      </c>
      <c r="S308" s="6">
        <f>IF(Table13[[#This Row],[Ngày hóa đơn]]&lt;&gt;"",Table13[[#This Row],[Ngày hóa đơn]],IF(Table13[[#This Row],[Ngày hạch toán]]&lt;&gt;"",Table13[[#This Row],[Ngày hạch toán]],""))</f>
        <v>46037</v>
      </c>
      <c r="T308" s="7"/>
      <c r="U308" s="6">
        <f>IF(Table13[[#This Row],[Ngày tính CN]]="","",S308+T308)</f>
        <v>46037</v>
      </c>
      <c r="V308" s="32">
        <f ca="1">IF(Table13[[#This Row],[Hạn thanh toán]]="","",IF((U308-NOW())&lt;0,0,(U308-NOW())))</f>
        <v>0</v>
      </c>
      <c r="W308" s="32"/>
      <c r="X308" s="32" t="str">
        <f t="shared" ca="1" si="45"/>
        <v/>
      </c>
      <c r="Y308" s="2" t="str">
        <f t="shared" si="46"/>
        <v>Đã thanh toán</v>
      </c>
      <c r="Z308" s="42">
        <f t="shared" si="47"/>
        <v>46037</v>
      </c>
      <c r="AA308" s="42">
        <f t="shared" si="48"/>
        <v>46077</v>
      </c>
      <c r="AD308" s="2" t="str">
        <f>VLOOKUP($A308,MA_KH!$A:$Q,MA_KH!O$1,0)</f>
        <v>MEGA</v>
      </c>
      <c r="AE308" s="2" t="str">
        <f>VLOOKUP($A308,MA_KH!$A:$Q,MA_KH!P$1,0)</f>
        <v>CÔNG TY TNHH MM MEGA MARKET (VIỆT NAM)</v>
      </c>
      <c r="AG308" s="122" t="str">
        <f>Table13[[#This Row],[Số hóa đơn]]&amp;Table13[[#This Row],[Tổng giá trị]]</f>
        <v>0000393320803187</v>
      </c>
    </row>
    <row r="309" spans="1:33" ht="25.5" customHeight="1">
      <c r="A309" s="54" t="s">
        <v>7306</v>
      </c>
      <c r="B309" s="54" t="s">
        <v>7307</v>
      </c>
      <c r="C309" s="55" t="s">
        <v>16949</v>
      </c>
      <c r="D309" s="54" t="s">
        <v>17004</v>
      </c>
      <c r="E309" s="55">
        <f>IFERROR(VLOOKUP(AG309,Sheet3!B:F,5,0),Table1[[#This Row],[Ngày hạch toán]])</f>
        <v>46037</v>
      </c>
      <c r="F309" s="54" t="s">
        <v>19201</v>
      </c>
      <c r="G309" s="54" t="s">
        <v>17005</v>
      </c>
      <c r="H309" s="56">
        <v>3801040</v>
      </c>
      <c r="I309" s="63">
        <v>0</v>
      </c>
      <c r="J309" s="56">
        <v>304083</v>
      </c>
      <c r="K309" s="56">
        <v>4105123</v>
      </c>
      <c r="L309" s="64" t="s">
        <v>17236</v>
      </c>
      <c r="M309" s="6">
        <f>IFERROR(VLOOKUP(Table13[[#This Row],[Số hóa đơn]],'Chi tiết tt Mega gửi'!K:L,2,0),"")</f>
        <v>46077</v>
      </c>
      <c r="O309" s="32">
        <f>IF(Table13[[#This Row],[Phân loại]]="Tồn đầu kỳ",Table13[[#This Row],[Tổng giá trị]],0)</f>
        <v>0</v>
      </c>
      <c r="P309" s="7">
        <f>IF(Table13[[#This Row],[Số còn phải thu ĐK]]&lt;&gt;0,0,IF(Table13[[#This Row],[Phân loại]]="Bán hàng",Table13[[#This Row],[Tổng giá trị]],-Table13[[#This Row],[Tổng giá trị]]))</f>
        <v>4105123</v>
      </c>
      <c r="Q309" s="32">
        <f t="shared" si="44"/>
        <v>4105123</v>
      </c>
      <c r="R309" s="7">
        <f>Table13[[#This Row],[Số còn phải thu ĐK]]+Table13[[#This Row],[Giá Trị HD sau CK]]-Table13[[#This Row],[Số tiền đã thu]]</f>
        <v>0</v>
      </c>
      <c r="S309" s="6">
        <f>IF(Table13[[#This Row],[Ngày hóa đơn]]&lt;&gt;"",Table13[[#This Row],[Ngày hóa đơn]],IF(Table13[[#This Row],[Ngày hạch toán]]&lt;&gt;"",Table13[[#This Row],[Ngày hạch toán]],""))</f>
        <v>46037</v>
      </c>
      <c r="T309" s="7"/>
      <c r="U309" s="6">
        <f>IF(Table13[[#This Row],[Ngày tính CN]]="","",S309+T309)</f>
        <v>46037</v>
      </c>
      <c r="V309" s="32">
        <f ca="1">IF(Table13[[#This Row],[Hạn thanh toán]]="","",IF((U309-NOW())&lt;0,0,(U309-NOW())))</f>
        <v>0</v>
      </c>
      <c r="W309" s="32"/>
      <c r="X309" s="32" t="str">
        <f t="shared" ca="1" si="45"/>
        <v/>
      </c>
      <c r="Y309" s="2" t="str">
        <f t="shared" si="46"/>
        <v>Đã thanh toán</v>
      </c>
      <c r="Z309" s="42">
        <f t="shared" si="47"/>
        <v>46037</v>
      </c>
      <c r="AA309" s="42">
        <f t="shared" si="48"/>
        <v>46077</v>
      </c>
      <c r="AD309" s="2" t="str">
        <f>VLOOKUP($A309,MA_KH!$A:$Q,MA_KH!O$1,0)</f>
        <v>MEGA</v>
      </c>
      <c r="AE309" s="2" t="str">
        <f>VLOOKUP($A309,MA_KH!$A:$Q,MA_KH!P$1,0)</f>
        <v>CÔNG TY TNHH MM MEGA MARKET (VIỆT NAM)</v>
      </c>
      <c r="AG309" s="122" t="str">
        <f>Table13[[#This Row],[Số hóa đơn]]&amp;Table13[[#This Row],[Tổng giá trị]]</f>
        <v>000039344105123</v>
      </c>
    </row>
    <row r="310" spans="1:33" ht="25.5" customHeight="1">
      <c r="A310" s="54" t="s">
        <v>16310</v>
      </c>
      <c r="B310" s="54" t="s">
        <v>196</v>
      </c>
      <c r="C310" s="55" t="s">
        <v>16949</v>
      </c>
      <c r="D310" s="54" t="s">
        <v>17006</v>
      </c>
      <c r="E310" s="55">
        <f>IFERROR(VLOOKUP(AG310,Sheet3!B:F,5,0),Table1[[#This Row],[Ngày hạch toán]])</f>
        <v>46037</v>
      </c>
      <c r="F310" s="54" t="s">
        <v>19202</v>
      </c>
      <c r="G310" s="54" t="s">
        <v>17007</v>
      </c>
      <c r="H310" s="56">
        <v>2024120</v>
      </c>
      <c r="I310" s="63">
        <v>0</v>
      </c>
      <c r="J310" s="56">
        <v>161930</v>
      </c>
      <c r="K310" s="56">
        <v>2186050</v>
      </c>
      <c r="L310" s="64" t="s">
        <v>17236</v>
      </c>
      <c r="M310" s="6">
        <f>IFERROR(VLOOKUP(Table13[[#This Row],[Số hóa đơn]],'Chi tiết tt Mega gửi'!K:L,2,0),"")</f>
        <v>46077</v>
      </c>
      <c r="O310" s="32">
        <f>IF(Table13[[#This Row],[Phân loại]]="Tồn đầu kỳ",Table13[[#This Row],[Tổng giá trị]],0)</f>
        <v>0</v>
      </c>
      <c r="P310" s="7">
        <f>IF(Table13[[#This Row],[Số còn phải thu ĐK]]&lt;&gt;0,0,IF(Table13[[#This Row],[Phân loại]]="Bán hàng",Table13[[#This Row],[Tổng giá trị]],-Table13[[#This Row],[Tổng giá trị]]))</f>
        <v>2186050</v>
      </c>
      <c r="Q310" s="32">
        <f t="shared" ref="Q310:Q373" si="49">IF(M310&lt;&gt;"",IF(O310&lt;&gt;0,O310,P310),0)</f>
        <v>2186050</v>
      </c>
      <c r="R310" s="7">
        <f>Table13[[#This Row],[Số còn phải thu ĐK]]+Table13[[#This Row],[Giá Trị HD sau CK]]-Table13[[#This Row],[Số tiền đã thu]]</f>
        <v>0</v>
      </c>
      <c r="S310" s="6">
        <f>IF(Table13[[#This Row],[Ngày hóa đơn]]&lt;&gt;"",Table13[[#This Row],[Ngày hóa đơn]],IF(Table13[[#This Row],[Ngày hạch toán]]&lt;&gt;"",Table13[[#This Row],[Ngày hạch toán]],""))</f>
        <v>46037</v>
      </c>
      <c r="T310" s="7"/>
      <c r="U310" s="6">
        <f>IF(Table13[[#This Row],[Ngày tính CN]]="","",S310+T310)</f>
        <v>46037</v>
      </c>
      <c r="V310" s="32">
        <f ca="1">IF(Table13[[#This Row],[Hạn thanh toán]]="","",IF((U310-NOW())&lt;0,0,(U310-NOW())))</f>
        <v>0</v>
      </c>
      <c r="W310" s="32"/>
      <c r="X310" s="32" t="str">
        <f t="shared" ref="X310:X373" ca="1" si="50">IF(OR(U310="",R310=0),"",IF((U310-NOW())&lt;0,-(U310-NOW()),0))</f>
        <v/>
      </c>
      <c r="Y310" s="2" t="str">
        <f t="shared" ref="Y310:Y373" si="51">IF(R310=0,"Đã thanh toán",IF(X310="","",IF(X310&lt;=0,"Chưa đến hạn thanh toán",IF(X310&lt;=30,"Nợ quá hạn 30 ngày",IF(X310&lt;=60,"Nợ quá hạn từ 30 ngày đến 60 ngày",IF(X310&lt;=90,"Nợ quá hạn từ 60 ngày đến 90 ngày",IF(X310&lt;=120,"Nợ quá hạn từ 90 ngày đến 120 ngày","Nợ quá hạn hơn 120 ngày có khả năng mất thanh toán")))))))</f>
        <v>Đã thanh toán</v>
      </c>
      <c r="Z310" s="42">
        <f t="shared" si="47"/>
        <v>46037</v>
      </c>
      <c r="AA310" s="42">
        <f t="shared" si="48"/>
        <v>46077</v>
      </c>
      <c r="AD310" s="2" t="str">
        <f>VLOOKUP($A310,MA_KH!$A:$Q,MA_KH!O$1,0)</f>
        <v>MEGA</v>
      </c>
      <c r="AE310" s="2" t="str">
        <f>VLOOKUP($A310,MA_KH!$A:$Q,MA_KH!P$1,0)</f>
        <v>CÔNG TY TNHH MM MEGA MARKET (VIỆT NAM)</v>
      </c>
      <c r="AG310" s="122" t="str">
        <f>Table13[[#This Row],[Số hóa đơn]]&amp;Table13[[#This Row],[Tổng giá trị]]</f>
        <v>000039352186050</v>
      </c>
    </row>
    <row r="311" spans="1:33" ht="25.5" customHeight="1">
      <c r="A311" s="54" t="s">
        <v>16295</v>
      </c>
      <c r="B311" s="54" t="s">
        <v>198</v>
      </c>
      <c r="C311" s="55" t="s">
        <v>16949</v>
      </c>
      <c r="D311" s="54" t="s">
        <v>17008</v>
      </c>
      <c r="E311" s="55">
        <f>IFERROR(VLOOKUP(AG311,Sheet3!B:F,5,0),Table1[[#This Row],[Ngày hạch toán]])</f>
        <v>46037</v>
      </c>
      <c r="F311" s="54" t="s">
        <v>19203</v>
      </c>
      <c r="G311" s="54" t="s">
        <v>17009</v>
      </c>
      <c r="H311" s="56">
        <v>700000</v>
      </c>
      <c r="I311" s="63">
        <v>0</v>
      </c>
      <c r="J311" s="56">
        <v>56000</v>
      </c>
      <c r="K311" s="56">
        <v>756000</v>
      </c>
      <c r="L311" s="64" t="s">
        <v>17236</v>
      </c>
      <c r="M311" s="6">
        <f>IFERROR(VLOOKUP(Table13[[#This Row],[Số hóa đơn]],'Chi tiết tt Mega gửi'!K:L,2,0),"")</f>
        <v>46077</v>
      </c>
      <c r="O311" s="32">
        <f>IF(Table13[[#This Row],[Phân loại]]="Tồn đầu kỳ",Table13[[#This Row],[Tổng giá trị]],0)</f>
        <v>0</v>
      </c>
      <c r="P311" s="7">
        <f>IF(Table13[[#This Row],[Số còn phải thu ĐK]]&lt;&gt;0,0,IF(Table13[[#This Row],[Phân loại]]="Bán hàng",Table13[[#This Row],[Tổng giá trị]],-Table13[[#This Row],[Tổng giá trị]]))</f>
        <v>756000</v>
      </c>
      <c r="Q311" s="32">
        <f t="shared" si="49"/>
        <v>756000</v>
      </c>
      <c r="R311" s="7">
        <f>Table13[[#This Row],[Số còn phải thu ĐK]]+Table13[[#This Row],[Giá Trị HD sau CK]]-Table13[[#This Row],[Số tiền đã thu]]</f>
        <v>0</v>
      </c>
      <c r="S311" s="6">
        <f>IF(Table13[[#This Row],[Ngày hóa đơn]]&lt;&gt;"",Table13[[#This Row],[Ngày hóa đơn]],IF(Table13[[#This Row],[Ngày hạch toán]]&lt;&gt;"",Table13[[#This Row],[Ngày hạch toán]],""))</f>
        <v>46037</v>
      </c>
      <c r="T311" s="7"/>
      <c r="U311" s="6">
        <f>IF(Table13[[#This Row],[Ngày tính CN]]="","",S311+T311)</f>
        <v>46037</v>
      </c>
      <c r="V311" s="32">
        <f ca="1">IF(Table13[[#This Row],[Hạn thanh toán]]="","",IF((U311-NOW())&lt;0,0,(U311-NOW())))</f>
        <v>0</v>
      </c>
      <c r="W311" s="32"/>
      <c r="X311" s="32" t="str">
        <f t="shared" ca="1" si="50"/>
        <v/>
      </c>
      <c r="Y311" s="2" t="str">
        <f t="shared" si="51"/>
        <v>Đã thanh toán</v>
      </c>
      <c r="Z311" s="42">
        <f t="shared" si="47"/>
        <v>46037</v>
      </c>
      <c r="AA311" s="42">
        <f t="shared" si="48"/>
        <v>46077</v>
      </c>
      <c r="AD311" s="2" t="str">
        <f>VLOOKUP($A311,MA_KH!$A:$Q,MA_KH!O$1,0)</f>
        <v>MEGA</v>
      </c>
      <c r="AE311" s="2" t="str">
        <f>VLOOKUP($A311,MA_KH!$A:$Q,MA_KH!P$1,0)</f>
        <v>CÔNG TY TNHH MM MEGA MARKET (VIỆT NAM)</v>
      </c>
      <c r="AG311" s="122" t="str">
        <f>Table13[[#This Row],[Số hóa đơn]]&amp;Table13[[#This Row],[Tổng giá trị]]</f>
        <v>00003936756000</v>
      </c>
    </row>
    <row r="312" spans="1:33" ht="25.5" customHeight="1">
      <c r="A312" s="54" t="s">
        <v>16295</v>
      </c>
      <c r="B312" s="54" t="s">
        <v>198</v>
      </c>
      <c r="C312" s="55" t="s">
        <v>16949</v>
      </c>
      <c r="D312" s="54" t="s">
        <v>17010</v>
      </c>
      <c r="E312" s="55">
        <f>IFERROR(VLOOKUP(AG312,Sheet3!B:F,5,0),Table1[[#This Row],[Ngày hạch toán]])</f>
        <v>46037</v>
      </c>
      <c r="F312" s="54" t="s">
        <v>19204</v>
      </c>
      <c r="G312" s="54" t="s">
        <v>17011</v>
      </c>
      <c r="H312" s="56">
        <v>1896000</v>
      </c>
      <c r="I312" s="63">
        <v>0</v>
      </c>
      <c r="J312" s="56">
        <v>151680</v>
      </c>
      <c r="K312" s="56">
        <v>2047680</v>
      </c>
      <c r="L312" s="64" t="s">
        <v>17236</v>
      </c>
      <c r="M312" s="6">
        <f>IFERROR(VLOOKUP(Table13[[#This Row],[Số hóa đơn]],'Chi tiết tt Mega gửi'!K:L,2,0),"")</f>
        <v>46077</v>
      </c>
      <c r="O312" s="32">
        <f>IF(Table13[[#This Row],[Phân loại]]="Tồn đầu kỳ",Table13[[#This Row],[Tổng giá trị]],0)</f>
        <v>0</v>
      </c>
      <c r="P312" s="7">
        <f>IF(Table13[[#This Row],[Số còn phải thu ĐK]]&lt;&gt;0,0,IF(Table13[[#This Row],[Phân loại]]="Bán hàng",Table13[[#This Row],[Tổng giá trị]],-Table13[[#This Row],[Tổng giá trị]]))</f>
        <v>2047680</v>
      </c>
      <c r="Q312" s="32">
        <f t="shared" si="49"/>
        <v>2047680</v>
      </c>
      <c r="R312" s="7">
        <f>Table13[[#This Row],[Số còn phải thu ĐK]]+Table13[[#This Row],[Giá Trị HD sau CK]]-Table13[[#This Row],[Số tiền đã thu]]</f>
        <v>0</v>
      </c>
      <c r="S312" s="6">
        <f>IF(Table13[[#This Row],[Ngày hóa đơn]]&lt;&gt;"",Table13[[#This Row],[Ngày hóa đơn]],IF(Table13[[#This Row],[Ngày hạch toán]]&lt;&gt;"",Table13[[#This Row],[Ngày hạch toán]],""))</f>
        <v>46037</v>
      </c>
      <c r="T312" s="7"/>
      <c r="U312" s="6">
        <f>IF(Table13[[#This Row],[Ngày tính CN]]="","",S312+T312)</f>
        <v>46037</v>
      </c>
      <c r="V312" s="32">
        <f ca="1">IF(Table13[[#This Row],[Hạn thanh toán]]="","",IF((U312-NOW())&lt;0,0,(U312-NOW())))</f>
        <v>0</v>
      </c>
      <c r="W312" s="32"/>
      <c r="X312" s="32" t="str">
        <f t="shared" ca="1" si="50"/>
        <v/>
      </c>
      <c r="Y312" s="2" t="str">
        <f t="shared" si="51"/>
        <v>Đã thanh toán</v>
      </c>
      <c r="Z312" s="42">
        <f t="shared" si="47"/>
        <v>46037</v>
      </c>
      <c r="AA312" s="42">
        <f t="shared" si="48"/>
        <v>46077</v>
      </c>
      <c r="AD312" s="2" t="str">
        <f>VLOOKUP($A312,MA_KH!$A:$Q,MA_KH!O$1,0)</f>
        <v>MEGA</v>
      </c>
      <c r="AE312" s="2" t="str">
        <f>VLOOKUP($A312,MA_KH!$A:$Q,MA_KH!P$1,0)</f>
        <v>CÔNG TY TNHH MM MEGA MARKET (VIỆT NAM)</v>
      </c>
      <c r="AG312" s="122" t="str">
        <f>Table13[[#This Row],[Số hóa đơn]]&amp;Table13[[#This Row],[Tổng giá trị]]</f>
        <v>000039372047680</v>
      </c>
    </row>
    <row r="313" spans="1:33" ht="25.5" customHeight="1">
      <c r="A313" s="54" t="s">
        <v>16291</v>
      </c>
      <c r="B313" s="54" t="s">
        <v>200</v>
      </c>
      <c r="C313" s="55" t="s">
        <v>16949</v>
      </c>
      <c r="D313" s="54" t="s">
        <v>17012</v>
      </c>
      <c r="E313" s="55">
        <f>IFERROR(VLOOKUP(AG313,Sheet3!B:F,5,0),Table1[[#This Row],[Ngày hạch toán]])</f>
        <v>46037</v>
      </c>
      <c r="F313" s="54" t="s">
        <v>19205</v>
      </c>
      <c r="G313" s="54" t="s">
        <v>17013</v>
      </c>
      <c r="H313" s="56">
        <v>8103520</v>
      </c>
      <c r="I313" s="63">
        <v>0</v>
      </c>
      <c r="J313" s="56">
        <v>648282</v>
      </c>
      <c r="K313" s="56">
        <v>8751802</v>
      </c>
      <c r="L313" s="64" t="s">
        <v>17236</v>
      </c>
      <c r="M313" s="6">
        <f>IFERROR(VLOOKUP(Table13[[#This Row],[Số hóa đơn]],'Chi tiết tt Mega gửi'!K:L,2,0),"")</f>
        <v>46077</v>
      </c>
      <c r="O313" s="32">
        <f>IF(Table13[[#This Row],[Phân loại]]="Tồn đầu kỳ",Table13[[#This Row],[Tổng giá trị]],0)</f>
        <v>0</v>
      </c>
      <c r="P313" s="7">
        <f>IF(Table13[[#This Row],[Số còn phải thu ĐK]]&lt;&gt;0,0,IF(Table13[[#This Row],[Phân loại]]="Bán hàng",Table13[[#This Row],[Tổng giá trị]],-Table13[[#This Row],[Tổng giá trị]]))</f>
        <v>8751802</v>
      </c>
      <c r="Q313" s="32">
        <f t="shared" si="49"/>
        <v>8751802</v>
      </c>
      <c r="R313" s="7">
        <f>Table13[[#This Row],[Số còn phải thu ĐK]]+Table13[[#This Row],[Giá Trị HD sau CK]]-Table13[[#This Row],[Số tiền đã thu]]</f>
        <v>0</v>
      </c>
      <c r="S313" s="6">
        <f>IF(Table13[[#This Row],[Ngày hóa đơn]]&lt;&gt;"",Table13[[#This Row],[Ngày hóa đơn]],IF(Table13[[#This Row],[Ngày hạch toán]]&lt;&gt;"",Table13[[#This Row],[Ngày hạch toán]],""))</f>
        <v>46037</v>
      </c>
      <c r="T313" s="7"/>
      <c r="U313" s="6">
        <f>IF(Table13[[#This Row],[Ngày tính CN]]="","",S313+T313)</f>
        <v>46037</v>
      </c>
      <c r="V313" s="32">
        <f ca="1">IF(Table13[[#This Row],[Hạn thanh toán]]="","",IF((U313-NOW())&lt;0,0,(U313-NOW())))</f>
        <v>0</v>
      </c>
      <c r="W313" s="32"/>
      <c r="X313" s="32" t="str">
        <f t="shared" ca="1" si="50"/>
        <v/>
      </c>
      <c r="Y313" s="2" t="str">
        <f t="shared" si="51"/>
        <v>Đã thanh toán</v>
      </c>
      <c r="Z313" s="42">
        <f t="shared" si="47"/>
        <v>46037</v>
      </c>
      <c r="AA313" s="42">
        <f t="shared" si="48"/>
        <v>46077</v>
      </c>
      <c r="AD313" s="2" t="str">
        <f>VLOOKUP($A313,MA_KH!$A:$Q,MA_KH!O$1,0)</f>
        <v>MEGA</v>
      </c>
      <c r="AE313" s="2" t="str">
        <f>VLOOKUP($A313,MA_KH!$A:$Q,MA_KH!P$1,0)</f>
        <v>CÔNG TY TNHH MM MEGA MARKET (VIỆT NAM)</v>
      </c>
      <c r="AG313" s="122" t="str">
        <f>Table13[[#This Row],[Số hóa đơn]]&amp;Table13[[#This Row],[Tổng giá trị]]</f>
        <v>000039388751802</v>
      </c>
    </row>
    <row r="314" spans="1:33" ht="25.5" customHeight="1">
      <c r="A314" s="54" t="s">
        <v>16307</v>
      </c>
      <c r="B314" s="54" t="s">
        <v>202</v>
      </c>
      <c r="C314" s="55" t="s">
        <v>16949</v>
      </c>
      <c r="D314" s="54" t="s">
        <v>17014</v>
      </c>
      <c r="E314" s="55">
        <f>IFERROR(VLOOKUP(AG314,Sheet3!B:F,5,0),Table1[[#This Row],[Ngày hạch toán]])</f>
        <v>46037</v>
      </c>
      <c r="F314" s="54" t="s">
        <v>19206</v>
      </c>
      <c r="G314" s="54" t="s">
        <v>17015</v>
      </c>
      <c r="H314" s="56">
        <v>2540000</v>
      </c>
      <c r="I314" s="63">
        <v>0</v>
      </c>
      <c r="J314" s="56">
        <v>203200</v>
      </c>
      <c r="K314" s="56">
        <v>2743200</v>
      </c>
      <c r="L314" s="64" t="s">
        <v>17236</v>
      </c>
      <c r="M314" s="6">
        <f>IFERROR(VLOOKUP(Table13[[#This Row],[Số hóa đơn]],'Chi tiết tt Mega gửi'!K:L,2,0),"")</f>
        <v>46077</v>
      </c>
      <c r="O314" s="32">
        <f>IF(Table13[[#This Row],[Phân loại]]="Tồn đầu kỳ",Table13[[#This Row],[Tổng giá trị]],0)</f>
        <v>0</v>
      </c>
      <c r="P314" s="7">
        <f>IF(Table13[[#This Row],[Số còn phải thu ĐK]]&lt;&gt;0,0,IF(Table13[[#This Row],[Phân loại]]="Bán hàng",Table13[[#This Row],[Tổng giá trị]],-Table13[[#This Row],[Tổng giá trị]]))</f>
        <v>2743200</v>
      </c>
      <c r="Q314" s="32">
        <f t="shared" si="49"/>
        <v>2743200</v>
      </c>
      <c r="R314" s="7">
        <f>Table13[[#This Row],[Số còn phải thu ĐK]]+Table13[[#This Row],[Giá Trị HD sau CK]]-Table13[[#This Row],[Số tiền đã thu]]</f>
        <v>0</v>
      </c>
      <c r="S314" s="6">
        <f>IF(Table13[[#This Row],[Ngày hóa đơn]]&lt;&gt;"",Table13[[#This Row],[Ngày hóa đơn]],IF(Table13[[#This Row],[Ngày hạch toán]]&lt;&gt;"",Table13[[#This Row],[Ngày hạch toán]],""))</f>
        <v>46037</v>
      </c>
      <c r="T314" s="7"/>
      <c r="U314" s="6">
        <f>IF(Table13[[#This Row],[Ngày tính CN]]="","",S314+T314)</f>
        <v>46037</v>
      </c>
      <c r="V314" s="32">
        <f ca="1">IF(Table13[[#This Row],[Hạn thanh toán]]="","",IF((U314-NOW())&lt;0,0,(U314-NOW())))</f>
        <v>0</v>
      </c>
      <c r="W314" s="32"/>
      <c r="X314" s="32" t="str">
        <f t="shared" ca="1" si="50"/>
        <v/>
      </c>
      <c r="Y314" s="2" t="str">
        <f t="shared" si="51"/>
        <v>Đã thanh toán</v>
      </c>
      <c r="Z314" s="42">
        <f t="shared" si="47"/>
        <v>46037</v>
      </c>
      <c r="AA314" s="42">
        <f t="shared" si="48"/>
        <v>46077</v>
      </c>
      <c r="AD314" s="2" t="str">
        <f>VLOOKUP($A314,MA_KH!$A:$Q,MA_KH!O$1,0)</f>
        <v>MEGA</v>
      </c>
      <c r="AE314" s="2" t="str">
        <f>VLOOKUP($A314,MA_KH!$A:$Q,MA_KH!P$1,0)</f>
        <v>CÔNG TY TNHH MM MEGA MARKET (VIỆT NAM)</v>
      </c>
      <c r="AG314" s="122" t="str">
        <f>Table13[[#This Row],[Số hóa đơn]]&amp;Table13[[#This Row],[Tổng giá trị]]</f>
        <v>000039392743200</v>
      </c>
    </row>
    <row r="315" spans="1:33" ht="25.5" customHeight="1">
      <c r="A315" s="54" t="s">
        <v>16307</v>
      </c>
      <c r="B315" s="54" t="s">
        <v>202</v>
      </c>
      <c r="C315" s="55" t="s">
        <v>16949</v>
      </c>
      <c r="D315" s="54" t="s">
        <v>17016</v>
      </c>
      <c r="E315" s="55">
        <f>IFERROR(VLOOKUP(AG315,Sheet3!B:F,5,0),Table1[[#This Row],[Ngày hạch toán]])</f>
        <v>46037</v>
      </c>
      <c r="F315" s="54" t="s">
        <v>19207</v>
      </c>
      <c r="G315" s="54" t="s">
        <v>17017</v>
      </c>
      <c r="H315" s="56">
        <v>4048240</v>
      </c>
      <c r="I315" s="63">
        <v>0</v>
      </c>
      <c r="J315" s="56">
        <v>323859</v>
      </c>
      <c r="K315" s="56">
        <v>4372099</v>
      </c>
      <c r="L315" s="64" t="s">
        <v>17236</v>
      </c>
      <c r="M315" s="6">
        <f>IFERROR(VLOOKUP(Table13[[#This Row],[Số hóa đơn]],'Chi tiết tt Mega gửi'!K:L,2,0),"")</f>
        <v>46077</v>
      </c>
      <c r="O315" s="32">
        <f>IF(Table13[[#This Row],[Phân loại]]="Tồn đầu kỳ",Table13[[#This Row],[Tổng giá trị]],0)</f>
        <v>0</v>
      </c>
      <c r="P315" s="7">
        <f>IF(Table13[[#This Row],[Số còn phải thu ĐK]]&lt;&gt;0,0,IF(Table13[[#This Row],[Phân loại]]="Bán hàng",Table13[[#This Row],[Tổng giá trị]],-Table13[[#This Row],[Tổng giá trị]]))</f>
        <v>4372099</v>
      </c>
      <c r="Q315" s="32">
        <f t="shared" si="49"/>
        <v>4372099</v>
      </c>
      <c r="R315" s="7">
        <f>Table13[[#This Row],[Số còn phải thu ĐK]]+Table13[[#This Row],[Giá Trị HD sau CK]]-Table13[[#This Row],[Số tiền đã thu]]</f>
        <v>0</v>
      </c>
      <c r="S315" s="6">
        <f>IF(Table13[[#This Row],[Ngày hóa đơn]]&lt;&gt;"",Table13[[#This Row],[Ngày hóa đơn]],IF(Table13[[#This Row],[Ngày hạch toán]]&lt;&gt;"",Table13[[#This Row],[Ngày hạch toán]],""))</f>
        <v>46037</v>
      </c>
      <c r="T315" s="7"/>
      <c r="U315" s="6">
        <f>IF(Table13[[#This Row],[Ngày tính CN]]="","",S315+T315)</f>
        <v>46037</v>
      </c>
      <c r="V315" s="32">
        <f ca="1">IF(Table13[[#This Row],[Hạn thanh toán]]="","",IF((U315-NOW())&lt;0,0,(U315-NOW())))</f>
        <v>0</v>
      </c>
      <c r="W315" s="32"/>
      <c r="X315" s="32" t="str">
        <f t="shared" ca="1" si="50"/>
        <v/>
      </c>
      <c r="Y315" s="2" t="str">
        <f t="shared" si="51"/>
        <v>Đã thanh toán</v>
      </c>
      <c r="Z315" s="42">
        <f t="shared" si="47"/>
        <v>46037</v>
      </c>
      <c r="AA315" s="42">
        <f t="shared" si="48"/>
        <v>46077</v>
      </c>
      <c r="AD315" s="2" t="str">
        <f>VLOOKUP($A315,MA_KH!$A:$Q,MA_KH!O$1,0)</f>
        <v>MEGA</v>
      </c>
      <c r="AE315" s="2" t="str">
        <f>VLOOKUP($A315,MA_KH!$A:$Q,MA_KH!P$1,0)</f>
        <v>CÔNG TY TNHH MM MEGA MARKET (VIỆT NAM)</v>
      </c>
      <c r="AG315" s="122" t="str">
        <f>Table13[[#This Row],[Số hóa đơn]]&amp;Table13[[#This Row],[Tổng giá trị]]</f>
        <v>000039404372099</v>
      </c>
    </row>
    <row r="316" spans="1:33" ht="25.5" customHeight="1">
      <c r="A316" s="54" t="s">
        <v>16289</v>
      </c>
      <c r="B316" s="54" t="s">
        <v>296</v>
      </c>
      <c r="C316" s="55" t="s">
        <v>16949</v>
      </c>
      <c r="D316" s="54" t="s">
        <v>17018</v>
      </c>
      <c r="E316" s="55">
        <f>IFERROR(VLOOKUP(AG316,Sheet3!B:F,5,0),Table1[[#This Row],[Ngày hạch toán]])</f>
        <v>46037</v>
      </c>
      <c r="F316" s="54" t="s">
        <v>19208</v>
      </c>
      <c r="G316" s="54" t="s">
        <v>17019</v>
      </c>
      <c r="H316" s="56">
        <v>6057740</v>
      </c>
      <c r="I316" s="63">
        <v>0</v>
      </c>
      <c r="J316" s="56">
        <v>484619</v>
      </c>
      <c r="K316" s="56">
        <v>6542359</v>
      </c>
      <c r="L316" s="64" t="s">
        <v>17236</v>
      </c>
      <c r="M316" s="6">
        <f>IFERROR(VLOOKUP(Table13[[#This Row],[Số hóa đơn]],'Chi tiết tt Mega gửi'!K:L,2,0),"")</f>
        <v>46077</v>
      </c>
      <c r="O316" s="32">
        <f>IF(Table13[[#This Row],[Phân loại]]="Tồn đầu kỳ",Table13[[#This Row],[Tổng giá trị]],0)</f>
        <v>0</v>
      </c>
      <c r="P316" s="7">
        <f>IF(Table13[[#This Row],[Số còn phải thu ĐK]]&lt;&gt;0,0,IF(Table13[[#This Row],[Phân loại]]="Bán hàng",Table13[[#This Row],[Tổng giá trị]],-Table13[[#This Row],[Tổng giá trị]]))</f>
        <v>6542359</v>
      </c>
      <c r="Q316" s="32">
        <f t="shared" si="49"/>
        <v>6542359</v>
      </c>
      <c r="R316" s="7">
        <f>Table13[[#This Row],[Số còn phải thu ĐK]]+Table13[[#This Row],[Giá Trị HD sau CK]]-Table13[[#This Row],[Số tiền đã thu]]</f>
        <v>0</v>
      </c>
      <c r="S316" s="6">
        <f>IF(Table13[[#This Row],[Ngày hóa đơn]]&lt;&gt;"",Table13[[#This Row],[Ngày hóa đơn]],IF(Table13[[#This Row],[Ngày hạch toán]]&lt;&gt;"",Table13[[#This Row],[Ngày hạch toán]],""))</f>
        <v>46037</v>
      </c>
      <c r="T316" s="7"/>
      <c r="U316" s="6">
        <f>IF(Table13[[#This Row],[Ngày tính CN]]="","",S316+T316)</f>
        <v>46037</v>
      </c>
      <c r="V316" s="32">
        <f ca="1">IF(Table13[[#This Row],[Hạn thanh toán]]="","",IF((U316-NOW())&lt;0,0,(U316-NOW())))</f>
        <v>0</v>
      </c>
      <c r="W316" s="32"/>
      <c r="X316" s="32" t="str">
        <f t="shared" ca="1" si="50"/>
        <v/>
      </c>
      <c r="Y316" s="2" t="str">
        <f t="shared" si="51"/>
        <v>Đã thanh toán</v>
      </c>
      <c r="Z316" s="42">
        <f t="shared" si="47"/>
        <v>46037</v>
      </c>
      <c r="AA316" s="42">
        <f t="shared" si="48"/>
        <v>46077</v>
      </c>
      <c r="AD316" s="2" t="str">
        <f>VLOOKUP($A316,MA_KH!$A:$Q,MA_KH!O$1,0)</f>
        <v>MEGA</v>
      </c>
      <c r="AE316" s="2" t="str">
        <f>VLOOKUP($A316,MA_KH!$A:$Q,MA_KH!P$1,0)</f>
        <v>CÔNG TY TNHH MM MEGA MARKET (VIỆT NAM)</v>
      </c>
      <c r="AG316" s="122" t="str">
        <f>Table13[[#This Row],[Số hóa đơn]]&amp;Table13[[#This Row],[Tổng giá trị]]</f>
        <v>000039416542359</v>
      </c>
    </row>
    <row r="317" spans="1:33" ht="25.5" customHeight="1">
      <c r="A317" s="54" t="s">
        <v>16303</v>
      </c>
      <c r="B317" s="54" t="s">
        <v>102</v>
      </c>
      <c r="C317" s="55" t="s">
        <v>16949</v>
      </c>
      <c r="D317" s="54" t="s">
        <v>17020</v>
      </c>
      <c r="E317" s="55">
        <f>IFERROR(VLOOKUP(AG317,Sheet3!B:F,5,0),Table1[[#This Row],[Ngày hạch toán]])</f>
        <v>46037</v>
      </c>
      <c r="F317" s="54" t="s">
        <v>19209</v>
      </c>
      <c r="G317" s="54" t="s">
        <v>17022</v>
      </c>
      <c r="H317" s="56">
        <v>932890</v>
      </c>
      <c r="I317" s="63">
        <v>0</v>
      </c>
      <c r="J317" s="56">
        <v>74631</v>
      </c>
      <c r="K317" s="56">
        <v>1007521</v>
      </c>
      <c r="L317" s="64" t="s">
        <v>17236</v>
      </c>
      <c r="M317" s="6">
        <f>IFERROR(VLOOKUP(Table13[[#This Row],[Số hóa đơn]],'Chi tiết tt Mega gửi'!K:L,2,0),"")</f>
        <v>46077</v>
      </c>
      <c r="O317" s="32">
        <f>IF(Table13[[#This Row],[Phân loại]]="Tồn đầu kỳ",Table13[[#This Row],[Tổng giá trị]],0)</f>
        <v>0</v>
      </c>
      <c r="P317" s="7">
        <f>IF(Table13[[#This Row],[Số còn phải thu ĐK]]&lt;&gt;0,0,IF(Table13[[#This Row],[Phân loại]]="Bán hàng",Table13[[#This Row],[Tổng giá trị]],-Table13[[#This Row],[Tổng giá trị]]))</f>
        <v>1007521</v>
      </c>
      <c r="Q317" s="32">
        <f t="shared" si="49"/>
        <v>1007521</v>
      </c>
      <c r="R317" s="7">
        <f>Table13[[#This Row],[Số còn phải thu ĐK]]+Table13[[#This Row],[Giá Trị HD sau CK]]-Table13[[#This Row],[Số tiền đã thu]]</f>
        <v>0</v>
      </c>
      <c r="S317" s="6">
        <f>IF(Table13[[#This Row],[Ngày hóa đơn]]&lt;&gt;"",Table13[[#This Row],[Ngày hóa đơn]],IF(Table13[[#This Row],[Ngày hạch toán]]&lt;&gt;"",Table13[[#This Row],[Ngày hạch toán]],""))</f>
        <v>46037</v>
      </c>
      <c r="T317" s="7"/>
      <c r="U317" s="6">
        <f>IF(Table13[[#This Row],[Ngày tính CN]]="","",S317+T317)</f>
        <v>46037</v>
      </c>
      <c r="V317" s="32">
        <f ca="1">IF(Table13[[#This Row],[Hạn thanh toán]]="","",IF((U317-NOW())&lt;0,0,(U317-NOW())))</f>
        <v>0</v>
      </c>
      <c r="W317" s="32"/>
      <c r="X317" s="32" t="str">
        <f t="shared" ca="1" si="50"/>
        <v/>
      </c>
      <c r="Y317" s="2" t="str">
        <f t="shared" si="51"/>
        <v>Đã thanh toán</v>
      </c>
      <c r="Z317" s="42">
        <f t="shared" si="47"/>
        <v>46037</v>
      </c>
      <c r="AA317" s="42">
        <f t="shared" si="48"/>
        <v>46077</v>
      </c>
      <c r="AD317" s="2" t="str">
        <f>VLOOKUP($A317,MA_KH!$A:$Q,MA_KH!O$1,0)</f>
        <v>MEGA</v>
      </c>
      <c r="AE317" s="2" t="str">
        <f>VLOOKUP($A317,MA_KH!$A:$Q,MA_KH!P$1,0)</f>
        <v>CÔNG TY TNHH MM MEGA MARKET (VIỆT NAM)</v>
      </c>
      <c r="AG317" s="122" t="str">
        <f>Table13[[#This Row],[Số hóa đơn]]&amp;Table13[[#This Row],[Tổng giá trị]]</f>
        <v>000040781007521</v>
      </c>
    </row>
    <row r="318" spans="1:33" ht="25.5" customHeight="1">
      <c r="A318" s="54" t="s">
        <v>16298</v>
      </c>
      <c r="B318" s="54" t="s">
        <v>7235</v>
      </c>
      <c r="C318" s="55" t="s">
        <v>16970</v>
      </c>
      <c r="D318" s="54" t="s">
        <v>17023</v>
      </c>
      <c r="E318" s="55">
        <f>IFERROR(VLOOKUP(AG318,Sheet3!B:F,5,0),Table1[[#This Row],[Ngày hạch toán]])</f>
        <v>46038</v>
      </c>
      <c r="F318" s="54" t="s">
        <v>19210</v>
      </c>
      <c r="G318" s="54" t="s">
        <v>17024</v>
      </c>
      <c r="H318" s="56">
        <v>5759520</v>
      </c>
      <c r="I318" s="63">
        <v>0</v>
      </c>
      <c r="J318" s="56">
        <v>460762</v>
      </c>
      <c r="K318" s="56">
        <v>6220282</v>
      </c>
      <c r="L318" s="64" t="s">
        <v>17236</v>
      </c>
      <c r="M318" s="6">
        <f>IFERROR(VLOOKUP(Table13[[#This Row],[Số hóa đơn]],'Chi tiết tt Mega gửi'!K:L,2,0),"")</f>
        <v>46077</v>
      </c>
      <c r="O318" s="32">
        <f>IF(Table13[[#This Row],[Phân loại]]="Tồn đầu kỳ",Table13[[#This Row],[Tổng giá trị]],0)</f>
        <v>0</v>
      </c>
      <c r="P318" s="7">
        <f>IF(Table13[[#This Row],[Số còn phải thu ĐK]]&lt;&gt;0,0,IF(Table13[[#This Row],[Phân loại]]="Bán hàng",Table13[[#This Row],[Tổng giá trị]],-Table13[[#This Row],[Tổng giá trị]]))</f>
        <v>6220282</v>
      </c>
      <c r="Q318" s="32">
        <f t="shared" si="49"/>
        <v>6220282</v>
      </c>
      <c r="R318" s="7">
        <f>Table13[[#This Row],[Số còn phải thu ĐK]]+Table13[[#This Row],[Giá Trị HD sau CK]]-Table13[[#This Row],[Số tiền đã thu]]</f>
        <v>0</v>
      </c>
      <c r="S318" s="6">
        <f>IF(Table13[[#This Row],[Ngày hóa đơn]]&lt;&gt;"",Table13[[#This Row],[Ngày hóa đơn]],IF(Table13[[#This Row],[Ngày hạch toán]]&lt;&gt;"",Table13[[#This Row],[Ngày hạch toán]],""))</f>
        <v>46038</v>
      </c>
      <c r="T318" s="7"/>
      <c r="U318" s="6">
        <f>IF(Table13[[#This Row],[Ngày tính CN]]="","",S318+T318)</f>
        <v>46038</v>
      </c>
      <c r="V318" s="32">
        <f ca="1">IF(Table13[[#This Row],[Hạn thanh toán]]="","",IF((U318-NOW())&lt;0,0,(U318-NOW())))</f>
        <v>0</v>
      </c>
      <c r="W318" s="32"/>
      <c r="X318" s="32" t="str">
        <f t="shared" ca="1" si="50"/>
        <v/>
      </c>
      <c r="Y318" s="2" t="str">
        <f t="shared" si="51"/>
        <v>Đã thanh toán</v>
      </c>
      <c r="Z318" s="42">
        <f t="shared" si="47"/>
        <v>46038</v>
      </c>
      <c r="AA318" s="42">
        <f t="shared" si="48"/>
        <v>46077</v>
      </c>
      <c r="AD318" s="2" t="str">
        <f>VLOOKUP($A318,MA_KH!$A:$Q,MA_KH!O$1,0)</f>
        <v>MEGA</v>
      </c>
      <c r="AE318" s="2" t="str">
        <f>VLOOKUP($A318,MA_KH!$A:$Q,MA_KH!P$1,0)</f>
        <v>CÔNG TY TNHH MM MEGA MARKET (VIỆT NAM)</v>
      </c>
      <c r="AG318" s="122" t="str">
        <f>Table13[[#This Row],[Số hóa đơn]]&amp;Table13[[#This Row],[Tổng giá trị]]</f>
        <v>000039466220282</v>
      </c>
    </row>
    <row r="319" spans="1:33" ht="25.5" customHeight="1">
      <c r="A319" s="54" t="s">
        <v>16298</v>
      </c>
      <c r="B319" s="54" t="s">
        <v>7235</v>
      </c>
      <c r="C319" s="55" t="s">
        <v>16970</v>
      </c>
      <c r="D319" s="54" t="s">
        <v>17025</v>
      </c>
      <c r="E319" s="55">
        <f>IFERROR(VLOOKUP(AG319,Sheet3!B:F,5,0),Table1[[#This Row],[Ngày hạch toán]])</f>
        <v>46038</v>
      </c>
      <c r="F319" s="54" t="s">
        <v>19211</v>
      </c>
      <c r="G319" s="54" t="s">
        <v>17026</v>
      </c>
      <c r="H319" s="56">
        <v>1822480</v>
      </c>
      <c r="I319" s="63">
        <v>0</v>
      </c>
      <c r="J319" s="56">
        <v>145798</v>
      </c>
      <c r="K319" s="56">
        <v>1968278</v>
      </c>
      <c r="L319" s="64" t="s">
        <v>17236</v>
      </c>
      <c r="M319" s="6">
        <f>IFERROR(VLOOKUP(Table13[[#This Row],[Số hóa đơn]],'Chi tiết tt Mega gửi'!K:L,2,0),"")</f>
        <v>46077</v>
      </c>
      <c r="O319" s="32">
        <f>IF(Table13[[#This Row],[Phân loại]]="Tồn đầu kỳ",Table13[[#This Row],[Tổng giá trị]],0)</f>
        <v>0</v>
      </c>
      <c r="P319" s="7">
        <f>IF(Table13[[#This Row],[Số còn phải thu ĐK]]&lt;&gt;0,0,IF(Table13[[#This Row],[Phân loại]]="Bán hàng",Table13[[#This Row],[Tổng giá trị]],-Table13[[#This Row],[Tổng giá trị]]))</f>
        <v>1968278</v>
      </c>
      <c r="Q319" s="32">
        <f t="shared" si="49"/>
        <v>1968278</v>
      </c>
      <c r="R319" s="7">
        <f>Table13[[#This Row],[Số còn phải thu ĐK]]+Table13[[#This Row],[Giá Trị HD sau CK]]-Table13[[#This Row],[Số tiền đã thu]]</f>
        <v>0</v>
      </c>
      <c r="S319" s="6">
        <f>IF(Table13[[#This Row],[Ngày hóa đơn]]&lt;&gt;"",Table13[[#This Row],[Ngày hóa đơn]],IF(Table13[[#This Row],[Ngày hạch toán]]&lt;&gt;"",Table13[[#This Row],[Ngày hạch toán]],""))</f>
        <v>46038</v>
      </c>
      <c r="T319" s="7"/>
      <c r="U319" s="6">
        <f>IF(Table13[[#This Row],[Ngày tính CN]]="","",S319+T319)</f>
        <v>46038</v>
      </c>
      <c r="V319" s="32">
        <f ca="1">IF(Table13[[#This Row],[Hạn thanh toán]]="","",IF((U319-NOW())&lt;0,0,(U319-NOW())))</f>
        <v>0</v>
      </c>
      <c r="W319" s="32"/>
      <c r="X319" s="32" t="str">
        <f t="shared" ca="1" si="50"/>
        <v/>
      </c>
      <c r="Y319" s="2" t="str">
        <f t="shared" si="51"/>
        <v>Đã thanh toán</v>
      </c>
      <c r="Z319" s="42">
        <f t="shared" si="47"/>
        <v>46038</v>
      </c>
      <c r="AA319" s="42">
        <f t="shared" si="48"/>
        <v>46077</v>
      </c>
      <c r="AD319" s="2" t="str">
        <f>VLOOKUP($A319,MA_KH!$A:$Q,MA_KH!O$1,0)</f>
        <v>MEGA</v>
      </c>
      <c r="AE319" s="2" t="str">
        <f>VLOOKUP($A319,MA_KH!$A:$Q,MA_KH!P$1,0)</f>
        <v>CÔNG TY TNHH MM MEGA MARKET (VIỆT NAM)</v>
      </c>
      <c r="AG319" s="122" t="str">
        <f>Table13[[#This Row],[Số hóa đơn]]&amp;Table13[[#This Row],[Tổng giá trị]]</f>
        <v>000039431968278</v>
      </c>
    </row>
    <row r="320" spans="1:33" ht="25.5" customHeight="1">
      <c r="A320" s="54" t="s">
        <v>16306</v>
      </c>
      <c r="B320" s="54" t="s">
        <v>7257</v>
      </c>
      <c r="C320" s="55" t="s">
        <v>16970</v>
      </c>
      <c r="D320" s="54" t="s">
        <v>17027</v>
      </c>
      <c r="E320" s="55">
        <f>IFERROR(VLOOKUP(AG320,Sheet3!B:F,5,0),Table1[[#This Row],[Ngày hạch toán]])</f>
        <v>46038</v>
      </c>
      <c r="F320" s="54" t="s">
        <v>19212</v>
      </c>
      <c r="G320" s="54" t="s">
        <v>17028</v>
      </c>
      <c r="H320" s="56">
        <v>2484570</v>
      </c>
      <c r="I320" s="63">
        <v>0</v>
      </c>
      <c r="J320" s="56">
        <v>198766</v>
      </c>
      <c r="K320" s="56">
        <v>2683336</v>
      </c>
      <c r="L320" s="64" t="s">
        <v>17236</v>
      </c>
      <c r="M320" s="6">
        <f>IFERROR(VLOOKUP(Table13[[#This Row],[Số hóa đơn]],'Chi tiết tt Mega gửi'!K:L,2,0),"")</f>
        <v>46077</v>
      </c>
      <c r="O320" s="32">
        <f>IF(Table13[[#This Row],[Phân loại]]="Tồn đầu kỳ",Table13[[#This Row],[Tổng giá trị]],0)</f>
        <v>0</v>
      </c>
      <c r="P320" s="7">
        <f>IF(Table13[[#This Row],[Số còn phải thu ĐK]]&lt;&gt;0,0,IF(Table13[[#This Row],[Phân loại]]="Bán hàng",Table13[[#This Row],[Tổng giá trị]],-Table13[[#This Row],[Tổng giá trị]]))</f>
        <v>2683336</v>
      </c>
      <c r="Q320" s="32">
        <f t="shared" si="49"/>
        <v>2683336</v>
      </c>
      <c r="R320" s="7">
        <f>Table13[[#This Row],[Số còn phải thu ĐK]]+Table13[[#This Row],[Giá Trị HD sau CK]]-Table13[[#This Row],[Số tiền đã thu]]</f>
        <v>0</v>
      </c>
      <c r="S320" s="6">
        <f>IF(Table13[[#This Row],[Ngày hóa đơn]]&lt;&gt;"",Table13[[#This Row],[Ngày hóa đơn]],IF(Table13[[#This Row],[Ngày hạch toán]]&lt;&gt;"",Table13[[#This Row],[Ngày hạch toán]],""))</f>
        <v>46038</v>
      </c>
      <c r="T320" s="7"/>
      <c r="U320" s="6">
        <f>IF(Table13[[#This Row],[Ngày tính CN]]="","",S320+T320)</f>
        <v>46038</v>
      </c>
      <c r="V320" s="32">
        <f ca="1">IF(Table13[[#This Row],[Hạn thanh toán]]="","",IF((U320-NOW())&lt;0,0,(U320-NOW())))</f>
        <v>0</v>
      </c>
      <c r="W320" s="32"/>
      <c r="X320" s="32" t="str">
        <f t="shared" ca="1" si="50"/>
        <v/>
      </c>
      <c r="Y320" s="2" t="str">
        <f t="shared" si="51"/>
        <v>Đã thanh toán</v>
      </c>
      <c r="Z320" s="42">
        <f t="shared" si="47"/>
        <v>46038</v>
      </c>
      <c r="AA320" s="42">
        <f t="shared" si="48"/>
        <v>46077</v>
      </c>
      <c r="AD320" s="2" t="str">
        <f>VLOOKUP($A320,MA_KH!$A:$Q,MA_KH!O$1,0)</f>
        <v>MEGA</v>
      </c>
      <c r="AE320" s="2" t="str">
        <f>VLOOKUP($A320,MA_KH!$A:$Q,MA_KH!P$1,0)</f>
        <v>CÔNG TY TNHH MM MEGA MARKET (VIỆT NAM)</v>
      </c>
      <c r="AG320" s="122" t="str">
        <f>Table13[[#This Row],[Số hóa đơn]]&amp;Table13[[#This Row],[Tổng giá trị]]</f>
        <v>000052502683336</v>
      </c>
    </row>
    <row r="321" spans="1:33" ht="25.5" customHeight="1">
      <c r="A321" s="54" t="s">
        <v>16303</v>
      </c>
      <c r="B321" s="54" t="s">
        <v>102</v>
      </c>
      <c r="C321" s="55" t="s">
        <v>16970</v>
      </c>
      <c r="D321" s="54" t="s">
        <v>17029</v>
      </c>
      <c r="E321" s="55">
        <f>IFERROR(VLOOKUP(AG321,Sheet3!B:F,5,0),Table1[[#This Row],[Ngày hạch toán]])</f>
        <v>46038</v>
      </c>
      <c r="F321" s="54" t="s">
        <v>19213</v>
      </c>
      <c r="G321" s="54" t="s">
        <v>17030</v>
      </c>
      <c r="H321" s="56">
        <v>725000</v>
      </c>
      <c r="I321" s="63">
        <v>0</v>
      </c>
      <c r="J321" s="56">
        <v>58000</v>
      </c>
      <c r="K321" s="56">
        <v>783000</v>
      </c>
      <c r="L321" s="64" t="s">
        <v>17236</v>
      </c>
      <c r="M321" s="6">
        <f>IFERROR(VLOOKUP(Table13[[#This Row],[Số hóa đơn]],'Chi tiết tt Mega gửi'!K:L,2,0),"")</f>
        <v>46077</v>
      </c>
      <c r="O321" s="32">
        <f>IF(Table13[[#This Row],[Phân loại]]="Tồn đầu kỳ",Table13[[#This Row],[Tổng giá trị]],0)</f>
        <v>0</v>
      </c>
      <c r="P321" s="7">
        <f>IF(Table13[[#This Row],[Số còn phải thu ĐK]]&lt;&gt;0,0,IF(Table13[[#This Row],[Phân loại]]="Bán hàng",Table13[[#This Row],[Tổng giá trị]],-Table13[[#This Row],[Tổng giá trị]]))</f>
        <v>783000</v>
      </c>
      <c r="Q321" s="32">
        <f t="shared" si="49"/>
        <v>783000</v>
      </c>
      <c r="R321" s="7">
        <f>Table13[[#This Row],[Số còn phải thu ĐK]]+Table13[[#This Row],[Giá Trị HD sau CK]]-Table13[[#This Row],[Số tiền đã thu]]</f>
        <v>0</v>
      </c>
      <c r="S321" s="6">
        <f>IF(Table13[[#This Row],[Ngày hóa đơn]]&lt;&gt;"",Table13[[#This Row],[Ngày hóa đơn]],IF(Table13[[#This Row],[Ngày hạch toán]]&lt;&gt;"",Table13[[#This Row],[Ngày hạch toán]],""))</f>
        <v>46038</v>
      </c>
      <c r="T321" s="7"/>
      <c r="U321" s="6">
        <f>IF(Table13[[#This Row],[Ngày tính CN]]="","",S321+T321)</f>
        <v>46038</v>
      </c>
      <c r="V321" s="32">
        <f ca="1">IF(Table13[[#This Row],[Hạn thanh toán]]="","",IF((U321-NOW())&lt;0,0,(U321-NOW())))</f>
        <v>0</v>
      </c>
      <c r="W321" s="32"/>
      <c r="X321" s="32" t="str">
        <f t="shared" ca="1" si="50"/>
        <v/>
      </c>
      <c r="Y321" s="2" t="str">
        <f t="shared" si="51"/>
        <v>Đã thanh toán</v>
      </c>
      <c r="Z321" s="42">
        <f t="shared" si="47"/>
        <v>46038</v>
      </c>
      <c r="AA321" s="42">
        <f t="shared" si="48"/>
        <v>46077</v>
      </c>
      <c r="AD321" s="2" t="str">
        <f>VLOOKUP($A321,MA_KH!$A:$Q,MA_KH!O$1,0)</f>
        <v>MEGA</v>
      </c>
      <c r="AE321" s="2" t="str">
        <f>VLOOKUP($A321,MA_KH!$A:$Q,MA_KH!P$1,0)</f>
        <v>CÔNG TY TNHH MM MEGA MARKET (VIỆT NAM)</v>
      </c>
      <c r="AG321" s="122" t="str">
        <f>Table13[[#This Row],[Số hóa đơn]]&amp;Table13[[#This Row],[Tổng giá trị]]</f>
        <v>00005251783000</v>
      </c>
    </row>
    <row r="322" spans="1:33" ht="25.5" customHeight="1">
      <c r="A322" s="54" t="s">
        <v>16305</v>
      </c>
      <c r="B322" s="54" t="s">
        <v>7247</v>
      </c>
      <c r="C322" s="55" t="s">
        <v>16970</v>
      </c>
      <c r="D322" s="54" t="s">
        <v>17031</v>
      </c>
      <c r="E322" s="55">
        <f>IFERROR(VLOOKUP(AG322,Sheet3!B:F,5,0),Table1[[#This Row],[Ngày hạch toán]])</f>
        <v>46038</v>
      </c>
      <c r="F322" s="54" t="s">
        <v>19214</v>
      </c>
      <c r="G322" s="54" t="s">
        <v>17032</v>
      </c>
      <c r="H322" s="56">
        <v>3348180</v>
      </c>
      <c r="I322" s="63">
        <v>0</v>
      </c>
      <c r="J322" s="56">
        <v>267854</v>
      </c>
      <c r="K322" s="56">
        <v>3616034</v>
      </c>
      <c r="L322" s="64" t="s">
        <v>17236</v>
      </c>
      <c r="M322" s="6">
        <f>IFERROR(VLOOKUP(Table13[[#This Row],[Số hóa đơn]],'Chi tiết tt Mega gửi'!K:L,2,0),"")</f>
        <v>46077</v>
      </c>
      <c r="O322" s="32">
        <f>IF(Table13[[#This Row],[Phân loại]]="Tồn đầu kỳ",Table13[[#This Row],[Tổng giá trị]],0)</f>
        <v>0</v>
      </c>
      <c r="P322" s="7">
        <f>IF(Table13[[#This Row],[Số còn phải thu ĐK]]&lt;&gt;0,0,IF(Table13[[#This Row],[Phân loại]]="Bán hàng",Table13[[#This Row],[Tổng giá trị]],-Table13[[#This Row],[Tổng giá trị]]))</f>
        <v>3616034</v>
      </c>
      <c r="Q322" s="32">
        <f t="shared" si="49"/>
        <v>3616034</v>
      </c>
      <c r="R322" s="7">
        <f>Table13[[#This Row],[Số còn phải thu ĐK]]+Table13[[#This Row],[Giá Trị HD sau CK]]-Table13[[#This Row],[Số tiền đã thu]]</f>
        <v>0</v>
      </c>
      <c r="S322" s="6">
        <f>IF(Table13[[#This Row],[Ngày hóa đơn]]&lt;&gt;"",Table13[[#This Row],[Ngày hóa đơn]],IF(Table13[[#This Row],[Ngày hạch toán]]&lt;&gt;"",Table13[[#This Row],[Ngày hạch toán]],""))</f>
        <v>46038</v>
      </c>
      <c r="T322" s="7"/>
      <c r="U322" s="6">
        <f>IF(Table13[[#This Row],[Ngày tính CN]]="","",S322+T322)</f>
        <v>46038</v>
      </c>
      <c r="V322" s="32">
        <f ca="1">IF(Table13[[#This Row],[Hạn thanh toán]]="","",IF((U322-NOW())&lt;0,0,(U322-NOW())))</f>
        <v>0</v>
      </c>
      <c r="W322" s="32"/>
      <c r="X322" s="32" t="str">
        <f t="shared" ca="1" si="50"/>
        <v/>
      </c>
      <c r="Y322" s="2" t="str">
        <f t="shared" si="51"/>
        <v>Đã thanh toán</v>
      </c>
      <c r="Z322" s="42">
        <f t="shared" si="47"/>
        <v>46038</v>
      </c>
      <c r="AA322" s="42">
        <f t="shared" si="48"/>
        <v>46077</v>
      </c>
      <c r="AD322" s="2" t="str">
        <f>VLOOKUP($A322,MA_KH!$A:$Q,MA_KH!O$1,0)</f>
        <v>MEGA</v>
      </c>
      <c r="AE322" s="2" t="str">
        <f>VLOOKUP($A322,MA_KH!$A:$Q,MA_KH!P$1,0)</f>
        <v>CÔNG TY TNHH MM MEGA MARKET (VIỆT NAM)</v>
      </c>
      <c r="AG322" s="122" t="str">
        <f>Table13[[#This Row],[Số hóa đơn]]&amp;Table13[[#This Row],[Tổng giá trị]]</f>
        <v>000052523616034</v>
      </c>
    </row>
    <row r="323" spans="1:33" ht="25.5" customHeight="1">
      <c r="A323" s="54" t="s">
        <v>16305</v>
      </c>
      <c r="B323" s="54" t="s">
        <v>7247</v>
      </c>
      <c r="C323" s="55" t="s">
        <v>16970</v>
      </c>
      <c r="D323" s="54" t="s">
        <v>17033</v>
      </c>
      <c r="E323" s="55">
        <f>IFERROR(VLOOKUP(AG323,Sheet3!B:F,5,0),Table1[[#This Row],[Ngày hạch toán]])</f>
        <v>46038</v>
      </c>
      <c r="F323" s="54" t="s">
        <v>19215</v>
      </c>
      <c r="G323" s="54" t="s">
        <v>17035</v>
      </c>
      <c r="H323" s="56">
        <v>36393664</v>
      </c>
      <c r="I323" s="63">
        <v>0</v>
      </c>
      <c r="J323" s="56">
        <v>2911493</v>
      </c>
      <c r="K323" s="56">
        <v>39305157</v>
      </c>
      <c r="L323" s="64" t="s">
        <v>17236</v>
      </c>
      <c r="M323" s="6">
        <f>IFERROR(VLOOKUP(Table13[[#This Row],[Số hóa đơn]],'Chi tiết tt Mega gửi'!K:L,2,0),"")</f>
        <v>46077</v>
      </c>
      <c r="O323" s="32">
        <f>IF(Table13[[#This Row],[Phân loại]]="Tồn đầu kỳ",Table13[[#This Row],[Tổng giá trị]],0)</f>
        <v>0</v>
      </c>
      <c r="P323" s="7">
        <f>IF(Table13[[#This Row],[Số còn phải thu ĐK]]&lt;&gt;0,0,IF(Table13[[#This Row],[Phân loại]]="Bán hàng",Table13[[#This Row],[Tổng giá trị]],-Table13[[#This Row],[Tổng giá trị]]))</f>
        <v>39305157</v>
      </c>
      <c r="Q323" s="32">
        <f t="shared" si="49"/>
        <v>39305157</v>
      </c>
      <c r="R323" s="7">
        <f>Table13[[#This Row],[Số còn phải thu ĐK]]+Table13[[#This Row],[Giá Trị HD sau CK]]-Table13[[#This Row],[Số tiền đã thu]]</f>
        <v>0</v>
      </c>
      <c r="S323" s="6">
        <f>IF(Table13[[#This Row],[Ngày hóa đơn]]&lt;&gt;"",Table13[[#This Row],[Ngày hóa đơn]],IF(Table13[[#This Row],[Ngày hạch toán]]&lt;&gt;"",Table13[[#This Row],[Ngày hạch toán]],""))</f>
        <v>46038</v>
      </c>
      <c r="T323" s="7"/>
      <c r="U323" s="6">
        <f>IF(Table13[[#This Row],[Ngày tính CN]]="","",S323+T323)</f>
        <v>46038</v>
      </c>
      <c r="V323" s="32">
        <f ca="1">IF(Table13[[#This Row],[Hạn thanh toán]]="","",IF((U323-NOW())&lt;0,0,(U323-NOW())))</f>
        <v>0</v>
      </c>
      <c r="W323" s="32"/>
      <c r="X323" s="32" t="str">
        <f t="shared" ca="1" si="50"/>
        <v/>
      </c>
      <c r="Y323" s="2" t="str">
        <f t="shared" si="51"/>
        <v>Đã thanh toán</v>
      </c>
      <c r="Z323" s="42">
        <f t="shared" si="47"/>
        <v>46038</v>
      </c>
      <c r="AA323" s="42">
        <f t="shared" si="48"/>
        <v>46077</v>
      </c>
      <c r="AD323" s="2" t="str">
        <f>VLOOKUP($A323,MA_KH!$A:$Q,MA_KH!O$1,0)</f>
        <v>MEGA</v>
      </c>
      <c r="AE323" s="2" t="str">
        <f>VLOOKUP($A323,MA_KH!$A:$Q,MA_KH!P$1,0)</f>
        <v>CÔNG TY TNHH MM MEGA MARKET (VIỆT NAM)</v>
      </c>
      <c r="AG323" s="122" t="str">
        <f>Table13[[#This Row],[Số hóa đơn]]&amp;Table13[[#This Row],[Tổng giá trị]]</f>
        <v>0000529939305157</v>
      </c>
    </row>
    <row r="324" spans="1:33" ht="25.5" customHeight="1">
      <c r="A324" s="54" t="s">
        <v>16307</v>
      </c>
      <c r="B324" s="54" t="s">
        <v>202</v>
      </c>
      <c r="C324" s="55" t="s">
        <v>16994</v>
      </c>
      <c r="D324" s="54" t="s">
        <v>17036</v>
      </c>
      <c r="E324" s="55">
        <f>IFERROR(VLOOKUP(AG324,Sheet3!B:F,5,0),Table1[[#This Row],[Ngày hạch toán]])</f>
        <v>46041</v>
      </c>
      <c r="F324" s="54" t="s">
        <v>19216</v>
      </c>
      <c r="G324" s="54" t="s">
        <v>17037</v>
      </c>
      <c r="H324" s="56">
        <v>474325</v>
      </c>
      <c r="I324" s="63">
        <v>0</v>
      </c>
      <c r="J324" s="56">
        <v>37946</v>
      </c>
      <c r="K324" s="56">
        <v>512271</v>
      </c>
      <c r="L324" s="64" t="s">
        <v>17236</v>
      </c>
      <c r="M324" s="6">
        <f>IFERROR(VLOOKUP(Table13[[#This Row],[Số hóa đơn]],'Chi tiết tt Mega gửi'!K:L,2,0),"")</f>
        <v>46091</v>
      </c>
      <c r="O324" s="32">
        <f>IF(Table13[[#This Row],[Phân loại]]="Tồn đầu kỳ",Table13[[#This Row],[Tổng giá trị]],0)</f>
        <v>0</v>
      </c>
      <c r="P324" s="7">
        <f>IF(Table13[[#This Row],[Số còn phải thu ĐK]]&lt;&gt;0,0,IF(Table13[[#This Row],[Phân loại]]="Bán hàng",Table13[[#This Row],[Tổng giá trị]],-Table13[[#This Row],[Tổng giá trị]]))</f>
        <v>512271</v>
      </c>
      <c r="Q324" s="32">
        <f t="shared" si="49"/>
        <v>512271</v>
      </c>
      <c r="R324" s="7">
        <f>Table13[[#This Row],[Số còn phải thu ĐK]]+Table13[[#This Row],[Giá Trị HD sau CK]]-Table13[[#This Row],[Số tiền đã thu]]</f>
        <v>0</v>
      </c>
      <c r="S324" s="6">
        <f>IF(Table13[[#This Row],[Ngày hóa đơn]]&lt;&gt;"",Table13[[#This Row],[Ngày hóa đơn]],IF(Table13[[#This Row],[Ngày hạch toán]]&lt;&gt;"",Table13[[#This Row],[Ngày hạch toán]],""))</f>
        <v>46041</v>
      </c>
      <c r="T324" s="7"/>
      <c r="U324" s="6">
        <f>IF(Table13[[#This Row],[Ngày tính CN]]="","",S324+T324)</f>
        <v>46041</v>
      </c>
      <c r="V324" s="32">
        <f ca="1">IF(Table13[[#This Row],[Hạn thanh toán]]="","",IF((U324-NOW())&lt;0,0,(U324-NOW())))</f>
        <v>0</v>
      </c>
      <c r="W324" s="32"/>
      <c r="X324" s="32" t="str">
        <f t="shared" ca="1" si="50"/>
        <v/>
      </c>
      <c r="Y324" s="2" t="str">
        <f t="shared" si="51"/>
        <v>Đã thanh toán</v>
      </c>
      <c r="Z324" s="42">
        <f t="shared" ref="Z324:Z387" si="52">IF(S324="","",S324)</f>
        <v>46041</v>
      </c>
      <c r="AA324" s="42">
        <f t="shared" ref="AA324:AA387" si="53">IF(M324="","",M324)</f>
        <v>46091</v>
      </c>
      <c r="AD324" s="2" t="str">
        <f>VLOOKUP($A324,MA_KH!$A:$Q,MA_KH!O$1,0)</f>
        <v>MEGA</v>
      </c>
      <c r="AE324" s="2" t="str">
        <f>VLOOKUP($A324,MA_KH!$A:$Q,MA_KH!P$1,0)</f>
        <v>CÔNG TY TNHH MM MEGA MARKET (VIỆT NAM)</v>
      </c>
      <c r="AG324" s="122" t="str">
        <f>Table13[[#This Row],[Số hóa đơn]]&amp;Table13[[#This Row],[Tổng giá trị]]</f>
        <v>00005160512271</v>
      </c>
    </row>
    <row r="325" spans="1:33" ht="25.5" customHeight="1">
      <c r="A325" s="54" t="s">
        <v>16307</v>
      </c>
      <c r="B325" s="54" t="s">
        <v>202</v>
      </c>
      <c r="C325" s="55" t="s">
        <v>16994</v>
      </c>
      <c r="D325" s="54" t="s">
        <v>17038</v>
      </c>
      <c r="E325" s="55">
        <f>IFERROR(VLOOKUP(AG325,Sheet3!B:F,5,0),Table1[[#This Row],[Ngày hạch toán]])</f>
        <v>46041</v>
      </c>
      <c r="F325" s="54" t="s">
        <v>19217</v>
      </c>
      <c r="G325" s="54" t="s">
        <v>17039</v>
      </c>
      <c r="H325" s="56">
        <v>501830</v>
      </c>
      <c r="I325" s="63">
        <v>0</v>
      </c>
      <c r="J325" s="56">
        <v>40146</v>
      </c>
      <c r="K325" s="56">
        <v>541976</v>
      </c>
      <c r="L325" s="64" t="s">
        <v>17236</v>
      </c>
      <c r="M325" s="6">
        <f>IFERROR(VLOOKUP(Table13[[#This Row],[Số hóa đơn]],'Chi tiết tt Mega gửi'!K:L,2,0),"")</f>
        <v>46091</v>
      </c>
      <c r="O325" s="32">
        <f>IF(Table13[[#This Row],[Phân loại]]="Tồn đầu kỳ",Table13[[#This Row],[Tổng giá trị]],0)</f>
        <v>0</v>
      </c>
      <c r="P325" s="7">
        <f>IF(Table13[[#This Row],[Số còn phải thu ĐK]]&lt;&gt;0,0,IF(Table13[[#This Row],[Phân loại]]="Bán hàng",Table13[[#This Row],[Tổng giá trị]],-Table13[[#This Row],[Tổng giá trị]]))</f>
        <v>541976</v>
      </c>
      <c r="Q325" s="32">
        <f t="shared" si="49"/>
        <v>541976</v>
      </c>
      <c r="R325" s="7">
        <f>Table13[[#This Row],[Số còn phải thu ĐK]]+Table13[[#This Row],[Giá Trị HD sau CK]]-Table13[[#This Row],[Số tiền đã thu]]</f>
        <v>0</v>
      </c>
      <c r="S325" s="6">
        <f>IF(Table13[[#This Row],[Ngày hóa đơn]]&lt;&gt;"",Table13[[#This Row],[Ngày hóa đơn]],IF(Table13[[#This Row],[Ngày hạch toán]]&lt;&gt;"",Table13[[#This Row],[Ngày hạch toán]],""))</f>
        <v>46041</v>
      </c>
      <c r="T325" s="7"/>
      <c r="U325" s="6">
        <f>IF(Table13[[#This Row],[Ngày tính CN]]="","",S325+T325)</f>
        <v>46041</v>
      </c>
      <c r="V325" s="32">
        <f ca="1">IF(Table13[[#This Row],[Hạn thanh toán]]="","",IF((U325-NOW())&lt;0,0,(U325-NOW())))</f>
        <v>0</v>
      </c>
      <c r="W325" s="32"/>
      <c r="X325" s="32" t="str">
        <f t="shared" ca="1" si="50"/>
        <v/>
      </c>
      <c r="Y325" s="2" t="str">
        <f t="shared" si="51"/>
        <v>Đã thanh toán</v>
      </c>
      <c r="Z325" s="42">
        <f t="shared" si="52"/>
        <v>46041</v>
      </c>
      <c r="AA325" s="42">
        <f t="shared" si="53"/>
        <v>46091</v>
      </c>
      <c r="AD325" s="2" t="str">
        <f>VLOOKUP($A325,MA_KH!$A:$Q,MA_KH!O$1,0)</f>
        <v>MEGA</v>
      </c>
      <c r="AE325" s="2" t="str">
        <f>VLOOKUP($A325,MA_KH!$A:$Q,MA_KH!P$1,0)</f>
        <v>CÔNG TY TNHH MM MEGA MARKET (VIỆT NAM)</v>
      </c>
      <c r="AG325" s="122" t="str">
        <f>Table13[[#This Row],[Số hóa đơn]]&amp;Table13[[#This Row],[Tổng giá trị]]</f>
        <v>00005161541976</v>
      </c>
    </row>
    <row r="326" spans="1:33" ht="25.5" customHeight="1">
      <c r="A326" s="54" t="s">
        <v>16293</v>
      </c>
      <c r="B326" s="54" t="s">
        <v>386</v>
      </c>
      <c r="C326" s="55" t="s">
        <v>16994</v>
      </c>
      <c r="D326" s="54" t="s">
        <v>17040</v>
      </c>
      <c r="E326" s="55">
        <f>IFERROR(VLOOKUP(AG326,Sheet3!B:F,5,0),Table1[[#This Row],[Ngày hạch toán]])</f>
        <v>46041</v>
      </c>
      <c r="F326" s="54" t="s">
        <v>19218</v>
      </c>
      <c r="G326" s="54" t="s">
        <v>17041</v>
      </c>
      <c r="H326" s="56">
        <v>2893620</v>
      </c>
      <c r="I326" s="63">
        <v>0</v>
      </c>
      <c r="J326" s="56">
        <v>231490</v>
      </c>
      <c r="K326" s="56">
        <v>3125110</v>
      </c>
      <c r="L326" s="64" t="s">
        <v>17236</v>
      </c>
      <c r="M326" s="6">
        <f>IFERROR(VLOOKUP(Table13[[#This Row],[Số hóa đơn]],'Chi tiết tt Mega gửi'!K:L,2,0),"")</f>
        <v>46091</v>
      </c>
      <c r="O326" s="32">
        <f>IF(Table13[[#This Row],[Phân loại]]="Tồn đầu kỳ",Table13[[#This Row],[Tổng giá trị]],0)</f>
        <v>0</v>
      </c>
      <c r="P326" s="7">
        <f>IF(Table13[[#This Row],[Số còn phải thu ĐK]]&lt;&gt;0,0,IF(Table13[[#This Row],[Phân loại]]="Bán hàng",Table13[[#This Row],[Tổng giá trị]],-Table13[[#This Row],[Tổng giá trị]]))</f>
        <v>3125110</v>
      </c>
      <c r="Q326" s="32">
        <f t="shared" si="49"/>
        <v>3125110</v>
      </c>
      <c r="R326" s="7">
        <f>Table13[[#This Row],[Số còn phải thu ĐK]]+Table13[[#This Row],[Giá Trị HD sau CK]]-Table13[[#This Row],[Số tiền đã thu]]</f>
        <v>0</v>
      </c>
      <c r="S326" s="6">
        <f>IF(Table13[[#This Row],[Ngày hóa đơn]]&lt;&gt;"",Table13[[#This Row],[Ngày hóa đơn]],IF(Table13[[#This Row],[Ngày hạch toán]]&lt;&gt;"",Table13[[#This Row],[Ngày hạch toán]],""))</f>
        <v>46041</v>
      </c>
      <c r="T326" s="7"/>
      <c r="U326" s="6">
        <f>IF(Table13[[#This Row],[Ngày tính CN]]="","",S326+T326)</f>
        <v>46041</v>
      </c>
      <c r="V326" s="32">
        <f ca="1">IF(Table13[[#This Row],[Hạn thanh toán]]="","",IF((U326-NOW())&lt;0,0,(U326-NOW())))</f>
        <v>0</v>
      </c>
      <c r="W326" s="32"/>
      <c r="X326" s="32" t="str">
        <f t="shared" ca="1" si="50"/>
        <v/>
      </c>
      <c r="Y326" s="2" t="str">
        <f t="shared" si="51"/>
        <v>Đã thanh toán</v>
      </c>
      <c r="Z326" s="42">
        <f t="shared" si="52"/>
        <v>46041</v>
      </c>
      <c r="AA326" s="42">
        <f t="shared" si="53"/>
        <v>46091</v>
      </c>
      <c r="AD326" s="2" t="str">
        <f>VLOOKUP($A326,MA_KH!$A:$Q,MA_KH!O$1,0)</f>
        <v>MEGA</v>
      </c>
      <c r="AE326" s="2" t="str">
        <f>VLOOKUP($A326,MA_KH!$A:$Q,MA_KH!P$1,0)</f>
        <v>CÔNG TY TNHH MM MEGA MARKET (VIỆT NAM)</v>
      </c>
      <c r="AG326" s="122" t="str">
        <f>Table13[[#This Row],[Số hóa đơn]]&amp;Table13[[#This Row],[Tổng giá trị]]</f>
        <v>000051623125110</v>
      </c>
    </row>
    <row r="327" spans="1:33" ht="25.5" customHeight="1">
      <c r="A327" s="54" t="s">
        <v>16295</v>
      </c>
      <c r="B327" s="54" t="s">
        <v>198</v>
      </c>
      <c r="C327" s="55" t="s">
        <v>16994</v>
      </c>
      <c r="D327" s="54" t="s">
        <v>17042</v>
      </c>
      <c r="E327" s="55">
        <f>IFERROR(VLOOKUP(AG327,Sheet3!B:F,5,0),Table1[[#This Row],[Ngày hạch toán]])</f>
        <v>46041</v>
      </c>
      <c r="F327" s="54" t="s">
        <v>19219</v>
      </c>
      <c r="G327" s="54" t="s">
        <v>17043</v>
      </c>
      <c r="H327" s="56">
        <v>474325</v>
      </c>
      <c r="I327" s="63">
        <v>0</v>
      </c>
      <c r="J327" s="56">
        <v>37946</v>
      </c>
      <c r="K327" s="56">
        <v>512271</v>
      </c>
      <c r="L327" s="64" t="s">
        <v>17236</v>
      </c>
      <c r="M327" s="6">
        <f>IFERROR(VLOOKUP(Table13[[#This Row],[Số hóa đơn]],'Chi tiết tt Mega gửi'!K:L,2,0),"")</f>
        <v>46091</v>
      </c>
      <c r="O327" s="32">
        <f>IF(Table13[[#This Row],[Phân loại]]="Tồn đầu kỳ",Table13[[#This Row],[Tổng giá trị]],0)</f>
        <v>0</v>
      </c>
      <c r="P327" s="7">
        <f>IF(Table13[[#This Row],[Số còn phải thu ĐK]]&lt;&gt;0,0,IF(Table13[[#This Row],[Phân loại]]="Bán hàng",Table13[[#This Row],[Tổng giá trị]],-Table13[[#This Row],[Tổng giá trị]]))</f>
        <v>512271</v>
      </c>
      <c r="Q327" s="32">
        <f t="shared" si="49"/>
        <v>512271</v>
      </c>
      <c r="R327" s="7">
        <f>Table13[[#This Row],[Số còn phải thu ĐK]]+Table13[[#This Row],[Giá Trị HD sau CK]]-Table13[[#This Row],[Số tiền đã thu]]</f>
        <v>0</v>
      </c>
      <c r="S327" s="6">
        <f>IF(Table13[[#This Row],[Ngày hóa đơn]]&lt;&gt;"",Table13[[#This Row],[Ngày hóa đơn]],IF(Table13[[#This Row],[Ngày hạch toán]]&lt;&gt;"",Table13[[#This Row],[Ngày hạch toán]],""))</f>
        <v>46041</v>
      </c>
      <c r="T327" s="7"/>
      <c r="U327" s="6">
        <f>IF(Table13[[#This Row],[Ngày tính CN]]="","",S327+T327)</f>
        <v>46041</v>
      </c>
      <c r="V327" s="32">
        <f ca="1">IF(Table13[[#This Row],[Hạn thanh toán]]="","",IF((U327-NOW())&lt;0,0,(U327-NOW())))</f>
        <v>0</v>
      </c>
      <c r="W327" s="32"/>
      <c r="X327" s="32" t="str">
        <f t="shared" ca="1" si="50"/>
        <v/>
      </c>
      <c r="Y327" s="2" t="str">
        <f t="shared" si="51"/>
        <v>Đã thanh toán</v>
      </c>
      <c r="Z327" s="42">
        <f t="shared" si="52"/>
        <v>46041</v>
      </c>
      <c r="AA327" s="42">
        <f t="shared" si="53"/>
        <v>46091</v>
      </c>
      <c r="AD327" s="2" t="str">
        <f>VLOOKUP($A327,MA_KH!$A:$Q,MA_KH!O$1,0)</f>
        <v>MEGA</v>
      </c>
      <c r="AE327" s="2" t="str">
        <f>VLOOKUP($A327,MA_KH!$A:$Q,MA_KH!P$1,0)</f>
        <v>CÔNG TY TNHH MM MEGA MARKET (VIỆT NAM)</v>
      </c>
      <c r="AG327" s="122" t="str">
        <f>Table13[[#This Row],[Số hóa đơn]]&amp;Table13[[#This Row],[Tổng giá trị]]</f>
        <v>00005163512271</v>
      </c>
    </row>
    <row r="328" spans="1:33" ht="25.5" customHeight="1">
      <c r="A328" s="54" t="s">
        <v>16295</v>
      </c>
      <c r="B328" s="54" t="s">
        <v>198</v>
      </c>
      <c r="C328" s="55" t="s">
        <v>16994</v>
      </c>
      <c r="D328" s="54" t="s">
        <v>17044</v>
      </c>
      <c r="E328" s="55">
        <f>IFERROR(VLOOKUP(AG328,Sheet3!B:F,5,0),Table1[[#This Row],[Ngày hạch toán]])</f>
        <v>46041</v>
      </c>
      <c r="F328" s="54" t="s">
        <v>19220</v>
      </c>
      <c r="G328" s="54" t="s">
        <v>17045</v>
      </c>
      <c r="H328" s="56">
        <v>3462885</v>
      </c>
      <c r="I328" s="63">
        <v>0</v>
      </c>
      <c r="J328" s="56">
        <v>277031</v>
      </c>
      <c r="K328" s="56">
        <v>3739916</v>
      </c>
      <c r="L328" s="64" t="s">
        <v>17236</v>
      </c>
      <c r="M328" s="6">
        <f>IFERROR(VLOOKUP(Table13[[#This Row],[Số hóa đơn]],'Chi tiết tt Mega gửi'!K:L,2,0),"")</f>
        <v>46091</v>
      </c>
      <c r="O328" s="32">
        <f>IF(Table13[[#This Row],[Phân loại]]="Tồn đầu kỳ",Table13[[#This Row],[Tổng giá trị]],0)</f>
        <v>0</v>
      </c>
      <c r="P328" s="7">
        <f>IF(Table13[[#This Row],[Số còn phải thu ĐK]]&lt;&gt;0,0,IF(Table13[[#This Row],[Phân loại]]="Bán hàng",Table13[[#This Row],[Tổng giá trị]],-Table13[[#This Row],[Tổng giá trị]]))</f>
        <v>3739916</v>
      </c>
      <c r="Q328" s="32">
        <f t="shared" si="49"/>
        <v>3739916</v>
      </c>
      <c r="R328" s="7">
        <f>Table13[[#This Row],[Số còn phải thu ĐK]]+Table13[[#This Row],[Giá Trị HD sau CK]]-Table13[[#This Row],[Số tiền đã thu]]</f>
        <v>0</v>
      </c>
      <c r="S328" s="6">
        <f>IF(Table13[[#This Row],[Ngày hóa đơn]]&lt;&gt;"",Table13[[#This Row],[Ngày hóa đơn]],IF(Table13[[#This Row],[Ngày hạch toán]]&lt;&gt;"",Table13[[#This Row],[Ngày hạch toán]],""))</f>
        <v>46041</v>
      </c>
      <c r="T328" s="7"/>
      <c r="U328" s="6">
        <f>IF(Table13[[#This Row],[Ngày tính CN]]="","",S328+T328)</f>
        <v>46041</v>
      </c>
      <c r="V328" s="32">
        <f ca="1">IF(Table13[[#This Row],[Hạn thanh toán]]="","",IF((U328-NOW())&lt;0,0,(U328-NOW())))</f>
        <v>0</v>
      </c>
      <c r="W328" s="32"/>
      <c r="X328" s="32" t="str">
        <f t="shared" ca="1" si="50"/>
        <v/>
      </c>
      <c r="Y328" s="2" t="str">
        <f t="shared" si="51"/>
        <v>Đã thanh toán</v>
      </c>
      <c r="Z328" s="42">
        <f t="shared" si="52"/>
        <v>46041</v>
      </c>
      <c r="AA328" s="42">
        <f t="shared" si="53"/>
        <v>46091</v>
      </c>
      <c r="AD328" s="2" t="str">
        <f>VLOOKUP($A328,MA_KH!$A:$Q,MA_KH!O$1,0)</f>
        <v>MEGA</v>
      </c>
      <c r="AE328" s="2" t="str">
        <f>VLOOKUP($A328,MA_KH!$A:$Q,MA_KH!P$1,0)</f>
        <v>CÔNG TY TNHH MM MEGA MARKET (VIỆT NAM)</v>
      </c>
      <c r="AG328" s="122" t="str">
        <f>Table13[[#This Row],[Số hóa đơn]]&amp;Table13[[#This Row],[Tổng giá trị]]</f>
        <v>000051643739916</v>
      </c>
    </row>
    <row r="329" spans="1:33" ht="25.5" customHeight="1">
      <c r="A329" s="54" t="s">
        <v>16308</v>
      </c>
      <c r="B329" s="54" t="s">
        <v>194</v>
      </c>
      <c r="C329" s="55" t="s">
        <v>16994</v>
      </c>
      <c r="D329" s="54" t="s">
        <v>17046</v>
      </c>
      <c r="E329" s="55">
        <f>IFERROR(VLOOKUP(AG329,Sheet3!B:F,5,0),Table1[[#This Row],[Ngày hạch toán]])</f>
        <v>46041</v>
      </c>
      <c r="F329" s="54" t="s">
        <v>19221</v>
      </c>
      <c r="G329" s="54" t="s">
        <v>17047</v>
      </c>
      <c r="H329" s="56">
        <v>1928880</v>
      </c>
      <c r="I329" s="63">
        <v>0</v>
      </c>
      <c r="J329" s="56">
        <v>154310</v>
      </c>
      <c r="K329" s="56">
        <v>2083190</v>
      </c>
      <c r="L329" s="64" t="s">
        <v>17236</v>
      </c>
      <c r="M329" s="6">
        <f>IFERROR(VLOOKUP(Table13[[#This Row],[Số hóa đơn]],'Chi tiết tt Mega gửi'!K:L,2,0),"")</f>
        <v>46077</v>
      </c>
      <c r="O329" s="32">
        <f>IF(Table13[[#This Row],[Phân loại]]="Tồn đầu kỳ",Table13[[#This Row],[Tổng giá trị]],0)</f>
        <v>0</v>
      </c>
      <c r="P329" s="7">
        <f>IF(Table13[[#This Row],[Số còn phải thu ĐK]]&lt;&gt;0,0,IF(Table13[[#This Row],[Phân loại]]="Bán hàng",Table13[[#This Row],[Tổng giá trị]],-Table13[[#This Row],[Tổng giá trị]]))</f>
        <v>2083190</v>
      </c>
      <c r="Q329" s="32">
        <f t="shared" si="49"/>
        <v>2083190</v>
      </c>
      <c r="R329" s="7">
        <f>Table13[[#This Row],[Số còn phải thu ĐK]]+Table13[[#This Row],[Giá Trị HD sau CK]]-Table13[[#This Row],[Số tiền đã thu]]</f>
        <v>0</v>
      </c>
      <c r="S329" s="6">
        <f>IF(Table13[[#This Row],[Ngày hóa đơn]]&lt;&gt;"",Table13[[#This Row],[Ngày hóa đơn]],IF(Table13[[#This Row],[Ngày hạch toán]]&lt;&gt;"",Table13[[#This Row],[Ngày hạch toán]],""))</f>
        <v>46041</v>
      </c>
      <c r="T329" s="7"/>
      <c r="U329" s="6">
        <f>IF(Table13[[#This Row],[Ngày tính CN]]="","",S329+T329)</f>
        <v>46041</v>
      </c>
      <c r="V329" s="32">
        <f ca="1">IF(Table13[[#This Row],[Hạn thanh toán]]="","",IF((U329-NOW())&lt;0,0,(U329-NOW())))</f>
        <v>0</v>
      </c>
      <c r="W329" s="32"/>
      <c r="X329" s="32" t="str">
        <f t="shared" ca="1" si="50"/>
        <v/>
      </c>
      <c r="Y329" s="2" t="str">
        <f t="shared" si="51"/>
        <v>Đã thanh toán</v>
      </c>
      <c r="Z329" s="42">
        <f t="shared" si="52"/>
        <v>46041</v>
      </c>
      <c r="AA329" s="42">
        <f t="shared" si="53"/>
        <v>46077</v>
      </c>
      <c r="AD329" s="2" t="str">
        <f>VLOOKUP($A329,MA_KH!$A:$Q,MA_KH!O$1,0)</f>
        <v>MEGA</v>
      </c>
      <c r="AE329" s="2" t="str">
        <f>VLOOKUP($A329,MA_KH!$A:$Q,MA_KH!P$1,0)</f>
        <v>CÔNG TY TNHH MM MEGA MARKET (VIỆT NAM)</v>
      </c>
      <c r="AG329" s="122" t="str">
        <f>Table13[[#This Row],[Số hóa đơn]]&amp;Table13[[#This Row],[Tổng giá trị]]</f>
        <v>000051652083190</v>
      </c>
    </row>
    <row r="330" spans="1:33" ht="25.5" customHeight="1">
      <c r="A330" s="54" t="s">
        <v>16288</v>
      </c>
      <c r="B330" s="54" t="s">
        <v>294</v>
      </c>
      <c r="C330" s="55" t="s">
        <v>16994</v>
      </c>
      <c r="D330" s="54" t="s">
        <v>17048</v>
      </c>
      <c r="E330" s="55">
        <f>IFERROR(VLOOKUP(AG330,Sheet3!B:F,5,0),Table1[[#This Row],[Ngày hạch toán]])</f>
        <v>46041</v>
      </c>
      <c r="F330" s="54" t="s">
        <v>19222</v>
      </c>
      <c r="G330" s="54" t="s">
        <v>17049</v>
      </c>
      <c r="H330" s="56">
        <v>4397770</v>
      </c>
      <c r="I330" s="63">
        <v>0</v>
      </c>
      <c r="J330" s="56">
        <v>351822</v>
      </c>
      <c r="K330" s="56">
        <v>4749592</v>
      </c>
      <c r="L330" s="64" t="s">
        <v>17236</v>
      </c>
      <c r="M330" s="6">
        <f>IFERROR(VLOOKUP(Table13[[#This Row],[Số hóa đơn]],'Chi tiết tt Mega gửi'!K:L,2,0),"")</f>
        <v>46091</v>
      </c>
      <c r="O330" s="32">
        <f>IF(Table13[[#This Row],[Phân loại]]="Tồn đầu kỳ",Table13[[#This Row],[Tổng giá trị]],0)</f>
        <v>0</v>
      </c>
      <c r="P330" s="7">
        <f>IF(Table13[[#This Row],[Số còn phải thu ĐK]]&lt;&gt;0,0,IF(Table13[[#This Row],[Phân loại]]="Bán hàng",Table13[[#This Row],[Tổng giá trị]],-Table13[[#This Row],[Tổng giá trị]]))</f>
        <v>4749592</v>
      </c>
      <c r="Q330" s="32">
        <f t="shared" si="49"/>
        <v>4749592</v>
      </c>
      <c r="R330" s="7">
        <f>Table13[[#This Row],[Số còn phải thu ĐK]]+Table13[[#This Row],[Giá Trị HD sau CK]]-Table13[[#This Row],[Số tiền đã thu]]</f>
        <v>0</v>
      </c>
      <c r="S330" s="6">
        <f>IF(Table13[[#This Row],[Ngày hóa đơn]]&lt;&gt;"",Table13[[#This Row],[Ngày hóa đơn]],IF(Table13[[#This Row],[Ngày hạch toán]]&lt;&gt;"",Table13[[#This Row],[Ngày hạch toán]],""))</f>
        <v>46041</v>
      </c>
      <c r="T330" s="7"/>
      <c r="U330" s="6">
        <f>IF(Table13[[#This Row],[Ngày tính CN]]="","",S330+T330)</f>
        <v>46041</v>
      </c>
      <c r="V330" s="32">
        <f ca="1">IF(Table13[[#This Row],[Hạn thanh toán]]="","",IF((U330-NOW())&lt;0,0,(U330-NOW())))</f>
        <v>0</v>
      </c>
      <c r="W330" s="32"/>
      <c r="X330" s="32" t="str">
        <f t="shared" ca="1" si="50"/>
        <v/>
      </c>
      <c r="Y330" s="2" t="str">
        <f t="shared" si="51"/>
        <v>Đã thanh toán</v>
      </c>
      <c r="Z330" s="42">
        <f t="shared" si="52"/>
        <v>46041</v>
      </c>
      <c r="AA330" s="42">
        <f t="shared" si="53"/>
        <v>46091</v>
      </c>
      <c r="AD330" s="2" t="str">
        <f>VLOOKUP($A330,MA_KH!$A:$Q,MA_KH!O$1,0)</f>
        <v>MEGA</v>
      </c>
      <c r="AE330" s="2" t="str">
        <f>VLOOKUP($A330,MA_KH!$A:$Q,MA_KH!P$1,0)</f>
        <v>CÔNG TY TNHH MM MEGA MARKET (VIỆT NAM)</v>
      </c>
      <c r="AG330" s="122" t="str">
        <f>Table13[[#This Row],[Số hóa đơn]]&amp;Table13[[#This Row],[Tổng giá trị]]</f>
        <v>000051664749592</v>
      </c>
    </row>
    <row r="331" spans="1:33" ht="25.5" customHeight="1">
      <c r="A331" s="54" t="s">
        <v>16304</v>
      </c>
      <c r="B331" s="54" t="s">
        <v>7254</v>
      </c>
      <c r="C331" s="55" t="s">
        <v>16994</v>
      </c>
      <c r="D331" s="54" t="s">
        <v>17050</v>
      </c>
      <c r="E331" s="55">
        <f>IFERROR(VLOOKUP(AG331,Sheet3!B:F,5,0),Table1[[#This Row],[Ngày hạch toán]])</f>
        <v>46041</v>
      </c>
      <c r="F331" s="54" t="s">
        <v>19223</v>
      </c>
      <c r="G331" s="54" t="s">
        <v>17052</v>
      </c>
      <c r="H331" s="56">
        <v>1840000</v>
      </c>
      <c r="I331" s="63">
        <v>0</v>
      </c>
      <c r="J331" s="56">
        <v>147200</v>
      </c>
      <c r="K331" s="56">
        <v>1987200</v>
      </c>
      <c r="L331" s="64" t="s">
        <v>17236</v>
      </c>
      <c r="M331" s="6">
        <f>IFERROR(VLOOKUP(Table13[[#This Row],[Số hóa đơn]],'Chi tiết tt Mega gửi'!K:L,2,0),"")</f>
        <v>46077</v>
      </c>
      <c r="O331" s="32">
        <f>IF(Table13[[#This Row],[Phân loại]]="Tồn đầu kỳ",Table13[[#This Row],[Tổng giá trị]],0)</f>
        <v>0</v>
      </c>
      <c r="P331" s="7">
        <f>IF(Table13[[#This Row],[Số còn phải thu ĐK]]&lt;&gt;0,0,IF(Table13[[#This Row],[Phân loại]]="Bán hàng",Table13[[#This Row],[Tổng giá trị]],-Table13[[#This Row],[Tổng giá trị]]))</f>
        <v>1987200</v>
      </c>
      <c r="Q331" s="32">
        <f t="shared" si="49"/>
        <v>1987200</v>
      </c>
      <c r="R331" s="7">
        <f>Table13[[#This Row],[Số còn phải thu ĐK]]+Table13[[#This Row],[Giá Trị HD sau CK]]-Table13[[#This Row],[Số tiền đã thu]]</f>
        <v>0</v>
      </c>
      <c r="S331" s="6">
        <f>IF(Table13[[#This Row],[Ngày hóa đơn]]&lt;&gt;"",Table13[[#This Row],[Ngày hóa đơn]],IF(Table13[[#This Row],[Ngày hạch toán]]&lt;&gt;"",Table13[[#This Row],[Ngày hạch toán]],""))</f>
        <v>46041</v>
      </c>
      <c r="T331" s="7"/>
      <c r="U331" s="6">
        <f>IF(Table13[[#This Row],[Ngày tính CN]]="","",S331+T331)</f>
        <v>46041</v>
      </c>
      <c r="V331" s="32">
        <f ca="1">IF(Table13[[#This Row],[Hạn thanh toán]]="","",IF((U331-NOW())&lt;0,0,(U331-NOW())))</f>
        <v>0</v>
      </c>
      <c r="W331" s="32"/>
      <c r="X331" s="32" t="str">
        <f t="shared" ca="1" si="50"/>
        <v/>
      </c>
      <c r="Y331" s="2" t="str">
        <f t="shared" si="51"/>
        <v>Đã thanh toán</v>
      </c>
      <c r="Z331" s="42">
        <f t="shared" si="52"/>
        <v>46041</v>
      </c>
      <c r="AA331" s="42">
        <f t="shared" si="53"/>
        <v>46077</v>
      </c>
      <c r="AD331" s="2" t="str">
        <f>VLOOKUP($A331,MA_KH!$A:$Q,MA_KH!O$1,0)</f>
        <v>MEGA</v>
      </c>
      <c r="AE331" s="2" t="str">
        <f>VLOOKUP($A331,MA_KH!$A:$Q,MA_KH!P$1,0)</f>
        <v>CÔNG TY TNHH MM MEGA MARKET (VIỆT NAM)</v>
      </c>
      <c r="AG331" s="122" t="str">
        <f>Table13[[#This Row],[Số hóa đơn]]&amp;Table13[[#This Row],[Tổng giá trị]]</f>
        <v>000047941987200</v>
      </c>
    </row>
    <row r="332" spans="1:33" ht="25.5" customHeight="1">
      <c r="A332" s="54" t="s">
        <v>16294</v>
      </c>
      <c r="B332" s="54" t="s">
        <v>259</v>
      </c>
      <c r="C332" s="55" t="s">
        <v>17021</v>
      </c>
      <c r="D332" s="54" t="s">
        <v>17053</v>
      </c>
      <c r="E332" s="55">
        <f>IFERROR(VLOOKUP(AG332,Sheet3!B:F,5,0),Table1[[#This Row],[Ngày hạch toán]])</f>
        <v>46042</v>
      </c>
      <c r="F332" s="54" t="s">
        <v>19224</v>
      </c>
      <c r="G332" s="54" t="s">
        <v>17054</v>
      </c>
      <c r="H332" s="56">
        <v>4822200</v>
      </c>
      <c r="I332" s="63">
        <v>0</v>
      </c>
      <c r="J332" s="56">
        <v>385776</v>
      </c>
      <c r="K332" s="56">
        <v>5207976</v>
      </c>
      <c r="L332" s="64" t="s">
        <v>17236</v>
      </c>
      <c r="M332" s="6">
        <f>IFERROR(VLOOKUP(Table13[[#This Row],[Số hóa đơn]],'Chi tiết tt Mega gửi'!K:L,2,0),"")</f>
        <v>46077</v>
      </c>
      <c r="O332" s="32">
        <f>IF(Table13[[#This Row],[Phân loại]]="Tồn đầu kỳ",Table13[[#This Row],[Tổng giá trị]],0)</f>
        <v>0</v>
      </c>
      <c r="P332" s="7">
        <f>IF(Table13[[#This Row],[Số còn phải thu ĐK]]&lt;&gt;0,0,IF(Table13[[#This Row],[Phân loại]]="Bán hàng",Table13[[#This Row],[Tổng giá trị]],-Table13[[#This Row],[Tổng giá trị]]))</f>
        <v>5207976</v>
      </c>
      <c r="Q332" s="32">
        <f t="shared" si="49"/>
        <v>5207976</v>
      </c>
      <c r="R332" s="7">
        <f>Table13[[#This Row],[Số còn phải thu ĐK]]+Table13[[#This Row],[Giá Trị HD sau CK]]-Table13[[#This Row],[Số tiền đã thu]]</f>
        <v>0</v>
      </c>
      <c r="S332" s="6">
        <f>IF(Table13[[#This Row],[Ngày hóa đơn]]&lt;&gt;"",Table13[[#This Row],[Ngày hóa đơn]],IF(Table13[[#This Row],[Ngày hạch toán]]&lt;&gt;"",Table13[[#This Row],[Ngày hạch toán]],""))</f>
        <v>46042</v>
      </c>
      <c r="T332" s="7"/>
      <c r="U332" s="6">
        <f>IF(Table13[[#This Row],[Ngày tính CN]]="","",S332+T332)</f>
        <v>46042</v>
      </c>
      <c r="V332" s="32">
        <f ca="1">IF(Table13[[#This Row],[Hạn thanh toán]]="","",IF((U332-NOW())&lt;0,0,(U332-NOW())))</f>
        <v>0</v>
      </c>
      <c r="W332" s="32"/>
      <c r="X332" s="32" t="str">
        <f t="shared" ca="1" si="50"/>
        <v/>
      </c>
      <c r="Y332" s="2" t="str">
        <f t="shared" si="51"/>
        <v>Đã thanh toán</v>
      </c>
      <c r="Z332" s="42">
        <f t="shared" si="52"/>
        <v>46042</v>
      </c>
      <c r="AA332" s="42">
        <f t="shared" si="53"/>
        <v>46077</v>
      </c>
      <c r="AD332" s="2" t="str">
        <f>VLOOKUP($A332,MA_KH!$A:$Q,MA_KH!O$1,0)</f>
        <v>MEGA</v>
      </c>
      <c r="AE332" s="2" t="str">
        <f>VLOOKUP($A332,MA_KH!$A:$Q,MA_KH!P$1,0)</f>
        <v>CÔNG TY TNHH MM MEGA MARKET (VIỆT NAM)</v>
      </c>
      <c r="AG332" s="122" t="str">
        <f>Table13[[#This Row],[Số hóa đơn]]&amp;Table13[[#This Row],[Tổng giá trị]]</f>
        <v>000051675207976</v>
      </c>
    </row>
    <row r="333" spans="1:33" ht="25.5" customHeight="1">
      <c r="A333" s="54" t="s">
        <v>16292</v>
      </c>
      <c r="B333" s="54" t="s">
        <v>251</v>
      </c>
      <c r="C333" s="55" t="s">
        <v>17021</v>
      </c>
      <c r="D333" s="54" t="s">
        <v>17055</v>
      </c>
      <c r="E333" s="55">
        <f>IFERROR(VLOOKUP(AG333,Sheet3!B:F,5,0),Table1[[#This Row],[Ngày hạch toán]])</f>
        <v>46042</v>
      </c>
      <c r="F333" s="54" t="s">
        <v>19225</v>
      </c>
      <c r="G333" s="54" t="s">
        <v>17056</v>
      </c>
      <c r="H333" s="56">
        <v>725000</v>
      </c>
      <c r="I333" s="63">
        <v>0</v>
      </c>
      <c r="J333" s="56">
        <v>58000</v>
      </c>
      <c r="K333" s="56">
        <v>783000</v>
      </c>
      <c r="L333" s="64" t="s">
        <v>17236</v>
      </c>
      <c r="M333" s="6">
        <f>IFERROR(VLOOKUP(Table13[[#This Row],[Số hóa đơn]],'Chi tiết tt Mega gửi'!K:L,2,0),"")</f>
        <v>46077</v>
      </c>
      <c r="O333" s="32">
        <f>IF(Table13[[#This Row],[Phân loại]]="Tồn đầu kỳ",Table13[[#This Row],[Tổng giá trị]],0)</f>
        <v>0</v>
      </c>
      <c r="P333" s="7">
        <f>IF(Table13[[#This Row],[Số còn phải thu ĐK]]&lt;&gt;0,0,IF(Table13[[#This Row],[Phân loại]]="Bán hàng",Table13[[#This Row],[Tổng giá trị]],-Table13[[#This Row],[Tổng giá trị]]))</f>
        <v>783000</v>
      </c>
      <c r="Q333" s="32">
        <f t="shared" si="49"/>
        <v>783000</v>
      </c>
      <c r="R333" s="7">
        <f>Table13[[#This Row],[Số còn phải thu ĐK]]+Table13[[#This Row],[Giá Trị HD sau CK]]-Table13[[#This Row],[Số tiền đã thu]]</f>
        <v>0</v>
      </c>
      <c r="S333" s="6">
        <f>IF(Table13[[#This Row],[Ngày hóa đơn]]&lt;&gt;"",Table13[[#This Row],[Ngày hóa đơn]],IF(Table13[[#This Row],[Ngày hạch toán]]&lt;&gt;"",Table13[[#This Row],[Ngày hạch toán]],""))</f>
        <v>46042</v>
      </c>
      <c r="T333" s="7"/>
      <c r="U333" s="6">
        <f>IF(Table13[[#This Row],[Ngày tính CN]]="","",S333+T333)</f>
        <v>46042</v>
      </c>
      <c r="V333" s="32">
        <f ca="1">IF(Table13[[#This Row],[Hạn thanh toán]]="","",IF((U333-NOW())&lt;0,0,(U333-NOW())))</f>
        <v>0</v>
      </c>
      <c r="W333" s="32"/>
      <c r="X333" s="32" t="str">
        <f t="shared" ca="1" si="50"/>
        <v/>
      </c>
      <c r="Y333" s="2" t="str">
        <f t="shared" si="51"/>
        <v>Đã thanh toán</v>
      </c>
      <c r="Z333" s="42">
        <f t="shared" si="52"/>
        <v>46042</v>
      </c>
      <c r="AA333" s="42">
        <f t="shared" si="53"/>
        <v>46077</v>
      </c>
      <c r="AD333" s="2" t="str">
        <f>VLOOKUP($A333,MA_KH!$A:$Q,MA_KH!O$1,0)</f>
        <v>MEGA</v>
      </c>
      <c r="AE333" s="2" t="str">
        <f>VLOOKUP($A333,MA_KH!$A:$Q,MA_KH!P$1,0)</f>
        <v>CÔNG TY TNHH MM MEGA MARKET (VIỆT NAM)</v>
      </c>
      <c r="AG333" s="122" t="str">
        <f>Table13[[#This Row],[Số hóa đơn]]&amp;Table13[[#This Row],[Tổng giá trị]]</f>
        <v>00005168783000</v>
      </c>
    </row>
    <row r="334" spans="1:33" ht="25.5" customHeight="1">
      <c r="A334" s="54" t="s">
        <v>16292</v>
      </c>
      <c r="B334" s="54" t="s">
        <v>251</v>
      </c>
      <c r="C334" s="55" t="s">
        <v>17021</v>
      </c>
      <c r="D334" s="54" t="s">
        <v>17057</v>
      </c>
      <c r="E334" s="55">
        <f>IFERROR(VLOOKUP(AG334,Sheet3!B:F,5,0),Table1[[#This Row],[Ngày hạch toán]])</f>
        <v>46042</v>
      </c>
      <c r="F334" s="54" t="s">
        <v>19226</v>
      </c>
      <c r="G334" s="54" t="s">
        <v>17058</v>
      </c>
      <c r="H334" s="56">
        <v>4436424</v>
      </c>
      <c r="I334" s="63">
        <v>0</v>
      </c>
      <c r="J334" s="56">
        <v>354914</v>
      </c>
      <c r="K334" s="56">
        <v>4791338</v>
      </c>
      <c r="L334" s="64" t="s">
        <v>17236</v>
      </c>
      <c r="M334" s="6">
        <f>IFERROR(VLOOKUP(Table13[[#This Row],[Số hóa đơn]],'Chi tiết tt Mega gửi'!K:L,2,0),"")</f>
        <v>46077</v>
      </c>
      <c r="O334" s="32">
        <f>IF(Table13[[#This Row],[Phân loại]]="Tồn đầu kỳ",Table13[[#This Row],[Tổng giá trị]],0)</f>
        <v>0</v>
      </c>
      <c r="P334" s="7">
        <f>IF(Table13[[#This Row],[Số còn phải thu ĐK]]&lt;&gt;0,0,IF(Table13[[#This Row],[Phân loại]]="Bán hàng",Table13[[#This Row],[Tổng giá trị]],-Table13[[#This Row],[Tổng giá trị]]))</f>
        <v>4791338</v>
      </c>
      <c r="Q334" s="32">
        <f t="shared" si="49"/>
        <v>4791338</v>
      </c>
      <c r="R334" s="7">
        <f>Table13[[#This Row],[Số còn phải thu ĐK]]+Table13[[#This Row],[Giá Trị HD sau CK]]-Table13[[#This Row],[Số tiền đã thu]]</f>
        <v>0</v>
      </c>
      <c r="S334" s="6">
        <f>IF(Table13[[#This Row],[Ngày hóa đơn]]&lt;&gt;"",Table13[[#This Row],[Ngày hóa đơn]],IF(Table13[[#This Row],[Ngày hạch toán]]&lt;&gt;"",Table13[[#This Row],[Ngày hạch toán]],""))</f>
        <v>46042</v>
      </c>
      <c r="T334" s="7"/>
      <c r="U334" s="6">
        <f>IF(Table13[[#This Row],[Ngày tính CN]]="","",S334+T334)</f>
        <v>46042</v>
      </c>
      <c r="V334" s="32">
        <f ca="1">IF(Table13[[#This Row],[Hạn thanh toán]]="","",IF((U334-NOW())&lt;0,0,(U334-NOW())))</f>
        <v>0</v>
      </c>
      <c r="W334" s="32"/>
      <c r="X334" s="32" t="str">
        <f t="shared" ca="1" si="50"/>
        <v/>
      </c>
      <c r="Y334" s="2" t="str">
        <f t="shared" si="51"/>
        <v>Đã thanh toán</v>
      </c>
      <c r="Z334" s="42">
        <f t="shared" si="52"/>
        <v>46042</v>
      </c>
      <c r="AA334" s="42">
        <f t="shared" si="53"/>
        <v>46077</v>
      </c>
      <c r="AD334" s="2" t="str">
        <f>VLOOKUP($A334,MA_KH!$A:$Q,MA_KH!O$1,0)</f>
        <v>MEGA</v>
      </c>
      <c r="AE334" s="2" t="str">
        <f>VLOOKUP($A334,MA_KH!$A:$Q,MA_KH!P$1,0)</f>
        <v>CÔNG TY TNHH MM MEGA MARKET (VIỆT NAM)</v>
      </c>
      <c r="AG334" s="122" t="str">
        <f>Table13[[#This Row],[Số hóa đơn]]&amp;Table13[[#This Row],[Tổng giá trị]]</f>
        <v>000051694791338</v>
      </c>
    </row>
    <row r="335" spans="1:33" ht="25.5" customHeight="1">
      <c r="A335" s="54" t="s">
        <v>16292</v>
      </c>
      <c r="B335" s="54" t="s">
        <v>251</v>
      </c>
      <c r="C335" s="55" t="s">
        <v>17021</v>
      </c>
      <c r="D335" s="54" t="s">
        <v>17059</v>
      </c>
      <c r="E335" s="55">
        <f>IFERROR(VLOOKUP(AG335,Sheet3!B:F,5,0),Table1[[#This Row],[Ngày hạch toán]])</f>
        <v>46042</v>
      </c>
      <c r="F335" s="54" t="s">
        <v>19227</v>
      </c>
      <c r="G335" s="54" t="s">
        <v>17060</v>
      </c>
      <c r="H335" s="56">
        <v>2024120</v>
      </c>
      <c r="I335" s="63">
        <v>0</v>
      </c>
      <c r="J335" s="56">
        <v>161930</v>
      </c>
      <c r="K335" s="56">
        <v>2186050</v>
      </c>
      <c r="L335" s="64" t="s">
        <v>17236</v>
      </c>
      <c r="M335" s="6">
        <f>IFERROR(VLOOKUP(Table13[[#This Row],[Số hóa đơn]],'Chi tiết tt Mega gửi'!K:L,2,0),"")</f>
        <v>46077</v>
      </c>
      <c r="O335" s="32">
        <f>IF(Table13[[#This Row],[Phân loại]]="Tồn đầu kỳ",Table13[[#This Row],[Tổng giá trị]],0)</f>
        <v>0</v>
      </c>
      <c r="P335" s="7">
        <f>IF(Table13[[#This Row],[Số còn phải thu ĐK]]&lt;&gt;0,0,IF(Table13[[#This Row],[Phân loại]]="Bán hàng",Table13[[#This Row],[Tổng giá trị]],-Table13[[#This Row],[Tổng giá trị]]))</f>
        <v>2186050</v>
      </c>
      <c r="Q335" s="32">
        <f t="shared" si="49"/>
        <v>2186050</v>
      </c>
      <c r="R335" s="7">
        <f>Table13[[#This Row],[Số còn phải thu ĐK]]+Table13[[#This Row],[Giá Trị HD sau CK]]-Table13[[#This Row],[Số tiền đã thu]]</f>
        <v>0</v>
      </c>
      <c r="S335" s="6">
        <f>IF(Table13[[#This Row],[Ngày hóa đơn]]&lt;&gt;"",Table13[[#This Row],[Ngày hóa đơn]],IF(Table13[[#This Row],[Ngày hạch toán]]&lt;&gt;"",Table13[[#This Row],[Ngày hạch toán]],""))</f>
        <v>46042</v>
      </c>
      <c r="T335" s="7"/>
      <c r="U335" s="6">
        <f>IF(Table13[[#This Row],[Ngày tính CN]]="","",S335+T335)</f>
        <v>46042</v>
      </c>
      <c r="V335" s="32">
        <f ca="1">IF(Table13[[#This Row],[Hạn thanh toán]]="","",IF((U335-NOW())&lt;0,0,(U335-NOW())))</f>
        <v>0</v>
      </c>
      <c r="W335" s="32"/>
      <c r="X335" s="32" t="str">
        <f t="shared" ca="1" si="50"/>
        <v/>
      </c>
      <c r="Y335" s="2" t="str">
        <f t="shared" si="51"/>
        <v>Đã thanh toán</v>
      </c>
      <c r="Z335" s="42">
        <f t="shared" si="52"/>
        <v>46042</v>
      </c>
      <c r="AA335" s="42">
        <f t="shared" si="53"/>
        <v>46077</v>
      </c>
      <c r="AD335" s="2" t="str">
        <f>VLOOKUP($A335,MA_KH!$A:$Q,MA_KH!O$1,0)</f>
        <v>MEGA</v>
      </c>
      <c r="AE335" s="2" t="str">
        <f>VLOOKUP($A335,MA_KH!$A:$Q,MA_KH!P$1,0)</f>
        <v>CÔNG TY TNHH MM MEGA MARKET (VIỆT NAM)</v>
      </c>
      <c r="AG335" s="122" t="str">
        <f>Table13[[#This Row],[Số hóa đơn]]&amp;Table13[[#This Row],[Tổng giá trị]]</f>
        <v>000051702186050</v>
      </c>
    </row>
    <row r="336" spans="1:33" ht="25.5" customHeight="1">
      <c r="A336" s="54" t="s">
        <v>16292</v>
      </c>
      <c r="B336" s="54" t="s">
        <v>251</v>
      </c>
      <c r="C336" s="55" t="s">
        <v>17021</v>
      </c>
      <c r="D336" s="54" t="s">
        <v>17061</v>
      </c>
      <c r="E336" s="55">
        <f>IFERROR(VLOOKUP(AG336,Sheet3!B:F,5,0),Table1[[#This Row],[Ngày hạch toán]])</f>
        <v>46042</v>
      </c>
      <c r="F336" s="54" t="s">
        <v>19228</v>
      </c>
      <c r="G336" s="54" t="s">
        <v>17062</v>
      </c>
      <c r="H336" s="56">
        <v>474325</v>
      </c>
      <c r="I336" s="63">
        <v>0</v>
      </c>
      <c r="J336" s="56">
        <v>37946</v>
      </c>
      <c r="K336" s="56">
        <v>512271</v>
      </c>
      <c r="L336" s="64" t="s">
        <v>17236</v>
      </c>
      <c r="M336" s="6">
        <f>IFERROR(VLOOKUP(Table13[[#This Row],[Số hóa đơn]],'Chi tiết tt Mega gửi'!K:L,2,0),"")</f>
        <v>46077</v>
      </c>
      <c r="O336" s="32">
        <f>IF(Table13[[#This Row],[Phân loại]]="Tồn đầu kỳ",Table13[[#This Row],[Tổng giá trị]],0)</f>
        <v>0</v>
      </c>
      <c r="P336" s="7">
        <f>IF(Table13[[#This Row],[Số còn phải thu ĐK]]&lt;&gt;0,0,IF(Table13[[#This Row],[Phân loại]]="Bán hàng",Table13[[#This Row],[Tổng giá trị]],-Table13[[#This Row],[Tổng giá trị]]))</f>
        <v>512271</v>
      </c>
      <c r="Q336" s="32">
        <f t="shared" si="49"/>
        <v>512271</v>
      </c>
      <c r="R336" s="7">
        <f>Table13[[#This Row],[Số còn phải thu ĐK]]+Table13[[#This Row],[Giá Trị HD sau CK]]-Table13[[#This Row],[Số tiền đã thu]]</f>
        <v>0</v>
      </c>
      <c r="S336" s="6">
        <f>IF(Table13[[#This Row],[Ngày hóa đơn]]&lt;&gt;"",Table13[[#This Row],[Ngày hóa đơn]],IF(Table13[[#This Row],[Ngày hạch toán]]&lt;&gt;"",Table13[[#This Row],[Ngày hạch toán]],""))</f>
        <v>46042</v>
      </c>
      <c r="T336" s="7"/>
      <c r="U336" s="6">
        <f>IF(Table13[[#This Row],[Ngày tính CN]]="","",S336+T336)</f>
        <v>46042</v>
      </c>
      <c r="V336" s="32">
        <f ca="1">IF(Table13[[#This Row],[Hạn thanh toán]]="","",IF((U336-NOW())&lt;0,0,(U336-NOW())))</f>
        <v>0</v>
      </c>
      <c r="W336" s="32"/>
      <c r="X336" s="32" t="str">
        <f t="shared" ca="1" si="50"/>
        <v/>
      </c>
      <c r="Y336" s="2" t="str">
        <f t="shared" si="51"/>
        <v>Đã thanh toán</v>
      </c>
      <c r="Z336" s="42">
        <f t="shared" si="52"/>
        <v>46042</v>
      </c>
      <c r="AA336" s="42">
        <f t="shared" si="53"/>
        <v>46077</v>
      </c>
      <c r="AD336" s="2" t="str">
        <f>VLOOKUP($A336,MA_KH!$A:$Q,MA_KH!O$1,0)</f>
        <v>MEGA</v>
      </c>
      <c r="AE336" s="2" t="str">
        <f>VLOOKUP($A336,MA_KH!$A:$Q,MA_KH!P$1,0)</f>
        <v>CÔNG TY TNHH MM MEGA MARKET (VIỆT NAM)</v>
      </c>
      <c r="AG336" s="122" t="str">
        <f>Table13[[#This Row],[Số hóa đơn]]&amp;Table13[[#This Row],[Tổng giá trị]]</f>
        <v>00005171512271</v>
      </c>
    </row>
    <row r="337" spans="1:33" ht="25.5" customHeight="1">
      <c r="A337" s="54" t="s">
        <v>16303</v>
      </c>
      <c r="B337" s="54" t="s">
        <v>102</v>
      </c>
      <c r="C337" s="55" t="s">
        <v>17021</v>
      </c>
      <c r="D337" s="54" t="s">
        <v>17063</v>
      </c>
      <c r="E337" s="55">
        <f>IFERROR(VLOOKUP(AG337,Sheet3!B:F,5,0),Table1[[#This Row],[Ngày hạch toán]])</f>
        <v>46042</v>
      </c>
      <c r="F337" s="54" t="s">
        <v>19229</v>
      </c>
      <c r="G337" s="54" t="s">
        <v>17065</v>
      </c>
      <c r="H337" s="56">
        <v>2893320</v>
      </c>
      <c r="I337" s="63">
        <v>0</v>
      </c>
      <c r="J337" s="56">
        <v>231466</v>
      </c>
      <c r="K337" s="56">
        <v>3124786</v>
      </c>
      <c r="L337" s="64" t="s">
        <v>17236</v>
      </c>
      <c r="M337" s="6">
        <f>IFERROR(VLOOKUP(Table13[[#This Row],[Số hóa đơn]],'Chi tiết tt Mega gửi'!K:L,2,0),"")</f>
        <v>46077</v>
      </c>
      <c r="O337" s="32">
        <f>IF(Table13[[#This Row],[Phân loại]]="Tồn đầu kỳ",Table13[[#This Row],[Tổng giá trị]],0)</f>
        <v>0</v>
      </c>
      <c r="P337" s="7">
        <f>IF(Table13[[#This Row],[Số còn phải thu ĐK]]&lt;&gt;0,0,IF(Table13[[#This Row],[Phân loại]]="Bán hàng",Table13[[#This Row],[Tổng giá trị]],-Table13[[#This Row],[Tổng giá trị]]))</f>
        <v>3124786</v>
      </c>
      <c r="Q337" s="32">
        <f t="shared" si="49"/>
        <v>3124786</v>
      </c>
      <c r="R337" s="7">
        <f>Table13[[#This Row],[Số còn phải thu ĐK]]+Table13[[#This Row],[Giá Trị HD sau CK]]-Table13[[#This Row],[Số tiền đã thu]]</f>
        <v>0</v>
      </c>
      <c r="S337" s="6">
        <f>IF(Table13[[#This Row],[Ngày hóa đơn]]&lt;&gt;"",Table13[[#This Row],[Ngày hóa đơn]],IF(Table13[[#This Row],[Ngày hạch toán]]&lt;&gt;"",Table13[[#This Row],[Ngày hạch toán]],""))</f>
        <v>46042</v>
      </c>
      <c r="T337" s="7"/>
      <c r="U337" s="6">
        <f>IF(Table13[[#This Row],[Ngày tính CN]]="","",S337+T337)</f>
        <v>46042</v>
      </c>
      <c r="V337" s="32">
        <f ca="1">IF(Table13[[#This Row],[Hạn thanh toán]]="","",IF((U337-NOW())&lt;0,0,(U337-NOW())))</f>
        <v>0</v>
      </c>
      <c r="W337" s="32"/>
      <c r="X337" s="32" t="str">
        <f t="shared" ca="1" si="50"/>
        <v/>
      </c>
      <c r="Y337" s="2" t="str">
        <f t="shared" si="51"/>
        <v>Đã thanh toán</v>
      </c>
      <c r="Z337" s="42">
        <f t="shared" si="52"/>
        <v>46042</v>
      </c>
      <c r="AA337" s="42">
        <f t="shared" si="53"/>
        <v>46077</v>
      </c>
      <c r="AD337" s="2" t="str">
        <f>VLOOKUP($A337,MA_KH!$A:$Q,MA_KH!O$1,0)</f>
        <v>MEGA</v>
      </c>
      <c r="AE337" s="2" t="str">
        <f>VLOOKUP($A337,MA_KH!$A:$Q,MA_KH!P$1,0)</f>
        <v>CÔNG TY TNHH MM MEGA MARKET (VIỆT NAM)</v>
      </c>
      <c r="AG337" s="122" t="str">
        <f>Table13[[#This Row],[Số hóa đơn]]&amp;Table13[[#This Row],[Tổng giá trị]]</f>
        <v>000067263124786</v>
      </c>
    </row>
    <row r="338" spans="1:33" ht="25.5" customHeight="1">
      <c r="A338" s="54" t="s">
        <v>16303</v>
      </c>
      <c r="B338" s="54" t="s">
        <v>102</v>
      </c>
      <c r="C338" s="55" t="s">
        <v>17021</v>
      </c>
      <c r="D338" s="54" t="s">
        <v>17066</v>
      </c>
      <c r="E338" s="55">
        <f>IFERROR(VLOOKUP(AG338,Sheet3!B:F,5,0),Table1[[#This Row],[Ngày hạch toán]])</f>
        <v>46042</v>
      </c>
      <c r="F338" s="54" t="s">
        <v>19230</v>
      </c>
      <c r="G338" s="54" t="s">
        <v>17067</v>
      </c>
      <c r="H338" s="56">
        <v>725000</v>
      </c>
      <c r="I338" s="63">
        <v>0</v>
      </c>
      <c r="J338" s="56">
        <v>58000</v>
      </c>
      <c r="K338" s="56">
        <v>783000</v>
      </c>
      <c r="L338" s="64" t="s">
        <v>17236</v>
      </c>
      <c r="M338" s="6">
        <f>IFERROR(VLOOKUP(Table13[[#This Row],[Số hóa đơn]],'Chi tiết tt Mega gửi'!K:L,2,0),"")</f>
        <v>46077</v>
      </c>
      <c r="O338" s="32">
        <f>IF(Table13[[#This Row],[Phân loại]]="Tồn đầu kỳ",Table13[[#This Row],[Tổng giá trị]],0)</f>
        <v>0</v>
      </c>
      <c r="P338" s="7">
        <f>IF(Table13[[#This Row],[Số còn phải thu ĐK]]&lt;&gt;0,0,IF(Table13[[#This Row],[Phân loại]]="Bán hàng",Table13[[#This Row],[Tổng giá trị]],-Table13[[#This Row],[Tổng giá trị]]))</f>
        <v>783000</v>
      </c>
      <c r="Q338" s="32">
        <f t="shared" si="49"/>
        <v>783000</v>
      </c>
      <c r="R338" s="7">
        <f>Table13[[#This Row],[Số còn phải thu ĐK]]+Table13[[#This Row],[Giá Trị HD sau CK]]-Table13[[#This Row],[Số tiền đã thu]]</f>
        <v>0</v>
      </c>
      <c r="S338" s="6">
        <f>IF(Table13[[#This Row],[Ngày hóa đơn]]&lt;&gt;"",Table13[[#This Row],[Ngày hóa đơn]],IF(Table13[[#This Row],[Ngày hạch toán]]&lt;&gt;"",Table13[[#This Row],[Ngày hạch toán]],""))</f>
        <v>46042</v>
      </c>
      <c r="T338" s="7"/>
      <c r="U338" s="6">
        <f>IF(Table13[[#This Row],[Ngày tính CN]]="","",S338+T338)</f>
        <v>46042</v>
      </c>
      <c r="V338" s="32">
        <f ca="1">IF(Table13[[#This Row],[Hạn thanh toán]]="","",IF((U338-NOW())&lt;0,0,(U338-NOW())))</f>
        <v>0</v>
      </c>
      <c r="W338" s="32"/>
      <c r="X338" s="32" t="str">
        <f t="shared" ca="1" si="50"/>
        <v/>
      </c>
      <c r="Y338" s="2" t="str">
        <f t="shared" si="51"/>
        <v>Đã thanh toán</v>
      </c>
      <c r="Z338" s="42">
        <f t="shared" si="52"/>
        <v>46042</v>
      </c>
      <c r="AA338" s="42">
        <f t="shared" si="53"/>
        <v>46077</v>
      </c>
      <c r="AD338" s="2" t="str">
        <f>VLOOKUP($A338,MA_KH!$A:$Q,MA_KH!O$1,0)</f>
        <v>MEGA</v>
      </c>
      <c r="AE338" s="2" t="str">
        <f>VLOOKUP($A338,MA_KH!$A:$Q,MA_KH!P$1,0)</f>
        <v>CÔNG TY TNHH MM MEGA MARKET (VIỆT NAM)</v>
      </c>
      <c r="AG338" s="122" t="str">
        <f>Table13[[#This Row],[Số hóa đơn]]&amp;Table13[[#This Row],[Tổng giá trị]]</f>
        <v>00006729783000</v>
      </c>
    </row>
    <row r="339" spans="1:33" ht="25.5" customHeight="1">
      <c r="A339" s="54" t="s">
        <v>16303</v>
      </c>
      <c r="B339" s="54" t="s">
        <v>102</v>
      </c>
      <c r="C339" s="55" t="s">
        <v>17021</v>
      </c>
      <c r="D339" s="54" t="s">
        <v>17068</v>
      </c>
      <c r="E339" s="55">
        <f>IFERROR(VLOOKUP(AG339,Sheet3!B:F,5,0),Table1[[#This Row],[Ngày hạch toán]])</f>
        <v>46042</v>
      </c>
      <c r="F339" s="54" t="s">
        <v>19231</v>
      </c>
      <c r="G339" s="54" t="s">
        <v>17069</v>
      </c>
      <c r="H339" s="56">
        <v>4743250</v>
      </c>
      <c r="I339" s="63">
        <v>0</v>
      </c>
      <c r="J339" s="56">
        <v>379460</v>
      </c>
      <c r="K339" s="56">
        <v>5122710</v>
      </c>
      <c r="L339" s="64" t="s">
        <v>17236</v>
      </c>
      <c r="M339" s="6">
        <f>IFERROR(VLOOKUP(Table13[[#This Row],[Số hóa đơn]],'Chi tiết tt Mega gửi'!K:L,2,0),"")</f>
        <v>46077</v>
      </c>
      <c r="O339" s="32">
        <f>IF(Table13[[#This Row],[Phân loại]]="Tồn đầu kỳ",Table13[[#This Row],[Tổng giá trị]],0)</f>
        <v>0</v>
      </c>
      <c r="P339" s="7">
        <f>IF(Table13[[#This Row],[Số còn phải thu ĐK]]&lt;&gt;0,0,IF(Table13[[#This Row],[Phân loại]]="Bán hàng",Table13[[#This Row],[Tổng giá trị]],-Table13[[#This Row],[Tổng giá trị]]))</f>
        <v>5122710</v>
      </c>
      <c r="Q339" s="32">
        <f t="shared" si="49"/>
        <v>5122710</v>
      </c>
      <c r="R339" s="7">
        <f>Table13[[#This Row],[Số còn phải thu ĐK]]+Table13[[#This Row],[Giá Trị HD sau CK]]-Table13[[#This Row],[Số tiền đã thu]]</f>
        <v>0</v>
      </c>
      <c r="S339" s="6">
        <f>IF(Table13[[#This Row],[Ngày hóa đơn]]&lt;&gt;"",Table13[[#This Row],[Ngày hóa đơn]],IF(Table13[[#This Row],[Ngày hạch toán]]&lt;&gt;"",Table13[[#This Row],[Ngày hạch toán]],""))</f>
        <v>46042</v>
      </c>
      <c r="T339" s="7"/>
      <c r="U339" s="6">
        <f>IF(Table13[[#This Row],[Ngày tính CN]]="","",S339+T339)</f>
        <v>46042</v>
      </c>
      <c r="V339" s="32">
        <f ca="1">IF(Table13[[#This Row],[Hạn thanh toán]]="","",IF((U339-NOW())&lt;0,0,(U339-NOW())))</f>
        <v>0</v>
      </c>
      <c r="W339" s="32"/>
      <c r="X339" s="32" t="str">
        <f t="shared" ca="1" si="50"/>
        <v/>
      </c>
      <c r="Y339" s="2" t="str">
        <f t="shared" si="51"/>
        <v>Đã thanh toán</v>
      </c>
      <c r="Z339" s="42">
        <f t="shared" si="52"/>
        <v>46042</v>
      </c>
      <c r="AA339" s="42">
        <f t="shared" si="53"/>
        <v>46077</v>
      </c>
      <c r="AD339" s="2" t="str">
        <f>VLOOKUP($A339,MA_KH!$A:$Q,MA_KH!O$1,0)</f>
        <v>MEGA</v>
      </c>
      <c r="AE339" s="2" t="str">
        <f>VLOOKUP($A339,MA_KH!$A:$Q,MA_KH!P$1,0)</f>
        <v>CÔNG TY TNHH MM MEGA MARKET (VIỆT NAM)</v>
      </c>
      <c r="AG339" s="122" t="str">
        <f>Table13[[#This Row],[Số hóa đơn]]&amp;Table13[[#This Row],[Tổng giá trị]]</f>
        <v>000067335122710</v>
      </c>
    </row>
    <row r="340" spans="1:33" ht="25.5" customHeight="1">
      <c r="A340" s="54" t="s">
        <v>16303</v>
      </c>
      <c r="B340" s="54" t="s">
        <v>102</v>
      </c>
      <c r="C340" s="55" t="s">
        <v>17021</v>
      </c>
      <c r="D340" s="54" t="s">
        <v>17070</v>
      </c>
      <c r="E340" s="55">
        <f>IFERROR(VLOOKUP(AG340,Sheet3!B:F,5,0),Table1[[#This Row],[Ngày hạch toán]])</f>
        <v>46042</v>
      </c>
      <c r="F340" s="54" t="s">
        <v>19232</v>
      </c>
      <c r="G340" s="54" t="s">
        <v>17071</v>
      </c>
      <c r="H340" s="56">
        <v>9644400</v>
      </c>
      <c r="I340" s="63">
        <v>0</v>
      </c>
      <c r="J340" s="56">
        <v>771552</v>
      </c>
      <c r="K340" s="56">
        <v>10415952</v>
      </c>
      <c r="L340" s="64" t="s">
        <v>17236</v>
      </c>
      <c r="M340" s="6">
        <f>IFERROR(VLOOKUP(Table13[[#This Row],[Số hóa đơn]],'Chi tiết tt Mega gửi'!K:L,2,0),"")</f>
        <v>46077</v>
      </c>
      <c r="O340" s="32">
        <f>IF(Table13[[#This Row],[Phân loại]]="Tồn đầu kỳ",Table13[[#This Row],[Tổng giá trị]],0)</f>
        <v>0</v>
      </c>
      <c r="P340" s="7">
        <f>IF(Table13[[#This Row],[Số còn phải thu ĐK]]&lt;&gt;0,0,IF(Table13[[#This Row],[Phân loại]]="Bán hàng",Table13[[#This Row],[Tổng giá trị]],-Table13[[#This Row],[Tổng giá trị]]))</f>
        <v>10415952</v>
      </c>
      <c r="Q340" s="32">
        <f t="shared" si="49"/>
        <v>10415952</v>
      </c>
      <c r="R340" s="7">
        <f>Table13[[#This Row],[Số còn phải thu ĐK]]+Table13[[#This Row],[Giá Trị HD sau CK]]-Table13[[#This Row],[Số tiền đã thu]]</f>
        <v>0</v>
      </c>
      <c r="S340" s="6">
        <f>IF(Table13[[#This Row],[Ngày hóa đơn]]&lt;&gt;"",Table13[[#This Row],[Ngày hóa đơn]],IF(Table13[[#This Row],[Ngày hạch toán]]&lt;&gt;"",Table13[[#This Row],[Ngày hạch toán]],""))</f>
        <v>46042</v>
      </c>
      <c r="T340" s="7"/>
      <c r="U340" s="6">
        <f>IF(Table13[[#This Row],[Ngày tính CN]]="","",S340+T340)</f>
        <v>46042</v>
      </c>
      <c r="V340" s="32">
        <f ca="1">IF(Table13[[#This Row],[Hạn thanh toán]]="","",IF((U340-NOW())&lt;0,0,(U340-NOW())))</f>
        <v>0</v>
      </c>
      <c r="W340" s="32"/>
      <c r="X340" s="32" t="str">
        <f t="shared" ca="1" si="50"/>
        <v/>
      </c>
      <c r="Y340" s="2" t="str">
        <f t="shared" si="51"/>
        <v>Đã thanh toán</v>
      </c>
      <c r="Z340" s="42">
        <f t="shared" si="52"/>
        <v>46042</v>
      </c>
      <c r="AA340" s="42">
        <f t="shared" si="53"/>
        <v>46077</v>
      </c>
      <c r="AD340" s="2" t="str">
        <f>VLOOKUP($A340,MA_KH!$A:$Q,MA_KH!O$1,0)</f>
        <v>MEGA</v>
      </c>
      <c r="AE340" s="2" t="str">
        <f>VLOOKUP($A340,MA_KH!$A:$Q,MA_KH!P$1,0)</f>
        <v>CÔNG TY TNHH MM MEGA MARKET (VIỆT NAM)</v>
      </c>
      <c r="AG340" s="122" t="str">
        <f>Table13[[#This Row],[Số hóa đơn]]&amp;Table13[[#This Row],[Tổng giá trị]]</f>
        <v>0000672710415952</v>
      </c>
    </row>
    <row r="341" spans="1:33" ht="25.5" customHeight="1">
      <c r="A341" s="54" t="s">
        <v>16303</v>
      </c>
      <c r="B341" s="54" t="s">
        <v>102</v>
      </c>
      <c r="C341" s="55" t="s">
        <v>17021</v>
      </c>
      <c r="D341" s="54" t="s">
        <v>17072</v>
      </c>
      <c r="E341" s="55">
        <f>IFERROR(VLOOKUP(AG341,Sheet3!B:F,5,0),Table1[[#This Row],[Ngày hạch toán]])</f>
        <v>46042</v>
      </c>
      <c r="F341" s="54" t="s">
        <v>19233</v>
      </c>
      <c r="G341" s="54" t="s">
        <v>17073</v>
      </c>
      <c r="H341" s="56">
        <v>948650</v>
      </c>
      <c r="I341" s="63">
        <v>0</v>
      </c>
      <c r="J341" s="56">
        <v>75892</v>
      </c>
      <c r="K341" s="56">
        <v>1024542</v>
      </c>
      <c r="L341" s="64" t="s">
        <v>17236</v>
      </c>
      <c r="M341" s="6">
        <f>IFERROR(VLOOKUP(Table13[[#This Row],[Số hóa đơn]],'Chi tiết tt Mega gửi'!K:L,2,0),"")</f>
        <v>46077</v>
      </c>
      <c r="O341" s="32">
        <f>IF(Table13[[#This Row],[Phân loại]]="Tồn đầu kỳ",Table13[[#This Row],[Tổng giá trị]],0)</f>
        <v>0</v>
      </c>
      <c r="P341" s="7">
        <f>IF(Table13[[#This Row],[Số còn phải thu ĐK]]&lt;&gt;0,0,IF(Table13[[#This Row],[Phân loại]]="Bán hàng",Table13[[#This Row],[Tổng giá trị]],-Table13[[#This Row],[Tổng giá trị]]))</f>
        <v>1024542</v>
      </c>
      <c r="Q341" s="32">
        <f t="shared" si="49"/>
        <v>1024542</v>
      </c>
      <c r="R341" s="7">
        <f>Table13[[#This Row],[Số còn phải thu ĐK]]+Table13[[#This Row],[Giá Trị HD sau CK]]-Table13[[#This Row],[Số tiền đã thu]]</f>
        <v>0</v>
      </c>
      <c r="S341" s="6">
        <f>IF(Table13[[#This Row],[Ngày hóa đơn]]&lt;&gt;"",Table13[[#This Row],[Ngày hóa đơn]],IF(Table13[[#This Row],[Ngày hạch toán]]&lt;&gt;"",Table13[[#This Row],[Ngày hạch toán]],""))</f>
        <v>46042</v>
      </c>
      <c r="T341" s="7"/>
      <c r="U341" s="6">
        <f>IF(Table13[[#This Row],[Ngày tính CN]]="","",S341+T341)</f>
        <v>46042</v>
      </c>
      <c r="V341" s="32">
        <f ca="1">IF(Table13[[#This Row],[Hạn thanh toán]]="","",IF((U341-NOW())&lt;0,0,(U341-NOW())))</f>
        <v>0</v>
      </c>
      <c r="W341" s="32"/>
      <c r="X341" s="32" t="str">
        <f t="shared" ca="1" si="50"/>
        <v/>
      </c>
      <c r="Y341" s="2" t="str">
        <f t="shared" si="51"/>
        <v>Đã thanh toán</v>
      </c>
      <c r="Z341" s="42">
        <f t="shared" si="52"/>
        <v>46042</v>
      </c>
      <c r="AA341" s="42">
        <f t="shared" si="53"/>
        <v>46077</v>
      </c>
      <c r="AD341" s="2" t="str">
        <f>VLOOKUP($A341,MA_KH!$A:$Q,MA_KH!O$1,0)</f>
        <v>MEGA</v>
      </c>
      <c r="AE341" s="2" t="str">
        <f>VLOOKUP($A341,MA_KH!$A:$Q,MA_KH!P$1,0)</f>
        <v>CÔNG TY TNHH MM MEGA MARKET (VIỆT NAM)</v>
      </c>
      <c r="AG341" s="122" t="str">
        <f>Table13[[#This Row],[Số hóa đơn]]&amp;Table13[[#This Row],[Tổng giá trị]]</f>
        <v>000067341024542</v>
      </c>
    </row>
    <row r="342" spans="1:33" ht="25.5" customHeight="1">
      <c r="A342" s="54" t="s">
        <v>16303</v>
      </c>
      <c r="B342" s="54" t="s">
        <v>102</v>
      </c>
      <c r="C342" s="55" t="s">
        <v>17021</v>
      </c>
      <c r="D342" s="54" t="s">
        <v>17074</v>
      </c>
      <c r="E342" s="55">
        <f>IFERROR(VLOOKUP(AG342,Sheet3!B:F,5,0),Table1[[#This Row],[Ngày hạch toán]])</f>
        <v>46042</v>
      </c>
      <c r="F342" s="54" t="s">
        <v>19234</v>
      </c>
      <c r="G342" s="54" t="s">
        <v>17075</v>
      </c>
      <c r="H342" s="56">
        <v>9235611</v>
      </c>
      <c r="I342" s="63">
        <v>0</v>
      </c>
      <c r="J342" s="56">
        <v>738849</v>
      </c>
      <c r="K342" s="56">
        <v>9974460</v>
      </c>
      <c r="L342" s="64" t="s">
        <v>17236</v>
      </c>
      <c r="M342" s="6">
        <f>IFERROR(VLOOKUP(Table13[[#This Row],[Số hóa đơn]],'Chi tiết tt Mega gửi'!K:L,2,0),"")</f>
        <v>46077</v>
      </c>
      <c r="O342" s="32">
        <f>IF(Table13[[#This Row],[Phân loại]]="Tồn đầu kỳ",Table13[[#This Row],[Tổng giá trị]],0)</f>
        <v>0</v>
      </c>
      <c r="P342" s="7">
        <f>IF(Table13[[#This Row],[Số còn phải thu ĐK]]&lt;&gt;0,0,IF(Table13[[#This Row],[Phân loại]]="Bán hàng",Table13[[#This Row],[Tổng giá trị]],-Table13[[#This Row],[Tổng giá trị]]))</f>
        <v>9974460</v>
      </c>
      <c r="Q342" s="32">
        <f t="shared" si="49"/>
        <v>9974460</v>
      </c>
      <c r="R342" s="7">
        <f>Table13[[#This Row],[Số còn phải thu ĐK]]+Table13[[#This Row],[Giá Trị HD sau CK]]-Table13[[#This Row],[Số tiền đã thu]]</f>
        <v>0</v>
      </c>
      <c r="S342" s="6">
        <f>IF(Table13[[#This Row],[Ngày hóa đơn]]&lt;&gt;"",Table13[[#This Row],[Ngày hóa đơn]],IF(Table13[[#This Row],[Ngày hạch toán]]&lt;&gt;"",Table13[[#This Row],[Ngày hạch toán]],""))</f>
        <v>46042</v>
      </c>
      <c r="T342" s="7"/>
      <c r="U342" s="6">
        <f>IF(Table13[[#This Row],[Ngày tính CN]]="","",S342+T342)</f>
        <v>46042</v>
      </c>
      <c r="V342" s="32">
        <f ca="1">IF(Table13[[#This Row],[Hạn thanh toán]]="","",IF((U342-NOW())&lt;0,0,(U342-NOW())))</f>
        <v>0</v>
      </c>
      <c r="W342" s="32"/>
      <c r="X342" s="32" t="str">
        <f t="shared" ca="1" si="50"/>
        <v/>
      </c>
      <c r="Y342" s="2" t="str">
        <f t="shared" si="51"/>
        <v>Đã thanh toán</v>
      </c>
      <c r="Z342" s="42">
        <f t="shared" si="52"/>
        <v>46042</v>
      </c>
      <c r="AA342" s="42">
        <f t="shared" si="53"/>
        <v>46077</v>
      </c>
      <c r="AD342" s="2" t="str">
        <f>VLOOKUP($A342,MA_KH!$A:$Q,MA_KH!O$1,0)</f>
        <v>MEGA</v>
      </c>
      <c r="AE342" s="2" t="str">
        <f>VLOOKUP($A342,MA_KH!$A:$Q,MA_KH!P$1,0)</f>
        <v>CÔNG TY TNHH MM MEGA MARKET (VIỆT NAM)</v>
      </c>
      <c r="AG342" s="122" t="str">
        <f>Table13[[#This Row],[Số hóa đơn]]&amp;Table13[[#This Row],[Tổng giá trị]]</f>
        <v>000067309974460</v>
      </c>
    </row>
    <row r="343" spans="1:33" ht="25.5" hidden="1" customHeight="1">
      <c r="A343" s="54" t="s">
        <v>16299</v>
      </c>
      <c r="B343" s="54" t="s">
        <v>190</v>
      </c>
      <c r="C343" s="55" t="s">
        <v>17021</v>
      </c>
      <c r="D343" s="54" t="s">
        <v>17076</v>
      </c>
      <c r="E343" s="55">
        <v>46042</v>
      </c>
      <c r="F343" s="54" t="s">
        <v>19235</v>
      </c>
      <c r="G343" s="54" t="s">
        <v>17077</v>
      </c>
      <c r="H343" s="56">
        <v>5477189</v>
      </c>
      <c r="I343" s="63">
        <v>0</v>
      </c>
      <c r="J343" s="56">
        <v>0</v>
      </c>
      <c r="K343" s="56">
        <v>5477189</v>
      </c>
      <c r="L343" s="64" t="s">
        <v>17237</v>
      </c>
      <c r="M343" s="6">
        <f>IFERROR(VLOOKUP(Table13[[#This Row],[Số hóa đơn]],'Chi tiết tt Mega gửi'!K:L,2,0),"")</f>
        <v>46048</v>
      </c>
      <c r="O343" s="32">
        <f>IF(Table13[[#This Row],[Phân loại]]="Tồn đầu kỳ",Table13[[#This Row],[Tổng giá trị]],0)</f>
        <v>0</v>
      </c>
      <c r="P343" s="7">
        <f>IF(Table13[[#This Row],[Số còn phải thu ĐK]]&lt;&gt;0,0,IF(Table13[[#This Row],[Phân loại]]="Bán hàng",Table13[[#This Row],[Tổng giá trị]],-Table13[[#This Row],[Tổng giá trị]]))</f>
        <v>-5477189</v>
      </c>
      <c r="Q343" s="32">
        <f t="shared" si="49"/>
        <v>-5477189</v>
      </c>
      <c r="R343" s="7">
        <f>Table13[[#This Row],[Số còn phải thu ĐK]]+Table13[[#This Row],[Giá Trị HD sau CK]]-Table13[[#This Row],[Số tiền đã thu]]</f>
        <v>0</v>
      </c>
      <c r="S343" s="6">
        <f>IF(Table13[[#This Row],[Ngày hóa đơn]]&lt;&gt;"",Table13[[#This Row],[Ngày hóa đơn]],IF(Table13[[#This Row],[Ngày hạch toán]]&lt;&gt;"",Table13[[#This Row],[Ngày hạch toán]],""))</f>
        <v>46042</v>
      </c>
      <c r="T343" s="7"/>
      <c r="U343" s="6">
        <f>IF(Table13[[#This Row],[Ngày tính CN]]="","",S343+T343)</f>
        <v>46042</v>
      </c>
      <c r="V343" s="32">
        <f ca="1">IF(Table13[[#This Row],[Hạn thanh toán]]="","",IF((U343-NOW())&lt;0,0,(U343-NOW())))</f>
        <v>0</v>
      </c>
      <c r="W343" s="32"/>
      <c r="X343" s="32" t="str">
        <f t="shared" ca="1" si="50"/>
        <v/>
      </c>
      <c r="Y343" s="2" t="str">
        <f t="shared" si="51"/>
        <v>Đã thanh toán</v>
      </c>
      <c r="Z343" s="42">
        <f t="shared" si="52"/>
        <v>46042</v>
      </c>
      <c r="AA343" s="42">
        <f t="shared" si="53"/>
        <v>46048</v>
      </c>
      <c r="AD343" s="2" t="str">
        <f>VLOOKUP($A343,MA_KH!$A:$Q,MA_KH!O$1,0)</f>
        <v>MEGA</v>
      </c>
      <c r="AE343" s="2" t="str">
        <f>VLOOKUP($A343,MA_KH!$A:$Q,MA_KH!P$1,0)</f>
        <v>CÔNG TY TNHH MM MEGA MARKET (VIỆT NAM)</v>
      </c>
      <c r="AG343" s="122" t="str">
        <f>Table13[[#This Row],[Số hóa đơn]]&amp;Table13[[#This Row],[Tổng giá trị]]</f>
        <v>000002285477189</v>
      </c>
    </row>
    <row r="344" spans="1:33" ht="25.5" customHeight="1">
      <c r="A344" s="54" t="s">
        <v>16300</v>
      </c>
      <c r="B344" s="54" t="s">
        <v>7238</v>
      </c>
      <c r="C344" s="55" t="s">
        <v>17051</v>
      </c>
      <c r="D344" s="54" t="s">
        <v>17078</v>
      </c>
      <c r="E344" s="55">
        <f>IFERROR(VLOOKUP(AG344,Sheet3!B:F,5,0),Table1[[#This Row],[Ngày hạch toán]])</f>
        <v>46043</v>
      </c>
      <c r="F344" s="54" t="s">
        <v>19236</v>
      </c>
      <c r="G344" s="54" t="s">
        <v>17079</v>
      </c>
      <c r="H344" s="56">
        <v>3857760</v>
      </c>
      <c r="I344" s="63">
        <v>0</v>
      </c>
      <c r="J344" s="56">
        <v>308621</v>
      </c>
      <c r="K344" s="56">
        <v>4166381</v>
      </c>
      <c r="L344" s="64" t="s">
        <v>17236</v>
      </c>
      <c r="M344" s="6">
        <f>IFERROR(VLOOKUP(Table13[[#This Row],[Số hóa đơn]],'Chi tiết tt Mega gửi'!K:L,2,0),"")</f>
        <v>46091</v>
      </c>
      <c r="O344" s="32">
        <f>IF(Table13[[#This Row],[Phân loại]]="Tồn đầu kỳ",Table13[[#This Row],[Tổng giá trị]],0)</f>
        <v>0</v>
      </c>
      <c r="P344" s="7">
        <f>IF(Table13[[#This Row],[Số còn phải thu ĐK]]&lt;&gt;0,0,IF(Table13[[#This Row],[Phân loại]]="Bán hàng",Table13[[#This Row],[Tổng giá trị]],-Table13[[#This Row],[Tổng giá trị]]))</f>
        <v>4166381</v>
      </c>
      <c r="Q344" s="32">
        <f t="shared" si="49"/>
        <v>4166381</v>
      </c>
      <c r="R344" s="7">
        <f>Table13[[#This Row],[Số còn phải thu ĐK]]+Table13[[#This Row],[Giá Trị HD sau CK]]-Table13[[#This Row],[Số tiền đã thu]]</f>
        <v>0</v>
      </c>
      <c r="S344" s="6">
        <f>IF(Table13[[#This Row],[Ngày hóa đơn]]&lt;&gt;"",Table13[[#This Row],[Ngày hóa đơn]],IF(Table13[[#This Row],[Ngày hạch toán]]&lt;&gt;"",Table13[[#This Row],[Ngày hạch toán]],""))</f>
        <v>46043</v>
      </c>
      <c r="T344" s="7"/>
      <c r="U344" s="6">
        <f>IF(Table13[[#This Row],[Ngày tính CN]]="","",S344+T344)</f>
        <v>46043</v>
      </c>
      <c r="V344" s="32">
        <f ca="1">IF(Table13[[#This Row],[Hạn thanh toán]]="","",IF((U344-NOW())&lt;0,0,(U344-NOW())))</f>
        <v>0</v>
      </c>
      <c r="W344" s="32"/>
      <c r="X344" s="32" t="str">
        <f t="shared" ca="1" si="50"/>
        <v/>
      </c>
      <c r="Y344" s="2" t="str">
        <f t="shared" si="51"/>
        <v>Đã thanh toán</v>
      </c>
      <c r="Z344" s="42">
        <f t="shared" si="52"/>
        <v>46043</v>
      </c>
      <c r="AA344" s="42">
        <f t="shared" si="53"/>
        <v>46091</v>
      </c>
      <c r="AD344" s="2" t="str">
        <f>VLOOKUP($A344,MA_KH!$A:$Q,MA_KH!O$1,0)</f>
        <v>MEGA</v>
      </c>
      <c r="AE344" s="2" t="str">
        <f>VLOOKUP($A344,MA_KH!$A:$Q,MA_KH!P$1,0)</f>
        <v>CÔNG TY TNHH MM MEGA MARKET (VIỆT NAM)</v>
      </c>
      <c r="AG344" s="122" t="str">
        <f>Table13[[#This Row],[Số hóa đơn]]&amp;Table13[[#This Row],[Tổng giá trị]]</f>
        <v>000053194166381</v>
      </c>
    </row>
    <row r="345" spans="1:33" ht="25.5" customHeight="1">
      <c r="A345" s="54" t="s">
        <v>16300</v>
      </c>
      <c r="B345" s="54" t="s">
        <v>7238</v>
      </c>
      <c r="C345" s="55" t="s">
        <v>17051</v>
      </c>
      <c r="D345" s="54" t="s">
        <v>17080</v>
      </c>
      <c r="E345" s="55">
        <f>IFERROR(VLOOKUP(AG345,Sheet3!B:F,5,0),Table1[[#This Row],[Ngày hạch toán]])</f>
        <v>46043</v>
      </c>
      <c r="F345" s="54" t="s">
        <v>19237</v>
      </c>
      <c r="G345" s="54" t="s">
        <v>17081</v>
      </c>
      <c r="H345" s="56">
        <v>3287240</v>
      </c>
      <c r="I345" s="63">
        <v>0</v>
      </c>
      <c r="J345" s="56">
        <v>262979</v>
      </c>
      <c r="K345" s="56">
        <v>3550219</v>
      </c>
      <c r="L345" s="64" t="s">
        <v>17236</v>
      </c>
      <c r="M345" s="6">
        <f>IFERROR(VLOOKUP(Table13[[#This Row],[Số hóa đơn]],'Chi tiết tt Mega gửi'!K:L,2,0),"")</f>
        <v>46091</v>
      </c>
      <c r="O345" s="32">
        <f>IF(Table13[[#This Row],[Phân loại]]="Tồn đầu kỳ",Table13[[#This Row],[Tổng giá trị]],0)</f>
        <v>0</v>
      </c>
      <c r="P345" s="7">
        <f>IF(Table13[[#This Row],[Số còn phải thu ĐK]]&lt;&gt;0,0,IF(Table13[[#This Row],[Phân loại]]="Bán hàng",Table13[[#This Row],[Tổng giá trị]],-Table13[[#This Row],[Tổng giá trị]]))</f>
        <v>3550219</v>
      </c>
      <c r="Q345" s="32">
        <f t="shared" si="49"/>
        <v>3550219</v>
      </c>
      <c r="R345" s="7">
        <f>Table13[[#This Row],[Số còn phải thu ĐK]]+Table13[[#This Row],[Giá Trị HD sau CK]]-Table13[[#This Row],[Số tiền đã thu]]</f>
        <v>0</v>
      </c>
      <c r="S345" s="6">
        <f>IF(Table13[[#This Row],[Ngày hóa đơn]]&lt;&gt;"",Table13[[#This Row],[Ngày hóa đơn]],IF(Table13[[#This Row],[Ngày hạch toán]]&lt;&gt;"",Table13[[#This Row],[Ngày hạch toán]],""))</f>
        <v>46043</v>
      </c>
      <c r="T345" s="7"/>
      <c r="U345" s="6">
        <f>IF(Table13[[#This Row],[Ngày tính CN]]="","",S345+T345)</f>
        <v>46043</v>
      </c>
      <c r="V345" s="32">
        <f ca="1">IF(Table13[[#This Row],[Hạn thanh toán]]="","",IF((U345-NOW())&lt;0,0,(U345-NOW())))</f>
        <v>0</v>
      </c>
      <c r="W345" s="32"/>
      <c r="X345" s="32" t="str">
        <f t="shared" ca="1" si="50"/>
        <v/>
      </c>
      <c r="Y345" s="2" t="str">
        <f t="shared" si="51"/>
        <v>Đã thanh toán</v>
      </c>
      <c r="Z345" s="42">
        <f t="shared" si="52"/>
        <v>46043</v>
      </c>
      <c r="AA345" s="42">
        <f t="shared" si="53"/>
        <v>46091</v>
      </c>
      <c r="AD345" s="2" t="str">
        <f>VLOOKUP($A345,MA_KH!$A:$Q,MA_KH!O$1,0)</f>
        <v>MEGA</v>
      </c>
      <c r="AE345" s="2" t="str">
        <f>VLOOKUP($A345,MA_KH!$A:$Q,MA_KH!P$1,0)</f>
        <v>CÔNG TY TNHH MM MEGA MARKET (VIỆT NAM)</v>
      </c>
      <c r="AG345" s="122" t="str">
        <f>Table13[[#This Row],[Số hóa đơn]]&amp;Table13[[#This Row],[Tổng giá trị]]</f>
        <v>000053203550219</v>
      </c>
    </row>
    <row r="346" spans="1:33" ht="25.5" customHeight="1">
      <c r="A346" s="54" t="s">
        <v>16300</v>
      </c>
      <c r="B346" s="54" t="s">
        <v>7238</v>
      </c>
      <c r="C346" s="55" t="s">
        <v>17051</v>
      </c>
      <c r="D346" s="54" t="s">
        <v>17082</v>
      </c>
      <c r="E346" s="55">
        <f>IFERROR(VLOOKUP(AG346,Sheet3!B:F,5,0),Table1[[#This Row],[Ngày hạch toán]])</f>
        <v>46043</v>
      </c>
      <c r="F346" s="54" t="s">
        <v>19238</v>
      </c>
      <c r="G346" s="54" t="s">
        <v>17083</v>
      </c>
      <c r="H346" s="56">
        <v>9918960</v>
      </c>
      <c r="I346" s="63">
        <v>0</v>
      </c>
      <c r="J346" s="56">
        <v>793517</v>
      </c>
      <c r="K346" s="56">
        <v>10712477</v>
      </c>
      <c r="L346" s="64" t="s">
        <v>17236</v>
      </c>
      <c r="M346" s="6">
        <f>IFERROR(VLOOKUP(Table13[[#This Row],[Số hóa đơn]],'Chi tiết tt Mega gửi'!K:L,2,0),"")</f>
        <v>46091</v>
      </c>
      <c r="O346" s="32">
        <f>IF(Table13[[#This Row],[Phân loại]]="Tồn đầu kỳ",Table13[[#This Row],[Tổng giá trị]],0)</f>
        <v>0</v>
      </c>
      <c r="P346" s="7">
        <f>IF(Table13[[#This Row],[Số còn phải thu ĐK]]&lt;&gt;0,0,IF(Table13[[#This Row],[Phân loại]]="Bán hàng",Table13[[#This Row],[Tổng giá trị]],-Table13[[#This Row],[Tổng giá trị]]))</f>
        <v>10712477</v>
      </c>
      <c r="Q346" s="32">
        <f t="shared" si="49"/>
        <v>10712477</v>
      </c>
      <c r="R346" s="7">
        <f>Table13[[#This Row],[Số còn phải thu ĐK]]+Table13[[#This Row],[Giá Trị HD sau CK]]-Table13[[#This Row],[Số tiền đã thu]]</f>
        <v>0</v>
      </c>
      <c r="S346" s="6">
        <f>IF(Table13[[#This Row],[Ngày hóa đơn]]&lt;&gt;"",Table13[[#This Row],[Ngày hóa đơn]],IF(Table13[[#This Row],[Ngày hạch toán]]&lt;&gt;"",Table13[[#This Row],[Ngày hạch toán]],""))</f>
        <v>46043</v>
      </c>
      <c r="T346" s="7"/>
      <c r="U346" s="6">
        <f>IF(Table13[[#This Row],[Ngày tính CN]]="","",S346+T346)</f>
        <v>46043</v>
      </c>
      <c r="V346" s="32">
        <f ca="1">IF(Table13[[#This Row],[Hạn thanh toán]]="","",IF((U346-NOW())&lt;0,0,(U346-NOW())))</f>
        <v>0</v>
      </c>
      <c r="W346" s="32"/>
      <c r="X346" s="32" t="str">
        <f t="shared" ca="1" si="50"/>
        <v/>
      </c>
      <c r="Y346" s="2" t="str">
        <f t="shared" si="51"/>
        <v>Đã thanh toán</v>
      </c>
      <c r="Z346" s="42">
        <f t="shared" si="52"/>
        <v>46043</v>
      </c>
      <c r="AA346" s="42">
        <f t="shared" si="53"/>
        <v>46091</v>
      </c>
      <c r="AD346" s="2" t="str">
        <f>VLOOKUP($A346,MA_KH!$A:$Q,MA_KH!O$1,0)</f>
        <v>MEGA</v>
      </c>
      <c r="AE346" s="2" t="str">
        <f>VLOOKUP($A346,MA_KH!$A:$Q,MA_KH!P$1,0)</f>
        <v>CÔNG TY TNHH MM MEGA MARKET (VIỆT NAM)</v>
      </c>
      <c r="AG346" s="122" t="str">
        <f>Table13[[#This Row],[Số hóa đơn]]&amp;Table13[[#This Row],[Tổng giá trị]]</f>
        <v>0000532110712477</v>
      </c>
    </row>
    <row r="347" spans="1:33" ht="25.5" customHeight="1">
      <c r="A347" s="54" t="s">
        <v>16303</v>
      </c>
      <c r="B347" s="54" t="s">
        <v>102</v>
      </c>
      <c r="C347" s="55" t="s">
        <v>17051</v>
      </c>
      <c r="D347" s="54" t="s">
        <v>17084</v>
      </c>
      <c r="E347" s="55">
        <f>IFERROR(VLOOKUP(AG347,Sheet3!B:F,5,0),Table1[[#This Row],[Ngày hạch toán]])</f>
        <v>46043</v>
      </c>
      <c r="F347" s="54" t="s">
        <v>19239</v>
      </c>
      <c r="G347" s="54" t="s">
        <v>17085</v>
      </c>
      <c r="H347" s="56">
        <v>932890</v>
      </c>
      <c r="I347" s="63">
        <v>0</v>
      </c>
      <c r="J347" s="56">
        <v>74631</v>
      </c>
      <c r="K347" s="56">
        <v>1007521</v>
      </c>
      <c r="L347" s="64" t="s">
        <v>17236</v>
      </c>
      <c r="M347" s="6">
        <f>IFERROR(VLOOKUP(Table13[[#This Row],[Số hóa đơn]],'Chi tiết tt Mega gửi'!K:L,2,0),"")</f>
        <v>46091</v>
      </c>
      <c r="O347" s="32">
        <f>IF(Table13[[#This Row],[Phân loại]]="Tồn đầu kỳ",Table13[[#This Row],[Tổng giá trị]],0)</f>
        <v>0</v>
      </c>
      <c r="P347" s="7">
        <f>IF(Table13[[#This Row],[Số còn phải thu ĐK]]&lt;&gt;0,0,IF(Table13[[#This Row],[Phân loại]]="Bán hàng",Table13[[#This Row],[Tổng giá trị]],-Table13[[#This Row],[Tổng giá trị]]))</f>
        <v>1007521</v>
      </c>
      <c r="Q347" s="32">
        <f t="shared" si="49"/>
        <v>1007521</v>
      </c>
      <c r="R347" s="7">
        <f>Table13[[#This Row],[Số còn phải thu ĐK]]+Table13[[#This Row],[Giá Trị HD sau CK]]-Table13[[#This Row],[Số tiền đã thu]]</f>
        <v>0</v>
      </c>
      <c r="S347" s="6">
        <f>IF(Table13[[#This Row],[Ngày hóa đơn]]&lt;&gt;"",Table13[[#This Row],[Ngày hóa đơn]],IF(Table13[[#This Row],[Ngày hạch toán]]&lt;&gt;"",Table13[[#This Row],[Ngày hạch toán]],""))</f>
        <v>46043</v>
      </c>
      <c r="T347" s="7"/>
      <c r="U347" s="6">
        <f>IF(Table13[[#This Row],[Ngày tính CN]]="","",S347+T347)</f>
        <v>46043</v>
      </c>
      <c r="V347" s="32">
        <f ca="1">IF(Table13[[#This Row],[Hạn thanh toán]]="","",IF((U347-NOW())&lt;0,0,(U347-NOW())))</f>
        <v>0</v>
      </c>
      <c r="W347" s="32"/>
      <c r="X347" s="32" t="str">
        <f t="shared" ca="1" si="50"/>
        <v/>
      </c>
      <c r="Y347" s="2" t="str">
        <f t="shared" si="51"/>
        <v>Đã thanh toán</v>
      </c>
      <c r="Z347" s="42">
        <f t="shared" si="52"/>
        <v>46043</v>
      </c>
      <c r="AA347" s="42">
        <f t="shared" si="53"/>
        <v>46091</v>
      </c>
      <c r="AD347" s="2" t="str">
        <f>VLOOKUP($A347,MA_KH!$A:$Q,MA_KH!O$1,0)</f>
        <v>MEGA</v>
      </c>
      <c r="AE347" s="2" t="str">
        <f>VLOOKUP($A347,MA_KH!$A:$Q,MA_KH!P$1,0)</f>
        <v>CÔNG TY TNHH MM MEGA MARKET (VIỆT NAM)</v>
      </c>
      <c r="AG347" s="122" t="str">
        <f>Table13[[#This Row],[Số hóa đơn]]&amp;Table13[[#This Row],[Tổng giá trị]]</f>
        <v>000067311007521</v>
      </c>
    </row>
    <row r="348" spans="1:33" ht="25.5" customHeight="1">
      <c r="A348" s="54" t="s">
        <v>16301</v>
      </c>
      <c r="B348" s="54" t="s">
        <v>7241</v>
      </c>
      <c r="C348" s="55" t="s">
        <v>17051</v>
      </c>
      <c r="D348" s="54" t="s">
        <v>17086</v>
      </c>
      <c r="E348" s="55">
        <f>IFERROR(VLOOKUP(AG348,Sheet3!B:F,5,0),Table1[[#This Row],[Ngày hạch toán]])</f>
        <v>46043</v>
      </c>
      <c r="F348" s="54" t="s">
        <v>19240</v>
      </c>
      <c r="G348" s="54" t="s">
        <v>17088</v>
      </c>
      <c r="H348" s="56">
        <v>7252225</v>
      </c>
      <c r="I348" s="63">
        <v>0</v>
      </c>
      <c r="J348" s="56">
        <v>580178</v>
      </c>
      <c r="K348" s="56">
        <v>7832403</v>
      </c>
      <c r="L348" s="64" t="s">
        <v>17236</v>
      </c>
      <c r="M348" s="6">
        <f>IFERROR(VLOOKUP(Table13[[#This Row],[Số hóa đơn]],'Chi tiết tt Mega gửi'!K:L,2,0),"")</f>
        <v>46091</v>
      </c>
      <c r="O348" s="32">
        <f>IF(Table13[[#This Row],[Phân loại]]="Tồn đầu kỳ",Table13[[#This Row],[Tổng giá trị]],0)</f>
        <v>0</v>
      </c>
      <c r="P348" s="7">
        <f>IF(Table13[[#This Row],[Số còn phải thu ĐK]]&lt;&gt;0,0,IF(Table13[[#This Row],[Phân loại]]="Bán hàng",Table13[[#This Row],[Tổng giá trị]],-Table13[[#This Row],[Tổng giá trị]]))</f>
        <v>7832403</v>
      </c>
      <c r="Q348" s="32">
        <f t="shared" si="49"/>
        <v>7832403</v>
      </c>
      <c r="R348" s="7">
        <f>Table13[[#This Row],[Số còn phải thu ĐK]]+Table13[[#This Row],[Giá Trị HD sau CK]]-Table13[[#This Row],[Số tiền đã thu]]</f>
        <v>0</v>
      </c>
      <c r="S348" s="6">
        <f>IF(Table13[[#This Row],[Ngày hóa đơn]]&lt;&gt;"",Table13[[#This Row],[Ngày hóa đơn]],IF(Table13[[#This Row],[Ngày hạch toán]]&lt;&gt;"",Table13[[#This Row],[Ngày hạch toán]],""))</f>
        <v>46043</v>
      </c>
      <c r="T348" s="7"/>
      <c r="U348" s="6">
        <f>IF(Table13[[#This Row],[Ngày tính CN]]="","",S348+T348)</f>
        <v>46043</v>
      </c>
      <c r="V348" s="32">
        <f ca="1">IF(Table13[[#This Row],[Hạn thanh toán]]="","",IF((U348-NOW())&lt;0,0,(U348-NOW())))</f>
        <v>0</v>
      </c>
      <c r="W348" s="32"/>
      <c r="X348" s="32" t="str">
        <f t="shared" ca="1" si="50"/>
        <v/>
      </c>
      <c r="Y348" s="2" t="str">
        <f t="shared" si="51"/>
        <v>Đã thanh toán</v>
      </c>
      <c r="Z348" s="42">
        <f t="shared" si="52"/>
        <v>46043</v>
      </c>
      <c r="AA348" s="42">
        <f t="shared" si="53"/>
        <v>46091</v>
      </c>
      <c r="AD348" s="2" t="str">
        <f>VLOOKUP($A348,MA_KH!$A:$Q,MA_KH!O$1,0)</f>
        <v>MEGA</v>
      </c>
      <c r="AE348" s="2" t="str">
        <f>VLOOKUP($A348,MA_KH!$A:$Q,MA_KH!P$1,0)</f>
        <v>CÔNG TY TNHH MM MEGA MARKET (VIỆT NAM)</v>
      </c>
      <c r="AG348" s="122" t="str">
        <f>Table13[[#This Row],[Số hóa đơn]]&amp;Table13[[#This Row],[Tổng giá trị]]</f>
        <v>000082947832403</v>
      </c>
    </row>
    <row r="349" spans="1:33" ht="25.5" customHeight="1">
      <c r="A349" s="54" t="s">
        <v>16288</v>
      </c>
      <c r="B349" s="54" t="s">
        <v>294</v>
      </c>
      <c r="C349" s="55" t="s">
        <v>16985</v>
      </c>
      <c r="D349" s="54" t="s">
        <v>17089</v>
      </c>
      <c r="E349" s="55">
        <f>IFERROR(VLOOKUP(AG349,Sheet3!B:F,5,0),Table1[[#This Row],[Ngày hạch toán]])</f>
        <v>46044</v>
      </c>
      <c r="F349" s="54" t="s">
        <v>19241</v>
      </c>
      <c r="G349" s="54" t="s">
        <v>17090</v>
      </c>
      <c r="H349" s="56">
        <v>3291100</v>
      </c>
      <c r="I349" s="63">
        <v>0</v>
      </c>
      <c r="J349" s="56">
        <v>263288</v>
      </c>
      <c r="K349" s="56">
        <v>3554388</v>
      </c>
      <c r="L349" s="64" t="s">
        <v>17236</v>
      </c>
      <c r="M349" s="6">
        <f>IFERROR(VLOOKUP(Table13[[#This Row],[Số hóa đơn]],'Chi tiết tt Mega gửi'!K:L,2,0),"")</f>
        <v>46091</v>
      </c>
      <c r="O349" s="32">
        <f>IF(Table13[[#This Row],[Phân loại]]="Tồn đầu kỳ",Table13[[#This Row],[Tổng giá trị]],0)</f>
        <v>0</v>
      </c>
      <c r="P349" s="7">
        <f>IF(Table13[[#This Row],[Số còn phải thu ĐK]]&lt;&gt;0,0,IF(Table13[[#This Row],[Phân loại]]="Bán hàng",Table13[[#This Row],[Tổng giá trị]],-Table13[[#This Row],[Tổng giá trị]]))</f>
        <v>3554388</v>
      </c>
      <c r="Q349" s="32">
        <f t="shared" si="49"/>
        <v>3554388</v>
      </c>
      <c r="R349" s="7">
        <f>Table13[[#This Row],[Số còn phải thu ĐK]]+Table13[[#This Row],[Giá Trị HD sau CK]]-Table13[[#This Row],[Số tiền đã thu]]</f>
        <v>0</v>
      </c>
      <c r="S349" s="6">
        <f>IF(Table13[[#This Row],[Ngày hóa đơn]]&lt;&gt;"",Table13[[#This Row],[Ngày hóa đơn]],IF(Table13[[#This Row],[Ngày hạch toán]]&lt;&gt;"",Table13[[#This Row],[Ngày hạch toán]],""))</f>
        <v>46044</v>
      </c>
      <c r="T349" s="7"/>
      <c r="U349" s="6">
        <f>IF(Table13[[#This Row],[Ngày tính CN]]="","",S349+T349)</f>
        <v>46044</v>
      </c>
      <c r="V349" s="32">
        <f ca="1">IF(Table13[[#This Row],[Hạn thanh toán]]="","",IF((U349-NOW())&lt;0,0,(U349-NOW())))</f>
        <v>0</v>
      </c>
      <c r="W349" s="32"/>
      <c r="X349" s="32" t="str">
        <f t="shared" ca="1" si="50"/>
        <v/>
      </c>
      <c r="Y349" s="2" t="str">
        <f t="shared" si="51"/>
        <v>Đã thanh toán</v>
      </c>
      <c r="Z349" s="42">
        <f t="shared" si="52"/>
        <v>46044</v>
      </c>
      <c r="AA349" s="42">
        <f t="shared" si="53"/>
        <v>46091</v>
      </c>
      <c r="AD349" s="2" t="str">
        <f>VLOOKUP($A349,MA_KH!$A:$Q,MA_KH!O$1,0)</f>
        <v>MEGA</v>
      </c>
      <c r="AE349" s="2" t="str">
        <f>VLOOKUP($A349,MA_KH!$A:$Q,MA_KH!P$1,0)</f>
        <v>CÔNG TY TNHH MM MEGA MARKET (VIỆT NAM)</v>
      </c>
      <c r="AG349" s="122" t="str">
        <f>Table13[[#This Row],[Số hóa đơn]]&amp;Table13[[#This Row],[Tổng giá trị]]</f>
        <v>000053013554388</v>
      </c>
    </row>
    <row r="350" spans="1:33" ht="25.5" customHeight="1">
      <c r="A350" s="54" t="s">
        <v>16290</v>
      </c>
      <c r="B350" s="54" t="s">
        <v>192</v>
      </c>
      <c r="C350" s="55" t="s">
        <v>16985</v>
      </c>
      <c r="D350" s="54" t="s">
        <v>17091</v>
      </c>
      <c r="E350" s="55">
        <f>IFERROR(VLOOKUP(AG350,Sheet3!B:F,5,0),Table1[[#This Row],[Ngày hạch toán]])</f>
        <v>46044</v>
      </c>
      <c r="F350" s="54" t="s">
        <v>18648</v>
      </c>
      <c r="G350" s="54" t="s">
        <v>17092</v>
      </c>
      <c r="H350" s="56">
        <v>25711710</v>
      </c>
      <c r="I350" s="63">
        <v>0</v>
      </c>
      <c r="J350" s="56">
        <v>2056937</v>
      </c>
      <c r="K350" s="56">
        <v>27768647</v>
      </c>
      <c r="L350" s="64" t="s">
        <v>17236</v>
      </c>
      <c r="M350" s="6">
        <f>IFERROR(VLOOKUP(Table13[[#This Row],[Số hóa đơn]],'Chi tiết tt Mega gửi'!K:L,2,0),"")</f>
        <v>46167</v>
      </c>
      <c r="O350" s="32">
        <f>IF(Table13[[#This Row],[Phân loại]]="Tồn đầu kỳ",Table13[[#This Row],[Tổng giá trị]],0)</f>
        <v>0</v>
      </c>
      <c r="P350" s="7">
        <f>IF(Table13[[#This Row],[Số còn phải thu ĐK]]&lt;&gt;0,0,IF(Table13[[#This Row],[Phân loại]]="Bán hàng",Table13[[#This Row],[Tổng giá trị]],-Table13[[#This Row],[Tổng giá trị]]))</f>
        <v>27768647</v>
      </c>
      <c r="Q350" s="32">
        <f t="shared" si="49"/>
        <v>27768647</v>
      </c>
      <c r="R350" s="7">
        <f>Table13[[#This Row],[Số còn phải thu ĐK]]+Table13[[#This Row],[Giá Trị HD sau CK]]-Table13[[#This Row],[Số tiền đã thu]]</f>
        <v>0</v>
      </c>
      <c r="S350" s="6">
        <f>IF(Table13[[#This Row],[Ngày hóa đơn]]&lt;&gt;"",Table13[[#This Row],[Ngày hóa đơn]],IF(Table13[[#This Row],[Ngày hạch toán]]&lt;&gt;"",Table13[[#This Row],[Ngày hạch toán]],""))</f>
        <v>46044</v>
      </c>
      <c r="T350" s="7"/>
      <c r="U350" s="6">
        <f>IF(Table13[[#This Row],[Ngày tính CN]]="","",S350+T350)</f>
        <v>46044</v>
      </c>
      <c r="V350" s="32">
        <f ca="1">IF(Table13[[#This Row],[Hạn thanh toán]]="","",IF((U350-NOW())&lt;0,0,(U350-NOW())))</f>
        <v>0</v>
      </c>
      <c r="W350" s="32"/>
      <c r="X350" s="32" t="str">
        <f t="shared" ca="1" si="50"/>
        <v/>
      </c>
      <c r="Y350" s="2" t="str">
        <f t="shared" si="51"/>
        <v>Đã thanh toán</v>
      </c>
      <c r="Z350" s="42">
        <f t="shared" si="52"/>
        <v>46044</v>
      </c>
      <c r="AA350" s="42">
        <f t="shared" si="53"/>
        <v>46167</v>
      </c>
      <c r="AD350" s="2" t="str">
        <f>VLOOKUP($A350,MA_KH!$A:$Q,MA_KH!O$1,0)</f>
        <v>MEGA</v>
      </c>
      <c r="AE350" s="2" t="str">
        <f>VLOOKUP($A350,MA_KH!$A:$Q,MA_KH!P$1,0)</f>
        <v>CÔNG TY TNHH MM MEGA MARKET (VIỆT NAM)</v>
      </c>
      <c r="AG350" s="122" t="str">
        <f>Table13[[#This Row],[Số hóa đơn]]&amp;Table13[[#This Row],[Tổng giá trị]]</f>
        <v>0000530227768647</v>
      </c>
    </row>
    <row r="351" spans="1:33" ht="25.5" customHeight="1">
      <c r="A351" s="54" t="s">
        <v>16308</v>
      </c>
      <c r="B351" s="54" t="s">
        <v>194</v>
      </c>
      <c r="C351" s="55" t="s">
        <v>16985</v>
      </c>
      <c r="D351" s="54" t="s">
        <v>17093</v>
      </c>
      <c r="E351" s="55">
        <f>IFERROR(VLOOKUP(AG351,Sheet3!B:F,5,0),Table1[[#This Row],[Ngày hạch toán]])</f>
        <v>46044</v>
      </c>
      <c r="F351" s="54" t="s">
        <v>19242</v>
      </c>
      <c r="G351" s="54" t="s">
        <v>17094</v>
      </c>
      <c r="H351" s="56">
        <v>10045400</v>
      </c>
      <c r="I351" s="63">
        <v>0</v>
      </c>
      <c r="J351" s="56">
        <v>803632</v>
      </c>
      <c r="K351" s="56">
        <v>10849032</v>
      </c>
      <c r="L351" s="64" t="s">
        <v>17236</v>
      </c>
      <c r="M351" s="6">
        <f>IFERROR(VLOOKUP(Table13[[#This Row],[Số hóa đơn]],'Chi tiết tt Mega gửi'!K:L,2,0),"")</f>
        <v>46136</v>
      </c>
      <c r="O351" s="32">
        <f>IF(Table13[[#This Row],[Phân loại]]="Tồn đầu kỳ",Table13[[#This Row],[Tổng giá trị]],0)</f>
        <v>0</v>
      </c>
      <c r="P351" s="7">
        <f>IF(Table13[[#This Row],[Số còn phải thu ĐK]]&lt;&gt;0,0,IF(Table13[[#This Row],[Phân loại]]="Bán hàng",Table13[[#This Row],[Tổng giá trị]],-Table13[[#This Row],[Tổng giá trị]]))</f>
        <v>10849032</v>
      </c>
      <c r="Q351" s="32">
        <f t="shared" si="49"/>
        <v>10849032</v>
      </c>
      <c r="R351" s="7">
        <f>Table13[[#This Row],[Số còn phải thu ĐK]]+Table13[[#This Row],[Giá Trị HD sau CK]]-Table13[[#This Row],[Số tiền đã thu]]</f>
        <v>0</v>
      </c>
      <c r="S351" s="6">
        <f>IF(Table13[[#This Row],[Ngày hóa đơn]]&lt;&gt;"",Table13[[#This Row],[Ngày hóa đơn]],IF(Table13[[#This Row],[Ngày hạch toán]]&lt;&gt;"",Table13[[#This Row],[Ngày hạch toán]],""))</f>
        <v>46044</v>
      </c>
      <c r="T351" s="7"/>
      <c r="U351" s="6">
        <f>IF(Table13[[#This Row],[Ngày tính CN]]="","",S351+T351)</f>
        <v>46044</v>
      </c>
      <c r="V351" s="32">
        <f ca="1">IF(Table13[[#This Row],[Hạn thanh toán]]="","",IF((U351-NOW())&lt;0,0,(U351-NOW())))</f>
        <v>0</v>
      </c>
      <c r="W351" s="32"/>
      <c r="X351" s="32" t="str">
        <f t="shared" ca="1" si="50"/>
        <v/>
      </c>
      <c r="Y351" s="2" t="str">
        <f t="shared" si="51"/>
        <v>Đã thanh toán</v>
      </c>
      <c r="Z351" s="42">
        <f t="shared" si="52"/>
        <v>46044</v>
      </c>
      <c r="AA351" s="42">
        <f t="shared" si="53"/>
        <v>46136</v>
      </c>
      <c r="AD351" s="2" t="str">
        <f>VLOOKUP($A351,MA_KH!$A:$Q,MA_KH!O$1,0)</f>
        <v>MEGA</v>
      </c>
      <c r="AE351" s="2" t="str">
        <f>VLOOKUP($A351,MA_KH!$A:$Q,MA_KH!P$1,0)</f>
        <v>CÔNG TY TNHH MM MEGA MARKET (VIỆT NAM)</v>
      </c>
      <c r="AG351" s="122" t="str">
        <f>Table13[[#This Row],[Số hóa đơn]]&amp;Table13[[#This Row],[Tổng giá trị]]</f>
        <v>0000530310849032</v>
      </c>
    </row>
    <row r="352" spans="1:33" ht="25.5" customHeight="1">
      <c r="A352" s="54" t="s">
        <v>16309</v>
      </c>
      <c r="B352" s="54" t="s">
        <v>255</v>
      </c>
      <c r="C352" s="55" t="s">
        <v>16985</v>
      </c>
      <c r="D352" s="54" t="s">
        <v>17095</v>
      </c>
      <c r="E352" s="55">
        <f>IFERROR(VLOOKUP(AG352,Sheet3!B:F,5,0),Table1[[#This Row],[Ngày hạch toán]])</f>
        <v>46044</v>
      </c>
      <c r="F352" s="54" t="s">
        <v>19243</v>
      </c>
      <c r="G352" s="54" t="s">
        <v>17096</v>
      </c>
      <c r="H352" s="56">
        <v>1425000</v>
      </c>
      <c r="I352" s="63">
        <v>0</v>
      </c>
      <c r="J352" s="56">
        <v>114000</v>
      </c>
      <c r="K352" s="56">
        <v>1539000</v>
      </c>
      <c r="L352" s="64" t="s">
        <v>17236</v>
      </c>
      <c r="M352" s="6">
        <f>IFERROR(VLOOKUP(Table13[[#This Row],[Số hóa đơn]],'Chi tiết tt Mega gửi'!K:L,2,0),"")</f>
        <v>46122</v>
      </c>
      <c r="O352" s="32">
        <f>IF(Table13[[#This Row],[Phân loại]]="Tồn đầu kỳ",Table13[[#This Row],[Tổng giá trị]],0)</f>
        <v>0</v>
      </c>
      <c r="P352" s="7">
        <f>IF(Table13[[#This Row],[Số còn phải thu ĐK]]&lt;&gt;0,0,IF(Table13[[#This Row],[Phân loại]]="Bán hàng",Table13[[#This Row],[Tổng giá trị]],-Table13[[#This Row],[Tổng giá trị]]))</f>
        <v>1539000</v>
      </c>
      <c r="Q352" s="32">
        <f t="shared" si="49"/>
        <v>1539000</v>
      </c>
      <c r="R352" s="7">
        <f>Table13[[#This Row],[Số còn phải thu ĐK]]+Table13[[#This Row],[Giá Trị HD sau CK]]-Table13[[#This Row],[Số tiền đã thu]]</f>
        <v>0</v>
      </c>
      <c r="S352" s="6">
        <f>IF(Table13[[#This Row],[Ngày hóa đơn]]&lt;&gt;"",Table13[[#This Row],[Ngày hóa đơn]],IF(Table13[[#This Row],[Ngày hạch toán]]&lt;&gt;"",Table13[[#This Row],[Ngày hạch toán]],""))</f>
        <v>46044</v>
      </c>
      <c r="T352" s="7"/>
      <c r="U352" s="6">
        <f>IF(Table13[[#This Row],[Ngày tính CN]]="","",S352+T352)</f>
        <v>46044</v>
      </c>
      <c r="V352" s="32">
        <f ca="1">IF(Table13[[#This Row],[Hạn thanh toán]]="","",IF((U352-NOW())&lt;0,0,(U352-NOW())))</f>
        <v>0</v>
      </c>
      <c r="W352" s="32"/>
      <c r="X352" s="32" t="str">
        <f t="shared" ca="1" si="50"/>
        <v/>
      </c>
      <c r="Y352" s="2" t="str">
        <f t="shared" si="51"/>
        <v>Đã thanh toán</v>
      </c>
      <c r="Z352" s="42">
        <f t="shared" si="52"/>
        <v>46044</v>
      </c>
      <c r="AA352" s="42">
        <f t="shared" si="53"/>
        <v>46122</v>
      </c>
      <c r="AD352" s="2" t="str">
        <f>VLOOKUP($A352,MA_KH!$A:$Q,MA_KH!O$1,0)</f>
        <v>MEGA</v>
      </c>
      <c r="AE352" s="2" t="str">
        <f>VLOOKUP($A352,MA_KH!$A:$Q,MA_KH!P$1,0)</f>
        <v>CÔNG TY TNHH MM MEGA MARKET (VIỆT NAM)</v>
      </c>
      <c r="AG352" s="122" t="str">
        <f>Table13[[#This Row],[Số hóa đơn]]&amp;Table13[[#This Row],[Tổng giá trị]]</f>
        <v>000053041539000</v>
      </c>
    </row>
    <row r="353" spans="1:33" ht="25.5" customHeight="1">
      <c r="A353" s="54" t="s">
        <v>16309</v>
      </c>
      <c r="B353" s="54" t="s">
        <v>255</v>
      </c>
      <c r="C353" s="55" t="s">
        <v>16985</v>
      </c>
      <c r="D353" s="54" t="s">
        <v>17097</v>
      </c>
      <c r="E353" s="55">
        <f>IFERROR(VLOOKUP(AG353,Sheet3!B:F,5,0),Table1[[#This Row],[Ngày hạch toán]])</f>
        <v>46044</v>
      </c>
      <c r="F353" s="54" t="s">
        <v>19244</v>
      </c>
      <c r="G353" s="54" t="s">
        <v>17098</v>
      </c>
      <c r="H353" s="56">
        <v>3397500</v>
      </c>
      <c r="I353" s="63">
        <v>0</v>
      </c>
      <c r="J353" s="56">
        <v>271800</v>
      </c>
      <c r="K353" s="56">
        <v>3669300</v>
      </c>
      <c r="L353" s="64" t="s">
        <v>17236</v>
      </c>
      <c r="M353" s="6">
        <f>IFERROR(VLOOKUP(Table13[[#This Row],[Số hóa đơn]],'Chi tiết tt Mega gửi'!K:L,2,0),"")</f>
        <v>46091</v>
      </c>
      <c r="O353" s="32">
        <f>IF(Table13[[#This Row],[Phân loại]]="Tồn đầu kỳ",Table13[[#This Row],[Tổng giá trị]],0)</f>
        <v>0</v>
      </c>
      <c r="P353" s="7">
        <f>IF(Table13[[#This Row],[Số còn phải thu ĐK]]&lt;&gt;0,0,IF(Table13[[#This Row],[Phân loại]]="Bán hàng",Table13[[#This Row],[Tổng giá trị]],-Table13[[#This Row],[Tổng giá trị]]))</f>
        <v>3669300</v>
      </c>
      <c r="Q353" s="32">
        <f t="shared" si="49"/>
        <v>3669300</v>
      </c>
      <c r="R353" s="7">
        <f>Table13[[#This Row],[Số còn phải thu ĐK]]+Table13[[#This Row],[Giá Trị HD sau CK]]-Table13[[#This Row],[Số tiền đã thu]]</f>
        <v>0</v>
      </c>
      <c r="S353" s="6">
        <f>IF(Table13[[#This Row],[Ngày hóa đơn]]&lt;&gt;"",Table13[[#This Row],[Ngày hóa đơn]],IF(Table13[[#This Row],[Ngày hạch toán]]&lt;&gt;"",Table13[[#This Row],[Ngày hạch toán]],""))</f>
        <v>46044</v>
      </c>
      <c r="T353" s="7"/>
      <c r="U353" s="6">
        <f>IF(Table13[[#This Row],[Ngày tính CN]]="","",S353+T353)</f>
        <v>46044</v>
      </c>
      <c r="V353" s="32">
        <f ca="1">IF(Table13[[#This Row],[Hạn thanh toán]]="","",IF((U353-NOW())&lt;0,0,(U353-NOW())))</f>
        <v>0</v>
      </c>
      <c r="W353" s="32"/>
      <c r="X353" s="32" t="str">
        <f t="shared" ca="1" si="50"/>
        <v/>
      </c>
      <c r="Y353" s="2" t="str">
        <f t="shared" si="51"/>
        <v>Đã thanh toán</v>
      </c>
      <c r="Z353" s="42">
        <f t="shared" si="52"/>
        <v>46044</v>
      </c>
      <c r="AA353" s="42">
        <f t="shared" si="53"/>
        <v>46091</v>
      </c>
      <c r="AD353" s="2" t="str">
        <f>VLOOKUP($A353,MA_KH!$A:$Q,MA_KH!O$1,0)</f>
        <v>MEGA</v>
      </c>
      <c r="AE353" s="2" t="str">
        <f>VLOOKUP($A353,MA_KH!$A:$Q,MA_KH!P$1,0)</f>
        <v>CÔNG TY TNHH MM MEGA MARKET (VIỆT NAM)</v>
      </c>
      <c r="AG353" s="122" t="str">
        <f>Table13[[#This Row],[Số hóa đơn]]&amp;Table13[[#This Row],[Tổng giá trị]]</f>
        <v>000053053669300</v>
      </c>
    </row>
    <row r="354" spans="1:33" ht="25.5" customHeight="1">
      <c r="A354" s="54" t="s">
        <v>16295</v>
      </c>
      <c r="B354" s="54" t="s">
        <v>198</v>
      </c>
      <c r="C354" s="55" t="s">
        <v>16985</v>
      </c>
      <c r="D354" s="54" t="s">
        <v>17099</v>
      </c>
      <c r="E354" s="55">
        <f>IFERROR(VLOOKUP(AG354,Sheet3!B:F,5,0),Table1[[#This Row],[Ngày hạch toán]])</f>
        <v>46044</v>
      </c>
      <c r="F354" s="54" t="s">
        <v>19245</v>
      </c>
      <c r="G354" s="54" t="s">
        <v>17100</v>
      </c>
      <c r="H354" s="56">
        <v>3849940</v>
      </c>
      <c r="I354" s="63">
        <v>0</v>
      </c>
      <c r="J354" s="56">
        <v>307995</v>
      </c>
      <c r="K354" s="56">
        <v>4157935</v>
      </c>
      <c r="L354" s="64" t="s">
        <v>17236</v>
      </c>
      <c r="M354" s="6">
        <f>IFERROR(VLOOKUP(Table13[[#This Row],[Số hóa đơn]],'Chi tiết tt Mega gửi'!K:L,2,0),"")</f>
        <v>46091</v>
      </c>
      <c r="O354" s="32">
        <f>IF(Table13[[#This Row],[Phân loại]]="Tồn đầu kỳ",Table13[[#This Row],[Tổng giá trị]],0)</f>
        <v>0</v>
      </c>
      <c r="P354" s="7">
        <f>IF(Table13[[#This Row],[Số còn phải thu ĐK]]&lt;&gt;0,0,IF(Table13[[#This Row],[Phân loại]]="Bán hàng",Table13[[#This Row],[Tổng giá trị]],-Table13[[#This Row],[Tổng giá trị]]))</f>
        <v>4157935</v>
      </c>
      <c r="Q354" s="32">
        <f t="shared" si="49"/>
        <v>4157935</v>
      </c>
      <c r="R354" s="7">
        <f>Table13[[#This Row],[Số còn phải thu ĐK]]+Table13[[#This Row],[Giá Trị HD sau CK]]-Table13[[#This Row],[Số tiền đã thu]]</f>
        <v>0</v>
      </c>
      <c r="S354" s="6">
        <f>IF(Table13[[#This Row],[Ngày hóa đơn]]&lt;&gt;"",Table13[[#This Row],[Ngày hóa đơn]],IF(Table13[[#This Row],[Ngày hạch toán]]&lt;&gt;"",Table13[[#This Row],[Ngày hạch toán]],""))</f>
        <v>46044</v>
      </c>
      <c r="T354" s="7"/>
      <c r="U354" s="6">
        <f>IF(Table13[[#This Row],[Ngày tính CN]]="","",S354+T354)</f>
        <v>46044</v>
      </c>
      <c r="V354" s="32">
        <f ca="1">IF(Table13[[#This Row],[Hạn thanh toán]]="","",IF((U354-NOW())&lt;0,0,(U354-NOW())))</f>
        <v>0</v>
      </c>
      <c r="W354" s="32"/>
      <c r="X354" s="32" t="str">
        <f t="shared" ca="1" si="50"/>
        <v/>
      </c>
      <c r="Y354" s="2" t="str">
        <f t="shared" si="51"/>
        <v>Đã thanh toán</v>
      </c>
      <c r="Z354" s="42">
        <f t="shared" si="52"/>
        <v>46044</v>
      </c>
      <c r="AA354" s="42">
        <f t="shared" si="53"/>
        <v>46091</v>
      </c>
      <c r="AD354" s="2" t="str">
        <f>VLOOKUP($A354,MA_KH!$A:$Q,MA_KH!O$1,0)</f>
        <v>MEGA</v>
      </c>
      <c r="AE354" s="2" t="str">
        <f>VLOOKUP($A354,MA_KH!$A:$Q,MA_KH!P$1,0)</f>
        <v>CÔNG TY TNHH MM MEGA MARKET (VIỆT NAM)</v>
      </c>
      <c r="AG354" s="122" t="str">
        <f>Table13[[#This Row],[Số hóa đơn]]&amp;Table13[[#This Row],[Tổng giá trị]]</f>
        <v>000053064157935</v>
      </c>
    </row>
    <row r="355" spans="1:33" ht="25.5" customHeight="1">
      <c r="A355" s="54" t="s">
        <v>16287</v>
      </c>
      <c r="B355" s="54" t="s">
        <v>253</v>
      </c>
      <c r="C355" s="55" t="s">
        <v>16985</v>
      </c>
      <c r="D355" s="54" t="s">
        <v>17101</v>
      </c>
      <c r="E355" s="55">
        <f>IFERROR(VLOOKUP(AG355,Sheet3!B:F,5,0),Table1[[#This Row],[Ngày hạch toán]])</f>
        <v>46044</v>
      </c>
      <c r="F355" s="54" t="s">
        <v>19246</v>
      </c>
      <c r="G355" s="54" t="s">
        <v>17102</v>
      </c>
      <c r="H355" s="56">
        <v>2024120</v>
      </c>
      <c r="I355" s="63">
        <v>0</v>
      </c>
      <c r="J355" s="56">
        <v>161930</v>
      </c>
      <c r="K355" s="56">
        <v>2186050</v>
      </c>
      <c r="L355" s="64" t="s">
        <v>17236</v>
      </c>
      <c r="M355" s="6">
        <f>IFERROR(VLOOKUP(Table13[[#This Row],[Số hóa đơn]],'Chi tiết tt Mega gửi'!K:L,2,0),"")</f>
        <v>46091</v>
      </c>
      <c r="O355" s="32">
        <f>IF(Table13[[#This Row],[Phân loại]]="Tồn đầu kỳ",Table13[[#This Row],[Tổng giá trị]],0)</f>
        <v>0</v>
      </c>
      <c r="P355" s="7">
        <f>IF(Table13[[#This Row],[Số còn phải thu ĐK]]&lt;&gt;0,0,IF(Table13[[#This Row],[Phân loại]]="Bán hàng",Table13[[#This Row],[Tổng giá trị]],-Table13[[#This Row],[Tổng giá trị]]))</f>
        <v>2186050</v>
      </c>
      <c r="Q355" s="32">
        <f t="shared" si="49"/>
        <v>2186050</v>
      </c>
      <c r="R355" s="7">
        <f>Table13[[#This Row],[Số còn phải thu ĐK]]+Table13[[#This Row],[Giá Trị HD sau CK]]-Table13[[#This Row],[Số tiền đã thu]]</f>
        <v>0</v>
      </c>
      <c r="S355" s="6">
        <f>IF(Table13[[#This Row],[Ngày hóa đơn]]&lt;&gt;"",Table13[[#This Row],[Ngày hóa đơn]],IF(Table13[[#This Row],[Ngày hạch toán]]&lt;&gt;"",Table13[[#This Row],[Ngày hạch toán]],""))</f>
        <v>46044</v>
      </c>
      <c r="T355" s="7"/>
      <c r="U355" s="6">
        <f>IF(Table13[[#This Row],[Ngày tính CN]]="","",S355+T355)</f>
        <v>46044</v>
      </c>
      <c r="V355" s="32">
        <f ca="1">IF(Table13[[#This Row],[Hạn thanh toán]]="","",IF((U355-NOW())&lt;0,0,(U355-NOW())))</f>
        <v>0</v>
      </c>
      <c r="W355" s="32"/>
      <c r="X355" s="32" t="str">
        <f t="shared" ca="1" si="50"/>
        <v/>
      </c>
      <c r="Y355" s="2" t="str">
        <f t="shared" si="51"/>
        <v>Đã thanh toán</v>
      </c>
      <c r="Z355" s="42">
        <f t="shared" si="52"/>
        <v>46044</v>
      </c>
      <c r="AA355" s="42">
        <f t="shared" si="53"/>
        <v>46091</v>
      </c>
      <c r="AD355" s="2" t="str">
        <f>VLOOKUP($A355,MA_KH!$A:$Q,MA_KH!O$1,0)</f>
        <v>MEGA</v>
      </c>
      <c r="AE355" s="2" t="str">
        <f>VLOOKUP($A355,MA_KH!$A:$Q,MA_KH!P$1,0)</f>
        <v>CÔNG TY TNHH MM MEGA MARKET (VIỆT NAM)</v>
      </c>
      <c r="AG355" s="122" t="str">
        <f>Table13[[#This Row],[Số hóa đơn]]&amp;Table13[[#This Row],[Tổng giá trị]]</f>
        <v>000053072186050</v>
      </c>
    </row>
    <row r="356" spans="1:33" ht="25.5" customHeight="1">
      <c r="A356" s="54" t="s">
        <v>16291</v>
      </c>
      <c r="B356" s="54" t="s">
        <v>200</v>
      </c>
      <c r="C356" s="55" t="s">
        <v>16985</v>
      </c>
      <c r="D356" s="54" t="s">
        <v>17103</v>
      </c>
      <c r="E356" s="55">
        <f>IFERROR(VLOOKUP(AG356,Sheet3!B:F,5,0),Table1[[#This Row],[Ngày hạch toán]])</f>
        <v>46044</v>
      </c>
      <c r="F356" s="54" t="s">
        <v>19247</v>
      </c>
      <c r="G356" s="54" t="s">
        <v>17104</v>
      </c>
      <c r="H356" s="56">
        <v>19565740</v>
      </c>
      <c r="I356" s="63">
        <v>0</v>
      </c>
      <c r="J356" s="56">
        <v>1565259</v>
      </c>
      <c r="K356" s="56">
        <v>21130999</v>
      </c>
      <c r="L356" s="64" t="s">
        <v>17236</v>
      </c>
      <c r="M356" s="6">
        <f>IFERROR(VLOOKUP(Table13[[#This Row],[Số hóa đơn]],'Chi tiết tt Mega gửi'!K:L,2,0),"")</f>
        <v>46091</v>
      </c>
      <c r="O356" s="32">
        <f>IF(Table13[[#This Row],[Phân loại]]="Tồn đầu kỳ",Table13[[#This Row],[Tổng giá trị]],0)</f>
        <v>0</v>
      </c>
      <c r="P356" s="7">
        <f>IF(Table13[[#This Row],[Số còn phải thu ĐK]]&lt;&gt;0,0,IF(Table13[[#This Row],[Phân loại]]="Bán hàng",Table13[[#This Row],[Tổng giá trị]],-Table13[[#This Row],[Tổng giá trị]]))</f>
        <v>21130999</v>
      </c>
      <c r="Q356" s="32">
        <f t="shared" si="49"/>
        <v>21130999</v>
      </c>
      <c r="R356" s="7">
        <f>Table13[[#This Row],[Số còn phải thu ĐK]]+Table13[[#This Row],[Giá Trị HD sau CK]]-Table13[[#This Row],[Số tiền đã thu]]</f>
        <v>0</v>
      </c>
      <c r="S356" s="6">
        <f>IF(Table13[[#This Row],[Ngày hóa đơn]]&lt;&gt;"",Table13[[#This Row],[Ngày hóa đơn]],IF(Table13[[#This Row],[Ngày hạch toán]]&lt;&gt;"",Table13[[#This Row],[Ngày hạch toán]],""))</f>
        <v>46044</v>
      </c>
      <c r="T356" s="7"/>
      <c r="U356" s="6">
        <f>IF(Table13[[#This Row],[Ngày tính CN]]="","",S356+T356)</f>
        <v>46044</v>
      </c>
      <c r="V356" s="32">
        <f ca="1">IF(Table13[[#This Row],[Hạn thanh toán]]="","",IF((U356-NOW())&lt;0,0,(U356-NOW())))</f>
        <v>0</v>
      </c>
      <c r="W356" s="32"/>
      <c r="X356" s="32" t="str">
        <f t="shared" ca="1" si="50"/>
        <v/>
      </c>
      <c r="Y356" s="2" t="str">
        <f t="shared" si="51"/>
        <v>Đã thanh toán</v>
      </c>
      <c r="Z356" s="42">
        <f t="shared" si="52"/>
        <v>46044</v>
      </c>
      <c r="AA356" s="42">
        <f t="shared" si="53"/>
        <v>46091</v>
      </c>
      <c r="AD356" s="2" t="str">
        <f>VLOOKUP($A356,MA_KH!$A:$Q,MA_KH!O$1,0)</f>
        <v>MEGA</v>
      </c>
      <c r="AE356" s="2" t="str">
        <f>VLOOKUP($A356,MA_KH!$A:$Q,MA_KH!P$1,0)</f>
        <v>CÔNG TY TNHH MM MEGA MARKET (VIỆT NAM)</v>
      </c>
      <c r="AG356" s="122" t="str">
        <f>Table13[[#This Row],[Số hóa đơn]]&amp;Table13[[#This Row],[Tổng giá trị]]</f>
        <v>0000530821130999</v>
      </c>
    </row>
    <row r="357" spans="1:33" ht="25.5" customHeight="1">
      <c r="A357" s="54" t="s">
        <v>16291</v>
      </c>
      <c r="B357" s="54" t="s">
        <v>200</v>
      </c>
      <c r="C357" s="55" t="s">
        <v>16985</v>
      </c>
      <c r="D357" s="54" t="s">
        <v>17105</v>
      </c>
      <c r="E357" s="55">
        <f>IFERROR(VLOOKUP(AG357,Sheet3!B:F,5,0),Table1[[#This Row],[Ngày hạch toán]])</f>
        <v>46044</v>
      </c>
      <c r="F357" s="54" t="s">
        <v>19248</v>
      </c>
      <c r="G357" s="54" t="s">
        <v>17106</v>
      </c>
      <c r="H357" s="56">
        <v>4822200</v>
      </c>
      <c r="I357" s="63">
        <v>0</v>
      </c>
      <c r="J357" s="56">
        <v>385776</v>
      </c>
      <c r="K357" s="56">
        <v>5207976</v>
      </c>
      <c r="L357" s="64" t="s">
        <v>17236</v>
      </c>
      <c r="M357" s="6">
        <f>IFERROR(VLOOKUP(Table13[[#This Row],[Số hóa đơn]],'Chi tiết tt Mega gửi'!K:L,2,0),"")</f>
        <v>46091</v>
      </c>
      <c r="O357" s="32">
        <f>IF(Table13[[#This Row],[Phân loại]]="Tồn đầu kỳ",Table13[[#This Row],[Tổng giá trị]],0)</f>
        <v>0</v>
      </c>
      <c r="P357" s="7">
        <f>IF(Table13[[#This Row],[Số còn phải thu ĐK]]&lt;&gt;0,0,IF(Table13[[#This Row],[Phân loại]]="Bán hàng",Table13[[#This Row],[Tổng giá trị]],-Table13[[#This Row],[Tổng giá trị]]))</f>
        <v>5207976</v>
      </c>
      <c r="Q357" s="32">
        <f t="shared" si="49"/>
        <v>5207976</v>
      </c>
      <c r="R357" s="7">
        <f>Table13[[#This Row],[Số còn phải thu ĐK]]+Table13[[#This Row],[Giá Trị HD sau CK]]-Table13[[#This Row],[Số tiền đã thu]]</f>
        <v>0</v>
      </c>
      <c r="S357" s="6">
        <f>IF(Table13[[#This Row],[Ngày hóa đơn]]&lt;&gt;"",Table13[[#This Row],[Ngày hóa đơn]],IF(Table13[[#This Row],[Ngày hạch toán]]&lt;&gt;"",Table13[[#This Row],[Ngày hạch toán]],""))</f>
        <v>46044</v>
      </c>
      <c r="T357" s="7"/>
      <c r="U357" s="6">
        <f>IF(Table13[[#This Row],[Ngày tính CN]]="","",S357+T357)</f>
        <v>46044</v>
      </c>
      <c r="V357" s="32">
        <f ca="1">IF(Table13[[#This Row],[Hạn thanh toán]]="","",IF((U357-NOW())&lt;0,0,(U357-NOW())))</f>
        <v>0</v>
      </c>
      <c r="W357" s="32"/>
      <c r="X357" s="32" t="str">
        <f t="shared" ca="1" si="50"/>
        <v/>
      </c>
      <c r="Y357" s="2" t="str">
        <f t="shared" si="51"/>
        <v>Đã thanh toán</v>
      </c>
      <c r="Z357" s="42">
        <f t="shared" si="52"/>
        <v>46044</v>
      </c>
      <c r="AA357" s="42">
        <f t="shared" si="53"/>
        <v>46091</v>
      </c>
      <c r="AD357" s="2" t="str">
        <f>VLOOKUP($A357,MA_KH!$A:$Q,MA_KH!O$1,0)</f>
        <v>MEGA</v>
      </c>
      <c r="AE357" s="2" t="str">
        <f>VLOOKUP($A357,MA_KH!$A:$Q,MA_KH!P$1,0)</f>
        <v>CÔNG TY TNHH MM MEGA MARKET (VIỆT NAM)</v>
      </c>
      <c r="AG357" s="122" t="str">
        <f>Table13[[#This Row],[Số hóa đơn]]&amp;Table13[[#This Row],[Tổng giá trị]]</f>
        <v>000053095207976</v>
      </c>
    </row>
    <row r="358" spans="1:33" ht="25.5" customHeight="1">
      <c r="A358" s="54" t="s">
        <v>16307</v>
      </c>
      <c r="B358" s="54" t="s">
        <v>202</v>
      </c>
      <c r="C358" s="55" t="s">
        <v>16985</v>
      </c>
      <c r="D358" s="54" t="s">
        <v>17107</v>
      </c>
      <c r="E358" s="55">
        <f>IFERROR(VLOOKUP(AG358,Sheet3!B:F,5,0),Table1[[#This Row],[Ngày hạch toán]])</f>
        <v>46044</v>
      </c>
      <c r="F358" s="54" t="s">
        <v>19249</v>
      </c>
      <c r="G358" s="54" t="s">
        <v>17108</v>
      </c>
      <c r="H358" s="56">
        <v>1928880</v>
      </c>
      <c r="I358" s="63">
        <v>0</v>
      </c>
      <c r="J358" s="56">
        <v>154310</v>
      </c>
      <c r="K358" s="56">
        <v>2083190</v>
      </c>
      <c r="L358" s="64" t="s">
        <v>17236</v>
      </c>
      <c r="M358" s="6">
        <f>IFERROR(VLOOKUP(Table13[[#This Row],[Số hóa đơn]],'Chi tiết tt Mega gửi'!K:L,2,0),"")</f>
        <v>46091</v>
      </c>
      <c r="O358" s="32">
        <f>IF(Table13[[#This Row],[Phân loại]]="Tồn đầu kỳ",Table13[[#This Row],[Tổng giá trị]],0)</f>
        <v>0</v>
      </c>
      <c r="P358" s="7">
        <f>IF(Table13[[#This Row],[Số còn phải thu ĐK]]&lt;&gt;0,0,IF(Table13[[#This Row],[Phân loại]]="Bán hàng",Table13[[#This Row],[Tổng giá trị]],-Table13[[#This Row],[Tổng giá trị]]))</f>
        <v>2083190</v>
      </c>
      <c r="Q358" s="32">
        <f t="shared" si="49"/>
        <v>2083190</v>
      </c>
      <c r="R358" s="7">
        <f>Table13[[#This Row],[Số còn phải thu ĐK]]+Table13[[#This Row],[Giá Trị HD sau CK]]-Table13[[#This Row],[Số tiền đã thu]]</f>
        <v>0</v>
      </c>
      <c r="S358" s="6">
        <f>IF(Table13[[#This Row],[Ngày hóa đơn]]&lt;&gt;"",Table13[[#This Row],[Ngày hóa đơn]],IF(Table13[[#This Row],[Ngày hạch toán]]&lt;&gt;"",Table13[[#This Row],[Ngày hạch toán]],""))</f>
        <v>46044</v>
      </c>
      <c r="T358" s="7"/>
      <c r="U358" s="6">
        <f>IF(Table13[[#This Row],[Ngày tính CN]]="","",S358+T358)</f>
        <v>46044</v>
      </c>
      <c r="V358" s="32">
        <f ca="1">IF(Table13[[#This Row],[Hạn thanh toán]]="","",IF((U358-NOW())&lt;0,0,(U358-NOW())))</f>
        <v>0</v>
      </c>
      <c r="W358" s="32"/>
      <c r="X358" s="32" t="str">
        <f t="shared" ca="1" si="50"/>
        <v/>
      </c>
      <c r="Y358" s="2" t="str">
        <f t="shared" si="51"/>
        <v>Đã thanh toán</v>
      </c>
      <c r="Z358" s="42">
        <f t="shared" si="52"/>
        <v>46044</v>
      </c>
      <c r="AA358" s="42">
        <f t="shared" si="53"/>
        <v>46091</v>
      </c>
      <c r="AD358" s="2" t="str">
        <f>VLOOKUP($A358,MA_KH!$A:$Q,MA_KH!O$1,0)</f>
        <v>MEGA</v>
      </c>
      <c r="AE358" s="2" t="str">
        <f>VLOOKUP($A358,MA_KH!$A:$Q,MA_KH!P$1,0)</f>
        <v>CÔNG TY TNHH MM MEGA MARKET (VIỆT NAM)</v>
      </c>
      <c r="AG358" s="122" t="str">
        <f>Table13[[#This Row],[Số hóa đơn]]&amp;Table13[[#This Row],[Tổng giá trị]]</f>
        <v>000053102083190</v>
      </c>
    </row>
    <row r="359" spans="1:33" ht="25.5" customHeight="1">
      <c r="A359" s="54" t="s">
        <v>16307</v>
      </c>
      <c r="B359" s="54" t="s">
        <v>202</v>
      </c>
      <c r="C359" s="55" t="s">
        <v>16985</v>
      </c>
      <c r="D359" s="54" t="s">
        <v>17109</v>
      </c>
      <c r="E359" s="55">
        <f>IFERROR(VLOOKUP(AG359,Sheet3!B:F,5,0),Table1[[#This Row],[Ngày hạch toán]])</f>
        <v>46044</v>
      </c>
      <c r="F359" s="54" t="s">
        <v>19250</v>
      </c>
      <c r="G359" s="54" t="s">
        <v>17110</v>
      </c>
      <c r="H359" s="56">
        <v>746312</v>
      </c>
      <c r="I359" s="63">
        <v>0</v>
      </c>
      <c r="J359" s="56">
        <v>59705</v>
      </c>
      <c r="K359" s="56">
        <v>806017</v>
      </c>
      <c r="L359" s="64" t="s">
        <v>17236</v>
      </c>
      <c r="M359" s="6">
        <f>IFERROR(VLOOKUP(Table13[[#This Row],[Số hóa đơn]],'Chi tiết tt Mega gửi'!K:L,2,0),"")</f>
        <v>46091</v>
      </c>
      <c r="O359" s="32">
        <f>IF(Table13[[#This Row],[Phân loại]]="Tồn đầu kỳ",Table13[[#This Row],[Tổng giá trị]],0)</f>
        <v>0</v>
      </c>
      <c r="P359" s="7">
        <f>IF(Table13[[#This Row],[Số còn phải thu ĐK]]&lt;&gt;0,0,IF(Table13[[#This Row],[Phân loại]]="Bán hàng",Table13[[#This Row],[Tổng giá trị]],-Table13[[#This Row],[Tổng giá trị]]))</f>
        <v>806017</v>
      </c>
      <c r="Q359" s="32">
        <f t="shared" si="49"/>
        <v>806017</v>
      </c>
      <c r="R359" s="7">
        <f>Table13[[#This Row],[Số còn phải thu ĐK]]+Table13[[#This Row],[Giá Trị HD sau CK]]-Table13[[#This Row],[Số tiền đã thu]]</f>
        <v>0</v>
      </c>
      <c r="S359" s="6">
        <f>IF(Table13[[#This Row],[Ngày hóa đơn]]&lt;&gt;"",Table13[[#This Row],[Ngày hóa đơn]],IF(Table13[[#This Row],[Ngày hạch toán]]&lt;&gt;"",Table13[[#This Row],[Ngày hạch toán]],""))</f>
        <v>46044</v>
      </c>
      <c r="T359" s="7"/>
      <c r="U359" s="6">
        <f>IF(Table13[[#This Row],[Ngày tính CN]]="","",S359+T359)</f>
        <v>46044</v>
      </c>
      <c r="V359" s="32">
        <f ca="1">IF(Table13[[#This Row],[Hạn thanh toán]]="","",IF((U359-NOW())&lt;0,0,(U359-NOW())))</f>
        <v>0</v>
      </c>
      <c r="W359" s="32"/>
      <c r="X359" s="32" t="str">
        <f t="shared" ca="1" si="50"/>
        <v/>
      </c>
      <c r="Y359" s="2" t="str">
        <f t="shared" si="51"/>
        <v>Đã thanh toán</v>
      </c>
      <c r="Z359" s="42">
        <f t="shared" si="52"/>
        <v>46044</v>
      </c>
      <c r="AA359" s="42">
        <f t="shared" si="53"/>
        <v>46091</v>
      </c>
      <c r="AD359" s="2" t="str">
        <f>VLOOKUP($A359,MA_KH!$A:$Q,MA_KH!O$1,0)</f>
        <v>MEGA</v>
      </c>
      <c r="AE359" s="2" t="str">
        <f>VLOOKUP($A359,MA_KH!$A:$Q,MA_KH!P$1,0)</f>
        <v>CÔNG TY TNHH MM MEGA MARKET (VIỆT NAM)</v>
      </c>
      <c r="AG359" s="122" t="str">
        <f>Table13[[#This Row],[Số hóa đơn]]&amp;Table13[[#This Row],[Tổng giá trị]]</f>
        <v>00006136806017</v>
      </c>
    </row>
    <row r="360" spans="1:33" ht="25.5" customHeight="1">
      <c r="A360" s="54" t="s">
        <v>16307</v>
      </c>
      <c r="B360" s="54" t="s">
        <v>202</v>
      </c>
      <c r="C360" s="55" t="s">
        <v>16985</v>
      </c>
      <c r="D360" s="54" t="s">
        <v>17111</v>
      </c>
      <c r="E360" s="55">
        <f>IFERROR(VLOOKUP(AG360,Sheet3!B:F,5,0),Table1[[#This Row],[Ngày hạch toán]])</f>
        <v>46044</v>
      </c>
      <c r="F360" s="54" t="s">
        <v>19251</v>
      </c>
      <c r="G360" s="54" t="s">
        <v>17112</v>
      </c>
      <c r="H360" s="56">
        <v>1468620</v>
      </c>
      <c r="I360" s="63">
        <v>0</v>
      </c>
      <c r="J360" s="56">
        <v>117490</v>
      </c>
      <c r="K360" s="56">
        <v>1586110</v>
      </c>
      <c r="L360" s="64" t="s">
        <v>17236</v>
      </c>
      <c r="M360" s="6">
        <f>IFERROR(VLOOKUP(Table13[[#This Row],[Số hóa đơn]],'Chi tiết tt Mega gửi'!K:L,2,0),"")</f>
        <v>46091</v>
      </c>
      <c r="O360" s="32">
        <f>IF(Table13[[#This Row],[Phân loại]]="Tồn đầu kỳ",Table13[[#This Row],[Tổng giá trị]],0)</f>
        <v>0</v>
      </c>
      <c r="P360" s="7">
        <f>IF(Table13[[#This Row],[Số còn phải thu ĐK]]&lt;&gt;0,0,IF(Table13[[#This Row],[Phân loại]]="Bán hàng",Table13[[#This Row],[Tổng giá trị]],-Table13[[#This Row],[Tổng giá trị]]))</f>
        <v>1586110</v>
      </c>
      <c r="Q360" s="32">
        <f t="shared" si="49"/>
        <v>1586110</v>
      </c>
      <c r="R360" s="7">
        <f>Table13[[#This Row],[Số còn phải thu ĐK]]+Table13[[#This Row],[Giá Trị HD sau CK]]-Table13[[#This Row],[Số tiền đã thu]]</f>
        <v>0</v>
      </c>
      <c r="S360" s="6">
        <f>IF(Table13[[#This Row],[Ngày hóa đơn]]&lt;&gt;"",Table13[[#This Row],[Ngày hóa đơn]],IF(Table13[[#This Row],[Ngày hạch toán]]&lt;&gt;"",Table13[[#This Row],[Ngày hạch toán]],""))</f>
        <v>46044</v>
      </c>
      <c r="T360" s="7"/>
      <c r="U360" s="6">
        <f>IF(Table13[[#This Row],[Ngày tính CN]]="","",S360+T360)</f>
        <v>46044</v>
      </c>
      <c r="V360" s="32">
        <f ca="1">IF(Table13[[#This Row],[Hạn thanh toán]]="","",IF((U360-NOW())&lt;0,0,(U360-NOW())))</f>
        <v>0</v>
      </c>
      <c r="W360" s="32"/>
      <c r="X360" s="32" t="str">
        <f t="shared" ca="1" si="50"/>
        <v/>
      </c>
      <c r="Y360" s="2" t="str">
        <f t="shared" si="51"/>
        <v>Đã thanh toán</v>
      </c>
      <c r="Z360" s="42">
        <f t="shared" si="52"/>
        <v>46044</v>
      </c>
      <c r="AA360" s="42">
        <f t="shared" si="53"/>
        <v>46091</v>
      </c>
      <c r="AD360" s="2" t="str">
        <f>VLOOKUP($A360,MA_KH!$A:$Q,MA_KH!O$1,0)</f>
        <v>MEGA</v>
      </c>
      <c r="AE360" s="2" t="str">
        <f>VLOOKUP($A360,MA_KH!$A:$Q,MA_KH!P$1,0)</f>
        <v>CÔNG TY TNHH MM MEGA MARKET (VIỆT NAM)</v>
      </c>
      <c r="AG360" s="122" t="str">
        <f>Table13[[#This Row],[Số hóa đơn]]&amp;Table13[[#This Row],[Tổng giá trị]]</f>
        <v>000053131586110</v>
      </c>
    </row>
    <row r="361" spans="1:33" ht="25.5" customHeight="1">
      <c r="A361" s="54" t="s">
        <v>16307</v>
      </c>
      <c r="B361" s="54" t="s">
        <v>202</v>
      </c>
      <c r="C361" s="55" t="s">
        <v>16985</v>
      </c>
      <c r="D361" s="54" t="s">
        <v>17113</v>
      </c>
      <c r="E361" s="55">
        <f>IFERROR(VLOOKUP(AG361,Sheet3!B:F,5,0),Table1[[#This Row],[Ngày hạch toán]])</f>
        <v>46044</v>
      </c>
      <c r="F361" s="54" t="s">
        <v>19252</v>
      </c>
      <c r="G361" s="54" t="s">
        <v>17114</v>
      </c>
      <c r="H361" s="56">
        <v>3889900</v>
      </c>
      <c r="I361" s="63">
        <v>0</v>
      </c>
      <c r="J361" s="56">
        <v>311192</v>
      </c>
      <c r="K361" s="56">
        <v>4201092</v>
      </c>
      <c r="L361" s="64" t="s">
        <v>17236</v>
      </c>
      <c r="M361" s="6">
        <f>IFERROR(VLOOKUP(Table13[[#This Row],[Số hóa đơn]],'Chi tiết tt Mega gửi'!K:L,2,0),"")</f>
        <v>46091</v>
      </c>
      <c r="O361" s="32">
        <f>IF(Table13[[#This Row],[Phân loại]]="Tồn đầu kỳ",Table13[[#This Row],[Tổng giá trị]],0)</f>
        <v>0</v>
      </c>
      <c r="P361" s="7">
        <f>IF(Table13[[#This Row],[Số còn phải thu ĐK]]&lt;&gt;0,0,IF(Table13[[#This Row],[Phân loại]]="Bán hàng",Table13[[#This Row],[Tổng giá trị]],-Table13[[#This Row],[Tổng giá trị]]))</f>
        <v>4201092</v>
      </c>
      <c r="Q361" s="32">
        <f t="shared" si="49"/>
        <v>4201092</v>
      </c>
      <c r="R361" s="7">
        <f>Table13[[#This Row],[Số còn phải thu ĐK]]+Table13[[#This Row],[Giá Trị HD sau CK]]-Table13[[#This Row],[Số tiền đã thu]]</f>
        <v>0</v>
      </c>
      <c r="S361" s="6">
        <f>IF(Table13[[#This Row],[Ngày hóa đơn]]&lt;&gt;"",Table13[[#This Row],[Ngày hóa đơn]],IF(Table13[[#This Row],[Ngày hạch toán]]&lt;&gt;"",Table13[[#This Row],[Ngày hạch toán]],""))</f>
        <v>46044</v>
      </c>
      <c r="T361" s="7"/>
      <c r="U361" s="6">
        <f>IF(Table13[[#This Row],[Ngày tính CN]]="","",S361+T361)</f>
        <v>46044</v>
      </c>
      <c r="V361" s="32">
        <f ca="1">IF(Table13[[#This Row],[Hạn thanh toán]]="","",IF((U361-NOW())&lt;0,0,(U361-NOW())))</f>
        <v>0</v>
      </c>
      <c r="W361" s="32"/>
      <c r="X361" s="32" t="str">
        <f t="shared" ca="1" si="50"/>
        <v/>
      </c>
      <c r="Y361" s="2" t="str">
        <f t="shared" si="51"/>
        <v>Đã thanh toán</v>
      </c>
      <c r="Z361" s="42">
        <f t="shared" si="52"/>
        <v>46044</v>
      </c>
      <c r="AA361" s="42">
        <f t="shared" si="53"/>
        <v>46091</v>
      </c>
      <c r="AD361" s="2" t="str">
        <f>VLOOKUP($A361,MA_KH!$A:$Q,MA_KH!O$1,0)</f>
        <v>MEGA</v>
      </c>
      <c r="AE361" s="2" t="str">
        <f>VLOOKUP($A361,MA_KH!$A:$Q,MA_KH!P$1,0)</f>
        <v>CÔNG TY TNHH MM MEGA MARKET (VIỆT NAM)</v>
      </c>
      <c r="AG361" s="122" t="str">
        <f>Table13[[#This Row],[Số hóa đơn]]&amp;Table13[[#This Row],[Tổng giá trị]]</f>
        <v>000053144201092</v>
      </c>
    </row>
    <row r="362" spans="1:33" ht="25.5" customHeight="1">
      <c r="A362" s="54" t="s">
        <v>16289</v>
      </c>
      <c r="B362" s="54" t="s">
        <v>296</v>
      </c>
      <c r="C362" s="55" t="s">
        <v>16985</v>
      </c>
      <c r="D362" s="54" t="s">
        <v>17115</v>
      </c>
      <c r="E362" s="55">
        <f>IFERROR(VLOOKUP(AG362,Sheet3!B:F,5,0),Table1[[#This Row],[Ngày hạch toán]])</f>
        <v>46044</v>
      </c>
      <c r="F362" s="54" t="s">
        <v>19253</v>
      </c>
      <c r="G362" s="54" t="s">
        <v>17116</v>
      </c>
      <c r="H362" s="56">
        <v>2371625</v>
      </c>
      <c r="I362" s="63">
        <v>0</v>
      </c>
      <c r="J362" s="56">
        <v>189730</v>
      </c>
      <c r="K362" s="56">
        <v>2561355</v>
      </c>
      <c r="L362" s="64" t="s">
        <v>17236</v>
      </c>
      <c r="M362" s="6">
        <f>IFERROR(VLOOKUP(Table13[[#This Row],[Số hóa đơn]],'Chi tiết tt Mega gửi'!K:L,2,0),"")</f>
        <v>46091</v>
      </c>
      <c r="O362" s="32">
        <f>IF(Table13[[#This Row],[Phân loại]]="Tồn đầu kỳ",Table13[[#This Row],[Tổng giá trị]],0)</f>
        <v>0</v>
      </c>
      <c r="P362" s="7">
        <f>IF(Table13[[#This Row],[Số còn phải thu ĐK]]&lt;&gt;0,0,IF(Table13[[#This Row],[Phân loại]]="Bán hàng",Table13[[#This Row],[Tổng giá trị]],-Table13[[#This Row],[Tổng giá trị]]))</f>
        <v>2561355</v>
      </c>
      <c r="Q362" s="32">
        <f t="shared" si="49"/>
        <v>2561355</v>
      </c>
      <c r="R362" s="7">
        <f>Table13[[#This Row],[Số còn phải thu ĐK]]+Table13[[#This Row],[Giá Trị HD sau CK]]-Table13[[#This Row],[Số tiền đã thu]]</f>
        <v>0</v>
      </c>
      <c r="S362" s="6">
        <f>IF(Table13[[#This Row],[Ngày hóa đơn]]&lt;&gt;"",Table13[[#This Row],[Ngày hóa đơn]],IF(Table13[[#This Row],[Ngày hạch toán]]&lt;&gt;"",Table13[[#This Row],[Ngày hạch toán]],""))</f>
        <v>46044</v>
      </c>
      <c r="T362" s="7"/>
      <c r="U362" s="6">
        <f>IF(Table13[[#This Row],[Ngày tính CN]]="","",S362+T362)</f>
        <v>46044</v>
      </c>
      <c r="V362" s="32">
        <f ca="1">IF(Table13[[#This Row],[Hạn thanh toán]]="","",IF((U362-NOW())&lt;0,0,(U362-NOW())))</f>
        <v>0</v>
      </c>
      <c r="W362" s="32"/>
      <c r="X362" s="32" t="str">
        <f t="shared" ca="1" si="50"/>
        <v/>
      </c>
      <c r="Y362" s="2" t="str">
        <f t="shared" si="51"/>
        <v>Đã thanh toán</v>
      </c>
      <c r="Z362" s="42">
        <f t="shared" si="52"/>
        <v>46044</v>
      </c>
      <c r="AA362" s="42">
        <f t="shared" si="53"/>
        <v>46091</v>
      </c>
      <c r="AD362" s="2" t="str">
        <f>VLOOKUP($A362,MA_KH!$A:$Q,MA_KH!O$1,0)</f>
        <v>MEGA</v>
      </c>
      <c r="AE362" s="2" t="str">
        <f>VLOOKUP($A362,MA_KH!$A:$Q,MA_KH!P$1,0)</f>
        <v>CÔNG TY TNHH MM MEGA MARKET (VIỆT NAM)</v>
      </c>
      <c r="AG362" s="122" t="str">
        <f>Table13[[#This Row],[Số hóa đơn]]&amp;Table13[[#This Row],[Tổng giá trị]]</f>
        <v>000053152561355</v>
      </c>
    </row>
    <row r="363" spans="1:33" ht="25.5" customHeight="1">
      <c r="A363" s="54" t="s">
        <v>16296</v>
      </c>
      <c r="B363" s="54" t="s">
        <v>7244</v>
      </c>
      <c r="C363" s="55" t="s">
        <v>16985</v>
      </c>
      <c r="D363" s="54" t="s">
        <v>17117</v>
      </c>
      <c r="E363" s="55">
        <f>IFERROR(VLOOKUP(AG363,Sheet3!B:F,5,0),Table1[[#This Row],[Ngày hạch toán]])</f>
        <v>46044</v>
      </c>
      <c r="F363" s="54" t="s">
        <v>19254</v>
      </c>
      <c r="G363" s="54" t="s">
        <v>17118</v>
      </c>
      <c r="H363" s="56">
        <v>2893320</v>
      </c>
      <c r="I363" s="63">
        <v>0</v>
      </c>
      <c r="J363" s="56">
        <v>231466</v>
      </c>
      <c r="K363" s="56">
        <v>3124786</v>
      </c>
      <c r="L363" s="64" t="s">
        <v>17236</v>
      </c>
      <c r="M363" s="6">
        <f>IFERROR(VLOOKUP(Table13[[#This Row],[Số hóa đơn]],'Chi tiết tt Mega gửi'!K:L,2,0),"")</f>
        <v>46091</v>
      </c>
      <c r="O363" s="32">
        <f>IF(Table13[[#This Row],[Phân loại]]="Tồn đầu kỳ",Table13[[#This Row],[Tổng giá trị]],0)</f>
        <v>0</v>
      </c>
      <c r="P363" s="7">
        <f>IF(Table13[[#This Row],[Số còn phải thu ĐK]]&lt;&gt;0,0,IF(Table13[[#This Row],[Phân loại]]="Bán hàng",Table13[[#This Row],[Tổng giá trị]],-Table13[[#This Row],[Tổng giá trị]]))</f>
        <v>3124786</v>
      </c>
      <c r="Q363" s="32">
        <f t="shared" si="49"/>
        <v>3124786</v>
      </c>
      <c r="R363" s="7">
        <f>Table13[[#This Row],[Số còn phải thu ĐK]]+Table13[[#This Row],[Giá Trị HD sau CK]]-Table13[[#This Row],[Số tiền đã thu]]</f>
        <v>0</v>
      </c>
      <c r="S363" s="6">
        <f>IF(Table13[[#This Row],[Ngày hóa đơn]]&lt;&gt;"",Table13[[#This Row],[Ngày hóa đơn]],IF(Table13[[#This Row],[Ngày hạch toán]]&lt;&gt;"",Table13[[#This Row],[Ngày hạch toán]],""))</f>
        <v>46044</v>
      </c>
      <c r="T363" s="7"/>
      <c r="U363" s="6">
        <f>IF(Table13[[#This Row],[Ngày tính CN]]="","",S363+T363)</f>
        <v>46044</v>
      </c>
      <c r="V363" s="32">
        <f ca="1">IF(Table13[[#This Row],[Hạn thanh toán]]="","",IF((U363-NOW())&lt;0,0,(U363-NOW())))</f>
        <v>0</v>
      </c>
      <c r="W363" s="32"/>
      <c r="X363" s="32" t="str">
        <f t="shared" ca="1" si="50"/>
        <v/>
      </c>
      <c r="Y363" s="2" t="str">
        <f t="shared" si="51"/>
        <v>Đã thanh toán</v>
      </c>
      <c r="Z363" s="42">
        <f t="shared" si="52"/>
        <v>46044</v>
      </c>
      <c r="AA363" s="42">
        <f t="shared" si="53"/>
        <v>46091</v>
      </c>
      <c r="AD363" s="2" t="str">
        <f>VLOOKUP($A363,MA_KH!$A:$Q,MA_KH!O$1,0)</f>
        <v>MEGA</v>
      </c>
      <c r="AE363" s="2" t="str">
        <f>VLOOKUP($A363,MA_KH!$A:$Q,MA_KH!P$1,0)</f>
        <v>CÔNG TY TNHH MM MEGA MARKET (VIỆT NAM)</v>
      </c>
      <c r="AG363" s="122" t="str">
        <f>Table13[[#This Row],[Số hóa đơn]]&amp;Table13[[#This Row],[Tổng giá trị]]</f>
        <v>000053163124786</v>
      </c>
    </row>
    <row r="364" spans="1:33" ht="25.5" customHeight="1">
      <c r="A364" s="54" t="s">
        <v>16296</v>
      </c>
      <c r="B364" s="54" t="s">
        <v>7244</v>
      </c>
      <c r="C364" s="55" t="s">
        <v>16985</v>
      </c>
      <c r="D364" s="54" t="s">
        <v>17119</v>
      </c>
      <c r="E364" s="55">
        <f>IFERROR(VLOOKUP(AG364,Sheet3!B:F,5,0),Table1[[#This Row],[Ngày hạch toán]])</f>
        <v>46044</v>
      </c>
      <c r="F364" s="54" t="s">
        <v>19255</v>
      </c>
      <c r="G364" s="54" t="s">
        <v>17120</v>
      </c>
      <c r="H364" s="56">
        <v>948650</v>
      </c>
      <c r="I364" s="63">
        <v>0</v>
      </c>
      <c r="J364" s="56">
        <v>75892</v>
      </c>
      <c r="K364" s="56">
        <v>1024542</v>
      </c>
      <c r="L364" s="64" t="s">
        <v>17236</v>
      </c>
      <c r="M364" s="6">
        <f>IFERROR(VLOOKUP(Table13[[#This Row],[Số hóa đơn]],'Chi tiết tt Mega gửi'!K:L,2,0),"")</f>
        <v>46091</v>
      </c>
      <c r="O364" s="32">
        <f>IF(Table13[[#This Row],[Phân loại]]="Tồn đầu kỳ",Table13[[#This Row],[Tổng giá trị]],0)</f>
        <v>0</v>
      </c>
      <c r="P364" s="7">
        <f>IF(Table13[[#This Row],[Số còn phải thu ĐK]]&lt;&gt;0,0,IF(Table13[[#This Row],[Phân loại]]="Bán hàng",Table13[[#This Row],[Tổng giá trị]],-Table13[[#This Row],[Tổng giá trị]]))</f>
        <v>1024542</v>
      </c>
      <c r="Q364" s="32">
        <f t="shared" si="49"/>
        <v>1024542</v>
      </c>
      <c r="R364" s="7">
        <f>Table13[[#This Row],[Số còn phải thu ĐK]]+Table13[[#This Row],[Giá Trị HD sau CK]]-Table13[[#This Row],[Số tiền đã thu]]</f>
        <v>0</v>
      </c>
      <c r="S364" s="6">
        <f>IF(Table13[[#This Row],[Ngày hóa đơn]]&lt;&gt;"",Table13[[#This Row],[Ngày hóa đơn]],IF(Table13[[#This Row],[Ngày hạch toán]]&lt;&gt;"",Table13[[#This Row],[Ngày hạch toán]],""))</f>
        <v>46044</v>
      </c>
      <c r="T364" s="7"/>
      <c r="U364" s="6">
        <f>IF(Table13[[#This Row],[Ngày tính CN]]="","",S364+T364)</f>
        <v>46044</v>
      </c>
      <c r="V364" s="32">
        <f ca="1">IF(Table13[[#This Row],[Hạn thanh toán]]="","",IF((U364-NOW())&lt;0,0,(U364-NOW())))</f>
        <v>0</v>
      </c>
      <c r="W364" s="32"/>
      <c r="X364" s="32" t="str">
        <f t="shared" ca="1" si="50"/>
        <v/>
      </c>
      <c r="Y364" s="2" t="str">
        <f t="shared" si="51"/>
        <v>Đã thanh toán</v>
      </c>
      <c r="Z364" s="42">
        <f t="shared" si="52"/>
        <v>46044</v>
      </c>
      <c r="AA364" s="42">
        <f t="shared" si="53"/>
        <v>46091</v>
      </c>
      <c r="AD364" s="2" t="str">
        <f>VLOOKUP($A364,MA_KH!$A:$Q,MA_KH!O$1,0)</f>
        <v>MEGA</v>
      </c>
      <c r="AE364" s="2" t="str">
        <f>VLOOKUP($A364,MA_KH!$A:$Q,MA_KH!P$1,0)</f>
        <v>CÔNG TY TNHH MM MEGA MARKET (VIỆT NAM)</v>
      </c>
      <c r="AG364" s="122" t="str">
        <f>Table13[[#This Row],[Số hóa đơn]]&amp;Table13[[#This Row],[Tổng giá trị]]</f>
        <v>000053171024542</v>
      </c>
    </row>
    <row r="365" spans="1:33" ht="25.5" customHeight="1">
      <c r="A365" s="54" t="s">
        <v>16296</v>
      </c>
      <c r="B365" s="54" t="s">
        <v>7244</v>
      </c>
      <c r="C365" s="55" t="s">
        <v>16985</v>
      </c>
      <c r="D365" s="54" t="s">
        <v>17121</v>
      </c>
      <c r="E365" s="55">
        <f>IFERROR(VLOOKUP(AG365,Sheet3!B:F,5,0),Table1[[#This Row],[Ngày hạch toán]])</f>
        <v>46044</v>
      </c>
      <c r="F365" s="54" t="s">
        <v>19256</v>
      </c>
      <c r="G365" s="54" t="s">
        <v>17122</v>
      </c>
      <c r="H365" s="56">
        <v>19190910</v>
      </c>
      <c r="I365" s="63">
        <v>0</v>
      </c>
      <c r="J365" s="56">
        <v>1535273</v>
      </c>
      <c r="K365" s="56">
        <v>20726183</v>
      </c>
      <c r="L365" s="64" t="s">
        <v>17236</v>
      </c>
      <c r="M365" s="6">
        <f>IFERROR(VLOOKUP(Table13[[#This Row],[Số hóa đơn]],'Chi tiết tt Mega gửi'!K:L,2,0),"")</f>
        <v>46091</v>
      </c>
      <c r="O365" s="32">
        <f>IF(Table13[[#This Row],[Phân loại]]="Tồn đầu kỳ",Table13[[#This Row],[Tổng giá trị]],0)</f>
        <v>0</v>
      </c>
      <c r="P365" s="7">
        <f>IF(Table13[[#This Row],[Số còn phải thu ĐK]]&lt;&gt;0,0,IF(Table13[[#This Row],[Phân loại]]="Bán hàng",Table13[[#This Row],[Tổng giá trị]],-Table13[[#This Row],[Tổng giá trị]]))</f>
        <v>20726183</v>
      </c>
      <c r="Q365" s="32">
        <f t="shared" si="49"/>
        <v>20726183</v>
      </c>
      <c r="R365" s="7">
        <f>Table13[[#This Row],[Số còn phải thu ĐK]]+Table13[[#This Row],[Giá Trị HD sau CK]]-Table13[[#This Row],[Số tiền đã thu]]</f>
        <v>0</v>
      </c>
      <c r="S365" s="6">
        <f>IF(Table13[[#This Row],[Ngày hóa đơn]]&lt;&gt;"",Table13[[#This Row],[Ngày hóa đơn]],IF(Table13[[#This Row],[Ngày hạch toán]]&lt;&gt;"",Table13[[#This Row],[Ngày hạch toán]],""))</f>
        <v>46044</v>
      </c>
      <c r="T365" s="7"/>
      <c r="U365" s="6">
        <f>IF(Table13[[#This Row],[Ngày tính CN]]="","",S365+T365)</f>
        <v>46044</v>
      </c>
      <c r="V365" s="32">
        <f ca="1">IF(Table13[[#This Row],[Hạn thanh toán]]="","",IF((U365-NOW())&lt;0,0,(U365-NOW())))</f>
        <v>0</v>
      </c>
      <c r="W365" s="32"/>
      <c r="X365" s="32" t="str">
        <f t="shared" ca="1" si="50"/>
        <v/>
      </c>
      <c r="Y365" s="2" t="str">
        <f t="shared" si="51"/>
        <v>Đã thanh toán</v>
      </c>
      <c r="Z365" s="42">
        <f t="shared" si="52"/>
        <v>46044</v>
      </c>
      <c r="AA365" s="42">
        <f t="shared" si="53"/>
        <v>46091</v>
      </c>
      <c r="AD365" s="2" t="str">
        <f>VLOOKUP($A365,MA_KH!$A:$Q,MA_KH!O$1,0)</f>
        <v>MEGA</v>
      </c>
      <c r="AE365" s="2" t="str">
        <f>VLOOKUP($A365,MA_KH!$A:$Q,MA_KH!P$1,0)</f>
        <v>CÔNG TY TNHH MM MEGA MARKET (VIỆT NAM)</v>
      </c>
      <c r="AG365" s="122" t="str">
        <f>Table13[[#This Row],[Số hóa đơn]]&amp;Table13[[#This Row],[Tổng giá trị]]</f>
        <v>0000531820726183</v>
      </c>
    </row>
    <row r="366" spans="1:33" ht="25.5" customHeight="1">
      <c r="A366" s="54" t="s">
        <v>16303</v>
      </c>
      <c r="B366" s="54" t="s">
        <v>102</v>
      </c>
      <c r="C366" s="55" t="s">
        <v>16985</v>
      </c>
      <c r="D366" s="54" t="s">
        <v>17123</v>
      </c>
      <c r="E366" s="55">
        <f>IFERROR(VLOOKUP(AG366,Sheet3!B:F,5,0),Table1[[#This Row],[Ngày hạch toán]])</f>
        <v>46044</v>
      </c>
      <c r="F366" s="54" t="s">
        <v>19257</v>
      </c>
      <c r="G366" s="54" t="s">
        <v>17124</v>
      </c>
      <c r="H366" s="56">
        <v>3953000</v>
      </c>
      <c r="I366" s="63">
        <v>0</v>
      </c>
      <c r="J366" s="56">
        <v>316240</v>
      </c>
      <c r="K366" s="56">
        <v>4269240</v>
      </c>
      <c r="L366" s="64" t="s">
        <v>17236</v>
      </c>
      <c r="M366" s="6">
        <f>IFERROR(VLOOKUP(Table13[[#This Row],[Số hóa đơn]],'Chi tiết tt Mega gửi'!K:L,2,0),"")</f>
        <v>46091</v>
      </c>
      <c r="O366" s="32">
        <f>IF(Table13[[#This Row],[Phân loại]]="Tồn đầu kỳ",Table13[[#This Row],[Tổng giá trị]],0)</f>
        <v>0</v>
      </c>
      <c r="P366" s="7">
        <f>IF(Table13[[#This Row],[Số còn phải thu ĐK]]&lt;&gt;0,0,IF(Table13[[#This Row],[Phân loại]]="Bán hàng",Table13[[#This Row],[Tổng giá trị]],-Table13[[#This Row],[Tổng giá trị]]))</f>
        <v>4269240</v>
      </c>
      <c r="Q366" s="32">
        <f t="shared" si="49"/>
        <v>4269240</v>
      </c>
      <c r="R366" s="7">
        <f>Table13[[#This Row],[Số còn phải thu ĐK]]+Table13[[#This Row],[Giá Trị HD sau CK]]-Table13[[#This Row],[Số tiền đã thu]]</f>
        <v>0</v>
      </c>
      <c r="S366" s="6">
        <f>IF(Table13[[#This Row],[Ngày hóa đơn]]&lt;&gt;"",Table13[[#This Row],[Ngày hóa đơn]],IF(Table13[[#This Row],[Ngày hạch toán]]&lt;&gt;"",Table13[[#This Row],[Ngày hạch toán]],""))</f>
        <v>46044</v>
      </c>
      <c r="T366" s="7"/>
      <c r="U366" s="6">
        <f>IF(Table13[[#This Row],[Ngày tính CN]]="","",S366+T366)</f>
        <v>46044</v>
      </c>
      <c r="V366" s="32">
        <f ca="1">IF(Table13[[#This Row],[Hạn thanh toán]]="","",IF((U366-NOW())&lt;0,0,(U366-NOW())))</f>
        <v>0</v>
      </c>
      <c r="W366" s="32"/>
      <c r="X366" s="32" t="str">
        <f t="shared" ca="1" si="50"/>
        <v/>
      </c>
      <c r="Y366" s="2" t="str">
        <f t="shared" si="51"/>
        <v>Đã thanh toán</v>
      </c>
      <c r="Z366" s="42">
        <f t="shared" si="52"/>
        <v>46044</v>
      </c>
      <c r="AA366" s="42">
        <f t="shared" si="53"/>
        <v>46091</v>
      </c>
      <c r="AD366" s="2" t="str">
        <f>VLOOKUP($A366,MA_KH!$A:$Q,MA_KH!O$1,0)</f>
        <v>MEGA</v>
      </c>
      <c r="AE366" s="2" t="str">
        <f>VLOOKUP($A366,MA_KH!$A:$Q,MA_KH!P$1,0)</f>
        <v>CÔNG TY TNHH MM MEGA MARKET (VIỆT NAM)</v>
      </c>
      <c r="AG366" s="122" t="str">
        <f>Table13[[#This Row],[Số hóa đơn]]&amp;Table13[[#This Row],[Tổng giá trị]]</f>
        <v>000067324269240</v>
      </c>
    </row>
    <row r="367" spans="1:33" ht="25.5" customHeight="1">
      <c r="A367" s="54" t="s">
        <v>16298</v>
      </c>
      <c r="B367" s="54" t="s">
        <v>7235</v>
      </c>
      <c r="C367" s="55" t="s">
        <v>17034</v>
      </c>
      <c r="D367" s="54" t="s">
        <v>17029</v>
      </c>
      <c r="E367" s="55">
        <f>IFERROR(VLOOKUP(AG367,Sheet3!B:F,5,0),Table1[[#This Row],[Ngày hạch toán]])</f>
        <v>46046</v>
      </c>
      <c r="F367" s="54" t="s">
        <v>19258</v>
      </c>
      <c r="G367" s="54" t="s">
        <v>17125</v>
      </c>
      <c r="H367" s="56">
        <v>9328900</v>
      </c>
      <c r="I367" s="63">
        <v>0</v>
      </c>
      <c r="J367" s="56">
        <v>746312</v>
      </c>
      <c r="K367" s="56">
        <v>10075212</v>
      </c>
      <c r="L367" s="64" t="s">
        <v>17236</v>
      </c>
      <c r="M367" s="6">
        <f>IFERROR(VLOOKUP(Table13[[#This Row],[Số hóa đơn]],'Chi tiết tt Mega gửi'!K:L,2,0),"")</f>
        <v>46091</v>
      </c>
      <c r="O367" s="32">
        <f>IF(Table13[[#This Row],[Phân loại]]="Tồn đầu kỳ",Table13[[#This Row],[Tổng giá trị]],0)</f>
        <v>0</v>
      </c>
      <c r="P367" s="7">
        <f>IF(Table13[[#This Row],[Số còn phải thu ĐK]]&lt;&gt;0,0,IF(Table13[[#This Row],[Phân loại]]="Bán hàng",Table13[[#This Row],[Tổng giá trị]],-Table13[[#This Row],[Tổng giá trị]]))</f>
        <v>10075212</v>
      </c>
      <c r="Q367" s="32">
        <f t="shared" si="49"/>
        <v>10075212</v>
      </c>
      <c r="R367" s="7">
        <f>Table13[[#This Row],[Số còn phải thu ĐK]]+Table13[[#This Row],[Giá Trị HD sau CK]]-Table13[[#This Row],[Số tiền đã thu]]</f>
        <v>0</v>
      </c>
      <c r="S367" s="6">
        <f>IF(Table13[[#This Row],[Ngày hóa đơn]]&lt;&gt;"",Table13[[#This Row],[Ngày hóa đơn]],IF(Table13[[#This Row],[Ngày hạch toán]]&lt;&gt;"",Table13[[#This Row],[Ngày hạch toán]],""))</f>
        <v>46046</v>
      </c>
      <c r="T367" s="7"/>
      <c r="U367" s="6">
        <f>IF(Table13[[#This Row],[Ngày tính CN]]="","",S367+T367)</f>
        <v>46046</v>
      </c>
      <c r="V367" s="32">
        <f ca="1">IF(Table13[[#This Row],[Hạn thanh toán]]="","",IF((U367-NOW())&lt;0,0,(U367-NOW())))</f>
        <v>0</v>
      </c>
      <c r="W367" s="32"/>
      <c r="X367" s="32" t="str">
        <f t="shared" ca="1" si="50"/>
        <v/>
      </c>
      <c r="Y367" s="2" t="str">
        <f t="shared" si="51"/>
        <v>Đã thanh toán</v>
      </c>
      <c r="Z367" s="42">
        <f t="shared" si="52"/>
        <v>46046</v>
      </c>
      <c r="AA367" s="42">
        <f t="shared" si="53"/>
        <v>46091</v>
      </c>
      <c r="AD367" s="2" t="str">
        <f>VLOOKUP($A367,MA_KH!$A:$Q,MA_KH!O$1,0)</f>
        <v>MEGA</v>
      </c>
      <c r="AE367" s="2" t="str">
        <f>VLOOKUP($A367,MA_KH!$A:$Q,MA_KH!P$1,0)</f>
        <v>CÔNG TY TNHH MM MEGA MARKET (VIỆT NAM)</v>
      </c>
      <c r="AG367" s="122" t="str">
        <f>Table13[[#This Row],[Số hóa đơn]]&amp;Table13[[#This Row],[Tổng giá trị]]</f>
        <v>0000613210075212</v>
      </c>
    </row>
    <row r="368" spans="1:33" ht="25.5" customHeight="1">
      <c r="A368" s="54" t="s">
        <v>16298</v>
      </c>
      <c r="B368" s="54" t="s">
        <v>7235</v>
      </c>
      <c r="C368" s="55" t="s">
        <v>17034</v>
      </c>
      <c r="D368" s="54" t="s">
        <v>17126</v>
      </c>
      <c r="E368" s="55">
        <f>IFERROR(VLOOKUP(AG368,Sheet3!B:F,5,0),Table1[[#This Row],[Ngày hạch toán]])</f>
        <v>46046</v>
      </c>
      <c r="F368" s="54" t="s">
        <v>19259</v>
      </c>
      <c r="G368" s="54" t="s">
        <v>17127</v>
      </c>
      <c r="H368" s="56">
        <v>17100900</v>
      </c>
      <c r="I368" s="63">
        <v>0</v>
      </c>
      <c r="J368" s="56">
        <v>1368072</v>
      </c>
      <c r="K368" s="56">
        <v>18468972</v>
      </c>
      <c r="L368" s="64" t="s">
        <v>17236</v>
      </c>
      <c r="M368" s="6">
        <f>IFERROR(VLOOKUP(Table13[[#This Row],[Số hóa đơn]],'Chi tiết tt Mega gửi'!K:L,2,0),"")</f>
        <v>46091</v>
      </c>
      <c r="O368" s="32">
        <f>IF(Table13[[#This Row],[Phân loại]]="Tồn đầu kỳ",Table13[[#This Row],[Tổng giá trị]],0)</f>
        <v>0</v>
      </c>
      <c r="P368" s="7">
        <f>IF(Table13[[#This Row],[Số còn phải thu ĐK]]&lt;&gt;0,0,IF(Table13[[#This Row],[Phân loại]]="Bán hàng",Table13[[#This Row],[Tổng giá trị]],-Table13[[#This Row],[Tổng giá trị]]))</f>
        <v>18468972</v>
      </c>
      <c r="Q368" s="32">
        <f t="shared" si="49"/>
        <v>18468972</v>
      </c>
      <c r="R368" s="7">
        <f>Table13[[#This Row],[Số còn phải thu ĐK]]+Table13[[#This Row],[Giá Trị HD sau CK]]-Table13[[#This Row],[Số tiền đã thu]]</f>
        <v>0</v>
      </c>
      <c r="S368" s="6">
        <f>IF(Table13[[#This Row],[Ngày hóa đơn]]&lt;&gt;"",Table13[[#This Row],[Ngày hóa đơn]],IF(Table13[[#This Row],[Ngày hạch toán]]&lt;&gt;"",Table13[[#This Row],[Ngày hạch toán]],""))</f>
        <v>46046</v>
      </c>
      <c r="T368" s="7"/>
      <c r="U368" s="6">
        <f>IF(Table13[[#This Row],[Ngày tính CN]]="","",S368+T368)</f>
        <v>46046</v>
      </c>
      <c r="V368" s="32">
        <f ca="1">IF(Table13[[#This Row],[Hạn thanh toán]]="","",IF((U368-NOW())&lt;0,0,(U368-NOW())))</f>
        <v>0</v>
      </c>
      <c r="W368" s="32"/>
      <c r="X368" s="32" t="str">
        <f t="shared" ca="1" si="50"/>
        <v/>
      </c>
      <c r="Y368" s="2" t="str">
        <f t="shared" si="51"/>
        <v>Đã thanh toán</v>
      </c>
      <c r="Z368" s="42">
        <f t="shared" si="52"/>
        <v>46046</v>
      </c>
      <c r="AA368" s="42">
        <f t="shared" si="53"/>
        <v>46091</v>
      </c>
      <c r="AD368" s="2" t="str">
        <f>VLOOKUP($A368,MA_KH!$A:$Q,MA_KH!O$1,0)</f>
        <v>MEGA</v>
      </c>
      <c r="AE368" s="2" t="str">
        <f>VLOOKUP($A368,MA_KH!$A:$Q,MA_KH!P$1,0)</f>
        <v>CÔNG TY TNHH MM MEGA MARKET (VIỆT NAM)</v>
      </c>
      <c r="AG368" s="122" t="str">
        <f>Table13[[#This Row],[Số hóa đơn]]&amp;Table13[[#This Row],[Tổng giá trị]]</f>
        <v>0000613418468972</v>
      </c>
    </row>
    <row r="369" spans="1:33" ht="25.5" customHeight="1">
      <c r="A369" s="54" t="s">
        <v>16298</v>
      </c>
      <c r="B369" s="54" t="s">
        <v>7235</v>
      </c>
      <c r="C369" s="55" t="s">
        <v>17034</v>
      </c>
      <c r="D369" s="54" t="s">
        <v>17128</v>
      </c>
      <c r="E369" s="55">
        <f>IFERROR(VLOOKUP(AG369,Sheet3!B:F,5,0),Table1[[#This Row],[Ngày hạch toán]])</f>
        <v>46046</v>
      </c>
      <c r="F369" s="54" t="s">
        <v>19260</v>
      </c>
      <c r="G369" s="54" t="s">
        <v>17129</v>
      </c>
      <c r="H369" s="56">
        <v>5235450</v>
      </c>
      <c r="I369" s="63">
        <v>0</v>
      </c>
      <c r="J369" s="56">
        <v>418836</v>
      </c>
      <c r="K369" s="56">
        <v>5654286</v>
      </c>
      <c r="L369" s="64" t="s">
        <v>17236</v>
      </c>
      <c r="M369" s="6">
        <f>IFERROR(VLOOKUP(Table13[[#This Row],[Số hóa đơn]],'Chi tiết tt Mega gửi'!K:L,2,0),"")</f>
        <v>46091</v>
      </c>
      <c r="O369" s="32">
        <f>IF(Table13[[#This Row],[Phân loại]]="Tồn đầu kỳ",Table13[[#This Row],[Tổng giá trị]],0)</f>
        <v>0</v>
      </c>
      <c r="P369" s="7">
        <f>IF(Table13[[#This Row],[Số còn phải thu ĐK]]&lt;&gt;0,0,IF(Table13[[#This Row],[Phân loại]]="Bán hàng",Table13[[#This Row],[Tổng giá trị]],-Table13[[#This Row],[Tổng giá trị]]))</f>
        <v>5654286</v>
      </c>
      <c r="Q369" s="32">
        <f t="shared" si="49"/>
        <v>5654286</v>
      </c>
      <c r="R369" s="7">
        <f>Table13[[#This Row],[Số còn phải thu ĐK]]+Table13[[#This Row],[Giá Trị HD sau CK]]-Table13[[#This Row],[Số tiền đã thu]]</f>
        <v>0</v>
      </c>
      <c r="S369" s="6">
        <f>IF(Table13[[#This Row],[Ngày hóa đơn]]&lt;&gt;"",Table13[[#This Row],[Ngày hóa đơn]],IF(Table13[[#This Row],[Ngày hạch toán]]&lt;&gt;"",Table13[[#This Row],[Ngày hạch toán]],""))</f>
        <v>46046</v>
      </c>
      <c r="T369" s="7"/>
      <c r="U369" s="6">
        <f>IF(Table13[[#This Row],[Ngày tính CN]]="","",S369+T369)</f>
        <v>46046</v>
      </c>
      <c r="V369" s="32">
        <f ca="1">IF(Table13[[#This Row],[Hạn thanh toán]]="","",IF((U369-NOW())&lt;0,0,(U369-NOW())))</f>
        <v>0</v>
      </c>
      <c r="W369" s="32"/>
      <c r="X369" s="32" t="str">
        <f t="shared" ca="1" si="50"/>
        <v/>
      </c>
      <c r="Y369" s="2" t="str">
        <f t="shared" si="51"/>
        <v>Đã thanh toán</v>
      </c>
      <c r="Z369" s="42">
        <f t="shared" si="52"/>
        <v>46046</v>
      </c>
      <c r="AA369" s="42">
        <f t="shared" si="53"/>
        <v>46091</v>
      </c>
      <c r="AD369" s="2" t="str">
        <f>VLOOKUP($A369,MA_KH!$A:$Q,MA_KH!O$1,0)</f>
        <v>MEGA</v>
      </c>
      <c r="AE369" s="2" t="str">
        <f>VLOOKUP($A369,MA_KH!$A:$Q,MA_KH!P$1,0)</f>
        <v>CÔNG TY TNHH MM MEGA MARKET (VIỆT NAM)</v>
      </c>
      <c r="AG369" s="122" t="str">
        <f>Table13[[#This Row],[Số hóa đơn]]&amp;Table13[[#This Row],[Tổng giá trị]]</f>
        <v>000061355654286</v>
      </c>
    </row>
    <row r="370" spans="1:33" ht="25.5" customHeight="1">
      <c r="A370" s="54" t="s">
        <v>16303</v>
      </c>
      <c r="B370" s="54" t="s">
        <v>102</v>
      </c>
      <c r="C370" s="55" t="s">
        <v>17034</v>
      </c>
      <c r="D370" s="54" t="s">
        <v>17130</v>
      </c>
      <c r="E370" s="55">
        <f>IFERROR(VLOOKUP(AG370,Sheet3!B:F,5,0),Table1[[#This Row],[Ngày hạch toán]])</f>
        <v>46046</v>
      </c>
      <c r="F370" s="54" t="s">
        <v>19261</v>
      </c>
      <c r="G370" s="54" t="s">
        <v>17132</v>
      </c>
      <c r="H370" s="56">
        <v>9328900</v>
      </c>
      <c r="I370" s="63">
        <v>0</v>
      </c>
      <c r="J370" s="56">
        <v>746312</v>
      </c>
      <c r="K370" s="56">
        <v>10075212</v>
      </c>
      <c r="L370" s="64" t="s">
        <v>17236</v>
      </c>
      <c r="M370" s="6">
        <f>IFERROR(VLOOKUP(Table13[[#This Row],[Số hóa đơn]],'Chi tiết tt Mega gửi'!K:L,2,0),"")</f>
        <v>46091</v>
      </c>
      <c r="O370" s="32">
        <f>IF(Table13[[#This Row],[Phân loại]]="Tồn đầu kỳ",Table13[[#This Row],[Tổng giá trị]],0)</f>
        <v>0</v>
      </c>
      <c r="P370" s="7">
        <f>IF(Table13[[#This Row],[Số còn phải thu ĐK]]&lt;&gt;0,0,IF(Table13[[#This Row],[Phân loại]]="Bán hàng",Table13[[#This Row],[Tổng giá trị]],-Table13[[#This Row],[Tổng giá trị]]))</f>
        <v>10075212</v>
      </c>
      <c r="Q370" s="32">
        <f t="shared" si="49"/>
        <v>10075212</v>
      </c>
      <c r="R370" s="7">
        <f>Table13[[#This Row],[Số còn phải thu ĐK]]+Table13[[#This Row],[Giá Trị HD sau CK]]-Table13[[#This Row],[Số tiền đã thu]]</f>
        <v>0</v>
      </c>
      <c r="S370" s="6">
        <f>IF(Table13[[#This Row],[Ngày hóa đơn]]&lt;&gt;"",Table13[[#This Row],[Ngày hóa đơn]],IF(Table13[[#This Row],[Ngày hạch toán]]&lt;&gt;"",Table13[[#This Row],[Ngày hạch toán]],""))</f>
        <v>46046</v>
      </c>
      <c r="T370" s="7"/>
      <c r="U370" s="6">
        <f>IF(Table13[[#This Row],[Ngày tính CN]]="","",S370+T370)</f>
        <v>46046</v>
      </c>
      <c r="V370" s="32">
        <f ca="1">IF(Table13[[#This Row],[Hạn thanh toán]]="","",IF((U370-NOW())&lt;0,0,(U370-NOW())))</f>
        <v>0</v>
      </c>
      <c r="W370" s="32"/>
      <c r="X370" s="32" t="str">
        <f t="shared" ca="1" si="50"/>
        <v/>
      </c>
      <c r="Y370" s="2" t="str">
        <f t="shared" si="51"/>
        <v>Đã thanh toán</v>
      </c>
      <c r="Z370" s="42">
        <f t="shared" si="52"/>
        <v>46046</v>
      </c>
      <c r="AA370" s="42">
        <f t="shared" si="53"/>
        <v>46091</v>
      </c>
      <c r="AD370" s="2" t="str">
        <f>VLOOKUP($A370,MA_KH!$A:$Q,MA_KH!O$1,0)</f>
        <v>MEGA</v>
      </c>
      <c r="AE370" s="2" t="str">
        <f>VLOOKUP($A370,MA_KH!$A:$Q,MA_KH!P$1,0)</f>
        <v>CÔNG TY TNHH MM MEGA MARKET (VIỆT NAM)</v>
      </c>
      <c r="AG370" s="122" t="str">
        <f>Table13[[#This Row],[Số hóa đơn]]&amp;Table13[[#This Row],[Tổng giá trị]]</f>
        <v>0000728510075212</v>
      </c>
    </row>
    <row r="371" spans="1:33" ht="25.5" customHeight="1">
      <c r="A371" s="54" t="s">
        <v>16303</v>
      </c>
      <c r="B371" s="54" t="s">
        <v>102</v>
      </c>
      <c r="C371" s="55" t="s">
        <v>17034</v>
      </c>
      <c r="D371" s="54" t="s">
        <v>17133</v>
      </c>
      <c r="E371" s="55">
        <f>IFERROR(VLOOKUP(AG371,Sheet3!B:F,5,0),Table1[[#This Row],[Ngày hạch toán]])</f>
        <v>46046</v>
      </c>
      <c r="F371" s="54" t="s">
        <v>19262</v>
      </c>
      <c r="G371" s="54" t="s">
        <v>17134</v>
      </c>
      <c r="H371" s="56">
        <v>2540000</v>
      </c>
      <c r="I371" s="63">
        <v>0</v>
      </c>
      <c r="J371" s="56">
        <v>203200</v>
      </c>
      <c r="K371" s="56">
        <v>2743200</v>
      </c>
      <c r="L371" s="64" t="s">
        <v>17236</v>
      </c>
      <c r="M371" s="6">
        <f>IFERROR(VLOOKUP(Table13[[#This Row],[Số hóa đơn]],'Chi tiết tt Mega gửi'!K:L,2,0),"")</f>
        <v>46091</v>
      </c>
      <c r="O371" s="32">
        <f>IF(Table13[[#This Row],[Phân loại]]="Tồn đầu kỳ",Table13[[#This Row],[Tổng giá trị]],0)</f>
        <v>0</v>
      </c>
      <c r="P371" s="7">
        <f>IF(Table13[[#This Row],[Số còn phải thu ĐK]]&lt;&gt;0,0,IF(Table13[[#This Row],[Phân loại]]="Bán hàng",Table13[[#This Row],[Tổng giá trị]],-Table13[[#This Row],[Tổng giá trị]]))</f>
        <v>2743200</v>
      </c>
      <c r="Q371" s="32">
        <f t="shared" si="49"/>
        <v>2743200</v>
      </c>
      <c r="R371" s="7">
        <f>Table13[[#This Row],[Số còn phải thu ĐK]]+Table13[[#This Row],[Giá Trị HD sau CK]]-Table13[[#This Row],[Số tiền đã thu]]</f>
        <v>0</v>
      </c>
      <c r="S371" s="6">
        <f>IF(Table13[[#This Row],[Ngày hóa đơn]]&lt;&gt;"",Table13[[#This Row],[Ngày hóa đơn]],IF(Table13[[#This Row],[Ngày hạch toán]]&lt;&gt;"",Table13[[#This Row],[Ngày hạch toán]],""))</f>
        <v>46046</v>
      </c>
      <c r="T371" s="7"/>
      <c r="U371" s="6">
        <f>IF(Table13[[#This Row],[Ngày tính CN]]="","",S371+T371)</f>
        <v>46046</v>
      </c>
      <c r="V371" s="32">
        <f ca="1">IF(Table13[[#This Row],[Hạn thanh toán]]="","",IF((U371-NOW())&lt;0,0,(U371-NOW())))</f>
        <v>0</v>
      </c>
      <c r="W371" s="32"/>
      <c r="X371" s="32" t="str">
        <f t="shared" ca="1" si="50"/>
        <v/>
      </c>
      <c r="Y371" s="2" t="str">
        <f t="shared" si="51"/>
        <v>Đã thanh toán</v>
      </c>
      <c r="Z371" s="42">
        <f t="shared" si="52"/>
        <v>46046</v>
      </c>
      <c r="AA371" s="42">
        <f t="shared" si="53"/>
        <v>46091</v>
      </c>
      <c r="AD371" s="2" t="str">
        <f>VLOOKUP($A371,MA_KH!$A:$Q,MA_KH!O$1,0)</f>
        <v>MEGA</v>
      </c>
      <c r="AE371" s="2" t="str">
        <f>VLOOKUP($A371,MA_KH!$A:$Q,MA_KH!P$1,0)</f>
        <v>CÔNG TY TNHH MM MEGA MARKET (VIỆT NAM)</v>
      </c>
      <c r="AG371" s="122" t="str">
        <f>Table13[[#This Row],[Số hóa đơn]]&amp;Table13[[#This Row],[Tổng giá trị]]</f>
        <v>000072872743200</v>
      </c>
    </row>
    <row r="372" spans="1:33" ht="25.5" customHeight="1">
      <c r="A372" s="54" t="s">
        <v>16303</v>
      </c>
      <c r="B372" s="54" t="s">
        <v>102</v>
      </c>
      <c r="C372" s="55" t="s">
        <v>17034</v>
      </c>
      <c r="D372" s="54" t="s">
        <v>17135</v>
      </c>
      <c r="E372" s="55">
        <f>IFERROR(VLOOKUP(AG372,Sheet3!B:F,5,0),Table1[[#This Row],[Ngày hạch toán]])</f>
        <v>46046</v>
      </c>
      <c r="F372" s="54" t="s">
        <v>19263</v>
      </c>
      <c r="G372" s="54" t="s">
        <v>17136</v>
      </c>
      <c r="H372" s="56">
        <v>700000</v>
      </c>
      <c r="I372" s="63">
        <v>0</v>
      </c>
      <c r="J372" s="56">
        <v>56000</v>
      </c>
      <c r="K372" s="56">
        <v>756000</v>
      </c>
      <c r="L372" s="64" t="s">
        <v>17236</v>
      </c>
      <c r="M372" s="6">
        <f>IFERROR(VLOOKUP(Table13[[#This Row],[Số hóa đơn]],'Chi tiết tt Mega gửi'!K:L,2,0),"")</f>
        <v>46091</v>
      </c>
      <c r="O372" s="32">
        <f>IF(Table13[[#This Row],[Phân loại]]="Tồn đầu kỳ",Table13[[#This Row],[Tổng giá trị]],0)</f>
        <v>0</v>
      </c>
      <c r="P372" s="7">
        <f>IF(Table13[[#This Row],[Số còn phải thu ĐK]]&lt;&gt;0,0,IF(Table13[[#This Row],[Phân loại]]="Bán hàng",Table13[[#This Row],[Tổng giá trị]],-Table13[[#This Row],[Tổng giá trị]]))</f>
        <v>756000</v>
      </c>
      <c r="Q372" s="32">
        <f t="shared" si="49"/>
        <v>756000</v>
      </c>
      <c r="R372" s="7">
        <f>Table13[[#This Row],[Số còn phải thu ĐK]]+Table13[[#This Row],[Giá Trị HD sau CK]]-Table13[[#This Row],[Số tiền đã thu]]</f>
        <v>0</v>
      </c>
      <c r="S372" s="6">
        <f>IF(Table13[[#This Row],[Ngày hóa đơn]]&lt;&gt;"",Table13[[#This Row],[Ngày hóa đơn]],IF(Table13[[#This Row],[Ngày hạch toán]]&lt;&gt;"",Table13[[#This Row],[Ngày hạch toán]],""))</f>
        <v>46046</v>
      </c>
      <c r="T372" s="7"/>
      <c r="U372" s="6">
        <f>IF(Table13[[#This Row],[Ngày tính CN]]="","",S372+T372)</f>
        <v>46046</v>
      </c>
      <c r="V372" s="32">
        <f ca="1">IF(Table13[[#This Row],[Hạn thanh toán]]="","",IF((U372-NOW())&lt;0,0,(U372-NOW())))</f>
        <v>0</v>
      </c>
      <c r="W372" s="32"/>
      <c r="X372" s="32" t="str">
        <f t="shared" ca="1" si="50"/>
        <v/>
      </c>
      <c r="Y372" s="2" t="str">
        <f t="shared" si="51"/>
        <v>Đã thanh toán</v>
      </c>
      <c r="Z372" s="42">
        <f t="shared" si="52"/>
        <v>46046</v>
      </c>
      <c r="AA372" s="42">
        <f t="shared" si="53"/>
        <v>46091</v>
      </c>
      <c r="AD372" s="2" t="str">
        <f>VLOOKUP($A372,MA_KH!$A:$Q,MA_KH!O$1,0)</f>
        <v>MEGA</v>
      </c>
      <c r="AE372" s="2" t="str">
        <f>VLOOKUP($A372,MA_KH!$A:$Q,MA_KH!P$1,0)</f>
        <v>CÔNG TY TNHH MM MEGA MARKET (VIỆT NAM)</v>
      </c>
      <c r="AG372" s="122" t="str">
        <f>Table13[[#This Row],[Số hóa đơn]]&amp;Table13[[#This Row],[Tổng giá trị]]</f>
        <v>00007284756000</v>
      </c>
    </row>
    <row r="373" spans="1:33" ht="25.5" customHeight="1">
      <c r="A373" s="54" t="s">
        <v>16303</v>
      </c>
      <c r="B373" s="54" t="s">
        <v>102</v>
      </c>
      <c r="C373" s="55" t="s">
        <v>17034</v>
      </c>
      <c r="D373" s="54" t="s">
        <v>17137</v>
      </c>
      <c r="E373" s="55">
        <f>IFERROR(VLOOKUP(AG373,Sheet3!B:F,5,0),Table1[[#This Row],[Ngày hạch toán]])</f>
        <v>46046</v>
      </c>
      <c r="F373" s="54" t="s">
        <v>19264</v>
      </c>
      <c r="G373" s="54" t="s">
        <v>17138</v>
      </c>
      <c r="H373" s="56">
        <v>17518501</v>
      </c>
      <c r="I373" s="63">
        <v>0</v>
      </c>
      <c r="J373" s="56">
        <v>1401480</v>
      </c>
      <c r="K373" s="56">
        <v>18919981</v>
      </c>
      <c r="L373" s="64" t="s">
        <v>17236</v>
      </c>
      <c r="M373" s="6">
        <f>IFERROR(VLOOKUP(Table13[[#This Row],[Số hóa đơn]],'Chi tiết tt Mega gửi'!K:L,2,0),"")</f>
        <v>46091</v>
      </c>
      <c r="O373" s="32">
        <f>IF(Table13[[#This Row],[Phân loại]]="Tồn đầu kỳ",Table13[[#This Row],[Tổng giá trị]],0)</f>
        <v>0</v>
      </c>
      <c r="P373" s="7">
        <f>IF(Table13[[#This Row],[Số còn phải thu ĐK]]&lt;&gt;0,0,IF(Table13[[#This Row],[Phân loại]]="Bán hàng",Table13[[#This Row],[Tổng giá trị]],-Table13[[#This Row],[Tổng giá trị]]))</f>
        <v>18919981</v>
      </c>
      <c r="Q373" s="32">
        <f t="shared" si="49"/>
        <v>18919981</v>
      </c>
      <c r="R373" s="7">
        <f>Table13[[#This Row],[Số còn phải thu ĐK]]+Table13[[#This Row],[Giá Trị HD sau CK]]-Table13[[#This Row],[Số tiền đã thu]]</f>
        <v>0</v>
      </c>
      <c r="S373" s="6">
        <f>IF(Table13[[#This Row],[Ngày hóa đơn]]&lt;&gt;"",Table13[[#This Row],[Ngày hóa đơn]],IF(Table13[[#This Row],[Ngày hạch toán]]&lt;&gt;"",Table13[[#This Row],[Ngày hạch toán]],""))</f>
        <v>46046</v>
      </c>
      <c r="T373" s="7"/>
      <c r="U373" s="6">
        <f>IF(Table13[[#This Row],[Ngày tính CN]]="","",S373+T373)</f>
        <v>46046</v>
      </c>
      <c r="V373" s="32">
        <f ca="1">IF(Table13[[#This Row],[Hạn thanh toán]]="","",IF((U373-NOW())&lt;0,0,(U373-NOW())))</f>
        <v>0</v>
      </c>
      <c r="W373" s="32"/>
      <c r="X373" s="32" t="str">
        <f t="shared" ca="1" si="50"/>
        <v/>
      </c>
      <c r="Y373" s="2" t="str">
        <f t="shared" si="51"/>
        <v>Đã thanh toán</v>
      </c>
      <c r="Z373" s="42">
        <f t="shared" si="52"/>
        <v>46046</v>
      </c>
      <c r="AA373" s="42">
        <f t="shared" si="53"/>
        <v>46091</v>
      </c>
      <c r="AD373" s="2" t="str">
        <f>VLOOKUP($A373,MA_KH!$A:$Q,MA_KH!O$1,0)</f>
        <v>MEGA</v>
      </c>
      <c r="AE373" s="2" t="str">
        <f>VLOOKUP($A373,MA_KH!$A:$Q,MA_KH!P$1,0)</f>
        <v>CÔNG TY TNHH MM MEGA MARKET (VIỆT NAM)</v>
      </c>
      <c r="AG373" s="122" t="str">
        <f>Table13[[#This Row],[Số hóa đơn]]&amp;Table13[[#This Row],[Tổng giá trị]]</f>
        <v>0000728618919981</v>
      </c>
    </row>
    <row r="374" spans="1:33" ht="25.5" customHeight="1">
      <c r="A374" s="54" t="s">
        <v>7306</v>
      </c>
      <c r="B374" s="54" t="s">
        <v>7307</v>
      </c>
      <c r="C374" s="55" t="s">
        <v>17139</v>
      </c>
      <c r="D374" s="54" t="s">
        <v>17140</v>
      </c>
      <c r="E374" s="55">
        <f>IFERROR(VLOOKUP(AG374,Sheet3!B:F,5,0),Table1[[#This Row],[Ngày hạch toán]])</f>
        <v>46048</v>
      </c>
      <c r="F374" s="54" t="s">
        <v>19265</v>
      </c>
      <c r="G374" s="54" t="s">
        <v>17142</v>
      </c>
      <c r="H374" s="56">
        <v>501830</v>
      </c>
      <c r="I374" s="63">
        <v>0</v>
      </c>
      <c r="J374" s="56">
        <v>40146</v>
      </c>
      <c r="K374" s="56">
        <v>541976</v>
      </c>
      <c r="L374" s="64" t="s">
        <v>17236</v>
      </c>
      <c r="M374" s="6">
        <f>IFERROR(VLOOKUP(Table13[[#This Row],[Số hóa đơn]],'Chi tiết tt Mega gửi'!K:L,2,0),"")</f>
        <v>46091</v>
      </c>
      <c r="O374" s="32">
        <f>IF(Table13[[#This Row],[Phân loại]]="Tồn đầu kỳ",Table13[[#This Row],[Tổng giá trị]],0)</f>
        <v>0</v>
      </c>
      <c r="P374" s="7">
        <f>IF(Table13[[#This Row],[Số còn phải thu ĐK]]&lt;&gt;0,0,IF(Table13[[#This Row],[Phân loại]]="Bán hàng",Table13[[#This Row],[Tổng giá trị]],-Table13[[#This Row],[Tổng giá trị]]))</f>
        <v>541976</v>
      </c>
      <c r="Q374" s="32">
        <f t="shared" ref="Q374:Q437" si="54">IF(M374&lt;&gt;"",IF(O374&lt;&gt;0,O374,P374),0)</f>
        <v>541976</v>
      </c>
      <c r="R374" s="7">
        <f>Table13[[#This Row],[Số còn phải thu ĐK]]+Table13[[#This Row],[Giá Trị HD sau CK]]-Table13[[#This Row],[Số tiền đã thu]]</f>
        <v>0</v>
      </c>
      <c r="S374" s="6">
        <f>IF(Table13[[#This Row],[Ngày hóa đơn]]&lt;&gt;"",Table13[[#This Row],[Ngày hóa đơn]],IF(Table13[[#This Row],[Ngày hạch toán]]&lt;&gt;"",Table13[[#This Row],[Ngày hạch toán]],""))</f>
        <v>46048</v>
      </c>
      <c r="T374" s="7"/>
      <c r="U374" s="6">
        <f>IF(Table13[[#This Row],[Ngày tính CN]]="","",S374+T374)</f>
        <v>46048</v>
      </c>
      <c r="V374" s="32">
        <f ca="1">IF(Table13[[#This Row],[Hạn thanh toán]]="","",IF((U374-NOW())&lt;0,0,(U374-NOW())))</f>
        <v>0</v>
      </c>
      <c r="W374" s="32"/>
      <c r="X374" s="32" t="str">
        <f t="shared" ref="X374:X437" ca="1" si="55">IF(OR(U374="",R374=0),"",IF((U374-NOW())&lt;0,-(U374-NOW()),0))</f>
        <v/>
      </c>
      <c r="Y374" s="2" t="str">
        <f t="shared" ref="Y374:Y437" si="56">IF(R374=0,"Đã thanh toán",IF(X374="","",IF(X374&lt;=0,"Chưa đến hạn thanh toán",IF(X374&lt;=30,"Nợ quá hạn 30 ngày",IF(X374&lt;=60,"Nợ quá hạn từ 30 ngày đến 60 ngày",IF(X374&lt;=90,"Nợ quá hạn từ 60 ngày đến 90 ngày",IF(X374&lt;=120,"Nợ quá hạn từ 90 ngày đến 120 ngày","Nợ quá hạn hơn 120 ngày có khả năng mất thanh toán")))))))</f>
        <v>Đã thanh toán</v>
      </c>
      <c r="Z374" s="42">
        <f t="shared" si="52"/>
        <v>46048</v>
      </c>
      <c r="AA374" s="42">
        <f t="shared" si="53"/>
        <v>46091</v>
      </c>
      <c r="AD374" s="2" t="str">
        <f>VLOOKUP($A374,MA_KH!$A:$Q,MA_KH!O$1,0)</f>
        <v>MEGA</v>
      </c>
      <c r="AE374" s="2" t="str">
        <f>VLOOKUP($A374,MA_KH!$A:$Q,MA_KH!P$1,0)</f>
        <v>CÔNG TY TNHH MM MEGA MARKET (VIỆT NAM)</v>
      </c>
      <c r="AG374" s="122" t="str">
        <f>Table13[[#This Row],[Số hóa đơn]]&amp;Table13[[#This Row],[Tổng giá trị]]</f>
        <v>00007220541976</v>
      </c>
    </row>
    <row r="375" spans="1:33" ht="25.5" customHeight="1">
      <c r="A375" s="54" t="s">
        <v>7306</v>
      </c>
      <c r="B375" s="54" t="s">
        <v>7307</v>
      </c>
      <c r="C375" s="55" t="s">
        <v>17139</v>
      </c>
      <c r="D375" s="54" t="s">
        <v>17143</v>
      </c>
      <c r="E375" s="55">
        <f>IFERROR(VLOOKUP(AG375,Sheet3!B:F,5,0),Table1[[#This Row],[Ngày hạch toán]])</f>
        <v>46048</v>
      </c>
      <c r="F375" s="54" t="s">
        <v>19266</v>
      </c>
      <c r="G375" s="54" t="s">
        <v>17144</v>
      </c>
      <c r="H375" s="56">
        <v>4339980</v>
      </c>
      <c r="I375" s="63">
        <v>0</v>
      </c>
      <c r="J375" s="56">
        <v>347198</v>
      </c>
      <c r="K375" s="56">
        <v>4687178</v>
      </c>
      <c r="L375" s="64" t="s">
        <v>17236</v>
      </c>
      <c r="M375" s="6">
        <f>IFERROR(VLOOKUP(Table13[[#This Row],[Số hóa đơn]],'Chi tiết tt Mega gửi'!K:L,2,0),"")</f>
        <v>46091</v>
      </c>
      <c r="O375" s="32">
        <f>IF(Table13[[#This Row],[Phân loại]]="Tồn đầu kỳ",Table13[[#This Row],[Tổng giá trị]],0)</f>
        <v>0</v>
      </c>
      <c r="P375" s="7">
        <f>IF(Table13[[#This Row],[Số còn phải thu ĐK]]&lt;&gt;0,0,IF(Table13[[#This Row],[Phân loại]]="Bán hàng",Table13[[#This Row],[Tổng giá trị]],-Table13[[#This Row],[Tổng giá trị]]))</f>
        <v>4687178</v>
      </c>
      <c r="Q375" s="32">
        <f t="shared" si="54"/>
        <v>4687178</v>
      </c>
      <c r="R375" s="7">
        <f>Table13[[#This Row],[Số còn phải thu ĐK]]+Table13[[#This Row],[Giá Trị HD sau CK]]-Table13[[#This Row],[Số tiền đã thu]]</f>
        <v>0</v>
      </c>
      <c r="S375" s="6">
        <f>IF(Table13[[#This Row],[Ngày hóa đơn]]&lt;&gt;"",Table13[[#This Row],[Ngày hóa đơn]],IF(Table13[[#This Row],[Ngày hạch toán]]&lt;&gt;"",Table13[[#This Row],[Ngày hạch toán]],""))</f>
        <v>46048</v>
      </c>
      <c r="T375" s="7"/>
      <c r="U375" s="6">
        <f>IF(Table13[[#This Row],[Ngày tính CN]]="","",S375+T375)</f>
        <v>46048</v>
      </c>
      <c r="V375" s="32">
        <f ca="1">IF(Table13[[#This Row],[Hạn thanh toán]]="","",IF((U375-NOW())&lt;0,0,(U375-NOW())))</f>
        <v>0</v>
      </c>
      <c r="W375" s="32"/>
      <c r="X375" s="32" t="str">
        <f t="shared" ca="1" si="55"/>
        <v/>
      </c>
      <c r="Y375" s="2" t="str">
        <f t="shared" si="56"/>
        <v>Đã thanh toán</v>
      </c>
      <c r="Z375" s="42">
        <f t="shared" si="52"/>
        <v>46048</v>
      </c>
      <c r="AA375" s="42">
        <f t="shared" si="53"/>
        <v>46091</v>
      </c>
      <c r="AD375" s="2" t="str">
        <f>VLOOKUP($A375,MA_KH!$A:$Q,MA_KH!O$1,0)</f>
        <v>MEGA</v>
      </c>
      <c r="AE375" s="2" t="str">
        <f>VLOOKUP($A375,MA_KH!$A:$Q,MA_KH!P$1,0)</f>
        <v>CÔNG TY TNHH MM MEGA MARKET (VIỆT NAM)</v>
      </c>
      <c r="AG375" s="122" t="str">
        <f>Table13[[#This Row],[Số hóa đơn]]&amp;Table13[[#This Row],[Tổng giá trị]]</f>
        <v>000072214687178</v>
      </c>
    </row>
    <row r="376" spans="1:33" ht="25.5" customHeight="1">
      <c r="A376" s="54" t="s">
        <v>16288</v>
      </c>
      <c r="B376" s="54" t="s">
        <v>294</v>
      </c>
      <c r="C376" s="55" t="s">
        <v>17139</v>
      </c>
      <c r="D376" s="54" t="s">
        <v>17145</v>
      </c>
      <c r="E376" s="55">
        <f>IFERROR(VLOOKUP(AG376,Sheet3!B:F,5,0),Table1[[#This Row],[Ngày hạch toán]])</f>
        <v>46048</v>
      </c>
      <c r="F376" s="54" t="s">
        <v>19267</v>
      </c>
      <c r="G376" s="54" t="s">
        <v>17146</v>
      </c>
      <c r="H376" s="56">
        <v>1446660</v>
      </c>
      <c r="I376" s="63">
        <v>0</v>
      </c>
      <c r="J376" s="56">
        <v>115733</v>
      </c>
      <c r="K376" s="56">
        <v>1562393</v>
      </c>
      <c r="L376" s="64" t="s">
        <v>17236</v>
      </c>
      <c r="M376" s="6">
        <f>IFERROR(VLOOKUP(Table13[[#This Row],[Số hóa đơn]],'Chi tiết tt Mega gửi'!K:L,2,0),"")</f>
        <v>46091</v>
      </c>
      <c r="O376" s="32">
        <f>IF(Table13[[#This Row],[Phân loại]]="Tồn đầu kỳ",Table13[[#This Row],[Tổng giá trị]],0)</f>
        <v>0</v>
      </c>
      <c r="P376" s="7">
        <f>IF(Table13[[#This Row],[Số còn phải thu ĐK]]&lt;&gt;0,0,IF(Table13[[#This Row],[Phân loại]]="Bán hàng",Table13[[#This Row],[Tổng giá trị]],-Table13[[#This Row],[Tổng giá trị]]))</f>
        <v>1562393</v>
      </c>
      <c r="Q376" s="32">
        <f t="shared" si="54"/>
        <v>1562393</v>
      </c>
      <c r="R376" s="7">
        <f>Table13[[#This Row],[Số còn phải thu ĐK]]+Table13[[#This Row],[Giá Trị HD sau CK]]-Table13[[#This Row],[Số tiền đã thu]]</f>
        <v>0</v>
      </c>
      <c r="S376" s="6">
        <f>IF(Table13[[#This Row],[Ngày hóa đơn]]&lt;&gt;"",Table13[[#This Row],[Ngày hóa đơn]],IF(Table13[[#This Row],[Ngày hạch toán]]&lt;&gt;"",Table13[[#This Row],[Ngày hạch toán]],""))</f>
        <v>46048</v>
      </c>
      <c r="T376" s="7"/>
      <c r="U376" s="6">
        <f>IF(Table13[[#This Row],[Ngày tính CN]]="","",S376+T376)</f>
        <v>46048</v>
      </c>
      <c r="V376" s="32">
        <f ca="1">IF(Table13[[#This Row],[Hạn thanh toán]]="","",IF((U376-NOW())&lt;0,0,(U376-NOW())))</f>
        <v>0</v>
      </c>
      <c r="W376" s="32"/>
      <c r="X376" s="32" t="str">
        <f t="shared" ca="1" si="55"/>
        <v/>
      </c>
      <c r="Y376" s="2" t="str">
        <f t="shared" si="56"/>
        <v>Đã thanh toán</v>
      </c>
      <c r="Z376" s="42">
        <f t="shared" si="52"/>
        <v>46048</v>
      </c>
      <c r="AA376" s="42">
        <f t="shared" si="53"/>
        <v>46091</v>
      </c>
      <c r="AD376" s="2" t="str">
        <f>VLOOKUP($A376,MA_KH!$A:$Q,MA_KH!O$1,0)</f>
        <v>MEGA</v>
      </c>
      <c r="AE376" s="2" t="str">
        <f>VLOOKUP($A376,MA_KH!$A:$Q,MA_KH!P$1,0)</f>
        <v>CÔNG TY TNHH MM MEGA MARKET (VIỆT NAM)</v>
      </c>
      <c r="AG376" s="122" t="str">
        <f>Table13[[#This Row],[Số hóa đơn]]&amp;Table13[[#This Row],[Tổng giá trị]]</f>
        <v>000072221562393</v>
      </c>
    </row>
    <row r="377" spans="1:33" ht="25.5" customHeight="1">
      <c r="A377" s="54" t="s">
        <v>16310</v>
      </c>
      <c r="B377" s="54" t="s">
        <v>196</v>
      </c>
      <c r="C377" s="55" t="s">
        <v>17139</v>
      </c>
      <c r="D377" s="54" t="s">
        <v>17147</v>
      </c>
      <c r="E377" s="55">
        <f>IFERROR(VLOOKUP(AG377,Sheet3!B:F,5,0),Table1[[#This Row],[Ngày hạch toán]])</f>
        <v>46048</v>
      </c>
      <c r="F377" s="54" t="s">
        <v>19268</v>
      </c>
      <c r="G377" s="54" t="s">
        <v>17148</v>
      </c>
      <c r="H377" s="56">
        <v>5485770</v>
      </c>
      <c r="I377" s="63">
        <v>0</v>
      </c>
      <c r="J377" s="56">
        <v>438862</v>
      </c>
      <c r="K377" s="56">
        <v>5924632</v>
      </c>
      <c r="L377" s="64" t="s">
        <v>17236</v>
      </c>
      <c r="M377" s="6">
        <f>IFERROR(VLOOKUP(Table13[[#This Row],[Số hóa đơn]],'Chi tiết tt Mega gửi'!K:L,2,0),"")</f>
        <v>46091</v>
      </c>
      <c r="O377" s="32">
        <f>IF(Table13[[#This Row],[Phân loại]]="Tồn đầu kỳ",Table13[[#This Row],[Tổng giá trị]],0)</f>
        <v>0</v>
      </c>
      <c r="P377" s="7">
        <f>IF(Table13[[#This Row],[Số còn phải thu ĐK]]&lt;&gt;0,0,IF(Table13[[#This Row],[Phân loại]]="Bán hàng",Table13[[#This Row],[Tổng giá trị]],-Table13[[#This Row],[Tổng giá trị]]))</f>
        <v>5924632</v>
      </c>
      <c r="Q377" s="32">
        <f t="shared" si="54"/>
        <v>5924632</v>
      </c>
      <c r="R377" s="7">
        <f>Table13[[#This Row],[Số còn phải thu ĐK]]+Table13[[#This Row],[Giá Trị HD sau CK]]-Table13[[#This Row],[Số tiền đã thu]]</f>
        <v>0</v>
      </c>
      <c r="S377" s="6">
        <f>IF(Table13[[#This Row],[Ngày hóa đơn]]&lt;&gt;"",Table13[[#This Row],[Ngày hóa đơn]],IF(Table13[[#This Row],[Ngày hạch toán]]&lt;&gt;"",Table13[[#This Row],[Ngày hạch toán]],""))</f>
        <v>46048</v>
      </c>
      <c r="T377" s="7"/>
      <c r="U377" s="6">
        <f>IF(Table13[[#This Row],[Ngày tính CN]]="","",S377+T377)</f>
        <v>46048</v>
      </c>
      <c r="V377" s="32">
        <f ca="1">IF(Table13[[#This Row],[Hạn thanh toán]]="","",IF((U377-NOW())&lt;0,0,(U377-NOW())))</f>
        <v>0</v>
      </c>
      <c r="W377" s="32"/>
      <c r="X377" s="32" t="str">
        <f t="shared" ca="1" si="55"/>
        <v/>
      </c>
      <c r="Y377" s="2" t="str">
        <f t="shared" si="56"/>
        <v>Đã thanh toán</v>
      </c>
      <c r="Z377" s="42">
        <f t="shared" si="52"/>
        <v>46048</v>
      </c>
      <c r="AA377" s="42">
        <f t="shared" si="53"/>
        <v>46091</v>
      </c>
      <c r="AD377" s="2" t="str">
        <f>VLOOKUP($A377,MA_KH!$A:$Q,MA_KH!O$1,0)</f>
        <v>MEGA</v>
      </c>
      <c r="AE377" s="2" t="str">
        <f>VLOOKUP($A377,MA_KH!$A:$Q,MA_KH!P$1,0)</f>
        <v>CÔNG TY TNHH MM MEGA MARKET (VIỆT NAM)</v>
      </c>
      <c r="AG377" s="122" t="str">
        <f>Table13[[#This Row],[Số hóa đơn]]&amp;Table13[[#This Row],[Tổng giá trị]]</f>
        <v>000072235924632</v>
      </c>
    </row>
    <row r="378" spans="1:33" ht="25.5" customHeight="1">
      <c r="A378" s="54" t="s">
        <v>16310</v>
      </c>
      <c r="B378" s="54" t="s">
        <v>196</v>
      </c>
      <c r="C378" s="55" t="s">
        <v>17139</v>
      </c>
      <c r="D378" s="54" t="s">
        <v>17149</v>
      </c>
      <c r="E378" s="55">
        <f>IFERROR(VLOOKUP(AG378,Sheet3!B:F,5,0),Table1[[#This Row],[Ngày hạch toán]])</f>
        <v>46048</v>
      </c>
      <c r="F378" s="54" t="s">
        <v>19269</v>
      </c>
      <c r="G378" s="54" t="s">
        <v>17150</v>
      </c>
      <c r="H378" s="56">
        <v>932890</v>
      </c>
      <c r="I378" s="63">
        <v>0</v>
      </c>
      <c r="J378" s="56">
        <v>74631</v>
      </c>
      <c r="K378" s="56">
        <v>1007521</v>
      </c>
      <c r="L378" s="64" t="s">
        <v>17236</v>
      </c>
      <c r="M378" s="6">
        <f>IFERROR(VLOOKUP(Table13[[#This Row],[Số hóa đơn]],'Chi tiết tt Mega gửi'!K:L,2,0),"")</f>
        <v>46091</v>
      </c>
      <c r="O378" s="32">
        <f>IF(Table13[[#This Row],[Phân loại]]="Tồn đầu kỳ",Table13[[#This Row],[Tổng giá trị]],0)</f>
        <v>0</v>
      </c>
      <c r="P378" s="7">
        <f>IF(Table13[[#This Row],[Số còn phải thu ĐK]]&lt;&gt;0,0,IF(Table13[[#This Row],[Phân loại]]="Bán hàng",Table13[[#This Row],[Tổng giá trị]],-Table13[[#This Row],[Tổng giá trị]]))</f>
        <v>1007521</v>
      </c>
      <c r="Q378" s="32">
        <f t="shared" si="54"/>
        <v>1007521</v>
      </c>
      <c r="R378" s="7">
        <f>Table13[[#This Row],[Số còn phải thu ĐK]]+Table13[[#This Row],[Giá Trị HD sau CK]]-Table13[[#This Row],[Số tiền đã thu]]</f>
        <v>0</v>
      </c>
      <c r="S378" s="6">
        <f>IF(Table13[[#This Row],[Ngày hóa đơn]]&lt;&gt;"",Table13[[#This Row],[Ngày hóa đơn]],IF(Table13[[#This Row],[Ngày hạch toán]]&lt;&gt;"",Table13[[#This Row],[Ngày hạch toán]],""))</f>
        <v>46048</v>
      </c>
      <c r="T378" s="7"/>
      <c r="U378" s="6">
        <f>IF(Table13[[#This Row],[Ngày tính CN]]="","",S378+T378)</f>
        <v>46048</v>
      </c>
      <c r="V378" s="32">
        <f ca="1">IF(Table13[[#This Row],[Hạn thanh toán]]="","",IF((U378-NOW())&lt;0,0,(U378-NOW())))</f>
        <v>0</v>
      </c>
      <c r="W378" s="32"/>
      <c r="X378" s="32" t="str">
        <f t="shared" ca="1" si="55"/>
        <v/>
      </c>
      <c r="Y378" s="2" t="str">
        <f t="shared" si="56"/>
        <v>Đã thanh toán</v>
      </c>
      <c r="Z378" s="42">
        <f t="shared" si="52"/>
        <v>46048</v>
      </c>
      <c r="AA378" s="42">
        <f t="shared" si="53"/>
        <v>46091</v>
      </c>
      <c r="AD378" s="2" t="str">
        <f>VLOOKUP($A378,MA_KH!$A:$Q,MA_KH!O$1,0)</f>
        <v>MEGA</v>
      </c>
      <c r="AE378" s="2" t="str">
        <f>VLOOKUP($A378,MA_KH!$A:$Q,MA_KH!P$1,0)</f>
        <v>CÔNG TY TNHH MM MEGA MARKET (VIỆT NAM)</v>
      </c>
      <c r="AG378" s="122" t="str">
        <f>Table13[[#This Row],[Số hóa đơn]]&amp;Table13[[#This Row],[Tổng giá trị]]</f>
        <v>000072241007521</v>
      </c>
    </row>
    <row r="379" spans="1:33" ht="25.5" customHeight="1">
      <c r="A379" s="54" t="s">
        <v>16295</v>
      </c>
      <c r="B379" s="54" t="s">
        <v>198</v>
      </c>
      <c r="C379" s="55" t="s">
        <v>17139</v>
      </c>
      <c r="D379" s="54" t="s">
        <v>17151</v>
      </c>
      <c r="E379" s="55">
        <f>IFERROR(VLOOKUP(AG379,Sheet3!B:F,5,0),Table1[[#This Row],[Ngày hạch toán]])</f>
        <v>46048</v>
      </c>
      <c r="F379" s="54" t="s">
        <v>19270</v>
      </c>
      <c r="G379" s="54" t="s">
        <v>17152</v>
      </c>
      <c r="H379" s="56">
        <v>9114410</v>
      </c>
      <c r="I379" s="63">
        <v>0</v>
      </c>
      <c r="J379" s="56">
        <v>729153</v>
      </c>
      <c r="K379" s="56">
        <v>9843563</v>
      </c>
      <c r="L379" s="64" t="s">
        <v>17236</v>
      </c>
      <c r="M379" s="6">
        <f>IFERROR(VLOOKUP(Table13[[#This Row],[Số hóa đơn]],'Chi tiết tt Mega gửi'!K:L,2,0),"")</f>
        <v>46091</v>
      </c>
      <c r="O379" s="32">
        <f>IF(Table13[[#This Row],[Phân loại]]="Tồn đầu kỳ",Table13[[#This Row],[Tổng giá trị]],0)</f>
        <v>0</v>
      </c>
      <c r="P379" s="7">
        <f>IF(Table13[[#This Row],[Số còn phải thu ĐK]]&lt;&gt;0,0,IF(Table13[[#This Row],[Phân loại]]="Bán hàng",Table13[[#This Row],[Tổng giá trị]],-Table13[[#This Row],[Tổng giá trị]]))</f>
        <v>9843563</v>
      </c>
      <c r="Q379" s="32">
        <f t="shared" si="54"/>
        <v>9843563</v>
      </c>
      <c r="R379" s="7">
        <f>Table13[[#This Row],[Số còn phải thu ĐK]]+Table13[[#This Row],[Giá Trị HD sau CK]]-Table13[[#This Row],[Số tiền đã thu]]</f>
        <v>0</v>
      </c>
      <c r="S379" s="6">
        <f>IF(Table13[[#This Row],[Ngày hóa đơn]]&lt;&gt;"",Table13[[#This Row],[Ngày hóa đơn]],IF(Table13[[#This Row],[Ngày hạch toán]]&lt;&gt;"",Table13[[#This Row],[Ngày hạch toán]],""))</f>
        <v>46048</v>
      </c>
      <c r="T379" s="7"/>
      <c r="U379" s="6">
        <f>IF(Table13[[#This Row],[Ngày tính CN]]="","",S379+T379)</f>
        <v>46048</v>
      </c>
      <c r="V379" s="32">
        <f ca="1">IF(Table13[[#This Row],[Hạn thanh toán]]="","",IF((U379-NOW())&lt;0,0,(U379-NOW())))</f>
        <v>0</v>
      </c>
      <c r="W379" s="32"/>
      <c r="X379" s="32" t="str">
        <f t="shared" ca="1" si="55"/>
        <v/>
      </c>
      <c r="Y379" s="2" t="str">
        <f t="shared" si="56"/>
        <v>Đã thanh toán</v>
      </c>
      <c r="Z379" s="42">
        <f t="shared" si="52"/>
        <v>46048</v>
      </c>
      <c r="AA379" s="42">
        <f t="shared" si="53"/>
        <v>46091</v>
      </c>
      <c r="AD379" s="2" t="str">
        <f>VLOOKUP($A379,MA_KH!$A:$Q,MA_KH!O$1,0)</f>
        <v>MEGA</v>
      </c>
      <c r="AE379" s="2" t="str">
        <f>VLOOKUP($A379,MA_KH!$A:$Q,MA_KH!P$1,0)</f>
        <v>CÔNG TY TNHH MM MEGA MARKET (VIỆT NAM)</v>
      </c>
      <c r="AG379" s="122" t="str">
        <f>Table13[[#This Row],[Số hóa đơn]]&amp;Table13[[#This Row],[Tổng giá trị]]</f>
        <v>000072259843563</v>
      </c>
    </row>
    <row r="380" spans="1:33" ht="25.5" customHeight="1">
      <c r="A380" s="54" t="s">
        <v>16287</v>
      </c>
      <c r="B380" s="54" t="s">
        <v>253</v>
      </c>
      <c r="C380" s="55" t="s">
        <v>17139</v>
      </c>
      <c r="D380" s="54" t="s">
        <v>17153</v>
      </c>
      <c r="E380" s="55">
        <f>IFERROR(VLOOKUP(AG380,Sheet3!B:F,5,0),Table1[[#This Row],[Ngày hạch toán]])</f>
        <v>46048</v>
      </c>
      <c r="F380" s="54" t="s">
        <v>19271</v>
      </c>
      <c r="G380" s="54" t="s">
        <v>17154</v>
      </c>
      <c r="H380" s="56">
        <v>948650</v>
      </c>
      <c r="I380" s="63">
        <v>0</v>
      </c>
      <c r="J380" s="56">
        <v>75892</v>
      </c>
      <c r="K380" s="56">
        <v>1024542</v>
      </c>
      <c r="L380" s="64" t="s">
        <v>17236</v>
      </c>
      <c r="M380" s="6">
        <f>IFERROR(VLOOKUP(Table13[[#This Row],[Số hóa đơn]],'Chi tiết tt Mega gửi'!K:L,2,0),"")</f>
        <v>46091</v>
      </c>
      <c r="O380" s="32">
        <f>IF(Table13[[#This Row],[Phân loại]]="Tồn đầu kỳ",Table13[[#This Row],[Tổng giá trị]],0)</f>
        <v>0</v>
      </c>
      <c r="P380" s="7">
        <f>IF(Table13[[#This Row],[Số còn phải thu ĐK]]&lt;&gt;0,0,IF(Table13[[#This Row],[Phân loại]]="Bán hàng",Table13[[#This Row],[Tổng giá trị]],-Table13[[#This Row],[Tổng giá trị]]))</f>
        <v>1024542</v>
      </c>
      <c r="Q380" s="32">
        <f t="shared" si="54"/>
        <v>1024542</v>
      </c>
      <c r="R380" s="7">
        <f>Table13[[#This Row],[Số còn phải thu ĐK]]+Table13[[#This Row],[Giá Trị HD sau CK]]-Table13[[#This Row],[Số tiền đã thu]]</f>
        <v>0</v>
      </c>
      <c r="S380" s="6">
        <f>IF(Table13[[#This Row],[Ngày hóa đơn]]&lt;&gt;"",Table13[[#This Row],[Ngày hóa đơn]],IF(Table13[[#This Row],[Ngày hạch toán]]&lt;&gt;"",Table13[[#This Row],[Ngày hạch toán]],""))</f>
        <v>46048</v>
      </c>
      <c r="T380" s="7"/>
      <c r="U380" s="6">
        <f>IF(Table13[[#This Row],[Ngày tính CN]]="","",S380+T380)</f>
        <v>46048</v>
      </c>
      <c r="V380" s="32">
        <f ca="1">IF(Table13[[#This Row],[Hạn thanh toán]]="","",IF((U380-NOW())&lt;0,0,(U380-NOW())))</f>
        <v>0</v>
      </c>
      <c r="W380" s="32"/>
      <c r="X380" s="32" t="str">
        <f t="shared" ca="1" si="55"/>
        <v/>
      </c>
      <c r="Y380" s="2" t="str">
        <f t="shared" si="56"/>
        <v>Đã thanh toán</v>
      </c>
      <c r="Z380" s="42">
        <f t="shared" si="52"/>
        <v>46048</v>
      </c>
      <c r="AA380" s="42">
        <f t="shared" si="53"/>
        <v>46091</v>
      </c>
      <c r="AD380" s="2" t="str">
        <f>VLOOKUP($A380,MA_KH!$A:$Q,MA_KH!O$1,0)</f>
        <v>MEGA</v>
      </c>
      <c r="AE380" s="2" t="str">
        <f>VLOOKUP($A380,MA_KH!$A:$Q,MA_KH!P$1,0)</f>
        <v>CÔNG TY TNHH MM MEGA MARKET (VIỆT NAM)</v>
      </c>
      <c r="AG380" s="122" t="str">
        <f>Table13[[#This Row],[Số hóa đơn]]&amp;Table13[[#This Row],[Tổng giá trị]]</f>
        <v>000072261024542</v>
      </c>
    </row>
    <row r="381" spans="1:33" ht="25.5" customHeight="1">
      <c r="A381" s="54" t="s">
        <v>16287</v>
      </c>
      <c r="B381" s="54" t="s">
        <v>253</v>
      </c>
      <c r="C381" s="55" t="s">
        <v>17139</v>
      </c>
      <c r="D381" s="54" t="s">
        <v>17155</v>
      </c>
      <c r="E381" s="55">
        <f>IFERROR(VLOOKUP(AG381,Sheet3!B:F,5,0),Table1[[#This Row],[Ngày hạch toán]])</f>
        <v>46048</v>
      </c>
      <c r="F381" s="54" t="s">
        <v>19272</v>
      </c>
      <c r="G381" s="54" t="s">
        <v>17156</v>
      </c>
      <c r="H381" s="56">
        <v>474325</v>
      </c>
      <c r="I381" s="63">
        <v>0</v>
      </c>
      <c r="J381" s="56">
        <v>37946</v>
      </c>
      <c r="K381" s="56">
        <v>512271</v>
      </c>
      <c r="L381" s="64" t="s">
        <v>17236</v>
      </c>
      <c r="M381" s="6">
        <f>IFERROR(VLOOKUP(Table13[[#This Row],[Số hóa đơn]],'Chi tiết tt Mega gửi'!K:L,2,0),"")</f>
        <v>46091</v>
      </c>
      <c r="O381" s="32">
        <f>IF(Table13[[#This Row],[Phân loại]]="Tồn đầu kỳ",Table13[[#This Row],[Tổng giá trị]],0)</f>
        <v>0</v>
      </c>
      <c r="P381" s="7">
        <f>IF(Table13[[#This Row],[Số còn phải thu ĐK]]&lt;&gt;0,0,IF(Table13[[#This Row],[Phân loại]]="Bán hàng",Table13[[#This Row],[Tổng giá trị]],-Table13[[#This Row],[Tổng giá trị]]))</f>
        <v>512271</v>
      </c>
      <c r="Q381" s="32">
        <f t="shared" si="54"/>
        <v>512271</v>
      </c>
      <c r="R381" s="7">
        <f>Table13[[#This Row],[Số còn phải thu ĐK]]+Table13[[#This Row],[Giá Trị HD sau CK]]-Table13[[#This Row],[Số tiền đã thu]]</f>
        <v>0</v>
      </c>
      <c r="S381" s="6">
        <f>IF(Table13[[#This Row],[Ngày hóa đơn]]&lt;&gt;"",Table13[[#This Row],[Ngày hóa đơn]],IF(Table13[[#This Row],[Ngày hạch toán]]&lt;&gt;"",Table13[[#This Row],[Ngày hạch toán]],""))</f>
        <v>46048</v>
      </c>
      <c r="T381" s="7"/>
      <c r="U381" s="6">
        <f>IF(Table13[[#This Row],[Ngày tính CN]]="","",S381+T381)</f>
        <v>46048</v>
      </c>
      <c r="V381" s="32">
        <f ca="1">IF(Table13[[#This Row],[Hạn thanh toán]]="","",IF((U381-NOW())&lt;0,0,(U381-NOW())))</f>
        <v>0</v>
      </c>
      <c r="W381" s="32"/>
      <c r="X381" s="32" t="str">
        <f t="shared" ca="1" si="55"/>
        <v/>
      </c>
      <c r="Y381" s="2" t="str">
        <f t="shared" si="56"/>
        <v>Đã thanh toán</v>
      </c>
      <c r="Z381" s="42">
        <f t="shared" si="52"/>
        <v>46048</v>
      </c>
      <c r="AA381" s="42">
        <f t="shared" si="53"/>
        <v>46091</v>
      </c>
      <c r="AD381" s="2" t="str">
        <f>VLOOKUP($A381,MA_KH!$A:$Q,MA_KH!O$1,0)</f>
        <v>MEGA</v>
      </c>
      <c r="AE381" s="2" t="str">
        <f>VLOOKUP($A381,MA_KH!$A:$Q,MA_KH!P$1,0)</f>
        <v>CÔNG TY TNHH MM MEGA MARKET (VIỆT NAM)</v>
      </c>
      <c r="AG381" s="122" t="str">
        <f>Table13[[#This Row],[Số hóa đơn]]&amp;Table13[[#This Row],[Tổng giá trị]]</f>
        <v>00007227512271</v>
      </c>
    </row>
    <row r="382" spans="1:33" ht="25.5" customHeight="1">
      <c r="A382" s="54" t="s">
        <v>16307</v>
      </c>
      <c r="B382" s="54" t="s">
        <v>202</v>
      </c>
      <c r="C382" s="55" t="s">
        <v>17139</v>
      </c>
      <c r="D382" s="54" t="s">
        <v>17157</v>
      </c>
      <c r="E382" s="55">
        <f>IFERROR(VLOOKUP(AG382,Sheet3!B:F,5,0),Table1[[#This Row],[Ngày hạch toán]])</f>
        <v>46048</v>
      </c>
      <c r="F382" s="54" t="s">
        <v>19273</v>
      </c>
      <c r="G382" s="54" t="s">
        <v>17158</v>
      </c>
      <c r="H382" s="56">
        <v>3849940</v>
      </c>
      <c r="I382" s="63">
        <v>0</v>
      </c>
      <c r="J382" s="56">
        <v>307995</v>
      </c>
      <c r="K382" s="56">
        <v>4157935</v>
      </c>
      <c r="L382" s="64" t="s">
        <v>17236</v>
      </c>
      <c r="M382" s="6">
        <f>IFERROR(VLOOKUP(Table13[[#This Row],[Số hóa đơn]],'Chi tiết tt Mega gửi'!K:L,2,0),"")</f>
        <v>46091</v>
      </c>
      <c r="O382" s="32">
        <f>IF(Table13[[#This Row],[Phân loại]]="Tồn đầu kỳ",Table13[[#This Row],[Tổng giá trị]],0)</f>
        <v>0</v>
      </c>
      <c r="P382" s="7">
        <f>IF(Table13[[#This Row],[Số còn phải thu ĐK]]&lt;&gt;0,0,IF(Table13[[#This Row],[Phân loại]]="Bán hàng",Table13[[#This Row],[Tổng giá trị]],-Table13[[#This Row],[Tổng giá trị]]))</f>
        <v>4157935</v>
      </c>
      <c r="Q382" s="32">
        <f t="shared" si="54"/>
        <v>4157935</v>
      </c>
      <c r="R382" s="7">
        <f>Table13[[#This Row],[Số còn phải thu ĐK]]+Table13[[#This Row],[Giá Trị HD sau CK]]-Table13[[#This Row],[Số tiền đã thu]]</f>
        <v>0</v>
      </c>
      <c r="S382" s="6">
        <f>IF(Table13[[#This Row],[Ngày hóa đơn]]&lt;&gt;"",Table13[[#This Row],[Ngày hóa đơn]],IF(Table13[[#This Row],[Ngày hạch toán]]&lt;&gt;"",Table13[[#This Row],[Ngày hạch toán]],""))</f>
        <v>46048</v>
      </c>
      <c r="T382" s="7"/>
      <c r="U382" s="6">
        <f>IF(Table13[[#This Row],[Ngày tính CN]]="","",S382+T382)</f>
        <v>46048</v>
      </c>
      <c r="V382" s="32">
        <f ca="1">IF(Table13[[#This Row],[Hạn thanh toán]]="","",IF((U382-NOW())&lt;0,0,(U382-NOW())))</f>
        <v>0</v>
      </c>
      <c r="W382" s="32"/>
      <c r="X382" s="32" t="str">
        <f t="shared" ca="1" si="55"/>
        <v/>
      </c>
      <c r="Y382" s="2" t="str">
        <f t="shared" si="56"/>
        <v>Đã thanh toán</v>
      </c>
      <c r="Z382" s="42">
        <f t="shared" si="52"/>
        <v>46048</v>
      </c>
      <c r="AA382" s="42">
        <f t="shared" si="53"/>
        <v>46091</v>
      </c>
      <c r="AD382" s="2" t="str">
        <f>VLOOKUP($A382,MA_KH!$A:$Q,MA_KH!O$1,0)</f>
        <v>MEGA</v>
      </c>
      <c r="AE382" s="2" t="str">
        <f>VLOOKUP($A382,MA_KH!$A:$Q,MA_KH!P$1,0)</f>
        <v>CÔNG TY TNHH MM MEGA MARKET (VIỆT NAM)</v>
      </c>
      <c r="AG382" s="122" t="str">
        <f>Table13[[#This Row],[Số hóa đơn]]&amp;Table13[[#This Row],[Tổng giá trị]]</f>
        <v>000072284157935</v>
      </c>
    </row>
    <row r="383" spans="1:33" ht="25.5" customHeight="1">
      <c r="A383" s="54" t="s">
        <v>16307</v>
      </c>
      <c r="B383" s="54" t="s">
        <v>202</v>
      </c>
      <c r="C383" s="55" t="s">
        <v>17139</v>
      </c>
      <c r="D383" s="54" t="s">
        <v>17159</v>
      </c>
      <c r="E383" s="55">
        <f>IFERROR(VLOOKUP(AG383,Sheet3!B:F,5,0),Table1[[#This Row],[Ngày hạch toán]])</f>
        <v>46048</v>
      </c>
      <c r="F383" s="54" t="s">
        <v>19274</v>
      </c>
      <c r="G383" s="54" t="s">
        <v>17160</v>
      </c>
      <c r="H383" s="56">
        <v>4664450</v>
      </c>
      <c r="I383" s="63">
        <v>0</v>
      </c>
      <c r="J383" s="56">
        <v>373156</v>
      </c>
      <c r="K383" s="56">
        <v>5037606</v>
      </c>
      <c r="L383" s="64" t="s">
        <v>17236</v>
      </c>
      <c r="M383" s="6">
        <f>IFERROR(VLOOKUP(Table13[[#This Row],[Số hóa đơn]],'Chi tiết tt Mega gửi'!K:L,2,0),"")</f>
        <v>46091</v>
      </c>
      <c r="O383" s="32">
        <f>IF(Table13[[#This Row],[Phân loại]]="Tồn đầu kỳ",Table13[[#This Row],[Tổng giá trị]],0)</f>
        <v>0</v>
      </c>
      <c r="P383" s="7">
        <f>IF(Table13[[#This Row],[Số còn phải thu ĐK]]&lt;&gt;0,0,IF(Table13[[#This Row],[Phân loại]]="Bán hàng",Table13[[#This Row],[Tổng giá trị]],-Table13[[#This Row],[Tổng giá trị]]))</f>
        <v>5037606</v>
      </c>
      <c r="Q383" s="32">
        <f t="shared" si="54"/>
        <v>5037606</v>
      </c>
      <c r="R383" s="7">
        <f>Table13[[#This Row],[Số còn phải thu ĐK]]+Table13[[#This Row],[Giá Trị HD sau CK]]-Table13[[#This Row],[Số tiền đã thu]]</f>
        <v>0</v>
      </c>
      <c r="S383" s="6">
        <f>IF(Table13[[#This Row],[Ngày hóa đơn]]&lt;&gt;"",Table13[[#This Row],[Ngày hóa đơn]],IF(Table13[[#This Row],[Ngày hạch toán]]&lt;&gt;"",Table13[[#This Row],[Ngày hạch toán]],""))</f>
        <v>46048</v>
      </c>
      <c r="T383" s="7"/>
      <c r="U383" s="6">
        <f>IF(Table13[[#This Row],[Ngày tính CN]]="","",S383+T383)</f>
        <v>46048</v>
      </c>
      <c r="V383" s="32">
        <f ca="1">IF(Table13[[#This Row],[Hạn thanh toán]]="","",IF((U383-NOW())&lt;0,0,(U383-NOW())))</f>
        <v>0</v>
      </c>
      <c r="W383" s="32"/>
      <c r="X383" s="32" t="str">
        <f t="shared" ca="1" si="55"/>
        <v/>
      </c>
      <c r="Y383" s="2" t="str">
        <f t="shared" si="56"/>
        <v>Đã thanh toán</v>
      </c>
      <c r="Z383" s="42">
        <f t="shared" si="52"/>
        <v>46048</v>
      </c>
      <c r="AA383" s="42">
        <f t="shared" si="53"/>
        <v>46091</v>
      </c>
      <c r="AD383" s="2" t="str">
        <f>VLOOKUP($A383,MA_KH!$A:$Q,MA_KH!O$1,0)</f>
        <v>MEGA</v>
      </c>
      <c r="AE383" s="2" t="str">
        <f>VLOOKUP($A383,MA_KH!$A:$Q,MA_KH!P$1,0)</f>
        <v>CÔNG TY TNHH MM MEGA MARKET (VIỆT NAM)</v>
      </c>
      <c r="AG383" s="122" t="str">
        <f>Table13[[#This Row],[Số hóa đơn]]&amp;Table13[[#This Row],[Tổng giá trị]]</f>
        <v>000072295037606</v>
      </c>
    </row>
    <row r="384" spans="1:33" ht="25.5" customHeight="1">
      <c r="A384" s="54" t="s">
        <v>16289</v>
      </c>
      <c r="B384" s="54" t="s">
        <v>296</v>
      </c>
      <c r="C384" s="55" t="s">
        <v>17139</v>
      </c>
      <c r="D384" s="54" t="s">
        <v>17161</v>
      </c>
      <c r="E384" s="55">
        <f>IFERROR(VLOOKUP(AG384,Sheet3!B:F,5,0),Table1[[#This Row],[Ngày hạch toán]])</f>
        <v>46048</v>
      </c>
      <c r="F384" s="54" t="s">
        <v>19275</v>
      </c>
      <c r="G384" s="54" t="s">
        <v>17162</v>
      </c>
      <c r="H384" s="56">
        <v>10345810</v>
      </c>
      <c r="I384" s="63">
        <v>0</v>
      </c>
      <c r="J384" s="56">
        <v>827665</v>
      </c>
      <c r="K384" s="56">
        <v>11173475</v>
      </c>
      <c r="L384" s="64" t="s">
        <v>17236</v>
      </c>
      <c r="M384" s="6">
        <f>IFERROR(VLOOKUP(Table13[[#This Row],[Số hóa đơn]],'Chi tiết tt Mega gửi'!K:L,2,0),"")</f>
        <v>46091</v>
      </c>
      <c r="O384" s="32">
        <f>IF(Table13[[#This Row],[Phân loại]]="Tồn đầu kỳ",Table13[[#This Row],[Tổng giá trị]],0)</f>
        <v>0</v>
      </c>
      <c r="P384" s="7">
        <f>IF(Table13[[#This Row],[Số còn phải thu ĐK]]&lt;&gt;0,0,IF(Table13[[#This Row],[Phân loại]]="Bán hàng",Table13[[#This Row],[Tổng giá trị]],-Table13[[#This Row],[Tổng giá trị]]))</f>
        <v>11173475</v>
      </c>
      <c r="Q384" s="32">
        <f t="shared" si="54"/>
        <v>11173475</v>
      </c>
      <c r="R384" s="7">
        <f>Table13[[#This Row],[Số còn phải thu ĐK]]+Table13[[#This Row],[Giá Trị HD sau CK]]-Table13[[#This Row],[Số tiền đã thu]]</f>
        <v>0</v>
      </c>
      <c r="S384" s="6">
        <f>IF(Table13[[#This Row],[Ngày hóa đơn]]&lt;&gt;"",Table13[[#This Row],[Ngày hóa đơn]],IF(Table13[[#This Row],[Ngày hạch toán]]&lt;&gt;"",Table13[[#This Row],[Ngày hạch toán]],""))</f>
        <v>46048</v>
      </c>
      <c r="T384" s="7"/>
      <c r="U384" s="6">
        <f>IF(Table13[[#This Row],[Ngày tính CN]]="","",S384+T384)</f>
        <v>46048</v>
      </c>
      <c r="V384" s="32">
        <f ca="1">IF(Table13[[#This Row],[Hạn thanh toán]]="","",IF((U384-NOW())&lt;0,0,(U384-NOW())))</f>
        <v>0</v>
      </c>
      <c r="W384" s="32"/>
      <c r="X384" s="32" t="str">
        <f t="shared" ca="1" si="55"/>
        <v/>
      </c>
      <c r="Y384" s="2" t="str">
        <f t="shared" si="56"/>
        <v>Đã thanh toán</v>
      </c>
      <c r="Z384" s="42">
        <f t="shared" si="52"/>
        <v>46048</v>
      </c>
      <c r="AA384" s="42">
        <f t="shared" si="53"/>
        <v>46091</v>
      </c>
      <c r="AD384" s="2" t="str">
        <f>VLOOKUP($A384,MA_KH!$A:$Q,MA_KH!O$1,0)</f>
        <v>MEGA</v>
      </c>
      <c r="AE384" s="2" t="str">
        <f>VLOOKUP($A384,MA_KH!$A:$Q,MA_KH!P$1,0)</f>
        <v>CÔNG TY TNHH MM MEGA MARKET (VIỆT NAM)</v>
      </c>
      <c r="AG384" s="122" t="str">
        <f>Table13[[#This Row],[Số hóa đơn]]&amp;Table13[[#This Row],[Tổng giá trị]]</f>
        <v>0000723011173475</v>
      </c>
    </row>
    <row r="385" spans="1:33" ht="25.5" customHeight="1">
      <c r="A385" s="54" t="s">
        <v>16289</v>
      </c>
      <c r="B385" s="54" t="s">
        <v>296</v>
      </c>
      <c r="C385" s="55" t="s">
        <v>17139</v>
      </c>
      <c r="D385" s="54" t="s">
        <v>17163</v>
      </c>
      <c r="E385" s="55">
        <f>IFERROR(VLOOKUP(AG385,Sheet3!B:F,5,0),Table1[[#This Row],[Ngày hạch toán]])</f>
        <v>46048</v>
      </c>
      <c r="F385" s="54" t="s">
        <v>19276</v>
      </c>
      <c r="G385" s="54" t="s">
        <v>17164</v>
      </c>
      <c r="H385" s="56">
        <v>4664450</v>
      </c>
      <c r="I385" s="63">
        <v>0</v>
      </c>
      <c r="J385" s="56">
        <v>373156</v>
      </c>
      <c r="K385" s="56">
        <v>5037606</v>
      </c>
      <c r="L385" s="64" t="s">
        <v>17236</v>
      </c>
      <c r="M385" s="6">
        <f>IFERROR(VLOOKUP(Table13[[#This Row],[Số hóa đơn]],'Chi tiết tt Mega gửi'!K:L,2,0),"")</f>
        <v>46091</v>
      </c>
      <c r="O385" s="32">
        <f>IF(Table13[[#This Row],[Phân loại]]="Tồn đầu kỳ",Table13[[#This Row],[Tổng giá trị]],0)</f>
        <v>0</v>
      </c>
      <c r="P385" s="7">
        <f>IF(Table13[[#This Row],[Số còn phải thu ĐK]]&lt;&gt;0,0,IF(Table13[[#This Row],[Phân loại]]="Bán hàng",Table13[[#This Row],[Tổng giá trị]],-Table13[[#This Row],[Tổng giá trị]]))</f>
        <v>5037606</v>
      </c>
      <c r="Q385" s="32">
        <f t="shared" si="54"/>
        <v>5037606</v>
      </c>
      <c r="R385" s="7">
        <f>Table13[[#This Row],[Số còn phải thu ĐK]]+Table13[[#This Row],[Giá Trị HD sau CK]]-Table13[[#This Row],[Số tiền đã thu]]</f>
        <v>0</v>
      </c>
      <c r="S385" s="6">
        <f>IF(Table13[[#This Row],[Ngày hóa đơn]]&lt;&gt;"",Table13[[#This Row],[Ngày hóa đơn]],IF(Table13[[#This Row],[Ngày hạch toán]]&lt;&gt;"",Table13[[#This Row],[Ngày hạch toán]],""))</f>
        <v>46048</v>
      </c>
      <c r="T385" s="7"/>
      <c r="U385" s="6">
        <f>IF(Table13[[#This Row],[Ngày tính CN]]="","",S385+T385)</f>
        <v>46048</v>
      </c>
      <c r="V385" s="32">
        <f ca="1">IF(Table13[[#This Row],[Hạn thanh toán]]="","",IF((U385-NOW())&lt;0,0,(U385-NOW())))</f>
        <v>0</v>
      </c>
      <c r="W385" s="32"/>
      <c r="X385" s="32" t="str">
        <f t="shared" ca="1" si="55"/>
        <v/>
      </c>
      <c r="Y385" s="2" t="str">
        <f t="shared" si="56"/>
        <v>Đã thanh toán</v>
      </c>
      <c r="Z385" s="42">
        <f t="shared" si="52"/>
        <v>46048</v>
      </c>
      <c r="AA385" s="42">
        <f t="shared" si="53"/>
        <v>46091</v>
      </c>
      <c r="AD385" s="2" t="str">
        <f>VLOOKUP($A385,MA_KH!$A:$Q,MA_KH!O$1,0)</f>
        <v>MEGA</v>
      </c>
      <c r="AE385" s="2" t="str">
        <f>VLOOKUP($A385,MA_KH!$A:$Q,MA_KH!P$1,0)</f>
        <v>CÔNG TY TNHH MM MEGA MARKET (VIỆT NAM)</v>
      </c>
      <c r="AG385" s="122" t="str">
        <f>Table13[[#This Row],[Số hóa đơn]]&amp;Table13[[#This Row],[Tổng giá trị]]</f>
        <v>000072315037606</v>
      </c>
    </row>
    <row r="386" spans="1:33" ht="25.5" customHeight="1">
      <c r="A386" s="54" t="s">
        <v>16289</v>
      </c>
      <c r="B386" s="54" t="s">
        <v>296</v>
      </c>
      <c r="C386" s="55" t="s">
        <v>17139</v>
      </c>
      <c r="D386" s="54" t="s">
        <v>17165</v>
      </c>
      <c r="E386" s="55">
        <f>IFERROR(VLOOKUP(AG386,Sheet3!B:F,5,0),Table1[[#This Row],[Ngày hạch toán]])</f>
        <v>46048</v>
      </c>
      <c r="F386" s="54" t="s">
        <v>19277</v>
      </c>
      <c r="G386" s="54" t="s">
        <v>17166</v>
      </c>
      <c r="H386" s="56">
        <v>1446660</v>
      </c>
      <c r="I386" s="63">
        <v>0</v>
      </c>
      <c r="J386" s="56">
        <v>115733</v>
      </c>
      <c r="K386" s="56">
        <v>1562393</v>
      </c>
      <c r="L386" s="64" t="s">
        <v>17236</v>
      </c>
      <c r="M386" s="6">
        <f>IFERROR(VLOOKUP(Table13[[#This Row],[Số hóa đơn]],'Chi tiết tt Mega gửi'!K:L,2,0),"")</f>
        <v>46091</v>
      </c>
      <c r="O386" s="32">
        <f>IF(Table13[[#This Row],[Phân loại]]="Tồn đầu kỳ",Table13[[#This Row],[Tổng giá trị]],0)</f>
        <v>0</v>
      </c>
      <c r="P386" s="7">
        <f>IF(Table13[[#This Row],[Số còn phải thu ĐK]]&lt;&gt;0,0,IF(Table13[[#This Row],[Phân loại]]="Bán hàng",Table13[[#This Row],[Tổng giá trị]],-Table13[[#This Row],[Tổng giá trị]]))</f>
        <v>1562393</v>
      </c>
      <c r="Q386" s="32">
        <f t="shared" si="54"/>
        <v>1562393</v>
      </c>
      <c r="R386" s="7">
        <f>Table13[[#This Row],[Số còn phải thu ĐK]]+Table13[[#This Row],[Giá Trị HD sau CK]]-Table13[[#This Row],[Số tiền đã thu]]</f>
        <v>0</v>
      </c>
      <c r="S386" s="6">
        <f>IF(Table13[[#This Row],[Ngày hóa đơn]]&lt;&gt;"",Table13[[#This Row],[Ngày hóa đơn]],IF(Table13[[#This Row],[Ngày hạch toán]]&lt;&gt;"",Table13[[#This Row],[Ngày hạch toán]],""))</f>
        <v>46048</v>
      </c>
      <c r="T386" s="7"/>
      <c r="U386" s="6">
        <f>IF(Table13[[#This Row],[Ngày tính CN]]="","",S386+T386)</f>
        <v>46048</v>
      </c>
      <c r="V386" s="32">
        <f ca="1">IF(Table13[[#This Row],[Hạn thanh toán]]="","",IF((U386-NOW())&lt;0,0,(U386-NOW())))</f>
        <v>0</v>
      </c>
      <c r="W386" s="32"/>
      <c r="X386" s="32" t="str">
        <f t="shared" ca="1" si="55"/>
        <v/>
      </c>
      <c r="Y386" s="2" t="str">
        <f t="shared" si="56"/>
        <v>Đã thanh toán</v>
      </c>
      <c r="Z386" s="42">
        <f t="shared" si="52"/>
        <v>46048</v>
      </c>
      <c r="AA386" s="42">
        <f t="shared" si="53"/>
        <v>46091</v>
      </c>
      <c r="AD386" s="2" t="str">
        <f>VLOOKUP($A386,MA_KH!$A:$Q,MA_KH!O$1,0)</f>
        <v>MEGA</v>
      </c>
      <c r="AE386" s="2" t="str">
        <f>VLOOKUP($A386,MA_KH!$A:$Q,MA_KH!P$1,0)</f>
        <v>CÔNG TY TNHH MM MEGA MARKET (VIỆT NAM)</v>
      </c>
      <c r="AG386" s="122" t="str">
        <f>Table13[[#This Row],[Số hóa đơn]]&amp;Table13[[#This Row],[Tổng giá trị]]</f>
        <v>000072321562393</v>
      </c>
    </row>
    <row r="387" spans="1:33" ht="25.5" hidden="1" customHeight="1">
      <c r="A387" s="54" t="s">
        <v>16303</v>
      </c>
      <c r="B387" s="54" t="s">
        <v>102</v>
      </c>
      <c r="C387" s="55" t="s">
        <v>17139</v>
      </c>
      <c r="D387" s="54" t="s">
        <v>17167</v>
      </c>
      <c r="E387" s="55">
        <v>46048</v>
      </c>
      <c r="F387" s="54" t="s">
        <v>19278</v>
      </c>
      <c r="G387" s="54" t="s">
        <v>16988</v>
      </c>
      <c r="H387" s="56">
        <v>205250</v>
      </c>
      <c r="I387" s="63">
        <v>0</v>
      </c>
      <c r="J387" s="56">
        <v>16420</v>
      </c>
      <c r="K387" s="56">
        <v>221670</v>
      </c>
      <c r="L387" s="64" t="s">
        <v>17238</v>
      </c>
      <c r="M387" s="6">
        <f>IFERROR(VLOOKUP(Table13[[#This Row],[Số hóa đơn]],'Chi tiết tt Mega gửi'!K:L,2,0),"")</f>
        <v>46063</v>
      </c>
      <c r="O387" s="32">
        <f>IF(Table13[[#This Row],[Phân loại]]="Tồn đầu kỳ",Table13[[#This Row],[Tổng giá trị]],0)</f>
        <v>0</v>
      </c>
      <c r="P387" s="7">
        <f>IF(Table13[[#This Row],[Số còn phải thu ĐK]]&lt;&gt;0,0,IF(Table13[[#This Row],[Phân loại]]="Bán hàng",Table13[[#This Row],[Tổng giá trị]],-Table13[[#This Row],[Tổng giá trị]]))</f>
        <v>-221670</v>
      </c>
      <c r="Q387" s="32">
        <f t="shared" si="54"/>
        <v>-221670</v>
      </c>
      <c r="R387" s="7">
        <f>Table13[[#This Row],[Số còn phải thu ĐK]]+Table13[[#This Row],[Giá Trị HD sau CK]]-Table13[[#This Row],[Số tiền đã thu]]</f>
        <v>0</v>
      </c>
      <c r="S387" s="6">
        <f>IF(Table13[[#This Row],[Ngày hóa đơn]]&lt;&gt;"",Table13[[#This Row],[Ngày hóa đơn]],IF(Table13[[#This Row],[Ngày hạch toán]]&lt;&gt;"",Table13[[#This Row],[Ngày hạch toán]],""))</f>
        <v>46048</v>
      </c>
      <c r="T387" s="7"/>
      <c r="U387" s="6">
        <f>IF(Table13[[#This Row],[Ngày tính CN]]="","",S387+T387)</f>
        <v>46048</v>
      </c>
      <c r="V387" s="32">
        <f ca="1">IF(Table13[[#This Row],[Hạn thanh toán]]="","",IF((U387-NOW())&lt;0,0,(U387-NOW())))</f>
        <v>0</v>
      </c>
      <c r="W387" s="32"/>
      <c r="X387" s="32" t="str">
        <f t="shared" ca="1" si="55"/>
        <v/>
      </c>
      <c r="Y387" s="2" t="str">
        <f t="shared" si="56"/>
        <v>Đã thanh toán</v>
      </c>
      <c r="Z387" s="42">
        <f t="shared" si="52"/>
        <v>46048</v>
      </c>
      <c r="AA387" s="42">
        <f t="shared" si="53"/>
        <v>46063</v>
      </c>
      <c r="AD387" s="2" t="str">
        <f>VLOOKUP($A387,MA_KH!$A:$Q,MA_KH!O$1,0)</f>
        <v>MEGA</v>
      </c>
      <c r="AE387" s="2" t="str">
        <f>VLOOKUP($A387,MA_KH!$A:$Q,MA_KH!P$1,0)</f>
        <v>CÔNG TY TNHH MM MEGA MARKET (VIỆT NAM)</v>
      </c>
      <c r="AG387" s="122" t="str">
        <f>Table13[[#This Row],[Số hóa đơn]]&amp;Table13[[#This Row],[Tổng giá trị]]</f>
        <v>00000035221670</v>
      </c>
    </row>
    <row r="388" spans="1:33" ht="25.5" hidden="1" customHeight="1">
      <c r="A388" s="54" t="s">
        <v>16303</v>
      </c>
      <c r="B388" s="54" t="s">
        <v>102</v>
      </c>
      <c r="C388" s="55" t="s">
        <v>17139</v>
      </c>
      <c r="D388" s="54" t="s">
        <v>17168</v>
      </c>
      <c r="E388" s="55">
        <v>46048</v>
      </c>
      <c r="F388" s="54" t="s">
        <v>19279</v>
      </c>
      <c r="G388" s="54" t="s">
        <v>17169</v>
      </c>
      <c r="H388" s="56">
        <v>182248</v>
      </c>
      <c r="I388" s="63">
        <v>0</v>
      </c>
      <c r="J388" s="56">
        <v>14580</v>
      </c>
      <c r="K388" s="56">
        <v>196828</v>
      </c>
      <c r="L388" s="64" t="s">
        <v>17238</v>
      </c>
      <c r="M388" s="6">
        <f>IFERROR(VLOOKUP(Table13[[#This Row],[Số hóa đơn]],'Chi tiết tt Mega gửi'!K:L,2,0),"")</f>
        <v>46063</v>
      </c>
      <c r="O388" s="32">
        <f>IF(Table13[[#This Row],[Phân loại]]="Tồn đầu kỳ",Table13[[#This Row],[Tổng giá trị]],0)</f>
        <v>0</v>
      </c>
      <c r="P388" s="7">
        <f>IF(Table13[[#This Row],[Số còn phải thu ĐK]]&lt;&gt;0,0,IF(Table13[[#This Row],[Phân loại]]="Bán hàng",Table13[[#This Row],[Tổng giá trị]],-Table13[[#This Row],[Tổng giá trị]]))</f>
        <v>-196828</v>
      </c>
      <c r="Q388" s="32">
        <f t="shared" si="54"/>
        <v>-196828</v>
      </c>
      <c r="R388" s="7">
        <f>Table13[[#This Row],[Số còn phải thu ĐK]]+Table13[[#This Row],[Giá Trị HD sau CK]]-Table13[[#This Row],[Số tiền đã thu]]</f>
        <v>0</v>
      </c>
      <c r="S388" s="6">
        <f>IF(Table13[[#This Row],[Ngày hóa đơn]]&lt;&gt;"",Table13[[#This Row],[Ngày hóa đơn]],IF(Table13[[#This Row],[Ngày hạch toán]]&lt;&gt;"",Table13[[#This Row],[Ngày hạch toán]],""))</f>
        <v>46048</v>
      </c>
      <c r="T388" s="7"/>
      <c r="U388" s="6">
        <f>IF(Table13[[#This Row],[Ngày tính CN]]="","",S388+T388)</f>
        <v>46048</v>
      </c>
      <c r="V388" s="32">
        <f ca="1">IF(Table13[[#This Row],[Hạn thanh toán]]="","",IF((U388-NOW())&lt;0,0,(U388-NOW())))</f>
        <v>0</v>
      </c>
      <c r="W388" s="32"/>
      <c r="X388" s="32" t="str">
        <f t="shared" ca="1" si="55"/>
        <v/>
      </c>
      <c r="Y388" s="2" t="str">
        <f t="shared" si="56"/>
        <v>Đã thanh toán</v>
      </c>
      <c r="Z388" s="42">
        <f t="shared" ref="Z388:Z451" si="57">IF(S388="","",S388)</f>
        <v>46048</v>
      </c>
      <c r="AA388" s="42">
        <f t="shared" ref="AA388:AA451" si="58">IF(M388="","",M388)</f>
        <v>46063</v>
      </c>
      <c r="AD388" s="2" t="str">
        <f>VLOOKUP($A388,MA_KH!$A:$Q,MA_KH!O$1,0)</f>
        <v>MEGA</v>
      </c>
      <c r="AE388" s="2" t="str">
        <f>VLOOKUP($A388,MA_KH!$A:$Q,MA_KH!P$1,0)</f>
        <v>CÔNG TY TNHH MM MEGA MARKET (VIỆT NAM)</v>
      </c>
      <c r="AG388" s="122" t="str">
        <f>Table13[[#This Row],[Số hóa đơn]]&amp;Table13[[#This Row],[Tổng giá trị]]</f>
        <v>00000018196828</v>
      </c>
    </row>
    <row r="389" spans="1:33" ht="25.5" hidden="1" customHeight="1">
      <c r="A389" s="54" t="s">
        <v>16289</v>
      </c>
      <c r="B389" s="54" t="s">
        <v>296</v>
      </c>
      <c r="C389" s="55" t="s">
        <v>17139</v>
      </c>
      <c r="D389" s="54" t="s">
        <v>17170</v>
      </c>
      <c r="E389" s="55">
        <v>46048</v>
      </c>
      <c r="F389" s="54" t="s">
        <v>19280</v>
      </c>
      <c r="G389" s="54" t="s">
        <v>16824</v>
      </c>
      <c r="H389" s="56">
        <v>290000</v>
      </c>
      <c r="I389" s="63">
        <v>0</v>
      </c>
      <c r="J389" s="56">
        <v>23200</v>
      </c>
      <c r="K389" s="56">
        <v>313200</v>
      </c>
      <c r="L389" s="64" t="s">
        <v>17238</v>
      </c>
      <c r="M389" s="6">
        <f>IFERROR(VLOOKUP(Table13[[#This Row],[Số hóa đơn]],'Chi tiết tt Mega gửi'!K:L,2,0),"")</f>
        <v>46063</v>
      </c>
      <c r="O389" s="32">
        <f>IF(Table13[[#This Row],[Phân loại]]="Tồn đầu kỳ",Table13[[#This Row],[Tổng giá trị]],0)</f>
        <v>0</v>
      </c>
      <c r="P389" s="7">
        <f>IF(Table13[[#This Row],[Số còn phải thu ĐK]]&lt;&gt;0,0,IF(Table13[[#This Row],[Phân loại]]="Bán hàng",Table13[[#This Row],[Tổng giá trị]],-Table13[[#This Row],[Tổng giá trị]]))</f>
        <v>-313200</v>
      </c>
      <c r="Q389" s="32">
        <f t="shared" si="54"/>
        <v>-313200</v>
      </c>
      <c r="R389" s="7">
        <f>Table13[[#This Row],[Số còn phải thu ĐK]]+Table13[[#This Row],[Giá Trị HD sau CK]]-Table13[[#This Row],[Số tiền đã thu]]</f>
        <v>0</v>
      </c>
      <c r="S389" s="6">
        <f>IF(Table13[[#This Row],[Ngày hóa đơn]]&lt;&gt;"",Table13[[#This Row],[Ngày hóa đơn]],IF(Table13[[#This Row],[Ngày hạch toán]]&lt;&gt;"",Table13[[#This Row],[Ngày hạch toán]],""))</f>
        <v>46048</v>
      </c>
      <c r="T389" s="7"/>
      <c r="U389" s="6">
        <f>IF(Table13[[#This Row],[Ngày tính CN]]="","",S389+T389)</f>
        <v>46048</v>
      </c>
      <c r="V389" s="32">
        <f ca="1">IF(Table13[[#This Row],[Hạn thanh toán]]="","",IF((U389-NOW())&lt;0,0,(U389-NOW())))</f>
        <v>0</v>
      </c>
      <c r="W389" s="32"/>
      <c r="X389" s="32" t="str">
        <f t="shared" ca="1" si="55"/>
        <v/>
      </c>
      <c r="Y389" s="2" t="str">
        <f t="shared" si="56"/>
        <v>Đã thanh toán</v>
      </c>
      <c r="Z389" s="42">
        <f t="shared" si="57"/>
        <v>46048</v>
      </c>
      <c r="AA389" s="42">
        <f t="shared" si="58"/>
        <v>46063</v>
      </c>
      <c r="AD389" s="2" t="str">
        <f>VLOOKUP($A389,MA_KH!$A:$Q,MA_KH!O$1,0)</f>
        <v>MEGA</v>
      </c>
      <c r="AE389" s="2" t="str">
        <f>VLOOKUP($A389,MA_KH!$A:$Q,MA_KH!P$1,0)</f>
        <v>CÔNG TY TNHH MM MEGA MARKET (VIỆT NAM)</v>
      </c>
      <c r="AG389" s="122" t="str">
        <f>Table13[[#This Row],[Số hóa đơn]]&amp;Table13[[#This Row],[Tổng giá trị]]</f>
        <v>00000040313200</v>
      </c>
    </row>
    <row r="390" spans="1:33" ht="25.5" hidden="1" customHeight="1">
      <c r="A390" s="54" t="s">
        <v>16290</v>
      </c>
      <c r="B390" s="54" t="s">
        <v>192</v>
      </c>
      <c r="C390" s="55" t="s">
        <v>17139</v>
      </c>
      <c r="D390" s="54" t="s">
        <v>17171</v>
      </c>
      <c r="E390" s="55">
        <v>46048</v>
      </c>
      <c r="F390" s="54" t="s">
        <v>19118</v>
      </c>
      <c r="G390" s="54" t="s">
        <v>17172</v>
      </c>
      <c r="H390" s="56">
        <v>453624</v>
      </c>
      <c r="I390" s="63">
        <v>0</v>
      </c>
      <c r="J390" s="56">
        <v>36290</v>
      </c>
      <c r="K390" s="56">
        <v>489914</v>
      </c>
      <c r="L390" s="64" t="s">
        <v>17238</v>
      </c>
      <c r="M390" s="6">
        <v>46063</v>
      </c>
      <c r="O390" s="32">
        <f>IF(Table13[[#This Row],[Phân loại]]="Tồn đầu kỳ",Table13[[#This Row],[Tổng giá trị]],0)</f>
        <v>0</v>
      </c>
      <c r="P390" s="7">
        <f>IF(Table13[[#This Row],[Số còn phải thu ĐK]]&lt;&gt;0,0,IF(Table13[[#This Row],[Phân loại]]="Bán hàng",Table13[[#This Row],[Tổng giá trị]],-Table13[[#This Row],[Tổng giá trị]]))</f>
        <v>-489914</v>
      </c>
      <c r="Q390" s="32">
        <f t="shared" si="54"/>
        <v>-489914</v>
      </c>
      <c r="R390" s="7">
        <f>Table13[[#This Row],[Số còn phải thu ĐK]]+Table13[[#This Row],[Giá Trị HD sau CK]]-Table13[[#This Row],[Số tiền đã thu]]</f>
        <v>0</v>
      </c>
      <c r="S390" s="6">
        <f>IF(Table13[[#This Row],[Ngày hóa đơn]]&lt;&gt;"",Table13[[#This Row],[Ngày hóa đơn]],IF(Table13[[#This Row],[Ngày hạch toán]]&lt;&gt;"",Table13[[#This Row],[Ngày hạch toán]],""))</f>
        <v>46048</v>
      </c>
      <c r="T390" s="7"/>
      <c r="U390" s="6">
        <f>IF(Table13[[#This Row],[Ngày tính CN]]="","",S390+T390)</f>
        <v>46048</v>
      </c>
      <c r="V390" s="32">
        <f ca="1">IF(Table13[[#This Row],[Hạn thanh toán]]="","",IF((U390-NOW())&lt;0,0,(U390-NOW())))</f>
        <v>0</v>
      </c>
      <c r="W390" s="32"/>
      <c r="X390" s="32" t="str">
        <f t="shared" ca="1" si="55"/>
        <v/>
      </c>
      <c r="Y390" s="2" t="str">
        <f t="shared" si="56"/>
        <v>Đã thanh toán</v>
      </c>
      <c r="Z390" s="42">
        <f t="shared" si="57"/>
        <v>46048</v>
      </c>
      <c r="AA390" s="42">
        <f t="shared" si="58"/>
        <v>46063</v>
      </c>
      <c r="AD390" s="2" t="str">
        <f>VLOOKUP($A390,MA_KH!$A:$Q,MA_KH!O$1,0)</f>
        <v>MEGA</v>
      </c>
      <c r="AE390" s="2" t="str">
        <f>VLOOKUP($A390,MA_KH!$A:$Q,MA_KH!P$1,0)</f>
        <v>CÔNG TY TNHH MM MEGA MARKET (VIỆT NAM)</v>
      </c>
      <c r="AG390" s="122" t="str">
        <f>Table13[[#This Row],[Số hóa đơn]]&amp;Table13[[#This Row],[Tổng giá trị]]</f>
        <v>00000013489914</v>
      </c>
    </row>
    <row r="391" spans="1:33" ht="25.5" hidden="1" customHeight="1">
      <c r="A391" s="54" t="s">
        <v>16307</v>
      </c>
      <c r="B391" s="54" t="s">
        <v>202</v>
      </c>
      <c r="C391" s="55" t="s">
        <v>17139</v>
      </c>
      <c r="D391" s="54" t="s">
        <v>17173</v>
      </c>
      <c r="E391" s="55">
        <v>46048</v>
      </c>
      <c r="F391" s="54" t="s">
        <v>19281</v>
      </c>
      <c r="G391" s="54" t="s">
        <v>17174</v>
      </c>
      <c r="H391" s="56">
        <v>775000</v>
      </c>
      <c r="I391" s="63">
        <v>0</v>
      </c>
      <c r="J391" s="56">
        <v>62000</v>
      </c>
      <c r="K391" s="56">
        <v>837000</v>
      </c>
      <c r="L391" s="64" t="s">
        <v>17238</v>
      </c>
      <c r="M391" s="6">
        <f>IFERROR(VLOOKUP(Table13[[#This Row],[Số hóa đơn]],'Chi tiết tt Mega gửi'!K:L,2,0),"")</f>
        <v>46063</v>
      </c>
      <c r="O391" s="32">
        <f>IF(Table13[[#This Row],[Phân loại]]="Tồn đầu kỳ",Table13[[#This Row],[Tổng giá trị]],0)</f>
        <v>0</v>
      </c>
      <c r="P391" s="7">
        <f>IF(Table13[[#This Row],[Số còn phải thu ĐK]]&lt;&gt;0,0,IF(Table13[[#This Row],[Phân loại]]="Bán hàng",Table13[[#This Row],[Tổng giá trị]],-Table13[[#This Row],[Tổng giá trị]]))</f>
        <v>-837000</v>
      </c>
      <c r="Q391" s="32">
        <f t="shared" si="54"/>
        <v>-837000</v>
      </c>
      <c r="R391" s="7">
        <f>Table13[[#This Row],[Số còn phải thu ĐK]]+Table13[[#This Row],[Giá Trị HD sau CK]]-Table13[[#This Row],[Số tiền đã thu]]</f>
        <v>0</v>
      </c>
      <c r="S391" s="6">
        <f>IF(Table13[[#This Row],[Ngày hóa đơn]]&lt;&gt;"",Table13[[#This Row],[Ngày hóa đơn]],IF(Table13[[#This Row],[Ngày hạch toán]]&lt;&gt;"",Table13[[#This Row],[Ngày hạch toán]],""))</f>
        <v>46048</v>
      </c>
      <c r="T391" s="7"/>
      <c r="U391" s="6">
        <f>IF(Table13[[#This Row],[Ngày tính CN]]="","",S391+T391)</f>
        <v>46048</v>
      </c>
      <c r="V391" s="32">
        <f ca="1">IF(Table13[[#This Row],[Hạn thanh toán]]="","",IF((U391-NOW())&lt;0,0,(U391-NOW())))</f>
        <v>0</v>
      </c>
      <c r="W391" s="32"/>
      <c r="X391" s="32" t="str">
        <f t="shared" ca="1" si="55"/>
        <v/>
      </c>
      <c r="Y391" s="2" t="str">
        <f t="shared" si="56"/>
        <v>Đã thanh toán</v>
      </c>
      <c r="Z391" s="42">
        <f t="shared" si="57"/>
        <v>46048</v>
      </c>
      <c r="AA391" s="42">
        <f t="shared" si="58"/>
        <v>46063</v>
      </c>
      <c r="AD391" s="2" t="str">
        <f>VLOOKUP($A391,MA_KH!$A:$Q,MA_KH!O$1,0)</f>
        <v>MEGA</v>
      </c>
      <c r="AE391" s="2" t="str">
        <f>VLOOKUP($A391,MA_KH!$A:$Q,MA_KH!P$1,0)</f>
        <v>CÔNG TY TNHH MM MEGA MARKET (VIỆT NAM)</v>
      </c>
      <c r="AG391" s="122" t="str">
        <f>Table13[[#This Row],[Số hóa đơn]]&amp;Table13[[#This Row],[Tổng giá trị]]</f>
        <v>00000021837000</v>
      </c>
    </row>
    <row r="392" spans="1:33" ht="25.5" hidden="1" customHeight="1">
      <c r="A392" s="54" t="s">
        <v>16307</v>
      </c>
      <c r="B392" s="54" t="s">
        <v>202</v>
      </c>
      <c r="C392" s="55" t="s">
        <v>17139</v>
      </c>
      <c r="D392" s="54" t="s">
        <v>17175</v>
      </c>
      <c r="E392" s="55">
        <v>46048</v>
      </c>
      <c r="F392" s="54" t="s">
        <v>19282</v>
      </c>
      <c r="G392" s="54" t="s">
        <v>17174</v>
      </c>
      <c r="H392" s="56">
        <v>695198</v>
      </c>
      <c r="I392" s="63">
        <v>0</v>
      </c>
      <c r="J392" s="56">
        <v>55617</v>
      </c>
      <c r="K392" s="56">
        <v>750815</v>
      </c>
      <c r="L392" s="64" t="s">
        <v>17238</v>
      </c>
      <c r="M392" s="6">
        <f>IFERROR(VLOOKUP(Table13[[#This Row],[Số hóa đơn]],'Chi tiết tt Mega gửi'!K:L,2,0),"")</f>
        <v>46063</v>
      </c>
      <c r="O392" s="32">
        <f>IF(Table13[[#This Row],[Phân loại]]="Tồn đầu kỳ",Table13[[#This Row],[Tổng giá trị]],0)</f>
        <v>0</v>
      </c>
      <c r="P392" s="7">
        <f>IF(Table13[[#This Row],[Số còn phải thu ĐK]]&lt;&gt;0,0,IF(Table13[[#This Row],[Phân loại]]="Bán hàng",Table13[[#This Row],[Tổng giá trị]],-Table13[[#This Row],[Tổng giá trị]]))</f>
        <v>-750815</v>
      </c>
      <c r="Q392" s="32">
        <f t="shared" si="54"/>
        <v>-750815</v>
      </c>
      <c r="R392" s="7">
        <f>Table13[[#This Row],[Số còn phải thu ĐK]]+Table13[[#This Row],[Giá Trị HD sau CK]]-Table13[[#This Row],[Số tiền đã thu]]</f>
        <v>0</v>
      </c>
      <c r="S392" s="6">
        <f>IF(Table13[[#This Row],[Ngày hóa đơn]]&lt;&gt;"",Table13[[#This Row],[Ngày hóa đơn]],IF(Table13[[#This Row],[Ngày hạch toán]]&lt;&gt;"",Table13[[#This Row],[Ngày hạch toán]],""))</f>
        <v>46048</v>
      </c>
      <c r="T392" s="7"/>
      <c r="U392" s="6">
        <f>IF(Table13[[#This Row],[Ngày tính CN]]="","",S392+T392)</f>
        <v>46048</v>
      </c>
      <c r="V392" s="32">
        <f ca="1">IF(Table13[[#This Row],[Hạn thanh toán]]="","",IF((U392-NOW())&lt;0,0,(U392-NOW())))</f>
        <v>0</v>
      </c>
      <c r="W392" s="32"/>
      <c r="X392" s="32" t="str">
        <f t="shared" ca="1" si="55"/>
        <v/>
      </c>
      <c r="Y392" s="2" t="str">
        <f t="shared" si="56"/>
        <v>Đã thanh toán</v>
      </c>
      <c r="Z392" s="42">
        <f t="shared" si="57"/>
        <v>46048</v>
      </c>
      <c r="AA392" s="42">
        <f t="shared" si="58"/>
        <v>46063</v>
      </c>
      <c r="AD392" s="2" t="str">
        <f>VLOOKUP($A392,MA_KH!$A:$Q,MA_KH!O$1,0)</f>
        <v>MEGA</v>
      </c>
      <c r="AE392" s="2" t="str">
        <f>VLOOKUP($A392,MA_KH!$A:$Q,MA_KH!P$1,0)</f>
        <v>CÔNG TY TNHH MM MEGA MARKET (VIỆT NAM)</v>
      </c>
      <c r="AG392" s="122" t="str">
        <f>Table13[[#This Row],[Số hóa đơn]]&amp;Table13[[#This Row],[Tổng giá trị]]</f>
        <v>00000024750815</v>
      </c>
    </row>
    <row r="393" spans="1:33" ht="25.5" hidden="1" customHeight="1">
      <c r="A393" s="54" t="s">
        <v>16288</v>
      </c>
      <c r="B393" s="54" t="s">
        <v>294</v>
      </c>
      <c r="C393" s="55" t="s">
        <v>17139</v>
      </c>
      <c r="D393" s="54" t="s">
        <v>17176</v>
      </c>
      <c r="E393" s="55">
        <v>46048</v>
      </c>
      <c r="F393" s="54" t="s">
        <v>19283</v>
      </c>
      <c r="G393" s="54" t="s">
        <v>17177</v>
      </c>
      <c r="H393" s="56">
        <v>1115750</v>
      </c>
      <c r="I393" s="63">
        <v>0</v>
      </c>
      <c r="J393" s="56">
        <v>89260</v>
      </c>
      <c r="K393" s="56">
        <v>1205010</v>
      </c>
      <c r="L393" s="64" t="s">
        <v>17238</v>
      </c>
      <c r="M393" s="6">
        <f>IFERROR(VLOOKUP(Table13[[#This Row],[Số hóa đơn]],'Chi tiết tt Mega gửi'!K:L,2,0),"")</f>
        <v>46063</v>
      </c>
      <c r="O393" s="32">
        <f>IF(Table13[[#This Row],[Phân loại]]="Tồn đầu kỳ",Table13[[#This Row],[Tổng giá trị]],0)</f>
        <v>0</v>
      </c>
      <c r="P393" s="7">
        <f>IF(Table13[[#This Row],[Số còn phải thu ĐK]]&lt;&gt;0,0,IF(Table13[[#This Row],[Phân loại]]="Bán hàng",Table13[[#This Row],[Tổng giá trị]],-Table13[[#This Row],[Tổng giá trị]]))</f>
        <v>-1205010</v>
      </c>
      <c r="Q393" s="32">
        <f t="shared" si="54"/>
        <v>-1205010</v>
      </c>
      <c r="R393" s="7">
        <f>Table13[[#This Row],[Số còn phải thu ĐK]]+Table13[[#This Row],[Giá Trị HD sau CK]]-Table13[[#This Row],[Số tiền đã thu]]</f>
        <v>0</v>
      </c>
      <c r="S393" s="6">
        <f>IF(Table13[[#This Row],[Ngày hóa đơn]]&lt;&gt;"",Table13[[#This Row],[Ngày hóa đơn]],IF(Table13[[#This Row],[Ngày hạch toán]]&lt;&gt;"",Table13[[#This Row],[Ngày hạch toán]],""))</f>
        <v>46048</v>
      </c>
      <c r="T393" s="7"/>
      <c r="U393" s="6">
        <f>IF(Table13[[#This Row],[Ngày tính CN]]="","",S393+T393)</f>
        <v>46048</v>
      </c>
      <c r="V393" s="32">
        <f ca="1">IF(Table13[[#This Row],[Hạn thanh toán]]="","",IF((U393-NOW())&lt;0,0,(U393-NOW())))</f>
        <v>0</v>
      </c>
      <c r="W393" s="32"/>
      <c r="X393" s="32" t="str">
        <f t="shared" ca="1" si="55"/>
        <v/>
      </c>
      <c r="Y393" s="2" t="str">
        <f t="shared" si="56"/>
        <v>Đã thanh toán</v>
      </c>
      <c r="Z393" s="42">
        <f t="shared" si="57"/>
        <v>46048</v>
      </c>
      <c r="AA393" s="42">
        <f t="shared" si="58"/>
        <v>46063</v>
      </c>
      <c r="AD393" s="2" t="str">
        <f>VLOOKUP($A393,MA_KH!$A:$Q,MA_KH!O$1,0)</f>
        <v>MEGA</v>
      </c>
      <c r="AE393" s="2" t="str">
        <f>VLOOKUP($A393,MA_KH!$A:$Q,MA_KH!P$1,0)</f>
        <v>CÔNG TY TNHH MM MEGA MARKET (VIỆT NAM)</v>
      </c>
      <c r="AG393" s="122" t="str">
        <f>Table13[[#This Row],[Số hóa đơn]]&amp;Table13[[#This Row],[Tổng giá trị]]</f>
        <v>000000261205010</v>
      </c>
    </row>
    <row r="394" spans="1:33" ht="25.5" hidden="1" customHeight="1">
      <c r="A394" s="54" t="s">
        <v>16288</v>
      </c>
      <c r="B394" s="54" t="s">
        <v>294</v>
      </c>
      <c r="C394" s="55" t="s">
        <v>17139</v>
      </c>
      <c r="D394" s="54" t="s">
        <v>17178</v>
      </c>
      <c r="E394" s="55">
        <v>46048</v>
      </c>
      <c r="F394" s="54" t="s">
        <v>19284</v>
      </c>
      <c r="G394" s="54" t="s">
        <v>17177</v>
      </c>
      <c r="H394" s="56">
        <v>428820</v>
      </c>
      <c r="I394" s="63">
        <v>0</v>
      </c>
      <c r="J394" s="56">
        <v>34306</v>
      </c>
      <c r="K394" s="56">
        <v>463126</v>
      </c>
      <c r="L394" s="64" t="s">
        <v>17238</v>
      </c>
      <c r="M394" s="6">
        <f>IFERROR(VLOOKUP(Table13[[#This Row],[Số hóa đơn]],'Chi tiết tt Mega gửi'!K:L,2,0),"")</f>
        <v>46063</v>
      </c>
      <c r="O394" s="32">
        <f>IF(Table13[[#This Row],[Phân loại]]="Tồn đầu kỳ",Table13[[#This Row],[Tổng giá trị]],0)</f>
        <v>0</v>
      </c>
      <c r="P394" s="7">
        <f>IF(Table13[[#This Row],[Số còn phải thu ĐK]]&lt;&gt;0,0,IF(Table13[[#This Row],[Phân loại]]="Bán hàng",Table13[[#This Row],[Tổng giá trị]],-Table13[[#This Row],[Tổng giá trị]]))</f>
        <v>-463126</v>
      </c>
      <c r="Q394" s="32">
        <f t="shared" si="54"/>
        <v>-463126</v>
      </c>
      <c r="R394" s="7">
        <f>Table13[[#This Row],[Số còn phải thu ĐK]]+Table13[[#This Row],[Giá Trị HD sau CK]]-Table13[[#This Row],[Số tiền đã thu]]</f>
        <v>0</v>
      </c>
      <c r="S394" s="6">
        <f>IF(Table13[[#This Row],[Ngày hóa đơn]]&lt;&gt;"",Table13[[#This Row],[Ngày hóa đơn]],IF(Table13[[#This Row],[Ngày hạch toán]]&lt;&gt;"",Table13[[#This Row],[Ngày hạch toán]],""))</f>
        <v>46048</v>
      </c>
      <c r="T394" s="7"/>
      <c r="U394" s="6">
        <f>IF(Table13[[#This Row],[Ngày tính CN]]="","",S394+T394)</f>
        <v>46048</v>
      </c>
      <c r="V394" s="32">
        <f ca="1">IF(Table13[[#This Row],[Hạn thanh toán]]="","",IF((U394-NOW())&lt;0,0,(U394-NOW())))</f>
        <v>0</v>
      </c>
      <c r="W394" s="32"/>
      <c r="X394" s="32" t="str">
        <f t="shared" ca="1" si="55"/>
        <v/>
      </c>
      <c r="Y394" s="2" t="str">
        <f t="shared" si="56"/>
        <v>Đã thanh toán</v>
      </c>
      <c r="Z394" s="42">
        <f t="shared" si="57"/>
        <v>46048</v>
      </c>
      <c r="AA394" s="42">
        <f t="shared" si="58"/>
        <v>46063</v>
      </c>
      <c r="AD394" s="2" t="str">
        <f>VLOOKUP($A394,MA_KH!$A:$Q,MA_KH!O$1,0)</f>
        <v>MEGA</v>
      </c>
      <c r="AE394" s="2" t="str">
        <f>VLOOKUP($A394,MA_KH!$A:$Q,MA_KH!P$1,0)</f>
        <v>CÔNG TY TNHH MM MEGA MARKET (VIỆT NAM)</v>
      </c>
      <c r="AG394" s="122" t="str">
        <f>Table13[[#This Row],[Số hóa đơn]]&amp;Table13[[#This Row],[Tổng giá trị]]</f>
        <v>00000029463126</v>
      </c>
    </row>
    <row r="395" spans="1:33" ht="25.5" hidden="1" customHeight="1">
      <c r="A395" s="54" t="s">
        <v>16309</v>
      </c>
      <c r="B395" s="54" t="s">
        <v>255</v>
      </c>
      <c r="C395" s="55" t="s">
        <v>17139</v>
      </c>
      <c r="D395" s="54" t="s">
        <v>17179</v>
      </c>
      <c r="E395" s="55">
        <v>46048</v>
      </c>
      <c r="F395" s="54" t="s">
        <v>19285</v>
      </c>
      <c r="G395" s="54" t="s">
        <v>16884</v>
      </c>
      <c r="H395" s="56">
        <v>710000</v>
      </c>
      <c r="I395" s="63">
        <v>0</v>
      </c>
      <c r="J395" s="56">
        <v>56800</v>
      </c>
      <c r="K395" s="56">
        <v>766800</v>
      </c>
      <c r="L395" s="64" t="s">
        <v>17238</v>
      </c>
      <c r="M395" s="6">
        <f>IFERROR(VLOOKUP(Table13[[#This Row],[Số hóa đơn]],'Chi tiết tt Mega gửi'!K:L,2,0),"")</f>
        <v>46063</v>
      </c>
      <c r="O395" s="32">
        <f>IF(Table13[[#This Row],[Phân loại]]="Tồn đầu kỳ",Table13[[#This Row],[Tổng giá trị]],0)</f>
        <v>0</v>
      </c>
      <c r="P395" s="7">
        <f>IF(Table13[[#This Row],[Số còn phải thu ĐK]]&lt;&gt;0,0,IF(Table13[[#This Row],[Phân loại]]="Bán hàng",Table13[[#This Row],[Tổng giá trị]],-Table13[[#This Row],[Tổng giá trị]]))</f>
        <v>-766800</v>
      </c>
      <c r="Q395" s="32">
        <f t="shared" si="54"/>
        <v>-766800</v>
      </c>
      <c r="R395" s="7">
        <f>Table13[[#This Row],[Số còn phải thu ĐK]]+Table13[[#This Row],[Giá Trị HD sau CK]]-Table13[[#This Row],[Số tiền đã thu]]</f>
        <v>0</v>
      </c>
      <c r="S395" s="6">
        <f>IF(Table13[[#This Row],[Ngày hóa đơn]]&lt;&gt;"",Table13[[#This Row],[Ngày hóa đơn]],IF(Table13[[#This Row],[Ngày hạch toán]]&lt;&gt;"",Table13[[#This Row],[Ngày hạch toán]],""))</f>
        <v>46048</v>
      </c>
      <c r="T395" s="7"/>
      <c r="U395" s="6">
        <f>IF(Table13[[#This Row],[Ngày tính CN]]="","",S395+T395)</f>
        <v>46048</v>
      </c>
      <c r="V395" s="32">
        <f ca="1">IF(Table13[[#This Row],[Hạn thanh toán]]="","",IF((U395-NOW())&lt;0,0,(U395-NOW())))</f>
        <v>0</v>
      </c>
      <c r="W395" s="32"/>
      <c r="X395" s="32" t="str">
        <f t="shared" ca="1" si="55"/>
        <v/>
      </c>
      <c r="Y395" s="2" t="str">
        <f t="shared" si="56"/>
        <v>Đã thanh toán</v>
      </c>
      <c r="Z395" s="42">
        <f t="shared" si="57"/>
        <v>46048</v>
      </c>
      <c r="AA395" s="42">
        <f t="shared" si="58"/>
        <v>46063</v>
      </c>
      <c r="AD395" s="2" t="str">
        <f>VLOOKUP($A395,MA_KH!$A:$Q,MA_KH!O$1,0)</f>
        <v>MEGA</v>
      </c>
      <c r="AE395" s="2" t="str">
        <f>VLOOKUP($A395,MA_KH!$A:$Q,MA_KH!P$1,0)</f>
        <v>CÔNG TY TNHH MM MEGA MARKET (VIỆT NAM)</v>
      </c>
      <c r="AG395" s="122" t="str">
        <f>Table13[[#This Row],[Số hóa đơn]]&amp;Table13[[#This Row],[Tổng giá trị]]</f>
        <v>00000011766800</v>
      </c>
    </row>
    <row r="396" spans="1:33" ht="25.5" customHeight="1">
      <c r="A396" s="54" t="s">
        <v>16294</v>
      </c>
      <c r="B396" s="54" t="s">
        <v>259</v>
      </c>
      <c r="C396" s="55" t="s">
        <v>17064</v>
      </c>
      <c r="D396" s="54" t="s">
        <v>17180</v>
      </c>
      <c r="E396" s="55">
        <f>IFERROR(VLOOKUP(AG396,Sheet3!B:F,5,0),Table1[[#This Row],[Ngày hạch toán]])</f>
        <v>46049</v>
      </c>
      <c r="F396" s="54" t="s">
        <v>19286</v>
      </c>
      <c r="G396" s="54" t="s">
        <v>17181</v>
      </c>
      <c r="H396" s="56">
        <v>23813200</v>
      </c>
      <c r="I396" s="63">
        <v>0</v>
      </c>
      <c r="J396" s="56">
        <v>1905056</v>
      </c>
      <c r="K396" s="56">
        <v>25718256</v>
      </c>
      <c r="L396" s="64" t="s">
        <v>17236</v>
      </c>
      <c r="M396" s="6">
        <f>IFERROR(VLOOKUP(Table13[[#This Row],[Số hóa đơn]],'Chi tiết tt Mega gửi'!K:L,2,0),"")</f>
        <v>46091</v>
      </c>
      <c r="O396" s="32">
        <f>IF(Table13[[#This Row],[Phân loại]]="Tồn đầu kỳ",Table13[[#This Row],[Tổng giá trị]],0)</f>
        <v>0</v>
      </c>
      <c r="P396" s="7">
        <f>IF(Table13[[#This Row],[Số còn phải thu ĐK]]&lt;&gt;0,0,IF(Table13[[#This Row],[Phân loại]]="Bán hàng",Table13[[#This Row],[Tổng giá trị]],-Table13[[#This Row],[Tổng giá trị]]))</f>
        <v>25718256</v>
      </c>
      <c r="Q396" s="32">
        <f t="shared" si="54"/>
        <v>25718256</v>
      </c>
      <c r="R396" s="7">
        <f>Table13[[#This Row],[Số còn phải thu ĐK]]+Table13[[#This Row],[Giá Trị HD sau CK]]-Table13[[#This Row],[Số tiền đã thu]]</f>
        <v>0</v>
      </c>
      <c r="S396" s="6">
        <f>IF(Table13[[#This Row],[Ngày hóa đơn]]&lt;&gt;"",Table13[[#This Row],[Ngày hóa đơn]],IF(Table13[[#This Row],[Ngày hạch toán]]&lt;&gt;"",Table13[[#This Row],[Ngày hạch toán]],""))</f>
        <v>46049</v>
      </c>
      <c r="T396" s="7"/>
      <c r="U396" s="6">
        <f>IF(Table13[[#This Row],[Ngày tính CN]]="","",S396+T396)</f>
        <v>46049</v>
      </c>
      <c r="V396" s="32">
        <f ca="1">IF(Table13[[#This Row],[Hạn thanh toán]]="","",IF((U396-NOW())&lt;0,0,(U396-NOW())))</f>
        <v>0</v>
      </c>
      <c r="W396" s="32"/>
      <c r="X396" s="32" t="str">
        <f t="shared" ca="1" si="55"/>
        <v/>
      </c>
      <c r="Y396" s="2" t="str">
        <f t="shared" si="56"/>
        <v>Đã thanh toán</v>
      </c>
      <c r="Z396" s="42">
        <f t="shared" si="57"/>
        <v>46049</v>
      </c>
      <c r="AA396" s="42">
        <f t="shared" si="58"/>
        <v>46091</v>
      </c>
      <c r="AD396" s="2" t="str">
        <f>VLOOKUP($A396,MA_KH!$A:$Q,MA_KH!O$1,0)</f>
        <v>MEGA</v>
      </c>
      <c r="AE396" s="2" t="str">
        <f>VLOOKUP($A396,MA_KH!$A:$Q,MA_KH!P$1,0)</f>
        <v>CÔNG TY TNHH MM MEGA MARKET (VIỆT NAM)</v>
      </c>
      <c r="AG396" s="122" t="str">
        <f>Table13[[#This Row],[Số hóa đơn]]&amp;Table13[[#This Row],[Tổng giá trị]]</f>
        <v>0000721425718256</v>
      </c>
    </row>
    <row r="397" spans="1:33" ht="25.5" customHeight="1">
      <c r="A397" s="54" t="s">
        <v>16294</v>
      </c>
      <c r="B397" s="54" t="s">
        <v>259</v>
      </c>
      <c r="C397" s="55" t="s">
        <v>17064</v>
      </c>
      <c r="D397" s="54" t="s">
        <v>17182</v>
      </c>
      <c r="E397" s="55">
        <f>IFERROR(VLOOKUP(AG397,Sheet3!B:F,5,0),Table1[[#This Row],[Ngày hạch toán]])</f>
        <v>46049</v>
      </c>
      <c r="F397" s="54" t="s">
        <v>19287</v>
      </c>
      <c r="G397" s="54" t="s">
        <v>17183</v>
      </c>
      <c r="H397" s="56">
        <v>2381320</v>
      </c>
      <c r="I397" s="63">
        <v>0</v>
      </c>
      <c r="J397" s="56">
        <v>190506</v>
      </c>
      <c r="K397" s="56">
        <v>2571826</v>
      </c>
      <c r="L397" s="64" t="s">
        <v>17236</v>
      </c>
      <c r="M397" s="6">
        <f>IFERROR(VLOOKUP(Table13[[#This Row],[Số hóa đơn]],'Chi tiết tt Mega gửi'!K:L,2,0),"")</f>
        <v>46091</v>
      </c>
      <c r="O397" s="32">
        <f>IF(Table13[[#This Row],[Phân loại]]="Tồn đầu kỳ",Table13[[#This Row],[Tổng giá trị]],0)</f>
        <v>0</v>
      </c>
      <c r="P397" s="7">
        <f>IF(Table13[[#This Row],[Số còn phải thu ĐK]]&lt;&gt;0,0,IF(Table13[[#This Row],[Phân loại]]="Bán hàng",Table13[[#This Row],[Tổng giá trị]],-Table13[[#This Row],[Tổng giá trị]]))</f>
        <v>2571826</v>
      </c>
      <c r="Q397" s="32">
        <f t="shared" si="54"/>
        <v>2571826</v>
      </c>
      <c r="R397" s="7">
        <f>Table13[[#This Row],[Số còn phải thu ĐK]]+Table13[[#This Row],[Giá Trị HD sau CK]]-Table13[[#This Row],[Số tiền đã thu]]</f>
        <v>0</v>
      </c>
      <c r="S397" s="6">
        <f>IF(Table13[[#This Row],[Ngày hóa đơn]]&lt;&gt;"",Table13[[#This Row],[Ngày hóa đơn]],IF(Table13[[#This Row],[Ngày hạch toán]]&lt;&gt;"",Table13[[#This Row],[Ngày hạch toán]],""))</f>
        <v>46049</v>
      </c>
      <c r="T397" s="7"/>
      <c r="U397" s="6">
        <f>IF(Table13[[#This Row],[Ngày tính CN]]="","",S397+T397)</f>
        <v>46049</v>
      </c>
      <c r="V397" s="32">
        <f ca="1">IF(Table13[[#This Row],[Hạn thanh toán]]="","",IF((U397-NOW())&lt;0,0,(U397-NOW())))</f>
        <v>0</v>
      </c>
      <c r="W397" s="32"/>
      <c r="X397" s="32" t="str">
        <f t="shared" ca="1" si="55"/>
        <v/>
      </c>
      <c r="Y397" s="2" t="str">
        <f t="shared" si="56"/>
        <v>Đã thanh toán</v>
      </c>
      <c r="Z397" s="42">
        <f t="shared" si="57"/>
        <v>46049</v>
      </c>
      <c r="AA397" s="42">
        <f t="shared" si="58"/>
        <v>46091</v>
      </c>
      <c r="AD397" s="2" t="str">
        <f>VLOOKUP($A397,MA_KH!$A:$Q,MA_KH!O$1,0)</f>
        <v>MEGA</v>
      </c>
      <c r="AE397" s="2" t="str">
        <f>VLOOKUP($A397,MA_KH!$A:$Q,MA_KH!P$1,0)</f>
        <v>CÔNG TY TNHH MM MEGA MARKET (VIỆT NAM)</v>
      </c>
      <c r="AG397" s="122" t="str">
        <f>Table13[[#This Row],[Số hóa đơn]]&amp;Table13[[#This Row],[Tổng giá trị]]</f>
        <v>000072152571826</v>
      </c>
    </row>
    <row r="398" spans="1:33" ht="25.5" customHeight="1">
      <c r="A398" s="54" t="s">
        <v>16300</v>
      </c>
      <c r="B398" s="54" t="s">
        <v>7238</v>
      </c>
      <c r="C398" s="55" t="s">
        <v>17064</v>
      </c>
      <c r="D398" s="54" t="s">
        <v>17184</v>
      </c>
      <c r="E398" s="55">
        <f>IFERROR(VLOOKUP(AG398,Sheet3!B:F,5,0),Table1[[#This Row],[Ngày hạch toán]])</f>
        <v>46049</v>
      </c>
      <c r="F398" s="54" t="s">
        <v>19288</v>
      </c>
      <c r="G398" s="54" t="s">
        <v>17185</v>
      </c>
      <c r="H398" s="56">
        <v>3747320</v>
      </c>
      <c r="I398" s="63">
        <v>0</v>
      </c>
      <c r="J398" s="56">
        <v>299786</v>
      </c>
      <c r="K398" s="56">
        <v>4047106</v>
      </c>
      <c r="L398" s="64" t="s">
        <v>17236</v>
      </c>
      <c r="M398" s="6">
        <f>IFERROR(VLOOKUP(Table13[[#This Row],[Số hóa đơn]],'Chi tiết tt Mega gửi'!K:L,2,0),"")</f>
        <v>46091</v>
      </c>
      <c r="O398" s="32">
        <f>IF(Table13[[#This Row],[Phân loại]]="Tồn đầu kỳ",Table13[[#This Row],[Tổng giá trị]],0)</f>
        <v>0</v>
      </c>
      <c r="P398" s="7">
        <f>IF(Table13[[#This Row],[Số còn phải thu ĐK]]&lt;&gt;0,0,IF(Table13[[#This Row],[Phân loại]]="Bán hàng",Table13[[#This Row],[Tổng giá trị]],-Table13[[#This Row],[Tổng giá trị]]))</f>
        <v>4047106</v>
      </c>
      <c r="Q398" s="32">
        <f t="shared" si="54"/>
        <v>4047106</v>
      </c>
      <c r="R398" s="7">
        <f>Table13[[#This Row],[Số còn phải thu ĐK]]+Table13[[#This Row],[Giá Trị HD sau CK]]-Table13[[#This Row],[Số tiền đã thu]]</f>
        <v>0</v>
      </c>
      <c r="S398" s="6">
        <f>IF(Table13[[#This Row],[Ngày hóa đơn]]&lt;&gt;"",Table13[[#This Row],[Ngày hóa đơn]],IF(Table13[[#This Row],[Ngày hạch toán]]&lt;&gt;"",Table13[[#This Row],[Ngày hạch toán]],""))</f>
        <v>46049</v>
      </c>
      <c r="T398" s="7"/>
      <c r="U398" s="6">
        <f>IF(Table13[[#This Row],[Ngày tính CN]]="","",S398+T398)</f>
        <v>46049</v>
      </c>
      <c r="V398" s="32">
        <f ca="1">IF(Table13[[#This Row],[Hạn thanh toán]]="","",IF((U398-NOW())&lt;0,0,(U398-NOW())))</f>
        <v>0</v>
      </c>
      <c r="W398" s="32"/>
      <c r="X398" s="32" t="str">
        <f t="shared" ca="1" si="55"/>
        <v/>
      </c>
      <c r="Y398" s="2" t="str">
        <f t="shared" si="56"/>
        <v>Đã thanh toán</v>
      </c>
      <c r="Z398" s="42">
        <f t="shared" si="57"/>
        <v>46049</v>
      </c>
      <c r="AA398" s="42">
        <f t="shared" si="58"/>
        <v>46091</v>
      </c>
      <c r="AD398" s="2" t="str">
        <f>VLOOKUP($A398,MA_KH!$A:$Q,MA_KH!O$1,0)</f>
        <v>MEGA</v>
      </c>
      <c r="AE398" s="2" t="str">
        <f>VLOOKUP($A398,MA_KH!$A:$Q,MA_KH!P$1,0)</f>
        <v>CÔNG TY TNHH MM MEGA MARKET (VIỆT NAM)</v>
      </c>
      <c r="AG398" s="122" t="str">
        <f>Table13[[#This Row],[Số hóa đơn]]&amp;Table13[[#This Row],[Tổng giá trị]]</f>
        <v>000072164047106</v>
      </c>
    </row>
    <row r="399" spans="1:33" ht="25.5" customHeight="1">
      <c r="A399" s="54" t="s">
        <v>16303</v>
      </c>
      <c r="B399" s="54" t="s">
        <v>102</v>
      </c>
      <c r="C399" s="55" t="s">
        <v>17064</v>
      </c>
      <c r="D399" s="54" t="s">
        <v>17186</v>
      </c>
      <c r="E399" s="55">
        <f>IFERROR(VLOOKUP(AG399,Sheet3!B:F,5,0),Table1[[#This Row],[Ngày hạch toán]])</f>
        <v>46049</v>
      </c>
      <c r="F399" s="54" t="s">
        <v>19289</v>
      </c>
      <c r="G399" s="54" t="s">
        <v>17187</v>
      </c>
      <c r="H399" s="56">
        <v>5912070</v>
      </c>
      <c r="I399" s="63">
        <v>0</v>
      </c>
      <c r="J399" s="56">
        <v>472966</v>
      </c>
      <c r="K399" s="56">
        <v>6385036</v>
      </c>
      <c r="L399" s="64" t="s">
        <v>17236</v>
      </c>
      <c r="M399" s="6">
        <f>IFERROR(VLOOKUP(Table13[[#This Row],[Số hóa đơn]],'Chi tiết tt Mega gửi'!K:L,2,0),"")</f>
        <v>46091</v>
      </c>
      <c r="O399" s="32">
        <f>IF(Table13[[#This Row],[Phân loại]]="Tồn đầu kỳ",Table13[[#This Row],[Tổng giá trị]],0)</f>
        <v>0</v>
      </c>
      <c r="P399" s="7">
        <f>IF(Table13[[#This Row],[Số còn phải thu ĐK]]&lt;&gt;0,0,IF(Table13[[#This Row],[Phân loại]]="Bán hàng",Table13[[#This Row],[Tổng giá trị]],-Table13[[#This Row],[Tổng giá trị]]))</f>
        <v>6385036</v>
      </c>
      <c r="Q399" s="32">
        <f t="shared" si="54"/>
        <v>6385036</v>
      </c>
      <c r="R399" s="7">
        <f>Table13[[#This Row],[Số còn phải thu ĐK]]+Table13[[#This Row],[Giá Trị HD sau CK]]-Table13[[#This Row],[Số tiền đã thu]]</f>
        <v>0</v>
      </c>
      <c r="S399" s="6">
        <f>IF(Table13[[#This Row],[Ngày hóa đơn]]&lt;&gt;"",Table13[[#This Row],[Ngày hóa đơn]],IF(Table13[[#This Row],[Ngày hạch toán]]&lt;&gt;"",Table13[[#This Row],[Ngày hạch toán]],""))</f>
        <v>46049</v>
      </c>
      <c r="T399" s="7"/>
      <c r="U399" s="6">
        <f>IF(Table13[[#This Row],[Ngày tính CN]]="","",S399+T399)</f>
        <v>46049</v>
      </c>
      <c r="V399" s="32">
        <f ca="1">IF(Table13[[#This Row],[Hạn thanh toán]]="","",IF((U399-NOW())&lt;0,0,(U399-NOW())))</f>
        <v>0</v>
      </c>
      <c r="W399" s="32"/>
      <c r="X399" s="32" t="str">
        <f t="shared" ca="1" si="55"/>
        <v/>
      </c>
      <c r="Y399" s="2" t="str">
        <f t="shared" si="56"/>
        <v>Đã thanh toán</v>
      </c>
      <c r="Z399" s="42">
        <f t="shared" si="57"/>
        <v>46049</v>
      </c>
      <c r="AA399" s="42">
        <f t="shared" si="58"/>
        <v>46091</v>
      </c>
      <c r="AD399" s="2" t="str">
        <f>VLOOKUP($A399,MA_KH!$A:$Q,MA_KH!O$1,0)</f>
        <v>MEGA</v>
      </c>
      <c r="AE399" s="2" t="str">
        <f>VLOOKUP($A399,MA_KH!$A:$Q,MA_KH!P$1,0)</f>
        <v>CÔNG TY TNHH MM MEGA MARKET (VIỆT NAM)</v>
      </c>
      <c r="AG399" s="122" t="str">
        <f>Table13[[#This Row],[Số hóa đơn]]&amp;Table13[[#This Row],[Tổng giá trị]]</f>
        <v>000082876385036</v>
      </c>
    </row>
    <row r="400" spans="1:33" ht="25.5" customHeight="1">
      <c r="A400" s="54" t="s">
        <v>16303</v>
      </c>
      <c r="B400" s="54" t="s">
        <v>102</v>
      </c>
      <c r="C400" s="55" t="s">
        <v>17064</v>
      </c>
      <c r="D400" s="54" t="s">
        <v>17188</v>
      </c>
      <c r="E400" s="55">
        <f>IFERROR(VLOOKUP(AG400,Sheet3!B:F,5,0),Table1[[#This Row],[Ngày hạch toán]])</f>
        <v>46049</v>
      </c>
      <c r="F400" s="54" t="s">
        <v>19290</v>
      </c>
      <c r="G400" s="54" t="s">
        <v>17189</v>
      </c>
      <c r="H400" s="56">
        <v>5607210</v>
      </c>
      <c r="I400" s="63">
        <v>0</v>
      </c>
      <c r="J400" s="56">
        <v>448577</v>
      </c>
      <c r="K400" s="56">
        <v>6055787</v>
      </c>
      <c r="L400" s="64" t="s">
        <v>17236</v>
      </c>
      <c r="M400" s="6">
        <f>IFERROR(VLOOKUP(Table13[[#This Row],[Số hóa đơn]],'Chi tiết tt Mega gửi'!K:L,2,0),"")</f>
        <v>46091</v>
      </c>
      <c r="O400" s="32">
        <f>IF(Table13[[#This Row],[Phân loại]]="Tồn đầu kỳ",Table13[[#This Row],[Tổng giá trị]],0)</f>
        <v>0</v>
      </c>
      <c r="P400" s="7">
        <f>IF(Table13[[#This Row],[Số còn phải thu ĐK]]&lt;&gt;0,0,IF(Table13[[#This Row],[Phân loại]]="Bán hàng",Table13[[#This Row],[Tổng giá trị]],-Table13[[#This Row],[Tổng giá trị]]))</f>
        <v>6055787</v>
      </c>
      <c r="Q400" s="32">
        <f t="shared" si="54"/>
        <v>6055787</v>
      </c>
      <c r="R400" s="7">
        <f>Table13[[#This Row],[Số còn phải thu ĐK]]+Table13[[#This Row],[Giá Trị HD sau CK]]-Table13[[#This Row],[Số tiền đã thu]]</f>
        <v>0</v>
      </c>
      <c r="S400" s="6">
        <f>IF(Table13[[#This Row],[Ngày hóa đơn]]&lt;&gt;"",Table13[[#This Row],[Ngày hóa đơn]],IF(Table13[[#This Row],[Ngày hạch toán]]&lt;&gt;"",Table13[[#This Row],[Ngày hạch toán]],""))</f>
        <v>46049</v>
      </c>
      <c r="T400" s="7"/>
      <c r="U400" s="6">
        <f>IF(Table13[[#This Row],[Ngày tính CN]]="","",S400+T400)</f>
        <v>46049</v>
      </c>
      <c r="V400" s="32">
        <f ca="1">IF(Table13[[#This Row],[Hạn thanh toán]]="","",IF((U400-NOW())&lt;0,0,(U400-NOW())))</f>
        <v>0</v>
      </c>
      <c r="W400" s="32"/>
      <c r="X400" s="32" t="str">
        <f t="shared" ca="1" si="55"/>
        <v/>
      </c>
      <c r="Y400" s="2" t="str">
        <f t="shared" si="56"/>
        <v>Đã thanh toán</v>
      </c>
      <c r="Z400" s="42">
        <f t="shared" si="57"/>
        <v>46049</v>
      </c>
      <c r="AA400" s="42">
        <f t="shared" si="58"/>
        <v>46091</v>
      </c>
      <c r="AD400" s="2" t="str">
        <f>VLOOKUP($A400,MA_KH!$A:$Q,MA_KH!O$1,0)</f>
        <v>MEGA</v>
      </c>
      <c r="AE400" s="2" t="str">
        <f>VLOOKUP($A400,MA_KH!$A:$Q,MA_KH!P$1,0)</f>
        <v>CÔNG TY TNHH MM MEGA MARKET (VIỆT NAM)</v>
      </c>
      <c r="AG400" s="122" t="str">
        <f>Table13[[#This Row],[Số hóa đơn]]&amp;Table13[[#This Row],[Tổng giá trị]]</f>
        <v>000082886055787</v>
      </c>
    </row>
    <row r="401" spans="1:33" ht="25.5" customHeight="1">
      <c r="A401" s="54" t="s">
        <v>16300</v>
      </c>
      <c r="B401" s="54" t="s">
        <v>7238</v>
      </c>
      <c r="C401" s="55" t="s">
        <v>17190</v>
      </c>
      <c r="D401" s="54" t="s">
        <v>17191</v>
      </c>
      <c r="E401" s="55">
        <f>IFERROR(VLOOKUP(AG401,Sheet3!B:F,5,0),Table1[[#This Row],[Ngày hạch toán]])</f>
        <v>46050</v>
      </c>
      <c r="F401" s="54" t="s">
        <v>19291</v>
      </c>
      <c r="G401" s="54" t="s">
        <v>17192</v>
      </c>
      <c r="H401" s="56">
        <v>17718180</v>
      </c>
      <c r="I401" s="63">
        <v>0</v>
      </c>
      <c r="J401" s="56">
        <v>1417454</v>
      </c>
      <c r="K401" s="56">
        <v>19135634</v>
      </c>
      <c r="L401" s="64" t="s">
        <v>17236</v>
      </c>
      <c r="M401" s="6">
        <f>IFERROR(VLOOKUP(Table13[[#This Row],[Số hóa đơn]],'Chi tiết tt Mega gửi'!K:L,2,0),"")</f>
        <v>46091</v>
      </c>
      <c r="O401" s="32">
        <f>IF(Table13[[#This Row],[Phân loại]]="Tồn đầu kỳ",Table13[[#This Row],[Tổng giá trị]],0)</f>
        <v>0</v>
      </c>
      <c r="P401" s="7">
        <f>IF(Table13[[#This Row],[Số còn phải thu ĐK]]&lt;&gt;0,0,IF(Table13[[#This Row],[Phân loại]]="Bán hàng",Table13[[#This Row],[Tổng giá trị]],-Table13[[#This Row],[Tổng giá trị]]))</f>
        <v>19135634</v>
      </c>
      <c r="Q401" s="32">
        <f t="shared" si="54"/>
        <v>19135634</v>
      </c>
      <c r="R401" s="7">
        <f>Table13[[#This Row],[Số còn phải thu ĐK]]+Table13[[#This Row],[Giá Trị HD sau CK]]-Table13[[#This Row],[Số tiền đã thu]]</f>
        <v>0</v>
      </c>
      <c r="S401" s="6">
        <f>IF(Table13[[#This Row],[Ngày hóa đơn]]&lt;&gt;"",Table13[[#This Row],[Ngày hóa đơn]],IF(Table13[[#This Row],[Ngày hạch toán]]&lt;&gt;"",Table13[[#This Row],[Ngày hạch toán]],""))</f>
        <v>46050</v>
      </c>
      <c r="T401" s="7"/>
      <c r="U401" s="6">
        <f>IF(Table13[[#This Row],[Ngày tính CN]]="","",S401+T401)</f>
        <v>46050</v>
      </c>
      <c r="V401" s="32">
        <f ca="1">IF(Table13[[#This Row],[Hạn thanh toán]]="","",IF((U401-NOW())&lt;0,0,(U401-NOW())))</f>
        <v>0</v>
      </c>
      <c r="W401" s="32"/>
      <c r="X401" s="32" t="str">
        <f t="shared" ca="1" si="55"/>
        <v/>
      </c>
      <c r="Y401" s="2" t="str">
        <f t="shared" si="56"/>
        <v>Đã thanh toán</v>
      </c>
      <c r="Z401" s="42">
        <f t="shared" si="57"/>
        <v>46050</v>
      </c>
      <c r="AA401" s="42">
        <f t="shared" si="58"/>
        <v>46091</v>
      </c>
      <c r="AD401" s="2" t="str">
        <f>VLOOKUP($A401,MA_KH!$A:$Q,MA_KH!O$1,0)</f>
        <v>MEGA</v>
      </c>
      <c r="AE401" s="2" t="str">
        <f>VLOOKUP($A401,MA_KH!$A:$Q,MA_KH!P$1,0)</f>
        <v>CÔNG TY TNHH MM MEGA MARKET (VIỆT NAM)</v>
      </c>
      <c r="AG401" s="122" t="str">
        <f>Table13[[#This Row],[Số hóa đơn]]&amp;Table13[[#This Row],[Tổng giá trị]]</f>
        <v>0000721719135634</v>
      </c>
    </row>
    <row r="402" spans="1:33" ht="25.5" customHeight="1">
      <c r="A402" s="54" t="s">
        <v>16292</v>
      </c>
      <c r="B402" s="54" t="s">
        <v>251</v>
      </c>
      <c r="C402" s="55" t="s">
        <v>17190</v>
      </c>
      <c r="D402" s="54" t="s">
        <v>17193</v>
      </c>
      <c r="E402" s="55">
        <f>IFERROR(VLOOKUP(AG402,Sheet3!B:F,5,0),Table1[[#This Row],[Ngày hạch toán]])</f>
        <v>46050</v>
      </c>
      <c r="F402" s="54" t="s">
        <v>19292</v>
      </c>
      <c r="G402" s="54" t="s">
        <v>17194</v>
      </c>
      <c r="H402" s="56">
        <v>932890</v>
      </c>
      <c r="I402" s="63">
        <v>0</v>
      </c>
      <c r="J402" s="56">
        <v>74631</v>
      </c>
      <c r="K402" s="56">
        <v>1007521</v>
      </c>
      <c r="L402" s="64" t="s">
        <v>17236</v>
      </c>
      <c r="M402" s="6">
        <f>IFERROR(VLOOKUP(Table13[[#This Row],[Số hóa đơn]],'Chi tiết tt Mega gửi'!K:L,2,0),"")</f>
        <v>46091</v>
      </c>
      <c r="O402" s="32">
        <f>IF(Table13[[#This Row],[Phân loại]]="Tồn đầu kỳ",Table13[[#This Row],[Tổng giá trị]],0)</f>
        <v>0</v>
      </c>
      <c r="P402" s="7">
        <f>IF(Table13[[#This Row],[Số còn phải thu ĐK]]&lt;&gt;0,0,IF(Table13[[#This Row],[Phân loại]]="Bán hàng",Table13[[#This Row],[Tổng giá trị]],-Table13[[#This Row],[Tổng giá trị]]))</f>
        <v>1007521</v>
      </c>
      <c r="Q402" s="32">
        <f t="shared" si="54"/>
        <v>1007521</v>
      </c>
      <c r="R402" s="7">
        <f>Table13[[#This Row],[Số còn phải thu ĐK]]+Table13[[#This Row],[Giá Trị HD sau CK]]-Table13[[#This Row],[Số tiền đã thu]]</f>
        <v>0</v>
      </c>
      <c r="S402" s="6">
        <f>IF(Table13[[#This Row],[Ngày hóa đơn]]&lt;&gt;"",Table13[[#This Row],[Ngày hóa đơn]],IF(Table13[[#This Row],[Ngày hạch toán]]&lt;&gt;"",Table13[[#This Row],[Ngày hạch toán]],""))</f>
        <v>46050</v>
      </c>
      <c r="T402" s="7"/>
      <c r="U402" s="6">
        <f>IF(Table13[[#This Row],[Ngày tính CN]]="","",S402+T402)</f>
        <v>46050</v>
      </c>
      <c r="V402" s="32">
        <f ca="1">IF(Table13[[#This Row],[Hạn thanh toán]]="","",IF((U402-NOW())&lt;0,0,(U402-NOW())))</f>
        <v>0</v>
      </c>
      <c r="W402" s="32"/>
      <c r="X402" s="32" t="str">
        <f t="shared" ca="1" si="55"/>
        <v/>
      </c>
      <c r="Y402" s="2" t="str">
        <f t="shared" si="56"/>
        <v>Đã thanh toán</v>
      </c>
      <c r="Z402" s="42">
        <f t="shared" si="57"/>
        <v>46050</v>
      </c>
      <c r="AA402" s="42">
        <f t="shared" si="58"/>
        <v>46091</v>
      </c>
      <c r="AD402" s="2" t="str">
        <f>VLOOKUP($A402,MA_KH!$A:$Q,MA_KH!O$1,0)</f>
        <v>MEGA</v>
      </c>
      <c r="AE402" s="2" t="str">
        <f>VLOOKUP($A402,MA_KH!$A:$Q,MA_KH!P$1,0)</f>
        <v>CÔNG TY TNHH MM MEGA MARKET (VIỆT NAM)</v>
      </c>
      <c r="AG402" s="122" t="str">
        <f>Table13[[#This Row],[Số hóa đơn]]&amp;Table13[[#This Row],[Tổng giá trị]]</f>
        <v>000072181007521</v>
      </c>
    </row>
    <row r="403" spans="1:33" ht="25.5" customHeight="1">
      <c r="A403" s="54" t="s">
        <v>16292</v>
      </c>
      <c r="B403" s="54" t="s">
        <v>251</v>
      </c>
      <c r="C403" s="55" t="s">
        <v>17190</v>
      </c>
      <c r="D403" s="54" t="s">
        <v>17195</v>
      </c>
      <c r="E403" s="55">
        <f>IFERROR(VLOOKUP(AG403,Sheet3!B:F,5,0),Table1[[#This Row],[Ngày hạch toán]])</f>
        <v>46050</v>
      </c>
      <c r="F403" s="54" t="s">
        <v>19293</v>
      </c>
      <c r="G403" s="54" t="s">
        <v>17196</v>
      </c>
      <c r="H403" s="56">
        <v>6121870</v>
      </c>
      <c r="I403" s="63">
        <v>0</v>
      </c>
      <c r="J403" s="56">
        <v>489750</v>
      </c>
      <c r="K403" s="56">
        <v>6611620</v>
      </c>
      <c r="L403" s="64" t="s">
        <v>17236</v>
      </c>
      <c r="M403" s="6">
        <f>IFERROR(VLOOKUP(Table13[[#This Row],[Số hóa đơn]],'Chi tiết tt Mega gửi'!K:L,2,0),"")</f>
        <v>46091</v>
      </c>
      <c r="O403" s="32">
        <f>IF(Table13[[#This Row],[Phân loại]]="Tồn đầu kỳ",Table13[[#This Row],[Tổng giá trị]],0)</f>
        <v>0</v>
      </c>
      <c r="P403" s="7">
        <f>IF(Table13[[#This Row],[Số còn phải thu ĐK]]&lt;&gt;0,0,IF(Table13[[#This Row],[Phân loại]]="Bán hàng",Table13[[#This Row],[Tổng giá trị]],-Table13[[#This Row],[Tổng giá trị]]))</f>
        <v>6611620</v>
      </c>
      <c r="Q403" s="32">
        <f t="shared" si="54"/>
        <v>6611620</v>
      </c>
      <c r="R403" s="7">
        <f>Table13[[#This Row],[Số còn phải thu ĐK]]+Table13[[#This Row],[Giá Trị HD sau CK]]-Table13[[#This Row],[Số tiền đã thu]]</f>
        <v>0</v>
      </c>
      <c r="S403" s="6">
        <f>IF(Table13[[#This Row],[Ngày hóa đơn]]&lt;&gt;"",Table13[[#This Row],[Ngày hóa đơn]],IF(Table13[[#This Row],[Ngày hạch toán]]&lt;&gt;"",Table13[[#This Row],[Ngày hạch toán]],""))</f>
        <v>46050</v>
      </c>
      <c r="T403" s="7"/>
      <c r="U403" s="6">
        <f>IF(Table13[[#This Row],[Ngày tính CN]]="","",S403+T403)</f>
        <v>46050</v>
      </c>
      <c r="V403" s="32">
        <f ca="1">IF(Table13[[#This Row],[Hạn thanh toán]]="","",IF((U403-NOW())&lt;0,0,(U403-NOW())))</f>
        <v>0</v>
      </c>
      <c r="W403" s="32"/>
      <c r="X403" s="32" t="str">
        <f t="shared" ca="1" si="55"/>
        <v/>
      </c>
      <c r="Y403" s="2" t="str">
        <f t="shared" si="56"/>
        <v>Đã thanh toán</v>
      </c>
      <c r="Z403" s="42">
        <f t="shared" si="57"/>
        <v>46050</v>
      </c>
      <c r="AA403" s="42">
        <f t="shared" si="58"/>
        <v>46091</v>
      </c>
      <c r="AD403" s="2" t="str">
        <f>VLOOKUP($A403,MA_KH!$A:$Q,MA_KH!O$1,0)</f>
        <v>MEGA</v>
      </c>
      <c r="AE403" s="2" t="str">
        <f>VLOOKUP($A403,MA_KH!$A:$Q,MA_KH!P$1,0)</f>
        <v>CÔNG TY TNHH MM MEGA MARKET (VIỆT NAM)</v>
      </c>
      <c r="AG403" s="122" t="str">
        <f>Table13[[#This Row],[Số hóa đơn]]&amp;Table13[[#This Row],[Tổng giá trị]]</f>
        <v>000072196611620</v>
      </c>
    </row>
    <row r="404" spans="1:33" ht="25.5" customHeight="1">
      <c r="A404" s="54" t="s">
        <v>16303</v>
      </c>
      <c r="B404" s="54" t="s">
        <v>102</v>
      </c>
      <c r="C404" s="55" t="s">
        <v>17190</v>
      </c>
      <c r="D404" s="54" t="s">
        <v>17197</v>
      </c>
      <c r="E404" s="55">
        <f>IFERROR(VLOOKUP(AG404,Sheet3!B:F,5,0),Table1[[#This Row],[Ngày hạch toán]])</f>
        <v>46050</v>
      </c>
      <c r="F404" s="54" t="s">
        <v>19294</v>
      </c>
      <c r="G404" s="54" t="s">
        <v>17198</v>
      </c>
      <c r="H404" s="56">
        <v>948650</v>
      </c>
      <c r="I404" s="63">
        <v>0</v>
      </c>
      <c r="J404" s="56">
        <v>75892</v>
      </c>
      <c r="K404" s="56">
        <v>1024542</v>
      </c>
      <c r="L404" s="64" t="s">
        <v>17236</v>
      </c>
      <c r="M404" s="6">
        <f>IFERROR(VLOOKUP(Table13[[#This Row],[Số hóa đơn]],'Chi tiết tt Mega gửi'!K:L,2,0),"")</f>
        <v>46091</v>
      </c>
      <c r="O404" s="32">
        <f>IF(Table13[[#This Row],[Phân loại]]="Tồn đầu kỳ",Table13[[#This Row],[Tổng giá trị]],0)</f>
        <v>0</v>
      </c>
      <c r="P404" s="7">
        <f>IF(Table13[[#This Row],[Số còn phải thu ĐK]]&lt;&gt;0,0,IF(Table13[[#This Row],[Phân loại]]="Bán hàng",Table13[[#This Row],[Tổng giá trị]],-Table13[[#This Row],[Tổng giá trị]]))</f>
        <v>1024542</v>
      </c>
      <c r="Q404" s="32">
        <f t="shared" si="54"/>
        <v>1024542</v>
      </c>
      <c r="R404" s="7">
        <f>Table13[[#This Row],[Số còn phải thu ĐK]]+Table13[[#This Row],[Giá Trị HD sau CK]]-Table13[[#This Row],[Số tiền đã thu]]</f>
        <v>0</v>
      </c>
      <c r="S404" s="6">
        <f>IF(Table13[[#This Row],[Ngày hóa đơn]]&lt;&gt;"",Table13[[#This Row],[Ngày hóa đơn]],IF(Table13[[#This Row],[Ngày hạch toán]]&lt;&gt;"",Table13[[#This Row],[Ngày hạch toán]],""))</f>
        <v>46050</v>
      </c>
      <c r="T404" s="7"/>
      <c r="U404" s="6">
        <f>IF(Table13[[#This Row],[Ngày tính CN]]="","",S404+T404)</f>
        <v>46050</v>
      </c>
      <c r="V404" s="32">
        <f ca="1">IF(Table13[[#This Row],[Hạn thanh toán]]="","",IF((U404-NOW())&lt;0,0,(U404-NOW())))</f>
        <v>0</v>
      </c>
      <c r="W404" s="32"/>
      <c r="X404" s="32" t="str">
        <f t="shared" ca="1" si="55"/>
        <v/>
      </c>
      <c r="Y404" s="2" t="str">
        <f t="shared" si="56"/>
        <v>Đã thanh toán</v>
      </c>
      <c r="Z404" s="42">
        <f t="shared" si="57"/>
        <v>46050</v>
      </c>
      <c r="AA404" s="42">
        <f t="shared" si="58"/>
        <v>46091</v>
      </c>
      <c r="AD404" s="2" t="str">
        <f>VLOOKUP($A404,MA_KH!$A:$Q,MA_KH!O$1,0)</f>
        <v>MEGA</v>
      </c>
      <c r="AE404" s="2" t="str">
        <f>VLOOKUP($A404,MA_KH!$A:$Q,MA_KH!P$1,0)</f>
        <v>CÔNG TY TNHH MM MEGA MARKET (VIỆT NAM)</v>
      </c>
      <c r="AG404" s="122" t="str">
        <f>Table13[[#This Row],[Số hóa đơn]]&amp;Table13[[#This Row],[Tổng giá trị]]</f>
        <v>000082891024542</v>
      </c>
    </row>
    <row r="405" spans="1:33" ht="25.5" customHeight="1">
      <c r="A405" s="54" t="s">
        <v>16303</v>
      </c>
      <c r="B405" s="54" t="s">
        <v>102</v>
      </c>
      <c r="C405" s="55" t="s">
        <v>17190</v>
      </c>
      <c r="D405" s="54" t="s">
        <v>17199</v>
      </c>
      <c r="E405" s="55">
        <f>IFERROR(VLOOKUP(AG405,Sheet3!B:F,5,0),Table1[[#This Row],[Ngày hạch toán]])</f>
        <v>46050</v>
      </c>
      <c r="F405" s="54" t="s">
        <v>19295</v>
      </c>
      <c r="G405" s="54" t="s">
        <v>17200</v>
      </c>
      <c r="H405" s="56">
        <v>10081200</v>
      </c>
      <c r="I405" s="63">
        <v>0</v>
      </c>
      <c r="J405" s="56">
        <v>806496</v>
      </c>
      <c r="K405" s="56">
        <v>10887696</v>
      </c>
      <c r="L405" s="64" t="s">
        <v>17236</v>
      </c>
      <c r="M405" s="6">
        <f>IFERROR(VLOOKUP(Table13[[#This Row],[Số hóa đơn]],'Chi tiết tt Mega gửi'!K:L,2,0),"")</f>
        <v>46091</v>
      </c>
      <c r="O405" s="32">
        <f>IF(Table13[[#This Row],[Phân loại]]="Tồn đầu kỳ",Table13[[#This Row],[Tổng giá trị]],0)</f>
        <v>0</v>
      </c>
      <c r="P405" s="7">
        <f>IF(Table13[[#This Row],[Số còn phải thu ĐK]]&lt;&gt;0,0,IF(Table13[[#This Row],[Phân loại]]="Bán hàng",Table13[[#This Row],[Tổng giá trị]],-Table13[[#This Row],[Tổng giá trị]]))</f>
        <v>10887696</v>
      </c>
      <c r="Q405" s="32">
        <f t="shared" si="54"/>
        <v>10887696</v>
      </c>
      <c r="R405" s="7">
        <f>Table13[[#This Row],[Số còn phải thu ĐK]]+Table13[[#This Row],[Giá Trị HD sau CK]]-Table13[[#This Row],[Số tiền đã thu]]</f>
        <v>0</v>
      </c>
      <c r="S405" s="6">
        <f>IF(Table13[[#This Row],[Ngày hóa đơn]]&lt;&gt;"",Table13[[#This Row],[Ngày hóa đơn]],IF(Table13[[#This Row],[Ngày hạch toán]]&lt;&gt;"",Table13[[#This Row],[Ngày hạch toán]],""))</f>
        <v>46050</v>
      </c>
      <c r="T405" s="7"/>
      <c r="U405" s="6">
        <f>IF(Table13[[#This Row],[Ngày tính CN]]="","",S405+T405)</f>
        <v>46050</v>
      </c>
      <c r="V405" s="32">
        <f ca="1">IF(Table13[[#This Row],[Hạn thanh toán]]="","",IF((U405-NOW())&lt;0,0,(U405-NOW())))</f>
        <v>0</v>
      </c>
      <c r="W405" s="32"/>
      <c r="X405" s="32" t="str">
        <f t="shared" ca="1" si="55"/>
        <v/>
      </c>
      <c r="Y405" s="2" t="str">
        <f t="shared" si="56"/>
        <v>Đã thanh toán</v>
      </c>
      <c r="Z405" s="42">
        <f t="shared" si="57"/>
        <v>46050</v>
      </c>
      <c r="AA405" s="42">
        <f t="shared" si="58"/>
        <v>46091</v>
      </c>
      <c r="AD405" s="2" t="str">
        <f>VLOOKUP($A405,MA_KH!$A:$Q,MA_KH!O$1,0)</f>
        <v>MEGA</v>
      </c>
      <c r="AE405" s="2" t="str">
        <f>VLOOKUP($A405,MA_KH!$A:$Q,MA_KH!P$1,0)</f>
        <v>CÔNG TY TNHH MM MEGA MARKET (VIỆT NAM)</v>
      </c>
      <c r="AG405" s="122" t="str">
        <f>Table13[[#This Row],[Số hóa đơn]]&amp;Table13[[#This Row],[Tổng giá trị]]</f>
        <v>0000829010887696</v>
      </c>
    </row>
    <row r="406" spans="1:33" ht="25.5" customHeight="1">
      <c r="A406" s="54" t="s">
        <v>16298</v>
      </c>
      <c r="B406" s="54" t="s">
        <v>7235</v>
      </c>
      <c r="C406" s="55" t="s">
        <v>17141</v>
      </c>
      <c r="D406" s="54" t="s">
        <v>17201</v>
      </c>
      <c r="E406" s="55">
        <f>IFERROR(VLOOKUP(AG406,Sheet3!B:F,5,0),Table1[[#This Row],[Ngày hạch toán]])</f>
        <v>46051</v>
      </c>
      <c r="F406" s="54" t="s">
        <v>19296</v>
      </c>
      <c r="G406" s="54" t="s">
        <v>17202</v>
      </c>
      <c r="H406" s="56">
        <v>21198240</v>
      </c>
      <c r="I406" s="63">
        <v>0</v>
      </c>
      <c r="J406" s="56">
        <v>1695859</v>
      </c>
      <c r="K406" s="56">
        <v>22894099</v>
      </c>
      <c r="L406" s="64" t="s">
        <v>17236</v>
      </c>
      <c r="M406" s="6">
        <f>IFERROR(VLOOKUP(Table13[[#This Row],[Số hóa đơn]],'Chi tiết tt Mega gửi'!K:L,2,0),"")</f>
        <v>46091</v>
      </c>
      <c r="O406" s="32">
        <f>IF(Table13[[#This Row],[Phân loại]]="Tồn đầu kỳ",Table13[[#This Row],[Tổng giá trị]],0)</f>
        <v>0</v>
      </c>
      <c r="P406" s="7">
        <f>IF(Table13[[#This Row],[Số còn phải thu ĐK]]&lt;&gt;0,0,IF(Table13[[#This Row],[Phân loại]]="Bán hàng",Table13[[#This Row],[Tổng giá trị]],-Table13[[#This Row],[Tổng giá trị]]))</f>
        <v>22894099</v>
      </c>
      <c r="Q406" s="32">
        <f t="shared" si="54"/>
        <v>22894099</v>
      </c>
      <c r="R406" s="7">
        <f>Table13[[#This Row],[Số còn phải thu ĐK]]+Table13[[#This Row],[Giá Trị HD sau CK]]-Table13[[#This Row],[Số tiền đã thu]]</f>
        <v>0</v>
      </c>
      <c r="S406" s="6">
        <f>IF(Table13[[#This Row],[Ngày hóa đơn]]&lt;&gt;"",Table13[[#This Row],[Ngày hóa đơn]],IF(Table13[[#This Row],[Ngày hạch toán]]&lt;&gt;"",Table13[[#This Row],[Ngày hạch toán]],""))</f>
        <v>46051</v>
      </c>
      <c r="T406" s="7"/>
      <c r="U406" s="6">
        <f>IF(Table13[[#This Row],[Ngày tính CN]]="","",S406+T406)</f>
        <v>46051</v>
      </c>
      <c r="V406" s="32">
        <f ca="1">IF(Table13[[#This Row],[Hạn thanh toán]]="","",IF((U406-NOW())&lt;0,0,(U406-NOW())))</f>
        <v>0</v>
      </c>
      <c r="W406" s="32"/>
      <c r="X406" s="32" t="str">
        <f t="shared" ca="1" si="55"/>
        <v/>
      </c>
      <c r="Y406" s="2" t="str">
        <f t="shared" si="56"/>
        <v>Đã thanh toán</v>
      </c>
      <c r="Z406" s="42">
        <f t="shared" si="57"/>
        <v>46051</v>
      </c>
      <c r="AA406" s="42">
        <f t="shared" si="58"/>
        <v>46091</v>
      </c>
      <c r="AD406" s="2" t="str">
        <f>VLOOKUP($A406,MA_KH!$A:$Q,MA_KH!O$1,0)</f>
        <v>MEGA</v>
      </c>
      <c r="AE406" s="2" t="str">
        <f>VLOOKUP($A406,MA_KH!$A:$Q,MA_KH!P$1,0)</f>
        <v>CÔNG TY TNHH MM MEGA MARKET (VIỆT NAM)</v>
      </c>
      <c r="AG406" s="122" t="str">
        <f>Table13[[#This Row],[Số hóa đơn]]&amp;Table13[[#This Row],[Tổng giá trị]]</f>
        <v>0000829222894099</v>
      </c>
    </row>
    <row r="407" spans="1:33" ht="25.5" customHeight="1">
      <c r="A407" s="54" t="s">
        <v>16298</v>
      </c>
      <c r="B407" s="54" t="s">
        <v>7235</v>
      </c>
      <c r="C407" s="55" t="s">
        <v>17141</v>
      </c>
      <c r="D407" s="54" t="s">
        <v>17203</v>
      </c>
      <c r="E407" s="55">
        <f>IFERROR(VLOOKUP(AG407,Sheet3!B:F,5,0),Table1[[#This Row],[Ngày hạch toán]])</f>
        <v>46051</v>
      </c>
      <c r="F407" s="54" t="s">
        <v>19297</v>
      </c>
      <c r="G407" s="54" t="s">
        <v>17204</v>
      </c>
      <c r="H407" s="56">
        <v>6549960</v>
      </c>
      <c r="I407" s="63">
        <v>0</v>
      </c>
      <c r="J407" s="56">
        <v>523997</v>
      </c>
      <c r="K407" s="56">
        <v>7073957</v>
      </c>
      <c r="L407" s="64" t="s">
        <v>17236</v>
      </c>
      <c r="M407" s="6">
        <f>IFERROR(VLOOKUP(Table13[[#This Row],[Số hóa đơn]],'Chi tiết tt Mega gửi'!K:L,2,0),"")</f>
        <v>46091</v>
      </c>
      <c r="O407" s="32">
        <f>IF(Table13[[#This Row],[Phân loại]]="Tồn đầu kỳ",Table13[[#This Row],[Tổng giá trị]],0)</f>
        <v>0</v>
      </c>
      <c r="P407" s="7">
        <f>IF(Table13[[#This Row],[Số còn phải thu ĐK]]&lt;&gt;0,0,IF(Table13[[#This Row],[Phân loại]]="Bán hàng",Table13[[#This Row],[Tổng giá trị]],-Table13[[#This Row],[Tổng giá trị]]))</f>
        <v>7073957</v>
      </c>
      <c r="Q407" s="32">
        <f t="shared" si="54"/>
        <v>7073957</v>
      </c>
      <c r="R407" s="7">
        <f>Table13[[#This Row],[Số còn phải thu ĐK]]+Table13[[#This Row],[Giá Trị HD sau CK]]-Table13[[#This Row],[Số tiền đã thu]]</f>
        <v>0</v>
      </c>
      <c r="S407" s="6">
        <f>IF(Table13[[#This Row],[Ngày hóa đơn]]&lt;&gt;"",Table13[[#This Row],[Ngày hóa đơn]],IF(Table13[[#This Row],[Ngày hạch toán]]&lt;&gt;"",Table13[[#This Row],[Ngày hạch toán]],""))</f>
        <v>46051</v>
      </c>
      <c r="T407" s="7"/>
      <c r="U407" s="6">
        <f>IF(Table13[[#This Row],[Ngày tính CN]]="","",S407+T407)</f>
        <v>46051</v>
      </c>
      <c r="V407" s="32">
        <f ca="1">IF(Table13[[#This Row],[Hạn thanh toán]]="","",IF((U407-NOW())&lt;0,0,(U407-NOW())))</f>
        <v>0</v>
      </c>
      <c r="W407" s="32"/>
      <c r="X407" s="32" t="str">
        <f t="shared" ca="1" si="55"/>
        <v/>
      </c>
      <c r="Y407" s="2" t="str">
        <f t="shared" si="56"/>
        <v>Đã thanh toán</v>
      </c>
      <c r="Z407" s="42">
        <f t="shared" si="57"/>
        <v>46051</v>
      </c>
      <c r="AA407" s="42">
        <f t="shared" si="58"/>
        <v>46091</v>
      </c>
      <c r="AD407" s="2" t="str">
        <f>VLOOKUP($A407,MA_KH!$A:$Q,MA_KH!O$1,0)</f>
        <v>MEGA</v>
      </c>
      <c r="AE407" s="2" t="str">
        <f>VLOOKUP($A407,MA_KH!$A:$Q,MA_KH!P$1,0)</f>
        <v>CÔNG TY TNHH MM MEGA MARKET (VIỆT NAM)</v>
      </c>
      <c r="AG407" s="122" t="str">
        <f>Table13[[#This Row],[Số hóa đơn]]&amp;Table13[[#This Row],[Tổng giá trị]]</f>
        <v>000082937073957</v>
      </c>
    </row>
    <row r="408" spans="1:33" ht="25.5" customHeight="1">
      <c r="A408" s="54" t="s">
        <v>16290</v>
      </c>
      <c r="B408" s="54" t="s">
        <v>192</v>
      </c>
      <c r="C408" s="55" t="s">
        <v>17141</v>
      </c>
      <c r="D408" s="54" t="s">
        <v>17205</v>
      </c>
      <c r="E408" s="55">
        <f>IFERROR(VLOOKUP(AG408,Sheet3!B:F,5,0),Table1[[#This Row],[Ngày hạch toán]])</f>
        <v>46051</v>
      </c>
      <c r="F408" s="54" t="s">
        <v>19298</v>
      </c>
      <c r="G408" s="54" t="s">
        <v>17206</v>
      </c>
      <c r="H408" s="56">
        <v>17352090</v>
      </c>
      <c r="I408" s="63">
        <v>0</v>
      </c>
      <c r="J408" s="56">
        <v>1388167</v>
      </c>
      <c r="K408" s="56">
        <v>18740257</v>
      </c>
      <c r="L408" s="64" t="s">
        <v>17236</v>
      </c>
      <c r="M408" s="6">
        <f>IFERROR(VLOOKUP(Table13[[#This Row],[Số hóa đơn]],'Chi tiết tt Mega gửi'!K:L,2,0),"")</f>
        <v>46091</v>
      </c>
      <c r="O408" s="32">
        <f>IF(Table13[[#This Row],[Phân loại]]="Tồn đầu kỳ",Table13[[#This Row],[Tổng giá trị]],0)</f>
        <v>0</v>
      </c>
      <c r="P408" s="7">
        <f>IF(Table13[[#This Row],[Số còn phải thu ĐK]]&lt;&gt;0,0,IF(Table13[[#This Row],[Phân loại]]="Bán hàng",Table13[[#This Row],[Tổng giá trị]],-Table13[[#This Row],[Tổng giá trị]]))</f>
        <v>18740257</v>
      </c>
      <c r="Q408" s="32">
        <f t="shared" si="54"/>
        <v>18740257</v>
      </c>
      <c r="R408" s="7">
        <f>Table13[[#This Row],[Số còn phải thu ĐK]]+Table13[[#This Row],[Giá Trị HD sau CK]]-Table13[[#This Row],[Số tiền đã thu]]</f>
        <v>0</v>
      </c>
      <c r="S408" s="6">
        <f>IF(Table13[[#This Row],[Ngày hóa đơn]]&lt;&gt;"",Table13[[#This Row],[Ngày hóa đơn]],IF(Table13[[#This Row],[Ngày hạch toán]]&lt;&gt;"",Table13[[#This Row],[Ngày hạch toán]],""))</f>
        <v>46051</v>
      </c>
      <c r="T408" s="7"/>
      <c r="U408" s="6">
        <f>IF(Table13[[#This Row],[Ngày tính CN]]="","",S408+T408)</f>
        <v>46051</v>
      </c>
      <c r="V408" s="32">
        <f ca="1">IF(Table13[[#This Row],[Hạn thanh toán]]="","",IF((U408-NOW())&lt;0,0,(U408-NOW())))</f>
        <v>0</v>
      </c>
      <c r="W408" s="32"/>
      <c r="X408" s="32" t="str">
        <f t="shared" ca="1" si="55"/>
        <v/>
      </c>
      <c r="Y408" s="2" t="str">
        <f t="shared" si="56"/>
        <v>Đã thanh toán</v>
      </c>
      <c r="Z408" s="42">
        <f t="shared" si="57"/>
        <v>46051</v>
      </c>
      <c r="AA408" s="42">
        <f t="shared" si="58"/>
        <v>46091</v>
      </c>
      <c r="AD408" s="2" t="str">
        <f>VLOOKUP($A408,MA_KH!$A:$Q,MA_KH!O$1,0)</f>
        <v>MEGA</v>
      </c>
      <c r="AE408" s="2" t="str">
        <f>VLOOKUP($A408,MA_KH!$A:$Q,MA_KH!P$1,0)</f>
        <v>CÔNG TY TNHH MM MEGA MARKET (VIỆT NAM)</v>
      </c>
      <c r="AG408" s="122" t="str">
        <f>Table13[[#This Row],[Số hóa đơn]]&amp;Table13[[#This Row],[Tổng giá trị]]</f>
        <v>0000830018740257</v>
      </c>
    </row>
    <row r="409" spans="1:33" ht="25.5" customHeight="1">
      <c r="A409" s="54" t="s">
        <v>16295</v>
      </c>
      <c r="B409" s="54" t="s">
        <v>198</v>
      </c>
      <c r="C409" s="55" t="s">
        <v>17141</v>
      </c>
      <c r="D409" s="54" t="s">
        <v>17207</v>
      </c>
      <c r="E409" s="55">
        <f>IFERROR(VLOOKUP(AG409,Sheet3!B:F,5,0),Table1[[#This Row],[Ngày hạch toán]])</f>
        <v>46051</v>
      </c>
      <c r="F409" s="54" t="s">
        <v>19299</v>
      </c>
      <c r="G409" s="54" t="s">
        <v>17208</v>
      </c>
      <c r="H409" s="56">
        <v>20128500</v>
      </c>
      <c r="I409" s="63">
        <v>0</v>
      </c>
      <c r="J409" s="56">
        <v>1610280</v>
      </c>
      <c r="K409" s="56">
        <v>21738780</v>
      </c>
      <c r="L409" s="64" t="s">
        <v>17236</v>
      </c>
      <c r="M409" s="6">
        <f>IFERROR(VLOOKUP(Table13[[#This Row],[Số hóa đơn]],'Chi tiết tt Mega gửi'!K:L,2,0),"")</f>
        <v>46091</v>
      </c>
      <c r="O409" s="32">
        <f>IF(Table13[[#This Row],[Phân loại]]="Tồn đầu kỳ",Table13[[#This Row],[Tổng giá trị]],0)</f>
        <v>0</v>
      </c>
      <c r="P409" s="7">
        <f>IF(Table13[[#This Row],[Số còn phải thu ĐK]]&lt;&gt;0,0,IF(Table13[[#This Row],[Phân loại]]="Bán hàng",Table13[[#This Row],[Tổng giá trị]],-Table13[[#This Row],[Tổng giá trị]]))</f>
        <v>21738780</v>
      </c>
      <c r="Q409" s="32">
        <f t="shared" si="54"/>
        <v>21738780</v>
      </c>
      <c r="R409" s="7">
        <f>Table13[[#This Row],[Số còn phải thu ĐK]]+Table13[[#This Row],[Giá Trị HD sau CK]]-Table13[[#This Row],[Số tiền đã thu]]</f>
        <v>0</v>
      </c>
      <c r="S409" s="6">
        <f>IF(Table13[[#This Row],[Ngày hóa đơn]]&lt;&gt;"",Table13[[#This Row],[Ngày hóa đơn]],IF(Table13[[#This Row],[Ngày hạch toán]]&lt;&gt;"",Table13[[#This Row],[Ngày hạch toán]],""))</f>
        <v>46051</v>
      </c>
      <c r="T409" s="7"/>
      <c r="U409" s="6">
        <f>IF(Table13[[#This Row],[Ngày tính CN]]="","",S409+T409)</f>
        <v>46051</v>
      </c>
      <c r="V409" s="32">
        <f ca="1">IF(Table13[[#This Row],[Hạn thanh toán]]="","",IF((U409-NOW())&lt;0,0,(U409-NOW())))</f>
        <v>0</v>
      </c>
      <c r="W409" s="32"/>
      <c r="X409" s="32" t="str">
        <f t="shared" ca="1" si="55"/>
        <v/>
      </c>
      <c r="Y409" s="2" t="str">
        <f t="shared" si="56"/>
        <v>Đã thanh toán</v>
      </c>
      <c r="Z409" s="42">
        <f t="shared" si="57"/>
        <v>46051</v>
      </c>
      <c r="AA409" s="42">
        <f t="shared" si="58"/>
        <v>46091</v>
      </c>
      <c r="AD409" s="2" t="str">
        <f>VLOOKUP($A409,MA_KH!$A:$Q,MA_KH!O$1,0)</f>
        <v>MEGA</v>
      </c>
      <c r="AE409" s="2" t="str">
        <f>VLOOKUP($A409,MA_KH!$A:$Q,MA_KH!P$1,0)</f>
        <v>CÔNG TY TNHH MM MEGA MARKET (VIỆT NAM)</v>
      </c>
      <c r="AG409" s="122" t="str">
        <f>Table13[[#This Row],[Số hóa đơn]]&amp;Table13[[#This Row],[Tổng giá trị]]</f>
        <v>0000830121738780</v>
      </c>
    </row>
    <row r="410" spans="1:33" ht="25.5" customHeight="1">
      <c r="A410" s="54" t="s">
        <v>16287</v>
      </c>
      <c r="B410" s="54" t="s">
        <v>253</v>
      </c>
      <c r="C410" s="55" t="s">
        <v>17141</v>
      </c>
      <c r="D410" s="54" t="s">
        <v>17209</v>
      </c>
      <c r="E410" s="55">
        <f>IFERROR(VLOOKUP(AG410,Sheet3!B:F,5,0),Table1[[#This Row],[Ngày hạch toán]])</f>
        <v>46051</v>
      </c>
      <c r="F410" s="54" t="s">
        <v>19300</v>
      </c>
      <c r="G410" s="54" t="s">
        <v>17210</v>
      </c>
      <c r="H410" s="56">
        <v>1407215</v>
      </c>
      <c r="I410" s="63">
        <v>0</v>
      </c>
      <c r="J410" s="56">
        <v>112577</v>
      </c>
      <c r="K410" s="56">
        <v>1519792</v>
      </c>
      <c r="L410" s="64" t="s">
        <v>17236</v>
      </c>
      <c r="M410" s="6">
        <f>IFERROR(VLOOKUP(Table13[[#This Row],[Số hóa đơn]],'Chi tiết tt Mega gửi'!K:L,2,0),"")</f>
        <v>46091</v>
      </c>
      <c r="O410" s="32">
        <f>IF(Table13[[#This Row],[Phân loại]]="Tồn đầu kỳ",Table13[[#This Row],[Tổng giá trị]],0)</f>
        <v>0</v>
      </c>
      <c r="P410" s="7">
        <f>IF(Table13[[#This Row],[Số còn phải thu ĐK]]&lt;&gt;0,0,IF(Table13[[#This Row],[Phân loại]]="Bán hàng",Table13[[#This Row],[Tổng giá trị]],-Table13[[#This Row],[Tổng giá trị]]))</f>
        <v>1519792</v>
      </c>
      <c r="Q410" s="32">
        <f t="shared" si="54"/>
        <v>1519792</v>
      </c>
      <c r="R410" s="7">
        <f>Table13[[#This Row],[Số còn phải thu ĐK]]+Table13[[#This Row],[Giá Trị HD sau CK]]-Table13[[#This Row],[Số tiền đã thu]]</f>
        <v>0</v>
      </c>
      <c r="S410" s="6">
        <f>IF(Table13[[#This Row],[Ngày hóa đơn]]&lt;&gt;"",Table13[[#This Row],[Ngày hóa đơn]],IF(Table13[[#This Row],[Ngày hạch toán]]&lt;&gt;"",Table13[[#This Row],[Ngày hạch toán]],""))</f>
        <v>46051</v>
      </c>
      <c r="T410" s="7"/>
      <c r="U410" s="6">
        <f>IF(Table13[[#This Row],[Ngày tính CN]]="","",S410+T410)</f>
        <v>46051</v>
      </c>
      <c r="V410" s="32">
        <f ca="1">IF(Table13[[#This Row],[Hạn thanh toán]]="","",IF((U410-NOW())&lt;0,0,(U410-NOW())))</f>
        <v>0</v>
      </c>
      <c r="W410" s="32"/>
      <c r="X410" s="32" t="str">
        <f t="shared" ca="1" si="55"/>
        <v/>
      </c>
      <c r="Y410" s="2" t="str">
        <f t="shared" si="56"/>
        <v>Đã thanh toán</v>
      </c>
      <c r="Z410" s="42">
        <f t="shared" si="57"/>
        <v>46051</v>
      </c>
      <c r="AA410" s="42">
        <f t="shared" si="58"/>
        <v>46091</v>
      </c>
      <c r="AD410" s="2" t="str">
        <f>VLOOKUP($A410,MA_KH!$A:$Q,MA_KH!O$1,0)</f>
        <v>MEGA</v>
      </c>
      <c r="AE410" s="2" t="str">
        <f>VLOOKUP($A410,MA_KH!$A:$Q,MA_KH!P$1,0)</f>
        <v>CÔNG TY TNHH MM MEGA MARKET (VIỆT NAM)</v>
      </c>
      <c r="AG410" s="122" t="str">
        <f>Table13[[#This Row],[Số hóa đơn]]&amp;Table13[[#This Row],[Tổng giá trị]]</f>
        <v>000083021519792</v>
      </c>
    </row>
    <row r="411" spans="1:33" ht="25.5" customHeight="1">
      <c r="A411" s="54" t="s">
        <v>16291</v>
      </c>
      <c r="B411" s="54" t="s">
        <v>200</v>
      </c>
      <c r="C411" s="55" t="s">
        <v>17141</v>
      </c>
      <c r="D411" s="54" t="s">
        <v>17211</v>
      </c>
      <c r="E411" s="55">
        <f>IFERROR(VLOOKUP(AG411,Sheet3!B:F,5,0),Table1[[#This Row],[Ngày hạch toán]])</f>
        <v>46051</v>
      </c>
      <c r="F411" s="54" t="s">
        <v>19301</v>
      </c>
      <c r="G411" s="54" t="s">
        <v>17212</v>
      </c>
      <c r="H411" s="56">
        <v>19508290</v>
      </c>
      <c r="I411" s="63">
        <v>0</v>
      </c>
      <c r="J411" s="56">
        <v>1560663</v>
      </c>
      <c r="K411" s="56">
        <v>21068953</v>
      </c>
      <c r="L411" s="64" t="s">
        <v>17236</v>
      </c>
      <c r="M411" s="6">
        <f>IFERROR(VLOOKUP(Table13[[#This Row],[Số hóa đơn]],'Chi tiết tt Mega gửi'!K:L,2,0),"")</f>
        <v>46091</v>
      </c>
      <c r="O411" s="32">
        <f>IF(Table13[[#This Row],[Phân loại]]="Tồn đầu kỳ",Table13[[#This Row],[Tổng giá trị]],0)</f>
        <v>0</v>
      </c>
      <c r="P411" s="7">
        <f>IF(Table13[[#This Row],[Số còn phải thu ĐK]]&lt;&gt;0,0,IF(Table13[[#This Row],[Phân loại]]="Bán hàng",Table13[[#This Row],[Tổng giá trị]],-Table13[[#This Row],[Tổng giá trị]]))</f>
        <v>21068953</v>
      </c>
      <c r="Q411" s="32">
        <f t="shared" si="54"/>
        <v>21068953</v>
      </c>
      <c r="R411" s="7">
        <f>Table13[[#This Row],[Số còn phải thu ĐK]]+Table13[[#This Row],[Giá Trị HD sau CK]]-Table13[[#This Row],[Số tiền đã thu]]</f>
        <v>0</v>
      </c>
      <c r="S411" s="6">
        <f>IF(Table13[[#This Row],[Ngày hóa đơn]]&lt;&gt;"",Table13[[#This Row],[Ngày hóa đơn]],IF(Table13[[#This Row],[Ngày hạch toán]]&lt;&gt;"",Table13[[#This Row],[Ngày hạch toán]],""))</f>
        <v>46051</v>
      </c>
      <c r="T411" s="7"/>
      <c r="U411" s="6">
        <f>IF(Table13[[#This Row],[Ngày tính CN]]="","",S411+T411)</f>
        <v>46051</v>
      </c>
      <c r="V411" s="32">
        <f ca="1">IF(Table13[[#This Row],[Hạn thanh toán]]="","",IF((U411-NOW())&lt;0,0,(U411-NOW())))</f>
        <v>0</v>
      </c>
      <c r="W411" s="32"/>
      <c r="X411" s="32" t="str">
        <f t="shared" ca="1" si="55"/>
        <v/>
      </c>
      <c r="Y411" s="2" t="str">
        <f t="shared" si="56"/>
        <v>Đã thanh toán</v>
      </c>
      <c r="Z411" s="42">
        <f t="shared" si="57"/>
        <v>46051</v>
      </c>
      <c r="AA411" s="42">
        <f t="shared" si="58"/>
        <v>46091</v>
      </c>
      <c r="AD411" s="2" t="str">
        <f>VLOOKUP($A411,MA_KH!$A:$Q,MA_KH!O$1,0)</f>
        <v>MEGA</v>
      </c>
      <c r="AE411" s="2" t="str">
        <f>VLOOKUP($A411,MA_KH!$A:$Q,MA_KH!P$1,0)</f>
        <v>CÔNG TY TNHH MM MEGA MARKET (VIỆT NAM)</v>
      </c>
      <c r="AG411" s="122" t="str">
        <f>Table13[[#This Row],[Số hóa đơn]]&amp;Table13[[#This Row],[Tổng giá trị]]</f>
        <v>0000830321068953</v>
      </c>
    </row>
    <row r="412" spans="1:33" ht="25.5" customHeight="1">
      <c r="A412" s="54" t="s">
        <v>16307</v>
      </c>
      <c r="B412" s="54" t="s">
        <v>202</v>
      </c>
      <c r="C412" s="55" t="s">
        <v>17141</v>
      </c>
      <c r="D412" s="54" t="s">
        <v>17213</v>
      </c>
      <c r="E412" s="55">
        <f>IFERROR(VLOOKUP(AG412,Sheet3!B:F,5,0),Table1[[#This Row],[Ngày hạch toán]])</f>
        <v>46051</v>
      </c>
      <c r="F412" s="54" t="s">
        <v>19302</v>
      </c>
      <c r="G412" s="54" t="s">
        <v>17214</v>
      </c>
      <c r="H412" s="56">
        <v>7220870</v>
      </c>
      <c r="I412" s="63">
        <v>0</v>
      </c>
      <c r="J412" s="56">
        <v>577670</v>
      </c>
      <c r="K412" s="56">
        <v>7798540</v>
      </c>
      <c r="L412" s="64" t="s">
        <v>17236</v>
      </c>
      <c r="M412" s="6">
        <f>IFERROR(VLOOKUP(Table13[[#This Row],[Số hóa đơn]],'Chi tiết tt Mega gửi'!K:L,2,0),"")</f>
        <v>46091</v>
      </c>
      <c r="O412" s="32">
        <f>IF(Table13[[#This Row],[Phân loại]]="Tồn đầu kỳ",Table13[[#This Row],[Tổng giá trị]],0)</f>
        <v>0</v>
      </c>
      <c r="P412" s="7">
        <f>IF(Table13[[#This Row],[Số còn phải thu ĐK]]&lt;&gt;0,0,IF(Table13[[#This Row],[Phân loại]]="Bán hàng",Table13[[#This Row],[Tổng giá trị]],-Table13[[#This Row],[Tổng giá trị]]))</f>
        <v>7798540</v>
      </c>
      <c r="Q412" s="32">
        <f t="shared" si="54"/>
        <v>7798540</v>
      </c>
      <c r="R412" s="7">
        <f>Table13[[#This Row],[Số còn phải thu ĐK]]+Table13[[#This Row],[Giá Trị HD sau CK]]-Table13[[#This Row],[Số tiền đã thu]]</f>
        <v>0</v>
      </c>
      <c r="S412" s="6">
        <f>IF(Table13[[#This Row],[Ngày hóa đơn]]&lt;&gt;"",Table13[[#This Row],[Ngày hóa đơn]],IF(Table13[[#This Row],[Ngày hạch toán]]&lt;&gt;"",Table13[[#This Row],[Ngày hạch toán]],""))</f>
        <v>46051</v>
      </c>
      <c r="T412" s="7"/>
      <c r="U412" s="6">
        <f>IF(Table13[[#This Row],[Ngày tính CN]]="","",S412+T412)</f>
        <v>46051</v>
      </c>
      <c r="V412" s="32">
        <f ca="1">IF(Table13[[#This Row],[Hạn thanh toán]]="","",IF((U412-NOW())&lt;0,0,(U412-NOW())))</f>
        <v>0</v>
      </c>
      <c r="W412" s="32"/>
      <c r="X412" s="32" t="str">
        <f t="shared" ca="1" si="55"/>
        <v/>
      </c>
      <c r="Y412" s="2" t="str">
        <f t="shared" si="56"/>
        <v>Đã thanh toán</v>
      </c>
      <c r="Z412" s="42">
        <f t="shared" si="57"/>
        <v>46051</v>
      </c>
      <c r="AA412" s="42">
        <f t="shared" si="58"/>
        <v>46091</v>
      </c>
      <c r="AD412" s="2" t="str">
        <f>VLOOKUP($A412,MA_KH!$A:$Q,MA_KH!O$1,0)</f>
        <v>MEGA</v>
      </c>
      <c r="AE412" s="2" t="str">
        <f>VLOOKUP($A412,MA_KH!$A:$Q,MA_KH!P$1,0)</f>
        <v>CÔNG TY TNHH MM MEGA MARKET (VIỆT NAM)</v>
      </c>
      <c r="AG412" s="122" t="str">
        <f>Table13[[#This Row],[Số hóa đơn]]&amp;Table13[[#This Row],[Tổng giá trị]]</f>
        <v>000083047798540</v>
      </c>
    </row>
    <row r="413" spans="1:33" ht="25.5" customHeight="1">
      <c r="A413" s="54" t="s">
        <v>16307</v>
      </c>
      <c r="B413" s="54" t="s">
        <v>202</v>
      </c>
      <c r="C413" s="55" t="s">
        <v>17141</v>
      </c>
      <c r="D413" s="54" t="s">
        <v>17215</v>
      </c>
      <c r="E413" s="55">
        <f>IFERROR(VLOOKUP(AG413,Sheet3!B:F,5,0),Table1[[#This Row],[Ngày hạch toán]])</f>
        <v>46051</v>
      </c>
      <c r="F413" s="54" t="s">
        <v>19303</v>
      </c>
      <c r="G413" s="54" t="s">
        <v>17216</v>
      </c>
      <c r="H413" s="56">
        <v>4695970</v>
      </c>
      <c r="I413" s="63">
        <v>0</v>
      </c>
      <c r="J413" s="56">
        <v>375678</v>
      </c>
      <c r="K413" s="56">
        <v>5071648</v>
      </c>
      <c r="L413" s="64" t="s">
        <v>17236</v>
      </c>
      <c r="M413" s="6">
        <f>IFERROR(VLOOKUP(Table13[[#This Row],[Số hóa đơn]],'Chi tiết tt Mega gửi'!K:L,2,0),"")</f>
        <v>46091</v>
      </c>
      <c r="O413" s="32">
        <f>IF(Table13[[#This Row],[Phân loại]]="Tồn đầu kỳ",Table13[[#This Row],[Tổng giá trị]],0)</f>
        <v>0</v>
      </c>
      <c r="P413" s="7">
        <f>IF(Table13[[#This Row],[Số còn phải thu ĐK]]&lt;&gt;0,0,IF(Table13[[#This Row],[Phân loại]]="Bán hàng",Table13[[#This Row],[Tổng giá trị]],-Table13[[#This Row],[Tổng giá trị]]))</f>
        <v>5071648</v>
      </c>
      <c r="Q413" s="32">
        <f t="shared" si="54"/>
        <v>5071648</v>
      </c>
      <c r="R413" s="7">
        <f>Table13[[#This Row],[Số còn phải thu ĐK]]+Table13[[#This Row],[Giá Trị HD sau CK]]-Table13[[#This Row],[Số tiền đã thu]]</f>
        <v>0</v>
      </c>
      <c r="S413" s="6">
        <f>IF(Table13[[#This Row],[Ngày hóa đơn]]&lt;&gt;"",Table13[[#This Row],[Ngày hóa đơn]],IF(Table13[[#This Row],[Ngày hạch toán]]&lt;&gt;"",Table13[[#This Row],[Ngày hạch toán]],""))</f>
        <v>46051</v>
      </c>
      <c r="T413" s="7"/>
      <c r="U413" s="6">
        <f>IF(Table13[[#This Row],[Ngày tính CN]]="","",S413+T413)</f>
        <v>46051</v>
      </c>
      <c r="V413" s="32">
        <f ca="1">IF(Table13[[#This Row],[Hạn thanh toán]]="","",IF((U413-NOW())&lt;0,0,(U413-NOW())))</f>
        <v>0</v>
      </c>
      <c r="W413" s="32"/>
      <c r="X413" s="32" t="str">
        <f t="shared" ca="1" si="55"/>
        <v/>
      </c>
      <c r="Y413" s="2" t="str">
        <f t="shared" si="56"/>
        <v>Đã thanh toán</v>
      </c>
      <c r="Z413" s="42">
        <f t="shared" si="57"/>
        <v>46051</v>
      </c>
      <c r="AA413" s="42">
        <f t="shared" si="58"/>
        <v>46091</v>
      </c>
      <c r="AD413" s="2" t="str">
        <f>VLOOKUP($A413,MA_KH!$A:$Q,MA_KH!O$1,0)</f>
        <v>MEGA</v>
      </c>
      <c r="AE413" s="2" t="str">
        <f>VLOOKUP($A413,MA_KH!$A:$Q,MA_KH!P$1,0)</f>
        <v>CÔNG TY TNHH MM MEGA MARKET (VIỆT NAM)</v>
      </c>
      <c r="AG413" s="122" t="str">
        <f>Table13[[#This Row],[Số hóa đơn]]&amp;Table13[[#This Row],[Tổng giá trị]]</f>
        <v>000083055071648</v>
      </c>
    </row>
    <row r="414" spans="1:33" ht="25.5" customHeight="1">
      <c r="A414" s="54" t="s">
        <v>16303</v>
      </c>
      <c r="B414" s="54" t="s">
        <v>102</v>
      </c>
      <c r="C414" s="55" t="s">
        <v>17141</v>
      </c>
      <c r="D414" s="54" t="s">
        <v>17217</v>
      </c>
      <c r="E414" s="55">
        <f>IFERROR(VLOOKUP(AG414,Sheet3!B:F,5,0),Table1[[#This Row],[Ngày hạch toán]])</f>
        <v>46051</v>
      </c>
      <c r="F414" s="54" t="s">
        <v>19304</v>
      </c>
      <c r="G414" s="54" t="s">
        <v>17218</v>
      </c>
      <c r="H414" s="56">
        <v>964440</v>
      </c>
      <c r="I414" s="63">
        <v>0</v>
      </c>
      <c r="J414" s="56">
        <v>77155</v>
      </c>
      <c r="K414" s="56">
        <v>1041595</v>
      </c>
      <c r="L414" s="64" t="s">
        <v>17236</v>
      </c>
      <c r="M414" s="6">
        <f>IFERROR(VLOOKUP(Table13[[#This Row],[Số hóa đơn]],'Chi tiết tt Mega gửi'!K:L,2,0),"")</f>
        <v>46091</v>
      </c>
      <c r="O414" s="32">
        <f>IF(Table13[[#This Row],[Phân loại]]="Tồn đầu kỳ",Table13[[#This Row],[Tổng giá trị]],0)</f>
        <v>0</v>
      </c>
      <c r="P414" s="7">
        <f>IF(Table13[[#This Row],[Số còn phải thu ĐK]]&lt;&gt;0,0,IF(Table13[[#This Row],[Phân loại]]="Bán hàng",Table13[[#This Row],[Tổng giá trị]],-Table13[[#This Row],[Tổng giá trị]]))</f>
        <v>1041595</v>
      </c>
      <c r="Q414" s="32">
        <f t="shared" si="54"/>
        <v>1041595</v>
      </c>
      <c r="R414" s="7">
        <f>Table13[[#This Row],[Số còn phải thu ĐK]]+Table13[[#This Row],[Giá Trị HD sau CK]]-Table13[[#This Row],[Số tiền đã thu]]</f>
        <v>0</v>
      </c>
      <c r="S414" s="6">
        <f>IF(Table13[[#This Row],[Ngày hóa đơn]]&lt;&gt;"",Table13[[#This Row],[Ngày hóa đơn]],IF(Table13[[#This Row],[Ngày hạch toán]]&lt;&gt;"",Table13[[#This Row],[Ngày hạch toán]],""))</f>
        <v>46051</v>
      </c>
      <c r="T414" s="7"/>
      <c r="U414" s="6">
        <f>IF(Table13[[#This Row],[Ngày tính CN]]="","",S414+T414)</f>
        <v>46051</v>
      </c>
      <c r="V414" s="32">
        <f ca="1">IF(Table13[[#This Row],[Hạn thanh toán]]="","",IF((U414-NOW())&lt;0,0,(U414-NOW())))</f>
        <v>0</v>
      </c>
      <c r="W414" s="32"/>
      <c r="X414" s="32" t="str">
        <f t="shared" ca="1" si="55"/>
        <v/>
      </c>
      <c r="Y414" s="2" t="str">
        <f t="shared" si="56"/>
        <v>Đã thanh toán</v>
      </c>
      <c r="Z414" s="42">
        <f t="shared" si="57"/>
        <v>46051</v>
      </c>
      <c r="AA414" s="42">
        <f t="shared" si="58"/>
        <v>46091</v>
      </c>
      <c r="AD414" s="2" t="str">
        <f>VLOOKUP($A414,MA_KH!$A:$Q,MA_KH!O$1,0)</f>
        <v>MEGA</v>
      </c>
      <c r="AE414" s="2" t="str">
        <f>VLOOKUP($A414,MA_KH!$A:$Q,MA_KH!P$1,0)</f>
        <v>CÔNG TY TNHH MM MEGA MARKET (VIỆT NAM)</v>
      </c>
      <c r="AG414" s="122" t="str">
        <f>Table13[[#This Row],[Số hóa đơn]]&amp;Table13[[#This Row],[Tổng giá trị]]</f>
        <v>000082861041595</v>
      </c>
    </row>
    <row r="415" spans="1:33" ht="25.5" customHeight="1">
      <c r="A415" s="54" t="s">
        <v>16303</v>
      </c>
      <c r="B415" s="54" t="s">
        <v>102</v>
      </c>
      <c r="C415" s="55" t="s">
        <v>17141</v>
      </c>
      <c r="D415" s="54" t="s">
        <v>17219</v>
      </c>
      <c r="E415" s="55">
        <f>IFERROR(VLOOKUP(AG415,Sheet3!B:F,5,0),Table1[[#This Row],[Ngày hạch toán]])</f>
        <v>46051</v>
      </c>
      <c r="F415" s="54" t="s">
        <v>19305</v>
      </c>
      <c r="G415" s="54" t="s">
        <v>17220</v>
      </c>
      <c r="H415" s="56">
        <v>10724089</v>
      </c>
      <c r="I415" s="63">
        <v>0</v>
      </c>
      <c r="J415" s="56">
        <v>857927</v>
      </c>
      <c r="K415" s="56">
        <v>11582016</v>
      </c>
      <c r="L415" s="64" t="s">
        <v>17236</v>
      </c>
      <c r="M415" s="6">
        <f>IFERROR(VLOOKUP(Table13[[#This Row],[Số hóa đơn]],'Chi tiết tt Mega gửi'!K:L,2,0),"")</f>
        <v>46091</v>
      </c>
      <c r="O415" s="32">
        <f>IF(Table13[[#This Row],[Phân loại]]="Tồn đầu kỳ",Table13[[#This Row],[Tổng giá trị]],0)</f>
        <v>0</v>
      </c>
      <c r="P415" s="7">
        <f>IF(Table13[[#This Row],[Số còn phải thu ĐK]]&lt;&gt;0,0,IF(Table13[[#This Row],[Phân loại]]="Bán hàng",Table13[[#This Row],[Tổng giá trị]],-Table13[[#This Row],[Tổng giá trị]]))</f>
        <v>11582016</v>
      </c>
      <c r="Q415" s="32">
        <f t="shared" si="54"/>
        <v>11582016</v>
      </c>
      <c r="R415" s="7">
        <f>Table13[[#This Row],[Số còn phải thu ĐK]]+Table13[[#This Row],[Giá Trị HD sau CK]]-Table13[[#This Row],[Số tiền đã thu]]</f>
        <v>0</v>
      </c>
      <c r="S415" s="6">
        <f>IF(Table13[[#This Row],[Ngày hóa đơn]]&lt;&gt;"",Table13[[#This Row],[Ngày hóa đơn]],IF(Table13[[#This Row],[Ngày hạch toán]]&lt;&gt;"",Table13[[#This Row],[Ngày hạch toán]],""))</f>
        <v>46051</v>
      </c>
      <c r="T415" s="7"/>
      <c r="U415" s="6">
        <f>IF(Table13[[#This Row],[Ngày tính CN]]="","",S415+T415)</f>
        <v>46051</v>
      </c>
      <c r="V415" s="32">
        <f ca="1">IF(Table13[[#This Row],[Hạn thanh toán]]="","",IF((U415-NOW())&lt;0,0,(U415-NOW())))</f>
        <v>0</v>
      </c>
      <c r="W415" s="32"/>
      <c r="X415" s="32" t="str">
        <f t="shared" ca="1" si="55"/>
        <v/>
      </c>
      <c r="Y415" s="2" t="str">
        <f t="shared" si="56"/>
        <v>Đã thanh toán</v>
      </c>
      <c r="Z415" s="42">
        <f t="shared" si="57"/>
        <v>46051</v>
      </c>
      <c r="AA415" s="42">
        <f t="shared" si="58"/>
        <v>46091</v>
      </c>
      <c r="AD415" s="2" t="str">
        <f>VLOOKUP($A415,MA_KH!$A:$Q,MA_KH!O$1,0)</f>
        <v>MEGA</v>
      </c>
      <c r="AE415" s="2" t="str">
        <f>VLOOKUP($A415,MA_KH!$A:$Q,MA_KH!P$1,0)</f>
        <v>CÔNG TY TNHH MM MEGA MARKET (VIỆT NAM)</v>
      </c>
      <c r="AG415" s="122" t="str">
        <f>Table13[[#This Row],[Số hóa đơn]]&amp;Table13[[#This Row],[Tổng giá trị]]</f>
        <v>0000829111582016</v>
      </c>
    </row>
    <row r="416" spans="1:33" ht="25.5" hidden="1" customHeight="1">
      <c r="A416" s="54" t="s">
        <v>16299</v>
      </c>
      <c r="B416" s="54" t="s">
        <v>190</v>
      </c>
      <c r="C416" s="55" t="s">
        <v>17141</v>
      </c>
      <c r="D416" s="54" t="s">
        <v>17221</v>
      </c>
      <c r="E416" s="55">
        <v>46051</v>
      </c>
      <c r="F416" s="54" t="s">
        <v>19306</v>
      </c>
      <c r="G416" s="54" t="s">
        <v>17222</v>
      </c>
      <c r="H416" s="56">
        <v>1196644</v>
      </c>
      <c r="I416" s="63">
        <v>0</v>
      </c>
      <c r="J416" s="56">
        <v>95731</v>
      </c>
      <c r="K416" s="56">
        <v>1292375</v>
      </c>
      <c r="L416" s="64" t="s">
        <v>17238</v>
      </c>
      <c r="M416" s="6">
        <f>IFERROR(VLOOKUP(Table13[[#This Row],[Số hóa đơn]],'Chi tiết tt Mega gửi'!K:L,2,0),"")</f>
        <v>46063</v>
      </c>
      <c r="O416" s="32">
        <f>IF(Table13[[#This Row],[Phân loại]]="Tồn đầu kỳ",Table13[[#This Row],[Tổng giá trị]],0)</f>
        <v>0</v>
      </c>
      <c r="P416" s="7">
        <f>IF(Table13[[#This Row],[Số còn phải thu ĐK]]&lt;&gt;0,0,IF(Table13[[#This Row],[Phân loại]]="Bán hàng",Table13[[#This Row],[Tổng giá trị]],-Table13[[#This Row],[Tổng giá trị]]))</f>
        <v>-1292375</v>
      </c>
      <c r="Q416" s="32">
        <f t="shared" si="54"/>
        <v>-1292375</v>
      </c>
      <c r="R416" s="7">
        <f>Table13[[#This Row],[Số còn phải thu ĐK]]+Table13[[#This Row],[Giá Trị HD sau CK]]-Table13[[#This Row],[Số tiền đã thu]]</f>
        <v>0</v>
      </c>
      <c r="S416" s="6">
        <f>IF(Table13[[#This Row],[Ngày hóa đơn]]&lt;&gt;"",Table13[[#This Row],[Ngày hóa đơn]],IF(Table13[[#This Row],[Ngày hạch toán]]&lt;&gt;"",Table13[[#This Row],[Ngày hạch toán]],""))</f>
        <v>46051</v>
      </c>
      <c r="T416" s="7"/>
      <c r="U416" s="6">
        <f>IF(Table13[[#This Row],[Ngày tính CN]]="","",S416+T416)</f>
        <v>46051</v>
      </c>
      <c r="V416" s="32">
        <f ca="1">IF(Table13[[#This Row],[Hạn thanh toán]]="","",IF((U416-NOW())&lt;0,0,(U416-NOW())))</f>
        <v>0</v>
      </c>
      <c r="W416" s="32"/>
      <c r="X416" s="32" t="str">
        <f t="shared" ca="1" si="55"/>
        <v/>
      </c>
      <c r="Y416" s="2" t="str">
        <f t="shared" si="56"/>
        <v>Đã thanh toán</v>
      </c>
      <c r="Z416" s="42">
        <f t="shared" si="57"/>
        <v>46051</v>
      </c>
      <c r="AA416" s="42">
        <f t="shared" si="58"/>
        <v>46063</v>
      </c>
      <c r="AD416" s="2" t="str">
        <f>VLOOKUP($A416,MA_KH!$A:$Q,MA_KH!O$1,0)</f>
        <v>MEGA</v>
      </c>
      <c r="AE416" s="2" t="str">
        <f>VLOOKUP($A416,MA_KH!$A:$Q,MA_KH!P$1,0)</f>
        <v>CÔNG TY TNHH MM MEGA MARKET (VIỆT NAM)</v>
      </c>
      <c r="AG416" s="122" t="str">
        <f>Table13[[#This Row],[Số hóa đơn]]&amp;Table13[[#This Row],[Tổng giá trị]]</f>
        <v>000000121292375</v>
      </c>
    </row>
    <row r="417" spans="1:33" ht="25.5" hidden="1" customHeight="1">
      <c r="A417" s="54" t="s">
        <v>16299</v>
      </c>
      <c r="B417" s="54" t="s">
        <v>190</v>
      </c>
      <c r="C417" s="55" t="s">
        <v>17141</v>
      </c>
      <c r="D417" s="54" t="s">
        <v>17223</v>
      </c>
      <c r="E417" s="55">
        <v>46051</v>
      </c>
      <c r="F417" s="54" t="s">
        <v>19307</v>
      </c>
      <c r="G417" s="54" t="s">
        <v>17224</v>
      </c>
      <c r="H417" s="56">
        <v>1457175</v>
      </c>
      <c r="I417" s="63">
        <v>0</v>
      </c>
      <c r="J417" s="56">
        <v>116574</v>
      </c>
      <c r="K417" s="56">
        <v>1573749</v>
      </c>
      <c r="L417" s="64" t="s">
        <v>17238</v>
      </c>
      <c r="M417" s="6">
        <f>IFERROR(VLOOKUP(Table13[[#This Row],[Số hóa đơn]],'Chi tiết tt Mega gửi'!K:L,2,0),"")</f>
        <v>46063</v>
      </c>
      <c r="O417" s="32">
        <f>IF(Table13[[#This Row],[Phân loại]]="Tồn đầu kỳ",Table13[[#This Row],[Tổng giá trị]],0)</f>
        <v>0</v>
      </c>
      <c r="P417" s="7">
        <f>IF(Table13[[#This Row],[Số còn phải thu ĐK]]&lt;&gt;0,0,IF(Table13[[#This Row],[Phân loại]]="Bán hàng",Table13[[#This Row],[Tổng giá trị]],-Table13[[#This Row],[Tổng giá trị]]))</f>
        <v>-1573749</v>
      </c>
      <c r="Q417" s="32">
        <f t="shared" si="54"/>
        <v>-1573749</v>
      </c>
      <c r="R417" s="7">
        <f>Table13[[#This Row],[Số còn phải thu ĐK]]+Table13[[#This Row],[Giá Trị HD sau CK]]-Table13[[#This Row],[Số tiền đã thu]]</f>
        <v>0</v>
      </c>
      <c r="S417" s="6">
        <f>IF(Table13[[#This Row],[Ngày hóa đơn]]&lt;&gt;"",Table13[[#This Row],[Ngày hóa đơn]],IF(Table13[[#This Row],[Ngày hạch toán]]&lt;&gt;"",Table13[[#This Row],[Ngày hạch toán]],""))</f>
        <v>46051</v>
      </c>
      <c r="T417" s="7"/>
      <c r="U417" s="6">
        <f>IF(Table13[[#This Row],[Ngày tính CN]]="","",S417+T417)</f>
        <v>46051</v>
      </c>
      <c r="V417" s="32">
        <f ca="1">IF(Table13[[#This Row],[Hạn thanh toán]]="","",IF((U417-NOW())&lt;0,0,(U417-NOW())))</f>
        <v>0</v>
      </c>
      <c r="W417" s="32"/>
      <c r="X417" s="32" t="str">
        <f t="shared" ca="1" si="55"/>
        <v/>
      </c>
      <c r="Y417" s="2" t="str">
        <f t="shared" si="56"/>
        <v>Đã thanh toán</v>
      </c>
      <c r="Z417" s="42">
        <f t="shared" si="57"/>
        <v>46051</v>
      </c>
      <c r="AA417" s="42">
        <f t="shared" si="58"/>
        <v>46063</v>
      </c>
      <c r="AD417" s="2" t="str">
        <f>VLOOKUP($A417,MA_KH!$A:$Q,MA_KH!O$1,0)</f>
        <v>MEGA</v>
      </c>
      <c r="AE417" s="2" t="str">
        <f>VLOOKUP($A417,MA_KH!$A:$Q,MA_KH!P$1,0)</f>
        <v>CÔNG TY TNHH MM MEGA MARKET (VIỆT NAM)</v>
      </c>
      <c r="AG417" s="122" t="str">
        <f>Table13[[#This Row],[Số hóa đơn]]&amp;Table13[[#This Row],[Tổng giá trị]]</f>
        <v>000000811573749</v>
      </c>
    </row>
    <row r="418" spans="1:33" ht="25.5" customHeight="1">
      <c r="A418" s="54" t="s">
        <v>16300</v>
      </c>
      <c r="B418" s="54" t="s">
        <v>7238</v>
      </c>
      <c r="C418" s="55" t="s">
        <v>17131</v>
      </c>
      <c r="D418" s="54" t="s">
        <v>17225</v>
      </c>
      <c r="E418" s="55">
        <f>IFERROR(VLOOKUP(AG418,Sheet3!B:F,5,0),Table1[[#This Row],[Ngày hạch toán]])</f>
        <v>46052</v>
      </c>
      <c r="F418" s="54" t="s">
        <v>19308</v>
      </c>
      <c r="G418" s="54" t="s">
        <v>17226</v>
      </c>
      <c r="H418" s="56">
        <v>27838630</v>
      </c>
      <c r="I418" s="63">
        <v>0</v>
      </c>
      <c r="J418" s="56">
        <v>2227090</v>
      </c>
      <c r="K418" s="56">
        <v>30065720</v>
      </c>
      <c r="L418" s="64" t="s">
        <v>17236</v>
      </c>
      <c r="M418" s="6">
        <f>IFERROR(VLOOKUP(Table13[[#This Row],[Số hóa đơn]],'Chi tiết tt Mega gửi'!K:L,2,0),"")</f>
        <v>46091</v>
      </c>
      <c r="O418" s="32">
        <f>IF(Table13[[#This Row],[Phân loại]]="Tồn đầu kỳ",Table13[[#This Row],[Tổng giá trị]],0)</f>
        <v>0</v>
      </c>
      <c r="P418" s="7">
        <f>IF(Table13[[#This Row],[Số còn phải thu ĐK]]&lt;&gt;0,0,IF(Table13[[#This Row],[Phân loại]]="Bán hàng",Table13[[#This Row],[Tổng giá trị]],-Table13[[#This Row],[Tổng giá trị]]))</f>
        <v>30065720</v>
      </c>
      <c r="Q418" s="32">
        <f t="shared" si="54"/>
        <v>30065720</v>
      </c>
      <c r="R418" s="7">
        <f>Table13[[#This Row],[Số còn phải thu ĐK]]+Table13[[#This Row],[Giá Trị HD sau CK]]-Table13[[#This Row],[Số tiền đã thu]]</f>
        <v>0</v>
      </c>
      <c r="S418" s="6">
        <f>IF(Table13[[#This Row],[Ngày hóa đơn]]&lt;&gt;"",Table13[[#This Row],[Ngày hóa đơn]],IF(Table13[[#This Row],[Ngày hạch toán]]&lt;&gt;"",Table13[[#This Row],[Ngày hạch toán]],""))</f>
        <v>46052</v>
      </c>
      <c r="T418" s="7"/>
      <c r="U418" s="6">
        <f>IF(Table13[[#This Row],[Ngày tính CN]]="","",S418+T418)</f>
        <v>46052</v>
      </c>
      <c r="V418" s="32">
        <f ca="1">IF(Table13[[#This Row],[Hạn thanh toán]]="","",IF((U418-NOW())&lt;0,0,(U418-NOW())))</f>
        <v>0</v>
      </c>
      <c r="W418" s="32"/>
      <c r="X418" s="32" t="str">
        <f t="shared" ca="1" si="55"/>
        <v/>
      </c>
      <c r="Y418" s="2" t="str">
        <f t="shared" si="56"/>
        <v>Đã thanh toán</v>
      </c>
      <c r="Z418" s="42">
        <f t="shared" si="57"/>
        <v>46052</v>
      </c>
      <c r="AA418" s="42">
        <f t="shared" si="58"/>
        <v>46091</v>
      </c>
      <c r="AD418" s="2" t="str">
        <f>VLOOKUP($A418,MA_KH!$A:$Q,MA_KH!O$1,0)</f>
        <v>MEGA</v>
      </c>
      <c r="AE418" s="2" t="str">
        <f>VLOOKUP($A418,MA_KH!$A:$Q,MA_KH!P$1,0)</f>
        <v>CÔNG TY TNHH MM MEGA MARKET (VIỆT NAM)</v>
      </c>
      <c r="AG418" s="122" t="str">
        <f>Table13[[#This Row],[Số hóa đơn]]&amp;Table13[[#This Row],[Tổng giá trị]]</f>
        <v>0000829530065720</v>
      </c>
    </row>
    <row r="419" spans="1:33" ht="25.5" customHeight="1">
      <c r="A419" s="54" t="s">
        <v>16296</v>
      </c>
      <c r="B419" s="54" t="s">
        <v>7244</v>
      </c>
      <c r="C419" s="55" t="s">
        <v>17131</v>
      </c>
      <c r="D419" s="54" t="s">
        <v>17227</v>
      </c>
      <c r="E419" s="55">
        <f>IFERROR(VLOOKUP(AG419,Sheet3!B:F,5,0),Table1[[#This Row],[Ngày hạch toán]])</f>
        <v>46052</v>
      </c>
      <c r="F419" s="54" t="s">
        <v>19309</v>
      </c>
      <c r="G419" s="54" t="s">
        <v>17228</v>
      </c>
      <c r="H419" s="56">
        <v>28485311</v>
      </c>
      <c r="I419" s="63">
        <v>0</v>
      </c>
      <c r="J419" s="56">
        <v>2278825</v>
      </c>
      <c r="K419" s="56">
        <v>30764136</v>
      </c>
      <c r="L419" s="64" t="s">
        <v>17236</v>
      </c>
      <c r="M419" s="6">
        <f>IFERROR(VLOOKUP(Table13[[#This Row],[Số hóa đơn]],'Chi tiết tt Mega gửi'!K:L,2,0),"")</f>
        <v>46091</v>
      </c>
      <c r="O419" s="32">
        <f>IF(Table13[[#This Row],[Phân loại]]="Tồn đầu kỳ",Table13[[#This Row],[Tổng giá trị]],0)</f>
        <v>0</v>
      </c>
      <c r="P419" s="7">
        <f>IF(Table13[[#This Row],[Số còn phải thu ĐK]]&lt;&gt;0,0,IF(Table13[[#This Row],[Phân loại]]="Bán hàng",Table13[[#This Row],[Tổng giá trị]],-Table13[[#This Row],[Tổng giá trị]]))</f>
        <v>30764136</v>
      </c>
      <c r="Q419" s="32">
        <f t="shared" si="54"/>
        <v>30764136</v>
      </c>
      <c r="R419" s="7">
        <f>Table13[[#This Row],[Số còn phải thu ĐK]]+Table13[[#This Row],[Giá Trị HD sau CK]]-Table13[[#This Row],[Số tiền đã thu]]</f>
        <v>0</v>
      </c>
      <c r="S419" s="6">
        <f>IF(Table13[[#This Row],[Ngày hóa đơn]]&lt;&gt;"",Table13[[#This Row],[Ngày hóa đơn]],IF(Table13[[#This Row],[Ngày hạch toán]]&lt;&gt;"",Table13[[#This Row],[Ngày hạch toán]],""))</f>
        <v>46052</v>
      </c>
      <c r="T419" s="7"/>
      <c r="U419" s="6">
        <f>IF(Table13[[#This Row],[Ngày tính CN]]="","",S419+T419)</f>
        <v>46052</v>
      </c>
      <c r="V419" s="32">
        <f ca="1">IF(Table13[[#This Row],[Hạn thanh toán]]="","",IF((U419-NOW())&lt;0,0,(U419-NOW())))</f>
        <v>0</v>
      </c>
      <c r="W419" s="32"/>
      <c r="X419" s="32" t="str">
        <f t="shared" ca="1" si="55"/>
        <v/>
      </c>
      <c r="Y419" s="2" t="str">
        <f t="shared" si="56"/>
        <v>Đã thanh toán</v>
      </c>
      <c r="Z419" s="42">
        <f t="shared" si="57"/>
        <v>46052</v>
      </c>
      <c r="AA419" s="42">
        <f t="shared" si="58"/>
        <v>46091</v>
      </c>
      <c r="AD419" s="2" t="str">
        <f>VLOOKUP($A419,MA_KH!$A:$Q,MA_KH!O$1,0)</f>
        <v>MEGA</v>
      </c>
      <c r="AE419" s="2" t="str">
        <f>VLOOKUP($A419,MA_KH!$A:$Q,MA_KH!P$1,0)</f>
        <v>CÔNG TY TNHH MM MEGA MARKET (VIỆT NAM)</v>
      </c>
      <c r="AG419" s="122" t="str">
        <f>Table13[[#This Row],[Số hóa đơn]]&amp;Table13[[#This Row],[Tổng giá trị]]</f>
        <v>0000829630764136</v>
      </c>
    </row>
    <row r="420" spans="1:33" ht="25.5" customHeight="1">
      <c r="A420" s="54" t="s">
        <v>16296</v>
      </c>
      <c r="B420" s="54" t="s">
        <v>7244</v>
      </c>
      <c r="C420" s="55" t="s">
        <v>17131</v>
      </c>
      <c r="D420" s="54" t="s">
        <v>17229</v>
      </c>
      <c r="E420" s="55">
        <f>IFERROR(VLOOKUP(AG420,Sheet3!B:F,5,0),Table1[[#This Row],[Ngày hạch toán]])</f>
        <v>46052</v>
      </c>
      <c r="F420" s="54" t="s">
        <v>19310</v>
      </c>
      <c r="G420" s="54" t="s">
        <v>17230</v>
      </c>
      <c r="H420" s="56">
        <v>725000</v>
      </c>
      <c r="I420" s="63">
        <v>0</v>
      </c>
      <c r="J420" s="56">
        <v>58000</v>
      </c>
      <c r="K420" s="56">
        <v>783000</v>
      </c>
      <c r="L420" s="64" t="s">
        <v>17236</v>
      </c>
      <c r="M420" s="6">
        <f>IFERROR(VLOOKUP(Table13[[#This Row],[Số hóa đơn]],'Chi tiết tt Mega gửi'!K:L,2,0),"")</f>
        <v>46091</v>
      </c>
      <c r="O420" s="32">
        <f>IF(Table13[[#This Row],[Phân loại]]="Tồn đầu kỳ",Table13[[#This Row],[Tổng giá trị]],0)</f>
        <v>0</v>
      </c>
      <c r="P420" s="7">
        <f>IF(Table13[[#This Row],[Số còn phải thu ĐK]]&lt;&gt;0,0,IF(Table13[[#This Row],[Phân loại]]="Bán hàng",Table13[[#This Row],[Tổng giá trị]],-Table13[[#This Row],[Tổng giá trị]]))</f>
        <v>783000</v>
      </c>
      <c r="Q420" s="32">
        <f t="shared" si="54"/>
        <v>783000</v>
      </c>
      <c r="R420" s="7">
        <f>Table13[[#This Row],[Số còn phải thu ĐK]]+Table13[[#This Row],[Giá Trị HD sau CK]]-Table13[[#This Row],[Số tiền đã thu]]</f>
        <v>0</v>
      </c>
      <c r="S420" s="6">
        <f>IF(Table13[[#This Row],[Ngày hóa đơn]]&lt;&gt;"",Table13[[#This Row],[Ngày hóa đơn]],IF(Table13[[#This Row],[Ngày hạch toán]]&lt;&gt;"",Table13[[#This Row],[Ngày hạch toán]],""))</f>
        <v>46052</v>
      </c>
      <c r="T420" s="7"/>
      <c r="U420" s="6">
        <f>IF(Table13[[#This Row],[Ngày tính CN]]="","",S420+T420)</f>
        <v>46052</v>
      </c>
      <c r="V420" s="32">
        <f ca="1">IF(Table13[[#This Row],[Hạn thanh toán]]="","",IF((U420-NOW())&lt;0,0,(U420-NOW())))</f>
        <v>0</v>
      </c>
      <c r="W420" s="32"/>
      <c r="X420" s="32" t="str">
        <f t="shared" ca="1" si="55"/>
        <v/>
      </c>
      <c r="Y420" s="2" t="str">
        <f t="shared" si="56"/>
        <v>Đã thanh toán</v>
      </c>
      <c r="Z420" s="42">
        <f t="shared" si="57"/>
        <v>46052</v>
      </c>
      <c r="AA420" s="42">
        <f t="shared" si="58"/>
        <v>46091</v>
      </c>
      <c r="AD420" s="2" t="str">
        <f>VLOOKUP($A420,MA_KH!$A:$Q,MA_KH!O$1,0)</f>
        <v>MEGA</v>
      </c>
      <c r="AE420" s="2" t="str">
        <f>VLOOKUP($A420,MA_KH!$A:$Q,MA_KH!P$1,0)</f>
        <v>CÔNG TY TNHH MM MEGA MARKET (VIỆT NAM)</v>
      </c>
      <c r="AG420" s="122" t="str">
        <f>Table13[[#This Row],[Số hóa đơn]]&amp;Table13[[#This Row],[Tổng giá trị]]</f>
        <v>00008297783000</v>
      </c>
    </row>
    <row r="421" spans="1:33" ht="25.5" hidden="1" customHeight="1">
      <c r="A421" s="54" t="s">
        <v>16307</v>
      </c>
      <c r="B421" s="54" t="s">
        <v>202</v>
      </c>
      <c r="C421" s="55" t="s">
        <v>17131</v>
      </c>
      <c r="D421" s="54" t="s">
        <v>17231</v>
      </c>
      <c r="E421" s="55">
        <v>46052</v>
      </c>
      <c r="F421" s="54" t="s">
        <v>19280</v>
      </c>
      <c r="G421" s="54" t="s">
        <v>17174</v>
      </c>
      <c r="H421" s="56">
        <v>373156</v>
      </c>
      <c r="I421" s="63">
        <v>0</v>
      </c>
      <c r="J421" s="56">
        <v>29852</v>
      </c>
      <c r="K421" s="56">
        <v>403008</v>
      </c>
      <c r="L421" s="64" t="s">
        <v>17238</v>
      </c>
      <c r="M421" s="6">
        <f>IFERROR(VLOOKUP(Table13[[#This Row],[Số hóa đơn]],'Chi tiết tt Mega gửi'!K:L,2,0),"")</f>
        <v>46063</v>
      </c>
      <c r="O421" s="32">
        <f>IF(Table13[[#This Row],[Phân loại]]="Tồn đầu kỳ",Table13[[#This Row],[Tổng giá trị]],0)</f>
        <v>0</v>
      </c>
      <c r="P421" s="7">
        <f>IF(Table13[[#This Row],[Số còn phải thu ĐK]]&lt;&gt;0,0,IF(Table13[[#This Row],[Phân loại]]="Bán hàng",Table13[[#This Row],[Tổng giá trị]],-Table13[[#This Row],[Tổng giá trị]]))</f>
        <v>-403008</v>
      </c>
      <c r="Q421" s="32">
        <f t="shared" si="54"/>
        <v>-403008</v>
      </c>
      <c r="R421" s="7">
        <f>Table13[[#This Row],[Số còn phải thu ĐK]]+Table13[[#This Row],[Giá Trị HD sau CK]]-Table13[[#This Row],[Số tiền đã thu]]</f>
        <v>0</v>
      </c>
      <c r="S421" s="6">
        <f>IF(Table13[[#This Row],[Ngày hóa đơn]]&lt;&gt;"",Table13[[#This Row],[Ngày hóa đơn]],IF(Table13[[#This Row],[Ngày hạch toán]]&lt;&gt;"",Table13[[#This Row],[Ngày hạch toán]],""))</f>
        <v>46052</v>
      </c>
      <c r="T421" s="7"/>
      <c r="U421" s="6">
        <f>IF(Table13[[#This Row],[Ngày tính CN]]="","",S421+T421)</f>
        <v>46052</v>
      </c>
      <c r="V421" s="32">
        <f ca="1">IF(Table13[[#This Row],[Hạn thanh toán]]="","",IF((U421-NOW())&lt;0,0,(U421-NOW())))</f>
        <v>0</v>
      </c>
      <c r="W421" s="32"/>
      <c r="X421" s="32" t="str">
        <f t="shared" ca="1" si="55"/>
        <v/>
      </c>
      <c r="Y421" s="2" t="str">
        <f t="shared" si="56"/>
        <v>Đã thanh toán</v>
      </c>
      <c r="Z421" s="42">
        <f t="shared" si="57"/>
        <v>46052</v>
      </c>
      <c r="AA421" s="42">
        <f t="shared" si="58"/>
        <v>46063</v>
      </c>
      <c r="AD421" s="2" t="str">
        <f>VLOOKUP($A421,MA_KH!$A:$Q,MA_KH!O$1,0)</f>
        <v>MEGA</v>
      </c>
      <c r="AE421" s="2" t="str">
        <f>VLOOKUP($A421,MA_KH!$A:$Q,MA_KH!P$1,0)</f>
        <v>CÔNG TY TNHH MM MEGA MARKET (VIỆT NAM)</v>
      </c>
      <c r="AG421" s="122" t="str">
        <f>Table13[[#This Row],[Số hóa đơn]]&amp;Table13[[#This Row],[Tổng giá trị]]</f>
        <v>00000040403008</v>
      </c>
    </row>
    <row r="422" spans="1:33" ht="25.5" customHeight="1">
      <c r="A422" s="54" t="s">
        <v>16297</v>
      </c>
      <c r="B422" s="54" t="s">
        <v>7260</v>
      </c>
      <c r="C422" s="55" t="s">
        <v>17087</v>
      </c>
      <c r="D422" s="54" t="s">
        <v>17232</v>
      </c>
      <c r="E422" s="55">
        <f>IFERROR(VLOOKUP(AG422,Sheet3!B:F,5,0),Table1[[#This Row],[Ngày hạch toán]])</f>
        <v>46053</v>
      </c>
      <c r="F422" s="54" t="s">
        <v>19311</v>
      </c>
      <c r="G422" s="54" t="s">
        <v>17233</v>
      </c>
      <c r="H422" s="56">
        <v>12394279</v>
      </c>
      <c r="I422" s="63">
        <v>0</v>
      </c>
      <c r="J422" s="56">
        <v>991542</v>
      </c>
      <c r="K422" s="56">
        <v>13385821</v>
      </c>
      <c r="L422" s="64" t="s">
        <v>17236</v>
      </c>
      <c r="M422" s="6">
        <f>IFERROR(VLOOKUP(Table13[[#This Row],[Số hóa đơn]],'Chi tiết tt Mega gửi'!K:L,2,0),"")</f>
        <v>46091</v>
      </c>
      <c r="O422" s="32">
        <f>IF(Table13[[#This Row],[Phân loại]]="Tồn đầu kỳ",Table13[[#This Row],[Tổng giá trị]],0)</f>
        <v>0</v>
      </c>
      <c r="P422" s="7">
        <f>IF(Table13[[#This Row],[Số còn phải thu ĐK]]&lt;&gt;0,0,IF(Table13[[#This Row],[Phân loại]]="Bán hàng",Table13[[#This Row],[Tổng giá trị]],-Table13[[#This Row],[Tổng giá trị]]))</f>
        <v>13385821</v>
      </c>
      <c r="Q422" s="32">
        <f t="shared" si="54"/>
        <v>13385821</v>
      </c>
      <c r="R422" s="7">
        <f>Table13[[#This Row],[Số còn phải thu ĐK]]+Table13[[#This Row],[Giá Trị HD sau CK]]-Table13[[#This Row],[Số tiền đã thu]]</f>
        <v>0</v>
      </c>
      <c r="S422" s="6">
        <f>IF(Table13[[#This Row],[Ngày hóa đơn]]&lt;&gt;"",Table13[[#This Row],[Ngày hóa đơn]],IF(Table13[[#This Row],[Ngày hạch toán]]&lt;&gt;"",Table13[[#This Row],[Ngày hạch toán]],""))</f>
        <v>46053</v>
      </c>
      <c r="T422" s="7"/>
      <c r="U422" s="6">
        <f>IF(Table13[[#This Row],[Ngày tính CN]]="","",S422+T422)</f>
        <v>46053</v>
      </c>
      <c r="V422" s="32">
        <f ca="1">IF(Table13[[#This Row],[Hạn thanh toán]]="","",IF((U422-NOW())&lt;0,0,(U422-NOW())))</f>
        <v>0</v>
      </c>
      <c r="W422" s="32"/>
      <c r="X422" s="32" t="str">
        <f t="shared" ca="1" si="55"/>
        <v/>
      </c>
      <c r="Y422" s="2" t="str">
        <f t="shared" si="56"/>
        <v>Đã thanh toán</v>
      </c>
      <c r="Z422" s="42">
        <f t="shared" si="57"/>
        <v>46053</v>
      </c>
      <c r="AA422" s="42">
        <f t="shared" si="58"/>
        <v>46091</v>
      </c>
      <c r="AD422" s="2" t="str">
        <f>VLOOKUP($A422,MA_KH!$A:$Q,MA_KH!O$1,0)</f>
        <v>MEGA</v>
      </c>
      <c r="AE422" s="2" t="str">
        <f>VLOOKUP($A422,MA_KH!$A:$Q,MA_KH!P$1,0)</f>
        <v>CÔNG TY TNHH MM MEGA MARKET (VIỆT NAM)</v>
      </c>
      <c r="AG422" s="122" t="str">
        <f>Table13[[#This Row],[Số hóa đơn]]&amp;Table13[[#This Row],[Tổng giá trị]]</f>
        <v>0000829813385821</v>
      </c>
    </row>
    <row r="423" spans="1:33" ht="25.5" customHeight="1">
      <c r="A423" s="58" t="s">
        <v>16294</v>
      </c>
      <c r="B423" s="58" t="s">
        <v>259</v>
      </c>
      <c r="C423" s="59" t="s">
        <v>17087</v>
      </c>
      <c r="D423" s="58" t="s">
        <v>17234</v>
      </c>
      <c r="E423" s="55">
        <f>IFERROR(VLOOKUP(AG423,Sheet3!B:F,5,0),Table1[[#This Row],[Ngày hạch toán]])</f>
        <v>46053</v>
      </c>
      <c r="F423" s="58" t="s">
        <v>19312</v>
      </c>
      <c r="G423" s="58" t="s">
        <v>17235</v>
      </c>
      <c r="H423" s="60">
        <v>4013820</v>
      </c>
      <c r="I423" s="63">
        <v>0</v>
      </c>
      <c r="J423" s="60">
        <v>321106</v>
      </c>
      <c r="K423" s="60">
        <v>4334926</v>
      </c>
      <c r="L423" s="64" t="s">
        <v>17236</v>
      </c>
      <c r="M423" s="6">
        <f>IFERROR(VLOOKUP(Table13[[#This Row],[Số hóa đơn]],'Chi tiết tt Mega gửi'!K:L,2,0),"")</f>
        <v>46091</v>
      </c>
      <c r="O423" s="32">
        <f>IF(Table13[[#This Row],[Phân loại]]="Tồn đầu kỳ",Table13[[#This Row],[Tổng giá trị]],0)</f>
        <v>0</v>
      </c>
      <c r="P423" s="7">
        <f>IF(Table13[[#This Row],[Số còn phải thu ĐK]]&lt;&gt;0,0,IF(Table13[[#This Row],[Phân loại]]="Bán hàng",Table13[[#This Row],[Tổng giá trị]],-Table13[[#This Row],[Tổng giá trị]]))</f>
        <v>4334926</v>
      </c>
      <c r="Q423" s="32">
        <f t="shared" si="54"/>
        <v>4334926</v>
      </c>
      <c r="R423" s="7">
        <f>Table13[[#This Row],[Số còn phải thu ĐK]]+Table13[[#This Row],[Giá Trị HD sau CK]]-Table13[[#This Row],[Số tiền đã thu]]</f>
        <v>0</v>
      </c>
      <c r="S423" s="6">
        <f>IF(Table13[[#This Row],[Ngày hóa đơn]]&lt;&gt;"",Table13[[#This Row],[Ngày hóa đơn]],IF(Table13[[#This Row],[Ngày hạch toán]]&lt;&gt;"",Table13[[#This Row],[Ngày hạch toán]],""))</f>
        <v>46053</v>
      </c>
      <c r="T423" s="7"/>
      <c r="U423" s="6">
        <f>IF(Table13[[#This Row],[Ngày tính CN]]="","",S423+T423)</f>
        <v>46053</v>
      </c>
      <c r="V423" s="32">
        <f ca="1">IF(Table13[[#This Row],[Hạn thanh toán]]="","",IF((U423-NOW())&lt;0,0,(U423-NOW())))</f>
        <v>0</v>
      </c>
      <c r="W423" s="32"/>
      <c r="X423" s="32" t="str">
        <f t="shared" ca="1" si="55"/>
        <v/>
      </c>
      <c r="Y423" s="2" t="str">
        <f t="shared" si="56"/>
        <v>Đã thanh toán</v>
      </c>
      <c r="Z423" s="42">
        <f t="shared" si="57"/>
        <v>46053</v>
      </c>
      <c r="AA423" s="42">
        <f t="shared" si="58"/>
        <v>46091</v>
      </c>
      <c r="AD423" s="2" t="str">
        <f>VLOOKUP($A423,MA_KH!$A:$Q,MA_KH!O$1,0)</f>
        <v>MEGA</v>
      </c>
      <c r="AE423" s="2" t="str">
        <f>VLOOKUP($A423,MA_KH!$A:$Q,MA_KH!P$1,0)</f>
        <v>CÔNG TY TNHH MM MEGA MARKET (VIỆT NAM)</v>
      </c>
      <c r="AG423" s="122" t="str">
        <f>Table13[[#This Row],[Số hóa đơn]]&amp;Table13[[#This Row],[Tổng giá trị]]</f>
        <v>000082994334926</v>
      </c>
    </row>
    <row r="424" spans="1:33" ht="25.5" customHeight="1">
      <c r="A424" s="54" t="s">
        <v>16303</v>
      </c>
      <c r="B424" s="54" t="s">
        <v>102</v>
      </c>
      <c r="C424" s="55">
        <v>46054</v>
      </c>
      <c r="D424" s="54" t="s">
        <v>17241</v>
      </c>
      <c r="E424" s="55">
        <f>IFERROR(VLOOKUP(AG424,Sheet3!B:F,5,0),Table1[[#This Row],[Ngày hạch toán]])</f>
        <v>46054</v>
      </c>
      <c r="F424" s="54" t="s">
        <v>19313</v>
      </c>
      <c r="G424" s="54" t="s">
        <v>17242</v>
      </c>
      <c r="H424" s="56">
        <v>1865780</v>
      </c>
      <c r="I424" s="63">
        <v>0</v>
      </c>
      <c r="J424" s="56">
        <v>149262</v>
      </c>
      <c r="K424" s="65">
        <v>2015042</v>
      </c>
      <c r="L424" s="64" t="s">
        <v>17236</v>
      </c>
      <c r="M424" s="6">
        <f>IFERROR(VLOOKUP(Table13[[#This Row],[Số hóa đơn]],'Chi tiết tt Mega gửi'!K:L,2,0),"")</f>
        <v>46091</v>
      </c>
      <c r="O424" s="32">
        <f>IF(Table13[[#This Row],[Phân loại]]="Tồn đầu kỳ",Table13[[#This Row],[Tổng giá trị]],0)</f>
        <v>0</v>
      </c>
      <c r="P424" s="7">
        <f>IF(Table13[[#This Row],[Số còn phải thu ĐK]]&lt;&gt;0,0,IF(Table13[[#This Row],[Phân loại]]="Bán hàng",Table13[[#This Row],[Tổng giá trị]],-Table13[[#This Row],[Tổng giá trị]]))</f>
        <v>2015042</v>
      </c>
      <c r="Q424" s="32">
        <f t="shared" si="54"/>
        <v>2015042</v>
      </c>
      <c r="R424" s="7">
        <f>Table13[[#This Row],[Số còn phải thu ĐK]]+Table13[[#This Row],[Giá Trị HD sau CK]]-Table13[[#This Row],[Số tiền đã thu]]</f>
        <v>0</v>
      </c>
      <c r="S424" s="6">
        <f>IF(Table13[[#This Row],[Ngày hóa đơn]]&lt;&gt;"",Table13[[#This Row],[Ngày hóa đơn]],IF(Table13[[#This Row],[Ngày hạch toán]]&lt;&gt;"",Table13[[#This Row],[Ngày hạch toán]],""))</f>
        <v>46054</v>
      </c>
      <c r="T424" s="7"/>
      <c r="U424" s="6">
        <f>IF(Table13[[#This Row],[Ngày tính CN]]="","",S424+T424)</f>
        <v>46054</v>
      </c>
      <c r="V424" s="32">
        <f ca="1">IF(Table13[[#This Row],[Hạn thanh toán]]="","",IF((U424-NOW())&lt;0,0,(U424-NOW())))</f>
        <v>0</v>
      </c>
      <c r="W424" s="32"/>
      <c r="X424" s="32" t="str">
        <f t="shared" ca="1" si="55"/>
        <v/>
      </c>
      <c r="Y424" s="2" t="str">
        <f t="shared" si="56"/>
        <v>Đã thanh toán</v>
      </c>
      <c r="Z424" s="42">
        <f t="shared" si="57"/>
        <v>46054</v>
      </c>
      <c r="AA424" s="42">
        <f t="shared" si="58"/>
        <v>46091</v>
      </c>
      <c r="AD424" s="2" t="str">
        <f>VLOOKUP($A424,MA_KH!$A:$Q,MA_KH!O$1,0)</f>
        <v>MEGA</v>
      </c>
      <c r="AE424" s="2" t="str">
        <f>VLOOKUP($A424,MA_KH!$A:$Q,MA_KH!P$1,0)</f>
        <v>CÔNG TY TNHH MM MEGA MARKET (VIỆT NAM)</v>
      </c>
      <c r="AG424" s="122" t="str">
        <f>Table13[[#This Row],[Số hóa đơn]]&amp;Table13[[#This Row],[Tổng giá trị]]</f>
        <v>000095662015042</v>
      </c>
    </row>
    <row r="425" spans="1:33" ht="25.5" customHeight="1">
      <c r="A425" s="54" t="s">
        <v>16308</v>
      </c>
      <c r="B425" s="54" t="s">
        <v>194</v>
      </c>
      <c r="C425" s="55">
        <v>46055</v>
      </c>
      <c r="D425" s="54" t="s">
        <v>17243</v>
      </c>
      <c r="E425" s="55">
        <f>IFERROR(VLOOKUP(AG425,Sheet3!B:F,5,0),Table1[[#This Row],[Ngày hạch toán]])</f>
        <v>46055</v>
      </c>
      <c r="F425" s="54" t="s">
        <v>19314</v>
      </c>
      <c r="G425" s="54" t="s">
        <v>17244</v>
      </c>
      <c r="H425" s="56">
        <v>23317850</v>
      </c>
      <c r="I425" s="63">
        <v>0</v>
      </c>
      <c r="J425" s="56">
        <v>1865428</v>
      </c>
      <c r="K425" s="65">
        <v>25183278</v>
      </c>
      <c r="L425" s="64" t="s">
        <v>17236</v>
      </c>
      <c r="M425" s="6">
        <f>IFERROR(VLOOKUP(Table13[[#This Row],[Số hóa đơn]],'Chi tiết tt Mega gửi'!K:L,2,0),"")</f>
        <v>46105</v>
      </c>
      <c r="O425" s="32">
        <f>IF(Table13[[#This Row],[Phân loại]]="Tồn đầu kỳ",Table13[[#This Row],[Tổng giá trị]],0)</f>
        <v>0</v>
      </c>
      <c r="P425" s="7">
        <f>IF(Table13[[#This Row],[Số còn phải thu ĐK]]&lt;&gt;0,0,IF(Table13[[#This Row],[Phân loại]]="Bán hàng",Table13[[#This Row],[Tổng giá trị]],-Table13[[#This Row],[Tổng giá trị]]))</f>
        <v>25183278</v>
      </c>
      <c r="Q425" s="32">
        <f t="shared" si="54"/>
        <v>25183278</v>
      </c>
      <c r="R425" s="7">
        <f>Table13[[#This Row],[Số còn phải thu ĐK]]+Table13[[#This Row],[Giá Trị HD sau CK]]-Table13[[#This Row],[Số tiền đã thu]]</f>
        <v>0</v>
      </c>
      <c r="S425" s="6">
        <f>IF(Table13[[#This Row],[Ngày hóa đơn]]&lt;&gt;"",Table13[[#This Row],[Ngày hóa đơn]],IF(Table13[[#This Row],[Ngày hạch toán]]&lt;&gt;"",Table13[[#This Row],[Ngày hạch toán]],""))</f>
        <v>46055</v>
      </c>
      <c r="T425" s="7"/>
      <c r="U425" s="6">
        <f>IF(Table13[[#This Row],[Ngày tính CN]]="","",S425+T425)</f>
        <v>46055</v>
      </c>
      <c r="V425" s="32">
        <f ca="1">IF(Table13[[#This Row],[Hạn thanh toán]]="","",IF((U425-NOW())&lt;0,0,(U425-NOW())))</f>
        <v>0</v>
      </c>
      <c r="W425" s="32"/>
      <c r="X425" s="32" t="str">
        <f t="shared" ca="1" si="55"/>
        <v/>
      </c>
      <c r="Y425" s="2" t="str">
        <f t="shared" si="56"/>
        <v>Đã thanh toán</v>
      </c>
      <c r="Z425" s="42">
        <f t="shared" si="57"/>
        <v>46055</v>
      </c>
      <c r="AA425" s="42">
        <f t="shared" si="58"/>
        <v>46105</v>
      </c>
      <c r="AD425" s="2" t="str">
        <f>VLOOKUP($A425,MA_KH!$A:$Q,MA_KH!O$1,0)</f>
        <v>MEGA</v>
      </c>
      <c r="AE425" s="2" t="str">
        <f>VLOOKUP($A425,MA_KH!$A:$Q,MA_KH!P$1,0)</f>
        <v>CÔNG TY TNHH MM MEGA MARKET (VIỆT NAM)</v>
      </c>
      <c r="AG425" s="122" t="str">
        <f>Table13[[#This Row],[Số hóa đơn]]&amp;Table13[[#This Row],[Tổng giá trị]]</f>
        <v>0000951525183278</v>
      </c>
    </row>
    <row r="426" spans="1:33" ht="25.5" customHeight="1">
      <c r="A426" s="54" t="s">
        <v>16310</v>
      </c>
      <c r="B426" s="54" t="s">
        <v>196</v>
      </c>
      <c r="C426" s="55">
        <v>46055</v>
      </c>
      <c r="D426" s="54" t="s">
        <v>17245</v>
      </c>
      <c r="E426" s="55">
        <f>IFERROR(VLOOKUP(AG426,Sheet3!B:F,5,0),Table1[[#This Row],[Ngày hạch toán]])</f>
        <v>46055</v>
      </c>
      <c r="F426" s="54" t="s">
        <v>19315</v>
      </c>
      <c r="G426" s="54" t="s">
        <v>17246</v>
      </c>
      <c r="H426" s="56">
        <v>1407215</v>
      </c>
      <c r="I426" s="63">
        <v>0</v>
      </c>
      <c r="J426" s="56">
        <v>112577</v>
      </c>
      <c r="K426" s="65">
        <v>1519792</v>
      </c>
      <c r="L426" s="64" t="s">
        <v>17236</v>
      </c>
      <c r="M426" s="6">
        <f>IFERROR(VLOOKUP(Table13[[#This Row],[Số hóa đơn]],'Chi tiết tt Mega gửi'!K:L,2,0),"")</f>
        <v>46105</v>
      </c>
      <c r="O426" s="32">
        <f>IF(Table13[[#This Row],[Phân loại]]="Tồn đầu kỳ",Table13[[#This Row],[Tổng giá trị]],0)</f>
        <v>0</v>
      </c>
      <c r="P426" s="7">
        <f>IF(Table13[[#This Row],[Số còn phải thu ĐK]]&lt;&gt;0,0,IF(Table13[[#This Row],[Phân loại]]="Bán hàng",Table13[[#This Row],[Tổng giá trị]],-Table13[[#This Row],[Tổng giá trị]]))</f>
        <v>1519792</v>
      </c>
      <c r="Q426" s="32">
        <f t="shared" si="54"/>
        <v>1519792</v>
      </c>
      <c r="R426" s="7">
        <f>Table13[[#This Row],[Số còn phải thu ĐK]]+Table13[[#This Row],[Giá Trị HD sau CK]]-Table13[[#This Row],[Số tiền đã thu]]</f>
        <v>0</v>
      </c>
      <c r="S426" s="6">
        <f>IF(Table13[[#This Row],[Ngày hóa đơn]]&lt;&gt;"",Table13[[#This Row],[Ngày hóa đơn]],IF(Table13[[#This Row],[Ngày hạch toán]]&lt;&gt;"",Table13[[#This Row],[Ngày hạch toán]],""))</f>
        <v>46055</v>
      </c>
      <c r="T426" s="7"/>
      <c r="U426" s="6">
        <f>IF(Table13[[#This Row],[Ngày tính CN]]="","",S426+T426)</f>
        <v>46055</v>
      </c>
      <c r="V426" s="32">
        <f ca="1">IF(Table13[[#This Row],[Hạn thanh toán]]="","",IF((U426-NOW())&lt;0,0,(U426-NOW())))</f>
        <v>0</v>
      </c>
      <c r="W426" s="32"/>
      <c r="X426" s="32" t="str">
        <f t="shared" ca="1" si="55"/>
        <v/>
      </c>
      <c r="Y426" s="2" t="str">
        <f t="shared" si="56"/>
        <v>Đã thanh toán</v>
      </c>
      <c r="Z426" s="42">
        <f t="shared" si="57"/>
        <v>46055</v>
      </c>
      <c r="AA426" s="42">
        <f t="shared" si="58"/>
        <v>46105</v>
      </c>
      <c r="AD426" s="2" t="str">
        <f>VLOOKUP($A426,MA_KH!$A:$Q,MA_KH!O$1,0)</f>
        <v>MEGA</v>
      </c>
      <c r="AE426" s="2" t="str">
        <f>VLOOKUP($A426,MA_KH!$A:$Q,MA_KH!P$1,0)</f>
        <v>CÔNG TY TNHH MM MEGA MARKET (VIỆT NAM)</v>
      </c>
      <c r="AG426" s="122" t="str">
        <f>Table13[[#This Row],[Số hóa đơn]]&amp;Table13[[#This Row],[Tổng giá trị]]</f>
        <v>000095161519792</v>
      </c>
    </row>
    <row r="427" spans="1:33" ht="25.5" customHeight="1">
      <c r="A427" s="54" t="s">
        <v>16310</v>
      </c>
      <c r="B427" s="54" t="s">
        <v>196</v>
      </c>
      <c r="C427" s="55">
        <v>46055</v>
      </c>
      <c r="D427" s="54" t="s">
        <v>17247</v>
      </c>
      <c r="E427" s="55">
        <f>IFERROR(VLOOKUP(AG427,Sheet3!B:F,5,0),Table1[[#This Row],[Ngày hạch toán]])</f>
        <v>46055</v>
      </c>
      <c r="F427" s="54" t="s">
        <v>19316</v>
      </c>
      <c r="G427" s="54" t="s">
        <v>17248</v>
      </c>
      <c r="H427" s="56">
        <v>474325</v>
      </c>
      <c r="I427" s="63">
        <v>0</v>
      </c>
      <c r="J427" s="56">
        <v>37946</v>
      </c>
      <c r="K427" s="65">
        <v>512271</v>
      </c>
      <c r="L427" s="64" t="s">
        <v>17236</v>
      </c>
      <c r="M427" s="6">
        <f>IFERROR(VLOOKUP(Table13[[#This Row],[Số hóa đơn]],'Chi tiết tt Mega gửi'!K:L,2,0),"")</f>
        <v>46105</v>
      </c>
      <c r="O427" s="32">
        <f>IF(Table13[[#This Row],[Phân loại]]="Tồn đầu kỳ",Table13[[#This Row],[Tổng giá trị]],0)</f>
        <v>0</v>
      </c>
      <c r="P427" s="7">
        <f>IF(Table13[[#This Row],[Số còn phải thu ĐK]]&lt;&gt;0,0,IF(Table13[[#This Row],[Phân loại]]="Bán hàng",Table13[[#This Row],[Tổng giá trị]],-Table13[[#This Row],[Tổng giá trị]]))</f>
        <v>512271</v>
      </c>
      <c r="Q427" s="32">
        <f t="shared" si="54"/>
        <v>512271</v>
      </c>
      <c r="R427" s="7">
        <f>Table13[[#This Row],[Số còn phải thu ĐK]]+Table13[[#This Row],[Giá Trị HD sau CK]]-Table13[[#This Row],[Số tiền đã thu]]</f>
        <v>0</v>
      </c>
      <c r="S427" s="6">
        <f>IF(Table13[[#This Row],[Ngày hóa đơn]]&lt;&gt;"",Table13[[#This Row],[Ngày hóa đơn]],IF(Table13[[#This Row],[Ngày hạch toán]]&lt;&gt;"",Table13[[#This Row],[Ngày hạch toán]],""))</f>
        <v>46055</v>
      </c>
      <c r="T427" s="7"/>
      <c r="U427" s="6">
        <f>IF(Table13[[#This Row],[Ngày tính CN]]="","",S427+T427)</f>
        <v>46055</v>
      </c>
      <c r="V427" s="32">
        <f ca="1">IF(Table13[[#This Row],[Hạn thanh toán]]="","",IF((U427-NOW())&lt;0,0,(U427-NOW())))</f>
        <v>0</v>
      </c>
      <c r="W427" s="32"/>
      <c r="X427" s="32" t="str">
        <f t="shared" ca="1" si="55"/>
        <v/>
      </c>
      <c r="Y427" s="2" t="str">
        <f t="shared" si="56"/>
        <v>Đã thanh toán</v>
      </c>
      <c r="Z427" s="42">
        <f t="shared" si="57"/>
        <v>46055</v>
      </c>
      <c r="AA427" s="42">
        <f t="shared" si="58"/>
        <v>46105</v>
      </c>
      <c r="AD427" s="2" t="str">
        <f>VLOOKUP($A427,MA_KH!$A:$Q,MA_KH!O$1,0)</f>
        <v>MEGA</v>
      </c>
      <c r="AE427" s="2" t="str">
        <f>VLOOKUP($A427,MA_KH!$A:$Q,MA_KH!P$1,0)</f>
        <v>CÔNG TY TNHH MM MEGA MARKET (VIỆT NAM)</v>
      </c>
      <c r="AG427" s="122" t="str">
        <f>Table13[[#This Row],[Số hóa đơn]]&amp;Table13[[#This Row],[Tổng giá trị]]</f>
        <v>00009517512271</v>
      </c>
    </row>
    <row r="428" spans="1:33" ht="25.5" customHeight="1">
      <c r="A428" s="54" t="s">
        <v>16287</v>
      </c>
      <c r="B428" s="54" t="s">
        <v>253</v>
      </c>
      <c r="C428" s="55">
        <v>46055</v>
      </c>
      <c r="D428" s="54" t="s">
        <v>17249</v>
      </c>
      <c r="E428" s="55">
        <f>IFERROR(VLOOKUP(AG428,Sheet3!B:F,5,0),Table1[[#This Row],[Ngày hạch toán]])</f>
        <v>46055</v>
      </c>
      <c r="F428" s="54" t="s">
        <v>19317</v>
      </c>
      <c r="G428" s="54" t="s">
        <v>17250</v>
      </c>
      <c r="H428" s="56">
        <v>1840000</v>
      </c>
      <c r="I428" s="63">
        <v>0</v>
      </c>
      <c r="J428" s="56">
        <v>147200</v>
      </c>
      <c r="K428" s="65">
        <v>1987200</v>
      </c>
      <c r="L428" s="64" t="s">
        <v>17236</v>
      </c>
      <c r="M428" s="6">
        <f>IFERROR(VLOOKUP(Table13[[#This Row],[Số hóa đơn]],'Chi tiết tt Mega gửi'!K:L,2,0),"")</f>
        <v>46091</v>
      </c>
      <c r="O428" s="32">
        <f>IF(Table13[[#This Row],[Phân loại]]="Tồn đầu kỳ",Table13[[#This Row],[Tổng giá trị]],0)</f>
        <v>0</v>
      </c>
      <c r="P428" s="7">
        <f>IF(Table13[[#This Row],[Số còn phải thu ĐK]]&lt;&gt;0,0,IF(Table13[[#This Row],[Phân loại]]="Bán hàng",Table13[[#This Row],[Tổng giá trị]],-Table13[[#This Row],[Tổng giá trị]]))</f>
        <v>1987200</v>
      </c>
      <c r="Q428" s="32">
        <f t="shared" si="54"/>
        <v>1987200</v>
      </c>
      <c r="R428" s="7">
        <f>Table13[[#This Row],[Số còn phải thu ĐK]]+Table13[[#This Row],[Giá Trị HD sau CK]]-Table13[[#This Row],[Số tiền đã thu]]</f>
        <v>0</v>
      </c>
      <c r="S428" s="6">
        <f>IF(Table13[[#This Row],[Ngày hóa đơn]]&lt;&gt;"",Table13[[#This Row],[Ngày hóa đơn]],IF(Table13[[#This Row],[Ngày hạch toán]]&lt;&gt;"",Table13[[#This Row],[Ngày hạch toán]],""))</f>
        <v>46055</v>
      </c>
      <c r="T428" s="7"/>
      <c r="U428" s="6">
        <f>IF(Table13[[#This Row],[Ngày tính CN]]="","",S428+T428)</f>
        <v>46055</v>
      </c>
      <c r="V428" s="32">
        <f ca="1">IF(Table13[[#This Row],[Hạn thanh toán]]="","",IF((U428-NOW())&lt;0,0,(U428-NOW())))</f>
        <v>0</v>
      </c>
      <c r="W428" s="32"/>
      <c r="X428" s="32" t="str">
        <f t="shared" ca="1" si="55"/>
        <v/>
      </c>
      <c r="Y428" s="2" t="str">
        <f t="shared" si="56"/>
        <v>Đã thanh toán</v>
      </c>
      <c r="Z428" s="42">
        <f t="shared" si="57"/>
        <v>46055</v>
      </c>
      <c r="AA428" s="42">
        <f t="shared" si="58"/>
        <v>46091</v>
      </c>
      <c r="AD428" s="2" t="str">
        <f>VLOOKUP($A428,MA_KH!$A:$Q,MA_KH!O$1,0)</f>
        <v>MEGA</v>
      </c>
      <c r="AE428" s="2" t="str">
        <f>VLOOKUP($A428,MA_KH!$A:$Q,MA_KH!P$1,0)</f>
        <v>CÔNG TY TNHH MM MEGA MARKET (VIỆT NAM)</v>
      </c>
      <c r="AG428" s="122" t="str">
        <f>Table13[[#This Row],[Số hóa đơn]]&amp;Table13[[#This Row],[Tổng giá trị]]</f>
        <v>000095181987200</v>
      </c>
    </row>
    <row r="429" spans="1:33" ht="25.5" customHeight="1">
      <c r="A429" s="54" t="s">
        <v>16291</v>
      </c>
      <c r="B429" s="54" t="s">
        <v>200</v>
      </c>
      <c r="C429" s="55">
        <v>46055</v>
      </c>
      <c r="D429" s="54" t="s">
        <v>17251</v>
      </c>
      <c r="E429" s="55">
        <f>IFERROR(VLOOKUP(AG429,Sheet3!B:F,5,0),Table1[[#This Row],[Ngày hạch toán]])</f>
        <v>46055</v>
      </c>
      <c r="F429" s="54" t="s">
        <v>19318</v>
      </c>
      <c r="G429" s="54" t="s">
        <v>17252</v>
      </c>
      <c r="H429" s="56">
        <v>700000</v>
      </c>
      <c r="I429" s="63">
        <v>0</v>
      </c>
      <c r="J429" s="56">
        <v>56000</v>
      </c>
      <c r="K429" s="65">
        <v>756000</v>
      </c>
      <c r="L429" s="64" t="s">
        <v>17236</v>
      </c>
      <c r="M429" s="6">
        <f>IFERROR(VLOOKUP(Table13[[#This Row],[Số hóa đơn]],'Chi tiết tt Mega gửi'!K:L,2,0),"")</f>
        <v>46105</v>
      </c>
      <c r="O429" s="32">
        <f>IF(Table13[[#This Row],[Phân loại]]="Tồn đầu kỳ",Table13[[#This Row],[Tổng giá trị]],0)</f>
        <v>0</v>
      </c>
      <c r="P429" s="7">
        <f>IF(Table13[[#This Row],[Số còn phải thu ĐK]]&lt;&gt;0,0,IF(Table13[[#This Row],[Phân loại]]="Bán hàng",Table13[[#This Row],[Tổng giá trị]],-Table13[[#This Row],[Tổng giá trị]]))</f>
        <v>756000</v>
      </c>
      <c r="Q429" s="32">
        <f t="shared" si="54"/>
        <v>756000</v>
      </c>
      <c r="R429" s="7">
        <f>Table13[[#This Row],[Số còn phải thu ĐK]]+Table13[[#This Row],[Giá Trị HD sau CK]]-Table13[[#This Row],[Số tiền đã thu]]</f>
        <v>0</v>
      </c>
      <c r="S429" s="6">
        <f>IF(Table13[[#This Row],[Ngày hóa đơn]]&lt;&gt;"",Table13[[#This Row],[Ngày hóa đơn]],IF(Table13[[#This Row],[Ngày hạch toán]]&lt;&gt;"",Table13[[#This Row],[Ngày hạch toán]],""))</f>
        <v>46055</v>
      </c>
      <c r="T429" s="7"/>
      <c r="U429" s="6">
        <f>IF(Table13[[#This Row],[Ngày tính CN]]="","",S429+T429)</f>
        <v>46055</v>
      </c>
      <c r="V429" s="32">
        <f ca="1">IF(Table13[[#This Row],[Hạn thanh toán]]="","",IF((U429-NOW())&lt;0,0,(U429-NOW())))</f>
        <v>0</v>
      </c>
      <c r="W429" s="32"/>
      <c r="X429" s="32" t="str">
        <f t="shared" ca="1" si="55"/>
        <v/>
      </c>
      <c r="Y429" s="2" t="str">
        <f t="shared" si="56"/>
        <v>Đã thanh toán</v>
      </c>
      <c r="Z429" s="42">
        <f t="shared" si="57"/>
        <v>46055</v>
      </c>
      <c r="AA429" s="42">
        <f t="shared" si="58"/>
        <v>46105</v>
      </c>
      <c r="AD429" s="2" t="str">
        <f>VLOOKUP($A429,MA_KH!$A:$Q,MA_KH!O$1,0)</f>
        <v>MEGA</v>
      </c>
      <c r="AE429" s="2" t="str">
        <f>VLOOKUP($A429,MA_KH!$A:$Q,MA_KH!P$1,0)</f>
        <v>CÔNG TY TNHH MM MEGA MARKET (VIỆT NAM)</v>
      </c>
      <c r="AG429" s="122" t="str">
        <f>Table13[[#This Row],[Số hóa đơn]]&amp;Table13[[#This Row],[Tổng giá trị]]</f>
        <v>00009519756000</v>
      </c>
    </row>
    <row r="430" spans="1:33" ht="25.5" customHeight="1">
      <c r="A430" s="54" t="s">
        <v>16291</v>
      </c>
      <c r="B430" s="54" t="s">
        <v>200</v>
      </c>
      <c r="C430" s="55">
        <v>46055</v>
      </c>
      <c r="D430" s="54" t="s">
        <v>17253</v>
      </c>
      <c r="E430" s="55">
        <f>IFERROR(VLOOKUP(AG430,Sheet3!B:F,5,0),Table1[[#This Row],[Ngày hạch toán]])</f>
        <v>46055</v>
      </c>
      <c r="F430" s="54" t="s">
        <v>19319</v>
      </c>
      <c r="G430" s="54" t="s">
        <v>17254</v>
      </c>
      <c r="H430" s="56">
        <v>13344500</v>
      </c>
      <c r="I430" s="63">
        <v>0</v>
      </c>
      <c r="J430" s="56">
        <v>1067560</v>
      </c>
      <c r="K430" s="65">
        <v>14412060</v>
      </c>
      <c r="L430" s="64" t="s">
        <v>17236</v>
      </c>
      <c r="M430" s="6">
        <f>IFERROR(VLOOKUP(Table13[[#This Row],[Số hóa đơn]],'Chi tiết tt Mega gửi'!K:L,2,0),"")</f>
        <v>46105</v>
      </c>
      <c r="O430" s="32">
        <f>IF(Table13[[#This Row],[Phân loại]]="Tồn đầu kỳ",Table13[[#This Row],[Tổng giá trị]],0)</f>
        <v>0</v>
      </c>
      <c r="P430" s="7">
        <f>IF(Table13[[#This Row],[Số còn phải thu ĐK]]&lt;&gt;0,0,IF(Table13[[#This Row],[Phân loại]]="Bán hàng",Table13[[#This Row],[Tổng giá trị]],-Table13[[#This Row],[Tổng giá trị]]))</f>
        <v>14412060</v>
      </c>
      <c r="Q430" s="32">
        <f t="shared" si="54"/>
        <v>14412060</v>
      </c>
      <c r="R430" s="7">
        <f>Table13[[#This Row],[Số còn phải thu ĐK]]+Table13[[#This Row],[Giá Trị HD sau CK]]-Table13[[#This Row],[Số tiền đã thu]]</f>
        <v>0</v>
      </c>
      <c r="S430" s="6">
        <f>IF(Table13[[#This Row],[Ngày hóa đơn]]&lt;&gt;"",Table13[[#This Row],[Ngày hóa đơn]],IF(Table13[[#This Row],[Ngày hạch toán]]&lt;&gt;"",Table13[[#This Row],[Ngày hạch toán]],""))</f>
        <v>46055</v>
      </c>
      <c r="T430" s="7"/>
      <c r="U430" s="6">
        <f>IF(Table13[[#This Row],[Ngày tính CN]]="","",S430+T430)</f>
        <v>46055</v>
      </c>
      <c r="V430" s="32">
        <f ca="1">IF(Table13[[#This Row],[Hạn thanh toán]]="","",IF((U430-NOW())&lt;0,0,(U430-NOW())))</f>
        <v>0</v>
      </c>
      <c r="W430" s="32"/>
      <c r="X430" s="32" t="str">
        <f t="shared" ca="1" si="55"/>
        <v/>
      </c>
      <c r="Y430" s="2" t="str">
        <f t="shared" si="56"/>
        <v>Đã thanh toán</v>
      </c>
      <c r="Z430" s="42">
        <f t="shared" si="57"/>
        <v>46055</v>
      </c>
      <c r="AA430" s="42">
        <f t="shared" si="58"/>
        <v>46105</v>
      </c>
      <c r="AD430" s="2" t="str">
        <f>VLOOKUP($A430,MA_KH!$A:$Q,MA_KH!O$1,0)</f>
        <v>MEGA</v>
      </c>
      <c r="AE430" s="2" t="str">
        <f>VLOOKUP($A430,MA_KH!$A:$Q,MA_KH!P$1,0)</f>
        <v>CÔNG TY TNHH MM MEGA MARKET (VIỆT NAM)</v>
      </c>
      <c r="AG430" s="122" t="str">
        <f>Table13[[#This Row],[Số hóa đơn]]&amp;Table13[[#This Row],[Tổng giá trị]]</f>
        <v>0000952014412060</v>
      </c>
    </row>
    <row r="431" spans="1:33" ht="25.5" customHeight="1">
      <c r="A431" s="54" t="s">
        <v>16307</v>
      </c>
      <c r="B431" s="54" t="s">
        <v>202</v>
      </c>
      <c r="C431" s="55">
        <v>46055</v>
      </c>
      <c r="D431" s="54" t="s">
        <v>17255</v>
      </c>
      <c r="E431" s="55">
        <f>IFERROR(VLOOKUP(AG431,Sheet3!B:F,5,0),Table1[[#This Row],[Ngày hạch toán]])</f>
        <v>46055</v>
      </c>
      <c r="F431" s="54" t="s">
        <v>19320</v>
      </c>
      <c r="G431" s="54" t="s">
        <v>17256</v>
      </c>
      <c r="H431" s="56">
        <v>19249700</v>
      </c>
      <c r="I431" s="63">
        <v>0</v>
      </c>
      <c r="J431" s="56">
        <v>1539976</v>
      </c>
      <c r="K431" s="65">
        <v>20789676</v>
      </c>
      <c r="L431" s="64" t="s">
        <v>17236</v>
      </c>
      <c r="M431" s="6">
        <f>IFERROR(VLOOKUP(Table13[[#This Row],[Số hóa đơn]],'Chi tiết tt Mega gửi'!K:L,2,0),"")</f>
        <v>46105</v>
      </c>
      <c r="O431" s="32">
        <f>IF(Table13[[#This Row],[Phân loại]]="Tồn đầu kỳ",Table13[[#This Row],[Tổng giá trị]],0)</f>
        <v>0</v>
      </c>
      <c r="P431" s="7">
        <f>IF(Table13[[#This Row],[Số còn phải thu ĐK]]&lt;&gt;0,0,IF(Table13[[#This Row],[Phân loại]]="Bán hàng",Table13[[#This Row],[Tổng giá trị]],-Table13[[#This Row],[Tổng giá trị]]))</f>
        <v>20789676</v>
      </c>
      <c r="Q431" s="32">
        <f t="shared" si="54"/>
        <v>20789676</v>
      </c>
      <c r="R431" s="7">
        <f>Table13[[#This Row],[Số còn phải thu ĐK]]+Table13[[#This Row],[Giá Trị HD sau CK]]-Table13[[#This Row],[Số tiền đã thu]]</f>
        <v>0</v>
      </c>
      <c r="S431" s="6">
        <f>IF(Table13[[#This Row],[Ngày hóa đơn]]&lt;&gt;"",Table13[[#This Row],[Ngày hóa đơn]],IF(Table13[[#This Row],[Ngày hạch toán]]&lt;&gt;"",Table13[[#This Row],[Ngày hạch toán]],""))</f>
        <v>46055</v>
      </c>
      <c r="T431" s="7"/>
      <c r="U431" s="6">
        <f>IF(Table13[[#This Row],[Ngày tính CN]]="","",S431+T431)</f>
        <v>46055</v>
      </c>
      <c r="V431" s="32">
        <f ca="1">IF(Table13[[#This Row],[Hạn thanh toán]]="","",IF((U431-NOW())&lt;0,0,(U431-NOW())))</f>
        <v>0</v>
      </c>
      <c r="W431" s="32"/>
      <c r="X431" s="32" t="str">
        <f t="shared" ca="1" si="55"/>
        <v/>
      </c>
      <c r="Y431" s="2" t="str">
        <f t="shared" si="56"/>
        <v>Đã thanh toán</v>
      </c>
      <c r="Z431" s="42">
        <f t="shared" si="57"/>
        <v>46055</v>
      </c>
      <c r="AA431" s="42">
        <f t="shared" si="58"/>
        <v>46105</v>
      </c>
      <c r="AD431" s="2" t="str">
        <f>VLOOKUP($A431,MA_KH!$A:$Q,MA_KH!O$1,0)</f>
        <v>MEGA</v>
      </c>
      <c r="AE431" s="2" t="str">
        <f>VLOOKUP($A431,MA_KH!$A:$Q,MA_KH!P$1,0)</f>
        <v>CÔNG TY TNHH MM MEGA MARKET (VIỆT NAM)</v>
      </c>
      <c r="AG431" s="122" t="str">
        <f>Table13[[#This Row],[Số hóa đơn]]&amp;Table13[[#This Row],[Tổng giá trị]]</f>
        <v>0000952120789676</v>
      </c>
    </row>
    <row r="432" spans="1:33" ht="25.5" customHeight="1">
      <c r="A432" s="54" t="s">
        <v>16307</v>
      </c>
      <c r="B432" s="54" t="s">
        <v>202</v>
      </c>
      <c r="C432" s="55">
        <v>46055</v>
      </c>
      <c r="D432" s="54" t="s">
        <v>17257</v>
      </c>
      <c r="E432" s="55">
        <f>IFERROR(VLOOKUP(AG432,Sheet3!B:F,5,0),Table1[[#This Row],[Ngày hạch toán]])</f>
        <v>46055</v>
      </c>
      <c r="F432" s="54" t="s">
        <v>19321</v>
      </c>
      <c r="G432" s="54" t="s">
        <v>17258</v>
      </c>
      <c r="H432" s="56">
        <v>12253650</v>
      </c>
      <c r="I432" s="63">
        <v>0</v>
      </c>
      <c r="J432" s="56">
        <v>980292</v>
      </c>
      <c r="K432" s="65">
        <v>13233942</v>
      </c>
      <c r="L432" s="64" t="s">
        <v>17236</v>
      </c>
      <c r="M432" s="6">
        <f>IFERROR(VLOOKUP(Table13[[#This Row],[Số hóa đơn]],'Chi tiết tt Mega gửi'!K:L,2,0),"")</f>
        <v>46105</v>
      </c>
      <c r="O432" s="32">
        <f>IF(Table13[[#This Row],[Phân loại]]="Tồn đầu kỳ",Table13[[#This Row],[Tổng giá trị]],0)</f>
        <v>0</v>
      </c>
      <c r="P432" s="7">
        <f>IF(Table13[[#This Row],[Số còn phải thu ĐK]]&lt;&gt;0,0,IF(Table13[[#This Row],[Phân loại]]="Bán hàng",Table13[[#This Row],[Tổng giá trị]],-Table13[[#This Row],[Tổng giá trị]]))</f>
        <v>13233942</v>
      </c>
      <c r="Q432" s="32">
        <f t="shared" si="54"/>
        <v>13233942</v>
      </c>
      <c r="R432" s="7">
        <f>Table13[[#This Row],[Số còn phải thu ĐK]]+Table13[[#This Row],[Giá Trị HD sau CK]]-Table13[[#This Row],[Số tiền đã thu]]</f>
        <v>0</v>
      </c>
      <c r="S432" s="6">
        <f>IF(Table13[[#This Row],[Ngày hóa đơn]]&lt;&gt;"",Table13[[#This Row],[Ngày hóa đơn]],IF(Table13[[#This Row],[Ngày hạch toán]]&lt;&gt;"",Table13[[#This Row],[Ngày hạch toán]],""))</f>
        <v>46055</v>
      </c>
      <c r="T432" s="7"/>
      <c r="U432" s="6">
        <f>IF(Table13[[#This Row],[Ngày tính CN]]="","",S432+T432)</f>
        <v>46055</v>
      </c>
      <c r="V432" s="32">
        <f ca="1">IF(Table13[[#This Row],[Hạn thanh toán]]="","",IF((U432-NOW())&lt;0,0,(U432-NOW())))</f>
        <v>0</v>
      </c>
      <c r="W432" s="32"/>
      <c r="X432" s="32" t="str">
        <f t="shared" ca="1" si="55"/>
        <v/>
      </c>
      <c r="Y432" s="2" t="str">
        <f t="shared" si="56"/>
        <v>Đã thanh toán</v>
      </c>
      <c r="Z432" s="42">
        <f t="shared" si="57"/>
        <v>46055</v>
      </c>
      <c r="AA432" s="42">
        <f t="shared" si="58"/>
        <v>46105</v>
      </c>
      <c r="AD432" s="2" t="str">
        <f>VLOOKUP($A432,MA_KH!$A:$Q,MA_KH!O$1,0)</f>
        <v>MEGA</v>
      </c>
      <c r="AE432" s="2" t="str">
        <f>VLOOKUP($A432,MA_KH!$A:$Q,MA_KH!P$1,0)</f>
        <v>CÔNG TY TNHH MM MEGA MARKET (VIỆT NAM)</v>
      </c>
      <c r="AG432" s="122" t="str">
        <f>Table13[[#This Row],[Số hóa đơn]]&amp;Table13[[#This Row],[Tổng giá trị]]</f>
        <v>0000952213233942</v>
      </c>
    </row>
    <row r="433" spans="1:33" ht="25.5" customHeight="1">
      <c r="A433" s="54" t="s">
        <v>16289</v>
      </c>
      <c r="B433" s="54" t="s">
        <v>296</v>
      </c>
      <c r="C433" s="55">
        <v>46055</v>
      </c>
      <c r="D433" s="54" t="s">
        <v>17259</v>
      </c>
      <c r="E433" s="55">
        <f>IFERROR(VLOOKUP(AG433,Sheet3!B:F,5,0),Table1[[#This Row],[Ngày hạch toán]])</f>
        <v>46055</v>
      </c>
      <c r="F433" s="54" t="s">
        <v>19322</v>
      </c>
      <c r="G433" s="54" t="s">
        <v>17260</v>
      </c>
      <c r="H433" s="56">
        <v>15079100</v>
      </c>
      <c r="I433" s="63">
        <v>0</v>
      </c>
      <c r="J433" s="56">
        <v>1206328</v>
      </c>
      <c r="K433" s="65">
        <v>16285428</v>
      </c>
      <c r="L433" s="64" t="s">
        <v>17236</v>
      </c>
      <c r="M433" s="6">
        <f>IFERROR(VLOOKUP(Table13[[#This Row],[Số hóa đơn]],'Chi tiết tt Mega gửi'!K:L,2,0),"")</f>
        <v>46091</v>
      </c>
      <c r="O433" s="32">
        <f>IF(Table13[[#This Row],[Phân loại]]="Tồn đầu kỳ",Table13[[#This Row],[Tổng giá trị]],0)</f>
        <v>0</v>
      </c>
      <c r="P433" s="7">
        <f>IF(Table13[[#This Row],[Số còn phải thu ĐK]]&lt;&gt;0,0,IF(Table13[[#This Row],[Phân loại]]="Bán hàng",Table13[[#This Row],[Tổng giá trị]],-Table13[[#This Row],[Tổng giá trị]]))</f>
        <v>16285428</v>
      </c>
      <c r="Q433" s="32">
        <f t="shared" si="54"/>
        <v>16285428</v>
      </c>
      <c r="R433" s="7">
        <f>Table13[[#This Row],[Số còn phải thu ĐK]]+Table13[[#This Row],[Giá Trị HD sau CK]]-Table13[[#This Row],[Số tiền đã thu]]</f>
        <v>0</v>
      </c>
      <c r="S433" s="6">
        <f>IF(Table13[[#This Row],[Ngày hóa đơn]]&lt;&gt;"",Table13[[#This Row],[Ngày hóa đơn]],IF(Table13[[#This Row],[Ngày hạch toán]]&lt;&gt;"",Table13[[#This Row],[Ngày hạch toán]],""))</f>
        <v>46055</v>
      </c>
      <c r="T433" s="7"/>
      <c r="U433" s="6">
        <f>IF(Table13[[#This Row],[Ngày tính CN]]="","",S433+T433)</f>
        <v>46055</v>
      </c>
      <c r="V433" s="32">
        <f ca="1">IF(Table13[[#This Row],[Hạn thanh toán]]="","",IF((U433-NOW())&lt;0,0,(U433-NOW())))</f>
        <v>0</v>
      </c>
      <c r="W433" s="32"/>
      <c r="X433" s="32" t="str">
        <f t="shared" ca="1" si="55"/>
        <v/>
      </c>
      <c r="Y433" s="2" t="str">
        <f t="shared" si="56"/>
        <v>Đã thanh toán</v>
      </c>
      <c r="Z433" s="42">
        <f t="shared" si="57"/>
        <v>46055</v>
      </c>
      <c r="AA433" s="42">
        <f t="shared" si="58"/>
        <v>46091</v>
      </c>
      <c r="AD433" s="2" t="str">
        <f>VLOOKUP($A433,MA_KH!$A:$Q,MA_KH!O$1,0)</f>
        <v>MEGA</v>
      </c>
      <c r="AE433" s="2" t="str">
        <f>VLOOKUP($A433,MA_KH!$A:$Q,MA_KH!P$1,0)</f>
        <v>CÔNG TY TNHH MM MEGA MARKET (VIỆT NAM)</v>
      </c>
      <c r="AG433" s="122" t="str">
        <f>Table13[[#This Row],[Số hóa đơn]]&amp;Table13[[#This Row],[Tổng giá trị]]</f>
        <v>0000952316285428</v>
      </c>
    </row>
    <row r="434" spans="1:33" ht="25.5" customHeight="1">
      <c r="A434" s="54" t="s">
        <v>16289</v>
      </c>
      <c r="B434" s="54" t="s">
        <v>296</v>
      </c>
      <c r="C434" s="55">
        <v>46055</v>
      </c>
      <c r="D434" s="54" t="s">
        <v>17261</v>
      </c>
      <c r="E434" s="55">
        <f>IFERROR(VLOOKUP(AG434,Sheet3!B:F,5,0),Table1[[#This Row],[Ngày hạch toán]])</f>
        <v>46055</v>
      </c>
      <c r="F434" s="54" t="s">
        <v>19323</v>
      </c>
      <c r="G434" s="54" t="s">
        <v>17262</v>
      </c>
      <c r="H434" s="56">
        <v>2381320</v>
      </c>
      <c r="I434" s="63">
        <v>0</v>
      </c>
      <c r="J434" s="56">
        <v>190506</v>
      </c>
      <c r="K434" s="65">
        <v>2571826</v>
      </c>
      <c r="L434" s="64" t="s">
        <v>17236</v>
      </c>
      <c r="M434" s="6">
        <f>IFERROR(VLOOKUP(Table13[[#This Row],[Số hóa đơn]],'Chi tiết tt Mega gửi'!K:L,2,0),"")</f>
        <v>46091</v>
      </c>
      <c r="O434" s="32">
        <f>IF(Table13[[#This Row],[Phân loại]]="Tồn đầu kỳ",Table13[[#This Row],[Tổng giá trị]],0)</f>
        <v>0</v>
      </c>
      <c r="P434" s="7">
        <f>IF(Table13[[#This Row],[Số còn phải thu ĐK]]&lt;&gt;0,0,IF(Table13[[#This Row],[Phân loại]]="Bán hàng",Table13[[#This Row],[Tổng giá trị]],-Table13[[#This Row],[Tổng giá trị]]))</f>
        <v>2571826</v>
      </c>
      <c r="Q434" s="32">
        <f t="shared" si="54"/>
        <v>2571826</v>
      </c>
      <c r="R434" s="7">
        <f>Table13[[#This Row],[Số còn phải thu ĐK]]+Table13[[#This Row],[Giá Trị HD sau CK]]-Table13[[#This Row],[Số tiền đã thu]]</f>
        <v>0</v>
      </c>
      <c r="S434" s="6">
        <f>IF(Table13[[#This Row],[Ngày hóa đơn]]&lt;&gt;"",Table13[[#This Row],[Ngày hóa đơn]],IF(Table13[[#This Row],[Ngày hạch toán]]&lt;&gt;"",Table13[[#This Row],[Ngày hạch toán]],""))</f>
        <v>46055</v>
      </c>
      <c r="T434" s="7"/>
      <c r="U434" s="6">
        <f>IF(Table13[[#This Row],[Ngày tính CN]]="","",S434+T434)</f>
        <v>46055</v>
      </c>
      <c r="V434" s="32">
        <f ca="1">IF(Table13[[#This Row],[Hạn thanh toán]]="","",IF((U434-NOW())&lt;0,0,(U434-NOW())))</f>
        <v>0</v>
      </c>
      <c r="W434" s="32"/>
      <c r="X434" s="32" t="str">
        <f t="shared" ca="1" si="55"/>
        <v/>
      </c>
      <c r="Y434" s="2" t="str">
        <f t="shared" si="56"/>
        <v>Đã thanh toán</v>
      </c>
      <c r="Z434" s="42">
        <f t="shared" si="57"/>
        <v>46055</v>
      </c>
      <c r="AA434" s="42">
        <f t="shared" si="58"/>
        <v>46091</v>
      </c>
      <c r="AD434" s="2" t="str">
        <f>VLOOKUP($A434,MA_KH!$A:$Q,MA_KH!O$1,0)</f>
        <v>MEGA</v>
      </c>
      <c r="AE434" s="2" t="str">
        <f>VLOOKUP($A434,MA_KH!$A:$Q,MA_KH!P$1,0)</f>
        <v>CÔNG TY TNHH MM MEGA MARKET (VIỆT NAM)</v>
      </c>
      <c r="AG434" s="122" t="str">
        <f>Table13[[#This Row],[Số hóa đơn]]&amp;Table13[[#This Row],[Tổng giá trị]]</f>
        <v>000095242571826</v>
      </c>
    </row>
    <row r="435" spans="1:33" ht="25.5" customHeight="1">
      <c r="A435" s="54" t="s">
        <v>16289</v>
      </c>
      <c r="B435" s="54" t="s">
        <v>296</v>
      </c>
      <c r="C435" s="55">
        <v>46055</v>
      </c>
      <c r="D435" s="54" t="s">
        <v>17263</v>
      </c>
      <c r="E435" s="55">
        <f>IFERROR(VLOOKUP(AG435,Sheet3!B:F,5,0),Table1[[#This Row],[Ngày hạch toán]])</f>
        <v>46055</v>
      </c>
      <c r="F435" s="54" t="s">
        <v>19324</v>
      </c>
      <c r="G435" s="54" t="s">
        <v>17264</v>
      </c>
      <c r="H435" s="56">
        <v>948650</v>
      </c>
      <c r="I435" s="63">
        <v>0</v>
      </c>
      <c r="J435" s="56">
        <v>75892</v>
      </c>
      <c r="K435" s="65">
        <v>1024542</v>
      </c>
      <c r="L435" s="64" t="s">
        <v>17236</v>
      </c>
      <c r="M435" s="6">
        <f>IFERROR(VLOOKUP(Table13[[#This Row],[Số hóa đơn]],'Chi tiết tt Mega gửi'!K:L,2,0),"")</f>
        <v>46091</v>
      </c>
      <c r="O435" s="32">
        <f>IF(Table13[[#This Row],[Phân loại]]="Tồn đầu kỳ",Table13[[#This Row],[Tổng giá trị]],0)</f>
        <v>0</v>
      </c>
      <c r="P435" s="7">
        <f>IF(Table13[[#This Row],[Số còn phải thu ĐK]]&lt;&gt;0,0,IF(Table13[[#This Row],[Phân loại]]="Bán hàng",Table13[[#This Row],[Tổng giá trị]],-Table13[[#This Row],[Tổng giá trị]]))</f>
        <v>1024542</v>
      </c>
      <c r="Q435" s="32">
        <f t="shared" si="54"/>
        <v>1024542</v>
      </c>
      <c r="R435" s="7">
        <f>Table13[[#This Row],[Số còn phải thu ĐK]]+Table13[[#This Row],[Giá Trị HD sau CK]]-Table13[[#This Row],[Số tiền đã thu]]</f>
        <v>0</v>
      </c>
      <c r="S435" s="6">
        <f>IF(Table13[[#This Row],[Ngày hóa đơn]]&lt;&gt;"",Table13[[#This Row],[Ngày hóa đơn]],IF(Table13[[#This Row],[Ngày hạch toán]]&lt;&gt;"",Table13[[#This Row],[Ngày hạch toán]],""))</f>
        <v>46055</v>
      </c>
      <c r="T435" s="7"/>
      <c r="U435" s="6">
        <f>IF(Table13[[#This Row],[Ngày tính CN]]="","",S435+T435)</f>
        <v>46055</v>
      </c>
      <c r="V435" s="32">
        <f ca="1">IF(Table13[[#This Row],[Hạn thanh toán]]="","",IF((U435-NOW())&lt;0,0,(U435-NOW())))</f>
        <v>0</v>
      </c>
      <c r="W435" s="32"/>
      <c r="X435" s="32" t="str">
        <f t="shared" ca="1" si="55"/>
        <v/>
      </c>
      <c r="Y435" s="2" t="str">
        <f t="shared" si="56"/>
        <v>Đã thanh toán</v>
      </c>
      <c r="Z435" s="42">
        <f t="shared" si="57"/>
        <v>46055</v>
      </c>
      <c r="AA435" s="42">
        <f t="shared" si="58"/>
        <v>46091</v>
      </c>
      <c r="AD435" s="2" t="str">
        <f>VLOOKUP($A435,MA_KH!$A:$Q,MA_KH!O$1,0)</f>
        <v>MEGA</v>
      </c>
      <c r="AE435" s="2" t="str">
        <f>VLOOKUP($A435,MA_KH!$A:$Q,MA_KH!P$1,0)</f>
        <v>CÔNG TY TNHH MM MEGA MARKET (VIỆT NAM)</v>
      </c>
      <c r="AG435" s="122" t="str">
        <f>Table13[[#This Row],[Số hóa đơn]]&amp;Table13[[#This Row],[Tổng giá trị]]</f>
        <v>000095251024542</v>
      </c>
    </row>
    <row r="436" spans="1:33" ht="25.5" customHeight="1">
      <c r="A436" s="54" t="s">
        <v>16289</v>
      </c>
      <c r="B436" s="54" t="s">
        <v>296</v>
      </c>
      <c r="C436" s="55">
        <v>46055</v>
      </c>
      <c r="D436" s="54" t="s">
        <v>17265</v>
      </c>
      <c r="E436" s="55">
        <f>IFERROR(VLOOKUP(AG436,Sheet3!B:F,5,0),Table1[[#This Row],[Ngày hạch toán]])</f>
        <v>46055</v>
      </c>
      <c r="F436" s="54" t="s">
        <v>19325</v>
      </c>
      <c r="G436" s="54" t="s">
        <v>17266</v>
      </c>
      <c r="H436" s="56">
        <v>501830</v>
      </c>
      <c r="I436" s="63">
        <v>0</v>
      </c>
      <c r="J436" s="56">
        <v>40146</v>
      </c>
      <c r="K436" s="65">
        <v>541976</v>
      </c>
      <c r="L436" s="64" t="s">
        <v>17236</v>
      </c>
      <c r="M436" s="6">
        <f>IFERROR(VLOOKUP(Table13[[#This Row],[Số hóa đơn]],'Chi tiết tt Mega gửi'!K:L,2,0),"")</f>
        <v>46091</v>
      </c>
      <c r="O436" s="32">
        <f>IF(Table13[[#This Row],[Phân loại]]="Tồn đầu kỳ",Table13[[#This Row],[Tổng giá trị]],0)</f>
        <v>0</v>
      </c>
      <c r="P436" s="7">
        <f>IF(Table13[[#This Row],[Số còn phải thu ĐK]]&lt;&gt;0,0,IF(Table13[[#This Row],[Phân loại]]="Bán hàng",Table13[[#This Row],[Tổng giá trị]],-Table13[[#This Row],[Tổng giá trị]]))</f>
        <v>541976</v>
      </c>
      <c r="Q436" s="32">
        <f t="shared" si="54"/>
        <v>541976</v>
      </c>
      <c r="R436" s="7">
        <f>Table13[[#This Row],[Số còn phải thu ĐK]]+Table13[[#This Row],[Giá Trị HD sau CK]]-Table13[[#This Row],[Số tiền đã thu]]</f>
        <v>0</v>
      </c>
      <c r="S436" s="6">
        <f>IF(Table13[[#This Row],[Ngày hóa đơn]]&lt;&gt;"",Table13[[#This Row],[Ngày hóa đơn]],IF(Table13[[#This Row],[Ngày hạch toán]]&lt;&gt;"",Table13[[#This Row],[Ngày hạch toán]],""))</f>
        <v>46055</v>
      </c>
      <c r="T436" s="7"/>
      <c r="U436" s="6">
        <f>IF(Table13[[#This Row],[Ngày tính CN]]="","",S436+T436)</f>
        <v>46055</v>
      </c>
      <c r="V436" s="32">
        <f ca="1">IF(Table13[[#This Row],[Hạn thanh toán]]="","",IF((U436-NOW())&lt;0,0,(U436-NOW())))</f>
        <v>0</v>
      </c>
      <c r="W436" s="32"/>
      <c r="X436" s="32" t="str">
        <f t="shared" ca="1" si="55"/>
        <v/>
      </c>
      <c r="Y436" s="2" t="str">
        <f t="shared" si="56"/>
        <v>Đã thanh toán</v>
      </c>
      <c r="Z436" s="42">
        <f t="shared" si="57"/>
        <v>46055</v>
      </c>
      <c r="AA436" s="42">
        <f t="shared" si="58"/>
        <v>46091</v>
      </c>
      <c r="AD436" s="2" t="str">
        <f>VLOOKUP($A436,MA_KH!$A:$Q,MA_KH!O$1,0)</f>
        <v>MEGA</v>
      </c>
      <c r="AE436" s="2" t="str">
        <f>VLOOKUP($A436,MA_KH!$A:$Q,MA_KH!P$1,0)</f>
        <v>CÔNG TY TNHH MM MEGA MARKET (VIỆT NAM)</v>
      </c>
      <c r="AG436" s="122" t="str">
        <f>Table13[[#This Row],[Số hóa đơn]]&amp;Table13[[#This Row],[Tổng giá trị]]</f>
        <v>00009528541976</v>
      </c>
    </row>
    <row r="437" spans="1:33" ht="25.5" customHeight="1">
      <c r="A437" s="54" t="s">
        <v>16303</v>
      </c>
      <c r="B437" s="54" t="s">
        <v>102</v>
      </c>
      <c r="C437" s="55">
        <v>46055</v>
      </c>
      <c r="D437" s="54" t="s">
        <v>17267</v>
      </c>
      <c r="E437" s="55">
        <f>IFERROR(VLOOKUP(AG437,Sheet3!B:F,5,0),Table1[[#This Row],[Ngày hạch toán]])</f>
        <v>46055</v>
      </c>
      <c r="F437" s="54" t="s">
        <v>19326</v>
      </c>
      <c r="G437" s="54" t="s">
        <v>17268</v>
      </c>
      <c r="H437" s="56">
        <v>18815400</v>
      </c>
      <c r="I437" s="63">
        <v>0</v>
      </c>
      <c r="J437" s="56">
        <v>1505232</v>
      </c>
      <c r="K437" s="65">
        <v>20320632</v>
      </c>
      <c r="L437" s="64" t="s">
        <v>17236</v>
      </c>
      <c r="M437" s="6">
        <f>IFERROR(VLOOKUP(Table13[[#This Row],[Số hóa đơn]],'Chi tiết tt Mega gửi'!K:L,2,0),"")</f>
        <v>46091</v>
      </c>
      <c r="O437" s="32">
        <f>IF(Table13[[#This Row],[Phân loại]]="Tồn đầu kỳ",Table13[[#This Row],[Tổng giá trị]],0)</f>
        <v>0</v>
      </c>
      <c r="P437" s="7">
        <f>IF(Table13[[#This Row],[Số còn phải thu ĐK]]&lt;&gt;0,0,IF(Table13[[#This Row],[Phân loại]]="Bán hàng",Table13[[#This Row],[Tổng giá trị]],-Table13[[#This Row],[Tổng giá trị]]))</f>
        <v>20320632</v>
      </c>
      <c r="Q437" s="32">
        <f t="shared" si="54"/>
        <v>20320632</v>
      </c>
      <c r="R437" s="7">
        <f>Table13[[#This Row],[Số còn phải thu ĐK]]+Table13[[#This Row],[Giá Trị HD sau CK]]-Table13[[#This Row],[Số tiền đã thu]]</f>
        <v>0</v>
      </c>
      <c r="S437" s="6">
        <f>IF(Table13[[#This Row],[Ngày hóa đơn]]&lt;&gt;"",Table13[[#This Row],[Ngày hóa đơn]],IF(Table13[[#This Row],[Ngày hạch toán]]&lt;&gt;"",Table13[[#This Row],[Ngày hạch toán]],""))</f>
        <v>46055</v>
      </c>
      <c r="T437" s="7"/>
      <c r="U437" s="6">
        <f>IF(Table13[[#This Row],[Ngày tính CN]]="","",S437+T437)</f>
        <v>46055</v>
      </c>
      <c r="V437" s="32">
        <f ca="1">IF(Table13[[#This Row],[Hạn thanh toán]]="","",IF((U437-NOW())&lt;0,0,(U437-NOW())))</f>
        <v>0</v>
      </c>
      <c r="W437" s="32"/>
      <c r="X437" s="32" t="str">
        <f t="shared" ca="1" si="55"/>
        <v/>
      </c>
      <c r="Y437" s="2" t="str">
        <f t="shared" si="56"/>
        <v>Đã thanh toán</v>
      </c>
      <c r="Z437" s="42">
        <f t="shared" si="57"/>
        <v>46055</v>
      </c>
      <c r="AA437" s="42">
        <f t="shared" si="58"/>
        <v>46091</v>
      </c>
      <c r="AD437" s="2" t="str">
        <f>VLOOKUP($A437,MA_KH!$A:$Q,MA_KH!O$1,0)</f>
        <v>MEGA</v>
      </c>
      <c r="AE437" s="2" t="str">
        <f>VLOOKUP($A437,MA_KH!$A:$Q,MA_KH!P$1,0)</f>
        <v>CÔNG TY TNHH MM MEGA MARKET (VIỆT NAM)</v>
      </c>
      <c r="AG437" s="122" t="str">
        <f>Table13[[#This Row],[Số hóa đơn]]&amp;Table13[[#This Row],[Tổng giá trị]]</f>
        <v>0000964020320632</v>
      </c>
    </row>
    <row r="438" spans="1:33" ht="25.5" customHeight="1">
      <c r="A438" s="54" t="s">
        <v>16303</v>
      </c>
      <c r="B438" s="54" t="s">
        <v>102</v>
      </c>
      <c r="C438" s="55">
        <v>46055</v>
      </c>
      <c r="D438" s="54" t="s">
        <v>17269</v>
      </c>
      <c r="E438" s="55">
        <f>IFERROR(VLOOKUP(AG438,Sheet3!B:F,5,0),Table1[[#This Row],[Ngày hạch toán]])</f>
        <v>46055</v>
      </c>
      <c r="F438" s="54" t="s">
        <v>19327</v>
      </c>
      <c r="G438" s="54" t="s">
        <v>17270</v>
      </c>
      <c r="H438" s="56">
        <v>31358200</v>
      </c>
      <c r="I438" s="63">
        <v>0</v>
      </c>
      <c r="J438" s="56">
        <v>2508656</v>
      </c>
      <c r="K438" s="65">
        <v>33866856</v>
      </c>
      <c r="L438" s="64" t="s">
        <v>17236</v>
      </c>
      <c r="M438" s="6">
        <f>IFERROR(VLOOKUP(Table13[[#This Row],[Số hóa đơn]],'Chi tiết tt Mega gửi'!K:L,2,0),"")</f>
        <v>46091</v>
      </c>
      <c r="O438" s="32">
        <f>IF(Table13[[#This Row],[Phân loại]]="Tồn đầu kỳ",Table13[[#This Row],[Tổng giá trị]],0)</f>
        <v>0</v>
      </c>
      <c r="P438" s="7">
        <f>IF(Table13[[#This Row],[Số còn phải thu ĐK]]&lt;&gt;0,0,IF(Table13[[#This Row],[Phân loại]]="Bán hàng",Table13[[#This Row],[Tổng giá trị]],-Table13[[#This Row],[Tổng giá trị]]))</f>
        <v>33866856</v>
      </c>
      <c r="Q438" s="32">
        <f t="shared" ref="Q438:Q501" si="59">IF(M438&lt;&gt;"",IF(O438&lt;&gt;0,O438,P438),0)</f>
        <v>33866856</v>
      </c>
      <c r="R438" s="7">
        <f>Table13[[#This Row],[Số còn phải thu ĐK]]+Table13[[#This Row],[Giá Trị HD sau CK]]-Table13[[#This Row],[Số tiền đã thu]]</f>
        <v>0</v>
      </c>
      <c r="S438" s="6">
        <f>IF(Table13[[#This Row],[Ngày hóa đơn]]&lt;&gt;"",Table13[[#This Row],[Ngày hóa đơn]],IF(Table13[[#This Row],[Ngày hạch toán]]&lt;&gt;"",Table13[[#This Row],[Ngày hạch toán]],""))</f>
        <v>46055</v>
      </c>
      <c r="T438" s="7"/>
      <c r="U438" s="6">
        <f>IF(Table13[[#This Row],[Ngày tính CN]]="","",S438+T438)</f>
        <v>46055</v>
      </c>
      <c r="V438" s="32">
        <f ca="1">IF(Table13[[#This Row],[Hạn thanh toán]]="","",IF((U438-NOW())&lt;0,0,(U438-NOW())))</f>
        <v>0</v>
      </c>
      <c r="W438" s="32"/>
      <c r="X438" s="32" t="str">
        <f t="shared" ref="X438:X501" ca="1" si="60">IF(OR(U438="",R438=0),"",IF((U438-NOW())&lt;0,-(U438-NOW()),0))</f>
        <v/>
      </c>
      <c r="Y438" s="2" t="str">
        <f t="shared" ref="Y438:Y501" si="61">IF(R438=0,"Đã thanh toán",IF(X438="","",IF(X438&lt;=0,"Chưa đến hạn thanh toán",IF(X438&lt;=30,"Nợ quá hạn 30 ngày",IF(X438&lt;=60,"Nợ quá hạn từ 30 ngày đến 60 ngày",IF(X438&lt;=90,"Nợ quá hạn từ 60 ngày đến 90 ngày",IF(X438&lt;=120,"Nợ quá hạn từ 90 ngày đến 120 ngày","Nợ quá hạn hơn 120 ngày có khả năng mất thanh toán")))))))</f>
        <v>Đã thanh toán</v>
      </c>
      <c r="Z438" s="42">
        <f t="shared" si="57"/>
        <v>46055</v>
      </c>
      <c r="AA438" s="42">
        <f t="shared" si="58"/>
        <v>46091</v>
      </c>
      <c r="AD438" s="2" t="str">
        <f>VLOOKUP($A438,MA_KH!$A:$Q,MA_KH!O$1,0)</f>
        <v>MEGA</v>
      </c>
      <c r="AE438" s="2" t="str">
        <f>VLOOKUP($A438,MA_KH!$A:$Q,MA_KH!P$1,0)</f>
        <v>CÔNG TY TNHH MM MEGA MARKET (VIỆT NAM)</v>
      </c>
      <c r="AG438" s="122" t="str">
        <f>Table13[[#This Row],[Số hóa đơn]]&amp;Table13[[#This Row],[Tổng giá trị]]</f>
        <v>0001065333866856</v>
      </c>
    </row>
    <row r="439" spans="1:33" ht="25.5" customHeight="1">
      <c r="A439" s="54" t="s">
        <v>16303</v>
      </c>
      <c r="B439" s="54" t="s">
        <v>102</v>
      </c>
      <c r="C439" s="55">
        <v>46055</v>
      </c>
      <c r="D439" s="54" t="s">
        <v>17271</v>
      </c>
      <c r="E439" s="55">
        <f>IFERROR(VLOOKUP(AG439,Sheet3!B:F,5,0),Table1[[#This Row],[Ngày hạch toán]])</f>
        <v>46055</v>
      </c>
      <c r="F439" s="54" t="s">
        <v>19328</v>
      </c>
      <c r="G439" s="54" t="s">
        <v>17272</v>
      </c>
      <c r="H439" s="56">
        <v>200732</v>
      </c>
      <c r="I439" s="63">
        <v>0</v>
      </c>
      <c r="J439" s="56">
        <v>16059</v>
      </c>
      <c r="K439" s="65">
        <v>216791</v>
      </c>
      <c r="L439" s="64" t="s">
        <v>17236</v>
      </c>
      <c r="M439" s="6">
        <f>IFERROR(VLOOKUP(Table13[[#This Row],[Số hóa đơn]],'Chi tiết tt Mega gửi'!K:L,2,0),"")</f>
        <v>46091</v>
      </c>
      <c r="O439" s="32">
        <f>IF(Table13[[#This Row],[Phân loại]]="Tồn đầu kỳ",Table13[[#This Row],[Tổng giá trị]],0)</f>
        <v>0</v>
      </c>
      <c r="P439" s="7">
        <f>IF(Table13[[#This Row],[Số còn phải thu ĐK]]&lt;&gt;0,0,IF(Table13[[#This Row],[Phân loại]]="Bán hàng",Table13[[#This Row],[Tổng giá trị]],-Table13[[#This Row],[Tổng giá trị]]))</f>
        <v>216791</v>
      </c>
      <c r="Q439" s="32">
        <f t="shared" si="59"/>
        <v>216791</v>
      </c>
      <c r="R439" s="7">
        <f>Table13[[#This Row],[Số còn phải thu ĐK]]+Table13[[#This Row],[Giá Trị HD sau CK]]-Table13[[#This Row],[Số tiền đã thu]]</f>
        <v>0</v>
      </c>
      <c r="S439" s="6">
        <f>IF(Table13[[#This Row],[Ngày hóa đơn]]&lt;&gt;"",Table13[[#This Row],[Ngày hóa đơn]],IF(Table13[[#This Row],[Ngày hạch toán]]&lt;&gt;"",Table13[[#This Row],[Ngày hạch toán]],""))</f>
        <v>46055</v>
      </c>
      <c r="T439" s="7"/>
      <c r="U439" s="6">
        <f>IF(Table13[[#This Row],[Ngày tính CN]]="","",S439+T439)</f>
        <v>46055</v>
      </c>
      <c r="V439" s="32">
        <f ca="1">IF(Table13[[#This Row],[Hạn thanh toán]]="","",IF((U439-NOW())&lt;0,0,(U439-NOW())))</f>
        <v>0</v>
      </c>
      <c r="W439" s="32"/>
      <c r="X439" s="32" t="str">
        <f t="shared" ca="1" si="60"/>
        <v/>
      </c>
      <c r="Y439" s="2" t="str">
        <f t="shared" si="61"/>
        <v>Đã thanh toán</v>
      </c>
      <c r="Z439" s="42">
        <f t="shared" si="57"/>
        <v>46055</v>
      </c>
      <c r="AA439" s="42">
        <f t="shared" si="58"/>
        <v>46091</v>
      </c>
      <c r="AD439" s="2" t="str">
        <f>VLOOKUP($A439,MA_KH!$A:$Q,MA_KH!O$1,0)</f>
        <v>MEGA</v>
      </c>
      <c r="AE439" s="2" t="str">
        <f>VLOOKUP($A439,MA_KH!$A:$Q,MA_KH!P$1,0)</f>
        <v>CÔNG TY TNHH MM MEGA MARKET (VIỆT NAM)</v>
      </c>
      <c r="AG439" s="122" t="str">
        <f>Table13[[#This Row],[Số hóa đơn]]&amp;Table13[[#This Row],[Tổng giá trị]]</f>
        <v>00010655216791</v>
      </c>
    </row>
    <row r="440" spans="1:33" ht="25.5" hidden="1" customHeight="1">
      <c r="A440" s="54" t="s">
        <v>16287</v>
      </c>
      <c r="B440" s="54" t="s">
        <v>253</v>
      </c>
      <c r="C440" s="55">
        <v>46055</v>
      </c>
      <c r="D440" s="54" t="s">
        <v>17273</v>
      </c>
      <c r="E440" s="55">
        <v>46055</v>
      </c>
      <c r="F440" s="54" t="s">
        <v>19329</v>
      </c>
      <c r="G440" s="54" t="s">
        <v>17274</v>
      </c>
      <c r="H440" s="56">
        <v>1496500</v>
      </c>
      <c r="I440" s="63">
        <v>0</v>
      </c>
      <c r="J440" s="56">
        <v>119720</v>
      </c>
      <c r="K440" s="65">
        <v>1616220</v>
      </c>
      <c r="L440" s="64" t="s">
        <v>17238</v>
      </c>
      <c r="M440" s="6">
        <f>IFERROR(VLOOKUP(Table13[[#This Row],[Số hóa đơn]],'Chi tiết tt Mega gửi'!K:L,2,0),"")</f>
        <v>46063</v>
      </c>
      <c r="O440" s="32">
        <f>IF(Table13[[#This Row],[Phân loại]]="Tồn đầu kỳ",Table13[[#This Row],[Tổng giá trị]],0)</f>
        <v>0</v>
      </c>
      <c r="P440" s="7">
        <f>IF(Table13[[#This Row],[Số còn phải thu ĐK]]&lt;&gt;0,0,IF(Table13[[#This Row],[Phân loại]]="Bán hàng",Table13[[#This Row],[Tổng giá trị]],-Table13[[#This Row],[Tổng giá trị]]))</f>
        <v>-1616220</v>
      </c>
      <c r="Q440" s="32">
        <f t="shared" si="59"/>
        <v>-1616220</v>
      </c>
      <c r="R440" s="7">
        <f>Table13[[#This Row],[Số còn phải thu ĐK]]+Table13[[#This Row],[Giá Trị HD sau CK]]-Table13[[#This Row],[Số tiền đã thu]]</f>
        <v>0</v>
      </c>
      <c r="S440" s="6">
        <f>IF(Table13[[#This Row],[Ngày hóa đơn]]&lt;&gt;"",Table13[[#This Row],[Ngày hóa đơn]],IF(Table13[[#This Row],[Ngày hạch toán]]&lt;&gt;"",Table13[[#This Row],[Ngày hạch toán]],""))</f>
        <v>46055</v>
      </c>
      <c r="T440" s="7"/>
      <c r="U440" s="6">
        <f>IF(Table13[[#This Row],[Ngày tính CN]]="","",S440+T440)</f>
        <v>46055</v>
      </c>
      <c r="V440" s="32">
        <f ca="1">IF(Table13[[#This Row],[Hạn thanh toán]]="","",IF((U440-NOW())&lt;0,0,(U440-NOW())))</f>
        <v>0</v>
      </c>
      <c r="W440" s="32"/>
      <c r="X440" s="32" t="str">
        <f t="shared" ca="1" si="60"/>
        <v/>
      </c>
      <c r="Y440" s="2" t="str">
        <f t="shared" si="61"/>
        <v>Đã thanh toán</v>
      </c>
      <c r="Z440" s="42">
        <f t="shared" si="57"/>
        <v>46055</v>
      </c>
      <c r="AA440" s="42">
        <f t="shared" si="58"/>
        <v>46063</v>
      </c>
      <c r="AD440" s="2" t="str">
        <f>VLOOKUP($A440,MA_KH!$A:$Q,MA_KH!O$1,0)</f>
        <v>MEGA</v>
      </c>
      <c r="AE440" s="2" t="str">
        <f>VLOOKUP($A440,MA_KH!$A:$Q,MA_KH!P$1,0)</f>
        <v>CÔNG TY TNHH MM MEGA MARKET (VIỆT NAM)</v>
      </c>
      <c r="AG440" s="122" t="str">
        <f>Table13[[#This Row],[Số hóa đơn]]&amp;Table13[[#This Row],[Tổng giá trị]]</f>
        <v>000000601616220</v>
      </c>
    </row>
    <row r="441" spans="1:33" ht="25.5" hidden="1" customHeight="1">
      <c r="A441" s="54" t="s">
        <v>16294</v>
      </c>
      <c r="B441" s="54" t="s">
        <v>259</v>
      </c>
      <c r="C441" s="55">
        <v>46055</v>
      </c>
      <c r="D441" s="54" t="s">
        <v>17275</v>
      </c>
      <c r="E441" s="55">
        <v>46055</v>
      </c>
      <c r="F441" s="54" t="s">
        <v>19330</v>
      </c>
      <c r="G441" s="54" t="s">
        <v>16821</v>
      </c>
      <c r="H441" s="56">
        <v>920000</v>
      </c>
      <c r="I441" s="63">
        <v>0</v>
      </c>
      <c r="J441" s="56">
        <v>73600</v>
      </c>
      <c r="K441" s="65">
        <v>993600</v>
      </c>
      <c r="L441" s="64" t="s">
        <v>17238</v>
      </c>
      <c r="M441" s="6">
        <f>IFERROR(VLOOKUP(Table13[[#This Row],[Số hóa đơn]],'Chi tiết tt Mega gửi'!K:L,2,0),"")</f>
        <v>46063</v>
      </c>
      <c r="O441" s="32">
        <f>IF(Table13[[#This Row],[Phân loại]]="Tồn đầu kỳ",Table13[[#This Row],[Tổng giá trị]],0)</f>
        <v>0</v>
      </c>
      <c r="P441" s="7">
        <f>IF(Table13[[#This Row],[Số còn phải thu ĐK]]&lt;&gt;0,0,IF(Table13[[#This Row],[Phân loại]]="Bán hàng",Table13[[#This Row],[Tổng giá trị]],-Table13[[#This Row],[Tổng giá trị]]))</f>
        <v>-993600</v>
      </c>
      <c r="Q441" s="32">
        <f t="shared" si="59"/>
        <v>-993600</v>
      </c>
      <c r="R441" s="7">
        <f>Table13[[#This Row],[Số còn phải thu ĐK]]+Table13[[#This Row],[Giá Trị HD sau CK]]-Table13[[#This Row],[Số tiền đã thu]]</f>
        <v>0</v>
      </c>
      <c r="S441" s="6">
        <f>IF(Table13[[#This Row],[Ngày hóa đơn]]&lt;&gt;"",Table13[[#This Row],[Ngày hóa đơn]],IF(Table13[[#This Row],[Ngày hạch toán]]&lt;&gt;"",Table13[[#This Row],[Ngày hạch toán]],""))</f>
        <v>46055</v>
      </c>
      <c r="T441" s="7"/>
      <c r="U441" s="6">
        <f>IF(Table13[[#This Row],[Ngày tính CN]]="","",S441+T441)</f>
        <v>46055</v>
      </c>
      <c r="V441" s="32">
        <f ca="1">IF(Table13[[#This Row],[Hạn thanh toán]]="","",IF((U441-NOW())&lt;0,0,(U441-NOW())))</f>
        <v>0</v>
      </c>
      <c r="W441" s="32"/>
      <c r="X441" s="32" t="str">
        <f t="shared" ca="1" si="60"/>
        <v/>
      </c>
      <c r="Y441" s="2" t="str">
        <f t="shared" si="61"/>
        <v>Đã thanh toán</v>
      </c>
      <c r="Z441" s="42">
        <f t="shared" si="57"/>
        <v>46055</v>
      </c>
      <c r="AA441" s="42">
        <f t="shared" si="58"/>
        <v>46063</v>
      </c>
      <c r="AD441" s="2" t="str">
        <f>VLOOKUP($A441,MA_KH!$A:$Q,MA_KH!O$1,0)</f>
        <v>MEGA</v>
      </c>
      <c r="AE441" s="2" t="str">
        <f>VLOOKUP($A441,MA_KH!$A:$Q,MA_KH!P$1,0)</f>
        <v>CÔNG TY TNHH MM MEGA MARKET (VIỆT NAM)</v>
      </c>
      <c r="AG441" s="122" t="str">
        <f>Table13[[#This Row],[Số hóa đơn]]&amp;Table13[[#This Row],[Tổng giá trị]]</f>
        <v>00000052993600</v>
      </c>
    </row>
    <row r="442" spans="1:33" ht="25.5" hidden="1" customHeight="1">
      <c r="A442" s="54" t="s">
        <v>16294</v>
      </c>
      <c r="B442" s="54" t="s">
        <v>259</v>
      </c>
      <c r="C442" s="55">
        <v>46055</v>
      </c>
      <c r="D442" s="54" t="s">
        <v>17276</v>
      </c>
      <c r="E442" s="55">
        <v>46055</v>
      </c>
      <c r="F442" s="54" t="s">
        <v>19331</v>
      </c>
      <c r="G442" s="54" t="s">
        <v>16821</v>
      </c>
      <c r="H442" s="56">
        <v>1541606</v>
      </c>
      <c r="I442" s="63">
        <v>0</v>
      </c>
      <c r="J442" s="56">
        <v>123328</v>
      </c>
      <c r="K442" s="65">
        <v>1664934</v>
      </c>
      <c r="L442" s="64" t="s">
        <v>17238</v>
      </c>
      <c r="M442" s="6">
        <f>IFERROR(VLOOKUP(Table13[[#This Row],[Số hóa đơn]],'Chi tiết tt Mega gửi'!K:L,2,0),"")</f>
        <v>46063</v>
      </c>
      <c r="O442" s="32">
        <f>IF(Table13[[#This Row],[Phân loại]]="Tồn đầu kỳ",Table13[[#This Row],[Tổng giá trị]],0)</f>
        <v>0</v>
      </c>
      <c r="P442" s="7">
        <f>IF(Table13[[#This Row],[Số còn phải thu ĐK]]&lt;&gt;0,0,IF(Table13[[#This Row],[Phân loại]]="Bán hàng",Table13[[#This Row],[Tổng giá trị]],-Table13[[#This Row],[Tổng giá trị]]))</f>
        <v>-1664934</v>
      </c>
      <c r="Q442" s="32">
        <f t="shared" si="59"/>
        <v>-1664934</v>
      </c>
      <c r="R442" s="7">
        <f>Table13[[#This Row],[Số còn phải thu ĐK]]+Table13[[#This Row],[Giá Trị HD sau CK]]-Table13[[#This Row],[Số tiền đã thu]]</f>
        <v>0</v>
      </c>
      <c r="S442" s="6">
        <f>IF(Table13[[#This Row],[Ngày hóa đơn]]&lt;&gt;"",Table13[[#This Row],[Ngày hóa đơn]],IF(Table13[[#This Row],[Ngày hạch toán]]&lt;&gt;"",Table13[[#This Row],[Ngày hạch toán]],""))</f>
        <v>46055</v>
      </c>
      <c r="T442" s="7"/>
      <c r="U442" s="6">
        <f>IF(Table13[[#This Row],[Ngày tính CN]]="","",S442+T442)</f>
        <v>46055</v>
      </c>
      <c r="V442" s="32">
        <f ca="1">IF(Table13[[#This Row],[Hạn thanh toán]]="","",IF((U442-NOW())&lt;0,0,(U442-NOW())))</f>
        <v>0</v>
      </c>
      <c r="W442" s="32"/>
      <c r="X442" s="32" t="str">
        <f t="shared" ca="1" si="60"/>
        <v/>
      </c>
      <c r="Y442" s="2" t="str">
        <f t="shared" si="61"/>
        <v>Đã thanh toán</v>
      </c>
      <c r="Z442" s="42">
        <f t="shared" si="57"/>
        <v>46055</v>
      </c>
      <c r="AA442" s="42">
        <f t="shared" si="58"/>
        <v>46063</v>
      </c>
      <c r="AD442" s="2" t="str">
        <f>VLOOKUP($A442,MA_KH!$A:$Q,MA_KH!O$1,0)</f>
        <v>MEGA</v>
      </c>
      <c r="AE442" s="2" t="str">
        <f>VLOOKUP($A442,MA_KH!$A:$Q,MA_KH!P$1,0)</f>
        <v>CÔNG TY TNHH MM MEGA MARKET (VIỆT NAM)</v>
      </c>
      <c r="AG442" s="122" t="str">
        <f>Table13[[#This Row],[Số hóa đơn]]&amp;Table13[[#This Row],[Tổng giá trị]]</f>
        <v>000000591664934</v>
      </c>
    </row>
    <row r="443" spans="1:33" ht="25.5" hidden="1" customHeight="1">
      <c r="A443" s="54" t="s">
        <v>16293</v>
      </c>
      <c r="B443" s="54" t="s">
        <v>386</v>
      </c>
      <c r="C443" s="55">
        <v>46055</v>
      </c>
      <c r="D443" s="54" t="s">
        <v>17277</v>
      </c>
      <c r="E443" s="55">
        <v>46055</v>
      </c>
      <c r="F443" s="54" t="s">
        <v>19192</v>
      </c>
      <c r="G443" s="54" t="s">
        <v>16859</v>
      </c>
      <c r="H443" s="56">
        <v>712500</v>
      </c>
      <c r="I443" s="63">
        <v>0</v>
      </c>
      <c r="J443" s="56">
        <v>57000</v>
      </c>
      <c r="K443" s="65">
        <v>769500</v>
      </c>
      <c r="L443" s="64" t="s">
        <v>17238</v>
      </c>
      <c r="M443" s="6">
        <v>46063</v>
      </c>
      <c r="O443" s="32">
        <f>IF(Table13[[#This Row],[Phân loại]]="Tồn đầu kỳ",Table13[[#This Row],[Tổng giá trị]],0)</f>
        <v>0</v>
      </c>
      <c r="P443" s="7">
        <f>IF(Table13[[#This Row],[Số còn phải thu ĐK]]&lt;&gt;0,0,IF(Table13[[#This Row],[Phân loại]]="Bán hàng",Table13[[#This Row],[Tổng giá trị]],-Table13[[#This Row],[Tổng giá trị]]))</f>
        <v>-769500</v>
      </c>
      <c r="Q443" s="32">
        <f t="shared" si="59"/>
        <v>-769500</v>
      </c>
      <c r="R443" s="7">
        <f>Table13[[#This Row],[Số còn phải thu ĐK]]+Table13[[#This Row],[Giá Trị HD sau CK]]-Table13[[#This Row],[Số tiền đã thu]]</f>
        <v>0</v>
      </c>
      <c r="S443" s="6">
        <f>IF(Table13[[#This Row],[Ngày hóa đơn]]&lt;&gt;"",Table13[[#This Row],[Ngày hóa đơn]],IF(Table13[[#This Row],[Ngày hạch toán]]&lt;&gt;"",Table13[[#This Row],[Ngày hạch toán]],""))</f>
        <v>46055</v>
      </c>
      <c r="T443" s="7"/>
      <c r="U443" s="6">
        <f>IF(Table13[[#This Row],[Ngày tính CN]]="","",S443+T443)</f>
        <v>46055</v>
      </c>
      <c r="V443" s="32">
        <f ca="1">IF(Table13[[#This Row],[Hạn thanh toán]]="","",IF((U443-NOW())&lt;0,0,(U443-NOW())))</f>
        <v>0</v>
      </c>
      <c r="W443" s="32"/>
      <c r="X443" s="32" t="str">
        <f t="shared" ca="1" si="60"/>
        <v/>
      </c>
      <c r="Y443" s="2" t="str">
        <f t="shared" si="61"/>
        <v>Đã thanh toán</v>
      </c>
      <c r="Z443" s="42">
        <f t="shared" si="57"/>
        <v>46055</v>
      </c>
      <c r="AA443" s="42">
        <f t="shared" si="58"/>
        <v>46063</v>
      </c>
      <c r="AD443" s="2" t="str">
        <f>VLOOKUP($A443,MA_KH!$A:$Q,MA_KH!O$1,0)</f>
        <v>MEGA</v>
      </c>
      <c r="AE443" s="2" t="str">
        <f>VLOOKUP($A443,MA_KH!$A:$Q,MA_KH!P$1,0)</f>
        <v>CÔNG TY TNHH MM MEGA MARKET (VIỆT NAM)</v>
      </c>
      <c r="AG443" s="122" t="str">
        <f>Table13[[#This Row],[Số hóa đơn]]&amp;Table13[[#This Row],[Tổng giá trị]]</f>
        <v>00000025769500</v>
      </c>
    </row>
    <row r="444" spans="1:33" ht="25.5" customHeight="1">
      <c r="A444" s="54" t="s">
        <v>16294</v>
      </c>
      <c r="B444" s="54" t="s">
        <v>259</v>
      </c>
      <c r="C444" s="55">
        <v>46056</v>
      </c>
      <c r="D444" s="54" t="s">
        <v>17278</v>
      </c>
      <c r="E444" s="55">
        <f>IFERROR(VLOOKUP(AG444,Sheet3!B:F,5,0),Table1[[#This Row],[Ngày hạch toán]])</f>
        <v>46056</v>
      </c>
      <c r="F444" s="54" t="s">
        <v>19332</v>
      </c>
      <c r="G444" s="54" t="s">
        <v>17279</v>
      </c>
      <c r="H444" s="56">
        <v>1452745</v>
      </c>
      <c r="I444" s="63">
        <v>0</v>
      </c>
      <c r="J444" s="56">
        <v>116220</v>
      </c>
      <c r="K444" s="65">
        <v>1568965</v>
      </c>
      <c r="L444" s="64" t="s">
        <v>17236</v>
      </c>
      <c r="M444" s="6">
        <f>IFERROR(VLOOKUP(Table13[[#This Row],[Số hóa đơn]],'Chi tiết tt Mega gửi'!K:L,2,0),"")</f>
        <v>46091</v>
      </c>
      <c r="O444" s="32">
        <f>IF(Table13[[#This Row],[Phân loại]]="Tồn đầu kỳ",Table13[[#This Row],[Tổng giá trị]],0)</f>
        <v>0</v>
      </c>
      <c r="P444" s="7">
        <f>IF(Table13[[#This Row],[Số còn phải thu ĐK]]&lt;&gt;0,0,IF(Table13[[#This Row],[Phân loại]]="Bán hàng",Table13[[#This Row],[Tổng giá trị]],-Table13[[#This Row],[Tổng giá trị]]))</f>
        <v>1568965</v>
      </c>
      <c r="Q444" s="32">
        <f t="shared" si="59"/>
        <v>1568965</v>
      </c>
      <c r="R444" s="7">
        <f>Table13[[#This Row],[Số còn phải thu ĐK]]+Table13[[#This Row],[Giá Trị HD sau CK]]-Table13[[#This Row],[Số tiền đã thu]]</f>
        <v>0</v>
      </c>
      <c r="S444" s="6">
        <f>IF(Table13[[#This Row],[Ngày hóa đơn]]&lt;&gt;"",Table13[[#This Row],[Ngày hóa đơn]],IF(Table13[[#This Row],[Ngày hạch toán]]&lt;&gt;"",Table13[[#This Row],[Ngày hạch toán]],""))</f>
        <v>46056</v>
      </c>
      <c r="T444" s="7"/>
      <c r="U444" s="6">
        <f>IF(Table13[[#This Row],[Ngày tính CN]]="","",S444+T444)</f>
        <v>46056</v>
      </c>
      <c r="V444" s="32">
        <f ca="1">IF(Table13[[#This Row],[Hạn thanh toán]]="","",IF((U444-NOW())&lt;0,0,(U444-NOW())))</f>
        <v>0</v>
      </c>
      <c r="W444" s="32"/>
      <c r="X444" s="32" t="str">
        <f t="shared" ca="1" si="60"/>
        <v/>
      </c>
      <c r="Y444" s="2" t="str">
        <f t="shared" si="61"/>
        <v>Đã thanh toán</v>
      </c>
      <c r="Z444" s="42">
        <f t="shared" si="57"/>
        <v>46056</v>
      </c>
      <c r="AA444" s="42">
        <f t="shared" si="58"/>
        <v>46091</v>
      </c>
      <c r="AD444" s="2" t="str">
        <f>VLOOKUP($A444,MA_KH!$A:$Q,MA_KH!O$1,0)</f>
        <v>MEGA</v>
      </c>
      <c r="AE444" s="2" t="str">
        <f>VLOOKUP($A444,MA_KH!$A:$Q,MA_KH!P$1,0)</f>
        <v>CÔNG TY TNHH MM MEGA MARKET (VIỆT NAM)</v>
      </c>
      <c r="AG444" s="122" t="str">
        <f>Table13[[#This Row],[Số hóa đơn]]&amp;Table13[[#This Row],[Tổng giá trị]]</f>
        <v>000095111568965</v>
      </c>
    </row>
    <row r="445" spans="1:33" ht="25.5" customHeight="1">
      <c r="A445" s="54" t="s">
        <v>16294</v>
      </c>
      <c r="B445" s="54" t="s">
        <v>259</v>
      </c>
      <c r="C445" s="55">
        <v>46056</v>
      </c>
      <c r="D445" s="54" t="s">
        <v>17280</v>
      </c>
      <c r="E445" s="55">
        <f>IFERROR(VLOOKUP(AG445,Sheet3!B:F,5,0),Table1[[#This Row],[Ngày hạch toán]])</f>
        <v>46056</v>
      </c>
      <c r="F445" s="54" t="s">
        <v>19333</v>
      </c>
      <c r="G445" s="54" t="s">
        <v>17281</v>
      </c>
      <c r="H445" s="56">
        <v>948650</v>
      </c>
      <c r="I445" s="63">
        <v>0</v>
      </c>
      <c r="J445" s="56">
        <v>75892</v>
      </c>
      <c r="K445" s="65">
        <v>1024542</v>
      </c>
      <c r="L445" s="64" t="s">
        <v>17236</v>
      </c>
      <c r="M445" s="6">
        <f>IFERROR(VLOOKUP(Table13[[#This Row],[Số hóa đơn]],'Chi tiết tt Mega gửi'!K:L,2,0),"")</f>
        <v>46091</v>
      </c>
      <c r="O445" s="32">
        <f>IF(Table13[[#This Row],[Phân loại]]="Tồn đầu kỳ",Table13[[#This Row],[Tổng giá trị]],0)</f>
        <v>0</v>
      </c>
      <c r="P445" s="7">
        <f>IF(Table13[[#This Row],[Số còn phải thu ĐK]]&lt;&gt;0,0,IF(Table13[[#This Row],[Phân loại]]="Bán hàng",Table13[[#This Row],[Tổng giá trị]],-Table13[[#This Row],[Tổng giá trị]]))</f>
        <v>1024542</v>
      </c>
      <c r="Q445" s="32">
        <f t="shared" si="59"/>
        <v>1024542</v>
      </c>
      <c r="R445" s="7">
        <f>Table13[[#This Row],[Số còn phải thu ĐK]]+Table13[[#This Row],[Giá Trị HD sau CK]]-Table13[[#This Row],[Số tiền đã thu]]</f>
        <v>0</v>
      </c>
      <c r="S445" s="6">
        <f>IF(Table13[[#This Row],[Ngày hóa đơn]]&lt;&gt;"",Table13[[#This Row],[Ngày hóa đơn]],IF(Table13[[#This Row],[Ngày hạch toán]]&lt;&gt;"",Table13[[#This Row],[Ngày hạch toán]],""))</f>
        <v>46056</v>
      </c>
      <c r="T445" s="7"/>
      <c r="U445" s="6">
        <f>IF(Table13[[#This Row],[Ngày tính CN]]="","",S445+T445)</f>
        <v>46056</v>
      </c>
      <c r="V445" s="32">
        <f ca="1">IF(Table13[[#This Row],[Hạn thanh toán]]="","",IF((U445-NOW())&lt;0,0,(U445-NOW())))</f>
        <v>0</v>
      </c>
      <c r="W445" s="32"/>
      <c r="X445" s="32" t="str">
        <f t="shared" ca="1" si="60"/>
        <v/>
      </c>
      <c r="Y445" s="2" t="str">
        <f t="shared" si="61"/>
        <v>Đã thanh toán</v>
      </c>
      <c r="Z445" s="42">
        <f t="shared" si="57"/>
        <v>46056</v>
      </c>
      <c r="AA445" s="42">
        <f t="shared" si="58"/>
        <v>46091</v>
      </c>
      <c r="AD445" s="2" t="str">
        <f>VLOOKUP($A445,MA_KH!$A:$Q,MA_KH!O$1,0)</f>
        <v>MEGA</v>
      </c>
      <c r="AE445" s="2" t="str">
        <f>VLOOKUP($A445,MA_KH!$A:$Q,MA_KH!P$1,0)</f>
        <v>CÔNG TY TNHH MM MEGA MARKET (VIỆT NAM)</v>
      </c>
      <c r="AG445" s="122" t="str">
        <f>Table13[[#This Row],[Số hóa đơn]]&amp;Table13[[#This Row],[Tổng giá trị]]</f>
        <v>000095121024542</v>
      </c>
    </row>
    <row r="446" spans="1:33" ht="25.5" customHeight="1">
      <c r="A446" s="54" t="s">
        <v>16299</v>
      </c>
      <c r="B446" s="54" t="s">
        <v>190</v>
      </c>
      <c r="C446" s="55">
        <v>46056</v>
      </c>
      <c r="D446" s="54" t="s">
        <v>17282</v>
      </c>
      <c r="E446" s="55">
        <f>IFERROR(VLOOKUP(AG446,Sheet3!B:F,5,0),Table1[[#This Row],[Ngày hạch toán]])</f>
        <v>46056</v>
      </c>
      <c r="F446" s="54" t="s">
        <v>19334</v>
      </c>
      <c r="G446" s="54" t="s">
        <v>17283</v>
      </c>
      <c r="H446" s="56">
        <v>13734760</v>
      </c>
      <c r="I446" s="63">
        <v>0</v>
      </c>
      <c r="J446" s="56">
        <v>1098781</v>
      </c>
      <c r="K446" s="65">
        <v>14833541</v>
      </c>
      <c r="L446" s="64" t="s">
        <v>17236</v>
      </c>
      <c r="M446" s="6">
        <f>IFERROR(VLOOKUP(Table13[[#This Row],[Số hóa đơn]],'Chi tiết tt Mega gửi'!K:L,2,0),"")</f>
        <v>46091</v>
      </c>
      <c r="O446" s="32">
        <f>IF(Table13[[#This Row],[Phân loại]]="Tồn đầu kỳ",Table13[[#This Row],[Tổng giá trị]],0)</f>
        <v>0</v>
      </c>
      <c r="P446" s="7">
        <f>IF(Table13[[#This Row],[Số còn phải thu ĐK]]&lt;&gt;0,0,IF(Table13[[#This Row],[Phân loại]]="Bán hàng",Table13[[#This Row],[Tổng giá trị]],-Table13[[#This Row],[Tổng giá trị]]))</f>
        <v>14833541</v>
      </c>
      <c r="Q446" s="32">
        <f t="shared" si="59"/>
        <v>14833541</v>
      </c>
      <c r="R446" s="7">
        <f>Table13[[#This Row],[Số còn phải thu ĐK]]+Table13[[#This Row],[Giá Trị HD sau CK]]-Table13[[#This Row],[Số tiền đã thu]]</f>
        <v>0</v>
      </c>
      <c r="S446" s="6">
        <f>IF(Table13[[#This Row],[Ngày hóa đơn]]&lt;&gt;"",Table13[[#This Row],[Ngày hóa đơn]],IF(Table13[[#This Row],[Ngày hạch toán]]&lt;&gt;"",Table13[[#This Row],[Ngày hạch toán]],""))</f>
        <v>46056</v>
      </c>
      <c r="T446" s="7"/>
      <c r="U446" s="6">
        <f>IF(Table13[[#This Row],[Ngày tính CN]]="","",S446+T446)</f>
        <v>46056</v>
      </c>
      <c r="V446" s="32">
        <f ca="1">IF(Table13[[#This Row],[Hạn thanh toán]]="","",IF((U446-NOW())&lt;0,0,(U446-NOW())))</f>
        <v>0</v>
      </c>
      <c r="W446" s="32"/>
      <c r="X446" s="32" t="str">
        <f t="shared" ca="1" si="60"/>
        <v/>
      </c>
      <c r="Y446" s="2" t="str">
        <f t="shared" si="61"/>
        <v>Đã thanh toán</v>
      </c>
      <c r="Z446" s="42">
        <f t="shared" si="57"/>
        <v>46056</v>
      </c>
      <c r="AA446" s="42">
        <f t="shared" si="58"/>
        <v>46091</v>
      </c>
      <c r="AD446" s="2" t="str">
        <f>VLOOKUP($A446,MA_KH!$A:$Q,MA_KH!O$1,0)</f>
        <v>MEGA</v>
      </c>
      <c r="AE446" s="2" t="str">
        <f>VLOOKUP($A446,MA_KH!$A:$Q,MA_KH!P$1,0)</f>
        <v>CÔNG TY TNHH MM MEGA MARKET (VIỆT NAM)</v>
      </c>
      <c r="AG446" s="122" t="str">
        <f>Table13[[#This Row],[Số hóa đơn]]&amp;Table13[[#This Row],[Tổng giá trị]]</f>
        <v>0000951314833541</v>
      </c>
    </row>
    <row r="447" spans="1:33" ht="25.5" customHeight="1">
      <c r="A447" s="54" t="s">
        <v>16299</v>
      </c>
      <c r="B447" s="54" t="s">
        <v>190</v>
      </c>
      <c r="C447" s="55">
        <v>46056</v>
      </c>
      <c r="D447" s="54" t="s">
        <v>17284</v>
      </c>
      <c r="E447" s="55">
        <f>IFERROR(VLOOKUP(AG447,Sheet3!B:F,5,0),Table1[[#This Row],[Ngày hạch toán]])</f>
        <v>46056</v>
      </c>
      <c r="F447" s="54" t="s">
        <v>19335</v>
      </c>
      <c r="G447" s="54" t="s">
        <v>17285</v>
      </c>
      <c r="H447" s="56">
        <v>14072150</v>
      </c>
      <c r="I447" s="63">
        <v>0</v>
      </c>
      <c r="J447" s="56">
        <v>1125772</v>
      </c>
      <c r="K447" s="65">
        <v>15197922</v>
      </c>
      <c r="L447" s="64" t="s">
        <v>17236</v>
      </c>
      <c r="M447" s="6">
        <f>IFERROR(VLOOKUP(Table13[[#This Row],[Số hóa đơn]],'Chi tiết tt Mega gửi'!K:L,2,0),"")</f>
        <v>46091</v>
      </c>
      <c r="O447" s="32">
        <f>IF(Table13[[#This Row],[Phân loại]]="Tồn đầu kỳ",Table13[[#This Row],[Tổng giá trị]],0)</f>
        <v>0</v>
      </c>
      <c r="P447" s="7">
        <f>IF(Table13[[#This Row],[Số còn phải thu ĐK]]&lt;&gt;0,0,IF(Table13[[#This Row],[Phân loại]]="Bán hàng",Table13[[#This Row],[Tổng giá trị]],-Table13[[#This Row],[Tổng giá trị]]))</f>
        <v>15197922</v>
      </c>
      <c r="Q447" s="32">
        <f t="shared" si="59"/>
        <v>15197922</v>
      </c>
      <c r="R447" s="7">
        <f>Table13[[#This Row],[Số còn phải thu ĐK]]+Table13[[#This Row],[Giá Trị HD sau CK]]-Table13[[#This Row],[Số tiền đã thu]]</f>
        <v>0</v>
      </c>
      <c r="S447" s="6">
        <f>IF(Table13[[#This Row],[Ngày hóa đơn]]&lt;&gt;"",Table13[[#This Row],[Ngày hóa đơn]],IF(Table13[[#This Row],[Ngày hạch toán]]&lt;&gt;"",Table13[[#This Row],[Ngày hạch toán]],""))</f>
        <v>46056</v>
      </c>
      <c r="T447" s="7"/>
      <c r="U447" s="6">
        <f>IF(Table13[[#This Row],[Ngày tính CN]]="","",S447+T447)</f>
        <v>46056</v>
      </c>
      <c r="V447" s="32">
        <f ca="1">IF(Table13[[#This Row],[Hạn thanh toán]]="","",IF((U447-NOW())&lt;0,0,(U447-NOW())))</f>
        <v>0</v>
      </c>
      <c r="W447" s="32"/>
      <c r="X447" s="32" t="str">
        <f t="shared" ca="1" si="60"/>
        <v/>
      </c>
      <c r="Y447" s="2" t="str">
        <f t="shared" si="61"/>
        <v>Đã thanh toán</v>
      </c>
      <c r="Z447" s="42">
        <f t="shared" si="57"/>
        <v>46056</v>
      </c>
      <c r="AA447" s="42">
        <f t="shared" si="58"/>
        <v>46091</v>
      </c>
      <c r="AD447" s="2" t="str">
        <f>VLOOKUP($A447,MA_KH!$A:$Q,MA_KH!O$1,0)</f>
        <v>MEGA</v>
      </c>
      <c r="AE447" s="2" t="str">
        <f>VLOOKUP($A447,MA_KH!$A:$Q,MA_KH!P$1,0)</f>
        <v>CÔNG TY TNHH MM MEGA MARKET (VIỆT NAM)</v>
      </c>
      <c r="AG447" s="122" t="str">
        <f>Table13[[#This Row],[Số hóa đơn]]&amp;Table13[[#This Row],[Tổng giá trị]]</f>
        <v>0000951415197922</v>
      </c>
    </row>
    <row r="448" spans="1:33" ht="25.5" customHeight="1">
      <c r="A448" s="54" t="s">
        <v>16303</v>
      </c>
      <c r="B448" s="54" t="s">
        <v>102</v>
      </c>
      <c r="C448" s="55">
        <v>46056</v>
      </c>
      <c r="D448" s="54" t="s">
        <v>17286</v>
      </c>
      <c r="E448" s="55">
        <f>IFERROR(VLOOKUP(AG448,Sheet3!B:F,5,0),Table1[[#This Row],[Ngày hạch toán]])</f>
        <v>46056</v>
      </c>
      <c r="F448" s="54" t="s">
        <v>19336</v>
      </c>
      <c r="G448" s="54" t="s">
        <v>17287</v>
      </c>
      <c r="H448" s="56">
        <v>3763080</v>
      </c>
      <c r="I448" s="63">
        <v>0</v>
      </c>
      <c r="J448" s="56">
        <v>301046</v>
      </c>
      <c r="K448" s="65">
        <v>4064126</v>
      </c>
      <c r="L448" s="64" t="s">
        <v>17236</v>
      </c>
      <c r="M448" s="6">
        <f>IFERROR(VLOOKUP(Table13[[#This Row],[Số hóa đơn]],'Chi tiết tt Mega gửi'!K:L,2,0),"")</f>
        <v>46091</v>
      </c>
      <c r="O448" s="32">
        <f>IF(Table13[[#This Row],[Phân loại]]="Tồn đầu kỳ",Table13[[#This Row],[Tổng giá trị]],0)</f>
        <v>0</v>
      </c>
      <c r="P448" s="7">
        <f>IF(Table13[[#This Row],[Số còn phải thu ĐK]]&lt;&gt;0,0,IF(Table13[[#This Row],[Phân loại]]="Bán hàng",Table13[[#This Row],[Tổng giá trị]],-Table13[[#This Row],[Tổng giá trị]]))</f>
        <v>4064126</v>
      </c>
      <c r="Q448" s="32">
        <f t="shared" si="59"/>
        <v>4064126</v>
      </c>
      <c r="R448" s="7">
        <f>Table13[[#This Row],[Số còn phải thu ĐK]]+Table13[[#This Row],[Giá Trị HD sau CK]]-Table13[[#This Row],[Số tiền đã thu]]</f>
        <v>0</v>
      </c>
      <c r="S448" s="6">
        <f>IF(Table13[[#This Row],[Ngày hóa đơn]]&lt;&gt;"",Table13[[#This Row],[Ngày hóa đơn]],IF(Table13[[#This Row],[Ngày hạch toán]]&lt;&gt;"",Table13[[#This Row],[Ngày hạch toán]],""))</f>
        <v>46056</v>
      </c>
      <c r="T448" s="7"/>
      <c r="U448" s="6">
        <f>IF(Table13[[#This Row],[Ngày tính CN]]="","",S448+T448)</f>
        <v>46056</v>
      </c>
      <c r="V448" s="32">
        <f ca="1">IF(Table13[[#This Row],[Hạn thanh toán]]="","",IF((U448-NOW())&lt;0,0,(U448-NOW())))</f>
        <v>0</v>
      </c>
      <c r="W448" s="32"/>
      <c r="X448" s="32" t="str">
        <f t="shared" ca="1" si="60"/>
        <v/>
      </c>
      <c r="Y448" s="2" t="str">
        <f t="shared" si="61"/>
        <v>Đã thanh toán</v>
      </c>
      <c r="Z448" s="42">
        <f t="shared" si="57"/>
        <v>46056</v>
      </c>
      <c r="AA448" s="42">
        <f t="shared" si="58"/>
        <v>46091</v>
      </c>
      <c r="AD448" s="2" t="str">
        <f>VLOOKUP($A448,MA_KH!$A:$Q,MA_KH!O$1,0)</f>
        <v>MEGA</v>
      </c>
      <c r="AE448" s="2" t="str">
        <f>VLOOKUP($A448,MA_KH!$A:$Q,MA_KH!P$1,0)</f>
        <v>CÔNG TY TNHH MM MEGA MARKET (VIỆT NAM)</v>
      </c>
      <c r="AG448" s="122" t="str">
        <f>Table13[[#This Row],[Số hóa đơn]]&amp;Table13[[#This Row],[Tổng giá trị]]</f>
        <v>000095654064126</v>
      </c>
    </row>
    <row r="449" spans="1:33" ht="25.5" customHeight="1">
      <c r="A449" s="54" t="s">
        <v>16299</v>
      </c>
      <c r="B449" s="54" t="s">
        <v>190</v>
      </c>
      <c r="C449" s="55">
        <v>46057</v>
      </c>
      <c r="D449" s="54" t="s">
        <v>17288</v>
      </c>
      <c r="E449" s="55">
        <f>IFERROR(VLOOKUP(AG449,Sheet3!B:F,5,0),Table1[[#This Row],[Ngày hạch toán]])</f>
        <v>46057</v>
      </c>
      <c r="F449" s="54" t="s">
        <v>19337</v>
      </c>
      <c r="G449" s="54" t="s">
        <v>17289</v>
      </c>
      <c r="H449" s="56">
        <v>948650</v>
      </c>
      <c r="I449" s="63">
        <v>0</v>
      </c>
      <c r="J449" s="56">
        <v>75892</v>
      </c>
      <c r="K449" s="65">
        <v>1024542</v>
      </c>
      <c r="L449" s="64" t="s">
        <v>17236</v>
      </c>
      <c r="M449" s="6">
        <f>IFERROR(VLOOKUP(Table13[[#This Row],[Số hóa đơn]],'Chi tiết tt Mega gửi'!K:L,2,0),"")</f>
        <v>46105</v>
      </c>
      <c r="O449" s="32">
        <f>IF(Table13[[#This Row],[Phân loại]]="Tồn đầu kỳ",Table13[[#This Row],[Tổng giá trị]],0)</f>
        <v>0</v>
      </c>
      <c r="P449" s="7">
        <f>IF(Table13[[#This Row],[Số còn phải thu ĐK]]&lt;&gt;0,0,IF(Table13[[#This Row],[Phân loại]]="Bán hàng",Table13[[#This Row],[Tổng giá trị]],-Table13[[#This Row],[Tổng giá trị]]))</f>
        <v>1024542</v>
      </c>
      <c r="Q449" s="32">
        <f t="shared" si="59"/>
        <v>1024542</v>
      </c>
      <c r="R449" s="7">
        <f>Table13[[#This Row],[Số còn phải thu ĐK]]+Table13[[#This Row],[Giá Trị HD sau CK]]-Table13[[#This Row],[Số tiền đã thu]]</f>
        <v>0</v>
      </c>
      <c r="S449" s="6">
        <f>IF(Table13[[#This Row],[Ngày hóa đơn]]&lt;&gt;"",Table13[[#This Row],[Ngày hóa đơn]],IF(Table13[[#This Row],[Ngày hạch toán]]&lt;&gt;"",Table13[[#This Row],[Ngày hạch toán]],""))</f>
        <v>46057</v>
      </c>
      <c r="T449" s="7"/>
      <c r="U449" s="6">
        <f>IF(Table13[[#This Row],[Ngày tính CN]]="","",S449+T449)</f>
        <v>46057</v>
      </c>
      <c r="V449" s="32">
        <f ca="1">IF(Table13[[#This Row],[Hạn thanh toán]]="","",IF((U449-NOW())&lt;0,0,(U449-NOW())))</f>
        <v>0</v>
      </c>
      <c r="W449" s="32"/>
      <c r="X449" s="32" t="str">
        <f t="shared" ca="1" si="60"/>
        <v/>
      </c>
      <c r="Y449" s="2" t="str">
        <f t="shared" si="61"/>
        <v>Đã thanh toán</v>
      </c>
      <c r="Z449" s="42">
        <f t="shared" si="57"/>
        <v>46057</v>
      </c>
      <c r="AA449" s="42">
        <f t="shared" si="58"/>
        <v>46105</v>
      </c>
      <c r="AD449" s="2" t="str">
        <f>VLOOKUP($A449,MA_KH!$A:$Q,MA_KH!O$1,0)</f>
        <v>MEGA</v>
      </c>
      <c r="AE449" s="2" t="str">
        <f>VLOOKUP($A449,MA_KH!$A:$Q,MA_KH!P$1,0)</f>
        <v>CÔNG TY TNHH MM MEGA MARKET (VIỆT NAM)</v>
      </c>
      <c r="AG449" s="122" t="str">
        <f>Table13[[#This Row],[Số hóa đơn]]&amp;Table13[[#This Row],[Tổng giá trị]]</f>
        <v>000120521024542</v>
      </c>
    </row>
    <row r="450" spans="1:33" ht="25.5" customHeight="1">
      <c r="A450" s="54" t="s">
        <v>16294</v>
      </c>
      <c r="B450" s="54" t="s">
        <v>259</v>
      </c>
      <c r="C450" s="55">
        <v>46058</v>
      </c>
      <c r="D450" s="54" t="s">
        <v>17290</v>
      </c>
      <c r="E450" s="55">
        <f>IFERROR(VLOOKUP(AG450,Sheet3!B:F,5,0),Table1[[#This Row],[Ngày hạch toán]])</f>
        <v>46057</v>
      </c>
      <c r="F450" s="54" t="s">
        <v>19338</v>
      </c>
      <c r="G450" s="54" t="s">
        <v>17291</v>
      </c>
      <c r="H450" s="56">
        <v>474325</v>
      </c>
      <c r="I450" s="63">
        <v>0</v>
      </c>
      <c r="J450" s="56">
        <v>37946</v>
      </c>
      <c r="K450" s="65">
        <v>512271</v>
      </c>
      <c r="L450" s="64" t="s">
        <v>17236</v>
      </c>
      <c r="M450" s="6">
        <f>IFERROR(VLOOKUP(Table13[[#This Row],[Số hóa đơn]],'Chi tiết tt Mega gửi'!K:L,2,0),"")</f>
        <v>46105</v>
      </c>
      <c r="O450" s="32">
        <f>IF(Table13[[#This Row],[Phân loại]]="Tồn đầu kỳ",Table13[[#This Row],[Tổng giá trị]],0)</f>
        <v>0</v>
      </c>
      <c r="P450" s="7">
        <f>IF(Table13[[#This Row],[Số còn phải thu ĐK]]&lt;&gt;0,0,IF(Table13[[#This Row],[Phân loại]]="Bán hàng",Table13[[#This Row],[Tổng giá trị]],-Table13[[#This Row],[Tổng giá trị]]))</f>
        <v>512271</v>
      </c>
      <c r="Q450" s="32">
        <f t="shared" si="59"/>
        <v>512271</v>
      </c>
      <c r="R450" s="7">
        <f>Table13[[#This Row],[Số còn phải thu ĐK]]+Table13[[#This Row],[Giá Trị HD sau CK]]-Table13[[#This Row],[Số tiền đã thu]]</f>
        <v>0</v>
      </c>
      <c r="S450" s="6">
        <f>IF(Table13[[#This Row],[Ngày hóa đơn]]&lt;&gt;"",Table13[[#This Row],[Ngày hóa đơn]],IF(Table13[[#This Row],[Ngày hạch toán]]&lt;&gt;"",Table13[[#This Row],[Ngày hạch toán]],""))</f>
        <v>46057</v>
      </c>
      <c r="T450" s="7"/>
      <c r="U450" s="6">
        <f>IF(Table13[[#This Row],[Ngày tính CN]]="","",S450+T450)</f>
        <v>46057</v>
      </c>
      <c r="V450" s="32">
        <f ca="1">IF(Table13[[#This Row],[Hạn thanh toán]]="","",IF((U450-NOW())&lt;0,0,(U450-NOW())))</f>
        <v>0</v>
      </c>
      <c r="W450" s="32"/>
      <c r="X450" s="32" t="str">
        <f t="shared" ca="1" si="60"/>
        <v/>
      </c>
      <c r="Y450" s="2" t="str">
        <f t="shared" si="61"/>
        <v>Đã thanh toán</v>
      </c>
      <c r="Z450" s="42">
        <f t="shared" si="57"/>
        <v>46057</v>
      </c>
      <c r="AA450" s="42">
        <f t="shared" si="58"/>
        <v>46105</v>
      </c>
      <c r="AD450" s="2" t="str">
        <f>VLOOKUP($A450,MA_KH!$A:$Q,MA_KH!O$1,0)</f>
        <v>MEGA</v>
      </c>
      <c r="AE450" s="2" t="str">
        <f>VLOOKUP($A450,MA_KH!$A:$Q,MA_KH!P$1,0)</f>
        <v>CÔNG TY TNHH MM MEGA MARKET (VIỆT NAM)</v>
      </c>
      <c r="AG450" s="122" t="str">
        <f>Table13[[#This Row],[Số hóa đơn]]&amp;Table13[[#This Row],[Tổng giá trị]]</f>
        <v>00012051512271</v>
      </c>
    </row>
    <row r="451" spans="1:33" ht="25.5" customHeight="1">
      <c r="A451" s="54" t="s">
        <v>16288</v>
      </c>
      <c r="B451" s="54" t="s">
        <v>294</v>
      </c>
      <c r="C451" s="55">
        <v>46058</v>
      </c>
      <c r="D451" s="54" t="s">
        <v>17292</v>
      </c>
      <c r="E451" s="55">
        <f>IFERROR(VLOOKUP(AG451,Sheet3!B:F,5,0),Table1[[#This Row],[Ngày hạch toán]])</f>
        <v>46058</v>
      </c>
      <c r="F451" s="54" t="s">
        <v>19339</v>
      </c>
      <c r="G451" s="54" t="s">
        <v>17293</v>
      </c>
      <c r="H451" s="56">
        <v>4290365</v>
      </c>
      <c r="I451" s="63">
        <v>0</v>
      </c>
      <c r="J451" s="56">
        <v>343229</v>
      </c>
      <c r="K451" s="65">
        <v>4633594</v>
      </c>
      <c r="L451" s="64" t="s">
        <v>17236</v>
      </c>
      <c r="M451" s="6">
        <f>IFERROR(VLOOKUP(Table13[[#This Row],[Số hóa đơn]],'Chi tiết tt Mega gửi'!K:L,2,0),"")</f>
        <v>46105</v>
      </c>
      <c r="O451" s="32">
        <f>IF(Table13[[#This Row],[Phân loại]]="Tồn đầu kỳ",Table13[[#This Row],[Tổng giá trị]],0)</f>
        <v>0</v>
      </c>
      <c r="P451" s="7">
        <f>IF(Table13[[#This Row],[Số còn phải thu ĐK]]&lt;&gt;0,0,IF(Table13[[#This Row],[Phân loại]]="Bán hàng",Table13[[#This Row],[Tổng giá trị]],-Table13[[#This Row],[Tổng giá trị]]))</f>
        <v>4633594</v>
      </c>
      <c r="Q451" s="32">
        <f t="shared" si="59"/>
        <v>4633594</v>
      </c>
      <c r="R451" s="7">
        <f>Table13[[#This Row],[Số còn phải thu ĐK]]+Table13[[#This Row],[Giá Trị HD sau CK]]-Table13[[#This Row],[Số tiền đã thu]]</f>
        <v>0</v>
      </c>
      <c r="S451" s="6">
        <f>IF(Table13[[#This Row],[Ngày hóa đơn]]&lt;&gt;"",Table13[[#This Row],[Ngày hóa đơn]],IF(Table13[[#This Row],[Ngày hạch toán]]&lt;&gt;"",Table13[[#This Row],[Ngày hạch toán]],""))</f>
        <v>46058</v>
      </c>
      <c r="T451" s="7"/>
      <c r="U451" s="6">
        <f>IF(Table13[[#This Row],[Ngày tính CN]]="","",S451+T451)</f>
        <v>46058</v>
      </c>
      <c r="V451" s="32">
        <f ca="1">IF(Table13[[#This Row],[Hạn thanh toán]]="","",IF((U451-NOW())&lt;0,0,(U451-NOW())))</f>
        <v>0</v>
      </c>
      <c r="W451" s="32"/>
      <c r="X451" s="32" t="str">
        <f t="shared" ca="1" si="60"/>
        <v/>
      </c>
      <c r="Y451" s="2" t="str">
        <f t="shared" si="61"/>
        <v>Đã thanh toán</v>
      </c>
      <c r="Z451" s="42">
        <f t="shared" si="57"/>
        <v>46058</v>
      </c>
      <c r="AA451" s="42">
        <f t="shared" si="58"/>
        <v>46105</v>
      </c>
      <c r="AD451" s="2" t="str">
        <f>VLOOKUP($A451,MA_KH!$A:$Q,MA_KH!O$1,0)</f>
        <v>MEGA</v>
      </c>
      <c r="AE451" s="2" t="str">
        <f>VLOOKUP($A451,MA_KH!$A:$Q,MA_KH!P$1,0)</f>
        <v>CÔNG TY TNHH MM MEGA MARKET (VIỆT NAM)</v>
      </c>
      <c r="AG451" s="122" t="str">
        <f>Table13[[#This Row],[Số hóa đơn]]&amp;Table13[[#This Row],[Tổng giá trị]]</f>
        <v>000120534633594</v>
      </c>
    </row>
    <row r="452" spans="1:33" ht="25.5" customHeight="1">
      <c r="A452" s="54" t="s">
        <v>16288</v>
      </c>
      <c r="B452" s="54" t="s">
        <v>294</v>
      </c>
      <c r="C452" s="55">
        <v>46058</v>
      </c>
      <c r="D452" s="54" t="s">
        <v>17294</v>
      </c>
      <c r="E452" s="55">
        <f>IFERROR(VLOOKUP(AG452,Sheet3!B:F,5,0),Table1[[#This Row],[Ngày hạch toán]])</f>
        <v>46058</v>
      </c>
      <c r="F452" s="54" t="s">
        <v>19340</v>
      </c>
      <c r="G452" s="54" t="s">
        <v>17295</v>
      </c>
      <c r="H452" s="56">
        <v>6901220</v>
      </c>
      <c r="I452" s="63">
        <v>0</v>
      </c>
      <c r="J452" s="56">
        <v>552098</v>
      </c>
      <c r="K452" s="65">
        <v>7453318</v>
      </c>
      <c r="L452" s="64" t="s">
        <v>17236</v>
      </c>
      <c r="M452" s="6">
        <f>IFERROR(VLOOKUP(Table13[[#This Row],[Số hóa đơn]],'Chi tiết tt Mega gửi'!K:L,2,0),"")</f>
        <v>46105</v>
      </c>
      <c r="O452" s="32">
        <f>IF(Table13[[#This Row],[Phân loại]]="Tồn đầu kỳ",Table13[[#This Row],[Tổng giá trị]],0)</f>
        <v>0</v>
      </c>
      <c r="P452" s="7">
        <f>IF(Table13[[#This Row],[Số còn phải thu ĐK]]&lt;&gt;0,0,IF(Table13[[#This Row],[Phân loại]]="Bán hàng",Table13[[#This Row],[Tổng giá trị]],-Table13[[#This Row],[Tổng giá trị]]))</f>
        <v>7453318</v>
      </c>
      <c r="Q452" s="32">
        <f t="shared" si="59"/>
        <v>7453318</v>
      </c>
      <c r="R452" s="7">
        <f>Table13[[#This Row],[Số còn phải thu ĐK]]+Table13[[#This Row],[Giá Trị HD sau CK]]-Table13[[#This Row],[Số tiền đã thu]]</f>
        <v>0</v>
      </c>
      <c r="S452" s="6">
        <f>IF(Table13[[#This Row],[Ngày hóa đơn]]&lt;&gt;"",Table13[[#This Row],[Ngày hóa đơn]],IF(Table13[[#This Row],[Ngày hạch toán]]&lt;&gt;"",Table13[[#This Row],[Ngày hạch toán]],""))</f>
        <v>46058</v>
      </c>
      <c r="T452" s="7"/>
      <c r="U452" s="6">
        <f>IF(Table13[[#This Row],[Ngày tính CN]]="","",S452+T452)</f>
        <v>46058</v>
      </c>
      <c r="V452" s="32">
        <f ca="1">IF(Table13[[#This Row],[Hạn thanh toán]]="","",IF((U452-NOW())&lt;0,0,(U452-NOW())))</f>
        <v>0</v>
      </c>
      <c r="W452" s="32"/>
      <c r="X452" s="32" t="str">
        <f t="shared" ca="1" si="60"/>
        <v/>
      </c>
      <c r="Y452" s="2" t="str">
        <f t="shared" si="61"/>
        <v>Đã thanh toán</v>
      </c>
      <c r="Z452" s="42">
        <f t="shared" ref="Z452:Z515" si="62">IF(S452="","",S452)</f>
        <v>46058</v>
      </c>
      <c r="AA452" s="42">
        <f t="shared" ref="AA452:AA515" si="63">IF(M452="","",M452)</f>
        <v>46105</v>
      </c>
      <c r="AD452" s="2" t="str">
        <f>VLOOKUP($A452,MA_KH!$A:$Q,MA_KH!O$1,0)</f>
        <v>MEGA</v>
      </c>
      <c r="AE452" s="2" t="str">
        <f>VLOOKUP($A452,MA_KH!$A:$Q,MA_KH!P$1,0)</f>
        <v>CÔNG TY TNHH MM MEGA MARKET (VIỆT NAM)</v>
      </c>
      <c r="AG452" s="122" t="str">
        <f>Table13[[#This Row],[Số hóa đơn]]&amp;Table13[[#This Row],[Tổng giá trị]]</f>
        <v>000120547453318</v>
      </c>
    </row>
    <row r="453" spans="1:33" ht="25.5" customHeight="1">
      <c r="A453" s="54" t="s">
        <v>16308</v>
      </c>
      <c r="B453" s="54" t="s">
        <v>194</v>
      </c>
      <c r="C453" s="55">
        <v>46058</v>
      </c>
      <c r="D453" s="54" t="s">
        <v>17296</v>
      </c>
      <c r="E453" s="55">
        <f>IFERROR(VLOOKUP(AG453,Sheet3!B:F,5,0),Table1[[#This Row],[Ngày hạch toán]])</f>
        <v>46058</v>
      </c>
      <c r="F453" s="54" t="s">
        <v>19341</v>
      </c>
      <c r="G453" s="54" t="s">
        <v>17297</v>
      </c>
      <c r="H453" s="56">
        <v>13375220</v>
      </c>
      <c r="I453" s="63">
        <v>0</v>
      </c>
      <c r="J453" s="56">
        <v>1070018</v>
      </c>
      <c r="K453" s="65">
        <v>14445238</v>
      </c>
      <c r="L453" s="64" t="s">
        <v>17236</v>
      </c>
      <c r="M453" s="6">
        <f>IFERROR(VLOOKUP(Table13[[#This Row],[Số hóa đơn]],'Chi tiết tt Mega gửi'!K:L,2,0),"")</f>
        <v>46105</v>
      </c>
      <c r="O453" s="32">
        <f>IF(Table13[[#This Row],[Phân loại]]="Tồn đầu kỳ",Table13[[#This Row],[Tổng giá trị]],0)</f>
        <v>0</v>
      </c>
      <c r="P453" s="7">
        <f>IF(Table13[[#This Row],[Số còn phải thu ĐK]]&lt;&gt;0,0,IF(Table13[[#This Row],[Phân loại]]="Bán hàng",Table13[[#This Row],[Tổng giá trị]],-Table13[[#This Row],[Tổng giá trị]]))</f>
        <v>14445238</v>
      </c>
      <c r="Q453" s="32">
        <f t="shared" si="59"/>
        <v>14445238</v>
      </c>
      <c r="R453" s="7">
        <f>Table13[[#This Row],[Số còn phải thu ĐK]]+Table13[[#This Row],[Giá Trị HD sau CK]]-Table13[[#This Row],[Số tiền đã thu]]</f>
        <v>0</v>
      </c>
      <c r="S453" s="6">
        <f>IF(Table13[[#This Row],[Ngày hóa đơn]]&lt;&gt;"",Table13[[#This Row],[Ngày hóa đơn]],IF(Table13[[#This Row],[Ngày hạch toán]]&lt;&gt;"",Table13[[#This Row],[Ngày hạch toán]],""))</f>
        <v>46058</v>
      </c>
      <c r="T453" s="7"/>
      <c r="U453" s="6">
        <f>IF(Table13[[#This Row],[Ngày tính CN]]="","",S453+T453)</f>
        <v>46058</v>
      </c>
      <c r="V453" s="32">
        <f ca="1">IF(Table13[[#This Row],[Hạn thanh toán]]="","",IF((U453-NOW())&lt;0,0,(U453-NOW())))</f>
        <v>0</v>
      </c>
      <c r="W453" s="32"/>
      <c r="X453" s="32" t="str">
        <f t="shared" ca="1" si="60"/>
        <v/>
      </c>
      <c r="Y453" s="2" t="str">
        <f t="shared" si="61"/>
        <v>Đã thanh toán</v>
      </c>
      <c r="Z453" s="42">
        <f t="shared" si="62"/>
        <v>46058</v>
      </c>
      <c r="AA453" s="42">
        <f t="shared" si="63"/>
        <v>46105</v>
      </c>
      <c r="AD453" s="2" t="str">
        <f>VLOOKUP($A453,MA_KH!$A:$Q,MA_KH!O$1,0)</f>
        <v>MEGA</v>
      </c>
      <c r="AE453" s="2" t="str">
        <f>VLOOKUP($A453,MA_KH!$A:$Q,MA_KH!P$1,0)</f>
        <v>CÔNG TY TNHH MM MEGA MARKET (VIỆT NAM)</v>
      </c>
      <c r="AG453" s="122" t="str">
        <f>Table13[[#This Row],[Số hóa đơn]]&amp;Table13[[#This Row],[Tổng giá trị]]</f>
        <v>0001205514445238</v>
      </c>
    </row>
    <row r="454" spans="1:33" ht="25.5" customHeight="1">
      <c r="A454" s="54" t="s">
        <v>16290</v>
      </c>
      <c r="B454" s="54" t="s">
        <v>192</v>
      </c>
      <c r="C454" s="55">
        <v>46058</v>
      </c>
      <c r="D454" s="54" t="s">
        <v>17298</v>
      </c>
      <c r="E454" s="55">
        <f>IFERROR(VLOOKUP(AG454,Sheet3!B:F,5,0),Table1[[#This Row],[Ngày hạch toán]])</f>
        <v>46058</v>
      </c>
      <c r="F454" s="54" t="s">
        <v>19342</v>
      </c>
      <c r="G454" s="54" t="s">
        <v>17299</v>
      </c>
      <c r="H454" s="56">
        <v>33606445</v>
      </c>
      <c r="I454" s="63">
        <v>0</v>
      </c>
      <c r="J454" s="56">
        <v>2688516</v>
      </c>
      <c r="K454" s="65">
        <v>36294961</v>
      </c>
      <c r="L454" s="64" t="s">
        <v>17236</v>
      </c>
      <c r="M454" s="6">
        <f>IFERROR(VLOOKUP(Table13[[#This Row],[Số hóa đơn]],'Chi tiết tt Mega gửi'!K:L,2,0),"")</f>
        <v>46105</v>
      </c>
      <c r="O454" s="32">
        <f>IF(Table13[[#This Row],[Phân loại]]="Tồn đầu kỳ",Table13[[#This Row],[Tổng giá trị]],0)</f>
        <v>0</v>
      </c>
      <c r="P454" s="7">
        <f>IF(Table13[[#This Row],[Số còn phải thu ĐK]]&lt;&gt;0,0,IF(Table13[[#This Row],[Phân loại]]="Bán hàng",Table13[[#This Row],[Tổng giá trị]],-Table13[[#This Row],[Tổng giá trị]]))</f>
        <v>36294961</v>
      </c>
      <c r="Q454" s="32">
        <f t="shared" si="59"/>
        <v>36294961</v>
      </c>
      <c r="R454" s="7">
        <f>Table13[[#This Row],[Số còn phải thu ĐK]]+Table13[[#This Row],[Giá Trị HD sau CK]]-Table13[[#This Row],[Số tiền đã thu]]</f>
        <v>0</v>
      </c>
      <c r="S454" s="6">
        <f>IF(Table13[[#This Row],[Ngày hóa đơn]]&lt;&gt;"",Table13[[#This Row],[Ngày hóa đơn]],IF(Table13[[#This Row],[Ngày hạch toán]]&lt;&gt;"",Table13[[#This Row],[Ngày hạch toán]],""))</f>
        <v>46058</v>
      </c>
      <c r="T454" s="7"/>
      <c r="U454" s="6">
        <f>IF(Table13[[#This Row],[Ngày tính CN]]="","",S454+T454)</f>
        <v>46058</v>
      </c>
      <c r="V454" s="32">
        <f ca="1">IF(Table13[[#This Row],[Hạn thanh toán]]="","",IF((U454-NOW())&lt;0,0,(U454-NOW())))</f>
        <v>0</v>
      </c>
      <c r="W454" s="32"/>
      <c r="X454" s="32" t="str">
        <f t="shared" ca="1" si="60"/>
        <v/>
      </c>
      <c r="Y454" s="2" t="str">
        <f t="shared" si="61"/>
        <v>Đã thanh toán</v>
      </c>
      <c r="Z454" s="42">
        <f t="shared" si="62"/>
        <v>46058</v>
      </c>
      <c r="AA454" s="42">
        <f t="shared" si="63"/>
        <v>46105</v>
      </c>
      <c r="AD454" s="2" t="str">
        <f>VLOOKUP($A454,MA_KH!$A:$Q,MA_KH!O$1,0)</f>
        <v>MEGA</v>
      </c>
      <c r="AE454" s="2" t="str">
        <f>VLOOKUP($A454,MA_KH!$A:$Q,MA_KH!P$1,0)</f>
        <v>CÔNG TY TNHH MM MEGA MARKET (VIỆT NAM)</v>
      </c>
      <c r="AG454" s="122" t="str">
        <f>Table13[[#This Row],[Số hóa đơn]]&amp;Table13[[#This Row],[Tổng giá trị]]</f>
        <v>0001205636294961</v>
      </c>
    </row>
    <row r="455" spans="1:33" ht="25.5" customHeight="1">
      <c r="A455" s="54" t="s">
        <v>16290</v>
      </c>
      <c r="B455" s="54" t="s">
        <v>192</v>
      </c>
      <c r="C455" s="55">
        <v>46058</v>
      </c>
      <c r="D455" s="54" t="s">
        <v>17300</v>
      </c>
      <c r="E455" s="55">
        <f>IFERROR(VLOOKUP(AG455,Sheet3!B:F,5,0),Table1[[#This Row],[Ngày hạch toán]])</f>
        <v>46058</v>
      </c>
      <c r="F455" s="54" t="s">
        <v>19343</v>
      </c>
      <c r="G455" s="54" t="s">
        <v>17301</v>
      </c>
      <c r="H455" s="56">
        <v>9992710</v>
      </c>
      <c r="I455" s="63">
        <v>0</v>
      </c>
      <c r="J455" s="56">
        <v>799417</v>
      </c>
      <c r="K455" s="65">
        <v>10792127</v>
      </c>
      <c r="L455" s="64" t="s">
        <v>17236</v>
      </c>
      <c r="M455" s="6">
        <f>IFERROR(VLOOKUP(Table13[[#This Row],[Số hóa đơn]],'Chi tiết tt Mega gửi'!K:L,2,0),"")</f>
        <v>46105</v>
      </c>
      <c r="O455" s="32">
        <f>IF(Table13[[#This Row],[Phân loại]]="Tồn đầu kỳ",Table13[[#This Row],[Tổng giá trị]],0)</f>
        <v>0</v>
      </c>
      <c r="P455" s="7">
        <f>IF(Table13[[#This Row],[Số còn phải thu ĐK]]&lt;&gt;0,0,IF(Table13[[#This Row],[Phân loại]]="Bán hàng",Table13[[#This Row],[Tổng giá trị]],-Table13[[#This Row],[Tổng giá trị]]))</f>
        <v>10792127</v>
      </c>
      <c r="Q455" s="32">
        <f t="shared" si="59"/>
        <v>10792127</v>
      </c>
      <c r="R455" s="7">
        <f>Table13[[#This Row],[Số còn phải thu ĐK]]+Table13[[#This Row],[Giá Trị HD sau CK]]-Table13[[#This Row],[Số tiền đã thu]]</f>
        <v>0</v>
      </c>
      <c r="S455" s="6">
        <f>IF(Table13[[#This Row],[Ngày hóa đơn]]&lt;&gt;"",Table13[[#This Row],[Ngày hóa đơn]],IF(Table13[[#This Row],[Ngày hạch toán]]&lt;&gt;"",Table13[[#This Row],[Ngày hạch toán]],""))</f>
        <v>46058</v>
      </c>
      <c r="T455" s="7"/>
      <c r="U455" s="6">
        <f>IF(Table13[[#This Row],[Ngày tính CN]]="","",S455+T455)</f>
        <v>46058</v>
      </c>
      <c r="V455" s="32">
        <f ca="1">IF(Table13[[#This Row],[Hạn thanh toán]]="","",IF((U455-NOW())&lt;0,0,(U455-NOW())))</f>
        <v>0</v>
      </c>
      <c r="W455" s="32"/>
      <c r="X455" s="32" t="str">
        <f t="shared" ca="1" si="60"/>
        <v/>
      </c>
      <c r="Y455" s="2" t="str">
        <f t="shared" si="61"/>
        <v>Đã thanh toán</v>
      </c>
      <c r="Z455" s="42">
        <f t="shared" si="62"/>
        <v>46058</v>
      </c>
      <c r="AA455" s="42">
        <f t="shared" si="63"/>
        <v>46105</v>
      </c>
      <c r="AD455" s="2" t="str">
        <f>VLOOKUP($A455,MA_KH!$A:$Q,MA_KH!O$1,0)</f>
        <v>MEGA</v>
      </c>
      <c r="AE455" s="2" t="str">
        <f>VLOOKUP($A455,MA_KH!$A:$Q,MA_KH!P$1,0)</f>
        <v>CÔNG TY TNHH MM MEGA MARKET (VIỆT NAM)</v>
      </c>
      <c r="AG455" s="122" t="str">
        <f>Table13[[#This Row],[Số hóa đơn]]&amp;Table13[[#This Row],[Tổng giá trị]]</f>
        <v>0001205710792127</v>
      </c>
    </row>
    <row r="456" spans="1:33" ht="25.5" customHeight="1">
      <c r="A456" s="54" t="s">
        <v>16310</v>
      </c>
      <c r="B456" s="54" t="s">
        <v>196</v>
      </c>
      <c r="C456" s="55">
        <v>46058</v>
      </c>
      <c r="D456" s="54" t="s">
        <v>17302</v>
      </c>
      <c r="E456" s="55">
        <f>IFERROR(VLOOKUP(AG456,Sheet3!B:F,5,0),Table1[[#This Row],[Ngày hạch toán]])</f>
        <v>46058</v>
      </c>
      <c r="F456" s="54" t="s">
        <v>19344</v>
      </c>
      <c r="G456" s="54" t="s">
        <v>17303</v>
      </c>
      <c r="H456" s="56">
        <v>474325</v>
      </c>
      <c r="I456" s="63">
        <v>0</v>
      </c>
      <c r="J456" s="56">
        <v>37946</v>
      </c>
      <c r="K456" s="65">
        <v>512271</v>
      </c>
      <c r="L456" s="64" t="s">
        <v>17236</v>
      </c>
      <c r="M456" s="6">
        <f>IFERROR(VLOOKUP(Table13[[#This Row],[Số hóa đơn]],'Chi tiết tt Mega gửi'!K:L,2,0),"")</f>
        <v>46105</v>
      </c>
      <c r="O456" s="32">
        <f>IF(Table13[[#This Row],[Phân loại]]="Tồn đầu kỳ",Table13[[#This Row],[Tổng giá trị]],0)</f>
        <v>0</v>
      </c>
      <c r="P456" s="7">
        <f>IF(Table13[[#This Row],[Số còn phải thu ĐK]]&lt;&gt;0,0,IF(Table13[[#This Row],[Phân loại]]="Bán hàng",Table13[[#This Row],[Tổng giá trị]],-Table13[[#This Row],[Tổng giá trị]]))</f>
        <v>512271</v>
      </c>
      <c r="Q456" s="32">
        <f t="shared" si="59"/>
        <v>512271</v>
      </c>
      <c r="R456" s="7">
        <f>Table13[[#This Row],[Số còn phải thu ĐK]]+Table13[[#This Row],[Giá Trị HD sau CK]]-Table13[[#This Row],[Số tiền đã thu]]</f>
        <v>0</v>
      </c>
      <c r="S456" s="6">
        <f>IF(Table13[[#This Row],[Ngày hóa đơn]]&lt;&gt;"",Table13[[#This Row],[Ngày hóa đơn]],IF(Table13[[#This Row],[Ngày hạch toán]]&lt;&gt;"",Table13[[#This Row],[Ngày hạch toán]],""))</f>
        <v>46058</v>
      </c>
      <c r="T456" s="7"/>
      <c r="U456" s="6">
        <f>IF(Table13[[#This Row],[Ngày tính CN]]="","",S456+T456)</f>
        <v>46058</v>
      </c>
      <c r="V456" s="32">
        <f ca="1">IF(Table13[[#This Row],[Hạn thanh toán]]="","",IF((U456-NOW())&lt;0,0,(U456-NOW())))</f>
        <v>0</v>
      </c>
      <c r="W456" s="32"/>
      <c r="X456" s="32" t="str">
        <f t="shared" ca="1" si="60"/>
        <v/>
      </c>
      <c r="Y456" s="2" t="str">
        <f t="shared" si="61"/>
        <v>Đã thanh toán</v>
      </c>
      <c r="Z456" s="42">
        <f t="shared" si="62"/>
        <v>46058</v>
      </c>
      <c r="AA456" s="42">
        <f t="shared" si="63"/>
        <v>46105</v>
      </c>
      <c r="AD456" s="2" t="str">
        <f>VLOOKUP($A456,MA_KH!$A:$Q,MA_KH!O$1,0)</f>
        <v>MEGA</v>
      </c>
      <c r="AE456" s="2" t="str">
        <f>VLOOKUP($A456,MA_KH!$A:$Q,MA_KH!P$1,0)</f>
        <v>CÔNG TY TNHH MM MEGA MARKET (VIỆT NAM)</v>
      </c>
      <c r="AG456" s="122" t="str">
        <f>Table13[[#This Row],[Số hóa đơn]]&amp;Table13[[#This Row],[Tổng giá trị]]</f>
        <v>00012058512271</v>
      </c>
    </row>
    <row r="457" spans="1:33" ht="25.5" customHeight="1">
      <c r="A457" s="54" t="s">
        <v>16309</v>
      </c>
      <c r="B457" s="54" t="s">
        <v>255</v>
      </c>
      <c r="C457" s="55">
        <v>46058</v>
      </c>
      <c r="D457" s="54" t="s">
        <v>17304</v>
      </c>
      <c r="E457" s="55">
        <f>IFERROR(VLOOKUP(AG457,Sheet3!B:F,5,0),Table1[[#This Row],[Ngày hạch toán]])</f>
        <v>46058</v>
      </c>
      <c r="F457" s="54" t="s">
        <v>19345</v>
      </c>
      <c r="G457" s="54" t="s">
        <v>17305</v>
      </c>
      <c r="H457" s="56">
        <v>2937240</v>
      </c>
      <c r="I457" s="63">
        <v>0</v>
      </c>
      <c r="J457" s="56">
        <v>234979</v>
      </c>
      <c r="K457" s="65">
        <v>3172219</v>
      </c>
      <c r="L457" s="64" t="s">
        <v>17236</v>
      </c>
      <c r="M457" s="6">
        <f>IFERROR(VLOOKUP(Table13[[#This Row],[Số hóa đơn]],'Chi tiết tt Mega gửi'!K:L,2,0),"")</f>
        <v>46105</v>
      </c>
      <c r="O457" s="32">
        <f>IF(Table13[[#This Row],[Phân loại]]="Tồn đầu kỳ",Table13[[#This Row],[Tổng giá trị]],0)</f>
        <v>0</v>
      </c>
      <c r="P457" s="7">
        <f>IF(Table13[[#This Row],[Số còn phải thu ĐK]]&lt;&gt;0,0,IF(Table13[[#This Row],[Phân loại]]="Bán hàng",Table13[[#This Row],[Tổng giá trị]],-Table13[[#This Row],[Tổng giá trị]]))</f>
        <v>3172219</v>
      </c>
      <c r="Q457" s="32">
        <f t="shared" si="59"/>
        <v>3172219</v>
      </c>
      <c r="R457" s="7">
        <f>Table13[[#This Row],[Số còn phải thu ĐK]]+Table13[[#This Row],[Giá Trị HD sau CK]]-Table13[[#This Row],[Số tiền đã thu]]</f>
        <v>0</v>
      </c>
      <c r="S457" s="6">
        <f>IF(Table13[[#This Row],[Ngày hóa đơn]]&lt;&gt;"",Table13[[#This Row],[Ngày hóa đơn]],IF(Table13[[#This Row],[Ngày hạch toán]]&lt;&gt;"",Table13[[#This Row],[Ngày hạch toán]],""))</f>
        <v>46058</v>
      </c>
      <c r="T457" s="7"/>
      <c r="U457" s="6">
        <f>IF(Table13[[#This Row],[Ngày tính CN]]="","",S457+T457)</f>
        <v>46058</v>
      </c>
      <c r="V457" s="32">
        <f ca="1">IF(Table13[[#This Row],[Hạn thanh toán]]="","",IF((U457-NOW())&lt;0,0,(U457-NOW())))</f>
        <v>0</v>
      </c>
      <c r="W457" s="32"/>
      <c r="X457" s="32" t="str">
        <f t="shared" ca="1" si="60"/>
        <v/>
      </c>
      <c r="Y457" s="2" t="str">
        <f t="shared" si="61"/>
        <v>Đã thanh toán</v>
      </c>
      <c r="Z457" s="42">
        <f t="shared" si="62"/>
        <v>46058</v>
      </c>
      <c r="AA457" s="42">
        <f t="shared" si="63"/>
        <v>46105</v>
      </c>
      <c r="AD457" s="2" t="str">
        <f>VLOOKUP($A457,MA_KH!$A:$Q,MA_KH!O$1,0)</f>
        <v>MEGA</v>
      </c>
      <c r="AE457" s="2" t="str">
        <f>VLOOKUP($A457,MA_KH!$A:$Q,MA_KH!P$1,0)</f>
        <v>CÔNG TY TNHH MM MEGA MARKET (VIỆT NAM)</v>
      </c>
      <c r="AG457" s="122" t="str">
        <f>Table13[[#This Row],[Số hóa đơn]]&amp;Table13[[#This Row],[Tổng giá trị]]</f>
        <v>000120593172219</v>
      </c>
    </row>
    <row r="458" spans="1:33" ht="25.5" customHeight="1">
      <c r="A458" s="54" t="s">
        <v>16287</v>
      </c>
      <c r="B458" s="54" t="s">
        <v>253</v>
      </c>
      <c r="C458" s="55">
        <v>46058</v>
      </c>
      <c r="D458" s="54" t="s">
        <v>17306</v>
      </c>
      <c r="E458" s="55">
        <f>IFERROR(VLOOKUP(AG458,Sheet3!B:F,5,0),Table1[[#This Row],[Ngày hạch toán]])</f>
        <v>46058</v>
      </c>
      <c r="F458" s="54" t="s">
        <v>19346</v>
      </c>
      <c r="G458" s="54" t="s">
        <v>17307</v>
      </c>
      <c r="H458" s="56">
        <v>3849940</v>
      </c>
      <c r="I458" s="63">
        <v>0</v>
      </c>
      <c r="J458" s="56">
        <v>307995</v>
      </c>
      <c r="K458" s="65">
        <v>4157935</v>
      </c>
      <c r="L458" s="64" t="s">
        <v>17236</v>
      </c>
      <c r="M458" s="6">
        <f>IFERROR(VLOOKUP(Table13[[#This Row],[Số hóa đơn]],'Chi tiết tt Mega gửi'!K:L,2,0),"")</f>
        <v>46105</v>
      </c>
      <c r="O458" s="32">
        <f>IF(Table13[[#This Row],[Phân loại]]="Tồn đầu kỳ",Table13[[#This Row],[Tổng giá trị]],0)</f>
        <v>0</v>
      </c>
      <c r="P458" s="7">
        <f>IF(Table13[[#This Row],[Số còn phải thu ĐK]]&lt;&gt;0,0,IF(Table13[[#This Row],[Phân loại]]="Bán hàng",Table13[[#This Row],[Tổng giá trị]],-Table13[[#This Row],[Tổng giá trị]]))</f>
        <v>4157935</v>
      </c>
      <c r="Q458" s="32">
        <f t="shared" si="59"/>
        <v>4157935</v>
      </c>
      <c r="R458" s="7">
        <f>Table13[[#This Row],[Số còn phải thu ĐK]]+Table13[[#This Row],[Giá Trị HD sau CK]]-Table13[[#This Row],[Số tiền đã thu]]</f>
        <v>0</v>
      </c>
      <c r="S458" s="6">
        <f>IF(Table13[[#This Row],[Ngày hóa đơn]]&lt;&gt;"",Table13[[#This Row],[Ngày hóa đơn]],IF(Table13[[#This Row],[Ngày hạch toán]]&lt;&gt;"",Table13[[#This Row],[Ngày hạch toán]],""))</f>
        <v>46058</v>
      </c>
      <c r="T458" s="7"/>
      <c r="U458" s="6">
        <f>IF(Table13[[#This Row],[Ngày tính CN]]="","",S458+T458)</f>
        <v>46058</v>
      </c>
      <c r="V458" s="32">
        <f ca="1">IF(Table13[[#This Row],[Hạn thanh toán]]="","",IF((U458-NOW())&lt;0,0,(U458-NOW())))</f>
        <v>0</v>
      </c>
      <c r="W458" s="32"/>
      <c r="X458" s="32" t="str">
        <f t="shared" ca="1" si="60"/>
        <v/>
      </c>
      <c r="Y458" s="2" t="str">
        <f t="shared" si="61"/>
        <v>Đã thanh toán</v>
      </c>
      <c r="Z458" s="42">
        <f t="shared" si="62"/>
        <v>46058</v>
      </c>
      <c r="AA458" s="42">
        <f t="shared" si="63"/>
        <v>46105</v>
      </c>
      <c r="AD458" s="2" t="str">
        <f>VLOOKUP($A458,MA_KH!$A:$Q,MA_KH!O$1,0)</f>
        <v>MEGA</v>
      </c>
      <c r="AE458" s="2" t="str">
        <f>VLOOKUP($A458,MA_KH!$A:$Q,MA_KH!P$1,0)</f>
        <v>CÔNG TY TNHH MM MEGA MARKET (VIỆT NAM)</v>
      </c>
      <c r="AG458" s="122" t="str">
        <f>Table13[[#This Row],[Số hóa đơn]]&amp;Table13[[#This Row],[Tổng giá trị]]</f>
        <v>000120604157935</v>
      </c>
    </row>
    <row r="459" spans="1:33" ht="25.5" customHeight="1">
      <c r="A459" s="54" t="s">
        <v>16291</v>
      </c>
      <c r="B459" s="54" t="s">
        <v>200</v>
      </c>
      <c r="C459" s="55">
        <v>46058</v>
      </c>
      <c r="D459" s="54" t="s">
        <v>17308</v>
      </c>
      <c r="E459" s="55">
        <f>IFERROR(VLOOKUP(AG459,Sheet3!B:F,5,0),Table1[[#This Row],[Ngày hạch toán]])</f>
        <v>46058</v>
      </c>
      <c r="F459" s="54" t="s">
        <v>19347</v>
      </c>
      <c r="G459" s="54" t="s">
        <v>17309</v>
      </c>
      <c r="H459" s="56">
        <v>4405860</v>
      </c>
      <c r="I459" s="63">
        <v>0</v>
      </c>
      <c r="J459" s="56">
        <v>352469</v>
      </c>
      <c r="K459" s="65">
        <v>4758329</v>
      </c>
      <c r="L459" s="64" t="s">
        <v>17236</v>
      </c>
      <c r="M459" s="6">
        <f>IFERROR(VLOOKUP(Table13[[#This Row],[Số hóa đơn]],'Chi tiết tt Mega gửi'!K:L,2,0),"")</f>
        <v>46105</v>
      </c>
      <c r="O459" s="32">
        <f>IF(Table13[[#This Row],[Phân loại]]="Tồn đầu kỳ",Table13[[#This Row],[Tổng giá trị]],0)</f>
        <v>0</v>
      </c>
      <c r="P459" s="7">
        <f>IF(Table13[[#This Row],[Số còn phải thu ĐK]]&lt;&gt;0,0,IF(Table13[[#This Row],[Phân loại]]="Bán hàng",Table13[[#This Row],[Tổng giá trị]],-Table13[[#This Row],[Tổng giá trị]]))</f>
        <v>4758329</v>
      </c>
      <c r="Q459" s="32">
        <f t="shared" si="59"/>
        <v>4758329</v>
      </c>
      <c r="R459" s="7">
        <f>Table13[[#This Row],[Số còn phải thu ĐK]]+Table13[[#This Row],[Giá Trị HD sau CK]]-Table13[[#This Row],[Số tiền đã thu]]</f>
        <v>0</v>
      </c>
      <c r="S459" s="6">
        <f>IF(Table13[[#This Row],[Ngày hóa đơn]]&lt;&gt;"",Table13[[#This Row],[Ngày hóa đơn]],IF(Table13[[#This Row],[Ngày hạch toán]]&lt;&gt;"",Table13[[#This Row],[Ngày hạch toán]],""))</f>
        <v>46058</v>
      </c>
      <c r="T459" s="7"/>
      <c r="U459" s="6">
        <f>IF(Table13[[#This Row],[Ngày tính CN]]="","",S459+T459)</f>
        <v>46058</v>
      </c>
      <c r="V459" s="32">
        <f ca="1">IF(Table13[[#This Row],[Hạn thanh toán]]="","",IF((U459-NOW())&lt;0,0,(U459-NOW())))</f>
        <v>0</v>
      </c>
      <c r="W459" s="32"/>
      <c r="X459" s="32" t="str">
        <f t="shared" ca="1" si="60"/>
        <v/>
      </c>
      <c r="Y459" s="2" t="str">
        <f t="shared" si="61"/>
        <v>Đã thanh toán</v>
      </c>
      <c r="Z459" s="42">
        <f t="shared" si="62"/>
        <v>46058</v>
      </c>
      <c r="AA459" s="42">
        <f t="shared" si="63"/>
        <v>46105</v>
      </c>
      <c r="AD459" s="2" t="str">
        <f>VLOOKUP($A459,MA_KH!$A:$Q,MA_KH!O$1,0)</f>
        <v>MEGA</v>
      </c>
      <c r="AE459" s="2" t="str">
        <f>VLOOKUP($A459,MA_KH!$A:$Q,MA_KH!P$1,0)</f>
        <v>CÔNG TY TNHH MM MEGA MARKET (VIỆT NAM)</v>
      </c>
      <c r="AG459" s="122" t="str">
        <f>Table13[[#This Row],[Số hóa đơn]]&amp;Table13[[#This Row],[Tổng giá trị]]</f>
        <v>000120614758329</v>
      </c>
    </row>
    <row r="460" spans="1:33" ht="25.5" customHeight="1">
      <c r="A460" s="54" t="s">
        <v>16307</v>
      </c>
      <c r="B460" s="54" t="s">
        <v>202</v>
      </c>
      <c r="C460" s="55">
        <v>46058</v>
      </c>
      <c r="D460" s="54" t="s">
        <v>17310</v>
      </c>
      <c r="E460" s="55">
        <f>IFERROR(VLOOKUP(AG460,Sheet3!B:F,5,0),Table1[[#This Row],[Ngày hạch toán]])</f>
        <v>46058</v>
      </c>
      <c r="F460" s="54" t="s">
        <v>19348</v>
      </c>
      <c r="G460" s="54" t="s">
        <v>17311</v>
      </c>
      <c r="H460" s="56">
        <v>12866160</v>
      </c>
      <c r="I460" s="63">
        <v>0</v>
      </c>
      <c r="J460" s="56">
        <v>1029293</v>
      </c>
      <c r="K460" s="65">
        <v>13895453</v>
      </c>
      <c r="L460" s="64" t="s">
        <v>17236</v>
      </c>
      <c r="M460" s="6">
        <f>IFERROR(VLOOKUP(Table13[[#This Row],[Số hóa đơn]],'Chi tiết tt Mega gửi'!K:L,2,0),"")</f>
        <v>46105</v>
      </c>
      <c r="O460" s="32">
        <f>IF(Table13[[#This Row],[Phân loại]]="Tồn đầu kỳ",Table13[[#This Row],[Tổng giá trị]],0)</f>
        <v>0</v>
      </c>
      <c r="P460" s="7">
        <f>IF(Table13[[#This Row],[Số còn phải thu ĐK]]&lt;&gt;0,0,IF(Table13[[#This Row],[Phân loại]]="Bán hàng",Table13[[#This Row],[Tổng giá trị]],-Table13[[#This Row],[Tổng giá trị]]))</f>
        <v>13895453</v>
      </c>
      <c r="Q460" s="32">
        <f t="shared" si="59"/>
        <v>13895453</v>
      </c>
      <c r="R460" s="7">
        <f>Table13[[#This Row],[Số còn phải thu ĐK]]+Table13[[#This Row],[Giá Trị HD sau CK]]-Table13[[#This Row],[Số tiền đã thu]]</f>
        <v>0</v>
      </c>
      <c r="S460" s="6">
        <f>IF(Table13[[#This Row],[Ngày hóa đơn]]&lt;&gt;"",Table13[[#This Row],[Ngày hóa đơn]],IF(Table13[[#This Row],[Ngày hạch toán]]&lt;&gt;"",Table13[[#This Row],[Ngày hạch toán]],""))</f>
        <v>46058</v>
      </c>
      <c r="T460" s="7"/>
      <c r="U460" s="6">
        <f>IF(Table13[[#This Row],[Ngày tính CN]]="","",S460+T460)</f>
        <v>46058</v>
      </c>
      <c r="V460" s="32">
        <f ca="1">IF(Table13[[#This Row],[Hạn thanh toán]]="","",IF((U460-NOW())&lt;0,0,(U460-NOW())))</f>
        <v>0</v>
      </c>
      <c r="W460" s="32"/>
      <c r="X460" s="32" t="str">
        <f t="shared" ca="1" si="60"/>
        <v/>
      </c>
      <c r="Y460" s="2" t="str">
        <f t="shared" si="61"/>
        <v>Đã thanh toán</v>
      </c>
      <c r="Z460" s="42">
        <f t="shared" si="62"/>
        <v>46058</v>
      </c>
      <c r="AA460" s="42">
        <f t="shared" si="63"/>
        <v>46105</v>
      </c>
      <c r="AD460" s="2" t="str">
        <f>VLOOKUP($A460,MA_KH!$A:$Q,MA_KH!O$1,0)</f>
        <v>MEGA</v>
      </c>
      <c r="AE460" s="2" t="str">
        <f>VLOOKUP($A460,MA_KH!$A:$Q,MA_KH!P$1,0)</f>
        <v>CÔNG TY TNHH MM MEGA MARKET (VIỆT NAM)</v>
      </c>
      <c r="AG460" s="122" t="str">
        <f>Table13[[#This Row],[Số hóa đơn]]&amp;Table13[[#This Row],[Tổng giá trị]]</f>
        <v>0001206213895453</v>
      </c>
    </row>
    <row r="461" spans="1:33" ht="25.5" customHeight="1">
      <c r="A461" s="54" t="s">
        <v>16307</v>
      </c>
      <c r="B461" s="54" t="s">
        <v>202</v>
      </c>
      <c r="C461" s="55">
        <v>46058</v>
      </c>
      <c r="D461" s="54" t="s">
        <v>17312</v>
      </c>
      <c r="E461" s="55">
        <f>IFERROR(VLOOKUP(AG461,Sheet3!B:F,5,0),Table1[[#This Row],[Ngày hạch toán]])</f>
        <v>46058</v>
      </c>
      <c r="F461" s="54" t="s">
        <v>19349</v>
      </c>
      <c r="G461" s="54" t="s">
        <v>17313</v>
      </c>
      <c r="H461" s="56">
        <v>2190000</v>
      </c>
      <c r="I461" s="63">
        <v>0</v>
      </c>
      <c r="J461" s="56">
        <v>175200</v>
      </c>
      <c r="K461" s="65">
        <v>2365200</v>
      </c>
      <c r="L461" s="64" t="s">
        <v>17236</v>
      </c>
      <c r="M461" s="6">
        <f>IFERROR(VLOOKUP(Table13[[#This Row],[Số hóa đơn]],'Chi tiết tt Mega gửi'!K:L,2,0),"")</f>
        <v>46105</v>
      </c>
      <c r="O461" s="32">
        <f>IF(Table13[[#This Row],[Phân loại]]="Tồn đầu kỳ",Table13[[#This Row],[Tổng giá trị]],0)</f>
        <v>0</v>
      </c>
      <c r="P461" s="7">
        <f>IF(Table13[[#This Row],[Số còn phải thu ĐK]]&lt;&gt;0,0,IF(Table13[[#This Row],[Phân loại]]="Bán hàng",Table13[[#This Row],[Tổng giá trị]],-Table13[[#This Row],[Tổng giá trị]]))</f>
        <v>2365200</v>
      </c>
      <c r="Q461" s="32">
        <f t="shared" si="59"/>
        <v>2365200</v>
      </c>
      <c r="R461" s="7">
        <f>Table13[[#This Row],[Số còn phải thu ĐK]]+Table13[[#This Row],[Giá Trị HD sau CK]]-Table13[[#This Row],[Số tiền đã thu]]</f>
        <v>0</v>
      </c>
      <c r="S461" s="6">
        <f>IF(Table13[[#This Row],[Ngày hóa đơn]]&lt;&gt;"",Table13[[#This Row],[Ngày hóa đơn]],IF(Table13[[#This Row],[Ngày hạch toán]]&lt;&gt;"",Table13[[#This Row],[Ngày hạch toán]],""))</f>
        <v>46058</v>
      </c>
      <c r="T461" s="7"/>
      <c r="U461" s="6">
        <f>IF(Table13[[#This Row],[Ngày tính CN]]="","",S461+T461)</f>
        <v>46058</v>
      </c>
      <c r="V461" s="32">
        <f ca="1">IF(Table13[[#This Row],[Hạn thanh toán]]="","",IF((U461-NOW())&lt;0,0,(U461-NOW())))</f>
        <v>0</v>
      </c>
      <c r="W461" s="32"/>
      <c r="X461" s="32" t="str">
        <f t="shared" ca="1" si="60"/>
        <v/>
      </c>
      <c r="Y461" s="2" t="str">
        <f t="shared" si="61"/>
        <v>Đã thanh toán</v>
      </c>
      <c r="Z461" s="42">
        <f t="shared" si="62"/>
        <v>46058</v>
      </c>
      <c r="AA461" s="42">
        <f t="shared" si="63"/>
        <v>46105</v>
      </c>
      <c r="AD461" s="2" t="str">
        <f>VLOOKUP($A461,MA_KH!$A:$Q,MA_KH!O$1,0)</f>
        <v>MEGA</v>
      </c>
      <c r="AE461" s="2" t="str">
        <f>VLOOKUP($A461,MA_KH!$A:$Q,MA_KH!P$1,0)</f>
        <v>CÔNG TY TNHH MM MEGA MARKET (VIỆT NAM)</v>
      </c>
      <c r="AG461" s="122" t="str">
        <f>Table13[[#This Row],[Số hóa đơn]]&amp;Table13[[#This Row],[Tổng giá trị]]</f>
        <v>000120632365200</v>
      </c>
    </row>
    <row r="462" spans="1:33" ht="25.5" customHeight="1">
      <c r="A462" s="54" t="s">
        <v>16307</v>
      </c>
      <c r="B462" s="54" t="s">
        <v>202</v>
      </c>
      <c r="C462" s="55">
        <v>46058</v>
      </c>
      <c r="D462" s="54" t="s">
        <v>17314</v>
      </c>
      <c r="E462" s="55">
        <f>IFERROR(VLOOKUP(AG462,Sheet3!B:F,5,0),Table1[[#This Row],[Ngày hạch toán]])</f>
        <v>46058</v>
      </c>
      <c r="F462" s="54" t="s">
        <v>19350</v>
      </c>
      <c r="G462" s="54" t="s">
        <v>17315</v>
      </c>
      <c r="H462" s="56">
        <v>7463120</v>
      </c>
      <c r="I462" s="63">
        <v>0</v>
      </c>
      <c r="J462" s="56">
        <v>597050</v>
      </c>
      <c r="K462" s="65">
        <v>8060170</v>
      </c>
      <c r="L462" s="64" t="s">
        <v>17236</v>
      </c>
      <c r="M462" s="6">
        <f>IFERROR(VLOOKUP(Table13[[#This Row],[Số hóa đơn]],'Chi tiết tt Mega gửi'!K:L,2,0),"")</f>
        <v>46105</v>
      </c>
      <c r="O462" s="32">
        <f>IF(Table13[[#This Row],[Phân loại]]="Tồn đầu kỳ",Table13[[#This Row],[Tổng giá trị]],0)</f>
        <v>0</v>
      </c>
      <c r="P462" s="7">
        <f>IF(Table13[[#This Row],[Số còn phải thu ĐK]]&lt;&gt;0,0,IF(Table13[[#This Row],[Phân loại]]="Bán hàng",Table13[[#This Row],[Tổng giá trị]],-Table13[[#This Row],[Tổng giá trị]]))</f>
        <v>8060170</v>
      </c>
      <c r="Q462" s="32">
        <f t="shared" si="59"/>
        <v>8060170</v>
      </c>
      <c r="R462" s="7">
        <f>Table13[[#This Row],[Số còn phải thu ĐK]]+Table13[[#This Row],[Giá Trị HD sau CK]]-Table13[[#This Row],[Số tiền đã thu]]</f>
        <v>0</v>
      </c>
      <c r="S462" s="6">
        <f>IF(Table13[[#This Row],[Ngày hóa đơn]]&lt;&gt;"",Table13[[#This Row],[Ngày hóa đơn]],IF(Table13[[#This Row],[Ngày hạch toán]]&lt;&gt;"",Table13[[#This Row],[Ngày hạch toán]],""))</f>
        <v>46058</v>
      </c>
      <c r="T462" s="7"/>
      <c r="U462" s="6">
        <f>IF(Table13[[#This Row],[Ngày tính CN]]="","",S462+T462)</f>
        <v>46058</v>
      </c>
      <c r="V462" s="32">
        <f ca="1">IF(Table13[[#This Row],[Hạn thanh toán]]="","",IF((U462-NOW())&lt;0,0,(U462-NOW())))</f>
        <v>0</v>
      </c>
      <c r="W462" s="32"/>
      <c r="X462" s="32" t="str">
        <f t="shared" ca="1" si="60"/>
        <v/>
      </c>
      <c r="Y462" s="2" t="str">
        <f t="shared" si="61"/>
        <v>Đã thanh toán</v>
      </c>
      <c r="Z462" s="42">
        <f t="shared" si="62"/>
        <v>46058</v>
      </c>
      <c r="AA462" s="42">
        <f t="shared" si="63"/>
        <v>46105</v>
      </c>
      <c r="AD462" s="2" t="str">
        <f>VLOOKUP($A462,MA_KH!$A:$Q,MA_KH!O$1,0)</f>
        <v>MEGA</v>
      </c>
      <c r="AE462" s="2" t="str">
        <f>VLOOKUP($A462,MA_KH!$A:$Q,MA_KH!P$1,0)</f>
        <v>CÔNG TY TNHH MM MEGA MARKET (VIỆT NAM)</v>
      </c>
      <c r="AG462" s="122" t="str">
        <f>Table13[[#This Row],[Số hóa đơn]]&amp;Table13[[#This Row],[Tổng giá trị]]</f>
        <v>000120648060170</v>
      </c>
    </row>
    <row r="463" spans="1:33" ht="25.5" customHeight="1">
      <c r="A463" s="54" t="s">
        <v>16303</v>
      </c>
      <c r="B463" s="54" t="s">
        <v>102</v>
      </c>
      <c r="C463" s="55">
        <v>46058</v>
      </c>
      <c r="D463" s="54" t="s">
        <v>17316</v>
      </c>
      <c r="E463" s="55">
        <f>IFERROR(VLOOKUP(AG463,Sheet3!B:F,5,0),Table1[[#This Row],[Ngày hạch toán]])</f>
        <v>46058</v>
      </c>
      <c r="F463" s="54" t="s">
        <v>19351</v>
      </c>
      <c r="G463" s="54" t="s">
        <v>17317</v>
      </c>
      <c r="H463" s="56">
        <v>11084860</v>
      </c>
      <c r="I463" s="63">
        <v>0</v>
      </c>
      <c r="J463" s="56">
        <v>886789</v>
      </c>
      <c r="K463" s="65">
        <v>11971649</v>
      </c>
      <c r="L463" s="64" t="s">
        <v>17236</v>
      </c>
      <c r="M463" s="6">
        <f>IFERROR(VLOOKUP(Table13[[#This Row],[Số hóa đơn]],'Chi tiết tt Mega gửi'!K:L,2,0),"")</f>
        <v>46105</v>
      </c>
      <c r="O463" s="32">
        <f>IF(Table13[[#This Row],[Phân loại]]="Tồn đầu kỳ",Table13[[#This Row],[Tổng giá trị]],0)</f>
        <v>0</v>
      </c>
      <c r="P463" s="7">
        <f>IF(Table13[[#This Row],[Số còn phải thu ĐK]]&lt;&gt;0,0,IF(Table13[[#This Row],[Phân loại]]="Bán hàng",Table13[[#This Row],[Tổng giá trị]],-Table13[[#This Row],[Tổng giá trị]]))</f>
        <v>11971649</v>
      </c>
      <c r="Q463" s="32">
        <f t="shared" si="59"/>
        <v>11971649</v>
      </c>
      <c r="R463" s="7">
        <f>Table13[[#This Row],[Số còn phải thu ĐK]]+Table13[[#This Row],[Giá Trị HD sau CK]]-Table13[[#This Row],[Số tiền đã thu]]</f>
        <v>0</v>
      </c>
      <c r="S463" s="6">
        <f>IF(Table13[[#This Row],[Ngày hóa đơn]]&lt;&gt;"",Table13[[#This Row],[Ngày hóa đơn]],IF(Table13[[#This Row],[Ngày hạch toán]]&lt;&gt;"",Table13[[#This Row],[Ngày hạch toán]],""))</f>
        <v>46058</v>
      </c>
      <c r="T463" s="7"/>
      <c r="U463" s="6">
        <f>IF(Table13[[#This Row],[Ngày tính CN]]="","",S463+T463)</f>
        <v>46058</v>
      </c>
      <c r="V463" s="32">
        <f ca="1">IF(Table13[[#This Row],[Hạn thanh toán]]="","",IF((U463-NOW())&lt;0,0,(U463-NOW())))</f>
        <v>0</v>
      </c>
      <c r="W463" s="32"/>
      <c r="X463" s="32" t="str">
        <f t="shared" ca="1" si="60"/>
        <v/>
      </c>
      <c r="Y463" s="2" t="str">
        <f t="shared" si="61"/>
        <v>Đã thanh toán</v>
      </c>
      <c r="Z463" s="42">
        <f t="shared" si="62"/>
        <v>46058</v>
      </c>
      <c r="AA463" s="42">
        <f t="shared" si="63"/>
        <v>46105</v>
      </c>
      <c r="AD463" s="2" t="str">
        <f>VLOOKUP($A463,MA_KH!$A:$Q,MA_KH!O$1,0)</f>
        <v>MEGA</v>
      </c>
      <c r="AE463" s="2" t="str">
        <f>VLOOKUP($A463,MA_KH!$A:$Q,MA_KH!P$1,0)</f>
        <v>CÔNG TY TNHH MM MEGA MARKET (VIỆT NAM)</v>
      </c>
      <c r="AG463" s="122" t="str">
        <f>Table13[[#This Row],[Số hóa đơn]]&amp;Table13[[#This Row],[Tổng giá trị]]</f>
        <v>0000967711971649</v>
      </c>
    </row>
    <row r="464" spans="1:33" ht="25.5" customHeight="1">
      <c r="A464" s="54" t="s">
        <v>16303</v>
      </c>
      <c r="B464" s="54" t="s">
        <v>102</v>
      </c>
      <c r="C464" s="55">
        <v>46058</v>
      </c>
      <c r="D464" s="54" t="s">
        <v>17318</v>
      </c>
      <c r="E464" s="55">
        <f>IFERROR(VLOOKUP(AG464,Sheet3!B:F,5,0),Table1[[#This Row],[Ngày hạch toán]])</f>
        <v>46058</v>
      </c>
      <c r="F464" s="54" t="s">
        <v>19352</v>
      </c>
      <c r="G464" s="54" t="s">
        <v>17319</v>
      </c>
      <c r="H464" s="56">
        <v>474325</v>
      </c>
      <c r="I464" s="63">
        <v>0</v>
      </c>
      <c r="J464" s="56">
        <v>37946</v>
      </c>
      <c r="K464" s="65">
        <v>512271</v>
      </c>
      <c r="L464" s="64" t="s">
        <v>17236</v>
      </c>
      <c r="M464" s="6">
        <f>IFERROR(VLOOKUP(Table13[[#This Row],[Số hóa đơn]],'Chi tiết tt Mega gửi'!K:L,2,0),"")</f>
        <v>46105</v>
      </c>
      <c r="O464" s="32">
        <f>IF(Table13[[#This Row],[Phân loại]]="Tồn đầu kỳ",Table13[[#This Row],[Tổng giá trị]],0)</f>
        <v>0</v>
      </c>
      <c r="P464" s="7">
        <f>IF(Table13[[#This Row],[Số còn phải thu ĐK]]&lt;&gt;0,0,IF(Table13[[#This Row],[Phân loại]]="Bán hàng",Table13[[#This Row],[Tổng giá trị]],-Table13[[#This Row],[Tổng giá trị]]))</f>
        <v>512271</v>
      </c>
      <c r="Q464" s="32">
        <f t="shared" si="59"/>
        <v>512271</v>
      </c>
      <c r="R464" s="7">
        <f>Table13[[#This Row],[Số còn phải thu ĐK]]+Table13[[#This Row],[Giá Trị HD sau CK]]-Table13[[#This Row],[Số tiền đã thu]]</f>
        <v>0</v>
      </c>
      <c r="S464" s="6">
        <f>IF(Table13[[#This Row],[Ngày hóa đơn]]&lt;&gt;"",Table13[[#This Row],[Ngày hóa đơn]],IF(Table13[[#This Row],[Ngày hạch toán]]&lt;&gt;"",Table13[[#This Row],[Ngày hạch toán]],""))</f>
        <v>46058</v>
      </c>
      <c r="T464" s="7"/>
      <c r="U464" s="6">
        <f>IF(Table13[[#This Row],[Ngày tính CN]]="","",S464+T464)</f>
        <v>46058</v>
      </c>
      <c r="V464" s="32">
        <f ca="1">IF(Table13[[#This Row],[Hạn thanh toán]]="","",IF((U464-NOW())&lt;0,0,(U464-NOW())))</f>
        <v>0</v>
      </c>
      <c r="W464" s="32"/>
      <c r="X464" s="32" t="str">
        <f t="shared" ca="1" si="60"/>
        <v/>
      </c>
      <c r="Y464" s="2" t="str">
        <f t="shared" si="61"/>
        <v>Đã thanh toán</v>
      </c>
      <c r="Z464" s="42">
        <f t="shared" si="62"/>
        <v>46058</v>
      </c>
      <c r="AA464" s="42">
        <f t="shared" si="63"/>
        <v>46105</v>
      </c>
      <c r="AD464" s="2" t="str">
        <f>VLOOKUP($A464,MA_KH!$A:$Q,MA_KH!O$1,0)</f>
        <v>MEGA</v>
      </c>
      <c r="AE464" s="2" t="str">
        <f>VLOOKUP($A464,MA_KH!$A:$Q,MA_KH!P$1,0)</f>
        <v>CÔNG TY TNHH MM MEGA MARKET (VIỆT NAM)</v>
      </c>
      <c r="AG464" s="122" t="str">
        <f>Table13[[#This Row],[Số hóa đơn]]&amp;Table13[[#This Row],[Tổng giá trị]]</f>
        <v>00010656512271</v>
      </c>
    </row>
    <row r="465" spans="1:33" ht="25.5" customHeight="1">
      <c r="A465" s="54" t="s">
        <v>16303</v>
      </c>
      <c r="B465" s="54" t="s">
        <v>102</v>
      </c>
      <c r="C465" s="55">
        <v>46058</v>
      </c>
      <c r="D465" s="54" t="s">
        <v>17320</v>
      </c>
      <c r="E465" s="55">
        <f>IFERROR(VLOOKUP(AG465,Sheet3!B:F,5,0),Table1[[#This Row],[Ngày hạch toán]])</f>
        <v>46058</v>
      </c>
      <c r="F465" s="54" t="s">
        <v>19353</v>
      </c>
      <c r="G465" s="54" t="s">
        <v>17321</v>
      </c>
      <c r="H465" s="56">
        <v>4743250</v>
      </c>
      <c r="I465" s="63">
        <v>0</v>
      </c>
      <c r="J465" s="56">
        <v>379460</v>
      </c>
      <c r="K465" s="65">
        <v>5122710</v>
      </c>
      <c r="L465" s="64" t="s">
        <v>17236</v>
      </c>
      <c r="M465" s="6">
        <f>IFERROR(VLOOKUP(Table13[[#This Row],[Số hóa đơn]],'Chi tiết tt Mega gửi'!K:L,2,0),"")</f>
        <v>46105</v>
      </c>
      <c r="O465" s="32">
        <f>IF(Table13[[#This Row],[Phân loại]]="Tồn đầu kỳ",Table13[[#This Row],[Tổng giá trị]],0)</f>
        <v>0</v>
      </c>
      <c r="P465" s="7">
        <f>IF(Table13[[#This Row],[Số còn phải thu ĐK]]&lt;&gt;0,0,IF(Table13[[#This Row],[Phân loại]]="Bán hàng",Table13[[#This Row],[Tổng giá trị]],-Table13[[#This Row],[Tổng giá trị]]))</f>
        <v>5122710</v>
      </c>
      <c r="Q465" s="32">
        <f t="shared" si="59"/>
        <v>5122710</v>
      </c>
      <c r="R465" s="7">
        <f>Table13[[#This Row],[Số còn phải thu ĐK]]+Table13[[#This Row],[Giá Trị HD sau CK]]-Table13[[#This Row],[Số tiền đã thu]]</f>
        <v>0</v>
      </c>
      <c r="S465" s="6">
        <f>IF(Table13[[#This Row],[Ngày hóa đơn]]&lt;&gt;"",Table13[[#This Row],[Ngày hóa đơn]],IF(Table13[[#This Row],[Ngày hạch toán]]&lt;&gt;"",Table13[[#This Row],[Ngày hạch toán]],""))</f>
        <v>46058</v>
      </c>
      <c r="T465" s="7"/>
      <c r="U465" s="6">
        <f>IF(Table13[[#This Row],[Ngày tính CN]]="","",S465+T465)</f>
        <v>46058</v>
      </c>
      <c r="V465" s="32">
        <f ca="1">IF(Table13[[#This Row],[Hạn thanh toán]]="","",IF((U465-NOW())&lt;0,0,(U465-NOW())))</f>
        <v>0</v>
      </c>
      <c r="W465" s="32"/>
      <c r="X465" s="32" t="str">
        <f t="shared" ca="1" si="60"/>
        <v/>
      </c>
      <c r="Y465" s="2" t="str">
        <f t="shared" si="61"/>
        <v>Đã thanh toán</v>
      </c>
      <c r="Z465" s="42">
        <f t="shared" si="62"/>
        <v>46058</v>
      </c>
      <c r="AA465" s="42">
        <f t="shared" si="63"/>
        <v>46105</v>
      </c>
      <c r="AD465" s="2" t="str">
        <f>VLOOKUP($A465,MA_KH!$A:$Q,MA_KH!O$1,0)</f>
        <v>MEGA</v>
      </c>
      <c r="AE465" s="2" t="str">
        <f>VLOOKUP($A465,MA_KH!$A:$Q,MA_KH!P$1,0)</f>
        <v>CÔNG TY TNHH MM MEGA MARKET (VIỆT NAM)</v>
      </c>
      <c r="AG465" s="122" t="str">
        <f>Table13[[#This Row],[Số hóa đơn]]&amp;Table13[[#This Row],[Tổng giá trị]]</f>
        <v>000106575122710</v>
      </c>
    </row>
    <row r="466" spans="1:33" ht="25.5" customHeight="1">
      <c r="A466" s="54" t="s">
        <v>16303</v>
      </c>
      <c r="B466" s="54" t="s">
        <v>102</v>
      </c>
      <c r="C466" s="55">
        <v>46058</v>
      </c>
      <c r="D466" s="54" t="s">
        <v>17322</v>
      </c>
      <c r="E466" s="55">
        <f>IFERROR(VLOOKUP(AG466,Sheet3!B:F,5,0),Table1[[#This Row],[Ngày hạch toán]])</f>
        <v>46058</v>
      </c>
      <c r="F466" s="54" t="s">
        <v>19354</v>
      </c>
      <c r="G466" s="54" t="s">
        <v>17323</v>
      </c>
      <c r="H466" s="56">
        <v>23902880</v>
      </c>
      <c r="I466" s="63">
        <v>0</v>
      </c>
      <c r="J466" s="56">
        <v>1912230</v>
      </c>
      <c r="K466" s="65">
        <v>25815110</v>
      </c>
      <c r="L466" s="64" t="s">
        <v>17236</v>
      </c>
      <c r="M466" s="6">
        <f>IFERROR(VLOOKUP(Table13[[#This Row],[Số hóa đơn]],'Chi tiết tt Mega gửi'!K:L,2,0),"")</f>
        <v>46105</v>
      </c>
      <c r="O466" s="32">
        <f>IF(Table13[[#This Row],[Phân loại]]="Tồn đầu kỳ",Table13[[#This Row],[Tổng giá trị]],0)</f>
        <v>0</v>
      </c>
      <c r="P466" s="7">
        <f>IF(Table13[[#This Row],[Số còn phải thu ĐK]]&lt;&gt;0,0,IF(Table13[[#This Row],[Phân loại]]="Bán hàng",Table13[[#This Row],[Tổng giá trị]],-Table13[[#This Row],[Tổng giá trị]]))</f>
        <v>25815110</v>
      </c>
      <c r="Q466" s="32">
        <f t="shared" si="59"/>
        <v>25815110</v>
      </c>
      <c r="R466" s="7">
        <f>Table13[[#This Row],[Số còn phải thu ĐK]]+Table13[[#This Row],[Giá Trị HD sau CK]]-Table13[[#This Row],[Số tiền đã thu]]</f>
        <v>0</v>
      </c>
      <c r="S466" s="6">
        <f>IF(Table13[[#This Row],[Ngày hóa đơn]]&lt;&gt;"",Table13[[#This Row],[Ngày hóa đơn]],IF(Table13[[#This Row],[Ngày hạch toán]]&lt;&gt;"",Table13[[#This Row],[Ngày hạch toán]],""))</f>
        <v>46058</v>
      </c>
      <c r="T466" s="7"/>
      <c r="U466" s="6">
        <f>IF(Table13[[#This Row],[Ngày tính CN]]="","",S466+T466)</f>
        <v>46058</v>
      </c>
      <c r="V466" s="32">
        <f ca="1">IF(Table13[[#This Row],[Hạn thanh toán]]="","",IF((U466-NOW())&lt;0,0,(U466-NOW())))</f>
        <v>0</v>
      </c>
      <c r="W466" s="32"/>
      <c r="X466" s="32" t="str">
        <f t="shared" ca="1" si="60"/>
        <v/>
      </c>
      <c r="Y466" s="2" t="str">
        <f t="shared" si="61"/>
        <v>Đã thanh toán</v>
      </c>
      <c r="Z466" s="42">
        <f t="shared" si="62"/>
        <v>46058</v>
      </c>
      <c r="AA466" s="42">
        <f t="shared" si="63"/>
        <v>46105</v>
      </c>
      <c r="AD466" s="2" t="str">
        <f>VLOOKUP($A466,MA_KH!$A:$Q,MA_KH!O$1,0)</f>
        <v>MEGA</v>
      </c>
      <c r="AE466" s="2" t="str">
        <f>VLOOKUP($A466,MA_KH!$A:$Q,MA_KH!P$1,0)</f>
        <v>CÔNG TY TNHH MM MEGA MARKET (VIỆT NAM)</v>
      </c>
      <c r="AG466" s="122" t="str">
        <f>Table13[[#This Row],[Số hóa đơn]]&amp;Table13[[#This Row],[Tổng giá trị]]</f>
        <v>0001065425815110</v>
      </c>
    </row>
    <row r="467" spans="1:33" ht="25.5" hidden="1" customHeight="1">
      <c r="A467" s="54" t="s">
        <v>16303</v>
      </c>
      <c r="B467" s="54" t="s">
        <v>102</v>
      </c>
      <c r="C467" s="55">
        <v>46058</v>
      </c>
      <c r="D467" s="54" t="s">
        <v>17324</v>
      </c>
      <c r="E467" s="55">
        <v>46058</v>
      </c>
      <c r="F467" s="54" t="s">
        <v>19355</v>
      </c>
      <c r="G467" s="54" t="s">
        <v>17325</v>
      </c>
      <c r="H467" s="56">
        <v>234183</v>
      </c>
      <c r="I467" s="63">
        <v>0</v>
      </c>
      <c r="J467" s="56">
        <v>18735</v>
      </c>
      <c r="K467" s="65">
        <v>252918</v>
      </c>
      <c r="L467" s="64" t="s">
        <v>17238</v>
      </c>
      <c r="M467" s="6">
        <f>IFERROR(VLOOKUP(Table13[[#This Row],[Số hóa đơn]],'Chi tiết tt Mega gửi'!K:L,2,0),"")</f>
        <v>46063</v>
      </c>
      <c r="O467" s="32">
        <f>IF(Table13[[#This Row],[Phân loại]]="Tồn đầu kỳ",Table13[[#This Row],[Tổng giá trị]],0)</f>
        <v>0</v>
      </c>
      <c r="P467" s="7">
        <f>IF(Table13[[#This Row],[Số còn phải thu ĐK]]&lt;&gt;0,0,IF(Table13[[#This Row],[Phân loại]]="Bán hàng",Table13[[#This Row],[Tổng giá trị]],-Table13[[#This Row],[Tổng giá trị]]))</f>
        <v>-252918</v>
      </c>
      <c r="Q467" s="32">
        <f t="shared" si="59"/>
        <v>-252918</v>
      </c>
      <c r="R467" s="7">
        <f>Table13[[#This Row],[Số còn phải thu ĐK]]+Table13[[#This Row],[Giá Trị HD sau CK]]-Table13[[#This Row],[Số tiền đã thu]]</f>
        <v>0</v>
      </c>
      <c r="S467" s="6">
        <f>IF(Table13[[#This Row],[Ngày hóa đơn]]&lt;&gt;"",Table13[[#This Row],[Ngày hóa đơn]],IF(Table13[[#This Row],[Ngày hạch toán]]&lt;&gt;"",Table13[[#This Row],[Ngày hạch toán]],""))</f>
        <v>46058</v>
      </c>
      <c r="T467" s="7"/>
      <c r="U467" s="6">
        <f>IF(Table13[[#This Row],[Ngày tính CN]]="","",S467+T467)</f>
        <v>46058</v>
      </c>
      <c r="V467" s="32">
        <f ca="1">IF(Table13[[#This Row],[Hạn thanh toán]]="","",IF((U467-NOW())&lt;0,0,(U467-NOW())))</f>
        <v>0</v>
      </c>
      <c r="W467" s="32"/>
      <c r="X467" s="32" t="str">
        <f t="shared" ca="1" si="60"/>
        <v/>
      </c>
      <c r="Y467" s="2" t="str">
        <f t="shared" si="61"/>
        <v>Đã thanh toán</v>
      </c>
      <c r="Z467" s="42">
        <f t="shared" si="62"/>
        <v>46058</v>
      </c>
      <c r="AA467" s="42">
        <f t="shared" si="63"/>
        <v>46063</v>
      </c>
      <c r="AD467" s="2" t="str">
        <f>VLOOKUP($A467,MA_KH!$A:$Q,MA_KH!O$1,0)</f>
        <v>MEGA</v>
      </c>
      <c r="AE467" s="2" t="str">
        <f>VLOOKUP($A467,MA_KH!$A:$Q,MA_KH!P$1,0)</f>
        <v>CÔNG TY TNHH MM MEGA MARKET (VIỆT NAM)</v>
      </c>
      <c r="AG467" s="122" t="str">
        <f>Table13[[#This Row],[Số hóa đơn]]&amp;Table13[[#This Row],[Tổng giá trị]]</f>
        <v>00000044252918</v>
      </c>
    </row>
    <row r="468" spans="1:33" ht="25.5" hidden="1" customHeight="1">
      <c r="A468" s="54" t="s">
        <v>16299</v>
      </c>
      <c r="B468" s="54" t="s">
        <v>190</v>
      </c>
      <c r="C468" s="55">
        <v>46057</v>
      </c>
      <c r="D468" s="54" t="s">
        <v>17463</v>
      </c>
      <c r="E468" s="55">
        <v>46057</v>
      </c>
      <c r="F468" s="79" t="s">
        <v>20284</v>
      </c>
      <c r="G468" s="54" t="s">
        <v>16916</v>
      </c>
      <c r="H468" s="56">
        <v>20284843</v>
      </c>
      <c r="I468" s="63">
        <v>0</v>
      </c>
      <c r="J468" s="56">
        <v>0</v>
      </c>
      <c r="K468" s="65">
        <v>20284843</v>
      </c>
      <c r="L468" s="64" t="s">
        <v>17237</v>
      </c>
      <c r="M468" s="6">
        <f>IFERROR(VLOOKUP(Table13[[#This Row],[Số hóa đơn]],'Chi tiết tt Mega gửi'!K:L,2,0),"")</f>
        <v>46077</v>
      </c>
      <c r="O468" s="32">
        <f>IF(Table13[[#This Row],[Phân loại]]="Tồn đầu kỳ",Table13[[#This Row],[Tổng giá trị]],0)</f>
        <v>0</v>
      </c>
      <c r="P468" s="7">
        <f>IF(Table13[[#This Row],[Số còn phải thu ĐK]]&lt;&gt;0,0,IF(Table13[[#This Row],[Phân loại]]="Bán hàng",Table13[[#This Row],[Tổng giá trị]],-Table13[[#This Row],[Tổng giá trị]]))</f>
        <v>-20284843</v>
      </c>
      <c r="Q468" s="32">
        <f>IF(M468&lt;&gt;"",IF(O468&lt;&gt;0,O468,P468),0)</f>
        <v>-20284843</v>
      </c>
      <c r="R468" s="7">
        <f>Table13[[#This Row],[Số còn phải thu ĐK]]+Table13[[#This Row],[Giá Trị HD sau CK]]-Table13[[#This Row],[Số tiền đã thu]]</f>
        <v>0</v>
      </c>
      <c r="S468" s="6">
        <f>IF(Table13[[#This Row],[Ngày hóa đơn]]&lt;&gt;"",Table13[[#This Row],[Ngày hóa đơn]],IF(Table13[[#This Row],[Ngày hạch toán]]&lt;&gt;"",Table13[[#This Row],[Ngày hạch toán]],""))</f>
        <v>46057</v>
      </c>
      <c r="T468" s="7"/>
      <c r="U468" s="6">
        <f>IF(Table13[[#This Row],[Ngày tính CN]]="","",S468+T468)</f>
        <v>46057</v>
      </c>
      <c r="V468" s="32">
        <f ca="1">IF(Table13[[#This Row],[Hạn thanh toán]]="","",IF((U468-NOW())&lt;0,0,(U468-NOW())))</f>
        <v>0</v>
      </c>
      <c r="W468" s="32"/>
      <c r="X468" s="32" t="str">
        <f ca="1">IF(OR(U468="",R468=0),"",IF((U468-NOW())&lt;0,-(U468-NOW()),0))</f>
        <v/>
      </c>
      <c r="Y468" s="2" t="str">
        <f>IF(R468=0,"Đã thanh toán",IF(X468="","",IF(X468&lt;=0,"Chưa đến hạn thanh toán",IF(X468&lt;=30,"Nợ quá hạn 30 ngày",IF(X468&lt;=60,"Nợ quá hạn từ 30 ngày đến 60 ngày",IF(X468&lt;=90,"Nợ quá hạn từ 60 ngày đến 90 ngày",IF(X468&lt;=120,"Nợ quá hạn từ 90 ngày đến 120 ngày","Nợ quá hạn hơn 120 ngày có khả năng mất thanh toán")))))))</f>
        <v>Đã thanh toán</v>
      </c>
      <c r="Z468" s="42">
        <f t="shared" si="62"/>
        <v>46057</v>
      </c>
      <c r="AA468" s="42">
        <f t="shared" si="63"/>
        <v>46077</v>
      </c>
      <c r="AD468" s="2" t="str">
        <f>VLOOKUP($A468,MA_KH!$A:$Q,MA_KH!O$1,0)</f>
        <v>MEGA</v>
      </c>
      <c r="AE468" s="2" t="str">
        <f>VLOOKUP($A468,MA_KH!$A:$Q,MA_KH!P$1,0)</f>
        <v>CÔNG TY TNHH MM MEGA MARKET (VIỆT NAM)</v>
      </c>
      <c r="AG468" s="122" t="str">
        <f>Table13[[#This Row],[Số hóa đơn]]&amp;Table13[[#This Row],[Tổng giá trị]]</f>
        <v>DN_22026T90041520284843</v>
      </c>
    </row>
    <row r="469" spans="1:33" ht="25.5" hidden="1" customHeight="1">
      <c r="A469" s="54" t="s">
        <v>16299</v>
      </c>
      <c r="B469" s="54" t="s">
        <v>190</v>
      </c>
      <c r="C469" s="55">
        <v>46058</v>
      </c>
      <c r="D469" s="54" t="s">
        <v>17326</v>
      </c>
      <c r="E469" s="55">
        <v>46058</v>
      </c>
      <c r="F469" s="54" t="s">
        <v>19356</v>
      </c>
      <c r="G469" s="54" t="s">
        <v>16912</v>
      </c>
      <c r="H469" s="56">
        <v>12293845</v>
      </c>
      <c r="I469" s="63">
        <v>0</v>
      </c>
      <c r="J469" s="56">
        <v>983508</v>
      </c>
      <c r="K469" s="65">
        <v>13277353</v>
      </c>
      <c r="L469" s="64" t="s">
        <v>17237</v>
      </c>
      <c r="M469" s="6">
        <f>IFERROR(VLOOKUP(Table13[[#This Row],[Số hóa đơn]],'Chi tiết tt Mega gửi'!K:L,2,0),"")</f>
        <v>46077</v>
      </c>
      <c r="O469" s="32">
        <f>IF(Table13[[#This Row],[Phân loại]]="Tồn đầu kỳ",Table13[[#This Row],[Tổng giá trị]],0)</f>
        <v>0</v>
      </c>
      <c r="P469" s="7">
        <f>IF(Table13[[#This Row],[Số còn phải thu ĐK]]&lt;&gt;0,0,IF(Table13[[#This Row],[Phân loại]]="Bán hàng",Table13[[#This Row],[Tổng giá trị]],-Table13[[#This Row],[Tổng giá trị]]))</f>
        <v>-13277353</v>
      </c>
      <c r="Q469" s="32">
        <f t="shared" si="59"/>
        <v>-13277353</v>
      </c>
      <c r="R469" s="7">
        <f>Table13[[#This Row],[Số còn phải thu ĐK]]+Table13[[#This Row],[Giá Trị HD sau CK]]-Table13[[#This Row],[Số tiền đã thu]]</f>
        <v>0</v>
      </c>
      <c r="S469" s="6">
        <f>IF(Table13[[#This Row],[Ngày hóa đơn]]&lt;&gt;"",Table13[[#This Row],[Ngày hóa đơn]],IF(Table13[[#This Row],[Ngày hạch toán]]&lt;&gt;"",Table13[[#This Row],[Ngày hạch toán]],""))</f>
        <v>46058</v>
      </c>
      <c r="T469" s="7"/>
      <c r="U469" s="6">
        <f>IF(Table13[[#This Row],[Ngày tính CN]]="","",S469+T469)</f>
        <v>46058</v>
      </c>
      <c r="V469" s="32">
        <f ca="1">IF(Table13[[#This Row],[Hạn thanh toán]]="","",IF((U469-NOW())&lt;0,0,(U469-NOW())))</f>
        <v>0</v>
      </c>
      <c r="W469" s="32"/>
      <c r="X469" s="32" t="str">
        <f t="shared" ca="1" si="60"/>
        <v/>
      </c>
      <c r="Y469" s="2" t="str">
        <f t="shared" si="61"/>
        <v>Đã thanh toán</v>
      </c>
      <c r="Z469" s="42">
        <f t="shared" si="62"/>
        <v>46058</v>
      </c>
      <c r="AA469" s="42">
        <f t="shared" si="63"/>
        <v>46077</v>
      </c>
      <c r="AD469" s="2" t="str">
        <f>VLOOKUP($A469,MA_KH!$A:$Q,MA_KH!O$1,0)</f>
        <v>MEGA</v>
      </c>
      <c r="AE469" s="2" t="str">
        <f>VLOOKUP($A469,MA_KH!$A:$Q,MA_KH!P$1,0)</f>
        <v>CÔNG TY TNHH MM MEGA MARKET (VIỆT NAM)</v>
      </c>
      <c r="AG469" s="122" t="str">
        <f>Table13[[#This Row],[Số hóa đơn]]&amp;Table13[[#This Row],[Tổng giá trị]]</f>
        <v>0000931813277353</v>
      </c>
    </row>
    <row r="470" spans="1:33" ht="25.5" hidden="1" customHeight="1">
      <c r="A470" s="54" t="s">
        <v>16299</v>
      </c>
      <c r="B470" s="54" t="s">
        <v>190</v>
      </c>
      <c r="C470" s="55">
        <v>46058</v>
      </c>
      <c r="D470" s="54" t="s">
        <v>17326</v>
      </c>
      <c r="E470" s="55">
        <v>46058</v>
      </c>
      <c r="F470" s="54" t="s">
        <v>19357</v>
      </c>
      <c r="G470" s="54" t="s">
        <v>16911</v>
      </c>
      <c r="H470" s="56">
        <v>24587689</v>
      </c>
      <c r="I470" s="63">
        <v>0</v>
      </c>
      <c r="J470" s="56">
        <v>1967015</v>
      </c>
      <c r="K470" s="65">
        <v>26554704</v>
      </c>
      <c r="L470" s="64" t="s">
        <v>17237</v>
      </c>
      <c r="M470" s="6">
        <f>IFERROR(VLOOKUP(Table13[[#This Row],[Số hóa đơn]],'Chi tiết tt Mega gửi'!K:L,2,0),"")</f>
        <v>46077</v>
      </c>
      <c r="O470" s="32">
        <f>IF(Table13[[#This Row],[Phân loại]]="Tồn đầu kỳ",Table13[[#This Row],[Tổng giá trị]],0)</f>
        <v>0</v>
      </c>
      <c r="P470" s="7">
        <f>IF(Table13[[#This Row],[Số còn phải thu ĐK]]&lt;&gt;0,0,IF(Table13[[#This Row],[Phân loại]]="Bán hàng",Table13[[#This Row],[Tổng giá trị]],-Table13[[#This Row],[Tổng giá trị]]))</f>
        <v>-26554704</v>
      </c>
      <c r="Q470" s="32">
        <f t="shared" si="59"/>
        <v>-26554704</v>
      </c>
      <c r="R470" s="7">
        <f>Table13[[#This Row],[Số còn phải thu ĐK]]+Table13[[#This Row],[Giá Trị HD sau CK]]-Table13[[#This Row],[Số tiền đã thu]]</f>
        <v>0</v>
      </c>
      <c r="S470" s="6">
        <f>IF(Table13[[#This Row],[Ngày hóa đơn]]&lt;&gt;"",Table13[[#This Row],[Ngày hóa đơn]],IF(Table13[[#This Row],[Ngày hạch toán]]&lt;&gt;"",Table13[[#This Row],[Ngày hạch toán]],""))</f>
        <v>46058</v>
      </c>
      <c r="T470" s="7"/>
      <c r="U470" s="6">
        <f>IF(Table13[[#This Row],[Ngày tính CN]]="","",S470+T470)</f>
        <v>46058</v>
      </c>
      <c r="V470" s="32">
        <f ca="1">IF(Table13[[#This Row],[Hạn thanh toán]]="","",IF((U470-NOW())&lt;0,0,(U470-NOW())))</f>
        <v>0</v>
      </c>
      <c r="W470" s="32"/>
      <c r="X470" s="32" t="str">
        <f t="shared" ca="1" si="60"/>
        <v/>
      </c>
      <c r="Y470" s="2" t="str">
        <f t="shared" si="61"/>
        <v>Đã thanh toán</v>
      </c>
      <c r="Z470" s="42">
        <f t="shared" si="62"/>
        <v>46058</v>
      </c>
      <c r="AA470" s="42">
        <f t="shared" si="63"/>
        <v>46077</v>
      </c>
      <c r="AD470" s="2" t="str">
        <f>VLOOKUP($A470,MA_KH!$A:$Q,MA_KH!O$1,0)</f>
        <v>MEGA</v>
      </c>
      <c r="AE470" s="2" t="str">
        <f>VLOOKUP($A470,MA_KH!$A:$Q,MA_KH!P$1,0)</f>
        <v>CÔNG TY TNHH MM MEGA MARKET (VIỆT NAM)</v>
      </c>
      <c r="AG470" s="122" t="str">
        <f>Table13[[#This Row],[Số hóa đơn]]&amp;Table13[[#This Row],[Tổng giá trị]]</f>
        <v>0001137726554704</v>
      </c>
    </row>
    <row r="471" spans="1:33" ht="25.5" hidden="1" customHeight="1">
      <c r="A471" s="54" t="s">
        <v>16299</v>
      </c>
      <c r="B471" s="54" t="s">
        <v>190</v>
      </c>
      <c r="C471" s="55">
        <v>46058</v>
      </c>
      <c r="D471" s="54" t="s">
        <v>17326</v>
      </c>
      <c r="E471" s="55">
        <v>46058</v>
      </c>
      <c r="F471" s="54" t="s">
        <v>19358</v>
      </c>
      <c r="G471" s="54" t="s">
        <v>16910</v>
      </c>
      <c r="H471" s="56">
        <v>14137921</v>
      </c>
      <c r="I471" s="63">
        <v>0</v>
      </c>
      <c r="J471" s="56">
        <v>1131034</v>
      </c>
      <c r="K471" s="65">
        <v>15268955</v>
      </c>
      <c r="L471" s="64" t="s">
        <v>17237</v>
      </c>
      <c r="M471" s="6">
        <f>IFERROR(VLOOKUP(Table13[[#This Row],[Số hóa đơn]],'Chi tiết tt Mega gửi'!K:L,2,0),"")</f>
        <v>46077</v>
      </c>
      <c r="O471" s="32">
        <f>IF(Table13[[#This Row],[Phân loại]]="Tồn đầu kỳ",Table13[[#This Row],[Tổng giá trị]],0)</f>
        <v>0</v>
      </c>
      <c r="P471" s="7">
        <f>IF(Table13[[#This Row],[Số còn phải thu ĐK]]&lt;&gt;0,0,IF(Table13[[#This Row],[Phân loại]]="Bán hàng",Table13[[#This Row],[Tổng giá trị]],-Table13[[#This Row],[Tổng giá trị]]))</f>
        <v>-15268955</v>
      </c>
      <c r="Q471" s="32">
        <f t="shared" si="59"/>
        <v>-15268955</v>
      </c>
      <c r="R471" s="7">
        <f>Table13[[#This Row],[Số còn phải thu ĐK]]+Table13[[#This Row],[Giá Trị HD sau CK]]-Table13[[#This Row],[Số tiền đã thu]]</f>
        <v>0</v>
      </c>
      <c r="S471" s="6">
        <f>IF(Table13[[#This Row],[Ngày hóa đơn]]&lt;&gt;"",Table13[[#This Row],[Ngày hóa đơn]],IF(Table13[[#This Row],[Ngày hạch toán]]&lt;&gt;"",Table13[[#This Row],[Ngày hạch toán]],""))</f>
        <v>46058</v>
      </c>
      <c r="T471" s="7"/>
      <c r="U471" s="6">
        <f>IF(Table13[[#This Row],[Ngày tính CN]]="","",S471+T471)</f>
        <v>46058</v>
      </c>
      <c r="V471" s="32">
        <f ca="1">IF(Table13[[#This Row],[Hạn thanh toán]]="","",IF((U471-NOW())&lt;0,0,(U471-NOW())))</f>
        <v>0</v>
      </c>
      <c r="W471" s="32"/>
      <c r="X471" s="32" t="str">
        <f t="shared" ca="1" si="60"/>
        <v/>
      </c>
      <c r="Y471" s="2" t="str">
        <f t="shared" si="61"/>
        <v>Đã thanh toán</v>
      </c>
      <c r="Z471" s="42">
        <f t="shared" si="62"/>
        <v>46058</v>
      </c>
      <c r="AA471" s="42">
        <f t="shared" si="63"/>
        <v>46077</v>
      </c>
      <c r="AD471" s="2" t="str">
        <f>VLOOKUP($A471,MA_KH!$A:$Q,MA_KH!O$1,0)</f>
        <v>MEGA</v>
      </c>
      <c r="AE471" s="2" t="str">
        <f>VLOOKUP($A471,MA_KH!$A:$Q,MA_KH!P$1,0)</f>
        <v>CÔNG TY TNHH MM MEGA MARKET (VIỆT NAM)</v>
      </c>
      <c r="AG471" s="122" t="str">
        <f>Table13[[#This Row],[Số hóa đơn]]&amp;Table13[[#This Row],[Tổng giá trị]]</f>
        <v>0001135315268955</v>
      </c>
    </row>
    <row r="472" spans="1:33" ht="25.5" hidden="1" customHeight="1">
      <c r="A472" s="54" t="s">
        <v>16299</v>
      </c>
      <c r="B472" s="54" t="s">
        <v>190</v>
      </c>
      <c r="C472" s="55">
        <v>46058</v>
      </c>
      <c r="D472" s="54" t="s">
        <v>17326</v>
      </c>
      <c r="E472" s="55">
        <v>46058</v>
      </c>
      <c r="F472" s="54" t="s">
        <v>19359</v>
      </c>
      <c r="G472" s="54" t="s">
        <v>16909</v>
      </c>
      <c r="H472" s="56">
        <v>3073461</v>
      </c>
      <c r="I472" s="63">
        <v>0</v>
      </c>
      <c r="J472" s="56">
        <v>245877</v>
      </c>
      <c r="K472" s="65">
        <v>3319338</v>
      </c>
      <c r="L472" s="64" t="s">
        <v>17237</v>
      </c>
      <c r="M472" s="6">
        <f>IFERROR(VLOOKUP(Table13[[#This Row],[Số hóa đơn]],'Chi tiết tt Mega gửi'!K:L,2,0),"")</f>
        <v>46077</v>
      </c>
      <c r="O472" s="32">
        <f>IF(Table13[[#This Row],[Phân loại]]="Tồn đầu kỳ",Table13[[#This Row],[Tổng giá trị]],0)</f>
        <v>0</v>
      </c>
      <c r="P472" s="7">
        <f>IF(Table13[[#This Row],[Số còn phải thu ĐK]]&lt;&gt;0,0,IF(Table13[[#This Row],[Phân loại]]="Bán hàng",Table13[[#This Row],[Tổng giá trị]],-Table13[[#This Row],[Tổng giá trị]]))</f>
        <v>-3319338</v>
      </c>
      <c r="Q472" s="32">
        <f t="shared" si="59"/>
        <v>-3319338</v>
      </c>
      <c r="R472" s="7">
        <f>Table13[[#This Row],[Số còn phải thu ĐK]]+Table13[[#This Row],[Giá Trị HD sau CK]]-Table13[[#This Row],[Số tiền đã thu]]</f>
        <v>0</v>
      </c>
      <c r="S472" s="6">
        <f>IF(Table13[[#This Row],[Ngày hóa đơn]]&lt;&gt;"",Table13[[#This Row],[Ngày hóa đơn]],IF(Table13[[#This Row],[Ngày hạch toán]]&lt;&gt;"",Table13[[#This Row],[Ngày hạch toán]],""))</f>
        <v>46058</v>
      </c>
      <c r="T472" s="7"/>
      <c r="U472" s="6">
        <f>IF(Table13[[#This Row],[Ngày tính CN]]="","",S472+T472)</f>
        <v>46058</v>
      </c>
      <c r="V472" s="32">
        <f ca="1">IF(Table13[[#This Row],[Hạn thanh toán]]="","",IF((U472-NOW())&lt;0,0,(U472-NOW())))</f>
        <v>0</v>
      </c>
      <c r="W472" s="32"/>
      <c r="X472" s="32" t="str">
        <f t="shared" ca="1" si="60"/>
        <v/>
      </c>
      <c r="Y472" s="2" t="str">
        <f t="shared" si="61"/>
        <v>Đã thanh toán</v>
      </c>
      <c r="Z472" s="42">
        <f t="shared" si="62"/>
        <v>46058</v>
      </c>
      <c r="AA472" s="42">
        <f t="shared" si="63"/>
        <v>46077</v>
      </c>
      <c r="AD472" s="2" t="str">
        <f>VLOOKUP($A472,MA_KH!$A:$Q,MA_KH!O$1,0)</f>
        <v>MEGA</v>
      </c>
      <c r="AE472" s="2" t="str">
        <f>VLOOKUP($A472,MA_KH!$A:$Q,MA_KH!P$1,0)</f>
        <v>CÔNG TY TNHH MM MEGA MARKET (VIỆT NAM)</v>
      </c>
      <c r="AG472" s="122" t="str">
        <f>Table13[[#This Row],[Số hóa đơn]]&amp;Table13[[#This Row],[Tổng giá trị]]</f>
        <v>000094223319338</v>
      </c>
    </row>
    <row r="473" spans="1:33" ht="25.5" hidden="1" customHeight="1">
      <c r="A473" s="54" t="s">
        <v>16299</v>
      </c>
      <c r="B473" s="54" t="s">
        <v>190</v>
      </c>
      <c r="C473" s="55">
        <v>46058</v>
      </c>
      <c r="D473" s="54" t="s">
        <v>17326</v>
      </c>
      <c r="E473" s="55">
        <v>46058</v>
      </c>
      <c r="F473" s="54" t="s">
        <v>19360</v>
      </c>
      <c r="G473" s="54" t="s">
        <v>16908</v>
      </c>
      <c r="H473" s="56">
        <v>13830575</v>
      </c>
      <c r="I473" s="63">
        <v>0</v>
      </c>
      <c r="J473" s="56">
        <v>1106446</v>
      </c>
      <c r="K473" s="65">
        <v>14937021</v>
      </c>
      <c r="L473" s="64" t="s">
        <v>17237</v>
      </c>
      <c r="M473" s="6">
        <f>IFERROR(VLOOKUP(Table13[[#This Row],[Số hóa đơn]],'Chi tiết tt Mega gửi'!K:L,2,0),"")</f>
        <v>46077</v>
      </c>
      <c r="O473" s="32">
        <f>IF(Table13[[#This Row],[Phân loại]]="Tồn đầu kỳ",Table13[[#This Row],[Tổng giá trị]],0)</f>
        <v>0</v>
      </c>
      <c r="P473" s="7">
        <f>IF(Table13[[#This Row],[Số còn phải thu ĐK]]&lt;&gt;0,0,IF(Table13[[#This Row],[Phân loại]]="Bán hàng",Table13[[#This Row],[Tổng giá trị]],-Table13[[#This Row],[Tổng giá trị]]))</f>
        <v>-14937021</v>
      </c>
      <c r="Q473" s="32">
        <f t="shared" si="59"/>
        <v>-14937021</v>
      </c>
      <c r="R473" s="7">
        <f>Table13[[#This Row],[Số còn phải thu ĐK]]+Table13[[#This Row],[Giá Trị HD sau CK]]-Table13[[#This Row],[Số tiền đã thu]]</f>
        <v>0</v>
      </c>
      <c r="S473" s="6">
        <f>IF(Table13[[#This Row],[Ngày hóa đơn]]&lt;&gt;"",Table13[[#This Row],[Ngày hóa đơn]],IF(Table13[[#This Row],[Ngày hạch toán]]&lt;&gt;"",Table13[[#This Row],[Ngày hạch toán]],""))</f>
        <v>46058</v>
      </c>
      <c r="T473" s="7"/>
      <c r="U473" s="6">
        <f>IF(Table13[[#This Row],[Ngày tính CN]]="","",S473+T473)</f>
        <v>46058</v>
      </c>
      <c r="V473" s="32">
        <f ca="1">IF(Table13[[#This Row],[Hạn thanh toán]]="","",IF((U473-NOW())&lt;0,0,(U473-NOW())))</f>
        <v>0</v>
      </c>
      <c r="W473" s="32"/>
      <c r="X473" s="32" t="str">
        <f t="shared" ca="1" si="60"/>
        <v/>
      </c>
      <c r="Y473" s="2" t="str">
        <f t="shared" si="61"/>
        <v>Đã thanh toán</v>
      </c>
      <c r="Z473" s="42">
        <f t="shared" si="62"/>
        <v>46058</v>
      </c>
      <c r="AA473" s="42">
        <f t="shared" si="63"/>
        <v>46077</v>
      </c>
      <c r="AD473" s="2" t="str">
        <f>VLOOKUP($A473,MA_KH!$A:$Q,MA_KH!O$1,0)</f>
        <v>MEGA</v>
      </c>
      <c r="AE473" s="2" t="str">
        <f>VLOOKUP($A473,MA_KH!$A:$Q,MA_KH!P$1,0)</f>
        <v>CÔNG TY TNHH MM MEGA MARKET (VIỆT NAM)</v>
      </c>
      <c r="AG473" s="122" t="str">
        <f>Table13[[#This Row],[Số hóa đơn]]&amp;Table13[[#This Row],[Tổng giá trị]]</f>
        <v>0001135514937021</v>
      </c>
    </row>
    <row r="474" spans="1:33" ht="25.5" hidden="1" customHeight="1">
      <c r="A474" s="54" t="s">
        <v>16299</v>
      </c>
      <c r="B474" s="54" t="s">
        <v>190</v>
      </c>
      <c r="C474" s="55">
        <v>46058</v>
      </c>
      <c r="D474" s="54" t="s">
        <v>17326</v>
      </c>
      <c r="E474" s="55">
        <v>46058</v>
      </c>
      <c r="F474" s="54" t="s">
        <v>19361</v>
      </c>
      <c r="G474" s="54" t="s">
        <v>16907</v>
      </c>
      <c r="H474" s="56">
        <v>6146922</v>
      </c>
      <c r="I474" s="63">
        <v>0</v>
      </c>
      <c r="J474" s="56">
        <v>491754</v>
      </c>
      <c r="K474" s="65">
        <v>6638676</v>
      </c>
      <c r="L474" s="64" t="s">
        <v>17237</v>
      </c>
      <c r="M474" s="6">
        <f>IFERROR(VLOOKUP(Table13[[#This Row],[Số hóa đơn]],'Chi tiết tt Mega gửi'!K:L,2,0),"")</f>
        <v>46077</v>
      </c>
      <c r="O474" s="32">
        <f>IF(Table13[[#This Row],[Phân loại]]="Tồn đầu kỳ",Table13[[#This Row],[Tổng giá trị]],0)</f>
        <v>0</v>
      </c>
      <c r="P474" s="7">
        <f>IF(Table13[[#This Row],[Số còn phải thu ĐK]]&lt;&gt;0,0,IF(Table13[[#This Row],[Phân loại]]="Bán hàng",Table13[[#This Row],[Tổng giá trị]],-Table13[[#This Row],[Tổng giá trị]]))</f>
        <v>-6638676</v>
      </c>
      <c r="Q474" s="32">
        <f t="shared" si="59"/>
        <v>-6638676</v>
      </c>
      <c r="R474" s="7">
        <f>Table13[[#This Row],[Số còn phải thu ĐK]]+Table13[[#This Row],[Giá Trị HD sau CK]]-Table13[[#This Row],[Số tiền đã thu]]</f>
        <v>0</v>
      </c>
      <c r="S474" s="6">
        <f>IF(Table13[[#This Row],[Ngày hóa đơn]]&lt;&gt;"",Table13[[#This Row],[Ngày hóa đơn]],IF(Table13[[#This Row],[Ngày hạch toán]]&lt;&gt;"",Table13[[#This Row],[Ngày hạch toán]],""))</f>
        <v>46058</v>
      </c>
      <c r="T474" s="7"/>
      <c r="U474" s="6">
        <f>IF(Table13[[#This Row],[Ngày tính CN]]="","",S474+T474)</f>
        <v>46058</v>
      </c>
      <c r="V474" s="32">
        <f ca="1">IF(Table13[[#This Row],[Hạn thanh toán]]="","",IF((U474-NOW())&lt;0,0,(U474-NOW())))</f>
        <v>0</v>
      </c>
      <c r="W474" s="32"/>
      <c r="X474" s="32" t="str">
        <f t="shared" ca="1" si="60"/>
        <v/>
      </c>
      <c r="Y474" s="2" t="str">
        <f t="shared" si="61"/>
        <v>Đã thanh toán</v>
      </c>
      <c r="Z474" s="42">
        <f t="shared" si="62"/>
        <v>46058</v>
      </c>
      <c r="AA474" s="42">
        <f t="shared" si="63"/>
        <v>46077</v>
      </c>
      <c r="AD474" s="2" t="str">
        <f>VLOOKUP($A474,MA_KH!$A:$Q,MA_KH!O$1,0)</f>
        <v>MEGA</v>
      </c>
      <c r="AE474" s="2" t="str">
        <f>VLOOKUP($A474,MA_KH!$A:$Q,MA_KH!P$1,0)</f>
        <v>CÔNG TY TNHH MM MEGA MARKET (VIỆT NAM)</v>
      </c>
      <c r="AG474" s="122" t="str">
        <f>Table13[[#This Row],[Số hóa đơn]]&amp;Table13[[#This Row],[Tổng giá trị]]</f>
        <v>000113266638676</v>
      </c>
    </row>
    <row r="475" spans="1:33" ht="25.5" customHeight="1">
      <c r="A475" s="54" t="s">
        <v>16298</v>
      </c>
      <c r="B475" s="54" t="s">
        <v>7235</v>
      </c>
      <c r="C475" s="55">
        <v>46059</v>
      </c>
      <c r="D475" s="54" t="s">
        <v>17327</v>
      </c>
      <c r="E475" s="55">
        <f>IFERROR(VLOOKUP(AG475,Sheet3!B:F,5,0),Table1[[#This Row],[Ngày hạch toán]])</f>
        <v>46059</v>
      </c>
      <c r="F475" s="54" t="s">
        <v>19362</v>
      </c>
      <c r="G475" s="54" t="s">
        <v>17328</v>
      </c>
      <c r="H475" s="56">
        <v>29970200</v>
      </c>
      <c r="I475" s="63">
        <v>0</v>
      </c>
      <c r="J475" s="56">
        <v>2397616</v>
      </c>
      <c r="K475" s="65">
        <v>32367816</v>
      </c>
      <c r="L475" s="64" t="s">
        <v>17236</v>
      </c>
      <c r="M475" s="6">
        <f>IFERROR(VLOOKUP(Table13[[#This Row],[Số hóa đơn]],'Chi tiết tt Mega gửi'!K:L,2,0),"")</f>
        <v>46105</v>
      </c>
      <c r="O475" s="32">
        <f>IF(Table13[[#This Row],[Phân loại]]="Tồn đầu kỳ",Table13[[#This Row],[Tổng giá trị]],0)</f>
        <v>0</v>
      </c>
      <c r="P475" s="7">
        <f>IF(Table13[[#This Row],[Số còn phải thu ĐK]]&lt;&gt;0,0,IF(Table13[[#This Row],[Phân loại]]="Bán hàng",Table13[[#This Row],[Tổng giá trị]],-Table13[[#This Row],[Tổng giá trị]]))</f>
        <v>32367816</v>
      </c>
      <c r="Q475" s="32">
        <f t="shared" si="59"/>
        <v>32367816</v>
      </c>
      <c r="R475" s="7">
        <f>Table13[[#This Row],[Số còn phải thu ĐK]]+Table13[[#This Row],[Giá Trị HD sau CK]]-Table13[[#This Row],[Số tiền đã thu]]</f>
        <v>0</v>
      </c>
      <c r="S475" s="6">
        <f>IF(Table13[[#This Row],[Ngày hóa đơn]]&lt;&gt;"",Table13[[#This Row],[Ngày hóa đơn]],IF(Table13[[#This Row],[Ngày hạch toán]]&lt;&gt;"",Table13[[#This Row],[Ngày hạch toán]],""))</f>
        <v>46059</v>
      </c>
      <c r="T475" s="7"/>
      <c r="U475" s="6">
        <f>IF(Table13[[#This Row],[Ngày tính CN]]="","",S475+T475)</f>
        <v>46059</v>
      </c>
      <c r="V475" s="32">
        <f ca="1">IF(Table13[[#This Row],[Hạn thanh toán]]="","",IF((U475-NOW())&lt;0,0,(U475-NOW())))</f>
        <v>0</v>
      </c>
      <c r="W475" s="32"/>
      <c r="X475" s="32" t="str">
        <f t="shared" ca="1" si="60"/>
        <v/>
      </c>
      <c r="Y475" s="2" t="str">
        <f t="shared" si="61"/>
        <v>Đã thanh toán</v>
      </c>
      <c r="Z475" s="42">
        <f t="shared" si="62"/>
        <v>46059</v>
      </c>
      <c r="AA475" s="42">
        <f t="shared" si="63"/>
        <v>46105</v>
      </c>
      <c r="AD475" s="2" t="str">
        <f>VLOOKUP($A475,MA_KH!$A:$Q,MA_KH!O$1,0)</f>
        <v>MEGA</v>
      </c>
      <c r="AE475" s="2" t="str">
        <f>VLOOKUP($A475,MA_KH!$A:$Q,MA_KH!P$1,0)</f>
        <v>CÔNG TY TNHH MM MEGA MARKET (VIỆT NAM)</v>
      </c>
      <c r="AG475" s="122" t="str">
        <f>Table13[[#This Row],[Số hóa đơn]]&amp;Table13[[#This Row],[Tổng giá trị]]</f>
        <v>0001204732367816</v>
      </c>
    </row>
    <row r="476" spans="1:33" ht="25.5" customHeight="1">
      <c r="A476" s="54" t="s">
        <v>16292</v>
      </c>
      <c r="B476" s="54" t="s">
        <v>251</v>
      </c>
      <c r="C476" s="55">
        <v>46059</v>
      </c>
      <c r="D476" s="54" t="s">
        <v>17329</v>
      </c>
      <c r="E476" s="55">
        <f>IFERROR(VLOOKUP(AG476,Sheet3!B:F,5,0),Table1[[#This Row],[Ngày hạch toán]])</f>
        <v>46059</v>
      </c>
      <c r="F476" s="54" t="s">
        <v>19363</v>
      </c>
      <c r="G476" s="54" t="s">
        <v>17330</v>
      </c>
      <c r="H476" s="56">
        <v>1468620</v>
      </c>
      <c r="I476" s="63">
        <v>0</v>
      </c>
      <c r="J476" s="56">
        <v>117490</v>
      </c>
      <c r="K476" s="65">
        <v>1586110</v>
      </c>
      <c r="L476" s="64" t="s">
        <v>17236</v>
      </c>
      <c r="M476" s="6">
        <f>IFERROR(VLOOKUP(Table13[[#This Row],[Số hóa đơn]],'Chi tiết tt Mega gửi'!K:L,2,0),"")</f>
        <v>46105</v>
      </c>
      <c r="O476" s="32">
        <f>IF(Table13[[#This Row],[Phân loại]]="Tồn đầu kỳ",Table13[[#This Row],[Tổng giá trị]],0)</f>
        <v>0</v>
      </c>
      <c r="P476" s="7">
        <f>IF(Table13[[#This Row],[Số còn phải thu ĐK]]&lt;&gt;0,0,IF(Table13[[#This Row],[Phân loại]]="Bán hàng",Table13[[#This Row],[Tổng giá trị]],-Table13[[#This Row],[Tổng giá trị]]))</f>
        <v>1586110</v>
      </c>
      <c r="Q476" s="32">
        <f t="shared" si="59"/>
        <v>1586110</v>
      </c>
      <c r="R476" s="7">
        <f>Table13[[#This Row],[Số còn phải thu ĐK]]+Table13[[#This Row],[Giá Trị HD sau CK]]-Table13[[#This Row],[Số tiền đã thu]]</f>
        <v>0</v>
      </c>
      <c r="S476" s="6">
        <f>IF(Table13[[#This Row],[Ngày hóa đơn]]&lt;&gt;"",Table13[[#This Row],[Ngày hóa đơn]],IF(Table13[[#This Row],[Ngày hạch toán]]&lt;&gt;"",Table13[[#This Row],[Ngày hạch toán]],""))</f>
        <v>46059</v>
      </c>
      <c r="T476" s="7"/>
      <c r="U476" s="6">
        <f>IF(Table13[[#This Row],[Ngày tính CN]]="","",S476+T476)</f>
        <v>46059</v>
      </c>
      <c r="V476" s="32">
        <f ca="1">IF(Table13[[#This Row],[Hạn thanh toán]]="","",IF((U476-NOW())&lt;0,0,(U476-NOW())))</f>
        <v>0</v>
      </c>
      <c r="W476" s="32"/>
      <c r="X476" s="32" t="str">
        <f t="shared" ca="1" si="60"/>
        <v/>
      </c>
      <c r="Y476" s="2" t="str">
        <f t="shared" si="61"/>
        <v>Đã thanh toán</v>
      </c>
      <c r="Z476" s="42">
        <f t="shared" si="62"/>
        <v>46059</v>
      </c>
      <c r="AA476" s="42">
        <f t="shared" si="63"/>
        <v>46105</v>
      </c>
      <c r="AD476" s="2" t="str">
        <f>VLOOKUP($A476,MA_KH!$A:$Q,MA_KH!O$1,0)</f>
        <v>MEGA</v>
      </c>
      <c r="AE476" s="2" t="str">
        <f>VLOOKUP($A476,MA_KH!$A:$Q,MA_KH!P$1,0)</f>
        <v>CÔNG TY TNHH MM MEGA MARKET (VIỆT NAM)</v>
      </c>
      <c r="AG476" s="122" t="str">
        <f>Table13[[#This Row],[Số hóa đơn]]&amp;Table13[[#This Row],[Tổng giá trị]]</f>
        <v>000120481586110</v>
      </c>
    </row>
    <row r="477" spans="1:33" ht="25.5" customHeight="1">
      <c r="A477" s="54" t="s">
        <v>16292</v>
      </c>
      <c r="B477" s="54" t="s">
        <v>251</v>
      </c>
      <c r="C477" s="55">
        <v>46059</v>
      </c>
      <c r="D477" s="54" t="s">
        <v>17331</v>
      </c>
      <c r="E477" s="55">
        <f>IFERROR(VLOOKUP(AG477,Sheet3!B:F,5,0),Table1[[#This Row],[Ngày hạch toán]])</f>
        <v>46059</v>
      </c>
      <c r="F477" s="54" t="s">
        <v>19364</v>
      </c>
      <c r="G477" s="54" t="s">
        <v>17332</v>
      </c>
      <c r="H477" s="56">
        <v>474325</v>
      </c>
      <c r="I477" s="63">
        <v>0</v>
      </c>
      <c r="J477" s="56">
        <v>37946</v>
      </c>
      <c r="K477" s="65">
        <v>512271</v>
      </c>
      <c r="L477" s="64" t="s">
        <v>17236</v>
      </c>
      <c r="M477" s="6">
        <f>IFERROR(VLOOKUP(Table13[[#This Row],[Số hóa đơn]],'Chi tiết tt Mega gửi'!K:L,2,0),"")</f>
        <v>46105</v>
      </c>
      <c r="O477" s="32">
        <f>IF(Table13[[#This Row],[Phân loại]]="Tồn đầu kỳ",Table13[[#This Row],[Tổng giá trị]],0)</f>
        <v>0</v>
      </c>
      <c r="P477" s="7">
        <f>IF(Table13[[#This Row],[Số còn phải thu ĐK]]&lt;&gt;0,0,IF(Table13[[#This Row],[Phân loại]]="Bán hàng",Table13[[#This Row],[Tổng giá trị]],-Table13[[#This Row],[Tổng giá trị]]))</f>
        <v>512271</v>
      </c>
      <c r="Q477" s="32">
        <f t="shared" si="59"/>
        <v>512271</v>
      </c>
      <c r="R477" s="7">
        <f>Table13[[#This Row],[Số còn phải thu ĐK]]+Table13[[#This Row],[Giá Trị HD sau CK]]-Table13[[#This Row],[Số tiền đã thu]]</f>
        <v>0</v>
      </c>
      <c r="S477" s="6">
        <f>IF(Table13[[#This Row],[Ngày hóa đơn]]&lt;&gt;"",Table13[[#This Row],[Ngày hóa đơn]],IF(Table13[[#This Row],[Ngày hạch toán]]&lt;&gt;"",Table13[[#This Row],[Ngày hạch toán]],""))</f>
        <v>46059</v>
      </c>
      <c r="T477" s="7"/>
      <c r="U477" s="6">
        <f>IF(Table13[[#This Row],[Ngày tính CN]]="","",S477+T477)</f>
        <v>46059</v>
      </c>
      <c r="V477" s="32">
        <f ca="1">IF(Table13[[#This Row],[Hạn thanh toán]]="","",IF((U477-NOW())&lt;0,0,(U477-NOW())))</f>
        <v>0</v>
      </c>
      <c r="W477" s="32"/>
      <c r="X477" s="32" t="str">
        <f t="shared" ca="1" si="60"/>
        <v/>
      </c>
      <c r="Y477" s="2" t="str">
        <f t="shared" si="61"/>
        <v>Đã thanh toán</v>
      </c>
      <c r="Z477" s="42">
        <f t="shared" si="62"/>
        <v>46059</v>
      </c>
      <c r="AA477" s="42">
        <f t="shared" si="63"/>
        <v>46105</v>
      </c>
      <c r="AD477" s="2" t="str">
        <f>VLOOKUP($A477,MA_KH!$A:$Q,MA_KH!O$1,0)</f>
        <v>MEGA</v>
      </c>
      <c r="AE477" s="2" t="str">
        <f>VLOOKUP($A477,MA_KH!$A:$Q,MA_KH!P$1,0)</f>
        <v>CÔNG TY TNHH MM MEGA MARKET (VIỆT NAM)</v>
      </c>
      <c r="AG477" s="122" t="str">
        <f>Table13[[#This Row],[Số hóa đơn]]&amp;Table13[[#This Row],[Tổng giá trị]]</f>
        <v>00012049512271</v>
      </c>
    </row>
    <row r="478" spans="1:33" ht="25.5" customHeight="1">
      <c r="A478" s="54" t="s">
        <v>16292</v>
      </c>
      <c r="B478" s="54" t="s">
        <v>251</v>
      </c>
      <c r="C478" s="55">
        <v>46059</v>
      </c>
      <c r="D478" s="54" t="s">
        <v>17333</v>
      </c>
      <c r="E478" s="55">
        <f>IFERROR(VLOOKUP(AG478,Sheet3!B:F,5,0),Table1[[#This Row],[Ngày hạch toán]])</f>
        <v>46059</v>
      </c>
      <c r="F478" s="54" t="s">
        <v>19365</v>
      </c>
      <c r="G478" s="54" t="s">
        <v>17334</v>
      </c>
      <c r="H478" s="56">
        <v>11689570</v>
      </c>
      <c r="I478" s="63">
        <v>0</v>
      </c>
      <c r="J478" s="56">
        <v>935166</v>
      </c>
      <c r="K478" s="65">
        <v>12624736</v>
      </c>
      <c r="L478" s="64" t="s">
        <v>17236</v>
      </c>
      <c r="M478" s="6">
        <f>IFERROR(VLOOKUP(Table13[[#This Row],[Số hóa đơn]],'Chi tiết tt Mega gửi'!K:L,2,0),"")</f>
        <v>46105</v>
      </c>
      <c r="O478" s="32">
        <f>IF(Table13[[#This Row],[Phân loại]]="Tồn đầu kỳ",Table13[[#This Row],[Tổng giá trị]],0)</f>
        <v>0</v>
      </c>
      <c r="P478" s="7">
        <f>IF(Table13[[#This Row],[Số còn phải thu ĐK]]&lt;&gt;0,0,IF(Table13[[#This Row],[Phân loại]]="Bán hàng",Table13[[#This Row],[Tổng giá trị]],-Table13[[#This Row],[Tổng giá trị]]))</f>
        <v>12624736</v>
      </c>
      <c r="Q478" s="32">
        <f t="shared" si="59"/>
        <v>12624736</v>
      </c>
      <c r="R478" s="7">
        <f>Table13[[#This Row],[Số còn phải thu ĐK]]+Table13[[#This Row],[Giá Trị HD sau CK]]-Table13[[#This Row],[Số tiền đã thu]]</f>
        <v>0</v>
      </c>
      <c r="S478" s="6">
        <f>IF(Table13[[#This Row],[Ngày hóa đơn]]&lt;&gt;"",Table13[[#This Row],[Ngày hóa đơn]],IF(Table13[[#This Row],[Ngày hạch toán]]&lt;&gt;"",Table13[[#This Row],[Ngày hạch toán]],""))</f>
        <v>46059</v>
      </c>
      <c r="T478" s="7"/>
      <c r="U478" s="6">
        <f>IF(Table13[[#This Row],[Ngày tính CN]]="","",S478+T478)</f>
        <v>46059</v>
      </c>
      <c r="V478" s="32">
        <f ca="1">IF(Table13[[#This Row],[Hạn thanh toán]]="","",IF((U478-NOW())&lt;0,0,(U478-NOW())))</f>
        <v>0</v>
      </c>
      <c r="W478" s="32"/>
      <c r="X478" s="32" t="str">
        <f t="shared" ca="1" si="60"/>
        <v/>
      </c>
      <c r="Y478" s="2" t="str">
        <f t="shared" si="61"/>
        <v>Đã thanh toán</v>
      </c>
      <c r="Z478" s="42">
        <f t="shared" si="62"/>
        <v>46059</v>
      </c>
      <c r="AA478" s="42">
        <f t="shared" si="63"/>
        <v>46105</v>
      </c>
      <c r="AD478" s="2" t="str">
        <f>VLOOKUP($A478,MA_KH!$A:$Q,MA_KH!O$1,0)</f>
        <v>MEGA</v>
      </c>
      <c r="AE478" s="2" t="str">
        <f>VLOOKUP($A478,MA_KH!$A:$Q,MA_KH!P$1,0)</f>
        <v>CÔNG TY TNHH MM MEGA MARKET (VIỆT NAM)</v>
      </c>
      <c r="AG478" s="122" t="str">
        <f>Table13[[#This Row],[Số hóa đơn]]&amp;Table13[[#This Row],[Tổng giá trị]]</f>
        <v>0001205012624736</v>
      </c>
    </row>
    <row r="479" spans="1:33" ht="25.5" customHeight="1">
      <c r="A479" s="54" t="s">
        <v>16303</v>
      </c>
      <c r="B479" s="54" t="s">
        <v>102</v>
      </c>
      <c r="C479" s="55">
        <v>46059</v>
      </c>
      <c r="D479" s="54" t="s">
        <v>17335</v>
      </c>
      <c r="E479" s="55">
        <f>IFERROR(VLOOKUP(AG479,Sheet3!B:F,5,0),Table1[[#This Row],[Ngày hạch toán]])</f>
        <v>46059</v>
      </c>
      <c r="F479" s="54" t="s">
        <v>19366</v>
      </c>
      <c r="G479" s="54" t="s">
        <v>17336</v>
      </c>
      <c r="H479" s="56">
        <v>2496640</v>
      </c>
      <c r="I479" s="63">
        <v>0</v>
      </c>
      <c r="J479" s="56">
        <v>199731</v>
      </c>
      <c r="K479" s="65">
        <v>2696371</v>
      </c>
      <c r="L479" s="64" t="s">
        <v>17236</v>
      </c>
      <c r="M479" s="6">
        <f>IFERROR(VLOOKUP(Table13[[#This Row],[Số hóa đơn]],'Chi tiết tt Mega gửi'!K:L,2,0),"")</f>
        <v>46063</v>
      </c>
      <c r="O479" s="32">
        <f>IF(Table13[[#This Row],[Phân loại]]="Tồn đầu kỳ",Table13[[#This Row],[Tổng giá trị]],0)</f>
        <v>0</v>
      </c>
      <c r="P479" s="7">
        <f>IF(Table13[[#This Row],[Số còn phải thu ĐK]]&lt;&gt;0,0,IF(Table13[[#This Row],[Phân loại]]="Bán hàng",Table13[[#This Row],[Tổng giá trị]],-Table13[[#This Row],[Tổng giá trị]]))</f>
        <v>2696371</v>
      </c>
      <c r="Q479" s="32">
        <f t="shared" si="59"/>
        <v>2696371</v>
      </c>
      <c r="R479" s="7">
        <f>Table13[[#This Row],[Số còn phải thu ĐK]]+Table13[[#This Row],[Giá Trị HD sau CK]]-Table13[[#This Row],[Số tiền đã thu]]</f>
        <v>0</v>
      </c>
      <c r="S479" s="6">
        <f>IF(Table13[[#This Row],[Ngày hóa đơn]]&lt;&gt;"",Table13[[#This Row],[Ngày hóa đơn]],IF(Table13[[#This Row],[Ngày hạch toán]]&lt;&gt;"",Table13[[#This Row],[Ngày hạch toán]],""))</f>
        <v>46059</v>
      </c>
      <c r="T479" s="7"/>
      <c r="U479" s="6">
        <f>IF(Table13[[#This Row],[Ngày tính CN]]="","",S479+T479)</f>
        <v>46059</v>
      </c>
      <c r="V479" s="32">
        <f ca="1">IF(Table13[[#This Row],[Hạn thanh toán]]="","",IF((U479-NOW())&lt;0,0,(U479-NOW())))</f>
        <v>0</v>
      </c>
      <c r="W479" s="32"/>
      <c r="X479" s="32" t="str">
        <f t="shared" ca="1" si="60"/>
        <v/>
      </c>
      <c r="Y479" s="2" t="str">
        <f t="shared" si="61"/>
        <v>Đã thanh toán</v>
      </c>
      <c r="Z479" s="42">
        <f t="shared" si="62"/>
        <v>46059</v>
      </c>
      <c r="AA479" s="42">
        <f t="shared" si="63"/>
        <v>46063</v>
      </c>
      <c r="AD479" s="2" t="str">
        <f>VLOOKUP($A479,MA_KH!$A:$Q,MA_KH!O$1,0)</f>
        <v>MEGA</v>
      </c>
      <c r="AE479" s="2" t="str">
        <f>VLOOKUP($A479,MA_KH!$A:$Q,MA_KH!P$1,0)</f>
        <v>CÔNG TY TNHH MM MEGA MARKET (VIỆT NAM)</v>
      </c>
      <c r="AG479" s="122" t="str">
        <f>Table13[[#This Row],[Số hóa đơn]]&amp;Table13[[#This Row],[Tổng giá trị]]</f>
        <v>000094532696371</v>
      </c>
    </row>
    <row r="480" spans="1:33" ht="25.5" customHeight="1">
      <c r="A480" s="54" t="s">
        <v>16303</v>
      </c>
      <c r="B480" s="54" t="s">
        <v>102</v>
      </c>
      <c r="C480" s="55">
        <v>46059</v>
      </c>
      <c r="D480" s="54" t="s">
        <v>17337</v>
      </c>
      <c r="E480" s="55">
        <f>IFERROR(VLOOKUP(AG480,Sheet3!B:F,5,0),Table1[[#This Row],[Ngày hạch toán]])</f>
        <v>46059</v>
      </c>
      <c r="F480" s="54" t="s">
        <v>19367</v>
      </c>
      <c r="G480" s="54" t="s">
        <v>17338</v>
      </c>
      <c r="H480" s="56">
        <v>1116060</v>
      </c>
      <c r="I480" s="63">
        <v>0</v>
      </c>
      <c r="J480" s="56">
        <v>89285</v>
      </c>
      <c r="K480" s="65">
        <v>1205345</v>
      </c>
      <c r="L480" s="64" t="s">
        <v>17236</v>
      </c>
      <c r="M480" s="6">
        <f>IFERROR(VLOOKUP(Table13[[#This Row],[Số hóa đơn]],'Chi tiết tt Mega gửi'!K:L,2,0),"")</f>
        <v>46063</v>
      </c>
      <c r="O480" s="32">
        <f>IF(Table13[[#This Row],[Phân loại]]="Tồn đầu kỳ",Table13[[#This Row],[Tổng giá trị]],0)</f>
        <v>0</v>
      </c>
      <c r="P480" s="7">
        <f>IF(Table13[[#This Row],[Số còn phải thu ĐK]]&lt;&gt;0,0,IF(Table13[[#This Row],[Phân loại]]="Bán hàng",Table13[[#This Row],[Tổng giá trị]],-Table13[[#This Row],[Tổng giá trị]]))</f>
        <v>1205345</v>
      </c>
      <c r="Q480" s="32">
        <f t="shared" si="59"/>
        <v>1205345</v>
      </c>
      <c r="R480" s="7">
        <f>Table13[[#This Row],[Số còn phải thu ĐK]]+Table13[[#This Row],[Giá Trị HD sau CK]]-Table13[[#This Row],[Số tiền đã thu]]</f>
        <v>0</v>
      </c>
      <c r="S480" s="6">
        <f>IF(Table13[[#This Row],[Ngày hóa đơn]]&lt;&gt;"",Table13[[#This Row],[Ngày hóa đơn]],IF(Table13[[#This Row],[Ngày hạch toán]]&lt;&gt;"",Table13[[#This Row],[Ngày hạch toán]],""))</f>
        <v>46059</v>
      </c>
      <c r="T480" s="7"/>
      <c r="U480" s="6">
        <f>IF(Table13[[#This Row],[Ngày tính CN]]="","",S480+T480)</f>
        <v>46059</v>
      </c>
      <c r="V480" s="32">
        <f ca="1">IF(Table13[[#This Row],[Hạn thanh toán]]="","",IF((U480-NOW())&lt;0,0,(U480-NOW())))</f>
        <v>0</v>
      </c>
      <c r="W480" s="32"/>
      <c r="X480" s="32" t="str">
        <f t="shared" ca="1" si="60"/>
        <v/>
      </c>
      <c r="Y480" s="2" t="str">
        <f t="shared" si="61"/>
        <v>Đã thanh toán</v>
      </c>
      <c r="Z480" s="42">
        <f t="shared" si="62"/>
        <v>46059</v>
      </c>
      <c r="AA480" s="42">
        <f t="shared" si="63"/>
        <v>46063</v>
      </c>
      <c r="AD480" s="2" t="str">
        <f>VLOOKUP($A480,MA_KH!$A:$Q,MA_KH!O$1,0)</f>
        <v>MEGA</v>
      </c>
      <c r="AE480" s="2" t="str">
        <f>VLOOKUP($A480,MA_KH!$A:$Q,MA_KH!P$1,0)</f>
        <v>CÔNG TY TNHH MM MEGA MARKET (VIỆT NAM)</v>
      </c>
      <c r="AG480" s="122" t="str">
        <f>Table13[[#This Row],[Số hóa đơn]]&amp;Table13[[#This Row],[Tổng giá trị]]</f>
        <v>000094541205345</v>
      </c>
    </row>
    <row r="481" spans="1:33" ht="25.5" customHeight="1">
      <c r="A481" s="54" t="s">
        <v>16303</v>
      </c>
      <c r="B481" s="54" t="s">
        <v>102</v>
      </c>
      <c r="C481" s="55">
        <v>46059</v>
      </c>
      <c r="D481" s="54" t="s">
        <v>17339</v>
      </c>
      <c r="E481" s="55">
        <f>IFERROR(VLOOKUP(AG481,Sheet3!B:F,5,0),Table1[[#This Row],[Ngày hạch toán]])</f>
        <v>46059</v>
      </c>
      <c r="F481" s="54" t="s">
        <v>19368</v>
      </c>
      <c r="G481" s="54" t="s">
        <v>17340</v>
      </c>
      <c r="H481" s="56">
        <v>16868380</v>
      </c>
      <c r="I481" s="63">
        <v>0</v>
      </c>
      <c r="J481" s="56">
        <v>1349470</v>
      </c>
      <c r="K481" s="65">
        <v>18217850</v>
      </c>
      <c r="L481" s="64" t="s">
        <v>17236</v>
      </c>
      <c r="M481" s="6">
        <f>IFERROR(VLOOKUP(Table13[[#This Row],[Số hóa đơn]],'Chi tiết tt Mega gửi'!K:L,2,0),"")</f>
        <v>46105</v>
      </c>
      <c r="O481" s="32">
        <f>IF(Table13[[#This Row],[Phân loại]]="Tồn đầu kỳ",Table13[[#This Row],[Tổng giá trị]],0)</f>
        <v>0</v>
      </c>
      <c r="P481" s="7">
        <f>IF(Table13[[#This Row],[Số còn phải thu ĐK]]&lt;&gt;0,0,IF(Table13[[#This Row],[Phân loại]]="Bán hàng",Table13[[#This Row],[Tổng giá trị]],-Table13[[#This Row],[Tổng giá trị]]))</f>
        <v>18217850</v>
      </c>
      <c r="Q481" s="32">
        <f t="shared" si="59"/>
        <v>18217850</v>
      </c>
      <c r="R481" s="7">
        <f>Table13[[#This Row],[Số còn phải thu ĐK]]+Table13[[#This Row],[Giá Trị HD sau CK]]-Table13[[#This Row],[Số tiền đã thu]]</f>
        <v>0</v>
      </c>
      <c r="S481" s="6">
        <f>IF(Table13[[#This Row],[Ngày hóa đơn]]&lt;&gt;"",Table13[[#This Row],[Ngày hóa đơn]],IF(Table13[[#This Row],[Ngày hạch toán]]&lt;&gt;"",Table13[[#This Row],[Ngày hạch toán]],""))</f>
        <v>46059</v>
      </c>
      <c r="T481" s="7"/>
      <c r="U481" s="6">
        <f>IF(Table13[[#This Row],[Ngày tính CN]]="","",S481+T481)</f>
        <v>46059</v>
      </c>
      <c r="V481" s="32">
        <f ca="1">IF(Table13[[#This Row],[Hạn thanh toán]]="","",IF((U481-NOW())&lt;0,0,(U481-NOW())))</f>
        <v>0</v>
      </c>
      <c r="W481" s="32"/>
      <c r="X481" s="32" t="str">
        <f t="shared" ca="1" si="60"/>
        <v/>
      </c>
      <c r="Y481" s="2" t="str">
        <f t="shared" si="61"/>
        <v>Đã thanh toán</v>
      </c>
      <c r="Z481" s="42">
        <f t="shared" si="62"/>
        <v>46059</v>
      </c>
      <c r="AA481" s="42">
        <f t="shared" si="63"/>
        <v>46105</v>
      </c>
      <c r="AD481" s="2" t="str">
        <f>VLOOKUP($A481,MA_KH!$A:$Q,MA_KH!O$1,0)</f>
        <v>MEGA</v>
      </c>
      <c r="AE481" s="2" t="str">
        <f>VLOOKUP($A481,MA_KH!$A:$Q,MA_KH!P$1,0)</f>
        <v>CÔNG TY TNHH MM MEGA MARKET (VIỆT NAM)</v>
      </c>
      <c r="AG481" s="122" t="str">
        <f>Table13[[#This Row],[Số hóa đơn]]&amp;Table13[[#This Row],[Tổng giá trị]]</f>
        <v>0001210418217850</v>
      </c>
    </row>
    <row r="482" spans="1:33" ht="25.5" hidden="1" customHeight="1">
      <c r="A482" s="54" t="s">
        <v>16294</v>
      </c>
      <c r="B482" s="54" t="s">
        <v>259</v>
      </c>
      <c r="C482" s="55">
        <v>46059</v>
      </c>
      <c r="D482" s="54" t="s">
        <v>17341</v>
      </c>
      <c r="E482" s="55">
        <v>46059</v>
      </c>
      <c r="F482" s="54" t="s">
        <v>19369</v>
      </c>
      <c r="G482" s="54" t="s">
        <v>16821</v>
      </c>
      <c r="H482" s="56">
        <v>2724170</v>
      </c>
      <c r="I482" s="63">
        <v>0</v>
      </c>
      <c r="J482" s="56">
        <v>217934</v>
      </c>
      <c r="K482" s="65">
        <v>2942104</v>
      </c>
      <c r="L482" s="64" t="s">
        <v>17238</v>
      </c>
      <c r="M482" s="6">
        <f>IFERROR(VLOOKUP(Table13[[#This Row],[Số hóa đơn]],'Chi tiết tt Mega gửi'!K:L,2,0),"")</f>
        <v>46063</v>
      </c>
      <c r="O482" s="32">
        <f>IF(Table13[[#This Row],[Phân loại]]="Tồn đầu kỳ",Table13[[#This Row],[Tổng giá trị]],0)</f>
        <v>0</v>
      </c>
      <c r="P482" s="7">
        <f>IF(Table13[[#This Row],[Số còn phải thu ĐK]]&lt;&gt;0,0,IF(Table13[[#This Row],[Phân loại]]="Bán hàng",Table13[[#This Row],[Tổng giá trị]],-Table13[[#This Row],[Tổng giá trị]]))</f>
        <v>-2942104</v>
      </c>
      <c r="Q482" s="32">
        <f t="shared" si="59"/>
        <v>-2942104</v>
      </c>
      <c r="R482" s="7">
        <f>Table13[[#This Row],[Số còn phải thu ĐK]]+Table13[[#This Row],[Giá Trị HD sau CK]]-Table13[[#This Row],[Số tiền đã thu]]</f>
        <v>0</v>
      </c>
      <c r="S482" s="6">
        <f>IF(Table13[[#This Row],[Ngày hóa đơn]]&lt;&gt;"",Table13[[#This Row],[Ngày hóa đơn]],IF(Table13[[#This Row],[Ngày hạch toán]]&lt;&gt;"",Table13[[#This Row],[Ngày hạch toán]],""))</f>
        <v>46059</v>
      </c>
      <c r="T482" s="7"/>
      <c r="U482" s="6">
        <f>IF(Table13[[#This Row],[Ngày tính CN]]="","",S482+T482)</f>
        <v>46059</v>
      </c>
      <c r="V482" s="32">
        <f ca="1">IF(Table13[[#This Row],[Hạn thanh toán]]="","",IF((U482-NOW())&lt;0,0,(U482-NOW())))</f>
        <v>0</v>
      </c>
      <c r="W482" s="32"/>
      <c r="X482" s="32" t="str">
        <f t="shared" ca="1" si="60"/>
        <v/>
      </c>
      <c r="Y482" s="2" t="str">
        <f t="shared" si="61"/>
        <v>Đã thanh toán</v>
      </c>
      <c r="Z482" s="42">
        <f t="shared" si="62"/>
        <v>46059</v>
      </c>
      <c r="AA482" s="42">
        <f t="shared" si="63"/>
        <v>46063</v>
      </c>
      <c r="AD482" s="2" t="str">
        <f>VLOOKUP($A482,MA_KH!$A:$Q,MA_KH!O$1,0)</f>
        <v>MEGA</v>
      </c>
      <c r="AE482" s="2" t="str">
        <f>VLOOKUP($A482,MA_KH!$A:$Q,MA_KH!P$1,0)</f>
        <v>CÔNG TY TNHH MM MEGA MARKET (VIỆT NAM)</v>
      </c>
      <c r="AG482" s="122" t="str">
        <f>Table13[[#This Row],[Số hóa đơn]]&amp;Table13[[#This Row],[Tổng giá trị]]</f>
        <v>000000642942104</v>
      </c>
    </row>
    <row r="483" spans="1:33" ht="25.5" hidden="1" customHeight="1">
      <c r="A483" s="54" t="s">
        <v>16289</v>
      </c>
      <c r="B483" s="54" t="s">
        <v>296</v>
      </c>
      <c r="C483" s="55">
        <v>46059</v>
      </c>
      <c r="D483" s="54" t="s">
        <v>17342</v>
      </c>
      <c r="E483" s="55">
        <v>46059</v>
      </c>
      <c r="F483" s="54" t="s">
        <v>19370</v>
      </c>
      <c r="G483" s="54" t="s">
        <v>16824</v>
      </c>
      <c r="H483" s="56">
        <v>2486561</v>
      </c>
      <c r="I483" s="63">
        <v>0</v>
      </c>
      <c r="J483" s="56">
        <v>198924</v>
      </c>
      <c r="K483" s="65">
        <v>2685485</v>
      </c>
      <c r="L483" s="64" t="s">
        <v>17238</v>
      </c>
      <c r="M483" s="6">
        <f>IFERROR(VLOOKUP(Table13[[#This Row],[Số hóa đơn]],'Chi tiết tt Mega gửi'!K:L,2,0),"")</f>
        <v>46063</v>
      </c>
      <c r="O483" s="32">
        <f>IF(Table13[[#This Row],[Phân loại]]="Tồn đầu kỳ",Table13[[#This Row],[Tổng giá trị]],0)</f>
        <v>0</v>
      </c>
      <c r="P483" s="7">
        <f>IF(Table13[[#This Row],[Số còn phải thu ĐK]]&lt;&gt;0,0,IF(Table13[[#This Row],[Phân loại]]="Bán hàng",Table13[[#This Row],[Tổng giá trị]],-Table13[[#This Row],[Tổng giá trị]]))</f>
        <v>-2685485</v>
      </c>
      <c r="Q483" s="32">
        <f t="shared" si="59"/>
        <v>-2685485</v>
      </c>
      <c r="R483" s="7">
        <f>Table13[[#This Row],[Số còn phải thu ĐK]]+Table13[[#This Row],[Giá Trị HD sau CK]]-Table13[[#This Row],[Số tiền đã thu]]</f>
        <v>0</v>
      </c>
      <c r="S483" s="6">
        <f>IF(Table13[[#This Row],[Ngày hóa đơn]]&lt;&gt;"",Table13[[#This Row],[Ngày hóa đơn]],IF(Table13[[#This Row],[Ngày hạch toán]]&lt;&gt;"",Table13[[#This Row],[Ngày hạch toán]],""))</f>
        <v>46059</v>
      </c>
      <c r="T483" s="7"/>
      <c r="U483" s="6">
        <f>IF(Table13[[#This Row],[Ngày tính CN]]="","",S483+T483)</f>
        <v>46059</v>
      </c>
      <c r="V483" s="32">
        <f ca="1">IF(Table13[[#This Row],[Hạn thanh toán]]="","",IF((U483-NOW())&lt;0,0,(U483-NOW())))</f>
        <v>0</v>
      </c>
      <c r="W483" s="32"/>
      <c r="X483" s="32" t="str">
        <f t="shared" ca="1" si="60"/>
        <v/>
      </c>
      <c r="Y483" s="2" t="str">
        <f t="shared" si="61"/>
        <v>Đã thanh toán</v>
      </c>
      <c r="Z483" s="42">
        <f t="shared" si="62"/>
        <v>46059</v>
      </c>
      <c r="AA483" s="42">
        <f t="shared" si="63"/>
        <v>46063</v>
      </c>
      <c r="AD483" s="2" t="str">
        <f>VLOOKUP($A483,MA_KH!$A:$Q,MA_KH!O$1,0)</f>
        <v>MEGA</v>
      </c>
      <c r="AE483" s="2" t="str">
        <f>VLOOKUP($A483,MA_KH!$A:$Q,MA_KH!P$1,0)</f>
        <v>CÔNG TY TNHH MM MEGA MARKET (VIỆT NAM)</v>
      </c>
      <c r="AG483" s="122" t="str">
        <f>Table13[[#This Row],[Số hóa đơn]]&amp;Table13[[#This Row],[Tổng giá trị]]</f>
        <v>000000872685485</v>
      </c>
    </row>
    <row r="484" spans="1:33" ht="25.5" hidden="1" customHeight="1">
      <c r="A484" s="54" t="s">
        <v>16288</v>
      </c>
      <c r="B484" s="54" t="s">
        <v>294</v>
      </c>
      <c r="C484" s="55">
        <v>46059</v>
      </c>
      <c r="D484" s="54" t="s">
        <v>17343</v>
      </c>
      <c r="E484" s="55">
        <v>46059</v>
      </c>
      <c r="F484" s="54" t="s">
        <v>19371</v>
      </c>
      <c r="G484" s="54" t="s">
        <v>17177</v>
      </c>
      <c r="H484" s="56">
        <v>1196000</v>
      </c>
      <c r="I484" s="63">
        <v>0</v>
      </c>
      <c r="J484" s="56">
        <v>95680</v>
      </c>
      <c r="K484" s="65">
        <v>1291680</v>
      </c>
      <c r="L484" s="64" t="s">
        <v>17238</v>
      </c>
      <c r="M484" s="6">
        <f>IFERROR(VLOOKUP(Table13[[#This Row],[Số hóa đơn]],'Chi tiết tt Mega gửi'!K:L,2,0),"")</f>
        <v>46063</v>
      </c>
      <c r="O484" s="32">
        <f>IF(Table13[[#This Row],[Phân loại]]="Tồn đầu kỳ",Table13[[#This Row],[Tổng giá trị]],0)</f>
        <v>0</v>
      </c>
      <c r="P484" s="7">
        <f>IF(Table13[[#This Row],[Số còn phải thu ĐK]]&lt;&gt;0,0,IF(Table13[[#This Row],[Phân loại]]="Bán hàng",Table13[[#This Row],[Tổng giá trị]],-Table13[[#This Row],[Tổng giá trị]]))</f>
        <v>-1291680</v>
      </c>
      <c r="Q484" s="32">
        <f t="shared" si="59"/>
        <v>-1291680</v>
      </c>
      <c r="R484" s="7">
        <f>Table13[[#This Row],[Số còn phải thu ĐK]]+Table13[[#This Row],[Giá Trị HD sau CK]]-Table13[[#This Row],[Số tiền đã thu]]</f>
        <v>0</v>
      </c>
      <c r="S484" s="6">
        <f>IF(Table13[[#This Row],[Ngày hóa đơn]]&lt;&gt;"",Table13[[#This Row],[Ngày hóa đơn]],IF(Table13[[#This Row],[Ngày hạch toán]]&lt;&gt;"",Table13[[#This Row],[Ngày hạch toán]],""))</f>
        <v>46059</v>
      </c>
      <c r="T484" s="7"/>
      <c r="U484" s="6">
        <f>IF(Table13[[#This Row],[Ngày tính CN]]="","",S484+T484)</f>
        <v>46059</v>
      </c>
      <c r="V484" s="32">
        <f ca="1">IF(Table13[[#This Row],[Hạn thanh toán]]="","",IF((U484-NOW())&lt;0,0,(U484-NOW())))</f>
        <v>0</v>
      </c>
      <c r="W484" s="32"/>
      <c r="X484" s="32" t="str">
        <f t="shared" ca="1" si="60"/>
        <v/>
      </c>
      <c r="Y484" s="2" t="str">
        <f t="shared" si="61"/>
        <v>Đã thanh toán</v>
      </c>
      <c r="Z484" s="42">
        <f t="shared" si="62"/>
        <v>46059</v>
      </c>
      <c r="AA484" s="42">
        <f t="shared" si="63"/>
        <v>46063</v>
      </c>
      <c r="AD484" s="2" t="str">
        <f>VLOOKUP($A484,MA_KH!$A:$Q,MA_KH!O$1,0)</f>
        <v>MEGA</v>
      </c>
      <c r="AE484" s="2" t="str">
        <f>VLOOKUP($A484,MA_KH!$A:$Q,MA_KH!P$1,0)</f>
        <v>CÔNG TY TNHH MM MEGA MARKET (VIỆT NAM)</v>
      </c>
      <c r="AG484" s="122" t="str">
        <f>Table13[[#This Row],[Số hóa đơn]]&amp;Table13[[#This Row],[Tổng giá trị]]</f>
        <v>000000721291680</v>
      </c>
    </row>
    <row r="485" spans="1:33" ht="25.5" hidden="1" customHeight="1">
      <c r="A485" s="54" t="s">
        <v>16291</v>
      </c>
      <c r="B485" s="54" t="s">
        <v>200</v>
      </c>
      <c r="C485" s="55">
        <v>46059</v>
      </c>
      <c r="D485" s="54" t="s">
        <v>17344</v>
      </c>
      <c r="E485" s="55">
        <v>46059</v>
      </c>
      <c r="F485" s="54" t="s">
        <v>19372</v>
      </c>
      <c r="G485" s="54" t="s">
        <v>17345</v>
      </c>
      <c r="H485" s="56">
        <v>2172278</v>
      </c>
      <c r="I485" s="63">
        <v>0</v>
      </c>
      <c r="J485" s="56">
        <v>173782</v>
      </c>
      <c r="K485" s="65">
        <v>2346060</v>
      </c>
      <c r="L485" s="64" t="s">
        <v>17238</v>
      </c>
      <c r="M485" s="6">
        <f>IFERROR(VLOOKUP(Table13[[#This Row],[Số hóa đơn]],'Chi tiết tt Mega gửi'!K:L,2,0),"")</f>
        <v>46063</v>
      </c>
      <c r="O485" s="32">
        <f>IF(Table13[[#This Row],[Phân loại]]="Tồn đầu kỳ",Table13[[#This Row],[Tổng giá trị]],0)</f>
        <v>0</v>
      </c>
      <c r="P485" s="7">
        <f>IF(Table13[[#This Row],[Số còn phải thu ĐK]]&lt;&gt;0,0,IF(Table13[[#This Row],[Phân loại]]="Bán hàng",Table13[[#This Row],[Tổng giá trị]],-Table13[[#This Row],[Tổng giá trị]]))</f>
        <v>-2346060</v>
      </c>
      <c r="Q485" s="32">
        <f t="shared" si="59"/>
        <v>-2346060</v>
      </c>
      <c r="R485" s="7">
        <f>Table13[[#This Row],[Số còn phải thu ĐK]]+Table13[[#This Row],[Giá Trị HD sau CK]]-Table13[[#This Row],[Số tiền đã thu]]</f>
        <v>0</v>
      </c>
      <c r="S485" s="6">
        <f>IF(Table13[[#This Row],[Ngày hóa đơn]]&lt;&gt;"",Table13[[#This Row],[Ngày hóa đơn]],IF(Table13[[#This Row],[Ngày hạch toán]]&lt;&gt;"",Table13[[#This Row],[Ngày hạch toán]],""))</f>
        <v>46059</v>
      </c>
      <c r="T485" s="7"/>
      <c r="U485" s="6">
        <f>IF(Table13[[#This Row],[Ngày tính CN]]="","",S485+T485)</f>
        <v>46059</v>
      </c>
      <c r="V485" s="32">
        <f ca="1">IF(Table13[[#This Row],[Hạn thanh toán]]="","",IF((U485-NOW())&lt;0,0,(U485-NOW())))</f>
        <v>0</v>
      </c>
      <c r="W485" s="32"/>
      <c r="X485" s="32" t="str">
        <f t="shared" ca="1" si="60"/>
        <v/>
      </c>
      <c r="Y485" s="2" t="str">
        <f t="shared" si="61"/>
        <v>Đã thanh toán</v>
      </c>
      <c r="Z485" s="42">
        <f t="shared" si="62"/>
        <v>46059</v>
      </c>
      <c r="AA485" s="42">
        <f t="shared" si="63"/>
        <v>46063</v>
      </c>
      <c r="AD485" s="2" t="str">
        <f>VLOOKUP($A485,MA_KH!$A:$Q,MA_KH!O$1,0)</f>
        <v>MEGA</v>
      </c>
      <c r="AE485" s="2" t="str">
        <f>VLOOKUP($A485,MA_KH!$A:$Q,MA_KH!P$1,0)</f>
        <v>CÔNG TY TNHH MM MEGA MARKET (VIỆT NAM)</v>
      </c>
      <c r="AG485" s="122" t="str">
        <f>Table13[[#This Row],[Số hóa đơn]]&amp;Table13[[#This Row],[Tổng giá trị]]</f>
        <v>000000782346060</v>
      </c>
    </row>
    <row r="486" spans="1:33" ht="25.5" customHeight="1">
      <c r="A486" s="54" t="s">
        <v>16297</v>
      </c>
      <c r="B486" s="54" t="s">
        <v>7260</v>
      </c>
      <c r="C486" s="55">
        <v>46060</v>
      </c>
      <c r="D486" s="54" t="s">
        <v>17346</v>
      </c>
      <c r="E486" s="55">
        <f>IFERROR(VLOOKUP(AG486,Sheet3!B:F,5,0),Table1[[#This Row],[Ngày hạch toán]])</f>
        <v>46060</v>
      </c>
      <c r="F486" s="54" t="s">
        <v>19373</v>
      </c>
      <c r="G486" s="54" t="s">
        <v>17347</v>
      </c>
      <c r="H486" s="56">
        <v>702562</v>
      </c>
      <c r="I486" s="63">
        <v>0</v>
      </c>
      <c r="J486" s="56">
        <v>56205</v>
      </c>
      <c r="K486" s="65">
        <v>758767</v>
      </c>
      <c r="L486" s="64" t="s">
        <v>17236</v>
      </c>
      <c r="M486" s="6">
        <f>IFERROR(VLOOKUP(Table13[[#This Row],[Số hóa đơn]],'Chi tiết tt Mega gửi'!K:L,2,0),"")</f>
        <v>46105</v>
      </c>
      <c r="O486" s="32">
        <f>IF(Table13[[#This Row],[Phân loại]]="Tồn đầu kỳ",Table13[[#This Row],[Tổng giá trị]],0)</f>
        <v>0</v>
      </c>
      <c r="P486" s="7">
        <f>IF(Table13[[#This Row],[Số còn phải thu ĐK]]&lt;&gt;0,0,IF(Table13[[#This Row],[Phân loại]]="Bán hàng",Table13[[#This Row],[Tổng giá trị]],-Table13[[#This Row],[Tổng giá trị]]))</f>
        <v>758767</v>
      </c>
      <c r="Q486" s="32">
        <f t="shared" si="59"/>
        <v>758767</v>
      </c>
      <c r="R486" s="7">
        <f>Table13[[#This Row],[Số còn phải thu ĐK]]+Table13[[#This Row],[Giá Trị HD sau CK]]-Table13[[#This Row],[Số tiền đã thu]]</f>
        <v>0</v>
      </c>
      <c r="S486" s="6">
        <f>IF(Table13[[#This Row],[Ngày hóa đơn]]&lt;&gt;"",Table13[[#This Row],[Ngày hóa đơn]],IF(Table13[[#This Row],[Ngày hạch toán]]&lt;&gt;"",Table13[[#This Row],[Ngày hạch toán]],""))</f>
        <v>46060</v>
      </c>
      <c r="T486" s="7"/>
      <c r="U486" s="6">
        <f>IF(Table13[[#This Row],[Ngày tính CN]]="","",S486+T486)</f>
        <v>46060</v>
      </c>
      <c r="V486" s="32">
        <f ca="1">IF(Table13[[#This Row],[Hạn thanh toán]]="","",IF((U486-NOW())&lt;0,0,(U486-NOW())))</f>
        <v>0</v>
      </c>
      <c r="W486" s="32"/>
      <c r="X486" s="32" t="str">
        <f t="shared" ca="1" si="60"/>
        <v/>
      </c>
      <c r="Y486" s="2" t="str">
        <f t="shared" si="61"/>
        <v>Đã thanh toán</v>
      </c>
      <c r="Z486" s="42">
        <f t="shared" si="62"/>
        <v>46060</v>
      </c>
      <c r="AA486" s="42">
        <f t="shared" si="63"/>
        <v>46105</v>
      </c>
      <c r="AD486" s="2" t="str">
        <f>VLOOKUP($A486,MA_KH!$A:$Q,MA_KH!O$1,0)</f>
        <v>MEGA</v>
      </c>
      <c r="AE486" s="2" t="str">
        <f>VLOOKUP($A486,MA_KH!$A:$Q,MA_KH!P$1,0)</f>
        <v>CÔNG TY TNHH MM MEGA MARKET (VIỆT NAM)</v>
      </c>
      <c r="AG486" s="122" t="str">
        <f>Table13[[#This Row],[Số hóa đơn]]&amp;Table13[[#This Row],[Tổng giá trị]]</f>
        <v>00012179758767</v>
      </c>
    </row>
    <row r="487" spans="1:33" ht="25.5" customHeight="1">
      <c r="A487" s="54" t="s">
        <v>16299</v>
      </c>
      <c r="B487" s="54" t="s">
        <v>190</v>
      </c>
      <c r="C487" s="55">
        <v>46060</v>
      </c>
      <c r="D487" s="54" t="s">
        <v>17348</v>
      </c>
      <c r="E487" s="55">
        <f>IFERROR(VLOOKUP(AG487,Sheet3!B:F,5,0),Table1[[#This Row],[Ngày hạch toán]])</f>
        <v>46060</v>
      </c>
      <c r="F487" s="54" t="s">
        <v>19374</v>
      </c>
      <c r="G487" s="54" t="s">
        <v>17349</v>
      </c>
      <c r="H487" s="56">
        <v>1166110</v>
      </c>
      <c r="I487" s="63">
        <v>0</v>
      </c>
      <c r="J487" s="56">
        <v>93289</v>
      </c>
      <c r="K487" s="65">
        <v>1259399</v>
      </c>
      <c r="L487" s="64" t="s">
        <v>17236</v>
      </c>
      <c r="M487" s="6">
        <f>IFERROR(VLOOKUP(Table13[[#This Row],[Số hóa đơn]],'Chi tiết tt Mega gửi'!K:L,2,0),"")</f>
        <v>46105</v>
      </c>
      <c r="O487" s="32">
        <f>IF(Table13[[#This Row],[Phân loại]]="Tồn đầu kỳ",Table13[[#This Row],[Tổng giá trị]],0)</f>
        <v>0</v>
      </c>
      <c r="P487" s="7">
        <f>IF(Table13[[#This Row],[Số còn phải thu ĐK]]&lt;&gt;0,0,IF(Table13[[#This Row],[Phân loại]]="Bán hàng",Table13[[#This Row],[Tổng giá trị]],-Table13[[#This Row],[Tổng giá trị]]))</f>
        <v>1259399</v>
      </c>
      <c r="Q487" s="32">
        <f t="shared" si="59"/>
        <v>1259399</v>
      </c>
      <c r="R487" s="7">
        <f>Table13[[#This Row],[Số còn phải thu ĐK]]+Table13[[#This Row],[Giá Trị HD sau CK]]-Table13[[#This Row],[Số tiền đã thu]]</f>
        <v>0</v>
      </c>
      <c r="S487" s="6">
        <f>IF(Table13[[#This Row],[Ngày hóa đơn]]&lt;&gt;"",Table13[[#This Row],[Ngày hóa đơn]],IF(Table13[[#This Row],[Ngày hạch toán]]&lt;&gt;"",Table13[[#This Row],[Ngày hạch toán]],""))</f>
        <v>46060</v>
      </c>
      <c r="T487" s="7"/>
      <c r="U487" s="6">
        <f>IF(Table13[[#This Row],[Ngày tính CN]]="","",S487+T487)</f>
        <v>46060</v>
      </c>
      <c r="V487" s="32">
        <f ca="1">IF(Table13[[#This Row],[Hạn thanh toán]]="","",IF((U487-NOW())&lt;0,0,(U487-NOW())))</f>
        <v>0</v>
      </c>
      <c r="W487" s="32"/>
      <c r="X487" s="32" t="str">
        <f t="shared" ca="1" si="60"/>
        <v/>
      </c>
      <c r="Y487" s="2" t="str">
        <f t="shared" si="61"/>
        <v>Đã thanh toán</v>
      </c>
      <c r="Z487" s="42">
        <f t="shared" si="62"/>
        <v>46060</v>
      </c>
      <c r="AA487" s="42">
        <f t="shared" si="63"/>
        <v>46105</v>
      </c>
      <c r="AD487" s="2" t="str">
        <f>VLOOKUP($A487,MA_KH!$A:$Q,MA_KH!O$1,0)</f>
        <v>MEGA</v>
      </c>
      <c r="AE487" s="2" t="str">
        <f>VLOOKUP($A487,MA_KH!$A:$Q,MA_KH!P$1,0)</f>
        <v>CÔNG TY TNHH MM MEGA MARKET (VIỆT NAM)</v>
      </c>
      <c r="AG487" s="122" t="str">
        <f>Table13[[#This Row],[Số hóa đơn]]&amp;Table13[[#This Row],[Tổng giá trị]]</f>
        <v>000121801259399</v>
      </c>
    </row>
    <row r="488" spans="1:33" ht="25.5" customHeight="1">
      <c r="A488" s="54" t="s">
        <v>16303</v>
      </c>
      <c r="B488" s="54" t="s">
        <v>102</v>
      </c>
      <c r="C488" s="55">
        <v>46060</v>
      </c>
      <c r="D488" s="54" t="s">
        <v>17350</v>
      </c>
      <c r="E488" s="55">
        <f>IFERROR(VLOOKUP(AG488,Sheet3!B:F,5,0),Table1[[#This Row],[Ngày hạch toán]])</f>
        <v>46060</v>
      </c>
      <c r="F488" s="54" t="s">
        <v>19375</v>
      </c>
      <c r="G488" s="54" t="s">
        <v>17351</v>
      </c>
      <c r="H488" s="56">
        <v>28657400</v>
      </c>
      <c r="I488" s="63">
        <v>0</v>
      </c>
      <c r="J488" s="56">
        <v>2292592</v>
      </c>
      <c r="K488" s="65">
        <v>30949992</v>
      </c>
      <c r="L488" s="64" t="s">
        <v>17236</v>
      </c>
      <c r="M488" s="6">
        <f>IFERROR(VLOOKUP(Table13[[#This Row],[Số hóa đơn]],'Chi tiết tt Mega gửi'!K:L,2,0),"")</f>
        <v>46105</v>
      </c>
      <c r="O488" s="32">
        <f>IF(Table13[[#This Row],[Phân loại]]="Tồn đầu kỳ",Table13[[#This Row],[Tổng giá trị]],0)</f>
        <v>0</v>
      </c>
      <c r="P488" s="7">
        <f>IF(Table13[[#This Row],[Số còn phải thu ĐK]]&lt;&gt;0,0,IF(Table13[[#This Row],[Phân loại]]="Bán hàng",Table13[[#This Row],[Tổng giá trị]],-Table13[[#This Row],[Tổng giá trị]]))</f>
        <v>30949992</v>
      </c>
      <c r="Q488" s="32">
        <f t="shared" si="59"/>
        <v>30949992</v>
      </c>
      <c r="R488" s="7">
        <f>Table13[[#This Row],[Số còn phải thu ĐK]]+Table13[[#This Row],[Giá Trị HD sau CK]]-Table13[[#This Row],[Số tiền đã thu]]</f>
        <v>0</v>
      </c>
      <c r="S488" s="6">
        <f>IF(Table13[[#This Row],[Ngày hóa đơn]]&lt;&gt;"",Table13[[#This Row],[Ngày hóa đơn]],IF(Table13[[#This Row],[Ngày hạch toán]]&lt;&gt;"",Table13[[#This Row],[Ngày hạch toán]],""))</f>
        <v>46060</v>
      </c>
      <c r="T488" s="7"/>
      <c r="U488" s="6">
        <f>IF(Table13[[#This Row],[Ngày tính CN]]="","",S488+T488)</f>
        <v>46060</v>
      </c>
      <c r="V488" s="32">
        <f ca="1">IF(Table13[[#This Row],[Hạn thanh toán]]="","",IF((U488-NOW())&lt;0,0,(U488-NOW())))</f>
        <v>0</v>
      </c>
      <c r="W488" s="32"/>
      <c r="X488" s="32" t="str">
        <f t="shared" ca="1" si="60"/>
        <v/>
      </c>
      <c r="Y488" s="2" t="str">
        <f t="shared" si="61"/>
        <v>Đã thanh toán</v>
      </c>
      <c r="Z488" s="42">
        <f t="shared" si="62"/>
        <v>46060</v>
      </c>
      <c r="AA488" s="42">
        <f t="shared" si="63"/>
        <v>46105</v>
      </c>
      <c r="AD488" s="2" t="str">
        <f>VLOOKUP($A488,MA_KH!$A:$Q,MA_KH!O$1,0)</f>
        <v>MEGA</v>
      </c>
      <c r="AE488" s="2" t="str">
        <f>VLOOKUP($A488,MA_KH!$A:$Q,MA_KH!P$1,0)</f>
        <v>CÔNG TY TNHH MM MEGA MARKET (VIỆT NAM)</v>
      </c>
      <c r="AG488" s="122" t="str">
        <f>Table13[[#This Row],[Số hóa đơn]]&amp;Table13[[#This Row],[Tổng giá trị]]</f>
        <v>0001210530949992</v>
      </c>
    </row>
    <row r="489" spans="1:33" ht="25.5" customHeight="1">
      <c r="A489" s="54" t="s">
        <v>16291</v>
      </c>
      <c r="B489" s="54" t="s">
        <v>200</v>
      </c>
      <c r="C489" s="55">
        <v>46062</v>
      </c>
      <c r="D489" s="54" t="s">
        <v>17352</v>
      </c>
      <c r="E489" s="55">
        <f>IFERROR(VLOOKUP(AG489,Sheet3!B:F,5,0),Table1[[#This Row],[Ngày hạch toán]])</f>
        <v>46062</v>
      </c>
      <c r="F489" s="54" t="s">
        <v>19376</v>
      </c>
      <c r="G489" s="54" t="s">
        <v>17353</v>
      </c>
      <c r="H489" s="56">
        <v>1468620</v>
      </c>
      <c r="I489" s="63">
        <v>0</v>
      </c>
      <c r="J489" s="56">
        <v>117490</v>
      </c>
      <c r="K489" s="65">
        <v>1586110</v>
      </c>
      <c r="L489" s="64" t="s">
        <v>17236</v>
      </c>
      <c r="M489" s="6">
        <f>IFERROR(VLOOKUP(Table13[[#This Row],[Số hóa đơn]],'Chi tiết tt Mega gửi'!K:L,2,0),"")</f>
        <v>46105</v>
      </c>
      <c r="O489" s="32">
        <f>IF(Table13[[#This Row],[Phân loại]]="Tồn đầu kỳ",Table13[[#This Row],[Tổng giá trị]],0)</f>
        <v>0</v>
      </c>
      <c r="P489" s="7">
        <f>IF(Table13[[#This Row],[Số còn phải thu ĐK]]&lt;&gt;0,0,IF(Table13[[#This Row],[Phân loại]]="Bán hàng",Table13[[#This Row],[Tổng giá trị]],-Table13[[#This Row],[Tổng giá trị]]))</f>
        <v>1586110</v>
      </c>
      <c r="Q489" s="32">
        <f t="shared" si="59"/>
        <v>1586110</v>
      </c>
      <c r="R489" s="7">
        <f>Table13[[#This Row],[Số còn phải thu ĐK]]+Table13[[#This Row],[Giá Trị HD sau CK]]-Table13[[#This Row],[Số tiền đã thu]]</f>
        <v>0</v>
      </c>
      <c r="S489" s="6">
        <f>IF(Table13[[#This Row],[Ngày hóa đơn]]&lt;&gt;"",Table13[[#This Row],[Ngày hóa đơn]],IF(Table13[[#This Row],[Ngày hạch toán]]&lt;&gt;"",Table13[[#This Row],[Ngày hạch toán]],""))</f>
        <v>46062</v>
      </c>
      <c r="T489" s="7"/>
      <c r="U489" s="6">
        <f>IF(Table13[[#This Row],[Ngày tính CN]]="","",S489+T489)</f>
        <v>46062</v>
      </c>
      <c r="V489" s="32">
        <f ca="1">IF(Table13[[#This Row],[Hạn thanh toán]]="","",IF((U489-NOW())&lt;0,0,(U489-NOW())))</f>
        <v>0</v>
      </c>
      <c r="W489" s="32"/>
      <c r="X489" s="32" t="str">
        <f t="shared" ca="1" si="60"/>
        <v/>
      </c>
      <c r="Y489" s="2" t="str">
        <f t="shared" si="61"/>
        <v>Đã thanh toán</v>
      </c>
      <c r="Z489" s="42">
        <f t="shared" si="62"/>
        <v>46062</v>
      </c>
      <c r="AA489" s="42">
        <f t="shared" si="63"/>
        <v>46105</v>
      </c>
      <c r="AD489" s="2" t="str">
        <f>VLOOKUP($A489,MA_KH!$A:$Q,MA_KH!O$1,0)</f>
        <v>MEGA</v>
      </c>
      <c r="AE489" s="2" t="str">
        <f>VLOOKUP($A489,MA_KH!$A:$Q,MA_KH!P$1,0)</f>
        <v>CÔNG TY TNHH MM MEGA MARKET (VIỆT NAM)</v>
      </c>
      <c r="AG489" s="122" t="str">
        <f>Table13[[#This Row],[Số hóa đơn]]&amp;Table13[[#This Row],[Tổng giá trị]]</f>
        <v>000121651586110</v>
      </c>
    </row>
    <row r="490" spans="1:33" ht="25.5" customHeight="1">
      <c r="A490" s="54" t="s">
        <v>16288</v>
      </c>
      <c r="B490" s="54" t="s">
        <v>294</v>
      </c>
      <c r="C490" s="55">
        <v>46062</v>
      </c>
      <c r="D490" s="54" t="s">
        <v>17354</v>
      </c>
      <c r="E490" s="55">
        <f>IFERROR(VLOOKUP(AG490,Sheet3!B:F,5,0),Table1[[#This Row],[Ngày hạch toán]])</f>
        <v>46062</v>
      </c>
      <c r="F490" s="54" t="s">
        <v>19377</v>
      </c>
      <c r="G490" s="54" t="s">
        <v>17355</v>
      </c>
      <c r="H490" s="56">
        <v>1840000</v>
      </c>
      <c r="I490" s="63">
        <v>0</v>
      </c>
      <c r="J490" s="56">
        <v>147200</v>
      </c>
      <c r="K490" s="65">
        <v>1987200</v>
      </c>
      <c r="L490" s="64" t="s">
        <v>17236</v>
      </c>
      <c r="M490" s="6">
        <f>IFERROR(VLOOKUP(Table13[[#This Row],[Số hóa đơn]],'Chi tiết tt Mega gửi'!K:L,2,0),"")</f>
        <v>46105</v>
      </c>
      <c r="O490" s="32">
        <f>IF(Table13[[#This Row],[Phân loại]]="Tồn đầu kỳ",Table13[[#This Row],[Tổng giá trị]],0)</f>
        <v>0</v>
      </c>
      <c r="P490" s="7">
        <f>IF(Table13[[#This Row],[Số còn phải thu ĐK]]&lt;&gt;0,0,IF(Table13[[#This Row],[Phân loại]]="Bán hàng",Table13[[#This Row],[Tổng giá trị]],-Table13[[#This Row],[Tổng giá trị]]))</f>
        <v>1987200</v>
      </c>
      <c r="Q490" s="32">
        <f t="shared" si="59"/>
        <v>1987200</v>
      </c>
      <c r="R490" s="7">
        <f>Table13[[#This Row],[Số còn phải thu ĐK]]+Table13[[#This Row],[Giá Trị HD sau CK]]-Table13[[#This Row],[Số tiền đã thu]]</f>
        <v>0</v>
      </c>
      <c r="S490" s="6">
        <f>IF(Table13[[#This Row],[Ngày hóa đơn]]&lt;&gt;"",Table13[[#This Row],[Ngày hóa đơn]],IF(Table13[[#This Row],[Ngày hạch toán]]&lt;&gt;"",Table13[[#This Row],[Ngày hạch toán]],""))</f>
        <v>46062</v>
      </c>
      <c r="T490" s="7"/>
      <c r="U490" s="6">
        <f>IF(Table13[[#This Row],[Ngày tính CN]]="","",S490+T490)</f>
        <v>46062</v>
      </c>
      <c r="V490" s="32">
        <f ca="1">IF(Table13[[#This Row],[Hạn thanh toán]]="","",IF((U490-NOW())&lt;0,0,(U490-NOW())))</f>
        <v>0</v>
      </c>
      <c r="W490" s="32"/>
      <c r="X490" s="32" t="str">
        <f t="shared" ca="1" si="60"/>
        <v/>
      </c>
      <c r="Y490" s="2" t="str">
        <f t="shared" si="61"/>
        <v>Đã thanh toán</v>
      </c>
      <c r="Z490" s="42">
        <f t="shared" si="62"/>
        <v>46062</v>
      </c>
      <c r="AA490" s="42">
        <f t="shared" si="63"/>
        <v>46105</v>
      </c>
      <c r="AD490" s="2" t="str">
        <f>VLOOKUP($A490,MA_KH!$A:$Q,MA_KH!O$1,0)</f>
        <v>MEGA</v>
      </c>
      <c r="AE490" s="2" t="str">
        <f>VLOOKUP($A490,MA_KH!$A:$Q,MA_KH!P$1,0)</f>
        <v>CÔNG TY TNHH MM MEGA MARKET (VIỆT NAM)</v>
      </c>
      <c r="AG490" s="122" t="str">
        <f>Table13[[#This Row],[Số hóa đơn]]&amp;Table13[[#This Row],[Tổng giá trị]]</f>
        <v>000121661987200</v>
      </c>
    </row>
    <row r="491" spans="1:33" ht="25.5" customHeight="1">
      <c r="A491" s="54" t="s">
        <v>16295</v>
      </c>
      <c r="B491" s="54" t="s">
        <v>198</v>
      </c>
      <c r="C491" s="55">
        <v>46062</v>
      </c>
      <c r="D491" s="54" t="s">
        <v>17356</v>
      </c>
      <c r="E491" s="55">
        <f>IFERROR(VLOOKUP(AG491,Sheet3!B:F,5,0),Table1[[#This Row],[Ngày hạch toán]])</f>
        <v>46062</v>
      </c>
      <c r="F491" s="54" t="s">
        <v>19378</v>
      </c>
      <c r="G491" s="54" t="s">
        <v>17357</v>
      </c>
      <c r="H491" s="56">
        <v>932890</v>
      </c>
      <c r="I491" s="63">
        <v>0</v>
      </c>
      <c r="J491" s="56">
        <v>74631</v>
      </c>
      <c r="K491" s="65">
        <v>1007521</v>
      </c>
      <c r="L491" s="64" t="s">
        <v>17236</v>
      </c>
      <c r="M491" s="6">
        <f>IFERROR(VLOOKUP(Table13[[#This Row],[Số hóa đơn]],'Chi tiết tt Mega gửi'!K:L,2,0),"")</f>
        <v>46105</v>
      </c>
      <c r="O491" s="32">
        <f>IF(Table13[[#This Row],[Phân loại]]="Tồn đầu kỳ",Table13[[#This Row],[Tổng giá trị]],0)</f>
        <v>0</v>
      </c>
      <c r="P491" s="7">
        <f>IF(Table13[[#This Row],[Số còn phải thu ĐK]]&lt;&gt;0,0,IF(Table13[[#This Row],[Phân loại]]="Bán hàng",Table13[[#This Row],[Tổng giá trị]],-Table13[[#This Row],[Tổng giá trị]]))</f>
        <v>1007521</v>
      </c>
      <c r="Q491" s="32">
        <f t="shared" si="59"/>
        <v>1007521</v>
      </c>
      <c r="R491" s="7">
        <f>Table13[[#This Row],[Số còn phải thu ĐK]]+Table13[[#This Row],[Giá Trị HD sau CK]]-Table13[[#This Row],[Số tiền đã thu]]</f>
        <v>0</v>
      </c>
      <c r="S491" s="6">
        <f>IF(Table13[[#This Row],[Ngày hóa đơn]]&lt;&gt;"",Table13[[#This Row],[Ngày hóa đơn]],IF(Table13[[#This Row],[Ngày hạch toán]]&lt;&gt;"",Table13[[#This Row],[Ngày hạch toán]],""))</f>
        <v>46062</v>
      </c>
      <c r="T491" s="7"/>
      <c r="U491" s="6">
        <f>IF(Table13[[#This Row],[Ngày tính CN]]="","",S491+T491)</f>
        <v>46062</v>
      </c>
      <c r="V491" s="32">
        <f ca="1">IF(Table13[[#This Row],[Hạn thanh toán]]="","",IF((U491-NOW())&lt;0,0,(U491-NOW())))</f>
        <v>0</v>
      </c>
      <c r="W491" s="32"/>
      <c r="X491" s="32" t="str">
        <f t="shared" ca="1" si="60"/>
        <v/>
      </c>
      <c r="Y491" s="2" t="str">
        <f t="shared" si="61"/>
        <v>Đã thanh toán</v>
      </c>
      <c r="Z491" s="42">
        <f t="shared" si="62"/>
        <v>46062</v>
      </c>
      <c r="AA491" s="42">
        <f t="shared" si="63"/>
        <v>46105</v>
      </c>
      <c r="AD491" s="2" t="str">
        <f>VLOOKUP($A491,MA_KH!$A:$Q,MA_KH!O$1,0)</f>
        <v>MEGA</v>
      </c>
      <c r="AE491" s="2" t="str">
        <f>VLOOKUP($A491,MA_KH!$A:$Q,MA_KH!P$1,0)</f>
        <v>CÔNG TY TNHH MM MEGA MARKET (VIỆT NAM)</v>
      </c>
      <c r="AG491" s="122" t="str">
        <f>Table13[[#This Row],[Số hóa đơn]]&amp;Table13[[#This Row],[Tổng giá trị]]</f>
        <v>000121671007521</v>
      </c>
    </row>
    <row r="492" spans="1:33" ht="25.5" customHeight="1">
      <c r="A492" s="54" t="s">
        <v>16295</v>
      </c>
      <c r="B492" s="54" t="s">
        <v>198</v>
      </c>
      <c r="C492" s="55">
        <v>46062</v>
      </c>
      <c r="D492" s="54" t="s">
        <v>17358</v>
      </c>
      <c r="E492" s="55">
        <f>IFERROR(VLOOKUP(AG492,Sheet3!B:F,5,0),Table1[[#This Row],[Ngày hạch toán]])</f>
        <v>46062</v>
      </c>
      <c r="F492" s="54" t="s">
        <v>19379</v>
      </c>
      <c r="G492" s="54" t="s">
        <v>17359</v>
      </c>
      <c r="H492" s="56">
        <v>9525280</v>
      </c>
      <c r="I492" s="63">
        <v>0</v>
      </c>
      <c r="J492" s="56">
        <v>762022</v>
      </c>
      <c r="K492" s="65">
        <v>10287302</v>
      </c>
      <c r="L492" s="64" t="s">
        <v>17236</v>
      </c>
      <c r="M492" s="6">
        <f>IFERROR(VLOOKUP(Table13[[#This Row],[Số hóa đơn]],'Chi tiết tt Mega gửi'!K:L,2,0),"")</f>
        <v>46105</v>
      </c>
      <c r="O492" s="32">
        <f>IF(Table13[[#This Row],[Phân loại]]="Tồn đầu kỳ",Table13[[#This Row],[Tổng giá trị]],0)</f>
        <v>0</v>
      </c>
      <c r="P492" s="7">
        <f>IF(Table13[[#This Row],[Số còn phải thu ĐK]]&lt;&gt;0,0,IF(Table13[[#This Row],[Phân loại]]="Bán hàng",Table13[[#This Row],[Tổng giá trị]],-Table13[[#This Row],[Tổng giá trị]]))</f>
        <v>10287302</v>
      </c>
      <c r="Q492" s="32">
        <f t="shared" si="59"/>
        <v>10287302</v>
      </c>
      <c r="R492" s="7">
        <f>Table13[[#This Row],[Số còn phải thu ĐK]]+Table13[[#This Row],[Giá Trị HD sau CK]]-Table13[[#This Row],[Số tiền đã thu]]</f>
        <v>0</v>
      </c>
      <c r="S492" s="6">
        <f>IF(Table13[[#This Row],[Ngày hóa đơn]]&lt;&gt;"",Table13[[#This Row],[Ngày hóa đơn]],IF(Table13[[#This Row],[Ngày hạch toán]]&lt;&gt;"",Table13[[#This Row],[Ngày hạch toán]],""))</f>
        <v>46062</v>
      </c>
      <c r="T492" s="7"/>
      <c r="U492" s="6">
        <f>IF(Table13[[#This Row],[Ngày tính CN]]="","",S492+T492)</f>
        <v>46062</v>
      </c>
      <c r="V492" s="32">
        <f ca="1">IF(Table13[[#This Row],[Hạn thanh toán]]="","",IF((U492-NOW())&lt;0,0,(U492-NOW())))</f>
        <v>0</v>
      </c>
      <c r="W492" s="32"/>
      <c r="X492" s="32" t="str">
        <f t="shared" ca="1" si="60"/>
        <v/>
      </c>
      <c r="Y492" s="2" t="str">
        <f t="shared" si="61"/>
        <v>Đã thanh toán</v>
      </c>
      <c r="Z492" s="42">
        <f t="shared" si="62"/>
        <v>46062</v>
      </c>
      <c r="AA492" s="42">
        <f t="shared" si="63"/>
        <v>46105</v>
      </c>
      <c r="AD492" s="2" t="str">
        <f>VLOOKUP($A492,MA_KH!$A:$Q,MA_KH!O$1,0)</f>
        <v>MEGA</v>
      </c>
      <c r="AE492" s="2" t="str">
        <f>VLOOKUP($A492,MA_KH!$A:$Q,MA_KH!P$1,0)</f>
        <v>CÔNG TY TNHH MM MEGA MARKET (VIỆT NAM)</v>
      </c>
      <c r="AG492" s="122" t="str">
        <f>Table13[[#This Row],[Số hóa đơn]]&amp;Table13[[#This Row],[Tổng giá trị]]</f>
        <v>0001216810287302</v>
      </c>
    </row>
    <row r="493" spans="1:33" ht="25.5" customHeight="1">
      <c r="A493" s="54" t="s">
        <v>16295</v>
      </c>
      <c r="B493" s="54" t="s">
        <v>198</v>
      </c>
      <c r="C493" s="55">
        <v>46062</v>
      </c>
      <c r="D493" s="54" t="s">
        <v>17360</v>
      </c>
      <c r="E493" s="55">
        <f>IFERROR(VLOOKUP(AG493,Sheet3!B:F,5,0),Table1[[#This Row],[Ngày hạch toán]])</f>
        <v>46062</v>
      </c>
      <c r="F493" s="54" t="s">
        <v>19380</v>
      </c>
      <c r="G493" s="54" t="s">
        <v>17361</v>
      </c>
      <c r="H493" s="56">
        <v>501830</v>
      </c>
      <c r="I493" s="63">
        <v>0</v>
      </c>
      <c r="J493" s="56">
        <v>40146</v>
      </c>
      <c r="K493" s="65">
        <v>541976</v>
      </c>
      <c r="L493" s="64" t="s">
        <v>17236</v>
      </c>
      <c r="M493" s="6">
        <f>IFERROR(VLOOKUP(Table13[[#This Row],[Số hóa đơn]],'Chi tiết tt Mega gửi'!K:L,2,0),"")</f>
        <v>46105</v>
      </c>
      <c r="O493" s="32">
        <f>IF(Table13[[#This Row],[Phân loại]]="Tồn đầu kỳ",Table13[[#This Row],[Tổng giá trị]],0)</f>
        <v>0</v>
      </c>
      <c r="P493" s="7">
        <f>IF(Table13[[#This Row],[Số còn phải thu ĐK]]&lt;&gt;0,0,IF(Table13[[#This Row],[Phân loại]]="Bán hàng",Table13[[#This Row],[Tổng giá trị]],-Table13[[#This Row],[Tổng giá trị]]))</f>
        <v>541976</v>
      </c>
      <c r="Q493" s="32">
        <f t="shared" si="59"/>
        <v>541976</v>
      </c>
      <c r="R493" s="7">
        <f>Table13[[#This Row],[Số còn phải thu ĐK]]+Table13[[#This Row],[Giá Trị HD sau CK]]-Table13[[#This Row],[Số tiền đã thu]]</f>
        <v>0</v>
      </c>
      <c r="S493" s="6">
        <f>IF(Table13[[#This Row],[Ngày hóa đơn]]&lt;&gt;"",Table13[[#This Row],[Ngày hóa đơn]],IF(Table13[[#This Row],[Ngày hạch toán]]&lt;&gt;"",Table13[[#This Row],[Ngày hạch toán]],""))</f>
        <v>46062</v>
      </c>
      <c r="T493" s="7"/>
      <c r="U493" s="6">
        <f>IF(Table13[[#This Row],[Ngày tính CN]]="","",S493+T493)</f>
        <v>46062</v>
      </c>
      <c r="V493" s="32">
        <f ca="1">IF(Table13[[#This Row],[Hạn thanh toán]]="","",IF((U493-NOW())&lt;0,0,(U493-NOW())))</f>
        <v>0</v>
      </c>
      <c r="W493" s="32"/>
      <c r="X493" s="32" t="str">
        <f t="shared" ca="1" si="60"/>
        <v/>
      </c>
      <c r="Y493" s="2" t="str">
        <f t="shared" si="61"/>
        <v>Đã thanh toán</v>
      </c>
      <c r="Z493" s="42">
        <f t="shared" si="62"/>
        <v>46062</v>
      </c>
      <c r="AA493" s="42">
        <f t="shared" si="63"/>
        <v>46105</v>
      </c>
      <c r="AD493" s="2" t="str">
        <f>VLOOKUP($A493,MA_KH!$A:$Q,MA_KH!O$1,0)</f>
        <v>MEGA</v>
      </c>
      <c r="AE493" s="2" t="str">
        <f>VLOOKUP($A493,MA_KH!$A:$Q,MA_KH!P$1,0)</f>
        <v>CÔNG TY TNHH MM MEGA MARKET (VIỆT NAM)</v>
      </c>
      <c r="AG493" s="122" t="str">
        <f>Table13[[#This Row],[Số hóa đơn]]&amp;Table13[[#This Row],[Tổng giá trị]]</f>
        <v>00012169541976</v>
      </c>
    </row>
    <row r="494" spans="1:33" ht="25.5" customHeight="1">
      <c r="A494" s="54" t="s">
        <v>16287</v>
      </c>
      <c r="B494" s="54" t="s">
        <v>253</v>
      </c>
      <c r="C494" s="55">
        <v>46062</v>
      </c>
      <c r="D494" s="54" t="s">
        <v>17362</v>
      </c>
      <c r="E494" s="55">
        <f>IFERROR(VLOOKUP(AG494,Sheet3!B:F,5,0),Table1[[#This Row],[Ngày hạch toán]])</f>
        <v>46062</v>
      </c>
      <c r="F494" s="54" t="s">
        <v>19381</v>
      </c>
      <c r="G494" s="54" t="s">
        <v>17363</v>
      </c>
      <c r="H494" s="56">
        <v>932890</v>
      </c>
      <c r="I494" s="63">
        <v>0</v>
      </c>
      <c r="J494" s="56">
        <v>74631</v>
      </c>
      <c r="K494" s="65">
        <v>1007521</v>
      </c>
      <c r="L494" s="64" t="s">
        <v>17236</v>
      </c>
      <c r="M494" s="6">
        <f>IFERROR(VLOOKUP(Table13[[#This Row],[Số hóa đơn]],'Chi tiết tt Mega gửi'!K:L,2,0),"")</f>
        <v>46105</v>
      </c>
      <c r="O494" s="32">
        <f>IF(Table13[[#This Row],[Phân loại]]="Tồn đầu kỳ",Table13[[#This Row],[Tổng giá trị]],0)</f>
        <v>0</v>
      </c>
      <c r="P494" s="7">
        <f>IF(Table13[[#This Row],[Số còn phải thu ĐK]]&lt;&gt;0,0,IF(Table13[[#This Row],[Phân loại]]="Bán hàng",Table13[[#This Row],[Tổng giá trị]],-Table13[[#This Row],[Tổng giá trị]]))</f>
        <v>1007521</v>
      </c>
      <c r="Q494" s="32">
        <f t="shared" si="59"/>
        <v>1007521</v>
      </c>
      <c r="R494" s="7">
        <f>Table13[[#This Row],[Số còn phải thu ĐK]]+Table13[[#This Row],[Giá Trị HD sau CK]]-Table13[[#This Row],[Số tiền đã thu]]</f>
        <v>0</v>
      </c>
      <c r="S494" s="6">
        <f>IF(Table13[[#This Row],[Ngày hóa đơn]]&lt;&gt;"",Table13[[#This Row],[Ngày hóa đơn]],IF(Table13[[#This Row],[Ngày hạch toán]]&lt;&gt;"",Table13[[#This Row],[Ngày hạch toán]],""))</f>
        <v>46062</v>
      </c>
      <c r="T494" s="7"/>
      <c r="U494" s="6">
        <f>IF(Table13[[#This Row],[Ngày tính CN]]="","",S494+T494)</f>
        <v>46062</v>
      </c>
      <c r="V494" s="32">
        <f ca="1">IF(Table13[[#This Row],[Hạn thanh toán]]="","",IF((U494-NOW())&lt;0,0,(U494-NOW())))</f>
        <v>0</v>
      </c>
      <c r="W494" s="32"/>
      <c r="X494" s="32" t="str">
        <f t="shared" ca="1" si="60"/>
        <v/>
      </c>
      <c r="Y494" s="2" t="str">
        <f t="shared" si="61"/>
        <v>Đã thanh toán</v>
      </c>
      <c r="Z494" s="42">
        <f t="shared" si="62"/>
        <v>46062</v>
      </c>
      <c r="AA494" s="42">
        <f t="shared" si="63"/>
        <v>46105</v>
      </c>
      <c r="AD494" s="2" t="str">
        <f>VLOOKUP($A494,MA_KH!$A:$Q,MA_KH!O$1,0)</f>
        <v>MEGA</v>
      </c>
      <c r="AE494" s="2" t="str">
        <f>VLOOKUP($A494,MA_KH!$A:$Q,MA_KH!P$1,0)</f>
        <v>CÔNG TY TNHH MM MEGA MARKET (VIỆT NAM)</v>
      </c>
      <c r="AG494" s="122" t="str">
        <f>Table13[[#This Row],[Số hóa đơn]]&amp;Table13[[#This Row],[Tổng giá trị]]</f>
        <v>000121701007521</v>
      </c>
    </row>
    <row r="495" spans="1:33" ht="25.5" customHeight="1">
      <c r="A495" s="54" t="s">
        <v>16287</v>
      </c>
      <c r="B495" s="54" t="s">
        <v>253</v>
      </c>
      <c r="C495" s="55">
        <v>46062</v>
      </c>
      <c r="D495" s="54" t="s">
        <v>17364</v>
      </c>
      <c r="E495" s="55">
        <f>IFERROR(VLOOKUP(AG495,Sheet3!B:F,5,0),Table1[[#This Row],[Ngày hạch toán]])</f>
        <v>46062</v>
      </c>
      <c r="F495" s="54" t="s">
        <v>19382</v>
      </c>
      <c r="G495" s="54" t="s">
        <v>17365</v>
      </c>
      <c r="H495" s="56">
        <v>6782480</v>
      </c>
      <c r="I495" s="63">
        <v>0</v>
      </c>
      <c r="J495" s="56">
        <v>542598</v>
      </c>
      <c r="K495" s="65">
        <v>7325078</v>
      </c>
      <c r="L495" s="64" t="s">
        <v>17236</v>
      </c>
      <c r="M495" s="6">
        <f>IFERROR(VLOOKUP(Table13[[#This Row],[Số hóa đơn]],'Chi tiết tt Mega gửi'!K:L,2,0),"")</f>
        <v>46105</v>
      </c>
      <c r="O495" s="32">
        <f>IF(Table13[[#This Row],[Phân loại]]="Tồn đầu kỳ",Table13[[#This Row],[Tổng giá trị]],0)</f>
        <v>0</v>
      </c>
      <c r="P495" s="7">
        <f>IF(Table13[[#This Row],[Số còn phải thu ĐK]]&lt;&gt;0,0,IF(Table13[[#This Row],[Phân loại]]="Bán hàng",Table13[[#This Row],[Tổng giá trị]],-Table13[[#This Row],[Tổng giá trị]]))</f>
        <v>7325078</v>
      </c>
      <c r="Q495" s="32">
        <f t="shared" si="59"/>
        <v>7325078</v>
      </c>
      <c r="R495" s="7">
        <f>Table13[[#This Row],[Số còn phải thu ĐK]]+Table13[[#This Row],[Giá Trị HD sau CK]]-Table13[[#This Row],[Số tiền đã thu]]</f>
        <v>0</v>
      </c>
      <c r="S495" s="6">
        <f>IF(Table13[[#This Row],[Ngày hóa đơn]]&lt;&gt;"",Table13[[#This Row],[Ngày hóa đơn]],IF(Table13[[#This Row],[Ngày hạch toán]]&lt;&gt;"",Table13[[#This Row],[Ngày hạch toán]],""))</f>
        <v>46062</v>
      </c>
      <c r="T495" s="7"/>
      <c r="U495" s="6">
        <f>IF(Table13[[#This Row],[Ngày tính CN]]="","",S495+T495)</f>
        <v>46062</v>
      </c>
      <c r="V495" s="32">
        <f ca="1">IF(Table13[[#This Row],[Hạn thanh toán]]="","",IF((U495-NOW())&lt;0,0,(U495-NOW())))</f>
        <v>0</v>
      </c>
      <c r="W495" s="32"/>
      <c r="X495" s="32" t="str">
        <f t="shared" ca="1" si="60"/>
        <v/>
      </c>
      <c r="Y495" s="2" t="str">
        <f t="shared" si="61"/>
        <v>Đã thanh toán</v>
      </c>
      <c r="Z495" s="42">
        <f t="shared" si="62"/>
        <v>46062</v>
      </c>
      <c r="AA495" s="42">
        <f t="shared" si="63"/>
        <v>46105</v>
      </c>
      <c r="AD495" s="2" t="str">
        <f>VLOOKUP($A495,MA_KH!$A:$Q,MA_KH!O$1,0)</f>
        <v>MEGA</v>
      </c>
      <c r="AE495" s="2" t="str">
        <f>VLOOKUP($A495,MA_KH!$A:$Q,MA_KH!P$1,0)</f>
        <v>CÔNG TY TNHH MM MEGA MARKET (VIỆT NAM)</v>
      </c>
      <c r="AG495" s="122" t="str">
        <f>Table13[[#This Row],[Số hóa đơn]]&amp;Table13[[#This Row],[Tổng giá trị]]</f>
        <v>000121717325078</v>
      </c>
    </row>
    <row r="496" spans="1:33" ht="25.5" customHeight="1">
      <c r="A496" s="54" t="s">
        <v>16291</v>
      </c>
      <c r="B496" s="54" t="s">
        <v>200</v>
      </c>
      <c r="C496" s="55">
        <v>46062</v>
      </c>
      <c r="D496" s="54" t="s">
        <v>17366</v>
      </c>
      <c r="E496" s="55">
        <f>IFERROR(VLOOKUP(AG496,Sheet3!B:F,5,0),Table1[[#This Row],[Ngày hạch toán]])</f>
        <v>46062</v>
      </c>
      <c r="F496" s="54" t="s">
        <v>19383</v>
      </c>
      <c r="G496" s="54" t="s">
        <v>17367</v>
      </c>
      <c r="H496" s="56">
        <v>8286310</v>
      </c>
      <c r="I496" s="63">
        <v>0</v>
      </c>
      <c r="J496" s="56">
        <v>662905</v>
      </c>
      <c r="K496" s="65">
        <v>8949215</v>
      </c>
      <c r="L496" s="64" t="s">
        <v>17236</v>
      </c>
      <c r="M496" s="6">
        <f>IFERROR(VLOOKUP(Table13[[#This Row],[Số hóa đơn]],'Chi tiết tt Mega gửi'!K:L,2,0),"")</f>
        <v>46105</v>
      </c>
      <c r="O496" s="32">
        <f>IF(Table13[[#This Row],[Phân loại]]="Tồn đầu kỳ",Table13[[#This Row],[Tổng giá trị]],0)</f>
        <v>0</v>
      </c>
      <c r="P496" s="7">
        <f>IF(Table13[[#This Row],[Số còn phải thu ĐK]]&lt;&gt;0,0,IF(Table13[[#This Row],[Phân loại]]="Bán hàng",Table13[[#This Row],[Tổng giá trị]],-Table13[[#This Row],[Tổng giá trị]]))</f>
        <v>8949215</v>
      </c>
      <c r="Q496" s="32">
        <f t="shared" si="59"/>
        <v>8949215</v>
      </c>
      <c r="R496" s="7">
        <f>Table13[[#This Row],[Số còn phải thu ĐK]]+Table13[[#This Row],[Giá Trị HD sau CK]]-Table13[[#This Row],[Số tiền đã thu]]</f>
        <v>0</v>
      </c>
      <c r="S496" s="6">
        <f>IF(Table13[[#This Row],[Ngày hóa đơn]]&lt;&gt;"",Table13[[#This Row],[Ngày hóa đơn]],IF(Table13[[#This Row],[Ngày hạch toán]]&lt;&gt;"",Table13[[#This Row],[Ngày hạch toán]],""))</f>
        <v>46062</v>
      </c>
      <c r="T496" s="7"/>
      <c r="U496" s="6">
        <f>IF(Table13[[#This Row],[Ngày tính CN]]="","",S496+T496)</f>
        <v>46062</v>
      </c>
      <c r="V496" s="32">
        <f ca="1">IF(Table13[[#This Row],[Hạn thanh toán]]="","",IF((U496-NOW())&lt;0,0,(U496-NOW())))</f>
        <v>0</v>
      </c>
      <c r="W496" s="32"/>
      <c r="X496" s="32" t="str">
        <f t="shared" ca="1" si="60"/>
        <v/>
      </c>
      <c r="Y496" s="2" t="str">
        <f t="shared" si="61"/>
        <v>Đã thanh toán</v>
      </c>
      <c r="Z496" s="42">
        <f t="shared" si="62"/>
        <v>46062</v>
      </c>
      <c r="AA496" s="42">
        <f t="shared" si="63"/>
        <v>46105</v>
      </c>
      <c r="AD496" s="2" t="str">
        <f>VLOOKUP($A496,MA_KH!$A:$Q,MA_KH!O$1,0)</f>
        <v>MEGA</v>
      </c>
      <c r="AE496" s="2" t="str">
        <f>VLOOKUP($A496,MA_KH!$A:$Q,MA_KH!P$1,0)</f>
        <v>CÔNG TY TNHH MM MEGA MARKET (VIỆT NAM)</v>
      </c>
      <c r="AG496" s="122" t="str">
        <f>Table13[[#This Row],[Số hóa đơn]]&amp;Table13[[#This Row],[Tổng giá trị]]</f>
        <v>000121728949215</v>
      </c>
    </row>
    <row r="497" spans="1:33" ht="25.5" customHeight="1">
      <c r="A497" s="54" t="s">
        <v>16307</v>
      </c>
      <c r="B497" s="54" t="s">
        <v>202</v>
      </c>
      <c r="C497" s="55">
        <v>46062</v>
      </c>
      <c r="D497" s="54" t="s">
        <v>17368</v>
      </c>
      <c r="E497" s="55">
        <f>IFERROR(VLOOKUP(AG497,Sheet3!B:F,5,0),Table1[[#This Row],[Ngày hạch toán]])</f>
        <v>46062</v>
      </c>
      <c r="F497" s="54" t="s">
        <v>19384</v>
      </c>
      <c r="G497" s="54" t="s">
        <v>17369</v>
      </c>
      <c r="H497" s="56">
        <v>7699880</v>
      </c>
      <c r="I497" s="63">
        <v>0</v>
      </c>
      <c r="J497" s="56">
        <v>615990</v>
      </c>
      <c r="K497" s="65">
        <v>8315870</v>
      </c>
      <c r="L497" s="64" t="s">
        <v>17236</v>
      </c>
      <c r="M497" s="6">
        <f>IFERROR(VLOOKUP(Table13[[#This Row],[Số hóa đơn]],'Chi tiết tt Mega gửi'!K:L,2,0),"")</f>
        <v>46105</v>
      </c>
      <c r="O497" s="32">
        <f>IF(Table13[[#This Row],[Phân loại]]="Tồn đầu kỳ",Table13[[#This Row],[Tổng giá trị]],0)</f>
        <v>0</v>
      </c>
      <c r="P497" s="7">
        <f>IF(Table13[[#This Row],[Số còn phải thu ĐK]]&lt;&gt;0,0,IF(Table13[[#This Row],[Phân loại]]="Bán hàng",Table13[[#This Row],[Tổng giá trị]],-Table13[[#This Row],[Tổng giá trị]]))</f>
        <v>8315870</v>
      </c>
      <c r="Q497" s="32">
        <f t="shared" si="59"/>
        <v>8315870</v>
      </c>
      <c r="R497" s="7">
        <f>Table13[[#This Row],[Số còn phải thu ĐK]]+Table13[[#This Row],[Giá Trị HD sau CK]]-Table13[[#This Row],[Số tiền đã thu]]</f>
        <v>0</v>
      </c>
      <c r="S497" s="6">
        <f>IF(Table13[[#This Row],[Ngày hóa đơn]]&lt;&gt;"",Table13[[#This Row],[Ngày hóa đơn]],IF(Table13[[#This Row],[Ngày hạch toán]]&lt;&gt;"",Table13[[#This Row],[Ngày hạch toán]],""))</f>
        <v>46062</v>
      </c>
      <c r="T497" s="7"/>
      <c r="U497" s="6">
        <f>IF(Table13[[#This Row],[Ngày tính CN]]="","",S497+T497)</f>
        <v>46062</v>
      </c>
      <c r="V497" s="32">
        <f ca="1">IF(Table13[[#This Row],[Hạn thanh toán]]="","",IF((U497-NOW())&lt;0,0,(U497-NOW())))</f>
        <v>0</v>
      </c>
      <c r="W497" s="32"/>
      <c r="X497" s="32" t="str">
        <f t="shared" ca="1" si="60"/>
        <v/>
      </c>
      <c r="Y497" s="2" t="str">
        <f t="shared" si="61"/>
        <v>Đã thanh toán</v>
      </c>
      <c r="Z497" s="42">
        <f t="shared" si="62"/>
        <v>46062</v>
      </c>
      <c r="AA497" s="42">
        <f t="shared" si="63"/>
        <v>46105</v>
      </c>
      <c r="AD497" s="2" t="str">
        <f>VLOOKUP($A497,MA_KH!$A:$Q,MA_KH!O$1,0)</f>
        <v>MEGA</v>
      </c>
      <c r="AE497" s="2" t="str">
        <f>VLOOKUP($A497,MA_KH!$A:$Q,MA_KH!P$1,0)</f>
        <v>CÔNG TY TNHH MM MEGA MARKET (VIỆT NAM)</v>
      </c>
      <c r="AG497" s="122" t="str">
        <f>Table13[[#This Row],[Số hóa đơn]]&amp;Table13[[#This Row],[Tổng giá trị]]</f>
        <v>000121738315870</v>
      </c>
    </row>
    <row r="498" spans="1:33" ht="25.5" customHeight="1">
      <c r="A498" s="54" t="s">
        <v>16289</v>
      </c>
      <c r="B498" s="54" t="s">
        <v>296</v>
      </c>
      <c r="C498" s="55">
        <v>46062</v>
      </c>
      <c r="D498" s="54" t="s">
        <v>17370</v>
      </c>
      <c r="E498" s="55">
        <f>IFERROR(VLOOKUP(AG498,Sheet3!B:F,5,0),Table1[[#This Row],[Ngày hạch toán]])</f>
        <v>46062</v>
      </c>
      <c r="F498" s="54" t="s">
        <v>19385</v>
      </c>
      <c r="G498" s="54" t="s">
        <v>17371</v>
      </c>
      <c r="H498" s="56">
        <v>5941500</v>
      </c>
      <c r="I498" s="63">
        <v>0</v>
      </c>
      <c r="J498" s="56">
        <v>475320</v>
      </c>
      <c r="K498" s="65">
        <v>6416820</v>
      </c>
      <c r="L498" s="64" t="s">
        <v>17236</v>
      </c>
      <c r="M498" s="6">
        <f>IFERROR(VLOOKUP(Table13[[#This Row],[Số hóa đơn]],'Chi tiết tt Mega gửi'!K:L,2,0),"")</f>
        <v>46105</v>
      </c>
      <c r="O498" s="32">
        <f>IF(Table13[[#This Row],[Phân loại]]="Tồn đầu kỳ",Table13[[#This Row],[Tổng giá trị]],0)</f>
        <v>0</v>
      </c>
      <c r="P498" s="7">
        <f>IF(Table13[[#This Row],[Số còn phải thu ĐK]]&lt;&gt;0,0,IF(Table13[[#This Row],[Phân loại]]="Bán hàng",Table13[[#This Row],[Tổng giá trị]],-Table13[[#This Row],[Tổng giá trị]]))</f>
        <v>6416820</v>
      </c>
      <c r="Q498" s="32">
        <f t="shared" si="59"/>
        <v>6416820</v>
      </c>
      <c r="R498" s="7">
        <f>Table13[[#This Row],[Số còn phải thu ĐK]]+Table13[[#This Row],[Giá Trị HD sau CK]]-Table13[[#This Row],[Số tiền đã thu]]</f>
        <v>0</v>
      </c>
      <c r="S498" s="6">
        <f>IF(Table13[[#This Row],[Ngày hóa đơn]]&lt;&gt;"",Table13[[#This Row],[Ngày hóa đơn]],IF(Table13[[#This Row],[Ngày hạch toán]]&lt;&gt;"",Table13[[#This Row],[Ngày hạch toán]],""))</f>
        <v>46062</v>
      </c>
      <c r="T498" s="7"/>
      <c r="U498" s="6">
        <f>IF(Table13[[#This Row],[Ngày tính CN]]="","",S498+T498)</f>
        <v>46062</v>
      </c>
      <c r="V498" s="32">
        <f ca="1">IF(Table13[[#This Row],[Hạn thanh toán]]="","",IF((U498-NOW())&lt;0,0,(U498-NOW())))</f>
        <v>0</v>
      </c>
      <c r="W498" s="32"/>
      <c r="X498" s="32" t="str">
        <f t="shared" ca="1" si="60"/>
        <v/>
      </c>
      <c r="Y498" s="2" t="str">
        <f t="shared" si="61"/>
        <v>Đã thanh toán</v>
      </c>
      <c r="Z498" s="42">
        <f t="shared" si="62"/>
        <v>46062</v>
      </c>
      <c r="AA498" s="42">
        <f t="shared" si="63"/>
        <v>46105</v>
      </c>
      <c r="AD498" s="2" t="str">
        <f>VLOOKUP($A498,MA_KH!$A:$Q,MA_KH!O$1,0)</f>
        <v>MEGA</v>
      </c>
      <c r="AE498" s="2" t="str">
        <f>VLOOKUP($A498,MA_KH!$A:$Q,MA_KH!P$1,0)</f>
        <v>CÔNG TY TNHH MM MEGA MARKET (VIỆT NAM)</v>
      </c>
      <c r="AG498" s="122" t="str">
        <f>Table13[[#This Row],[Số hóa đơn]]&amp;Table13[[#This Row],[Tổng giá trị]]</f>
        <v>000121746416820</v>
      </c>
    </row>
    <row r="499" spans="1:33" ht="25.5" customHeight="1">
      <c r="A499" s="54" t="s">
        <v>16303</v>
      </c>
      <c r="B499" s="54" t="s">
        <v>102</v>
      </c>
      <c r="C499" s="55">
        <v>46062</v>
      </c>
      <c r="D499" s="54" t="s">
        <v>17372</v>
      </c>
      <c r="E499" s="55">
        <f>IFERROR(VLOOKUP(AG499,Sheet3!B:F,5,0),Table1[[#This Row],[Ngày hạch toán]])</f>
        <v>46062</v>
      </c>
      <c r="F499" s="54" t="s">
        <v>19386</v>
      </c>
      <c r="G499" s="54" t="s">
        <v>17373</v>
      </c>
      <c r="H499" s="56">
        <v>12206370</v>
      </c>
      <c r="I499" s="63">
        <v>0</v>
      </c>
      <c r="J499" s="56">
        <v>976510</v>
      </c>
      <c r="K499" s="65">
        <v>13182880</v>
      </c>
      <c r="L499" s="64" t="s">
        <v>17236</v>
      </c>
      <c r="M499" s="6">
        <f>IFERROR(VLOOKUP(Table13[[#This Row],[Số hóa đơn]],'Chi tiết tt Mega gửi'!K:L,2,0),"")</f>
        <v>46105</v>
      </c>
      <c r="O499" s="32">
        <f>IF(Table13[[#This Row],[Phân loại]]="Tồn đầu kỳ",Table13[[#This Row],[Tổng giá trị]],0)</f>
        <v>0</v>
      </c>
      <c r="P499" s="7">
        <f>IF(Table13[[#This Row],[Số còn phải thu ĐK]]&lt;&gt;0,0,IF(Table13[[#This Row],[Phân loại]]="Bán hàng",Table13[[#This Row],[Tổng giá trị]],-Table13[[#This Row],[Tổng giá trị]]))</f>
        <v>13182880</v>
      </c>
      <c r="Q499" s="32">
        <f t="shared" si="59"/>
        <v>13182880</v>
      </c>
      <c r="R499" s="7">
        <f>Table13[[#This Row],[Số còn phải thu ĐK]]+Table13[[#This Row],[Giá Trị HD sau CK]]-Table13[[#This Row],[Số tiền đã thu]]</f>
        <v>0</v>
      </c>
      <c r="S499" s="6">
        <f>IF(Table13[[#This Row],[Ngày hóa đơn]]&lt;&gt;"",Table13[[#This Row],[Ngày hóa đơn]],IF(Table13[[#This Row],[Ngày hạch toán]]&lt;&gt;"",Table13[[#This Row],[Ngày hạch toán]],""))</f>
        <v>46062</v>
      </c>
      <c r="T499" s="7"/>
      <c r="U499" s="6">
        <f>IF(Table13[[#This Row],[Ngày tính CN]]="","",S499+T499)</f>
        <v>46062</v>
      </c>
      <c r="V499" s="32">
        <f ca="1">IF(Table13[[#This Row],[Hạn thanh toán]]="","",IF((U499-NOW())&lt;0,0,(U499-NOW())))</f>
        <v>0</v>
      </c>
      <c r="W499" s="32"/>
      <c r="X499" s="32" t="str">
        <f t="shared" ca="1" si="60"/>
        <v/>
      </c>
      <c r="Y499" s="2" t="str">
        <f t="shared" si="61"/>
        <v>Đã thanh toán</v>
      </c>
      <c r="Z499" s="42">
        <f t="shared" si="62"/>
        <v>46062</v>
      </c>
      <c r="AA499" s="42">
        <f t="shared" si="63"/>
        <v>46105</v>
      </c>
      <c r="AD499" s="2" t="str">
        <f>VLOOKUP($A499,MA_KH!$A:$Q,MA_KH!O$1,0)</f>
        <v>MEGA</v>
      </c>
      <c r="AE499" s="2" t="str">
        <f>VLOOKUP($A499,MA_KH!$A:$Q,MA_KH!P$1,0)</f>
        <v>CÔNG TY TNHH MM MEGA MARKET (VIỆT NAM)</v>
      </c>
      <c r="AG499" s="122" t="str">
        <f>Table13[[#This Row],[Số hóa đơn]]&amp;Table13[[#This Row],[Tổng giá trị]]</f>
        <v>0001206513182880</v>
      </c>
    </row>
    <row r="500" spans="1:33" ht="25.5" customHeight="1">
      <c r="A500" s="54" t="s">
        <v>16303</v>
      </c>
      <c r="B500" s="54" t="s">
        <v>102</v>
      </c>
      <c r="C500" s="55">
        <v>46062</v>
      </c>
      <c r="D500" s="54" t="s">
        <v>17374</v>
      </c>
      <c r="E500" s="55">
        <f>IFERROR(VLOOKUP(AG500,Sheet3!B:F,5,0),Table1[[#This Row],[Ngày hạch toán]])</f>
        <v>46062</v>
      </c>
      <c r="F500" s="54" t="s">
        <v>19387</v>
      </c>
      <c r="G500" s="54" t="s">
        <v>17375</v>
      </c>
      <c r="H500" s="56">
        <v>61054060</v>
      </c>
      <c r="I500" s="63">
        <v>0</v>
      </c>
      <c r="J500" s="56">
        <v>4884325</v>
      </c>
      <c r="K500" s="65">
        <v>65938385</v>
      </c>
      <c r="L500" s="64" t="s">
        <v>17236</v>
      </c>
      <c r="M500" s="6">
        <f>IFERROR(VLOOKUP(Table13[[#This Row],[Số hóa đơn]],'Chi tiết tt Mega gửi'!K:L,2,0),"")</f>
        <v>46105</v>
      </c>
      <c r="O500" s="32">
        <f>IF(Table13[[#This Row],[Phân loại]]="Tồn đầu kỳ",Table13[[#This Row],[Tổng giá trị]],0)</f>
        <v>0</v>
      </c>
      <c r="P500" s="7">
        <f>IF(Table13[[#This Row],[Số còn phải thu ĐK]]&lt;&gt;0,0,IF(Table13[[#This Row],[Phân loại]]="Bán hàng",Table13[[#This Row],[Tổng giá trị]],-Table13[[#This Row],[Tổng giá trị]]))</f>
        <v>65938385</v>
      </c>
      <c r="Q500" s="32">
        <f t="shared" si="59"/>
        <v>65938385</v>
      </c>
      <c r="R500" s="7">
        <f>Table13[[#This Row],[Số còn phải thu ĐK]]+Table13[[#This Row],[Giá Trị HD sau CK]]-Table13[[#This Row],[Số tiền đã thu]]</f>
        <v>0</v>
      </c>
      <c r="S500" s="6">
        <f>IF(Table13[[#This Row],[Ngày hóa đơn]]&lt;&gt;"",Table13[[#This Row],[Ngày hóa đơn]],IF(Table13[[#This Row],[Ngày hạch toán]]&lt;&gt;"",Table13[[#This Row],[Ngày hạch toán]],""))</f>
        <v>46062</v>
      </c>
      <c r="T500" s="7"/>
      <c r="U500" s="6">
        <f>IF(Table13[[#This Row],[Ngày tính CN]]="","",S500+T500)</f>
        <v>46062</v>
      </c>
      <c r="V500" s="32">
        <f ca="1">IF(Table13[[#This Row],[Hạn thanh toán]]="","",IF((U500-NOW())&lt;0,0,(U500-NOW())))</f>
        <v>0</v>
      </c>
      <c r="W500" s="32"/>
      <c r="X500" s="32" t="str">
        <f t="shared" ca="1" si="60"/>
        <v/>
      </c>
      <c r="Y500" s="2" t="str">
        <f t="shared" si="61"/>
        <v>Đã thanh toán</v>
      </c>
      <c r="Z500" s="42">
        <f t="shared" si="62"/>
        <v>46062</v>
      </c>
      <c r="AA500" s="42">
        <f t="shared" si="63"/>
        <v>46105</v>
      </c>
      <c r="AD500" s="2" t="str">
        <f>VLOOKUP($A500,MA_KH!$A:$Q,MA_KH!O$1,0)</f>
        <v>MEGA</v>
      </c>
      <c r="AE500" s="2" t="str">
        <f>VLOOKUP($A500,MA_KH!$A:$Q,MA_KH!P$1,0)</f>
        <v>CÔNG TY TNHH MM MEGA MARKET (VIỆT NAM)</v>
      </c>
      <c r="AG500" s="122" t="str">
        <f>Table13[[#This Row],[Số hóa đơn]]&amp;Table13[[#This Row],[Tổng giá trị]]</f>
        <v>0001206665938385</v>
      </c>
    </row>
    <row r="501" spans="1:33" ht="25.5" customHeight="1">
      <c r="A501" s="54" t="s">
        <v>16299</v>
      </c>
      <c r="B501" s="54" t="s">
        <v>190</v>
      </c>
      <c r="C501" s="55">
        <v>46063</v>
      </c>
      <c r="D501" s="54" t="s">
        <v>17376</v>
      </c>
      <c r="E501" s="55">
        <f>IFERROR(VLOOKUP(AG501,Sheet3!B:F,5,0),Table1[[#This Row],[Ngày hạch toán]])</f>
        <v>46063</v>
      </c>
      <c r="F501" s="54" t="s">
        <v>19388</v>
      </c>
      <c r="G501" s="54" t="s">
        <v>17377</v>
      </c>
      <c r="H501" s="56">
        <v>4743250</v>
      </c>
      <c r="I501" s="63">
        <v>0</v>
      </c>
      <c r="J501" s="56">
        <v>379460</v>
      </c>
      <c r="K501" s="65">
        <v>5122710</v>
      </c>
      <c r="L501" s="64" t="s">
        <v>17236</v>
      </c>
      <c r="M501" s="6">
        <f>IFERROR(VLOOKUP(Table13[[#This Row],[Số hóa đơn]],'Chi tiết tt Mega gửi'!K:L,2,0),"")</f>
        <v>46105</v>
      </c>
      <c r="O501" s="32">
        <f>IF(Table13[[#This Row],[Phân loại]]="Tồn đầu kỳ",Table13[[#This Row],[Tổng giá trị]],0)</f>
        <v>0</v>
      </c>
      <c r="P501" s="7">
        <f>IF(Table13[[#This Row],[Số còn phải thu ĐK]]&lt;&gt;0,0,IF(Table13[[#This Row],[Phân loại]]="Bán hàng",Table13[[#This Row],[Tổng giá trị]],-Table13[[#This Row],[Tổng giá trị]]))</f>
        <v>5122710</v>
      </c>
      <c r="Q501" s="32">
        <f t="shared" si="59"/>
        <v>5122710</v>
      </c>
      <c r="R501" s="7">
        <f>Table13[[#This Row],[Số còn phải thu ĐK]]+Table13[[#This Row],[Giá Trị HD sau CK]]-Table13[[#This Row],[Số tiền đã thu]]</f>
        <v>0</v>
      </c>
      <c r="S501" s="6">
        <f>IF(Table13[[#This Row],[Ngày hóa đơn]]&lt;&gt;"",Table13[[#This Row],[Ngày hóa đơn]],IF(Table13[[#This Row],[Ngày hạch toán]]&lt;&gt;"",Table13[[#This Row],[Ngày hạch toán]],""))</f>
        <v>46063</v>
      </c>
      <c r="T501" s="7"/>
      <c r="U501" s="6">
        <f>IF(Table13[[#This Row],[Ngày tính CN]]="","",S501+T501)</f>
        <v>46063</v>
      </c>
      <c r="V501" s="32">
        <f ca="1">IF(Table13[[#This Row],[Hạn thanh toán]]="","",IF((U501-NOW())&lt;0,0,(U501-NOW())))</f>
        <v>0</v>
      </c>
      <c r="W501" s="32"/>
      <c r="X501" s="32" t="str">
        <f t="shared" ca="1" si="60"/>
        <v/>
      </c>
      <c r="Y501" s="2" t="str">
        <f t="shared" si="61"/>
        <v>Đã thanh toán</v>
      </c>
      <c r="Z501" s="42">
        <f t="shared" si="62"/>
        <v>46063</v>
      </c>
      <c r="AA501" s="42">
        <f t="shared" si="63"/>
        <v>46105</v>
      </c>
      <c r="AD501" s="2" t="str">
        <f>VLOOKUP($A501,MA_KH!$A:$Q,MA_KH!O$1,0)</f>
        <v>MEGA</v>
      </c>
      <c r="AE501" s="2" t="str">
        <f>VLOOKUP($A501,MA_KH!$A:$Q,MA_KH!P$1,0)</f>
        <v>CÔNG TY TNHH MM MEGA MARKET (VIỆT NAM)</v>
      </c>
      <c r="AG501" s="122" t="str">
        <f>Table13[[#This Row],[Số hóa đơn]]&amp;Table13[[#This Row],[Tổng giá trị]]</f>
        <v>000121755122710</v>
      </c>
    </row>
    <row r="502" spans="1:33" ht="25.5" customHeight="1">
      <c r="A502" s="54" t="s">
        <v>16299</v>
      </c>
      <c r="B502" s="54" t="s">
        <v>190</v>
      </c>
      <c r="C502" s="55">
        <v>46063</v>
      </c>
      <c r="D502" s="54" t="s">
        <v>17378</v>
      </c>
      <c r="E502" s="55">
        <f>IFERROR(VLOOKUP(AG502,Sheet3!B:F,5,0),Table1[[#This Row],[Ngày hạch toán]])</f>
        <v>46063</v>
      </c>
      <c r="F502" s="54" t="s">
        <v>19389</v>
      </c>
      <c r="G502" s="54" t="s">
        <v>17379</v>
      </c>
      <c r="H502" s="56">
        <v>54408380</v>
      </c>
      <c r="I502" s="63">
        <v>0</v>
      </c>
      <c r="J502" s="56">
        <v>4352670</v>
      </c>
      <c r="K502" s="65">
        <v>58761050</v>
      </c>
      <c r="L502" s="64" t="s">
        <v>17236</v>
      </c>
      <c r="M502" s="6">
        <f>IFERROR(VLOOKUP(Table13[[#This Row],[Số hóa đơn]],'Chi tiết tt Mega gửi'!K:L,2,0),"")</f>
        <v>46105</v>
      </c>
      <c r="O502" s="32">
        <f>IF(Table13[[#This Row],[Phân loại]]="Tồn đầu kỳ",Table13[[#This Row],[Tổng giá trị]],0)</f>
        <v>0</v>
      </c>
      <c r="P502" s="7">
        <f>IF(Table13[[#This Row],[Số còn phải thu ĐK]]&lt;&gt;0,0,IF(Table13[[#This Row],[Phân loại]]="Bán hàng",Table13[[#This Row],[Tổng giá trị]],-Table13[[#This Row],[Tổng giá trị]]))</f>
        <v>58761050</v>
      </c>
      <c r="Q502" s="32">
        <f t="shared" ref="Q502:Q565" si="64">IF(M502&lt;&gt;"",IF(O502&lt;&gt;0,O502,P502),0)</f>
        <v>58761050</v>
      </c>
      <c r="R502" s="7">
        <f>Table13[[#This Row],[Số còn phải thu ĐK]]+Table13[[#This Row],[Giá Trị HD sau CK]]-Table13[[#This Row],[Số tiền đã thu]]</f>
        <v>0</v>
      </c>
      <c r="S502" s="6">
        <f>IF(Table13[[#This Row],[Ngày hóa đơn]]&lt;&gt;"",Table13[[#This Row],[Ngày hóa đơn]],IF(Table13[[#This Row],[Ngày hạch toán]]&lt;&gt;"",Table13[[#This Row],[Ngày hạch toán]],""))</f>
        <v>46063</v>
      </c>
      <c r="T502" s="7"/>
      <c r="U502" s="6">
        <f>IF(Table13[[#This Row],[Ngày tính CN]]="","",S502+T502)</f>
        <v>46063</v>
      </c>
      <c r="V502" s="32">
        <f ca="1">IF(Table13[[#This Row],[Hạn thanh toán]]="","",IF((U502-NOW())&lt;0,0,(U502-NOW())))</f>
        <v>0</v>
      </c>
      <c r="W502" s="32"/>
      <c r="X502" s="32" t="str">
        <f t="shared" ref="X502:X565" ca="1" si="65">IF(OR(U502="",R502=0),"",IF((U502-NOW())&lt;0,-(U502-NOW()),0))</f>
        <v/>
      </c>
      <c r="Y502" s="2" t="str">
        <f t="shared" ref="Y502:Y565" si="66">IF(R502=0,"Đã thanh toán",IF(X502="","",IF(X502&lt;=0,"Chưa đến hạn thanh toán",IF(X502&lt;=30,"Nợ quá hạn 30 ngày",IF(X502&lt;=60,"Nợ quá hạn từ 30 ngày đến 60 ngày",IF(X502&lt;=90,"Nợ quá hạn từ 60 ngày đến 90 ngày",IF(X502&lt;=120,"Nợ quá hạn từ 90 ngày đến 120 ngày","Nợ quá hạn hơn 120 ngày có khả năng mất thanh toán")))))))</f>
        <v>Đã thanh toán</v>
      </c>
      <c r="Z502" s="42">
        <f t="shared" si="62"/>
        <v>46063</v>
      </c>
      <c r="AA502" s="42">
        <f t="shared" si="63"/>
        <v>46105</v>
      </c>
      <c r="AD502" s="2" t="str">
        <f>VLOOKUP($A502,MA_KH!$A:$Q,MA_KH!O$1,0)</f>
        <v>MEGA</v>
      </c>
      <c r="AE502" s="2" t="str">
        <f>VLOOKUP($A502,MA_KH!$A:$Q,MA_KH!P$1,0)</f>
        <v>CÔNG TY TNHH MM MEGA MARKET (VIỆT NAM)</v>
      </c>
      <c r="AG502" s="122" t="str">
        <f>Table13[[#This Row],[Số hóa đơn]]&amp;Table13[[#This Row],[Tổng giá trị]]</f>
        <v>0001217658761050</v>
      </c>
    </row>
    <row r="503" spans="1:33" ht="25.5" customHeight="1">
      <c r="A503" s="54" t="s">
        <v>16299</v>
      </c>
      <c r="B503" s="54" t="s">
        <v>190</v>
      </c>
      <c r="C503" s="55">
        <v>46063</v>
      </c>
      <c r="D503" s="54" t="s">
        <v>17380</v>
      </c>
      <c r="E503" s="55">
        <f>IFERROR(VLOOKUP(AG503,Sheet3!B:F,5,0),Table1[[#This Row],[Ngày hạch toán]])</f>
        <v>46063</v>
      </c>
      <c r="F503" s="54" t="s">
        <v>19390</v>
      </c>
      <c r="G503" s="54" t="s">
        <v>17381</v>
      </c>
      <c r="H503" s="56">
        <v>73172730</v>
      </c>
      <c r="I503" s="63">
        <v>0</v>
      </c>
      <c r="J503" s="56">
        <v>5853818</v>
      </c>
      <c r="K503" s="65">
        <v>79026548</v>
      </c>
      <c r="L503" s="64" t="s">
        <v>17236</v>
      </c>
      <c r="M503" s="6">
        <f>IFERROR(VLOOKUP(Table13[[#This Row],[Số hóa đơn]],'Chi tiết tt Mega gửi'!K:L,2,0),"")</f>
        <v>46105</v>
      </c>
      <c r="O503" s="32">
        <f>IF(Table13[[#This Row],[Phân loại]]="Tồn đầu kỳ",Table13[[#This Row],[Tổng giá trị]],0)</f>
        <v>0</v>
      </c>
      <c r="P503" s="7">
        <f>IF(Table13[[#This Row],[Số còn phải thu ĐK]]&lt;&gt;0,0,IF(Table13[[#This Row],[Phân loại]]="Bán hàng",Table13[[#This Row],[Tổng giá trị]],-Table13[[#This Row],[Tổng giá trị]]))</f>
        <v>79026548</v>
      </c>
      <c r="Q503" s="32">
        <f t="shared" si="64"/>
        <v>79026548</v>
      </c>
      <c r="R503" s="7">
        <f>Table13[[#This Row],[Số còn phải thu ĐK]]+Table13[[#This Row],[Giá Trị HD sau CK]]-Table13[[#This Row],[Số tiền đã thu]]</f>
        <v>0</v>
      </c>
      <c r="S503" s="6">
        <f>IF(Table13[[#This Row],[Ngày hóa đơn]]&lt;&gt;"",Table13[[#This Row],[Ngày hóa đơn]],IF(Table13[[#This Row],[Ngày hạch toán]]&lt;&gt;"",Table13[[#This Row],[Ngày hạch toán]],""))</f>
        <v>46063</v>
      </c>
      <c r="T503" s="7"/>
      <c r="U503" s="6">
        <f>IF(Table13[[#This Row],[Ngày tính CN]]="","",S503+T503)</f>
        <v>46063</v>
      </c>
      <c r="V503" s="32">
        <f ca="1">IF(Table13[[#This Row],[Hạn thanh toán]]="","",IF((U503-NOW())&lt;0,0,(U503-NOW())))</f>
        <v>0</v>
      </c>
      <c r="W503" s="32"/>
      <c r="X503" s="32" t="str">
        <f t="shared" ca="1" si="65"/>
        <v/>
      </c>
      <c r="Y503" s="2" t="str">
        <f t="shared" si="66"/>
        <v>Đã thanh toán</v>
      </c>
      <c r="Z503" s="42">
        <f t="shared" si="62"/>
        <v>46063</v>
      </c>
      <c r="AA503" s="42">
        <f t="shared" si="63"/>
        <v>46105</v>
      </c>
      <c r="AD503" s="2" t="str">
        <f>VLOOKUP($A503,MA_KH!$A:$Q,MA_KH!O$1,0)</f>
        <v>MEGA</v>
      </c>
      <c r="AE503" s="2" t="str">
        <f>VLOOKUP($A503,MA_KH!$A:$Q,MA_KH!P$1,0)</f>
        <v>CÔNG TY TNHH MM MEGA MARKET (VIỆT NAM)</v>
      </c>
      <c r="AG503" s="122" t="str">
        <f>Table13[[#This Row],[Số hóa đơn]]&amp;Table13[[#This Row],[Tổng giá trị]]</f>
        <v>0001217779026548</v>
      </c>
    </row>
    <row r="504" spans="1:33" ht="25.5" customHeight="1">
      <c r="A504" s="54" t="s">
        <v>16299</v>
      </c>
      <c r="B504" s="54" t="s">
        <v>190</v>
      </c>
      <c r="C504" s="55">
        <v>46063</v>
      </c>
      <c r="D504" s="54" t="s">
        <v>17382</v>
      </c>
      <c r="E504" s="55">
        <f>IFERROR(VLOOKUP(AG504,Sheet3!B:F,5,0),Table1[[#This Row],[Ngày hạch toán]])</f>
        <v>46063</v>
      </c>
      <c r="F504" s="54" t="s">
        <v>19391</v>
      </c>
      <c r="G504" s="54" t="s">
        <v>17383</v>
      </c>
      <c r="H504" s="56">
        <v>9486500</v>
      </c>
      <c r="I504" s="63">
        <v>0</v>
      </c>
      <c r="J504" s="56">
        <v>758920</v>
      </c>
      <c r="K504" s="65">
        <v>10245420</v>
      </c>
      <c r="L504" s="64" t="s">
        <v>17236</v>
      </c>
      <c r="M504" s="6">
        <f>IFERROR(VLOOKUP(Table13[[#This Row],[Số hóa đơn]],'Chi tiết tt Mega gửi'!K:L,2,0),"")</f>
        <v>46105</v>
      </c>
      <c r="O504" s="32">
        <f>IF(Table13[[#This Row],[Phân loại]]="Tồn đầu kỳ",Table13[[#This Row],[Tổng giá trị]],0)</f>
        <v>0</v>
      </c>
      <c r="P504" s="7">
        <f>IF(Table13[[#This Row],[Số còn phải thu ĐK]]&lt;&gt;0,0,IF(Table13[[#This Row],[Phân loại]]="Bán hàng",Table13[[#This Row],[Tổng giá trị]],-Table13[[#This Row],[Tổng giá trị]]))</f>
        <v>10245420</v>
      </c>
      <c r="Q504" s="32">
        <f t="shared" si="64"/>
        <v>10245420</v>
      </c>
      <c r="R504" s="7">
        <f>Table13[[#This Row],[Số còn phải thu ĐK]]+Table13[[#This Row],[Giá Trị HD sau CK]]-Table13[[#This Row],[Số tiền đã thu]]</f>
        <v>0</v>
      </c>
      <c r="S504" s="6">
        <f>IF(Table13[[#This Row],[Ngày hóa đơn]]&lt;&gt;"",Table13[[#This Row],[Ngày hóa đơn]],IF(Table13[[#This Row],[Ngày hạch toán]]&lt;&gt;"",Table13[[#This Row],[Ngày hạch toán]],""))</f>
        <v>46063</v>
      </c>
      <c r="T504" s="7"/>
      <c r="U504" s="6">
        <f>IF(Table13[[#This Row],[Ngày tính CN]]="","",S504+T504)</f>
        <v>46063</v>
      </c>
      <c r="V504" s="32">
        <f ca="1">IF(Table13[[#This Row],[Hạn thanh toán]]="","",IF((U504-NOW())&lt;0,0,(U504-NOW())))</f>
        <v>0</v>
      </c>
      <c r="W504" s="32"/>
      <c r="X504" s="32" t="str">
        <f t="shared" ca="1" si="65"/>
        <v/>
      </c>
      <c r="Y504" s="2" t="str">
        <f t="shared" si="66"/>
        <v>Đã thanh toán</v>
      </c>
      <c r="Z504" s="42">
        <f t="shared" si="62"/>
        <v>46063</v>
      </c>
      <c r="AA504" s="42">
        <f t="shared" si="63"/>
        <v>46105</v>
      </c>
      <c r="AD504" s="2" t="str">
        <f>VLOOKUP($A504,MA_KH!$A:$Q,MA_KH!O$1,0)</f>
        <v>MEGA</v>
      </c>
      <c r="AE504" s="2" t="str">
        <f>VLOOKUP($A504,MA_KH!$A:$Q,MA_KH!P$1,0)</f>
        <v>CÔNG TY TNHH MM MEGA MARKET (VIỆT NAM)</v>
      </c>
      <c r="AG504" s="122" t="str">
        <f>Table13[[#This Row],[Số hóa đơn]]&amp;Table13[[#This Row],[Tổng giá trị]]</f>
        <v>0001217810245420</v>
      </c>
    </row>
    <row r="505" spans="1:33" ht="25.5" customHeight="1">
      <c r="A505" s="54" t="s">
        <v>16303</v>
      </c>
      <c r="B505" s="54" t="s">
        <v>102</v>
      </c>
      <c r="C505" s="55">
        <v>46063</v>
      </c>
      <c r="D505" s="54" t="s">
        <v>17384</v>
      </c>
      <c r="E505" s="55">
        <f>IFERROR(VLOOKUP(AG505,Sheet3!B:F,5,0),Table1[[#This Row],[Ngày hạch toán]])</f>
        <v>46063</v>
      </c>
      <c r="F505" s="54" t="s">
        <v>19392</v>
      </c>
      <c r="G505" s="54" t="s">
        <v>17385</v>
      </c>
      <c r="H505" s="56">
        <v>4743250</v>
      </c>
      <c r="I505" s="63">
        <v>0</v>
      </c>
      <c r="J505" s="56">
        <v>379460</v>
      </c>
      <c r="K505" s="65">
        <v>5122710</v>
      </c>
      <c r="L505" s="64" t="s">
        <v>17236</v>
      </c>
      <c r="M505" s="6">
        <f>IFERROR(VLOOKUP(Table13[[#This Row],[Số hóa đơn]],'Chi tiết tt Mega gửi'!K:L,2,0),"")</f>
        <v>46105</v>
      </c>
      <c r="O505" s="32">
        <f>IF(Table13[[#This Row],[Phân loại]]="Tồn đầu kỳ",Table13[[#This Row],[Tổng giá trị]],0)</f>
        <v>0</v>
      </c>
      <c r="P505" s="7">
        <f>IF(Table13[[#This Row],[Số còn phải thu ĐK]]&lt;&gt;0,0,IF(Table13[[#This Row],[Phân loại]]="Bán hàng",Table13[[#This Row],[Tổng giá trị]],-Table13[[#This Row],[Tổng giá trị]]))</f>
        <v>5122710</v>
      </c>
      <c r="Q505" s="32">
        <f t="shared" si="64"/>
        <v>5122710</v>
      </c>
      <c r="R505" s="7">
        <f>Table13[[#This Row],[Số còn phải thu ĐK]]+Table13[[#This Row],[Giá Trị HD sau CK]]-Table13[[#This Row],[Số tiền đã thu]]</f>
        <v>0</v>
      </c>
      <c r="S505" s="6">
        <f>IF(Table13[[#This Row],[Ngày hóa đơn]]&lt;&gt;"",Table13[[#This Row],[Ngày hóa đơn]],IF(Table13[[#This Row],[Ngày hạch toán]]&lt;&gt;"",Table13[[#This Row],[Ngày hạch toán]],""))</f>
        <v>46063</v>
      </c>
      <c r="T505" s="7"/>
      <c r="U505" s="6">
        <f>IF(Table13[[#This Row],[Ngày tính CN]]="","",S505+T505)</f>
        <v>46063</v>
      </c>
      <c r="V505" s="32">
        <f ca="1">IF(Table13[[#This Row],[Hạn thanh toán]]="","",IF((U505-NOW())&lt;0,0,(U505-NOW())))</f>
        <v>0</v>
      </c>
      <c r="W505" s="32"/>
      <c r="X505" s="32" t="str">
        <f t="shared" ca="1" si="65"/>
        <v/>
      </c>
      <c r="Y505" s="2" t="str">
        <f t="shared" si="66"/>
        <v>Đã thanh toán</v>
      </c>
      <c r="Z505" s="42">
        <f t="shared" si="62"/>
        <v>46063</v>
      </c>
      <c r="AA505" s="42">
        <f t="shared" si="63"/>
        <v>46105</v>
      </c>
      <c r="AD505" s="2" t="str">
        <f>VLOOKUP($A505,MA_KH!$A:$Q,MA_KH!O$1,0)</f>
        <v>MEGA</v>
      </c>
      <c r="AE505" s="2" t="str">
        <f>VLOOKUP($A505,MA_KH!$A:$Q,MA_KH!P$1,0)</f>
        <v>CÔNG TY TNHH MM MEGA MARKET (VIỆT NAM)</v>
      </c>
      <c r="AG505" s="122" t="str">
        <f>Table13[[#This Row],[Số hóa đơn]]&amp;Table13[[#This Row],[Tổng giá trị]]</f>
        <v>000120675122710</v>
      </c>
    </row>
    <row r="506" spans="1:33" ht="25.5" customHeight="1">
      <c r="A506" s="54" t="s">
        <v>16303</v>
      </c>
      <c r="B506" s="54" t="s">
        <v>102</v>
      </c>
      <c r="C506" s="55">
        <v>46063</v>
      </c>
      <c r="D506" s="54" t="s">
        <v>17386</v>
      </c>
      <c r="E506" s="55">
        <f>IFERROR(VLOOKUP(AG506,Sheet3!B:F,5,0),Table1[[#This Row],[Ngày hạch toán]])</f>
        <v>46063</v>
      </c>
      <c r="F506" s="54" t="s">
        <v>19393</v>
      </c>
      <c r="G506" s="54" t="s">
        <v>17387</v>
      </c>
      <c r="H506" s="56">
        <v>10340590</v>
      </c>
      <c r="I506" s="63">
        <v>0</v>
      </c>
      <c r="J506" s="56">
        <v>827247</v>
      </c>
      <c r="K506" s="65">
        <v>11167837</v>
      </c>
      <c r="L506" s="64" t="s">
        <v>17236</v>
      </c>
      <c r="M506" s="6">
        <f>IFERROR(VLOOKUP(Table13[[#This Row],[Số hóa đơn]],'Chi tiết tt Mega gửi'!K:L,2,0),"")</f>
        <v>46105</v>
      </c>
      <c r="O506" s="32">
        <f>IF(Table13[[#This Row],[Phân loại]]="Tồn đầu kỳ",Table13[[#This Row],[Tổng giá trị]],0)</f>
        <v>0</v>
      </c>
      <c r="P506" s="7">
        <f>IF(Table13[[#This Row],[Số còn phải thu ĐK]]&lt;&gt;0,0,IF(Table13[[#This Row],[Phân loại]]="Bán hàng",Table13[[#This Row],[Tổng giá trị]],-Table13[[#This Row],[Tổng giá trị]]))</f>
        <v>11167837</v>
      </c>
      <c r="Q506" s="32">
        <f t="shared" si="64"/>
        <v>11167837</v>
      </c>
      <c r="R506" s="7">
        <f>Table13[[#This Row],[Số còn phải thu ĐK]]+Table13[[#This Row],[Giá Trị HD sau CK]]-Table13[[#This Row],[Số tiền đã thu]]</f>
        <v>0</v>
      </c>
      <c r="S506" s="6">
        <f>IF(Table13[[#This Row],[Ngày hóa đơn]]&lt;&gt;"",Table13[[#This Row],[Ngày hóa đơn]],IF(Table13[[#This Row],[Ngày hạch toán]]&lt;&gt;"",Table13[[#This Row],[Ngày hạch toán]],""))</f>
        <v>46063</v>
      </c>
      <c r="T506" s="7"/>
      <c r="U506" s="6">
        <f>IF(Table13[[#This Row],[Ngày tính CN]]="","",S506+T506)</f>
        <v>46063</v>
      </c>
      <c r="V506" s="32">
        <f ca="1">IF(Table13[[#This Row],[Hạn thanh toán]]="","",IF((U506-NOW())&lt;0,0,(U506-NOW())))</f>
        <v>0</v>
      </c>
      <c r="W506" s="32"/>
      <c r="X506" s="32" t="str">
        <f t="shared" ca="1" si="65"/>
        <v/>
      </c>
      <c r="Y506" s="2" t="str">
        <f t="shared" si="66"/>
        <v>Đã thanh toán</v>
      </c>
      <c r="Z506" s="42">
        <f t="shared" si="62"/>
        <v>46063</v>
      </c>
      <c r="AA506" s="42">
        <f t="shared" si="63"/>
        <v>46105</v>
      </c>
      <c r="AD506" s="2" t="str">
        <f>VLOOKUP($A506,MA_KH!$A:$Q,MA_KH!O$1,0)</f>
        <v>MEGA</v>
      </c>
      <c r="AE506" s="2" t="str">
        <f>VLOOKUP($A506,MA_KH!$A:$Q,MA_KH!P$1,0)</f>
        <v>CÔNG TY TNHH MM MEGA MARKET (VIỆT NAM)</v>
      </c>
      <c r="AG506" s="122" t="str">
        <f>Table13[[#This Row],[Số hóa đơn]]&amp;Table13[[#This Row],[Tổng giá trị]]</f>
        <v>0001206811167837</v>
      </c>
    </row>
    <row r="507" spans="1:33" s="112" customFormat="1" ht="25.5" customHeight="1">
      <c r="A507" s="103" t="s">
        <v>16303</v>
      </c>
      <c r="B507" s="103" t="s">
        <v>102</v>
      </c>
      <c r="C507" s="104">
        <v>46063</v>
      </c>
      <c r="D507" s="103" t="s">
        <v>17388</v>
      </c>
      <c r="E507" s="55">
        <f>IFERROR(VLOOKUP(AG507,Sheet3!B:F,5,0),Table1[[#This Row],[Ngày hạch toán]])</f>
        <v>46063</v>
      </c>
      <c r="F507" s="103" t="s">
        <v>19394</v>
      </c>
      <c r="G507" s="103" t="s">
        <v>17389</v>
      </c>
      <c r="H507" s="105">
        <v>11878250</v>
      </c>
      <c r="I507" s="106">
        <v>0</v>
      </c>
      <c r="J507" s="105">
        <v>950260</v>
      </c>
      <c r="K507" s="107">
        <v>12828510</v>
      </c>
      <c r="L507" s="108" t="s">
        <v>17236</v>
      </c>
      <c r="M507" s="109" t="str">
        <f>IFERROR(VLOOKUP(Table13[[#This Row],[Số hóa đơn]],'Chi tiết tt Mega gửi'!K:L,2,0),"")</f>
        <v/>
      </c>
      <c r="N507" s="110" t="s">
        <v>21113</v>
      </c>
      <c r="O507" s="111">
        <f>IF(Table13[[#This Row],[Phân loại]]="Tồn đầu kỳ",Table13[[#This Row],[Tổng giá trị]],0)</f>
        <v>0</v>
      </c>
      <c r="P507" s="110">
        <f>IF(Table13[[#This Row],[Số còn phải thu ĐK]]&lt;&gt;0,0,IF(Table13[[#This Row],[Phân loại]]="Bán hàng",Table13[[#This Row],[Tổng giá trị]],-Table13[[#This Row],[Tổng giá trị]]))</f>
        <v>12828510</v>
      </c>
      <c r="Q507" s="111">
        <f t="shared" si="64"/>
        <v>0</v>
      </c>
      <c r="R507" s="110">
        <f>Table13[[#This Row],[Số còn phải thu ĐK]]+Table13[[#This Row],[Giá Trị HD sau CK]]-Table13[[#This Row],[Số tiền đã thu]]</f>
        <v>12828510</v>
      </c>
      <c r="S507" s="109">
        <f>IF(Table13[[#This Row],[Ngày hóa đơn]]&lt;&gt;"",Table13[[#This Row],[Ngày hóa đơn]],IF(Table13[[#This Row],[Ngày hạch toán]]&lt;&gt;"",Table13[[#This Row],[Ngày hạch toán]],""))</f>
        <v>46063</v>
      </c>
      <c r="T507" s="110"/>
      <c r="U507" s="109">
        <f>IF(Table13[[#This Row],[Ngày tính CN]]="","",S507+T507)</f>
        <v>46063</v>
      </c>
      <c r="V507" s="111">
        <f ca="1">IF(Table13[[#This Row],[Hạn thanh toán]]="","",IF((U507-NOW())&lt;0,0,(U507-NOW())))</f>
        <v>0</v>
      </c>
      <c r="W507" s="111"/>
      <c r="X507" s="111">
        <f t="shared" ca="1" si="65"/>
        <v>164.96461631944112</v>
      </c>
      <c r="Y507" s="112" t="str">
        <f t="shared" ca="1" si="66"/>
        <v>Nợ quá hạn hơn 120 ngày có khả năng mất thanh toán</v>
      </c>
      <c r="Z507" s="113">
        <f t="shared" si="62"/>
        <v>46063</v>
      </c>
      <c r="AA507" s="113" t="str">
        <f t="shared" si="63"/>
        <v/>
      </c>
      <c r="AB507" s="110" t="s">
        <v>21113</v>
      </c>
      <c r="AD507" s="112" t="str">
        <f>VLOOKUP($A507,MA_KH!$A:$Q,MA_KH!O$1,0)</f>
        <v>MEGA</v>
      </c>
      <c r="AE507" s="112" t="str">
        <f>VLOOKUP($A507,MA_KH!$A:$Q,MA_KH!P$1,0)</f>
        <v>CÔNG TY TNHH MM MEGA MARKET (VIỆT NAM)</v>
      </c>
      <c r="AG507" s="122" t="str">
        <f>Table13[[#This Row],[Số hóa đơn]]&amp;Table13[[#This Row],[Tổng giá trị]]</f>
        <v>0001206912828510</v>
      </c>
    </row>
    <row r="508" spans="1:33" ht="25.5" customHeight="1">
      <c r="A508" s="54" t="s">
        <v>16303</v>
      </c>
      <c r="B508" s="54" t="s">
        <v>102</v>
      </c>
      <c r="C508" s="55">
        <v>46063</v>
      </c>
      <c r="D508" s="54" t="s">
        <v>17390</v>
      </c>
      <c r="E508" s="55">
        <f>IFERROR(VLOOKUP(AG508,Sheet3!B:F,5,0),Table1[[#This Row],[Ngày hạch toán]])</f>
        <v>46063</v>
      </c>
      <c r="F508" s="54" t="s">
        <v>19395</v>
      </c>
      <c r="G508" s="54" t="s">
        <v>17391</v>
      </c>
      <c r="H508" s="56">
        <v>12162930</v>
      </c>
      <c r="I508" s="63">
        <v>0</v>
      </c>
      <c r="J508" s="56">
        <v>973034</v>
      </c>
      <c r="K508" s="65">
        <v>13135964</v>
      </c>
      <c r="L508" s="64" t="s">
        <v>17236</v>
      </c>
      <c r="M508" s="6">
        <f>IFERROR(VLOOKUP(Table13[[#This Row],[Số hóa đơn]],'Chi tiết tt Mega gửi'!K:L,2,0),"")</f>
        <v>46105</v>
      </c>
      <c r="O508" s="32">
        <f>IF(Table13[[#This Row],[Phân loại]]="Tồn đầu kỳ",Table13[[#This Row],[Tổng giá trị]],0)</f>
        <v>0</v>
      </c>
      <c r="P508" s="7">
        <f>IF(Table13[[#This Row],[Số còn phải thu ĐK]]&lt;&gt;0,0,IF(Table13[[#This Row],[Phân loại]]="Bán hàng",Table13[[#This Row],[Tổng giá trị]],-Table13[[#This Row],[Tổng giá trị]]))</f>
        <v>13135964</v>
      </c>
      <c r="Q508" s="32">
        <f t="shared" si="64"/>
        <v>13135964</v>
      </c>
      <c r="R508" s="7">
        <f>Table13[[#This Row],[Số còn phải thu ĐK]]+Table13[[#This Row],[Giá Trị HD sau CK]]-Table13[[#This Row],[Số tiền đã thu]]</f>
        <v>0</v>
      </c>
      <c r="S508" s="6">
        <f>IF(Table13[[#This Row],[Ngày hóa đơn]]&lt;&gt;"",Table13[[#This Row],[Ngày hóa đơn]],IF(Table13[[#This Row],[Ngày hạch toán]]&lt;&gt;"",Table13[[#This Row],[Ngày hạch toán]],""))</f>
        <v>46063</v>
      </c>
      <c r="T508" s="7"/>
      <c r="U508" s="6">
        <f>IF(Table13[[#This Row],[Ngày tính CN]]="","",S508+T508)</f>
        <v>46063</v>
      </c>
      <c r="V508" s="32">
        <f ca="1">IF(Table13[[#This Row],[Hạn thanh toán]]="","",IF((U508-NOW())&lt;0,0,(U508-NOW())))</f>
        <v>0</v>
      </c>
      <c r="W508" s="32"/>
      <c r="X508" s="32" t="str">
        <f t="shared" ca="1" si="65"/>
        <v/>
      </c>
      <c r="Y508" s="2" t="str">
        <f t="shared" si="66"/>
        <v>Đã thanh toán</v>
      </c>
      <c r="Z508" s="42">
        <f t="shared" si="62"/>
        <v>46063</v>
      </c>
      <c r="AA508" s="42">
        <f t="shared" si="63"/>
        <v>46105</v>
      </c>
      <c r="AD508" s="2" t="str">
        <f>VLOOKUP($A508,MA_KH!$A:$Q,MA_KH!O$1,0)</f>
        <v>MEGA</v>
      </c>
      <c r="AE508" s="2" t="str">
        <f>VLOOKUP($A508,MA_KH!$A:$Q,MA_KH!P$1,0)</f>
        <v>CÔNG TY TNHH MM MEGA MARKET (VIỆT NAM)</v>
      </c>
      <c r="AG508" s="122" t="str">
        <f>Table13[[#This Row],[Số hóa đơn]]&amp;Table13[[#This Row],[Tổng giá trị]]</f>
        <v>0001207013135964</v>
      </c>
    </row>
    <row r="509" spans="1:33" ht="25.5" customHeight="1">
      <c r="A509" s="54" t="s">
        <v>16303</v>
      </c>
      <c r="B509" s="54" t="s">
        <v>102</v>
      </c>
      <c r="C509" s="55">
        <v>46063</v>
      </c>
      <c r="D509" s="54" t="s">
        <v>17392</v>
      </c>
      <c r="E509" s="55">
        <f>IFERROR(VLOOKUP(AG509,Sheet3!B:F,5,0),Table1[[#This Row],[Ngày hạch toán]])</f>
        <v>46063</v>
      </c>
      <c r="F509" s="54" t="s">
        <v>19396</v>
      </c>
      <c r="G509" s="54" t="s">
        <v>17393</v>
      </c>
      <c r="H509" s="56">
        <v>32162600</v>
      </c>
      <c r="I509" s="63">
        <v>0</v>
      </c>
      <c r="J509" s="56">
        <v>2573008</v>
      </c>
      <c r="K509" s="65">
        <v>34735608</v>
      </c>
      <c r="L509" s="64" t="s">
        <v>17236</v>
      </c>
      <c r="M509" s="6">
        <f>IFERROR(VLOOKUP(Table13[[#This Row],[Số hóa đơn]],'Chi tiết tt Mega gửi'!K:L,2,0),"")</f>
        <v>46105</v>
      </c>
      <c r="O509" s="32">
        <f>IF(Table13[[#This Row],[Phân loại]]="Tồn đầu kỳ",Table13[[#This Row],[Tổng giá trị]],0)</f>
        <v>0</v>
      </c>
      <c r="P509" s="7">
        <f>IF(Table13[[#This Row],[Số còn phải thu ĐK]]&lt;&gt;0,0,IF(Table13[[#This Row],[Phân loại]]="Bán hàng",Table13[[#This Row],[Tổng giá trị]],-Table13[[#This Row],[Tổng giá trị]]))</f>
        <v>34735608</v>
      </c>
      <c r="Q509" s="32">
        <f t="shared" si="64"/>
        <v>34735608</v>
      </c>
      <c r="R509" s="7">
        <f>Table13[[#This Row],[Số còn phải thu ĐK]]+Table13[[#This Row],[Giá Trị HD sau CK]]-Table13[[#This Row],[Số tiền đã thu]]</f>
        <v>0</v>
      </c>
      <c r="S509" s="6">
        <f>IF(Table13[[#This Row],[Ngày hóa đơn]]&lt;&gt;"",Table13[[#This Row],[Ngày hóa đơn]],IF(Table13[[#This Row],[Ngày hạch toán]]&lt;&gt;"",Table13[[#This Row],[Ngày hạch toán]],""))</f>
        <v>46063</v>
      </c>
      <c r="T509" s="7"/>
      <c r="U509" s="6">
        <f>IF(Table13[[#This Row],[Ngày tính CN]]="","",S509+T509)</f>
        <v>46063</v>
      </c>
      <c r="V509" s="32">
        <f ca="1">IF(Table13[[#This Row],[Hạn thanh toán]]="","",IF((U509-NOW())&lt;0,0,(U509-NOW())))</f>
        <v>0</v>
      </c>
      <c r="W509" s="32"/>
      <c r="X509" s="32" t="str">
        <f t="shared" ca="1" si="65"/>
        <v/>
      </c>
      <c r="Y509" s="2" t="str">
        <f t="shared" si="66"/>
        <v>Đã thanh toán</v>
      </c>
      <c r="Z509" s="42">
        <f t="shared" si="62"/>
        <v>46063</v>
      </c>
      <c r="AA509" s="42">
        <f t="shared" si="63"/>
        <v>46105</v>
      </c>
      <c r="AD509" s="2" t="str">
        <f>VLOOKUP($A509,MA_KH!$A:$Q,MA_KH!O$1,0)</f>
        <v>MEGA</v>
      </c>
      <c r="AE509" s="2" t="str">
        <f>VLOOKUP($A509,MA_KH!$A:$Q,MA_KH!P$1,0)</f>
        <v>CÔNG TY TNHH MM MEGA MARKET (VIỆT NAM)</v>
      </c>
      <c r="AG509" s="122" t="str">
        <f>Table13[[#This Row],[Số hóa đơn]]&amp;Table13[[#This Row],[Tổng giá trị]]</f>
        <v>0001207134735608</v>
      </c>
    </row>
    <row r="510" spans="1:33" ht="25.5" customHeight="1">
      <c r="A510" s="54" t="s">
        <v>16292</v>
      </c>
      <c r="B510" s="54" t="s">
        <v>251</v>
      </c>
      <c r="C510" s="55">
        <v>46064</v>
      </c>
      <c r="D510" s="54" t="s">
        <v>17394</v>
      </c>
      <c r="E510" s="55">
        <f>IFERROR(VLOOKUP(AG510,Sheet3!B:F,5,0),Table1[[#This Row],[Ngày hạch toán]])</f>
        <v>46064</v>
      </c>
      <c r="F510" s="54" t="s">
        <v>19397</v>
      </c>
      <c r="G510" s="54" t="s">
        <v>17395</v>
      </c>
      <c r="H510" s="56">
        <v>10707580</v>
      </c>
      <c r="I510" s="63">
        <v>0</v>
      </c>
      <c r="J510" s="56">
        <v>856606</v>
      </c>
      <c r="K510" s="65">
        <v>11564186</v>
      </c>
      <c r="L510" s="64" t="s">
        <v>17236</v>
      </c>
      <c r="M510" s="6">
        <f>IFERROR(VLOOKUP(Table13[[#This Row],[Số hóa đơn]],'Chi tiết tt Mega gửi'!K:L,2,0),"")</f>
        <v>46105</v>
      </c>
      <c r="O510" s="32">
        <f>IF(Table13[[#This Row],[Phân loại]]="Tồn đầu kỳ",Table13[[#This Row],[Tổng giá trị]],0)</f>
        <v>0</v>
      </c>
      <c r="P510" s="7">
        <f>IF(Table13[[#This Row],[Số còn phải thu ĐK]]&lt;&gt;0,0,IF(Table13[[#This Row],[Phân loại]]="Bán hàng",Table13[[#This Row],[Tổng giá trị]],-Table13[[#This Row],[Tổng giá trị]]))</f>
        <v>11564186</v>
      </c>
      <c r="Q510" s="32">
        <f t="shared" si="64"/>
        <v>11564186</v>
      </c>
      <c r="R510" s="7">
        <f>Table13[[#This Row],[Số còn phải thu ĐK]]+Table13[[#This Row],[Giá Trị HD sau CK]]-Table13[[#This Row],[Số tiền đã thu]]</f>
        <v>0</v>
      </c>
      <c r="S510" s="6">
        <f>IF(Table13[[#This Row],[Ngày hóa đơn]]&lt;&gt;"",Table13[[#This Row],[Ngày hóa đơn]],IF(Table13[[#This Row],[Ngày hạch toán]]&lt;&gt;"",Table13[[#This Row],[Ngày hạch toán]],""))</f>
        <v>46064</v>
      </c>
      <c r="T510" s="7"/>
      <c r="U510" s="6">
        <f>IF(Table13[[#This Row],[Ngày tính CN]]="","",S510+T510)</f>
        <v>46064</v>
      </c>
      <c r="V510" s="32">
        <f ca="1">IF(Table13[[#This Row],[Hạn thanh toán]]="","",IF((U510-NOW())&lt;0,0,(U510-NOW())))</f>
        <v>0</v>
      </c>
      <c r="W510" s="32"/>
      <c r="X510" s="32" t="str">
        <f t="shared" ca="1" si="65"/>
        <v/>
      </c>
      <c r="Y510" s="2" t="str">
        <f t="shared" si="66"/>
        <v>Đã thanh toán</v>
      </c>
      <c r="Z510" s="42">
        <f t="shared" si="62"/>
        <v>46064</v>
      </c>
      <c r="AA510" s="42">
        <f t="shared" si="63"/>
        <v>46105</v>
      </c>
      <c r="AD510" s="2" t="str">
        <f>VLOOKUP($A510,MA_KH!$A:$Q,MA_KH!O$1,0)</f>
        <v>MEGA</v>
      </c>
      <c r="AE510" s="2" t="str">
        <f>VLOOKUP($A510,MA_KH!$A:$Q,MA_KH!P$1,0)</f>
        <v>CÔNG TY TNHH MM MEGA MARKET (VIỆT NAM)</v>
      </c>
      <c r="AG510" s="122" t="str">
        <f>Table13[[#This Row],[Số hóa đơn]]&amp;Table13[[#This Row],[Tổng giá trị]]</f>
        <v>0001316511564186</v>
      </c>
    </row>
    <row r="511" spans="1:33" ht="25.5" hidden="1" customHeight="1">
      <c r="A511" s="54" t="s">
        <v>16299</v>
      </c>
      <c r="B511" s="54" t="s">
        <v>190</v>
      </c>
      <c r="C511" s="55">
        <v>46064</v>
      </c>
      <c r="D511" s="54" t="s">
        <v>17396</v>
      </c>
      <c r="E511" s="55">
        <v>46064</v>
      </c>
      <c r="F511" s="54" t="s">
        <v>19398</v>
      </c>
      <c r="G511" s="54" t="s">
        <v>17077</v>
      </c>
      <c r="H511" s="56">
        <v>9667501</v>
      </c>
      <c r="I511" s="63">
        <v>0</v>
      </c>
      <c r="J511" s="56">
        <v>773400</v>
      </c>
      <c r="K511" s="65">
        <v>10440901</v>
      </c>
      <c r="L511" s="64" t="s">
        <v>17237</v>
      </c>
      <c r="M511" s="6">
        <f>IFERROR(VLOOKUP(Table13[[#This Row],[Số hóa đơn]],'Chi tiết tt Mega gửi'!K:L,2,0),"")</f>
        <v>46077</v>
      </c>
      <c r="O511" s="32">
        <f>IF(Table13[[#This Row],[Phân loại]]="Tồn đầu kỳ",Table13[[#This Row],[Tổng giá trị]],0)</f>
        <v>0</v>
      </c>
      <c r="P511" s="7">
        <f>IF(Table13[[#This Row],[Số còn phải thu ĐK]]&lt;&gt;0,0,IF(Table13[[#This Row],[Phân loại]]="Bán hàng",Table13[[#This Row],[Tổng giá trị]],-Table13[[#This Row],[Tổng giá trị]]))</f>
        <v>-10440901</v>
      </c>
      <c r="Q511" s="32">
        <f t="shared" si="64"/>
        <v>-10440901</v>
      </c>
      <c r="R511" s="7">
        <f>Table13[[#This Row],[Số còn phải thu ĐK]]+Table13[[#This Row],[Giá Trị HD sau CK]]-Table13[[#This Row],[Số tiền đã thu]]</f>
        <v>0</v>
      </c>
      <c r="S511" s="6">
        <f>IF(Table13[[#This Row],[Ngày hóa đơn]]&lt;&gt;"",Table13[[#This Row],[Ngày hóa đơn]],IF(Table13[[#This Row],[Ngày hạch toán]]&lt;&gt;"",Table13[[#This Row],[Ngày hạch toán]],""))</f>
        <v>46064</v>
      </c>
      <c r="T511" s="7"/>
      <c r="U511" s="6">
        <f>IF(Table13[[#This Row],[Ngày tính CN]]="","",S511+T511)</f>
        <v>46064</v>
      </c>
      <c r="V511" s="32">
        <f ca="1">IF(Table13[[#This Row],[Hạn thanh toán]]="","",IF((U511-NOW())&lt;0,0,(U511-NOW())))</f>
        <v>0</v>
      </c>
      <c r="W511" s="32"/>
      <c r="X511" s="32" t="str">
        <f t="shared" ca="1" si="65"/>
        <v/>
      </c>
      <c r="Y511" s="2" t="str">
        <f t="shared" si="66"/>
        <v>Đã thanh toán</v>
      </c>
      <c r="Z511" s="42">
        <f t="shared" si="62"/>
        <v>46064</v>
      </c>
      <c r="AA511" s="42">
        <f t="shared" si="63"/>
        <v>46077</v>
      </c>
      <c r="AD511" s="2" t="str">
        <f>VLOOKUP($A511,MA_KH!$A:$Q,MA_KH!O$1,0)</f>
        <v>MEGA</v>
      </c>
      <c r="AE511" s="2" t="str">
        <f>VLOOKUP($A511,MA_KH!$A:$Q,MA_KH!P$1,0)</f>
        <v>CÔNG TY TNHH MM MEGA MARKET (VIỆT NAM)</v>
      </c>
      <c r="AG511" s="122" t="str">
        <f>Table13[[#This Row],[Số hóa đơn]]&amp;Table13[[#This Row],[Tổng giá trị]]</f>
        <v>0000128610440901</v>
      </c>
    </row>
    <row r="512" spans="1:33" ht="25.5" customHeight="1">
      <c r="A512" s="54" t="s">
        <v>16292</v>
      </c>
      <c r="B512" s="54" t="s">
        <v>251</v>
      </c>
      <c r="C512" s="55">
        <v>46065</v>
      </c>
      <c r="D512" s="54" t="s">
        <v>17397</v>
      </c>
      <c r="E512" s="55">
        <f>IFERROR(VLOOKUP(AG512,Sheet3!B:F,5,0),Table1[[#This Row],[Ngày hạch toán]])</f>
        <v>46065</v>
      </c>
      <c r="F512" s="54" t="s">
        <v>19399</v>
      </c>
      <c r="G512" s="54" t="s">
        <v>17398</v>
      </c>
      <c r="H512" s="56">
        <v>14497230</v>
      </c>
      <c r="I512" s="63">
        <v>0</v>
      </c>
      <c r="J512" s="56">
        <v>1159778</v>
      </c>
      <c r="K512" s="65">
        <v>15657008</v>
      </c>
      <c r="L512" s="64" t="s">
        <v>17236</v>
      </c>
      <c r="M512" s="6">
        <f>IFERROR(VLOOKUP(Table13[[#This Row],[Số hóa đơn]],'Chi tiết tt Mega gửi'!K:L,2,0),"")</f>
        <v>46105</v>
      </c>
      <c r="O512" s="32">
        <f>IF(Table13[[#This Row],[Phân loại]]="Tồn đầu kỳ",Table13[[#This Row],[Tổng giá trị]],0)</f>
        <v>0</v>
      </c>
      <c r="P512" s="7">
        <f>IF(Table13[[#This Row],[Số còn phải thu ĐK]]&lt;&gt;0,0,IF(Table13[[#This Row],[Phân loại]]="Bán hàng",Table13[[#This Row],[Tổng giá trị]],-Table13[[#This Row],[Tổng giá trị]]))</f>
        <v>15657008</v>
      </c>
      <c r="Q512" s="32">
        <f t="shared" si="64"/>
        <v>15657008</v>
      </c>
      <c r="R512" s="7">
        <f>Table13[[#This Row],[Số còn phải thu ĐK]]+Table13[[#This Row],[Giá Trị HD sau CK]]-Table13[[#This Row],[Số tiền đã thu]]</f>
        <v>0</v>
      </c>
      <c r="S512" s="6">
        <f>IF(Table13[[#This Row],[Ngày hóa đơn]]&lt;&gt;"",Table13[[#This Row],[Ngày hóa đơn]],IF(Table13[[#This Row],[Ngày hạch toán]]&lt;&gt;"",Table13[[#This Row],[Ngày hạch toán]],""))</f>
        <v>46065</v>
      </c>
      <c r="T512" s="7"/>
      <c r="U512" s="6">
        <f>IF(Table13[[#This Row],[Ngày tính CN]]="","",S512+T512)</f>
        <v>46065</v>
      </c>
      <c r="V512" s="32">
        <f ca="1">IF(Table13[[#This Row],[Hạn thanh toán]]="","",IF((U512-NOW())&lt;0,0,(U512-NOW())))</f>
        <v>0</v>
      </c>
      <c r="W512" s="32"/>
      <c r="X512" s="32" t="str">
        <f t="shared" ca="1" si="65"/>
        <v/>
      </c>
      <c r="Y512" s="2" t="str">
        <f t="shared" si="66"/>
        <v>Đã thanh toán</v>
      </c>
      <c r="Z512" s="42">
        <f t="shared" si="62"/>
        <v>46065</v>
      </c>
      <c r="AA512" s="42">
        <f t="shared" si="63"/>
        <v>46105</v>
      </c>
      <c r="AD512" s="2" t="str">
        <f>VLOOKUP($A512,MA_KH!$A:$Q,MA_KH!O$1,0)</f>
        <v>MEGA</v>
      </c>
      <c r="AE512" s="2" t="str">
        <f>VLOOKUP($A512,MA_KH!$A:$Q,MA_KH!P$1,0)</f>
        <v>CÔNG TY TNHH MM MEGA MARKET (VIỆT NAM)</v>
      </c>
      <c r="AG512" s="122" t="str">
        <f>Table13[[#This Row],[Số hóa đơn]]&amp;Table13[[#This Row],[Tổng giá trị]]</f>
        <v>0001316615657008</v>
      </c>
    </row>
    <row r="513" spans="1:33" ht="25.5" customHeight="1">
      <c r="A513" s="54" t="s">
        <v>16299</v>
      </c>
      <c r="B513" s="54" t="s">
        <v>190</v>
      </c>
      <c r="C513" s="55">
        <v>46065</v>
      </c>
      <c r="D513" s="54" t="s">
        <v>17399</v>
      </c>
      <c r="E513" s="55">
        <f>IFERROR(VLOOKUP(AG513,Sheet3!B:F,5,0),Table1[[#This Row],[Ngày hạch toán]])</f>
        <v>46065</v>
      </c>
      <c r="F513" s="54" t="s">
        <v>19400</v>
      </c>
      <c r="G513" s="54" t="s">
        <v>17400</v>
      </c>
      <c r="H513" s="56">
        <v>2144100</v>
      </c>
      <c r="I513" s="63">
        <v>0</v>
      </c>
      <c r="J513" s="56">
        <v>171528</v>
      </c>
      <c r="K513" s="65">
        <v>2315628</v>
      </c>
      <c r="L513" s="64" t="s">
        <v>17236</v>
      </c>
      <c r="M513" s="6">
        <f>IFERROR(VLOOKUP(Table13[[#This Row],[Số hóa đơn]],'Chi tiết tt Mega gửi'!K:L,2,0),"")</f>
        <v>46105</v>
      </c>
      <c r="O513" s="32">
        <f>IF(Table13[[#This Row],[Phân loại]]="Tồn đầu kỳ",Table13[[#This Row],[Tổng giá trị]],0)</f>
        <v>0</v>
      </c>
      <c r="P513" s="7">
        <f>IF(Table13[[#This Row],[Số còn phải thu ĐK]]&lt;&gt;0,0,IF(Table13[[#This Row],[Phân loại]]="Bán hàng",Table13[[#This Row],[Tổng giá trị]],-Table13[[#This Row],[Tổng giá trị]]))</f>
        <v>2315628</v>
      </c>
      <c r="Q513" s="32">
        <f t="shared" si="64"/>
        <v>2315628</v>
      </c>
      <c r="R513" s="7">
        <f>Table13[[#This Row],[Số còn phải thu ĐK]]+Table13[[#This Row],[Giá Trị HD sau CK]]-Table13[[#This Row],[Số tiền đã thu]]</f>
        <v>0</v>
      </c>
      <c r="S513" s="6">
        <f>IF(Table13[[#This Row],[Ngày hóa đơn]]&lt;&gt;"",Table13[[#This Row],[Ngày hóa đơn]],IF(Table13[[#This Row],[Ngày hạch toán]]&lt;&gt;"",Table13[[#This Row],[Ngày hạch toán]],""))</f>
        <v>46065</v>
      </c>
      <c r="T513" s="7"/>
      <c r="U513" s="6">
        <f>IF(Table13[[#This Row],[Ngày tính CN]]="","",S513+T513)</f>
        <v>46065</v>
      </c>
      <c r="V513" s="32">
        <f ca="1">IF(Table13[[#This Row],[Hạn thanh toán]]="","",IF((U513-NOW())&lt;0,0,(U513-NOW())))</f>
        <v>0</v>
      </c>
      <c r="W513" s="32"/>
      <c r="X513" s="32" t="str">
        <f t="shared" ca="1" si="65"/>
        <v/>
      </c>
      <c r="Y513" s="2" t="str">
        <f t="shared" si="66"/>
        <v>Đã thanh toán</v>
      </c>
      <c r="Z513" s="42">
        <f t="shared" si="62"/>
        <v>46065</v>
      </c>
      <c r="AA513" s="42">
        <f t="shared" si="63"/>
        <v>46105</v>
      </c>
      <c r="AD513" s="2" t="str">
        <f>VLOOKUP($A513,MA_KH!$A:$Q,MA_KH!O$1,0)</f>
        <v>MEGA</v>
      </c>
      <c r="AE513" s="2" t="str">
        <f>VLOOKUP($A513,MA_KH!$A:$Q,MA_KH!P$1,0)</f>
        <v>CÔNG TY TNHH MM MEGA MARKET (VIỆT NAM)</v>
      </c>
      <c r="AG513" s="122" t="str">
        <f>Table13[[#This Row],[Số hóa đơn]]&amp;Table13[[#This Row],[Tổng giá trị]]</f>
        <v>000131692315628</v>
      </c>
    </row>
    <row r="514" spans="1:33" ht="25.5" customHeight="1">
      <c r="A514" s="54" t="s">
        <v>16291</v>
      </c>
      <c r="B514" s="54" t="s">
        <v>200</v>
      </c>
      <c r="C514" s="55">
        <v>46065</v>
      </c>
      <c r="D514" s="54" t="s">
        <v>17401</v>
      </c>
      <c r="E514" s="55">
        <f>IFERROR(VLOOKUP(AG514,Sheet3!B:F,5,0),Table1[[#This Row],[Ngày hạch toán]])</f>
        <v>46065</v>
      </c>
      <c r="F514" s="54" t="s">
        <v>19401</v>
      </c>
      <c r="G514" s="54" t="s">
        <v>17402</v>
      </c>
      <c r="H514" s="56">
        <v>44595500</v>
      </c>
      <c r="I514" s="63">
        <v>0</v>
      </c>
      <c r="J514" s="56">
        <v>3567640</v>
      </c>
      <c r="K514" s="65">
        <v>48163140</v>
      </c>
      <c r="L514" s="64" t="s">
        <v>17236</v>
      </c>
      <c r="M514" s="6">
        <f>IFERROR(VLOOKUP(Table13[[#This Row],[Số hóa đơn]],'Chi tiết tt Mega gửi'!K:L,2,0),"")</f>
        <v>46105</v>
      </c>
      <c r="O514" s="32">
        <f>IF(Table13[[#This Row],[Phân loại]]="Tồn đầu kỳ",Table13[[#This Row],[Tổng giá trị]],0)</f>
        <v>0</v>
      </c>
      <c r="P514" s="7">
        <f>IF(Table13[[#This Row],[Số còn phải thu ĐK]]&lt;&gt;0,0,IF(Table13[[#This Row],[Phân loại]]="Bán hàng",Table13[[#This Row],[Tổng giá trị]],-Table13[[#This Row],[Tổng giá trị]]))</f>
        <v>48163140</v>
      </c>
      <c r="Q514" s="32">
        <f t="shared" si="64"/>
        <v>48163140</v>
      </c>
      <c r="R514" s="7">
        <f>Table13[[#This Row],[Số còn phải thu ĐK]]+Table13[[#This Row],[Giá Trị HD sau CK]]-Table13[[#This Row],[Số tiền đã thu]]</f>
        <v>0</v>
      </c>
      <c r="S514" s="6">
        <f>IF(Table13[[#This Row],[Ngày hóa đơn]]&lt;&gt;"",Table13[[#This Row],[Ngày hóa đơn]],IF(Table13[[#This Row],[Ngày hạch toán]]&lt;&gt;"",Table13[[#This Row],[Ngày hạch toán]],""))</f>
        <v>46065</v>
      </c>
      <c r="T514" s="7"/>
      <c r="U514" s="6">
        <f>IF(Table13[[#This Row],[Ngày tính CN]]="","",S514+T514)</f>
        <v>46065</v>
      </c>
      <c r="V514" s="32">
        <f ca="1">IF(Table13[[#This Row],[Hạn thanh toán]]="","",IF((U514-NOW())&lt;0,0,(U514-NOW())))</f>
        <v>0</v>
      </c>
      <c r="W514" s="32"/>
      <c r="X514" s="32" t="str">
        <f t="shared" ca="1" si="65"/>
        <v/>
      </c>
      <c r="Y514" s="2" t="str">
        <f t="shared" si="66"/>
        <v>Đã thanh toán</v>
      </c>
      <c r="Z514" s="42">
        <f t="shared" si="62"/>
        <v>46065</v>
      </c>
      <c r="AA514" s="42">
        <f t="shared" si="63"/>
        <v>46105</v>
      </c>
      <c r="AD514" s="2" t="str">
        <f>VLOOKUP($A514,MA_KH!$A:$Q,MA_KH!O$1,0)</f>
        <v>MEGA</v>
      </c>
      <c r="AE514" s="2" t="str">
        <f>VLOOKUP($A514,MA_KH!$A:$Q,MA_KH!P$1,0)</f>
        <v>CÔNG TY TNHH MM MEGA MARKET (VIỆT NAM)</v>
      </c>
      <c r="AG514" s="122" t="str">
        <f>Table13[[#This Row],[Số hóa đơn]]&amp;Table13[[#This Row],[Tổng giá trị]]</f>
        <v>0001317048163140</v>
      </c>
    </row>
    <row r="515" spans="1:33" ht="25.5" customHeight="1">
      <c r="A515" s="54" t="s">
        <v>16293</v>
      </c>
      <c r="B515" s="54" t="s">
        <v>386</v>
      </c>
      <c r="C515" s="55">
        <v>46065</v>
      </c>
      <c r="D515" s="54" t="s">
        <v>17403</v>
      </c>
      <c r="E515" s="55">
        <f>IFERROR(VLOOKUP(AG515,Sheet3!B:F,5,0),Table1[[#This Row],[Ngày hạch toán]])</f>
        <v>46065</v>
      </c>
      <c r="F515" s="54" t="s">
        <v>19402</v>
      </c>
      <c r="G515" s="54" t="s">
        <v>17404</v>
      </c>
      <c r="H515" s="56">
        <v>1468620</v>
      </c>
      <c r="I515" s="63">
        <v>0</v>
      </c>
      <c r="J515" s="56">
        <v>117490</v>
      </c>
      <c r="K515" s="65">
        <v>1586110</v>
      </c>
      <c r="L515" s="64" t="s">
        <v>17236</v>
      </c>
      <c r="M515" s="6">
        <f>IFERROR(VLOOKUP(Table13[[#This Row],[Số hóa đơn]],'Chi tiết tt Mega gửi'!K:L,2,0),"")</f>
        <v>46105</v>
      </c>
      <c r="O515" s="32">
        <f>IF(Table13[[#This Row],[Phân loại]]="Tồn đầu kỳ",Table13[[#This Row],[Tổng giá trị]],0)</f>
        <v>0</v>
      </c>
      <c r="P515" s="7">
        <f>IF(Table13[[#This Row],[Số còn phải thu ĐK]]&lt;&gt;0,0,IF(Table13[[#This Row],[Phân loại]]="Bán hàng",Table13[[#This Row],[Tổng giá trị]],-Table13[[#This Row],[Tổng giá trị]]))</f>
        <v>1586110</v>
      </c>
      <c r="Q515" s="32">
        <f t="shared" si="64"/>
        <v>1586110</v>
      </c>
      <c r="R515" s="7">
        <f>Table13[[#This Row],[Số còn phải thu ĐK]]+Table13[[#This Row],[Giá Trị HD sau CK]]-Table13[[#This Row],[Số tiền đã thu]]</f>
        <v>0</v>
      </c>
      <c r="S515" s="6">
        <f>IF(Table13[[#This Row],[Ngày hóa đơn]]&lt;&gt;"",Table13[[#This Row],[Ngày hóa đơn]],IF(Table13[[#This Row],[Ngày hạch toán]]&lt;&gt;"",Table13[[#This Row],[Ngày hạch toán]],""))</f>
        <v>46065</v>
      </c>
      <c r="T515" s="7"/>
      <c r="U515" s="6">
        <f>IF(Table13[[#This Row],[Ngày tính CN]]="","",S515+T515)</f>
        <v>46065</v>
      </c>
      <c r="V515" s="32">
        <f ca="1">IF(Table13[[#This Row],[Hạn thanh toán]]="","",IF((U515-NOW())&lt;0,0,(U515-NOW())))</f>
        <v>0</v>
      </c>
      <c r="W515" s="32"/>
      <c r="X515" s="32" t="str">
        <f t="shared" ca="1" si="65"/>
        <v/>
      </c>
      <c r="Y515" s="2" t="str">
        <f t="shared" si="66"/>
        <v>Đã thanh toán</v>
      </c>
      <c r="Z515" s="42">
        <f t="shared" si="62"/>
        <v>46065</v>
      </c>
      <c r="AA515" s="42">
        <f t="shared" si="63"/>
        <v>46105</v>
      </c>
      <c r="AD515" s="2" t="str">
        <f>VLOOKUP($A515,MA_KH!$A:$Q,MA_KH!O$1,0)</f>
        <v>MEGA</v>
      </c>
      <c r="AE515" s="2" t="str">
        <f>VLOOKUP($A515,MA_KH!$A:$Q,MA_KH!P$1,0)</f>
        <v>CÔNG TY TNHH MM MEGA MARKET (VIỆT NAM)</v>
      </c>
      <c r="AG515" s="122" t="str">
        <f>Table13[[#This Row],[Số hóa đơn]]&amp;Table13[[#This Row],[Tổng giá trị]]</f>
        <v>000131711586110</v>
      </c>
    </row>
    <row r="516" spans="1:33" ht="25.5" customHeight="1">
      <c r="A516" s="54" t="s">
        <v>16291</v>
      </c>
      <c r="B516" s="54" t="s">
        <v>200</v>
      </c>
      <c r="C516" s="55">
        <v>46065</v>
      </c>
      <c r="D516" s="54" t="s">
        <v>17405</v>
      </c>
      <c r="E516" s="55">
        <f>IFERROR(VLOOKUP(AG516,Sheet3!B:F,5,0),Table1[[#This Row],[Ngày hạch toán]])</f>
        <v>46065</v>
      </c>
      <c r="F516" s="54" t="s">
        <v>19403</v>
      </c>
      <c r="G516" s="54" t="s">
        <v>17406</v>
      </c>
      <c r="H516" s="56">
        <v>2144100</v>
      </c>
      <c r="I516" s="63">
        <v>0</v>
      </c>
      <c r="J516" s="56">
        <v>171528</v>
      </c>
      <c r="K516" s="65">
        <v>2315628</v>
      </c>
      <c r="L516" s="64" t="s">
        <v>17236</v>
      </c>
      <c r="M516" s="6">
        <f>IFERROR(VLOOKUP(Table13[[#This Row],[Số hóa đơn]],'Chi tiết tt Mega gửi'!K:L,2,0),"")</f>
        <v>46105</v>
      </c>
      <c r="O516" s="32">
        <f>IF(Table13[[#This Row],[Phân loại]]="Tồn đầu kỳ",Table13[[#This Row],[Tổng giá trị]],0)</f>
        <v>0</v>
      </c>
      <c r="P516" s="7">
        <f>IF(Table13[[#This Row],[Số còn phải thu ĐK]]&lt;&gt;0,0,IF(Table13[[#This Row],[Phân loại]]="Bán hàng",Table13[[#This Row],[Tổng giá trị]],-Table13[[#This Row],[Tổng giá trị]]))</f>
        <v>2315628</v>
      </c>
      <c r="Q516" s="32">
        <f t="shared" si="64"/>
        <v>2315628</v>
      </c>
      <c r="R516" s="7">
        <f>Table13[[#This Row],[Số còn phải thu ĐK]]+Table13[[#This Row],[Giá Trị HD sau CK]]-Table13[[#This Row],[Số tiền đã thu]]</f>
        <v>0</v>
      </c>
      <c r="S516" s="6">
        <f>IF(Table13[[#This Row],[Ngày hóa đơn]]&lt;&gt;"",Table13[[#This Row],[Ngày hóa đơn]],IF(Table13[[#This Row],[Ngày hạch toán]]&lt;&gt;"",Table13[[#This Row],[Ngày hạch toán]],""))</f>
        <v>46065</v>
      </c>
      <c r="T516" s="7"/>
      <c r="U516" s="6">
        <f>IF(Table13[[#This Row],[Ngày tính CN]]="","",S516+T516)</f>
        <v>46065</v>
      </c>
      <c r="V516" s="32">
        <f ca="1">IF(Table13[[#This Row],[Hạn thanh toán]]="","",IF((U516-NOW())&lt;0,0,(U516-NOW())))</f>
        <v>0</v>
      </c>
      <c r="W516" s="32"/>
      <c r="X516" s="32" t="str">
        <f t="shared" ca="1" si="65"/>
        <v/>
      </c>
      <c r="Y516" s="2" t="str">
        <f t="shared" si="66"/>
        <v>Đã thanh toán</v>
      </c>
      <c r="Z516" s="42">
        <f t="shared" ref="Z516:Z579" si="67">IF(S516="","",S516)</f>
        <v>46065</v>
      </c>
      <c r="AA516" s="42">
        <f t="shared" ref="AA516:AA579" si="68">IF(M516="","",M516)</f>
        <v>46105</v>
      </c>
      <c r="AD516" s="2" t="str">
        <f>VLOOKUP($A516,MA_KH!$A:$Q,MA_KH!O$1,0)</f>
        <v>MEGA</v>
      </c>
      <c r="AE516" s="2" t="str">
        <f>VLOOKUP($A516,MA_KH!$A:$Q,MA_KH!P$1,0)</f>
        <v>CÔNG TY TNHH MM MEGA MARKET (VIỆT NAM)</v>
      </c>
      <c r="AG516" s="122" t="str">
        <f>Table13[[#This Row],[Số hóa đơn]]&amp;Table13[[#This Row],[Tổng giá trị]]</f>
        <v>000131722315628</v>
      </c>
    </row>
    <row r="517" spans="1:33" ht="25.5" hidden="1" customHeight="1">
      <c r="A517" s="54" t="s">
        <v>16303</v>
      </c>
      <c r="B517" s="54" t="s">
        <v>102</v>
      </c>
      <c r="C517" s="55">
        <v>46065</v>
      </c>
      <c r="D517" s="54" t="s">
        <v>17407</v>
      </c>
      <c r="E517" s="55">
        <v>46065</v>
      </c>
      <c r="F517" s="54" t="s">
        <v>19279</v>
      </c>
      <c r="G517" s="54" t="s">
        <v>17408</v>
      </c>
      <c r="H517" s="56">
        <v>222380</v>
      </c>
      <c r="I517" s="63">
        <v>0</v>
      </c>
      <c r="J517" s="56">
        <v>17790</v>
      </c>
      <c r="K517" s="65">
        <v>240170</v>
      </c>
      <c r="L517" s="64" t="s">
        <v>17238</v>
      </c>
      <c r="M517" s="6">
        <v>46077</v>
      </c>
      <c r="O517" s="32">
        <f>IF(Table13[[#This Row],[Phân loại]]="Tồn đầu kỳ",Table13[[#This Row],[Tổng giá trị]],0)</f>
        <v>0</v>
      </c>
      <c r="P517" s="7">
        <f>IF(Table13[[#This Row],[Số còn phải thu ĐK]]&lt;&gt;0,0,IF(Table13[[#This Row],[Phân loại]]="Bán hàng",Table13[[#This Row],[Tổng giá trị]],-Table13[[#This Row],[Tổng giá trị]]))</f>
        <v>-240170</v>
      </c>
      <c r="Q517" s="32">
        <f t="shared" si="64"/>
        <v>-240170</v>
      </c>
      <c r="R517" s="7">
        <f>Table13[[#This Row],[Số còn phải thu ĐK]]+Table13[[#This Row],[Giá Trị HD sau CK]]-Table13[[#This Row],[Số tiền đã thu]]</f>
        <v>0</v>
      </c>
      <c r="S517" s="6">
        <f>IF(Table13[[#This Row],[Ngày hóa đơn]]&lt;&gt;"",Table13[[#This Row],[Ngày hóa đơn]],IF(Table13[[#This Row],[Ngày hạch toán]]&lt;&gt;"",Table13[[#This Row],[Ngày hạch toán]],""))</f>
        <v>46065</v>
      </c>
      <c r="T517" s="7"/>
      <c r="U517" s="6">
        <f>IF(Table13[[#This Row],[Ngày tính CN]]="","",S517+T517)</f>
        <v>46065</v>
      </c>
      <c r="V517" s="32">
        <f ca="1">IF(Table13[[#This Row],[Hạn thanh toán]]="","",IF((U517-NOW())&lt;0,0,(U517-NOW())))</f>
        <v>0</v>
      </c>
      <c r="W517" s="32"/>
      <c r="X517" s="32" t="str">
        <f t="shared" ca="1" si="65"/>
        <v/>
      </c>
      <c r="Y517" s="2" t="str">
        <f t="shared" si="66"/>
        <v>Đã thanh toán</v>
      </c>
      <c r="Z517" s="42">
        <f t="shared" si="67"/>
        <v>46065</v>
      </c>
      <c r="AA517" s="42">
        <f t="shared" si="68"/>
        <v>46077</v>
      </c>
      <c r="AD517" s="2" t="str">
        <f>VLOOKUP($A517,MA_KH!$A:$Q,MA_KH!O$1,0)</f>
        <v>MEGA</v>
      </c>
      <c r="AE517" s="2" t="str">
        <f>VLOOKUP($A517,MA_KH!$A:$Q,MA_KH!P$1,0)</f>
        <v>CÔNG TY TNHH MM MEGA MARKET (VIỆT NAM)</v>
      </c>
      <c r="AG517" s="122" t="str">
        <f>Table13[[#This Row],[Số hóa đơn]]&amp;Table13[[#This Row],[Tổng giá trị]]</f>
        <v>00000018240170</v>
      </c>
    </row>
    <row r="518" spans="1:33" ht="25.5" hidden="1" customHeight="1">
      <c r="A518" s="54" t="s">
        <v>16299</v>
      </c>
      <c r="B518" s="54" t="s">
        <v>190</v>
      </c>
      <c r="C518" s="55">
        <v>46065</v>
      </c>
      <c r="D518" s="54" t="s">
        <v>17409</v>
      </c>
      <c r="E518" s="55">
        <v>46065</v>
      </c>
      <c r="F518" s="54" t="s">
        <v>19404</v>
      </c>
      <c r="G518" s="54" t="s">
        <v>17224</v>
      </c>
      <c r="H518" s="56">
        <v>3117767</v>
      </c>
      <c r="I518" s="63">
        <v>0</v>
      </c>
      <c r="J518" s="56">
        <v>249422</v>
      </c>
      <c r="K518" s="65">
        <v>3367189</v>
      </c>
      <c r="L518" s="64" t="s">
        <v>17238</v>
      </c>
      <c r="M518" s="6">
        <f>IFERROR(VLOOKUP(Table13[[#This Row],[Số hóa đơn]],'Chi tiết tt Mega gửi'!K:L,2,0),"")</f>
        <v>46077</v>
      </c>
      <c r="O518" s="32">
        <f>IF(Table13[[#This Row],[Phân loại]]="Tồn đầu kỳ",Table13[[#This Row],[Tổng giá trị]],0)</f>
        <v>0</v>
      </c>
      <c r="P518" s="7">
        <f>IF(Table13[[#This Row],[Số còn phải thu ĐK]]&lt;&gt;0,0,IF(Table13[[#This Row],[Phân loại]]="Bán hàng",Table13[[#This Row],[Tổng giá trị]],-Table13[[#This Row],[Tổng giá trị]]))</f>
        <v>-3367189</v>
      </c>
      <c r="Q518" s="32">
        <f t="shared" si="64"/>
        <v>-3367189</v>
      </c>
      <c r="R518" s="7">
        <f>Table13[[#This Row],[Số còn phải thu ĐK]]+Table13[[#This Row],[Giá Trị HD sau CK]]-Table13[[#This Row],[Số tiền đã thu]]</f>
        <v>0</v>
      </c>
      <c r="S518" s="6">
        <f>IF(Table13[[#This Row],[Ngày hóa đơn]]&lt;&gt;"",Table13[[#This Row],[Ngày hóa đơn]],IF(Table13[[#This Row],[Ngày hạch toán]]&lt;&gt;"",Table13[[#This Row],[Ngày hạch toán]],""))</f>
        <v>46065</v>
      </c>
      <c r="T518" s="7"/>
      <c r="U518" s="6">
        <f>IF(Table13[[#This Row],[Ngày tính CN]]="","",S518+T518)</f>
        <v>46065</v>
      </c>
      <c r="V518" s="32">
        <f ca="1">IF(Table13[[#This Row],[Hạn thanh toán]]="","",IF((U518-NOW())&lt;0,0,(U518-NOW())))</f>
        <v>0</v>
      </c>
      <c r="W518" s="32"/>
      <c r="X518" s="32" t="str">
        <f t="shared" ca="1" si="65"/>
        <v/>
      </c>
      <c r="Y518" s="2" t="str">
        <f t="shared" si="66"/>
        <v>Đã thanh toán</v>
      </c>
      <c r="Z518" s="42">
        <f t="shared" si="67"/>
        <v>46065</v>
      </c>
      <c r="AA518" s="42">
        <f t="shared" si="68"/>
        <v>46077</v>
      </c>
      <c r="AD518" s="2" t="str">
        <f>VLOOKUP($A518,MA_KH!$A:$Q,MA_KH!O$1,0)</f>
        <v>MEGA</v>
      </c>
      <c r="AE518" s="2" t="str">
        <f>VLOOKUP($A518,MA_KH!$A:$Q,MA_KH!P$1,0)</f>
        <v>CÔNG TY TNHH MM MEGA MARKET (VIỆT NAM)</v>
      </c>
      <c r="AG518" s="122" t="str">
        <f>Table13[[#This Row],[Số hóa đơn]]&amp;Table13[[#This Row],[Tổng giá trị]]</f>
        <v>000001343367189</v>
      </c>
    </row>
    <row r="519" spans="1:33" ht="25.5" customHeight="1">
      <c r="A519" s="54" t="s">
        <v>16292</v>
      </c>
      <c r="B519" s="54" t="s">
        <v>251</v>
      </c>
      <c r="C519" s="55">
        <v>46066</v>
      </c>
      <c r="D519" s="54" t="s">
        <v>17410</v>
      </c>
      <c r="E519" s="55">
        <f>IFERROR(VLOOKUP(AG519,Sheet3!B:F,5,0),Table1[[#This Row],[Ngày hạch toán]])</f>
        <v>46066</v>
      </c>
      <c r="F519" s="54" t="s">
        <v>19405</v>
      </c>
      <c r="G519" s="54" t="s">
        <v>17411</v>
      </c>
      <c r="H519" s="56">
        <v>4743250</v>
      </c>
      <c r="I519" s="63">
        <v>0</v>
      </c>
      <c r="J519" s="56">
        <v>379460</v>
      </c>
      <c r="K519" s="65">
        <v>5122710</v>
      </c>
      <c r="L519" s="64" t="s">
        <v>17236</v>
      </c>
      <c r="M519" s="6">
        <f>IFERROR(VLOOKUP(Table13[[#This Row],[Số hóa đơn]],'Chi tiết tt Mega gửi'!K:L,2,0),"")</f>
        <v>46105</v>
      </c>
      <c r="O519" s="32">
        <f>IF(Table13[[#This Row],[Phân loại]]="Tồn đầu kỳ",Table13[[#This Row],[Tổng giá trị]],0)</f>
        <v>0</v>
      </c>
      <c r="P519" s="7">
        <f>IF(Table13[[#This Row],[Số còn phải thu ĐK]]&lt;&gt;0,0,IF(Table13[[#This Row],[Phân loại]]="Bán hàng",Table13[[#This Row],[Tổng giá trị]],-Table13[[#This Row],[Tổng giá trị]]))</f>
        <v>5122710</v>
      </c>
      <c r="Q519" s="32">
        <f t="shared" si="64"/>
        <v>5122710</v>
      </c>
      <c r="R519" s="7">
        <f>Table13[[#This Row],[Số còn phải thu ĐK]]+Table13[[#This Row],[Giá Trị HD sau CK]]-Table13[[#This Row],[Số tiền đã thu]]</f>
        <v>0</v>
      </c>
      <c r="S519" s="6">
        <f>IF(Table13[[#This Row],[Ngày hóa đơn]]&lt;&gt;"",Table13[[#This Row],[Ngày hóa đơn]],IF(Table13[[#This Row],[Ngày hạch toán]]&lt;&gt;"",Table13[[#This Row],[Ngày hạch toán]],""))</f>
        <v>46066</v>
      </c>
      <c r="T519" s="7"/>
      <c r="U519" s="6">
        <f>IF(Table13[[#This Row],[Ngày tính CN]]="","",S519+T519)</f>
        <v>46066</v>
      </c>
      <c r="V519" s="32">
        <f ca="1">IF(Table13[[#This Row],[Hạn thanh toán]]="","",IF((U519-NOW())&lt;0,0,(U519-NOW())))</f>
        <v>0</v>
      </c>
      <c r="W519" s="32"/>
      <c r="X519" s="32" t="str">
        <f t="shared" ca="1" si="65"/>
        <v/>
      </c>
      <c r="Y519" s="2" t="str">
        <f t="shared" si="66"/>
        <v>Đã thanh toán</v>
      </c>
      <c r="Z519" s="42">
        <f t="shared" si="67"/>
        <v>46066</v>
      </c>
      <c r="AA519" s="42">
        <f t="shared" si="68"/>
        <v>46105</v>
      </c>
      <c r="AD519" s="2" t="str">
        <f>VLOOKUP($A519,MA_KH!$A:$Q,MA_KH!O$1,0)</f>
        <v>MEGA</v>
      </c>
      <c r="AE519" s="2" t="str">
        <f>VLOOKUP($A519,MA_KH!$A:$Q,MA_KH!P$1,0)</f>
        <v>CÔNG TY TNHH MM MEGA MARKET (VIỆT NAM)</v>
      </c>
      <c r="AG519" s="122" t="str">
        <f>Table13[[#This Row],[Số hóa đơn]]&amp;Table13[[#This Row],[Tổng giá trị]]</f>
        <v>000131645122710</v>
      </c>
    </row>
    <row r="520" spans="1:33" ht="25.5" customHeight="1">
      <c r="A520" s="54" t="s">
        <v>16299</v>
      </c>
      <c r="B520" s="54" t="s">
        <v>190</v>
      </c>
      <c r="C520" s="55">
        <v>46066</v>
      </c>
      <c r="D520" s="54" t="s">
        <v>17412</v>
      </c>
      <c r="E520" s="55">
        <f>IFERROR(VLOOKUP(AG520,Sheet3!B:F,5,0),Table1[[#This Row],[Ngày hạch toán]])</f>
        <v>46066</v>
      </c>
      <c r="F520" s="54" t="s">
        <v>19406</v>
      </c>
      <c r="G520" s="54" t="s">
        <v>17413</v>
      </c>
      <c r="H520" s="56">
        <v>27470490</v>
      </c>
      <c r="I520" s="63">
        <v>0</v>
      </c>
      <c r="J520" s="56">
        <v>2197639</v>
      </c>
      <c r="K520" s="65">
        <v>29668129</v>
      </c>
      <c r="L520" s="64" t="s">
        <v>17236</v>
      </c>
      <c r="M520" s="6">
        <f>IFERROR(VLOOKUP(Table13[[#This Row],[Số hóa đơn]],'Chi tiết tt Mega gửi'!K:L,2,0),"")</f>
        <v>46105</v>
      </c>
      <c r="O520" s="32">
        <f>IF(Table13[[#This Row],[Phân loại]]="Tồn đầu kỳ",Table13[[#This Row],[Tổng giá trị]],0)</f>
        <v>0</v>
      </c>
      <c r="P520" s="7">
        <f>IF(Table13[[#This Row],[Số còn phải thu ĐK]]&lt;&gt;0,0,IF(Table13[[#This Row],[Phân loại]]="Bán hàng",Table13[[#This Row],[Tổng giá trị]],-Table13[[#This Row],[Tổng giá trị]]))</f>
        <v>29668129</v>
      </c>
      <c r="Q520" s="32">
        <f t="shared" si="64"/>
        <v>29668129</v>
      </c>
      <c r="R520" s="7">
        <f>Table13[[#This Row],[Số còn phải thu ĐK]]+Table13[[#This Row],[Giá Trị HD sau CK]]-Table13[[#This Row],[Số tiền đã thu]]</f>
        <v>0</v>
      </c>
      <c r="S520" s="6">
        <f>IF(Table13[[#This Row],[Ngày hóa đơn]]&lt;&gt;"",Table13[[#This Row],[Ngày hóa đơn]],IF(Table13[[#This Row],[Ngày hạch toán]]&lt;&gt;"",Table13[[#This Row],[Ngày hạch toán]],""))</f>
        <v>46066</v>
      </c>
      <c r="T520" s="7"/>
      <c r="U520" s="6">
        <f>IF(Table13[[#This Row],[Ngày tính CN]]="","",S520+T520)</f>
        <v>46066</v>
      </c>
      <c r="V520" s="32">
        <f ca="1">IF(Table13[[#This Row],[Hạn thanh toán]]="","",IF((U520-NOW())&lt;0,0,(U520-NOW())))</f>
        <v>0</v>
      </c>
      <c r="W520" s="32"/>
      <c r="X520" s="32" t="str">
        <f t="shared" ca="1" si="65"/>
        <v/>
      </c>
      <c r="Y520" s="2" t="str">
        <f t="shared" si="66"/>
        <v>Đã thanh toán</v>
      </c>
      <c r="Z520" s="42">
        <f t="shared" si="67"/>
        <v>46066</v>
      </c>
      <c r="AA520" s="42">
        <f t="shared" si="68"/>
        <v>46105</v>
      </c>
      <c r="AD520" s="2" t="str">
        <f>VLOOKUP($A520,MA_KH!$A:$Q,MA_KH!O$1,0)</f>
        <v>MEGA</v>
      </c>
      <c r="AE520" s="2" t="str">
        <f>VLOOKUP($A520,MA_KH!$A:$Q,MA_KH!P$1,0)</f>
        <v>CÔNG TY TNHH MM MEGA MARKET (VIỆT NAM)</v>
      </c>
      <c r="AG520" s="122" t="str">
        <f>Table13[[#This Row],[Số hóa đơn]]&amp;Table13[[#This Row],[Tổng giá trị]]</f>
        <v>0001316729668129</v>
      </c>
    </row>
    <row r="521" spans="1:33" ht="25.5" customHeight="1">
      <c r="A521" s="54" t="s">
        <v>16299</v>
      </c>
      <c r="B521" s="54" t="s">
        <v>190</v>
      </c>
      <c r="C521" s="55">
        <v>46066</v>
      </c>
      <c r="D521" s="54" t="s">
        <v>17414</v>
      </c>
      <c r="E521" s="55">
        <f>IFERROR(VLOOKUP(AG521,Sheet3!B:F,5,0),Table1[[#This Row],[Ngày hạch toán]])</f>
        <v>46066</v>
      </c>
      <c r="F521" s="54" t="s">
        <v>19407</v>
      </c>
      <c r="G521" s="54" t="s">
        <v>17415</v>
      </c>
      <c r="H521" s="56">
        <v>26432357</v>
      </c>
      <c r="I521" s="63">
        <v>0</v>
      </c>
      <c r="J521" s="56">
        <v>2114589</v>
      </c>
      <c r="K521" s="65">
        <v>28546946</v>
      </c>
      <c r="L521" s="64" t="s">
        <v>17236</v>
      </c>
      <c r="M521" s="6">
        <f>IFERROR(VLOOKUP(Table13[[#This Row],[Số hóa đơn]],'Chi tiết tt Mega gửi'!K:L,2,0),"")</f>
        <v>46105</v>
      </c>
      <c r="O521" s="32">
        <f>IF(Table13[[#This Row],[Phân loại]]="Tồn đầu kỳ",Table13[[#This Row],[Tổng giá trị]],0)</f>
        <v>0</v>
      </c>
      <c r="P521" s="7">
        <f>IF(Table13[[#This Row],[Số còn phải thu ĐK]]&lt;&gt;0,0,IF(Table13[[#This Row],[Phân loại]]="Bán hàng",Table13[[#This Row],[Tổng giá trị]],-Table13[[#This Row],[Tổng giá trị]]))</f>
        <v>28546946</v>
      </c>
      <c r="Q521" s="32">
        <f t="shared" si="64"/>
        <v>28546946</v>
      </c>
      <c r="R521" s="7">
        <f>Table13[[#This Row],[Số còn phải thu ĐK]]+Table13[[#This Row],[Giá Trị HD sau CK]]-Table13[[#This Row],[Số tiền đã thu]]</f>
        <v>0</v>
      </c>
      <c r="S521" s="6">
        <f>IF(Table13[[#This Row],[Ngày hóa đơn]]&lt;&gt;"",Table13[[#This Row],[Ngày hóa đơn]],IF(Table13[[#This Row],[Ngày hạch toán]]&lt;&gt;"",Table13[[#This Row],[Ngày hạch toán]],""))</f>
        <v>46066</v>
      </c>
      <c r="T521" s="7"/>
      <c r="U521" s="6">
        <f>IF(Table13[[#This Row],[Ngày tính CN]]="","",S521+T521)</f>
        <v>46066</v>
      </c>
      <c r="V521" s="32">
        <f ca="1">IF(Table13[[#This Row],[Hạn thanh toán]]="","",IF((U521-NOW())&lt;0,0,(U521-NOW())))</f>
        <v>0</v>
      </c>
      <c r="W521" s="32"/>
      <c r="X521" s="32" t="str">
        <f t="shared" ca="1" si="65"/>
        <v/>
      </c>
      <c r="Y521" s="2" t="str">
        <f t="shared" si="66"/>
        <v>Đã thanh toán</v>
      </c>
      <c r="Z521" s="42">
        <f t="shared" si="67"/>
        <v>46066</v>
      </c>
      <c r="AA521" s="42">
        <f t="shared" si="68"/>
        <v>46105</v>
      </c>
      <c r="AD521" s="2" t="str">
        <f>VLOOKUP($A521,MA_KH!$A:$Q,MA_KH!O$1,0)</f>
        <v>MEGA</v>
      </c>
      <c r="AE521" s="2" t="str">
        <f>VLOOKUP($A521,MA_KH!$A:$Q,MA_KH!P$1,0)</f>
        <v>CÔNG TY TNHH MM MEGA MARKET (VIỆT NAM)</v>
      </c>
      <c r="AG521" s="122" t="str">
        <f>Table13[[#This Row],[Số hóa đơn]]&amp;Table13[[#This Row],[Tổng giá trị]]</f>
        <v>0001316828546946</v>
      </c>
    </row>
    <row r="522" spans="1:33" ht="25.5" hidden="1" customHeight="1">
      <c r="A522" s="54" t="s">
        <v>16290</v>
      </c>
      <c r="B522" s="54" t="s">
        <v>192</v>
      </c>
      <c r="C522" s="55">
        <v>46066</v>
      </c>
      <c r="D522" s="54" t="s">
        <v>17416</v>
      </c>
      <c r="E522" s="55">
        <v>46066</v>
      </c>
      <c r="F522" s="54" t="s">
        <v>19408</v>
      </c>
      <c r="G522" s="54" t="s">
        <v>17172</v>
      </c>
      <c r="H522" s="56">
        <v>837655</v>
      </c>
      <c r="I522" s="63">
        <v>0</v>
      </c>
      <c r="J522" s="56">
        <v>67012</v>
      </c>
      <c r="K522" s="65">
        <v>904667</v>
      </c>
      <c r="L522" s="64" t="s">
        <v>17238</v>
      </c>
      <c r="M522" s="6">
        <f>IFERROR(VLOOKUP(Table13[[#This Row],[Số hóa đơn]],'Chi tiết tt Mega gửi'!K:L,2,0),"")</f>
        <v>46077</v>
      </c>
      <c r="O522" s="32">
        <f>IF(Table13[[#This Row],[Phân loại]]="Tồn đầu kỳ",Table13[[#This Row],[Tổng giá trị]],0)</f>
        <v>0</v>
      </c>
      <c r="P522" s="7">
        <f>IF(Table13[[#This Row],[Số còn phải thu ĐK]]&lt;&gt;0,0,IF(Table13[[#This Row],[Phân loại]]="Bán hàng",Table13[[#This Row],[Tổng giá trị]],-Table13[[#This Row],[Tổng giá trị]]))</f>
        <v>-904667</v>
      </c>
      <c r="Q522" s="32">
        <f t="shared" si="64"/>
        <v>-904667</v>
      </c>
      <c r="R522" s="7">
        <f>Table13[[#This Row],[Số còn phải thu ĐK]]+Table13[[#This Row],[Giá Trị HD sau CK]]-Table13[[#This Row],[Số tiền đã thu]]</f>
        <v>0</v>
      </c>
      <c r="S522" s="6">
        <f>IF(Table13[[#This Row],[Ngày hóa đơn]]&lt;&gt;"",Table13[[#This Row],[Ngày hóa đơn]],IF(Table13[[#This Row],[Ngày hạch toán]]&lt;&gt;"",Table13[[#This Row],[Ngày hạch toán]],""))</f>
        <v>46066</v>
      </c>
      <c r="T522" s="7"/>
      <c r="U522" s="6">
        <f>IF(Table13[[#This Row],[Ngày tính CN]]="","",S522+T522)</f>
        <v>46066</v>
      </c>
      <c r="V522" s="32">
        <f ca="1">IF(Table13[[#This Row],[Hạn thanh toán]]="","",IF((U522-NOW())&lt;0,0,(U522-NOW())))</f>
        <v>0</v>
      </c>
      <c r="W522" s="32"/>
      <c r="X522" s="32" t="str">
        <f t="shared" ca="1" si="65"/>
        <v/>
      </c>
      <c r="Y522" s="2" t="str">
        <f t="shared" si="66"/>
        <v>Đã thanh toán</v>
      </c>
      <c r="Z522" s="42">
        <f t="shared" si="67"/>
        <v>46066</v>
      </c>
      <c r="AA522" s="42">
        <f t="shared" si="68"/>
        <v>46077</v>
      </c>
      <c r="AD522" s="2" t="str">
        <f>VLOOKUP($A522,MA_KH!$A:$Q,MA_KH!O$1,0)</f>
        <v>MEGA</v>
      </c>
      <c r="AE522" s="2" t="str">
        <f>VLOOKUP($A522,MA_KH!$A:$Q,MA_KH!P$1,0)</f>
        <v>CÔNG TY TNHH MM MEGA MARKET (VIỆT NAM)</v>
      </c>
      <c r="AG522" s="122" t="str">
        <f>Table13[[#This Row],[Số hóa đơn]]&amp;Table13[[#This Row],[Tổng giá trị]]</f>
        <v>00000042904667</v>
      </c>
    </row>
    <row r="523" spans="1:33" ht="25.5" hidden="1" customHeight="1">
      <c r="A523" s="54" t="s">
        <v>16308</v>
      </c>
      <c r="B523" s="54" t="s">
        <v>194</v>
      </c>
      <c r="C523" s="55">
        <v>46066</v>
      </c>
      <c r="D523" s="54" t="s">
        <v>17417</v>
      </c>
      <c r="E523" s="55">
        <v>46066</v>
      </c>
      <c r="F523" s="54" t="s">
        <v>19409</v>
      </c>
      <c r="G523" s="54" t="s">
        <v>16886</v>
      </c>
      <c r="H523" s="56">
        <v>3520000</v>
      </c>
      <c r="I523" s="63">
        <v>0</v>
      </c>
      <c r="J523" s="56">
        <v>281600</v>
      </c>
      <c r="K523" s="65">
        <v>3801600</v>
      </c>
      <c r="L523" s="64" t="s">
        <v>17238</v>
      </c>
      <c r="M523" s="6">
        <f>IFERROR(VLOOKUP(Table13[[#This Row],[Số hóa đơn]],'Chi tiết tt Mega gửi'!K:L,2,0),"")</f>
        <v>46077</v>
      </c>
      <c r="O523" s="32">
        <f>IF(Table13[[#This Row],[Phân loại]]="Tồn đầu kỳ",Table13[[#This Row],[Tổng giá trị]],0)</f>
        <v>0</v>
      </c>
      <c r="P523" s="7">
        <f>IF(Table13[[#This Row],[Số còn phải thu ĐK]]&lt;&gt;0,0,IF(Table13[[#This Row],[Phân loại]]="Bán hàng",Table13[[#This Row],[Tổng giá trị]],-Table13[[#This Row],[Tổng giá trị]]))</f>
        <v>-3801600</v>
      </c>
      <c r="Q523" s="32">
        <f t="shared" si="64"/>
        <v>-3801600</v>
      </c>
      <c r="R523" s="7">
        <f>Table13[[#This Row],[Số còn phải thu ĐK]]+Table13[[#This Row],[Giá Trị HD sau CK]]-Table13[[#This Row],[Số tiền đã thu]]</f>
        <v>0</v>
      </c>
      <c r="S523" s="6">
        <f>IF(Table13[[#This Row],[Ngày hóa đơn]]&lt;&gt;"",Table13[[#This Row],[Ngày hóa đơn]],IF(Table13[[#This Row],[Ngày hạch toán]]&lt;&gt;"",Table13[[#This Row],[Ngày hạch toán]],""))</f>
        <v>46066</v>
      </c>
      <c r="T523" s="7"/>
      <c r="U523" s="6">
        <f>IF(Table13[[#This Row],[Ngày tính CN]]="","",S523+T523)</f>
        <v>46066</v>
      </c>
      <c r="V523" s="32">
        <f ca="1">IF(Table13[[#This Row],[Hạn thanh toán]]="","",IF((U523-NOW())&lt;0,0,(U523-NOW())))</f>
        <v>0</v>
      </c>
      <c r="W523" s="32"/>
      <c r="X523" s="32" t="str">
        <f t="shared" ca="1" si="65"/>
        <v/>
      </c>
      <c r="Y523" s="2" t="str">
        <f t="shared" si="66"/>
        <v>Đã thanh toán</v>
      </c>
      <c r="Z523" s="42">
        <f t="shared" si="67"/>
        <v>46066</v>
      </c>
      <c r="AA523" s="42">
        <f t="shared" si="68"/>
        <v>46077</v>
      </c>
      <c r="AD523" s="2" t="str">
        <f>VLOOKUP($A523,MA_KH!$A:$Q,MA_KH!O$1,0)</f>
        <v>MEGA</v>
      </c>
      <c r="AE523" s="2" t="str">
        <f>VLOOKUP($A523,MA_KH!$A:$Q,MA_KH!P$1,0)</f>
        <v>CÔNG TY TNHH MM MEGA MARKET (VIỆT NAM)</v>
      </c>
      <c r="AG523" s="122" t="str">
        <f>Table13[[#This Row],[Số hóa đơn]]&amp;Table13[[#This Row],[Tổng giá trị]]</f>
        <v>000000323801600</v>
      </c>
    </row>
    <row r="524" spans="1:33" ht="25.5" hidden="1" customHeight="1">
      <c r="A524" s="54" t="s">
        <v>16291</v>
      </c>
      <c r="B524" s="54" t="s">
        <v>200</v>
      </c>
      <c r="C524" s="55">
        <v>46066</v>
      </c>
      <c r="D524" s="54" t="s">
        <v>17418</v>
      </c>
      <c r="E524" s="55">
        <v>46066</v>
      </c>
      <c r="F524" s="54" t="s">
        <v>19410</v>
      </c>
      <c r="G524" s="54" t="s">
        <v>17345</v>
      </c>
      <c r="H524" s="56">
        <v>9172576</v>
      </c>
      <c r="I524" s="63">
        <v>0</v>
      </c>
      <c r="J524" s="56">
        <v>733806</v>
      </c>
      <c r="K524" s="65">
        <v>9906382</v>
      </c>
      <c r="L524" s="64" t="s">
        <v>17238</v>
      </c>
      <c r="M524" s="6">
        <f>IFERROR(VLOOKUP(Table13[[#This Row],[Số hóa đơn]],'Chi tiết tt Mega gửi'!K:L,2,0),"")</f>
        <v>46077</v>
      </c>
      <c r="O524" s="32">
        <f>IF(Table13[[#This Row],[Phân loại]]="Tồn đầu kỳ",Table13[[#This Row],[Tổng giá trị]],0)</f>
        <v>0</v>
      </c>
      <c r="P524" s="7">
        <f>IF(Table13[[#This Row],[Số còn phải thu ĐK]]&lt;&gt;0,0,IF(Table13[[#This Row],[Phân loại]]="Bán hàng",Table13[[#This Row],[Tổng giá trị]],-Table13[[#This Row],[Tổng giá trị]]))</f>
        <v>-9906382</v>
      </c>
      <c r="Q524" s="32">
        <f t="shared" si="64"/>
        <v>-9906382</v>
      </c>
      <c r="R524" s="7">
        <f>Table13[[#This Row],[Số còn phải thu ĐK]]+Table13[[#This Row],[Giá Trị HD sau CK]]-Table13[[#This Row],[Số tiền đã thu]]</f>
        <v>0</v>
      </c>
      <c r="S524" s="6">
        <f>IF(Table13[[#This Row],[Ngày hóa đơn]]&lt;&gt;"",Table13[[#This Row],[Ngày hóa đơn]],IF(Table13[[#This Row],[Ngày hạch toán]]&lt;&gt;"",Table13[[#This Row],[Ngày hạch toán]],""))</f>
        <v>46066</v>
      </c>
      <c r="T524" s="7"/>
      <c r="U524" s="6">
        <f>IF(Table13[[#This Row],[Ngày tính CN]]="","",S524+T524)</f>
        <v>46066</v>
      </c>
      <c r="V524" s="32">
        <f ca="1">IF(Table13[[#This Row],[Hạn thanh toán]]="","",IF((U524-NOW())&lt;0,0,(U524-NOW())))</f>
        <v>0</v>
      </c>
      <c r="W524" s="32"/>
      <c r="X524" s="32" t="str">
        <f t="shared" ca="1" si="65"/>
        <v/>
      </c>
      <c r="Y524" s="2" t="str">
        <f t="shared" si="66"/>
        <v>Đã thanh toán</v>
      </c>
      <c r="Z524" s="42">
        <f t="shared" si="67"/>
        <v>46066</v>
      </c>
      <c r="AA524" s="42">
        <f t="shared" si="68"/>
        <v>46077</v>
      </c>
      <c r="AD524" s="2" t="str">
        <f>VLOOKUP($A524,MA_KH!$A:$Q,MA_KH!O$1,0)</f>
        <v>MEGA</v>
      </c>
      <c r="AE524" s="2" t="str">
        <f>VLOOKUP($A524,MA_KH!$A:$Q,MA_KH!P$1,0)</f>
        <v>CÔNG TY TNHH MM MEGA MARKET (VIỆT NAM)</v>
      </c>
      <c r="AG524" s="122" t="str">
        <f>Table13[[#This Row],[Số hóa đơn]]&amp;Table13[[#This Row],[Tổng giá trị]]</f>
        <v>000003499906382</v>
      </c>
    </row>
    <row r="525" spans="1:33" ht="25.5" customHeight="1">
      <c r="A525" s="54" t="s">
        <v>16299</v>
      </c>
      <c r="B525" s="54" t="s">
        <v>190</v>
      </c>
      <c r="C525" s="55">
        <v>46067</v>
      </c>
      <c r="D525" s="54" t="s">
        <v>17419</v>
      </c>
      <c r="E525" s="55">
        <f>IFERROR(VLOOKUP(AG525,Sheet3!B:F,5,0),Table1[[#This Row],[Ngày hạch toán]])</f>
        <v>46067</v>
      </c>
      <c r="F525" s="54" t="s">
        <v>19411</v>
      </c>
      <c r="G525" s="54" t="s">
        <v>17420</v>
      </c>
      <c r="H525" s="56">
        <v>4743250</v>
      </c>
      <c r="I525" s="63">
        <v>0</v>
      </c>
      <c r="J525" s="56">
        <v>379460</v>
      </c>
      <c r="K525" s="65">
        <v>5122710</v>
      </c>
      <c r="L525" s="64" t="s">
        <v>17236</v>
      </c>
      <c r="M525" s="6">
        <f>IFERROR(VLOOKUP(Table13[[#This Row],[Số hóa đơn]],'Chi tiết tt Mega gửi'!K:L,2,0),"")</f>
        <v>46105</v>
      </c>
      <c r="O525" s="32">
        <f>IF(Table13[[#This Row],[Phân loại]]="Tồn đầu kỳ",Table13[[#This Row],[Tổng giá trị]],0)</f>
        <v>0</v>
      </c>
      <c r="P525" s="7">
        <f>IF(Table13[[#This Row],[Số còn phải thu ĐK]]&lt;&gt;0,0,IF(Table13[[#This Row],[Phân loại]]="Bán hàng",Table13[[#This Row],[Tổng giá trị]],-Table13[[#This Row],[Tổng giá trị]]))</f>
        <v>5122710</v>
      </c>
      <c r="Q525" s="32">
        <f t="shared" si="64"/>
        <v>5122710</v>
      </c>
      <c r="R525" s="7">
        <f>Table13[[#This Row],[Số còn phải thu ĐK]]+Table13[[#This Row],[Giá Trị HD sau CK]]-Table13[[#This Row],[Số tiền đã thu]]</f>
        <v>0</v>
      </c>
      <c r="S525" s="6">
        <f>IF(Table13[[#This Row],[Ngày hóa đơn]]&lt;&gt;"",Table13[[#This Row],[Ngày hóa đơn]],IF(Table13[[#This Row],[Ngày hạch toán]]&lt;&gt;"",Table13[[#This Row],[Ngày hạch toán]],""))</f>
        <v>46067</v>
      </c>
      <c r="T525" s="7"/>
      <c r="U525" s="6">
        <f>IF(Table13[[#This Row],[Ngày tính CN]]="","",S525+T525)</f>
        <v>46067</v>
      </c>
      <c r="V525" s="32">
        <f ca="1">IF(Table13[[#This Row],[Hạn thanh toán]]="","",IF((U525-NOW())&lt;0,0,(U525-NOW())))</f>
        <v>0</v>
      </c>
      <c r="W525" s="32"/>
      <c r="X525" s="32" t="str">
        <f t="shared" ca="1" si="65"/>
        <v/>
      </c>
      <c r="Y525" s="2" t="str">
        <f t="shared" si="66"/>
        <v>Đã thanh toán</v>
      </c>
      <c r="Z525" s="42">
        <f t="shared" si="67"/>
        <v>46067</v>
      </c>
      <c r="AA525" s="42">
        <f t="shared" si="68"/>
        <v>46105</v>
      </c>
      <c r="AD525" s="2" t="str">
        <f>VLOOKUP($A525,MA_KH!$A:$Q,MA_KH!O$1,0)</f>
        <v>MEGA</v>
      </c>
      <c r="AE525" s="2" t="str">
        <f>VLOOKUP($A525,MA_KH!$A:$Q,MA_KH!P$1,0)</f>
        <v>CÔNG TY TNHH MM MEGA MARKET (VIỆT NAM)</v>
      </c>
      <c r="AG525" s="122" t="str">
        <f>Table13[[#This Row],[Số hóa đơn]]&amp;Table13[[#This Row],[Tổng giá trị]]</f>
        <v>000140395122710</v>
      </c>
    </row>
    <row r="526" spans="1:33" ht="25.5" customHeight="1">
      <c r="A526" s="54" t="s">
        <v>16299</v>
      </c>
      <c r="B526" s="54" t="s">
        <v>190</v>
      </c>
      <c r="C526" s="55">
        <v>46067</v>
      </c>
      <c r="D526" s="54" t="s">
        <v>17421</v>
      </c>
      <c r="E526" s="55">
        <f>IFERROR(VLOOKUP(AG526,Sheet3!B:F,5,0),Table1[[#This Row],[Ngày hạch toán]])</f>
        <v>46067</v>
      </c>
      <c r="F526" s="54" t="s">
        <v>19412</v>
      </c>
      <c r="G526" s="54" t="s">
        <v>17422</v>
      </c>
      <c r="H526" s="56">
        <v>3794600</v>
      </c>
      <c r="I526" s="63">
        <v>0</v>
      </c>
      <c r="J526" s="56">
        <v>303568</v>
      </c>
      <c r="K526" s="65">
        <v>4098168</v>
      </c>
      <c r="L526" s="64" t="s">
        <v>17236</v>
      </c>
      <c r="M526" s="6">
        <f>IFERROR(VLOOKUP(Table13[[#This Row],[Số hóa đơn]],'Chi tiết tt Mega gửi'!K:L,2,0),"")</f>
        <v>46105</v>
      </c>
      <c r="O526" s="32">
        <f>IF(Table13[[#This Row],[Phân loại]]="Tồn đầu kỳ",Table13[[#This Row],[Tổng giá trị]],0)</f>
        <v>0</v>
      </c>
      <c r="P526" s="7">
        <f>IF(Table13[[#This Row],[Số còn phải thu ĐK]]&lt;&gt;0,0,IF(Table13[[#This Row],[Phân loại]]="Bán hàng",Table13[[#This Row],[Tổng giá trị]],-Table13[[#This Row],[Tổng giá trị]]))</f>
        <v>4098168</v>
      </c>
      <c r="Q526" s="32">
        <f t="shared" si="64"/>
        <v>4098168</v>
      </c>
      <c r="R526" s="7">
        <f>Table13[[#This Row],[Số còn phải thu ĐK]]+Table13[[#This Row],[Giá Trị HD sau CK]]-Table13[[#This Row],[Số tiền đã thu]]</f>
        <v>0</v>
      </c>
      <c r="S526" s="6">
        <f>IF(Table13[[#This Row],[Ngày hóa đơn]]&lt;&gt;"",Table13[[#This Row],[Ngày hóa đơn]],IF(Table13[[#This Row],[Ngày hạch toán]]&lt;&gt;"",Table13[[#This Row],[Ngày hạch toán]],""))</f>
        <v>46067</v>
      </c>
      <c r="T526" s="7"/>
      <c r="U526" s="6">
        <f>IF(Table13[[#This Row],[Ngày tính CN]]="","",S526+T526)</f>
        <v>46067</v>
      </c>
      <c r="V526" s="32">
        <f ca="1">IF(Table13[[#This Row],[Hạn thanh toán]]="","",IF((U526-NOW())&lt;0,0,(U526-NOW())))</f>
        <v>0</v>
      </c>
      <c r="W526" s="32"/>
      <c r="X526" s="32" t="str">
        <f t="shared" ca="1" si="65"/>
        <v/>
      </c>
      <c r="Y526" s="2" t="str">
        <f t="shared" si="66"/>
        <v>Đã thanh toán</v>
      </c>
      <c r="Z526" s="42">
        <f t="shared" si="67"/>
        <v>46067</v>
      </c>
      <c r="AA526" s="42">
        <f t="shared" si="68"/>
        <v>46105</v>
      </c>
      <c r="AD526" s="2" t="str">
        <f>VLOOKUP($A526,MA_KH!$A:$Q,MA_KH!O$1,0)</f>
        <v>MEGA</v>
      </c>
      <c r="AE526" s="2" t="str">
        <f>VLOOKUP($A526,MA_KH!$A:$Q,MA_KH!P$1,0)</f>
        <v>CÔNG TY TNHH MM MEGA MARKET (VIỆT NAM)</v>
      </c>
      <c r="AG526" s="122" t="str">
        <f>Table13[[#This Row],[Số hóa đơn]]&amp;Table13[[#This Row],[Tổng giá trị]]</f>
        <v>000145684098168</v>
      </c>
    </row>
    <row r="527" spans="1:33" ht="25.5" customHeight="1">
      <c r="A527" s="54" t="s">
        <v>16291</v>
      </c>
      <c r="B527" s="54" t="s">
        <v>200</v>
      </c>
      <c r="C527" s="55">
        <v>46079</v>
      </c>
      <c r="D527" s="54" t="s">
        <v>17423</v>
      </c>
      <c r="E527" s="55">
        <f>IFERROR(VLOOKUP(AG527,Sheet3!B:F,5,0),Table1[[#This Row],[Ngày hạch toán]])</f>
        <v>46079</v>
      </c>
      <c r="F527" s="54" t="s">
        <v>19413</v>
      </c>
      <c r="G527" s="54" t="s">
        <v>17424</v>
      </c>
      <c r="H527" s="56">
        <v>9958490</v>
      </c>
      <c r="I527" s="63">
        <v>0</v>
      </c>
      <c r="J527" s="56">
        <v>796679</v>
      </c>
      <c r="K527" s="65">
        <v>10755169</v>
      </c>
      <c r="L527" s="64" t="s">
        <v>17236</v>
      </c>
      <c r="M527" s="6">
        <f>IFERROR(VLOOKUP(Table13[[#This Row],[Số hóa đơn]],'Chi tiết tt Mega gửi'!K:L,2,0),"")</f>
        <v>46122</v>
      </c>
      <c r="O527" s="32">
        <f>IF(Table13[[#This Row],[Phân loại]]="Tồn đầu kỳ",Table13[[#This Row],[Tổng giá trị]],0)</f>
        <v>0</v>
      </c>
      <c r="P527" s="7">
        <f>IF(Table13[[#This Row],[Số còn phải thu ĐK]]&lt;&gt;0,0,IF(Table13[[#This Row],[Phân loại]]="Bán hàng",Table13[[#This Row],[Tổng giá trị]],-Table13[[#This Row],[Tổng giá trị]]))</f>
        <v>10755169</v>
      </c>
      <c r="Q527" s="32">
        <f t="shared" si="64"/>
        <v>10755169</v>
      </c>
      <c r="R527" s="7">
        <f>Table13[[#This Row],[Số còn phải thu ĐK]]+Table13[[#This Row],[Giá Trị HD sau CK]]-Table13[[#This Row],[Số tiền đã thu]]</f>
        <v>0</v>
      </c>
      <c r="S527" s="6">
        <f>IF(Table13[[#This Row],[Ngày hóa đơn]]&lt;&gt;"",Table13[[#This Row],[Ngày hóa đơn]],IF(Table13[[#This Row],[Ngày hạch toán]]&lt;&gt;"",Table13[[#This Row],[Ngày hạch toán]],""))</f>
        <v>46079</v>
      </c>
      <c r="T527" s="7"/>
      <c r="U527" s="6">
        <f>IF(Table13[[#This Row],[Ngày tính CN]]="","",S527+T527)</f>
        <v>46079</v>
      </c>
      <c r="V527" s="32">
        <f ca="1">IF(Table13[[#This Row],[Hạn thanh toán]]="","",IF((U527-NOW())&lt;0,0,(U527-NOW())))</f>
        <v>0</v>
      </c>
      <c r="W527" s="32"/>
      <c r="X527" s="32" t="str">
        <f t="shared" ca="1" si="65"/>
        <v/>
      </c>
      <c r="Y527" s="2" t="str">
        <f t="shared" si="66"/>
        <v>Đã thanh toán</v>
      </c>
      <c r="Z527" s="42">
        <f t="shared" si="67"/>
        <v>46079</v>
      </c>
      <c r="AA527" s="42">
        <f t="shared" si="68"/>
        <v>46122</v>
      </c>
      <c r="AD527" s="2" t="str">
        <f>VLOOKUP($A527,MA_KH!$A:$Q,MA_KH!O$1,0)</f>
        <v>MEGA</v>
      </c>
      <c r="AE527" s="2" t="str">
        <f>VLOOKUP($A527,MA_KH!$A:$Q,MA_KH!P$1,0)</f>
        <v>CÔNG TY TNHH MM MEGA MARKET (VIỆT NAM)</v>
      </c>
      <c r="AG527" s="122" t="str">
        <f>Table13[[#This Row],[Số hóa đơn]]&amp;Table13[[#This Row],[Tổng giá trị]]</f>
        <v>0001455510755169</v>
      </c>
    </row>
    <row r="528" spans="1:33" ht="25.5" customHeight="1">
      <c r="A528" s="54" t="s">
        <v>16288</v>
      </c>
      <c r="B528" s="54" t="s">
        <v>294</v>
      </c>
      <c r="C528" s="55">
        <v>46079</v>
      </c>
      <c r="D528" s="54" t="s">
        <v>17425</v>
      </c>
      <c r="E528" s="55">
        <f>IFERROR(VLOOKUP(AG528,Sheet3!B:F,5,0),Table1[[#This Row],[Ngày hạch toán]])</f>
        <v>46079</v>
      </c>
      <c r="F528" s="54" t="s">
        <v>19414</v>
      </c>
      <c r="G528" s="54" t="s">
        <v>17426</v>
      </c>
      <c r="H528" s="56">
        <v>2381320</v>
      </c>
      <c r="I528" s="63">
        <v>0</v>
      </c>
      <c r="J528" s="56">
        <v>190506</v>
      </c>
      <c r="K528" s="65">
        <v>2571826</v>
      </c>
      <c r="L528" s="64" t="s">
        <v>17236</v>
      </c>
      <c r="M528" s="6">
        <f>IFERROR(VLOOKUP(Table13[[#This Row],[Số hóa đơn]],'Chi tiết tt Mega gửi'!K:L,2,0),"")</f>
        <v>46122</v>
      </c>
      <c r="O528" s="32">
        <f>IF(Table13[[#This Row],[Phân loại]]="Tồn đầu kỳ",Table13[[#This Row],[Tổng giá trị]],0)</f>
        <v>0</v>
      </c>
      <c r="P528" s="7">
        <f>IF(Table13[[#This Row],[Số còn phải thu ĐK]]&lt;&gt;0,0,IF(Table13[[#This Row],[Phân loại]]="Bán hàng",Table13[[#This Row],[Tổng giá trị]],-Table13[[#This Row],[Tổng giá trị]]))</f>
        <v>2571826</v>
      </c>
      <c r="Q528" s="32">
        <f t="shared" si="64"/>
        <v>2571826</v>
      </c>
      <c r="R528" s="7">
        <f>Table13[[#This Row],[Số còn phải thu ĐK]]+Table13[[#This Row],[Giá Trị HD sau CK]]-Table13[[#This Row],[Số tiền đã thu]]</f>
        <v>0</v>
      </c>
      <c r="S528" s="6">
        <f>IF(Table13[[#This Row],[Ngày hóa đơn]]&lt;&gt;"",Table13[[#This Row],[Ngày hóa đơn]],IF(Table13[[#This Row],[Ngày hạch toán]]&lt;&gt;"",Table13[[#This Row],[Ngày hạch toán]],""))</f>
        <v>46079</v>
      </c>
      <c r="T528" s="7"/>
      <c r="U528" s="6">
        <f>IF(Table13[[#This Row],[Ngày tính CN]]="","",S528+T528)</f>
        <v>46079</v>
      </c>
      <c r="V528" s="32">
        <f ca="1">IF(Table13[[#This Row],[Hạn thanh toán]]="","",IF((U528-NOW())&lt;0,0,(U528-NOW())))</f>
        <v>0</v>
      </c>
      <c r="W528" s="32"/>
      <c r="X528" s="32" t="str">
        <f t="shared" ca="1" si="65"/>
        <v/>
      </c>
      <c r="Y528" s="2" t="str">
        <f t="shared" si="66"/>
        <v>Đã thanh toán</v>
      </c>
      <c r="Z528" s="42">
        <f t="shared" si="67"/>
        <v>46079</v>
      </c>
      <c r="AA528" s="42">
        <f t="shared" si="68"/>
        <v>46122</v>
      </c>
      <c r="AD528" s="2" t="str">
        <f>VLOOKUP($A528,MA_KH!$A:$Q,MA_KH!O$1,0)</f>
        <v>MEGA</v>
      </c>
      <c r="AE528" s="2" t="str">
        <f>VLOOKUP($A528,MA_KH!$A:$Q,MA_KH!P$1,0)</f>
        <v>CÔNG TY TNHH MM MEGA MARKET (VIỆT NAM)</v>
      </c>
      <c r="AG528" s="122" t="str">
        <f>Table13[[#This Row],[Số hóa đơn]]&amp;Table13[[#This Row],[Tổng giá trị]]</f>
        <v>000145562571826</v>
      </c>
    </row>
    <row r="529" spans="1:33" ht="25.5" customHeight="1">
      <c r="A529" s="54" t="s">
        <v>16290</v>
      </c>
      <c r="B529" s="54" t="s">
        <v>192</v>
      </c>
      <c r="C529" s="55">
        <v>46079</v>
      </c>
      <c r="D529" s="54" t="s">
        <v>17427</v>
      </c>
      <c r="E529" s="55">
        <f>IFERROR(VLOOKUP(AG529,Sheet3!B:F,5,0),Table1[[#This Row],[Ngày hạch toán]])</f>
        <v>46079</v>
      </c>
      <c r="F529" s="54" t="s">
        <v>19415</v>
      </c>
      <c r="G529" s="54" t="s">
        <v>17428</v>
      </c>
      <c r="H529" s="56">
        <v>5994040</v>
      </c>
      <c r="I529" s="63">
        <v>0</v>
      </c>
      <c r="J529" s="56">
        <v>479523</v>
      </c>
      <c r="K529" s="65">
        <v>6473563</v>
      </c>
      <c r="L529" s="64" t="s">
        <v>17236</v>
      </c>
      <c r="M529" s="6">
        <f>IFERROR(VLOOKUP(Table13[[#This Row],[Số hóa đơn]],'Chi tiết tt Mega gửi'!K:L,2,0),"")</f>
        <v>46122</v>
      </c>
      <c r="O529" s="32">
        <f>IF(Table13[[#This Row],[Phân loại]]="Tồn đầu kỳ",Table13[[#This Row],[Tổng giá trị]],0)</f>
        <v>0</v>
      </c>
      <c r="P529" s="7">
        <f>IF(Table13[[#This Row],[Số còn phải thu ĐK]]&lt;&gt;0,0,IF(Table13[[#This Row],[Phân loại]]="Bán hàng",Table13[[#This Row],[Tổng giá trị]],-Table13[[#This Row],[Tổng giá trị]]))</f>
        <v>6473563</v>
      </c>
      <c r="Q529" s="32">
        <f t="shared" si="64"/>
        <v>6473563</v>
      </c>
      <c r="R529" s="7">
        <f>Table13[[#This Row],[Số còn phải thu ĐK]]+Table13[[#This Row],[Giá Trị HD sau CK]]-Table13[[#This Row],[Số tiền đã thu]]</f>
        <v>0</v>
      </c>
      <c r="S529" s="6">
        <f>IF(Table13[[#This Row],[Ngày hóa đơn]]&lt;&gt;"",Table13[[#This Row],[Ngày hóa đơn]],IF(Table13[[#This Row],[Ngày hạch toán]]&lt;&gt;"",Table13[[#This Row],[Ngày hạch toán]],""))</f>
        <v>46079</v>
      </c>
      <c r="T529" s="7"/>
      <c r="U529" s="6">
        <f>IF(Table13[[#This Row],[Ngày tính CN]]="","",S529+T529)</f>
        <v>46079</v>
      </c>
      <c r="V529" s="32">
        <f ca="1">IF(Table13[[#This Row],[Hạn thanh toán]]="","",IF((U529-NOW())&lt;0,0,(U529-NOW())))</f>
        <v>0</v>
      </c>
      <c r="W529" s="32"/>
      <c r="X529" s="32" t="str">
        <f t="shared" ca="1" si="65"/>
        <v/>
      </c>
      <c r="Y529" s="2" t="str">
        <f t="shared" si="66"/>
        <v>Đã thanh toán</v>
      </c>
      <c r="Z529" s="42">
        <f t="shared" si="67"/>
        <v>46079</v>
      </c>
      <c r="AA529" s="42">
        <f t="shared" si="68"/>
        <v>46122</v>
      </c>
      <c r="AD529" s="2" t="str">
        <f>VLOOKUP($A529,MA_KH!$A:$Q,MA_KH!O$1,0)</f>
        <v>MEGA</v>
      </c>
      <c r="AE529" s="2" t="str">
        <f>VLOOKUP($A529,MA_KH!$A:$Q,MA_KH!P$1,0)</f>
        <v>CÔNG TY TNHH MM MEGA MARKET (VIỆT NAM)</v>
      </c>
      <c r="AG529" s="122" t="str">
        <f>Table13[[#This Row],[Số hóa đơn]]&amp;Table13[[#This Row],[Tổng giá trị]]</f>
        <v>000145576473563</v>
      </c>
    </row>
    <row r="530" spans="1:33" ht="25.5" customHeight="1">
      <c r="A530" s="54" t="s">
        <v>16308</v>
      </c>
      <c r="B530" s="54" t="s">
        <v>194</v>
      </c>
      <c r="C530" s="55">
        <v>46079</v>
      </c>
      <c r="D530" s="54" t="s">
        <v>17429</v>
      </c>
      <c r="E530" s="55">
        <f>IFERROR(VLOOKUP(AG530,Sheet3!B:F,5,0),Table1[[#This Row],[Ngày hạch toán]])</f>
        <v>46079</v>
      </c>
      <c r="F530" s="54" t="s">
        <v>19416</v>
      </c>
      <c r="G530" s="54" t="s">
        <v>17430</v>
      </c>
      <c r="H530" s="56">
        <v>12056255</v>
      </c>
      <c r="I530" s="63">
        <v>0</v>
      </c>
      <c r="J530" s="56">
        <v>964500</v>
      </c>
      <c r="K530" s="65">
        <v>13020755</v>
      </c>
      <c r="L530" s="64" t="s">
        <v>17236</v>
      </c>
      <c r="M530" s="6">
        <f>IFERROR(VLOOKUP(Table13[[#This Row],[Số hóa đơn]],'Chi tiết tt Mega gửi'!K:L,2,0),"")</f>
        <v>46122</v>
      </c>
      <c r="O530" s="32">
        <f>IF(Table13[[#This Row],[Phân loại]]="Tồn đầu kỳ",Table13[[#This Row],[Tổng giá trị]],0)</f>
        <v>0</v>
      </c>
      <c r="P530" s="7">
        <f>IF(Table13[[#This Row],[Số còn phải thu ĐK]]&lt;&gt;0,0,IF(Table13[[#This Row],[Phân loại]]="Bán hàng",Table13[[#This Row],[Tổng giá trị]],-Table13[[#This Row],[Tổng giá trị]]))</f>
        <v>13020755</v>
      </c>
      <c r="Q530" s="32">
        <f t="shared" si="64"/>
        <v>13020755</v>
      </c>
      <c r="R530" s="7">
        <f>Table13[[#This Row],[Số còn phải thu ĐK]]+Table13[[#This Row],[Giá Trị HD sau CK]]-Table13[[#This Row],[Số tiền đã thu]]</f>
        <v>0</v>
      </c>
      <c r="S530" s="6">
        <f>IF(Table13[[#This Row],[Ngày hóa đơn]]&lt;&gt;"",Table13[[#This Row],[Ngày hóa đơn]],IF(Table13[[#This Row],[Ngày hạch toán]]&lt;&gt;"",Table13[[#This Row],[Ngày hạch toán]],""))</f>
        <v>46079</v>
      </c>
      <c r="T530" s="7"/>
      <c r="U530" s="6">
        <f>IF(Table13[[#This Row],[Ngày tính CN]]="","",S530+T530)</f>
        <v>46079</v>
      </c>
      <c r="V530" s="32">
        <f ca="1">IF(Table13[[#This Row],[Hạn thanh toán]]="","",IF((U530-NOW())&lt;0,0,(U530-NOW())))</f>
        <v>0</v>
      </c>
      <c r="W530" s="32"/>
      <c r="X530" s="32" t="str">
        <f t="shared" ca="1" si="65"/>
        <v/>
      </c>
      <c r="Y530" s="2" t="str">
        <f t="shared" si="66"/>
        <v>Đã thanh toán</v>
      </c>
      <c r="Z530" s="42">
        <f t="shared" si="67"/>
        <v>46079</v>
      </c>
      <c r="AA530" s="42">
        <f t="shared" si="68"/>
        <v>46122</v>
      </c>
      <c r="AD530" s="2" t="str">
        <f>VLOOKUP($A530,MA_KH!$A:$Q,MA_KH!O$1,0)</f>
        <v>MEGA</v>
      </c>
      <c r="AE530" s="2" t="str">
        <f>VLOOKUP($A530,MA_KH!$A:$Q,MA_KH!P$1,0)</f>
        <v>CÔNG TY TNHH MM MEGA MARKET (VIỆT NAM)</v>
      </c>
      <c r="AG530" s="122" t="str">
        <f>Table13[[#This Row],[Số hóa đơn]]&amp;Table13[[#This Row],[Tổng giá trị]]</f>
        <v>0001455813020755</v>
      </c>
    </row>
    <row r="531" spans="1:33" ht="25.5" customHeight="1">
      <c r="A531" s="54" t="s">
        <v>16310</v>
      </c>
      <c r="B531" s="54" t="s">
        <v>196</v>
      </c>
      <c r="C531" s="55">
        <v>46079</v>
      </c>
      <c r="D531" s="54" t="s">
        <v>17431</v>
      </c>
      <c r="E531" s="55">
        <f>IFERROR(VLOOKUP(AG531,Sheet3!B:F,5,0),Table1[[#This Row],[Ngày hạch toán]])</f>
        <v>46079</v>
      </c>
      <c r="F531" s="54" t="s">
        <v>19417</v>
      </c>
      <c r="G531" s="54" t="s">
        <v>17432</v>
      </c>
      <c r="H531" s="56">
        <v>3547430</v>
      </c>
      <c r="I531" s="63">
        <v>0</v>
      </c>
      <c r="J531" s="56">
        <v>283794</v>
      </c>
      <c r="K531" s="65">
        <v>3831224</v>
      </c>
      <c r="L531" s="64" t="s">
        <v>17236</v>
      </c>
      <c r="M531" s="6">
        <f>IFERROR(VLOOKUP(Table13[[#This Row],[Số hóa đơn]],'Chi tiết tt Mega gửi'!K:L,2,0),"")</f>
        <v>46122</v>
      </c>
      <c r="O531" s="32">
        <f>IF(Table13[[#This Row],[Phân loại]]="Tồn đầu kỳ",Table13[[#This Row],[Tổng giá trị]],0)</f>
        <v>0</v>
      </c>
      <c r="P531" s="7">
        <f>IF(Table13[[#This Row],[Số còn phải thu ĐK]]&lt;&gt;0,0,IF(Table13[[#This Row],[Phân loại]]="Bán hàng",Table13[[#This Row],[Tổng giá trị]],-Table13[[#This Row],[Tổng giá trị]]))</f>
        <v>3831224</v>
      </c>
      <c r="Q531" s="32">
        <f t="shared" si="64"/>
        <v>3831224</v>
      </c>
      <c r="R531" s="7">
        <f>Table13[[#This Row],[Số còn phải thu ĐK]]+Table13[[#This Row],[Giá Trị HD sau CK]]-Table13[[#This Row],[Số tiền đã thu]]</f>
        <v>0</v>
      </c>
      <c r="S531" s="6">
        <f>IF(Table13[[#This Row],[Ngày hóa đơn]]&lt;&gt;"",Table13[[#This Row],[Ngày hóa đơn]],IF(Table13[[#This Row],[Ngày hạch toán]]&lt;&gt;"",Table13[[#This Row],[Ngày hạch toán]],""))</f>
        <v>46079</v>
      </c>
      <c r="T531" s="7"/>
      <c r="U531" s="6">
        <f>IF(Table13[[#This Row],[Ngày tính CN]]="","",S531+T531)</f>
        <v>46079</v>
      </c>
      <c r="V531" s="32">
        <f ca="1">IF(Table13[[#This Row],[Hạn thanh toán]]="","",IF((U531-NOW())&lt;0,0,(U531-NOW())))</f>
        <v>0</v>
      </c>
      <c r="W531" s="32"/>
      <c r="X531" s="32" t="str">
        <f t="shared" ca="1" si="65"/>
        <v/>
      </c>
      <c r="Y531" s="2" t="str">
        <f t="shared" si="66"/>
        <v>Đã thanh toán</v>
      </c>
      <c r="Z531" s="42">
        <f t="shared" si="67"/>
        <v>46079</v>
      </c>
      <c r="AA531" s="42">
        <f t="shared" si="68"/>
        <v>46122</v>
      </c>
      <c r="AD531" s="2" t="str">
        <f>VLOOKUP($A531,MA_KH!$A:$Q,MA_KH!O$1,0)</f>
        <v>MEGA</v>
      </c>
      <c r="AE531" s="2" t="str">
        <f>VLOOKUP($A531,MA_KH!$A:$Q,MA_KH!P$1,0)</f>
        <v>CÔNG TY TNHH MM MEGA MARKET (VIỆT NAM)</v>
      </c>
      <c r="AG531" s="122" t="str">
        <f>Table13[[#This Row],[Số hóa đơn]]&amp;Table13[[#This Row],[Tổng giá trị]]</f>
        <v>000145593831224</v>
      </c>
    </row>
    <row r="532" spans="1:33" ht="25.5" customHeight="1">
      <c r="A532" s="54" t="s">
        <v>16309</v>
      </c>
      <c r="B532" s="54" t="s">
        <v>255</v>
      </c>
      <c r="C532" s="55">
        <v>46079</v>
      </c>
      <c r="D532" s="54" t="s">
        <v>17433</v>
      </c>
      <c r="E532" s="55">
        <f>IFERROR(VLOOKUP(AG532,Sheet3!B:F,5,0),Table1[[#This Row],[Ngày hạch toán]])</f>
        <v>46079</v>
      </c>
      <c r="F532" s="54" t="s">
        <v>19418</v>
      </c>
      <c r="G532" s="54" t="s">
        <v>17434</v>
      </c>
      <c r="H532" s="56">
        <v>1468620</v>
      </c>
      <c r="I532" s="63">
        <v>0</v>
      </c>
      <c r="J532" s="56">
        <v>117490</v>
      </c>
      <c r="K532" s="65">
        <v>1586110</v>
      </c>
      <c r="L532" s="64" t="s">
        <v>17236</v>
      </c>
      <c r="M532" s="6">
        <f>IFERROR(VLOOKUP(Table13[[#This Row],[Số hóa đơn]],'Chi tiết tt Mega gửi'!K:L,2,0),"")</f>
        <v>46122</v>
      </c>
      <c r="O532" s="32">
        <f>IF(Table13[[#This Row],[Phân loại]]="Tồn đầu kỳ",Table13[[#This Row],[Tổng giá trị]],0)</f>
        <v>0</v>
      </c>
      <c r="P532" s="7">
        <f>IF(Table13[[#This Row],[Số còn phải thu ĐK]]&lt;&gt;0,0,IF(Table13[[#This Row],[Phân loại]]="Bán hàng",Table13[[#This Row],[Tổng giá trị]],-Table13[[#This Row],[Tổng giá trị]]))</f>
        <v>1586110</v>
      </c>
      <c r="Q532" s="32">
        <f t="shared" si="64"/>
        <v>1586110</v>
      </c>
      <c r="R532" s="7">
        <f>Table13[[#This Row],[Số còn phải thu ĐK]]+Table13[[#This Row],[Giá Trị HD sau CK]]-Table13[[#This Row],[Số tiền đã thu]]</f>
        <v>0</v>
      </c>
      <c r="S532" s="6">
        <f>IF(Table13[[#This Row],[Ngày hóa đơn]]&lt;&gt;"",Table13[[#This Row],[Ngày hóa đơn]],IF(Table13[[#This Row],[Ngày hạch toán]]&lt;&gt;"",Table13[[#This Row],[Ngày hạch toán]],""))</f>
        <v>46079</v>
      </c>
      <c r="T532" s="7"/>
      <c r="U532" s="6">
        <f>IF(Table13[[#This Row],[Ngày tính CN]]="","",S532+T532)</f>
        <v>46079</v>
      </c>
      <c r="V532" s="32">
        <f ca="1">IF(Table13[[#This Row],[Hạn thanh toán]]="","",IF((U532-NOW())&lt;0,0,(U532-NOW())))</f>
        <v>0</v>
      </c>
      <c r="W532" s="32"/>
      <c r="X532" s="32" t="str">
        <f t="shared" ca="1" si="65"/>
        <v/>
      </c>
      <c r="Y532" s="2" t="str">
        <f t="shared" si="66"/>
        <v>Đã thanh toán</v>
      </c>
      <c r="Z532" s="42">
        <f t="shared" si="67"/>
        <v>46079</v>
      </c>
      <c r="AA532" s="42">
        <f t="shared" si="68"/>
        <v>46122</v>
      </c>
      <c r="AD532" s="2" t="str">
        <f>VLOOKUP($A532,MA_KH!$A:$Q,MA_KH!O$1,0)</f>
        <v>MEGA</v>
      </c>
      <c r="AE532" s="2" t="str">
        <f>VLOOKUP($A532,MA_KH!$A:$Q,MA_KH!P$1,0)</f>
        <v>CÔNG TY TNHH MM MEGA MARKET (VIỆT NAM)</v>
      </c>
      <c r="AG532" s="122" t="str">
        <f>Table13[[#This Row],[Số hóa đơn]]&amp;Table13[[#This Row],[Tổng giá trị]]</f>
        <v>000145601586110</v>
      </c>
    </row>
    <row r="533" spans="1:33" ht="25.5" customHeight="1">
      <c r="A533" s="54" t="s">
        <v>16295</v>
      </c>
      <c r="B533" s="54" t="s">
        <v>198</v>
      </c>
      <c r="C533" s="55">
        <v>46079</v>
      </c>
      <c r="D533" s="54" t="s">
        <v>17435</v>
      </c>
      <c r="E533" s="55">
        <f>IFERROR(VLOOKUP(AG533,Sheet3!B:F,5,0),Table1[[#This Row],[Ngày hạch toán]])</f>
        <v>46079</v>
      </c>
      <c r="F533" s="54" t="s">
        <v>19419</v>
      </c>
      <c r="G533" s="54" t="s">
        <v>17436</v>
      </c>
      <c r="H533" s="56">
        <v>3849940</v>
      </c>
      <c r="I533" s="63">
        <v>0</v>
      </c>
      <c r="J533" s="56">
        <v>307995</v>
      </c>
      <c r="K533" s="65">
        <v>4157935</v>
      </c>
      <c r="L533" s="64" t="s">
        <v>17236</v>
      </c>
      <c r="M533" s="6">
        <f>IFERROR(VLOOKUP(Table13[[#This Row],[Số hóa đơn]],'Chi tiết tt Mega gửi'!K:L,2,0),"")</f>
        <v>46122</v>
      </c>
      <c r="O533" s="32">
        <f>IF(Table13[[#This Row],[Phân loại]]="Tồn đầu kỳ",Table13[[#This Row],[Tổng giá trị]],0)</f>
        <v>0</v>
      </c>
      <c r="P533" s="7">
        <f>IF(Table13[[#This Row],[Số còn phải thu ĐK]]&lt;&gt;0,0,IF(Table13[[#This Row],[Phân loại]]="Bán hàng",Table13[[#This Row],[Tổng giá trị]],-Table13[[#This Row],[Tổng giá trị]]))</f>
        <v>4157935</v>
      </c>
      <c r="Q533" s="32">
        <f t="shared" si="64"/>
        <v>4157935</v>
      </c>
      <c r="R533" s="7">
        <f>Table13[[#This Row],[Số còn phải thu ĐK]]+Table13[[#This Row],[Giá Trị HD sau CK]]-Table13[[#This Row],[Số tiền đã thu]]</f>
        <v>0</v>
      </c>
      <c r="S533" s="6">
        <f>IF(Table13[[#This Row],[Ngày hóa đơn]]&lt;&gt;"",Table13[[#This Row],[Ngày hóa đơn]],IF(Table13[[#This Row],[Ngày hạch toán]]&lt;&gt;"",Table13[[#This Row],[Ngày hạch toán]],""))</f>
        <v>46079</v>
      </c>
      <c r="T533" s="7"/>
      <c r="U533" s="6">
        <f>IF(Table13[[#This Row],[Ngày tính CN]]="","",S533+T533)</f>
        <v>46079</v>
      </c>
      <c r="V533" s="32">
        <f ca="1">IF(Table13[[#This Row],[Hạn thanh toán]]="","",IF((U533-NOW())&lt;0,0,(U533-NOW())))</f>
        <v>0</v>
      </c>
      <c r="W533" s="32"/>
      <c r="X533" s="32" t="str">
        <f t="shared" ca="1" si="65"/>
        <v/>
      </c>
      <c r="Y533" s="2" t="str">
        <f t="shared" si="66"/>
        <v>Đã thanh toán</v>
      </c>
      <c r="Z533" s="42">
        <f t="shared" si="67"/>
        <v>46079</v>
      </c>
      <c r="AA533" s="42">
        <f t="shared" si="68"/>
        <v>46122</v>
      </c>
      <c r="AD533" s="2" t="str">
        <f>VLOOKUP($A533,MA_KH!$A:$Q,MA_KH!O$1,0)</f>
        <v>MEGA</v>
      </c>
      <c r="AE533" s="2" t="str">
        <f>VLOOKUP($A533,MA_KH!$A:$Q,MA_KH!P$1,0)</f>
        <v>CÔNG TY TNHH MM MEGA MARKET (VIỆT NAM)</v>
      </c>
      <c r="AG533" s="122" t="str">
        <f>Table13[[#This Row],[Số hóa đơn]]&amp;Table13[[#This Row],[Tổng giá trị]]</f>
        <v>000145614157935</v>
      </c>
    </row>
    <row r="534" spans="1:33" ht="25.5" customHeight="1">
      <c r="A534" s="54" t="s">
        <v>16295</v>
      </c>
      <c r="B534" s="54" t="s">
        <v>198</v>
      </c>
      <c r="C534" s="55">
        <v>46079</v>
      </c>
      <c r="D534" s="54" t="s">
        <v>17437</v>
      </c>
      <c r="E534" s="55">
        <f>IFERROR(VLOOKUP(AG534,Sheet3!B:F,5,0),Table1[[#This Row],[Ngày hạch toán]])</f>
        <v>46079</v>
      </c>
      <c r="F534" s="54" t="s">
        <v>19420</v>
      </c>
      <c r="G534" s="54" t="s">
        <v>17438</v>
      </c>
      <c r="H534" s="56">
        <v>5266965</v>
      </c>
      <c r="I534" s="63">
        <v>0</v>
      </c>
      <c r="J534" s="56">
        <v>421357</v>
      </c>
      <c r="K534" s="65">
        <v>5688322</v>
      </c>
      <c r="L534" s="64" t="s">
        <v>17236</v>
      </c>
      <c r="M534" s="6">
        <f>IFERROR(VLOOKUP(Table13[[#This Row],[Số hóa đơn]],'Chi tiết tt Mega gửi'!K:L,2,0),"")</f>
        <v>46122</v>
      </c>
      <c r="O534" s="32">
        <f>IF(Table13[[#This Row],[Phân loại]]="Tồn đầu kỳ",Table13[[#This Row],[Tổng giá trị]],0)</f>
        <v>0</v>
      </c>
      <c r="P534" s="7">
        <f>IF(Table13[[#This Row],[Số còn phải thu ĐK]]&lt;&gt;0,0,IF(Table13[[#This Row],[Phân loại]]="Bán hàng",Table13[[#This Row],[Tổng giá trị]],-Table13[[#This Row],[Tổng giá trị]]))</f>
        <v>5688322</v>
      </c>
      <c r="Q534" s="32">
        <f t="shared" si="64"/>
        <v>5688322</v>
      </c>
      <c r="R534" s="7">
        <f>Table13[[#This Row],[Số còn phải thu ĐK]]+Table13[[#This Row],[Giá Trị HD sau CK]]-Table13[[#This Row],[Số tiền đã thu]]</f>
        <v>0</v>
      </c>
      <c r="S534" s="6">
        <f>IF(Table13[[#This Row],[Ngày hóa đơn]]&lt;&gt;"",Table13[[#This Row],[Ngày hóa đơn]],IF(Table13[[#This Row],[Ngày hạch toán]]&lt;&gt;"",Table13[[#This Row],[Ngày hạch toán]],""))</f>
        <v>46079</v>
      </c>
      <c r="T534" s="7"/>
      <c r="U534" s="6">
        <f>IF(Table13[[#This Row],[Ngày tính CN]]="","",S534+T534)</f>
        <v>46079</v>
      </c>
      <c r="V534" s="32">
        <f ca="1">IF(Table13[[#This Row],[Hạn thanh toán]]="","",IF((U534-NOW())&lt;0,0,(U534-NOW())))</f>
        <v>0</v>
      </c>
      <c r="W534" s="32"/>
      <c r="X534" s="32" t="str">
        <f t="shared" ca="1" si="65"/>
        <v/>
      </c>
      <c r="Y534" s="2" t="str">
        <f t="shared" si="66"/>
        <v>Đã thanh toán</v>
      </c>
      <c r="Z534" s="42">
        <f t="shared" si="67"/>
        <v>46079</v>
      </c>
      <c r="AA534" s="42">
        <f t="shared" si="68"/>
        <v>46122</v>
      </c>
      <c r="AD534" s="2" t="str">
        <f>VLOOKUP($A534,MA_KH!$A:$Q,MA_KH!O$1,0)</f>
        <v>MEGA</v>
      </c>
      <c r="AE534" s="2" t="str">
        <f>VLOOKUP($A534,MA_KH!$A:$Q,MA_KH!P$1,0)</f>
        <v>CÔNG TY TNHH MM MEGA MARKET (VIỆT NAM)</v>
      </c>
      <c r="AG534" s="122" t="str">
        <f>Table13[[#This Row],[Số hóa đơn]]&amp;Table13[[#This Row],[Tổng giá trị]]</f>
        <v>000145625688322</v>
      </c>
    </row>
    <row r="535" spans="1:33" ht="25.5" customHeight="1">
      <c r="A535" s="54" t="s">
        <v>16291</v>
      </c>
      <c r="B535" s="54" t="s">
        <v>200</v>
      </c>
      <c r="C535" s="55">
        <v>46079</v>
      </c>
      <c r="D535" s="54" t="s">
        <v>17439</v>
      </c>
      <c r="E535" s="55">
        <f>IFERROR(VLOOKUP(AG535,Sheet3!B:F,5,0),Table1[[#This Row],[Ngày hạch toán]])</f>
        <v>46079</v>
      </c>
      <c r="F535" s="54" t="s">
        <v>19421</v>
      </c>
      <c r="G535" s="54" t="s">
        <v>17440</v>
      </c>
      <c r="H535" s="56">
        <v>2282170</v>
      </c>
      <c r="I535" s="63">
        <v>0</v>
      </c>
      <c r="J535" s="56">
        <v>182574</v>
      </c>
      <c r="K535" s="65">
        <v>2464744</v>
      </c>
      <c r="L535" s="64" t="s">
        <v>17236</v>
      </c>
      <c r="M535" s="6">
        <f>IFERROR(VLOOKUP(Table13[[#This Row],[Số hóa đơn]],'Chi tiết tt Mega gửi'!K:L,2,0),"")</f>
        <v>46122</v>
      </c>
      <c r="O535" s="32">
        <f>IF(Table13[[#This Row],[Phân loại]]="Tồn đầu kỳ",Table13[[#This Row],[Tổng giá trị]],0)</f>
        <v>0</v>
      </c>
      <c r="P535" s="7">
        <f>IF(Table13[[#This Row],[Số còn phải thu ĐK]]&lt;&gt;0,0,IF(Table13[[#This Row],[Phân loại]]="Bán hàng",Table13[[#This Row],[Tổng giá trị]],-Table13[[#This Row],[Tổng giá trị]]))</f>
        <v>2464744</v>
      </c>
      <c r="Q535" s="32">
        <f t="shared" si="64"/>
        <v>2464744</v>
      </c>
      <c r="R535" s="7">
        <f>Table13[[#This Row],[Số còn phải thu ĐK]]+Table13[[#This Row],[Giá Trị HD sau CK]]-Table13[[#This Row],[Số tiền đã thu]]</f>
        <v>0</v>
      </c>
      <c r="S535" s="6">
        <f>IF(Table13[[#This Row],[Ngày hóa đơn]]&lt;&gt;"",Table13[[#This Row],[Ngày hóa đơn]],IF(Table13[[#This Row],[Ngày hạch toán]]&lt;&gt;"",Table13[[#This Row],[Ngày hạch toán]],""))</f>
        <v>46079</v>
      </c>
      <c r="T535" s="7"/>
      <c r="U535" s="6">
        <f>IF(Table13[[#This Row],[Ngày tính CN]]="","",S535+T535)</f>
        <v>46079</v>
      </c>
      <c r="V535" s="32">
        <f ca="1">IF(Table13[[#This Row],[Hạn thanh toán]]="","",IF((U535-NOW())&lt;0,0,(U535-NOW())))</f>
        <v>0</v>
      </c>
      <c r="W535" s="32"/>
      <c r="X535" s="32" t="str">
        <f t="shared" ca="1" si="65"/>
        <v/>
      </c>
      <c r="Y535" s="2" t="str">
        <f t="shared" si="66"/>
        <v>Đã thanh toán</v>
      </c>
      <c r="Z535" s="42">
        <f t="shared" si="67"/>
        <v>46079</v>
      </c>
      <c r="AA535" s="42">
        <f t="shared" si="68"/>
        <v>46122</v>
      </c>
      <c r="AD535" s="2" t="str">
        <f>VLOOKUP($A535,MA_KH!$A:$Q,MA_KH!O$1,0)</f>
        <v>MEGA</v>
      </c>
      <c r="AE535" s="2" t="str">
        <f>VLOOKUP($A535,MA_KH!$A:$Q,MA_KH!P$1,0)</f>
        <v>CÔNG TY TNHH MM MEGA MARKET (VIỆT NAM)</v>
      </c>
      <c r="AG535" s="122" t="str">
        <f>Table13[[#This Row],[Số hóa đơn]]&amp;Table13[[#This Row],[Tổng giá trị]]</f>
        <v>000145632464744</v>
      </c>
    </row>
    <row r="536" spans="1:33" ht="25.5" customHeight="1">
      <c r="A536" s="54" t="s">
        <v>16307</v>
      </c>
      <c r="B536" s="54" t="s">
        <v>202</v>
      </c>
      <c r="C536" s="55">
        <v>46079</v>
      </c>
      <c r="D536" s="54" t="s">
        <v>17441</v>
      </c>
      <c r="E536" s="55">
        <f>IFERROR(VLOOKUP(AG536,Sheet3!B:F,5,0),Table1[[#This Row],[Ngày hạch toán]])</f>
        <v>46079</v>
      </c>
      <c r="F536" s="54" t="s">
        <v>19422</v>
      </c>
      <c r="G536" s="54" t="s">
        <v>17442</v>
      </c>
      <c r="H536" s="56">
        <v>14690985</v>
      </c>
      <c r="I536" s="63">
        <v>0</v>
      </c>
      <c r="J536" s="56">
        <v>1175279</v>
      </c>
      <c r="K536" s="65">
        <v>15866264</v>
      </c>
      <c r="L536" s="64" t="s">
        <v>17236</v>
      </c>
      <c r="M536" s="6">
        <f>IFERROR(VLOOKUP(Table13[[#This Row],[Số hóa đơn]],'Chi tiết tt Mega gửi'!K:L,2,0),"")</f>
        <v>46122</v>
      </c>
      <c r="O536" s="32">
        <f>IF(Table13[[#This Row],[Phân loại]]="Tồn đầu kỳ",Table13[[#This Row],[Tổng giá trị]],0)</f>
        <v>0</v>
      </c>
      <c r="P536" s="7">
        <f>IF(Table13[[#This Row],[Số còn phải thu ĐK]]&lt;&gt;0,0,IF(Table13[[#This Row],[Phân loại]]="Bán hàng",Table13[[#This Row],[Tổng giá trị]],-Table13[[#This Row],[Tổng giá trị]]))</f>
        <v>15866264</v>
      </c>
      <c r="Q536" s="32">
        <f t="shared" si="64"/>
        <v>15866264</v>
      </c>
      <c r="R536" s="7">
        <f>Table13[[#This Row],[Số còn phải thu ĐK]]+Table13[[#This Row],[Giá Trị HD sau CK]]-Table13[[#This Row],[Số tiền đã thu]]</f>
        <v>0</v>
      </c>
      <c r="S536" s="6">
        <f>IF(Table13[[#This Row],[Ngày hóa đơn]]&lt;&gt;"",Table13[[#This Row],[Ngày hóa đơn]],IF(Table13[[#This Row],[Ngày hạch toán]]&lt;&gt;"",Table13[[#This Row],[Ngày hạch toán]],""))</f>
        <v>46079</v>
      </c>
      <c r="T536" s="7"/>
      <c r="U536" s="6">
        <f>IF(Table13[[#This Row],[Ngày tính CN]]="","",S536+T536)</f>
        <v>46079</v>
      </c>
      <c r="V536" s="32">
        <f ca="1">IF(Table13[[#This Row],[Hạn thanh toán]]="","",IF((U536-NOW())&lt;0,0,(U536-NOW())))</f>
        <v>0</v>
      </c>
      <c r="W536" s="32"/>
      <c r="X536" s="32" t="str">
        <f t="shared" ca="1" si="65"/>
        <v/>
      </c>
      <c r="Y536" s="2" t="str">
        <f t="shared" si="66"/>
        <v>Đã thanh toán</v>
      </c>
      <c r="Z536" s="42">
        <f t="shared" si="67"/>
        <v>46079</v>
      </c>
      <c r="AA536" s="42">
        <f t="shared" si="68"/>
        <v>46122</v>
      </c>
      <c r="AD536" s="2" t="str">
        <f>VLOOKUP($A536,MA_KH!$A:$Q,MA_KH!O$1,0)</f>
        <v>MEGA</v>
      </c>
      <c r="AE536" s="2" t="str">
        <f>VLOOKUP($A536,MA_KH!$A:$Q,MA_KH!P$1,0)</f>
        <v>CÔNG TY TNHH MM MEGA MARKET (VIỆT NAM)</v>
      </c>
      <c r="AG536" s="122" t="str">
        <f>Table13[[#This Row],[Số hóa đơn]]&amp;Table13[[#This Row],[Tổng giá trị]]</f>
        <v>0001456415866264</v>
      </c>
    </row>
    <row r="537" spans="1:33" ht="25.5" customHeight="1">
      <c r="A537" s="54" t="s">
        <v>16307</v>
      </c>
      <c r="B537" s="54" t="s">
        <v>202</v>
      </c>
      <c r="C537" s="55">
        <v>46079</v>
      </c>
      <c r="D537" s="54" t="s">
        <v>17443</v>
      </c>
      <c r="E537" s="55">
        <f>IFERROR(VLOOKUP(AG537,Sheet3!B:F,5,0),Table1[[#This Row],[Ngày hạch toán]])</f>
        <v>46079</v>
      </c>
      <c r="F537" s="54" t="s">
        <v>19423</v>
      </c>
      <c r="G537" s="54" t="s">
        <v>17444</v>
      </c>
      <c r="H537" s="56">
        <v>10417175</v>
      </c>
      <c r="I537" s="63">
        <v>0</v>
      </c>
      <c r="J537" s="56">
        <v>833374</v>
      </c>
      <c r="K537" s="65">
        <v>11250549</v>
      </c>
      <c r="L537" s="64" t="s">
        <v>17236</v>
      </c>
      <c r="M537" s="6">
        <f>IFERROR(VLOOKUP(Table13[[#This Row],[Số hóa đơn]],'Chi tiết tt Mega gửi'!K:L,2,0),"")</f>
        <v>46122</v>
      </c>
      <c r="O537" s="32">
        <f>IF(Table13[[#This Row],[Phân loại]]="Tồn đầu kỳ",Table13[[#This Row],[Tổng giá trị]],0)</f>
        <v>0</v>
      </c>
      <c r="P537" s="7">
        <f>IF(Table13[[#This Row],[Số còn phải thu ĐK]]&lt;&gt;0,0,IF(Table13[[#This Row],[Phân loại]]="Bán hàng",Table13[[#This Row],[Tổng giá trị]],-Table13[[#This Row],[Tổng giá trị]]))</f>
        <v>11250549</v>
      </c>
      <c r="Q537" s="32">
        <f t="shared" si="64"/>
        <v>11250549</v>
      </c>
      <c r="R537" s="7">
        <f>Table13[[#This Row],[Số còn phải thu ĐK]]+Table13[[#This Row],[Giá Trị HD sau CK]]-Table13[[#This Row],[Số tiền đã thu]]</f>
        <v>0</v>
      </c>
      <c r="S537" s="6">
        <f>IF(Table13[[#This Row],[Ngày hóa đơn]]&lt;&gt;"",Table13[[#This Row],[Ngày hóa đơn]],IF(Table13[[#This Row],[Ngày hạch toán]]&lt;&gt;"",Table13[[#This Row],[Ngày hạch toán]],""))</f>
        <v>46079</v>
      </c>
      <c r="T537" s="7"/>
      <c r="U537" s="6">
        <f>IF(Table13[[#This Row],[Ngày tính CN]]="","",S537+T537)</f>
        <v>46079</v>
      </c>
      <c r="V537" s="32">
        <f ca="1">IF(Table13[[#This Row],[Hạn thanh toán]]="","",IF((U537-NOW())&lt;0,0,(U537-NOW())))</f>
        <v>0</v>
      </c>
      <c r="W537" s="32"/>
      <c r="X537" s="32" t="str">
        <f t="shared" ca="1" si="65"/>
        <v/>
      </c>
      <c r="Y537" s="2" t="str">
        <f t="shared" si="66"/>
        <v>Đã thanh toán</v>
      </c>
      <c r="Z537" s="42">
        <f t="shared" si="67"/>
        <v>46079</v>
      </c>
      <c r="AA537" s="42">
        <f t="shared" si="68"/>
        <v>46122</v>
      </c>
      <c r="AD537" s="2" t="str">
        <f>VLOOKUP($A537,MA_KH!$A:$Q,MA_KH!O$1,0)</f>
        <v>MEGA</v>
      </c>
      <c r="AE537" s="2" t="str">
        <f>VLOOKUP($A537,MA_KH!$A:$Q,MA_KH!P$1,0)</f>
        <v>CÔNG TY TNHH MM MEGA MARKET (VIỆT NAM)</v>
      </c>
      <c r="AG537" s="122" t="str">
        <f>Table13[[#This Row],[Số hóa đơn]]&amp;Table13[[#This Row],[Tổng giá trị]]</f>
        <v>0001456511250549</v>
      </c>
    </row>
    <row r="538" spans="1:33" ht="25.5" customHeight="1">
      <c r="A538" s="54" t="s">
        <v>16299</v>
      </c>
      <c r="B538" s="54" t="s">
        <v>190</v>
      </c>
      <c r="C538" s="55">
        <v>46079</v>
      </c>
      <c r="D538" s="54" t="s">
        <v>17445</v>
      </c>
      <c r="E538" s="55">
        <f>IFERROR(VLOOKUP(AG538,Sheet3!B:F,5,0),Table1[[#This Row],[Ngày hạch toán]])</f>
        <v>46079</v>
      </c>
      <c r="F538" s="54" t="s">
        <v>19424</v>
      </c>
      <c r="G538" s="54" t="s">
        <v>17446</v>
      </c>
      <c r="H538" s="56">
        <v>19998010</v>
      </c>
      <c r="I538" s="63">
        <v>0</v>
      </c>
      <c r="J538" s="56">
        <v>1599841</v>
      </c>
      <c r="K538" s="65">
        <v>21597851</v>
      </c>
      <c r="L538" s="64" t="s">
        <v>17236</v>
      </c>
      <c r="M538" s="6">
        <f>IFERROR(VLOOKUP(Table13[[#This Row],[Số hóa đơn]],'Chi tiết tt Mega gửi'!K:L,2,0),"")</f>
        <v>46122</v>
      </c>
      <c r="O538" s="32">
        <f>IF(Table13[[#This Row],[Phân loại]]="Tồn đầu kỳ",Table13[[#This Row],[Tổng giá trị]],0)</f>
        <v>0</v>
      </c>
      <c r="P538" s="7">
        <f>IF(Table13[[#This Row],[Số còn phải thu ĐK]]&lt;&gt;0,0,IF(Table13[[#This Row],[Phân loại]]="Bán hàng",Table13[[#This Row],[Tổng giá trị]],-Table13[[#This Row],[Tổng giá trị]]))</f>
        <v>21597851</v>
      </c>
      <c r="Q538" s="32">
        <f t="shared" si="64"/>
        <v>21597851</v>
      </c>
      <c r="R538" s="7">
        <f>Table13[[#This Row],[Số còn phải thu ĐK]]+Table13[[#This Row],[Giá Trị HD sau CK]]-Table13[[#This Row],[Số tiền đã thu]]</f>
        <v>0</v>
      </c>
      <c r="S538" s="6">
        <f>IF(Table13[[#This Row],[Ngày hóa đơn]]&lt;&gt;"",Table13[[#This Row],[Ngày hóa đơn]],IF(Table13[[#This Row],[Ngày hạch toán]]&lt;&gt;"",Table13[[#This Row],[Ngày hạch toán]],""))</f>
        <v>46079</v>
      </c>
      <c r="T538" s="7"/>
      <c r="U538" s="6">
        <f>IF(Table13[[#This Row],[Ngày tính CN]]="","",S538+T538)</f>
        <v>46079</v>
      </c>
      <c r="V538" s="32">
        <f ca="1">IF(Table13[[#This Row],[Hạn thanh toán]]="","",IF((U538-NOW())&lt;0,0,(U538-NOW())))</f>
        <v>0</v>
      </c>
      <c r="W538" s="32"/>
      <c r="X538" s="32" t="str">
        <f t="shared" ca="1" si="65"/>
        <v/>
      </c>
      <c r="Y538" s="2" t="str">
        <f t="shared" si="66"/>
        <v>Đã thanh toán</v>
      </c>
      <c r="Z538" s="42">
        <f t="shared" si="67"/>
        <v>46079</v>
      </c>
      <c r="AA538" s="42">
        <f t="shared" si="68"/>
        <v>46122</v>
      </c>
      <c r="AD538" s="2" t="str">
        <f>VLOOKUP($A538,MA_KH!$A:$Q,MA_KH!O$1,0)</f>
        <v>MEGA</v>
      </c>
      <c r="AE538" s="2" t="str">
        <f>VLOOKUP($A538,MA_KH!$A:$Q,MA_KH!P$1,0)</f>
        <v>CÔNG TY TNHH MM MEGA MARKET (VIỆT NAM)</v>
      </c>
      <c r="AG538" s="122" t="str">
        <f>Table13[[#This Row],[Số hóa đơn]]&amp;Table13[[#This Row],[Tổng giá trị]]</f>
        <v>0001456621597851</v>
      </c>
    </row>
    <row r="539" spans="1:33" ht="25.5" hidden="1" customHeight="1">
      <c r="A539" s="54" t="s">
        <v>16303</v>
      </c>
      <c r="B539" s="54" t="s">
        <v>102</v>
      </c>
      <c r="C539" s="55">
        <v>46079</v>
      </c>
      <c r="D539" s="54" t="s">
        <v>17447</v>
      </c>
      <c r="E539" s="55">
        <v>46079</v>
      </c>
      <c r="F539" s="54" t="s">
        <v>19425</v>
      </c>
      <c r="G539" s="54" t="s">
        <v>16988</v>
      </c>
      <c r="H539" s="56">
        <v>964078</v>
      </c>
      <c r="I539" s="63">
        <v>0</v>
      </c>
      <c r="J539" s="56">
        <v>77126</v>
      </c>
      <c r="K539" s="65">
        <v>1041204</v>
      </c>
      <c r="L539" s="64" t="s">
        <v>17238</v>
      </c>
      <c r="M539" s="6">
        <f>IFERROR(VLOOKUP(Table13[[#This Row],[Số hóa đơn]],'Chi tiết tt Mega gửi'!K:L,2,0),"")</f>
        <v>46091</v>
      </c>
      <c r="O539" s="32">
        <f>IF(Table13[[#This Row],[Phân loại]]="Tồn đầu kỳ",Table13[[#This Row],[Tổng giá trị]],0)</f>
        <v>0</v>
      </c>
      <c r="P539" s="7">
        <f>IF(Table13[[#This Row],[Số còn phải thu ĐK]]&lt;&gt;0,0,IF(Table13[[#This Row],[Phân loại]]="Bán hàng",Table13[[#This Row],[Tổng giá trị]],-Table13[[#This Row],[Tổng giá trị]]))</f>
        <v>-1041204</v>
      </c>
      <c r="Q539" s="32">
        <f t="shared" si="64"/>
        <v>-1041204</v>
      </c>
      <c r="R539" s="7">
        <f>Table13[[#This Row],[Số còn phải thu ĐK]]+Table13[[#This Row],[Giá Trị HD sau CK]]-Table13[[#This Row],[Số tiền đã thu]]</f>
        <v>0</v>
      </c>
      <c r="S539" s="6">
        <f>IF(Table13[[#This Row],[Ngày hóa đơn]]&lt;&gt;"",Table13[[#This Row],[Ngày hóa đơn]],IF(Table13[[#This Row],[Ngày hạch toán]]&lt;&gt;"",Table13[[#This Row],[Ngày hạch toán]],""))</f>
        <v>46079</v>
      </c>
      <c r="T539" s="7"/>
      <c r="U539" s="6">
        <f>IF(Table13[[#This Row],[Ngày tính CN]]="","",S539+T539)</f>
        <v>46079</v>
      </c>
      <c r="V539" s="32">
        <f ca="1">IF(Table13[[#This Row],[Hạn thanh toán]]="","",IF((U539-NOW())&lt;0,0,(U539-NOW())))</f>
        <v>0</v>
      </c>
      <c r="W539" s="32"/>
      <c r="X539" s="32" t="str">
        <f t="shared" ca="1" si="65"/>
        <v/>
      </c>
      <c r="Y539" s="2" t="str">
        <f t="shared" si="66"/>
        <v>Đã thanh toán</v>
      </c>
      <c r="Z539" s="42">
        <f t="shared" si="67"/>
        <v>46079</v>
      </c>
      <c r="AA539" s="42">
        <f t="shared" si="68"/>
        <v>46091</v>
      </c>
      <c r="AD539" s="2" t="str">
        <f>VLOOKUP($A539,MA_KH!$A:$Q,MA_KH!O$1,0)</f>
        <v>MEGA</v>
      </c>
      <c r="AE539" s="2" t="str">
        <f>VLOOKUP($A539,MA_KH!$A:$Q,MA_KH!P$1,0)</f>
        <v>CÔNG TY TNHH MM MEGA MARKET (VIỆT NAM)</v>
      </c>
      <c r="AG539" s="122" t="str">
        <f>Table13[[#This Row],[Số hóa đơn]]&amp;Table13[[#This Row],[Tổng giá trị]]</f>
        <v>000000821041204</v>
      </c>
    </row>
    <row r="540" spans="1:33" ht="25.5" hidden="1" customHeight="1">
      <c r="A540" s="54" t="s">
        <v>16303</v>
      </c>
      <c r="B540" s="54" t="s">
        <v>102</v>
      </c>
      <c r="C540" s="55">
        <v>46079</v>
      </c>
      <c r="D540" s="54" t="s">
        <v>17448</v>
      </c>
      <c r="E540" s="55">
        <v>46079</v>
      </c>
      <c r="F540" s="54" t="s">
        <v>19284</v>
      </c>
      <c r="G540" s="54" t="s">
        <v>17408</v>
      </c>
      <c r="H540" s="56">
        <v>290000</v>
      </c>
      <c r="I540" s="63">
        <v>0</v>
      </c>
      <c r="J540" s="56">
        <v>23200</v>
      </c>
      <c r="K540" s="65">
        <v>313200</v>
      </c>
      <c r="L540" s="64" t="s">
        <v>17238</v>
      </c>
      <c r="M540" s="6">
        <v>46091</v>
      </c>
      <c r="O540" s="32">
        <f>IF(Table13[[#This Row],[Phân loại]]="Tồn đầu kỳ",Table13[[#This Row],[Tổng giá trị]],0)</f>
        <v>0</v>
      </c>
      <c r="P540" s="7">
        <f>IF(Table13[[#This Row],[Số còn phải thu ĐK]]&lt;&gt;0,0,IF(Table13[[#This Row],[Phân loại]]="Bán hàng",Table13[[#This Row],[Tổng giá trị]],-Table13[[#This Row],[Tổng giá trị]]))</f>
        <v>-313200</v>
      </c>
      <c r="Q540" s="32">
        <f t="shared" si="64"/>
        <v>-313200</v>
      </c>
      <c r="R540" s="7">
        <f>Table13[[#This Row],[Số còn phải thu ĐK]]+Table13[[#This Row],[Giá Trị HD sau CK]]-Table13[[#This Row],[Số tiền đã thu]]</f>
        <v>0</v>
      </c>
      <c r="S540" s="6">
        <f>IF(Table13[[#This Row],[Ngày hóa đơn]]&lt;&gt;"",Table13[[#This Row],[Ngày hóa đơn]],IF(Table13[[#This Row],[Ngày hạch toán]]&lt;&gt;"",Table13[[#This Row],[Ngày hạch toán]],""))</f>
        <v>46079</v>
      </c>
      <c r="T540" s="7"/>
      <c r="U540" s="6">
        <f>IF(Table13[[#This Row],[Ngày tính CN]]="","",S540+T540)</f>
        <v>46079</v>
      </c>
      <c r="V540" s="32">
        <f ca="1">IF(Table13[[#This Row],[Hạn thanh toán]]="","",IF((U540-NOW())&lt;0,0,(U540-NOW())))</f>
        <v>0</v>
      </c>
      <c r="W540" s="32"/>
      <c r="X540" s="32" t="str">
        <f t="shared" ca="1" si="65"/>
        <v/>
      </c>
      <c r="Y540" s="2" t="str">
        <f t="shared" si="66"/>
        <v>Đã thanh toán</v>
      </c>
      <c r="Z540" s="42">
        <f t="shared" si="67"/>
        <v>46079</v>
      </c>
      <c r="AA540" s="42">
        <f t="shared" si="68"/>
        <v>46091</v>
      </c>
      <c r="AD540" s="2" t="str">
        <f>VLOOKUP($A540,MA_KH!$A:$Q,MA_KH!O$1,0)</f>
        <v>MEGA</v>
      </c>
      <c r="AE540" s="2" t="str">
        <f>VLOOKUP($A540,MA_KH!$A:$Q,MA_KH!P$1,0)</f>
        <v>CÔNG TY TNHH MM MEGA MARKET (VIỆT NAM)</v>
      </c>
      <c r="AG540" s="122" t="str">
        <f>Table13[[#This Row],[Số hóa đơn]]&amp;Table13[[#This Row],[Tổng giá trị]]</f>
        <v>00000029313200</v>
      </c>
    </row>
    <row r="541" spans="1:33" ht="25.5" hidden="1" customHeight="1">
      <c r="A541" s="54" t="s">
        <v>16295</v>
      </c>
      <c r="B541" s="54" t="s">
        <v>198</v>
      </c>
      <c r="C541" s="55">
        <v>46079</v>
      </c>
      <c r="D541" s="54" t="s">
        <v>17449</v>
      </c>
      <c r="E541" s="55">
        <v>46079</v>
      </c>
      <c r="F541" s="54" t="s">
        <v>19426</v>
      </c>
      <c r="G541" s="54" t="s">
        <v>16990</v>
      </c>
      <c r="H541" s="56">
        <v>1547500</v>
      </c>
      <c r="I541" s="63">
        <v>0</v>
      </c>
      <c r="J541" s="56">
        <v>123800</v>
      </c>
      <c r="K541" s="65">
        <v>1671300</v>
      </c>
      <c r="L541" s="64" t="s">
        <v>17238</v>
      </c>
      <c r="M541" s="6">
        <f>IFERROR(VLOOKUP(Table13[[#This Row],[Số hóa đơn]],'Chi tiết tt Mega gửi'!K:L,2,0),"")</f>
        <v>46091</v>
      </c>
      <c r="O541" s="32">
        <f>IF(Table13[[#This Row],[Phân loại]]="Tồn đầu kỳ",Table13[[#This Row],[Tổng giá trị]],0)</f>
        <v>0</v>
      </c>
      <c r="P541" s="7">
        <f>IF(Table13[[#This Row],[Số còn phải thu ĐK]]&lt;&gt;0,0,IF(Table13[[#This Row],[Phân loại]]="Bán hàng",Table13[[#This Row],[Tổng giá trị]],-Table13[[#This Row],[Tổng giá trị]]))</f>
        <v>-1671300</v>
      </c>
      <c r="Q541" s="32">
        <f t="shared" si="64"/>
        <v>-1671300</v>
      </c>
      <c r="R541" s="7">
        <f>Table13[[#This Row],[Số còn phải thu ĐK]]+Table13[[#This Row],[Giá Trị HD sau CK]]-Table13[[#This Row],[Số tiền đã thu]]</f>
        <v>0</v>
      </c>
      <c r="S541" s="6">
        <f>IF(Table13[[#This Row],[Ngày hóa đơn]]&lt;&gt;"",Table13[[#This Row],[Ngày hóa đơn]],IF(Table13[[#This Row],[Ngày hạch toán]]&lt;&gt;"",Table13[[#This Row],[Ngày hạch toán]],""))</f>
        <v>46079</v>
      </c>
      <c r="T541" s="7"/>
      <c r="U541" s="6">
        <f>IF(Table13[[#This Row],[Ngày tính CN]]="","",S541+T541)</f>
        <v>46079</v>
      </c>
      <c r="V541" s="32">
        <f ca="1">IF(Table13[[#This Row],[Hạn thanh toán]]="","",IF((U541-NOW())&lt;0,0,(U541-NOW())))</f>
        <v>0</v>
      </c>
      <c r="W541" s="32"/>
      <c r="X541" s="32" t="str">
        <f t="shared" ca="1" si="65"/>
        <v/>
      </c>
      <c r="Y541" s="2" t="str">
        <f t="shared" si="66"/>
        <v>Đã thanh toán</v>
      </c>
      <c r="Z541" s="42">
        <f t="shared" si="67"/>
        <v>46079</v>
      </c>
      <c r="AA541" s="42">
        <f t="shared" si="68"/>
        <v>46091</v>
      </c>
      <c r="AD541" s="2" t="str">
        <f>VLOOKUP($A541,MA_KH!$A:$Q,MA_KH!O$1,0)</f>
        <v>MEGA</v>
      </c>
      <c r="AE541" s="2" t="str">
        <f>VLOOKUP($A541,MA_KH!$A:$Q,MA_KH!P$1,0)</f>
        <v>CÔNG TY TNHH MM MEGA MARKET (VIỆT NAM)</v>
      </c>
      <c r="AG541" s="122" t="str">
        <f>Table13[[#This Row],[Số hóa đơn]]&amp;Table13[[#This Row],[Tổng giá trị]]</f>
        <v>000000661671300</v>
      </c>
    </row>
    <row r="542" spans="1:33" ht="25.5" hidden="1" customHeight="1">
      <c r="A542" s="54" t="s">
        <v>16290</v>
      </c>
      <c r="B542" s="54" t="s">
        <v>192</v>
      </c>
      <c r="C542" s="55">
        <v>46079</v>
      </c>
      <c r="D542" s="54" t="s">
        <v>17450</v>
      </c>
      <c r="E542" s="55">
        <v>46079</v>
      </c>
      <c r="F542" s="54" t="s">
        <v>18896</v>
      </c>
      <c r="G542" s="54" t="s">
        <v>17172</v>
      </c>
      <c r="H542" s="56">
        <v>1024270</v>
      </c>
      <c r="I542" s="63">
        <v>0</v>
      </c>
      <c r="J542" s="56">
        <v>81941</v>
      </c>
      <c r="K542" s="65">
        <v>1106211</v>
      </c>
      <c r="L542" s="64" t="s">
        <v>17238</v>
      </c>
      <c r="M542" s="6">
        <f>IFERROR(VLOOKUP(Table13[[#This Row],[Số hóa đơn]],'Chi tiết tt Mega gửi'!K:L,2,0),"")</f>
        <v>46091</v>
      </c>
      <c r="O542" s="32">
        <f>IF(Table13[[#This Row],[Phân loại]]="Tồn đầu kỳ",Table13[[#This Row],[Tổng giá trị]],0)</f>
        <v>0</v>
      </c>
      <c r="P542" s="7">
        <f>IF(Table13[[#This Row],[Số còn phải thu ĐK]]&lt;&gt;0,0,IF(Table13[[#This Row],[Phân loại]]="Bán hàng",Table13[[#This Row],[Tổng giá trị]],-Table13[[#This Row],[Tổng giá trị]]))</f>
        <v>-1106211</v>
      </c>
      <c r="Q542" s="32">
        <f t="shared" si="64"/>
        <v>-1106211</v>
      </c>
      <c r="R542" s="7">
        <f>Table13[[#This Row],[Số còn phải thu ĐK]]+Table13[[#This Row],[Giá Trị HD sau CK]]-Table13[[#This Row],[Số tiền đã thu]]</f>
        <v>0</v>
      </c>
      <c r="S542" s="6">
        <f>IF(Table13[[#This Row],[Ngày hóa đơn]]&lt;&gt;"",Table13[[#This Row],[Ngày hóa đơn]],IF(Table13[[#This Row],[Ngày hạch toán]]&lt;&gt;"",Table13[[#This Row],[Ngày hạch toán]],""))</f>
        <v>46079</v>
      </c>
      <c r="T542" s="7"/>
      <c r="U542" s="6">
        <f>IF(Table13[[#This Row],[Ngày tính CN]]="","",S542+T542)</f>
        <v>46079</v>
      </c>
      <c r="V542" s="32">
        <f ca="1">IF(Table13[[#This Row],[Hạn thanh toán]]="","",IF((U542-NOW())&lt;0,0,(U542-NOW())))</f>
        <v>0</v>
      </c>
      <c r="W542" s="32"/>
      <c r="X542" s="32" t="str">
        <f t="shared" ca="1" si="65"/>
        <v/>
      </c>
      <c r="Y542" s="2" t="str">
        <f t="shared" si="66"/>
        <v>Đã thanh toán</v>
      </c>
      <c r="Z542" s="42">
        <f t="shared" si="67"/>
        <v>46079</v>
      </c>
      <c r="AA542" s="42">
        <f t="shared" si="68"/>
        <v>46091</v>
      </c>
      <c r="AD542" s="2" t="str">
        <f>VLOOKUP($A542,MA_KH!$A:$Q,MA_KH!O$1,0)</f>
        <v>MEGA</v>
      </c>
      <c r="AE542" s="2" t="str">
        <f>VLOOKUP($A542,MA_KH!$A:$Q,MA_KH!P$1,0)</f>
        <v>CÔNG TY TNHH MM MEGA MARKET (VIỆT NAM)</v>
      </c>
      <c r="AG542" s="122" t="str">
        <f>Table13[[#This Row],[Số hóa đơn]]&amp;Table13[[#This Row],[Tổng giá trị]]</f>
        <v>000000481106211</v>
      </c>
    </row>
    <row r="543" spans="1:33" ht="25.5" hidden="1" customHeight="1">
      <c r="A543" s="54" t="s">
        <v>16307</v>
      </c>
      <c r="B543" s="54" t="s">
        <v>202</v>
      </c>
      <c r="C543" s="55">
        <v>46079</v>
      </c>
      <c r="D543" s="54" t="s">
        <v>17451</v>
      </c>
      <c r="E543" s="55">
        <v>46079</v>
      </c>
      <c r="F543" s="54" t="s">
        <v>19427</v>
      </c>
      <c r="G543" s="54" t="s">
        <v>17174</v>
      </c>
      <c r="H543" s="56">
        <v>820509</v>
      </c>
      <c r="I543" s="63">
        <v>0</v>
      </c>
      <c r="J543" s="56">
        <v>65640</v>
      </c>
      <c r="K543" s="65">
        <v>886149</v>
      </c>
      <c r="L543" s="64" t="s">
        <v>17238</v>
      </c>
      <c r="M543" s="6">
        <f>IFERROR(VLOOKUP(Table13[[#This Row],[Số hóa đơn]],'Chi tiết tt Mega gửi'!K:L,2,0),"")</f>
        <v>46091</v>
      </c>
      <c r="O543" s="32">
        <f>IF(Table13[[#This Row],[Phân loại]]="Tồn đầu kỳ",Table13[[#This Row],[Tổng giá trị]],0)</f>
        <v>0</v>
      </c>
      <c r="P543" s="7">
        <f>IF(Table13[[#This Row],[Số còn phải thu ĐK]]&lt;&gt;0,0,IF(Table13[[#This Row],[Phân loại]]="Bán hàng",Table13[[#This Row],[Tổng giá trị]],-Table13[[#This Row],[Tổng giá trị]]))</f>
        <v>-886149</v>
      </c>
      <c r="Q543" s="32">
        <f t="shared" si="64"/>
        <v>-886149</v>
      </c>
      <c r="R543" s="7">
        <f>Table13[[#This Row],[Số còn phải thu ĐK]]+Table13[[#This Row],[Giá Trị HD sau CK]]-Table13[[#This Row],[Số tiền đã thu]]</f>
        <v>0</v>
      </c>
      <c r="S543" s="6">
        <f>IF(Table13[[#This Row],[Ngày hóa đơn]]&lt;&gt;"",Table13[[#This Row],[Ngày hóa đơn]],IF(Table13[[#This Row],[Ngày hạch toán]]&lt;&gt;"",Table13[[#This Row],[Ngày hạch toán]],""))</f>
        <v>46079</v>
      </c>
      <c r="T543" s="7"/>
      <c r="U543" s="6">
        <f>IF(Table13[[#This Row],[Ngày tính CN]]="","",S543+T543)</f>
        <v>46079</v>
      </c>
      <c r="V543" s="32">
        <f ca="1">IF(Table13[[#This Row],[Hạn thanh toán]]="","",IF((U543-NOW())&lt;0,0,(U543-NOW())))</f>
        <v>0</v>
      </c>
      <c r="W543" s="32"/>
      <c r="X543" s="32" t="str">
        <f t="shared" ca="1" si="65"/>
        <v/>
      </c>
      <c r="Y543" s="2" t="str">
        <f t="shared" si="66"/>
        <v>Đã thanh toán</v>
      </c>
      <c r="Z543" s="42">
        <f t="shared" si="67"/>
        <v>46079</v>
      </c>
      <c r="AA543" s="42">
        <f t="shared" si="68"/>
        <v>46091</v>
      </c>
      <c r="AD543" s="2" t="str">
        <f>VLOOKUP($A543,MA_KH!$A:$Q,MA_KH!O$1,0)</f>
        <v>MEGA</v>
      </c>
      <c r="AE543" s="2" t="str">
        <f>VLOOKUP($A543,MA_KH!$A:$Q,MA_KH!P$1,0)</f>
        <v>CÔNG TY TNHH MM MEGA MARKET (VIỆT NAM)</v>
      </c>
      <c r="AG543" s="122" t="str">
        <f>Table13[[#This Row],[Số hóa đơn]]&amp;Table13[[#This Row],[Tổng giá trị]]</f>
        <v>00000070886149</v>
      </c>
    </row>
    <row r="544" spans="1:33" ht="25.5" hidden="1" customHeight="1">
      <c r="A544" s="54" t="s">
        <v>16309</v>
      </c>
      <c r="B544" s="54" t="s">
        <v>255</v>
      </c>
      <c r="C544" s="55">
        <v>46079</v>
      </c>
      <c r="D544" s="54" t="s">
        <v>17452</v>
      </c>
      <c r="E544" s="55">
        <v>46079</v>
      </c>
      <c r="F544" s="54" t="s">
        <v>19428</v>
      </c>
      <c r="G544" s="54" t="s">
        <v>16884</v>
      </c>
      <c r="H544" s="56">
        <v>430000</v>
      </c>
      <c r="I544" s="63">
        <v>0</v>
      </c>
      <c r="J544" s="56">
        <v>34400</v>
      </c>
      <c r="K544" s="65">
        <v>464400</v>
      </c>
      <c r="L544" s="64" t="s">
        <v>17238</v>
      </c>
      <c r="M544" s="6">
        <f>IFERROR(VLOOKUP(Table13[[#This Row],[Số hóa đơn]],'Chi tiết tt Mega gửi'!K:L,2,0),"")</f>
        <v>46091</v>
      </c>
      <c r="O544" s="32">
        <f>IF(Table13[[#This Row],[Phân loại]]="Tồn đầu kỳ",Table13[[#This Row],[Tổng giá trị]],0)</f>
        <v>0</v>
      </c>
      <c r="P544" s="7">
        <f>IF(Table13[[#This Row],[Số còn phải thu ĐK]]&lt;&gt;0,0,IF(Table13[[#This Row],[Phân loại]]="Bán hàng",Table13[[#This Row],[Tổng giá trị]],-Table13[[#This Row],[Tổng giá trị]]))</f>
        <v>-464400</v>
      </c>
      <c r="Q544" s="32">
        <f t="shared" si="64"/>
        <v>-464400</v>
      </c>
      <c r="R544" s="7">
        <f>Table13[[#This Row],[Số còn phải thu ĐK]]+Table13[[#This Row],[Giá Trị HD sau CK]]-Table13[[#This Row],[Số tiền đã thu]]</f>
        <v>0</v>
      </c>
      <c r="S544" s="6">
        <f>IF(Table13[[#This Row],[Ngày hóa đơn]]&lt;&gt;"",Table13[[#This Row],[Ngày hóa đơn]],IF(Table13[[#This Row],[Ngày hạch toán]]&lt;&gt;"",Table13[[#This Row],[Ngày hạch toán]],""))</f>
        <v>46079</v>
      </c>
      <c r="T544" s="7"/>
      <c r="U544" s="6">
        <f>IF(Table13[[#This Row],[Ngày tính CN]]="","",S544+T544)</f>
        <v>46079</v>
      </c>
      <c r="V544" s="32">
        <f ca="1">IF(Table13[[#This Row],[Hạn thanh toán]]="","",IF((U544-NOW())&lt;0,0,(U544-NOW())))</f>
        <v>0</v>
      </c>
      <c r="W544" s="32"/>
      <c r="X544" s="32" t="str">
        <f t="shared" ca="1" si="65"/>
        <v/>
      </c>
      <c r="Y544" s="2" t="str">
        <f t="shared" si="66"/>
        <v>Đã thanh toán</v>
      </c>
      <c r="Z544" s="42">
        <f t="shared" si="67"/>
        <v>46079</v>
      </c>
      <c r="AA544" s="42">
        <f t="shared" si="68"/>
        <v>46091</v>
      </c>
      <c r="AD544" s="2" t="str">
        <f>VLOOKUP($A544,MA_KH!$A:$Q,MA_KH!O$1,0)</f>
        <v>MEGA</v>
      </c>
      <c r="AE544" s="2" t="str">
        <f>VLOOKUP($A544,MA_KH!$A:$Q,MA_KH!P$1,0)</f>
        <v>CÔNG TY TNHH MM MEGA MARKET (VIỆT NAM)</v>
      </c>
      <c r="AG544" s="122" t="str">
        <f>Table13[[#This Row],[Số hóa đơn]]&amp;Table13[[#This Row],[Tổng giá trị]]</f>
        <v>00000022464400</v>
      </c>
    </row>
    <row r="545" spans="1:33" ht="25.5" hidden="1" customHeight="1">
      <c r="A545" s="54" t="s">
        <v>16309</v>
      </c>
      <c r="B545" s="54" t="s">
        <v>255</v>
      </c>
      <c r="C545" s="55">
        <v>46079</v>
      </c>
      <c r="D545" s="54" t="s">
        <v>17453</v>
      </c>
      <c r="E545" s="55">
        <v>46079</v>
      </c>
      <c r="F545" s="54" t="s">
        <v>19282</v>
      </c>
      <c r="G545" s="54" t="s">
        <v>16884</v>
      </c>
      <c r="H545" s="56">
        <v>293724</v>
      </c>
      <c r="I545" s="63">
        <v>0</v>
      </c>
      <c r="J545" s="56">
        <v>23498</v>
      </c>
      <c r="K545" s="65">
        <v>317222</v>
      </c>
      <c r="L545" s="64" t="s">
        <v>17238</v>
      </c>
      <c r="M545" s="6">
        <v>46091</v>
      </c>
      <c r="O545" s="32">
        <f>IF(Table13[[#This Row],[Phân loại]]="Tồn đầu kỳ",Table13[[#This Row],[Tổng giá trị]],0)</f>
        <v>0</v>
      </c>
      <c r="P545" s="7">
        <f>IF(Table13[[#This Row],[Số còn phải thu ĐK]]&lt;&gt;0,0,IF(Table13[[#This Row],[Phân loại]]="Bán hàng",Table13[[#This Row],[Tổng giá trị]],-Table13[[#This Row],[Tổng giá trị]]))</f>
        <v>-317222</v>
      </c>
      <c r="Q545" s="32">
        <f t="shared" si="64"/>
        <v>-317222</v>
      </c>
      <c r="R545" s="7">
        <f>Table13[[#This Row],[Số còn phải thu ĐK]]+Table13[[#This Row],[Giá Trị HD sau CK]]-Table13[[#This Row],[Số tiền đã thu]]</f>
        <v>0</v>
      </c>
      <c r="S545" s="6">
        <f>IF(Table13[[#This Row],[Ngày hóa đơn]]&lt;&gt;"",Table13[[#This Row],[Ngày hóa đơn]],IF(Table13[[#This Row],[Ngày hạch toán]]&lt;&gt;"",Table13[[#This Row],[Ngày hạch toán]],""))</f>
        <v>46079</v>
      </c>
      <c r="T545" s="7"/>
      <c r="U545" s="6">
        <f>IF(Table13[[#This Row],[Ngày tính CN]]="","",S545+T545)</f>
        <v>46079</v>
      </c>
      <c r="V545" s="32">
        <f ca="1">IF(Table13[[#This Row],[Hạn thanh toán]]="","",IF((U545-NOW())&lt;0,0,(U545-NOW())))</f>
        <v>0</v>
      </c>
      <c r="W545" s="32"/>
      <c r="X545" s="32" t="str">
        <f t="shared" ca="1" si="65"/>
        <v/>
      </c>
      <c r="Y545" s="2" t="str">
        <f t="shared" si="66"/>
        <v>Đã thanh toán</v>
      </c>
      <c r="Z545" s="42">
        <f t="shared" si="67"/>
        <v>46079</v>
      </c>
      <c r="AA545" s="42">
        <f t="shared" si="68"/>
        <v>46091</v>
      </c>
      <c r="AD545" s="2" t="str">
        <f>VLOOKUP($A545,MA_KH!$A:$Q,MA_KH!O$1,0)</f>
        <v>MEGA</v>
      </c>
      <c r="AE545" s="2" t="str">
        <f>VLOOKUP($A545,MA_KH!$A:$Q,MA_KH!P$1,0)</f>
        <v>CÔNG TY TNHH MM MEGA MARKET (VIỆT NAM)</v>
      </c>
      <c r="AG545" s="122" t="str">
        <f>Table13[[#This Row],[Số hóa đơn]]&amp;Table13[[#This Row],[Tổng giá trị]]</f>
        <v>00000024317222</v>
      </c>
    </row>
    <row r="546" spans="1:33" ht="25.5" hidden="1" customHeight="1">
      <c r="A546" s="54" t="s">
        <v>16308</v>
      </c>
      <c r="B546" s="54" t="s">
        <v>194</v>
      </c>
      <c r="C546" s="55">
        <v>46079</v>
      </c>
      <c r="D546" s="54" t="s">
        <v>17454</v>
      </c>
      <c r="E546" s="55">
        <v>46079</v>
      </c>
      <c r="F546" s="54" t="s">
        <v>19429</v>
      </c>
      <c r="G546" s="54" t="s">
        <v>16886</v>
      </c>
      <c r="H546" s="56">
        <v>3085000</v>
      </c>
      <c r="I546" s="63">
        <v>0</v>
      </c>
      <c r="J546" s="56">
        <v>246800</v>
      </c>
      <c r="K546" s="65">
        <v>3331800</v>
      </c>
      <c r="L546" s="64" t="s">
        <v>17238</v>
      </c>
      <c r="M546" s="6">
        <f>IFERROR(VLOOKUP(Table13[[#This Row],[Số hóa đơn]],'Chi tiết tt Mega gửi'!K:L,2,0),"")</f>
        <v>46091</v>
      </c>
      <c r="O546" s="32">
        <f>IF(Table13[[#This Row],[Phân loại]]="Tồn đầu kỳ",Table13[[#This Row],[Tổng giá trị]],0)</f>
        <v>0</v>
      </c>
      <c r="P546" s="7">
        <f>IF(Table13[[#This Row],[Số còn phải thu ĐK]]&lt;&gt;0,0,IF(Table13[[#This Row],[Phân loại]]="Bán hàng",Table13[[#This Row],[Tổng giá trị]],-Table13[[#This Row],[Tổng giá trị]]))</f>
        <v>-3331800</v>
      </c>
      <c r="Q546" s="32">
        <f t="shared" si="64"/>
        <v>-3331800</v>
      </c>
      <c r="R546" s="7">
        <f>Table13[[#This Row],[Số còn phải thu ĐK]]+Table13[[#This Row],[Giá Trị HD sau CK]]-Table13[[#This Row],[Số tiền đã thu]]</f>
        <v>0</v>
      </c>
      <c r="S546" s="6">
        <f>IF(Table13[[#This Row],[Ngày hóa đơn]]&lt;&gt;"",Table13[[#This Row],[Ngày hóa đơn]],IF(Table13[[#This Row],[Ngày hạch toán]]&lt;&gt;"",Table13[[#This Row],[Ngày hạch toán]],""))</f>
        <v>46079</v>
      </c>
      <c r="T546" s="7"/>
      <c r="U546" s="6">
        <f>IF(Table13[[#This Row],[Ngày tính CN]]="","",S546+T546)</f>
        <v>46079</v>
      </c>
      <c r="V546" s="32">
        <f ca="1">IF(Table13[[#This Row],[Hạn thanh toán]]="","",IF((U546-NOW())&lt;0,0,(U546-NOW())))</f>
        <v>0</v>
      </c>
      <c r="W546" s="32"/>
      <c r="X546" s="32" t="str">
        <f t="shared" ca="1" si="65"/>
        <v/>
      </c>
      <c r="Y546" s="2" t="str">
        <f t="shared" si="66"/>
        <v>Đã thanh toán</v>
      </c>
      <c r="Z546" s="42">
        <f t="shared" si="67"/>
        <v>46079</v>
      </c>
      <c r="AA546" s="42">
        <f t="shared" si="68"/>
        <v>46091</v>
      </c>
      <c r="AD546" s="2" t="str">
        <f>VLOOKUP($A546,MA_KH!$A:$Q,MA_KH!O$1,0)</f>
        <v>MEGA</v>
      </c>
      <c r="AE546" s="2" t="str">
        <f>VLOOKUP($A546,MA_KH!$A:$Q,MA_KH!P$1,0)</f>
        <v>CÔNG TY TNHH MM MEGA MARKET (VIỆT NAM)</v>
      </c>
      <c r="AG546" s="122" t="str">
        <f>Table13[[#This Row],[Số hóa đơn]]&amp;Table13[[#This Row],[Tổng giá trị]]</f>
        <v>000000383331800</v>
      </c>
    </row>
    <row r="547" spans="1:33" ht="25.5" customHeight="1">
      <c r="A547" s="54" t="s">
        <v>16294</v>
      </c>
      <c r="B547" s="54" t="s">
        <v>259</v>
      </c>
      <c r="C547" s="55">
        <v>46080</v>
      </c>
      <c r="D547" s="54" t="s">
        <v>17455</v>
      </c>
      <c r="E547" s="55">
        <f>IFERROR(VLOOKUP(AG547,Sheet3!B:F,5,0),Table1[[#This Row],[Ngày hạch toán]])</f>
        <v>46080</v>
      </c>
      <c r="F547" s="54" t="s">
        <v>19430</v>
      </c>
      <c r="G547" s="54" t="s">
        <v>17456</v>
      </c>
      <c r="H547" s="56">
        <v>10449280</v>
      </c>
      <c r="I547" s="63">
        <v>0</v>
      </c>
      <c r="J547" s="56">
        <v>835942</v>
      </c>
      <c r="K547" s="65">
        <v>11285222</v>
      </c>
      <c r="L547" s="64" t="s">
        <v>17236</v>
      </c>
      <c r="M547" s="6">
        <f>IFERROR(VLOOKUP(Table13[[#This Row],[Số hóa đơn]],'Chi tiết tt Mega gửi'!K:L,2,0),"")</f>
        <v>46122</v>
      </c>
      <c r="O547" s="32">
        <f>IF(Table13[[#This Row],[Phân loại]]="Tồn đầu kỳ",Table13[[#This Row],[Tổng giá trị]],0)</f>
        <v>0</v>
      </c>
      <c r="P547" s="7">
        <f>IF(Table13[[#This Row],[Số còn phải thu ĐK]]&lt;&gt;0,0,IF(Table13[[#This Row],[Phân loại]]="Bán hàng",Table13[[#This Row],[Tổng giá trị]],-Table13[[#This Row],[Tổng giá trị]]))</f>
        <v>11285222</v>
      </c>
      <c r="Q547" s="32">
        <f t="shared" si="64"/>
        <v>11285222</v>
      </c>
      <c r="R547" s="7">
        <f>Table13[[#This Row],[Số còn phải thu ĐK]]+Table13[[#This Row],[Giá Trị HD sau CK]]-Table13[[#This Row],[Số tiền đã thu]]</f>
        <v>0</v>
      </c>
      <c r="S547" s="6">
        <f>IF(Table13[[#This Row],[Ngày hóa đơn]]&lt;&gt;"",Table13[[#This Row],[Ngày hóa đơn]],IF(Table13[[#This Row],[Ngày hạch toán]]&lt;&gt;"",Table13[[#This Row],[Ngày hạch toán]],""))</f>
        <v>46080</v>
      </c>
      <c r="T547" s="7"/>
      <c r="U547" s="6">
        <f>IF(Table13[[#This Row],[Ngày tính CN]]="","",S547+T547)</f>
        <v>46080</v>
      </c>
      <c r="V547" s="32">
        <f ca="1">IF(Table13[[#This Row],[Hạn thanh toán]]="","",IF((U547-NOW())&lt;0,0,(U547-NOW())))</f>
        <v>0</v>
      </c>
      <c r="W547" s="32"/>
      <c r="X547" s="32" t="str">
        <f t="shared" ca="1" si="65"/>
        <v/>
      </c>
      <c r="Y547" s="2" t="str">
        <f t="shared" si="66"/>
        <v>Đã thanh toán</v>
      </c>
      <c r="Z547" s="42">
        <f t="shared" si="67"/>
        <v>46080</v>
      </c>
      <c r="AA547" s="42">
        <f t="shared" si="68"/>
        <v>46122</v>
      </c>
      <c r="AD547" s="2" t="str">
        <f>VLOOKUP($A547,MA_KH!$A:$Q,MA_KH!O$1,0)</f>
        <v>MEGA</v>
      </c>
      <c r="AE547" s="2" t="str">
        <f>VLOOKUP($A547,MA_KH!$A:$Q,MA_KH!P$1,0)</f>
        <v>CÔNG TY TNHH MM MEGA MARKET (VIỆT NAM)</v>
      </c>
      <c r="AG547" s="122" t="str">
        <f>Table13[[#This Row],[Số hóa đơn]]&amp;Table13[[#This Row],[Tổng giá trị]]</f>
        <v>0001456911285222</v>
      </c>
    </row>
    <row r="548" spans="1:33" ht="25.5" customHeight="1">
      <c r="A548" s="54" t="s">
        <v>16299</v>
      </c>
      <c r="B548" s="54" t="s">
        <v>190</v>
      </c>
      <c r="C548" s="55">
        <v>46081</v>
      </c>
      <c r="D548" s="54" t="s">
        <v>17457</v>
      </c>
      <c r="E548" s="55">
        <f>IFERROR(VLOOKUP(AG548,Sheet3!B:F,5,0),Table1[[#This Row],[Ngày hạch toán]])</f>
        <v>46081</v>
      </c>
      <c r="F548" s="54" t="s">
        <v>19431</v>
      </c>
      <c r="G548" s="54" t="s">
        <v>17458</v>
      </c>
      <c r="H548" s="56">
        <v>1003660</v>
      </c>
      <c r="I548" s="63">
        <v>0</v>
      </c>
      <c r="J548" s="56">
        <v>80293</v>
      </c>
      <c r="K548" s="65">
        <v>1083953</v>
      </c>
      <c r="L548" s="64" t="s">
        <v>17236</v>
      </c>
      <c r="M548" s="6">
        <f>IFERROR(VLOOKUP(Table13[[#This Row],[Số hóa đơn]],'Chi tiết tt Mega gửi'!K:L,2,0),"")</f>
        <v>46122</v>
      </c>
      <c r="O548" s="32">
        <f>IF(Table13[[#This Row],[Phân loại]]="Tồn đầu kỳ",Table13[[#This Row],[Tổng giá trị]],0)</f>
        <v>0</v>
      </c>
      <c r="P548" s="7">
        <f>IF(Table13[[#This Row],[Số còn phải thu ĐK]]&lt;&gt;0,0,IF(Table13[[#This Row],[Phân loại]]="Bán hàng",Table13[[#This Row],[Tổng giá trị]],-Table13[[#This Row],[Tổng giá trị]]))</f>
        <v>1083953</v>
      </c>
      <c r="Q548" s="32">
        <f t="shared" si="64"/>
        <v>1083953</v>
      </c>
      <c r="R548" s="7">
        <f>Table13[[#This Row],[Số còn phải thu ĐK]]+Table13[[#This Row],[Giá Trị HD sau CK]]-Table13[[#This Row],[Số tiền đã thu]]</f>
        <v>0</v>
      </c>
      <c r="S548" s="6">
        <f>IF(Table13[[#This Row],[Ngày hóa đơn]]&lt;&gt;"",Table13[[#This Row],[Ngày hóa đơn]],IF(Table13[[#This Row],[Ngày hạch toán]]&lt;&gt;"",Table13[[#This Row],[Ngày hạch toán]],""))</f>
        <v>46081</v>
      </c>
      <c r="T548" s="7"/>
      <c r="U548" s="6">
        <f>IF(Table13[[#This Row],[Ngày tính CN]]="","",S548+T548)</f>
        <v>46081</v>
      </c>
      <c r="V548" s="32">
        <f ca="1">IF(Table13[[#This Row],[Hạn thanh toán]]="","",IF((U548-NOW())&lt;0,0,(U548-NOW())))</f>
        <v>0</v>
      </c>
      <c r="W548" s="32"/>
      <c r="X548" s="32" t="str">
        <f t="shared" ca="1" si="65"/>
        <v/>
      </c>
      <c r="Y548" s="2" t="str">
        <f t="shared" si="66"/>
        <v>Đã thanh toán</v>
      </c>
      <c r="Z548" s="42">
        <f t="shared" si="67"/>
        <v>46081</v>
      </c>
      <c r="AA548" s="42">
        <f t="shared" si="68"/>
        <v>46122</v>
      </c>
      <c r="AD548" s="2" t="str">
        <f>VLOOKUP($A548,MA_KH!$A:$Q,MA_KH!O$1,0)</f>
        <v>MEGA</v>
      </c>
      <c r="AE548" s="2" t="str">
        <f>VLOOKUP($A548,MA_KH!$A:$Q,MA_KH!P$1,0)</f>
        <v>CÔNG TY TNHH MM MEGA MARKET (VIỆT NAM)</v>
      </c>
      <c r="AG548" s="122" t="str">
        <f>Table13[[#This Row],[Số hóa đơn]]&amp;Table13[[#This Row],[Tổng giá trị]]</f>
        <v>000145671083953</v>
      </c>
    </row>
    <row r="549" spans="1:33" ht="25.5" customHeight="1">
      <c r="A549" s="54" t="s">
        <v>16292</v>
      </c>
      <c r="B549" s="54" t="s">
        <v>251</v>
      </c>
      <c r="C549" s="55">
        <v>46081</v>
      </c>
      <c r="D549" s="54" t="s">
        <v>17459</v>
      </c>
      <c r="E549" s="55">
        <f>IFERROR(VLOOKUP(AG549,Sheet3!B:F,5,0),Table1[[#This Row],[Ngày hạch toán]])</f>
        <v>46081</v>
      </c>
      <c r="F549" s="54" t="s">
        <v>19432</v>
      </c>
      <c r="G549" s="54" t="s">
        <v>17460</v>
      </c>
      <c r="H549" s="56">
        <v>3147760</v>
      </c>
      <c r="I549" s="63">
        <v>0</v>
      </c>
      <c r="J549" s="56">
        <v>251821</v>
      </c>
      <c r="K549" s="65">
        <v>3399581</v>
      </c>
      <c r="L549" s="64" t="s">
        <v>17236</v>
      </c>
      <c r="M549" s="6">
        <f>IFERROR(VLOOKUP(Table13[[#This Row],[Số hóa đơn]],'Chi tiết tt Mega gửi'!K:L,2,0),"")</f>
        <v>46122</v>
      </c>
      <c r="O549" s="32">
        <f>IF(Table13[[#This Row],[Phân loại]]="Tồn đầu kỳ",Table13[[#This Row],[Tổng giá trị]],0)</f>
        <v>0</v>
      </c>
      <c r="P549" s="7">
        <f>IF(Table13[[#This Row],[Số còn phải thu ĐK]]&lt;&gt;0,0,IF(Table13[[#This Row],[Phân loại]]="Bán hàng",Table13[[#This Row],[Tổng giá trị]],-Table13[[#This Row],[Tổng giá trị]]))</f>
        <v>3399581</v>
      </c>
      <c r="Q549" s="32">
        <f t="shared" si="64"/>
        <v>3399581</v>
      </c>
      <c r="R549" s="7">
        <f>Table13[[#This Row],[Số còn phải thu ĐK]]+Table13[[#This Row],[Giá Trị HD sau CK]]-Table13[[#This Row],[Số tiền đã thu]]</f>
        <v>0</v>
      </c>
      <c r="S549" s="6">
        <f>IF(Table13[[#This Row],[Ngày hóa đơn]]&lt;&gt;"",Table13[[#This Row],[Ngày hóa đơn]],IF(Table13[[#This Row],[Ngày hạch toán]]&lt;&gt;"",Table13[[#This Row],[Ngày hạch toán]],""))</f>
        <v>46081</v>
      </c>
      <c r="T549" s="7"/>
      <c r="U549" s="6">
        <f>IF(Table13[[#This Row],[Ngày tính CN]]="","",S549+T549)</f>
        <v>46081</v>
      </c>
      <c r="V549" s="32">
        <f ca="1">IF(Table13[[#This Row],[Hạn thanh toán]]="","",IF((U549-NOW())&lt;0,0,(U549-NOW())))</f>
        <v>0</v>
      </c>
      <c r="W549" s="32"/>
      <c r="X549" s="32" t="str">
        <f t="shared" ca="1" si="65"/>
        <v/>
      </c>
      <c r="Y549" s="2" t="str">
        <f t="shared" si="66"/>
        <v>Đã thanh toán</v>
      </c>
      <c r="Z549" s="42">
        <f t="shared" si="67"/>
        <v>46081</v>
      </c>
      <c r="AA549" s="42">
        <f t="shared" si="68"/>
        <v>46122</v>
      </c>
      <c r="AD549" s="2" t="str">
        <f>VLOOKUP($A549,MA_KH!$A:$Q,MA_KH!O$1,0)</f>
        <v>MEGA</v>
      </c>
      <c r="AE549" s="2" t="str">
        <f>VLOOKUP($A549,MA_KH!$A:$Q,MA_KH!P$1,0)</f>
        <v>CÔNG TY TNHH MM MEGA MARKET (VIỆT NAM)</v>
      </c>
      <c r="AG549" s="122" t="str">
        <f>Table13[[#This Row],[Số hóa đơn]]&amp;Table13[[#This Row],[Tổng giá trị]]</f>
        <v>000145703399581</v>
      </c>
    </row>
    <row r="550" spans="1:33" ht="25.5" customHeight="1">
      <c r="A550" s="54" t="s">
        <v>16292</v>
      </c>
      <c r="B550" s="54" t="s">
        <v>251</v>
      </c>
      <c r="C550" s="55">
        <v>46081</v>
      </c>
      <c r="D550" s="54" t="s">
        <v>17461</v>
      </c>
      <c r="E550" s="55">
        <f>IFERROR(VLOOKUP(AG550,Sheet3!B:F,5,0),Table1[[#This Row],[Ngày hạch toán]])</f>
        <v>46081</v>
      </c>
      <c r="F550" s="54" t="s">
        <v>19433</v>
      </c>
      <c r="G550" s="54" t="s">
        <v>17462</v>
      </c>
      <c r="H550" s="56">
        <v>3849940</v>
      </c>
      <c r="I550" s="63">
        <v>0</v>
      </c>
      <c r="J550" s="56">
        <v>307995</v>
      </c>
      <c r="K550" s="65">
        <v>4157935</v>
      </c>
      <c r="L550" s="64" t="s">
        <v>17236</v>
      </c>
      <c r="M550" s="6">
        <f>IFERROR(VLOOKUP(Table13[[#This Row],[Số hóa đơn]],'Chi tiết tt Mega gửi'!K:L,2,0),"")</f>
        <v>46122</v>
      </c>
      <c r="O550" s="32">
        <f>IF(Table13[[#This Row],[Phân loại]]="Tồn đầu kỳ",Table13[[#This Row],[Tổng giá trị]],0)</f>
        <v>0</v>
      </c>
      <c r="P550" s="7">
        <f>IF(Table13[[#This Row],[Số còn phải thu ĐK]]&lt;&gt;0,0,IF(Table13[[#This Row],[Phân loại]]="Bán hàng",Table13[[#This Row],[Tổng giá trị]],-Table13[[#This Row],[Tổng giá trị]]))</f>
        <v>4157935</v>
      </c>
      <c r="Q550" s="32">
        <f t="shared" si="64"/>
        <v>4157935</v>
      </c>
      <c r="R550" s="7">
        <f>Table13[[#This Row],[Số còn phải thu ĐK]]+Table13[[#This Row],[Giá Trị HD sau CK]]-Table13[[#This Row],[Số tiền đã thu]]</f>
        <v>0</v>
      </c>
      <c r="S550" s="6">
        <f>IF(Table13[[#This Row],[Ngày hóa đơn]]&lt;&gt;"",Table13[[#This Row],[Ngày hóa đơn]],IF(Table13[[#This Row],[Ngày hạch toán]]&lt;&gt;"",Table13[[#This Row],[Ngày hạch toán]],""))</f>
        <v>46081</v>
      </c>
      <c r="T550" s="7"/>
      <c r="U550" s="6">
        <f>IF(Table13[[#This Row],[Ngày tính CN]]="","",S550+T550)</f>
        <v>46081</v>
      </c>
      <c r="V550" s="32">
        <f ca="1">IF(Table13[[#This Row],[Hạn thanh toán]]="","",IF((U550-NOW())&lt;0,0,(U550-NOW())))</f>
        <v>0</v>
      </c>
      <c r="W550" s="32"/>
      <c r="X550" s="32" t="str">
        <f t="shared" ca="1" si="65"/>
        <v/>
      </c>
      <c r="Y550" s="2" t="str">
        <f t="shared" si="66"/>
        <v>Đã thanh toán</v>
      </c>
      <c r="Z550" s="42">
        <f t="shared" si="67"/>
        <v>46081</v>
      </c>
      <c r="AA550" s="42">
        <f t="shared" si="68"/>
        <v>46122</v>
      </c>
      <c r="AD550" s="2" t="str">
        <f>VLOOKUP($A550,MA_KH!$A:$Q,MA_KH!O$1,0)</f>
        <v>MEGA</v>
      </c>
      <c r="AE550" s="2" t="str">
        <f>VLOOKUP($A550,MA_KH!$A:$Q,MA_KH!P$1,0)</f>
        <v>CÔNG TY TNHH MM MEGA MARKET (VIỆT NAM)</v>
      </c>
      <c r="AG550" s="122" t="str">
        <f>Table13[[#This Row],[Số hóa đơn]]&amp;Table13[[#This Row],[Tổng giá trị]]</f>
        <v>000145714157935</v>
      </c>
    </row>
    <row r="551" spans="1:33" ht="25.5" customHeight="1">
      <c r="A551" s="54" t="s">
        <v>16299</v>
      </c>
      <c r="B551" s="54" t="s">
        <v>190</v>
      </c>
      <c r="C551" s="55">
        <v>46082</v>
      </c>
      <c r="D551" s="54" t="s">
        <v>17464</v>
      </c>
      <c r="E551" s="55">
        <f>IFERROR(VLOOKUP(AG551,Sheet3!B:F,5,0),Table1[[#This Row],[Ngày hạch toán]])</f>
        <v>46082</v>
      </c>
      <c r="F551" s="54" t="s">
        <v>19434</v>
      </c>
      <c r="G551" s="54" t="s">
        <v>17465</v>
      </c>
      <c r="H551" s="56">
        <v>9168500</v>
      </c>
      <c r="I551" s="63">
        <v>0</v>
      </c>
      <c r="J551" s="56">
        <v>733480</v>
      </c>
      <c r="K551" s="65">
        <v>9901980</v>
      </c>
      <c r="L551" s="64" t="s">
        <v>17236</v>
      </c>
      <c r="M551" s="6">
        <f>IFERROR(VLOOKUP(Table13[[#This Row],[Số hóa đơn]],'Chi tiết tt Mega gửi'!K:L,2,0),"")</f>
        <v>46122</v>
      </c>
      <c r="O551" s="32">
        <f>IF(Table13[[#This Row],[Phân loại]]="Tồn đầu kỳ",Table13[[#This Row],[Tổng giá trị]],0)</f>
        <v>0</v>
      </c>
      <c r="P551" s="7">
        <f>IF(Table13[[#This Row],[Số còn phải thu ĐK]]&lt;&gt;0,0,IF(Table13[[#This Row],[Phân loại]]="Bán hàng",Table13[[#This Row],[Tổng giá trị]],-Table13[[#This Row],[Tổng giá trị]]))</f>
        <v>9901980</v>
      </c>
      <c r="Q551" s="32">
        <f t="shared" si="64"/>
        <v>9901980</v>
      </c>
      <c r="R551" s="7">
        <f>Table13[[#This Row],[Số còn phải thu ĐK]]+Table13[[#This Row],[Giá Trị HD sau CK]]-Table13[[#This Row],[Số tiền đã thu]]</f>
        <v>0</v>
      </c>
      <c r="S551" s="6">
        <f>IF(Table13[[#This Row],[Ngày hóa đơn]]&lt;&gt;"",Table13[[#This Row],[Ngày hóa đơn]],IF(Table13[[#This Row],[Ngày hạch toán]]&lt;&gt;"",Table13[[#This Row],[Ngày hạch toán]],""))</f>
        <v>46082</v>
      </c>
      <c r="T551" s="7"/>
      <c r="U551" s="6">
        <f>IF(Table13[[#This Row],[Ngày tính CN]]="","",S551+T551)</f>
        <v>46082</v>
      </c>
      <c r="V551" s="32">
        <f ca="1">IF(Table13[[#This Row],[Hạn thanh toán]]="","",IF((U551-NOW())&lt;0,0,(U551-NOW())))</f>
        <v>0</v>
      </c>
      <c r="W551" s="32"/>
      <c r="X551" s="32" t="str">
        <f t="shared" ca="1" si="65"/>
        <v/>
      </c>
      <c r="Y551" s="2" t="str">
        <f t="shared" si="66"/>
        <v>Đã thanh toán</v>
      </c>
      <c r="Z551" s="42">
        <f t="shared" si="67"/>
        <v>46082</v>
      </c>
      <c r="AA551" s="42">
        <f t="shared" si="68"/>
        <v>46122</v>
      </c>
      <c r="AD551" s="2" t="str">
        <f>VLOOKUP($A551,MA_KH!$A:$Q,MA_KH!O$1,0)</f>
        <v>MEGA</v>
      </c>
      <c r="AE551" s="2" t="str">
        <f>VLOOKUP($A551,MA_KH!$A:$Q,MA_KH!P$1,0)</f>
        <v>CÔNG TY TNHH MM MEGA MARKET (VIỆT NAM)</v>
      </c>
      <c r="AG551" s="122" t="str">
        <f>Table13[[#This Row],[Số hóa đơn]]&amp;Table13[[#This Row],[Tổng giá trị]]</f>
        <v>000147939901980</v>
      </c>
    </row>
    <row r="552" spans="1:33" ht="25.5" customHeight="1">
      <c r="A552" s="54" t="s">
        <v>16299</v>
      </c>
      <c r="B552" s="54" t="s">
        <v>190</v>
      </c>
      <c r="C552" s="55">
        <v>46082</v>
      </c>
      <c r="D552" s="54" t="s">
        <v>17466</v>
      </c>
      <c r="E552" s="55">
        <f>IFERROR(VLOOKUP(AG552,Sheet3!B:F,5,0),Table1[[#This Row],[Ngày hạch toán]])</f>
        <v>46082</v>
      </c>
      <c r="F552" s="54" t="s">
        <v>19435</v>
      </c>
      <c r="G552" s="54" t="s">
        <v>17467</v>
      </c>
      <c r="H552" s="56">
        <v>1003660</v>
      </c>
      <c r="I552" s="63">
        <v>0</v>
      </c>
      <c r="J552" s="56">
        <v>80293</v>
      </c>
      <c r="K552" s="65">
        <v>1083953</v>
      </c>
      <c r="L552" s="64" t="s">
        <v>17236</v>
      </c>
      <c r="M552" s="6">
        <f>IFERROR(VLOOKUP(Table13[[#This Row],[Số hóa đơn]],'Chi tiết tt Mega gửi'!K:L,2,0),"")</f>
        <v>46122</v>
      </c>
      <c r="O552" s="32">
        <f>IF(Table13[[#This Row],[Phân loại]]="Tồn đầu kỳ",Table13[[#This Row],[Tổng giá trị]],0)</f>
        <v>0</v>
      </c>
      <c r="P552" s="7">
        <f>IF(Table13[[#This Row],[Số còn phải thu ĐK]]&lt;&gt;0,0,IF(Table13[[#This Row],[Phân loại]]="Bán hàng",Table13[[#This Row],[Tổng giá trị]],-Table13[[#This Row],[Tổng giá trị]]))</f>
        <v>1083953</v>
      </c>
      <c r="Q552" s="32">
        <f t="shared" si="64"/>
        <v>1083953</v>
      </c>
      <c r="R552" s="7">
        <f>Table13[[#This Row],[Số còn phải thu ĐK]]+Table13[[#This Row],[Giá Trị HD sau CK]]-Table13[[#This Row],[Số tiền đã thu]]</f>
        <v>0</v>
      </c>
      <c r="S552" s="6">
        <f>IF(Table13[[#This Row],[Ngày hóa đơn]]&lt;&gt;"",Table13[[#This Row],[Ngày hóa đơn]],IF(Table13[[#This Row],[Ngày hạch toán]]&lt;&gt;"",Table13[[#This Row],[Ngày hạch toán]],""))</f>
        <v>46082</v>
      </c>
      <c r="T552" s="7"/>
      <c r="U552" s="6">
        <f>IF(Table13[[#This Row],[Ngày tính CN]]="","",S552+T552)</f>
        <v>46082</v>
      </c>
      <c r="V552" s="32">
        <f ca="1">IF(Table13[[#This Row],[Hạn thanh toán]]="","",IF((U552-NOW())&lt;0,0,(U552-NOW())))</f>
        <v>0</v>
      </c>
      <c r="W552" s="32"/>
      <c r="X552" s="32" t="str">
        <f t="shared" ca="1" si="65"/>
        <v/>
      </c>
      <c r="Y552" s="2" t="str">
        <f t="shared" si="66"/>
        <v>Đã thanh toán</v>
      </c>
      <c r="Z552" s="42">
        <f t="shared" si="67"/>
        <v>46082</v>
      </c>
      <c r="AA552" s="42">
        <f t="shared" si="68"/>
        <v>46122</v>
      </c>
      <c r="AD552" s="2" t="str">
        <f>VLOOKUP($A552,MA_KH!$A:$Q,MA_KH!O$1,0)</f>
        <v>MEGA</v>
      </c>
      <c r="AE552" s="2" t="str">
        <f>VLOOKUP($A552,MA_KH!$A:$Q,MA_KH!P$1,0)</f>
        <v>CÔNG TY TNHH MM MEGA MARKET (VIỆT NAM)</v>
      </c>
      <c r="AG552" s="122" t="str">
        <f>Table13[[#This Row],[Số hóa đơn]]&amp;Table13[[#This Row],[Tổng giá trị]]</f>
        <v>000147941083953</v>
      </c>
    </row>
    <row r="553" spans="1:33" ht="25.5" customHeight="1">
      <c r="A553" s="54" t="s">
        <v>16299</v>
      </c>
      <c r="B553" s="54" t="s">
        <v>190</v>
      </c>
      <c r="C553" s="55">
        <v>46082</v>
      </c>
      <c r="D553" s="54" t="s">
        <v>17468</v>
      </c>
      <c r="E553" s="55">
        <f>IFERROR(VLOOKUP(AG553,Sheet3!B:F,5,0),Table1[[#This Row],[Ngày hạch toán]])</f>
        <v>46082</v>
      </c>
      <c r="F553" s="54" t="s">
        <v>19436</v>
      </c>
      <c r="G553" s="54" t="s">
        <v>17469</v>
      </c>
      <c r="H553" s="56">
        <v>6495870</v>
      </c>
      <c r="I553" s="63">
        <v>0</v>
      </c>
      <c r="J553" s="56">
        <v>519670</v>
      </c>
      <c r="K553" s="65">
        <v>7015540</v>
      </c>
      <c r="L553" s="64" t="s">
        <v>17236</v>
      </c>
      <c r="M553" s="6">
        <f>IFERROR(VLOOKUP(Table13[[#This Row],[Số hóa đơn]],'Chi tiết tt Mega gửi'!K:L,2,0),"")</f>
        <v>46122</v>
      </c>
      <c r="O553" s="32">
        <f>IF(Table13[[#This Row],[Phân loại]]="Tồn đầu kỳ",Table13[[#This Row],[Tổng giá trị]],0)</f>
        <v>0</v>
      </c>
      <c r="P553" s="7">
        <f>IF(Table13[[#This Row],[Số còn phải thu ĐK]]&lt;&gt;0,0,IF(Table13[[#This Row],[Phân loại]]="Bán hàng",Table13[[#This Row],[Tổng giá trị]],-Table13[[#This Row],[Tổng giá trị]]))</f>
        <v>7015540</v>
      </c>
      <c r="Q553" s="32">
        <f t="shared" si="64"/>
        <v>7015540</v>
      </c>
      <c r="R553" s="7">
        <f>Table13[[#This Row],[Số còn phải thu ĐK]]+Table13[[#This Row],[Giá Trị HD sau CK]]-Table13[[#This Row],[Số tiền đã thu]]</f>
        <v>0</v>
      </c>
      <c r="S553" s="6">
        <f>IF(Table13[[#This Row],[Ngày hóa đơn]]&lt;&gt;"",Table13[[#This Row],[Ngày hóa đơn]],IF(Table13[[#This Row],[Ngày hạch toán]]&lt;&gt;"",Table13[[#This Row],[Ngày hạch toán]],""))</f>
        <v>46082</v>
      </c>
      <c r="T553" s="7"/>
      <c r="U553" s="6">
        <f>IF(Table13[[#This Row],[Ngày tính CN]]="","",S553+T553)</f>
        <v>46082</v>
      </c>
      <c r="V553" s="32">
        <f ca="1">IF(Table13[[#This Row],[Hạn thanh toán]]="","",IF((U553-NOW())&lt;0,0,(U553-NOW())))</f>
        <v>0</v>
      </c>
      <c r="W553" s="32"/>
      <c r="X553" s="32" t="str">
        <f t="shared" ca="1" si="65"/>
        <v/>
      </c>
      <c r="Y553" s="2" t="str">
        <f t="shared" si="66"/>
        <v>Đã thanh toán</v>
      </c>
      <c r="Z553" s="42">
        <f t="shared" si="67"/>
        <v>46082</v>
      </c>
      <c r="AA553" s="42">
        <f t="shared" si="68"/>
        <v>46122</v>
      </c>
      <c r="AD553" s="2" t="str">
        <f>VLOOKUP($A553,MA_KH!$A:$Q,MA_KH!O$1,0)</f>
        <v>MEGA</v>
      </c>
      <c r="AE553" s="2" t="str">
        <f>VLOOKUP($A553,MA_KH!$A:$Q,MA_KH!P$1,0)</f>
        <v>CÔNG TY TNHH MM MEGA MARKET (VIỆT NAM)</v>
      </c>
      <c r="AG553" s="122" t="str">
        <f>Table13[[#This Row],[Số hóa đơn]]&amp;Table13[[#This Row],[Tổng giá trị]]</f>
        <v>000147957015540</v>
      </c>
    </row>
    <row r="554" spans="1:33" ht="25.5" customHeight="1">
      <c r="A554" s="54" t="s">
        <v>16299</v>
      </c>
      <c r="B554" s="54" t="s">
        <v>190</v>
      </c>
      <c r="C554" s="55">
        <v>46082</v>
      </c>
      <c r="D554" s="54" t="s">
        <v>17470</v>
      </c>
      <c r="E554" s="55">
        <f>IFERROR(VLOOKUP(AG554,Sheet3!B:F,5,0),Table1[[#This Row],[Ngày hạch toán]])</f>
        <v>46082</v>
      </c>
      <c r="F554" s="54" t="s">
        <v>19437</v>
      </c>
      <c r="G554" s="54" t="s">
        <v>17471</v>
      </c>
      <c r="H554" s="56">
        <v>10596870</v>
      </c>
      <c r="I554" s="63">
        <v>0</v>
      </c>
      <c r="J554" s="56">
        <v>847750</v>
      </c>
      <c r="K554" s="65">
        <v>11444620</v>
      </c>
      <c r="L554" s="64" t="s">
        <v>17236</v>
      </c>
      <c r="M554" s="6">
        <f>IFERROR(VLOOKUP(Table13[[#This Row],[Số hóa đơn]],'Chi tiết tt Mega gửi'!K:L,2,0),"")</f>
        <v>46122</v>
      </c>
      <c r="O554" s="32">
        <f>IF(Table13[[#This Row],[Phân loại]]="Tồn đầu kỳ",Table13[[#This Row],[Tổng giá trị]],0)</f>
        <v>0</v>
      </c>
      <c r="P554" s="7">
        <f>IF(Table13[[#This Row],[Số còn phải thu ĐK]]&lt;&gt;0,0,IF(Table13[[#This Row],[Phân loại]]="Bán hàng",Table13[[#This Row],[Tổng giá trị]],-Table13[[#This Row],[Tổng giá trị]]))</f>
        <v>11444620</v>
      </c>
      <c r="Q554" s="32">
        <f t="shared" si="64"/>
        <v>11444620</v>
      </c>
      <c r="R554" s="7">
        <f>Table13[[#This Row],[Số còn phải thu ĐK]]+Table13[[#This Row],[Giá Trị HD sau CK]]-Table13[[#This Row],[Số tiền đã thu]]</f>
        <v>0</v>
      </c>
      <c r="S554" s="6">
        <f>IF(Table13[[#This Row],[Ngày hóa đơn]]&lt;&gt;"",Table13[[#This Row],[Ngày hóa đơn]],IF(Table13[[#This Row],[Ngày hạch toán]]&lt;&gt;"",Table13[[#This Row],[Ngày hạch toán]],""))</f>
        <v>46082</v>
      </c>
      <c r="T554" s="7"/>
      <c r="U554" s="6">
        <f>IF(Table13[[#This Row],[Ngày tính CN]]="","",S554+T554)</f>
        <v>46082</v>
      </c>
      <c r="V554" s="32">
        <f ca="1">IF(Table13[[#This Row],[Hạn thanh toán]]="","",IF((U554-NOW())&lt;0,0,(U554-NOW())))</f>
        <v>0</v>
      </c>
      <c r="W554" s="32"/>
      <c r="X554" s="32" t="str">
        <f t="shared" ca="1" si="65"/>
        <v/>
      </c>
      <c r="Y554" s="2" t="str">
        <f t="shared" si="66"/>
        <v>Đã thanh toán</v>
      </c>
      <c r="Z554" s="42">
        <f t="shared" si="67"/>
        <v>46082</v>
      </c>
      <c r="AA554" s="42">
        <f t="shared" si="68"/>
        <v>46122</v>
      </c>
      <c r="AD554" s="2" t="str">
        <f>VLOOKUP($A554,MA_KH!$A:$Q,MA_KH!O$1,0)</f>
        <v>MEGA</v>
      </c>
      <c r="AE554" s="2" t="str">
        <f>VLOOKUP($A554,MA_KH!$A:$Q,MA_KH!P$1,0)</f>
        <v>CÔNG TY TNHH MM MEGA MARKET (VIỆT NAM)</v>
      </c>
      <c r="AG554" s="122" t="str">
        <f>Table13[[#This Row],[Số hóa đơn]]&amp;Table13[[#This Row],[Tổng giá trị]]</f>
        <v>0001720111444620</v>
      </c>
    </row>
    <row r="555" spans="1:33" ht="25.5" customHeight="1">
      <c r="A555" s="54" t="s">
        <v>16303</v>
      </c>
      <c r="B555" s="54" t="s">
        <v>102</v>
      </c>
      <c r="C555" s="55">
        <v>46082</v>
      </c>
      <c r="D555" s="54" t="s">
        <v>17472</v>
      </c>
      <c r="E555" s="55">
        <f>IFERROR(VLOOKUP(AG555,Sheet3!B:F,5,0),Table1[[#This Row],[Ngày hạch toán]])</f>
        <v>46082</v>
      </c>
      <c r="F555" s="54" t="s">
        <v>19438</v>
      </c>
      <c r="G555" s="54" t="s">
        <v>17473</v>
      </c>
      <c r="H555" s="56">
        <v>9372810</v>
      </c>
      <c r="I555" s="63">
        <v>0</v>
      </c>
      <c r="J555" s="56">
        <v>749825</v>
      </c>
      <c r="K555" s="65">
        <v>10122635</v>
      </c>
      <c r="L555" s="64" t="s">
        <v>17236</v>
      </c>
      <c r="M555" s="6">
        <f>IFERROR(VLOOKUP(Table13[[#This Row],[Số hóa đơn]],'Chi tiết tt Mega gửi'!K:L,2,0),"")</f>
        <v>46105</v>
      </c>
      <c r="O555" s="32">
        <f>IF(Table13[[#This Row],[Phân loại]]="Tồn đầu kỳ",Table13[[#This Row],[Tổng giá trị]],0)</f>
        <v>0</v>
      </c>
      <c r="P555" s="7">
        <f>IF(Table13[[#This Row],[Số còn phải thu ĐK]]&lt;&gt;0,0,IF(Table13[[#This Row],[Phân loại]]="Bán hàng",Table13[[#This Row],[Tổng giá trị]],-Table13[[#This Row],[Tổng giá trị]]))</f>
        <v>10122635</v>
      </c>
      <c r="Q555" s="32">
        <f t="shared" si="64"/>
        <v>10122635</v>
      </c>
      <c r="R555" s="7">
        <f>Table13[[#This Row],[Số còn phải thu ĐK]]+Table13[[#This Row],[Giá Trị HD sau CK]]-Table13[[#This Row],[Số tiền đã thu]]</f>
        <v>0</v>
      </c>
      <c r="S555" s="6">
        <f>IF(Table13[[#This Row],[Ngày hóa đơn]]&lt;&gt;"",Table13[[#This Row],[Ngày hóa đơn]],IF(Table13[[#This Row],[Ngày hạch toán]]&lt;&gt;"",Table13[[#This Row],[Ngày hạch toán]],""))</f>
        <v>46082</v>
      </c>
      <c r="T555" s="7"/>
      <c r="U555" s="6">
        <f>IF(Table13[[#This Row],[Ngày tính CN]]="","",S555+T555)</f>
        <v>46082</v>
      </c>
      <c r="V555" s="32">
        <f ca="1">IF(Table13[[#This Row],[Hạn thanh toán]]="","",IF((U555-NOW())&lt;0,0,(U555-NOW())))</f>
        <v>0</v>
      </c>
      <c r="W555" s="32"/>
      <c r="X555" s="32" t="str">
        <f t="shared" ca="1" si="65"/>
        <v/>
      </c>
      <c r="Y555" s="2" t="str">
        <f t="shared" si="66"/>
        <v>Đã thanh toán</v>
      </c>
      <c r="Z555" s="42">
        <f t="shared" si="67"/>
        <v>46082</v>
      </c>
      <c r="AA555" s="42">
        <f t="shared" si="68"/>
        <v>46105</v>
      </c>
      <c r="AD555" s="2" t="str">
        <f>VLOOKUP($A555,MA_KH!$A:$Q,MA_KH!O$1,0)</f>
        <v>MEGA</v>
      </c>
      <c r="AE555" s="2" t="str">
        <f>VLOOKUP($A555,MA_KH!$A:$Q,MA_KH!P$1,0)</f>
        <v>CÔNG TY TNHH MM MEGA MARKET (VIỆT NAM)</v>
      </c>
      <c r="AG555" s="122" t="str">
        <f>Table13[[#This Row],[Số hóa đơn]]&amp;Table13[[#This Row],[Tổng giá trị]]</f>
        <v>0001477610122635</v>
      </c>
    </row>
    <row r="556" spans="1:33" ht="25.5" customHeight="1">
      <c r="A556" s="54" t="s">
        <v>16303</v>
      </c>
      <c r="B556" s="54" t="s">
        <v>102</v>
      </c>
      <c r="C556" s="55">
        <v>46082</v>
      </c>
      <c r="D556" s="54" t="s">
        <v>17474</v>
      </c>
      <c r="E556" s="55">
        <f>IFERROR(VLOOKUP(AG556,Sheet3!B:F,5,0),Table1[[#This Row],[Ngày hạch toán]])</f>
        <v>46082</v>
      </c>
      <c r="F556" s="54" t="s">
        <v>19439</v>
      </c>
      <c r="G556" s="54" t="s">
        <v>17475</v>
      </c>
      <c r="H556" s="56">
        <v>2484570</v>
      </c>
      <c r="I556" s="63">
        <v>0</v>
      </c>
      <c r="J556" s="56">
        <v>198766</v>
      </c>
      <c r="K556" s="65">
        <v>2683336</v>
      </c>
      <c r="L556" s="64" t="s">
        <v>17236</v>
      </c>
      <c r="M556" s="6">
        <f>IFERROR(VLOOKUP(Table13[[#This Row],[Số hóa đơn]],'Chi tiết tt Mega gửi'!K:L,2,0),"")</f>
        <v>46122</v>
      </c>
      <c r="O556" s="32">
        <f>IF(Table13[[#This Row],[Phân loại]]="Tồn đầu kỳ",Table13[[#This Row],[Tổng giá trị]],0)</f>
        <v>0</v>
      </c>
      <c r="P556" s="7">
        <f>IF(Table13[[#This Row],[Số còn phải thu ĐK]]&lt;&gt;0,0,IF(Table13[[#This Row],[Phân loại]]="Bán hàng",Table13[[#This Row],[Tổng giá trị]],-Table13[[#This Row],[Tổng giá trị]]))</f>
        <v>2683336</v>
      </c>
      <c r="Q556" s="32">
        <f t="shared" si="64"/>
        <v>2683336</v>
      </c>
      <c r="R556" s="7">
        <f>Table13[[#This Row],[Số còn phải thu ĐK]]+Table13[[#This Row],[Giá Trị HD sau CK]]-Table13[[#This Row],[Số tiền đã thu]]</f>
        <v>0</v>
      </c>
      <c r="S556" s="6">
        <f>IF(Table13[[#This Row],[Ngày hóa đơn]]&lt;&gt;"",Table13[[#This Row],[Ngày hóa đơn]],IF(Table13[[#This Row],[Ngày hạch toán]]&lt;&gt;"",Table13[[#This Row],[Ngày hạch toán]],""))</f>
        <v>46082</v>
      </c>
      <c r="T556" s="7"/>
      <c r="U556" s="6">
        <f>IF(Table13[[#This Row],[Ngày tính CN]]="","",S556+T556)</f>
        <v>46082</v>
      </c>
      <c r="V556" s="32">
        <f ca="1">IF(Table13[[#This Row],[Hạn thanh toán]]="","",IF((U556-NOW())&lt;0,0,(U556-NOW())))</f>
        <v>0</v>
      </c>
      <c r="W556" s="32"/>
      <c r="X556" s="32" t="str">
        <f t="shared" ca="1" si="65"/>
        <v/>
      </c>
      <c r="Y556" s="2" t="str">
        <f t="shared" si="66"/>
        <v>Đã thanh toán</v>
      </c>
      <c r="Z556" s="42">
        <f t="shared" si="67"/>
        <v>46082</v>
      </c>
      <c r="AA556" s="42">
        <f t="shared" si="68"/>
        <v>46122</v>
      </c>
      <c r="AD556" s="2" t="str">
        <f>VLOOKUP($A556,MA_KH!$A:$Q,MA_KH!O$1,0)</f>
        <v>MEGA</v>
      </c>
      <c r="AE556" s="2" t="str">
        <f>VLOOKUP($A556,MA_KH!$A:$Q,MA_KH!P$1,0)</f>
        <v>CÔNG TY TNHH MM MEGA MARKET (VIỆT NAM)</v>
      </c>
      <c r="AG556" s="122" t="str">
        <f>Table13[[#This Row],[Số hóa đơn]]&amp;Table13[[#This Row],[Tổng giá trị]]</f>
        <v>000173342683336</v>
      </c>
    </row>
    <row r="557" spans="1:33" ht="25.5" customHeight="1">
      <c r="A557" s="54" t="s">
        <v>16303</v>
      </c>
      <c r="B557" s="54" t="s">
        <v>102</v>
      </c>
      <c r="C557" s="55">
        <v>46082</v>
      </c>
      <c r="D557" s="54" t="s">
        <v>17476</v>
      </c>
      <c r="E557" s="55">
        <f>IFERROR(VLOOKUP(AG557,Sheet3!B:F,5,0),Table1[[#This Row],[Ngày hạch toán]])</f>
        <v>46082</v>
      </c>
      <c r="F557" s="54" t="s">
        <v>19440</v>
      </c>
      <c r="G557" s="54" t="s">
        <v>17477</v>
      </c>
      <c r="H557" s="56">
        <v>5247500</v>
      </c>
      <c r="I557" s="63">
        <v>0</v>
      </c>
      <c r="J557" s="56">
        <v>419800</v>
      </c>
      <c r="K557" s="65">
        <v>5667300</v>
      </c>
      <c r="L557" s="64" t="s">
        <v>17236</v>
      </c>
      <c r="M557" s="6">
        <f>IFERROR(VLOOKUP(Table13[[#This Row],[Số hóa đơn]],'Chi tiết tt Mega gửi'!K:L,2,0),"")</f>
        <v>46122</v>
      </c>
      <c r="O557" s="32">
        <f>IF(Table13[[#This Row],[Phân loại]]="Tồn đầu kỳ",Table13[[#This Row],[Tổng giá trị]],0)</f>
        <v>0</v>
      </c>
      <c r="P557" s="7">
        <f>IF(Table13[[#This Row],[Số còn phải thu ĐK]]&lt;&gt;0,0,IF(Table13[[#This Row],[Phân loại]]="Bán hàng",Table13[[#This Row],[Tổng giá trị]],-Table13[[#This Row],[Tổng giá trị]]))</f>
        <v>5667300</v>
      </c>
      <c r="Q557" s="32">
        <f t="shared" si="64"/>
        <v>5667300</v>
      </c>
      <c r="R557" s="7">
        <f>Table13[[#This Row],[Số còn phải thu ĐK]]+Table13[[#This Row],[Giá Trị HD sau CK]]-Table13[[#This Row],[Số tiền đã thu]]</f>
        <v>0</v>
      </c>
      <c r="S557" s="6">
        <f>IF(Table13[[#This Row],[Ngày hóa đơn]]&lt;&gt;"",Table13[[#This Row],[Ngày hóa đơn]],IF(Table13[[#This Row],[Ngày hạch toán]]&lt;&gt;"",Table13[[#This Row],[Ngày hạch toán]],""))</f>
        <v>46082</v>
      </c>
      <c r="T557" s="7"/>
      <c r="U557" s="6">
        <f>IF(Table13[[#This Row],[Ngày tính CN]]="","",S557+T557)</f>
        <v>46082</v>
      </c>
      <c r="V557" s="32">
        <f ca="1">IF(Table13[[#This Row],[Hạn thanh toán]]="","",IF((U557-NOW())&lt;0,0,(U557-NOW())))</f>
        <v>0</v>
      </c>
      <c r="W557" s="32"/>
      <c r="X557" s="32" t="str">
        <f t="shared" ca="1" si="65"/>
        <v/>
      </c>
      <c r="Y557" s="2" t="str">
        <f t="shared" si="66"/>
        <v>Đã thanh toán</v>
      </c>
      <c r="Z557" s="42">
        <f t="shared" si="67"/>
        <v>46082</v>
      </c>
      <c r="AA557" s="42">
        <f t="shared" si="68"/>
        <v>46122</v>
      </c>
      <c r="AD557" s="2" t="str">
        <f>VLOOKUP($A557,MA_KH!$A:$Q,MA_KH!O$1,0)</f>
        <v>MEGA</v>
      </c>
      <c r="AE557" s="2" t="str">
        <f>VLOOKUP($A557,MA_KH!$A:$Q,MA_KH!P$1,0)</f>
        <v>CÔNG TY TNHH MM MEGA MARKET (VIỆT NAM)</v>
      </c>
      <c r="AG557" s="122" t="str">
        <f>Table13[[#This Row],[Số hóa đơn]]&amp;Table13[[#This Row],[Tổng giá trị]]</f>
        <v>000175785667300</v>
      </c>
    </row>
    <row r="558" spans="1:33" ht="25.5" customHeight="1">
      <c r="A558" s="54" t="s">
        <v>16303</v>
      </c>
      <c r="B558" s="54" t="s">
        <v>102</v>
      </c>
      <c r="C558" s="55">
        <v>46082</v>
      </c>
      <c r="D558" s="54" t="s">
        <v>17478</v>
      </c>
      <c r="E558" s="55">
        <f>IFERROR(VLOOKUP(AG558,Sheet3!B:F,5,0),Table1[[#This Row],[Ngày hạch toán]])</f>
        <v>46082</v>
      </c>
      <c r="F558" s="54" t="s">
        <v>19441</v>
      </c>
      <c r="G558" s="54" t="s">
        <v>17479</v>
      </c>
      <c r="H558" s="56">
        <v>2332220</v>
      </c>
      <c r="I558" s="63">
        <v>0</v>
      </c>
      <c r="J558" s="56">
        <v>186578</v>
      </c>
      <c r="K558" s="65">
        <v>2518798</v>
      </c>
      <c r="L558" s="64" t="s">
        <v>17236</v>
      </c>
      <c r="M558" s="6">
        <f>IFERROR(VLOOKUP(Table13[[#This Row],[Số hóa đơn]],'Chi tiết tt Mega gửi'!K:L,2,0),"")</f>
        <v>46122</v>
      </c>
      <c r="O558" s="32">
        <f>IF(Table13[[#This Row],[Phân loại]]="Tồn đầu kỳ",Table13[[#This Row],[Tổng giá trị]],0)</f>
        <v>0</v>
      </c>
      <c r="P558" s="7">
        <f>IF(Table13[[#This Row],[Số còn phải thu ĐK]]&lt;&gt;0,0,IF(Table13[[#This Row],[Phân loại]]="Bán hàng",Table13[[#This Row],[Tổng giá trị]],-Table13[[#This Row],[Tổng giá trị]]))</f>
        <v>2518798</v>
      </c>
      <c r="Q558" s="32">
        <f t="shared" si="64"/>
        <v>2518798</v>
      </c>
      <c r="R558" s="7">
        <f>Table13[[#This Row],[Số còn phải thu ĐK]]+Table13[[#This Row],[Giá Trị HD sau CK]]-Table13[[#This Row],[Số tiền đã thu]]</f>
        <v>0</v>
      </c>
      <c r="S558" s="6">
        <f>IF(Table13[[#This Row],[Ngày hóa đơn]]&lt;&gt;"",Table13[[#This Row],[Ngày hóa đơn]],IF(Table13[[#This Row],[Ngày hạch toán]]&lt;&gt;"",Table13[[#This Row],[Ngày hạch toán]],""))</f>
        <v>46082</v>
      </c>
      <c r="T558" s="7"/>
      <c r="U558" s="6">
        <f>IF(Table13[[#This Row],[Ngày tính CN]]="","",S558+T558)</f>
        <v>46082</v>
      </c>
      <c r="V558" s="32">
        <f ca="1">IF(Table13[[#This Row],[Hạn thanh toán]]="","",IF((U558-NOW())&lt;0,0,(U558-NOW())))</f>
        <v>0</v>
      </c>
      <c r="W558" s="32"/>
      <c r="X558" s="32" t="str">
        <f t="shared" ca="1" si="65"/>
        <v/>
      </c>
      <c r="Y558" s="2" t="str">
        <f t="shared" si="66"/>
        <v>Đã thanh toán</v>
      </c>
      <c r="Z558" s="42">
        <f t="shared" si="67"/>
        <v>46082</v>
      </c>
      <c r="AA558" s="42">
        <f t="shared" si="68"/>
        <v>46122</v>
      </c>
      <c r="AD558" s="2" t="str">
        <f>VLOOKUP($A558,MA_KH!$A:$Q,MA_KH!O$1,0)</f>
        <v>MEGA</v>
      </c>
      <c r="AE558" s="2" t="str">
        <f>VLOOKUP($A558,MA_KH!$A:$Q,MA_KH!P$1,0)</f>
        <v>CÔNG TY TNHH MM MEGA MARKET (VIỆT NAM)</v>
      </c>
      <c r="AG558" s="122" t="str">
        <f>Table13[[#This Row],[Số hóa đơn]]&amp;Table13[[#This Row],[Tổng giá trị]]</f>
        <v>000173352518798</v>
      </c>
    </row>
    <row r="559" spans="1:33" ht="25.5" customHeight="1">
      <c r="A559" s="54" t="s">
        <v>16303</v>
      </c>
      <c r="B559" s="54" t="s">
        <v>102</v>
      </c>
      <c r="C559" s="55">
        <v>46082</v>
      </c>
      <c r="D559" s="54" t="s">
        <v>17480</v>
      </c>
      <c r="E559" s="55">
        <f>IFERROR(VLOOKUP(AG559,Sheet3!B:F,5,0),Table1[[#This Row],[Ngày hạch toán]])</f>
        <v>46082</v>
      </c>
      <c r="F559" s="54" t="s">
        <v>19442</v>
      </c>
      <c r="G559" s="54" t="s">
        <v>17481</v>
      </c>
      <c r="H559" s="56">
        <v>4661300</v>
      </c>
      <c r="I559" s="63">
        <v>0</v>
      </c>
      <c r="J559" s="56">
        <v>372904</v>
      </c>
      <c r="K559" s="65">
        <v>5034204</v>
      </c>
      <c r="L559" s="64" t="s">
        <v>17236</v>
      </c>
      <c r="M559" s="6">
        <f>IFERROR(VLOOKUP(Table13[[#This Row],[Số hóa đơn]],'Chi tiết tt Mega gửi'!K:L,2,0),"")</f>
        <v>46122</v>
      </c>
      <c r="O559" s="32">
        <f>IF(Table13[[#This Row],[Phân loại]]="Tồn đầu kỳ",Table13[[#This Row],[Tổng giá trị]],0)</f>
        <v>0</v>
      </c>
      <c r="P559" s="7">
        <f>IF(Table13[[#This Row],[Số còn phải thu ĐK]]&lt;&gt;0,0,IF(Table13[[#This Row],[Phân loại]]="Bán hàng",Table13[[#This Row],[Tổng giá trị]],-Table13[[#This Row],[Tổng giá trị]]))</f>
        <v>5034204</v>
      </c>
      <c r="Q559" s="32">
        <f t="shared" si="64"/>
        <v>5034204</v>
      </c>
      <c r="R559" s="7">
        <f>Table13[[#This Row],[Số còn phải thu ĐK]]+Table13[[#This Row],[Giá Trị HD sau CK]]-Table13[[#This Row],[Số tiền đã thu]]</f>
        <v>0</v>
      </c>
      <c r="S559" s="6">
        <f>IF(Table13[[#This Row],[Ngày hóa đơn]]&lt;&gt;"",Table13[[#This Row],[Ngày hóa đơn]],IF(Table13[[#This Row],[Ngày hạch toán]]&lt;&gt;"",Table13[[#This Row],[Ngày hạch toán]],""))</f>
        <v>46082</v>
      </c>
      <c r="T559" s="7"/>
      <c r="U559" s="6">
        <f>IF(Table13[[#This Row],[Ngày tính CN]]="","",S559+T559)</f>
        <v>46082</v>
      </c>
      <c r="V559" s="32">
        <f ca="1">IF(Table13[[#This Row],[Hạn thanh toán]]="","",IF((U559-NOW())&lt;0,0,(U559-NOW())))</f>
        <v>0</v>
      </c>
      <c r="W559" s="32"/>
      <c r="X559" s="32" t="str">
        <f t="shared" ca="1" si="65"/>
        <v/>
      </c>
      <c r="Y559" s="2" t="str">
        <f t="shared" si="66"/>
        <v>Đã thanh toán</v>
      </c>
      <c r="Z559" s="42">
        <f t="shared" si="67"/>
        <v>46082</v>
      </c>
      <c r="AA559" s="42">
        <f t="shared" si="68"/>
        <v>46122</v>
      </c>
      <c r="AD559" s="2" t="str">
        <f>VLOOKUP($A559,MA_KH!$A:$Q,MA_KH!O$1,0)</f>
        <v>MEGA</v>
      </c>
      <c r="AE559" s="2" t="str">
        <f>VLOOKUP($A559,MA_KH!$A:$Q,MA_KH!P$1,0)</f>
        <v>CÔNG TY TNHH MM MEGA MARKET (VIỆT NAM)</v>
      </c>
      <c r="AG559" s="122" t="str">
        <f>Table13[[#This Row],[Số hóa đơn]]&amp;Table13[[#This Row],[Tổng giá trị]]</f>
        <v>000174215034204</v>
      </c>
    </row>
    <row r="560" spans="1:33" ht="25.5" customHeight="1">
      <c r="A560" s="54" t="s">
        <v>16303</v>
      </c>
      <c r="B560" s="54" t="s">
        <v>102</v>
      </c>
      <c r="C560" s="55">
        <v>46082</v>
      </c>
      <c r="D560" s="54" t="s">
        <v>17482</v>
      </c>
      <c r="E560" s="55">
        <f>IFERROR(VLOOKUP(AG560,Sheet3!B:F,5,0),Table1[[#This Row],[Ngày hạch toán]])</f>
        <v>46082</v>
      </c>
      <c r="F560" s="54" t="s">
        <v>19443</v>
      </c>
      <c r="G560" s="54" t="s">
        <v>17483</v>
      </c>
      <c r="H560" s="56">
        <v>4113630</v>
      </c>
      <c r="I560" s="63">
        <v>0</v>
      </c>
      <c r="J560" s="56">
        <v>329090</v>
      </c>
      <c r="K560" s="65">
        <v>4442720</v>
      </c>
      <c r="L560" s="64" t="s">
        <v>17236</v>
      </c>
      <c r="M560" s="6">
        <f>IFERROR(VLOOKUP(Table13[[#This Row],[Số hóa đơn]],'Chi tiết tt Mega gửi'!K:L,2,0),"")</f>
        <v>46122</v>
      </c>
      <c r="O560" s="32">
        <f>IF(Table13[[#This Row],[Phân loại]]="Tồn đầu kỳ",Table13[[#This Row],[Tổng giá trị]],0)</f>
        <v>0</v>
      </c>
      <c r="P560" s="7">
        <f>IF(Table13[[#This Row],[Số còn phải thu ĐK]]&lt;&gt;0,0,IF(Table13[[#This Row],[Phân loại]]="Bán hàng",Table13[[#This Row],[Tổng giá trị]],-Table13[[#This Row],[Tổng giá trị]]))</f>
        <v>4442720</v>
      </c>
      <c r="Q560" s="32">
        <f t="shared" si="64"/>
        <v>4442720</v>
      </c>
      <c r="R560" s="7">
        <f>Table13[[#This Row],[Số còn phải thu ĐK]]+Table13[[#This Row],[Giá Trị HD sau CK]]-Table13[[#This Row],[Số tiền đã thu]]</f>
        <v>0</v>
      </c>
      <c r="S560" s="6">
        <f>IF(Table13[[#This Row],[Ngày hóa đơn]]&lt;&gt;"",Table13[[#This Row],[Ngày hóa đơn]],IF(Table13[[#This Row],[Ngày hạch toán]]&lt;&gt;"",Table13[[#This Row],[Ngày hạch toán]],""))</f>
        <v>46082</v>
      </c>
      <c r="T560" s="7"/>
      <c r="U560" s="6">
        <f>IF(Table13[[#This Row],[Ngày tính CN]]="","",S560+T560)</f>
        <v>46082</v>
      </c>
      <c r="V560" s="32">
        <f ca="1">IF(Table13[[#This Row],[Hạn thanh toán]]="","",IF((U560-NOW())&lt;0,0,(U560-NOW())))</f>
        <v>0</v>
      </c>
      <c r="W560" s="32"/>
      <c r="X560" s="32" t="str">
        <f t="shared" ca="1" si="65"/>
        <v/>
      </c>
      <c r="Y560" s="2" t="str">
        <f t="shared" si="66"/>
        <v>Đã thanh toán</v>
      </c>
      <c r="Z560" s="42">
        <f t="shared" si="67"/>
        <v>46082</v>
      </c>
      <c r="AA560" s="42">
        <f t="shared" si="68"/>
        <v>46122</v>
      </c>
      <c r="AD560" s="2" t="str">
        <f>VLOOKUP($A560,MA_KH!$A:$Q,MA_KH!O$1,0)</f>
        <v>MEGA</v>
      </c>
      <c r="AE560" s="2" t="str">
        <f>VLOOKUP($A560,MA_KH!$A:$Q,MA_KH!P$1,0)</f>
        <v>CÔNG TY TNHH MM MEGA MARKET (VIỆT NAM)</v>
      </c>
      <c r="AG560" s="122" t="str">
        <f>Table13[[#This Row],[Số hóa đơn]]&amp;Table13[[#This Row],[Tổng giá trị]]</f>
        <v>000174854442720</v>
      </c>
    </row>
    <row r="561" spans="1:33" ht="25.5" customHeight="1">
      <c r="A561" s="54" t="s">
        <v>16303</v>
      </c>
      <c r="B561" s="54" t="s">
        <v>102</v>
      </c>
      <c r="C561" s="55">
        <v>46082</v>
      </c>
      <c r="D561" s="54" t="s">
        <v>17484</v>
      </c>
      <c r="E561" s="55">
        <f>IFERROR(VLOOKUP(AG561,Sheet3!B:F,5,0),Table1[[#This Row],[Ngày hạch toán]])</f>
        <v>46082</v>
      </c>
      <c r="F561" s="54" t="s">
        <v>19444</v>
      </c>
      <c r="G561" s="54" t="s">
        <v>17485</v>
      </c>
      <c r="H561" s="56">
        <v>5830550</v>
      </c>
      <c r="I561" s="63">
        <v>0</v>
      </c>
      <c r="J561" s="56">
        <v>466444</v>
      </c>
      <c r="K561" s="65">
        <v>6296994</v>
      </c>
      <c r="L561" s="64" t="s">
        <v>17236</v>
      </c>
      <c r="M561" s="6">
        <f>IFERROR(VLOOKUP(Table13[[#This Row],[Số hóa đơn]],'Chi tiết tt Mega gửi'!K:L,2,0),"")</f>
        <v>46122</v>
      </c>
      <c r="O561" s="32">
        <f>IF(Table13[[#This Row],[Phân loại]]="Tồn đầu kỳ",Table13[[#This Row],[Tổng giá trị]],0)</f>
        <v>0</v>
      </c>
      <c r="P561" s="7">
        <f>IF(Table13[[#This Row],[Số còn phải thu ĐK]]&lt;&gt;0,0,IF(Table13[[#This Row],[Phân loại]]="Bán hàng",Table13[[#This Row],[Tổng giá trị]],-Table13[[#This Row],[Tổng giá trị]]))</f>
        <v>6296994</v>
      </c>
      <c r="Q561" s="32">
        <f t="shared" si="64"/>
        <v>6296994</v>
      </c>
      <c r="R561" s="7">
        <f>Table13[[#This Row],[Số còn phải thu ĐK]]+Table13[[#This Row],[Giá Trị HD sau CK]]-Table13[[#This Row],[Số tiền đã thu]]</f>
        <v>0</v>
      </c>
      <c r="S561" s="6">
        <f>IF(Table13[[#This Row],[Ngày hóa đơn]]&lt;&gt;"",Table13[[#This Row],[Ngày hóa đơn]],IF(Table13[[#This Row],[Ngày hạch toán]]&lt;&gt;"",Table13[[#This Row],[Ngày hạch toán]],""))</f>
        <v>46082</v>
      </c>
      <c r="T561" s="7"/>
      <c r="U561" s="6">
        <f>IF(Table13[[#This Row],[Ngày tính CN]]="","",S561+T561)</f>
        <v>46082</v>
      </c>
      <c r="V561" s="32">
        <f ca="1">IF(Table13[[#This Row],[Hạn thanh toán]]="","",IF((U561-NOW())&lt;0,0,(U561-NOW())))</f>
        <v>0</v>
      </c>
      <c r="W561" s="32"/>
      <c r="X561" s="32" t="str">
        <f t="shared" ca="1" si="65"/>
        <v/>
      </c>
      <c r="Y561" s="2" t="str">
        <f t="shared" si="66"/>
        <v>Đã thanh toán</v>
      </c>
      <c r="Z561" s="42">
        <f t="shared" si="67"/>
        <v>46082</v>
      </c>
      <c r="AA561" s="42">
        <f t="shared" si="68"/>
        <v>46122</v>
      </c>
      <c r="AD561" s="2" t="str">
        <f>VLOOKUP($A561,MA_KH!$A:$Q,MA_KH!O$1,0)</f>
        <v>MEGA</v>
      </c>
      <c r="AE561" s="2" t="str">
        <f>VLOOKUP($A561,MA_KH!$A:$Q,MA_KH!P$1,0)</f>
        <v>CÔNG TY TNHH MM MEGA MARKET (VIỆT NAM)</v>
      </c>
      <c r="AG561" s="122" t="str">
        <f>Table13[[#This Row],[Số hóa đơn]]&amp;Table13[[#This Row],[Tổng giá trị]]</f>
        <v>000173786296994</v>
      </c>
    </row>
    <row r="562" spans="1:33" ht="25.5" customHeight="1">
      <c r="A562" s="54" t="s">
        <v>16303</v>
      </c>
      <c r="B562" s="54" t="s">
        <v>102</v>
      </c>
      <c r="C562" s="55">
        <v>46082</v>
      </c>
      <c r="D562" s="54" t="s">
        <v>17486</v>
      </c>
      <c r="E562" s="55">
        <f>IFERROR(VLOOKUP(AG562,Sheet3!B:F,5,0),Table1[[#This Row],[Ngày hạch toán]])</f>
        <v>46082</v>
      </c>
      <c r="F562" s="54" t="s">
        <v>19445</v>
      </c>
      <c r="G562" s="54" t="s">
        <v>17487</v>
      </c>
      <c r="H562" s="56">
        <v>8004904</v>
      </c>
      <c r="I562" s="63">
        <v>0</v>
      </c>
      <c r="J562" s="56">
        <v>640392</v>
      </c>
      <c r="K562" s="65">
        <v>8645296</v>
      </c>
      <c r="L562" s="64" t="s">
        <v>17236</v>
      </c>
      <c r="M562" s="6">
        <f>IFERROR(VLOOKUP(Table13[[#This Row],[Số hóa đơn]],'Chi tiết tt Mega gửi'!K:L,2,0),"")</f>
        <v>46122</v>
      </c>
      <c r="O562" s="32">
        <f>IF(Table13[[#This Row],[Phân loại]]="Tồn đầu kỳ",Table13[[#This Row],[Tổng giá trị]],0)</f>
        <v>0</v>
      </c>
      <c r="P562" s="7">
        <f>IF(Table13[[#This Row],[Số còn phải thu ĐK]]&lt;&gt;0,0,IF(Table13[[#This Row],[Phân loại]]="Bán hàng",Table13[[#This Row],[Tổng giá trị]],-Table13[[#This Row],[Tổng giá trị]]))</f>
        <v>8645296</v>
      </c>
      <c r="Q562" s="32">
        <f t="shared" si="64"/>
        <v>8645296</v>
      </c>
      <c r="R562" s="7">
        <f>Table13[[#This Row],[Số còn phải thu ĐK]]+Table13[[#This Row],[Giá Trị HD sau CK]]-Table13[[#This Row],[Số tiền đã thu]]</f>
        <v>0</v>
      </c>
      <c r="S562" s="6">
        <f>IF(Table13[[#This Row],[Ngày hóa đơn]]&lt;&gt;"",Table13[[#This Row],[Ngày hóa đơn]],IF(Table13[[#This Row],[Ngày hạch toán]]&lt;&gt;"",Table13[[#This Row],[Ngày hạch toán]],""))</f>
        <v>46082</v>
      </c>
      <c r="T562" s="7"/>
      <c r="U562" s="6">
        <f>IF(Table13[[#This Row],[Ngày tính CN]]="","",S562+T562)</f>
        <v>46082</v>
      </c>
      <c r="V562" s="32">
        <f ca="1">IF(Table13[[#This Row],[Hạn thanh toán]]="","",IF((U562-NOW())&lt;0,0,(U562-NOW())))</f>
        <v>0</v>
      </c>
      <c r="W562" s="32"/>
      <c r="X562" s="32" t="str">
        <f t="shared" ca="1" si="65"/>
        <v/>
      </c>
      <c r="Y562" s="2" t="str">
        <f t="shared" si="66"/>
        <v>Đã thanh toán</v>
      </c>
      <c r="Z562" s="42">
        <f t="shared" si="67"/>
        <v>46082</v>
      </c>
      <c r="AA562" s="42">
        <f t="shared" si="68"/>
        <v>46122</v>
      </c>
      <c r="AD562" s="2" t="str">
        <f>VLOOKUP($A562,MA_KH!$A:$Q,MA_KH!O$1,0)</f>
        <v>MEGA</v>
      </c>
      <c r="AE562" s="2" t="str">
        <f>VLOOKUP($A562,MA_KH!$A:$Q,MA_KH!P$1,0)</f>
        <v>CÔNG TY TNHH MM MEGA MARKET (VIỆT NAM)</v>
      </c>
      <c r="AG562" s="122" t="str">
        <f>Table13[[#This Row],[Số hóa đơn]]&amp;Table13[[#This Row],[Tổng giá trị]]</f>
        <v>000175568645296</v>
      </c>
    </row>
    <row r="563" spans="1:33" ht="25.5" customHeight="1">
      <c r="A563" s="54" t="s">
        <v>16291</v>
      </c>
      <c r="B563" s="54" t="s">
        <v>200</v>
      </c>
      <c r="C563" s="55">
        <v>46083</v>
      </c>
      <c r="D563" s="54" t="s">
        <v>17488</v>
      </c>
      <c r="E563" s="55">
        <f>IFERROR(VLOOKUP(AG563,Sheet3!B:F,5,0),Table1[[#This Row],[Ngày hạch toán]])</f>
        <v>46083</v>
      </c>
      <c r="F563" s="54" t="s">
        <v>19446</v>
      </c>
      <c r="G563" s="54" t="s">
        <v>17489</v>
      </c>
      <c r="H563" s="56">
        <v>3881341</v>
      </c>
      <c r="I563" s="63">
        <v>0</v>
      </c>
      <c r="J563" s="56">
        <v>310507</v>
      </c>
      <c r="K563" s="65">
        <v>4191848</v>
      </c>
      <c r="L563" s="64" t="s">
        <v>17236</v>
      </c>
      <c r="M563" s="6">
        <f>IFERROR(VLOOKUP(Table13[[#This Row],[Số hóa đơn]],'Chi tiết tt Mega gửi'!K:L,2,0),"")</f>
        <v>46122</v>
      </c>
      <c r="O563" s="32">
        <f>IF(Table13[[#This Row],[Phân loại]]="Tồn đầu kỳ",Table13[[#This Row],[Tổng giá trị]],0)</f>
        <v>0</v>
      </c>
      <c r="P563" s="7">
        <f>IF(Table13[[#This Row],[Số còn phải thu ĐK]]&lt;&gt;0,0,IF(Table13[[#This Row],[Phân loại]]="Bán hàng",Table13[[#This Row],[Tổng giá trị]],-Table13[[#This Row],[Tổng giá trị]]))</f>
        <v>4191848</v>
      </c>
      <c r="Q563" s="32">
        <f t="shared" si="64"/>
        <v>4191848</v>
      </c>
      <c r="R563" s="7">
        <f>Table13[[#This Row],[Số còn phải thu ĐK]]+Table13[[#This Row],[Giá Trị HD sau CK]]-Table13[[#This Row],[Số tiền đã thu]]</f>
        <v>0</v>
      </c>
      <c r="S563" s="6">
        <f>IF(Table13[[#This Row],[Ngày hóa đơn]]&lt;&gt;"",Table13[[#This Row],[Ngày hóa đơn]],IF(Table13[[#This Row],[Ngày hạch toán]]&lt;&gt;"",Table13[[#This Row],[Ngày hạch toán]],""))</f>
        <v>46083</v>
      </c>
      <c r="T563" s="7"/>
      <c r="U563" s="6">
        <f>IF(Table13[[#This Row],[Ngày tính CN]]="","",S563+T563)</f>
        <v>46083</v>
      </c>
      <c r="V563" s="32">
        <f ca="1">IF(Table13[[#This Row],[Hạn thanh toán]]="","",IF((U563-NOW())&lt;0,0,(U563-NOW())))</f>
        <v>0</v>
      </c>
      <c r="W563" s="32"/>
      <c r="X563" s="32" t="str">
        <f t="shared" ca="1" si="65"/>
        <v/>
      </c>
      <c r="Y563" s="2" t="str">
        <f t="shared" si="66"/>
        <v>Đã thanh toán</v>
      </c>
      <c r="Z563" s="42">
        <f t="shared" si="67"/>
        <v>46083</v>
      </c>
      <c r="AA563" s="42">
        <f t="shared" si="68"/>
        <v>46122</v>
      </c>
      <c r="AD563" s="2" t="str">
        <f>VLOOKUP($A563,MA_KH!$A:$Q,MA_KH!O$1,0)</f>
        <v>MEGA</v>
      </c>
      <c r="AE563" s="2" t="str">
        <f>VLOOKUP($A563,MA_KH!$A:$Q,MA_KH!P$1,0)</f>
        <v>CÔNG TY TNHH MM MEGA MARKET (VIỆT NAM)</v>
      </c>
      <c r="AG563" s="122" t="str">
        <f>Table13[[#This Row],[Số hóa đơn]]&amp;Table13[[#This Row],[Tổng giá trị]]</f>
        <v>000162394191848</v>
      </c>
    </row>
    <row r="564" spans="1:33" ht="25.5" customHeight="1">
      <c r="A564" s="54" t="s">
        <v>16288</v>
      </c>
      <c r="B564" s="54" t="s">
        <v>294</v>
      </c>
      <c r="C564" s="55">
        <v>46083</v>
      </c>
      <c r="D564" s="54" t="s">
        <v>17490</v>
      </c>
      <c r="E564" s="55">
        <f>IFERROR(VLOOKUP(AG564,Sheet3!B:F,5,0),Table1[[#This Row],[Ngày hạch toán]])</f>
        <v>46083</v>
      </c>
      <c r="F564" s="54" t="s">
        <v>19447</v>
      </c>
      <c r="G564" s="54" t="s">
        <v>17491</v>
      </c>
      <c r="H564" s="56">
        <v>1468620</v>
      </c>
      <c r="I564" s="63">
        <v>0</v>
      </c>
      <c r="J564" s="56">
        <v>117490</v>
      </c>
      <c r="K564" s="65">
        <v>1586110</v>
      </c>
      <c r="L564" s="64" t="s">
        <v>17236</v>
      </c>
      <c r="M564" s="6">
        <f>IFERROR(VLOOKUP(Table13[[#This Row],[Số hóa đơn]],'Chi tiết tt Mega gửi'!K:L,2,0),"")</f>
        <v>46122</v>
      </c>
      <c r="O564" s="32">
        <f>IF(Table13[[#This Row],[Phân loại]]="Tồn đầu kỳ",Table13[[#This Row],[Tổng giá trị]],0)</f>
        <v>0</v>
      </c>
      <c r="P564" s="7">
        <f>IF(Table13[[#This Row],[Số còn phải thu ĐK]]&lt;&gt;0,0,IF(Table13[[#This Row],[Phân loại]]="Bán hàng",Table13[[#This Row],[Tổng giá trị]],-Table13[[#This Row],[Tổng giá trị]]))</f>
        <v>1586110</v>
      </c>
      <c r="Q564" s="32">
        <f t="shared" si="64"/>
        <v>1586110</v>
      </c>
      <c r="R564" s="7">
        <f>Table13[[#This Row],[Số còn phải thu ĐK]]+Table13[[#This Row],[Giá Trị HD sau CK]]-Table13[[#This Row],[Số tiền đã thu]]</f>
        <v>0</v>
      </c>
      <c r="S564" s="6">
        <f>IF(Table13[[#This Row],[Ngày hóa đơn]]&lt;&gt;"",Table13[[#This Row],[Ngày hóa đơn]],IF(Table13[[#This Row],[Ngày hạch toán]]&lt;&gt;"",Table13[[#This Row],[Ngày hạch toán]],""))</f>
        <v>46083</v>
      </c>
      <c r="T564" s="7"/>
      <c r="U564" s="6">
        <f>IF(Table13[[#This Row],[Ngày tính CN]]="","",S564+T564)</f>
        <v>46083</v>
      </c>
      <c r="V564" s="32">
        <f ca="1">IF(Table13[[#This Row],[Hạn thanh toán]]="","",IF((U564-NOW())&lt;0,0,(U564-NOW())))</f>
        <v>0</v>
      </c>
      <c r="W564" s="32"/>
      <c r="X564" s="32" t="str">
        <f t="shared" ca="1" si="65"/>
        <v/>
      </c>
      <c r="Y564" s="2" t="str">
        <f t="shared" si="66"/>
        <v>Đã thanh toán</v>
      </c>
      <c r="Z564" s="42">
        <f t="shared" si="67"/>
        <v>46083</v>
      </c>
      <c r="AA564" s="42">
        <f t="shared" si="68"/>
        <v>46122</v>
      </c>
      <c r="AD564" s="2" t="str">
        <f>VLOOKUP($A564,MA_KH!$A:$Q,MA_KH!O$1,0)</f>
        <v>MEGA</v>
      </c>
      <c r="AE564" s="2" t="str">
        <f>VLOOKUP($A564,MA_KH!$A:$Q,MA_KH!P$1,0)</f>
        <v>CÔNG TY TNHH MM MEGA MARKET (VIỆT NAM)</v>
      </c>
      <c r="AG564" s="122" t="str">
        <f>Table13[[#This Row],[Số hóa đơn]]&amp;Table13[[#This Row],[Tổng giá trị]]</f>
        <v>000162401586110</v>
      </c>
    </row>
    <row r="565" spans="1:33" ht="25.5" customHeight="1">
      <c r="A565" s="54" t="s">
        <v>16290</v>
      </c>
      <c r="B565" s="54" t="s">
        <v>192</v>
      </c>
      <c r="C565" s="55">
        <v>46083</v>
      </c>
      <c r="D565" s="54" t="s">
        <v>17492</v>
      </c>
      <c r="E565" s="55">
        <f>IFERROR(VLOOKUP(AG565,Sheet3!B:F,5,0),Table1[[#This Row],[Ngày hạch toán]])</f>
        <v>46083</v>
      </c>
      <c r="F565" s="54" t="s">
        <v>19448</v>
      </c>
      <c r="G565" s="54" t="s">
        <v>17493</v>
      </c>
      <c r="H565" s="56">
        <v>3611800</v>
      </c>
      <c r="I565" s="63">
        <v>0</v>
      </c>
      <c r="J565" s="56">
        <v>288944</v>
      </c>
      <c r="K565" s="65">
        <v>3900744</v>
      </c>
      <c r="L565" s="64" t="s">
        <v>17236</v>
      </c>
      <c r="M565" s="6">
        <f>IFERROR(VLOOKUP(Table13[[#This Row],[Số hóa đơn]],'Chi tiết tt Mega gửi'!K:L,2,0),"")</f>
        <v>46122</v>
      </c>
      <c r="O565" s="32">
        <f>IF(Table13[[#This Row],[Phân loại]]="Tồn đầu kỳ",Table13[[#This Row],[Tổng giá trị]],0)</f>
        <v>0</v>
      </c>
      <c r="P565" s="7">
        <f>IF(Table13[[#This Row],[Số còn phải thu ĐK]]&lt;&gt;0,0,IF(Table13[[#This Row],[Phân loại]]="Bán hàng",Table13[[#This Row],[Tổng giá trị]],-Table13[[#This Row],[Tổng giá trị]]))</f>
        <v>3900744</v>
      </c>
      <c r="Q565" s="32">
        <f t="shared" si="64"/>
        <v>3900744</v>
      </c>
      <c r="R565" s="7">
        <f>Table13[[#This Row],[Số còn phải thu ĐK]]+Table13[[#This Row],[Giá Trị HD sau CK]]-Table13[[#This Row],[Số tiền đã thu]]</f>
        <v>0</v>
      </c>
      <c r="S565" s="6">
        <f>IF(Table13[[#This Row],[Ngày hóa đơn]]&lt;&gt;"",Table13[[#This Row],[Ngày hóa đơn]],IF(Table13[[#This Row],[Ngày hạch toán]]&lt;&gt;"",Table13[[#This Row],[Ngày hạch toán]],""))</f>
        <v>46083</v>
      </c>
      <c r="T565" s="7"/>
      <c r="U565" s="6">
        <f>IF(Table13[[#This Row],[Ngày tính CN]]="","",S565+T565)</f>
        <v>46083</v>
      </c>
      <c r="V565" s="32">
        <f ca="1">IF(Table13[[#This Row],[Hạn thanh toán]]="","",IF((U565-NOW())&lt;0,0,(U565-NOW())))</f>
        <v>0</v>
      </c>
      <c r="W565" s="32"/>
      <c r="X565" s="32" t="str">
        <f t="shared" ca="1" si="65"/>
        <v/>
      </c>
      <c r="Y565" s="2" t="str">
        <f t="shared" si="66"/>
        <v>Đã thanh toán</v>
      </c>
      <c r="Z565" s="42">
        <f t="shared" si="67"/>
        <v>46083</v>
      </c>
      <c r="AA565" s="42">
        <f t="shared" si="68"/>
        <v>46122</v>
      </c>
      <c r="AD565" s="2" t="str">
        <f>VLOOKUP($A565,MA_KH!$A:$Q,MA_KH!O$1,0)</f>
        <v>MEGA</v>
      </c>
      <c r="AE565" s="2" t="str">
        <f>VLOOKUP($A565,MA_KH!$A:$Q,MA_KH!P$1,0)</f>
        <v>CÔNG TY TNHH MM MEGA MARKET (VIỆT NAM)</v>
      </c>
      <c r="AG565" s="122" t="str">
        <f>Table13[[#This Row],[Số hóa đơn]]&amp;Table13[[#This Row],[Tổng giá trị]]</f>
        <v>000162413900744</v>
      </c>
    </row>
    <row r="566" spans="1:33" ht="25.5" customHeight="1">
      <c r="A566" s="54" t="s">
        <v>16310</v>
      </c>
      <c r="B566" s="54" t="s">
        <v>196</v>
      </c>
      <c r="C566" s="55">
        <v>46083</v>
      </c>
      <c r="D566" s="54" t="s">
        <v>17494</v>
      </c>
      <c r="E566" s="55">
        <f>IFERROR(VLOOKUP(AG566,Sheet3!B:F,5,0),Table1[[#This Row],[Ngày hạch toán]])</f>
        <v>46083</v>
      </c>
      <c r="F566" s="54" t="s">
        <v>19449</v>
      </c>
      <c r="G566" s="54" t="s">
        <v>17495</v>
      </c>
      <c r="H566" s="56">
        <v>558030</v>
      </c>
      <c r="I566" s="63">
        <v>0</v>
      </c>
      <c r="J566" s="56">
        <v>44642</v>
      </c>
      <c r="K566" s="65">
        <v>602672</v>
      </c>
      <c r="L566" s="64" t="s">
        <v>17236</v>
      </c>
      <c r="M566" s="6">
        <f>IFERROR(VLOOKUP(Table13[[#This Row],[Số hóa đơn]],'Chi tiết tt Mega gửi'!K:L,2,0),"")</f>
        <v>46136</v>
      </c>
      <c r="O566" s="32">
        <f>IF(Table13[[#This Row],[Phân loại]]="Tồn đầu kỳ",Table13[[#This Row],[Tổng giá trị]],0)</f>
        <v>0</v>
      </c>
      <c r="P566" s="7">
        <f>IF(Table13[[#This Row],[Số còn phải thu ĐK]]&lt;&gt;0,0,IF(Table13[[#This Row],[Phân loại]]="Bán hàng",Table13[[#This Row],[Tổng giá trị]],-Table13[[#This Row],[Tổng giá trị]]))</f>
        <v>602672</v>
      </c>
      <c r="Q566" s="32">
        <f t="shared" ref="Q566:Q629" si="69">IF(M566&lt;&gt;"",IF(O566&lt;&gt;0,O566,P566),0)</f>
        <v>602672</v>
      </c>
      <c r="R566" s="7">
        <f>Table13[[#This Row],[Số còn phải thu ĐK]]+Table13[[#This Row],[Giá Trị HD sau CK]]-Table13[[#This Row],[Số tiền đã thu]]</f>
        <v>0</v>
      </c>
      <c r="S566" s="6">
        <f>IF(Table13[[#This Row],[Ngày hóa đơn]]&lt;&gt;"",Table13[[#This Row],[Ngày hóa đơn]],IF(Table13[[#This Row],[Ngày hạch toán]]&lt;&gt;"",Table13[[#This Row],[Ngày hạch toán]],""))</f>
        <v>46083</v>
      </c>
      <c r="T566" s="7"/>
      <c r="U566" s="6">
        <f>IF(Table13[[#This Row],[Ngày tính CN]]="","",S566+T566)</f>
        <v>46083</v>
      </c>
      <c r="V566" s="32">
        <f ca="1">IF(Table13[[#This Row],[Hạn thanh toán]]="","",IF((U566-NOW())&lt;0,0,(U566-NOW())))</f>
        <v>0</v>
      </c>
      <c r="W566" s="32"/>
      <c r="X566" s="32" t="str">
        <f t="shared" ref="X566:X629" ca="1" si="70">IF(OR(U566="",R566=0),"",IF((U566-NOW())&lt;0,-(U566-NOW()),0))</f>
        <v/>
      </c>
      <c r="Y566" s="2" t="str">
        <f t="shared" ref="Y566:Y629" si="71">IF(R566=0,"Đã thanh toán",IF(X566="","",IF(X566&lt;=0,"Chưa đến hạn thanh toán",IF(X566&lt;=30,"Nợ quá hạn 30 ngày",IF(X566&lt;=60,"Nợ quá hạn từ 30 ngày đến 60 ngày",IF(X566&lt;=90,"Nợ quá hạn từ 60 ngày đến 90 ngày",IF(X566&lt;=120,"Nợ quá hạn từ 90 ngày đến 120 ngày","Nợ quá hạn hơn 120 ngày có khả năng mất thanh toán")))))))</f>
        <v>Đã thanh toán</v>
      </c>
      <c r="Z566" s="42">
        <f t="shared" si="67"/>
        <v>46083</v>
      </c>
      <c r="AA566" s="42">
        <f t="shared" si="68"/>
        <v>46136</v>
      </c>
      <c r="AD566" s="2" t="str">
        <f>VLOOKUP($A566,MA_KH!$A:$Q,MA_KH!O$1,0)</f>
        <v>MEGA</v>
      </c>
      <c r="AE566" s="2" t="str">
        <f>VLOOKUP($A566,MA_KH!$A:$Q,MA_KH!P$1,0)</f>
        <v>CÔNG TY TNHH MM MEGA MARKET (VIỆT NAM)</v>
      </c>
      <c r="AG566" s="122" t="str">
        <f>Table13[[#This Row],[Số hóa đơn]]&amp;Table13[[#This Row],[Tổng giá trị]]</f>
        <v>00016242602672</v>
      </c>
    </row>
    <row r="567" spans="1:33" ht="25.5" customHeight="1">
      <c r="A567" s="54" t="s">
        <v>16295</v>
      </c>
      <c r="B567" s="54" t="s">
        <v>198</v>
      </c>
      <c r="C567" s="55">
        <v>46083</v>
      </c>
      <c r="D567" s="54" t="s">
        <v>17496</v>
      </c>
      <c r="E567" s="55">
        <f>IFERROR(VLOOKUP(AG567,Sheet3!B:F,5,0),Table1[[#This Row],[Ngày hạch toán]])</f>
        <v>46083</v>
      </c>
      <c r="F567" s="54" t="s">
        <v>19450</v>
      </c>
      <c r="G567" s="54" t="s">
        <v>17497</v>
      </c>
      <c r="H567" s="56">
        <v>1468620</v>
      </c>
      <c r="I567" s="63">
        <v>0</v>
      </c>
      <c r="J567" s="56">
        <v>117490</v>
      </c>
      <c r="K567" s="65">
        <v>1586110</v>
      </c>
      <c r="L567" s="64" t="s">
        <v>17236</v>
      </c>
      <c r="M567" s="6">
        <f>IFERROR(VLOOKUP(Table13[[#This Row],[Số hóa đơn]],'Chi tiết tt Mega gửi'!K:L,2,0),"")</f>
        <v>46122</v>
      </c>
      <c r="O567" s="32">
        <f>IF(Table13[[#This Row],[Phân loại]]="Tồn đầu kỳ",Table13[[#This Row],[Tổng giá trị]],0)</f>
        <v>0</v>
      </c>
      <c r="P567" s="7">
        <f>IF(Table13[[#This Row],[Số còn phải thu ĐK]]&lt;&gt;0,0,IF(Table13[[#This Row],[Phân loại]]="Bán hàng",Table13[[#This Row],[Tổng giá trị]],-Table13[[#This Row],[Tổng giá trị]]))</f>
        <v>1586110</v>
      </c>
      <c r="Q567" s="32">
        <f t="shared" si="69"/>
        <v>1586110</v>
      </c>
      <c r="R567" s="7">
        <f>Table13[[#This Row],[Số còn phải thu ĐK]]+Table13[[#This Row],[Giá Trị HD sau CK]]-Table13[[#This Row],[Số tiền đã thu]]</f>
        <v>0</v>
      </c>
      <c r="S567" s="6">
        <f>IF(Table13[[#This Row],[Ngày hóa đơn]]&lt;&gt;"",Table13[[#This Row],[Ngày hóa đơn]],IF(Table13[[#This Row],[Ngày hạch toán]]&lt;&gt;"",Table13[[#This Row],[Ngày hạch toán]],""))</f>
        <v>46083</v>
      </c>
      <c r="T567" s="7"/>
      <c r="U567" s="6">
        <f>IF(Table13[[#This Row],[Ngày tính CN]]="","",S567+T567)</f>
        <v>46083</v>
      </c>
      <c r="V567" s="32">
        <f ca="1">IF(Table13[[#This Row],[Hạn thanh toán]]="","",IF((U567-NOW())&lt;0,0,(U567-NOW())))</f>
        <v>0</v>
      </c>
      <c r="W567" s="32"/>
      <c r="X567" s="32" t="str">
        <f t="shared" ca="1" si="70"/>
        <v/>
      </c>
      <c r="Y567" s="2" t="str">
        <f t="shared" si="71"/>
        <v>Đã thanh toán</v>
      </c>
      <c r="Z567" s="42">
        <f t="shared" si="67"/>
        <v>46083</v>
      </c>
      <c r="AA567" s="42">
        <f t="shared" si="68"/>
        <v>46122</v>
      </c>
      <c r="AD567" s="2" t="str">
        <f>VLOOKUP($A567,MA_KH!$A:$Q,MA_KH!O$1,0)</f>
        <v>MEGA</v>
      </c>
      <c r="AE567" s="2" t="str">
        <f>VLOOKUP($A567,MA_KH!$A:$Q,MA_KH!P$1,0)</f>
        <v>CÔNG TY TNHH MM MEGA MARKET (VIỆT NAM)</v>
      </c>
      <c r="AG567" s="122" t="str">
        <f>Table13[[#This Row],[Số hóa đơn]]&amp;Table13[[#This Row],[Tổng giá trị]]</f>
        <v>000162431586110</v>
      </c>
    </row>
    <row r="568" spans="1:33" ht="25.5" customHeight="1">
      <c r="A568" s="54" t="s">
        <v>16293</v>
      </c>
      <c r="B568" s="54" t="s">
        <v>386</v>
      </c>
      <c r="C568" s="55">
        <v>46083</v>
      </c>
      <c r="D568" s="54" t="s">
        <v>17498</v>
      </c>
      <c r="E568" s="55">
        <f>IFERROR(VLOOKUP(AG568,Sheet3!B:F,5,0),Table1[[#This Row],[Ngày hạch toán]])</f>
        <v>46083</v>
      </c>
      <c r="F568" s="54" t="s">
        <v>19451</v>
      </c>
      <c r="G568" s="54" t="s">
        <v>17499</v>
      </c>
      <c r="H568" s="56">
        <v>3612720</v>
      </c>
      <c r="I568" s="63">
        <v>0</v>
      </c>
      <c r="J568" s="56">
        <v>289018</v>
      </c>
      <c r="K568" s="65">
        <v>3901738</v>
      </c>
      <c r="L568" s="64" t="s">
        <v>17236</v>
      </c>
      <c r="M568" s="6">
        <f>IFERROR(VLOOKUP(Table13[[#This Row],[Số hóa đơn]],'Chi tiết tt Mega gửi'!K:L,2,0),"")</f>
        <v>46122</v>
      </c>
      <c r="O568" s="32">
        <f>IF(Table13[[#This Row],[Phân loại]]="Tồn đầu kỳ",Table13[[#This Row],[Tổng giá trị]],0)</f>
        <v>0</v>
      </c>
      <c r="P568" s="7">
        <f>IF(Table13[[#This Row],[Số còn phải thu ĐK]]&lt;&gt;0,0,IF(Table13[[#This Row],[Phân loại]]="Bán hàng",Table13[[#This Row],[Tổng giá trị]],-Table13[[#This Row],[Tổng giá trị]]))</f>
        <v>3901738</v>
      </c>
      <c r="Q568" s="32">
        <f t="shared" si="69"/>
        <v>3901738</v>
      </c>
      <c r="R568" s="7">
        <f>Table13[[#This Row],[Số còn phải thu ĐK]]+Table13[[#This Row],[Giá Trị HD sau CK]]-Table13[[#This Row],[Số tiền đã thu]]</f>
        <v>0</v>
      </c>
      <c r="S568" s="6">
        <f>IF(Table13[[#This Row],[Ngày hóa đơn]]&lt;&gt;"",Table13[[#This Row],[Ngày hóa đơn]],IF(Table13[[#This Row],[Ngày hạch toán]]&lt;&gt;"",Table13[[#This Row],[Ngày hạch toán]],""))</f>
        <v>46083</v>
      </c>
      <c r="T568" s="7"/>
      <c r="U568" s="6">
        <f>IF(Table13[[#This Row],[Ngày tính CN]]="","",S568+T568)</f>
        <v>46083</v>
      </c>
      <c r="V568" s="32">
        <f ca="1">IF(Table13[[#This Row],[Hạn thanh toán]]="","",IF((U568-NOW())&lt;0,0,(U568-NOW())))</f>
        <v>0</v>
      </c>
      <c r="W568" s="32"/>
      <c r="X568" s="32" t="str">
        <f t="shared" ca="1" si="70"/>
        <v/>
      </c>
      <c r="Y568" s="2" t="str">
        <f t="shared" si="71"/>
        <v>Đã thanh toán</v>
      </c>
      <c r="Z568" s="42">
        <f t="shared" si="67"/>
        <v>46083</v>
      </c>
      <c r="AA568" s="42">
        <f t="shared" si="68"/>
        <v>46122</v>
      </c>
      <c r="AD568" s="2" t="str">
        <f>VLOOKUP($A568,MA_KH!$A:$Q,MA_KH!O$1,0)</f>
        <v>MEGA</v>
      </c>
      <c r="AE568" s="2" t="str">
        <f>VLOOKUP($A568,MA_KH!$A:$Q,MA_KH!P$1,0)</f>
        <v>CÔNG TY TNHH MM MEGA MARKET (VIỆT NAM)</v>
      </c>
      <c r="AG568" s="122" t="str">
        <f>Table13[[#This Row],[Số hóa đơn]]&amp;Table13[[#This Row],[Tổng giá trị]]</f>
        <v>000162443901738</v>
      </c>
    </row>
    <row r="569" spans="1:33" ht="25.5" customHeight="1">
      <c r="A569" s="54" t="s">
        <v>16287</v>
      </c>
      <c r="B569" s="54" t="s">
        <v>253</v>
      </c>
      <c r="C569" s="55">
        <v>46083</v>
      </c>
      <c r="D569" s="54" t="s">
        <v>17500</v>
      </c>
      <c r="E569" s="55">
        <f>IFERROR(VLOOKUP(AG569,Sheet3!B:F,5,0),Table1[[#This Row],[Ngày hạch toán]])</f>
        <v>46083</v>
      </c>
      <c r="F569" s="54" t="s">
        <v>19452</v>
      </c>
      <c r="G569" s="54" t="s">
        <v>17501</v>
      </c>
      <c r="H569" s="56">
        <v>2144100</v>
      </c>
      <c r="I569" s="63">
        <v>0</v>
      </c>
      <c r="J569" s="56">
        <v>171528</v>
      </c>
      <c r="K569" s="65">
        <v>2315628</v>
      </c>
      <c r="L569" s="64" t="s">
        <v>17236</v>
      </c>
      <c r="M569" s="6">
        <f>IFERROR(VLOOKUP(Table13[[#This Row],[Số hóa đơn]],'Chi tiết tt Mega gửi'!K:L,2,0),"")</f>
        <v>46122</v>
      </c>
      <c r="O569" s="32">
        <f>IF(Table13[[#This Row],[Phân loại]]="Tồn đầu kỳ",Table13[[#This Row],[Tổng giá trị]],0)</f>
        <v>0</v>
      </c>
      <c r="P569" s="7">
        <f>IF(Table13[[#This Row],[Số còn phải thu ĐK]]&lt;&gt;0,0,IF(Table13[[#This Row],[Phân loại]]="Bán hàng",Table13[[#This Row],[Tổng giá trị]],-Table13[[#This Row],[Tổng giá trị]]))</f>
        <v>2315628</v>
      </c>
      <c r="Q569" s="32">
        <f t="shared" si="69"/>
        <v>2315628</v>
      </c>
      <c r="R569" s="7">
        <f>Table13[[#This Row],[Số còn phải thu ĐK]]+Table13[[#This Row],[Giá Trị HD sau CK]]-Table13[[#This Row],[Số tiền đã thu]]</f>
        <v>0</v>
      </c>
      <c r="S569" s="6">
        <f>IF(Table13[[#This Row],[Ngày hóa đơn]]&lt;&gt;"",Table13[[#This Row],[Ngày hóa đơn]],IF(Table13[[#This Row],[Ngày hạch toán]]&lt;&gt;"",Table13[[#This Row],[Ngày hạch toán]],""))</f>
        <v>46083</v>
      </c>
      <c r="T569" s="7"/>
      <c r="U569" s="6">
        <f>IF(Table13[[#This Row],[Ngày tính CN]]="","",S569+T569)</f>
        <v>46083</v>
      </c>
      <c r="V569" s="32">
        <f ca="1">IF(Table13[[#This Row],[Hạn thanh toán]]="","",IF((U569-NOW())&lt;0,0,(U569-NOW())))</f>
        <v>0</v>
      </c>
      <c r="W569" s="32"/>
      <c r="X569" s="32" t="str">
        <f t="shared" ca="1" si="70"/>
        <v/>
      </c>
      <c r="Y569" s="2" t="str">
        <f t="shared" si="71"/>
        <v>Đã thanh toán</v>
      </c>
      <c r="Z569" s="42">
        <f t="shared" si="67"/>
        <v>46083</v>
      </c>
      <c r="AA569" s="42">
        <f t="shared" si="68"/>
        <v>46122</v>
      </c>
      <c r="AD569" s="2" t="str">
        <f>VLOOKUP($A569,MA_KH!$A:$Q,MA_KH!O$1,0)</f>
        <v>MEGA</v>
      </c>
      <c r="AE569" s="2" t="str">
        <f>VLOOKUP($A569,MA_KH!$A:$Q,MA_KH!P$1,0)</f>
        <v>CÔNG TY TNHH MM MEGA MARKET (VIỆT NAM)</v>
      </c>
      <c r="AG569" s="122" t="str">
        <f>Table13[[#This Row],[Số hóa đơn]]&amp;Table13[[#This Row],[Tổng giá trị]]</f>
        <v>000162452315628</v>
      </c>
    </row>
    <row r="570" spans="1:33" ht="25.5" customHeight="1">
      <c r="A570" s="54" t="s">
        <v>16291</v>
      </c>
      <c r="B570" s="54" t="s">
        <v>200</v>
      </c>
      <c r="C570" s="55">
        <v>46083</v>
      </c>
      <c r="D570" s="54" t="s">
        <v>17502</v>
      </c>
      <c r="E570" s="55">
        <f>IFERROR(VLOOKUP(AG570,Sheet3!B:F,5,0),Table1[[#This Row],[Ngày hạch toán]])</f>
        <v>46083</v>
      </c>
      <c r="F570" s="54" t="s">
        <v>19453</v>
      </c>
      <c r="G570" s="54" t="s">
        <v>17503</v>
      </c>
      <c r="H570" s="56">
        <v>6429540</v>
      </c>
      <c r="I570" s="63">
        <v>0</v>
      </c>
      <c r="J570" s="56">
        <v>514363</v>
      </c>
      <c r="K570" s="65">
        <v>6943903</v>
      </c>
      <c r="L570" s="64" t="s">
        <v>17236</v>
      </c>
      <c r="M570" s="6">
        <f>IFERROR(VLOOKUP(Table13[[#This Row],[Số hóa đơn]],'Chi tiết tt Mega gửi'!K:L,2,0),"")</f>
        <v>46122</v>
      </c>
      <c r="O570" s="32">
        <f>IF(Table13[[#This Row],[Phân loại]]="Tồn đầu kỳ",Table13[[#This Row],[Tổng giá trị]],0)</f>
        <v>0</v>
      </c>
      <c r="P570" s="7">
        <f>IF(Table13[[#This Row],[Số còn phải thu ĐK]]&lt;&gt;0,0,IF(Table13[[#This Row],[Phân loại]]="Bán hàng",Table13[[#This Row],[Tổng giá trị]],-Table13[[#This Row],[Tổng giá trị]]))</f>
        <v>6943903</v>
      </c>
      <c r="Q570" s="32">
        <f t="shared" si="69"/>
        <v>6943903</v>
      </c>
      <c r="R570" s="7">
        <f>Table13[[#This Row],[Số còn phải thu ĐK]]+Table13[[#This Row],[Giá Trị HD sau CK]]-Table13[[#This Row],[Số tiền đã thu]]</f>
        <v>0</v>
      </c>
      <c r="S570" s="6">
        <f>IF(Table13[[#This Row],[Ngày hóa đơn]]&lt;&gt;"",Table13[[#This Row],[Ngày hóa đơn]],IF(Table13[[#This Row],[Ngày hạch toán]]&lt;&gt;"",Table13[[#This Row],[Ngày hạch toán]],""))</f>
        <v>46083</v>
      </c>
      <c r="T570" s="7"/>
      <c r="U570" s="6">
        <f>IF(Table13[[#This Row],[Ngày tính CN]]="","",S570+T570)</f>
        <v>46083</v>
      </c>
      <c r="V570" s="32">
        <f ca="1">IF(Table13[[#This Row],[Hạn thanh toán]]="","",IF((U570-NOW())&lt;0,0,(U570-NOW())))</f>
        <v>0</v>
      </c>
      <c r="W570" s="32"/>
      <c r="X570" s="32" t="str">
        <f t="shared" ca="1" si="70"/>
        <v/>
      </c>
      <c r="Y570" s="2" t="str">
        <f t="shared" si="71"/>
        <v>Đã thanh toán</v>
      </c>
      <c r="Z570" s="42">
        <f t="shared" si="67"/>
        <v>46083</v>
      </c>
      <c r="AA570" s="42">
        <f t="shared" si="68"/>
        <v>46122</v>
      </c>
      <c r="AD570" s="2" t="str">
        <f>VLOOKUP($A570,MA_KH!$A:$Q,MA_KH!O$1,0)</f>
        <v>MEGA</v>
      </c>
      <c r="AE570" s="2" t="str">
        <f>VLOOKUP($A570,MA_KH!$A:$Q,MA_KH!P$1,0)</f>
        <v>CÔNG TY TNHH MM MEGA MARKET (VIỆT NAM)</v>
      </c>
      <c r="AG570" s="122" t="str">
        <f>Table13[[#This Row],[Số hóa đơn]]&amp;Table13[[#This Row],[Tổng giá trị]]</f>
        <v>000162466943903</v>
      </c>
    </row>
    <row r="571" spans="1:33" ht="25.5" customHeight="1">
      <c r="A571" s="54" t="s">
        <v>16307</v>
      </c>
      <c r="B571" s="54" t="s">
        <v>202</v>
      </c>
      <c r="C571" s="55">
        <v>46083</v>
      </c>
      <c r="D571" s="54" t="s">
        <v>17504</v>
      </c>
      <c r="E571" s="55">
        <f>IFERROR(VLOOKUP(AG571,Sheet3!B:F,5,0),Table1[[#This Row],[Ngày hạch toán]])</f>
        <v>46083</v>
      </c>
      <c r="F571" s="54" t="s">
        <v>19454</v>
      </c>
      <c r="G571" s="54" t="s">
        <v>17505</v>
      </c>
      <c r="H571" s="56">
        <v>558030</v>
      </c>
      <c r="I571" s="63">
        <v>0</v>
      </c>
      <c r="J571" s="56">
        <v>44642</v>
      </c>
      <c r="K571" s="65">
        <v>602672</v>
      </c>
      <c r="L571" s="64" t="s">
        <v>17236</v>
      </c>
      <c r="M571" s="6">
        <f>IFERROR(VLOOKUP(Table13[[#This Row],[Số hóa đơn]],'Chi tiết tt Mega gửi'!K:L,2,0),"")</f>
        <v>46136</v>
      </c>
      <c r="O571" s="32">
        <f>IF(Table13[[#This Row],[Phân loại]]="Tồn đầu kỳ",Table13[[#This Row],[Tổng giá trị]],0)</f>
        <v>0</v>
      </c>
      <c r="P571" s="7">
        <f>IF(Table13[[#This Row],[Số còn phải thu ĐK]]&lt;&gt;0,0,IF(Table13[[#This Row],[Phân loại]]="Bán hàng",Table13[[#This Row],[Tổng giá trị]],-Table13[[#This Row],[Tổng giá trị]]))</f>
        <v>602672</v>
      </c>
      <c r="Q571" s="32">
        <f t="shared" si="69"/>
        <v>602672</v>
      </c>
      <c r="R571" s="7">
        <f>Table13[[#This Row],[Số còn phải thu ĐK]]+Table13[[#This Row],[Giá Trị HD sau CK]]-Table13[[#This Row],[Số tiền đã thu]]</f>
        <v>0</v>
      </c>
      <c r="S571" s="6">
        <f>IF(Table13[[#This Row],[Ngày hóa đơn]]&lt;&gt;"",Table13[[#This Row],[Ngày hóa đơn]],IF(Table13[[#This Row],[Ngày hạch toán]]&lt;&gt;"",Table13[[#This Row],[Ngày hạch toán]],""))</f>
        <v>46083</v>
      </c>
      <c r="T571" s="7"/>
      <c r="U571" s="6">
        <f>IF(Table13[[#This Row],[Ngày tính CN]]="","",S571+T571)</f>
        <v>46083</v>
      </c>
      <c r="V571" s="32">
        <f ca="1">IF(Table13[[#This Row],[Hạn thanh toán]]="","",IF((U571-NOW())&lt;0,0,(U571-NOW())))</f>
        <v>0</v>
      </c>
      <c r="W571" s="32"/>
      <c r="X571" s="32" t="str">
        <f t="shared" ca="1" si="70"/>
        <v/>
      </c>
      <c r="Y571" s="2" t="str">
        <f t="shared" si="71"/>
        <v>Đã thanh toán</v>
      </c>
      <c r="Z571" s="42">
        <f t="shared" si="67"/>
        <v>46083</v>
      </c>
      <c r="AA571" s="42">
        <f t="shared" si="68"/>
        <v>46136</v>
      </c>
      <c r="AD571" s="2" t="str">
        <f>VLOOKUP($A571,MA_KH!$A:$Q,MA_KH!O$1,0)</f>
        <v>MEGA</v>
      </c>
      <c r="AE571" s="2" t="str">
        <f>VLOOKUP($A571,MA_KH!$A:$Q,MA_KH!P$1,0)</f>
        <v>CÔNG TY TNHH MM MEGA MARKET (VIỆT NAM)</v>
      </c>
      <c r="AG571" s="122" t="str">
        <f>Table13[[#This Row],[Số hóa đơn]]&amp;Table13[[#This Row],[Tổng giá trị]]</f>
        <v>00016247602672</v>
      </c>
    </row>
    <row r="572" spans="1:33" ht="25.5" customHeight="1">
      <c r="A572" s="54" t="s">
        <v>16292</v>
      </c>
      <c r="B572" s="54" t="s">
        <v>251</v>
      </c>
      <c r="C572" s="55">
        <v>46084</v>
      </c>
      <c r="D572" s="54" t="s">
        <v>17506</v>
      </c>
      <c r="E572" s="55">
        <f>IFERROR(VLOOKUP(AG572,Sheet3!B:F,5,0),Table1[[#This Row],[Ngày hạch toán]])</f>
        <v>46084</v>
      </c>
      <c r="F572" s="54" t="s">
        <v>19455</v>
      </c>
      <c r="G572" s="54" t="s">
        <v>17507</v>
      </c>
      <c r="H572" s="56">
        <v>4270196</v>
      </c>
      <c r="I572" s="63">
        <v>0</v>
      </c>
      <c r="J572" s="56">
        <v>341616</v>
      </c>
      <c r="K572" s="65">
        <v>4611812</v>
      </c>
      <c r="L572" s="64" t="s">
        <v>17236</v>
      </c>
      <c r="M572" s="6" t="str">
        <f>IFERROR(VLOOKUP(Table13[[#This Row],[Số hóa đơn]],'Chi tiết tt Mega gửi'!K:L,2,0),"")</f>
        <v/>
      </c>
      <c r="O572" s="32">
        <f>IF(Table13[[#This Row],[Phân loại]]="Tồn đầu kỳ",Table13[[#This Row],[Tổng giá trị]],0)</f>
        <v>0</v>
      </c>
      <c r="P572" s="7">
        <f>IF(Table13[[#This Row],[Số còn phải thu ĐK]]&lt;&gt;0,0,IF(Table13[[#This Row],[Phân loại]]="Bán hàng",Table13[[#This Row],[Tổng giá trị]],-Table13[[#This Row],[Tổng giá trị]]))</f>
        <v>4611812</v>
      </c>
      <c r="Q572" s="32">
        <f t="shared" si="69"/>
        <v>0</v>
      </c>
      <c r="R572" s="7">
        <f>Table13[[#This Row],[Số còn phải thu ĐK]]+Table13[[#This Row],[Giá Trị HD sau CK]]-Table13[[#This Row],[Số tiền đã thu]]</f>
        <v>4611812</v>
      </c>
      <c r="S572" s="6">
        <f>IF(Table13[[#This Row],[Ngày hóa đơn]]&lt;&gt;"",Table13[[#This Row],[Ngày hóa đơn]],IF(Table13[[#This Row],[Ngày hạch toán]]&lt;&gt;"",Table13[[#This Row],[Ngày hạch toán]],""))</f>
        <v>46084</v>
      </c>
      <c r="T572" s="7"/>
      <c r="U572" s="6">
        <f>IF(Table13[[#This Row],[Ngày tính CN]]="","",S572+T572)</f>
        <v>46084</v>
      </c>
      <c r="V572" s="32">
        <f ca="1">IF(Table13[[#This Row],[Hạn thanh toán]]="","",IF((U572-NOW())&lt;0,0,(U572-NOW())))</f>
        <v>0</v>
      </c>
      <c r="W572" s="32"/>
      <c r="X572" s="32">
        <f t="shared" ca="1" si="70"/>
        <v>143.96461631944112</v>
      </c>
      <c r="Y572" s="2" t="str">
        <f t="shared" ca="1" si="71"/>
        <v>Nợ quá hạn hơn 120 ngày có khả năng mất thanh toán</v>
      </c>
      <c r="Z572" s="42">
        <f t="shared" si="67"/>
        <v>46084</v>
      </c>
      <c r="AA572" s="42" t="str">
        <f t="shared" si="68"/>
        <v/>
      </c>
      <c r="AD572" s="2" t="str">
        <f>VLOOKUP($A572,MA_KH!$A:$Q,MA_KH!O$1,0)</f>
        <v>MEGA</v>
      </c>
      <c r="AE572" s="2" t="str">
        <f>VLOOKUP($A572,MA_KH!$A:$Q,MA_KH!P$1,0)</f>
        <v>CÔNG TY TNHH MM MEGA MARKET (VIỆT NAM)</v>
      </c>
      <c r="AG572" s="122" t="str">
        <f>Table13[[#This Row],[Số hóa đơn]]&amp;Table13[[#This Row],[Tổng giá trị]]</f>
        <v>000162484611812</v>
      </c>
    </row>
    <row r="573" spans="1:33" ht="25.5" hidden="1" customHeight="1">
      <c r="A573" s="54" t="s">
        <v>16299</v>
      </c>
      <c r="B573" s="54" t="s">
        <v>190</v>
      </c>
      <c r="C573" s="55">
        <v>46084</v>
      </c>
      <c r="D573" s="54" t="s">
        <v>17508</v>
      </c>
      <c r="E573" s="55">
        <v>46084</v>
      </c>
      <c r="F573" s="54" t="s">
        <v>19456</v>
      </c>
      <c r="G573" s="54" t="s">
        <v>16912</v>
      </c>
      <c r="H573" s="56">
        <v>16619007</v>
      </c>
      <c r="I573" s="63">
        <v>0</v>
      </c>
      <c r="J573" s="56">
        <v>1329521</v>
      </c>
      <c r="K573" s="65">
        <v>17948528</v>
      </c>
      <c r="L573" s="64" t="s">
        <v>17237</v>
      </c>
      <c r="M573" s="6">
        <f>IFERROR(VLOOKUP(Table13[[#This Row],[Số hóa đơn]],'Chi tiết tt Mega gửi'!K:L,2,0),"")</f>
        <v>46105</v>
      </c>
      <c r="O573" s="32">
        <f>IF(Table13[[#This Row],[Phân loại]]="Tồn đầu kỳ",Table13[[#This Row],[Tổng giá trị]],0)</f>
        <v>0</v>
      </c>
      <c r="P573" s="7">
        <f>IF(Table13[[#This Row],[Số còn phải thu ĐK]]&lt;&gt;0,0,IF(Table13[[#This Row],[Phân loại]]="Bán hàng",Table13[[#This Row],[Tổng giá trị]],-Table13[[#This Row],[Tổng giá trị]]))</f>
        <v>-17948528</v>
      </c>
      <c r="Q573" s="32">
        <f t="shared" si="69"/>
        <v>-17948528</v>
      </c>
      <c r="R573" s="7">
        <f>Table13[[#This Row],[Số còn phải thu ĐK]]+Table13[[#This Row],[Giá Trị HD sau CK]]-Table13[[#This Row],[Số tiền đã thu]]</f>
        <v>0</v>
      </c>
      <c r="S573" s="6">
        <f>IF(Table13[[#This Row],[Ngày hóa đơn]]&lt;&gt;"",Table13[[#This Row],[Ngày hóa đơn]],IF(Table13[[#This Row],[Ngày hạch toán]]&lt;&gt;"",Table13[[#This Row],[Ngày hạch toán]],""))</f>
        <v>46084</v>
      </c>
      <c r="T573" s="7"/>
      <c r="U573" s="6">
        <f>IF(Table13[[#This Row],[Ngày tính CN]]="","",S573+T573)</f>
        <v>46084</v>
      </c>
      <c r="V573" s="32">
        <f ca="1">IF(Table13[[#This Row],[Hạn thanh toán]]="","",IF((U573-NOW())&lt;0,0,(U573-NOW())))</f>
        <v>0</v>
      </c>
      <c r="W573" s="32"/>
      <c r="X573" s="32" t="str">
        <f t="shared" ca="1" si="70"/>
        <v/>
      </c>
      <c r="Y573" s="2" t="str">
        <f t="shared" si="71"/>
        <v>Đã thanh toán</v>
      </c>
      <c r="Z573" s="42">
        <f t="shared" si="67"/>
        <v>46084</v>
      </c>
      <c r="AA573" s="42">
        <f t="shared" si="68"/>
        <v>46105</v>
      </c>
      <c r="AD573" s="2" t="str">
        <f>VLOOKUP($A573,MA_KH!$A:$Q,MA_KH!O$1,0)</f>
        <v>MEGA</v>
      </c>
      <c r="AE573" s="2" t="str">
        <f>VLOOKUP($A573,MA_KH!$A:$Q,MA_KH!P$1,0)</f>
        <v>CÔNG TY TNHH MM MEGA MARKET (VIỆT NAM)</v>
      </c>
      <c r="AG573" s="122" t="str">
        <f>Table13[[#This Row],[Số hóa đơn]]&amp;Table13[[#This Row],[Tổng giá trị]]</f>
        <v>0001426117948528</v>
      </c>
    </row>
    <row r="574" spans="1:33" ht="25.5" hidden="1" customHeight="1">
      <c r="A574" s="54" t="s">
        <v>16299</v>
      </c>
      <c r="B574" s="54" t="s">
        <v>190</v>
      </c>
      <c r="C574" s="55">
        <v>46084</v>
      </c>
      <c r="D574" s="54" t="s">
        <v>17508</v>
      </c>
      <c r="E574" s="55">
        <v>46084</v>
      </c>
      <c r="F574" s="54" t="s">
        <v>19457</v>
      </c>
      <c r="G574" s="54" t="s">
        <v>16911</v>
      </c>
      <c r="H574" s="56">
        <v>33238014</v>
      </c>
      <c r="I574" s="63">
        <v>0</v>
      </c>
      <c r="J574" s="56">
        <v>2659041</v>
      </c>
      <c r="K574" s="65">
        <v>35897055</v>
      </c>
      <c r="L574" s="64" t="s">
        <v>17237</v>
      </c>
      <c r="M574" s="6">
        <f>IFERROR(VLOOKUP(Table13[[#This Row],[Số hóa đơn]],'Chi tiết tt Mega gửi'!K:L,2,0),"")</f>
        <v>46105</v>
      </c>
      <c r="O574" s="32">
        <f>IF(Table13[[#This Row],[Phân loại]]="Tồn đầu kỳ",Table13[[#This Row],[Tổng giá trị]],0)</f>
        <v>0</v>
      </c>
      <c r="P574" s="7">
        <f>IF(Table13[[#This Row],[Số còn phải thu ĐK]]&lt;&gt;0,0,IF(Table13[[#This Row],[Phân loại]]="Bán hàng",Table13[[#This Row],[Tổng giá trị]],-Table13[[#This Row],[Tổng giá trị]]))</f>
        <v>-35897055</v>
      </c>
      <c r="Q574" s="32">
        <f t="shared" si="69"/>
        <v>-35897055</v>
      </c>
      <c r="R574" s="7">
        <f>Table13[[#This Row],[Số còn phải thu ĐK]]+Table13[[#This Row],[Giá Trị HD sau CK]]-Table13[[#This Row],[Số tiền đã thu]]</f>
        <v>0</v>
      </c>
      <c r="S574" s="6">
        <f>IF(Table13[[#This Row],[Ngày hóa đơn]]&lt;&gt;"",Table13[[#This Row],[Ngày hóa đơn]],IF(Table13[[#This Row],[Ngày hạch toán]]&lt;&gt;"",Table13[[#This Row],[Ngày hạch toán]],""))</f>
        <v>46084</v>
      </c>
      <c r="T574" s="7"/>
      <c r="U574" s="6">
        <f>IF(Table13[[#This Row],[Ngày tính CN]]="","",S574+T574)</f>
        <v>46084</v>
      </c>
      <c r="V574" s="32">
        <f ca="1">IF(Table13[[#This Row],[Hạn thanh toán]]="","",IF((U574-NOW())&lt;0,0,(U574-NOW())))</f>
        <v>0</v>
      </c>
      <c r="W574" s="32"/>
      <c r="X574" s="32" t="str">
        <f t="shared" ca="1" si="70"/>
        <v/>
      </c>
      <c r="Y574" s="2" t="str">
        <f t="shared" si="71"/>
        <v>Đã thanh toán</v>
      </c>
      <c r="Z574" s="42">
        <f t="shared" si="67"/>
        <v>46084</v>
      </c>
      <c r="AA574" s="42">
        <f t="shared" si="68"/>
        <v>46105</v>
      </c>
      <c r="AD574" s="2" t="str">
        <f>VLOOKUP($A574,MA_KH!$A:$Q,MA_KH!O$1,0)</f>
        <v>MEGA</v>
      </c>
      <c r="AE574" s="2" t="str">
        <f>VLOOKUP($A574,MA_KH!$A:$Q,MA_KH!P$1,0)</f>
        <v>CÔNG TY TNHH MM MEGA MARKET (VIỆT NAM)</v>
      </c>
      <c r="AG574" s="122" t="str">
        <f>Table13[[#This Row],[Số hóa đơn]]&amp;Table13[[#This Row],[Tổng giá trị]]</f>
        <v>0001426435897055</v>
      </c>
    </row>
    <row r="575" spans="1:33" ht="25.5" hidden="1" customHeight="1">
      <c r="A575" s="54" t="s">
        <v>16299</v>
      </c>
      <c r="B575" s="54" t="s">
        <v>190</v>
      </c>
      <c r="C575" s="55">
        <v>46084</v>
      </c>
      <c r="D575" s="54" t="s">
        <v>17508</v>
      </c>
      <c r="E575" s="55">
        <v>46084</v>
      </c>
      <c r="F575" s="54" t="s">
        <v>19458</v>
      </c>
      <c r="G575" s="54" t="s">
        <v>16910</v>
      </c>
      <c r="H575" s="56">
        <v>19111858</v>
      </c>
      <c r="I575" s="63">
        <v>0</v>
      </c>
      <c r="J575" s="56">
        <v>1528949</v>
      </c>
      <c r="K575" s="65">
        <v>20640807</v>
      </c>
      <c r="L575" s="64" t="s">
        <v>17237</v>
      </c>
      <c r="M575" s="6">
        <f>IFERROR(VLOOKUP(Table13[[#This Row],[Số hóa đơn]],'Chi tiết tt Mega gửi'!K:L,2,0),"")</f>
        <v>46105</v>
      </c>
      <c r="O575" s="32">
        <f>IF(Table13[[#This Row],[Phân loại]]="Tồn đầu kỳ",Table13[[#This Row],[Tổng giá trị]],0)</f>
        <v>0</v>
      </c>
      <c r="P575" s="7">
        <f>IF(Table13[[#This Row],[Số còn phải thu ĐK]]&lt;&gt;0,0,IF(Table13[[#This Row],[Phân loại]]="Bán hàng",Table13[[#This Row],[Tổng giá trị]],-Table13[[#This Row],[Tổng giá trị]]))</f>
        <v>-20640807</v>
      </c>
      <c r="Q575" s="32">
        <f t="shared" si="69"/>
        <v>-20640807</v>
      </c>
      <c r="R575" s="7">
        <f>Table13[[#This Row],[Số còn phải thu ĐK]]+Table13[[#This Row],[Giá Trị HD sau CK]]-Table13[[#This Row],[Số tiền đã thu]]</f>
        <v>0</v>
      </c>
      <c r="S575" s="6">
        <f>IF(Table13[[#This Row],[Ngày hóa đơn]]&lt;&gt;"",Table13[[#This Row],[Ngày hóa đơn]],IF(Table13[[#This Row],[Ngày hạch toán]]&lt;&gt;"",Table13[[#This Row],[Ngày hạch toán]],""))</f>
        <v>46084</v>
      </c>
      <c r="T575" s="7"/>
      <c r="U575" s="6">
        <f>IF(Table13[[#This Row],[Ngày tính CN]]="","",S575+T575)</f>
        <v>46084</v>
      </c>
      <c r="V575" s="32">
        <f ca="1">IF(Table13[[#This Row],[Hạn thanh toán]]="","",IF((U575-NOW())&lt;0,0,(U575-NOW())))</f>
        <v>0</v>
      </c>
      <c r="W575" s="32"/>
      <c r="X575" s="32" t="str">
        <f t="shared" ca="1" si="70"/>
        <v/>
      </c>
      <c r="Y575" s="2" t="str">
        <f t="shared" si="71"/>
        <v>Đã thanh toán</v>
      </c>
      <c r="Z575" s="42">
        <f t="shared" si="67"/>
        <v>46084</v>
      </c>
      <c r="AA575" s="42">
        <f t="shared" si="68"/>
        <v>46105</v>
      </c>
      <c r="AD575" s="2" t="str">
        <f>VLOOKUP($A575,MA_KH!$A:$Q,MA_KH!O$1,0)</f>
        <v>MEGA</v>
      </c>
      <c r="AE575" s="2" t="str">
        <f>VLOOKUP($A575,MA_KH!$A:$Q,MA_KH!P$1,0)</f>
        <v>CÔNG TY TNHH MM MEGA MARKET (VIỆT NAM)</v>
      </c>
      <c r="AG575" s="122" t="str">
        <f>Table13[[#This Row],[Số hóa đơn]]&amp;Table13[[#This Row],[Tổng giá trị]]</f>
        <v>0001421720640807</v>
      </c>
    </row>
    <row r="576" spans="1:33" ht="25.5" hidden="1" customHeight="1">
      <c r="A576" s="54" t="s">
        <v>16299</v>
      </c>
      <c r="B576" s="54" t="s">
        <v>190</v>
      </c>
      <c r="C576" s="55">
        <v>46084</v>
      </c>
      <c r="D576" s="54" t="s">
        <v>17508</v>
      </c>
      <c r="E576" s="55">
        <v>46084</v>
      </c>
      <c r="F576" s="54" t="s">
        <v>19459</v>
      </c>
      <c r="G576" s="54" t="s">
        <v>16909</v>
      </c>
      <c r="H576" s="56">
        <v>4154752</v>
      </c>
      <c r="I576" s="63">
        <v>0</v>
      </c>
      <c r="J576" s="56">
        <v>332380</v>
      </c>
      <c r="K576" s="65">
        <v>4487132</v>
      </c>
      <c r="L576" s="64" t="s">
        <v>17237</v>
      </c>
      <c r="M576" s="6">
        <f>IFERROR(VLOOKUP(Table13[[#This Row],[Số hóa đơn]],'Chi tiết tt Mega gửi'!K:L,2,0),"")</f>
        <v>46105</v>
      </c>
      <c r="O576" s="32">
        <f>IF(Table13[[#This Row],[Phân loại]]="Tồn đầu kỳ",Table13[[#This Row],[Tổng giá trị]],0)</f>
        <v>0</v>
      </c>
      <c r="P576" s="7">
        <f>IF(Table13[[#This Row],[Số còn phải thu ĐK]]&lt;&gt;0,0,IF(Table13[[#This Row],[Phân loại]]="Bán hàng",Table13[[#This Row],[Tổng giá trị]],-Table13[[#This Row],[Tổng giá trị]]))</f>
        <v>-4487132</v>
      </c>
      <c r="Q576" s="32">
        <f t="shared" si="69"/>
        <v>-4487132</v>
      </c>
      <c r="R576" s="7">
        <f>Table13[[#This Row],[Số còn phải thu ĐK]]+Table13[[#This Row],[Giá Trị HD sau CK]]-Table13[[#This Row],[Số tiền đã thu]]</f>
        <v>0</v>
      </c>
      <c r="S576" s="6">
        <f>IF(Table13[[#This Row],[Ngày hóa đơn]]&lt;&gt;"",Table13[[#This Row],[Ngày hóa đơn]],IF(Table13[[#This Row],[Ngày hạch toán]]&lt;&gt;"",Table13[[#This Row],[Ngày hạch toán]],""))</f>
        <v>46084</v>
      </c>
      <c r="T576" s="7"/>
      <c r="U576" s="6">
        <f>IF(Table13[[#This Row],[Ngày tính CN]]="","",S576+T576)</f>
        <v>46084</v>
      </c>
      <c r="V576" s="32">
        <f ca="1">IF(Table13[[#This Row],[Hạn thanh toán]]="","",IF((U576-NOW())&lt;0,0,(U576-NOW())))</f>
        <v>0</v>
      </c>
      <c r="W576" s="32"/>
      <c r="X576" s="32" t="str">
        <f t="shared" ca="1" si="70"/>
        <v/>
      </c>
      <c r="Y576" s="2" t="str">
        <f t="shared" si="71"/>
        <v>Đã thanh toán</v>
      </c>
      <c r="Z576" s="42">
        <f t="shared" si="67"/>
        <v>46084</v>
      </c>
      <c r="AA576" s="42">
        <f t="shared" si="68"/>
        <v>46105</v>
      </c>
      <c r="AD576" s="2" t="str">
        <f>VLOOKUP($A576,MA_KH!$A:$Q,MA_KH!O$1,0)</f>
        <v>MEGA</v>
      </c>
      <c r="AE576" s="2" t="str">
        <f>VLOOKUP($A576,MA_KH!$A:$Q,MA_KH!P$1,0)</f>
        <v>CÔNG TY TNHH MM MEGA MARKET (VIỆT NAM)</v>
      </c>
      <c r="AG576" s="122" t="str">
        <f>Table13[[#This Row],[Số hóa đơn]]&amp;Table13[[#This Row],[Tổng giá trị]]</f>
        <v>000178404487132</v>
      </c>
    </row>
    <row r="577" spans="1:33" ht="25.5" hidden="1" customHeight="1">
      <c r="A577" s="54" t="s">
        <v>16299</v>
      </c>
      <c r="B577" s="54" t="s">
        <v>190</v>
      </c>
      <c r="C577" s="55">
        <v>46084</v>
      </c>
      <c r="D577" s="54" t="s">
        <v>17508</v>
      </c>
      <c r="E577" s="55">
        <v>46084</v>
      </c>
      <c r="F577" s="54" t="s">
        <v>19460</v>
      </c>
      <c r="G577" s="54" t="s">
        <v>16908</v>
      </c>
      <c r="H577" s="56">
        <v>18696383</v>
      </c>
      <c r="I577" s="63">
        <v>0</v>
      </c>
      <c r="J577" s="56">
        <v>1495711</v>
      </c>
      <c r="K577" s="65">
        <v>20192094</v>
      </c>
      <c r="L577" s="64" t="s">
        <v>17237</v>
      </c>
      <c r="M577" s="6">
        <f>IFERROR(VLOOKUP(Table13[[#This Row],[Số hóa đơn]],'Chi tiết tt Mega gửi'!K:L,2,0),"")</f>
        <v>46105</v>
      </c>
      <c r="O577" s="32">
        <f>IF(Table13[[#This Row],[Phân loại]]="Tồn đầu kỳ",Table13[[#This Row],[Tổng giá trị]],0)</f>
        <v>0</v>
      </c>
      <c r="P577" s="7">
        <f>IF(Table13[[#This Row],[Số còn phải thu ĐK]]&lt;&gt;0,0,IF(Table13[[#This Row],[Phân loại]]="Bán hàng",Table13[[#This Row],[Tổng giá trị]],-Table13[[#This Row],[Tổng giá trị]]))</f>
        <v>-20192094</v>
      </c>
      <c r="Q577" s="32">
        <f t="shared" si="69"/>
        <v>-20192094</v>
      </c>
      <c r="R577" s="7">
        <f>Table13[[#This Row],[Số còn phải thu ĐK]]+Table13[[#This Row],[Giá Trị HD sau CK]]-Table13[[#This Row],[Số tiền đã thu]]</f>
        <v>0</v>
      </c>
      <c r="S577" s="6">
        <f>IF(Table13[[#This Row],[Ngày hóa đơn]]&lt;&gt;"",Table13[[#This Row],[Ngày hóa đơn]],IF(Table13[[#This Row],[Ngày hạch toán]]&lt;&gt;"",Table13[[#This Row],[Ngày hạch toán]],""))</f>
        <v>46084</v>
      </c>
      <c r="T577" s="7"/>
      <c r="U577" s="6">
        <f>IF(Table13[[#This Row],[Ngày tính CN]]="","",S577+T577)</f>
        <v>46084</v>
      </c>
      <c r="V577" s="32">
        <f ca="1">IF(Table13[[#This Row],[Hạn thanh toán]]="","",IF((U577-NOW())&lt;0,0,(U577-NOW())))</f>
        <v>0</v>
      </c>
      <c r="W577" s="32"/>
      <c r="X577" s="32" t="str">
        <f t="shared" ca="1" si="70"/>
        <v/>
      </c>
      <c r="Y577" s="2" t="str">
        <f t="shared" si="71"/>
        <v>Đã thanh toán</v>
      </c>
      <c r="Z577" s="42">
        <f t="shared" si="67"/>
        <v>46084</v>
      </c>
      <c r="AA577" s="42">
        <f t="shared" si="68"/>
        <v>46105</v>
      </c>
      <c r="AD577" s="2" t="str">
        <f>VLOOKUP($A577,MA_KH!$A:$Q,MA_KH!O$1,0)</f>
        <v>MEGA</v>
      </c>
      <c r="AE577" s="2" t="str">
        <f>VLOOKUP($A577,MA_KH!$A:$Q,MA_KH!P$1,0)</f>
        <v>CÔNG TY TNHH MM MEGA MARKET (VIỆT NAM)</v>
      </c>
      <c r="AG577" s="122" t="str">
        <f>Table13[[#This Row],[Số hóa đơn]]&amp;Table13[[#This Row],[Tổng giá trị]]</f>
        <v>0001774020192094</v>
      </c>
    </row>
    <row r="578" spans="1:33" ht="25.5" hidden="1" customHeight="1">
      <c r="A578" s="54" t="s">
        <v>16299</v>
      </c>
      <c r="B578" s="54" t="s">
        <v>190</v>
      </c>
      <c r="C578" s="55">
        <v>46084</v>
      </c>
      <c r="D578" s="54" t="s">
        <v>17508</v>
      </c>
      <c r="E578" s="55">
        <v>46084</v>
      </c>
      <c r="F578" s="54" t="s">
        <v>19461</v>
      </c>
      <c r="G578" s="54" t="s">
        <v>16907</v>
      </c>
      <c r="H578" s="56">
        <v>8309504</v>
      </c>
      <c r="I578" s="63">
        <v>0</v>
      </c>
      <c r="J578" s="56">
        <v>664760</v>
      </c>
      <c r="K578" s="65">
        <v>8974264</v>
      </c>
      <c r="L578" s="64" t="s">
        <v>17237</v>
      </c>
      <c r="M578" s="6">
        <f>IFERROR(VLOOKUP(Table13[[#This Row],[Số hóa đơn]],'Chi tiết tt Mega gửi'!K:L,2,0),"")</f>
        <v>46105</v>
      </c>
      <c r="O578" s="32">
        <f>IF(Table13[[#This Row],[Phân loại]]="Tồn đầu kỳ",Table13[[#This Row],[Tổng giá trị]],0)</f>
        <v>0</v>
      </c>
      <c r="P578" s="7">
        <f>IF(Table13[[#This Row],[Số còn phải thu ĐK]]&lt;&gt;0,0,IF(Table13[[#This Row],[Phân loại]]="Bán hàng",Table13[[#This Row],[Tổng giá trị]],-Table13[[#This Row],[Tổng giá trị]]))</f>
        <v>-8974264</v>
      </c>
      <c r="Q578" s="32">
        <f t="shared" si="69"/>
        <v>-8974264</v>
      </c>
      <c r="R578" s="7">
        <f>Table13[[#This Row],[Số còn phải thu ĐK]]+Table13[[#This Row],[Giá Trị HD sau CK]]-Table13[[#This Row],[Số tiền đã thu]]</f>
        <v>0</v>
      </c>
      <c r="S578" s="6">
        <f>IF(Table13[[#This Row],[Ngày hóa đơn]]&lt;&gt;"",Table13[[#This Row],[Ngày hóa đơn]],IF(Table13[[#This Row],[Ngày hạch toán]]&lt;&gt;"",Table13[[#This Row],[Ngày hạch toán]],""))</f>
        <v>46084</v>
      </c>
      <c r="T578" s="7"/>
      <c r="U578" s="6">
        <f>IF(Table13[[#This Row],[Ngày tính CN]]="","",S578+T578)</f>
        <v>46084</v>
      </c>
      <c r="V578" s="32">
        <f ca="1">IF(Table13[[#This Row],[Hạn thanh toán]]="","",IF((U578-NOW())&lt;0,0,(U578-NOW())))</f>
        <v>0</v>
      </c>
      <c r="W578" s="32"/>
      <c r="X578" s="32" t="str">
        <f t="shared" ca="1" si="70"/>
        <v/>
      </c>
      <c r="Y578" s="2" t="str">
        <f t="shared" si="71"/>
        <v>Đã thanh toán</v>
      </c>
      <c r="Z578" s="42">
        <f t="shared" si="67"/>
        <v>46084</v>
      </c>
      <c r="AA578" s="42">
        <f t="shared" si="68"/>
        <v>46105</v>
      </c>
      <c r="AD578" s="2" t="str">
        <f>VLOOKUP($A578,MA_KH!$A:$Q,MA_KH!O$1,0)</f>
        <v>MEGA</v>
      </c>
      <c r="AE578" s="2" t="str">
        <f>VLOOKUP($A578,MA_KH!$A:$Q,MA_KH!P$1,0)</f>
        <v>CÔNG TY TNHH MM MEGA MARKET (VIỆT NAM)</v>
      </c>
      <c r="AG578" s="122" t="str">
        <f>Table13[[#This Row],[Số hóa đơn]]&amp;Table13[[#This Row],[Tổng giá trị]]</f>
        <v>000167998974264</v>
      </c>
    </row>
    <row r="579" spans="1:33" ht="25.5" hidden="1" customHeight="1">
      <c r="A579" s="54" t="s">
        <v>16299</v>
      </c>
      <c r="B579" s="54" t="s">
        <v>190</v>
      </c>
      <c r="C579" s="55">
        <v>46084</v>
      </c>
      <c r="D579" s="54" t="s">
        <v>17754</v>
      </c>
      <c r="E579" s="55">
        <v>46084</v>
      </c>
      <c r="F579" t="s">
        <v>20645</v>
      </c>
      <c r="G579" s="54" t="s">
        <v>16916</v>
      </c>
      <c r="H579" s="56">
        <v>27421362</v>
      </c>
      <c r="I579" s="63">
        <v>0</v>
      </c>
      <c r="J579" s="56">
        <v>0</v>
      </c>
      <c r="K579" s="65">
        <v>27421362</v>
      </c>
      <c r="L579" s="64" t="s">
        <v>17237</v>
      </c>
      <c r="M579" s="6">
        <f>IFERROR(VLOOKUP(Table13[[#This Row],[Số hóa đơn]],'Chi tiết tt Mega gửi'!K:L,2,0),"")</f>
        <v>46105</v>
      </c>
      <c r="O579" s="32">
        <f>IF(Table13[[#This Row],[Phân loại]]="Tồn đầu kỳ",Table13[[#This Row],[Tổng giá trị]],0)</f>
        <v>0</v>
      </c>
      <c r="P579" s="7">
        <f>IF(Table13[[#This Row],[Số còn phải thu ĐK]]&lt;&gt;0,0,IF(Table13[[#This Row],[Phân loại]]="Bán hàng",Table13[[#This Row],[Tổng giá trị]],-Table13[[#This Row],[Tổng giá trị]]))</f>
        <v>-27421362</v>
      </c>
      <c r="Q579" s="32">
        <f t="shared" si="69"/>
        <v>-27421362</v>
      </c>
      <c r="R579" s="7">
        <f>Table13[[#This Row],[Số còn phải thu ĐK]]+Table13[[#This Row],[Giá Trị HD sau CK]]-Table13[[#This Row],[Số tiền đã thu]]</f>
        <v>0</v>
      </c>
      <c r="S579" s="6">
        <f>IF(Table13[[#This Row],[Ngày hóa đơn]]&lt;&gt;"",Table13[[#This Row],[Ngày hóa đơn]],IF(Table13[[#This Row],[Ngày hạch toán]]&lt;&gt;"",Table13[[#This Row],[Ngày hạch toán]],""))</f>
        <v>46084</v>
      </c>
      <c r="T579" s="7"/>
      <c r="U579" s="6">
        <f>IF(Table13[[#This Row],[Ngày tính CN]]="","",S579+T579)</f>
        <v>46084</v>
      </c>
      <c r="V579" s="32">
        <f ca="1">IF(Table13[[#This Row],[Hạn thanh toán]]="","",IF((U579-NOW())&lt;0,0,(U579-NOW())))</f>
        <v>0</v>
      </c>
      <c r="W579" s="32"/>
      <c r="X579" s="32" t="str">
        <f t="shared" ca="1" si="70"/>
        <v/>
      </c>
      <c r="Y579" s="2" t="str">
        <f t="shared" si="71"/>
        <v>Đã thanh toán</v>
      </c>
      <c r="Z579" s="42">
        <f t="shared" si="67"/>
        <v>46084</v>
      </c>
      <c r="AA579" s="42">
        <f t="shared" si="68"/>
        <v>46105</v>
      </c>
      <c r="AD579" s="2" t="str">
        <f>VLOOKUP($A579,MA_KH!$A:$Q,MA_KH!O$1,0)</f>
        <v>MEGA</v>
      </c>
      <c r="AE579" s="2" t="str">
        <f>VLOOKUP($A579,MA_KH!$A:$Q,MA_KH!P$1,0)</f>
        <v>CÔNG TY TNHH MM MEGA MARKET (VIỆT NAM)</v>
      </c>
      <c r="AG579" s="122" t="str">
        <f>Table13[[#This Row],[Số hóa đơn]]&amp;Table13[[#This Row],[Tổng giá trị]]</f>
        <v>DN_32026T90041427421362</v>
      </c>
    </row>
    <row r="580" spans="1:33" ht="25.5" customHeight="1">
      <c r="A580" s="54" t="s">
        <v>16294</v>
      </c>
      <c r="B580" s="54" t="s">
        <v>259</v>
      </c>
      <c r="C580" s="55">
        <v>46085</v>
      </c>
      <c r="D580" s="54" t="s">
        <v>17509</v>
      </c>
      <c r="E580" s="55">
        <f>IFERROR(VLOOKUP(AG580,Sheet3!B:F,5,0),Table1[[#This Row],[Ngày hạch toán]])</f>
        <v>46085</v>
      </c>
      <c r="F580" s="54" t="s">
        <v>19462</v>
      </c>
      <c r="G580" s="54" t="s">
        <v>17510</v>
      </c>
      <c r="H580" s="56">
        <v>3600530</v>
      </c>
      <c r="I580" s="63">
        <v>0</v>
      </c>
      <c r="J580" s="56">
        <v>288042</v>
      </c>
      <c r="K580" s="65">
        <v>3888572</v>
      </c>
      <c r="L580" s="64" t="s">
        <v>17236</v>
      </c>
      <c r="M580" s="6">
        <f>IFERROR(VLOOKUP(Table13[[#This Row],[Số hóa đơn]],'Chi tiết tt Mega gửi'!K:L,2,0),"")</f>
        <v>46122</v>
      </c>
      <c r="O580" s="32">
        <f>IF(Table13[[#This Row],[Phân loại]]="Tồn đầu kỳ",Table13[[#This Row],[Tổng giá trị]],0)</f>
        <v>0</v>
      </c>
      <c r="P580" s="7">
        <f>IF(Table13[[#This Row],[Số còn phải thu ĐK]]&lt;&gt;0,0,IF(Table13[[#This Row],[Phân loại]]="Bán hàng",Table13[[#This Row],[Tổng giá trị]],-Table13[[#This Row],[Tổng giá trị]]))</f>
        <v>3888572</v>
      </c>
      <c r="Q580" s="32">
        <f t="shared" si="69"/>
        <v>3888572</v>
      </c>
      <c r="R580" s="7">
        <f>Table13[[#This Row],[Số còn phải thu ĐK]]+Table13[[#This Row],[Giá Trị HD sau CK]]-Table13[[#This Row],[Số tiền đã thu]]</f>
        <v>0</v>
      </c>
      <c r="S580" s="6">
        <f>IF(Table13[[#This Row],[Ngày hóa đơn]]&lt;&gt;"",Table13[[#This Row],[Ngày hóa đơn]],IF(Table13[[#This Row],[Ngày hạch toán]]&lt;&gt;"",Table13[[#This Row],[Ngày hạch toán]],""))</f>
        <v>46085</v>
      </c>
      <c r="T580" s="7"/>
      <c r="U580" s="6">
        <f>IF(Table13[[#This Row],[Ngày tính CN]]="","",S580+T580)</f>
        <v>46085</v>
      </c>
      <c r="V580" s="32">
        <f ca="1">IF(Table13[[#This Row],[Hạn thanh toán]]="","",IF((U580-NOW())&lt;0,0,(U580-NOW())))</f>
        <v>0</v>
      </c>
      <c r="W580" s="32"/>
      <c r="X580" s="32" t="str">
        <f t="shared" ca="1" si="70"/>
        <v/>
      </c>
      <c r="Y580" s="2" t="str">
        <f t="shared" si="71"/>
        <v>Đã thanh toán</v>
      </c>
      <c r="Z580" s="42">
        <f t="shared" ref="Z580:Z643" si="72">IF(S580="","",S580)</f>
        <v>46085</v>
      </c>
      <c r="AA580" s="42">
        <f t="shared" ref="AA580:AA643" si="73">IF(M580="","",M580)</f>
        <v>46122</v>
      </c>
      <c r="AD580" s="2" t="str">
        <f>VLOOKUP($A580,MA_KH!$A:$Q,MA_KH!O$1,0)</f>
        <v>MEGA</v>
      </c>
      <c r="AE580" s="2" t="str">
        <f>VLOOKUP($A580,MA_KH!$A:$Q,MA_KH!P$1,0)</f>
        <v>CÔNG TY TNHH MM MEGA MARKET (VIỆT NAM)</v>
      </c>
      <c r="AG580" s="122" t="str">
        <f>Table13[[#This Row],[Số hóa đơn]]&amp;Table13[[#This Row],[Tổng giá trị]]</f>
        <v>000171883888572</v>
      </c>
    </row>
    <row r="581" spans="1:33" ht="25.5" customHeight="1">
      <c r="A581" s="54" t="s">
        <v>16299</v>
      </c>
      <c r="B581" s="54" t="s">
        <v>190</v>
      </c>
      <c r="C581" s="55">
        <v>46085</v>
      </c>
      <c r="D581" s="54" t="s">
        <v>17511</v>
      </c>
      <c r="E581" s="55">
        <f>IFERROR(VLOOKUP(AG581,Sheet3!B:F,5,0),Table1[[#This Row],[Ngày hạch toán]])</f>
        <v>46085</v>
      </c>
      <c r="F581" s="54" t="s">
        <v>19463</v>
      </c>
      <c r="G581" s="54" t="s">
        <v>17512</v>
      </c>
      <c r="H581" s="56">
        <v>12386628</v>
      </c>
      <c r="I581" s="63">
        <v>0</v>
      </c>
      <c r="J581" s="56">
        <v>990930</v>
      </c>
      <c r="K581" s="65">
        <v>13377558</v>
      </c>
      <c r="L581" s="64" t="s">
        <v>17236</v>
      </c>
      <c r="M581" s="6">
        <f>IFERROR(VLOOKUP(Table13[[#This Row],[Số hóa đơn]],'Chi tiết tt Mega gửi'!K:L,2,0),"")</f>
        <v>46122</v>
      </c>
      <c r="O581" s="32">
        <f>IF(Table13[[#This Row],[Phân loại]]="Tồn đầu kỳ",Table13[[#This Row],[Tổng giá trị]],0)</f>
        <v>0</v>
      </c>
      <c r="P581" s="7">
        <f>IF(Table13[[#This Row],[Số còn phải thu ĐK]]&lt;&gt;0,0,IF(Table13[[#This Row],[Phân loại]]="Bán hàng",Table13[[#This Row],[Tổng giá trị]],-Table13[[#This Row],[Tổng giá trị]]))</f>
        <v>13377558</v>
      </c>
      <c r="Q581" s="32">
        <f t="shared" si="69"/>
        <v>13377558</v>
      </c>
      <c r="R581" s="7">
        <f>Table13[[#This Row],[Số còn phải thu ĐK]]+Table13[[#This Row],[Giá Trị HD sau CK]]-Table13[[#This Row],[Số tiền đã thu]]</f>
        <v>0</v>
      </c>
      <c r="S581" s="6">
        <f>IF(Table13[[#This Row],[Ngày hóa đơn]]&lt;&gt;"",Table13[[#This Row],[Ngày hóa đơn]],IF(Table13[[#This Row],[Ngày hạch toán]]&lt;&gt;"",Table13[[#This Row],[Ngày hạch toán]],""))</f>
        <v>46085</v>
      </c>
      <c r="T581" s="7"/>
      <c r="U581" s="6">
        <f>IF(Table13[[#This Row],[Ngày tính CN]]="","",S581+T581)</f>
        <v>46085</v>
      </c>
      <c r="V581" s="32">
        <f ca="1">IF(Table13[[#This Row],[Hạn thanh toán]]="","",IF((U581-NOW())&lt;0,0,(U581-NOW())))</f>
        <v>0</v>
      </c>
      <c r="W581" s="32"/>
      <c r="X581" s="32" t="str">
        <f t="shared" ca="1" si="70"/>
        <v/>
      </c>
      <c r="Y581" s="2" t="str">
        <f t="shared" si="71"/>
        <v>Đã thanh toán</v>
      </c>
      <c r="Z581" s="42">
        <f t="shared" si="72"/>
        <v>46085</v>
      </c>
      <c r="AA581" s="42">
        <f t="shared" si="73"/>
        <v>46122</v>
      </c>
      <c r="AD581" s="2" t="str">
        <f>VLOOKUP($A581,MA_KH!$A:$Q,MA_KH!O$1,0)</f>
        <v>MEGA</v>
      </c>
      <c r="AE581" s="2" t="str">
        <f>VLOOKUP($A581,MA_KH!$A:$Q,MA_KH!P$1,0)</f>
        <v>CÔNG TY TNHH MM MEGA MARKET (VIỆT NAM)</v>
      </c>
      <c r="AG581" s="122" t="str">
        <f>Table13[[#This Row],[Số hóa đơn]]&amp;Table13[[#This Row],[Tổng giá trị]]</f>
        <v>0001718913377558</v>
      </c>
    </row>
    <row r="582" spans="1:33" ht="25.5" customHeight="1">
      <c r="A582" s="54" t="s">
        <v>16299</v>
      </c>
      <c r="B582" s="54" t="s">
        <v>190</v>
      </c>
      <c r="C582" s="55">
        <v>46085</v>
      </c>
      <c r="D582" s="54" t="s">
        <v>17513</v>
      </c>
      <c r="E582" s="55">
        <f>IFERROR(VLOOKUP(AG582,Sheet3!B:F,5,0),Table1[[#This Row],[Ngày hạch toán]])</f>
        <v>46085</v>
      </c>
      <c r="F582" s="54" t="s">
        <v>19464</v>
      </c>
      <c r="G582" s="54" t="s">
        <v>17514</v>
      </c>
      <c r="H582" s="56">
        <v>2243546</v>
      </c>
      <c r="I582" s="63">
        <v>0</v>
      </c>
      <c r="J582" s="56">
        <v>179484</v>
      </c>
      <c r="K582" s="65">
        <v>2423030</v>
      </c>
      <c r="L582" s="64" t="s">
        <v>17236</v>
      </c>
      <c r="M582" s="6">
        <f>IFERROR(VLOOKUP(Table13[[#This Row],[Số hóa đơn]],'Chi tiết tt Mega gửi'!K:L,2,0),"")</f>
        <v>46122</v>
      </c>
      <c r="O582" s="32">
        <f>IF(Table13[[#This Row],[Phân loại]]="Tồn đầu kỳ",Table13[[#This Row],[Tổng giá trị]],0)</f>
        <v>0</v>
      </c>
      <c r="P582" s="7">
        <f>IF(Table13[[#This Row],[Số còn phải thu ĐK]]&lt;&gt;0,0,IF(Table13[[#This Row],[Phân loại]]="Bán hàng",Table13[[#This Row],[Tổng giá trị]],-Table13[[#This Row],[Tổng giá trị]]))</f>
        <v>2423030</v>
      </c>
      <c r="Q582" s="32">
        <f t="shared" si="69"/>
        <v>2423030</v>
      </c>
      <c r="R582" s="7">
        <f>Table13[[#This Row],[Số còn phải thu ĐK]]+Table13[[#This Row],[Giá Trị HD sau CK]]-Table13[[#This Row],[Số tiền đã thu]]</f>
        <v>0</v>
      </c>
      <c r="S582" s="6">
        <f>IF(Table13[[#This Row],[Ngày hóa đơn]]&lt;&gt;"",Table13[[#This Row],[Ngày hóa đơn]],IF(Table13[[#This Row],[Ngày hạch toán]]&lt;&gt;"",Table13[[#This Row],[Ngày hạch toán]],""))</f>
        <v>46085</v>
      </c>
      <c r="T582" s="7"/>
      <c r="U582" s="6">
        <f>IF(Table13[[#This Row],[Ngày tính CN]]="","",S582+T582)</f>
        <v>46085</v>
      </c>
      <c r="V582" s="32">
        <f ca="1">IF(Table13[[#This Row],[Hạn thanh toán]]="","",IF((U582-NOW())&lt;0,0,(U582-NOW())))</f>
        <v>0</v>
      </c>
      <c r="W582" s="32"/>
      <c r="X582" s="32" t="str">
        <f t="shared" ca="1" si="70"/>
        <v/>
      </c>
      <c r="Y582" s="2" t="str">
        <f t="shared" si="71"/>
        <v>Đã thanh toán</v>
      </c>
      <c r="Z582" s="42">
        <f t="shared" si="72"/>
        <v>46085</v>
      </c>
      <c r="AA582" s="42">
        <f t="shared" si="73"/>
        <v>46122</v>
      </c>
      <c r="AD582" s="2" t="str">
        <f>VLOOKUP($A582,MA_KH!$A:$Q,MA_KH!O$1,0)</f>
        <v>MEGA</v>
      </c>
      <c r="AE582" s="2" t="str">
        <f>VLOOKUP($A582,MA_KH!$A:$Q,MA_KH!P$1,0)</f>
        <v>CÔNG TY TNHH MM MEGA MARKET (VIỆT NAM)</v>
      </c>
      <c r="AG582" s="122" t="str">
        <f>Table13[[#This Row],[Số hóa đơn]]&amp;Table13[[#This Row],[Tổng giá trị]]</f>
        <v>000171902423030</v>
      </c>
    </row>
    <row r="583" spans="1:33" ht="25.5" customHeight="1">
      <c r="A583" s="54" t="s">
        <v>16299</v>
      </c>
      <c r="B583" s="54" t="s">
        <v>190</v>
      </c>
      <c r="C583" s="55">
        <v>46085</v>
      </c>
      <c r="D583" s="54" t="s">
        <v>17515</v>
      </c>
      <c r="E583" s="55">
        <f>IFERROR(VLOOKUP(AG583,Sheet3!B:F,5,0),Table1[[#This Row],[Ngày hạch toán]])</f>
        <v>46085</v>
      </c>
      <c r="F583" s="54" t="s">
        <v>19465</v>
      </c>
      <c r="G583" s="54" t="s">
        <v>17516</v>
      </c>
      <c r="H583" s="56">
        <v>4113630</v>
      </c>
      <c r="I583" s="63">
        <v>0</v>
      </c>
      <c r="J583" s="56">
        <v>329090</v>
      </c>
      <c r="K583" s="65">
        <v>4442720</v>
      </c>
      <c r="L583" s="64" t="s">
        <v>17236</v>
      </c>
      <c r="M583" s="6">
        <f>IFERROR(VLOOKUP(Table13[[#This Row],[Số hóa đơn]],'Chi tiết tt Mega gửi'!K:L,2,0),"")</f>
        <v>46122</v>
      </c>
      <c r="O583" s="32">
        <f>IF(Table13[[#This Row],[Phân loại]]="Tồn đầu kỳ",Table13[[#This Row],[Tổng giá trị]],0)</f>
        <v>0</v>
      </c>
      <c r="P583" s="7">
        <f>IF(Table13[[#This Row],[Số còn phải thu ĐK]]&lt;&gt;0,0,IF(Table13[[#This Row],[Phân loại]]="Bán hàng",Table13[[#This Row],[Tổng giá trị]],-Table13[[#This Row],[Tổng giá trị]]))</f>
        <v>4442720</v>
      </c>
      <c r="Q583" s="32">
        <f t="shared" si="69"/>
        <v>4442720</v>
      </c>
      <c r="R583" s="7">
        <f>Table13[[#This Row],[Số còn phải thu ĐK]]+Table13[[#This Row],[Giá Trị HD sau CK]]-Table13[[#This Row],[Số tiền đã thu]]</f>
        <v>0</v>
      </c>
      <c r="S583" s="6">
        <f>IF(Table13[[#This Row],[Ngày hóa đơn]]&lt;&gt;"",Table13[[#This Row],[Ngày hóa đơn]],IF(Table13[[#This Row],[Ngày hạch toán]]&lt;&gt;"",Table13[[#This Row],[Ngày hạch toán]],""))</f>
        <v>46085</v>
      </c>
      <c r="T583" s="7"/>
      <c r="U583" s="6">
        <f>IF(Table13[[#This Row],[Ngày tính CN]]="","",S583+T583)</f>
        <v>46085</v>
      </c>
      <c r="V583" s="32">
        <f ca="1">IF(Table13[[#This Row],[Hạn thanh toán]]="","",IF((U583-NOW())&lt;0,0,(U583-NOW())))</f>
        <v>0</v>
      </c>
      <c r="W583" s="32"/>
      <c r="X583" s="32" t="str">
        <f t="shared" ca="1" si="70"/>
        <v/>
      </c>
      <c r="Y583" s="2" t="str">
        <f t="shared" si="71"/>
        <v>Đã thanh toán</v>
      </c>
      <c r="Z583" s="42">
        <f t="shared" si="72"/>
        <v>46085</v>
      </c>
      <c r="AA583" s="42">
        <f t="shared" si="73"/>
        <v>46122</v>
      </c>
      <c r="AD583" s="2" t="str">
        <f>VLOOKUP($A583,MA_KH!$A:$Q,MA_KH!O$1,0)</f>
        <v>MEGA</v>
      </c>
      <c r="AE583" s="2" t="str">
        <f>VLOOKUP($A583,MA_KH!$A:$Q,MA_KH!P$1,0)</f>
        <v>CÔNG TY TNHH MM MEGA MARKET (VIỆT NAM)</v>
      </c>
      <c r="AG583" s="122" t="str">
        <f>Table13[[#This Row],[Số hóa đơn]]&amp;Table13[[#This Row],[Tổng giá trị]]</f>
        <v>000171914442720</v>
      </c>
    </row>
    <row r="584" spans="1:33" ht="25.5" customHeight="1">
      <c r="A584" s="54" t="s">
        <v>16303</v>
      </c>
      <c r="B584" s="54" t="s">
        <v>102</v>
      </c>
      <c r="C584" s="55">
        <v>46085</v>
      </c>
      <c r="D584" s="54" t="s">
        <v>17517</v>
      </c>
      <c r="E584" s="55">
        <f>IFERROR(VLOOKUP(AG584,Sheet3!B:F,5,0),Table1[[#This Row],[Ngày hạch toán]])</f>
        <v>46085</v>
      </c>
      <c r="F584" s="54" t="s">
        <v>19466</v>
      </c>
      <c r="G584" s="54" t="s">
        <v>17518</v>
      </c>
      <c r="H584" s="56">
        <v>10495000</v>
      </c>
      <c r="I584" s="63">
        <v>0</v>
      </c>
      <c r="J584" s="56">
        <v>839600</v>
      </c>
      <c r="K584" s="65">
        <v>11334600</v>
      </c>
      <c r="L584" s="64" t="s">
        <v>17236</v>
      </c>
      <c r="M584" s="6">
        <f>IFERROR(VLOOKUP(Table13[[#This Row],[Số hóa đơn]],'Chi tiết tt Mega gửi'!K:L,2,0),"")</f>
        <v>46122</v>
      </c>
      <c r="O584" s="32">
        <f>IF(Table13[[#This Row],[Phân loại]]="Tồn đầu kỳ",Table13[[#This Row],[Tổng giá trị]],0)</f>
        <v>0</v>
      </c>
      <c r="P584" s="7">
        <f>IF(Table13[[#This Row],[Số còn phải thu ĐK]]&lt;&gt;0,0,IF(Table13[[#This Row],[Phân loại]]="Bán hàng",Table13[[#This Row],[Tổng giá trị]],-Table13[[#This Row],[Tổng giá trị]]))</f>
        <v>11334600</v>
      </c>
      <c r="Q584" s="32">
        <f t="shared" si="69"/>
        <v>11334600</v>
      </c>
      <c r="R584" s="7">
        <f>Table13[[#This Row],[Số còn phải thu ĐK]]+Table13[[#This Row],[Giá Trị HD sau CK]]-Table13[[#This Row],[Số tiền đã thu]]</f>
        <v>0</v>
      </c>
      <c r="S584" s="6">
        <f>IF(Table13[[#This Row],[Ngày hóa đơn]]&lt;&gt;"",Table13[[#This Row],[Ngày hóa đơn]],IF(Table13[[#This Row],[Ngày hạch toán]]&lt;&gt;"",Table13[[#This Row],[Ngày hạch toán]],""))</f>
        <v>46085</v>
      </c>
      <c r="T584" s="7"/>
      <c r="U584" s="6">
        <f>IF(Table13[[#This Row],[Ngày tính CN]]="","",S584+T584)</f>
        <v>46085</v>
      </c>
      <c r="V584" s="32">
        <f ca="1">IF(Table13[[#This Row],[Hạn thanh toán]]="","",IF((U584-NOW())&lt;0,0,(U584-NOW())))</f>
        <v>0</v>
      </c>
      <c r="W584" s="32"/>
      <c r="X584" s="32" t="str">
        <f t="shared" ca="1" si="70"/>
        <v/>
      </c>
      <c r="Y584" s="2" t="str">
        <f t="shared" si="71"/>
        <v>Đã thanh toán</v>
      </c>
      <c r="Z584" s="42">
        <f t="shared" si="72"/>
        <v>46085</v>
      </c>
      <c r="AA584" s="42">
        <f t="shared" si="73"/>
        <v>46122</v>
      </c>
      <c r="AD584" s="2" t="str">
        <f>VLOOKUP($A584,MA_KH!$A:$Q,MA_KH!O$1,0)</f>
        <v>MEGA</v>
      </c>
      <c r="AE584" s="2" t="str">
        <f>VLOOKUP($A584,MA_KH!$A:$Q,MA_KH!P$1,0)</f>
        <v>CÔNG TY TNHH MM MEGA MARKET (VIỆT NAM)</v>
      </c>
      <c r="AG584" s="122" t="str">
        <f>Table13[[#This Row],[Số hóa đơn]]&amp;Table13[[#This Row],[Tổng giá trị]]</f>
        <v>0001750811334600</v>
      </c>
    </row>
    <row r="585" spans="1:33" ht="25.5" customHeight="1">
      <c r="A585" s="54" t="s">
        <v>16303</v>
      </c>
      <c r="B585" s="54" t="s">
        <v>102</v>
      </c>
      <c r="C585" s="55">
        <v>46085</v>
      </c>
      <c r="D585" s="54" t="s">
        <v>17519</v>
      </c>
      <c r="E585" s="55">
        <f>IFERROR(VLOOKUP(AG585,Sheet3!B:F,5,0),Table1[[#This Row],[Ngày hạch toán]])</f>
        <v>46085</v>
      </c>
      <c r="F585" s="54" t="s">
        <v>19467</v>
      </c>
      <c r="G585" s="54" t="s">
        <v>17520</v>
      </c>
      <c r="H585" s="56">
        <v>3812532</v>
      </c>
      <c r="I585" s="63">
        <v>0</v>
      </c>
      <c r="J585" s="56">
        <v>305003</v>
      </c>
      <c r="K585" s="65">
        <v>4117535</v>
      </c>
      <c r="L585" s="64" t="s">
        <v>17236</v>
      </c>
      <c r="M585" s="6" t="str">
        <f>IFERROR(VLOOKUP(Table13[[#This Row],[Số hóa đơn]],'Chi tiết tt Mega gửi'!K:L,2,0),"")</f>
        <v/>
      </c>
      <c r="O585" s="32">
        <f>IF(Table13[[#This Row],[Phân loại]]="Tồn đầu kỳ",Table13[[#This Row],[Tổng giá trị]],0)</f>
        <v>0</v>
      </c>
      <c r="P585" s="7">
        <f>IF(Table13[[#This Row],[Số còn phải thu ĐK]]&lt;&gt;0,0,IF(Table13[[#This Row],[Phân loại]]="Bán hàng",Table13[[#This Row],[Tổng giá trị]],-Table13[[#This Row],[Tổng giá trị]]))</f>
        <v>4117535</v>
      </c>
      <c r="Q585" s="32">
        <f t="shared" si="69"/>
        <v>0</v>
      </c>
      <c r="R585" s="7">
        <f>Table13[[#This Row],[Số còn phải thu ĐK]]+Table13[[#This Row],[Giá Trị HD sau CK]]-Table13[[#This Row],[Số tiền đã thu]]</f>
        <v>4117535</v>
      </c>
      <c r="S585" s="6">
        <f>IF(Table13[[#This Row],[Ngày hóa đơn]]&lt;&gt;"",Table13[[#This Row],[Ngày hóa đơn]],IF(Table13[[#This Row],[Ngày hạch toán]]&lt;&gt;"",Table13[[#This Row],[Ngày hạch toán]],""))</f>
        <v>46085</v>
      </c>
      <c r="T585" s="7"/>
      <c r="U585" s="6">
        <f>IF(Table13[[#This Row],[Ngày tính CN]]="","",S585+T585)</f>
        <v>46085</v>
      </c>
      <c r="V585" s="32">
        <f ca="1">IF(Table13[[#This Row],[Hạn thanh toán]]="","",IF((U585-NOW())&lt;0,0,(U585-NOW())))</f>
        <v>0</v>
      </c>
      <c r="W585" s="32"/>
      <c r="X585" s="32">
        <f t="shared" ca="1" si="70"/>
        <v>142.96461631944112</v>
      </c>
      <c r="Y585" s="2" t="str">
        <f t="shared" ca="1" si="71"/>
        <v>Nợ quá hạn hơn 120 ngày có khả năng mất thanh toán</v>
      </c>
      <c r="Z585" s="42">
        <f t="shared" si="72"/>
        <v>46085</v>
      </c>
      <c r="AA585" s="42" t="str">
        <f t="shared" si="73"/>
        <v/>
      </c>
      <c r="AD585" s="2" t="str">
        <f>VLOOKUP($A585,MA_KH!$A:$Q,MA_KH!O$1,0)</f>
        <v>MEGA</v>
      </c>
      <c r="AE585" s="2" t="str">
        <f>VLOOKUP($A585,MA_KH!$A:$Q,MA_KH!P$1,0)</f>
        <v>CÔNG TY TNHH MM MEGA MARKET (VIỆT NAM)</v>
      </c>
      <c r="AG585" s="122" t="str">
        <f>Table13[[#This Row],[Số hóa đơn]]&amp;Table13[[#This Row],[Tổng giá trị]]</f>
        <v>000174644117535</v>
      </c>
    </row>
    <row r="586" spans="1:33" ht="25.5" customHeight="1">
      <c r="A586" s="54" t="s">
        <v>16303</v>
      </c>
      <c r="B586" s="54" t="s">
        <v>102</v>
      </c>
      <c r="C586" s="55">
        <v>46085</v>
      </c>
      <c r="D586" s="54" t="s">
        <v>17521</v>
      </c>
      <c r="E586" s="55">
        <f>IFERROR(VLOOKUP(AG586,Sheet3!B:F,5,0),Table1[[#This Row],[Ngày hạch toán]])</f>
        <v>46085</v>
      </c>
      <c r="F586" s="54" t="s">
        <v>18707</v>
      </c>
      <c r="G586" s="54" t="s">
        <v>17522</v>
      </c>
      <c r="H586" s="56">
        <v>4758400</v>
      </c>
      <c r="I586" s="63">
        <v>0</v>
      </c>
      <c r="J586" s="56">
        <v>380672</v>
      </c>
      <c r="K586" s="65">
        <v>5139072</v>
      </c>
      <c r="L586" s="64" t="s">
        <v>17236</v>
      </c>
      <c r="M586" s="6">
        <f>IFERROR(VLOOKUP(Table13[[#This Row],[Số hóa đơn]],'Chi tiết tt Mega gửi'!K:L,2,0),"")</f>
        <v>46153</v>
      </c>
      <c r="O586" s="32">
        <f>IF(Table13[[#This Row],[Phân loại]]="Tồn đầu kỳ",Table13[[#This Row],[Tổng giá trị]],0)</f>
        <v>0</v>
      </c>
      <c r="P586" s="7">
        <f>IF(Table13[[#This Row],[Số còn phải thu ĐK]]&lt;&gt;0,0,IF(Table13[[#This Row],[Phân loại]]="Bán hàng",Table13[[#This Row],[Tổng giá trị]],-Table13[[#This Row],[Tổng giá trị]]))</f>
        <v>5139072</v>
      </c>
      <c r="Q586" s="32">
        <f t="shared" si="69"/>
        <v>5139072</v>
      </c>
      <c r="R586" s="7">
        <f>Table13[[#This Row],[Số còn phải thu ĐK]]+Table13[[#This Row],[Giá Trị HD sau CK]]-Table13[[#This Row],[Số tiền đã thu]]</f>
        <v>0</v>
      </c>
      <c r="S586" s="6">
        <f>IF(Table13[[#This Row],[Ngày hóa đơn]]&lt;&gt;"",Table13[[#This Row],[Ngày hóa đơn]],IF(Table13[[#This Row],[Ngày hạch toán]]&lt;&gt;"",Table13[[#This Row],[Ngày hạch toán]],""))</f>
        <v>46085</v>
      </c>
      <c r="T586" s="7"/>
      <c r="U586" s="6">
        <f>IF(Table13[[#This Row],[Ngày tính CN]]="","",S586+T586)</f>
        <v>46085</v>
      </c>
      <c r="V586" s="32">
        <f ca="1">IF(Table13[[#This Row],[Hạn thanh toán]]="","",IF((U586-NOW())&lt;0,0,(U586-NOW())))</f>
        <v>0</v>
      </c>
      <c r="W586" s="32"/>
      <c r="X586" s="32" t="str">
        <f t="shared" ca="1" si="70"/>
        <v/>
      </c>
      <c r="Y586" s="2" t="str">
        <f t="shared" si="71"/>
        <v>Đã thanh toán</v>
      </c>
      <c r="Z586" s="42">
        <f t="shared" si="72"/>
        <v>46085</v>
      </c>
      <c r="AA586" s="42">
        <f t="shared" si="73"/>
        <v>46153</v>
      </c>
      <c r="AD586" s="2" t="str">
        <f>VLOOKUP($A586,MA_KH!$A:$Q,MA_KH!O$1,0)</f>
        <v>MEGA</v>
      </c>
      <c r="AE586" s="2" t="str">
        <f>VLOOKUP($A586,MA_KH!$A:$Q,MA_KH!P$1,0)</f>
        <v>CÔNG TY TNHH MM MEGA MARKET (VIỆT NAM)</v>
      </c>
      <c r="AG586" s="122" t="str">
        <f>Table13[[#This Row],[Số hóa đơn]]&amp;Table13[[#This Row],[Tổng giá trị]]</f>
        <v>000191215139072</v>
      </c>
    </row>
    <row r="587" spans="1:33" ht="25.5" customHeight="1">
      <c r="A587" s="54" t="s">
        <v>16299</v>
      </c>
      <c r="B587" s="54" t="s">
        <v>190</v>
      </c>
      <c r="C587" s="55">
        <v>46086</v>
      </c>
      <c r="D587" s="54" t="s">
        <v>17523</v>
      </c>
      <c r="E587" s="55">
        <f>IFERROR(VLOOKUP(AG587,Sheet3!B:F,5,0),Table1[[#This Row],[Ngày hạch toán]])</f>
        <v>46086</v>
      </c>
      <c r="F587" s="54" t="s">
        <v>19468</v>
      </c>
      <c r="G587" s="54" t="s">
        <v>17524</v>
      </c>
      <c r="H587" s="56">
        <v>4804500</v>
      </c>
      <c r="I587" s="63">
        <v>0</v>
      </c>
      <c r="J587" s="56">
        <v>384360</v>
      </c>
      <c r="K587" s="65">
        <v>5188860</v>
      </c>
      <c r="L587" s="64" t="s">
        <v>17236</v>
      </c>
      <c r="M587" s="6">
        <f>IFERROR(VLOOKUP(Table13[[#This Row],[Số hóa đơn]],'Chi tiết tt Mega gửi'!K:L,2,0),"")</f>
        <v>46122</v>
      </c>
      <c r="O587" s="32">
        <f>IF(Table13[[#This Row],[Phân loại]]="Tồn đầu kỳ",Table13[[#This Row],[Tổng giá trị]],0)</f>
        <v>0</v>
      </c>
      <c r="P587" s="7">
        <f>IF(Table13[[#This Row],[Số còn phải thu ĐK]]&lt;&gt;0,0,IF(Table13[[#This Row],[Phân loại]]="Bán hàng",Table13[[#This Row],[Tổng giá trị]],-Table13[[#This Row],[Tổng giá trị]]))</f>
        <v>5188860</v>
      </c>
      <c r="Q587" s="32">
        <f t="shared" si="69"/>
        <v>5188860</v>
      </c>
      <c r="R587" s="7">
        <f>Table13[[#This Row],[Số còn phải thu ĐK]]+Table13[[#This Row],[Giá Trị HD sau CK]]-Table13[[#This Row],[Số tiền đã thu]]</f>
        <v>0</v>
      </c>
      <c r="S587" s="6">
        <f>IF(Table13[[#This Row],[Ngày hóa đơn]]&lt;&gt;"",Table13[[#This Row],[Ngày hóa đơn]],IF(Table13[[#This Row],[Ngày hạch toán]]&lt;&gt;"",Table13[[#This Row],[Ngày hạch toán]],""))</f>
        <v>46086</v>
      </c>
      <c r="T587" s="7"/>
      <c r="U587" s="6">
        <f>IF(Table13[[#This Row],[Ngày tính CN]]="","",S587+T587)</f>
        <v>46086</v>
      </c>
      <c r="V587" s="32">
        <f ca="1">IF(Table13[[#This Row],[Hạn thanh toán]]="","",IF((U587-NOW())&lt;0,0,(U587-NOW())))</f>
        <v>0</v>
      </c>
      <c r="W587" s="32"/>
      <c r="X587" s="32" t="str">
        <f t="shared" ca="1" si="70"/>
        <v/>
      </c>
      <c r="Y587" s="2" t="str">
        <f t="shared" si="71"/>
        <v>Đã thanh toán</v>
      </c>
      <c r="Z587" s="42">
        <f t="shared" si="72"/>
        <v>46086</v>
      </c>
      <c r="AA587" s="42">
        <f t="shared" si="73"/>
        <v>46122</v>
      </c>
      <c r="AD587" s="2" t="str">
        <f>VLOOKUP($A587,MA_KH!$A:$Q,MA_KH!O$1,0)</f>
        <v>MEGA</v>
      </c>
      <c r="AE587" s="2" t="str">
        <f>VLOOKUP($A587,MA_KH!$A:$Q,MA_KH!P$1,0)</f>
        <v>CÔNG TY TNHH MM MEGA MARKET (VIỆT NAM)</v>
      </c>
      <c r="AG587" s="122" t="str">
        <f>Table13[[#This Row],[Số hóa đơn]]&amp;Table13[[#This Row],[Tổng giá trị]]</f>
        <v>000171925188860</v>
      </c>
    </row>
    <row r="588" spans="1:33" ht="25.5" customHeight="1">
      <c r="A588" s="54" t="s">
        <v>16289</v>
      </c>
      <c r="B588" s="54" t="s">
        <v>296</v>
      </c>
      <c r="C588" s="55">
        <v>46086</v>
      </c>
      <c r="D588" s="54" t="s">
        <v>17525</v>
      </c>
      <c r="E588" s="55">
        <f>IFERROR(VLOOKUP(AG588,Sheet3!B:F,5,0),Table1[[#This Row],[Ngày hạch toán]])</f>
        <v>46086</v>
      </c>
      <c r="F588" s="54" t="s">
        <v>19469</v>
      </c>
      <c r="G588" s="54" t="s">
        <v>17526</v>
      </c>
      <c r="H588" s="56">
        <v>4113630</v>
      </c>
      <c r="I588" s="63">
        <v>0</v>
      </c>
      <c r="J588" s="56">
        <v>329090</v>
      </c>
      <c r="K588" s="65">
        <v>4442720</v>
      </c>
      <c r="L588" s="64" t="s">
        <v>17236</v>
      </c>
      <c r="M588" s="6">
        <f>IFERROR(VLOOKUP(Table13[[#This Row],[Số hóa đơn]],'Chi tiết tt Mega gửi'!K:L,2,0),"")</f>
        <v>46122</v>
      </c>
      <c r="O588" s="32">
        <f>IF(Table13[[#This Row],[Phân loại]]="Tồn đầu kỳ",Table13[[#This Row],[Tổng giá trị]],0)</f>
        <v>0</v>
      </c>
      <c r="P588" s="7">
        <f>IF(Table13[[#This Row],[Số còn phải thu ĐK]]&lt;&gt;0,0,IF(Table13[[#This Row],[Phân loại]]="Bán hàng",Table13[[#This Row],[Tổng giá trị]],-Table13[[#This Row],[Tổng giá trị]]))</f>
        <v>4442720</v>
      </c>
      <c r="Q588" s="32">
        <f t="shared" si="69"/>
        <v>4442720</v>
      </c>
      <c r="R588" s="7">
        <f>Table13[[#This Row],[Số còn phải thu ĐK]]+Table13[[#This Row],[Giá Trị HD sau CK]]-Table13[[#This Row],[Số tiền đã thu]]</f>
        <v>0</v>
      </c>
      <c r="S588" s="6">
        <f>IF(Table13[[#This Row],[Ngày hóa đơn]]&lt;&gt;"",Table13[[#This Row],[Ngày hóa đơn]],IF(Table13[[#This Row],[Ngày hạch toán]]&lt;&gt;"",Table13[[#This Row],[Ngày hạch toán]],""))</f>
        <v>46086</v>
      </c>
      <c r="T588" s="7"/>
      <c r="U588" s="6">
        <f>IF(Table13[[#This Row],[Ngày tính CN]]="","",S588+T588)</f>
        <v>46086</v>
      </c>
      <c r="V588" s="32">
        <f ca="1">IF(Table13[[#This Row],[Hạn thanh toán]]="","",IF((U588-NOW())&lt;0,0,(U588-NOW())))</f>
        <v>0</v>
      </c>
      <c r="W588" s="32"/>
      <c r="X588" s="32" t="str">
        <f t="shared" ca="1" si="70"/>
        <v/>
      </c>
      <c r="Y588" s="2" t="str">
        <f t="shared" si="71"/>
        <v>Đã thanh toán</v>
      </c>
      <c r="Z588" s="42">
        <f t="shared" si="72"/>
        <v>46086</v>
      </c>
      <c r="AA588" s="42">
        <f t="shared" si="73"/>
        <v>46122</v>
      </c>
      <c r="AD588" s="2" t="str">
        <f>VLOOKUP($A588,MA_KH!$A:$Q,MA_KH!O$1,0)</f>
        <v>MEGA</v>
      </c>
      <c r="AE588" s="2" t="str">
        <f>VLOOKUP($A588,MA_KH!$A:$Q,MA_KH!P$1,0)</f>
        <v>CÔNG TY TNHH MM MEGA MARKET (VIỆT NAM)</v>
      </c>
      <c r="AG588" s="122" t="str">
        <f>Table13[[#This Row],[Số hóa đơn]]&amp;Table13[[#This Row],[Tổng giá trị]]</f>
        <v>000171944442720</v>
      </c>
    </row>
    <row r="589" spans="1:33" ht="25.5" customHeight="1">
      <c r="A589" s="54" t="s">
        <v>16289</v>
      </c>
      <c r="B589" s="54" t="s">
        <v>296</v>
      </c>
      <c r="C589" s="55">
        <v>46086</v>
      </c>
      <c r="D589" s="54" t="s">
        <v>17527</v>
      </c>
      <c r="E589" s="55">
        <f>IFERROR(VLOOKUP(AG589,Sheet3!B:F,5,0),Table1[[#This Row],[Ngày hạch toán]])</f>
        <v>46086</v>
      </c>
      <c r="F589" s="54" t="s">
        <v>19470</v>
      </c>
      <c r="G589" s="54" t="s">
        <v>17528</v>
      </c>
      <c r="H589" s="56">
        <v>2099000</v>
      </c>
      <c r="I589" s="63">
        <v>0</v>
      </c>
      <c r="J589" s="56">
        <v>167920</v>
      </c>
      <c r="K589" s="65">
        <v>2266920</v>
      </c>
      <c r="L589" s="64" t="s">
        <v>17236</v>
      </c>
      <c r="M589" s="6">
        <f>IFERROR(VLOOKUP(Table13[[#This Row],[Số hóa đơn]],'Chi tiết tt Mega gửi'!K:L,2,0),"")</f>
        <v>46122</v>
      </c>
      <c r="O589" s="32">
        <f>IF(Table13[[#This Row],[Phân loại]]="Tồn đầu kỳ",Table13[[#This Row],[Tổng giá trị]],0)</f>
        <v>0</v>
      </c>
      <c r="P589" s="7">
        <f>IF(Table13[[#This Row],[Số còn phải thu ĐK]]&lt;&gt;0,0,IF(Table13[[#This Row],[Phân loại]]="Bán hàng",Table13[[#This Row],[Tổng giá trị]],-Table13[[#This Row],[Tổng giá trị]]))</f>
        <v>2266920</v>
      </c>
      <c r="Q589" s="32">
        <f t="shared" si="69"/>
        <v>2266920</v>
      </c>
      <c r="R589" s="7">
        <f>Table13[[#This Row],[Số còn phải thu ĐK]]+Table13[[#This Row],[Giá Trị HD sau CK]]-Table13[[#This Row],[Số tiền đã thu]]</f>
        <v>0</v>
      </c>
      <c r="S589" s="6">
        <f>IF(Table13[[#This Row],[Ngày hóa đơn]]&lt;&gt;"",Table13[[#This Row],[Ngày hóa đơn]],IF(Table13[[#This Row],[Ngày hạch toán]]&lt;&gt;"",Table13[[#This Row],[Ngày hạch toán]],""))</f>
        <v>46086</v>
      </c>
      <c r="T589" s="7"/>
      <c r="U589" s="6">
        <f>IF(Table13[[#This Row],[Ngày tính CN]]="","",S589+T589)</f>
        <v>46086</v>
      </c>
      <c r="V589" s="32">
        <f ca="1">IF(Table13[[#This Row],[Hạn thanh toán]]="","",IF((U589-NOW())&lt;0,0,(U589-NOW())))</f>
        <v>0</v>
      </c>
      <c r="W589" s="32"/>
      <c r="X589" s="32" t="str">
        <f t="shared" ca="1" si="70"/>
        <v/>
      </c>
      <c r="Y589" s="2" t="str">
        <f t="shared" si="71"/>
        <v>Đã thanh toán</v>
      </c>
      <c r="Z589" s="42">
        <f t="shared" si="72"/>
        <v>46086</v>
      </c>
      <c r="AA589" s="42">
        <f t="shared" si="73"/>
        <v>46122</v>
      </c>
      <c r="AD589" s="2" t="str">
        <f>VLOOKUP($A589,MA_KH!$A:$Q,MA_KH!O$1,0)</f>
        <v>MEGA</v>
      </c>
      <c r="AE589" s="2" t="str">
        <f>VLOOKUP($A589,MA_KH!$A:$Q,MA_KH!P$1,0)</f>
        <v>CÔNG TY TNHH MM MEGA MARKET (VIỆT NAM)</v>
      </c>
      <c r="AG589" s="122" t="str">
        <f>Table13[[#This Row],[Số hóa đơn]]&amp;Table13[[#This Row],[Tổng giá trị]]</f>
        <v>000171952266920</v>
      </c>
    </row>
    <row r="590" spans="1:33" ht="25.5" customHeight="1">
      <c r="A590" s="54" t="s">
        <v>16291</v>
      </c>
      <c r="B590" s="54" t="s">
        <v>200</v>
      </c>
      <c r="C590" s="55">
        <v>46086</v>
      </c>
      <c r="D590" s="54" t="s">
        <v>17529</v>
      </c>
      <c r="E590" s="55">
        <f>IFERROR(VLOOKUP(AG590,Sheet3!B:F,5,0),Table1[[#This Row],[Ngày hạch toán]])</f>
        <v>46086</v>
      </c>
      <c r="F590" s="54" t="s">
        <v>19471</v>
      </c>
      <c r="G590" s="54" t="s">
        <v>17530</v>
      </c>
      <c r="H590" s="56">
        <v>1746839</v>
      </c>
      <c r="I590" s="63">
        <v>0</v>
      </c>
      <c r="J590" s="56">
        <v>139747</v>
      </c>
      <c r="K590" s="65">
        <v>1886586</v>
      </c>
      <c r="L590" s="64" t="s">
        <v>17236</v>
      </c>
      <c r="M590" s="6">
        <f>IFERROR(VLOOKUP(Table13[[#This Row],[Số hóa đơn]],'Chi tiết tt Mega gửi'!K:L,2,0),"")</f>
        <v>46136</v>
      </c>
      <c r="O590" s="32">
        <f>IF(Table13[[#This Row],[Phân loại]]="Tồn đầu kỳ",Table13[[#This Row],[Tổng giá trị]],0)</f>
        <v>0</v>
      </c>
      <c r="P590" s="7">
        <f>IF(Table13[[#This Row],[Số còn phải thu ĐK]]&lt;&gt;0,0,IF(Table13[[#This Row],[Phân loại]]="Bán hàng",Table13[[#This Row],[Tổng giá trị]],-Table13[[#This Row],[Tổng giá trị]]))</f>
        <v>1886586</v>
      </c>
      <c r="Q590" s="32">
        <f t="shared" si="69"/>
        <v>1886586</v>
      </c>
      <c r="R590" s="7">
        <f>Table13[[#This Row],[Số còn phải thu ĐK]]+Table13[[#This Row],[Giá Trị HD sau CK]]-Table13[[#This Row],[Số tiền đã thu]]</f>
        <v>0</v>
      </c>
      <c r="S590" s="6">
        <f>IF(Table13[[#This Row],[Ngày hóa đơn]]&lt;&gt;"",Table13[[#This Row],[Ngày hóa đơn]],IF(Table13[[#This Row],[Ngày hạch toán]]&lt;&gt;"",Table13[[#This Row],[Ngày hạch toán]],""))</f>
        <v>46086</v>
      </c>
      <c r="T590" s="7"/>
      <c r="U590" s="6">
        <f>IF(Table13[[#This Row],[Ngày tính CN]]="","",S590+T590)</f>
        <v>46086</v>
      </c>
      <c r="V590" s="32">
        <f ca="1">IF(Table13[[#This Row],[Hạn thanh toán]]="","",IF((U590-NOW())&lt;0,0,(U590-NOW())))</f>
        <v>0</v>
      </c>
      <c r="W590" s="32"/>
      <c r="X590" s="32" t="str">
        <f t="shared" ca="1" si="70"/>
        <v/>
      </c>
      <c r="Y590" s="2" t="str">
        <f t="shared" si="71"/>
        <v>Đã thanh toán</v>
      </c>
      <c r="Z590" s="42">
        <f t="shared" si="72"/>
        <v>46086</v>
      </c>
      <c r="AA590" s="42">
        <f t="shared" si="73"/>
        <v>46136</v>
      </c>
      <c r="AD590" s="2" t="str">
        <f>VLOOKUP($A590,MA_KH!$A:$Q,MA_KH!O$1,0)</f>
        <v>MEGA</v>
      </c>
      <c r="AE590" s="2" t="str">
        <f>VLOOKUP($A590,MA_KH!$A:$Q,MA_KH!P$1,0)</f>
        <v>CÔNG TY TNHH MM MEGA MARKET (VIỆT NAM)</v>
      </c>
      <c r="AG590" s="122" t="str">
        <f>Table13[[#This Row],[Số hóa đơn]]&amp;Table13[[#This Row],[Tổng giá trị]]</f>
        <v>000184591886586</v>
      </c>
    </row>
    <row r="591" spans="1:33" ht="25.5" customHeight="1">
      <c r="A591" s="54" t="s">
        <v>16287</v>
      </c>
      <c r="B591" s="54" t="s">
        <v>253</v>
      </c>
      <c r="C591" s="55">
        <v>46086</v>
      </c>
      <c r="D591" s="54" t="s">
        <v>17531</v>
      </c>
      <c r="E591" s="55">
        <f>IFERROR(VLOOKUP(AG591,Sheet3!B:F,5,0),Table1[[#This Row],[Ngày hạch toán]])</f>
        <v>46086</v>
      </c>
      <c r="F591" s="54" t="s">
        <v>19472</v>
      </c>
      <c r="G591" s="54" t="s">
        <v>17532</v>
      </c>
      <c r="H591" s="56">
        <v>2143180</v>
      </c>
      <c r="I591" s="63">
        <v>0</v>
      </c>
      <c r="J591" s="56">
        <v>171454</v>
      </c>
      <c r="K591" s="65">
        <v>2314634</v>
      </c>
      <c r="L591" s="64" t="s">
        <v>17236</v>
      </c>
      <c r="M591" s="6">
        <f>IFERROR(VLOOKUP(Table13[[#This Row],[Số hóa đơn]],'Chi tiết tt Mega gửi'!K:L,2,0),"")</f>
        <v>46136</v>
      </c>
      <c r="O591" s="32">
        <f>IF(Table13[[#This Row],[Phân loại]]="Tồn đầu kỳ",Table13[[#This Row],[Tổng giá trị]],0)</f>
        <v>0</v>
      </c>
      <c r="P591" s="7">
        <f>IF(Table13[[#This Row],[Số còn phải thu ĐK]]&lt;&gt;0,0,IF(Table13[[#This Row],[Phân loại]]="Bán hàng",Table13[[#This Row],[Tổng giá trị]],-Table13[[#This Row],[Tổng giá trị]]))</f>
        <v>2314634</v>
      </c>
      <c r="Q591" s="32">
        <f t="shared" si="69"/>
        <v>2314634</v>
      </c>
      <c r="R591" s="7">
        <f>Table13[[#This Row],[Số còn phải thu ĐK]]+Table13[[#This Row],[Giá Trị HD sau CK]]-Table13[[#This Row],[Số tiền đã thu]]</f>
        <v>0</v>
      </c>
      <c r="S591" s="6">
        <f>IF(Table13[[#This Row],[Ngày hóa đơn]]&lt;&gt;"",Table13[[#This Row],[Ngày hóa đơn]],IF(Table13[[#This Row],[Ngày hạch toán]]&lt;&gt;"",Table13[[#This Row],[Ngày hạch toán]],""))</f>
        <v>46086</v>
      </c>
      <c r="T591" s="7"/>
      <c r="U591" s="6">
        <f>IF(Table13[[#This Row],[Ngày tính CN]]="","",S591+T591)</f>
        <v>46086</v>
      </c>
      <c r="V591" s="32">
        <f ca="1">IF(Table13[[#This Row],[Hạn thanh toán]]="","",IF((U591-NOW())&lt;0,0,(U591-NOW())))</f>
        <v>0</v>
      </c>
      <c r="W591" s="32"/>
      <c r="X591" s="32" t="str">
        <f t="shared" ca="1" si="70"/>
        <v/>
      </c>
      <c r="Y591" s="2" t="str">
        <f t="shared" si="71"/>
        <v>Đã thanh toán</v>
      </c>
      <c r="Z591" s="42">
        <f t="shared" si="72"/>
        <v>46086</v>
      </c>
      <c r="AA591" s="42">
        <f t="shared" si="73"/>
        <v>46136</v>
      </c>
      <c r="AD591" s="2" t="str">
        <f>VLOOKUP($A591,MA_KH!$A:$Q,MA_KH!O$1,0)</f>
        <v>MEGA</v>
      </c>
      <c r="AE591" s="2" t="str">
        <f>VLOOKUP($A591,MA_KH!$A:$Q,MA_KH!P$1,0)</f>
        <v>CÔNG TY TNHH MM MEGA MARKET (VIỆT NAM)</v>
      </c>
      <c r="AG591" s="122" t="str">
        <f>Table13[[#This Row],[Số hóa đơn]]&amp;Table13[[#This Row],[Tổng giá trị]]</f>
        <v>000171972314634</v>
      </c>
    </row>
    <row r="592" spans="1:33" ht="25.5" customHeight="1">
      <c r="A592" s="54" t="s">
        <v>16295</v>
      </c>
      <c r="B592" s="54" t="s">
        <v>198</v>
      </c>
      <c r="C592" s="55">
        <v>46086</v>
      </c>
      <c r="D592" s="54" t="s">
        <v>17533</v>
      </c>
      <c r="E592" s="55">
        <f>IFERROR(VLOOKUP(AG592,Sheet3!B:F,5,0),Table1[[#This Row],[Ngày hạch toán]])</f>
        <v>46086</v>
      </c>
      <c r="F592" s="54" t="s">
        <v>19473</v>
      </c>
      <c r="G592" s="54" t="s">
        <v>17534</v>
      </c>
      <c r="H592" s="56">
        <v>558030</v>
      </c>
      <c r="I592" s="63">
        <v>0</v>
      </c>
      <c r="J592" s="56">
        <v>44642</v>
      </c>
      <c r="K592" s="65">
        <v>602672</v>
      </c>
      <c r="L592" s="64" t="s">
        <v>17236</v>
      </c>
      <c r="M592" s="6">
        <f>IFERROR(VLOOKUP(Table13[[#This Row],[Số hóa đơn]],'Chi tiết tt Mega gửi'!K:L,2,0),"")</f>
        <v>46136</v>
      </c>
      <c r="O592" s="32">
        <f>IF(Table13[[#This Row],[Phân loại]]="Tồn đầu kỳ",Table13[[#This Row],[Tổng giá trị]],0)</f>
        <v>0</v>
      </c>
      <c r="P592" s="7">
        <f>IF(Table13[[#This Row],[Số còn phải thu ĐK]]&lt;&gt;0,0,IF(Table13[[#This Row],[Phân loại]]="Bán hàng",Table13[[#This Row],[Tổng giá trị]],-Table13[[#This Row],[Tổng giá trị]]))</f>
        <v>602672</v>
      </c>
      <c r="Q592" s="32">
        <f t="shared" si="69"/>
        <v>602672</v>
      </c>
      <c r="R592" s="7">
        <f>Table13[[#This Row],[Số còn phải thu ĐK]]+Table13[[#This Row],[Giá Trị HD sau CK]]-Table13[[#This Row],[Số tiền đã thu]]</f>
        <v>0</v>
      </c>
      <c r="S592" s="6">
        <f>IF(Table13[[#This Row],[Ngày hóa đơn]]&lt;&gt;"",Table13[[#This Row],[Ngày hóa đơn]],IF(Table13[[#This Row],[Ngày hạch toán]]&lt;&gt;"",Table13[[#This Row],[Ngày hạch toán]],""))</f>
        <v>46086</v>
      </c>
      <c r="T592" s="7"/>
      <c r="U592" s="6">
        <f>IF(Table13[[#This Row],[Ngày tính CN]]="","",S592+T592)</f>
        <v>46086</v>
      </c>
      <c r="V592" s="32">
        <f ca="1">IF(Table13[[#This Row],[Hạn thanh toán]]="","",IF((U592-NOW())&lt;0,0,(U592-NOW())))</f>
        <v>0</v>
      </c>
      <c r="W592" s="32"/>
      <c r="X592" s="32" t="str">
        <f t="shared" ca="1" si="70"/>
        <v/>
      </c>
      <c r="Y592" s="2" t="str">
        <f t="shared" si="71"/>
        <v>Đã thanh toán</v>
      </c>
      <c r="Z592" s="42">
        <f t="shared" si="72"/>
        <v>46086</v>
      </c>
      <c r="AA592" s="42">
        <f t="shared" si="73"/>
        <v>46136</v>
      </c>
      <c r="AD592" s="2" t="str">
        <f>VLOOKUP($A592,MA_KH!$A:$Q,MA_KH!O$1,0)</f>
        <v>MEGA</v>
      </c>
      <c r="AE592" s="2" t="str">
        <f>VLOOKUP($A592,MA_KH!$A:$Q,MA_KH!P$1,0)</f>
        <v>CÔNG TY TNHH MM MEGA MARKET (VIỆT NAM)</v>
      </c>
      <c r="AG592" s="122" t="str">
        <f>Table13[[#This Row],[Số hóa đơn]]&amp;Table13[[#This Row],[Tổng giá trị]]</f>
        <v>00017198602672</v>
      </c>
    </row>
    <row r="593" spans="1:33" ht="25.5" customHeight="1">
      <c r="A593" s="54" t="s">
        <v>16310</v>
      </c>
      <c r="B593" s="54" t="s">
        <v>196</v>
      </c>
      <c r="C593" s="55">
        <v>46086</v>
      </c>
      <c r="D593" s="54" t="s">
        <v>17535</v>
      </c>
      <c r="E593" s="55">
        <f>IFERROR(VLOOKUP(AG593,Sheet3!B:F,5,0),Table1[[#This Row],[Ngày hạch toán]])</f>
        <v>46086</v>
      </c>
      <c r="F593" s="54" t="s">
        <v>19474</v>
      </c>
      <c r="G593" s="54" t="s">
        <v>17536</v>
      </c>
      <c r="H593" s="56">
        <v>1468620</v>
      </c>
      <c r="I593" s="63">
        <v>0</v>
      </c>
      <c r="J593" s="56">
        <v>117490</v>
      </c>
      <c r="K593" s="65">
        <v>1586110</v>
      </c>
      <c r="L593" s="64" t="s">
        <v>17236</v>
      </c>
      <c r="M593" s="6">
        <f>IFERROR(VLOOKUP(Table13[[#This Row],[Số hóa đơn]],'Chi tiết tt Mega gửi'!K:L,2,0),"")</f>
        <v>46136</v>
      </c>
      <c r="O593" s="32">
        <f>IF(Table13[[#This Row],[Phân loại]]="Tồn đầu kỳ",Table13[[#This Row],[Tổng giá trị]],0)</f>
        <v>0</v>
      </c>
      <c r="P593" s="7">
        <f>IF(Table13[[#This Row],[Số còn phải thu ĐK]]&lt;&gt;0,0,IF(Table13[[#This Row],[Phân loại]]="Bán hàng",Table13[[#This Row],[Tổng giá trị]],-Table13[[#This Row],[Tổng giá trị]]))</f>
        <v>1586110</v>
      </c>
      <c r="Q593" s="32">
        <f t="shared" si="69"/>
        <v>1586110</v>
      </c>
      <c r="R593" s="7">
        <f>Table13[[#This Row],[Số còn phải thu ĐK]]+Table13[[#This Row],[Giá Trị HD sau CK]]-Table13[[#This Row],[Số tiền đã thu]]</f>
        <v>0</v>
      </c>
      <c r="S593" s="6">
        <f>IF(Table13[[#This Row],[Ngày hóa đơn]]&lt;&gt;"",Table13[[#This Row],[Ngày hóa đơn]],IF(Table13[[#This Row],[Ngày hạch toán]]&lt;&gt;"",Table13[[#This Row],[Ngày hạch toán]],""))</f>
        <v>46086</v>
      </c>
      <c r="T593" s="7"/>
      <c r="U593" s="6">
        <f>IF(Table13[[#This Row],[Ngày tính CN]]="","",S593+T593)</f>
        <v>46086</v>
      </c>
      <c r="V593" s="32">
        <f ca="1">IF(Table13[[#This Row],[Hạn thanh toán]]="","",IF((U593-NOW())&lt;0,0,(U593-NOW())))</f>
        <v>0</v>
      </c>
      <c r="W593" s="32"/>
      <c r="X593" s="32" t="str">
        <f t="shared" ca="1" si="70"/>
        <v/>
      </c>
      <c r="Y593" s="2" t="str">
        <f t="shared" si="71"/>
        <v>Đã thanh toán</v>
      </c>
      <c r="Z593" s="42">
        <f t="shared" si="72"/>
        <v>46086</v>
      </c>
      <c r="AA593" s="42">
        <f t="shared" si="73"/>
        <v>46136</v>
      </c>
      <c r="AD593" s="2" t="str">
        <f>VLOOKUP($A593,MA_KH!$A:$Q,MA_KH!O$1,0)</f>
        <v>MEGA</v>
      </c>
      <c r="AE593" s="2" t="str">
        <f>VLOOKUP($A593,MA_KH!$A:$Q,MA_KH!P$1,0)</f>
        <v>CÔNG TY TNHH MM MEGA MARKET (VIỆT NAM)</v>
      </c>
      <c r="AG593" s="122" t="str">
        <f>Table13[[#This Row],[Số hóa đơn]]&amp;Table13[[#This Row],[Tổng giá trị]]</f>
        <v>000171991586110</v>
      </c>
    </row>
    <row r="594" spans="1:33" ht="25.5" customHeight="1">
      <c r="A594" s="54" t="s">
        <v>16291</v>
      </c>
      <c r="B594" s="54" t="s">
        <v>200</v>
      </c>
      <c r="C594" s="55">
        <v>46086</v>
      </c>
      <c r="D594" s="54" t="s">
        <v>17537</v>
      </c>
      <c r="E594" s="55">
        <f>IFERROR(VLOOKUP(AG594,Sheet3!B:F,5,0),Table1[[#This Row],[Ngày hạch toán]])</f>
        <v>46086</v>
      </c>
      <c r="F594" s="54" t="s">
        <v>19475</v>
      </c>
      <c r="G594" s="54" t="s">
        <v>17538</v>
      </c>
      <c r="H594" s="56">
        <v>6126862</v>
      </c>
      <c r="I594" s="63">
        <v>0</v>
      </c>
      <c r="J594" s="56">
        <v>490149</v>
      </c>
      <c r="K594" s="65">
        <v>6617011</v>
      </c>
      <c r="L594" s="64" t="s">
        <v>17236</v>
      </c>
      <c r="M594" s="6">
        <f>IFERROR(VLOOKUP(Table13[[#This Row],[Số hóa đơn]],'Chi tiết tt Mega gửi'!K:L,2,0),"")</f>
        <v>46136</v>
      </c>
      <c r="O594" s="32">
        <f>IF(Table13[[#This Row],[Phân loại]]="Tồn đầu kỳ",Table13[[#This Row],[Tổng giá trị]],0)</f>
        <v>0</v>
      </c>
      <c r="P594" s="7">
        <f>IF(Table13[[#This Row],[Số còn phải thu ĐK]]&lt;&gt;0,0,IF(Table13[[#This Row],[Phân loại]]="Bán hàng",Table13[[#This Row],[Tổng giá trị]],-Table13[[#This Row],[Tổng giá trị]]))</f>
        <v>6617011</v>
      </c>
      <c r="Q594" s="32">
        <f t="shared" si="69"/>
        <v>6617011</v>
      </c>
      <c r="R594" s="7">
        <f>Table13[[#This Row],[Số còn phải thu ĐK]]+Table13[[#This Row],[Giá Trị HD sau CK]]-Table13[[#This Row],[Số tiền đã thu]]</f>
        <v>0</v>
      </c>
      <c r="S594" s="6">
        <f>IF(Table13[[#This Row],[Ngày hóa đơn]]&lt;&gt;"",Table13[[#This Row],[Ngày hóa đơn]],IF(Table13[[#This Row],[Ngày hạch toán]]&lt;&gt;"",Table13[[#This Row],[Ngày hạch toán]],""))</f>
        <v>46086</v>
      </c>
      <c r="T594" s="7"/>
      <c r="U594" s="6">
        <f>IF(Table13[[#This Row],[Ngày tính CN]]="","",S594+T594)</f>
        <v>46086</v>
      </c>
      <c r="V594" s="32">
        <f ca="1">IF(Table13[[#This Row],[Hạn thanh toán]]="","",IF((U594-NOW())&lt;0,0,(U594-NOW())))</f>
        <v>0</v>
      </c>
      <c r="W594" s="32"/>
      <c r="X594" s="32" t="str">
        <f t="shared" ca="1" si="70"/>
        <v/>
      </c>
      <c r="Y594" s="2" t="str">
        <f t="shared" si="71"/>
        <v>Đã thanh toán</v>
      </c>
      <c r="Z594" s="42">
        <f t="shared" si="72"/>
        <v>46086</v>
      </c>
      <c r="AA594" s="42">
        <f t="shared" si="73"/>
        <v>46136</v>
      </c>
      <c r="AD594" s="2" t="str">
        <f>VLOOKUP($A594,MA_KH!$A:$Q,MA_KH!O$1,0)</f>
        <v>MEGA</v>
      </c>
      <c r="AE594" s="2" t="str">
        <f>VLOOKUP($A594,MA_KH!$A:$Q,MA_KH!P$1,0)</f>
        <v>CÔNG TY TNHH MM MEGA MARKET (VIỆT NAM)</v>
      </c>
      <c r="AG594" s="122" t="str">
        <f>Table13[[#This Row],[Số hóa đơn]]&amp;Table13[[#This Row],[Tổng giá trị]]</f>
        <v>000207406617011</v>
      </c>
    </row>
    <row r="595" spans="1:33" ht="25.5" customHeight="1">
      <c r="A595" s="54" t="s">
        <v>16299</v>
      </c>
      <c r="B595" s="54" t="s">
        <v>190</v>
      </c>
      <c r="C595" s="55">
        <v>46087</v>
      </c>
      <c r="D595" s="54" t="s">
        <v>17539</v>
      </c>
      <c r="E595" s="55">
        <f>IFERROR(VLOOKUP(AG595,Sheet3!B:F,5,0),Table1[[#This Row],[Ngày hạch toán]])</f>
        <v>46087</v>
      </c>
      <c r="F595" s="54" t="s">
        <v>19476</v>
      </c>
      <c r="G595" s="54" t="s">
        <v>17540</v>
      </c>
      <c r="H595" s="56">
        <v>3147760</v>
      </c>
      <c r="I595" s="63">
        <v>0</v>
      </c>
      <c r="J595" s="56">
        <v>251821</v>
      </c>
      <c r="K595" s="65">
        <v>3399581</v>
      </c>
      <c r="L595" s="64" t="s">
        <v>17236</v>
      </c>
      <c r="M595" s="6">
        <f>IFERROR(VLOOKUP(Table13[[#This Row],[Số hóa đơn]],'Chi tiết tt Mega gửi'!K:L,2,0),"")</f>
        <v>46122</v>
      </c>
      <c r="O595" s="32">
        <f>IF(Table13[[#This Row],[Phân loại]]="Tồn đầu kỳ",Table13[[#This Row],[Tổng giá trị]],0)</f>
        <v>0</v>
      </c>
      <c r="P595" s="7">
        <f>IF(Table13[[#This Row],[Số còn phải thu ĐK]]&lt;&gt;0,0,IF(Table13[[#This Row],[Phân loại]]="Bán hàng",Table13[[#This Row],[Tổng giá trị]],-Table13[[#This Row],[Tổng giá trị]]))</f>
        <v>3399581</v>
      </c>
      <c r="Q595" s="32">
        <f t="shared" si="69"/>
        <v>3399581</v>
      </c>
      <c r="R595" s="7">
        <f>Table13[[#This Row],[Số còn phải thu ĐK]]+Table13[[#This Row],[Giá Trị HD sau CK]]-Table13[[#This Row],[Số tiền đã thu]]</f>
        <v>0</v>
      </c>
      <c r="S595" s="6">
        <f>IF(Table13[[#This Row],[Ngày hóa đơn]]&lt;&gt;"",Table13[[#This Row],[Ngày hóa đơn]],IF(Table13[[#This Row],[Ngày hạch toán]]&lt;&gt;"",Table13[[#This Row],[Ngày hạch toán]],""))</f>
        <v>46087</v>
      </c>
      <c r="T595" s="7"/>
      <c r="U595" s="6">
        <f>IF(Table13[[#This Row],[Ngày tính CN]]="","",S595+T595)</f>
        <v>46087</v>
      </c>
      <c r="V595" s="32">
        <f ca="1">IF(Table13[[#This Row],[Hạn thanh toán]]="","",IF((U595-NOW())&lt;0,0,(U595-NOW())))</f>
        <v>0</v>
      </c>
      <c r="W595" s="32"/>
      <c r="X595" s="32" t="str">
        <f t="shared" ca="1" si="70"/>
        <v/>
      </c>
      <c r="Y595" s="2" t="str">
        <f t="shared" si="71"/>
        <v>Đã thanh toán</v>
      </c>
      <c r="Z595" s="42">
        <f t="shared" si="72"/>
        <v>46087</v>
      </c>
      <c r="AA595" s="42">
        <f t="shared" si="73"/>
        <v>46122</v>
      </c>
      <c r="AD595" s="2" t="str">
        <f>VLOOKUP($A595,MA_KH!$A:$Q,MA_KH!O$1,0)</f>
        <v>MEGA</v>
      </c>
      <c r="AE595" s="2" t="str">
        <f>VLOOKUP($A595,MA_KH!$A:$Q,MA_KH!P$1,0)</f>
        <v>CÔNG TY TNHH MM MEGA MARKET (VIỆT NAM)</v>
      </c>
      <c r="AG595" s="122" t="str">
        <f>Table13[[#This Row],[Số hóa đơn]]&amp;Table13[[#This Row],[Tổng giá trị]]</f>
        <v>000171933399581</v>
      </c>
    </row>
    <row r="596" spans="1:33" ht="25.5" customHeight="1">
      <c r="A596" s="54" t="s">
        <v>16303</v>
      </c>
      <c r="B596" s="54" t="s">
        <v>102</v>
      </c>
      <c r="C596" s="55">
        <v>46087</v>
      </c>
      <c r="D596" s="54" t="s">
        <v>17541</v>
      </c>
      <c r="E596" s="55">
        <f>IFERROR(VLOOKUP(AG596,Sheet3!B:F,5,0),Table1[[#This Row],[Ngày hạch toán]])</f>
        <v>46087</v>
      </c>
      <c r="F596" s="54" t="s">
        <v>18844</v>
      </c>
      <c r="G596" s="54" t="s">
        <v>17542</v>
      </c>
      <c r="H596" s="56">
        <v>4286360</v>
      </c>
      <c r="I596" s="63">
        <v>0</v>
      </c>
      <c r="J596" s="56">
        <v>342909</v>
      </c>
      <c r="K596" s="65">
        <v>4629269</v>
      </c>
      <c r="L596" s="64" t="s">
        <v>17236</v>
      </c>
      <c r="M596" s="6">
        <f>IFERROR(VLOOKUP(Table13[[#This Row],[Số hóa đơn]],'Chi tiết tt Mega gửi'!K:L,2,0),"")</f>
        <v>46153</v>
      </c>
      <c r="O596" s="32">
        <f>IF(Table13[[#This Row],[Phân loại]]="Tồn đầu kỳ",Table13[[#This Row],[Tổng giá trị]],0)</f>
        <v>0</v>
      </c>
      <c r="P596" s="7">
        <f>IF(Table13[[#This Row],[Số còn phải thu ĐK]]&lt;&gt;0,0,IF(Table13[[#This Row],[Phân loại]]="Bán hàng",Table13[[#This Row],[Tổng giá trị]],-Table13[[#This Row],[Tổng giá trị]]))</f>
        <v>4629269</v>
      </c>
      <c r="Q596" s="32">
        <f t="shared" si="69"/>
        <v>4629269</v>
      </c>
      <c r="R596" s="7">
        <f>Table13[[#This Row],[Số còn phải thu ĐK]]+Table13[[#This Row],[Giá Trị HD sau CK]]-Table13[[#This Row],[Số tiền đã thu]]</f>
        <v>0</v>
      </c>
      <c r="S596" s="6">
        <f>IF(Table13[[#This Row],[Ngày hóa đơn]]&lt;&gt;"",Table13[[#This Row],[Ngày hóa đơn]],IF(Table13[[#This Row],[Ngày hạch toán]]&lt;&gt;"",Table13[[#This Row],[Ngày hạch toán]],""))</f>
        <v>46087</v>
      </c>
      <c r="T596" s="7"/>
      <c r="U596" s="6">
        <f>IF(Table13[[#This Row],[Ngày tính CN]]="","",S596+T596)</f>
        <v>46087</v>
      </c>
      <c r="V596" s="32">
        <f ca="1">IF(Table13[[#This Row],[Hạn thanh toán]]="","",IF((U596-NOW())&lt;0,0,(U596-NOW())))</f>
        <v>0</v>
      </c>
      <c r="W596" s="32"/>
      <c r="X596" s="32" t="str">
        <f t="shared" ca="1" si="70"/>
        <v/>
      </c>
      <c r="Y596" s="2" t="str">
        <f t="shared" si="71"/>
        <v>Đã thanh toán</v>
      </c>
      <c r="Z596" s="42">
        <f t="shared" si="72"/>
        <v>46087</v>
      </c>
      <c r="AA596" s="42">
        <f t="shared" si="73"/>
        <v>46153</v>
      </c>
      <c r="AD596" s="2" t="str">
        <f>VLOOKUP($A596,MA_KH!$A:$Q,MA_KH!O$1,0)</f>
        <v>MEGA</v>
      </c>
      <c r="AE596" s="2" t="str">
        <f>VLOOKUP($A596,MA_KH!$A:$Q,MA_KH!P$1,0)</f>
        <v>CÔNG TY TNHH MM MEGA MARKET (VIỆT NAM)</v>
      </c>
      <c r="AG596" s="122" t="str">
        <f>Table13[[#This Row],[Số hóa đơn]]&amp;Table13[[#This Row],[Tổng giá trị]]</f>
        <v>000191224629269</v>
      </c>
    </row>
    <row r="597" spans="1:33" ht="25.5" customHeight="1">
      <c r="A597" s="54" t="s">
        <v>16303</v>
      </c>
      <c r="B597" s="54" t="s">
        <v>102</v>
      </c>
      <c r="C597" s="55">
        <v>46087</v>
      </c>
      <c r="D597" s="54" t="s">
        <v>17543</v>
      </c>
      <c r="E597" s="55">
        <f>IFERROR(VLOOKUP(AG597,Sheet3!B:F,5,0),Table1[[#This Row],[Ngày hạch toán]])</f>
        <v>46087</v>
      </c>
      <c r="F597" s="54" t="s">
        <v>18847</v>
      </c>
      <c r="G597" s="54" t="s">
        <v>17544</v>
      </c>
      <c r="H597" s="56">
        <v>1049500</v>
      </c>
      <c r="I597" s="63">
        <v>0</v>
      </c>
      <c r="J597" s="56">
        <v>83960</v>
      </c>
      <c r="K597" s="65">
        <v>1133460</v>
      </c>
      <c r="L597" s="64" t="s">
        <v>17236</v>
      </c>
      <c r="M597" s="6">
        <f>IFERROR(VLOOKUP(Table13[[#This Row],[Số hóa đơn]],'Chi tiết tt Mega gửi'!K:L,2,0),"")</f>
        <v>46153</v>
      </c>
      <c r="O597" s="32">
        <f>IF(Table13[[#This Row],[Phân loại]]="Tồn đầu kỳ",Table13[[#This Row],[Tổng giá trị]],0)</f>
        <v>0</v>
      </c>
      <c r="P597" s="7">
        <f>IF(Table13[[#This Row],[Số còn phải thu ĐK]]&lt;&gt;0,0,IF(Table13[[#This Row],[Phân loại]]="Bán hàng",Table13[[#This Row],[Tổng giá trị]],-Table13[[#This Row],[Tổng giá trị]]))</f>
        <v>1133460</v>
      </c>
      <c r="Q597" s="32">
        <f t="shared" si="69"/>
        <v>1133460</v>
      </c>
      <c r="R597" s="7">
        <f>Table13[[#This Row],[Số còn phải thu ĐK]]+Table13[[#This Row],[Giá Trị HD sau CK]]-Table13[[#This Row],[Số tiền đã thu]]</f>
        <v>0</v>
      </c>
      <c r="S597" s="6">
        <f>IF(Table13[[#This Row],[Ngày hóa đơn]]&lt;&gt;"",Table13[[#This Row],[Ngày hóa đơn]],IF(Table13[[#This Row],[Ngày hạch toán]]&lt;&gt;"",Table13[[#This Row],[Ngày hạch toán]],""))</f>
        <v>46087</v>
      </c>
      <c r="T597" s="7"/>
      <c r="U597" s="6">
        <f>IF(Table13[[#This Row],[Ngày tính CN]]="","",S597+T597)</f>
        <v>46087</v>
      </c>
      <c r="V597" s="32">
        <f ca="1">IF(Table13[[#This Row],[Hạn thanh toán]]="","",IF((U597-NOW())&lt;0,0,(U597-NOW())))</f>
        <v>0</v>
      </c>
      <c r="W597" s="32"/>
      <c r="X597" s="32" t="str">
        <f t="shared" ca="1" si="70"/>
        <v/>
      </c>
      <c r="Y597" s="2" t="str">
        <f t="shared" si="71"/>
        <v>Đã thanh toán</v>
      </c>
      <c r="Z597" s="42">
        <f t="shared" si="72"/>
        <v>46087</v>
      </c>
      <c r="AA597" s="42">
        <f t="shared" si="73"/>
        <v>46153</v>
      </c>
      <c r="AD597" s="2" t="str">
        <f>VLOOKUP($A597,MA_KH!$A:$Q,MA_KH!O$1,0)</f>
        <v>MEGA</v>
      </c>
      <c r="AE597" s="2" t="str">
        <f>VLOOKUP($A597,MA_KH!$A:$Q,MA_KH!P$1,0)</f>
        <v>CÔNG TY TNHH MM MEGA MARKET (VIỆT NAM)</v>
      </c>
      <c r="AG597" s="122" t="str">
        <f>Table13[[#This Row],[Số hóa đơn]]&amp;Table13[[#This Row],[Tổng giá trị]]</f>
        <v>000191231133460</v>
      </c>
    </row>
    <row r="598" spans="1:33" ht="25.5" customHeight="1">
      <c r="A598" s="54" t="s">
        <v>16303</v>
      </c>
      <c r="B598" s="54" t="s">
        <v>102</v>
      </c>
      <c r="C598" s="55">
        <v>46087</v>
      </c>
      <c r="D598" s="54" t="s">
        <v>17545</v>
      </c>
      <c r="E598" s="55">
        <f>IFERROR(VLOOKUP(AG598,Sheet3!B:F,5,0),Table1[[#This Row],[Ngày hạch toán]])</f>
        <v>46087</v>
      </c>
      <c r="F598" s="54" t="s">
        <v>18710</v>
      </c>
      <c r="G598" s="54" t="s">
        <v>17546</v>
      </c>
      <c r="H598" s="56">
        <v>1049500</v>
      </c>
      <c r="I598" s="63">
        <v>0</v>
      </c>
      <c r="J598" s="56">
        <v>83960</v>
      </c>
      <c r="K598" s="65">
        <v>1133460</v>
      </c>
      <c r="L598" s="64" t="s">
        <v>17236</v>
      </c>
      <c r="M598" s="6">
        <f>IFERROR(VLOOKUP(Table13[[#This Row],[Số hóa đơn]],'Chi tiết tt Mega gửi'!K:L,2,0),"")</f>
        <v>46153</v>
      </c>
      <c r="O598" s="32">
        <f>IF(Table13[[#This Row],[Phân loại]]="Tồn đầu kỳ",Table13[[#This Row],[Tổng giá trị]],0)</f>
        <v>0</v>
      </c>
      <c r="P598" s="7">
        <f>IF(Table13[[#This Row],[Số còn phải thu ĐK]]&lt;&gt;0,0,IF(Table13[[#This Row],[Phân loại]]="Bán hàng",Table13[[#This Row],[Tổng giá trị]],-Table13[[#This Row],[Tổng giá trị]]))</f>
        <v>1133460</v>
      </c>
      <c r="Q598" s="32">
        <f t="shared" si="69"/>
        <v>1133460</v>
      </c>
      <c r="R598" s="7">
        <f>Table13[[#This Row],[Số còn phải thu ĐK]]+Table13[[#This Row],[Giá Trị HD sau CK]]-Table13[[#This Row],[Số tiền đã thu]]</f>
        <v>0</v>
      </c>
      <c r="S598" s="6">
        <f>IF(Table13[[#This Row],[Ngày hóa đơn]]&lt;&gt;"",Table13[[#This Row],[Ngày hóa đơn]],IF(Table13[[#This Row],[Ngày hạch toán]]&lt;&gt;"",Table13[[#This Row],[Ngày hạch toán]],""))</f>
        <v>46087</v>
      </c>
      <c r="T598" s="7"/>
      <c r="U598" s="6">
        <f>IF(Table13[[#This Row],[Ngày tính CN]]="","",S598+T598)</f>
        <v>46087</v>
      </c>
      <c r="V598" s="32">
        <f ca="1">IF(Table13[[#This Row],[Hạn thanh toán]]="","",IF((U598-NOW())&lt;0,0,(U598-NOW())))</f>
        <v>0</v>
      </c>
      <c r="W598" s="32"/>
      <c r="X598" s="32" t="str">
        <f t="shared" ca="1" si="70"/>
        <v/>
      </c>
      <c r="Y598" s="2" t="str">
        <f t="shared" si="71"/>
        <v>Đã thanh toán</v>
      </c>
      <c r="Z598" s="42">
        <f t="shared" si="72"/>
        <v>46087</v>
      </c>
      <c r="AA598" s="42">
        <f t="shared" si="73"/>
        <v>46153</v>
      </c>
      <c r="AD598" s="2" t="str">
        <f>VLOOKUP($A598,MA_KH!$A:$Q,MA_KH!O$1,0)</f>
        <v>MEGA</v>
      </c>
      <c r="AE598" s="2" t="str">
        <f>VLOOKUP($A598,MA_KH!$A:$Q,MA_KH!P$1,0)</f>
        <v>CÔNG TY TNHH MM MEGA MARKET (VIỆT NAM)</v>
      </c>
      <c r="AG598" s="122" t="str">
        <f>Table13[[#This Row],[Số hóa đơn]]&amp;Table13[[#This Row],[Tổng giá trị]]</f>
        <v>000191241133460</v>
      </c>
    </row>
    <row r="599" spans="1:33" ht="25.5" customHeight="1">
      <c r="A599" s="54" t="s">
        <v>16294</v>
      </c>
      <c r="B599" s="54" t="s">
        <v>259</v>
      </c>
      <c r="C599" s="55">
        <v>46088</v>
      </c>
      <c r="D599" s="54" t="s">
        <v>17547</v>
      </c>
      <c r="E599" s="55">
        <f>IFERROR(VLOOKUP(AG599,Sheet3!B:F,5,0),Table1[[#This Row],[Ngày hạch toán]])</f>
        <v>46088</v>
      </c>
      <c r="F599" s="54" t="s">
        <v>19477</v>
      </c>
      <c r="G599" s="54" t="s">
        <v>17548</v>
      </c>
      <c r="H599" s="56">
        <v>2143180</v>
      </c>
      <c r="I599" s="63">
        <v>0</v>
      </c>
      <c r="J599" s="56">
        <v>171454</v>
      </c>
      <c r="K599" s="65">
        <v>2314634</v>
      </c>
      <c r="L599" s="64" t="s">
        <v>17236</v>
      </c>
      <c r="M599" s="6">
        <f>IFERROR(VLOOKUP(Table13[[#This Row],[Số hóa đơn]],'Chi tiết tt Mega gửi'!K:L,2,0),"")</f>
        <v>46136</v>
      </c>
      <c r="O599" s="32">
        <f>IF(Table13[[#This Row],[Phân loại]]="Tồn đầu kỳ",Table13[[#This Row],[Tổng giá trị]],0)</f>
        <v>0</v>
      </c>
      <c r="P599" s="7">
        <f>IF(Table13[[#This Row],[Số còn phải thu ĐK]]&lt;&gt;0,0,IF(Table13[[#This Row],[Phân loại]]="Bán hàng",Table13[[#This Row],[Tổng giá trị]],-Table13[[#This Row],[Tổng giá trị]]))</f>
        <v>2314634</v>
      </c>
      <c r="Q599" s="32">
        <f t="shared" si="69"/>
        <v>2314634</v>
      </c>
      <c r="R599" s="7">
        <f>Table13[[#This Row],[Số còn phải thu ĐK]]+Table13[[#This Row],[Giá Trị HD sau CK]]-Table13[[#This Row],[Số tiền đã thu]]</f>
        <v>0</v>
      </c>
      <c r="S599" s="6">
        <f>IF(Table13[[#This Row],[Ngày hóa đơn]]&lt;&gt;"",Table13[[#This Row],[Ngày hóa đơn]],IF(Table13[[#This Row],[Ngày hạch toán]]&lt;&gt;"",Table13[[#This Row],[Ngày hạch toán]],""))</f>
        <v>46088</v>
      </c>
      <c r="T599" s="7"/>
      <c r="U599" s="6">
        <f>IF(Table13[[#This Row],[Ngày tính CN]]="","",S599+T599)</f>
        <v>46088</v>
      </c>
      <c r="V599" s="32">
        <f ca="1">IF(Table13[[#This Row],[Hạn thanh toán]]="","",IF((U599-NOW())&lt;0,0,(U599-NOW())))</f>
        <v>0</v>
      </c>
      <c r="W599" s="32"/>
      <c r="X599" s="32" t="str">
        <f t="shared" ca="1" si="70"/>
        <v/>
      </c>
      <c r="Y599" s="2" t="str">
        <f t="shared" si="71"/>
        <v>Đã thanh toán</v>
      </c>
      <c r="Z599" s="42">
        <f t="shared" si="72"/>
        <v>46088</v>
      </c>
      <c r="AA599" s="42">
        <f t="shared" si="73"/>
        <v>46136</v>
      </c>
      <c r="AD599" s="2" t="str">
        <f>VLOOKUP($A599,MA_KH!$A:$Q,MA_KH!O$1,0)</f>
        <v>MEGA</v>
      </c>
      <c r="AE599" s="2" t="str">
        <f>VLOOKUP($A599,MA_KH!$A:$Q,MA_KH!P$1,0)</f>
        <v>CÔNG TY TNHH MM MEGA MARKET (VIỆT NAM)</v>
      </c>
      <c r="AG599" s="122" t="str">
        <f>Table13[[#This Row],[Số hóa đơn]]&amp;Table13[[#This Row],[Tổng giá trị]]</f>
        <v>000173492314634</v>
      </c>
    </row>
    <row r="600" spans="1:33" ht="25.5" customHeight="1">
      <c r="A600" s="54" t="s">
        <v>16294</v>
      </c>
      <c r="B600" s="54" t="s">
        <v>259</v>
      </c>
      <c r="C600" s="55">
        <v>46088</v>
      </c>
      <c r="D600" s="54" t="s">
        <v>17549</v>
      </c>
      <c r="E600" s="55">
        <f>IFERROR(VLOOKUP(AG600,Sheet3!B:F,5,0),Table1[[#This Row],[Ngày hạch toán]])</f>
        <v>46088</v>
      </c>
      <c r="F600" s="54" t="s">
        <v>19478</v>
      </c>
      <c r="G600" s="54" t="s">
        <v>17550</v>
      </c>
      <c r="H600" s="56">
        <v>1049500</v>
      </c>
      <c r="I600" s="63">
        <v>0</v>
      </c>
      <c r="J600" s="56">
        <v>83960</v>
      </c>
      <c r="K600" s="65">
        <v>1133460</v>
      </c>
      <c r="L600" s="64" t="s">
        <v>17236</v>
      </c>
      <c r="M600" s="6">
        <f>IFERROR(VLOOKUP(Table13[[#This Row],[Số hóa đơn]],'Chi tiết tt Mega gửi'!K:L,2,0),"")</f>
        <v>46136</v>
      </c>
      <c r="O600" s="32">
        <f>IF(Table13[[#This Row],[Phân loại]]="Tồn đầu kỳ",Table13[[#This Row],[Tổng giá trị]],0)</f>
        <v>0</v>
      </c>
      <c r="P600" s="7">
        <f>IF(Table13[[#This Row],[Số còn phải thu ĐK]]&lt;&gt;0,0,IF(Table13[[#This Row],[Phân loại]]="Bán hàng",Table13[[#This Row],[Tổng giá trị]],-Table13[[#This Row],[Tổng giá trị]]))</f>
        <v>1133460</v>
      </c>
      <c r="Q600" s="32">
        <f t="shared" si="69"/>
        <v>1133460</v>
      </c>
      <c r="R600" s="7">
        <f>Table13[[#This Row],[Số còn phải thu ĐK]]+Table13[[#This Row],[Giá Trị HD sau CK]]-Table13[[#This Row],[Số tiền đã thu]]</f>
        <v>0</v>
      </c>
      <c r="S600" s="6">
        <f>IF(Table13[[#This Row],[Ngày hóa đơn]]&lt;&gt;"",Table13[[#This Row],[Ngày hóa đơn]],IF(Table13[[#This Row],[Ngày hạch toán]]&lt;&gt;"",Table13[[#This Row],[Ngày hạch toán]],""))</f>
        <v>46088</v>
      </c>
      <c r="T600" s="7"/>
      <c r="U600" s="6">
        <f>IF(Table13[[#This Row],[Ngày tính CN]]="","",S600+T600)</f>
        <v>46088</v>
      </c>
      <c r="V600" s="32">
        <f ca="1">IF(Table13[[#This Row],[Hạn thanh toán]]="","",IF((U600-NOW())&lt;0,0,(U600-NOW())))</f>
        <v>0</v>
      </c>
      <c r="W600" s="32"/>
      <c r="X600" s="32" t="str">
        <f t="shared" ca="1" si="70"/>
        <v/>
      </c>
      <c r="Y600" s="2" t="str">
        <f t="shared" si="71"/>
        <v>Đã thanh toán</v>
      </c>
      <c r="Z600" s="42">
        <f t="shared" si="72"/>
        <v>46088</v>
      </c>
      <c r="AA600" s="42">
        <f t="shared" si="73"/>
        <v>46136</v>
      </c>
      <c r="AD600" s="2" t="str">
        <f>VLOOKUP($A600,MA_KH!$A:$Q,MA_KH!O$1,0)</f>
        <v>MEGA</v>
      </c>
      <c r="AE600" s="2" t="str">
        <f>VLOOKUP($A600,MA_KH!$A:$Q,MA_KH!P$1,0)</f>
        <v>CÔNG TY TNHH MM MEGA MARKET (VIỆT NAM)</v>
      </c>
      <c r="AG600" s="122" t="str">
        <f>Table13[[#This Row],[Số hóa đơn]]&amp;Table13[[#This Row],[Tổng giá trị]]</f>
        <v>000173501133460</v>
      </c>
    </row>
    <row r="601" spans="1:33" ht="25.5" customHeight="1">
      <c r="A601" s="54" t="s">
        <v>16299</v>
      </c>
      <c r="B601" s="54" t="s">
        <v>190</v>
      </c>
      <c r="C601" s="55">
        <v>46088</v>
      </c>
      <c r="D601" s="54" t="s">
        <v>17551</v>
      </c>
      <c r="E601" s="55">
        <f>IFERROR(VLOOKUP(AG601,Sheet3!B:F,5,0),Table1[[#This Row],[Ngày hạch toán]])</f>
        <v>46088</v>
      </c>
      <c r="F601" s="54" t="s">
        <v>19479</v>
      </c>
      <c r="G601" s="54" t="s">
        <v>17552</v>
      </c>
      <c r="H601" s="56">
        <v>6549960</v>
      </c>
      <c r="I601" s="63">
        <v>0</v>
      </c>
      <c r="J601" s="56">
        <v>523997</v>
      </c>
      <c r="K601" s="65">
        <v>7073957</v>
      </c>
      <c r="L601" s="64" t="s">
        <v>17236</v>
      </c>
      <c r="M601" s="6">
        <f>IFERROR(VLOOKUP(Table13[[#This Row],[Số hóa đơn]],'Chi tiết tt Mega gửi'!K:L,2,0),"")</f>
        <v>46136</v>
      </c>
      <c r="O601" s="32">
        <f>IF(Table13[[#This Row],[Phân loại]]="Tồn đầu kỳ",Table13[[#This Row],[Tổng giá trị]],0)</f>
        <v>0</v>
      </c>
      <c r="P601" s="7">
        <f>IF(Table13[[#This Row],[Số còn phải thu ĐK]]&lt;&gt;0,0,IF(Table13[[#This Row],[Phân loại]]="Bán hàng",Table13[[#This Row],[Tổng giá trị]],-Table13[[#This Row],[Tổng giá trị]]))</f>
        <v>7073957</v>
      </c>
      <c r="Q601" s="32">
        <f t="shared" si="69"/>
        <v>7073957</v>
      </c>
      <c r="R601" s="7">
        <f>Table13[[#This Row],[Số còn phải thu ĐK]]+Table13[[#This Row],[Giá Trị HD sau CK]]-Table13[[#This Row],[Số tiền đã thu]]</f>
        <v>0</v>
      </c>
      <c r="S601" s="6">
        <f>IF(Table13[[#This Row],[Ngày hóa đơn]]&lt;&gt;"",Table13[[#This Row],[Ngày hóa đơn]],IF(Table13[[#This Row],[Ngày hạch toán]]&lt;&gt;"",Table13[[#This Row],[Ngày hạch toán]],""))</f>
        <v>46088</v>
      </c>
      <c r="T601" s="7"/>
      <c r="U601" s="6">
        <f>IF(Table13[[#This Row],[Ngày tính CN]]="","",S601+T601)</f>
        <v>46088</v>
      </c>
      <c r="V601" s="32">
        <f ca="1">IF(Table13[[#This Row],[Hạn thanh toán]]="","",IF((U601-NOW())&lt;0,0,(U601-NOW())))</f>
        <v>0</v>
      </c>
      <c r="W601" s="32"/>
      <c r="X601" s="32" t="str">
        <f t="shared" ca="1" si="70"/>
        <v/>
      </c>
      <c r="Y601" s="2" t="str">
        <f t="shared" si="71"/>
        <v>Đã thanh toán</v>
      </c>
      <c r="Z601" s="42">
        <f t="shared" si="72"/>
        <v>46088</v>
      </c>
      <c r="AA601" s="42">
        <f t="shared" si="73"/>
        <v>46136</v>
      </c>
      <c r="AD601" s="2" t="str">
        <f>VLOOKUP($A601,MA_KH!$A:$Q,MA_KH!O$1,0)</f>
        <v>MEGA</v>
      </c>
      <c r="AE601" s="2" t="str">
        <f>VLOOKUP($A601,MA_KH!$A:$Q,MA_KH!P$1,0)</f>
        <v>CÔNG TY TNHH MM MEGA MARKET (VIỆT NAM)</v>
      </c>
      <c r="AG601" s="122" t="str">
        <f>Table13[[#This Row],[Số hóa đơn]]&amp;Table13[[#This Row],[Tổng giá trị]]</f>
        <v>000173517073957</v>
      </c>
    </row>
    <row r="602" spans="1:33" ht="25.5" customHeight="1">
      <c r="A602" s="54" t="s">
        <v>16299</v>
      </c>
      <c r="B602" s="54" t="s">
        <v>190</v>
      </c>
      <c r="C602" s="55">
        <v>46088</v>
      </c>
      <c r="D602" s="54" t="s">
        <v>17553</v>
      </c>
      <c r="E602" s="55">
        <f>IFERROR(VLOOKUP(AG602,Sheet3!B:F,5,0),Table1[[#This Row],[Ngày hạch toán]])</f>
        <v>46088</v>
      </c>
      <c r="F602" s="54" t="s">
        <v>19480</v>
      </c>
      <c r="G602" s="54" t="s">
        <v>17554</v>
      </c>
      <c r="H602" s="56">
        <v>11189860</v>
      </c>
      <c r="I602" s="63">
        <v>0</v>
      </c>
      <c r="J602" s="56">
        <v>895189</v>
      </c>
      <c r="K602" s="65">
        <v>12085049</v>
      </c>
      <c r="L602" s="64" t="s">
        <v>17236</v>
      </c>
      <c r="M602" s="6">
        <f>IFERROR(VLOOKUP(Table13[[#This Row],[Số hóa đơn]],'Chi tiết tt Mega gửi'!K:L,2,0),"")</f>
        <v>46136</v>
      </c>
      <c r="O602" s="32">
        <f>IF(Table13[[#This Row],[Phân loại]]="Tồn đầu kỳ",Table13[[#This Row],[Tổng giá trị]],0)</f>
        <v>0</v>
      </c>
      <c r="P602" s="7">
        <f>IF(Table13[[#This Row],[Số còn phải thu ĐK]]&lt;&gt;0,0,IF(Table13[[#This Row],[Phân loại]]="Bán hàng",Table13[[#This Row],[Tổng giá trị]],-Table13[[#This Row],[Tổng giá trị]]))</f>
        <v>12085049</v>
      </c>
      <c r="Q602" s="32">
        <f t="shared" si="69"/>
        <v>12085049</v>
      </c>
      <c r="R602" s="7">
        <f>Table13[[#This Row],[Số còn phải thu ĐK]]+Table13[[#This Row],[Giá Trị HD sau CK]]-Table13[[#This Row],[Số tiền đã thu]]</f>
        <v>0</v>
      </c>
      <c r="S602" s="6">
        <f>IF(Table13[[#This Row],[Ngày hóa đơn]]&lt;&gt;"",Table13[[#This Row],[Ngày hóa đơn]],IF(Table13[[#This Row],[Ngày hạch toán]]&lt;&gt;"",Table13[[#This Row],[Ngày hạch toán]],""))</f>
        <v>46088</v>
      </c>
      <c r="T602" s="7"/>
      <c r="U602" s="6">
        <f>IF(Table13[[#This Row],[Ngày tính CN]]="","",S602+T602)</f>
        <v>46088</v>
      </c>
      <c r="V602" s="32">
        <f ca="1">IF(Table13[[#This Row],[Hạn thanh toán]]="","",IF((U602-NOW())&lt;0,0,(U602-NOW())))</f>
        <v>0</v>
      </c>
      <c r="W602" s="32"/>
      <c r="X602" s="32" t="str">
        <f t="shared" ca="1" si="70"/>
        <v/>
      </c>
      <c r="Y602" s="2" t="str">
        <f t="shared" si="71"/>
        <v>Đã thanh toán</v>
      </c>
      <c r="Z602" s="42">
        <f t="shared" si="72"/>
        <v>46088</v>
      </c>
      <c r="AA602" s="42">
        <f t="shared" si="73"/>
        <v>46136</v>
      </c>
      <c r="AD602" s="2" t="str">
        <f>VLOOKUP($A602,MA_KH!$A:$Q,MA_KH!O$1,0)</f>
        <v>MEGA</v>
      </c>
      <c r="AE602" s="2" t="str">
        <f>VLOOKUP($A602,MA_KH!$A:$Q,MA_KH!P$1,0)</f>
        <v>CÔNG TY TNHH MM MEGA MARKET (VIỆT NAM)</v>
      </c>
      <c r="AG602" s="122" t="str">
        <f>Table13[[#This Row],[Số hóa đơn]]&amp;Table13[[#This Row],[Tổng giá trị]]</f>
        <v>0001735212085049</v>
      </c>
    </row>
    <row r="603" spans="1:33" ht="25.5" customHeight="1">
      <c r="A603" s="54" t="s">
        <v>16292</v>
      </c>
      <c r="B603" s="54" t="s">
        <v>251</v>
      </c>
      <c r="C603" s="55">
        <v>46090</v>
      </c>
      <c r="D603" s="54" t="s">
        <v>17555</v>
      </c>
      <c r="E603" s="55">
        <f>IFERROR(VLOOKUP(AG603,Sheet3!B:F,5,0),Table1[[#This Row],[Ngày hạch toán]])</f>
        <v>46090</v>
      </c>
      <c r="F603" s="54" t="s">
        <v>19481</v>
      </c>
      <c r="G603" s="54" t="s">
        <v>17556</v>
      </c>
      <c r="H603" s="56">
        <v>1049500</v>
      </c>
      <c r="I603" s="63">
        <v>0</v>
      </c>
      <c r="J603" s="56">
        <v>83960</v>
      </c>
      <c r="K603" s="65">
        <v>1133460</v>
      </c>
      <c r="L603" s="64" t="s">
        <v>17236</v>
      </c>
      <c r="M603" s="6">
        <f>IFERROR(VLOOKUP(Table13[[#This Row],[Số hóa đơn]],'Chi tiết tt Mega gửi'!K:L,2,0),"")</f>
        <v>46136</v>
      </c>
      <c r="O603" s="32">
        <f>IF(Table13[[#This Row],[Phân loại]]="Tồn đầu kỳ",Table13[[#This Row],[Tổng giá trị]],0)</f>
        <v>0</v>
      </c>
      <c r="P603" s="7">
        <f>IF(Table13[[#This Row],[Số còn phải thu ĐK]]&lt;&gt;0,0,IF(Table13[[#This Row],[Phân loại]]="Bán hàng",Table13[[#This Row],[Tổng giá trị]],-Table13[[#This Row],[Tổng giá trị]]))</f>
        <v>1133460</v>
      </c>
      <c r="Q603" s="32">
        <f t="shared" si="69"/>
        <v>1133460</v>
      </c>
      <c r="R603" s="7">
        <f>Table13[[#This Row],[Số còn phải thu ĐK]]+Table13[[#This Row],[Giá Trị HD sau CK]]-Table13[[#This Row],[Số tiền đã thu]]</f>
        <v>0</v>
      </c>
      <c r="S603" s="6">
        <f>IF(Table13[[#This Row],[Ngày hóa đơn]]&lt;&gt;"",Table13[[#This Row],[Ngày hóa đơn]],IF(Table13[[#This Row],[Ngày hạch toán]]&lt;&gt;"",Table13[[#This Row],[Ngày hạch toán]],""))</f>
        <v>46090</v>
      </c>
      <c r="T603" s="7"/>
      <c r="U603" s="6">
        <f>IF(Table13[[#This Row],[Ngày tính CN]]="","",S603+T603)</f>
        <v>46090</v>
      </c>
      <c r="V603" s="32">
        <f ca="1">IF(Table13[[#This Row],[Hạn thanh toán]]="","",IF((U603-NOW())&lt;0,0,(U603-NOW())))</f>
        <v>0</v>
      </c>
      <c r="W603" s="32"/>
      <c r="X603" s="32" t="str">
        <f t="shared" ca="1" si="70"/>
        <v/>
      </c>
      <c r="Y603" s="2" t="str">
        <f t="shared" si="71"/>
        <v>Đã thanh toán</v>
      </c>
      <c r="Z603" s="42">
        <f t="shared" si="72"/>
        <v>46090</v>
      </c>
      <c r="AA603" s="42">
        <f t="shared" si="73"/>
        <v>46136</v>
      </c>
      <c r="AD603" s="2" t="str">
        <f>VLOOKUP($A603,MA_KH!$A:$Q,MA_KH!O$1,0)</f>
        <v>MEGA</v>
      </c>
      <c r="AE603" s="2" t="str">
        <f>VLOOKUP($A603,MA_KH!$A:$Q,MA_KH!P$1,0)</f>
        <v>CÔNG TY TNHH MM MEGA MARKET (VIỆT NAM)</v>
      </c>
      <c r="AG603" s="122" t="str">
        <f>Table13[[#This Row],[Số hóa đơn]]&amp;Table13[[#This Row],[Tổng giá trị]]</f>
        <v>000173481133460</v>
      </c>
    </row>
    <row r="604" spans="1:33" ht="25.5" customHeight="1">
      <c r="A604" s="54" t="s">
        <v>16291</v>
      </c>
      <c r="B604" s="54" t="s">
        <v>200</v>
      </c>
      <c r="C604" s="55">
        <v>46090</v>
      </c>
      <c r="D604" s="54" t="s">
        <v>17557</v>
      </c>
      <c r="E604" s="55">
        <f>IFERROR(VLOOKUP(AG604,Sheet3!B:F,5,0),Table1[[#This Row],[Ngày hạch toán]])</f>
        <v>46090</v>
      </c>
      <c r="F604" s="54" t="s">
        <v>19482</v>
      </c>
      <c r="G604" s="54" t="s">
        <v>17558</v>
      </c>
      <c r="H604" s="56">
        <v>2099000</v>
      </c>
      <c r="I604" s="63">
        <v>0</v>
      </c>
      <c r="J604" s="56">
        <v>167920</v>
      </c>
      <c r="K604" s="65">
        <v>2266920</v>
      </c>
      <c r="L604" s="64" t="s">
        <v>17236</v>
      </c>
      <c r="M604" s="6">
        <f>IFERROR(VLOOKUP(Table13[[#This Row],[Số hóa đơn]],'Chi tiết tt Mega gửi'!K:L,2,0),"")</f>
        <v>46136</v>
      </c>
      <c r="O604" s="32">
        <f>IF(Table13[[#This Row],[Phân loại]]="Tồn đầu kỳ",Table13[[#This Row],[Tổng giá trị]],0)</f>
        <v>0</v>
      </c>
      <c r="P604" s="7">
        <f>IF(Table13[[#This Row],[Số còn phải thu ĐK]]&lt;&gt;0,0,IF(Table13[[#This Row],[Phân loại]]="Bán hàng",Table13[[#This Row],[Tổng giá trị]],-Table13[[#This Row],[Tổng giá trị]]))</f>
        <v>2266920</v>
      </c>
      <c r="Q604" s="32">
        <f t="shared" si="69"/>
        <v>2266920</v>
      </c>
      <c r="R604" s="7">
        <f>Table13[[#This Row],[Số còn phải thu ĐK]]+Table13[[#This Row],[Giá Trị HD sau CK]]-Table13[[#This Row],[Số tiền đã thu]]</f>
        <v>0</v>
      </c>
      <c r="S604" s="6">
        <f>IF(Table13[[#This Row],[Ngày hóa đơn]]&lt;&gt;"",Table13[[#This Row],[Ngày hóa đơn]],IF(Table13[[#This Row],[Ngày hạch toán]]&lt;&gt;"",Table13[[#This Row],[Ngày hạch toán]],""))</f>
        <v>46090</v>
      </c>
      <c r="T604" s="7"/>
      <c r="U604" s="6">
        <f>IF(Table13[[#This Row],[Ngày tính CN]]="","",S604+T604)</f>
        <v>46090</v>
      </c>
      <c r="V604" s="32">
        <f ca="1">IF(Table13[[#This Row],[Hạn thanh toán]]="","",IF((U604-NOW())&lt;0,0,(U604-NOW())))</f>
        <v>0</v>
      </c>
      <c r="W604" s="32"/>
      <c r="X604" s="32" t="str">
        <f t="shared" ca="1" si="70"/>
        <v/>
      </c>
      <c r="Y604" s="2" t="str">
        <f t="shared" si="71"/>
        <v>Đã thanh toán</v>
      </c>
      <c r="Z604" s="42">
        <f t="shared" si="72"/>
        <v>46090</v>
      </c>
      <c r="AA604" s="42">
        <f t="shared" si="73"/>
        <v>46136</v>
      </c>
      <c r="AD604" s="2" t="str">
        <f>VLOOKUP($A604,MA_KH!$A:$Q,MA_KH!O$1,0)</f>
        <v>MEGA</v>
      </c>
      <c r="AE604" s="2" t="str">
        <f>VLOOKUP($A604,MA_KH!$A:$Q,MA_KH!P$1,0)</f>
        <v>CÔNG TY TNHH MM MEGA MARKET (VIỆT NAM)</v>
      </c>
      <c r="AG604" s="122" t="str">
        <f>Table13[[#This Row],[Số hóa đơn]]&amp;Table13[[#This Row],[Tổng giá trị]]</f>
        <v>000184602266920</v>
      </c>
    </row>
    <row r="605" spans="1:33" ht="25.5" customHeight="1">
      <c r="A605" s="54" t="s">
        <v>16291</v>
      </c>
      <c r="B605" s="54" t="s">
        <v>200</v>
      </c>
      <c r="C605" s="55">
        <v>46090</v>
      </c>
      <c r="D605" s="54" t="s">
        <v>17559</v>
      </c>
      <c r="E605" s="55">
        <f>IFERROR(VLOOKUP(AG605,Sheet3!B:F,5,0),Table1[[#This Row],[Ngày hạch toán]])</f>
        <v>46090</v>
      </c>
      <c r="F605" s="54" t="s">
        <v>19483</v>
      </c>
      <c r="G605" s="54" t="s">
        <v>17560</v>
      </c>
      <c r="H605" s="56">
        <v>2464945</v>
      </c>
      <c r="I605" s="63">
        <v>0</v>
      </c>
      <c r="J605" s="56">
        <v>197196</v>
      </c>
      <c r="K605" s="65">
        <v>2662141</v>
      </c>
      <c r="L605" s="64" t="s">
        <v>17236</v>
      </c>
      <c r="M605" s="6">
        <f>IFERROR(VLOOKUP(Table13[[#This Row],[Số hóa đơn]],'Chi tiết tt Mega gửi'!K:L,2,0),"")</f>
        <v>46136</v>
      </c>
      <c r="O605" s="32">
        <f>IF(Table13[[#This Row],[Phân loại]]="Tồn đầu kỳ",Table13[[#This Row],[Tổng giá trị]],0)</f>
        <v>0</v>
      </c>
      <c r="P605" s="7">
        <f>IF(Table13[[#This Row],[Số còn phải thu ĐK]]&lt;&gt;0,0,IF(Table13[[#This Row],[Phân loại]]="Bán hàng",Table13[[#This Row],[Tổng giá trị]],-Table13[[#This Row],[Tổng giá trị]]))</f>
        <v>2662141</v>
      </c>
      <c r="Q605" s="32">
        <f t="shared" si="69"/>
        <v>2662141</v>
      </c>
      <c r="R605" s="7">
        <f>Table13[[#This Row],[Số còn phải thu ĐK]]+Table13[[#This Row],[Giá Trị HD sau CK]]-Table13[[#This Row],[Số tiền đã thu]]</f>
        <v>0</v>
      </c>
      <c r="S605" s="6">
        <f>IF(Table13[[#This Row],[Ngày hóa đơn]]&lt;&gt;"",Table13[[#This Row],[Ngày hóa đơn]],IF(Table13[[#This Row],[Ngày hạch toán]]&lt;&gt;"",Table13[[#This Row],[Ngày hạch toán]],""))</f>
        <v>46090</v>
      </c>
      <c r="T605" s="7"/>
      <c r="U605" s="6">
        <f>IF(Table13[[#This Row],[Ngày tính CN]]="","",S605+T605)</f>
        <v>46090</v>
      </c>
      <c r="V605" s="32">
        <f ca="1">IF(Table13[[#This Row],[Hạn thanh toán]]="","",IF((U605-NOW())&lt;0,0,(U605-NOW())))</f>
        <v>0</v>
      </c>
      <c r="W605" s="32"/>
      <c r="X605" s="32" t="str">
        <f t="shared" ca="1" si="70"/>
        <v/>
      </c>
      <c r="Y605" s="2" t="str">
        <f t="shared" si="71"/>
        <v>Đã thanh toán</v>
      </c>
      <c r="Z605" s="42">
        <f t="shared" si="72"/>
        <v>46090</v>
      </c>
      <c r="AA605" s="42">
        <f t="shared" si="73"/>
        <v>46136</v>
      </c>
      <c r="AD605" s="2" t="str">
        <f>VLOOKUP($A605,MA_KH!$A:$Q,MA_KH!O$1,0)</f>
        <v>MEGA</v>
      </c>
      <c r="AE605" s="2" t="str">
        <f>VLOOKUP($A605,MA_KH!$A:$Q,MA_KH!P$1,0)</f>
        <v>CÔNG TY TNHH MM MEGA MARKET (VIỆT NAM)</v>
      </c>
      <c r="AG605" s="122" t="str">
        <f>Table13[[#This Row],[Số hóa đơn]]&amp;Table13[[#This Row],[Tổng giá trị]]</f>
        <v>000184612662141</v>
      </c>
    </row>
    <row r="606" spans="1:33" ht="25.5" customHeight="1">
      <c r="A606" s="54" t="s">
        <v>16310</v>
      </c>
      <c r="B606" s="54" t="s">
        <v>196</v>
      </c>
      <c r="C606" s="55">
        <v>46090</v>
      </c>
      <c r="D606" s="54" t="s">
        <v>17561</v>
      </c>
      <c r="E606" s="55">
        <f>IFERROR(VLOOKUP(AG606,Sheet3!B:F,5,0),Table1[[#This Row],[Ngày hạch toán]])</f>
        <v>46090</v>
      </c>
      <c r="F606" s="54" t="s">
        <v>19484</v>
      </c>
      <c r="G606" s="54" t="s">
        <v>17562</v>
      </c>
      <c r="H606" s="56">
        <v>2701210</v>
      </c>
      <c r="I606" s="63">
        <v>0</v>
      </c>
      <c r="J606" s="56">
        <v>216097</v>
      </c>
      <c r="K606" s="65">
        <v>2917307</v>
      </c>
      <c r="L606" s="64" t="s">
        <v>17236</v>
      </c>
      <c r="M606" s="6">
        <f>IFERROR(VLOOKUP(Table13[[#This Row],[Số hóa đơn]],'Chi tiết tt Mega gửi'!K:L,2,0),"")</f>
        <v>46136</v>
      </c>
      <c r="O606" s="32">
        <f>IF(Table13[[#This Row],[Phân loại]]="Tồn đầu kỳ",Table13[[#This Row],[Tổng giá trị]],0)</f>
        <v>0</v>
      </c>
      <c r="P606" s="7">
        <f>IF(Table13[[#This Row],[Số còn phải thu ĐK]]&lt;&gt;0,0,IF(Table13[[#This Row],[Phân loại]]="Bán hàng",Table13[[#This Row],[Tổng giá trị]],-Table13[[#This Row],[Tổng giá trị]]))</f>
        <v>2917307</v>
      </c>
      <c r="Q606" s="32">
        <f t="shared" si="69"/>
        <v>2917307</v>
      </c>
      <c r="R606" s="7">
        <f>Table13[[#This Row],[Số còn phải thu ĐK]]+Table13[[#This Row],[Giá Trị HD sau CK]]-Table13[[#This Row],[Số tiền đã thu]]</f>
        <v>0</v>
      </c>
      <c r="S606" s="6">
        <f>IF(Table13[[#This Row],[Ngày hóa đơn]]&lt;&gt;"",Table13[[#This Row],[Ngày hóa đơn]],IF(Table13[[#This Row],[Ngày hạch toán]]&lt;&gt;"",Table13[[#This Row],[Ngày hạch toán]],""))</f>
        <v>46090</v>
      </c>
      <c r="T606" s="7"/>
      <c r="U606" s="6">
        <f>IF(Table13[[#This Row],[Ngày tính CN]]="","",S606+T606)</f>
        <v>46090</v>
      </c>
      <c r="V606" s="32">
        <f ca="1">IF(Table13[[#This Row],[Hạn thanh toán]]="","",IF((U606-NOW())&lt;0,0,(U606-NOW())))</f>
        <v>0</v>
      </c>
      <c r="W606" s="32"/>
      <c r="X606" s="32" t="str">
        <f t="shared" ca="1" si="70"/>
        <v/>
      </c>
      <c r="Y606" s="2" t="str">
        <f t="shared" si="71"/>
        <v>Đã thanh toán</v>
      </c>
      <c r="Z606" s="42">
        <f t="shared" si="72"/>
        <v>46090</v>
      </c>
      <c r="AA606" s="42">
        <f t="shared" si="73"/>
        <v>46136</v>
      </c>
      <c r="AD606" s="2" t="str">
        <f>VLOOKUP($A606,MA_KH!$A:$Q,MA_KH!O$1,0)</f>
        <v>MEGA</v>
      </c>
      <c r="AE606" s="2" t="str">
        <f>VLOOKUP($A606,MA_KH!$A:$Q,MA_KH!P$1,0)</f>
        <v>CÔNG TY TNHH MM MEGA MARKET (VIỆT NAM)</v>
      </c>
      <c r="AG606" s="122" t="str">
        <f>Table13[[#This Row],[Số hóa đơn]]&amp;Table13[[#This Row],[Tổng giá trị]]</f>
        <v>000184622917307</v>
      </c>
    </row>
    <row r="607" spans="1:33" ht="25.5" customHeight="1">
      <c r="A607" s="54" t="s">
        <v>16310</v>
      </c>
      <c r="B607" s="54" t="s">
        <v>196</v>
      </c>
      <c r="C607" s="55">
        <v>46090</v>
      </c>
      <c r="D607" s="54" t="s">
        <v>17563</v>
      </c>
      <c r="E607" s="55">
        <f>IFERROR(VLOOKUP(AG607,Sheet3!B:F,5,0),Table1[[#This Row],[Ngày hạch toán]])</f>
        <v>46090</v>
      </c>
      <c r="F607" s="54" t="s">
        <v>19485</v>
      </c>
      <c r="G607" s="54" t="s">
        <v>17564</v>
      </c>
      <c r="H607" s="56">
        <v>1049500</v>
      </c>
      <c r="I607" s="63">
        <v>0</v>
      </c>
      <c r="J607" s="56">
        <v>83960</v>
      </c>
      <c r="K607" s="65">
        <v>1133460</v>
      </c>
      <c r="L607" s="64" t="s">
        <v>17236</v>
      </c>
      <c r="M607" s="6">
        <f>IFERROR(VLOOKUP(Table13[[#This Row],[Số hóa đơn]],'Chi tiết tt Mega gửi'!K:L,2,0),"")</f>
        <v>46136</v>
      </c>
      <c r="O607" s="32">
        <f>IF(Table13[[#This Row],[Phân loại]]="Tồn đầu kỳ",Table13[[#This Row],[Tổng giá trị]],0)</f>
        <v>0</v>
      </c>
      <c r="P607" s="7">
        <f>IF(Table13[[#This Row],[Số còn phải thu ĐK]]&lt;&gt;0,0,IF(Table13[[#This Row],[Phân loại]]="Bán hàng",Table13[[#This Row],[Tổng giá trị]],-Table13[[#This Row],[Tổng giá trị]]))</f>
        <v>1133460</v>
      </c>
      <c r="Q607" s="32">
        <f t="shared" si="69"/>
        <v>1133460</v>
      </c>
      <c r="R607" s="7">
        <f>Table13[[#This Row],[Số còn phải thu ĐK]]+Table13[[#This Row],[Giá Trị HD sau CK]]-Table13[[#This Row],[Số tiền đã thu]]</f>
        <v>0</v>
      </c>
      <c r="S607" s="6">
        <f>IF(Table13[[#This Row],[Ngày hóa đơn]]&lt;&gt;"",Table13[[#This Row],[Ngày hóa đơn]],IF(Table13[[#This Row],[Ngày hạch toán]]&lt;&gt;"",Table13[[#This Row],[Ngày hạch toán]],""))</f>
        <v>46090</v>
      </c>
      <c r="T607" s="7"/>
      <c r="U607" s="6">
        <f>IF(Table13[[#This Row],[Ngày tính CN]]="","",S607+T607)</f>
        <v>46090</v>
      </c>
      <c r="V607" s="32">
        <f ca="1">IF(Table13[[#This Row],[Hạn thanh toán]]="","",IF((U607-NOW())&lt;0,0,(U607-NOW())))</f>
        <v>0</v>
      </c>
      <c r="W607" s="32"/>
      <c r="X607" s="32" t="str">
        <f t="shared" ca="1" si="70"/>
        <v/>
      </c>
      <c r="Y607" s="2" t="str">
        <f t="shared" si="71"/>
        <v>Đã thanh toán</v>
      </c>
      <c r="Z607" s="42">
        <f t="shared" si="72"/>
        <v>46090</v>
      </c>
      <c r="AA607" s="42">
        <f t="shared" si="73"/>
        <v>46136</v>
      </c>
      <c r="AD607" s="2" t="str">
        <f>VLOOKUP($A607,MA_KH!$A:$Q,MA_KH!O$1,0)</f>
        <v>MEGA</v>
      </c>
      <c r="AE607" s="2" t="str">
        <f>VLOOKUP($A607,MA_KH!$A:$Q,MA_KH!P$1,0)</f>
        <v>CÔNG TY TNHH MM MEGA MARKET (VIỆT NAM)</v>
      </c>
      <c r="AG607" s="122" t="str">
        <f>Table13[[#This Row],[Số hóa đơn]]&amp;Table13[[#This Row],[Tổng giá trị]]</f>
        <v>000184631133460</v>
      </c>
    </row>
    <row r="608" spans="1:33" ht="25.5" customHeight="1">
      <c r="A608" s="54" t="s">
        <v>16299</v>
      </c>
      <c r="B608" s="54" t="s">
        <v>190</v>
      </c>
      <c r="C608" s="55">
        <v>46091</v>
      </c>
      <c r="D608" s="54" t="s">
        <v>17565</v>
      </c>
      <c r="E608" s="55">
        <f>IFERROR(VLOOKUP(AG608,Sheet3!B:F,5,0),Table1[[#This Row],[Ngày hạch toán]])</f>
        <v>46091</v>
      </c>
      <c r="F608" s="54" t="s">
        <v>19486</v>
      </c>
      <c r="G608" s="54" t="s">
        <v>17566</v>
      </c>
      <c r="H608" s="56">
        <v>4405860</v>
      </c>
      <c r="I608" s="63">
        <v>0</v>
      </c>
      <c r="J608" s="56">
        <v>352469</v>
      </c>
      <c r="K608" s="65">
        <v>4758329</v>
      </c>
      <c r="L608" s="64" t="s">
        <v>17236</v>
      </c>
      <c r="M608" s="6">
        <f>IFERROR(VLOOKUP(Table13[[#This Row],[Số hóa đơn]],'Chi tiết tt Mega gửi'!K:L,2,0),"")</f>
        <v>46136</v>
      </c>
      <c r="O608" s="32">
        <f>IF(Table13[[#This Row],[Phân loại]]="Tồn đầu kỳ",Table13[[#This Row],[Tổng giá trị]],0)</f>
        <v>0</v>
      </c>
      <c r="P608" s="7">
        <f>IF(Table13[[#This Row],[Số còn phải thu ĐK]]&lt;&gt;0,0,IF(Table13[[#This Row],[Phân loại]]="Bán hàng",Table13[[#This Row],[Tổng giá trị]],-Table13[[#This Row],[Tổng giá trị]]))</f>
        <v>4758329</v>
      </c>
      <c r="Q608" s="32">
        <f t="shared" si="69"/>
        <v>4758329</v>
      </c>
      <c r="R608" s="7">
        <f>Table13[[#This Row],[Số còn phải thu ĐK]]+Table13[[#This Row],[Giá Trị HD sau CK]]-Table13[[#This Row],[Số tiền đã thu]]</f>
        <v>0</v>
      </c>
      <c r="S608" s="6">
        <f>IF(Table13[[#This Row],[Ngày hóa đơn]]&lt;&gt;"",Table13[[#This Row],[Ngày hóa đơn]],IF(Table13[[#This Row],[Ngày hạch toán]]&lt;&gt;"",Table13[[#This Row],[Ngày hạch toán]],""))</f>
        <v>46091</v>
      </c>
      <c r="T608" s="7"/>
      <c r="U608" s="6">
        <f>IF(Table13[[#This Row],[Ngày tính CN]]="","",S608+T608)</f>
        <v>46091</v>
      </c>
      <c r="V608" s="32">
        <f ca="1">IF(Table13[[#This Row],[Hạn thanh toán]]="","",IF((U608-NOW())&lt;0,0,(U608-NOW())))</f>
        <v>0</v>
      </c>
      <c r="W608" s="32"/>
      <c r="X608" s="32" t="str">
        <f t="shared" ca="1" si="70"/>
        <v/>
      </c>
      <c r="Y608" s="2" t="str">
        <f t="shared" si="71"/>
        <v>Đã thanh toán</v>
      </c>
      <c r="Z608" s="42">
        <f t="shared" si="72"/>
        <v>46091</v>
      </c>
      <c r="AA608" s="42">
        <f t="shared" si="73"/>
        <v>46136</v>
      </c>
      <c r="AD608" s="2" t="str">
        <f>VLOOKUP($A608,MA_KH!$A:$Q,MA_KH!O$1,0)</f>
        <v>MEGA</v>
      </c>
      <c r="AE608" s="2" t="str">
        <f>VLOOKUP($A608,MA_KH!$A:$Q,MA_KH!P$1,0)</f>
        <v>CÔNG TY TNHH MM MEGA MARKET (VIỆT NAM)</v>
      </c>
      <c r="AG608" s="122" t="str">
        <f>Table13[[#This Row],[Số hóa đơn]]&amp;Table13[[#This Row],[Tổng giá trị]]</f>
        <v>000184644758329</v>
      </c>
    </row>
    <row r="609" spans="1:33" ht="25.5" customHeight="1">
      <c r="A609" s="54" t="s">
        <v>16299</v>
      </c>
      <c r="B609" s="54" t="s">
        <v>190</v>
      </c>
      <c r="C609" s="55">
        <v>46091</v>
      </c>
      <c r="D609" s="54" t="s">
        <v>17567</v>
      </c>
      <c r="E609" s="55">
        <f>IFERROR(VLOOKUP(AG609,Sheet3!B:F,5,0),Table1[[#This Row],[Ngày hạch toán]])</f>
        <v>46091</v>
      </c>
      <c r="F609" s="54" t="s">
        <v>19487</v>
      </c>
      <c r="G609" s="54" t="s">
        <v>17568</v>
      </c>
      <c r="H609" s="56">
        <v>4286360</v>
      </c>
      <c r="I609" s="63">
        <v>0</v>
      </c>
      <c r="J609" s="56">
        <v>342909</v>
      </c>
      <c r="K609" s="65">
        <v>4629269</v>
      </c>
      <c r="L609" s="64" t="s">
        <v>17236</v>
      </c>
      <c r="M609" s="6">
        <f>IFERROR(VLOOKUP(Table13[[#This Row],[Số hóa đơn]],'Chi tiết tt Mega gửi'!K:L,2,0),"")</f>
        <v>46136</v>
      </c>
      <c r="O609" s="32">
        <f>IF(Table13[[#This Row],[Phân loại]]="Tồn đầu kỳ",Table13[[#This Row],[Tổng giá trị]],0)</f>
        <v>0</v>
      </c>
      <c r="P609" s="7">
        <f>IF(Table13[[#This Row],[Số còn phải thu ĐK]]&lt;&gt;0,0,IF(Table13[[#This Row],[Phân loại]]="Bán hàng",Table13[[#This Row],[Tổng giá trị]],-Table13[[#This Row],[Tổng giá trị]]))</f>
        <v>4629269</v>
      </c>
      <c r="Q609" s="32">
        <f t="shared" si="69"/>
        <v>4629269</v>
      </c>
      <c r="R609" s="7">
        <f>Table13[[#This Row],[Số còn phải thu ĐK]]+Table13[[#This Row],[Giá Trị HD sau CK]]-Table13[[#This Row],[Số tiền đã thu]]</f>
        <v>0</v>
      </c>
      <c r="S609" s="6">
        <f>IF(Table13[[#This Row],[Ngày hóa đơn]]&lt;&gt;"",Table13[[#This Row],[Ngày hóa đơn]],IF(Table13[[#This Row],[Ngày hạch toán]]&lt;&gt;"",Table13[[#This Row],[Ngày hạch toán]],""))</f>
        <v>46091</v>
      </c>
      <c r="T609" s="7"/>
      <c r="U609" s="6">
        <f>IF(Table13[[#This Row],[Ngày tính CN]]="","",S609+T609)</f>
        <v>46091</v>
      </c>
      <c r="V609" s="32">
        <f ca="1">IF(Table13[[#This Row],[Hạn thanh toán]]="","",IF((U609-NOW())&lt;0,0,(U609-NOW())))</f>
        <v>0</v>
      </c>
      <c r="W609" s="32"/>
      <c r="X609" s="32" t="str">
        <f t="shared" ca="1" si="70"/>
        <v/>
      </c>
      <c r="Y609" s="2" t="str">
        <f t="shared" si="71"/>
        <v>Đã thanh toán</v>
      </c>
      <c r="Z609" s="42">
        <f t="shared" si="72"/>
        <v>46091</v>
      </c>
      <c r="AA609" s="42">
        <f t="shared" si="73"/>
        <v>46136</v>
      </c>
      <c r="AD609" s="2" t="str">
        <f>VLOOKUP($A609,MA_KH!$A:$Q,MA_KH!O$1,0)</f>
        <v>MEGA</v>
      </c>
      <c r="AE609" s="2" t="str">
        <f>VLOOKUP($A609,MA_KH!$A:$Q,MA_KH!P$1,0)</f>
        <v>CÔNG TY TNHH MM MEGA MARKET (VIỆT NAM)</v>
      </c>
      <c r="AG609" s="122" t="str">
        <f>Table13[[#This Row],[Số hóa đơn]]&amp;Table13[[#This Row],[Tổng giá trị]]</f>
        <v>000184654629269</v>
      </c>
    </row>
    <row r="610" spans="1:33" ht="25.5" customHeight="1">
      <c r="A610" s="54" t="s">
        <v>16303</v>
      </c>
      <c r="B610" s="54" t="s">
        <v>102</v>
      </c>
      <c r="C610" s="55">
        <v>46092</v>
      </c>
      <c r="D610" s="54" t="s">
        <v>17569</v>
      </c>
      <c r="E610" s="55">
        <f>IFERROR(VLOOKUP(AG610,Sheet3!B:F,5,0),Table1[[#This Row],[Ngày hạch toán]])</f>
        <v>46092</v>
      </c>
      <c r="F610" s="54" t="s">
        <v>19488</v>
      </c>
      <c r="G610" s="54" t="s">
        <v>17570</v>
      </c>
      <c r="H610" s="56">
        <v>1877500</v>
      </c>
      <c r="I610" s="63">
        <v>0</v>
      </c>
      <c r="J610" s="56">
        <v>150200</v>
      </c>
      <c r="K610" s="65">
        <v>2027700</v>
      </c>
      <c r="L610" s="64" t="s">
        <v>17236</v>
      </c>
      <c r="M610" s="6">
        <f>IFERROR(VLOOKUP(Table13[[#This Row],[Số hóa đơn]],'Chi tiết tt Mega gửi'!K:L,2,0),"")</f>
        <v>46136</v>
      </c>
      <c r="O610" s="32">
        <f>IF(Table13[[#This Row],[Phân loại]]="Tồn đầu kỳ",Table13[[#This Row],[Tổng giá trị]],0)</f>
        <v>0</v>
      </c>
      <c r="P610" s="7">
        <f>IF(Table13[[#This Row],[Số còn phải thu ĐK]]&lt;&gt;0,0,IF(Table13[[#This Row],[Phân loại]]="Bán hàng",Table13[[#This Row],[Tổng giá trị]],-Table13[[#This Row],[Tổng giá trị]]))</f>
        <v>2027700</v>
      </c>
      <c r="Q610" s="32">
        <f t="shared" si="69"/>
        <v>2027700</v>
      </c>
      <c r="R610" s="7">
        <f>Table13[[#This Row],[Số còn phải thu ĐK]]+Table13[[#This Row],[Giá Trị HD sau CK]]-Table13[[#This Row],[Số tiền đã thu]]</f>
        <v>0</v>
      </c>
      <c r="S610" s="6">
        <f>IF(Table13[[#This Row],[Ngày hóa đơn]]&lt;&gt;"",Table13[[#This Row],[Ngày hóa đơn]],IF(Table13[[#This Row],[Ngày hạch toán]]&lt;&gt;"",Table13[[#This Row],[Ngày hạch toán]],""))</f>
        <v>46092</v>
      </c>
      <c r="T610" s="7"/>
      <c r="U610" s="6">
        <f>IF(Table13[[#This Row],[Ngày tính CN]]="","",S610+T610)</f>
        <v>46092</v>
      </c>
      <c r="V610" s="32">
        <f ca="1">IF(Table13[[#This Row],[Hạn thanh toán]]="","",IF((U610-NOW())&lt;0,0,(U610-NOW())))</f>
        <v>0</v>
      </c>
      <c r="W610" s="32"/>
      <c r="X610" s="32" t="str">
        <f t="shared" ca="1" si="70"/>
        <v/>
      </c>
      <c r="Y610" s="2" t="str">
        <f t="shared" si="71"/>
        <v>Đã thanh toán</v>
      </c>
      <c r="Z610" s="42">
        <f t="shared" si="72"/>
        <v>46092</v>
      </c>
      <c r="AA610" s="42">
        <f t="shared" si="73"/>
        <v>46136</v>
      </c>
      <c r="AD610" s="2" t="str">
        <f>VLOOKUP($A610,MA_KH!$A:$Q,MA_KH!O$1,0)</f>
        <v>MEGA</v>
      </c>
      <c r="AE610" s="2" t="str">
        <f>VLOOKUP($A610,MA_KH!$A:$Q,MA_KH!P$1,0)</f>
        <v>CÔNG TY TNHH MM MEGA MARKET (VIỆT NAM)</v>
      </c>
      <c r="AG610" s="122" t="str">
        <f>Table13[[#This Row],[Số hóa đơn]]&amp;Table13[[#This Row],[Tổng giá trị]]</f>
        <v>000192722027700</v>
      </c>
    </row>
    <row r="611" spans="1:33" ht="25.5" customHeight="1">
      <c r="A611" s="54" t="s">
        <v>16299</v>
      </c>
      <c r="B611" s="54" t="s">
        <v>190</v>
      </c>
      <c r="C611" s="55">
        <v>46093</v>
      </c>
      <c r="D611" s="54" t="s">
        <v>17571</v>
      </c>
      <c r="E611" s="55">
        <f>IFERROR(VLOOKUP(AG611,Sheet3!B:F,5,0),Table1[[#This Row],[Ngày hạch toán]])</f>
        <v>46093</v>
      </c>
      <c r="F611" s="54" t="s">
        <v>19489</v>
      </c>
      <c r="G611" s="54" t="s">
        <v>17572</v>
      </c>
      <c r="H611" s="56">
        <v>3569100</v>
      </c>
      <c r="I611" s="63">
        <v>0</v>
      </c>
      <c r="J611" s="56">
        <v>285528</v>
      </c>
      <c r="K611" s="65">
        <v>3854628</v>
      </c>
      <c r="L611" s="64" t="s">
        <v>17236</v>
      </c>
      <c r="M611" s="6">
        <f>IFERROR(VLOOKUP(Table13[[#This Row],[Số hóa đơn]],'Chi tiết tt Mega gửi'!K:L,2,0),"")</f>
        <v>46136</v>
      </c>
      <c r="O611" s="32">
        <f>IF(Table13[[#This Row],[Phân loại]]="Tồn đầu kỳ",Table13[[#This Row],[Tổng giá trị]],0)</f>
        <v>0</v>
      </c>
      <c r="P611" s="7">
        <f>IF(Table13[[#This Row],[Số còn phải thu ĐK]]&lt;&gt;0,0,IF(Table13[[#This Row],[Phân loại]]="Bán hàng",Table13[[#This Row],[Tổng giá trị]],-Table13[[#This Row],[Tổng giá trị]]))</f>
        <v>3854628</v>
      </c>
      <c r="Q611" s="32">
        <f t="shared" si="69"/>
        <v>3854628</v>
      </c>
      <c r="R611" s="7">
        <f>Table13[[#This Row],[Số còn phải thu ĐK]]+Table13[[#This Row],[Giá Trị HD sau CK]]-Table13[[#This Row],[Số tiền đã thu]]</f>
        <v>0</v>
      </c>
      <c r="S611" s="6">
        <f>IF(Table13[[#This Row],[Ngày hóa đơn]]&lt;&gt;"",Table13[[#This Row],[Ngày hóa đơn]],IF(Table13[[#This Row],[Ngày hạch toán]]&lt;&gt;"",Table13[[#This Row],[Ngày hạch toán]],""))</f>
        <v>46093</v>
      </c>
      <c r="T611" s="7"/>
      <c r="U611" s="6">
        <f>IF(Table13[[#This Row],[Ngày tính CN]]="","",S611+T611)</f>
        <v>46093</v>
      </c>
      <c r="V611" s="32">
        <f ca="1">IF(Table13[[#This Row],[Hạn thanh toán]]="","",IF((U611-NOW())&lt;0,0,(U611-NOW())))</f>
        <v>0</v>
      </c>
      <c r="W611" s="32"/>
      <c r="X611" s="32" t="str">
        <f t="shared" ca="1" si="70"/>
        <v/>
      </c>
      <c r="Y611" s="2" t="str">
        <f t="shared" si="71"/>
        <v>Đã thanh toán</v>
      </c>
      <c r="Z611" s="42">
        <f t="shared" si="72"/>
        <v>46093</v>
      </c>
      <c r="AA611" s="42">
        <f t="shared" si="73"/>
        <v>46136</v>
      </c>
      <c r="AD611" s="2" t="str">
        <f>VLOOKUP($A611,MA_KH!$A:$Q,MA_KH!O$1,0)</f>
        <v>MEGA</v>
      </c>
      <c r="AE611" s="2" t="str">
        <f>VLOOKUP($A611,MA_KH!$A:$Q,MA_KH!P$1,0)</f>
        <v>CÔNG TY TNHH MM MEGA MARKET (VIỆT NAM)</v>
      </c>
      <c r="AG611" s="122" t="str">
        <f>Table13[[#This Row],[Số hóa đơn]]&amp;Table13[[#This Row],[Tổng giá trị]]</f>
        <v>000190803854628</v>
      </c>
    </row>
    <row r="612" spans="1:33" ht="25.5" customHeight="1">
      <c r="A612" s="54" t="s">
        <v>16299</v>
      </c>
      <c r="B612" s="54" t="s">
        <v>190</v>
      </c>
      <c r="C612" s="55">
        <v>46093</v>
      </c>
      <c r="D612" s="54" t="s">
        <v>17573</v>
      </c>
      <c r="E612" s="55">
        <f>IFERROR(VLOOKUP(AG612,Sheet3!B:F,5,0),Table1[[#This Row],[Ngày hạch toán]])</f>
        <v>46093</v>
      </c>
      <c r="F612" s="54" t="s">
        <v>19490</v>
      </c>
      <c r="G612" s="54" t="s">
        <v>17574</v>
      </c>
      <c r="H612" s="56">
        <v>9533860</v>
      </c>
      <c r="I612" s="63">
        <v>0</v>
      </c>
      <c r="J612" s="56">
        <v>762709</v>
      </c>
      <c r="K612" s="65">
        <v>10296569</v>
      </c>
      <c r="L612" s="64" t="s">
        <v>17236</v>
      </c>
      <c r="M612" s="6">
        <f>IFERROR(VLOOKUP(Table13[[#This Row],[Số hóa đơn]],'Chi tiết tt Mega gửi'!K:L,2,0),"")</f>
        <v>46136</v>
      </c>
      <c r="O612" s="32">
        <f>IF(Table13[[#This Row],[Phân loại]]="Tồn đầu kỳ",Table13[[#This Row],[Tổng giá trị]],0)</f>
        <v>0</v>
      </c>
      <c r="P612" s="7">
        <f>IF(Table13[[#This Row],[Số còn phải thu ĐK]]&lt;&gt;0,0,IF(Table13[[#This Row],[Phân loại]]="Bán hàng",Table13[[#This Row],[Tổng giá trị]],-Table13[[#This Row],[Tổng giá trị]]))</f>
        <v>10296569</v>
      </c>
      <c r="Q612" s="32">
        <f t="shared" si="69"/>
        <v>10296569</v>
      </c>
      <c r="R612" s="7">
        <f>Table13[[#This Row],[Số còn phải thu ĐK]]+Table13[[#This Row],[Giá Trị HD sau CK]]-Table13[[#This Row],[Số tiền đã thu]]</f>
        <v>0</v>
      </c>
      <c r="S612" s="6">
        <f>IF(Table13[[#This Row],[Ngày hóa đơn]]&lt;&gt;"",Table13[[#This Row],[Ngày hóa đơn]],IF(Table13[[#This Row],[Ngày hạch toán]]&lt;&gt;"",Table13[[#This Row],[Ngày hạch toán]],""))</f>
        <v>46093</v>
      </c>
      <c r="T612" s="7"/>
      <c r="U612" s="6">
        <f>IF(Table13[[#This Row],[Ngày tính CN]]="","",S612+T612)</f>
        <v>46093</v>
      </c>
      <c r="V612" s="32">
        <f ca="1">IF(Table13[[#This Row],[Hạn thanh toán]]="","",IF((U612-NOW())&lt;0,0,(U612-NOW())))</f>
        <v>0</v>
      </c>
      <c r="W612" s="32"/>
      <c r="X612" s="32" t="str">
        <f t="shared" ca="1" si="70"/>
        <v/>
      </c>
      <c r="Y612" s="2" t="str">
        <f t="shared" si="71"/>
        <v>Đã thanh toán</v>
      </c>
      <c r="Z612" s="42">
        <f t="shared" si="72"/>
        <v>46093</v>
      </c>
      <c r="AA612" s="42">
        <f t="shared" si="73"/>
        <v>46136</v>
      </c>
      <c r="AD612" s="2" t="str">
        <f>VLOOKUP($A612,MA_KH!$A:$Q,MA_KH!O$1,0)</f>
        <v>MEGA</v>
      </c>
      <c r="AE612" s="2" t="str">
        <f>VLOOKUP($A612,MA_KH!$A:$Q,MA_KH!P$1,0)</f>
        <v>CÔNG TY TNHH MM MEGA MARKET (VIỆT NAM)</v>
      </c>
      <c r="AG612" s="122" t="str">
        <f>Table13[[#This Row],[Số hóa đơn]]&amp;Table13[[#This Row],[Tổng giá trị]]</f>
        <v>0001908110296569</v>
      </c>
    </row>
    <row r="613" spans="1:33" ht="25.5" customHeight="1">
      <c r="A613" s="54" t="s">
        <v>16299</v>
      </c>
      <c r="B613" s="54" t="s">
        <v>190</v>
      </c>
      <c r="C613" s="55">
        <v>46093</v>
      </c>
      <c r="D613" s="54" t="s">
        <v>17575</v>
      </c>
      <c r="E613" s="55">
        <f>IFERROR(VLOOKUP(AG613,Sheet3!B:F,5,0),Table1[[#This Row],[Ngày hạch toán]])</f>
        <v>46093</v>
      </c>
      <c r="F613" s="54" t="s">
        <v>19491</v>
      </c>
      <c r="G613" s="54" t="s">
        <v>17576</v>
      </c>
      <c r="H613" s="56">
        <v>5874480</v>
      </c>
      <c r="I613" s="63">
        <v>0</v>
      </c>
      <c r="J613" s="56">
        <v>469958</v>
      </c>
      <c r="K613" s="65">
        <v>6344438</v>
      </c>
      <c r="L613" s="64" t="s">
        <v>17236</v>
      </c>
      <c r="M613" s="6">
        <f>IFERROR(VLOOKUP(Table13[[#This Row],[Số hóa đơn]],'Chi tiết tt Mega gửi'!K:L,2,0),"")</f>
        <v>46136</v>
      </c>
      <c r="O613" s="32">
        <f>IF(Table13[[#This Row],[Phân loại]]="Tồn đầu kỳ",Table13[[#This Row],[Tổng giá trị]],0)</f>
        <v>0</v>
      </c>
      <c r="P613" s="7">
        <f>IF(Table13[[#This Row],[Số còn phải thu ĐK]]&lt;&gt;0,0,IF(Table13[[#This Row],[Phân loại]]="Bán hàng",Table13[[#This Row],[Tổng giá trị]],-Table13[[#This Row],[Tổng giá trị]]))</f>
        <v>6344438</v>
      </c>
      <c r="Q613" s="32">
        <f t="shared" si="69"/>
        <v>6344438</v>
      </c>
      <c r="R613" s="7">
        <f>Table13[[#This Row],[Số còn phải thu ĐK]]+Table13[[#This Row],[Giá Trị HD sau CK]]-Table13[[#This Row],[Số tiền đã thu]]</f>
        <v>0</v>
      </c>
      <c r="S613" s="6">
        <f>IF(Table13[[#This Row],[Ngày hóa đơn]]&lt;&gt;"",Table13[[#This Row],[Ngày hóa đơn]],IF(Table13[[#This Row],[Ngày hạch toán]]&lt;&gt;"",Table13[[#This Row],[Ngày hạch toán]],""))</f>
        <v>46093</v>
      </c>
      <c r="T613" s="7"/>
      <c r="U613" s="6">
        <f>IF(Table13[[#This Row],[Ngày tính CN]]="","",S613+T613)</f>
        <v>46093</v>
      </c>
      <c r="V613" s="32">
        <f ca="1">IF(Table13[[#This Row],[Hạn thanh toán]]="","",IF((U613-NOW())&lt;0,0,(U613-NOW())))</f>
        <v>0</v>
      </c>
      <c r="W613" s="32"/>
      <c r="X613" s="32" t="str">
        <f t="shared" ca="1" si="70"/>
        <v/>
      </c>
      <c r="Y613" s="2" t="str">
        <f t="shared" si="71"/>
        <v>Đã thanh toán</v>
      </c>
      <c r="Z613" s="42">
        <f t="shared" si="72"/>
        <v>46093</v>
      </c>
      <c r="AA613" s="42">
        <f t="shared" si="73"/>
        <v>46136</v>
      </c>
      <c r="AD613" s="2" t="str">
        <f>VLOOKUP($A613,MA_KH!$A:$Q,MA_KH!O$1,0)</f>
        <v>MEGA</v>
      </c>
      <c r="AE613" s="2" t="str">
        <f>VLOOKUP($A613,MA_KH!$A:$Q,MA_KH!P$1,0)</f>
        <v>CÔNG TY TNHH MM MEGA MARKET (VIỆT NAM)</v>
      </c>
      <c r="AG613" s="122" t="str">
        <f>Table13[[#This Row],[Số hóa đơn]]&amp;Table13[[#This Row],[Tổng giá trị]]</f>
        <v>000190826344438</v>
      </c>
    </row>
    <row r="614" spans="1:33" ht="25.5" customHeight="1">
      <c r="A614" s="54" t="s">
        <v>16308</v>
      </c>
      <c r="B614" s="54" t="s">
        <v>194</v>
      </c>
      <c r="C614" s="55">
        <v>46093</v>
      </c>
      <c r="D614" s="54" t="s">
        <v>17577</v>
      </c>
      <c r="E614" s="55">
        <f>IFERROR(VLOOKUP(AG614,Sheet3!B:F,5,0),Table1[[#This Row],[Ngày hạch toán]])</f>
        <v>46093</v>
      </c>
      <c r="F614" s="54" t="s">
        <v>19492</v>
      </c>
      <c r="G614" s="54" t="s">
        <v>17578</v>
      </c>
      <c r="H614" s="56">
        <v>7011775</v>
      </c>
      <c r="I614" s="63">
        <v>0</v>
      </c>
      <c r="J614" s="56">
        <v>560942</v>
      </c>
      <c r="K614" s="65">
        <v>7572717</v>
      </c>
      <c r="L614" s="64" t="s">
        <v>17236</v>
      </c>
      <c r="M614" s="6">
        <f>IFERROR(VLOOKUP(Table13[[#This Row],[Số hóa đơn]],'Chi tiết tt Mega gửi'!K:L,2,0),"")</f>
        <v>46136</v>
      </c>
      <c r="O614" s="32">
        <f>IF(Table13[[#This Row],[Phân loại]]="Tồn đầu kỳ",Table13[[#This Row],[Tổng giá trị]],0)</f>
        <v>0</v>
      </c>
      <c r="P614" s="7">
        <f>IF(Table13[[#This Row],[Số còn phải thu ĐK]]&lt;&gt;0,0,IF(Table13[[#This Row],[Phân loại]]="Bán hàng",Table13[[#This Row],[Tổng giá trị]],-Table13[[#This Row],[Tổng giá trị]]))</f>
        <v>7572717</v>
      </c>
      <c r="Q614" s="32">
        <f t="shared" si="69"/>
        <v>7572717</v>
      </c>
      <c r="R614" s="7">
        <f>Table13[[#This Row],[Số còn phải thu ĐK]]+Table13[[#This Row],[Giá Trị HD sau CK]]-Table13[[#This Row],[Số tiền đã thu]]</f>
        <v>0</v>
      </c>
      <c r="S614" s="6">
        <f>IF(Table13[[#This Row],[Ngày hóa đơn]]&lt;&gt;"",Table13[[#This Row],[Ngày hóa đơn]],IF(Table13[[#This Row],[Ngày hạch toán]]&lt;&gt;"",Table13[[#This Row],[Ngày hạch toán]],""))</f>
        <v>46093</v>
      </c>
      <c r="T614" s="7"/>
      <c r="U614" s="6">
        <f>IF(Table13[[#This Row],[Ngày tính CN]]="","",S614+T614)</f>
        <v>46093</v>
      </c>
      <c r="V614" s="32">
        <f ca="1">IF(Table13[[#This Row],[Hạn thanh toán]]="","",IF((U614-NOW())&lt;0,0,(U614-NOW())))</f>
        <v>0</v>
      </c>
      <c r="W614" s="32"/>
      <c r="X614" s="32" t="str">
        <f t="shared" ca="1" si="70"/>
        <v/>
      </c>
      <c r="Y614" s="2" t="str">
        <f t="shared" si="71"/>
        <v>Đã thanh toán</v>
      </c>
      <c r="Z614" s="42">
        <f t="shared" si="72"/>
        <v>46093</v>
      </c>
      <c r="AA614" s="42">
        <f t="shared" si="73"/>
        <v>46136</v>
      </c>
      <c r="AD614" s="2" t="str">
        <f>VLOOKUP($A614,MA_KH!$A:$Q,MA_KH!O$1,0)</f>
        <v>MEGA</v>
      </c>
      <c r="AE614" s="2" t="str">
        <f>VLOOKUP($A614,MA_KH!$A:$Q,MA_KH!P$1,0)</f>
        <v>CÔNG TY TNHH MM MEGA MARKET (VIỆT NAM)</v>
      </c>
      <c r="AG614" s="122" t="str">
        <f>Table13[[#This Row],[Số hóa đơn]]&amp;Table13[[#This Row],[Tổng giá trị]]</f>
        <v>000192527572717</v>
      </c>
    </row>
    <row r="615" spans="1:33" ht="25.5" customHeight="1">
      <c r="A615" s="54" t="s">
        <v>16310</v>
      </c>
      <c r="B615" s="54" t="s">
        <v>196</v>
      </c>
      <c r="C615" s="55">
        <v>46093</v>
      </c>
      <c r="D615" s="54" t="s">
        <v>17579</v>
      </c>
      <c r="E615" s="55">
        <f>IFERROR(VLOOKUP(AG615,Sheet3!B:F,5,0),Table1[[#This Row],[Ngày hạch toán]])</f>
        <v>46093</v>
      </c>
      <c r="F615" s="54" t="s">
        <v>19493</v>
      </c>
      <c r="G615" s="54" t="s">
        <v>17580</v>
      </c>
      <c r="H615" s="56">
        <v>700000</v>
      </c>
      <c r="I615" s="63">
        <v>0</v>
      </c>
      <c r="J615" s="56">
        <v>56000</v>
      </c>
      <c r="K615" s="65">
        <v>756000</v>
      </c>
      <c r="L615" s="64" t="s">
        <v>17236</v>
      </c>
      <c r="M615" s="6">
        <f>IFERROR(VLOOKUP(Table13[[#This Row],[Số hóa đơn]],'Chi tiết tt Mega gửi'!K:L,2,0),"")</f>
        <v>46136</v>
      </c>
      <c r="O615" s="32">
        <f>IF(Table13[[#This Row],[Phân loại]]="Tồn đầu kỳ",Table13[[#This Row],[Tổng giá trị]],0)</f>
        <v>0</v>
      </c>
      <c r="P615" s="7">
        <f>IF(Table13[[#This Row],[Số còn phải thu ĐK]]&lt;&gt;0,0,IF(Table13[[#This Row],[Phân loại]]="Bán hàng",Table13[[#This Row],[Tổng giá trị]],-Table13[[#This Row],[Tổng giá trị]]))</f>
        <v>756000</v>
      </c>
      <c r="Q615" s="32">
        <f t="shared" si="69"/>
        <v>756000</v>
      </c>
      <c r="R615" s="7">
        <f>Table13[[#This Row],[Số còn phải thu ĐK]]+Table13[[#This Row],[Giá Trị HD sau CK]]-Table13[[#This Row],[Số tiền đã thu]]</f>
        <v>0</v>
      </c>
      <c r="S615" s="6">
        <f>IF(Table13[[#This Row],[Ngày hóa đơn]]&lt;&gt;"",Table13[[#This Row],[Ngày hóa đơn]],IF(Table13[[#This Row],[Ngày hạch toán]]&lt;&gt;"",Table13[[#This Row],[Ngày hạch toán]],""))</f>
        <v>46093</v>
      </c>
      <c r="T615" s="7"/>
      <c r="U615" s="6">
        <f>IF(Table13[[#This Row],[Ngày tính CN]]="","",S615+T615)</f>
        <v>46093</v>
      </c>
      <c r="V615" s="32">
        <f ca="1">IF(Table13[[#This Row],[Hạn thanh toán]]="","",IF((U615-NOW())&lt;0,0,(U615-NOW())))</f>
        <v>0</v>
      </c>
      <c r="W615" s="32"/>
      <c r="X615" s="32" t="str">
        <f t="shared" ca="1" si="70"/>
        <v/>
      </c>
      <c r="Y615" s="2" t="str">
        <f t="shared" si="71"/>
        <v>Đã thanh toán</v>
      </c>
      <c r="Z615" s="42">
        <f t="shared" si="72"/>
        <v>46093</v>
      </c>
      <c r="AA615" s="42">
        <f t="shared" si="73"/>
        <v>46136</v>
      </c>
      <c r="AD615" s="2" t="str">
        <f>VLOOKUP($A615,MA_KH!$A:$Q,MA_KH!O$1,0)</f>
        <v>MEGA</v>
      </c>
      <c r="AE615" s="2" t="str">
        <f>VLOOKUP($A615,MA_KH!$A:$Q,MA_KH!P$1,0)</f>
        <v>CÔNG TY TNHH MM MEGA MARKET (VIỆT NAM)</v>
      </c>
      <c r="AG615" s="122" t="str">
        <f>Table13[[#This Row],[Số hóa đơn]]&amp;Table13[[#This Row],[Tổng giá trị]]</f>
        <v>00019253756000</v>
      </c>
    </row>
    <row r="616" spans="1:33" ht="25.5" customHeight="1">
      <c r="A616" s="54" t="s">
        <v>16295</v>
      </c>
      <c r="B616" s="54" t="s">
        <v>198</v>
      </c>
      <c r="C616" s="55">
        <v>46093</v>
      </c>
      <c r="D616" s="54" t="s">
        <v>17581</v>
      </c>
      <c r="E616" s="55">
        <f>IFERROR(VLOOKUP(AG616,Sheet3!B:F,5,0),Table1[[#This Row],[Ngày hạch toán]])</f>
        <v>46093</v>
      </c>
      <c r="F616" s="54" t="s">
        <v>19494</v>
      </c>
      <c r="G616" s="54" t="s">
        <v>17582</v>
      </c>
      <c r="H616" s="56">
        <v>2143180</v>
      </c>
      <c r="I616" s="63">
        <v>0</v>
      </c>
      <c r="J616" s="56">
        <v>171454</v>
      </c>
      <c r="K616" s="65">
        <v>2314634</v>
      </c>
      <c r="L616" s="64" t="s">
        <v>17236</v>
      </c>
      <c r="M616" s="6">
        <f>IFERROR(VLOOKUP(Table13[[#This Row],[Số hóa đơn]],'Chi tiết tt Mega gửi'!K:L,2,0),"")</f>
        <v>46136</v>
      </c>
      <c r="O616" s="32">
        <f>IF(Table13[[#This Row],[Phân loại]]="Tồn đầu kỳ",Table13[[#This Row],[Tổng giá trị]],0)</f>
        <v>0</v>
      </c>
      <c r="P616" s="7">
        <f>IF(Table13[[#This Row],[Số còn phải thu ĐK]]&lt;&gt;0,0,IF(Table13[[#This Row],[Phân loại]]="Bán hàng",Table13[[#This Row],[Tổng giá trị]],-Table13[[#This Row],[Tổng giá trị]]))</f>
        <v>2314634</v>
      </c>
      <c r="Q616" s="32">
        <f t="shared" si="69"/>
        <v>2314634</v>
      </c>
      <c r="R616" s="7">
        <f>Table13[[#This Row],[Số còn phải thu ĐK]]+Table13[[#This Row],[Giá Trị HD sau CK]]-Table13[[#This Row],[Số tiền đã thu]]</f>
        <v>0</v>
      </c>
      <c r="S616" s="6">
        <f>IF(Table13[[#This Row],[Ngày hóa đơn]]&lt;&gt;"",Table13[[#This Row],[Ngày hóa đơn]],IF(Table13[[#This Row],[Ngày hạch toán]]&lt;&gt;"",Table13[[#This Row],[Ngày hạch toán]],""))</f>
        <v>46093</v>
      </c>
      <c r="T616" s="7"/>
      <c r="U616" s="6">
        <f>IF(Table13[[#This Row],[Ngày tính CN]]="","",S616+T616)</f>
        <v>46093</v>
      </c>
      <c r="V616" s="32">
        <f ca="1">IF(Table13[[#This Row],[Hạn thanh toán]]="","",IF((U616-NOW())&lt;0,0,(U616-NOW())))</f>
        <v>0</v>
      </c>
      <c r="W616" s="32"/>
      <c r="X616" s="32" t="str">
        <f t="shared" ca="1" si="70"/>
        <v/>
      </c>
      <c r="Y616" s="2" t="str">
        <f t="shared" si="71"/>
        <v>Đã thanh toán</v>
      </c>
      <c r="Z616" s="42">
        <f t="shared" si="72"/>
        <v>46093</v>
      </c>
      <c r="AA616" s="42">
        <f t="shared" si="73"/>
        <v>46136</v>
      </c>
      <c r="AD616" s="2" t="str">
        <f>VLOOKUP($A616,MA_KH!$A:$Q,MA_KH!O$1,0)</f>
        <v>MEGA</v>
      </c>
      <c r="AE616" s="2" t="str">
        <f>VLOOKUP($A616,MA_KH!$A:$Q,MA_KH!P$1,0)</f>
        <v>CÔNG TY TNHH MM MEGA MARKET (VIỆT NAM)</v>
      </c>
      <c r="AG616" s="122" t="str">
        <f>Table13[[#This Row],[Số hóa đơn]]&amp;Table13[[#This Row],[Tổng giá trị]]</f>
        <v>000192542314634</v>
      </c>
    </row>
    <row r="617" spans="1:33" ht="25.5" customHeight="1">
      <c r="A617" s="54" t="s">
        <v>16291</v>
      </c>
      <c r="B617" s="54" t="s">
        <v>200</v>
      </c>
      <c r="C617" s="55">
        <v>46093</v>
      </c>
      <c r="D617" s="54" t="s">
        <v>17583</v>
      </c>
      <c r="E617" s="55">
        <f>IFERROR(VLOOKUP(AG617,Sheet3!B:F,5,0),Table1[[#This Row],[Ngày hạch toán]])</f>
        <v>46093</v>
      </c>
      <c r="F617" s="54" t="s">
        <v>19495</v>
      </c>
      <c r="G617" s="54" t="s">
        <v>17584</v>
      </c>
      <c r="H617" s="56">
        <v>3260160</v>
      </c>
      <c r="I617" s="63">
        <v>0</v>
      </c>
      <c r="J617" s="56">
        <v>260813</v>
      </c>
      <c r="K617" s="65">
        <v>3520973</v>
      </c>
      <c r="L617" s="64" t="s">
        <v>17236</v>
      </c>
      <c r="M617" s="6">
        <f>IFERROR(VLOOKUP(Table13[[#This Row],[Số hóa đơn]],'Chi tiết tt Mega gửi'!K:L,2,0),"")</f>
        <v>46136</v>
      </c>
      <c r="O617" s="32">
        <f>IF(Table13[[#This Row],[Phân loại]]="Tồn đầu kỳ",Table13[[#This Row],[Tổng giá trị]],0)</f>
        <v>0</v>
      </c>
      <c r="P617" s="7">
        <f>IF(Table13[[#This Row],[Số còn phải thu ĐK]]&lt;&gt;0,0,IF(Table13[[#This Row],[Phân loại]]="Bán hàng",Table13[[#This Row],[Tổng giá trị]],-Table13[[#This Row],[Tổng giá trị]]))</f>
        <v>3520973</v>
      </c>
      <c r="Q617" s="32">
        <f t="shared" si="69"/>
        <v>3520973</v>
      </c>
      <c r="R617" s="7">
        <f>Table13[[#This Row],[Số còn phải thu ĐK]]+Table13[[#This Row],[Giá Trị HD sau CK]]-Table13[[#This Row],[Số tiền đã thu]]</f>
        <v>0</v>
      </c>
      <c r="S617" s="6">
        <f>IF(Table13[[#This Row],[Ngày hóa đơn]]&lt;&gt;"",Table13[[#This Row],[Ngày hóa đơn]],IF(Table13[[#This Row],[Ngày hạch toán]]&lt;&gt;"",Table13[[#This Row],[Ngày hạch toán]],""))</f>
        <v>46093</v>
      </c>
      <c r="T617" s="7"/>
      <c r="U617" s="6">
        <f>IF(Table13[[#This Row],[Ngày tính CN]]="","",S617+T617)</f>
        <v>46093</v>
      </c>
      <c r="V617" s="32">
        <f ca="1">IF(Table13[[#This Row],[Hạn thanh toán]]="","",IF((U617-NOW())&lt;0,0,(U617-NOW())))</f>
        <v>0</v>
      </c>
      <c r="W617" s="32"/>
      <c r="X617" s="32" t="str">
        <f t="shared" ca="1" si="70"/>
        <v/>
      </c>
      <c r="Y617" s="2" t="str">
        <f t="shared" si="71"/>
        <v>Đã thanh toán</v>
      </c>
      <c r="Z617" s="42">
        <f t="shared" si="72"/>
        <v>46093</v>
      </c>
      <c r="AA617" s="42">
        <f t="shared" si="73"/>
        <v>46136</v>
      </c>
      <c r="AD617" s="2" t="str">
        <f>VLOOKUP($A617,MA_KH!$A:$Q,MA_KH!O$1,0)</f>
        <v>MEGA</v>
      </c>
      <c r="AE617" s="2" t="str">
        <f>VLOOKUP($A617,MA_KH!$A:$Q,MA_KH!P$1,0)</f>
        <v>CÔNG TY TNHH MM MEGA MARKET (VIỆT NAM)</v>
      </c>
      <c r="AG617" s="122" t="str">
        <f>Table13[[#This Row],[Số hóa đơn]]&amp;Table13[[#This Row],[Tổng giá trị]]</f>
        <v>000192553520973</v>
      </c>
    </row>
    <row r="618" spans="1:33" ht="25.5" customHeight="1">
      <c r="A618" s="54" t="s">
        <v>16303</v>
      </c>
      <c r="B618" s="54" t="s">
        <v>102</v>
      </c>
      <c r="C618" s="55">
        <v>46093</v>
      </c>
      <c r="D618" s="54" t="s">
        <v>17585</v>
      </c>
      <c r="E618" s="55">
        <f>IFERROR(VLOOKUP(AG618,Sheet3!B:F,5,0),Table1[[#This Row],[Ngày hạch toán]])</f>
        <v>46093</v>
      </c>
      <c r="F618" s="54" t="s">
        <v>19496</v>
      </c>
      <c r="G618" s="54" t="s">
        <v>17586</v>
      </c>
      <c r="H618" s="56">
        <v>1736965</v>
      </c>
      <c r="I618" s="63">
        <v>0</v>
      </c>
      <c r="J618" s="56">
        <v>138957</v>
      </c>
      <c r="K618" s="65">
        <v>1875922</v>
      </c>
      <c r="L618" s="64" t="s">
        <v>17236</v>
      </c>
      <c r="M618" s="6">
        <f>IFERROR(VLOOKUP(Table13[[#This Row],[Số hóa đơn]],'Chi tiết tt Mega gửi'!K:L,2,0),"")</f>
        <v>46136</v>
      </c>
      <c r="O618" s="32">
        <f>IF(Table13[[#This Row],[Phân loại]]="Tồn đầu kỳ",Table13[[#This Row],[Tổng giá trị]],0)</f>
        <v>0</v>
      </c>
      <c r="P618" s="7">
        <f>IF(Table13[[#This Row],[Số còn phải thu ĐK]]&lt;&gt;0,0,IF(Table13[[#This Row],[Phân loại]]="Bán hàng",Table13[[#This Row],[Tổng giá trị]],-Table13[[#This Row],[Tổng giá trị]]))</f>
        <v>1875922</v>
      </c>
      <c r="Q618" s="32">
        <f t="shared" si="69"/>
        <v>1875922</v>
      </c>
      <c r="R618" s="7">
        <f>Table13[[#This Row],[Số còn phải thu ĐK]]+Table13[[#This Row],[Giá Trị HD sau CK]]-Table13[[#This Row],[Số tiền đã thu]]</f>
        <v>0</v>
      </c>
      <c r="S618" s="6">
        <f>IF(Table13[[#This Row],[Ngày hóa đơn]]&lt;&gt;"",Table13[[#This Row],[Ngày hóa đơn]],IF(Table13[[#This Row],[Ngày hạch toán]]&lt;&gt;"",Table13[[#This Row],[Ngày hạch toán]],""))</f>
        <v>46093</v>
      </c>
      <c r="T618" s="7"/>
      <c r="U618" s="6">
        <f>IF(Table13[[#This Row],[Ngày tính CN]]="","",S618+T618)</f>
        <v>46093</v>
      </c>
      <c r="V618" s="32">
        <f ca="1">IF(Table13[[#This Row],[Hạn thanh toán]]="","",IF((U618-NOW())&lt;0,0,(U618-NOW())))</f>
        <v>0</v>
      </c>
      <c r="W618" s="32"/>
      <c r="X618" s="32" t="str">
        <f t="shared" ca="1" si="70"/>
        <v/>
      </c>
      <c r="Y618" s="2" t="str">
        <f t="shared" si="71"/>
        <v>Đã thanh toán</v>
      </c>
      <c r="Z618" s="42">
        <f t="shared" si="72"/>
        <v>46093</v>
      </c>
      <c r="AA618" s="42">
        <f t="shared" si="73"/>
        <v>46136</v>
      </c>
      <c r="AD618" s="2" t="str">
        <f>VLOOKUP($A618,MA_KH!$A:$Q,MA_KH!O$1,0)</f>
        <v>MEGA</v>
      </c>
      <c r="AE618" s="2" t="str">
        <f>VLOOKUP($A618,MA_KH!$A:$Q,MA_KH!P$1,0)</f>
        <v>CÔNG TY TNHH MM MEGA MARKET (VIỆT NAM)</v>
      </c>
      <c r="AG618" s="122" t="str">
        <f>Table13[[#This Row],[Số hóa đơn]]&amp;Table13[[#This Row],[Tổng giá trị]]</f>
        <v>000192711875922</v>
      </c>
    </row>
    <row r="619" spans="1:33" ht="25.5" customHeight="1">
      <c r="A619" s="54" t="s">
        <v>16291</v>
      </c>
      <c r="B619" s="54" t="s">
        <v>200</v>
      </c>
      <c r="C619" s="55">
        <v>46097</v>
      </c>
      <c r="D619" s="54" t="s">
        <v>17587</v>
      </c>
      <c r="E619" s="55">
        <f>IFERROR(VLOOKUP(AG619,Sheet3!B:F,5,0),Table1[[#This Row],[Ngày hạch toán]])</f>
        <v>46097</v>
      </c>
      <c r="F619" s="54" t="s">
        <v>19497</v>
      </c>
      <c r="G619" s="54" t="s">
        <v>17588</v>
      </c>
      <c r="H619" s="56">
        <v>725000</v>
      </c>
      <c r="I619" s="63">
        <v>0</v>
      </c>
      <c r="J619" s="56">
        <v>58000</v>
      </c>
      <c r="K619" s="65">
        <v>783000</v>
      </c>
      <c r="L619" s="64" t="s">
        <v>17236</v>
      </c>
      <c r="M619" s="6">
        <f>IFERROR(VLOOKUP(Table13[[#This Row],[Số hóa đơn]],'Chi tiết tt Mega gửi'!K:L,2,0),"")</f>
        <v>46136</v>
      </c>
      <c r="O619" s="32">
        <f>IF(Table13[[#This Row],[Phân loại]]="Tồn đầu kỳ",Table13[[#This Row],[Tổng giá trị]],0)</f>
        <v>0</v>
      </c>
      <c r="P619" s="7">
        <f>IF(Table13[[#This Row],[Số còn phải thu ĐK]]&lt;&gt;0,0,IF(Table13[[#This Row],[Phân loại]]="Bán hàng",Table13[[#This Row],[Tổng giá trị]],-Table13[[#This Row],[Tổng giá trị]]))</f>
        <v>783000</v>
      </c>
      <c r="Q619" s="32">
        <f t="shared" si="69"/>
        <v>783000</v>
      </c>
      <c r="R619" s="7">
        <f>Table13[[#This Row],[Số còn phải thu ĐK]]+Table13[[#This Row],[Giá Trị HD sau CK]]-Table13[[#This Row],[Số tiền đã thu]]</f>
        <v>0</v>
      </c>
      <c r="S619" s="6">
        <f>IF(Table13[[#This Row],[Ngày hóa đơn]]&lt;&gt;"",Table13[[#This Row],[Ngày hóa đơn]],IF(Table13[[#This Row],[Ngày hạch toán]]&lt;&gt;"",Table13[[#This Row],[Ngày hạch toán]],""))</f>
        <v>46097</v>
      </c>
      <c r="T619" s="7"/>
      <c r="U619" s="6">
        <f>IF(Table13[[#This Row],[Ngày tính CN]]="","",S619+T619)</f>
        <v>46097</v>
      </c>
      <c r="V619" s="32">
        <f ca="1">IF(Table13[[#This Row],[Hạn thanh toán]]="","",IF((U619-NOW())&lt;0,0,(U619-NOW())))</f>
        <v>0</v>
      </c>
      <c r="W619" s="32"/>
      <c r="X619" s="32" t="str">
        <f t="shared" ca="1" si="70"/>
        <v/>
      </c>
      <c r="Y619" s="2" t="str">
        <f t="shared" si="71"/>
        <v>Đã thanh toán</v>
      </c>
      <c r="Z619" s="42">
        <f t="shared" si="72"/>
        <v>46097</v>
      </c>
      <c r="AA619" s="42">
        <f t="shared" si="73"/>
        <v>46136</v>
      </c>
      <c r="AD619" s="2" t="str">
        <f>VLOOKUP($A619,MA_KH!$A:$Q,MA_KH!O$1,0)</f>
        <v>MEGA</v>
      </c>
      <c r="AE619" s="2" t="str">
        <f>VLOOKUP($A619,MA_KH!$A:$Q,MA_KH!P$1,0)</f>
        <v>CÔNG TY TNHH MM MEGA MARKET (VIỆT NAM)</v>
      </c>
      <c r="AG619" s="122" t="str">
        <f>Table13[[#This Row],[Số hóa đơn]]&amp;Table13[[#This Row],[Tổng giá trị]]</f>
        <v>00020779783000</v>
      </c>
    </row>
    <row r="620" spans="1:33" ht="25.5" customHeight="1">
      <c r="A620" s="54" t="s">
        <v>16295</v>
      </c>
      <c r="B620" s="54" t="s">
        <v>198</v>
      </c>
      <c r="C620" s="55">
        <v>46097</v>
      </c>
      <c r="D620" s="54" t="s">
        <v>17589</v>
      </c>
      <c r="E620" s="55">
        <f>IFERROR(VLOOKUP(AG620,Sheet3!B:F,5,0),Table1[[#This Row],[Ngày hạch toán]])</f>
        <v>46097</v>
      </c>
      <c r="F620" s="54" t="s">
        <v>19498</v>
      </c>
      <c r="G620" s="54" t="s">
        <v>17590</v>
      </c>
      <c r="H620" s="56">
        <v>2645010</v>
      </c>
      <c r="I620" s="63">
        <v>0</v>
      </c>
      <c r="J620" s="56">
        <v>211601</v>
      </c>
      <c r="K620" s="65">
        <v>2856611</v>
      </c>
      <c r="L620" s="64" t="s">
        <v>17236</v>
      </c>
      <c r="M620" s="6">
        <f>IFERROR(VLOOKUP(Table13[[#This Row],[Số hóa đơn]],'Chi tiết tt Mega gửi'!K:L,2,0),"")</f>
        <v>46136</v>
      </c>
      <c r="O620" s="32">
        <f>IF(Table13[[#This Row],[Phân loại]]="Tồn đầu kỳ",Table13[[#This Row],[Tổng giá trị]],0)</f>
        <v>0</v>
      </c>
      <c r="P620" s="7">
        <f>IF(Table13[[#This Row],[Số còn phải thu ĐK]]&lt;&gt;0,0,IF(Table13[[#This Row],[Phân loại]]="Bán hàng",Table13[[#This Row],[Tổng giá trị]],-Table13[[#This Row],[Tổng giá trị]]))</f>
        <v>2856611</v>
      </c>
      <c r="Q620" s="32">
        <f t="shared" si="69"/>
        <v>2856611</v>
      </c>
      <c r="R620" s="7">
        <f>Table13[[#This Row],[Số còn phải thu ĐK]]+Table13[[#This Row],[Giá Trị HD sau CK]]-Table13[[#This Row],[Số tiền đã thu]]</f>
        <v>0</v>
      </c>
      <c r="S620" s="6">
        <f>IF(Table13[[#This Row],[Ngày hóa đơn]]&lt;&gt;"",Table13[[#This Row],[Ngày hóa đơn]],IF(Table13[[#This Row],[Ngày hạch toán]]&lt;&gt;"",Table13[[#This Row],[Ngày hạch toán]],""))</f>
        <v>46097</v>
      </c>
      <c r="T620" s="7"/>
      <c r="U620" s="6">
        <f>IF(Table13[[#This Row],[Ngày tính CN]]="","",S620+T620)</f>
        <v>46097</v>
      </c>
      <c r="V620" s="32">
        <f ca="1">IF(Table13[[#This Row],[Hạn thanh toán]]="","",IF((U620-NOW())&lt;0,0,(U620-NOW())))</f>
        <v>0</v>
      </c>
      <c r="W620" s="32"/>
      <c r="X620" s="32" t="str">
        <f t="shared" ca="1" si="70"/>
        <v/>
      </c>
      <c r="Y620" s="2" t="str">
        <f t="shared" si="71"/>
        <v>Đã thanh toán</v>
      </c>
      <c r="Z620" s="42">
        <f t="shared" si="72"/>
        <v>46097</v>
      </c>
      <c r="AA620" s="42">
        <f t="shared" si="73"/>
        <v>46136</v>
      </c>
      <c r="AD620" s="2" t="str">
        <f>VLOOKUP($A620,MA_KH!$A:$Q,MA_KH!O$1,0)</f>
        <v>MEGA</v>
      </c>
      <c r="AE620" s="2" t="str">
        <f>VLOOKUP($A620,MA_KH!$A:$Q,MA_KH!P$1,0)</f>
        <v>CÔNG TY TNHH MM MEGA MARKET (VIỆT NAM)</v>
      </c>
      <c r="AG620" s="122" t="str">
        <f>Table13[[#This Row],[Số hóa đơn]]&amp;Table13[[#This Row],[Tổng giá trị]]</f>
        <v>000207802856611</v>
      </c>
    </row>
    <row r="621" spans="1:33" ht="25.5" customHeight="1">
      <c r="A621" s="54" t="s">
        <v>16303</v>
      </c>
      <c r="B621" s="54" t="s">
        <v>102</v>
      </c>
      <c r="C621" s="55">
        <v>46097</v>
      </c>
      <c r="D621" s="54" t="s">
        <v>17591</v>
      </c>
      <c r="E621" s="55">
        <f>IFERROR(VLOOKUP(AG621,Sheet3!B:F,5,0),Table1[[#This Row],[Ngày hạch toán]])</f>
        <v>46097</v>
      </c>
      <c r="F621" s="54" t="s">
        <v>19499</v>
      </c>
      <c r="G621" s="54" t="s">
        <v>17592</v>
      </c>
      <c r="H621" s="56">
        <v>11577496</v>
      </c>
      <c r="I621" s="63">
        <v>0</v>
      </c>
      <c r="J621" s="56">
        <v>926200</v>
      </c>
      <c r="K621" s="65">
        <v>12503696</v>
      </c>
      <c r="L621" s="64" t="s">
        <v>17236</v>
      </c>
      <c r="M621" s="6">
        <f>IFERROR(VLOOKUP(Table13[[#This Row],[Số hóa đơn]],'Chi tiết tt Mega gửi'!K:L,2,0),"")</f>
        <v>46136</v>
      </c>
      <c r="O621" s="32">
        <f>IF(Table13[[#This Row],[Phân loại]]="Tồn đầu kỳ",Table13[[#This Row],[Tổng giá trị]],0)</f>
        <v>0</v>
      </c>
      <c r="P621" s="7">
        <f>IF(Table13[[#This Row],[Số còn phải thu ĐK]]&lt;&gt;0,0,IF(Table13[[#This Row],[Phân loại]]="Bán hàng",Table13[[#This Row],[Tổng giá trị]],-Table13[[#This Row],[Tổng giá trị]]))</f>
        <v>12503696</v>
      </c>
      <c r="Q621" s="32">
        <f t="shared" si="69"/>
        <v>12503696</v>
      </c>
      <c r="R621" s="7">
        <f>Table13[[#This Row],[Số còn phải thu ĐK]]+Table13[[#This Row],[Giá Trị HD sau CK]]-Table13[[#This Row],[Số tiền đã thu]]</f>
        <v>0</v>
      </c>
      <c r="S621" s="6">
        <f>IF(Table13[[#This Row],[Ngày hóa đơn]]&lt;&gt;"",Table13[[#This Row],[Ngày hóa đơn]],IF(Table13[[#This Row],[Ngày hạch toán]]&lt;&gt;"",Table13[[#This Row],[Ngày hạch toán]],""))</f>
        <v>46097</v>
      </c>
      <c r="T621" s="7"/>
      <c r="U621" s="6">
        <f>IF(Table13[[#This Row],[Ngày tính CN]]="","",S621+T621)</f>
        <v>46097</v>
      </c>
      <c r="V621" s="32">
        <f ca="1">IF(Table13[[#This Row],[Hạn thanh toán]]="","",IF((U621-NOW())&lt;0,0,(U621-NOW())))</f>
        <v>0</v>
      </c>
      <c r="W621" s="32"/>
      <c r="X621" s="32" t="str">
        <f t="shared" ca="1" si="70"/>
        <v/>
      </c>
      <c r="Y621" s="2" t="str">
        <f t="shared" si="71"/>
        <v>Đã thanh toán</v>
      </c>
      <c r="Z621" s="42">
        <f t="shared" si="72"/>
        <v>46097</v>
      </c>
      <c r="AA621" s="42">
        <f t="shared" si="73"/>
        <v>46136</v>
      </c>
      <c r="AD621" s="2" t="str">
        <f>VLOOKUP($A621,MA_KH!$A:$Q,MA_KH!O$1,0)</f>
        <v>MEGA</v>
      </c>
      <c r="AE621" s="2" t="str">
        <f>VLOOKUP($A621,MA_KH!$A:$Q,MA_KH!P$1,0)</f>
        <v>CÔNG TY TNHH MM MEGA MARKET (VIỆT NAM)</v>
      </c>
      <c r="AG621" s="122" t="str">
        <f>Table13[[#This Row],[Số hóa đơn]]&amp;Table13[[#This Row],[Tổng giá trị]]</f>
        <v>0002164012503696</v>
      </c>
    </row>
    <row r="622" spans="1:33" ht="25.5" hidden="1" customHeight="1">
      <c r="A622" s="54" t="s">
        <v>16299</v>
      </c>
      <c r="B622" s="54" t="s">
        <v>190</v>
      </c>
      <c r="C622" s="55">
        <v>46097</v>
      </c>
      <c r="D622" s="54" t="s">
        <v>17593</v>
      </c>
      <c r="E622" s="55">
        <v>46097</v>
      </c>
      <c r="F622" s="54" t="s">
        <v>19500</v>
      </c>
      <c r="G622" s="54" t="s">
        <v>17222</v>
      </c>
      <c r="H622" s="56">
        <v>4402315</v>
      </c>
      <c r="I622" s="63">
        <v>0</v>
      </c>
      <c r="J622" s="56">
        <v>352184</v>
      </c>
      <c r="K622" s="65">
        <v>4754499</v>
      </c>
      <c r="L622" s="64" t="s">
        <v>17238</v>
      </c>
      <c r="M622" s="6">
        <f>IFERROR(VLOOKUP(Table13[[#This Row],[Số hóa đơn]],'Chi tiết tt Mega gửi'!K:L,2,0),"")</f>
        <v>46105</v>
      </c>
      <c r="O622" s="32">
        <f>IF(Table13[[#This Row],[Phân loại]]="Tồn đầu kỳ",Table13[[#This Row],[Tổng giá trị]],0)</f>
        <v>0</v>
      </c>
      <c r="P622" s="7">
        <f>IF(Table13[[#This Row],[Số còn phải thu ĐK]]&lt;&gt;0,0,IF(Table13[[#This Row],[Phân loại]]="Bán hàng",Table13[[#This Row],[Tổng giá trị]],-Table13[[#This Row],[Tổng giá trị]]))</f>
        <v>-4754499</v>
      </c>
      <c r="Q622" s="32">
        <f t="shared" si="69"/>
        <v>-4754499</v>
      </c>
      <c r="R622" s="7">
        <f>Table13[[#This Row],[Số còn phải thu ĐK]]+Table13[[#This Row],[Giá Trị HD sau CK]]-Table13[[#This Row],[Số tiền đã thu]]</f>
        <v>0</v>
      </c>
      <c r="S622" s="6">
        <f>IF(Table13[[#This Row],[Ngày hóa đơn]]&lt;&gt;"",Table13[[#This Row],[Ngày hóa đơn]],IF(Table13[[#This Row],[Ngày hạch toán]]&lt;&gt;"",Table13[[#This Row],[Ngày hạch toán]],""))</f>
        <v>46097</v>
      </c>
      <c r="T622" s="7"/>
      <c r="U622" s="6">
        <f>IF(Table13[[#This Row],[Ngày tính CN]]="","",S622+T622)</f>
        <v>46097</v>
      </c>
      <c r="V622" s="32">
        <f ca="1">IF(Table13[[#This Row],[Hạn thanh toán]]="","",IF((U622-NOW())&lt;0,0,(U622-NOW())))</f>
        <v>0</v>
      </c>
      <c r="W622" s="32"/>
      <c r="X622" s="32" t="str">
        <f t="shared" ca="1" si="70"/>
        <v/>
      </c>
      <c r="Y622" s="2" t="str">
        <f t="shared" si="71"/>
        <v>Đã thanh toán</v>
      </c>
      <c r="Z622" s="42">
        <f t="shared" si="72"/>
        <v>46097</v>
      </c>
      <c r="AA622" s="42">
        <f t="shared" si="73"/>
        <v>46105</v>
      </c>
      <c r="AD622" s="2" t="str">
        <f>VLOOKUP($A622,MA_KH!$A:$Q,MA_KH!O$1,0)</f>
        <v>MEGA</v>
      </c>
      <c r="AE622" s="2" t="str">
        <f>VLOOKUP($A622,MA_KH!$A:$Q,MA_KH!P$1,0)</f>
        <v>CÔNG TY TNHH MM MEGA MARKET (VIỆT NAM)</v>
      </c>
      <c r="AG622" s="122" t="str">
        <f>Table13[[#This Row],[Số hóa đơn]]&amp;Table13[[#This Row],[Tổng giá trị]]</f>
        <v>000001924754499</v>
      </c>
    </row>
    <row r="623" spans="1:33" ht="25.5" customHeight="1">
      <c r="A623" s="54" t="s">
        <v>16299</v>
      </c>
      <c r="B623" s="54" t="s">
        <v>190</v>
      </c>
      <c r="C623" s="55">
        <v>46098</v>
      </c>
      <c r="D623" s="54" t="s">
        <v>17594</v>
      </c>
      <c r="E623" s="55">
        <f>IFERROR(VLOOKUP(AG623,Sheet3!B:F,5,0),Table1[[#This Row],[Ngày hạch toán]])</f>
        <v>46098</v>
      </c>
      <c r="F623" s="54" t="s">
        <v>19501</v>
      </c>
      <c r="G623" s="54" t="s">
        <v>17595</v>
      </c>
      <c r="H623" s="56">
        <v>6429540</v>
      </c>
      <c r="I623" s="63">
        <v>0</v>
      </c>
      <c r="J623" s="56">
        <v>514363</v>
      </c>
      <c r="K623" s="65">
        <v>6943903</v>
      </c>
      <c r="L623" s="64" t="s">
        <v>17236</v>
      </c>
      <c r="M623" s="6">
        <f>IFERROR(VLOOKUP(Table13[[#This Row],[Số hóa đơn]],'Chi tiết tt Mega gửi'!K:L,2,0),"")</f>
        <v>46136</v>
      </c>
      <c r="O623" s="32">
        <f>IF(Table13[[#This Row],[Phân loại]]="Tồn đầu kỳ",Table13[[#This Row],[Tổng giá trị]],0)</f>
        <v>0</v>
      </c>
      <c r="P623" s="7">
        <f>IF(Table13[[#This Row],[Số còn phải thu ĐK]]&lt;&gt;0,0,IF(Table13[[#This Row],[Phân loại]]="Bán hàng",Table13[[#This Row],[Tổng giá trị]],-Table13[[#This Row],[Tổng giá trị]]))</f>
        <v>6943903</v>
      </c>
      <c r="Q623" s="32">
        <f t="shared" si="69"/>
        <v>6943903</v>
      </c>
      <c r="R623" s="7">
        <f>Table13[[#This Row],[Số còn phải thu ĐK]]+Table13[[#This Row],[Giá Trị HD sau CK]]-Table13[[#This Row],[Số tiền đã thu]]</f>
        <v>0</v>
      </c>
      <c r="S623" s="6">
        <f>IF(Table13[[#This Row],[Ngày hóa đơn]]&lt;&gt;"",Table13[[#This Row],[Ngày hóa đơn]],IF(Table13[[#This Row],[Ngày hạch toán]]&lt;&gt;"",Table13[[#This Row],[Ngày hạch toán]],""))</f>
        <v>46098</v>
      </c>
      <c r="T623" s="7"/>
      <c r="U623" s="6">
        <f>IF(Table13[[#This Row],[Ngày tính CN]]="","",S623+T623)</f>
        <v>46098</v>
      </c>
      <c r="V623" s="32">
        <f ca="1">IF(Table13[[#This Row],[Hạn thanh toán]]="","",IF((U623-NOW())&lt;0,0,(U623-NOW())))</f>
        <v>0</v>
      </c>
      <c r="W623" s="32"/>
      <c r="X623" s="32" t="str">
        <f t="shared" ca="1" si="70"/>
        <v/>
      </c>
      <c r="Y623" s="2" t="str">
        <f t="shared" si="71"/>
        <v>Đã thanh toán</v>
      </c>
      <c r="Z623" s="42">
        <f t="shared" si="72"/>
        <v>46098</v>
      </c>
      <c r="AA623" s="42">
        <f t="shared" si="73"/>
        <v>46136</v>
      </c>
      <c r="AD623" s="2" t="str">
        <f>VLOOKUP($A623,MA_KH!$A:$Q,MA_KH!O$1,0)</f>
        <v>MEGA</v>
      </c>
      <c r="AE623" s="2" t="str">
        <f>VLOOKUP($A623,MA_KH!$A:$Q,MA_KH!P$1,0)</f>
        <v>CÔNG TY TNHH MM MEGA MARKET (VIỆT NAM)</v>
      </c>
      <c r="AG623" s="122" t="str">
        <f>Table13[[#This Row],[Số hóa đơn]]&amp;Table13[[#This Row],[Tổng giá trị]]</f>
        <v>000207816943903</v>
      </c>
    </row>
    <row r="624" spans="1:33" ht="25.5" customHeight="1">
      <c r="A624" s="54" t="s">
        <v>16299</v>
      </c>
      <c r="B624" s="54" t="s">
        <v>190</v>
      </c>
      <c r="C624" s="55">
        <v>46098</v>
      </c>
      <c r="D624" s="54" t="s">
        <v>17596</v>
      </c>
      <c r="E624" s="55">
        <f>IFERROR(VLOOKUP(AG624,Sheet3!B:F,5,0),Table1[[#This Row],[Ngày hạch toán]])</f>
        <v>46098</v>
      </c>
      <c r="F624" s="54" t="s">
        <v>19502</v>
      </c>
      <c r="G624" s="54" t="s">
        <v>17597</v>
      </c>
      <c r="H624" s="56">
        <v>725000</v>
      </c>
      <c r="I624" s="63">
        <v>0</v>
      </c>
      <c r="J624" s="56">
        <v>58000</v>
      </c>
      <c r="K624" s="65">
        <v>783000</v>
      </c>
      <c r="L624" s="64" t="s">
        <v>17236</v>
      </c>
      <c r="M624" s="6">
        <f>IFERROR(VLOOKUP(Table13[[#This Row],[Số hóa đơn]],'Chi tiết tt Mega gửi'!K:L,2,0),"")</f>
        <v>46136</v>
      </c>
      <c r="O624" s="32">
        <f>IF(Table13[[#This Row],[Phân loại]]="Tồn đầu kỳ",Table13[[#This Row],[Tổng giá trị]],0)</f>
        <v>0</v>
      </c>
      <c r="P624" s="7">
        <f>IF(Table13[[#This Row],[Số còn phải thu ĐK]]&lt;&gt;0,0,IF(Table13[[#This Row],[Phân loại]]="Bán hàng",Table13[[#This Row],[Tổng giá trị]],-Table13[[#This Row],[Tổng giá trị]]))</f>
        <v>783000</v>
      </c>
      <c r="Q624" s="32">
        <f t="shared" si="69"/>
        <v>783000</v>
      </c>
      <c r="R624" s="7">
        <f>Table13[[#This Row],[Số còn phải thu ĐK]]+Table13[[#This Row],[Giá Trị HD sau CK]]-Table13[[#This Row],[Số tiền đã thu]]</f>
        <v>0</v>
      </c>
      <c r="S624" s="6">
        <f>IF(Table13[[#This Row],[Ngày hóa đơn]]&lt;&gt;"",Table13[[#This Row],[Ngày hóa đơn]],IF(Table13[[#This Row],[Ngày hạch toán]]&lt;&gt;"",Table13[[#This Row],[Ngày hạch toán]],""))</f>
        <v>46098</v>
      </c>
      <c r="T624" s="7"/>
      <c r="U624" s="6">
        <f>IF(Table13[[#This Row],[Ngày tính CN]]="","",S624+T624)</f>
        <v>46098</v>
      </c>
      <c r="V624" s="32">
        <f ca="1">IF(Table13[[#This Row],[Hạn thanh toán]]="","",IF((U624-NOW())&lt;0,0,(U624-NOW())))</f>
        <v>0</v>
      </c>
      <c r="W624" s="32"/>
      <c r="X624" s="32" t="str">
        <f t="shared" ca="1" si="70"/>
        <v/>
      </c>
      <c r="Y624" s="2" t="str">
        <f t="shared" si="71"/>
        <v>Đã thanh toán</v>
      </c>
      <c r="Z624" s="42">
        <f t="shared" si="72"/>
        <v>46098</v>
      </c>
      <c r="AA624" s="42">
        <f t="shared" si="73"/>
        <v>46136</v>
      </c>
      <c r="AD624" s="2" t="str">
        <f>VLOOKUP($A624,MA_KH!$A:$Q,MA_KH!O$1,0)</f>
        <v>MEGA</v>
      </c>
      <c r="AE624" s="2" t="str">
        <f>VLOOKUP($A624,MA_KH!$A:$Q,MA_KH!P$1,0)</f>
        <v>CÔNG TY TNHH MM MEGA MARKET (VIỆT NAM)</v>
      </c>
      <c r="AG624" s="122" t="str">
        <f>Table13[[#This Row],[Số hóa đơn]]&amp;Table13[[#This Row],[Tổng giá trị]]</f>
        <v>00020782783000</v>
      </c>
    </row>
    <row r="625" spans="1:33" ht="25.5" customHeight="1">
      <c r="A625" s="54" t="s">
        <v>16294</v>
      </c>
      <c r="B625" s="54" t="s">
        <v>259</v>
      </c>
      <c r="C625" s="55">
        <v>46098</v>
      </c>
      <c r="D625" s="54" t="s">
        <v>17598</v>
      </c>
      <c r="E625" s="55">
        <f>IFERROR(VLOOKUP(AG625,Sheet3!B:F,5,0),Table1[[#This Row],[Ngày hạch toán]])</f>
        <v>46098</v>
      </c>
      <c r="F625" s="54" t="s">
        <v>19503</v>
      </c>
      <c r="G625" s="54" t="s">
        <v>17599</v>
      </c>
      <c r="H625" s="56">
        <v>2143180</v>
      </c>
      <c r="I625" s="63">
        <v>0</v>
      </c>
      <c r="J625" s="56">
        <v>171454</v>
      </c>
      <c r="K625" s="65">
        <v>2314634</v>
      </c>
      <c r="L625" s="64" t="s">
        <v>17236</v>
      </c>
      <c r="M625" s="6">
        <f>IFERROR(VLOOKUP(Table13[[#This Row],[Số hóa đơn]],'Chi tiết tt Mega gửi'!K:L,2,0),"")</f>
        <v>46136</v>
      </c>
      <c r="O625" s="32">
        <f>IF(Table13[[#This Row],[Phân loại]]="Tồn đầu kỳ",Table13[[#This Row],[Tổng giá trị]],0)</f>
        <v>0</v>
      </c>
      <c r="P625" s="7">
        <f>IF(Table13[[#This Row],[Số còn phải thu ĐK]]&lt;&gt;0,0,IF(Table13[[#This Row],[Phân loại]]="Bán hàng",Table13[[#This Row],[Tổng giá trị]],-Table13[[#This Row],[Tổng giá trị]]))</f>
        <v>2314634</v>
      </c>
      <c r="Q625" s="32">
        <f t="shared" si="69"/>
        <v>2314634</v>
      </c>
      <c r="R625" s="7">
        <f>Table13[[#This Row],[Số còn phải thu ĐK]]+Table13[[#This Row],[Giá Trị HD sau CK]]-Table13[[#This Row],[Số tiền đã thu]]</f>
        <v>0</v>
      </c>
      <c r="S625" s="6">
        <f>IF(Table13[[#This Row],[Ngày hóa đơn]]&lt;&gt;"",Table13[[#This Row],[Ngày hóa đơn]],IF(Table13[[#This Row],[Ngày hạch toán]]&lt;&gt;"",Table13[[#This Row],[Ngày hạch toán]],""))</f>
        <v>46098</v>
      </c>
      <c r="T625" s="7"/>
      <c r="U625" s="6">
        <f>IF(Table13[[#This Row],[Ngày tính CN]]="","",S625+T625)</f>
        <v>46098</v>
      </c>
      <c r="V625" s="32">
        <f ca="1">IF(Table13[[#This Row],[Hạn thanh toán]]="","",IF((U625-NOW())&lt;0,0,(U625-NOW())))</f>
        <v>0</v>
      </c>
      <c r="W625" s="32"/>
      <c r="X625" s="32" t="str">
        <f t="shared" ca="1" si="70"/>
        <v/>
      </c>
      <c r="Y625" s="2" t="str">
        <f t="shared" si="71"/>
        <v>Đã thanh toán</v>
      </c>
      <c r="Z625" s="42">
        <f t="shared" si="72"/>
        <v>46098</v>
      </c>
      <c r="AA625" s="42">
        <f t="shared" si="73"/>
        <v>46136</v>
      </c>
      <c r="AD625" s="2" t="str">
        <f>VLOOKUP($A625,MA_KH!$A:$Q,MA_KH!O$1,0)</f>
        <v>MEGA</v>
      </c>
      <c r="AE625" s="2" t="str">
        <f>VLOOKUP($A625,MA_KH!$A:$Q,MA_KH!P$1,0)</f>
        <v>CÔNG TY TNHH MM MEGA MARKET (VIỆT NAM)</v>
      </c>
      <c r="AG625" s="122" t="str">
        <f>Table13[[#This Row],[Số hóa đơn]]&amp;Table13[[#This Row],[Tổng giá trị]]</f>
        <v>000207832314634</v>
      </c>
    </row>
    <row r="626" spans="1:33" ht="25.5" customHeight="1">
      <c r="A626" s="54" t="s">
        <v>16303</v>
      </c>
      <c r="B626" s="54" t="s">
        <v>102</v>
      </c>
      <c r="C626" s="55">
        <v>46098</v>
      </c>
      <c r="D626" s="54" t="s">
        <v>17600</v>
      </c>
      <c r="E626" s="55">
        <f>IFERROR(VLOOKUP(AG626,Sheet3!B:F,5,0),Table1[[#This Row],[Ngày hạch toán]])</f>
        <v>46098</v>
      </c>
      <c r="F626" s="54" t="s">
        <v>19504</v>
      </c>
      <c r="G626" s="54" t="s">
        <v>17601</v>
      </c>
      <c r="H626" s="56">
        <v>1916065</v>
      </c>
      <c r="I626" s="63">
        <v>0</v>
      </c>
      <c r="J626" s="56">
        <v>153285</v>
      </c>
      <c r="K626" s="65">
        <v>2069350</v>
      </c>
      <c r="L626" s="64" t="s">
        <v>17236</v>
      </c>
      <c r="M626" s="6">
        <f>IFERROR(VLOOKUP(Table13[[#This Row],[Số hóa đơn]],'Chi tiết tt Mega gửi'!K:L,2,0),"")</f>
        <v>46136</v>
      </c>
      <c r="O626" s="32">
        <f>IF(Table13[[#This Row],[Phân loại]]="Tồn đầu kỳ",Table13[[#This Row],[Tổng giá trị]],0)</f>
        <v>0</v>
      </c>
      <c r="P626" s="7">
        <f>IF(Table13[[#This Row],[Số còn phải thu ĐK]]&lt;&gt;0,0,IF(Table13[[#This Row],[Phân loại]]="Bán hàng",Table13[[#This Row],[Tổng giá trị]],-Table13[[#This Row],[Tổng giá trị]]))</f>
        <v>2069350</v>
      </c>
      <c r="Q626" s="32">
        <f t="shared" si="69"/>
        <v>2069350</v>
      </c>
      <c r="R626" s="7">
        <f>Table13[[#This Row],[Số còn phải thu ĐK]]+Table13[[#This Row],[Giá Trị HD sau CK]]-Table13[[#This Row],[Số tiền đã thu]]</f>
        <v>0</v>
      </c>
      <c r="S626" s="6">
        <f>IF(Table13[[#This Row],[Ngày hóa đơn]]&lt;&gt;"",Table13[[#This Row],[Ngày hóa đơn]],IF(Table13[[#This Row],[Ngày hạch toán]]&lt;&gt;"",Table13[[#This Row],[Ngày hạch toán]],""))</f>
        <v>46098</v>
      </c>
      <c r="T626" s="7"/>
      <c r="U626" s="6">
        <f>IF(Table13[[#This Row],[Ngày tính CN]]="","",S626+T626)</f>
        <v>46098</v>
      </c>
      <c r="V626" s="32">
        <f ca="1">IF(Table13[[#This Row],[Hạn thanh toán]]="","",IF((U626-NOW())&lt;0,0,(U626-NOW())))</f>
        <v>0</v>
      </c>
      <c r="W626" s="32"/>
      <c r="X626" s="32" t="str">
        <f t="shared" ca="1" si="70"/>
        <v/>
      </c>
      <c r="Y626" s="2" t="str">
        <f t="shared" si="71"/>
        <v>Đã thanh toán</v>
      </c>
      <c r="Z626" s="42">
        <f t="shared" si="72"/>
        <v>46098</v>
      </c>
      <c r="AA626" s="42">
        <f t="shared" si="73"/>
        <v>46136</v>
      </c>
      <c r="AD626" s="2" t="str">
        <f>VLOOKUP($A626,MA_KH!$A:$Q,MA_KH!O$1,0)</f>
        <v>MEGA</v>
      </c>
      <c r="AE626" s="2" t="str">
        <f>VLOOKUP($A626,MA_KH!$A:$Q,MA_KH!P$1,0)</f>
        <v>CÔNG TY TNHH MM MEGA MARKET (VIỆT NAM)</v>
      </c>
      <c r="AG626" s="122" t="str">
        <f>Table13[[#This Row],[Số hóa đơn]]&amp;Table13[[#This Row],[Tổng giá trị]]</f>
        <v>000216392069350</v>
      </c>
    </row>
    <row r="627" spans="1:33" ht="25.5" customHeight="1">
      <c r="A627" s="54" t="s">
        <v>16303</v>
      </c>
      <c r="B627" s="54" t="s">
        <v>102</v>
      </c>
      <c r="C627" s="55">
        <v>46098</v>
      </c>
      <c r="D627" s="54" t="s">
        <v>17602</v>
      </c>
      <c r="E627" s="55">
        <f>IFERROR(VLOOKUP(AG627,Sheet3!B:F,5,0),Table1[[#This Row],[Ngày hạch toán]])</f>
        <v>46098</v>
      </c>
      <c r="F627" s="54" t="s">
        <v>19505</v>
      </c>
      <c r="G627" s="54" t="s">
        <v>17603</v>
      </c>
      <c r="H627" s="56">
        <v>3683745</v>
      </c>
      <c r="I627" s="63">
        <v>0</v>
      </c>
      <c r="J627" s="56">
        <v>294700</v>
      </c>
      <c r="K627" s="65">
        <v>3978445</v>
      </c>
      <c r="L627" s="64" t="s">
        <v>17236</v>
      </c>
      <c r="M627" s="6">
        <f>IFERROR(VLOOKUP(Table13[[#This Row],[Số hóa đơn]],'Chi tiết tt Mega gửi'!K:L,2,0),"")</f>
        <v>46136</v>
      </c>
      <c r="O627" s="32">
        <f>IF(Table13[[#This Row],[Phân loại]]="Tồn đầu kỳ",Table13[[#This Row],[Tổng giá trị]],0)</f>
        <v>0</v>
      </c>
      <c r="P627" s="7">
        <f>IF(Table13[[#This Row],[Số còn phải thu ĐK]]&lt;&gt;0,0,IF(Table13[[#This Row],[Phân loại]]="Bán hàng",Table13[[#This Row],[Tổng giá trị]],-Table13[[#This Row],[Tổng giá trị]]))</f>
        <v>3978445</v>
      </c>
      <c r="Q627" s="32">
        <f t="shared" si="69"/>
        <v>3978445</v>
      </c>
      <c r="R627" s="7">
        <f>Table13[[#This Row],[Số còn phải thu ĐK]]+Table13[[#This Row],[Giá Trị HD sau CK]]-Table13[[#This Row],[Số tiền đã thu]]</f>
        <v>0</v>
      </c>
      <c r="S627" s="6">
        <f>IF(Table13[[#This Row],[Ngày hóa đơn]]&lt;&gt;"",Table13[[#This Row],[Ngày hóa đơn]],IF(Table13[[#This Row],[Ngày hạch toán]]&lt;&gt;"",Table13[[#This Row],[Ngày hạch toán]],""))</f>
        <v>46098</v>
      </c>
      <c r="T627" s="7"/>
      <c r="U627" s="6">
        <f>IF(Table13[[#This Row],[Ngày tính CN]]="","",S627+T627)</f>
        <v>46098</v>
      </c>
      <c r="V627" s="32">
        <f ca="1">IF(Table13[[#This Row],[Hạn thanh toán]]="","",IF((U627-NOW())&lt;0,0,(U627-NOW())))</f>
        <v>0</v>
      </c>
      <c r="W627" s="32"/>
      <c r="X627" s="32" t="str">
        <f t="shared" ca="1" si="70"/>
        <v/>
      </c>
      <c r="Y627" s="2" t="str">
        <f t="shared" si="71"/>
        <v>Đã thanh toán</v>
      </c>
      <c r="Z627" s="42">
        <f t="shared" si="72"/>
        <v>46098</v>
      </c>
      <c r="AA627" s="42">
        <f t="shared" si="73"/>
        <v>46136</v>
      </c>
      <c r="AD627" s="2" t="str">
        <f>VLOOKUP($A627,MA_KH!$A:$Q,MA_KH!O$1,0)</f>
        <v>MEGA</v>
      </c>
      <c r="AE627" s="2" t="str">
        <f>VLOOKUP($A627,MA_KH!$A:$Q,MA_KH!P$1,0)</f>
        <v>CÔNG TY TNHH MM MEGA MARKET (VIỆT NAM)</v>
      </c>
      <c r="AG627" s="122" t="str">
        <f>Table13[[#This Row],[Số hóa đơn]]&amp;Table13[[#This Row],[Tổng giá trị]]</f>
        <v>000216373978445</v>
      </c>
    </row>
    <row r="628" spans="1:33" ht="25.5" customHeight="1">
      <c r="A628" s="54" t="s">
        <v>16303</v>
      </c>
      <c r="B628" s="54" t="s">
        <v>102</v>
      </c>
      <c r="C628" s="55">
        <v>46098</v>
      </c>
      <c r="D628" s="54" t="s">
        <v>17604</v>
      </c>
      <c r="E628" s="55">
        <f>IFERROR(VLOOKUP(AG628,Sheet3!B:F,5,0),Table1[[#This Row],[Ngày hạch toán]])</f>
        <v>46098</v>
      </c>
      <c r="F628" s="54" t="s">
        <v>19506</v>
      </c>
      <c r="G628" s="54" t="s">
        <v>17605</v>
      </c>
      <c r="H628" s="56">
        <v>1719535</v>
      </c>
      <c r="I628" s="63">
        <v>0</v>
      </c>
      <c r="J628" s="56">
        <v>137563</v>
      </c>
      <c r="K628" s="65">
        <v>1857098</v>
      </c>
      <c r="L628" s="64" t="s">
        <v>17236</v>
      </c>
      <c r="M628" s="6">
        <f>IFERROR(VLOOKUP(Table13[[#This Row],[Số hóa đơn]],'Chi tiết tt Mega gửi'!K:L,2,0),"")</f>
        <v>46136</v>
      </c>
      <c r="O628" s="32">
        <f>IF(Table13[[#This Row],[Phân loại]]="Tồn đầu kỳ",Table13[[#This Row],[Tổng giá trị]],0)</f>
        <v>0</v>
      </c>
      <c r="P628" s="7">
        <f>IF(Table13[[#This Row],[Số còn phải thu ĐK]]&lt;&gt;0,0,IF(Table13[[#This Row],[Phân loại]]="Bán hàng",Table13[[#This Row],[Tổng giá trị]],-Table13[[#This Row],[Tổng giá trị]]))</f>
        <v>1857098</v>
      </c>
      <c r="Q628" s="32">
        <f t="shared" si="69"/>
        <v>1857098</v>
      </c>
      <c r="R628" s="7">
        <f>Table13[[#This Row],[Số còn phải thu ĐK]]+Table13[[#This Row],[Giá Trị HD sau CK]]-Table13[[#This Row],[Số tiền đã thu]]</f>
        <v>0</v>
      </c>
      <c r="S628" s="6">
        <f>IF(Table13[[#This Row],[Ngày hóa đơn]]&lt;&gt;"",Table13[[#This Row],[Ngày hóa đơn]],IF(Table13[[#This Row],[Ngày hạch toán]]&lt;&gt;"",Table13[[#This Row],[Ngày hạch toán]],""))</f>
        <v>46098</v>
      </c>
      <c r="T628" s="7"/>
      <c r="U628" s="6">
        <f>IF(Table13[[#This Row],[Ngày tính CN]]="","",S628+T628)</f>
        <v>46098</v>
      </c>
      <c r="V628" s="32">
        <f ca="1">IF(Table13[[#This Row],[Hạn thanh toán]]="","",IF((U628-NOW())&lt;0,0,(U628-NOW())))</f>
        <v>0</v>
      </c>
      <c r="W628" s="32"/>
      <c r="X628" s="32" t="str">
        <f t="shared" ca="1" si="70"/>
        <v/>
      </c>
      <c r="Y628" s="2" t="str">
        <f t="shared" si="71"/>
        <v>Đã thanh toán</v>
      </c>
      <c r="Z628" s="42">
        <f t="shared" si="72"/>
        <v>46098</v>
      </c>
      <c r="AA628" s="42">
        <f t="shared" si="73"/>
        <v>46136</v>
      </c>
      <c r="AD628" s="2" t="str">
        <f>VLOOKUP($A628,MA_KH!$A:$Q,MA_KH!O$1,0)</f>
        <v>MEGA</v>
      </c>
      <c r="AE628" s="2" t="str">
        <f>VLOOKUP($A628,MA_KH!$A:$Q,MA_KH!P$1,0)</f>
        <v>CÔNG TY TNHH MM MEGA MARKET (VIỆT NAM)</v>
      </c>
      <c r="AG628" s="122" t="str">
        <f>Table13[[#This Row],[Số hóa đơn]]&amp;Table13[[#This Row],[Tổng giá trị]]</f>
        <v>000216351857098</v>
      </c>
    </row>
    <row r="629" spans="1:33" ht="25.5" customHeight="1">
      <c r="A629" s="54" t="s">
        <v>16303</v>
      </c>
      <c r="B629" s="54" t="s">
        <v>102</v>
      </c>
      <c r="C629" s="55">
        <v>46098</v>
      </c>
      <c r="D629" s="54" t="s">
        <v>17606</v>
      </c>
      <c r="E629" s="55">
        <f>IFERROR(VLOOKUP(AG629,Sheet3!B:F,5,0),Table1[[#This Row],[Ngày hạch toán]])</f>
        <v>46098</v>
      </c>
      <c r="F629" s="54" t="s">
        <v>19507</v>
      </c>
      <c r="G629" s="54" t="s">
        <v>17607</v>
      </c>
      <c r="H629" s="56">
        <v>3568180</v>
      </c>
      <c r="I629" s="63">
        <v>0</v>
      </c>
      <c r="J629" s="56">
        <v>285454</v>
      </c>
      <c r="K629" s="65">
        <v>3853634</v>
      </c>
      <c r="L629" s="64" t="s">
        <v>17236</v>
      </c>
      <c r="M629" s="6">
        <f>IFERROR(VLOOKUP(Table13[[#This Row],[Số hóa đơn]],'Chi tiết tt Mega gửi'!K:L,2,0),"")</f>
        <v>46136</v>
      </c>
      <c r="O629" s="32">
        <f>IF(Table13[[#This Row],[Phân loại]]="Tồn đầu kỳ",Table13[[#This Row],[Tổng giá trị]],0)</f>
        <v>0</v>
      </c>
      <c r="P629" s="7">
        <f>IF(Table13[[#This Row],[Số còn phải thu ĐK]]&lt;&gt;0,0,IF(Table13[[#This Row],[Phân loại]]="Bán hàng",Table13[[#This Row],[Tổng giá trị]],-Table13[[#This Row],[Tổng giá trị]]))</f>
        <v>3853634</v>
      </c>
      <c r="Q629" s="32">
        <f t="shared" si="69"/>
        <v>3853634</v>
      </c>
      <c r="R629" s="7">
        <f>Table13[[#This Row],[Số còn phải thu ĐK]]+Table13[[#This Row],[Giá Trị HD sau CK]]-Table13[[#This Row],[Số tiền đã thu]]</f>
        <v>0</v>
      </c>
      <c r="S629" s="6">
        <f>IF(Table13[[#This Row],[Ngày hóa đơn]]&lt;&gt;"",Table13[[#This Row],[Ngày hóa đơn]],IF(Table13[[#This Row],[Ngày hạch toán]]&lt;&gt;"",Table13[[#This Row],[Ngày hạch toán]],""))</f>
        <v>46098</v>
      </c>
      <c r="T629" s="7"/>
      <c r="U629" s="6">
        <f>IF(Table13[[#This Row],[Ngày tính CN]]="","",S629+T629)</f>
        <v>46098</v>
      </c>
      <c r="V629" s="32">
        <f ca="1">IF(Table13[[#This Row],[Hạn thanh toán]]="","",IF((U629-NOW())&lt;0,0,(U629-NOW())))</f>
        <v>0</v>
      </c>
      <c r="W629" s="32"/>
      <c r="X629" s="32" t="str">
        <f t="shared" ca="1" si="70"/>
        <v/>
      </c>
      <c r="Y629" s="2" t="str">
        <f t="shared" si="71"/>
        <v>Đã thanh toán</v>
      </c>
      <c r="Z629" s="42">
        <f t="shared" si="72"/>
        <v>46098</v>
      </c>
      <c r="AA629" s="42">
        <f t="shared" si="73"/>
        <v>46136</v>
      </c>
      <c r="AD629" s="2" t="str">
        <f>VLOOKUP($A629,MA_KH!$A:$Q,MA_KH!O$1,0)</f>
        <v>MEGA</v>
      </c>
      <c r="AE629" s="2" t="str">
        <f>VLOOKUP($A629,MA_KH!$A:$Q,MA_KH!P$1,0)</f>
        <v>CÔNG TY TNHH MM MEGA MARKET (VIỆT NAM)</v>
      </c>
      <c r="AG629" s="122" t="str">
        <f>Table13[[#This Row],[Số hóa đơn]]&amp;Table13[[#This Row],[Tổng giá trị]]</f>
        <v>000216413853634</v>
      </c>
    </row>
    <row r="630" spans="1:33" ht="25.5" customHeight="1">
      <c r="A630" s="54" t="s">
        <v>16303</v>
      </c>
      <c r="B630" s="54" t="s">
        <v>102</v>
      </c>
      <c r="C630" s="55">
        <v>46098</v>
      </c>
      <c r="D630" s="54" t="s">
        <v>17608</v>
      </c>
      <c r="E630" s="55">
        <f>IFERROR(VLOOKUP(AG630,Sheet3!B:F,5,0),Table1[[#This Row],[Ngày hạch toán]])</f>
        <v>46098</v>
      </c>
      <c r="F630" s="54" t="s">
        <v>19508</v>
      </c>
      <c r="G630" s="54" t="s">
        <v>17609</v>
      </c>
      <c r="H630" s="56">
        <v>1970450</v>
      </c>
      <c r="I630" s="63">
        <v>0</v>
      </c>
      <c r="J630" s="56">
        <v>157636</v>
      </c>
      <c r="K630" s="65">
        <v>2128086</v>
      </c>
      <c r="L630" s="64" t="s">
        <v>17236</v>
      </c>
      <c r="M630" s="6">
        <f>IFERROR(VLOOKUP(Table13[[#This Row],[Số hóa đơn]],'Chi tiết tt Mega gửi'!K:L,2,0),"")</f>
        <v>46136</v>
      </c>
      <c r="O630" s="32">
        <f>IF(Table13[[#This Row],[Phân loại]]="Tồn đầu kỳ",Table13[[#This Row],[Tổng giá trị]],0)</f>
        <v>0</v>
      </c>
      <c r="P630" s="7">
        <f>IF(Table13[[#This Row],[Số còn phải thu ĐK]]&lt;&gt;0,0,IF(Table13[[#This Row],[Phân loại]]="Bán hàng",Table13[[#This Row],[Tổng giá trị]],-Table13[[#This Row],[Tổng giá trị]]))</f>
        <v>2128086</v>
      </c>
      <c r="Q630" s="32">
        <f t="shared" ref="Q630:Q693" si="74">IF(M630&lt;&gt;"",IF(O630&lt;&gt;0,O630,P630),0)</f>
        <v>2128086</v>
      </c>
      <c r="R630" s="7">
        <f>Table13[[#This Row],[Số còn phải thu ĐK]]+Table13[[#This Row],[Giá Trị HD sau CK]]-Table13[[#This Row],[Số tiền đã thu]]</f>
        <v>0</v>
      </c>
      <c r="S630" s="6">
        <f>IF(Table13[[#This Row],[Ngày hóa đơn]]&lt;&gt;"",Table13[[#This Row],[Ngày hóa đơn]],IF(Table13[[#This Row],[Ngày hạch toán]]&lt;&gt;"",Table13[[#This Row],[Ngày hạch toán]],""))</f>
        <v>46098</v>
      </c>
      <c r="T630" s="7"/>
      <c r="U630" s="6">
        <f>IF(Table13[[#This Row],[Ngày tính CN]]="","",S630+T630)</f>
        <v>46098</v>
      </c>
      <c r="V630" s="32">
        <f ca="1">IF(Table13[[#This Row],[Hạn thanh toán]]="","",IF((U630-NOW())&lt;0,0,(U630-NOW())))</f>
        <v>0</v>
      </c>
      <c r="W630" s="32"/>
      <c r="X630" s="32" t="str">
        <f t="shared" ref="X630:X693" ca="1" si="75">IF(OR(U630="",R630=0),"",IF((U630-NOW())&lt;0,-(U630-NOW()),0))</f>
        <v/>
      </c>
      <c r="Y630" s="2" t="str">
        <f t="shared" ref="Y630:Y693" si="76">IF(R630=0,"Đã thanh toán",IF(X630="","",IF(X630&lt;=0,"Chưa đến hạn thanh toán",IF(X630&lt;=30,"Nợ quá hạn 30 ngày",IF(X630&lt;=60,"Nợ quá hạn từ 30 ngày đến 60 ngày",IF(X630&lt;=90,"Nợ quá hạn từ 60 ngày đến 90 ngày",IF(X630&lt;=120,"Nợ quá hạn từ 90 ngày đến 120 ngày","Nợ quá hạn hơn 120 ngày có khả năng mất thanh toán")))))))</f>
        <v>Đã thanh toán</v>
      </c>
      <c r="Z630" s="42">
        <f t="shared" si="72"/>
        <v>46098</v>
      </c>
      <c r="AA630" s="42">
        <f t="shared" si="73"/>
        <v>46136</v>
      </c>
      <c r="AD630" s="2" t="str">
        <f>VLOOKUP($A630,MA_KH!$A:$Q,MA_KH!O$1,0)</f>
        <v>MEGA</v>
      </c>
      <c r="AE630" s="2" t="str">
        <f>VLOOKUP($A630,MA_KH!$A:$Q,MA_KH!P$1,0)</f>
        <v>CÔNG TY TNHH MM MEGA MARKET (VIỆT NAM)</v>
      </c>
      <c r="AG630" s="122" t="str">
        <f>Table13[[#This Row],[Số hóa đơn]]&amp;Table13[[#This Row],[Tổng giá trị]]</f>
        <v>000216362128086</v>
      </c>
    </row>
    <row r="631" spans="1:33" ht="25.5" customHeight="1">
      <c r="A631" s="54" t="s">
        <v>16303</v>
      </c>
      <c r="B631" s="54" t="s">
        <v>102</v>
      </c>
      <c r="C631" s="55">
        <v>46098</v>
      </c>
      <c r="D631" s="54" t="s">
        <v>17610</v>
      </c>
      <c r="E631" s="55">
        <f>IFERROR(VLOOKUP(AG631,Sheet3!B:F,5,0),Table1[[#This Row],[Ngày hạch toán]])</f>
        <v>46098</v>
      </c>
      <c r="F631" s="54" t="s">
        <v>19509</v>
      </c>
      <c r="G631" s="54" t="s">
        <v>17611</v>
      </c>
      <c r="H631" s="56">
        <v>1049500</v>
      </c>
      <c r="I631" s="63">
        <v>0</v>
      </c>
      <c r="J631" s="56">
        <v>83960</v>
      </c>
      <c r="K631" s="65">
        <v>1133460</v>
      </c>
      <c r="L631" s="64" t="s">
        <v>17236</v>
      </c>
      <c r="M631" s="6">
        <f>IFERROR(VLOOKUP(Table13[[#This Row],[Số hóa đơn]],'Chi tiết tt Mega gửi'!K:L,2,0),"")</f>
        <v>46136</v>
      </c>
      <c r="O631" s="32">
        <f>IF(Table13[[#This Row],[Phân loại]]="Tồn đầu kỳ",Table13[[#This Row],[Tổng giá trị]],0)</f>
        <v>0</v>
      </c>
      <c r="P631" s="7">
        <f>IF(Table13[[#This Row],[Số còn phải thu ĐK]]&lt;&gt;0,0,IF(Table13[[#This Row],[Phân loại]]="Bán hàng",Table13[[#This Row],[Tổng giá trị]],-Table13[[#This Row],[Tổng giá trị]]))</f>
        <v>1133460</v>
      </c>
      <c r="Q631" s="32">
        <f t="shared" si="74"/>
        <v>1133460</v>
      </c>
      <c r="R631" s="7">
        <f>Table13[[#This Row],[Số còn phải thu ĐK]]+Table13[[#This Row],[Giá Trị HD sau CK]]-Table13[[#This Row],[Số tiền đã thu]]</f>
        <v>0</v>
      </c>
      <c r="S631" s="6">
        <f>IF(Table13[[#This Row],[Ngày hóa đơn]]&lt;&gt;"",Table13[[#This Row],[Ngày hóa đơn]],IF(Table13[[#This Row],[Ngày hạch toán]]&lt;&gt;"",Table13[[#This Row],[Ngày hạch toán]],""))</f>
        <v>46098</v>
      </c>
      <c r="T631" s="7"/>
      <c r="U631" s="6">
        <f>IF(Table13[[#This Row],[Ngày tính CN]]="","",S631+T631)</f>
        <v>46098</v>
      </c>
      <c r="V631" s="32">
        <f ca="1">IF(Table13[[#This Row],[Hạn thanh toán]]="","",IF((U631-NOW())&lt;0,0,(U631-NOW())))</f>
        <v>0</v>
      </c>
      <c r="W631" s="32"/>
      <c r="X631" s="32" t="str">
        <f t="shared" ca="1" si="75"/>
        <v/>
      </c>
      <c r="Y631" s="2" t="str">
        <f t="shared" si="76"/>
        <v>Đã thanh toán</v>
      </c>
      <c r="Z631" s="42">
        <f t="shared" si="72"/>
        <v>46098</v>
      </c>
      <c r="AA631" s="42">
        <f t="shared" si="73"/>
        <v>46136</v>
      </c>
      <c r="AD631" s="2" t="str">
        <f>VLOOKUP($A631,MA_KH!$A:$Q,MA_KH!O$1,0)</f>
        <v>MEGA</v>
      </c>
      <c r="AE631" s="2" t="str">
        <f>VLOOKUP($A631,MA_KH!$A:$Q,MA_KH!P$1,0)</f>
        <v>CÔNG TY TNHH MM MEGA MARKET (VIỆT NAM)</v>
      </c>
      <c r="AG631" s="122" t="str">
        <f>Table13[[#This Row],[Số hóa đơn]]&amp;Table13[[#This Row],[Tổng giá trị]]</f>
        <v>000216381133460</v>
      </c>
    </row>
    <row r="632" spans="1:33" ht="25.5" hidden="1" customHeight="1">
      <c r="A632" s="54" t="s">
        <v>16303</v>
      </c>
      <c r="B632" s="54" t="s">
        <v>102</v>
      </c>
      <c r="C632" s="55">
        <v>46098</v>
      </c>
      <c r="D632" s="54" t="s">
        <v>17612</v>
      </c>
      <c r="E632" s="55">
        <v>46098</v>
      </c>
      <c r="F632" s="54" t="s">
        <v>18159</v>
      </c>
      <c r="G632" s="54" t="s">
        <v>17325</v>
      </c>
      <c r="H632" s="56">
        <v>460000</v>
      </c>
      <c r="I632" s="63">
        <v>0</v>
      </c>
      <c r="J632" s="56">
        <v>36800</v>
      </c>
      <c r="K632" s="65">
        <v>496800</v>
      </c>
      <c r="L632" s="64" t="s">
        <v>17238</v>
      </c>
      <c r="M632" s="6">
        <f>IFERROR(VLOOKUP(Table13[[#This Row],[Số hóa đơn]],'Chi tiết tt Mega gửi'!K:L,2,0),"")</f>
        <v>46105</v>
      </c>
      <c r="O632" s="32">
        <f>IF(Table13[[#This Row],[Phân loại]]="Tồn đầu kỳ",Table13[[#This Row],[Tổng giá trị]],0)</f>
        <v>0</v>
      </c>
      <c r="P632" s="7">
        <f>IF(Table13[[#This Row],[Số còn phải thu ĐK]]&lt;&gt;0,0,IF(Table13[[#This Row],[Phân loại]]="Bán hàng",Table13[[#This Row],[Tổng giá trị]],-Table13[[#This Row],[Tổng giá trị]]))</f>
        <v>-496800</v>
      </c>
      <c r="Q632" s="32">
        <f t="shared" si="74"/>
        <v>-496800</v>
      </c>
      <c r="R632" s="7">
        <f>Table13[[#This Row],[Số còn phải thu ĐK]]+Table13[[#This Row],[Giá Trị HD sau CK]]-Table13[[#This Row],[Số tiền đã thu]]</f>
        <v>0</v>
      </c>
      <c r="S632" s="6">
        <f>IF(Table13[[#This Row],[Ngày hóa đơn]]&lt;&gt;"",Table13[[#This Row],[Ngày hóa đơn]],IF(Table13[[#This Row],[Ngày hạch toán]]&lt;&gt;"",Table13[[#This Row],[Ngày hạch toán]],""))</f>
        <v>46098</v>
      </c>
      <c r="T632" s="7"/>
      <c r="U632" s="6">
        <f>IF(Table13[[#This Row],[Ngày tính CN]]="","",S632+T632)</f>
        <v>46098</v>
      </c>
      <c r="V632" s="32">
        <f ca="1">IF(Table13[[#This Row],[Hạn thanh toán]]="","",IF((U632-NOW())&lt;0,0,(U632-NOW())))</f>
        <v>0</v>
      </c>
      <c r="W632" s="32"/>
      <c r="X632" s="32" t="str">
        <f t="shared" ca="1" si="75"/>
        <v/>
      </c>
      <c r="Y632" s="2" t="str">
        <f t="shared" si="76"/>
        <v>Đã thanh toán</v>
      </c>
      <c r="Z632" s="42">
        <f t="shared" si="72"/>
        <v>46098</v>
      </c>
      <c r="AA632" s="42">
        <f t="shared" si="73"/>
        <v>46105</v>
      </c>
      <c r="AD632" s="2" t="str">
        <f>VLOOKUP($A632,MA_KH!$A:$Q,MA_KH!O$1,0)</f>
        <v>MEGA</v>
      </c>
      <c r="AE632" s="2" t="str">
        <f>VLOOKUP($A632,MA_KH!$A:$Q,MA_KH!P$1,0)</f>
        <v>CÔNG TY TNHH MM MEGA MARKET (VIỆT NAM)</v>
      </c>
      <c r="AG632" s="122" t="str">
        <f>Table13[[#This Row],[Số hóa đơn]]&amp;Table13[[#This Row],[Tổng giá trị]]</f>
        <v>00000085496800</v>
      </c>
    </row>
    <row r="633" spans="1:33" ht="25.5" hidden="1" customHeight="1">
      <c r="A633" s="54" t="s">
        <v>16303</v>
      </c>
      <c r="B633" s="54" t="s">
        <v>102</v>
      </c>
      <c r="C633" s="55">
        <v>46098</v>
      </c>
      <c r="D633" s="54" t="s">
        <v>17613</v>
      </c>
      <c r="E633" s="55">
        <v>46098</v>
      </c>
      <c r="F633" s="54" t="s">
        <v>18134</v>
      </c>
      <c r="G633" s="54" t="s">
        <v>16988</v>
      </c>
      <c r="H633" s="56">
        <v>767930</v>
      </c>
      <c r="I633" s="63">
        <v>0</v>
      </c>
      <c r="J633" s="56">
        <v>61434</v>
      </c>
      <c r="K633" s="65">
        <v>829364</v>
      </c>
      <c r="L633" s="64" t="s">
        <v>17238</v>
      </c>
      <c r="M633" s="6">
        <f>IFERROR(VLOOKUP(Table13[[#This Row],[Số hóa đơn]],'Chi tiết tt Mega gửi'!K:L,2,0),"")</f>
        <v>46105</v>
      </c>
      <c r="O633" s="32">
        <f>IF(Table13[[#This Row],[Phân loại]]="Tồn đầu kỳ",Table13[[#This Row],[Tổng giá trị]],0)</f>
        <v>0</v>
      </c>
      <c r="P633" s="7">
        <f>IF(Table13[[#This Row],[Số còn phải thu ĐK]]&lt;&gt;0,0,IF(Table13[[#This Row],[Phân loại]]="Bán hàng",Table13[[#This Row],[Tổng giá trị]],-Table13[[#This Row],[Tổng giá trị]]))</f>
        <v>-829364</v>
      </c>
      <c r="Q633" s="32">
        <f t="shared" si="74"/>
        <v>-829364</v>
      </c>
      <c r="R633" s="7">
        <f>Table13[[#This Row],[Số còn phải thu ĐK]]+Table13[[#This Row],[Giá Trị HD sau CK]]-Table13[[#This Row],[Số tiền đã thu]]</f>
        <v>0</v>
      </c>
      <c r="S633" s="6">
        <f>IF(Table13[[#This Row],[Ngày hóa đơn]]&lt;&gt;"",Table13[[#This Row],[Ngày hóa đơn]],IF(Table13[[#This Row],[Ngày hạch toán]]&lt;&gt;"",Table13[[#This Row],[Ngày hạch toán]],""))</f>
        <v>46098</v>
      </c>
      <c r="T633" s="7"/>
      <c r="U633" s="6">
        <f>IF(Table13[[#This Row],[Ngày tính CN]]="","",S633+T633)</f>
        <v>46098</v>
      </c>
      <c r="V633" s="32">
        <f ca="1">IF(Table13[[#This Row],[Hạn thanh toán]]="","",IF((U633-NOW())&lt;0,0,(U633-NOW())))</f>
        <v>0</v>
      </c>
      <c r="W633" s="32"/>
      <c r="X633" s="32" t="str">
        <f t="shared" ca="1" si="75"/>
        <v/>
      </c>
      <c r="Y633" s="2" t="str">
        <f t="shared" si="76"/>
        <v>Đã thanh toán</v>
      </c>
      <c r="Z633" s="42">
        <f t="shared" si="72"/>
        <v>46098</v>
      </c>
      <c r="AA633" s="42">
        <f t="shared" si="73"/>
        <v>46105</v>
      </c>
      <c r="AD633" s="2" t="str">
        <f>VLOOKUP($A633,MA_KH!$A:$Q,MA_KH!O$1,0)</f>
        <v>MEGA</v>
      </c>
      <c r="AE633" s="2" t="str">
        <f>VLOOKUP($A633,MA_KH!$A:$Q,MA_KH!P$1,0)</f>
        <v>CÔNG TY TNHH MM MEGA MARKET (VIỆT NAM)</v>
      </c>
      <c r="AG633" s="122" t="str">
        <f>Table13[[#This Row],[Số hóa đơn]]&amp;Table13[[#This Row],[Tổng giá trị]]</f>
        <v>00000106829364</v>
      </c>
    </row>
    <row r="634" spans="1:33" ht="25.5" hidden="1" customHeight="1">
      <c r="A634" s="54" t="s">
        <v>16295</v>
      </c>
      <c r="B634" s="54" t="s">
        <v>198</v>
      </c>
      <c r="C634" s="55">
        <v>46098</v>
      </c>
      <c r="D634" s="54" t="s">
        <v>17614</v>
      </c>
      <c r="E634" s="55">
        <v>46098</v>
      </c>
      <c r="F634" s="54" t="s">
        <v>19425</v>
      </c>
      <c r="G634" s="54" t="s">
        <v>16990</v>
      </c>
      <c r="H634" s="56">
        <v>474325</v>
      </c>
      <c r="I634" s="63">
        <v>0</v>
      </c>
      <c r="J634" s="56">
        <v>37946</v>
      </c>
      <c r="K634" s="65">
        <v>512271</v>
      </c>
      <c r="L634" s="64" t="s">
        <v>17238</v>
      </c>
      <c r="M634" s="6">
        <v>46105</v>
      </c>
      <c r="O634" s="32">
        <f>IF(Table13[[#This Row],[Phân loại]]="Tồn đầu kỳ",Table13[[#This Row],[Tổng giá trị]],0)</f>
        <v>0</v>
      </c>
      <c r="P634" s="7">
        <f>IF(Table13[[#This Row],[Số còn phải thu ĐK]]&lt;&gt;0,0,IF(Table13[[#This Row],[Phân loại]]="Bán hàng",Table13[[#This Row],[Tổng giá trị]],-Table13[[#This Row],[Tổng giá trị]]))</f>
        <v>-512271</v>
      </c>
      <c r="Q634" s="32">
        <f t="shared" si="74"/>
        <v>-512271</v>
      </c>
      <c r="R634" s="7">
        <f>Table13[[#This Row],[Số còn phải thu ĐK]]+Table13[[#This Row],[Giá Trị HD sau CK]]-Table13[[#This Row],[Số tiền đã thu]]</f>
        <v>0</v>
      </c>
      <c r="S634" s="6">
        <f>IF(Table13[[#This Row],[Ngày hóa đơn]]&lt;&gt;"",Table13[[#This Row],[Ngày hóa đơn]],IF(Table13[[#This Row],[Ngày hạch toán]]&lt;&gt;"",Table13[[#This Row],[Ngày hạch toán]],""))</f>
        <v>46098</v>
      </c>
      <c r="T634" s="7"/>
      <c r="U634" s="6">
        <f>IF(Table13[[#This Row],[Ngày tính CN]]="","",S634+T634)</f>
        <v>46098</v>
      </c>
      <c r="V634" s="32">
        <f ca="1">IF(Table13[[#This Row],[Hạn thanh toán]]="","",IF((U634-NOW())&lt;0,0,(U634-NOW())))</f>
        <v>0</v>
      </c>
      <c r="W634" s="32"/>
      <c r="X634" s="32" t="str">
        <f t="shared" ca="1" si="75"/>
        <v/>
      </c>
      <c r="Y634" s="2" t="str">
        <f t="shared" si="76"/>
        <v>Đã thanh toán</v>
      </c>
      <c r="Z634" s="42">
        <f t="shared" si="72"/>
        <v>46098</v>
      </c>
      <c r="AA634" s="42">
        <f t="shared" si="73"/>
        <v>46105</v>
      </c>
      <c r="AD634" s="2" t="str">
        <f>VLOOKUP($A634,MA_KH!$A:$Q,MA_KH!O$1,0)</f>
        <v>MEGA</v>
      </c>
      <c r="AE634" s="2" t="str">
        <f>VLOOKUP($A634,MA_KH!$A:$Q,MA_KH!P$1,0)</f>
        <v>CÔNG TY TNHH MM MEGA MARKET (VIỆT NAM)</v>
      </c>
      <c r="AG634" s="122" t="str">
        <f>Table13[[#This Row],[Số hóa đơn]]&amp;Table13[[#This Row],[Tổng giá trị]]</f>
        <v>00000082512271</v>
      </c>
    </row>
    <row r="635" spans="1:33" ht="25.5" hidden="1" customHeight="1">
      <c r="A635" s="54" t="s">
        <v>16294</v>
      </c>
      <c r="B635" s="54" t="s">
        <v>259</v>
      </c>
      <c r="C635" s="55">
        <v>46098</v>
      </c>
      <c r="D635" s="54" t="s">
        <v>17615</v>
      </c>
      <c r="E635" s="55">
        <v>46098</v>
      </c>
      <c r="F635" s="54" t="s">
        <v>19510</v>
      </c>
      <c r="G635" s="54" t="s">
        <v>16821</v>
      </c>
      <c r="H635" s="56">
        <v>307000</v>
      </c>
      <c r="I635" s="63">
        <v>0</v>
      </c>
      <c r="J635" s="56">
        <v>24560</v>
      </c>
      <c r="K635" s="65">
        <v>331560</v>
      </c>
      <c r="L635" s="64" t="s">
        <v>17238</v>
      </c>
      <c r="M635" s="6">
        <f>IFERROR(VLOOKUP(Table13[[#This Row],[Số hóa đơn]],'Chi tiết tt Mega gửi'!K:L,2,0),"")</f>
        <v>46105</v>
      </c>
      <c r="O635" s="32">
        <f>IF(Table13[[#This Row],[Phân loại]]="Tồn đầu kỳ",Table13[[#This Row],[Tổng giá trị]],0)</f>
        <v>0</v>
      </c>
      <c r="P635" s="7">
        <f>IF(Table13[[#This Row],[Số còn phải thu ĐK]]&lt;&gt;0,0,IF(Table13[[#This Row],[Phân loại]]="Bán hàng",Table13[[#This Row],[Tổng giá trị]],-Table13[[#This Row],[Tổng giá trị]]))</f>
        <v>-331560</v>
      </c>
      <c r="Q635" s="32">
        <f t="shared" si="74"/>
        <v>-331560</v>
      </c>
      <c r="R635" s="7">
        <f>Table13[[#This Row],[Số còn phải thu ĐK]]+Table13[[#This Row],[Giá Trị HD sau CK]]-Table13[[#This Row],[Số tiền đã thu]]</f>
        <v>0</v>
      </c>
      <c r="S635" s="6">
        <f>IF(Table13[[#This Row],[Ngày hóa đơn]]&lt;&gt;"",Table13[[#This Row],[Ngày hóa đơn]],IF(Table13[[#This Row],[Ngày hạch toán]]&lt;&gt;"",Table13[[#This Row],[Ngày hạch toán]],""))</f>
        <v>46098</v>
      </c>
      <c r="T635" s="7"/>
      <c r="U635" s="6">
        <f>IF(Table13[[#This Row],[Ngày tính CN]]="","",S635+T635)</f>
        <v>46098</v>
      </c>
      <c r="V635" s="32">
        <f ca="1">IF(Table13[[#This Row],[Hạn thanh toán]]="","",IF((U635-NOW())&lt;0,0,(U635-NOW())))</f>
        <v>0</v>
      </c>
      <c r="W635" s="32"/>
      <c r="X635" s="32" t="str">
        <f t="shared" ca="1" si="75"/>
        <v/>
      </c>
      <c r="Y635" s="2" t="str">
        <f t="shared" si="76"/>
        <v>Đã thanh toán</v>
      </c>
      <c r="Z635" s="42">
        <f t="shared" si="72"/>
        <v>46098</v>
      </c>
      <c r="AA635" s="42">
        <f t="shared" si="73"/>
        <v>46105</v>
      </c>
      <c r="AD635" s="2" t="str">
        <f>VLOOKUP($A635,MA_KH!$A:$Q,MA_KH!O$1,0)</f>
        <v>MEGA</v>
      </c>
      <c r="AE635" s="2" t="str">
        <f>VLOOKUP($A635,MA_KH!$A:$Q,MA_KH!P$1,0)</f>
        <v>CÔNG TY TNHH MM MEGA MARKET (VIỆT NAM)</v>
      </c>
      <c r="AG635" s="122" t="str">
        <f>Table13[[#This Row],[Số hóa đơn]]&amp;Table13[[#This Row],[Tổng giá trị]]</f>
        <v>00000101331560</v>
      </c>
    </row>
    <row r="636" spans="1:33" ht="25.5" hidden="1" customHeight="1">
      <c r="A636" s="54" t="s">
        <v>16289</v>
      </c>
      <c r="B636" s="54" t="s">
        <v>296</v>
      </c>
      <c r="C636" s="55">
        <v>46098</v>
      </c>
      <c r="D636" s="54" t="s">
        <v>17616</v>
      </c>
      <c r="E636" s="55">
        <v>46098</v>
      </c>
      <c r="F636" s="54" t="s">
        <v>18139</v>
      </c>
      <c r="G636" s="54" t="s">
        <v>16824</v>
      </c>
      <c r="H636" s="56">
        <v>1926830</v>
      </c>
      <c r="I636" s="63">
        <v>0</v>
      </c>
      <c r="J636" s="56">
        <v>154146</v>
      </c>
      <c r="K636" s="65">
        <v>2080976</v>
      </c>
      <c r="L636" s="64" t="s">
        <v>17238</v>
      </c>
      <c r="M636" s="6">
        <f>IFERROR(VLOOKUP(Table13[[#This Row],[Số hóa đơn]],'Chi tiết tt Mega gửi'!K:L,2,0),"")</f>
        <v>46105</v>
      </c>
      <c r="O636" s="32">
        <f>IF(Table13[[#This Row],[Phân loại]]="Tồn đầu kỳ",Table13[[#This Row],[Tổng giá trị]],0)</f>
        <v>0</v>
      </c>
      <c r="P636" s="7">
        <f>IF(Table13[[#This Row],[Số còn phải thu ĐK]]&lt;&gt;0,0,IF(Table13[[#This Row],[Phân loại]]="Bán hàng",Table13[[#This Row],[Tổng giá trị]],-Table13[[#This Row],[Tổng giá trị]]))</f>
        <v>-2080976</v>
      </c>
      <c r="Q636" s="32">
        <f t="shared" si="74"/>
        <v>-2080976</v>
      </c>
      <c r="R636" s="7">
        <f>Table13[[#This Row],[Số còn phải thu ĐK]]+Table13[[#This Row],[Giá Trị HD sau CK]]-Table13[[#This Row],[Số tiền đã thu]]</f>
        <v>0</v>
      </c>
      <c r="S636" s="6">
        <f>IF(Table13[[#This Row],[Ngày hóa đơn]]&lt;&gt;"",Table13[[#This Row],[Ngày hóa đơn]],IF(Table13[[#This Row],[Ngày hạch toán]]&lt;&gt;"",Table13[[#This Row],[Ngày hạch toán]],""))</f>
        <v>46098</v>
      </c>
      <c r="T636" s="7"/>
      <c r="U636" s="6">
        <f>IF(Table13[[#This Row],[Ngày tính CN]]="","",S636+T636)</f>
        <v>46098</v>
      </c>
      <c r="V636" s="32">
        <f ca="1">IF(Table13[[#This Row],[Hạn thanh toán]]="","",IF((U636-NOW())&lt;0,0,(U636-NOW())))</f>
        <v>0</v>
      </c>
      <c r="W636" s="32"/>
      <c r="X636" s="32" t="str">
        <f t="shared" ca="1" si="75"/>
        <v/>
      </c>
      <c r="Y636" s="2" t="str">
        <f t="shared" si="76"/>
        <v>Đã thanh toán</v>
      </c>
      <c r="Z636" s="42">
        <f t="shared" si="72"/>
        <v>46098</v>
      </c>
      <c r="AA636" s="42">
        <f t="shared" si="73"/>
        <v>46105</v>
      </c>
      <c r="AD636" s="2" t="str">
        <f>VLOOKUP($A636,MA_KH!$A:$Q,MA_KH!O$1,0)</f>
        <v>MEGA</v>
      </c>
      <c r="AE636" s="2" t="str">
        <f>VLOOKUP($A636,MA_KH!$A:$Q,MA_KH!P$1,0)</f>
        <v>CÔNG TY TNHH MM MEGA MARKET (VIỆT NAM)</v>
      </c>
      <c r="AG636" s="122" t="str">
        <f>Table13[[#This Row],[Số hóa đơn]]&amp;Table13[[#This Row],[Tổng giá trị]]</f>
        <v>000001352080976</v>
      </c>
    </row>
    <row r="637" spans="1:33" ht="25.5" hidden="1" customHeight="1">
      <c r="A637" s="54" t="s">
        <v>16289</v>
      </c>
      <c r="B637" s="54" t="s">
        <v>296</v>
      </c>
      <c r="C637" s="55">
        <v>46098</v>
      </c>
      <c r="D637" s="54" t="s">
        <v>17617</v>
      </c>
      <c r="E637" s="55">
        <v>46098</v>
      </c>
      <c r="F637" s="54" t="s">
        <v>19511</v>
      </c>
      <c r="G637" s="54" t="s">
        <v>16824</v>
      </c>
      <c r="H637" s="56">
        <v>3721734</v>
      </c>
      <c r="I637" s="63">
        <v>0</v>
      </c>
      <c r="J637" s="56">
        <v>297738</v>
      </c>
      <c r="K637" s="65">
        <v>4019472</v>
      </c>
      <c r="L637" s="64" t="s">
        <v>17238</v>
      </c>
      <c r="M637" s="6">
        <f>IFERROR(VLOOKUP(Table13[[#This Row],[Số hóa đơn]],'Chi tiết tt Mega gửi'!K:L,2,0),"")</f>
        <v>46105</v>
      </c>
      <c r="O637" s="32">
        <f>IF(Table13[[#This Row],[Phân loại]]="Tồn đầu kỳ",Table13[[#This Row],[Tổng giá trị]],0)</f>
        <v>0</v>
      </c>
      <c r="P637" s="7">
        <f>IF(Table13[[#This Row],[Số còn phải thu ĐK]]&lt;&gt;0,0,IF(Table13[[#This Row],[Phân loại]]="Bán hàng",Table13[[#This Row],[Tổng giá trị]],-Table13[[#This Row],[Tổng giá trị]]))</f>
        <v>-4019472</v>
      </c>
      <c r="Q637" s="32">
        <f t="shared" si="74"/>
        <v>-4019472</v>
      </c>
      <c r="R637" s="7">
        <f>Table13[[#This Row],[Số còn phải thu ĐK]]+Table13[[#This Row],[Giá Trị HD sau CK]]-Table13[[#This Row],[Số tiền đã thu]]</f>
        <v>0</v>
      </c>
      <c r="S637" s="6">
        <f>IF(Table13[[#This Row],[Ngày hóa đơn]]&lt;&gt;"",Table13[[#This Row],[Ngày hóa đơn]],IF(Table13[[#This Row],[Ngày hạch toán]]&lt;&gt;"",Table13[[#This Row],[Ngày hạch toán]],""))</f>
        <v>46098</v>
      </c>
      <c r="T637" s="7"/>
      <c r="U637" s="6">
        <f>IF(Table13[[#This Row],[Ngày tính CN]]="","",S637+T637)</f>
        <v>46098</v>
      </c>
      <c r="V637" s="32">
        <f ca="1">IF(Table13[[#This Row],[Hạn thanh toán]]="","",IF((U637-NOW())&lt;0,0,(U637-NOW())))</f>
        <v>0</v>
      </c>
      <c r="W637" s="32"/>
      <c r="X637" s="32" t="str">
        <f t="shared" ca="1" si="75"/>
        <v/>
      </c>
      <c r="Y637" s="2" t="str">
        <f t="shared" si="76"/>
        <v>Đã thanh toán</v>
      </c>
      <c r="Z637" s="42">
        <f t="shared" si="72"/>
        <v>46098</v>
      </c>
      <c r="AA637" s="42">
        <f t="shared" si="73"/>
        <v>46105</v>
      </c>
      <c r="AD637" s="2" t="str">
        <f>VLOOKUP($A637,MA_KH!$A:$Q,MA_KH!O$1,0)</f>
        <v>MEGA</v>
      </c>
      <c r="AE637" s="2" t="str">
        <f>VLOOKUP($A637,MA_KH!$A:$Q,MA_KH!P$1,0)</f>
        <v>CÔNG TY TNHH MM MEGA MARKET (VIỆT NAM)</v>
      </c>
      <c r="AG637" s="122" t="str">
        <f>Table13[[#This Row],[Số hóa đơn]]&amp;Table13[[#This Row],[Tổng giá trị]]</f>
        <v>000001364019472</v>
      </c>
    </row>
    <row r="638" spans="1:33" ht="25.5" hidden="1" customHeight="1">
      <c r="A638" s="54" t="s">
        <v>16289</v>
      </c>
      <c r="B638" s="54" t="s">
        <v>296</v>
      </c>
      <c r="C638" s="55">
        <v>46098</v>
      </c>
      <c r="D638" s="54" t="s">
        <v>17618</v>
      </c>
      <c r="E638" s="55">
        <v>46098</v>
      </c>
      <c r="F638" s="54" t="s">
        <v>19512</v>
      </c>
      <c r="G638" s="54" t="s">
        <v>16824</v>
      </c>
      <c r="H638" s="56">
        <v>2075216</v>
      </c>
      <c r="I638" s="63">
        <v>0</v>
      </c>
      <c r="J638" s="56">
        <v>166017</v>
      </c>
      <c r="K638" s="65">
        <v>2241233</v>
      </c>
      <c r="L638" s="64" t="s">
        <v>17238</v>
      </c>
      <c r="M638" s="6">
        <f>IFERROR(VLOOKUP(Table13[[#This Row],[Số hóa đơn]],'Chi tiết tt Mega gửi'!K:L,2,0),"")</f>
        <v>46105</v>
      </c>
      <c r="O638" s="32">
        <f>IF(Table13[[#This Row],[Phân loại]]="Tồn đầu kỳ",Table13[[#This Row],[Tổng giá trị]],0)</f>
        <v>0</v>
      </c>
      <c r="P638" s="7">
        <f>IF(Table13[[#This Row],[Số còn phải thu ĐK]]&lt;&gt;0,0,IF(Table13[[#This Row],[Phân loại]]="Bán hàng",Table13[[#This Row],[Tổng giá trị]],-Table13[[#This Row],[Tổng giá trị]]))</f>
        <v>-2241233</v>
      </c>
      <c r="Q638" s="32">
        <f t="shared" si="74"/>
        <v>-2241233</v>
      </c>
      <c r="R638" s="7">
        <f>Table13[[#This Row],[Số còn phải thu ĐK]]+Table13[[#This Row],[Giá Trị HD sau CK]]-Table13[[#This Row],[Số tiền đã thu]]</f>
        <v>0</v>
      </c>
      <c r="S638" s="6">
        <f>IF(Table13[[#This Row],[Ngày hóa đơn]]&lt;&gt;"",Table13[[#This Row],[Ngày hóa đơn]],IF(Table13[[#This Row],[Ngày hạch toán]]&lt;&gt;"",Table13[[#This Row],[Ngày hạch toán]],""))</f>
        <v>46098</v>
      </c>
      <c r="T638" s="7"/>
      <c r="U638" s="6">
        <f>IF(Table13[[#This Row],[Ngày tính CN]]="","",S638+T638)</f>
        <v>46098</v>
      </c>
      <c r="V638" s="32">
        <f ca="1">IF(Table13[[#This Row],[Hạn thanh toán]]="","",IF((U638-NOW())&lt;0,0,(U638-NOW())))</f>
        <v>0</v>
      </c>
      <c r="W638" s="32"/>
      <c r="X638" s="32" t="str">
        <f t="shared" ca="1" si="75"/>
        <v/>
      </c>
      <c r="Y638" s="2" t="str">
        <f t="shared" si="76"/>
        <v>Đã thanh toán</v>
      </c>
      <c r="Z638" s="42">
        <f t="shared" si="72"/>
        <v>46098</v>
      </c>
      <c r="AA638" s="42">
        <f t="shared" si="73"/>
        <v>46105</v>
      </c>
      <c r="AD638" s="2" t="str">
        <f>VLOOKUP($A638,MA_KH!$A:$Q,MA_KH!O$1,0)</f>
        <v>MEGA</v>
      </c>
      <c r="AE638" s="2" t="str">
        <f>VLOOKUP($A638,MA_KH!$A:$Q,MA_KH!P$1,0)</f>
        <v>CÔNG TY TNHH MM MEGA MARKET (VIỆT NAM)</v>
      </c>
      <c r="AG638" s="122" t="str">
        <f>Table13[[#This Row],[Số hóa đơn]]&amp;Table13[[#This Row],[Tổng giá trị]]</f>
        <v>000001642241233</v>
      </c>
    </row>
    <row r="639" spans="1:33" ht="25.5" hidden="1" customHeight="1">
      <c r="A639" s="54" t="s">
        <v>16291</v>
      </c>
      <c r="B639" s="54" t="s">
        <v>200</v>
      </c>
      <c r="C639" s="55">
        <v>46098</v>
      </c>
      <c r="D639" s="54" t="s">
        <v>17619</v>
      </c>
      <c r="E639" s="55">
        <v>46098</v>
      </c>
      <c r="F639" s="54" t="s">
        <v>19513</v>
      </c>
      <c r="G639" s="54" t="s">
        <v>17345</v>
      </c>
      <c r="H639" s="56">
        <v>1258508</v>
      </c>
      <c r="I639" s="63">
        <v>0</v>
      </c>
      <c r="J639" s="56">
        <v>100679</v>
      </c>
      <c r="K639" s="65">
        <v>1359187</v>
      </c>
      <c r="L639" s="64" t="s">
        <v>17238</v>
      </c>
      <c r="M639" s="6">
        <f>IFERROR(VLOOKUP(Table13[[#This Row],[Số hóa đơn]],'Chi tiết tt Mega gửi'!K:L,2,0),"")</f>
        <v>46105</v>
      </c>
      <c r="O639" s="32">
        <f>IF(Table13[[#This Row],[Phân loại]]="Tồn đầu kỳ",Table13[[#This Row],[Tổng giá trị]],0)</f>
        <v>0</v>
      </c>
      <c r="P639" s="7">
        <f>IF(Table13[[#This Row],[Số còn phải thu ĐK]]&lt;&gt;0,0,IF(Table13[[#This Row],[Phân loại]]="Bán hàng",Table13[[#This Row],[Tổng giá trị]],-Table13[[#This Row],[Tổng giá trị]]))</f>
        <v>-1359187</v>
      </c>
      <c r="Q639" s="32">
        <f t="shared" si="74"/>
        <v>-1359187</v>
      </c>
      <c r="R639" s="7">
        <f>Table13[[#This Row],[Số còn phải thu ĐK]]+Table13[[#This Row],[Giá Trị HD sau CK]]-Table13[[#This Row],[Số tiền đã thu]]</f>
        <v>0</v>
      </c>
      <c r="S639" s="6">
        <f>IF(Table13[[#This Row],[Ngày hóa đơn]]&lt;&gt;"",Table13[[#This Row],[Ngày hóa đơn]],IF(Table13[[#This Row],[Ngày hạch toán]]&lt;&gt;"",Table13[[#This Row],[Ngày hạch toán]],""))</f>
        <v>46098</v>
      </c>
      <c r="T639" s="7"/>
      <c r="U639" s="6">
        <f>IF(Table13[[#This Row],[Ngày tính CN]]="","",S639+T639)</f>
        <v>46098</v>
      </c>
      <c r="V639" s="32">
        <f ca="1">IF(Table13[[#This Row],[Hạn thanh toán]]="","",IF((U639-NOW())&lt;0,0,(U639-NOW())))</f>
        <v>0</v>
      </c>
      <c r="W639" s="32"/>
      <c r="X639" s="32" t="str">
        <f t="shared" ca="1" si="75"/>
        <v/>
      </c>
      <c r="Y639" s="2" t="str">
        <f t="shared" si="76"/>
        <v>Đã thanh toán</v>
      </c>
      <c r="Z639" s="42">
        <f t="shared" si="72"/>
        <v>46098</v>
      </c>
      <c r="AA639" s="42">
        <f t="shared" si="73"/>
        <v>46105</v>
      </c>
      <c r="AD639" s="2" t="str">
        <f>VLOOKUP($A639,MA_KH!$A:$Q,MA_KH!O$1,0)</f>
        <v>MEGA</v>
      </c>
      <c r="AE639" s="2" t="str">
        <f>VLOOKUP($A639,MA_KH!$A:$Q,MA_KH!P$1,0)</f>
        <v>CÔNG TY TNHH MM MEGA MARKET (VIỆT NAM)</v>
      </c>
      <c r="AG639" s="122" t="str">
        <f>Table13[[#This Row],[Số hóa đơn]]&amp;Table13[[#This Row],[Tổng giá trị]]</f>
        <v>000001171359187</v>
      </c>
    </row>
    <row r="640" spans="1:33" ht="25.5" hidden="1" customHeight="1">
      <c r="A640" s="54" t="s">
        <v>16288</v>
      </c>
      <c r="B640" s="54" t="s">
        <v>294</v>
      </c>
      <c r="C640" s="55">
        <v>46098</v>
      </c>
      <c r="D640" s="54" t="s">
        <v>17620</v>
      </c>
      <c r="E640" s="55">
        <v>46098</v>
      </c>
      <c r="F640" s="54" t="s">
        <v>19514</v>
      </c>
      <c r="G640" s="54" t="s">
        <v>17177</v>
      </c>
      <c r="H640" s="56">
        <v>507500</v>
      </c>
      <c r="I640" s="63">
        <v>0</v>
      </c>
      <c r="J640" s="56">
        <v>40600</v>
      </c>
      <c r="K640" s="65">
        <v>548100</v>
      </c>
      <c r="L640" s="64" t="s">
        <v>17238</v>
      </c>
      <c r="M640" s="6">
        <f>IFERROR(VLOOKUP(Table13[[#This Row],[Số hóa đơn]],'Chi tiết tt Mega gửi'!K:L,2,0),"")</f>
        <v>46105</v>
      </c>
      <c r="O640" s="32">
        <f>IF(Table13[[#This Row],[Phân loại]]="Tồn đầu kỳ",Table13[[#This Row],[Tổng giá trị]],0)</f>
        <v>0</v>
      </c>
      <c r="P640" s="7">
        <f>IF(Table13[[#This Row],[Số còn phải thu ĐK]]&lt;&gt;0,0,IF(Table13[[#This Row],[Phân loại]]="Bán hàng",Table13[[#This Row],[Tổng giá trị]],-Table13[[#This Row],[Tổng giá trị]]))</f>
        <v>-548100</v>
      </c>
      <c r="Q640" s="32">
        <f t="shared" si="74"/>
        <v>-548100</v>
      </c>
      <c r="R640" s="7">
        <f>Table13[[#This Row],[Số còn phải thu ĐK]]+Table13[[#This Row],[Giá Trị HD sau CK]]-Table13[[#This Row],[Số tiền đã thu]]</f>
        <v>0</v>
      </c>
      <c r="S640" s="6">
        <f>IF(Table13[[#This Row],[Ngày hóa đơn]]&lt;&gt;"",Table13[[#This Row],[Ngày hóa đơn]],IF(Table13[[#This Row],[Ngày hạch toán]]&lt;&gt;"",Table13[[#This Row],[Ngày hạch toán]],""))</f>
        <v>46098</v>
      </c>
      <c r="T640" s="7"/>
      <c r="U640" s="6">
        <f>IF(Table13[[#This Row],[Ngày tính CN]]="","",S640+T640)</f>
        <v>46098</v>
      </c>
      <c r="V640" s="32">
        <f ca="1">IF(Table13[[#This Row],[Hạn thanh toán]]="","",IF((U640-NOW())&lt;0,0,(U640-NOW())))</f>
        <v>0</v>
      </c>
      <c r="W640" s="32"/>
      <c r="X640" s="32" t="str">
        <f t="shared" ca="1" si="75"/>
        <v/>
      </c>
      <c r="Y640" s="2" t="str">
        <f t="shared" si="76"/>
        <v>Đã thanh toán</v>
      </c>
      <c r="Z640" s="42">
        <f t="shared" si="72"/>
        <v>46098</v>
      </c>
      <c r="AA640" s="42">
        <f t="shared" si="73"/>
        <v>46105</v>
      </c>
      <c r="AD640" s="2" t="str">
        <f>VLOOKUP($A640,MA_KH!$A:$Q,MA_KH!O$1,0)</f>
        <v>MEGA</v>
      </c>
      <c r="AE640" s="2" t="str">
        <f>VLOOKUP($A640,MA_KH!$A:$Q,MA_KH!P$1,0)</f>
        <v>CÔNG TY TNHH MM MEGA MARKET (VIỆT NAM)</v>
      </c>
      <c r="AG640" s="122" t="str">
        <f>Table13[[#This Row],[Số hóa đơn]]&amp;Table13[[#This Row],[Tổng giá trị]]</f>
        <v>00000100548100</v>
      </c>
    </row>
    <row r="641" spans="1:33" ht="25.5" hidden="1" customHeight="1">
      <c r="A641" s="54" t="s">
        <v>16309</v>
      </c>
      <c r="B641" s="54" t="s">
        <v>255</v>
      </c>
      <c r="C641" s="55">
        <v>46098</v>
      </c>
      <c r="D641" s="54" t="s">
        <v>17621</v>
      </c>
      <c r="E641" s="55">
        <v>46098</v>
      </c>
      <c r="F641" s="54" t="s">
        <v>19515</v>
      </c>
      <c r="G641" s="54" t="s">
        <v>16884</v>
      </c>
      <c r="H641" s="56">
        <v>771552</v>
      </c>
      <c r="I641" s="63">
        <v>0</v>
      </c>
      <c r="J641" s="56">
        <v>61724</v>
      </c>
      <c r="K641" s="65">
        <v>833276</v>
      </c>
      <c r="L641" s="64" t="s">
        <v>17238</v>
      </c>
      <c r="M641" s="6">
        <f>IFERROR(VLOOKUP(Table13[[#This Row],[Số hóa đơn]],'Chi tiết tt Mega gửi'!K:L,2,0),"")</f>
        <v>46105</v>
      </c>
      <c r="O641" s="32">
        <f>IF(Table13[[#This Row],[Phân loại]]="Tồn đầu kỳ",Table13[[#This Row],[Tổng giá trị]],0)</f>
        <v>0</v>
      </c>
      <c r="P641" s="7">
        <f>IF(Table13[[#This Row],[Số còn phải thu ĐK]]&lt;&gt;0,0,IF(Table13[[#This Row],[Phân loại]]="Bán hàng",Table13[[#This Row],[Tổng giá trị]],-Table13[[#This Row],[Tổng giá trị]]))</f>
        <v>-833276</v>
      </c>
      <c r="Q641" s="32">
        <f t="shared" si="74"/>
        <v>-833276</v>
      </c>
      <c r="R641" s="7">
        <f>Table13[[#This Row],[Số còn phải thu ĐK]]+Table13[[#This Row],[Giá Trị HD sau CK]]-Table13[[#This Row],[Số tiền đã thu]]</f>
        <v>0</v>
      </c>
      <c r="S641" s="6">
        <f>IF(Table13[[#This Row],[Ngày hóa đơn]]&lt;&gt;"",Table13[[#This Row],[Ngày hóa đơn]],IF(Table13[[#This Row],[Ngày hạch toán]]&lt;&gt;"",Table13[[#This Row],[Ngày hạch toán]],""))</f>
        <v>46098</v>
      </c>
      <c r="T641" s="7"/>
      <c r="U641" s="6">
        <f>IF(Table13[[#This Row],[Ngày tính CN]]="","",S641+T641)</f>
        <v>46098</v>
      </c>
      <c r="V641" s="32">
        <f ca="1">IF(Table13[[#This Row],[Hạn thanh toán]]="","",IF((U641-NOW())&lt;0,0,(U641-NOW())))</f>
        <v>0</v>
      </c>
      <c r="W641" s="32"/>
      <c r="X641" s="32" t="str">
        <f t="shared" ca="1" si="75"/>
        <v/>
      </c>
      <c r="Y641" s="2" t="str">
        <f t="shared" si="76"/>
        <v>Đã thanh toán</v>
      </c>
      <c r="Z641" s="42">
        <f t="shared" si="72"/>
        <v>46098</v>
      </c>
      <c r="AA641" s="42">
        <f t="shared" si="73"/>
        <v>46105</v>
      </c>
      <c r="AD641" s="2" t="str">
        <f>VLOOKUP($A641,MA_KH!$A:$Q,MA_KH!O$1,0)</f>
        <v>MEGA</v>
      </c>
      <c r="AE641" s="2" t="str">
        <f>VLOOKUP($A641,MA_KH!$A:$Q,MA_KH!P$1,0)</f>
        <v>CÔNG TY TNHH MM MEGA MARKET (VIỆT NAM)</v>
      </c>
      <c r="AG641" s="122" t="str">
        <f>Table13[[#This Row],[Số hóa đơn]]&amp;Table13[[#This Row],[Tổng giá trị]]</f>
        <v>00000031833276</v>
      </c>
    </row>
    <row r="642" spans="1:33" ht="25.5" hidden="1" customHeight="1">
      <c r="A642" s="54" t="s">
        <v>16308</v>
      </c>
      <c r="B642" s="54" t="s">
        <v>194</v>
      </c>
      <c r="C642" s="55">
        <v>46098</v>
      </c>
      <c r="D642" s="54" t="s">
        <v>17622</v>
      </c>
      <c r="E642" s="55">
        <v>46098</v>
      </c>
      <c r="F642" s="54" t="s">
        <v>18896</v>
      </c>
      <c r="G642" s="54" t="s">
        <v>16886</v>
      </c>
      <c r="H642" s="56">
        <v>892848</v>
      </c>
      <c r="I642" s="63">
        <v>0</v>
      </c>
      <c r="J642" s="56">
        <v>71428</v>
      </c>
      <c r="K642" s="65">
        <v>964276</v>
      </c>
      <c r="L642" s="64" t="s">
        <v>17238</v>
      </c>
      <c r="M642" s="6">
        <v>46105</v>
      </c>
      <c r="O642" s="32">
        <f>IF(Table13[[#This Row],[Phân loại]]="Tồn đầu kỳ",Table13[[#This Row],[Tổng giá trị]],0)</f>
        <v>0</v>
      </c>
      <c r="P642" s="7">
        <f>IF(Table13[[#This Row],[Số còn phải thu ĐK]]&lt;&gt;0,0,IF(Table13[[#This Row],[Phân loại]]="Bán hàng",Table13[[#This Row],[Tổng giá trị]],-Table13[[#This Row],[Tổng giá trị]]))</f>
        <v>-964276</v>
      </c>
      <c r="Q642" s="32">
        <f t="shared" si="74"/>
        <v>-964276</v>
      </c>
      <c r="R642" s="7">
        <f>Table13[[#This Row],[Số còn phải thu ĐK]]+Table13[[#This Row],[Giá Trị HD sau CK]]-Table13[[#This Row],[Số tiền đã thu]]</f>
        <v>0</v>
      </c>
      <c r="S642" s="6">
        <f>IF(Table13[[#This Row],[Ngày hóa đơn]]&lt;&gt;"",Table13[[#This Row],[Ngày hóa đơn]],IF(Table13[[#This Row],[Ngày hạch toán]]&lt;&gt;"",Table13[[#This Row],[Ngày hạch toán]],""))</f>
        <v>46098</v>
      </c>
      <c r="T642" s="7"/>
      <c r="U642" s="6">
        <f>IF(Table13[[#This Row],[Ngày tính CN]]="","",S642+T642)</f>
        <v>46098</v>
      </c>
      <c r="V642" s="32">
        <f ca="1">IF(Table13[[#This Row],[Hạn thanh toán]]="","",IF((U642-NOW())&lt;0,0,(U642-NOW())))</f>
        <v>0</v>
      </c>
      <c r="W642" s="32"/>
      <c r="X642" s="32" t="str">
        <f t="shared" ca="1" si="75"/>
        <v/>
      </c>
      <c r="Y642" s="2" t="str">
        <f t="shared" si="76"/>
        <v>Đã thanh toán</v>
      </c>
      <c r="Z642" s="42">
        <f t="shared" si="72"/>
        <v>46098</v>
      </c>
      <c r="AA642" s="42">
        <f t="shared" si="73"/>
        <v>46105</v>
      </c>
      <c r="AD642" s="2" t="str">
        <f>VLOOKUP($A642,MA_KH!$A:$Q,MA_KH!O$1,0)</f>
        <v>MEGA</v>
      </c>
      <c r="AE642" s="2" t="str">
        <f>VLOOKUP($A642,MA_KH!$A:$Q,MA_KH!P$1,0)</f>
        <v>CÔNG TY TNHH MM MEGA MARKET (VIỆT NAM)</v>
      </c>
      <c r="AG642" s="122" t="str">
        <f>Table13[[#This Row],[Số hóa đơn]]&amp;Table13[[#This Row],[Tổng giá trị]]</f>
        <v>00000048964276</v>
      </c>
    </row>
    <row r="643" spans="1:33" ht="25.5" hidden="1" customHeight="1">
      <c r="A643" s="54" t="s">
        <v>16308</v>
      </c>
      <c r="B643" s="54" t="s">
        <v>194</v>
      </c>
      <c r="C643" s="55">
        <v>46098</v>
      </c>
      <c r="D643" s="54" t="s">
        <v>17623</v>
      </c>
      <c r="E643" s="55">
        <v>46098</v>
      </c>
      <c r="F643" s="54" t="s">
        <v>19331</v>
      </c>
      <c r="G643" s="54" t="s">
        <v>16886</v>
      </c>
      <c r="H643" s="56">
        <v>2327385</v>
      </c>
      <c r="I643" s="63">
        <v>0</v>
      </c>
      <c r="J643" s="56">
        <v>186191</v>
      </c>
      <c r="K643" s="65">
        <v>2513576</v>
      </c>
      <c r="L643" s="64" t="s">
        <v>17238</v>
      </c>
      <c r="M643" s="6">
        <v>46105</v>
      </c>
      <c r="O643" s="32">
        <f>IF(Table13[[#This Row],[Phân loại]]="Tồn đầu kỳ",Table13[[#This Row],[Tổng giá trị]],0)</f>
        <v>0</v>
      </c>
      <c r="P643" s="7">
        <f>IF(Table13[[#This Row],[Số còn phải thu ĐK]]&lt;&gt;0,0,IF(Table13[[#This Row],[Phân loại]]="Bán hàng",Table13[[#This Row],[Tổng giá trị]],-Table13[[#This Row],[Tổng giá trị]]))</f>
        <v>-2513576</v>
      </c>
      <c r="Q643" s="32">
        <f t="shared" si="74"/>
        <v>-2513576</v>
      </c>
      <c r="R643" s="7">
        <f>Table13[[#This Row],[Số còn phải thu ĐK]]+Table13[[#This Row],[Giá Trị HD sau CK]]-Table13[[#This Row],[Số tiền đã thu]]</f>
        <v>0</v>
      </c>
      <c r="S643" s="6">
        <f>IF(Table13[[#This Row],[Ngày hóa đơn]]&lt;&gt;"",Table13[[#This Row],[Ngày hóa đơn]],IF(Table13[[#This Row],[Ngày hạch toán]]&lt;&gt;"",Table13[[#This Row],[Ngày hạch toán]],""))</f>
        <v>46098</v>
      </c>
      <c r="T643" s="7"/>
      <c r="U643" s="6">
        <f>IF(Table13[[#This Row],[Ngày tính CN]]="","",S643+T643)</f>
        <v>46098</v>
      </c>
      <c r="V643" s="32">
        <f ca="1">IF(Table13[[#This Row],[Hạn thanh toán]]="","",IF((U643-NOW())&lt;0,0,(U643-NOW())))</f>
        <v>0</v>
      </c>
      <c r="W643" s="32"/>
      <c r="X643" s="32" t="str">
        <f t="shared" ca="1" si="75"/>
        <v/>
      </c>
      <c r="Y643" s="2" t="str">
        <f t="shared" si="76"/>
        <v>Đã thanh toán</v>
      </c>
      <c r="Z643" s="42">
        <f t="shared" si="72"/>
        <v>46098</v>
      </c>
      <c r="AA643" s="42">
        <f t="shared" si="73"/>
        <v>46105</v>
      </c>
      <c r="AD643" s="2" t="str">
        <f>VLOOKUP($A643,MA_KH!$A:$Q,MA_KH!O$1,0)</f>
        <v>MEGA</v>
      </c>
      <c r="AE643" s="2" t="str">
        <f>VLOOKUP($A643,MA_KH!$A:$Q,MA_KH!P$1,0)</f>
        <v>CÔNG TY TNHH MM MEGA MARKET (VIỆT NAM)</v>
      </c>
      <c r="AG643" s="122" t="str">
        <f>Table13[[#This Row],[Số hóa đơn]]&amp;Table13[[#This Row],[Tổng giá trị]]</f>
        <v>000000592513576</v>
      </c>
    </row>
    <row r="644" spans="1:33" ht="25.5" hidden="1" customHeight="1">
      <c r="A644" s="54" t="s">
        <v>16308</v>
      </c>
      <c r="B644" s="54" t="s">
        <v>194</v>
      </c>
      <c r="C644" s="55">
        <v>46098</v>
      </c>
      <c r="D644" s="54" t="s">
        <v>17624</v>
      </c>
      <c r="E644" s="55">
        <v>46098</v>
      </c>
      <c r="F644" s="54" t="s">
        <v>19516</v>
      </c>
      <c r="G644" s="54" t="s">
        <v>16886</v>
      </c>
      <c r="H644" s="56">
        <v>1513755</v>
      </c>
      <c r="I644" s="63">
        <v>0</v>
      </c>
      <c r="J644" s="56">
        <v>121100</v>
      </c>
      <c r="K644" s="65">
        <v>1634855</v>
      </c>
      <c r="L644" s="64" t="s">
        <v>17238</v>
      </c>
      <c r="M644" s="6">
        <f>IFERROR(VLOOKUP(Table13[[#This Row],[Số hóa đơn]],'Chi tiết tt Mega gửi'!K:L,2,0),"")</f>
        <v>46105</v>
      </c>
      <c r="O644" s="32">
        <f>IF(Table13[[#This Row],[Phân loại]]="Tồn đầu kỳ",Table13[[#This Row],[Tổng giá trị]],0)</f>
        <v>0</v>
      </c>
      <c r="P644" s="7">
        <f>IF(Table13[[#This Row],[Số còn phải thu ĐK]]&lt;&gt;0,0,IF(Table13[[#This Row],[Phân loại]]="Bán hàng",Table13[[#This Row],[Tổng giá trị]],-Table13[[#This Row],[Tổng giá trị]]))</f>
        <v>-1634855</v>
      </c>
      <c r="Q644" s="32">
        <f t="shared" si="74"/>
        <v>-1634855</v>
      </c>
      <c r="R644" s="7">
        <f>Table13[[#This Row],[Số còn phải thu ĐK]]+Table13[[#This Row],[Giá Trị HD sau CK]]-Table13[[#This Row],[Số tiền đã thu]]</f>
        <v>0</v>
      </c>
      <c r="S644" s="6">
        <f>IF(Table13[[#This Row],[Ngày hóa đơn]]&lt;&gt;"",Table13[[#This Row],[Ngày hóa đơn]],IF(Table13[[#This Row],[Ngày hạch toán]]&lt;&gt;"",Table13[[#This Row],[Ngày hạch toán]],""))</f>
        <v>46098</v>
      </c>
      <c r="T644" s="7"/>
      <c r="U644" s="6">
        <f>IF(Table13[[#This Row],[Ngày tính CN]]="","",S644+T644)</f>
        <v>46098</v>
      </c>
      <c r="V644" s="32">
        <f ca="1">IF(Table13[[#This Row],[Hạn thanh toán]]="","",IF((U644-NOW())&lt;0,0,(U644-NOW())))</f>
        <v>0</v>
      </c>
      <c r="W644" s="32"/>
      <c r="X644" s="32" t="str">
        <f t="shared" ca="1" si="75"/>
        <v/>
      </c>
      <c r="Y644" s="2" t="str">
        <f t="shared" si="76"/>
        <v>Đã thanh toán</v>
      </c>
      <c r="Z644" s="42">
        <f t="shared" ref="Z644:Z707" si="77">IF(S644="","",S644)</f>
        <v>46098</v>
      </c>
      <c r="AA644" s="42">
        <f t="shared" ref="AA644:AA707" si="78">IF(M644="","",M644)</f>
        <v>46105</v>
      </c>
      <c r="AD644" s="2" t="str">
        <f>VLOOKUP($A644,MA_KH!$A:$Q,MA_KH!O$1,0)</f>
        <v>MEGA</v>
      </c>
      <c r="AE644" s="2" t="str">
        <f>VLOOKUP($A644,MA_KH!$A:$Q,MA_KH!P$1,0)</f>
        <v>CÔNG TY TNHH MM MEGA MARKET (VIỆT NAM)</v>
      </c>
      <c r="AG644" s="122" t="str">
        <f>Table13[[#This Row],[Số hóa đơn]]&amp;Table13[[#This Row],[Tổng giá trị]]</f>
        <v>000000581634855</v>
      </c>
    </row>
    <row r="645" spans="1:33" s="112" customFormat="1" ht="25.5" customHeight="1">
      <c r="A645" s="103" t="s">
        <v>16303</v>
      </c>
      <c r="B645" s="103" t="s">
        <v>102</v>
      </c>
      <c r="C645" s="104">
        <v>46099</v>
      </c>
      <c r="D645" s="103" t="s">
        <v>17625</v>
      </c>
      <c r="E645" s="55">
        <f>IFERROR(VLOOKUP(AG645,Sheet3!B:F,5,0),Table1[[#This Row],[Ngày hạch toán]])</f>
        <v>46099</v>
      </c>
      <c r="F645" s="103" t="s">
        <v>19517</v>
      </c>
      <c r="G645" s="103" t="s">
        <v>17626</v>
      </c>
      <c r="H645" s="105">
        <v>-11878250</v>
      </c>
      <c r="I645" s="106">
        <v>0</v>
      </c>
      <c r="J645" s="105">
        <v>-950260</v>
      </c>
      <c r="K645" s="107">
        <v>-12828510</v>
      </c>
      <c r="L645" s="108" t="s">
        <v>17236</v>
      </c>
      <c r="M645" s="109" t="str">
        <f>IFERROR(VLOOKUP(Table13[[#This Row],[Số hóa đơn]],'Chi tiết tt Mega gửi'!K:L,2,0),"")</f>
        <v/>
      </c>
      <c r="N645" s="110" t="s">
        <v>21112</v>
      </c>
      <c r="O645" s="111">
        <f>IF(Table13[[#This Row],[Phân loại]]="Tồn đầu kỳ",Table13[[#This Row],[Tổng giá trị]],0)</f>
        <v>0</v>
      </c>
      <c r="P645" s="110">
        <f>IF(Table13[[#This Row],[Số còn phải thu ĐK]]&lt;&gt;0,0,IF(Table13[[#This Row],[Phân loại]]="Bán hàng",Table13[[#This Row],[Tổng giá trị]],-Table13[[#This Row],[Tổng giá trị]]))</f>
        <v>-12828510</v>
      </c>
      <c r="Q645" s="111">
        <f t="shared" si="74"/>
        <v>0</v>
      </c>
      <c r="R645" s="110">
        <f>Table13[[#This Row],[Số còn phải thu ĐK]]+Table13[[#This Row],[Giá Trị HD sau CK]]-Table13[[#This Row],[Số tiền đã thu]]</f>
        <v>-12828510</v>
      </c>
      <c r="S645" s="109">
        <f>IF(Table13[[#This Row],[Ngày hóa đơn]]&lt;&gt;"",Table13[[#This Row],[Ngày hóa đơn]],IF(Table13[[#This Row],[Ngày hạch toán]]&lt;&gt;"",Table13[[#This Row],[Ngày hạch toán]],""))</f>
        <v>46099</v>
      </c>
      <c r="T645" s="110"/>
      <c r="U645" s="109">
        <f>IF(Table13[[#This Row],[Ngày tính CN]]="","",S645+T645)</f>
        <v>46099</v>
      </c>
      <c r="V645" s="111">
        <f ca="1">IF(Table13[[#This Row],[Hạn thanh toán]]="","",IF((U645-NOW())&lt;0,0,(U645-NOW())))</f>
        <v>0</v>
      </c>
      <c r="W645" s="111"/>
      <c r="X645" s="111">
        <f t="shared" ca="1" si="75"/>
        <v>128.96461631944112</v>
      </c>
      <c r="Y645" s="112" t="str">
        <f t="shared" ca="1" si="76"/>
        <v>Nợ quá hạn hơn 120 ngày có khả năng mất thanh toán</v>
      </c>
      <c r="Z645" s="113">
        <f t="shared" si="77"/>
        <v>46099</v>
      </c>
      <c r="AA645" s="113" t="str">
        <f t="shared" si="78"/>
        <v/>
      </c>
      <c r="AB645" s="110" t="s">
        <v>21112</v>
      </c>
      <c r="AD645" s="112" t="str">
        <f>VLOOKUP($A645,MA_KH!$A:$Q,MA_KH!O$1,0)</f>
        <v>MEGA</v>
      </c>
      <c r="AE645" s="112" t="str">
        <f>VLOOKUP($A645,MA_KH!$A:$Q,MA_KH!P$1,0)</f>
        <v>CÔNG TY TNHH MM MEGA MARKET (VIỆT NAM)</v>
      </c>
      <c r="AG645" s="122" t="str">
        <f>Table13[[#This Row],[Số hóa đơn]]&amp;Table13[[#This Row],[Tổng giá trị]]</f>
        <v>00000376-12828510</v>
      </c>
    </row>
    <row r="646" spans="1:33" ht="25.5" customHeight="1">
      <c r="A646" s="54" t="s">
        <v>16303</v>
      </c>
      <c r="B646" s="54" t="s">
        <v>102</v>
      </c>
      <c r="C646" s="55">
        <v>46099</v>
      </c>
      <c r="D646" s="54" t="s">
        <v>17627</v>
      </c>
      <c r="E646" s="55">
        <f>IFERROR(VLOOKUP(AG646,Sheet3!B:F,5,0),Table1[[#This Row],[Ngày hạch toán]])</f>
        <v>46099</v>
      </c>
      <c r="F646" s="54" t="s">
        <v>19518</v>
      </c>
      <c r="G646" s="54" t="s">
        <v>17389</v>
      </c>
      <c r="H646" s="56">
        <v>11153250</v>
      </c>
      <c r="I646" s="63">
        <v>0</v>
      </c>
      <c r="J646" s="56">
        <v>892260</v>
      </c>
      <c r="K646" s="65">
        <v>12045510</v>
      </c>
      <c r="L646" s="64" t="s">
        <v>17236</v>
      </c>
      <c r="M646" s="6">
        <f>IFERROR(VLOOKUP(Table13[[#This Row],[Số hóa đơn]],'Chi tiết tt Mega gửi'!K:L,2,0),"")</f>
        <v>46136</v>
      </c>
      <c r="O646" s="32">
        <f>IF(Table13[[#This Row],[Phân loại]]="Tồn đầu kỳ",Table13[[#This Row],[Tổng giá trị]],0)</f>
        <v>0</v>
      </c>
      <c r="P646" s="7">
        <f>IF(Table13[[#This Row],[Số còn phải thu ĐK]]&lt;&gt;0,0,IF(Table13[[#This Row],[Phân loại]]="Bán hàng",Table13[[#This Row],[Tổng giá trị]],-Table13[[#This Row],[Tổng giá trị]]))</f>
        <v>12045510</v>
      </c>
      <c r="Q646" s="32">
        <f t="shared" si="74"/>
        <v>12045510</v>
      </c>
      <c r="R646" s="7">
        <f>Table13[[#This Row],[Số còn phải thu ĐK]]+Table13[[#This Row],[Giá Trị HD sau CK]]-Table13[[#This Row],[Số tiền đã thu]]</f>
        <v>0</v>
      </c>
      <c r="S646" s="6">
        <f>IF(Table13[[#This Row],[Ngày hóa đơn]]&lt;&gt;"",Table13[[#This Row],[Ngày hóa đơn]],IF(Table13[[#This Row],[Ngày hạch toán]]&lt;&gt;"",Table13[[#This Row],[Ngày hạch toán]],""))</f>
        <v>46099</v>
      </c>
      <c r="T646" s="7"/>
      <c r="U646" s="6">
        <f>IF(Table13[[#This Row],[Ngày tính CN]]="","",S646+T646)</f>
        <v>46099</v>
      </c>
      <c r="V646" s="32">
        <f ca="1">IF(Table13[[#This Row],[Hạn thanh toán]]="","",IF((U646-NOW())&lt;0,0,(U646-NOW())))</f>
        <v>0</v>
      </c>
      <c r="W646" s="32"/>
      <c r="X646" s="32" t="str">
        <f t="shared" ca="1" si="75"/>
        <v/>
      </c>
      <c r="Y646" s="2" t="str">
        <f t="shared" si="76"/>
        <v>Đã thanh toán</v>
      </c>
      <c r="Z646" s="42">
        <f t="shared" si="77"/>
        <v>46099</v>
      </c>
      <c r="AA646" s="42">
        <f t="shared" si="78"/>
        <v>46136</v>
      </c>
      <c r="AD646" s="2" t="str">
        <f>VLOOKUP($A646,MA_KH!$A:$Q,MA_KH!O$1,0)</f>
        <v>MEGA</v>
      </c>
      <c r="AE646" s="2" t="str">
        <f>VLOOKUP($A646,MA_KH!$A:$Q,MA_KH!P$1,0)</f>
        <v>CÔNG TY TNHH MM MEGA MARKET (VIỆT NAM)</v>
      </c>
      <c r="AG646" s="122" t="str">
        <f>Table13[[#This Row],[Số hóa đơn]]&amp;Table13[[#This Row],[Tổng giá trị]]</f>
        <v>0002068112045510</v>
      </c>
    </row>
    <row r="647" spans="1:33" ht="25.5" customHeight="1">
      <c r="A647" s="54" t="s">
        <v>16291</v>
      </c>
      <c r="B647" s="54" t="s">
        <v>200</v>
      </c>
      <c r="C647" s="55">
        <v>46100</v>
      </c>
      <c r="D647" s="54" t="s">
        <v>17628</v>
      </c>
      <c r="E647" s="55">
        <f>IFERROR(VLOOKUP(AG647,Sheet3!B:F,5,0),Table1[[#This Row],[Ngày hạch toán]])</f>
        <v>46100</v>
      </c>
      <c r="F647" s="54" t="s">
        <v>18877</v>
      </c>
      <c r="G647" s="54" t="s">
        <v>17629</v>
      </c>
      <c r="H647" s="56">
        <v>1425000</v>
      </c>
      <c r="I647" s="63">
        <v>0</v>
      </c>
      <c r="J647" s="56">
        <v>114000</v>
      </c>
      <c r="K647" s="65">
        <v>1539000</v>
      </c>
      <c r="L647" s="64" t="s">
        <v>17236</v>
      </c>
      <c r="M647" s="6">
        <f>IFERROR(VLOOKUP(Table13[[#This Row],[Số hóa đơn]],'Chi tiết tt Mega gửi'!K:L,2,0),"")</f>
        <v>46153</v>
      </c>
      <c r="O647" s="32">
        <f>IF(Table13[[#This Row],[Phân loại]]="Tồn đầu kỳ",Table13[[#This Row],[Tổng giá trị]],0)</f>
        <v>0</v>
      </c>
      <c r="P647" s="7">
        <f>IF(Table13[[#This Row],[Số còn phải thu ĐK]]&lt;&gt;0,0,IF(Table13[[#This Row],[Phân loại]]="Bán hàng",Table13[[#This Row],[Tổng giá trị]],-Table13[[#This Row],[Tổng giá trị]]))</f>
        <v>1539000</v>
      </c>
      <c r="Q647" s="32">
        <f t="shared" si="74"/>
        <v>1539000</v>
      </c>
      <c r="R647" s="7">
        <f>Table13[[#This Row],[Số còn phải thu ĐK]]+Table13[[#This Row],[Giá Trị HD sau CK]]-Table13[[#This Row],[Số tiền đã thu]]</f>
        <v>0</v>
      </c>
      <c r="S647" s="6">
        <f>IF(Table13[[#This Row],[Ngày hóa đơn]]&lt;&gt;"",Table13[[#This Row],[Ngày hóa đơn]],IF(Table13[[#This Row],[Ngày hạch toán]]&lt;&gt;"",Table13[[#This Row],[Ngày hạch toán]],""))</f>
        <v>46100</v>
      </c>
      <c r="T647" s="7"/>
      <c r="U647" s="6">
        <f>IF(Table13[[#This Row],[Ngày tính CN]]="","",S647+T647)</f>
        <v>46100</v>
      </c>
      <c r="V647" s="32">
        <f ca="1">IF(Table13[[#This Row],[Hạn thanh toán]]="","",IF((U647-NOW())&lt;0,0,(U647-NOW())))</f>
        <v>0</v>
      </c>
      <c r="W647" s="32"/>
      <c r="X647" s="32" t="str">
        <f t="shared" ca="1" si="75"/>
        <v/>
      </c>
      <c r="Y647" s="2" t="str">
        <f t="shared" si="76"/>
        <v>Đã thanh toán</v>
      </c>
      <c r="Z647" s="42">
        <f t="shared" si="77"/>
        <v>46100</v>
      </c>
      <c r="AA647" s="42">
        <f t="shared" si="78"/>
        <v>46153</v>
      </c>
      <c r="AD647" s="2" t="str">
        <f>VLOOKUP($A647,MA_KH!$A:$Q,MA_KH!O$1,0)</f>
        <v>MEGA</v>
      </c>
      <c r="AE647" s="2" t="str">
        <f>VLOOKUP($A647,MA_KH!$A:$Q,MA_KH!P$1,0)</f>
        <v>CÔNG TY TNHH MM MEGA MARKET (VIỆT NAM)</v>
      </c>
      <c r="AG647" s="122" t="str">
        <f>Table13[[#This Row],[Số hóa đơn]]&amp;Table13[[#This Row],[Tổng giá trị]]</f>
        <v>000215871539000</v>
      </c>
    </row>
    <row r="648" spans="1:33" ht="25.5" customHeight="1">
      <c r="A648" s="54" t="s">
        <v>16291</v>
      </c>
      <c r="B648" s="54" t="s">
        <v>200</v>
      </c>
      <c r="C648" s="55">
        <v>46100</v>
      </c>
      <c r="D648" s="54" t="s">
        <v>17630</v>
      </c>
      <c r="E648" s="55">
        <f>IFERROR(VLOOKUP(AG648,Sheet3!B:F,5,0),Table1[[#This Row],[Ngày hạch toán]])</f>
        <v>46100</v>
      </c>
      <c r="F648" s="54" t="s">
        <v>18868</v>
      </c>
      <c r="G648" s="54" t="s">
        <v>17631</v>
      </c>
      <c r="H648" s="56">
        <v>1425000</v>
      </c>
      <c r="I648" s="63">
        <v>0</v>
      </c>
      <c r="J648" s="56">
        <v>114000</v>
      </c>
      <c r="K648" s="65">
        <v>1539000</v>
      </c>
      <c r="L648" s="64" t="s">
        <v>17236</v>
      </c>
      <c r="M648" s="6">
        <f>IFERROR(VLOOKUP(Table13[[#This Row],[Số hóa đơn]],'Chi tiết tt Mega gửi'!K:L,2,0),"")</f>
        <v>46153</v>
      </c>
      <c r="O648" s="32">
        <f>IF(Table13[[#This Row],[Phân loại]]="Tồn đầu kỳ",Table13[[#This Row],[Tổng giá trị]],0)</f>
        <v>0</v>
      </c>
      <c r="P648" s="7">
        <f>IF(Table13[[#This Row],[Số còn phải thu ĐK]]&lt;&gt;0,0,IF(Table13[[#This Row],[Phân loại]]="Bán hàng",Table13[[#This Row],[Tổng giá trị]],-Table13[[#This Row],[Tổng giá trị]]))</f>
        <v>1539000</v>
      </c>
      <c r="Q648" s="32">
        <f t="shared" si="74"/>
        <v>1539000</v>
      </c>
      <c r="R648" s="7">
        <f>Table13[[#This Row],[Số còn phải thu ĐK]]+Table13[[#This Row],[Giá Trị HD sau CK]]-Table13[[#This Row],[Số tiền đã thu]]</f>
        <v>0</v>
      </c>
      <c r="S648" s="6">
        <f>IF(Table13[[#This Row],[Ngày hóa đơn]]&lt;&gt;"",Table13[[#This Row],[Ngày hóa đơn]],IF(Table13[[#This Row],[Ngày hạch toán]]&lt;&gt;"",Table13[[#This Row],[Ngày hạch toán]],""))</f>
        <v>46100</v>
      </c>
      <c r="T648" s="7"/>
      <c r="U648" s="6">
        <f>IF(Table13[[#This Row],[Ngày tính CN]]="","",S648+T648)</f>
        <v>46100</v>
      </c>
      <c r="V648" s="32">
        <f ca="1">IF(Table13[[#This Row],[Hạn thanh toán]]="","",IF((U648-NOW())&lt;0,0,(U648-NOW())))</f>
        <v>0</v>
      </c>
      <c r="W648" s="32"/>
      <c r="X648" s="32" t="str">
        <f t="shared" ca="1" si="75"/>
        <v/>
      </c>
      <c r="Y648" s="2" t="str">
        <f t="shared" si="76"/>
        <v>Đã thanh toán</v>
      </c>
      <c r="Z648" s="42">
        <f t="shared" si="77"/>
        <v>46100</v>
      </c>
      <c r="AA648" s="42">
        <f t="shared" si="78"/>
        <v>46153</v>
      </c>
      <c r="AD648" s="2" t="str">
        <f>VLOOKUP($A648,MA_KH!$A:$Q,MA_KH!O$1,0)</f>
        <v>MEGA</v>
      </c>
      <c r="AE648" s="2" t="str">
        <f>VLOOKUP($A648,MA_KH!$A:$Q,MA_KH!P$1,0)</f>
        <v>CÔNG TY TNHH MM MEGA MARKET (VIỆT NAM)</v>
      </c>
      <c r="AG648" s="122" t="str">
        <f>Table13[[#This Row],[Số hóa đơn]]&amp;Table13[[#This Row],[Tổng giá trị]]</f>
        <v>000215881539000</v>
      </c>
    </row>
    <row r="649" spans="1:33" ht="25.5" customHeight="1">
      <c r="A649" s="54" t="s">
        <v>16291</v>
      </c>
      <c r="B649" s="54" t="s">
        <v>200</v>
      </c>
      <c r="C649" s="55">
        <v>46100</v>
      </c>
      <c r="D649" s="54" t="s">
        <v>17632</v>
      </c>
      <c r="E649" s="55">
        <f>IFERROR(VLOOKUP(AG649,Sheet3!B:F,5,0),Table1[[#This Row],[Ngày hạch toán]])</f>
        <v>46100</v>
      </c>
      <c r="F649" s="54" t="s">
        <v>18871</v>
      </c>
      <c r="G649" s="54" t="s">
        <v>17633</v>
      </c>
      <c r="H649" s="56">
        <v>2099000</v>
      </c>
      <c r="I649" s="63">
        <v>0</v>
      </c>
      <c r="J649" s="56">
        <v>167920</v>
      </c>
      <c r="K649" s="65">
        <v>2266920</v>
      </c>
      <c r="L649" s="64" t="s">
        <v>17236</v>
      </c>
      <c r="M649" s="6">
        <f>IFERROR(VLOOKUP(Table13[[#This Row],[Số hóa đơn]],'Chi tiết tt Mega gửi'!K:L,2,0),"")</f>
        <v>46153</v>
      </c>
      <c r="O649" s="32">
        <f>IF(Table13[[#This Row],[Phân loại]]="Tồn đầu kỳ",Table13[[#This Row],[Tổng giá trị]],0)</f>
        <v>0</v>
      </c>
      <c r="P649" s="7">
        <f>IF(Table13[[#This Row],[Số còn phải thu ĐK]]&lt;&gt;0,0,IF(Table13[[#This Row],[Phân loại]]="Bán hàng",Table13[[#This Row],[Tổng giá trị]],-Table13[[#This Row],[Tổng giá trị]]))</f>
        <v>2266920</v>
      </c>
      <c r="Q649" s="32">
        <f t="shared" si="74"/>
        <v>2266920</v>
      </c>
      <c r="R649" s="7">
        <f>Table13[[#This Row],[Số còn phải thu ĐK]]+Table13[[#This Row],[Giá Trị HD sau CK]]-Table13[[#This Row],[Số tiền đã thu]]</f>
        <v>0</v>
      </c>
      <c r="S649" s="6">
        <f>IF(Table13[[#This Row],[Ngày hóa đơn]]&lt;&gt;"",Table13[[#This Row],[Ngày hóa đơn]],IF(Table13[[#This Row],[Ngày hạch toán]]&lt;&gt;"",Table13[[#This Row],[Ngày hạch toán]],""))</f>
        <v>46100</v>
      </c>
      <c r="T649" s="7"/>
      <c r="U649" s="6">
        <f>IF(Table13[[#This Row],[Ngày tính CN]]="","",S649+T649)</f>
        <v>46100</v>
      </c>
      <c r="V649" s="32">
        <f ca="1">IF(Table13[[#This Row],[Hạn thanh toán]]="","",IF((U649-NOW())&lt;0,0,(U649-NOW())))</f>
        <v>0</v>
      </c>
      <c r="W649" s="32"/>
      <c r="X649" s="32" t="str">
        <f t="shared" ca="1" si="75"/>
        <v/>
      </c>
      <c r="Y649" s="2" t="str">
        <f t="shared" si="76"/>
        <v>Đã thanh toán</v>
      </c>
      <c r="Z649" s="42">
        <f t="shared" si="77"/>
        <v>46100</v>
      </c>
      <c r="AA649" s="42">
        <f t="shared" si="78"/>
        <v>46153</v>
      </c>
      <c r="AD649" s="2" t="str">
        <f>VLOOKUP($A649,MA_KH!$A:$Q,MA_KH!O$1,0)</f>
        <v>MEGA</v>
      </c>
      <c r="AE649" s="2" t="str">
        <f>VLOOKUP($A649,MA_KH!$A:$Q,MA_KH!P$1,0)</f>
        <v>CÔNG TY TNHH MM MEGA MARKET (VIỆT NAM)</v>
      </c>
      <c r="AG649" s="122" t="str">
        <f>Table13[[#This Row],[Số hóa đơn]]&amp;Table13[[#This Row],[Tổng giá trị]]</f>
        <v>000215892266920</v>
      </c>
    </row>
    <row r="650" spans="1:33" ht="25.5" customHeight="1">
      <c r="A650" s="54" t="s">
        <v>16288</v>
      </c>
      <c r="B650" s="54" t="s">
        <v>294</v>
      </c>
      <c r="C650" s="55">
        <v>46100</v>
      </c>
      <c r="D650" s="54" t="s">
        <v>17634</v>
      </c>
      <c r="E650" s="55">
        <f>IFERROR(VLOOKUP(AG650,Sheet3!B:F,5,0),Table1[[#This Row],[Ngày hạch toán]])</f>
        <v>46100</v>
      </c>
      <c r="F650" s="54" t="s">
        <v>18862</v>
      </c>
      <c r="G650" s="54" t="s">
        <v>17635</v>
      </c>
      <c r="H650" s="56">
        <v>1216065</v>
      </c>
      <c r="I650" s="63">
        <v>0</v>
      </c>
      <c r="J650" s="56">
        <v>97285</v>
      </c>
      <c r="K650" s="65">
        <v>1313350</v>
      </c>
      <c r="L650" s="64" t="s">
        <v>17236</v>
      </c>
      <c r="M650" s="6">
        <f>IFERROR(VLOOKUP(Table13[[#This Row],[Số hóa đơn]],'Chi tiết tt Mega gửi'!K:L,2,0),"")</f>
        <v>46153</v>
      </c>
      <c r="O650" s="32">
        <f>IF(Table13[[#This Row],[Phân loại]]="Tồn đầu kỳ",Table13[[#This Row],[Tổng giá trị]],0)</f>
        <v>0</v>
      </c>
      <c r="P650" s="7">
        <f>IF(Table13[[#This Row],[Số còn phải thu ĐK]]&lt;&gt;0,0,IF(Table13[[#This Row],[Phân loại]]="Bán hàng",Table13[[#This Row],[Tổng giá trị]],-Table13[[#This Row],[Tổng giá trị]]))</f>
        <v>1313350</v>
      </c>
      <c r="Q650" s="32">
        <f t="shared" si="74"/>
        <v>1313350</v>
      </c>
      <c r="R650" s="7">
        <f>Table13[[#This Row],[Số còn phải thu ĐK]]+Table13[[#This Row],[Giá Trị HD sau CK]]-Table13[[#This Row],[Số tiền đã thu]]</f>
        <v>0</v>
      </c>
      <c r="S650" s="6">
        <f>IF(Table13[[#This Row],[Ngày hóa đơn]]&lt;&gt;"",Table13[[#This Row],[Ngày hóa đơn]],IF(Table13[[#This Row],[Ngày hạch toán]]&lt;&gt;"",Table13[[#This Row],[Ngày hạch toán]],""))</f>
        <v>46100</v>
      </c>
      <c r="T650" s="7"/>
      <c r="U650" s="6">
        <f>IF(Table13[[#This Row],[Ngày tính CN]]="","",S650+T650)</f>
        <v>46100</v>
      </c>
      <c r="V650" s="32">
        <f ca="1">IF(Table13[[#This Row],[Hạn thanh toán]]="","",IF((U650-NOW())&lt;0,0,(U650-NOW())))</f>
        <v>0</v>
      </c>
      <c r="W650" s="32"/>
      <c r="X650" s="32" t="str">
        <f t="shared" ca="1" si="75"/>
        <v/>
      </c>
      <c r="Y650" s="2" t="str">
        <f t="shared" si="76"/>
        <v>Đã thanh toán</v>
      </c>
      <c r="Z650" s="42">
        <f t="shared" si="77"/>
        <v>46100</v>
      </c>
      <c r="AA650" s="42">
        <f t="shared" si="78"/>
        <v>46153</v>
      </c>
      <c r="AD650" s="2" t="str">
        <f>VLOOKUP($A650,MA_KH!$A:$Q,MA_KH!O$1,0)</f>
        <v>MEGA</v>
      </c>
      <c r="AE650" s="2" t="str">
        <f>VLOOKUP($A650,MA_KH!$A:$Q,MA_KH!P$1,0)</f>
        <v>CÔNG TY TNHH MM MEGA MARKET (VIỆT NAM)</v>
      </c>
      <c r="AG650" s="122" t="str">
        <f>Table13[[#This Row],[Số hóa đơn]]&amp;Table13[[#This Row],[Tổng giá trị]]</f>
        <v>000215901313350</v>
      </c>
    </row>
    <row r="651" spans="1:33" ht="25.5" customHeight="1">
      <c r="A651" s="54" t="s">
        <v>16290</v>
      </c>
      <c r="B651" s="54" t="s">
        <v>192</v>
      </c>
      <c r="C651" s="55">
        <v>46100</v>
      </c>
      <c r="D651" s="54" t="s">
        <v>17636</v>
      </c>
      <c r="E651" s="55">
        <f>IFERROR(VLOOKUP(AG651,Sheet3!B:F,5,0),Table1[[#This Row],[Ngày hạch toán]])</f>
        <v>46100</v>
      </c>
      <c r="F651" s="54" t="s">
        <v>18859</v>
      </c>
      <c r="G651" s="54" t="s">
        <v>17637</v>
      </c>
      <c r="H651" s="56">
        <v>3081000</v>
      </c>
      <c r="I651" s="63">
        <v>0</v>
      </c>
      <c r="J651" s="56">
        <v>246480</v>
      </c>
      <c r="K651" s="65">
        <v>3327480</v>
      </c>
      <c r="L651" s="64" t="s">
        <v>17236</v>
      </c>
      <c r="M651" s="6">
        <f>IFERROR(VLOOKUP(Table13[[#This Row],[Số hóa đơn]],'Chi tiết tt Mega gửi'!K:L,2,0),"")</f>
        <v>46153</v>
      </c>
      <c r="O651" s="32">
        <f>IF(Table13[[#This Row],[Phân loại]]="Tồn đầu kỳ",Table13[[#This Row],[Tổng giá trị]],0)</f>
        <v>0</v>
      </c>
      <c r="P651" s="7">
        <f>IF(Table13[[#This Row],[Số còn phải thu ĐK]]&lt;&gt;0,0,IF(Table13[[#This Row],[Phân loại]]="Bán hàng",Table13[[#This Row],[Tổng giá trị]],-Table13[[#This Row],[Tổng giá trị]]))</f>
        <v>3327480</v>
      </c>
      <c r="Q651" s="32">
        <f t="shared" si="74"/>
        <v>3327480</v>
      </c>
      <c r="R651" s="7">
        <f>Table13[[#This Row],[Số còn phải thu ĐK]]+Table13[[#This Row],[Giá Trị HD sau CK]]-Table13[[#This Row],[Số tiền đã thu]]</f>
        <v>0</v>
      </c>
      <c r="S651" s="6">
        <f>IF(Table13[[#This Row],[Ngày hóa đơn]]&lt;&gt;"",Table13[[#This Row],[Ngày hóa đơn]],IF(Table13[[#This Row],[Ngày hạch toán]]&lt;&gt;"",Table13[[#This Row],[Ngày hạch toán]],""))</f>
        <v>46100</v>
      </c>
      <c r="T651" s="7"/>
      <c r="U651" s="6">
        <f>IF(Table13[[#This Row],[Ngày tính CN]]="","",S651+T651)</f>
        <v>46100</v>
      </c>
      <c r="V651" s="32">
        <f ca="1">IF(Table13[[#This Row],[Hạn thanh toán]]="","",IF((U651-NOW())&lt;0,0,(U651-NOW())))</f>
        <v>0</v>
      </c>
      <c r="W651" s="32"/>
      <c r="X651" s="32" t="str">
        <f t="shared" ca="1" si="75"/>
        <v/>
      </c>
      <c r="Y651" s="2" t="str">
        <f t="shared" si="76"/>
        <v>Đã thanh toán</v>
      </c>
      <c r="Z651" s="42">
        <f t="shared" si="77"/>
        <v>46100</v>
      </c>
      <c r="AA651" s="42">
        <f t="shared" si="78"/>
        <v>46153</v>
      </c>
      <c r="AD651" s="2" t="str">
        <f>VLOOKUP($A651,MA_KH!$A:$Q,MA_KH!O$1,0)</f>
        <v>MEGA</v>
      </c>
      <c r="AE651" s="2" t="str">
        <f>VLOOKUP($A651,MA_KH!$A:$Q,MA_KH!P$1,0)</f>
        <v>CÔNG TY TNHH MM MEGA MARKET (VIỆT NAM)</v>
      </c>
      <c r="AG651" s="122" t="str">
        <f>Table13[[#This Row],[Số hóa đơn]]&amp;Table13[[#This Row],[Tổng giá trị]]</f>
        <v>000215913327480</v>
      </c>
    </row>
    <row r="652" spans="1:33" ht="25.5" customHeight="1">
      <c r="A652" s="54" t="s">
        <v>16310</v>
      </c>
      <c r="B652" s="54" t="s">
        <v>196</v>
      </c>
      <c r="C652" s="55">
        <v>46100</v>
      </c>
      <c r="D652" s="54" t="s">
        <v>17638</v>
      </c>
      <c r="E652" s="55">
        <f>IFERROR(VLOOKUP(AG652,Sheet3!B:F,5,0),Table1[[#This Row],[Ngày hạch toán]])</f>
        <v>46100</v>
      </c>
      <c r="F652" s="54" t="s">
        <v>18825</v>
      </c>
      <c r="G652" s="54" t="s">
        <v>17639</v>
      </c>
      <c r="H652" s="56">
        <v>3192680</v>
      </c>
      <c r="I652" s="63">
        <v>0</v>
      </c>
      <c r="J652" s="56">
        <v>255414</v>
      </c>
      <c r="K652" s="65">
        <v>3448094</v>
      </c>
      <c r="L652" s="64" t="s">
        <v>17236</v>
      </c>
      <c r="M652" s="6">
        <f>IFERROR(VLOOKUP(Table13[[#This Row],[Số hóa đơn]],'Chi tiết tt Mega gửi'!K:L,2,0),"")</f>
        <v>46153</v>
      </c>
      <c r="O652" s="32">
        <f>IF(Table13[[#This Row],[Phân loại]]="Tồn đầu kỳ",Table13[[#This Row],[Tổng giá trị]],0)</f>
        <v>0</v>
      </c>
      <c r="P652" s="7">
        <f>IF(Table13[[#This Row],[Số còn phải thu ĐK]]&lt;&gt;0,0,IF(Table13[[#This Row],[Phân loại]]="Bán hàng",Table13[[#This Row],[Tổng giá trị]],-Table13[[#This Row],[Tổng giá trị]]))</f>
        <v>3448094</v>
      </c>
      <c r="Q652" s="32">
        <f t="shared" si="74"/>
        <v>3448094</v>
      </c>
      <c r="R652" s="7">
        <f>Table13[[#This Row],[Số còn phải thu ĐK]]+Table13[[#This Row],[Giá Trị HD sau CK]]-Table13[[#This Row],[Số tiền đã thu]]</f>
        <v>0</v>
      </c>
      <c r="S652" s="6">
        <f>IF(Table13[[#This Row],[Ngày hóa đơn]]&lt;&gt;"",Table13[[#This Row],[Ngày hóa đơn]],IF(Table13[[#This Row],[Ngày hạch toán]]&lt;&gt;"",Table13[[#This Row],[Ngày hạch toán]],""))</f>
        <v>46100</v>
      </c>
      <c r="T652" s="7"/>
      <c r="U652" s="6">
        <f>IF(Table13[[#This Row],[Ngày tính CN]]="","",S652+T652)</f>
        <v>46100</v>
      </c>
      <c r="V652" s="32">
        <f ca="1">IF(Table13[[#This Row],[Hạn thanh toán]]="","",IF((U652-NOW())&lt;0,0,(U652-NOW())))</f>
        <v>0</v>
      </c>
      <c r="W652" s="32"/>
      <c r="X652" s="32" t="str">
        <f t="shared" ca="1" si="75"/>
        <v/>
      </c>
      <c r="Y652" s="2" t="str">
        <f t="shared" si="76"/>
        <v>Đã thanh toán</v>
      </c>
      <c r="Z652" s="42">
        <f t="shared" si="77"/>
        <v>46100</v>
      </c>
      <c r="AA652" s="42">
        <f t="shared" si="78"/>
        <v>46153</v>
      </c>
      <c r="AD652" s="2" t="str">
        <f>VLOOKUP($A652,MA_KH!$A:$Q,MA_KH!O$1,0)</f>
        <v>MEGA</v>
      </c>
      <c r="AE652" s="2" t="str">
        <f>VLOOKUP($A652,MA_KH!$A:$Q,MA_KH!P$1,0)</f>
        <v>CÔNG TY TNHH MM MEGA MARKET (VIỆT NAM)</v>
      </c>
      <c r="AG652" s="122" t="str">
        <f>Table13[[#This Row],[Số hóa đơn]]&amp;Table13[[#This Row],[Tổng giá trị]]</f>
        <v>000215923448094</v>
      </c>
    </row>
    <row r="653" spans="1:33" ht="25.5" customHeight="1">
      <c r="A653" s="54" t="s">
        <v>16307</v>
      </c>
      <c r="B653" s="54" t="s">
        <v>202</v>
      </c>
      <c r="C653" s="55">
        <v>46100</v>
      </c>
      <c r="D653" s="54" t="s">
        <v>17640</v>
      </c>
      <c r="E653" s="55">
        <f>IFERROR(VLOOKUP(AG653,Sheet3!B:F,5,0),Table1[[#This Row],[Ngày hạch toán]])</f>
        <v>46100</v>
      </c>
      <c r="F653" s="54" t="s">
        <v>18737</v>
      </c>
      <c r="G653" s="54" t="s">
        <v>17641</v>
      </c>
      <c r="H653" s="56">
        <v>4246065</v>
      </c>
      <c r="I653" s="63">
        <v>0</v>
      </c>
      <c r="J653" s="56">
        <v>339685</v>
      </c>
      <c r="K653" s="65">
        <v>4585750</v>
      </c>
      <c r="L653" s="64" t="s">
        <v>17236</v>
      </c>
      <c r="M653" s="6">
        <f>IFERROR(VLOOKUP(Table13[[#This Row],[Số hóa đơn]],'Chi tiết tt Mega gửi'!K:L,2,0),"")</f>
        <v>46153</v>
      </c>
      <c r="O653" s="32">
        <f>IF(Table13[[#This Row],[Phân loại]]="Tồn đầu kỳ",Table13[[#This Row],[Tổng giá trị]],0)</f>
        <v>0</v>
      </c>
      <c r="P653" s="7">
        <f>IF(Table13[[#This Row],[Số còn phải thu ĐK]]&lt;&gt;0,0,IF(Table13[[#This Row],[Phân loại]]="Bán hàng",Table13[[#This Row],[Tổng giá trị]],-Table13[[#This Row],[Tổng giá trị]]))</f>
        <v>4585750</v>
      </c>
      <c r="Q653" s="32">
        <f t="shared" si="74"/>
        <v>4585750</v>
      </c>
      <c r="R653" s="7">
        <f>Table13[[#This Row],[Số còn phải thu ĐK]]+Table13[[#This Row],[Giá Trị HD sau CK]]-Table13[[#This Row],[Số tiền đã thu]]</f>
        <v>0</v>
      </c>
      <c r="S653" s="6">
        <f>IF(Table13[[#This Row],[Ngày hóa đơn]]&lt;&gt;"",Table13[[#This Row],[Ngày hóa đơn]],IF(Table13[[#This Row],[Ngày hạch toán]]&lt;&gt;"",Table13[[#This Row],[Ngày hạch toán]],""))</f>
        <v>46100</v>
      </c>
      <c r="T653" s="7"/>
      <c r="U653" s="6">
        <f>IF(Table13[[#This Row],[Ngày tính CN]]="","",S653+T653)</f>
        <v>46100</v>
      </c>
      <c r="V653" s="32">
        <f ca="1">IF(Table13[[#This Row],[Hạn thanh toán]]="","",IF((U653-NOW())&lt;0,0,(U653-NOW())))</f>
        <v>0</v>
      </c>
      <c r="W653" s="32"/>
      <c r="X653" s="32" t="str">
        <f t="shared" ca="1" si="75"/>
        <v/>
      </c>
      <c r="Y653" s="2" t="str">
        <f t="shared" si="76"/>
        <v>Đã thanh toán</v>
      </c>
      <c r="Z653" s="42">
        <f t="shared" si="77"/>
        <v>46100</v>
      </c>
      <c r="AA653" s="42">
        <f t="shared" si="78"/>
        <v>46153</v>
      </c>
      <c r="AD653" s="2" t="str">
        <f>VLOOKUP($A653,MA_KH!$A:$Q,MA_KH!O$1,0)</f>
        <v>MEGA</v>
      </c>
      <c r="AE653" s="2" t="str">
        <f>VLOOKUP($A653,MA_KH!$A:$Q,MA_KH!P$1,0)</f>
        <v>CÔNG TY TNHH MM MEGA MARKET (VIỆT NAM)</v>
      </c>
      <c r="AG653" s="122" t="str">
        <f>Table13[[#This Row],[Số hóa đơn]]&amp;Table13[[#This Row],[Tổng giá trị]]</f>
        <v>000215934585750</v>
      </c>
    </row>
    <row r="654" spans="1:33" ht="25.5" customHeight="1">
      <c r="A654" s="54" t="s">
        <v>16289</v>
      </c>
      <c r="B654" s="54" t="s">
        <v>296</v>
      </c>
      <c r="C654" s="55">
        <v>46100</v>
      </c>
      <c r="D654" s="54" t="s">
        <v>17642</v>
      </c>
      <c r="E654" s="55">
        <f>IFERROR(VLOOKUP(AG654,Sheet3!B:F,5,0),Table1[[#This Row],[Ngày hạch toán]])</f>
        <v>46100</v>
      </c>
      <c r="F654" s="54" t="s">
        <v>19519</v>
      </c>
      <c r="G654" s="54" t="s">
        <v>17643</v>
      </c>
      <c r="H654" s="56">
        <v>1926830</v>
      </c>
      <c r="I654" s="63">
        <v>0</v>
      </c>
      <c r="J654" s="56">
        <v>154146</v>
      </c>
      <c r="K654" s="65">
        <v>2080976</v>
      </c>
      <c r="L654" s="64" t="s">
        <v>17236</v>
      </c>
      <c r="M654" s="6">
        <f>IFERROR(VLOOKUP(Table13[[#This Row],[Số hóa đơn]],'Chi tiết tt Mega gửi'!K:L,2,0),"")</f>
        <v>46136</v>
      </c>
      <c r="O654" s="32">
        <f>IF(Table13[[#This Row],[Phân loại]]="Tồn đầu kỳ",Table13[[#This Row],[Tổng giá trị]],0)</f>
        <v>0</v>
      </c>
      <c r="P654" s="7">
        <f>IF(Table13[[#This Row],[Số còn phải thu ĐK]]&lt;&gt;0,0,IF(Table13[[#This Row],[Phân loại]]="Bán hàng",Table13[[#This Row],[Tổng giá trị]],-Table13[[#This Row],[Tổng giá trị]]))</f>
        <v>2080976</v>
      </c>
      <c r="Q654" s="32">
        <f t="shared" si="74"/>
        <v>2080976</v>
      </c>
      <c r="R654" s="7">
        <f>Table13[[#This Row],[Số còn phải thu ĐK]]+Table13[[#This Row],[Giá Trị HD sau CK]]-Table13[[#This Row],[Số tiền đã thu]]</f>
        <v>0</v>
      </c>
      <c r="S654" s="6">
        <f>IF(Table13[[#This Row],[Ngày hóa đơn]]&lt;&gt;"",Table13[[#This Row],[Ngày hóa đơn]],IF(Table13[[#This Row],[Ngày hạch toán]]&lt;&gt;"",Table13[[#This Row],[Ngày hạch toán]],""))</f>
        <v>46100</v>
      </c>
      <c r="T654" s="7"/>
      <c r="U654" s="6">
        <f>IF(Table13[[#This Row],[Ngày tính CN]]="","",S654+T654)</f>
        <v>46100</v>
      </c>
      <c r="V654" s="32">
        <f ca="1">IF(Table13[[#This Row],[Hạn thanh toán]]="","",IF((U654-NOW())&lt;0,0,(U654-NOW())))</f>
        <v>0</v>
      </c>
      <c r="W654" s="32"/>
      <c r="X654" s="32" t="str">
        <f t="shared" ca="1" si="75"/>
        <v/>
      </c>
      <c r="Y654" s="2" t="str">
        <f t="shared" si="76"/>
        <v>Đã thanh toán</v>
      </c>
      <c r="Z654" s="42">
        <f t="shared" si="77"/>
        <v>46100</v>
      </c>
      <c r="AA654" s="42">
        <f t="shared" si="78"/>
        <v>46136</v>
      </c>
      <c r="AD654" s="2" t="str">
        <f>VLOOKUP($A654,MA_KH!$A:$Q,MA_KH!O$1,0)</f>
        <v>MEGA</v>
      </c>
      <c r="AE654" s="2" t="str">
        <f>VLOOKUP($A654,MA_KH!$A:$Q,MA_KH!P$1,0)</f>
        <v>CÔNG TY TNHH MM MEGA MARKET (VIỆT NAM)</v>
      </c>
      <c r="AG654" s="122" t="str">
        <f>Table13[[#This Row],[Số hóa đơn]]&amp;Table13[[#This Row],[Tổng giá trị]]</f>
        <v>000215942080976</v>
      </c>
    </row>
    <row r="655" spans="1:33" ht="25.5" customHeight="1">
      <c r="A655" s="54" t="s">
        <v>16299</v>
      </c>
      <c r="B655" s="54" t="s">
        <v>190</v>
      </c>
      <c r="C655" s="55">
        <v>46100</v>
      </c>
      <c r="D655" s="54" t="s">
        <v>17644</v>
      </c>
      <c r="E655" s="55">
        <f>IFERROR(VLOOKUP(AG655,Sheet3!B:F,5,0),Table1[[#This Row],[Ngày hạch toán]])</f>
        <v>46100</v>
      </c>
      <c r="F655" s="54" t="s">
        <v>19520</v>
      </c>
      <c r="G655" s="54" t="s">
        <v>17645</v>
      </c>
      <c r="H655" s="56">
        <v>11543220</v>
      </c>
      <c r="I655" s="63">
        <v>0</v>
      </c>
      <c r="J655" s="56">
        <v>923458</v>
      </c>
      <c r="K655" s="65">
        <v>12466678</v>
      </c>
      <c r="L655" s="64" t="s">
        <v>17236</v>
      </c>
      <c r="M655" s="6">
        <f>IFERROR(VLOOKUP(Table13[[#This Row],[Số hóa đơn]],'Chi tiết tt Mega gửi'!K:L,2,0),"")</f>
        <v>46136</v>
      </c>
      <c r="O655" s="32">
        <f>IF(Table13[[#This Row],[Phân loại]]="Tồn đầu kỳ",Table13[[#This Row],[Tổng giá trị]],0)</f>
        <v>0</v>
      </c>
      <c r="P655" s="7">
        <f>IF(Table13[[#This Row],[Số còn phải thu ĐK]]&lt;&gt;0,0,IF(Table13[[#This Row],[Phân loại]]="Bán hàng",Table13[[#This Row],[Tổng giá trị]],-Table13[[#This Row],[Tổng giá trị]]))</f>
        <v>12466678</v>
      </c>
      <c r="Q655" s="32">
        <f t="shared" si="74"/>
        <v>12466678</v>
      </c>
      <c r="R655" s="7">
        <f>Table13[[#This Row],[Số còn phải thu ĐK]]+Table13[[#This Row],[Giá Trị HD sau CK]]-Table13[[#This Row],[Số tiền đã thu]]</f>
        <v>0</v>
      </c>
      <c r="S655" s="6">
        <f>IF(Table13[[#This Row],[Ngày hóa đơn]]&lt;&gt;"",Table13[[#This Row],[Ngày hóa đơn]],IF(Table13[[#This Row],[Ngày hạch toán]]&lt;&gt;"",Table13[[#This Row],[Ngày hạch toán]],""))</f>
        <v>46100</v>
      </c>
      <c r="T655" s="7"/>
      <c r="U655" s="6">
        <f>IF(Table13[[#This Row],[Ngày tính CN]]="","",S655+T655)</f>
        <v>46100</v>
      </c>
      <c r="V655" s="32">
        <f ca="1">IF(Table13[[#This Row],[Hạn thanh toán]]="","",IF((U655-NOW())&lt;0,0,(U655-NOW())))</f>
        <v>0</v>
      </c>
      <c r="W655" s="32"/>
      <c r="X655" s="32" t="str">
        <f t="shared" ca="1" si="75"/>
        <v/>
      </c>
      <c r="Y655" s="2" t="str">
        <f t="shared" si="76"/>
        <v>Đã thanh toán</v>
      </c>
      <c r="Z655" s="42">
        <f t="shared" si="77"/>
        <v>46100</v>
      </c>
      <c r="AA655" s="42">
        <f t="shared" si="78"/>
        <v>46136</v>
      </c>
      <c r="AD655" s="2" t="str">
        <f>VLOOKUP($A655,MA_KH!$A:$Q,MA_KH!O$1,0)</f>
        <v>MEGA</v>
      </c>
      <c r="AE655" s="2" t="str">
        <f>VLOOKUP($A655,MA_KH!$A:$Q,MA_KH!P$1,0)</f>
        <v>CÔNG TY TNHH MM MEGA MARKET (VIỆT NAM)</v>
      </c>
      <c r="AG655" s="122" t="str">
        <f>Table13[[#This Row],[Số hóa đơn]]&amp;Table13[[#This Row],[Tổng giá trị]]</f>
        <v>0002159512466678</v>
      </c>
    </row>
    <row r="656" spans="1:33" ht="25.5" customHeight="1">
      <c r="A656" s="54" t="s">
        <v>16299</v>
      </c>
      <c r="B656" s="54" t="s">
        <v>190</v>
      </c>
      <c r="C656" s="55">
        <v>46100</v>
      </c>
      <c r="D656" s="54" t="s">
        <v>17646</v>
      </c>
      <c r="E656" s="55">
        <f>IFERROR(VLOOKUP(AG656,Sheet3!B:F,5,0),Table1[[#This Row],[Ngày hạch toán]])</f>
        <v>46100</v>
      </c>
      <c r="F656" s="54" t="s">
        <v>19521</v>
      </c>
      <c r="G656" s="54" t="s">
        <v>17647</v>
      </c>
      <c r="H656" s="56">
        <v>1951830</v>
      </c>
      <c r="I656" s="63">
        <v>0</v>
      </c>
      <c r="J656" s="56">
        <v>156146</v>
      </c>
      <c r="K656" s="65">
        <v>2107976</v>
      </c>
      <c r="L656" s="64" t="s">
        <v>17236</v>
      </c>
      <c r="M656" s="6">
        <f>IFERROR(VLOOKUP(Table13[[#This Row],[Số hóa đơn]],'Chi tiết tt Mega gửi'!K:L,2,0),"")</f>
        <v>46136</v>
      </c>
      <c r="O656" s="32">
        <f>IF(Table13[[#This Row],[Phân loại]]="Tồn đầu kỳ",Table13[[#This Row],[Tổng giá trị]],0)</f>
        <v>0</v>
      </c>
      <c r="P656" s="7">
        <f>IF(Table13[[#This Row],[Số còn phải thu ĐK]]&lt;&gt;0,0,IF(Table13[[#This Row],[Phân loại]]="Bán hàng",Table13[[#This Row],[Tổng giá trị]],-Table13[[#This Row],[Tổng giá trị]]))</f>
        <v>2107976</v>
      </c>
      <c r="Q656" s="32">
        <f t="shared" si="74"/>
        <v>2107976</v>
      </c>
      <c r="R656" s="7">
        <f>Table13[[#This Row],[Số còn phải thu ĐK]]+Table13[[#This Row],[Giá Trị HD sau CK]]-Table13[[#This Row],[Số tiền đã thu]]</f>
        <v>0</v>
      </c>
      <c r="S656" s="6">
        <f>IF(Table13[[#This Row],[Ngày hóa đơn]]&lt;&gt;"",Table13[[#This Row],[Ngày hóa đơn]],IF(Table13[[#This Row],[Ngày hạch toán]]&lt;&gt;"",Table13[[#This Row],[Ngày hạch toán]],""))</f>
        <v>46100</v>
      </c>
      <c r="T656" s="7"/>
      <c r="U656" s="6">
        <f>IF(Table13[[#This Row],[Ngày tính CN]]="","",S656+T656)</f>
        <v>46100</v>
      </c>
      <c r="V656" s="32">
        <f ca="1">IF(Table13[[#This Row],[Hạn thanh toán]]="","",IF((U656-NOW())&lt;0,0,(U656-NOW())))</f>
        <v>0</v>
      </c>
      <c r="W656" s="32"/>
      <c r="X656" s="32" t="str">
        <f t="shared" ca="1" si="75"/>
        <v/>
      </c>
      <c r="Y656" s="2" t="str">
        <f t="shared" si="76"/>
        <v>Đã thanh toán</v>
      </c>
      <c r="Z656" s="42">
        <f t="shared" si="77"/>
        <v>46100</v>
      </c>
      <c r="AA656" s="42">
        <f t="shared" si="78"/>
        <v>46136</v>
      </c>
      <c r="AD656" s="2" t="str">
        <f>VLOOKUP($A656,MA_KH!$A:$Q,MA_KH!O$1,0)</f>
        <v>MEGA</v>
      </c>
      <c r="AE656" s="2" t="str">
        <f>VLOOKUP($A656,MA_KH!$A:$Q,MA_KH!P$1,0)</f>
        <v>CÔNG TY TNHH MM MEGA MARKET (VIỆT NAM)</v>
      </c>
      <c r="AG656" s="122" t="str">
        <f>Table13[[#This Row],[Số hóa đơn]]&amp;Table13[[#This Row],[Tổng giá trị]]</f>
        <v>000215962107976</v>
      </c>
    </row>
    <row r="657" spans="1:33" ht="25.5" customHeight="1">
      <c r="A657" s="54" t="s">
        <v>16292</v>
      </c>
      <c r="B657" s="54" t="s">
        <v>251</v>
      </c>
      <c r="C657" s="55">
        <v>46100</v>
      </c>
      <c r="D657" s="54" t="s">
        <v>17648</v>
      </c>
      <c r="E657" s="55">
        <f>IFERROR(VLOOKUP(AG657,Sheet3!B:F,5,0),Table1[[#This Row],[Ngày hạch toán]])</f>
        <v>46100</v>
      </c>
      <c r="F657" s="54" t="s">
        <v>19522</v>
      </c>
      <c r="G657" s="54" t="s">
        <v>17649</v>
      </c>
      <c r="H657" s="56">
        <v>5328880</v>
      </c>
      <c r="I657" s="63">
        <v>0</v>
      </c>
      <c r="J657" s="56">
        <v>426310</v>
      </c>
      <c r="K657" s="65">
        <v>5755190</v>
      </c>
      <c r="L657" s="64" t="s">
        <v>17236</v>
      </c>
      <c r="M657" s="6">
        <f>IFERROR(VLOOKUP(Table13[[#This Row],[Số hóa đơn]],'Chi tiết tt Mega gửi'!K:L,2,0),"")</f>
        <v>46136</v>
      </c>
      <c r="O657" s="32">
        <f>IF(Table13[[#This Row],[Phân loại]]="Tồn đầu kỳ",Table13[[#This Row],[Tổng giá trị]],0)</f>
        <v>0</v>
      </c>
      <c r="P657" s="7">
        <f>IF(Table13[[#This Row],[Số còn phải thu ĐK]]&lt;&gt;0,0,IF(Table13[[#This Row],[Phân loại]]="Bán hàng",Table13[[#This Row],[Tổng giá trị]],-Table13[[#This Row],[Tổng giá trị]]))</f>
        <v>5755190</v>
      </c>
      <c r="Q657" s="32">
        <f t="shared" si="74"/>
        <v>5755190</v>
      </c>
      <c r="R657" s="7">
        <f>Table13[[#This Row],[Số còn phải thu ĐK]]+Table13[[#This Row],[Giá Trị HD sau CK]]-Table13[[#This Row],[Số tiền đã thu]]</f>
        <v>0</v>
      </c>
      <c r="S657" s="6">
        <f>IF(Table13[[#This Row],[Ngày hóa đơn]]&lt;&gt;"",Table13[[#This Row],[Ngày hóa đơn]],IF(Table13[[#This Row],[Ngày hạch toán]]&lt;&gt;"",Table13[[#This Row],[Ngày hạch toán]],""))</f>
        <v>46100</v>
      </c>
      <c r="T657" s="7"/>
      <c r="U657" s="6">
        <f>IF(Table13[[#This Row],[Ngày tính CN]]="","",S657+T657)</f>
        <v>46100</v>
      </c>
      <c r="V657" s="32">
        <f ca="1">IF(Table13[[#This Row],[Hạn thanh toán]]="","",IF((U657-NOW())&lt;0,0,(U657-NOW())))</f>
        <v>0</v>
      </c>
      <c r="W657" s="32"/>
      <c r="X657" s="32" t="str">
        <f t="shared" ca="1" si="75"/>
        <v/>
      </c>
      <c r="Y657" s="2" t="str">
        <f t="shared" si="76"/>
        <v>Đã thanh toán</v>
      </c>
      <c r="Z657" s="42">
        <f t="shared" si="77"/>
        <v>46100</v>
      </c>
      <c r="AA657" s="42">
        <f t="shared" si="78"/>
        <v>46136</v>
      </c>
      <c r="AD657" s="2" t="str">
        <f>VLOOKUP($A657,MA_KH!$A:$Q,MA_KH!O$1,0)</f>
        <v>MEGA</v>
      </c>
      <c r="AE657" s="2" t="str">
        <f>VLOOKUP($A657,MA_KH!$A:$Q,MA_KH!P$1,0)</f>
        <v>CÔNG TY TNHH MM MEGA MARKET (VIỆT NAM)</v>
      </c>
      <c r="AG657" s="122" t="str">
        <f>Table13[[#This Row],[Số hóa đơn]]&amp;Table13[[#This Row],[Tổng giá trị]]</f>
        <v>000215975755190</v>
      </c>
    </row>
    <row r="658" spans="1:33" ht="25.5" customHeight="1">
      <c r="A658" s="54" t="s">
        <v>16303</v>
      </c>
      <c r="B658" s="54" t="s">
        <v>102</v>
      </c>
      <c r="C658" s="55">
        <v>46100</v>
      </c>
      <c r="D658" s="54" t="s">
        <v>17650</v>
      </c>
      <c r="E658" s="55">
        <f>IFERROR(VLOOKUP(AG658,Sheet3!B:F,5,0),Table1[[#This Row],[Ngày hạch toán]])</f>
        <v>46100</v>
      </c>
      <c r="F658" s="54" t="s">
        <v>19523</v>
      </c>
      <c r="G658" s="54" t="s">
        <v>17651</v>
      </c>
      <c r="H658" s="56">
        <v>700000</v>
      </c>
      <c r="I658" s="63">
        <v>0</v>
      </c>
      <c r="J658" s="56">
        <v>56000</v>
      </c>
      <c r="K658" s="65">
        <v>756000</v>
      </c>
      <c r="L658" s="64" t="s">
        <v>17236</v>
      </c>
      <c r="M658" s="6">
        <f>IFERROR(VLOOKUP(Table13[[#This Row],[Số hóa đơn]],'Chi tiết tt Mega gửi'!K:L,2,0),"")</f>
        <v>46136</v>
      </c>
      <c r="O658" s="32">
        <f>IF(Table13[[#This Row],[Phân loại]]="Tồn đầu kỳ",Table13[[#This Row],[Tổng giá trị]],0)</f>
        <v>0</v>
      </c>
      <c r="P658" s="7">
        <f>IF(Table13[[#This Row],[Số còn phải thu ĐK]]&lt;&gt;0,0,IF(Table13[[#This Row],[Phân loại]]="Bán hàng",Table13[[#This Row],[Tổng giá trị]],-Table13[[#This Row],[Tổng giá trị]]))</f>
        <v>756000</v>
      </c>
      <c r="Q658" s="32">
        <f t="shared" si="74"/>
        <v>756000</v>
      </c>
      <c r="R658" s="7">
        <f>Table13[[#This Row],[Số còn phải thu ĐK]]+Table13[[#This Row],[Giá Trị HD sau CK]]-Table13[[#This Row],[Số tiền đã thu]]</f>
        <v>0</v>
      </c>
      <c r="S658" s="6">
        <f>IF(Table13[[#This Row],[Ngày hóa đơn]]&lt;&gt;"",Table13[[#This Row],[Ngày hóa đơn]],IF(Table13[[#This Row],[Ngày hạch toán]]&lt;&gt;"",Table13[[#This Row],[Ngày hạch toán]],""))</f>
        <v>46100</v>
      </c>
      <c r="T658" s="7"/>
      <c r="U658" s="6">
        <f>IF(Table13[[#This Row],[Ngày tính CN]]="","",S658+T658)</f>
        <v>46100</v>
      </c>
      <c r="V658" s="32">
        <f ca="1">IF(Table13[[#This Row],[Hạn thanh toán]]="","",IF((U658-NOW())&lt;0,0,(U658-NOW())))</f>
        <v>0</v>
      </c>
      <c r="W658" s="32"/>
      <c r="X658" s="32" t="str">
        <f t="shared" ca="1" si="75"/>
        <v/>
      </c>
      <c r="Y658" s="2" t="str">
        <f t="shared" si="76"/>
        <v>Đã thanh toán</v>
      </c>
      <c r="Z658" s="42">
        <f t="shared" si="77"/>
        <v>46100</v>
      </c>
      <c r="AA658" s="42">
        <f t="shared" si="78"/>
        <v>46136</v>
      </c>
      <c r="AD658" s="2" t="str">
        <f>VLOOKUP($A658,MA_KH!$A:$Q,MA_KH!O$1,0)</f>
        <v>MEGA</v>
      </c>
      <c r="AE658" s="2" t="str">
        <f>VLOOKUP($A658,MA_KH!$A:$Q,MA_KH!P$1,0)</f>
        <v>CÔNG TY TNHH MM MEGA MARKET (VIỆT NAM)</v>
      </c>
      <c r="AG658" s="122" t="str">
        <f>Table13[[#This Row],[Số hóa đơn]]&amp;Table13[[#This Row],[Tổng giá trị]]</f>
        <v>00022770756000</v>
      </c>
    </row>
    <row r="659" spans="1:33" ht="25.5" hidden="1" customHeight="1">
      <c r="A659" s="54" t="s">
        <v>16299</v>
      </c>
      <c r="B659" s="54" t="s">
        <v>190</v>
      </c>
      <c r="C659" s="55">
        <v>46100</v>
      </c>
      <c r="D659" s="54" t="s">
        <v>17652</v>
      </c>
      <c r="E659" s="55">
        <v>46100</v>
      </c>
      <c r="F659" s="54" t="s">
        <v>19524</v>
      </c>
      <c r="G659" s="54" t="s">
        <v>17653</v>
      </c>
      <c r="H659" s="56">
        <v>11670928</v>
      </c>
      <c r="I659" s="63">
        <v>0</v>
      </c>
      <c r="J659" s="56">
        <v>933674</v>
      </c>
      <c r="K659" s="65">
        <v>12604602</v>
      </c>
      <c r="L659" s="64" t="s">
        <v>17237</v>
      </c>
      <c r="M659" s="6">
        <f>IFERROR(VLOOKUP(Table13[[#This Row],[Số hóa đơn]],'Chi tiết tt Mega gửi'!K:L,2,0),"")</f>
        <v>46105</v>
      </c>
      <c r="O659" s="32">
        <f>IF(Table13[[#This Row],[Phân loại]]="Tồn đầu kỳ",Table13[[#This Row],[Tổng giá trị]],0)</f>
        <v>0</v>
      </c>
      <c r="P659" s="7">
        <f>IF(Table13[[#This Row],[Số còn phải thu ĐK]]&lt;&gt;0,0,IF(Table13[[#This Row],[Phân loại]]="Bán hàng",Table13[[#This Row],[Tổng giá trị]],-Table13[[#This Row],[Tổng giá trị]]))</f>
        <v>-12604602</v>
      </c>
      <c r="Q659" s="32">
        <f t="shared" si="74"/>
        <v>-12604602</v>
      </c>
      <c r="R659" s="7">
        <f>Table13[[#This Row],[Số còn phải thu ĐK]]+Table13[[#This Row],[Giá Trị HD sau CK]]-Table13[[#This Row],[Số tiền đã thu]]</f>
        <v>0</v>
      </c>
      <c r="S659" s="6">
        <f>IF(Table13[[#This Row],[Ngày hóa đơn]]&lt;&gt;"",Table13[[#This Row],[Ngày hóa đơn]],IF(Table13[[#This Row],[Ngày hạch toán]]&lt;&gt;"",Table13[[#This Row],[Ngày hạch toán]],""))</f>
        <v>46100</v>
      </c>
      <c r="T659" s="7"/>
      <c r="U659" s="6">
        <f>IF(Table13[[#This Row],[Ngày tính CN]]="","",S659+T659)</f>
        <v>46100</v>
      </c>
      <c r="V659" s="32">
        <f ca="1">IF(Table13[[#This Row],[Hạn thanh toán]]="","",IF((U659-NOW())&lt;0,0,(U659-NOW())))</f>
        <v>0</v>
      </c>
      <c r="W659" s="32"/>
      <c r="X659" s="32" t="str">
        <f t="shared" ca="1" si="75"/>
        <v/>
      </c>
      <c r="Y659" s="2" t="str">
        <f t="shared" si="76"/>
        <v>Đã thanh toán</v>
      </c>
      <c r="Z659" s="42">
        <f t="shared" si="77"/>
        <v>46100</v>
      </c>
      <c r="AA659" s="42">
        <f t="shared" si="78"/>
        <v>46105</v>
      </c>
      <c r="AD659" s="2" t="str">
        <f>VLOOKUP($A659,MA_KH!$A:$Q,MA_KH!O$1,0)</f>
        <v>MEGA</v>
      </c>
      <c r="AE659" s="2" t="str">
        <f>VLOOKUP($A659,MA_KH!$A:$Q,MA_KH!P$1,0)</f>
        <v>CÔNG TY TNHH MM MEGA MARKET (VIỆT NAM)</v>
      </c>
      <c r="AG659" s="122" t="str">
        <f>Table13[[#This Row],[Số hóa đơn]]&amp;Table13[[#This Row],[Tổng giá trị]]</f>
        <v>0000219112604602</v>
      </c>
    </row>
    <row r="660" spans="1:33" ht="25.5" customHeight="1">
      <c r="A660" s="54" t="s">
        <v>16299</v>
      </c>
      <c r="B660" s="54" t="s">
        <v>190</v>
      </c>
      <c r="C660" s="55">
        <v>46102</v>
      </c>
      <c r="D660" s="54" t="s">
        <v>17654</v>
      </c>
      <c r="E660" s="55">
        <f>IFERROR(VLOOKUP(AG660,Sheet3!B:F,5,0),Table1[[#This Row],[Ngày hạch toán]])</f>
        <v>46102</v>
      </c>
      <c r="F660" s="54" t="s">
        <v>18672</v>
      </c>
      <c r="G660" s="54" t="s">
        <v>17655</v>
      </c>
      <c r="H660" s="56">
        <v>7434860</v>
      </c>
      <c r="I660" s="63">
        <v>0</v>
      </c>
      <c r="J660" s="56">
        <v>594789</v>
      </c>
      <c r="K660" s="65">
        <v>8029649</v>
      </c>
      <c r="L660" s="64" t="s">
        <v>17236</v>
      </c>
      <c r="M660" s="6">
        <f>IFERROR(VLOOKUP(Table13[[#This Row],[Số hóa đơn]],'Chi tiết tt Mega gửi'!K:L,2,0),"")</f>
        <v>46153</v>
      </c>
      <c r="O660" s="32">
        <f>IF(Table13[[#This Row],[Phân loại]]="Tồn đầu kỳ",Table13[[#This Row],[Tổng giá trị]],0)</f>
        <v>0</v>
      </c>
      <c r="P660" s="7">
        <f>IF(Table13[[#This Row],[Số còn phải thu ĐK]]&lt;&gt;0,0,IF(Table13[[#This Row],[Phân loại]]="Bán hàng",Table13[[#This Row],[Tổng giá trị]],-Table13[[#This Row],[Tổng giá trị]]))</f>
        <v>8029649</v>
      </c>
      <c r="Q660" s="32">
        <f t="shared" si="74"/>
        <v>8029649</v>
      </c>
      <c r="R660" s="7">
        <f>Table13[[#This Row],[Số còn phải thu ĐK]]+Table13[[#This Row],[Giá Trị HD sau CK]]-Table13[[#This Row],[Số tiền đã thu]]</f>
        <v>0</v>
      </c>
      <c r="S660" s="6">
        <f>IF(Table13[[#This Row],[Ngày hóa đơn]]&lt;&gt;"",Table13[[#This Row],[Ngày hóa đơn]],IF(Table13[[#This Row],[Ngày hạch toán]]&lt;&gt;"",Table13[[#This Row],[Ngày hạch toán]],""))</f>
        <v>46102</v>
      </c>
      <c r="T660" s="7"/>
      <c r="U660" s="6">
        <f>IF(Table13[[#This Row],[Ngày tính CN]]="","",S660+T660)</f>
        <v>46102</v>
      </c>
      <c r="V660" s="32">
        <f ca="1">IF(Table13[[#This Row],[Hạn thanh toán]]="","",IF((U660-NOW())&lt;0,0,(U660-NOW())))</f>
        <v>0</v>
      </c>
      <c r="W660" s="32"/>
      <c r="X660" s="32" t="str">
        <f t="shared" ca="1" si="75"/>
        <v/>
      </c>
      <c r="Y660" s="2" t="str">
        <f t="shared" si="76"/>
        <v>Đã thanh toán</v>
      </c>
      <c r="Z660" s="42">
        <f t="shared" si="77"/>
        <v>46102</v>
      </c>
      <c r="AA660" s="42">
        <f t="shared" si="78"/>
        <v>46153</v>
      </c>
      <c r="AD660" s="2" t="str">
        <f>VLOOKUP($A660,MA_KH!$A:$Q,MA_KH!O$1,0)</f>
        <v>MEGA</v>
      </c>
      <c r="AE660" s="2" t="str">
        <f>VLOOKUP($A660,MA_KH!$A:$Q,MA_KH!P$1,0)</f>
        <v>CÔNG TY TNHH MM MEGA MARKET (VIỆT NAM)</v>
      </c>
      <c r="AG660" s="122" t="str">
        <f>Table13[[#This Row],[Số hóa đơn]]&amp;Table13[[#This Row],[Tổng giá trị]]</f>
        <v>000216928029649</v>
      </c>
    </row>
    <row r="661" spans="1:33" ht="25.5" customHeight="1">
      <c r="A661" s="54" t="s">
        <v>16299</v>
      </c>
      <c r="B661" s="54" t="s">
        <v>190</v>
      </c>
      <c r="C661" s="55">
        <v>46102</v>
      </c>
      <c r="D661" s="54" t="s">
        <v>17656</v>
      </c>
      <c r="E661" s="55">
        <f>IFERROR(VLOOKUP(AG661,Sheet3!B:F,5,0),Table1[[#This Row],[Ngày hạch toán]])</f>
        <v>46102</v>
      </c>
      <c r="F661" s="54" t="s">
        <v>18669</v>
      </c>
      <c r="G661" s="54" t="s">
        <v>17657</v>
      </c>
      <c r="H661" s="56">
        <v>725000</v>
      </c>
      <c r="I661" s="63">
        <v>0</v>
      </c>
      <c r="J661" s="56">
        <v>58000</v>
      </c>
      <c r="K661" s="65">
        <v>783000</v>
      </c>
      <c r="L661" s="64" t="s">
        <v>17236</v>
      </c>
      <c r="M661" s="6">
        <f>IFERROR(VLOOKUP(Table13[[#This Row],[Số hóa đơn]],'Chi tiết tt Mega gửi'!K:L,2,0),"")</f>
        <v>46153</v>
      </c>
      <c r="O661" s="32">
        <f>IF(Table13[[#This Row],[Phân loại]]="Tồn đầu kỳ",Table13[[#This Row],[Tổng giá trị]],0)</f>
        <v>0</v>
      </c>
      <c r="P661" s="7">
        <f>IF(Table13[[#This Row],[Số còn phải thu ĐK]]&lt;&gt;0,0,IF(Table13[[#This Row],[Phân loại]]="Bán hàng",Table13[[#This Row],[Tổng giá trị]],-Table13[[#This Row],[Tổng giá trị]]))</f>
        <v>783000</v>
      </c>
      <c r="Q661" s="32">
        <f t="shared" si="74"/>
        <v>783000</v>
      </c>
      <c r="R661" s="7">
        <f>Table13[[#This Row],[Số còn phải thu ĐK]]+Table13[[#This Row],[Giá Trị HD sau CK]]-Table13[[#This Row],[Số tiền đã thu]]</f>
        <v>0</v>
      </c>
      <c r="S661" s="6">
        <f>IF(Table13[[#This Row],[Ngày hóa đơn]]&lt;&gt;"",Table13[[#This Row],[Ngày hóa đơn]],IF(Table13[[#This Row],[Ngày hạch toán]]&lt;&gt;"",Table13[[#This Row],[Ngày hạch toán]],""))</f>
        <v>46102</v>
      </c>
      <c r="T661" s="7"/>
      <c r="U661" s="6">
        <f>IF(Table13[[#This Row],[Ngày tính CN]]="","",S661+T661)</f>
        <v>46102</v>
      </c>
      <c r="V661" s="32">
        <f ca="1">IF(Table13[[#This Row],[Hạn thanh toán]]="","",IF((U661-NOW())&lt;0,0,(U661-NOW())))</f>
        <v>0</v>
      </c>
      <c r="W661" s="32"/>
      <c r="X661" s="32" t="str">
        <f t="shared" ca="1" si="75"/>
        <v/>
      </c>
      <c r="Y661" s="2" t="str">
        <f t="shared" si="76"/>
        <v>Đã thanh toán</v>
      </c>
      <c r="Z661" s="42">
        <f t="shared" si="77"/>
        <v>46102</v>
      </c>
      <c r="AA661" s="42">
        <f t="shared" si="78"/>
        <v>46153</v>
      </c>
      <c r="AD661" s="2" t="str">
        <f>VLOOKUP($A661,MA_KH!$A:$Q,MA_KH!O$1,0)</f>
        <v>MEGA</v>
      </c>
      <c r="AE661" s="2" t="str">
        <f>VLOOKUP($A661,MA_KH!$A:$Q,MA_KH!P$1,0)</f>
        <v>CÔNG TY TNHH MM MEGA MARKET (VIỆT NAM)</v>
      </c>
      <c r="AG661" s="122" t="str">
        <f>Table13[[#This Row],[Số hóa đơn]]&amp;Table13[[#This Row],[Tổng giá trị]]</f>
        <v>00021693783000</v>
      </c>
    </row>
    <row r="662" spans="1:33" ht="25.5" customHeight="1">
      <c r="A662" s="54" t="s">
        <v>16308</v>
      </c>
      <c r="B662" s="54" t="s">
        <v>194</v>
      </c>
      <c r="C662" s="55">
        <v>46104</v>
      </c>
      <c r="D662" s="54" t="s">
        <v>17658</v>
      </c>
      <c r="E662" s="55">
        <f>IFERROR(VLOOKUP(AG662,Sheet3!B:F,5,0),Table1[[#This Row],[Ngày hạch toán]])</f>
        <v>46104</v>
      </c>
      <c r="F662" s="54" t="s">
        <v>18834</v>
      </c>
      <c r="G662" s="54" t="s">
        <v>17659</v>
      </c>
      <c r="H662" s="56">
        <v>4353780</v>
      </c>
      <c r="I662" s="63">
        <v>0</v>
      </c>
      <c r="J662" s="56">
        <v>348302</v>
      </c>
      <c r="K662" s="65">
        <v>4702082</v>
      </c>
      <c r="L662" s="64" t="s">
        <v>17236</v>
      </c>
      <c r="M662" s="6">
        <f>IFERROR(VLOOKUP(Table13[[#This Row],[Số hóa đơn]],'Chi tiết tt Mega gửi'!K:L,2,0),"")</f>
        <v>46153</v>
      </c>
      <c r="O662" s="32">
        <f>IF(Table13[[#This Row],[Phân loại]]="Tồn đầu kỳ",Table13[[#This Row],[Tổng giá trị]],0)</f>
        <v>0</v>
      </c>
      <c r="P662" s="7">
        <f>IF(Table13[[#This Row],[Số còn phải thu ĐK]]&lt;&gt;0,0,IF(Table13[[#This Row],[Phân loại]]="Bán hàng",Table13[[#This Row],[Tổng giá trị]],-Table13[[#This Row],[Tổng giá trị]]))</f>
        <v>4702082</v>
      </c>
      <c r="Q662" s="32">
        <f t="shared" si="74"/>
        <v>4702082</v>
      </c>
      <c r="R662" s="7">
        <f>Table13[[#This Row],[Số còn phải thu ĐK]]+Table13[[#This Row],[Giá Trị HD sau CK]]-Table13[[#This Row],[Số tiền đã thu]]</f>
        <v>0</v>
      </c>
      <c r="S662" s="6">
        <f>IF(Table13[[#This Row],[Ngày hóa đơn]]&lt;&gt;"",Table13[[#This Row],[Ngày hóa đơn]],IF(Table13[[#This Row],[Ngày hạch toán]]&lt;&gt;"",Table13[[#This Row],[Ngày hạch toán]],""))</f>
        <v>46104</v>
      </c>
      <c r="T662" s="7"/>
      <c r="U662" s="6">
        <f>IF(Table13[[#This Row],[Ngày tính CN]]="","",S662+T662)</f>
        <v>46104</v>
      </c>
      <c r="V662" s="32">
        <f ca="1">IF(Table13[[#This Row],[Hạn thanh toán]]="","",IF((U662-NOW())&lt;0,0,(U662-NOW())))</f>
        <v>0</v>
      </c>
      <c r="W662" s="32"/>
      <c r="X662" s="32" t="str">
        <f t="shared" ca="1" si="75"/>
        <v/>
      </c>
      <c r="Y662" s="2" t="str">
        <f t="shared" si="76"/>
        <v>Đã thanh toán</v>
      </c>
      <c r="Z662" s="42">
        <f t="shared" si="77"/>
        <v>46104</v>
      </c>
      <c r="AA662" s="42">
        <f t="shared" si="78"/>
        <v>46153</v>
      </c>
      <c r="AD662" s="2" t="str">
        <f>VLOOKUP($A662,MA_KH!$A:$Q,MA_KH!O$1,0)</f>
        <v>MEGA</v>
      </c>
      <c r="AE662" s="2" t="str">
        <f>VLOOKUP($A662,MA_KH!$A:$Q,MA_KH!P$1,0)</f>
        <v>CÔNG TY TNHH MM MEGA MARKET (VIỆT NAM)</v>
      </c>
      <c r="AG662" s="122" t="str">
        <f>Table13[[#This Row],[Số hóa đơn]]&amp;Table13[[#This Row],[Tổng giá trị]]</f>
        <v>000228884702082</v>
      </c>
    </row>
    <row r="663" spans="1:33" ht="25.5" customHeight="1">
      <c r="A663" s="54" t="s">
        <v>16295</v>
      </c>
      <c r="B663" s="54" t="s">
        <v>198</v>
      </c>
      <c r="C663" s="55">
        <v>46104</v>
      </c>
      <c r="D663" s="54" t="s">
        <v>17660</v>
      </c>
      <c r="E663" s="55">
        <f>IFERROR(VLOOKUP(AG663,Sheet3!B:F,5,0),Table1[[#This Row],[Ngày hạch toán]])</f>
        <v>46104</v>
      </c>
      <c r="F663" s="54" t="s">
        <v>18811</v>
      </c>
      <c r="G663" s="54" t="s">
        <v>17661</v>
      </c>
      <c r="H663" s="56">
        <v>2143180</v>
      </c>
      <c r="I663" s="63">
        <v>0</v>
      </c>
      <c r="J663" s="56">
        <v>171454</v>
      </c>
      <c r="K663" s="65">
        <v>2314634</v>
      </c>
      <c r="L663" s="64" t="s">
        <v>17236</v>
      </c>
      <c r="M663" s="6">
        <f>IFERROR(VLOOKUP(Table13[[#This Row],[Số hóa đơn]],'Chi tiết tt Mega gửi'!K:L,2,0),"")</f>
        <v>46153</v>
      </c>
      <c r="O663" s="32">
        <f>IF(Table13[[#This Row],[Phân loại]]="Tồn đầu kỳ",Table13[[#This Row],[Tổng giá trị]],0)</f>
        <v>0</v>
      </c>
      <c r="P663" s="7">
        <f>IF(Table13[[#This Row],[Số còn phải thu ĐK]]&lt;&gt;0,0,IF(Table13[[#This Row],[Phân loại]]="Bán hàng",Table13[[#This Row],[Tổng giá trị]],-Table13[[#This Row],[Tổng giá trị]]))</f>
        <v>2314634</v>
      </c>
      <c r="Q663" s="32">
        <f t="shared" si="74"/>
        <v>2314634</v>
      </c>
      <c r="R663" s="7">
        <f>Table13[[#This Row],[Số còn phải thu ĐK]]+Table13[[#This Row],[Giá Trị HD sau CK]]-Table13[[#This Row],[Số tiền đã thu]]</f>
        <v>0</v>
      </c>
      <c r="S663" s="6">
        <f>IF(Table13[[#This Row],[Ngày hóa đơn]]&lt;&gt;"",Table13[[#This Row],[Ngày hóa đơn]],IF(Table13[[#This Row],[Ngày hạch toán]]&lt;&gt;"",Table13[[#This Row],[Ngày hạch toán]],""))</f>
        <v>46104</v>
      </c>
      <c r="T663" s="7"/>
      <c r="U663" s="6">
        <f>IF(Table13[[#This Row],[Ngày tính CN]]="","",S663+T663)</f>
        <v>46104</v>
      </c>
      <c r="V663" s="32">
        <f ca="1">IF(Table13[[#This Row],[Hạn thanh toán]]="","",IF((U663-NOW())&lt;0,0,(U663-NOW())))</f>
        <v>0</v>
      </c>
      <c r="W663" s="32"/>
      <c r="X663" s="32" t="str">
        <f t="shared" ca="1" si="75"/>
        <v/>
      </c>
      <c r="Y663" s="2" t="str">
        <f t="shared" si="76"/>
        <v>Đã thanh toán</v>
      </c>
      <c r="Z663" s="42">
        <f t="shared" si="77"/>
        <v>46104</v>
      </c>
      <c r="AA663" s="42">
        <f t="shared" si="78"/>
        <v>46153</v>
      </c>
      <c r="AD663" s="2" t="str">
        <f>VLOOKUP($A663,MA_KH!$A:$Q,MA_KH!O$1,0)</f>
        <v>MEGA</v>
      </c>
      <c r="AE663" s="2" t="str">
        <f>VLOOKUP($A663,MA_KH!$A:$Q,MA_KH!P$1,0)</f>
        <v>CÔNG TY TNHH MM MEGA MARKET (VIỆT NAM)</v>
      </c>
      <c r="AG663" s="122" t="str">
        <f>Table13[[#This Row],[Số hóa đơn]]&amp;Table13[[#This Row],[Tổng giá trị]]</f>
        <v>000228892314634</v>
      </c>
    </row>
    <row r="664" spans="1:33" ht="25.5" customHeight="1">
      <c r="A664" s="54" t="s">
        <v>16287</v>
      </c>
      <c r="B664" s="54" t="s">
        <v>253</v>
      </c>
      <c r="C664" s="55">
        <v>46104</v>
      </c>
      <c r="D664" s="54" t="s">
        <v>17662</v>
      </c>
      <c r="E664" s="55">
        <f>IFERROR(VLOOKUP(AG664,Sheet3!B:F,5,0),Table1[[#This Row],[Ngày hạch toán]])</f>
        <v>46104</v>
      </c>
      <c r="F664" s="54" t="s">
        <v>18801</v>
      </c>
      <c r="G664" s="54" t="s">
        <v>17663</v>
      </c>
      <c r="H664" s="56">
        <v>2143180</v>
      </c>
      <c r="I664" s="63">
        <v>0</v>
      </c>
      <c r="J664" s="56">
        <v>171454</v>
      </c>
      <c r="K664" s="65">
        <v>2314634</v>
      </c>
      <c r="L664" s="64" t="s">
        <v>17236</v>
      </c>
      <c r="M664" s="6">
        <f>IFERROR(VLOOKUP(Table13[[#This Row],[Số hóa đơn]],'Chi tiết tt Mega gửi'!K:L,2,0),"")</f>
        <v>46153</v>
      </c>
      <c r="O664" s="32">
        <f>IF(Table13[[#This Row],[Phân loại]]="Tồn đầu kỳ",Table13[[#This Row],[Tổng giá trị]],0)</f>
        <v>0</v>
      </c>
      <c r="P664" s="7">
        <f>IF(Table13[[#This Row],[Số còn phải thu ĐK]]&lt;&gt;0,0,IF(Table13[[#This Row],[Phân loại]]="Bán hàng",Table13[[#This Row],[Tổng giá trị]],-Table13[[#This Row],[Tổng giá trị]]))</f>
        <v>2314634</v>
      </c>
      <c r="Q664" s="32">
        <f t="shared" si="74"/>
        <v>2314634</v>
      </c>
      <c r="R664" s="7">
        <f>Table13[[#This Row],[Số còn phải thu ĐK]]+Table13[[#This Row],[Giá Trị HD sau CK]]-Table13[[#This Row],[Số tiền đã thu]]</f>
        <v>0</v>
      </c>
      <c r="S664" s="6">
        <f>IF(Table13[[#This Row],[Ngày hóa đơn]]&lt;&gt;"",Table13[[#This Row],[Ngày hóa đơn]],IF(Table13[[#This Row],[Ngày hạch toán]]&lt;&gt;"",Table13[[#This Row],[Ngày hạch toán]],""))</f>
        <v>46104</v>
      </c>
      <c r="T664" s="7"/>
      <c r="U664" s="6">
        <f>IF(Table13[[#This Row],[Ngày tính CN]]="","",S664+T664)</f>
        <v>46104</v>
      </c>
      <c r="V664" s="32">
        <f ca="1">IF(Table13[[#This Row],[Hạn thanh toán]]="","",IF((U664-NOW())&lt;0,0,(U664-NOW())))</f>
        <v>0</v>
      </c>
      <c r="W664" s="32"/>
      <c r="X664" s="32" t="str">
        <f t="shared" ca="1" si="75"/>
        <v/>
      </c>
      <c r="Y664" s="2" t="str">
        <f t="shared" si="76"/>
        <v>Đã thanh toán</v>
      </c>
      <c r="Z664" s="42">
        <f t="shared" si="77"/>
        <v>46104</v>
      </c>
      <c r="AA664" s="42">
        <f t="shared" si="78"/>
        <v>46153</v>
      </c>
      <c r="AD664" s="2" t="str">
        <f>VLOOKUP($A664,MA_KH!$A:$Q,MA_KH!O$1,0)</f>
        <v>MEGA</v>
      </c>
      <c r="AE664" s="2" t="str">
        <f>VLOOKUP($A664,MA_KH!$A:$Q,MA_KH!P$1,0)</f>
        <v>CÔNG TY TNHH MM MEGA MARKET (VIỆT NAM)</v>
      </c>
      <c r="AG664" s="122" t="str">
        <f>Table13[[#This Row],[Số hóa đơn]]&amp;Table13[[#This Row],[Tổng giá trị]]</f>
        <v>000228902314634</v>
      </c>
    </row>
    <row r="665" spans="1:33" ht="25.5" customHeight="1">
      <c r="A665" s="54" t="s">
        <v>16303</v>
      </c>
      <c r="B665" s="54" t="s">
        <v>102</v>
      </c>
      <c r="C665" s="55">
        <v>46104</v>
      </c>
      <c r="D665" s="54" t="s">
        <v>17664</v>
      </c>
      <c r="E665" s="55">
        <f>IFERROR(VLOOKUP(AG665,Sheet3!B:F,5,0),Table1[[#This Row],[Ngày hạch toán]])</f>
        <v>46104</v>
      </c>
      <c r="F665" s="54" t="s">
        <v>18841</v>
      </c>
      <c r="G665" s="54" t="s">
        <v>17665</v>
      </c>
      <c r="H665" s="56">
        <v>725000</v>
      </c>
      <c r="I665" s="63">
        <v>0</v>
      </c>
      <c r="J665" s="56">
        <v>58000</v>
      </c>
      <c r="K665" s="65">
        <v>783000</v>
      </c>
      <c r="L665" s="64" t="s">
        <v>17236</v>
      </c>
      <c r="M665" s="6">
        <f>IFERROR(VLOOKUP(Table13[[#This Row],[Số hóa đơn]],'Chi tiết tt Mega gửi'!K:L,2,0),"")</f>
        <v>46153</v>
      </c>
      <c r="O665" s="32">
        <f>IF(Table13[[#This Row],[Phân loại]]="Tồn đầu kỳ",Table13[[#This Row],[Tổng giá trị]],0)</f>
        <v>0</v>
      </c>
      <c r="P665" s="7">
        <f>IF(Table13[[#This Row],[Số còn phải thu ĐK]]&lt;&gt;0,0,IF(Table13[[#This Row],[Phân loại]]="Bán hàng",Table13[[#This Row],[Tổng giá trị]],-Table13[[#This Row],[Tổng giá trị]]))</f>
        <v>783000</v>
      </c>
      <c r="Q665" s="32">
        <f t="shared" si="74"/>
        <v>783000</v>
      </c>
      <c r="R665" s="7">
        <f>Table13[[#This Row],[Số còn phải thu ĐK]]+Table13[[#This Row],[Giá Trị HD sau CK]]-Table13[[#This Row],[Số tiền đã thu]]</f>
        <v>0</v>
      </c>
      <c r="S665" s="6">
        <f>IF(Table13[[#This Row],[Ngày hóa đơn]]&lt;&gt;"",Table13[[#This Row],[Ngày hóa đơn]],IF(Table13[[#This Row],[Ngày hạch toán]]&lt;&gt;"",Table13[[#This Row],[Ngày hạch toán]],""))</f>
        <v>46104</v>
      </c>
      <c r="T665" s="7"/>
      <c r="U665" s="6">
        <f>IF(Table13[[#This Row],[Ngày tính CN]]="","",S665+T665)</f>
        <v>46104</v>
      </c>
      <c r="V665" s="32">
        <f ca="1">IF(Table13[[#This Row],[Hạn thanh toán]]="","",IF((U665-NOW())&lt;0,0,(U665-NOW())))</f>
        <v>0</v>
      </c>
      <c r="W665" s="32"/>
      <c r="X665" s="32" t="str">
        <f t="shared" ca="1" si="75"/>
        <v/>
      </c>
      <c r="Y665" s="2" t="str">
        <f t="shared" si="76"/>
        <v>Đã thanh toán</v>
      </c>
      <c r="Z665" s="42">
        <f t="shared" si="77"/>
        <v>46104</v>
      </c>
      <c r="AA665" s="42">
        <f t="shared" si="78"/>
        <v>46153</v>
      </c>
      <c r="AD665" s="2" t="str">
        <f>VLOOKUP($A665,MA_KH!$A:$Q,MA_KH!O$1,0)</f>
        <v>MEGA</v>
      </c>
      <c r="AE665" s="2" t="str">
        <f>VLOOKUP($A665,MA_KH!$A:$Q,MA_KH!P$1,0)</f>
        <v>CÔNG TY TNHH MM MEGA MARKET (VIỆT NAM)</v>
      </c>
      <c r="AG665" s="122" t="str">
        <f>Table13[[#This Row],[Số hóa đơn]]&amp;Table13[[#This Row],[Tổng giá trị]]</f>
        <v>00023309783000</v>
      </c>
    </row>
    <row r="666" spans="1:33" ht="25.5" customHeight="1">
      <c r="A666" s="54" t="s">
        <v>16303</v>
      </c>
      <c r="B666" s="54" t="s">
        <v>102</v>
      </c>
      <c r="C666" s="55">
        <v>46104</v>
      </c>
      <c r="D666" s="54" t="s">
        <v>17666</v>
      </c>
      <c r="E666" s="55">
        <f>IFERROR(VLOOKUP(AG666,Sheet3!B:F,5,0),Table1[[#This Row],[Ngày hạch toán]])</f>
        <v>46104</v>
      </c>
      <c r="F666" s="54" t="s">
        <v>18850</v>
      </c>
      <c r="G666" s="54" t="s">
        <v>17667</v>
      </c>
      <c r="H666" s="56">
        <v>2143180</v>
      </c>
      <c r="I666" s="63">
        <v>0</v>
      </c>
      <c r="J666" s="56">
        <v>171454</v>
      </c>
      <c r="K666" s="65">
        <v>2314634</v>
      </c>
      <c r="L666" s="64" t="s">
        <v>17236</v>
      </c>
      <c r="M666" s="6">
        <f>IFERROR(VLOOKUP(Table13[[#This Row],[Số hóa đơn]],'Chi tiết tt Mega gửi'!K:L,2,0),"")</f>
        <v>46153</v>
      </c>
      <c r="O666" s="32">
        <f>IF(Table13[[#This Row],[Phân loại]]="Tồn đầu kỳ",Table13[[#This Row],[Tổng giá trị]],0)</f>
        <v>0</v>
      </c>
      <c r="P666" s="7">
        <f>IF(Table13[[#This Row],[Số còn phải thu ĐK]]&lt;&gt;0,0,IF(Table13[[#This Row],[Phân loại]]="Bán hàng",Table13[[#This Row],[Tổng giá trị]],-Table13[[#This Row],[Tổng giá trị]]))</f>
        <v>2314634</v>
      </c>
      <c r="Q666" s="32">
        <f t="shared" si="74"/>
        <v>2314634</v>
      </c>
      <c r="R666" s="7">
        <f>Table13[[#This Row],[Số còn phải thu ĐK]]+Table13[[#This Row],[Giá Trị HD sau CK]]-Table13[[#This Row],[Số tiền đã thu]]</f>
        <v>0</v>
      </c>
      <c r="S666" s="6">
        <f>IF(Table13[[#This Row],[Ngày hóa đơn]]&lt;&gt;"",Table13[[#This Row],[Ngày hóa đơn]],IF(Table13[[#This Row],[Ngày hạch toán]]&lt;&gt;"",Table13[[#This Row],[Ngày hạch toán]],""))</f>
        <v>46104</v>
      </c>
      <c r="T666" s="7"/>
      <c r="U666" s="6">
        <f>IF(Table13[[#This Row],[Ngày tính CN]]="","",S666+T666)</f>
        <v>46104</v>
      </c>
      <c r="V666" s="32">
        <f ca="1">IF(Table13[[#This Row],[Hạn thanh toán]]="","",IF((U666-NOW())&lt;0,0,(U666-NOW())))</f>
        <v>0</v>
      </c>
      <c r="W666" s="32"/>
      <c r="X666" s="32" t="str">
        <f t="shared" ca="1" si="75"/>
        <v/>
      </c>
      <c r="Y666" s="2" t="str">
        <f t="shared" si="76"/>
        <v>Đã thanh toán</v>
      </c>
      <c r="Z666" s="42">
        <f t="shared" si="77"/>
        <v>46104</v>
      </c>
      <c r="AA666" s="42">
        <f t="shared" si="78"/>
        <v>46153</v>
      </c>
      <c r="AD666" s="2" t="str">
        <f>VLOOKUP($A666,MA_KH!$A:$Q,MA_KH!O$1,0)</f>
        <v>MEGA</v>
      </c>
      <c r="AE666" s="2" t="str">
        <f>VLOOKUP($A666,MA_KH!$A:$Q,MA_KH!P$1,0)</f>
        <v>CÔNG TY TNHH MM MEGA MARKET (VIỆT NAM)</v>
      </c>
      <c r="AG666" s="122" t="str">
        <f>Table13[[#This Row],[Số hóa đơn]]&amp;Table13[[#This Row],[Tổng giá trị]]</f>
        <v>000233102314634</v>
      </c>
    </row>
    <row r="667" spans="1:33" ht="25.5" hidden="1" customHeight="1">
      <c r="A667" s="54" t="s">
        <v>16299</v>
      </c>
      <c r="B667" s="54" t="s">
        <v>190</v>
      </c>
      <c r="C667" s="55">
        <v>46104</v>
      </c>
      <c r="D667" s="54" t="s">
        <v>17668</v>
      </c>
      <c r="E667" s="55">
        <v>46104</v>
      </c>
      <c r="F667" s="54" t="s">
        <v>19525</v>
      </c>
      <c r="G667" s="54" t="s">
        <v>17669</v>
      </c>
      <c r="H667" s="56">
        <v>1992165</v>
      </c>
      <c r="I667" s="63">
        <v>0</v>
      </c>
      <c r="J667" s="56">
        <v>159373</v>
      </c>
      <c r="K667" s="65">
        <v>2151538</v>
      </c>
      <c r="L667" s="64" t="s">
        <v>17238</v>
      </c>
      <c r="M667" s="6">
        <f>IFERROR(VLOOKUP(Table13[[#This Row],[Số hóa đơn]],'Chi tiết tt Mega gửi'!K:L,2,0),"")</f>
        <v>46122</v>
      </c>
      <c r="O667" s="32">
        <f>IF(Table13[[#This Row],[Phân loại]]="Tồn đầu kỳ",Table13[[#This Row],[Tổng giá trị]],0)</f>
        <v>0</v>
      </c>
      <c r="P667" s="7">
        <f>IF(Table13[[#This Row],[Số còn phải thu ĐK]]&lt;&gt;0,0,IF(Table13[[#This Row],[Phân loại]]="Bán hàng",Table13[[#This Row],[Tổng giá trị]],-Table13[[#This Row],[Tổng giá trị]]))</f>
        <v>-2151538</v>
      </c>
      <c r="Q667" s="32">
        <f t="shared" si="74"/>
        <v>-2151538</v>
      </c>
      <c r="R667" s="7">
        <f>Table13[[#This Row],[Số còn phải thu ĐK]]+Table13[[#This Row],[Giá Trị HD sau CK]]-Table13[[#This Row],[Số tiền đã thu]]</f>
        <v>0</v>
      </c>
      <c r="S667" s="6">
        <f>IF(Table13[[#This Row],[Ngày hóa đơn]]&lt;&gt;"",Table13[[#This Row],[Ngày hóa đơn]],IF(Table13[[#This Row],[Ngày hạch toán]]&lt;&gt;"",Table13[[#This Row],[Ngày hạch toán]],""))</f>
        <v>46104</v>
      </c>
      <c r="T667" s="7"/>
      <c r="U667" s="6">
        <f>IF(Table13[[#This Row],[Ngày tính CN]]="","",S667+T667)</f>
        <v>46104</v>
      </c>
      <c r="V667" s="32">
        <f ca="1">IF(Table13[[#This Row],[Hạn thanh toán]]="","",IF((U667-NOW())&lt;0,0,(U667-NOW())))</f>
        <v>0</v>
      </c>
      <c r="W667" s="32"/>
      <c r="X667" s="32" t="str">
        <f t="shared" ca="1" si="75"/>
        <v/>
      </c>
      <c r="Y667" s="2" t="str">
        <f t="shared" si="76"/>
        <v>Đã thanh toán</v>
      </c>
      <c r="Z667" s="42">
        <f t="shared" si="77"/>
        <v>46104</v>
      </c>
      <c r="AA667" s="42">
        <f t="shared" si="78"/>
        <v>46122</v>
      </c>
      <c r="AD667" s="2" t="str">
        <f>VLOOKUP($A667,MA_KH!$A:$Q,MA_KH!O$1,0)</f>
        <v>MEGA</v>
      </c>
      <c r="AE667" s="2" t="str">
        <f>VLOOKUP($A667,MA_KH!$A:$Q,MA_KH!P$1,0)</f>
        <v>CÔNG TY TNHH MM MEGA MARKET (VIỆT NAM)</v>
      </c>
      <c r="AG667" s="122" t="str">
        <f>Table13[[#This Row],[Số hóa đơn]]&amp;Table13[[#This Row],[Tổng giá trị]]</f>
        <v>000009202151538</v>
      </c>
    </row>
    <row r="668" spans="1:33" ht="25.5" hidden="1" customHeight="1">
      <c r="A668" s="54" t="s">
        <v>16299</v>
      </c>
      <c r="B668" s="54" t="s">
        <v>190</v>
      </c>
      <c r="C668" s="55">
        <v>46104</v>
      </c>
      <c r="D668" s="54" t="s">
        <v>17670</v>
      </c>
      <c r="E668" s="55">
        <v>46104</v>
      </c>
      <c r="F668" s="54" t="s">
        <v>19526</v>
      </c>
      <c r="G668" s="54" t="s">
        <v>17669</v>
      </c>
      <c r="H668" s="56">
        <v>3449343</v>
      </c>
      <c r="I668" s="63">
        <v>0</v>
      </c>
      <c r="J668" s="56">
        <v>275948</v>
      </c>
      <c r="K668" s="65">
        <v>3725291</v>
      </c>
      <c r="L668" s="64" t="s">
        <v>17238</v>
      </c>
      <c r="M668" s="6">
        <f>IFERROR(VLOOKUP(Table13[[#This Row],[Số hóa đơn]],'Chi tiết tt Mega gửi'!K:L,2,0),"")</f>
        <v>46122</v>
      </c>
      <c r="O668" s="32">
        <f>IF(Table13[[#This Row],[Phân loại]]="Tồn đầu kỳ",Table13[[#This Row],[Tổng giá trị]],0)</f>
        <v>0</v>
      </c>
      <c r="P668" s="7">
        <f>IF(Table13[[#This Row],[Số còn phải thu ĐK]]&lt;&gt;0,0,IF(Table13[[#This Row],[Phân loại]]="Bán hàng",Table13[[#This Row],[Tổng giá trị]],-Table13[[#This Row],[Tổng giá trị]]))</f>
        <v>-3725291</v>
      </c>
      <c r="Q668" s="32">
        <f t="shared" si="74"/>
        <v>-3725291</v>
      </c>
      <c r="R668" s="7">
        <f>Table13[[#This Row],[Số còn phải thu ĐK]]+Table13[[#This Row],[Giá Trị HD sau CK]]-Table13[[#This Row],[Số tiền đã thu]]</f>
        <v>0</v>
      </c>
      <c r="S668" s="6">
        <f>IF(Table13[[#This Row],[Ngày hóa đơn]]&lt;&gt;"",Table13[[#This Row],[Ngày hóa đơn]],IF(Table13[[#This Row],[Ngày hạch toán]]&lt;&gt;"",Table13[[#This Row],[Ngày hạch toán]],""))</f>
        <v>46104</v>
      </c>
      <c r="T668" s="7"/>
      <c r="U668" s="6">
        <f>IF(Table13[[#This Row],[Ngày tính CN]]="","",S668+T668)</f>
        <v>46104</v>
      </c>
      <c r="V668" s="32">
        <f ca="1">IF(Table13[[#This Row],[Hạn thanh toán]]="","",IF((U668-NOW())&lt;0,0,(U668-NOW())))</f>
        <v>0</v>
      </c>
      <c r="W668" s="32"/>
      <c r="X668" s="32" t="str">
        <f t="shared" ca="1" si="75"/>
        <v/>
      </c>
      <c r="Y668" s="2" t="str">
        <f t="shared" si="76"/>
        <v>Đã thanh toán</v>
      </c>
      <c r="Z668" s="42">
        <f t="shared" si="77"/>
        <v>46104</v>
      </c>
      <c r="AA668" s="42">
        <f t="shared" si="78"/>
        <v>46122</v>
      </c>
      <c r="AD668" s="2" t="str">
        <f>VLOOKUP($A668,MA_KH!$A:$Q,MA_KH!O$1,0)</f>
        <v>MEGA</v>
      </c>
      <c r="AE668" s="2" t="str">
        <f>VLOOKUP($A668,MA_KH!$A:$Q,MA_KH!P$1,0)</f>
        <v>CÔNG TY TNHH MM MEGA MARKET (VIỆT NAM)</v>
      </c>
      <c r="AG668" s="122" t="str">
        <f>Table13[[#This Row],[Số hóa đơn]]&amp;Table13[[#This Row],[Tổng giá trị]]</f>
        <v>000009213725291</v>
      </c>
    </row>
    <row r="669" spans="1:33" ht="25.5" hidden="1" customHeight="1">
      <c r="A669" s="54" t="s">
        <v>16299</v>
      </c>
      <c r="B669" s="54" t="s">
        <v>190</v>
      </c>
      <c r="C669" s="55">
        <v>46104</v>
      </c>
      <c r="D669" s="54" t="s">
        <v>17671</v>
      </c>
      <c r="E669" s="55">
        <v>46104</v>
      </c>
      <c r="F669" s="54" t="s">
        <v>18096</v>
      </c>
      <c r="G669" s="54" t="s">
        <v>17224</v>
      </c>
      <c r="H669" s="56">
        <v>1559874</v>
      </c>
      <c r="I669" s="63">
        <v>0</v>
      </c>
      <c r="J669" s="56">
        <v>124790</v>
      </c>
      <c r="K669" s="65">
        <v>1684664</v>
      </c>
      <c r="L669" s="64" t="s">
        <v>17238</v>
      </c>
      <c r="M669" s="6">
        <f>IFERROR(VLOOKUP(Table13[[#This Row],[Số hóa đơn]],'Chi tiết tt Mega gửi'!K:L,2,0),"")</f>
        <v>46122</v>
      </c>
      <c r="O669" s="32">
        <f>IF(Table13[[#This Row],[Phân loại]]="Tồn đầu kỳ",Table13[[#This Row],[Tổng giá trị]],0)</f>
        <v>0</v>
      </c>
      <c r="P669" s="7">
        <f>IF(Table13[[#This Row],[Số còn phải thu ĐK]]&lt;&gt;0,0,IF(Table13[[#This Row],[Phân loại]]="Bán hàng",Table13[[#This Row],[Tổng giá trị]],-Table13[[#This Row],[Tổng giá trị]]))</f>
        <v>-1684664</v>
      </c>
      <c r="Q669" s="32">
        <f t="shared" si="74"/>
        <v>-1684664</v>
      </c>
      <c r="R669" s="7">
        <f>Table13[[#This Row],[Số còn phải thu ĐK]]+Table13[[#This Row],[Giá Trị HD sau CK]]-Table13[[#This Row],[Số tiền đã thu]]</f>
        <v>0</v>
      </c>
      <c r="S669" s="6">
        <f>IF(Table13[[#This Row],[Ngày hóa đơn]]&lt;&gt;"",Table13[[#This Row],[Ngày hóa đơn]],IF(Table13[[#This Row],[Ngày hạch toán]]&lt;&gt;"",Table13[[#This Row],[Ngày hạch toán]],""))</f>
        <v>46104</v>
      </c>
      <c r="T669" s="7"/>
      <c r="U669" s="6">
        <f>IF(Table13[[#This Row],[Ngày tính CN]]="","",S669+T669)</f>
        <v>46104</v>
      </c>
      <c r="V669" s="32">
        <f ca="1">IF(Table13[[#This Row],[Hạn thanh toán]]="","",IF((U669-NOW())&lt;0,0,(U669-NOW())))</f>
        <v>0</v>
      </c>
      <c r="W669" s="32"/>
      <c r="X669" s="32" t="str">
        <f t="shared" ca="1" si="75"/>
        <v/>
      </c>
      <c r="Y669" s="2" t="str">
        <f t="shared" si="76"/>
        <v>Đã thanh toán</v>
      </c>
      <c r="Z669" s="42">
        <f t="shared" si="77"/>
        <v>46104</v>
      </c>
      <c r="AA669" s="42">
        <f t="shared" si="78"/>
        <v>46122</v>
      </c>
      <c r="AD669" s="2" t="str">
        <f>VLOOKUP($A669,MA_KH!$A:$Q,MA_KH!O$1,0)</f>
        <v>MEGA</v>
      </c>
      <c r="AE669" s="2" t="str">
        <f>VLOOKUP($A669,MA_KH!$A:$Q,MA_KH!P$1,0)</f>
        <v>CÔNG TY TNHH MM MEGA MARKET (VIỆT NAM)</v>
      </c>
      <c r="AG669" s="122" t="str">
        <f>Table13[[#This Row],[Số hóa đơn]]&amp;Table13[[#This Row],[Tổng giá trị]]</f>
        <v>000002071684664</v>
      </c>
    </row>
    <row r="670" spans="1:33" ht="25.5" customHeight="1">
      <c r="A670" s="54" t="s">
        <v>16294</v>
      </c>
      <c r="B670" s="54" t="s">
        <v>259</v>
      </c>
      <c r="C670" s="55">
        <v>46105</v>
      </c>
      <c r="D670" s="54" t="s">
        <v>17672</v>
      </c>
      <c r="E670" s="55">
        <f>IFERROR(VLOOKUP(AG670,Sheet3!B:F,5,0),Table1[[#This Row],[Ngày hạch toán]])</f>
        <v>46105</v>
      </c>
      <c r="F670" s="54" t="s">
        <v>18790</v>
      </c>
      <c r="G670" s="54" t="s">
        <v>17673</v>
      </c>
      <c r="H670" s="56">
        <v>1425000</v>
      </c>
      <c r="I670" s="63">
        <v>0</v>
      </c>
      <c r="J670" s="56">
        <v>114000</v>
      </c>
      <c r="K670" s="65">
        <v>1539000</v>
      </c>
      <c r="L670" s="64" t="s">
        <v>17236</v>
      </c>
      <c r="M670" s="6">
        <f>IFERROR(VLOOKUP(Table13[[#This Row],[Số hóa đơn]],'Chi tiết tt Mega gửi'!K:L,2,0),"")</f>
        <v>46153</v>
      </c>
      <c r="O670" s="32">
        <f>IF(Table13[[#This Row],[Phân loại]]="Tồn đầu kỳ",Table13[[#This Row],[Tổng giá trị]],0)</f>
        <v>0</v>
      </c>
      <c r="P670" s="7">
        <f>IF(Table13[[#This Row],[Số còn phải thu ĐK]]&lt;&gt;0,0,IF(Table13[[#This Row],[Phân loại]]="Bán hàng",Table13[[#This Row],[Tổng giá trị]],-Table13[[#This Row],[Tổng giá trị]]))</f>
        <v>1539000</v>
      </c>
      <c r="Q670" s="32">
        <f t="shared" si="74"/>
        <v>1539000</v>
      </c>
      <c r="R670" s="7">
        <f>Table13[[#This Row],[Số còn phải thu ĐK]]+Table13[[#This Row],[Giá Trị HD sau CK]]-Table13[[#This Row],[Số tiền đã thu]]</f>
        <v>0</v>
      </c>
      <c r="S670" s="6">
        <f>IF(Table13[[#This Row],[Ngày hóa đơn]]&lt;&gt;"",Table13[[#This Row],[Ngày hóa đơn]],IF(Table13[[#This Row],[Ngày hạch toán]]&lt;&gt;"",Table13[[#This Row],[Ngày hạch toán]],""))</f>
        <v>46105</v>
      </c>
      <c r="T670" s="7"/>
      <c r="U670" s="6">
        <f>IF(Table13[[#This Row],[Ngày tính CN]]="","",S670+T670)</f>
        <v>46105</v>
      </c>
      <c r="V670" s="32">
        <f ca="1">IF(Table13[[#This Row],[Hạn thanh toán]]="","",IF((U670-NOW())&lt;0,0,(U670-NOW())))</f>
        <v>0</v>
      </c>
      <c r="W670" s="32"/>
      <c r="X670" s="32" t="str">
        <f t="shared" ca="1" si="75"/>
        <v/>
      </c>
      <c r="Y670" s="2" t="str">
        <f t="shared" si="76"/>
        <v>Đã thanh toán</v>
      </c>
      <c r="Z670" s="42">
        <f t="shared" si="77"/>
        <v>46105</v>
      </c>
      <c r="AA670" s="42">
        <f t="shared" si="78"/>
        <v>46153</v>
      </c>
      <c r="AD670" s="2" t="str">
        <f>VLOOKUP($A670,MA_KH!$A:$Q,MA_KH!O$1,0)</f>
        <v>MEGA</v>
      </c>
      <c r="AE670" s="2" t="str">
        <f>VLOOKUP($A670,MA_KH!$A:$Q,MA_KH!P$1,0)</f>
        <v>CÔNG TY TNHH MM MEGA MARKET (VIỆT NAM)</v>
      </c>
      <c r="AG670" s="122" t="str">
        <f>Table13[[#This Row],[Số hóa đơn]]&amp;Table13[[#This Row],[Tổng giá trị]]</f>
        <v>000228911539000</v>
      </c>
    </row>
    <row r="671" spans="1:33" ht="25.5" customHeight="1">
      <c r="A671" s="54" t="s">
        <v>16299</v>
      </c>
      <c r="B671" s="54" t="s">
        <v>190</v>
      </c>
      <c r="C671" s="55">
        <v>46105</v>
      </c>
      <c r="D671" s="54" t="s">
        <v>17674</v>
      </c>
      <c r="E671" s="55">
        <f>IFERROR(VLOOKUP(AG671,Sheet3!B:F,5,0),Table1[[#This Row],[Ngày hạch toán]])</f>
        <v>46105</v>
      </c>
      <c r="F671" s="54" t="s">
        <v>18687</v>
      </c>
      <c r="G671" s="54" t="s">
        <v>17675</v>
      </c>
      <c r="H671" s="56">
        <v>851830</v>
      </c>
      <c r="I671" s="63">
        <v>0</v>
      </c>
      <c r="J671" s="56">
        <v>68146</v>
      </c>
      <c r="K671" s="65">
        <v>919976</v>
      </c>
      <c r="L671" s="64" t="s">
        <v>17236</v>
      </c>
      <c r="M671" s="6">
        <f>IFERROR(VLOOKUP(Table13[[#This Row],[Số hóa đơn]],'Chi tiết tt Mega gửi'!K:L,2,0),"")</f>
        <v>46153</v>
      </c>
      <c r="O671" s="32">
        <f>IF(Table13[[#This Row],[Phân loại]]="Tồn đầu kỳ",Table13[[#This Row],[Tổng giá trị]],0)</f>
        <v>0</v>
      </c>
      <c r="P671" s="7">
        <f>IF(Table13[[#This Row],[Số còn phải thu ĐK]]&lt;&gt;0,0,IF(Table13[[#This Row],[Phân loại]]="Bán hàng",Table13[[#This Row],[Tổng giá trị]],-Table13[[#This Row],[Tổng giá trị]]))</f>
        <v>919976</v>
      </c>
      <c r="Q671" s="32">
        <f t="shared" si="74"/>
        <v>919976</v>
      </c>
      <c r="R671" s="7">
        <f>Table13[[#This Row],[Số còn phải thu ĐK]]+Table13[[#This Row],[Giá Trị HD sau CK]]-Table13[[#This Row],[Số tiền đã thu]]</f>
        <v>0</v>
      </c>
      <c r="S671" s="6">
        <f>IF(Table13[[#This Row],[Ngày hóa đơn]]&lt;&gt;"",Table13[[#This Row],[Ngày hóa đơn]],IF(Table13[[#This Row],[Ngày hạch toán]]&lt;&gt;"",Table13[[#This Row],[Ngày hạch toán]],""))</f>
        <v>46105</v>
      </c>
      <c r="T671" s="7"/>
      <c r="U671" s="6">
        <f>IF(Table13[[#This Row],[Ngày tính CN]]="","",S671+T671)</f>
        <v>46105</v>
      </c>
      <c r="V671" s="32">
        <f ca="1">IF(Table13[[#This Row],[Hạn thanh toán]]="","",IF((U671-NOW())&lt;0,0,(U671-NOW())))</f>
        <v>0</v>
      </c>
      <c r="W671" s="32"/>
      <c r="X671" s="32" t="str">
        <f t="shared" ca="1" si="75"/>
        <v/>
      </c>
      <c r="Y671" s="2" t="str">
        <f t="shared" si="76"/>
        <v>Đã thanh toán</v>
      </c>
      <c r="Z671" s="42">
        <f t="shared" si="77"/>
        <v>46105</v>
      </c>
      <c r="AA671" s="42">
        <f t="shared" si="78"/>
        <v>46153</v>
      </c>
      <c r="AD671" s="2" t="str">
        <f>VLOOKUP($A671,MA_KH!$A:$Q,MA_KH!O$1,0)</f>
        <v>MEGA</v>
      </c>
      <c r="AE671" s="2" t="str">
        <f>VLOOKUP($A671,MA_KH!$A:$Q,MA_KH!P$1,0)</f>
        <v>CÔNG TY TNHH MM MEGA MARKET (VIỆT NAM)</v>
      </c>
      <c r="AG671" s="122" t="str">
        <f>Table13[[#This Row],[Số hóa đơn]]&amp;Table13[[#This Row],[Tổng giá trị]]</f>
        <v>00024176919976</v>
      </c>
    </row>
    <row r="672" spans="1:33" ht="25.5" customHeight="1">
      <c r="A672" s="54" t="s">
        <v>16299</v>
      </c>
      <c r="B672" s="54" t="s">
        <v>190</v>
      </c>
      <c r="C672" s="55">
        <v>46105</v>
      </c>
      <c r="D672" s="54" t="s">
        <v>17676</v>
      </c>
      <c r="E672" s="55">
        <f>IFERROR(VLOOKUP(AG672,Sheet3!B:F,5,0),Table1[[#This Row],[Ngày hạch toán]])</f>
        <v>46105</v>
      </c>
      <c r="F672" s="54" t="s">
        <v>18690</v>
      </c>
      <c r="G672" s="54" t="s">
        <v>17677</v>
      </c>
      <c r="H672" s="56">
        <v>2099000</v>
      </c>
      <c r="I672" s="63">
        <v>0</v>
      </c>
      <c r="J672" s="56">
        <v>167920</v>
      </c>
      <c r="K672" s="65">
        <v>2266920</v>
      </c>
      <c r="L672" s="64" t="s">
        <v>17236</v>
      </c>
      <c r="M672" s="6">
        <f>IFERROR(VLOOKUP(Table13[[#This Row],[Số hóa đơn]],'Chi tiết tt Mega gửi'!K:L,2,0),"")</f>
        <v>46153</v>
      </c>
      <c r="O672" s="32">
        <f>IF(Table13[[#This Row],[Phân loại]]="Tồn đầu kỳ",Table13[[#This Row],[Tổng giá trị]],0)</f>
        <v>0</v>
      </c>
      <c r="P672" s="7">
        <f>IF(Table13[[#This Row],[Số còn phải thu ĐK]]&lt;&gt;0,0,IF(Table13[[#This Row],[Phân loại]]="Bán hàng",Table13[[#This Row],[Tổng giá trị]],-Table13[[#This Row],[Tổng giá trị]]))</f>
        <v>2266920</v>
      </c>
      <c r="Q672" s="32">
        <f t="shared" si="74"/>
        <v>2266920</v>
      </c>
      <c r="R672" s="7">
        <f>Table13[[#This Row],[Số còn phải thu ĐK]]+Table13[[#This Row],[Giá Trị HD sau CK]]-Table13[[#This Row],[Số tiền đã thu]]</f>
        <v>0</v>
      </c>
      <c r="S672" s="6">
        <f>IF(Table13[[#This Row],[Ngày hóa đơn]]&lt;&gt;"",Table13[[#This Row],[Ngày hóa đơn]],IF(Table13[[#This Row],[Ngày hạch toán]]&lt;&gt;"",Table13[[#This Row],[Ngày hạch toán]],""))</f>
        <v>46105</v>
      </c>
      <c r="T672" s="7"/>
      <c r="U672" s="6">
        <f>IF(Table13[[#This Row],[Ngày tính CN]]="","",S672+T672)</f>
        <v>46105</v>
      </c>
      <c r="V672" s="32">
        <f ca="1">IF(Table13[[#This Row],[Hạn thanh toán]]="","",IF((U672-NOW())&lt;0,0,(U672-NOW())))</f>
        <v>0</v>
      </c>
      <c r="W672" s="32"/>
      <c r="X672" s="32" t="str">
        <f t="shared" ca="1" si="75"/>
        <v/>
      </c>
      <c r="Y672" s="2" t="str">
        <f t="shared" si="76"/>
        <v>Đã thanh toán</v>
      </c>
      <c r="Z672" s="42">
        <f t="shared" si="77"/>
        <v>46105</v>
      </c>
      <c r="AA672" s="42">
        <f t="shared" si="78"/>
        <v>46153</v>
      </c>
      <c r="AD672" s="2" t="str">
        <f>VLOOKUP($A672,MA_KH!$A:$Q,MA_KH!O$1,0)</f>
        <v>MEGA</v>
      </c>
      <c r="AE672" s="2" t="str">
        <f>VLOOKUP($A672,MA_KH!$A:$Q,MA_KH!P$1,0)</f>
        <v>CÔNG TY TNHH MM MEGA MARKET (VIỆT NAM)</v>
      </c>
      <c r="AG672" s="122" t="str">
        <f>Table13[[#This Row],[Số hóa đơn]]&amp;Table13[[#This Row],[Tổng giá trị]]</f>
        <v>000241772266920</v>
      </c>
    </row>
    <row r="673" spans="1:33" ht="25.5" customHeight="1">
      <c r="A673" s="54" t="s">
        <v>16303</v>
      </c>
      <c r="B673" s="54" t="s">
        <v>102</v>
      </c>
      <c r="C673" s="55">
        <v>46105</v>
      </c>
      <c r="D673" s="54" t="s">
        <v>17678</v>
      </c>
      <c r="E673" s="55">
        <f>IFERROR(VLOOKUP(AG673,Sheet3!B:F,5,0),Table1[[#This Row],[Ngày hạch toán]])</f>
        <v>46105</v>
      </c>
      <c r="F673" s="54" t="s">
        <v>18722</v>
      </c>
      <c r="G673" s="54" t="s">
        <v>17679</v>
      </c>
      <c r="H673" s="56">
        <v>850801</v>
      </c>
      <c r="I673" s="63">
        <v>0</v>
      </c>
      <c r="J673" s="56">
        <v>68064</v>
      </c>
      <c r="K673" s="65">
        <v>918865</v>
      </c>
      <c r="L673" s="64" t="s">
        <v>17236</v>
      </c>
      <c r="M673" s="6">
        <f>IFERROR(VLOOKUP(Table13[[#This Row],[Số hóa đơn]],'Chi tiết tt Mega gửi'!K:L,2,0),"")</f>
        <v>46153</v>
      </c>
      <c r="O673" s="32">
        <f>IF(Table13[[#This Row],[Phân loại]]="Tồn đầu kỳ",Table13[[#This Row],[Tổng giá trị]],0)</f>
        <v>0</v>
      </c>
      <c r="P673" s="7">
        <f>IF(Table13[[#This Row],[Số còn phải thu ĐK]]&lt;&gt;0,0,IF(Table13[[#This Row],[Phân loại]]="Bán hàng",Table13[[#This Row],[Tổng giá trị]],-Table13[[#This Row],[Tổng giá trị]]))</f>
        <v>918865</v>
      </c>
      <c r="Q673" s="32">
        <f t="shared" si="74"/>
        <v>918865</v>
      </c>
      <c r="R673" s="7">
        <f>Table13[[#This Row],[Số còn phải thu ĐK]]+Table13[[#This Row],[Giá Trị HD sau CK]]-Table13[[#This Row],[Số tiền đã thu]]</f>
        <v>0</v>
      </c>
      <c r="S673" s="6">
        <f>IF(Table13[[#This Row],[Ngày hóa đơn]]&lt;&gt;"",Table13[[#This Row],[Ngày hóa đơn]],IF(Table13[[#This Row],[Ngày hạch toán]]&lt;&gt;"",Table13[[#This Row],[Ngày hạch toán]],""))</f>
        <v>46105</v>
      </c>
      <c r="T673" s="7"/>
      <c r="U673" s="6">
        <f>IF(Table13[[#This Row],[Ngày tính CN]]="","",S673+T673)</f>
        <v>46105</v>
      </c>
      <c r="V673" s="32">
        <f ca="1">IF(Table13[[#This Row],[Hạn thanh toán]]="","",IF((U673-NOW())&lt;0,0,(U673-NOW())))</f>
        <v>0</v>
      </c>
      <c r="W673" s="32"/>
      <c r="X673" s="32" t="str">
        <f t="shared" ca="1" si="75"/>
        <v/>
      </c>
      <c r="Y673" s="2" t="str">
        <f t="shared" si="76"/>
        <v>Đã thanh toán</v>
      </c>
      <c r="Z673" s="42">
        <f t="shared" si="77"/>
        <v>46105</v>
      </c>
      <c r="AA673" s="42">
        <f t="shared" si="78"/>
        <v>46153</v>
      </c>
      <c r="AD673" s="2" t="str">
        <f>VLOOKUP($A673,MA_KH!$A:$Q,MA_KH!O$1,0)</f>
        <v>MEGA</v>
      </c>
      <c r="AE673" s="2" t="str">
        <f>VLOOKUP($A673,MA_KH!$A:$Q,MA_KH!P$1,0)</f>
        <v>CÔNG TY TNHH MM MEGA MARKET (VIỆT NAM)</v>
      </c>
      <c r="AG673" s="122" t="str">
        <f>Table13[[#This Row],[Số hóa đơn]]&amp;Table13[[#This Row],[Tổng giá trị]]</f>
        <v>00023250918865</v>
      </c>
    </row>
    <row r="674" spans="1:33" ht="25.5" customHeight="1">
      <c r="A674" s="54" t="s">
        <v>16303</v>
      </c>
      <c r="B674" s="54" t="s">
        <v>102</v>
      </c>
      <c r="C674" s="55">
        <v>46105</v>
      </c>
      <c r="D674" s="54" t="s">
        <v>17680</v>
      </c>
      <c r="E674" s="55">
        <f>IFERROR(VLOOKUP(AG674,Sheet3!B:F,5,0),Table1[[#This Row],[Ngày hạch toán]])</f>
        <v>46105</v>
      </c>
      <c r="F674" s="54" t="s">
        <v>18713</v>
      </c>
      <c r="G674" s="54" t="s">
        <v>17681</v>
      </c>
      <c r="H674" s="56">
        <v>1939366</v>
      </c>
      <c r="I674" s="63">
        <v>0</v>
      </c>
      <c r="J674" s="56">
        <v>155149</v>
      </c>
      <c r="K674" s="65">
        <v>2094515</v>
      </c>
      <c r="L674" s="64" t="s">
        <v>17236</v>
      </c>
      <c r="M674" s="6">
        <f>IFERROR(VLOOKUP(Table13[[#This Row],[Số hóa đơn]],'Chi tiết tt Mega gửi'!K:L,2,0),"")</f>
        <v>46153</v>
      </c>
      <c r="O674" s="32">
        <f>IF(Table13[[#This Row],[Phân loại]]="Tồn đầu kỳ",Table13[[#This Row],[Tổng giá trị]],0)</f>
        <v>0</v>
      </c>
      <c r="P674" s="7">
        <f>IF(Table13[[#This Row],[Số còn phải thu ĐK]]&lt;&gt;0,0,IF(Table13[[#This Row],[Phân loại]]="Bán hàng",Table13[[#This Row],[Tổng giá trị]],-Table13[[#This Row],[Tổng giá trị]]))</f>
        <v>2094515</v>
      </c>
      <c r="Q674" s="32">
        <f t="shared" si="74"/>
        <v>2094515</v>
      </c>
      <c r="R674" s="7">
        <f>Table13[[#This Row],[Số còn phải thu ĐK]]+Table13[[#This Row],[Giá Trị HD sau CK]]-Table13[[#This Row],[Số tiền đã thu]]</f>
        <v>0</v>
      </c>
      <c r="S674" s="6">
        <f>IF(Table13[[#This Row],[Ngày hóa đơn]]&lt;&gt;"",Table13[[#This Row],[Ngày hóa đơn]],IF(Table13[[#This Row],[Ngày hạch toán]]&lt;&gt;"",Table13[[#This Row],[Ngày hạch toán]],""))</f>
        <v>46105</v>
      </c>
      <c r="T674" s="7"/>
      <c r="U674" s="6">
        <f>IF(Table13[[#This Row],[Ngày tính CN]]="","",S674+T674)</f>
        <v>46105</v>
      </c>
      <c r="V674" s="32">
        <f ca="1">IF(Table13[[#This Row],[Hạn thanh toán]]="","",IF((U674-NOW())&lt;0,0,(U674-NOW())))</f>
        <v>0</v>
      </c>
      <c r="W674" s="32"/>
      <c r="X674" s="32" t="str">
        <f t="shared" ca="1" si="75"/>
        <v/>
      </c>
      <c r="Y674" s="2" t="str">
        <f t="shared" si="76"/>
        <v>Đã thanh toán</v>
      </c>
      <c r="Z674" s="42">
        <f t="shared" si="77"/>
        <v>46105</v>
      </c>
      <c r="AA674" s="42">
        <f t="shared" si="78"/>
        <v>46153</v>
      </c>
      <c r="AD674" s="2" t="str">
        <f>VLOOKUP($A674,MA_KH!$A:$Q,MA_KH!O$1,0)</f>
        <v>MEGA</v>
      </c>
      <c r="AE674" s="2" t="str">
        <f>VLOOKUP($A674,MA_KH!$A:$Q,MA_KH!P$1,0)</f>
        <v>CÔNG TY TNHH MM MEGA MARKET (VIỆT NAM)</v>
      </c>
      <c r="AG674" s="122" t="str">
        <f>Table13[[#This Row],[Số hóa đơn]]&amp;Table13[[#This Row],[Tổng giá trị]]</f>
        <v>000239802094515</v>
      </c>
    </row>
    <row r="675" spans="1:33" ht="25.5" customHeight="1">
      <c r="A675" s="54" t="s">
        <v>16303</v>
      </c>
      <c r="B675" s="54" t="s">
        <v>102</v>
      </c>
      <c r="C675" s="55">
        <v>46105</v>
      </c>
      <c r="D675" s="54" t="s">
        <v>17682</v>
      </c>
      <c r="E675" s="55">
        <f>IFERROR(VLOOKUP(AG675,Sheet3!B:F,5,0),Table1[[#This Row],[Ngày hạch toán]])</f>
        <v>46105</v>
      </c>
      <c r="F675" s="54" t="s">
        <v>18728</v>
      </c>
      <c r="G675" s="54" t="s">
        <v>17683</v>
      </c>
      <c r="H675" s="56">
        <v>5247500</v>
      </c>
      <c r="I675" s="63">
        <v>0</v>
      </c>
      <c r="J675" s="56">
        <v>419800</v>
      </c>
      <c r="K675" s="65">
        <v>5667300</v>
      </c>
      <c r="L675" s="64" t="s">
        <v>17236</v>
      </c>
      <c r="M675" s="6">
        <f>IFERROR(VLOOKUP(Table13[[#This Row],[Số hóa đơn]],'Chi tiết tt Mega gửi'!K:L,2,0),"")</f>
        <v>46153</v>
      </c>
      <c r="O675" s="32">
        <f>IF(Table13[[#This Row],[Phân loại]]="Tồn đầu kỳ",Table13[[#This Row],[Tổng giá trị]],0)</f>
        <v>0</v>
      </c>
      <c r="P675" s="7">
        <f>IF(Table13[[#This Row],[Số còn phải thu ĐK]]&lt;&gt;0,0,IF(Table13[[#This Row],[Phân loại]]="Bán hàng",Table13[[#This Row],[Tổng giá trị]],-Table13[[#This Row],[Tổng giá trị]]))</f>
        <v>5667300</v>
      </c>
      <c r="Q675" s="32">
        <f t="shared" si="74"/>
        <v>5667300</v>
      </c>
      <c r="R675" s="7">
        <f>Table13[[#This Row],[Số còn phải thu ĐK]]+Table13[[#This Row],[Giá Trị HD sau CK]]-Table13[[#This Row],[Số tiền đã thu]]</f>
        <v>0</v>
      </c>
      <c r="S675" s="6">
        <f>IF(Table13[[#This Row],[Ngày hóa đơn]]&lt;&gt;"",Table13[[#This Row],[Ngày hóa đơn]],IF(Table13[[#This Row],[Ngày hạch toán]]&lt;&gt;"",Table13[[#This Row],[Ngày hạch toán]],""))</f>
        <v>46105</v>
      </c>
      <c r="T675" s="7"/>
      <c r="U675" s="6">
        <f>IF(Table13[[#This Row],[Ngày tính CN]]="","",S675+T675)</f>
        <v>46105</v>
      </c>
      <c r="V675" s="32">
        <f ca="1">IF(Table13[[#This Row],[Hạn thanh toán]]="","",IF((U675-NOW())&lt;0,0,(U675-NOW())))</f>
        <v>0</v>
      </c>
      <c r="W675" s="32"/>
      <c r="X675" s="32" t="str">
        <f t="shared" ca="1" si="75"/>
        <v/>
      </c>
      <c r="Y675" s="2" t="str">
        <f t="shared" si="76"/>
        <v>Đã thanh toán</v>
      </c>
      <c r="Z675" s="42">
        <f t="shared" si="77"/>
        <v>46105</v>
      </c>
      <c r="AA675" s="42">
        <f t="shared" si="78"/>
        <v>46153</v>
      </c>
      <c r="AD675" s="2" t="str">
        <f>VLOOKUP($A675,MA_KH!$A:$Q,MA_KH!O$1,0)</f>
        <v>MEGA</v>
      </c>
      <c r="AE675" s="2" t="str">
        <f>VLOOKUP($A675,MA_KH!$A:$Q,MA_KH!P$1,0)</f>
        <v>CÔNG TY TNHH MM MEGA MARKET (VIỆT NAM)</v>
      </c>
      <c r="AG675" s="122" t="str">
        <f>Table13[[#This Row],[Số hóa đơn]]&amp;Table13[[#This Row],[Tổng giá trị]]</f>
        <v>000232525667300</v>
      </c>
    </row>
    <row r="676" spans="1:33" ht="25.5" customHeight="1">
      <c r="A676" s="54" t="s">
        <v>16303</v>
      </c>
      <c r="B676" s="54" t="s">
        <v>102</v>
      </c>
      <c r="C676" s="55">
        <v>46106</v>
      </c>
      <c r="D676" s="54" t="s">
        <v>17684</v>
      </c>
      <c r="E676" s="55">
        <f>IFERROR(VLOOKUP(AG676,Sheet3!B:F,5,0),Table1[[#This Row],[Ngày hạch toán]])</f>
        <v>46106</v>
      </c>
      <c r="F676" s="54" t="s">
        <v>18725</v>
      </c>
      <c r="G676" s="54" t="s">
        <v>17685</v>
      </c>
      <c r="H676" s="56">
        <v>5247500</v>
      </c>
      <c r="I676" s="63">
        <v>0</v>
      </c>
      <c r="J676" s="56">
        <v>419800</v>
      </c>
      <c r="K676" s="65">
        <v>5667300</v>
      </c>
      <c r="L676" s="64" t="s">
        <v>17236</v>
      </c>
      <c r="M676" s="6">
        <f>IFERROR(VLOOKUP(Table13[[#This Row],[Số hóa đơn]],'Chi tiết tt Mega gửi'!K:L,2,0),"")</f>
        <v>46153</v>
      </c>
      <c r="O676" s="32">
        <f>IF(Table13[[#This Row],[Phân loại]]="Tồn đầu kỳ",Table13[[#This Row],[Tổng giá trị]],0)</f>
        <v>0</v>
      </c>
      <c r="P676" s="7">
        <f>IF(Table13[[#This Row],[Số còn phải thu ĐK]]&lt;&gt;0,0,IF(Table13[[#This Row],[Phân loại]]="Bán hàng",Table13[[#This Row],[Tổng giá trị]],-Table13[[#This Row],[Tổng giá trị]]))</f>
        <v>5667300</v>
      </c>
      <c r="Q676" s="32">
        <f t="shared" si="74"/>
        <v>5667300</v>
      </c>
      <c r="R676" s="7">
        <f>Table13[[#This Row],[Số còn phải thu ĐK]]+Table13[[#This Row],[Giá Trị HD sau CK]]-Table13[[#This Row],[Số tiền đã thu]]</f>
        <v>0</v>
      </c>
      <c r="S676" s="6">
        <f>IF(Table13[[#This Row],[Ngày hóa đơn]]&lt;&gt;"",Table13[[#This Row],[Ngày hóa đơn]],IF(Table13[[#This Row],[Ngày hạch toán]]&lt;&gt;"",Table13[[#This Row],[Ngày hạch toán]],""))</f>
        <v>46106</v>
      </c>
      <c r="T676" s="7"/>
      <c r="U676" s="6">
        <f>IF(Table13[[#This Row],[Ngày tính CN]]="","",S676+T676)</f>
        <v>46106</v>
      </c>
      <c r="V676" s="32">
        <f ca="1">IF(Table13[[#This Row],[Hạn thanh toán]]="","",IF((U676-NOW())&lt;0,0,(U676-NOW())))</f>
        <v>0</v>
      </c>
      <c r="W676" s="32"/>
      <c r="X676" s="32" t="str">
        <f t="shared" ca="1" si="75"/>
        <v/>
      </c>
      <c r="Y676" s="2" t="str">
        <f t="shared" si="76"/>
        <v>Đã thanh toán</v>
      </c>
      <c r="Z676" s="42">
        <f t="shared" si="77"/>
        <v>46106</v>
      </c>
      <c r="AA676" s="42">
        <f t="shared" si="78"/>
        <v>46153</v>
      </c>
      <c r="AD676" s="2" t="str">
        <f>VLOOKUP($A676,MA_KH!$A:$Q,MA_KH!O$1,0)</f>
        <v>MEGA</v>
      </c>
      <c r="AE676" s="2" t="str">
        <f>VLOOKUP($A676,MA_KH!$A:$Q,MA_KH!P$1,0)</f>
        <v>CÔNG TY TNHH MM MEGA MARKET (VIỆT NAM)</v>
      </c>
      <c r="AG676" s="122" t="str">
        <f>Table13[[#This Row],[Số hóa đơn]]&amp;Table13[[#This Row],[Tổng giá trị]]</f>
        <v>000232515667300</v>
      </c>
    </row>
    <row r="677" spans="1:33" ht="25.5" hidden="1" customHeight="1">
      <c r="A677" s="54" t="s">
        <v>16299</v>
      </c>
      <c r="B677" s="54" t="s">
        <v>190</v>
      </c>
      <c r="C677" s="55">
        <v>46106</v>
      </c>
      <c r="D677" s="54" t="s">
        <v>17686</v>
      </c>
      <c r="E677" s="55">
        <v>46106</v>
      </c>
      <c r="F677" s="54" t="s">
        <v>19409</v>
      </c>
      <c r="G677" s="54" t="s">
        <v>17222</v>
      </c>
      <c r="H677" s="56">
        <v>1648226</v>
      </c>
      <c r="I677" s="63">
        <v>0</v>
      </c>
      <c r="J677" s="56">
        <v>131858</v>
      </c>
      <c r="K677" s="65">
        <v>1780084</v>
      </c>
      <c r="L677" s="64" t="s">
        <v>17238</v>
      </c>
      <c r="M677" s="6">
        <v>46122</v>
      </c>
      <c r="O677" s="32">
        <f>IF(Table13[[#This Row],[Phân loại]]="Tồn đầu kỳ",Table13[[#This Row],[Tổng giá trị]],0)</f>
        <v>0</v>
      </c>
      <c r="P677" s="7">
        <f>IF(Table13[[#This Row],[Số còn phải thu ĐK]]&lt;&gt;0,0,IF(Table13[[#This Row],[Phân loại]]="Bán hàng",Table13[[#This Row],[Tổng giá trị]],-Table13[[#This Row],[Tổng giá trị]]))</f>
        <v>-1780084</v>
      </c>
      <c r="Q677" s="32">
        <f t="shared" si="74"/>
        <v>-1780084</v>
      </c>
      <c r="R677" s="7">
        <f>Table13[[#This Row],[Số còn phải thu ĐK]]+Table13[[#This Row],[Giá Trị HD sau CK]]-Table13[[#This Row],[Số tiền đã thu]]</f>
        <v>0</v>
      </c>
      <c r="S677" s="6">
        <f>IF(Table13[[#This Row],[Ngày hóa đơn]]&lt;&gt;"",Table13[[#This Row],[Ngày hóa đơn]],IF(Table13[[#This Row],[Ngày hạch toán]]&lt;&gt;"",Table13[[#This Row],[Ngày hạch toán]],""))</f>
        <v>46106</v>
      </c>
      <c r="T677" s="7"/>
      <c r="U677" s="6">
        <f>IF(Table13[[#This Row],[Ngày tính CN]]="","",S677+T677)</f>
        <v>46106</v>
      </c>
      <c r="V677" s="32">
        <f ca="1">IF(Table13[[#This Row],[Hạn thanh toán]]="","",IF((U677-NOW())&lt;0,0,(U677-NOW())))</f>
        <v>0</v>
      </c>
      <c r="W677" s="32"/>
      <c r="X677" s="32" t="str">
        <f t="shared" ca="1" si="75"/>
        <v/>
      </c>
      <c r="Y677" s="2" t="str">
        <f t="shared" si="76"/>
        <v>Đã thanh toán</v>
      </c>
      <c r="Z677" s="42">
        <f t="shared" si="77"/>
        <v>46106</v>
      </c>
      <c r="AA677" s="42">
        <f t="shared" si="78"/>
        <v>46122</v>
      </c>
      <c r="AD677" s="2" t="str">
        <f>VLOOKUP($A677,MA_KH!$A:$Q,MA_KH!O$1,0)</f>
        <v>MEGA</v>
      </c>
      <c r="AE677" s="2" t="str">
        <f>VLOOKUP($A677,MA_KH!$A:$Q,MA_KH!P$1,0)</f>
        <v>CÔNG TY TNHH MM MEGA MARKET (VIỆT NAM)</v>
      </c>
      <c r="AG677" s="122" t="str">
        <f>Table13[[#This Row],[Số hóa đơn]]&amp;Table13[[#This Row],[Tổng giá trị]]</f>
        <v>000000321780084</v>
      </c>
    </row>
    <row r="678" spans="1:33" ht="25.5" hidden="1" customHeight="1">
      <c r="A678" s="54" t="s">
        <v>16307</v>
      </c>
      <c r="B678" s="54" t="s">
        <v>202</v>
      </c>
      <c r="C678" s="55">
        <v>46106</v>
      </c>
      <c r="D678" s="54" t="s">
        <v>17687</v>
      </c>
      <c r="E678" s="55">
        <v>46106</v>
      </c>
      <c r="F678" s="54" t="s">
        <v>18132</v>
      </c>
      <c r="G678" s="54" t="s">
        <v>17174</v>
      </c>
      <c r="H678" s="56">
        <v>675108</v>
      </c>
      <c r="I678" s="63">
        <v>0</v>
      </c>
      <c r="J678" s="56">
        <v>54009</v>
      </c>
      <c r="K678" s="65">
        <v>729117</v>
      </c>
      <c r="L678" s="64" t="s">
        <v>17238</v>
      </c>
      <c r="M678" s="6">
        <f>IFERROR(VLOOKUP(Table13[[#This Row],[Số hóa đơn]],'Chi tiết tt Mega gửi'!K:L,2,0),"")</f>
        <v>46122</v>
      </c>
      <c r="O678" s="32">
        <f>IF(Table13[[#This Row],[Phân loại]]="Tồn đầu kỳ",Table13[[#This Row],[Tổng giá trị]],0)</f>
        <v>0</v>
      </c>
      <c r="P678" s="7">
        <f>IF(Table13[[#This Row],[Số còn phải thu ĐK]]&lt;&gt;0,0,IF(Table13[[#This Row],[Phân loại]]="Bán hàng",Table13[[#This Row],[Tổng giá trị]],-Table13[[#This Row],[Tổng giá trị]]))</f>
        <v>-729117</v>
      </c>
      <c r="Q678" s="32">
        <f t="shared" si="74"/>
        <v>-729117</v>
      </c>
      <c r="R678" s="7">
        <f>Table13[[#This Row],[Số còn phải thu ĐK]]+Table13[[#This Row],[Giá Trị HD sau CK]]-Table13[[#This Row],[Số tiền đã thu]]</f>
        <v>0</v>
      </c>
      <c r="S678" s="6">
        <f>IF(Table13[[#This Row],[Ngày hóa đơn]]&lt;&gt;"",Table13[[#This Row],[Ngày hóa đơn]],IF(Table13[[#This Row],[Ngày hạch toán]]&lt;&gt;"",Table13[[#This Row],[Ngày hạch toán]],""))</f>
        <v>46106</v>
      </c>
      <c r="T678" s="7"/>
      <c r="U678" s="6">
        <f>IF(Table13[[#This Row],[Ngày tính CN]]="","",S678+T678)</f>
        <v>46106</v>
      </c>
      <c r="V678" s="32">
        <f ca="1">IF(Table13[[#This Row],[Hạn thanh toán]]="","",IF((U678-NOW())&lt;0,0,(U678-NOW())))</f>
        <v>0</v>
      </c>
      <c r="W678" s="32"/>
      <c r="X678" s="32" t="str">
        <f t="shared" ca="1" si="75"/>
        <v/>
      </c>
      <c r="Y678" s="2" t="str">
        <f t="shared" si="76"/>
        <v>Đã thanh toán</v>
      </c>
      <c r="Z678" s="42">
        <f t="shared" si="77"/>
        <v>46106</v>
      </c>
      <c r="AA678" s="42">
        <f t="shared" si="78"/>
        <v>46122</v>
      </c>
      <c r="AD678" s="2" t="str">
        <f>VLOOKUP($A678,MA_KH!$A:$Q,MA_KH!O$1,0)</f>
        <v>MEGA</v>
      </c>
      <c r="AE678" s="2" t="str">
        <f>VLOOKUP($A678,MA_KH!$A:$Q,MA_KH!P$1,0)</f>
        <v>CÔNG TY TNHH MM MEGA MARKET (VIỆT NAM)</v>
      </c>
      <c r="AG678" s="122" t="str">
        <f>Table13[[#This Row],[Số hóa đơn]]&amp;Table13[[#This Row],[Tổng giá trị]]</f>
        <v>00000104729117</v>
      </c>
    </row>
    <row r="679" spans="1:33" ht="25.5" hidden="1" customHeight="1">
      <c r="A679" s="54" t="s">
        <v>16307</v>
      </c>
      <c r="B679" s="54" t="s">
        <v>202</v>
      </c>
      <c r="C679" s="55">
        <v>46106</v>
      </c>
      <c r="D679" s="54" t="s">
        <v>17688</v>
      </c>
      <c r="E679" s="55">
        <v>46106</v>
      </c>
      <c r="F679" s="54" t="s">
        <v>18134</v>
      </c>
      <c r="G679" s="54" t="s">
        <v>17174</v>
      </c>
      <c r="H679" s="56">
        <v>228217</v>
      </c>
      <c r="I679" s="63">
        <v>0</v>
      </c>
      <c r="J679" s="56">
        <v>18257</v>
      </c>
      <c r="K679" s="65">
        <v>246474</v>
      </c>
      <c r="L679" s="64" t="s">
        <v>17238</v>
      </c>
      <c r="M679" s="6">
        <v>46122</v>
      </c>
      <c r="O679" s="32">
        <f>IF(Table13[[#This Row],[Phân loại]]="Tồn đầu kỳ",Table13[[#This Row],[Tổng giá trị]],0)</f>
        <v>0</v>
      </c>
      <c r="P679" s="7">
        <f>IF(Table13[[#This Row],[Số còn phải thu ĐK]]&lt;&gt;0,0,IF(Table13[[#This Row],[Phân loại]]="Bán hàng",Table13[[#This Row],[Tổng giá trị]],-Table13[[#This Row],[Tổng giá trị]]))</f>
        <v>-246474</v>
      </c>
      <c r="Q679" s="32">
        <f t="shared" si="74"/>
        <v>-246474</v>
      </c>
      <c r="R679" s="7">
        <f>Table13[[#This Row],[Số còn phải thu ĐK]]+Table13[[#This Row],[Giá Trị HD sau CK]]-Table13[[#This Row],[Số tiền đã thu]]</f>
        <v>0</v>
      </c>
      <c r="S679" s="6">
        <f>IF(Table13[[#This Row],[Ngày hóa đơn]]&lt;&gt;"",Table13[[#This Row],[Ngày hóa đơn]],IF(Table13[[#This Row],[Ngày hạch toán]]&lt;&gt;"",Table13[[#This Row],[Ngày hạch toán]],""))</f>
        <v>46106</v>
      </c>
      <c r="T679" s="7"/>
      <c r="U679" s="6">
        <f>IF(Table13[[#This Row],[Ngày tính CN]]="","",S679+T679)</f>
        <v>46106</v>
      </c>
      <c r="V679" s="32">
        <f ca="1">IF(Table13[[#This Row],[Hạn thanh toán]]="","",IF((U679-NOW())&lt;0,0,(U679-NOW())))</f>
        <v>0</v>
      </c>
      <c r="W679" s="32"/>
      <c r="X679" s="32" t="str">
        <f t="shared" ca="1" si="75"/>
        <v/>
      </c>
      <c r="Y679" s="2" t="str">
        <f t="shared" si="76"/>
        <v>Đã thanh toán</v>
      </c>
      <c r="Z679" s="42">
        <f t="shared" si="77"/>
        <v>46106</v>
      </c>
      <c r="AA679" s="42">
        <f t="shared" si="78"/>
        <v>46122</v>
      </c>
      <c r="AD679" s="2" t="str">
        <f>VLOOKUP($A679,MA_KH!$A:$Q,MA_KH!O$1,0)</f>
        <v>MEGA</v>
      </c>
      <c r="AE679" s="2" t="str">
        <f>VLOOKUP($A679,MA_KH!$A:$Q,MA_KH!P$1,0)</f>
        <v>CÔNG TY TNHH MM MEGA MARKET (VIỆT NAM)</v>
      </c>
      <c r="AG679" s="122" t="str">
        <f>Table13[[#This Row],[Số hóa đơn]]&amp;Table13[[#This Row],[Tổng giá trị]]</f>
        <v>00000106246474</v>
      </c>
    </row>
    <row r="680" spans="1:33" ht="25.5" customHeight="1">
      <c r="A680" s="54" t="s">
        <v>16310</v>
      </c>
      <c r="B680" s="54" t="s">
        <v>196</v>
      </c>
      <c r="C680" s="55">
        <v>46107</v>
      </c>
      <c r="D680" s="54" t="s">
        <v>17689</v>
      </c>
      <c r="E680" s="55">
        <f>IFERROR(VLOOKUP(AG680,Sheet3!B:F,5,0),Table1[[#This Row],[Ngày hạch toán]])</f>
        <v>46107</v>
      </c>
      <c r="F680" s="54" t="s">
        <v>18831</v>
      </c>
      <c r="G680" s="54" t="s">
        <v>17690</v>
      </c>
      <c r="H680" s="56">
        <v>1870084</v>
      </c>
      <c r="I680" s="63">
        <v>0</v>
      </c>
      <c r="J680" s="56">
        <v>149607</v>
      </c>
      <c r="K680" s="65">
        <v>2019691</v>
      </c>
      <c r="L680" s="64" t="s">
        <v>17236</v>
      </c>
      <c r="M680" s="6">
        <f>IFERROR(VLOOKUP(Table13[[#This Row],[Số hóa đơn]],'Chi tiết tt Mega gửi'!K:L,2,0),"")</f>
        <v>46153</v>
      </c>
      <c r="O680" s="32">
        <f>IF(Table13[[#This Row],[Phân loại]]="Tồn đầu kỳ",Table13[[#This Row],[Tổng giá trị]],0)</f>
        <v>0</v>
      </c>
      <c r="P680" s="7">
        <f>IF(Table13[[#This Row],[Số còn phải thu ĐK]]&lt;&gt;0,0,IF(Table13[[#This Row],[Phân loại]]="Bán hàng",Table13[[#This Row],[Tổng giá trị]],-Table13[[#This Row],[Tổng giá trị]]))</f>
        <v>2019691</v>
      </c>
      <c r="Q680" s="32">
        <f t="shared" si="74"/>
        <v>2019691</v>
      </c>
      <c r="R680" s="7">
        <f>Table13[[#This Row],[Số còn phải thu ĐK]]+Table13[[#This Row],[Giá Trị HD sau CK]]-Table13[[#This Row],[Số tiền đã thu]]</f>
        <v>0</v>
      </c>
      <c r="S680" s="6">
        <f>IF(Table13[[#This Row],[Ngày hóa đơn]]&lt;&gt;"",Table13[[#This Row],[Ngày hóa đơn]],IF(Table13[[#This Row],[Ngày hạch toán]]&lt;&gt;"",Table13[[#This Row],[Ngày hạch toán]],""))</f>
        <v>46107</v>
      </c>
      <c r="T680" s="7"/>
      <c r="U680" s="6">
        <f>IF(Table13[[#This Row],[Ngày tính CN]]="","",S680+T680)</f>
        <v>46107</v>
      </c>
      <c r="V680" s="32">
        <f ca="1">IF(Table13[[#This Row],[Hạn thanh toán]]="","",IF((U680-NOW())&lt;0,0,(U680-NOW())))</f>
        <v>0</v>
      </c>
      <c r="W680" s="32"/>
      <c r="X680" s="32" t="str">
        <f t="shared" ca="1" si="75"/>
        <v/>
      </c>
      <c r="Y680" s="2" t="str">
        <f t="shared" si="76"/>
        <v>Đã thanh toán</v>
      </c>
      <c r="Z680" s="42">
        <f t="shared" si="77"/>
        <v>46107</v>
      </c>
      <c r="AA680" s="42">
        <f t="shared" si="78"/>
        <v>46153</v>
      </c>
      <c r="AD680" s="2" t="str">
        <f>VLOOKUP($A680,MA_KH!$A:$Q,MA_KH!O$1,0)</f>
        <v>MEGA</v>
      </c>
      <c r="AE680" s="2" t="str">
        <f>VLOOKUP($A680,MA_KH!$A:$Q,MA_KH!P$1,0)</f>
        <v>CÔNG TY TNHH MM MEGA MARKET (VIỆT NAM)</v>
      </c>
      <c r="AG680" s="122" t="str">
        <f>Table13[[#This Row],[Số hóa đơn]]&amp;Table13[[#This Row],[Tổng giá trị]]</f>
        <v>000232562019691</v>
      </c>
    </row>
    <row r="681" spans="1:33" ht="25.5" customHeight="1">
      <c r="A681" s="54" t="s">
        <v>16291</v>
      </c>
      <c r="B681" s="54" t="s">
        <v>200</v>
      </c>
      <c r="C681" s="55">
        <v>46107</v>
      </c>
      <c r="D681" s="54" t="s">
        <v>17691</v>
      </c>
      <c r="E681" s="55">
        <f>IFERROR(VLOOKUP(AG681,Sheet3!B:F,5,0),Table1[[#This Row],[Ngày hạch toán]])</f>
        <v>46107</v>
      </c>
      <c r="F681" s="54" t="s">
        <v>18874</v>
      </c>
      <c r="G681" s="54" t="s">
        <v>17692</v>
      </c>
      <c r="H681" s="56">
        <v>2705500</v>
      </c>
      <c r="I681" s="63">
        <v>0</v>
      </c>
      <c r="J681" s="56">
        <v>216440</v>
      </c>
      <c r="K681" s="65">
        <v>2921940</v>
      </c>
      <c r="L681" s="64" t="s">
        <v>17236</v>
      </c>
      <c r="M681" s="6">
        <f>IFERROR(VLOOKUP(Table13[[#This Row],[Số hóa đơn]],'Chi tiết tt Mega gửi'!K:L,2,0),"")</f>
        <v>46153</v>
      </c>
      <c r="O681" s="32">
        <f>IF(Table13[[#This Row],[Phân loại]]="Tồn đầu kỳ",Table13[[#This Row],[Tổng giá trị]],0)</f>
        <v>0</v>
      </c>
      <c r="P681" s="7">
        <f>IF(Table13[[#This Row],[Số còn phải thu ĐK]]&lt;&gt;0,0,IF(Table13[[#This Row],[Phân loại]]="Bán hàng",Table13[[#This Row],[Tổng giá trị]],-Table13[[#This Row],[Tổng giá trị]]))</f>
        <v>2921940</v>
      </c>
      <c r="Q681" s="32">
        <f t="shared" si="74"/>
        <v>2921940</v>
      </c>
      <c r="R681" s="7">
        <f>Table13[[#This Row],[Số còn phải thu ĐK]]+Table13[[#This Row],[Giá Trị HD sau CK]]-Table13[[#This Row],[Số tiền đã thu]]</f>
        <v>0</v>
      </c>
      <c r="S681" s="6">
        <f>IF(Table13[[#This Row],[Ngày hóa đơn]]&lt;&gt;"",Table13[[#This Row],[Ngày hóa đơn]],IF(Table13[[#This Row],[Ngày hạch toán]]&lt;&gt;"",Table13[[#This Row],[Ngày hạch toán]],""))</f>
        <v>46107</v>
      </c>
      <c r="T681" s="7"/>
      <c r="U681" s="6">
        <f>IF(Table13[[#This Row],[Ngày tính CN]]="","",S681+T681)</f>
        <v>46107</v>
      </c>
      <c r="V681" s="32">
        <f ca="1">IF(Table13[[#This Row],[Hạn thanh toán]]="","",IF((U681-NOW())&lt;0,0,(U681-NOW())))</f>
        <v>0</v>
      </c>
      <c r="W681" s="32"/>
      <c r="X681" s="32" t="str">
        <f t="shared" ca="1" si="75"/>
        <v/>
      </c>
      <c r="Y681" s="2" t="str">
        <f t="shared" si="76"/>
        <v>Đã thanh toán</v>
      </c>
      <c r="Z681" s="42">
        <f t="shared" si="77"/>
        <v>46107</v>
      </c>
      <c r="AA681" s="42">
        <f t="shared" si="78"/>
        <v>46153</v>
      </c>
      <c r="AD681" s="2" t="str">
        <f>VLOOKUP($A681,MA_KH!$A:$Q,MA_KH!O$1,0)</f>
        <v>MEGA</v>
      </c>
      <c r="AE681" s="2" t="str">
        <f>VLOOKUP($A681,MA_KH!$A:$Q,MA_KH!P$1,0)</f>
        <v>CÔNG TY TNHH MM MEGA MARKET (VIỆT NAM)</v>
      </c>
      <c r="AG681" s="122" t="str">
        <f>Table13[[#This Row],[Số hóa đơn]]&amp;Table13[[#This Row],[Tổng giá trị]]</f>
        <v>000232572921940</v>
      </c>
    </row>
    <row r="682" spans="1:33" ht="25.5" customHeight="1">
      <c r="A682" s="54" t="s">
        <v>16288</v>
      </c>
      <c r="B682" s="54" t="s">
        <v>294</v>
      </c>
      <c r="C682" s="55">
        <v>46107</v>
      </c>
      <c r="D682" s="54" t="s">
        <v>17693</v>
      </c>
      <c r="E682" s="55">
        <f>IFERROR(VLOOKUP(AG682,Sheet3!B:F,5,0),Table1[[#This Row],[Ngày hạch toán]])</f>
        <v>46107</v>
      </c>
      <c r="F682" s="54" t="s">
        <v>18865</v>
      </c>
      <c r="G682" s="54" t="s">
        <v>17694</v>
      </c>
      <c r="H682" s="56">
        <v>700000</v>
      </c>
      <c r="I682" s="63">
        <v>0</v>
      </c>
      <c r="J682" s="56">
        <v>56000</v>
      </c>
      <c r="K682" s="65">
        <v>756000</v>
      </c>
      <c r="L682" s="64" t="s">
        <v>17236</v>
      </c>
      <c r="M682" s="6">
        <f>IFERROR(VLOOKUP(Table13[[#This Row],[Số hóa đơn]],'Chi tiết tt Mega gửi'!K:L,2,0),"")</f>
        <v>46153</v>
      </c>
      <c r="O682" s="32">
        <f>IF(Table13[[#This Row],[Phân loại]]="Tồn đầu kỳ",Table13[[#This Row],[Tổng giá trị]],0)</f>
        <v>0</v>
      </c>
      <c r="P682" s="7">
        <f>IF(Table13[[#This Row],[Số còn phải thu ĐK]]&lt;&gt;0,0,IF(Table13[[#This Row],[Phân loại]]="Bán hàng",Table13[[#This Row],[Tổng giá trị]],-Table13[[#This Row],[Tổng giá trị]]))</f>
        <v>756000</v>
      </c>
      <c r="Q682" s="32">
        <f t="shared" si="74"/>
        <v>756000</v>
      </c>
      <c r="R682" s="7">
        <f>Table13[[#This Row],[Số còn phải thu ĐK]]+Table13[[#This Row],[Giá Trị HD sau CK]]-Table13[[#This Row],[Số tiền đã thu]]</f>
        <v>0</v>
      </c>
      <c r="S682" s="6">
        <f>IF(Table13[[#This Row],[Ngày hóa đơn]]&lt;&gt;"",Table13[[#This Row],[Ngày hóa đơn]],IF(Table13[[#This Row],[Ngày hạch toán]]&lt;&gt;"",Table13[[#This Row],[Ngày hạch toán]],""))</f>
        <v>46107</v>
      </c>
      <c r="T682" s="7"/>
      <c r="U682" s="6">
        <f>IF(Table13[[#This Row],[Ngày tính CN]]="","",S682+T682)</f>
        <v>46107</v>
      </c>
      <c r="V682" s="32">
        <f ca="1">IF(Table13[[#This Row],[Hạn thanh toán]]="","",IF((U682-NOW())&lt;0,0,(U682-NOW())))</f>
        <v>0</v>
      </c>
      <c r="W682" s="32"/>
      <c r="X682" s="32" t="str">
        <f t="shared" ca="1" si="75"/>
        <v/>
      </c>
      <c r="Y682" s="2" t="str">
        <f t="shared" si="76"/>
        <v>Đã thanh toán</v>
      </c>
      <c r="Z682" s="42">
        <f t="shared" si="77"/>
        <v>46107</v>
      </c>
      <c r="AA682" s="42">
        <f t="shared" si="78"/>
        <v>46153</v>
      </c>
      <c r="AD682" s="2" t="str">
        <f>VLOOKUP($A682,MA_KH!$A:$Q,MA_KH!O$1,0)</f>
        <v>MEGA</v>
      </c>
      <c r="AE682" s="2" t="str">
        <f>VLOOKUP($A682,MA_KH!$A:$Q,MA_KH!P$1,0)</f>
        <v>CÔNG TY TNHH MM MEGA MARKET (VIỆT NAM)</v>
      </c>
      <c r="AG682" s="122" t="str">
        <f>Table13[[#This Row],[Số hóa đơn]]&amp;Table13[[#This Row],[Tổng giá trị]]</f>
        <v>00023258756000</v>
      </c>
    </row>
    <row r="683" spans="1:33" ht="25.5" customHeight="1">
      <c r="A683" s="54" t="s">
        <v>16290</v>
      </c>
      <c r="B683" s="54" t="s">
        <v>192</v>
      </c>
      <c r="C683" s="55">
        <v>46107</v>
      </c>
      <c r="D683" s="54" t="s">
        <v>17695</v>
      </c>
      <c r="E683" s="55">
        <f>IFERROR(VLOOKUP(AG683,Sheet3!B:F,5,0),Table1[[#This Row],[Ngày hạch toán]])</f>
        <v>46107</v>
      </c>
      <c r="F683" s="54" t="s">
        <v>18856</v>
      </c>
      <c r="G683" s="54" t="s">
        <v>17696</v>
      </c>
      <c r="H683" s="56">
        <v>1551330</v>
      </c>
      <c r="I683" s="63">
        <v>0</v>
      </c>
      <c r="J683" s="56">
        <v>124106</v>
      </c>
      <c r="K683" s="65">
        <v>1675436</v>
      </c>
      <c r="L683" s="64" t="s">
        <v>17236</v>
      </c>
      <c r="M683" s="6">
        <f>IFERROR(VLOOKUP(Table13[[#This Row],[Số hóa đơn]],'Chi tiết tt Mega gửi'!K:L,2,0),"")</f>
        <v>46153</v>
      </c>
      <c r="O683" s="32">
        <f>IF(Table13[[#This Row],[Phân loại]]="Tồn đầu kỳ",Table13[[#This Row],[Tổng giá trị]],0)</f>
        <v>0</v>
      </c>
      <c r="P683" s="7">
        <f>IF(Table13[[#This Row],[Số còn phải thu ĐK]]&lt;&gt;0,0,IF(Table13[[#This Row],[Phân loại]]="Bán hàng",Table13[[#This Row],[Tổng giá trị]],-Table13[[#This Row],[Tổng giá trị]]))</f>
        <v>1675436</v>
      </c>
      <c r="Q683" s="32">
        <f t="shared" si="74"/>
        <v>1675436</v>
      </c>
      <c r="R683" s="7">
        <f>Table13[[#This Row],[Số còn phải thu ĐK]]+Table13[[#This Row],[Giá Trị HD sau CK]]-Table13[[#This Row],[Số tiền đã thu]]</f>
        <v>0</v>
      </c>
      <c r="S683" s="6">
        <f>IF(Table13[[#This Row],[Ngày hóa đơn]]&lt;&gt;"",Table13[[#This Row],[Ngày hóa đơn]],IF(Table13[[#This Row],[Ngày hạch toán]]&lt;&gt;"",Table13[[#This Row],[Ngày hạch toán]],""))</f>
        <v>46107</v>
      </c>
      <c r="T683" s="7"/>
      <c r="U683" s="6">
        <f>IF(Table13[[#This Row],[Ngày tính CN]]="","",S683+T683)</f>
        <v>46107</v>
      </c>
      <c r="V683" s="32">
        <f ca="1">IF(Table13[[#This Row],[Hạn thanh toán]]="","",IF((U683-NOW())&lt;0,0,(U683-NOW())))</f>
        <v>0</v>
      </c>
      <c r="W683" s="32"/>
      <c r="X683" s="32" t="str">
        <f t="shared" ca="1" si="75"/>
        <v/>
      </c>
      <c r="Y683" s="2" t="str">
        <f t="shared" si="76"/>
        <v>Đã thanh toán</v>
      </c>
      <c r="Z683" s="42">
        <f t="shared" si="77"/>
        <v>46107</v>
      </c>
      <c r="AA683" s="42">
        <f t="shared" si="78"/>
        <v>46153</v>
      </c>
      <c r="AD683" s="2" t="str">
        <f>VLOOKUP($A683,MA_KH!$A:$Q,MA_KH!O$1,0)</f>
        <v>MEGA</v>
      </c>
      <c r="AE683" s="2" t="str">
        <f>VLOOKUP($A683,MA_KH!$A:$Q,MA_KH!P$1,0)</f>
        <v>CÔNG TY TNHH MM MEGA MARKET (VIỆT NAM)</v>
      </c>
      <c r="AG683" s="122" t="str">
        <f>Table13[[#This Row],[Số hóa đơn]]&amp;Table13[[#This Row],[Tổng giá trị]]</f>
        <v>000232591675436</v>
      </c>
    </row>
    <row r="684" spans="1:33" ht="25.5" customHeight="1">
      <c r="A684" s="54" t="s">
        <v>16310</v>
      </c>
      <c r="B684" s="54" t="s">
        <v>196</v>
      </c>
      <c r="C684" s="55">
        <v>46107</v>
      </c>
      <c r="D684" s="54" t="s">
        <v>17697</v>
      </c>
      <c r="E684" s="55">
        <f>IFERROR(VLOOKUP(AG684,Sheet3!B:F,5,0),Table1[[#This Row],[Ngày hạch toán]])</f>
        <v>46107</v>
      </c>
      <c r="F684" s="54" t="s">
        <v>18828</v>
      </c>
      <c r="G684" s="54" t="s">
        <v>17698</v>
      </c>
      <c r="H684" s="56">
        <v>1049500</v>
      </c>
      <c r="I684" s="63">
        <v>0</v>
      </c>
      <c r="J684" s="56">
        <v>83960</v>
      </c>
      <c r="K684" s="65">
        <v>1133460</v>
      </c>
      <c r="L684" s="64" t="s">
        <v>17236</v>
      </c>
      <c r="M684" s="6">
        <f>IFERROR(VLOOKUP(Table13[[#This Row],[Số hóa đơn]],'Chi tiết tt Mega gửi'!K:L,2,0),"")</f>
        <v>46153</v>
      </c>
      <c r="O684" s="32">
        <f>IF(Table13[[#This Row],[Phân loại]]="Tồn đầu kỳ",Table13[[#This Row],[Tổng giá trị]],0)</f>
        <v>0</v>
      </c>
      <c r="P684" s="7">
        <f>IF(Table13[[#This Row],[Số còn phải thu ĐK]]&lt;&gt;0,0,IF(Table13[[#This Row],[Phân loại]]="Bán hàng",Table13[[#This Row],[Tổng giá trị]],-Table13[[#This Row],[Tổng giá trị]]))</f>
        <v>1133460</v>
      </c>
      <c r="Q684" s="32">
        <f t="shared" si="74"/>
        <v>1133460</v>
      </c>
      <c r="R684" s="7">
        <f>Table13[[#This Row],[Số còn phải thu ĐK]]+Table13[[#This Row],[Giá Trị HD sau CK]]-Table13[[#This Row],[Số tiền đã thu]]</f>
        <v>0</v>
      </c>
      <c r="S684" s="6">
        <f>IF(Table13[[#This Row],[Ngày hóa đơn]]&lt;&gt;"",Table13[[#This Row],[Ngày hóa đơn]],IF(Table13[[#This Row],[Ngày hạch toán]]&lt;&gt;"",Table13[[#This Row],[Ngày hạch toán]],""))</f>
        <v>46107</v>
      </c>
      <c r="T684" s="7"/>
      <c r="U684" s="6">
        <f>IF(Table13[[#This Row],[Ngày tính CN]]="","",S684+T684)</f>
        <v>46107</v>
      </c>
      <c r="V684" s="32">
        <f ca="1">IF(Table13[[#This Row],[Hạn thanh toán]]="","",IF((U684-NOW())&lt;0,0,(U684-NOW())))</f>
        <v>0</v>
      </c>
      <c r="W684" s="32"/>
      <c r="X684" s="32" t="str">
        <f t="shared" ca="1" si="75"/>
        <v/>
      </c>
      <c r="Y684" s="2" t="str">
        <f t="shared" si="76"/>
        <v>Đã thanh toán</v>
      </c>
      <c r="Z684" s="42">
        <f t="shared" si="77"/>
        <v>46107</v>
      </c>
      <c r="AA684" s="42">
        <f t="shared" si="78"/>
        <v>46153</v>
      </c>
      <c r="AD684" s="2" t="str">
        <f>VLOOKUP($A684,MA_KH!$A:$Q,MA_KH!O$1,0)</f>
        <v>MEGA</v>
      </c>
      <c r="AE684" s="2" t="str">
        <f>VLOOKUP($A684,MA_KH!$A:$Q,MA_KH!P$1,0)</f>
        <v>CÔNG TY TNHH MM MEGA MARKET (VIỆT NAM)</v>
      </c>
      <c r="AG684" s="122" t="str">
        <f>Table13[[#This Row],[Số hóa đơn]]&amp;Table13[[#This Row],[Tổng giá trị]]</f>
        <v>000232601133460</v>
      </c>
    </row>
    <row r="685" spans="1:33" ht="25.5" customHeight="1">
      <c r="A685" s="54" t="s">
        <v>16309</v>
      </c>
      <c r="B685" s="54" t="s">
        <v>255</v>
      </c>
      <c r="C685" s="55">
        <v>46107</v>
      </c>
      <c r="D685" s="54" t="s">
        <v>17699</v>
      </c>
      <c r="E685" s="55">
        <f>IFERROR(VLOOKUP(AG685,Sheet3!B:F,5,0),Table1[[#This Row],[Ngày hạch toán]])</f>
        <v>46107</v>
      </c>
      <c r="F685" s="54" t="s">
        <v>18822</v>
      </c>
      <c r="G685" s="54" t="s">
        <v>17700</v>
      </c>
      <c r="H685" s="56">
        <v>2893620</v>
      </c>
      <c r="I685" s="63">
        <v>0</v>
      </c>
      <c r="J685" s="56">
        <v>231490</v>
      </c>
      <c r="K685" s="65">
        <v>3125110</v>
      </c>
      <c r="L685" s="64" t="s">
        <v>17236</v>
      </c>
      <c r="M685" s="6">
        <f>IFERROR(VLOOKUP(Table13[[#This Row],[Số hóa đơn]],'Chi tiết tt Mega gửi'!K:L,2,0),"")</f>
        <v>46153</v>
      </c>
      <c r="O685" s="32">
        <f>IF(Table13[[#This Row],[Phân loại]]="Tồn đầu kỳ",Table13[[#This Row],[Tổng giá trị]],0)</f>
        <v>0</v>
      </c>
      <c r="P685" s="7">
        <f>IF(Table13[[#This Row],[Số còn phải thu ĐK]]&lt;&gt;0,0,IF(Table13[[#This Row],[Phân loại]]="Bán hàng",Table13[[#This Row],[Tổng giá trị]],-Table13[[#This Row],[Tổng giá trị]]))</f>
        <v>3125110</v>
      </c>
      <c r="Q685" s="32">
        <f t="shared" si="74"/>
        <v>3125110</v>
      </c>
      <c r="R685" s="7">
        <f>Table13[[#This Row],[Số còn phải thu ĐK]]+Table13[[#This Row],[Giá Trị HD sau CK]]-Table13[[#This Row],[Số tiền đã thu]]</f>
        <v>0</v>
      </c>
      <c r="S685" s="6">
        <f>IF(Table13[[#This Row],[Ngày hóa đơn]]&lt;&gt;"",Table13[[#This Row],[Ngày hóa đơn]],IF(Table13[[#This Row],[Ngày hạch toán]]&lt;&gt;"",Table13[[#This Row],[Ngày hạch toán]],""))</f>
        <v>46107</v>
      </c>
      <c r="T685" s="7"/>
      <c r="U685" s="6">
        <f>IF(Table13[[#This Row],[Ngày tính CN]]="","",S685+T685)</f>
        <v>46107</v>
      </c>
      <c r="V685" s="32">
        <f ca="1">IF(Table13[[#This Row],[Hạn thanh toán]]="","",IF((U685-NOW())&lt;0,0,(U685-NOW())))</f>
        <v>0</v>
      </c>
      <c r="W685" s="32"/>
      <c r="X685" s="32" t="str">
        <f t="shared" ca="1" si="75"/>
        <v/>
      </c>
      <c r="Y685" s="2" t="str">
        <f t="shared" si="76"/>
        <v>Đã thanh toán</v>
      </c>
      <c r="Z685" s="42">
        <f t="shared" si="77"/>
        <v>46107</v>
      </c>
      <c r="AA685" s="42">
        <f t="shared" si="78"/>
        <v>46153</v>
      </c>
      <c r="AD685" s="2" t="str">
        <f>VLOOKUP($A685,MA_KH!$A:$Q,MA_KH!O$1,0)</f>
        <v>MEGA</v>
      </c>
      <c r="AE685" s="2" t="str">
        <f>VLOOKUP($A685,MA_KH!$A:$Q,MA_KH!P$1,0)</f>
        <v>CÔNG TY TNHH MM MEGA MARKET (VIỆT NAM)</v>
      </c>
      <c r="AG685" s="122" t="str">
        <f>Table13[[#This Row],[Số hóa đơn]]&amp;Table13[[#This Row],[Tổng giá trị]]</f>
        <v>000232613125110</v>
      </c>
    </row>
    <row r="686" spans="1:33" ht="25.5" customHeight="1">
      <c r="A686" s="54" t="s">
        <v>16295</v>
      </c>
      <c r="B686" s="54" t="s">
        <v>198</v>
      </c>
      <c r="C686" s="55">
        <v>46107</v>
      </c>
      <c r="D686" s="54" t="s">
        <v>17701</v>
      </c>
      <c r="E686" s="55">
        <f>IFERROR(VLOOKUP(AG686,Sheet3!B:F,5,0),Table1[[#This Row],[Ngày hạch toán]])</f>
        <v>46107</v>
      </c>
      <c r="F686" s="54" t="s">
        <v>18817</v>
      </c>
      <c r="G686" s="54" t="s">
        <v>17702</v>
      </c>
      <c r="H686" s="56">
        <v>4246950</v>
      </c>
      <c r="I686" s="63">
        <v>0</v>
      </c>
      <c r="J686" s="56">
        <v>339756</v>
      </c>
      <c r="K686" s="65">
        <v>4586706</v>
      </c>
      <c r="L686" s="64" t="s">
        <v>17236</v>
      </c>
      <c r="M686" s="6">
        <f>IFERROR(VLOOKUP(Table13[[#This Row],[Số hóa đơn]],'Chi tiết tt Mega gửi'!K:L,2,0),"")</f>
        <v>46153</v>
      </c>
      <c r="O686" s="32">
        <f>IF(Table13[[#This Row],[Phân loại]]="Tồn đầu kỳ",Table13[[#This Row],[Tổng giá trị]],0)</f>
        <v>0</v>
      </c>
      <c r="P686" s="7">
        <f>IF(Table13[[#This Row],[Số còn phải thu ĐK]]&lt;&gt;0,0,IF(Table13[[#This Row],[Phân loại]]="Bán hàng",Table13[[#This Row],[Tổng giá trị]],-Table13[[#This Row],[Tổng giá trị]]))</f>
        <v>4586706</v>
      </c>
      <c r="Q686" s="32">
        <f t="shared" si="74"/>
        <v>4586706</v>
      </c>
      <c r="R686" s="7">
        <f>Table13[[#This Row],[Số còn phải thu ĐK]]+Table13[[#This Row],[Giá Trị HD sau CK]]-Table13[[#This Row],[Số tiền đã thu]]</f>
        <v>0</v>
      </c>
      <c r="S686" s="6">
        <f>IF(Table13[[#This Row],[Ngày hóa đơn]]&lt;&gt;"",Table13[[#This Row],[Ngày hóa đơn]],IF(Table13[[#This Row],[Ngày hạch toán]]&lt;&gt;"",Table13[[#This Row],[Ngày hạch toán]],""))</f>
        <v>46107</v>
      </c>
      <c r="T686" s="7"/>
      <c r="U686" s="6">
        <f>IF(Table13[[#This Row],[Ngày tính CN]]="","",S686+T686)</f>
        <v>46107</v>
      </c>
      <c r="V686" s="32">
        <f ca="1">IF(Table13[[#This Row],[Hạn thanh toán]]="","",IF((U686-NOW())&lt;0,0,(U686-NOW())))</f>
        <v>0</v>
      </c>
      <c r="W686" s="32"/>
      <c r="X686" s="32" t="str">
        <f t="shared" ca="1" si="75"/>
        <v/>
      </c>
      <c r="Y686" s="2" t="str">
        <f t="shared" si="76"/>
        <v>Đã thanh toán</v>
      </c>
      <c r="Z686" s="42">
        <f t="shared" si="77"/>
        <v>46107</v>
      </c>
      <c r="AA686" s="42">
        <f t="shared" si="78"/>
        <v>46153</v>
      </c>
      <c r="AD686" s="2" t="str">
        <f>VLOOKUP($A686,MA_KH!$A:$Q,MA_KH!O$1,0)</f>
        <v>MEGA</v>
      </c>
      <c r="AE686" s="2" t="str">
        <f>VLOOKUP($A686,MA_KH!$A:$Q,MA_KH!P$1,0)</f>
        <v>CÔNG TY TNHH MM MEGA MARKET (VIỆT NAM)</v>
      </c>
      <c r="AG686" s="122" t="str">
        <f>Table13[[#This Row],[Số hóa đơn]]&amp;Table13[[#This Row],[Tổng giá trị]]</f>
        <v>000232624586706</v>
      </c>
    </row>
    <row r="687" spans="1:33" ht="25.5" customHeight="1">
      <c r="A687" s="54" t="s">
        <v>16287</v>
      </c>
      <c r="B687" s="54" t="s">
        <v>253</v>
      </c>
      <c r="C687" s="55">
        <v>46107</v>
      </c>
      <c r="D687" s="54" t="s">
        <v>17703</v>
      </c>
      <c r="E687" s="55">
        <f>IFERROR(VLOOKUP(AG687,Sheet3!B:F,5,0),Table1[[#This Row],[Ngày hạch toán]])</f>
        <v>46107</v>
      </c>
      <c r="F687" s="54" t="s">
        <v>18793</v>
      </c>
      <c r="G687" s="54" t="s">
        <v>17704</v>
      </c>
      <c r="H687" s="56">
        <v>1719535</v>
      </c>
      <c r="I687" s="63">
        <v>0</v>
      </c>
      <c r="J687" s="56">
        <v>137563</v>
      </c>
      <c r="K687" s="65">
        <v>1857098</v>
      </c>
      <c r="L687" s="64" t="s">
        <v>17236</v>
      </c>
      <c r="M687" s="6">
        <f>IFERROR(VLOOKUP(Table13[[#This Row],[Số hóa đơn]],'Chi tiết tt Mega gửi'!K:L,2,0),"")</f>
        <v>46153</v>
      </c>
      <c r="O687" s="32">
        <f>IF(Table13[[#This Row],[Phân loại]]="Tồn đầu kỳ",Table13[[#This Row],[Tổng giá trị]],0)</f>
        <v>0</v>
      </c>
      <c r="P687" s="7">
        <f>IF(Table13[[#This Row],[Số còn phải thu ĐK]]&lt;&gt;0,0,IF(Table13[[#This Row],[Phân loại]]="Bán hàng",Table13[[#This Row],[Tổng giá trị]],-Table13[[#This Row],[Tổng giá trị]]))</f>
        <v>1857098</v>
      </c>
      <c r="Q687" s="32">
        <f t="shared" si="74"/>
        <v>1857098</v>
      </c>
      <c r="R687" s="7">
        <f>Table13[[#This Row],[Số còn phải thu ĐK]]+Table13[[#This Row],[Giá Trị HD sau CK]]-Table13[[#This Row],[Số tiền đã thu]]</f>
        <v>0</v>
      </c>
      <c r="S687" s="6">
        <f>IF(Table13[[#This Row],[Ngày hóa đơn]]&lt;&gt;"",Table13[[#This Row],[Ngày hóa đơn]],IF(Table13[[#This Row],[Ngày hạch toán]]&lt;&gt;"",Table13[[#This Row],[Ngày hạch toán]],""))</f>
        <v>46107</v>
      </c>
      <c r="T687" s="7"/>
      <c r="U687" s="6">
        <f>IF(Table13[[#This Row],[Ngày tính CN]]="","",S687+T687)</f>
        <v>46107</v>
      </c>
      <c r="V687" s="32">
        <f ca="1">IF(Table13[[#This Row],[Hạn thanh toán]]="","",IF((U687-NOW())&lt;0,0,(U687-NOW())))</f>
        <v>0</v>
      </c>
      <c r="W687" s="32"/>
      <c r="X687" s="32" t="str">
        <f t="shared" ca="1" si="75"/>
        <v/>
      </c>
      <c r="Y687" s="2" t="str">
        <f t="shared" si="76"/>
        <v>Đã thanh toán</v>
      </c>
      <c r="Z687" s="42">
        <f t="shared" si="77"/>
        <v>46107</v>
      </c>
      <c r="AA687" s="42">
        <f t="shared" si="78"/>
        <v>46153</v>
      </c>
      <c r="AD687" s="2" t="str">
        <f>VLOOKUP($A687,MA_KH!$A:$Q,MA_KH!O$1,0)</f>
        <v>MEGA</v>
      </c>
      <c r="AE687" s="2" t="str">
        <f>VLOOKUP($A687,MA_KH!$A:$Q,MA_KH!P$1,0)</f>
        <v>CÔNG TY TNHH MM MEGA MARKET (VIỆT NAM)</v>
      </c>
      <c r="AG687" s="122" t="str">
        <f>Table13[[#This Row],[Số hóa đơn]]&amp;Table13[[#This Row],[Tổng giá trị]]</f>
        <v>000232631857098</v>
      </c>
    </row>
    <row r="688" spans="1:33" ht="25.5" customHeight="1">
      <c r="A688" s="54" t="s">
        <v>16287</v>
      </c>
      <c r="B688" s="54" t="s">
        <v>253</v>
      </c>
      <c r="C688" s="55">
        <v>46107</v>
      </c>
      <c r="D688" s="54" t="s">
        <v>17705</v>
      </c>
      <c r="E688" s="55">
        <f>IFERROR(VLOOKUP(AG688,Sheet3!B:F,5,0),Table1[[#This Row],[Ngày hạch toán]])</f>
        <v>46107</v>
      </c>
      <c r="F688" s="54" t="s">
        <v>18796</v>
      </c>
      <c r="G688" s="54" t="s">
        <v>17706</v>
      </c>
      <c r="H688" s="56">
        <v>1540565</v>
      </c>
      <c r="I688" s="63">
        <v>0</v>
      </c>
      <c r="J688" s="56">
        <v>123245</v>
      </c>
      <c r="K688" s="65">
        <v>1663810</v>
      </c>
      <c r="L688" s="64" t="s">
        <v>17236</v>
      </c>
      <c r="M688" s="6">
        <f>IFERROR(VLOOKUP(Table13[[#This Row],[Số hóa đơn]],'Chi tiết tt Mega gửi'!K:L,2,0),"")</f>
        <v>46153</v>
      </c>
      <c r="O688" s="32">
        <f>IF(Table13[[#This Row],[Phân loại]]="Tồn đầu kỳ",Table13[[#This Row],[Tổng giá trị]],0)</f>
        <v>0</v>
      </c>
      <c r="P688" s="7">
        <f>IF(Table13[[#This Row],[Số còn phải thu ĐK]]&lt;&gt;0,0,IF(Table13[[#This Row],[Phân loại]]="Bán hàng",Table13[[#This Row],[Tổng giá trị]],-Table13[[#This Row],[Tổng giá trị]]))</f>
        <v>1663810</v>
      </c>
      <c r="Q688" s="32">
        <f t="shared" si="74"/>
        <v>1663810</v>
      </c>
      <c r="R688" s="7">
        <f>Table13[[#This Row],[Số còn phải thu ĐK]]+Table13[[#This Row],[Giá Trị HD sau CK]]-Table13[[#This Row],[Số tiền đã thu]]</f>
        <v>0</v>
      </c>
      <c r="S688" s="6">
        <f>IF(Table13[[#This Row],[Ngày hóa đơn]]&lt;&gt;"",Table13[[#This Row],[Ngày hóa đơn]],IF(Table13[[#This Row],[Ngày hạch toán]]&lt;&gt;"",Table13[[#This Row],[Ngày hạch toán]],""))</f>
        <v>46107</v>
      </c>
      <c r="T688" s="7"/>
      <c r="U688" s="6">
        <f>IF(Table13[[#This Row],[Ngày tính CN]]="","",S688+T688)</f>
        <v>46107</v>
      </c>
      <c r="V688" s="32">
        <f ca="1">IF(Table13[[#This Row],[Hạn thanh toán]]="","",IF((U688-NOW())&lt;0,0,(U688-NOW())))</f>
        <v>0</v>
      </c>
      <c r="W688" s="32"/>
      <c r="X688" s="32" t="str">
        <f t="shared" ca="1" si="75"/>
        <v/>
      </c>
      <c r="Y688" s="2" t="str">
        <f t="shared" si="76"/>
        <v>Đã thanh toán</v>
      </c>
      <c r="Z688" s="42">
        <f t="shared" si="77"/>
        <v>46107</v>
      </c>
      <c r="AA688" s="42">
        <f t="shared" si="78"/>
        <v>46153</v>
      </c>
      <c r="AD688" s="2" t="str">
        <f>VLOOKUP($A688,MA_KH!$A:$Q,MA_KH!O$1,0)</f>
        <v>MEGA</v>
      </c>
      <c r="AE688" s="2" t="str">
        <f>VLOOKUP($A688,MA_KH!$A:$Q,MA_KH!P$1,0)</f>
        <v>CÔNG TY TNHH MM MEGA MARKET (VIỆT NAM)</v>
      </c>
      <c r="AG688" s="122" t="str">
        <f>Table13[[#This Row],[Số hóa đơn]]&amp;Table13[[#This Row],[Tổng giá trị]]</f>
        <v>000232641663810</v>
      </c>
    </row>
    <row r="689" spans="1:33" ht="25.5" customHeight="1">
      <c r="A689" s="54" t="s">
        <v>16307</v>
      </c>
      <c r="B689" s="54" t="s">
        <v>202</v>
      </c>
      <c r="C689" s="55">
        <v>46107</v>
      </c>
      <c r="D689" s="54" t="s">
        <v>17707</v>
      </c>
      <c r="E689" s="55">
        <f>IFERROR(VLOOKUP(AG689,Sheet3!B:F,5,0),Table1[[#This Row],[Ngày hạch toán]])</f>
        <v>46107</v>
      </c>
      <c r="F689" s="54" t="s">
        <v>18743</v>
      </c>
      <c r="G689" s="54" t="s">
        <v>17708</v>
      </c>
      <c r="H689" s="56">
        <v>700000</v>
      </c>
      <c r="I689" s="63">
        <v>0</v>
      </c>
      <c r="J689" s="56">
        <v>56000</v>
      </c>
      <c r="K689" s="65">
        <v>756000</v>
      </c>
      <c r="L689" s="64" t="s">
        <v>17236</v>
      </c>
      <c r="M689" s="6">
        <f>IFERROR(VLOOKUP(Table13[[#This Row],[Số hóa đơn]],'Chi tiết tt Mega gửi'!K:L,2,0),"")</f>
        <v>46153</v>
      </c>
      <c r="O689" s="32">
        <f>IF(Table13[[#This Row],[Phân loại]]="Tồn đầu kỳ",Table13[[#This Row],[Tổng giá trị]],0)</f>
        <v>0</v>
      </c>
      <c r="P689" s="7">
        <f>IF(Table13[[#This Row],[Số còn phải thu ĐK]]&lt;&gt;0,0,IF(Table13[[#This Row],[Phân loại]]="Bán hàng",Table13[[#This Row],[Tổng giá trị]],-Table13[[#This Row],[Tổng giá trị]]))</f>
        <v>756000</v>
      </c>
      <c r="Q689" s="32">
        <f t="shared" si="74"/>
        <v>756000</v>
      </c>
      <c r="R689" s="7">
        <f>Table13[[#This Row],[Số còn phải thu ĐK]]+Table13[[#This Row],[Giá Trị HD sau CK]]-Table13[[#This Row],[Số tiền đã thu]]</f>
        <v>0</v>
      </c>
      <c r="S689" s="6">
        <f>IF(Table13[[#This Row],[Ngày hóa đơn]]&lt;&gt;"",Table13[[#This Row],[Ngày hóa đơn]],IF(Table13[[#This Row],[Ngày hạch toán]]&lt;&gt;"",Table13[[#This Row],[Ngày hạch toán]],""))</f>
        <v>46107</v>
      </c>
      <c r="T689" s="7"/>
      <c r="U689" s="6">
        <f>IF(Table13[[#This Row],[Ngày tính CN]]="","",S689+T689)</f>
        <v>46107</v>
      </c>
      <c r="V689" s="32">
        <f ca="1">IF(Table13[[#This Row],[Hạn thanh toán]]="","",IF((U689-NOW())&lt;0,0,(U689-NOW())))</f>
        <v>0</v>
      </c>
      <c r="W689" s="32"/>
      <c r="X689" s="32" t="str">
        <f t="shared" ca="1" si="75"/>
        <v/>
      </c>
      <c r="Y689" s="2" t="str">
        <f t="shared" si="76"/>
        <v>Đã thanh toán</v>
      </c>
      <c r="Z689" s="42">
        <f t="shared" si="77"/>
        <v>46107</v>
      </c>
      <c r="AA689" s="42">
        <f t="shared" si="78"/>
        <v>46153</v>
      </c>
      <c r="AD689" s="2" t="str">
        <f>VLOOKUP($A689,MA_KH!$A:$Q,MA_KH!O$1,0)</f>
        <v>MEGA</v>
      </c>
      <c r="AE689" s="2" t="str">
        <f>VLOOKUP($A689,MA_KH!$A:$Q,MA_KH!P$1,0)</f>
        <v>CÔNG TY TNHH MM MEGA MARKET (VIỆT NAM)</v>
      </c>
      <c r="AG689" s="122" t="str">
        <f>Table13[[#This Row],[Số hóa đơn]]&amp;Table13[[#This Row],[Tổng giá trị]]</f>
        <v>00023265756000</v>
      </c>
    </row>
    <row r="690" spans="1:33" ht="25.5" customHeight="1">
      <c r="A690" s="54" t="s">
        <v>16307</v>
      </c>
      <c r="B690" s="54" t="s">
        <v>202</v>
      </c>
      <c r="C690" s="55">
        <v>46107</v>
      </c>
      <c r="D690" s="54" t="s">
        <v>17709</v>
      </c>
      <c r="E690" s="55">
        <f>IFERROR(VLOOKUP(AG690,Sheet3!B:F,5,0),Table1[[#This Row],[Ngày hạch toán]])</f>
        <v>46107</v>
      </c>
      <c r="F690" s="54" t="s">
        <v>18740</v>
      </c>
      <c r="G690" s="54" t="s">
        <v>17710</v>
      </c>
      <c r="H690" s="56">
        <v>2143180</v>
      </c>
      <c r="I690" s="63">
        <v>0</v>
      </c>
      <c r="J690" s="56">
        <v>171454</v>
      </c>
      <c r="K690" s="65">
        <v>2314634</v>
      </c>
      <c r="L690" s="64" t="s">
        <v>17236</v>
      </c>
      <c r="M690" s="6">
        <f>IFERROR(VLOOKUP(Table13[[#This Row],[Số hóa đơn]],'Chi tiết tt Mega gửi'!K:L,2,0),"")</f>
        <v>46153</v>
      </c>
      <c r="O690" s="32">
        <f>IF(Table13[[#This Row],[Phân loại]]="Tồn đầu kỳ",Table13[[#This Row],[Tổng giá trị]],0)</f>
        <v>0</v>
      </c>
      <c r="P690" s="7">
        <f>IF(Table13[[#This Row],[Số còn phải thu ĐK]]&lt;&gt;0,0,IF(Table13[[#This Row],[Phân loại]]="Bán hàng",Table13[[#This Row],[Tổng giá trị]],-Table13[[#This Row],[Tổng giá trị]]))</f>
        <v>2314634</v>
      </c>
      <c r="Q690" s="32">
        <f t="shared" si="74"/>
        <v>2314634</v>
      </c>
      <c r="R690" s="7">
        <f>Table13[[#This Row],[Số còn phải thu ĐK]]+Table13[[#This Row],[Giá Trị HD sau CK]]-Table13[[#This Row],[Số tiền đã thu]]</f>
        <v>0</v>
      </c>
      <c r="S690" s="6">
        <f>IF(Table13[[#This Row],[Ngày hóa đơn]]&lt;&gt;"",Table13[[#This Row],[Ngày hóa đơn]],IF(Table13[[#This Row],[Ngày hạch toán]]&lt;&gt;"",Table13[[#This Row],[Ngày hạch toán]],""))</f>
        <v>46107</v>
      </c>
      <c r="T690" s="7"/>
      <c r="U690" s="6">
        <f>IF(Table13[[#This Row],[Ngày tính CN]]="","",S690+T690)</f>
        <v>46107</v>
      </c>
      <c r="V690" s="32">
        <f ca="1">IF(Table13[[#This Row],[Hạn thanh toán]]="","",IF((U690-NOW())&lt;0,0,(U690-NOW())))</f>
        <v>0</v>
      </c>
      <c r="W690" s="32"/>
      <c r="X690" s="32" t="str">
        <f t="shared" ca="1" si="75"/>
        <v/>
      </c>
      <c r="Y690" s="2" t="str">
        <f t="shared" si="76"/>
        <v>Đã thanh toán</v>
      </c>
      <c r="Z690" s="42">
        <f t="shared" si="77"/>
        <v>46107</v>
      </c>
      <c r="AA690" s="42">
        <f t="shared" si="78"/>
        <v>46153</v>
      </c>
      <c r="AD690" s="2" t="str">
        <f>VLOOKUP($A690,MA_KH!$A:$Q,MA_KH!O$1,0)</f>
        <v>MEGA</v>
      </c>
      <c r="AE690" s="2" t="str">
        <f>VLOOKUP($A690,MA_KH!$A:$Q,MA_KH!P$1,0)</f>
        <v>CÔNG TY TNHH MM MEGA MARKET (VIỆT NAM)</v>
      </c>
      <c r="AG690" s="122" t="str">
        <f>Table13[[#This Row],[Số hóa đơn]]&amp;Table13[[#This Row],[Tổng giá trị]]</f>
        <v>000232662314634</v>
      </c>
    </row>
    <row r="691" spans="1:33" ht="25.5" customHeight="1">
      <c r="A691" s="54" t="s">
        <v>16291</v>
      </c>
      <c r="B691" s="54" t="s">
        <v>200</v>
      </c>
      <c r="C691" s="55">
        <v>46107</v>
      </c>
      <c r="D691" s="54" t="s">
        <v>17711</v>
      </c>
      <c r="E691" s="55">
        <f>IFERROR(VLOOKUP(AG691,Sheet3!B:F,5,0),Table1[[#This Row],[Ngày hạch toán]])</f>
        <v>46107</v>
      </c>
      <c r="F691" s="54" t="s">
        <v>18756</v>
      </c>
      <c r="G691" s="54" t="s">
        <v>17712</v>
      </c>
      <c r="H691" s="56">
        <v>2099000</v>
      </c>
      <c r="I691" s="63">
        <v>0</v>
      </c>
      <c r="J691" s="56">
        <v>167920</v>
      </c>
      <c r="K691" s="65">
        <v>2266920</v>
      </c>
      <c r="L691" s="64" t="s">
        <v>17236</v>
      </c>
      <c r="M691" s="6">
        <f>IFERROR(VLOOKUP(Table13[[#This Row],[Số hóa đơn]],'Chi tiết tt Mega gửi'!K:L,2,0),"")</f>
        <v>46153</v>
      </c>
      <c r="O691" s="32">
        <f>IF(Table13[[#This Row],[Phân loại]]="Tồn đầu kỳ",Table13[[#This Row],[Tổng giá trị]],0)</f>
        <v>0</v>
      </c>
      <c r="P691" s="7">
        <f>IF(Table13[[#This Row],[Số còn phải thu ĐK]]&lt;&gt;0,0,IF(Table13[[#This Row],[Phân loại]]="Bán hàng",Table13[[#This Row],[Tổng giá trị]],-Table13[[#This Row],[Tổng giá trị]]))</f>
        <v>2266920</v>
      </c>
      <c r="Q691" s="32">
        <f t="shared" si="74"/>
        <v>2266920</v>
      </c>
      <c r="R691" s="7">
        <f>Table13[[#This Row],[Số còn phải thu ĐK]]+Table13[[#This Row],[Giá Trị HD sau CK]]-Table13[[#This Row],[Số tiền đã thu]]</f>
        <v>0</v>
      </c>
      <c r="S691" s="6">
        <f>IF(Table13[[#This Row],[Ngày hóa đơn]]&lt;&gt;"",Table13[[#This Row],[Ngày hóa đơn]],IF(Table13[[#This Row],[Ngày hạch toán]]&lt;&gt;"",Table13[[#This Row],[Ngày hạch toán]],""))</f>
        <v>46107</v>
      </c>
      <c r="T691" s="7"/>
      <c r="U691" s="6">
        <f>IF(Table13[[#This Row],[Ngày tính CN]]="","",S691+T691)</f>
        <v>46107</v>
      </c>
      <c r="V691" s="32">
        <f ca="1">IF(Table13[[#This Row],[Hạn thanh toán]]="","",IF((U691-NOW())&lt;0,0,(U691-NOW())))</f>
        <v>0</v>
      </c>
      <c r="W691" s="32"/>
      <c r="X691" s="32" t="str">
        <f t="shared" ca="1" si="75"/>
        <v/>
      </c>
      <c r="Y691" s="2" t="str">
        <f t="shared" si="76"/>
        <v>Đã thanh toán</v>
      </c>
      <c r="Z691" s="42">
        <f t="shared" si="77"/>
        <v>46107</v>
      </c>
      <c r="AA691" s="42">
        <f t="shared" si="78"/>
        <v>46153</v>
      </c>
      <c r="AD691" s="2" t="str">
        <f>VLOOKUP($A691,MA_KH!$A:$Q,MA_KH!O$1,0)</f>
        <v>MEGA</v>
      </c>
      <c r="AE691" s="2" t="str">
        <f>VLOOKUP($A691,MA_KH!$A:$Q,MA_KH!P$1,0)</f>
        <v>CÔNG TY TNHH MM MEGA MARKET (VIỆT NAM)</v>
      </c>
      <c r="AG691" s="122" t="str">
        <f>Table13[[#This Row],[Số hóa đơn]]&amp;Table13[[#This Row],[Tổng giá trị]]</f>
        <v>000232672266920</v>
      </c>
    </row>
    <row r="692" spans="1:33" ht="25.5" customHeight="1">
      <c r="A692" s="54" t="s">
        <v>16291</v>
      </c>
      <c r="B692" s="54" t="s">
        <v>200</v>
      </c>
      <c r="C692" s="55">
        <v>46107</v>
      </c>
      <c r="D692" s="54" t="s">
        <v>17713</v>
      </c>
      <c r="E692" s="55">
        <f>IFERROR(VLOOKUP(AG692,Sheet3!B:F,5,0),Table1[[#This Row],[Ngày hạch toán]])</f>
        <v>46107</v>
      </c>
      <c r="F692" s="54" t="s">
        <v>18759</v>
      </c>
      <c r="G692" s="54" t="s">
        <v>17714</v>
      </c>
      <c r="H692" s="56">
        <v>700000</v>
      </c>
      <c r="I692" s="63">
        <v>0</v>
      </c>
      <c r="J692" s="56">
        <v>56000</v>
      </c>
      <c r="K692" s="65">
        <v>756000</v>
      </c>
      <c r="L692" s="64" t="s">
        <v>17236</v>
      </c>
      <c r="M692" s="6">
        <f>IFERROR(VLOOKUP(Table13[[#This Row],[Số hóa đơn]],'Chi tiết tt Mega gửi'!K:L,2,0),"")</f>
        <v>46153</v>
      </c>
      <c r="O692" s="32">
        <f>IF(Table13[[#This Row],[Phân loại]]="Tồn đầu kỳ",Table13[[#This Row],[Tổng giá trị]],0)</f>
        <v>0</v>
      </c>
      <c r="P692" s="7">
        <f>IF(Table13[[#This Row],[Số còn phải thu ĐK]]&lt;&gt;0,0,IF(Table13[[#This Row],[Phân loại]]="Bán hàng",Table13[[#This Row],[Tổng giá trị]],-Table13[[#This Row],[Tổng giá trị]]))</f>
        <v>756000</v>
      </c>
      <c r="Q692" s="32">
        <f t="shared" si="74"/>
        <v>756000</v>
      </c>
      <c r="R692" s="7">
        <f>Table13[[#This Row],[Số còn phải thu ĐK]]+Table13[[#This Row],[Giá Trị HD sau CK]]-Table13[[#This Row],[Số tiền đã thu]]</f>
        <v>0</v>
      </c>
      <c r="S692" s="6">
        <f>IF(Table13[[#This Row],[Ngày hóa đơn]]&lt;&gt;"",Table13[[#This Row],[Ngày hóa đơn]],IF(Table13[[#This Row],[Ngày hạch toán]]&lt;&gt;"",Table13[[#This Row],[Ngày hạch toán]],""))</f>
        <v>46107</v>
      </c>
      <c r="T692" s="7"/>
      <c r="U692" s="6">
        <f>IF(Table13[[#This Row],[Ngày tính CN]]="","",S692+T692)</f>
        <v>46107</v>
      </c>
      <c r="V692" s="32">
        <f ca="1">IF(Table13[[#This Row],[Hạn thanh toán]]="","",IF((U692-NOW())&lt;0,0,(U692-NOW())))</f>
        <v>0</v>
      </c>
      <c r="W692" s="32"/>
      <c r="X692" s="32" t="str">
        <f t="shared" ca="1" si="75"/>
        <v/>
      </c>
      <c r="Y692" s="2" t="str">
        <f t="shared" si="76"/>
        <v>Đã thanh toán</v>
      </c>
      <c r="Z692" s="42">
        <f t="shared" si="77"/>
        <v>46107</v>
      </c>
      <c r="AA692" s="42">
        <f t="shared" si="78"/>
        <v>46153</v>
      </c>
      <c r="AD692" s="2" t="str">
        <f>VLOOKUP($A692,MA_KH!$A:$Q,MA_KH!O$1,0)</f>
        <v>MEGA</v>
      </c>
      <c r="AE692" s="2" t="str">
        <f>VLOOKUP($A692,MA_KH!$A:$Q,MA_KH!P$1,0)</f>
        <v>CÔNG TY TNHH MM MEGA MARKET (VIỆT NAM)</v>
      </c>
      <c r="AG692" s="122" t="str">
        <f>Table13[[#This Row],[Số hóa đơn]]&amp;Table13[[#This Row],[Tổng giá trị]]</f>
        <v>00023268756000</v>
      </c>
    </row>
    <row r="693" spans="1:33" ht="25.5" customHeight="1">
      <c r="A693" s="54" t="s">
        <v>16299</v>
      </c>
      <c r="B693" s="54" t="s">
        <v>190</v>
      </c>
      <c r="C693" s="55">
        <v>46107</v>
      </c>
      <c r="D693" s="54" t="s">
        <v>17715</v>
      </c>
      <c r="E693" s="55">
        <f>IFERROR(VLOOKUP(AG693,Sheet3!B:F,5,0),Table1[[#This Row],[Ngày hạch toán]])</f>
        <v>46107</v>
      </c>
      <c r="F693" s="54" t="s">
        <v>18702</v>
      </c>
      <c r="G693" s="54" t="s">
        <v>17716</v>
      </c>
      <c r="H693" s="56">
        <v>700000</v>
      </c>
      <c r="I693" s="63">
        <v>0</v>
      </c>
      <c r="J693" s="56">
        <v>56000</v>
      </c>
      <c r="K693" s="65">
        <v>756000</v>
      </c>
      <c r="L693" s="64" t="s">
        <v>17236</v>
      </c>
      <c r="M693" s="6">
        <f>IFERROR(VLOOKUP(Table13[[#This Row],[Số hóa đơn]],'Chi tiết tt Mega gửi'!K:L,2,0),"")</f>
        <v>46153</v>
      </c>
      <c r="O693" s="32">
        <f>IF(Table13[[#This Row],[Phân loại]]="Tồn đầu kỳ",Table13[[#This Row],[Tổng giá trị]],0)</f>
        <v>0</v>
      </c>
      <c r="P693" s="7">
        <f>IF(Table13[[#This Row],[Số còn phải thu ĐK]]&lt;&gt;0,0,IF(Table13[[#This Row],[Phân loại]]="Bán hàng",Table13[[#This Row],[Tổng giá trị]],-Table13[[#This Row],[Tổng giá trị]]))</f>
        <v>756000</v>
      </c>
      <c r="Q693" s="32">
        <f t="shared" si="74"/>
        <v>756000</v>
      </c>
      <c r="R693" s="7">
        <f>Table13[[#This Row],[Số còn phải thu ĐK]]+Table13[[#This Row],[Giá Trị HD sau CK]]-Table13[[#This Row],[Số tiền đã thu]]</f>
        <v>0</v>
      </c>
      <c r="S693" s="6">
        <f>IF(Table13[[#This Row],[Ngày hóa đơn]]&lt;&gt;"",Table13[[#This Row],[Ngày hóa đơn]],IF(Table13[[#This Row],[Ngày hạch toán]]&lt;&gt;"",Table13[[#This Row],[Ngày hạch toán]],""))</f>
        <v>46107</v>
      </c>
      <c r="T693" s="7"/>
      <c r="U693" s="6">
        <f>IF(Table13[[#This Row],[Ngày tính CN]]="","",S693+T693)</f>
        <v>46107</v>
      </c>
      <c r="V693" s="32">
        <f ca="1">IF(Table13[[#This Row],[Hạn thanh toán]]="","",IF((U693-NOW())&lt;0,0,(U693-NOW())))</f>
        <v>0</v>
      </c>
      <c r="W693" s="32"/>
      <c r="X693" s="32" t="str">
        <f t="shared" ca="1" si="75"/>
        <v/>
      </c>
      <c r="Y693" s="2" t="str">
        <f t="shared" si="76"/>
        <v>Đã thanh toán</v>
      </c>
      <c r="Z693" s="42">
        <f t="shared" si="77"/>
        <v>46107</v>
      </c>
      <c r="AA693" s="42">
        <f t="shared" si="78"/>
        <v>46153</v>
      </c>
      <c r="AD693" s="2" t="str">
        <f>VLOOKUP($A693,MA_KH!$A:$Q,MA_KH!O$1,0)</f>
        <v>MEGA</v>
      </c>
      <c r="AE693" s="2" t="str">
        <f>VLOOKUP($A693,MA_KH!$A:$Q,MA_KH!P$1,0)</f>
        <v>CÔNG TY TNHH MM MEGA MARKET (VIỆT NAM)</v>
      </c>
      <c r="AG693" s="122" t="str">
        <f>Table13[[#This Row],[Số hóa đơn]]&amp;Table13[[#This Row],[Tổng giá trị]]</f>
        <v>00023269756000</v>
      </c>
    </row>
    <row r="694" spans="1:33" ht="25.5" customHeight="1">
      <c r="A694" s="54" t="s">
        <v>16299</v>
      </c>
      <c r="B694" s="54" t="s">
        <v>190</v>
      </c>
      <c r="C694" s="55">
        <v>46107</v>
      </c>
      <c r="D694" s="54" t="s">
        <v>17717</v>
      </c>
      <c r="E694" s="55">
        <f>IFERROR(VLOOKUP(AG694,Sheet3!B:F,5,0),Table1[[#This Row],[Ngày hạch toán]])</f>
        <v>46107</v>
      </c>
      <c r="F694" s="54" t="s">
        <v>18696</v>
      </c>
      <c r="G694" s="54" t="s">
        <v>17718</v>
      </c>
      <c r="H694" s="56">
        <v>1656000</v>
      </c>
      <c r="I694" s="63">
        <v>0</v>
      </c>
      <c r="J694" s="56">
        <v>132480</v>
      </c>
      <c r="K694" s="65">
        <v>1788480</v>
      </c>
      <c r="L694" s="64" t="s">
        <v>17236</v>
      </c>
      <c r="M694" s="6">
        <f>IFERROR(VLOOKUP(Table13[[#This Row],[Số hóa đơn]],'Chi tiết tt Mega gửi'!K:L,2,0),"")</f>
        <v>46153</v>
      </c>
      <c r="O694" s="32">
        <f>IF(Table13[[#This Row],[Phân loại]]="Tồn đầu kỳ",Table13[[#This Row],[Tổng giá trị]],0)</f>
        <v>0</v>
      </c>
      <c r="P694" s="7">
        <f>IF(Table13[[#This Row],[Số còn phải thu ĐK]]&lt;&gt;0,0,IF(Table13[[#This Row],[Phân loại]]="Bán hàng",Table13[[#This Row],[Tổng giá trị]],-Table13[[#This Row],[Tổng giá trị]]))</f>
        <v>1788480</v>
      </c>
      <c r="Q694" s="32">
        <f t="shared" ref="Q694:Q732" si="79">IF(M694&lt;&gt;"",IF(O694&lt;&gt;0,O694,P694),0)</f>
        <v>1788480</v>
      </c>
      <c r="R694" s="7">
        <f>Table13[[#This Row],[Số còn phải thu ĐK]]+Table13[[#This Row],[Giá Trị HD sau CK]]-Table13[[#This Row],[Số tiền đã thu]]</f>
        <v>0</v>
      </c>
      <c r="S694" s="6">
        <f>IF(Table13[[#This Row],[Ngày hóa đơn]]&lt;&gt;"",Table13[[#This Row],[Ngày hóa đơn]],IF(Table13[[#This Row],[Ngày hạch toán]]&lt;&gt;"",Table13[[#This Row],[Ngày hạch toán]],""))</f>
        <v>46107</v>
      </c>
      <c r="T694" s="7"/>
      <c r="U694" s="6">
        <f>IF(Table13[[#This Row],[Ngày tính CN]]="","",S694+T694)</f>
        <v>46107</v>
      </c>
      <c r="V694" s="32">
        <f ca="1">IF(Table13[[#This Row],[Hạn thanh toán]]="","",IF((U694-NOW())&lt;0,0,(U694-NOW())))</f>
        <v>0</v>
      </c>
      <c r="W694" s="32"/>
      <c r="X694" s="32" t="str">
        <f t="shared" ref="X694:X732" ca="1" si="80">IF(OR(U694="",R694=0),"",IF((U694-NOW())&lt;0,-(U694-NOW()),0))</f>
        <v/>
      </c>
      <c r="Y694" s="2" t="str">
        <f t="shared" ref="Y694:Y732" si="81">IF(R694=0,"Đã thanh toán",IF(X694="","",IF(X694&lt;=0,"Chưa đến hạn thanh toán",IF(X694&lt;=30,"Nợ quá hạn 30 ngày",IF(X694&lt;=60,"Nợ quá hạn từ 30 ngày đến 60 ngày",IF(X694&lt;=90,"Nợ quá hạn từ 60 ngày đến 90 ngày",IF(X694&lt;=120,"Nợ quá hạn từ 90 ngày đến 120 ngày","Nợ quá hạn hơn 120 ngày có khả năng mất thanh toán")))))))</f>
        <v>Đã thanh toán</v>
      </c>
      <c r="Z694" s="42">
        <f t="shared" si="77"/>
        <v>46107</v>
      </c>
      <c r="AA694" s="42">
        <f t="shared" si="78"/>
        <v>46153</v>
      </c>
      <c r="AD694" s="2" t="str">
        <f>VLOOKUP($A694,MA_KH!$A:$Q,MA_KH!O$1,0)</f>
        <v>MEGA</v>
      </c>
      <c r="AE694" s="2" t="str">
        <f>VLOOKUP($A694,MA_KH!$A:$Q,MA_KH!P$1,0)</f>
        <v>CÔNG TY TNHH MM MEGA MARKET (VIỆT NAM)</v>
      </c>
      <c r="AG694" s="122" t="str">
        <f>Table13[[#This Row],[Số hóa đơn]]&amp;Table13[[#This Row],[Tổng giá trị]]</f>
        <v>000232701788480</v>
      </c>
    </row>
    <row r="695" spans="1:33" ht="25.5" hidden="1" customHeight="1">
      <c r="A695" s="54" t="s">
        <v>16287</v>
      </c>
      <c r="B695" s="54" t="s">
        <v>253</v>
      </c>
      <c r="C695" s="55">
        <v>46107</v>
      </c>
      <c r="D695" s="54" t="s">
        <v>17719</v>
      </c>
      <c r="E695" s="55">
        <v>46107</v>
      </c>
      <c r="F695" s="54" t="s">
        <v>19527</v>
      </c>
      <c r="G695" s="54" t="s">
        <v>17274</v>
      </c>
      <c r="H695" s="56">
        <v>2386643</v>
      </c>
      <c r="I695" s="63">
        <v>0</v>
      </c>
      <c r="J695" s="56">
        <v>190931</v>
      </c>
      <c r="K695" s="65">
        <v>2577574</v>
      </c>
      <c r="L695" s="64" t="s">
        <v>17238</v>
      </c>
      <c r="M695" s="6">
        <f>IFERROR(VLOOKUP(Table13[[#This Row],[Số hóa đơn]],'Chi tiết tt Mega gửi'!K:L,2,0),"")</f>
        <v>46122</v>
      </c>
      <c r="O695" s="32">
        <f>IF(Table13[[#This Row],[Phân loại]]="Tồn đầu kỳ",Table13[[#This Row],[Tổng giá trị]],0)</f>
        <v>0</v>
      </c>
      <c r="P695" s="7">
        <f>IF(Table13[[#This Row],[Số còn phải thu ĐK]]&lt;&gt;0,0,IF(Table13[[#This Row],[Phân loại]]="Bán hàng",Table13[[#This Row],[Tổng giá trị]],-Table13[[#This Row],[Tổng giá trị]]))</f>
        <v>-2577574</v>
      </c>
      <c r="Q695" s="32">
        <f t="shared" si="79"/>
        <v>-2577574</v>
      </c>
      <c r="R695" s="7">
        <f>Table13[[#This Row],[Số còn phải thu ĐK]]+Table13[[#This Row],[Giá Trị HD sau CK]]-Table13[[#This Row],[Số tiền đã thu]]</f>
        <v>0</v>
      </c>
      <c r="S695" s="6">
        <f>IF(Table13[[#This Row],[Ngày hóa đơn]]&lt;&gt;"",Table13[[#This Row],[Ngày hóa đơn]],IF(Table13[[#This Row],[Ngày hạch toán]]&lt;&gt;"",Table13[[#This Row],[Ngày hạch toán]],""))</f>
        <v>46107</v>
      </c>
      <c r="T695" s="7"/>
      <c r="U695" s="6">
        <f>IF(Table13[[#This Row],[Ngày tính CN]]="","",S695+T695)</f>
        <v>46107</v>
      </c>
      <c r="V695" s="32">
        <f ca="1">IF(Table13[[#This Row],[Hạn thanh toán]]="","",IF((U695-NOW())&lt;0,0,(U695-NOW())))</f>
        <v>0</v>
      </c>
      <c r="W695" s="32"/>
      <c r="X695" s="32" t="str">
        <f t="shared" ca="1" si="80"/>
        <v/>
      </c>
      <c r="Y695" s="2" t="str">
        <f t="shared" si="81"/>
        <v>Đã thanh toán</v>
      </c>
      <c r="Z695" s="42">
        <f t="shared" si="77"/>
        <v>46107</v>
      </c>
      <c r="AA695" s="42">
        <f t="shared" si="78"/>
        <v>46122</v>
      </c>
      <c r="AD695" s="2" t="str">
        <f>VLOOKUP($A695,MA_KH!$A:$Q,MA_KH!O$1,0)</f>
        <v>MEGA</v>
      </c>
      <c r="AE695" s="2" t="str">
        <f>VLOOKUP($A695,MA_KH!$A:$Q,MA_KH!P$1,0)</f>
        <v>CÔNG TY TNHH MM MEGA MARKET (VIỆT NAM)</v>
      </c>
      <c r="AG695" s="122" t="str">
        <f>Table13[[#This Row],[Số hóa đơn]]&amp;Table13[[#This Row],[Tổng giá trị]]</f>
        <v>000001262577574</v>
      </c>
    </row>
    <row r="696" spans="1:33" ht="25.5" hidden="1" customHeight="1">
      <c r="A696" s="54" t="s">
        <v>16294</v>
      </c>
      <c r="B696" s="54" t="s">
        <v>259</v>
      </c>
      <c r="C696" s="55">
        <v>46107</v>
      </c>
      <c r="D696" s="54" t="s">
        <v>17720</v>
      </c>
      <c r="E696" s="55">
        <v>46107</v>
      </c>
      <c r="F696" s="54" t="s">
        <v>19528</v>
      </c>
      <c r="G696" s="54" t="s">
        <v>16821</v>
      </c>
      <c r="H696" s="56">
        <v>1875992</v>
      </c>
      <c r="I696" s="63">
        <v>0</v>
      </c>
      <c r="J696" s="56">
        <v>150079</v>
      </c>
      <c r="K696" s="65">
        <v>2026071</v>
      </c>
      <c r="L696" s="64" t="s">
        <v>17238</v>
      </c>
      <c r="M696" s="6">
        <f>IFERROR(VLOOKUP(Table13[[#This Row],[Số hóa đơn]],'Chi tiết tt Mega gửi'!K:L,2,0),"")</f>
        <v>46122</v>
      </c>
      <c r="O696" s="32">
        <f>IF(Table13[[#This Row],[Phân loại]]="Tồn đầu kỳ",Table13[[#This Row],[Tổng giá trị]],0)</f>
        <v>0</v>
      </c>
      <c r="P696" s="7">
        <f>IF(Table13[[#This Row],[Số còn phải thu ĐK]]&lt;&gt;0,0,IF(Table13[[#This Row],[Phân loại]]="Bán hàng",Table13[[#This Row],[Tổng giá trị]],-Table13[[#This Row],[Tổng giá trị]]))</f>
        <v>-2026071</v>
      </c>
      <c r="Q696" s="32">
        <f t="shared" si="79"/>
        <v>-2026071</v>
      </c>
      <c r="R696" s="7">
        <f>Table13[[#This Row],[Số còn phải thu ĐK]]+Table13[[#This Row],[Giá Trị HD sau CK]]-Table13[[#This Row],[Số tiền đã thu]]</f>
        <v>0</v>
      </c>
      <c r="S696" s="6">
        <f>IF(Table13[[#This Row],[Ngày hóa đơn]]&lt;&gt;"",Table13[[#This Row],[Ngày hóa đơn]],IF(Table13[[#This Row],[Ngày hạch toán]]&lt;&gt;"",Table13[[#This Row],[Ngày hạch toán]],""))</f>
        <v>46107</v>
      </c>
      <c r="T696" s="7"/>
      <c r="U696" s="6">
        <f>IF(Table13[[#This Row],[Ngày tính CN]]="","",S696+T696)</f>
        <v>46107</v>
      </c>
      <c r="V696" s="32">
        <f ca="1">IF(Table13[[#This Row],[Hạn thanh toán]]="","",IF((U696-NOW())&lt;0,0,(U696-NOW())))</f>
        <v>0</v>
      </c>
      <c r="W696" s="32"/>
      <c r="X696" s="32" t="str">
        <f t="shared" ca="1" si="80"/>
        <v/>
      </c>
      <c r="Y696" s="2" t="str">
        <f t="shared" si="81"/>
        <v>Đã thanh toán</v>
      </c>
      <c r="Z696" s="42">
        <f t="shared" si="77"/>
        <v>46107</v>
      </c>
      <c r="AA696" s="42">
        <f t="shared" si="78"/>
        <v>46122</v>
      </c>
      <c r="AD696" s="2" t="str">
        <f>VLOOKUP($A696,MA_KH!$A:$Q,MA_KH!O$1,0)</f>
        <v>MEGA</v>
      </c>
      <c r="AE696" s="2" t="str">
        <f>VLOOKUP($A696,MA_KH!$A:$Q,MA_KH!P$1,0)</f>
        <v>CÔNG TY TNHH MM MEGA MARKET (VIỆT NAM)</v>
      </c>
      <c r="AG696" s="122" t="str">
        <f>Table13[[#This Row],[Số hóa đơn]]&amp;Table13[[#This Row],[Tổng giá trị]]</f>
        <v>000001282026071</v>
      </c>
    </row>
    <row r="697" spans="1:33" ht="25.5" hidden="1" customHeight="1">
      <c r="A697" s="54" t="s">
        <v>16294</v>
      </c>
      <c r="B697" s="54" t="s">
        <v>259</v>
      </c>
      <c r="C697" s="55">
        <v>46107</v>
      </c>
      <c r="D697" s="54" t="s">
        <v>17721</v>
      </c>
      <c r="E697" s="55">
        <v>46107</v>
      </c>
      <c r="F697" s="54" t="s">
        <v>19529</v>
      </c>
      <c r="G697" s="54" t="s">
        <v>16821</v>
      </c>
      <c r="H697" s="56">
        <v>828000</v>
      </c>
      <c r="I697" s="63">
        <v>0</v>
      </c>
      <c r="J697" s="56">
        <v>66240</v>
      </c>
      <c r="K697" s="65">
        <v>894240</v>
      </c>
      <c r="L697" s="64" t="s">
        <v>17238</v>
      </c>
      <c r="M697" s="6">
        <f>IFERROR(VLOOKUP(Table13[[#This Row],[Số hóa đơn]],'Chi tiết tt Mega gửi'!K:L,2,0),"")</f>
        <v>46122</v>
      </c>
      <c r="O697" s="32">
        <f>IF(Table13[[#This Row],[Phân loại]]="Tồn đầu kỳ",Table13[[#This Row],[Tổng giá trị]],0)</f>
        <v>0</v>
      </c>
      <c r="P697" s="7">
        <f>IF(Table13[[#This Row],[Số còn phải thu ĐK]]&lt;&gt;0,0,IF(Table13[[#This Row],[Phân loại]]="Bán hàng",Table13[[#This Row],[Tổng giá trị]],-Table13[[#This Row],[Tổng giá trị]]))</f>
        <v>-894240</v>
      </c>
      <c r="Q697" s="32">
        <f t="shared" si="79"/>
        <v>-894240</v>
      </c>
      <c r="R697" s="7">
        <f>Table13[[#This Row],[Số còn phải thu ĐK]]+Table13[[#This Row],[Giá Trị HD sau CK]]-Table13[[#This Row],[Số tiền đã thu]]</f>
        <v>0</v>
      </c>
      <c r="S697" s="6">
        <f>IF(Table13[[#This Row],[Ngày hóa đơn]]&lt;&gt;"",Table13[[#This Row],[Ngày hóa đơn]],IF(Table13[[#This Row],[Ngày hạch toán]]&lt;&gt;"",Table13[[#This Row],[Ngày hạch toán]],""))</f>
        <v>46107</v>
      </c>
      <c r="T697" s="7"/>
      <c r="U697" s="6">
        <f>IF(Table13[[#This Row],[Ngày tính CN]]="","",S697+T697)</f>
        <v>46107</v>
      </c>
      <c r="V697" s="32">
        <f ca="1">IF(Table13[[#This Row],[Hạn thanh toán]]="","",IF((U697-NOW())&lt;0,0,(U697-NOW())))</f>
        <v>0</v>
      </c>
      <c r="W697" s="32"/>
      <c r="X697" s="32" t="str">
        <f t="shared" ca="1" si="80"/>
        <v/>
      </c>
      <c r="Y697" s="2" t="str">
        <f t="shared" si="81"/>
        <v>Đã thanh toán</v>
      </c>
      <c r="Z697" s="42">
        <f t="shared" si="77"/>
        <v>46107</v>
      </c>
      <c r="AA697" s="42">
        <f t="shared" si="78"/>
        <v>46122</v>
      </c>
      <c r="AD697" s="2" t="str">
        <f>VLOOKUP($A697,MA_KH!$A:$Q,MA_KH!O$1,0)</f>
        <v>MEGA</v>
      </c>
      <c r="AE697" s="2" t="str">
        <f>VLOOKUP($A697,MA_KH!$A:$Q,MA_KH!P$1,0)</f>
        <v>CÔNG TY TNHH MM MEGA MARKET (VIỆT NAM)</v>
      </c>
      <c r="AG697" s="122" t="str">
        <f>Table13[[#This Row],[Số hóa đơn]]&amp;Table13[[#This Row],[Tổng giá trị]]</f>
        <v>00000133894240</v>
      </c>
    </row>
    <row r="698" spans="1:33" ht="25.5" hidden="1" customHeight="1">
      <c r="A698" s="54" t="s">
        <v>16293</v>
      </c>
      <c r="B698" s="54" t="s">
        <v>386</v>
      </c>
      <c r="C698" s="55">
        <v>46107</v>
      </c>
      <c r="D698" s="54" t="s">
        <v>17722</v>
      </c>
      <c r="E698" s="55">
        <v>46107</v>
      </c>
      <c r="F698" s="54" t="s">
        <v>19329</v>
      </c>
      <c r="G698" s="54" t="s">
        <v>16859</v>
      </c>
      <c r="H698" s="56">
        <v>1570000</v>
      </c>
      <c r="I698" s="63">
        <v>0</v>
      </c>
      <c r="J698" s="56">
        <v>125600</v>
      </c>
      <c r="K698" s="65">
        <v>1695600</v>
      </c>
      <c r="L698" s="64" t="s">
        <v>17238</v>
      </c>
      <c r="M698" s="6">
        <v>46122</v>
      </c>
      <c r="O698" s="32">
        <f>IF(Table13[[#This Row],[Phân loại]]="Tồn đầu kỳ",Table13[[#This Row],[Tổng giá trị]],0)</f>
        <v>0</v>
      </c>
      <c r="P698" s="7">
        <f>IF(Table13[[#This Row],[Số còn phải thu ĐK]]&lt;&gt;0,0,IF(Table13[[#This Row],[Phân loại]]="Bán hàng",Table13[[#This Row],[Tổng giá trị]],-Table13[[#This Row],[Tổng giá trị]]))</f>
        <v>-1695600</v>
      </c>
      <c r="Q698" s="32">
        <f t="shared" si="79"/>
        <v>-1695600</v>
      </c>
      <c r="R698" s="7">
        <f>Table13[[#This Row],[Số còn phải thu ĐK]]+Table13[[#This Row],[Giá Trị HD sau CK]]-Table13[[#This Row],[Số tiền đã thu]]</f>
        <v>0</v>
      </c>
      <c r="S698" s="6">
        <f>IF(Table13[[#This Row],[Ngày hóa đơn]]&lt;&gt;"",Table13[[#This Row],[Ngày hóa đơn]],IF(Table13[[#This Row],[Ngày hạch toán]]&lt;&gt;"",Table13[[#This Row],[Ngày hạch toán]],""))</f>
        <v>46107</v>
      </c>
      <c r="T698" s="7"/>
      <c r="U698" s="6">
        <f>IF(Table13[[#This Row],[Ngày tính CN]]="","",S698+T698)</f>
        <v>46107</v>
      </c>
      <c r="V698" s="32">
        <f ca="1">IF(Table13[[#This Row],[Hạn thanh toán]]="","",IF((U698-NOW())&lt;0,0,(U698-NOW())))</f>
        <v>0</v>
      </c>
      <c r="W698" s="32"/>
      <c r="X698" s="32" t="str">
        <f t="shared" ca="1" si="80"/>
        <v/>
      </c>
      <c r="Y698" s="2" t="str">
        <f t="shared" si="81"/>
        <v>Đã thanh toán</v>
      </c>
      <c r="Z698" s="42">
        <f t="shared" si="77"/>
        <v>46107</v>
      </c>
      <c r="AA698" s="42">
        <f t="shared" si="78"/>
        <v>46122</v>
      </c>
      <c r="AD698" s="2" t="str">
        <f>VLOOKUP($A698,MA_KH!$A:$Q,MA_KH!O$1,0)</f>
        <v>MEGA</v>
      </c>
      <c r="AE698" s="2" t="str">
        <f>VLOOKUP($A698,MA_KH!$A:$Q,MA_KH!P$1,0)</f>
        <v>CÔNG TY TNHH MM MEGA MARKET (VIỆT NAM)</v>
      </c>
      <c r="AG698" s="122" t="str">
        <f>Table13[[#This Row],[Số hóa đơn]]&amp;Table13[[#This Row],[Tổng giá trị]]</f>
        <v>000000601695600</v>
      </c>
    </row>
    <row r="699" spans="1:33" ht="25.5" hidden="1" customHeight="1">
      <c r="A699" s="54" t="s">
        <v>16290</v>
      </c>
      <c r="B699" s="54" t="s">
        <v>192</v>
      </c>
      <c r="C699" s="55">
        <v>46107</v>
      </c>
      <c r="D699" s="54" t="s">
        <v>17723</v>
      </c>
      <c r="E699" s="55">
        <v>46107</v>
      </c>
      <c r="F699" s="54" t="s">
        <v>19307</v>
      </c>
      <c r="G699" s="54" t="s">
        <v>17172</v>
      </c>
      <c r="H699" s="56">
        <v>751040</v>
      </c>
      <c r="I699" s="63">
        <v>0</v>
      </c>
      <c r="J699" s="56">
        <v>60084</v>
      </c>
      <c r="K699" s="65">
        <v>811124</v>
      </c>
      <c r="L699" s="64" t="s">
        <v>17238</v>
      </c>
      <c r="M699" s="6">
        <v>46122</v>
      </c>
      <c r="O699" s="32">
        <f>IF(Table13[[#This Row],[Phân loại]]="Tồn đầu kỳ",Table13[[#This Row],[Tổng giá trị]],0)</f>
        <v>0</v>
      </c>
      <c r="P699" s="7">
        <f>IF(Table13[[#This Row],[Số còn phải thu ĐK]]&lt;&gt;0,0,IF(Table13[[#This Row],[Phân loại]]="Bán hàng",Table13[[#This Row],[Tổng giá trị]],-Table13[[#This Row],[Tổng giá trị]]))</f>
        <v>-811124</v>
      </c>
      <c r="Q699" s="32">
        <f t="shared" si="79"/>
        <v>-811124</v>
      </c>
      <c r="R699" s="7">
        <f>Table13[[#This Row],[Số còn phải thu ĐK]]+Table13[[#This Row],[Giá Trị HD sau CK]]-Table13[[#This Row],[Số tiền đã thu]]</f>
        <v>0</v>
      </c>
      <c r="S699" s="6">
        <f>IF(Table13[[#This Row],[Ngày hóa đơn]]&lt;&gt;"",Table13[[#This Row],[Ngày hóa đơn]],IF(Table13[[#This Row],[Ngày hạch toán]]&lt;&gt;"",Table13[[#This Row],[Ngày hạch toán]],""))</f>
        <v>46107</v>
      </c>
      <c r="T699" s="7"/>
      <c r="U699" s="6">
        <f>IF(Table13[[#This Row],[Ngày tính CN]]="","",S699+T699)</f>
        <v>46107</v>
      </c>
      <c r="V699" s="32">
        <f ca="1">IF(Table13[[#This Row],[Hạn thanh toán]]="","",IF((U699-NOW())&lt;0,0,(U699-NOW())))</f>
        <v>0</v>
      </c>
      <c r="W699" s="32"/>
      <c r="X699" s="32" t="str">
        <f t="shared" ca="1" si="80"/>
        <v/>
      </c>
      <c r="Y699" s="2" t="str">
        <f t="shared" si="81"/>
        <v>Đã thanh toán</v>
      </c>
      <c r="Z699" s="42">
        <f t="shared" si="77"/>
        <v>46107</v>
      </c>
      <c r="AA699" s="42">
        <f t="shared" si="78"/>
        <v>46122</v>
      </c>
      <c r="AD699" s="2" t="str">
        <f>VLOOKUP($A699,MA_KH!$A:$Q,MA_KH!O$1,0)</f>
        <v>MEGA</v>
      </c>
      <c r="AE699" s="2" t="str">
        <f>VLOOKUP($A699,MA_KH!$A:$Q,MA_KH!P$1,0)</f>
        <v>CÔNG TY TNHH MM MEGA MARKET (VIỆT NAM)</v>
      </c>
      <c r="AG699" s="122" t="str">
        <f>Table13[[#This Row],[Số hóa đơn]]&amp;Table13[[#This Row],[Tổng giá trị]]</f>
        <v>00000081811124</v>
      </c>
    </row>
    <row r="700" spans="1:33" ht="25.5" hidden="1" customHeight="1">
      <c r="A700" s="54" t="s">
        <v>16288</v>
      </c>
      <c r="B700" s="54" t="s">
        <v>294</v>
      </c>
      <c r="C700" s="55">
        <v>46107</v>
      </c>
      <c r="D700" s="54" t="s">
        <v>17724</v>
      </c>
      <c r="E700" s="55">
        <v>46107</v>
      </c>
      <c r="F700" s="54" t="s">
        <v>19404</v>
      </c>
      <c r="G700" s="54" t="s">
        <v>17177</v>
      </c>
      <c r="H700" s="56">
        <v>1013296</v>
      </c>
      <c r="I700" s="63">
        <v>0</v>
      </c>
      <c r="J700" s="56">
        <v>81063</v>
      </c>
      <c r="K700" s="65">
        <v>1094359</v>
      </c>
      <c r="L700" s="64" t="s">
        <v>17238</v>
      </c>
      <c r="M700" s="6">
        <v>46122</v>
      </c>
      <c r="O700" s="32">
        <f>IF(Table13[[#This Row],[Phân loại]]="Tồn đầu kỳ",Table13[[#This Row],[Tổng giá trị]],0)</f>
        <v>0</v>
      </c>
      <c r="P700" s="7">
        <f>IF(Table13[[#This Row],[Số còn phải thu ĐK]]&lt;&gt;0,0,IF(Table13[[#This Row],[Phân loại]]="Bán hàng",Table13[[#This Row],[Tổng giá trị]],-Table13[[#This Row],[Tổng giá trị]]))</f>
        <v>-1094359</v>
      </c>
      <c r="Q700" s="32">
        <f t="shared" si="79"/>
        <v>-1094359</v>
      </c>
      <c r="R700" s="7">
        <f>Table13[[#This Row],[Số còn phải thu ĐK]]+Table13[[#This Row],[Giá Trị HD sau CK]]-Table13[[#This Row],[Số tiền đã thu]]</f>
        <v>0</v>
      </c>
      <c r="S700" s="6">
        <f>IF(Table13[[#This Row],[Ngày hóa đơn]]&lt;&gt;"",Table13[[#This Row],[Ngày hóa đơn]],IF(Table13[[#This Row],[Ngày hạch toán]]&lt;&gt;"",Table13[[#This Row],[Ngày hạch toán]],""))</f>
        <v>46107</v>
      </c>
      <c r="T700" s="7"/>
      <c r="U700" s="6">
        <f>IF(Table13[[#This Row],[Ngày tính CN]]="","",S700+T700)</f>
        <v>46107</v>
      </c>
      <c r="V700" s="32">
        <f ca="1">IF(Table13[[#This Row],[Hạn thanh toán]]="","",IF((U700-NOW())&lt;0,0,(U700-NOW())))</f>
        <v>0</v>
      </c>
      <c r="W700" s="32"/>
      <c r="X700" s="32" t="str">
        <f t="shared" ca="1" si="80"/>
        <v/>
      </c>
      <c r="Y700" s="2" t="str">
        <f t="shared" si="81"/>
        <v>Đã thanh toán</v>
      </c>
      <c r="Z700" s="42">
        <f t="shared" si="77"/>
        <v>46107</v>
      </c>
      <c r="AA700" s="42">
        <f t="shared" si="78"/>
        <v>46122</v>
      </c>
      <c r="AD700" s="2" t="str">
        <f>VLOOKUP($A700,MA_KH!$A:$Q,MA_KH!O$1,0)</f>
        <v>MEGA</v>
      </c>
      <c r="AE700" s="2" t="str">
        <f>VLOOKUP($A700,MA_KH!$A:$Q,MA_KH!P$1,0)</f>
        <v>CÔNG TY TNHH MM MEGA MARKET (VIỆT NAM)</v>
      </c>
      <c r="AG700" s="122" t="str">
        <f>Table13[[#This Row],[Số hóa đơn]]&amp;Table13[[#This Row],[Tổng giá trị]]</f>
        <v>000001341094359</v>
      </c>
    </row>
    <row r="701" spans="1:33" ht="25.5" hidden="1" customHeight="1">
      <c r="A701" s="54" t="s">
        <v>16308</v>
      </c>
      <c r="B701" s="54" t="s">
        <v>194</v>
      </c>
      <c r="C701" s="55">
        <v>46107</v>
      </c>
      <c r="D701" s="54" t="s">
        <v>17725</v>
      </c>
      <c r="E701" s="55">
        <v>46107</v>
      </c>
      <c r="F701" s="54" t="s">
        <v>19427</v>
      </c>
      <c r="G701" s="54" t="s">
        <v>16886</v>
      </c>
      <c r="H701" s="56">
        <v>2433687</v>
      </c>
      <c r="I701" s="63">
        <v>0</v>
      </c>
      <c r="J701" s="56">
        <v>194694</v>
      </c>
      <c r="K701" s="65">
        <v>2628381</v>
      </c>
      <c r="L701" s="64" t="s">
        <v>17238</v>
      </c>
      <c r="M701" s="6">
        <v>46122</v>
      </c>
      <c r="O701" s="32">
        <f>IF(Table13[[#This Row],[Phân loại]]="Tồn đầu kỳ",Table13[[#This Row],[Tổng giá trị]],0)</f>
        <v>0</v>
      </c>
      <c r="P701" s="7">
        <f>IF(Table13[[#This Row],[Số còn phải thu ĐK]]&lt;&gt;0,0,IF(Table13[[#This Row],[Phân loại]]="Bán hàng",Table13[[#This Row],[Tổng giá trị]],-Table13[[#This Row],[Tổng giá trị]]))</f>
        <v>-2628381</v>
      </c>
      <c r="Q701" s="32">
        <f t="shared" si="79"/>
        <v>-2628381</v>
      </c>
      <c r="R701" s="7">
        <f>Table13[[#This Row],[Số còn phải thu ĐK]]+Table13[[#This Row],[Giá Trị HD sau CK]]-Table13[[#This Row],[Số tiền đã thu]]</f>
        <v>0</v>
      </c>
      <c r="S701" s="6">
        <f>IF(Table13[[#This Row],[Ngày hóa đơn]]&lt;&gt;"",Table13[[#This Row],[Ngày hóa đơn]],IF(Table13[[#This Row],[Ngày hạch toán]]&lt;&gt;"",Table13[[#This Row],[Ngày hạch toán]],""))</f>
        <v>46107</v>
      </c>
      <c r="T701" s="7"/>
      <c r="U701" s="6">
        <f>IF(Table13[[#This Row],[Ngày tính CN]]="","",S701+T701)</f>
        <v>46107</v>
      </c>
      <c r="V701" s="32">
        <f ca="1">IF(Table13[[#This Row],[Hạn thanh toán]]="","",IF((U701-NOW())&lt;0,0,(U701-NOW())))</f>
        <v>0</v>
      </c>
      <c r="W701" s="32"/>
      <c r="X701" s="32" t="str">
        <f t="shared" ca="1" si="80"/>
        <v/>
      </c>
      <c r="Y701" s="2" t="str">
        <f t="shared" si="81"/>
        <v>Đã thanh toán</v>
      </c>
      <c r="Z701" s="42">
        <f t="shared" si="77"/>
        <v>46107</v>
      </c>
      <c r="AA701" s="42">
        <f t="shared" si="78"/>
        <v>46122</v>
      </c>
      <c r="AD701" s="2" t="str">
        <f>VLOOKUP($A701,MA_KH!$A:$Q,MA_KH!O$1,0)</f>
        <v>MEGA</v>
      </c>
      <c r="AE701" s="2" t="str">
        <f>VLOOKUP($A701,MA_KH!$A:$Q,MA_KH!P$1,0)</f>
        <v>CÔNG TY TNHH MM MEGA MARKET (VIỆT NAM)</v>
      </c>
      <c r="AG701" s="122" t="str">
        <f>Table13[[#This Row],[Số hóa đơn]]&amp;Table13[[#This Row],[Tổng giá trị]]</f>
        <v>000000702628381</v>
      </c>
    </row>
    <row r="702" spans="1:33" ht="25.5" hidden="1" customHeight="1">
      <c r="A702" s="54" t="s">
        <v>16308</v>
      </c>
      <c r="B702" s="54" t="s">
        <v>194</v>
      </c>
      <c r="C702" s="55">
        <v>46107</v>
      </c>
      <c r="D702" s="54" t="s">
        <v>17726</v>
      </c>
      <c r="E702" s="55">
        <v>46107</v>
      </c>
      <c r="F702" s="54" t="s">
        <v>19530</v>
      </c>
      <c r="G702" s="54" t="s">
        <v>16886</v>
      </c>
      <c r="H702" s="56">
        <v>585978</v>
      </c>
      <c r="I702" s="63">
        <v>0</v>
      </c>
      <c r="J702" s="56">
        <v>46879</v>
      </c>
      <c r="K702" s="65">
        <v>632857</v>
      </c>
      <c r="L702" s="64" t="s">
        <v>17238</v>
      </c>
      <c r="M702" s="6">
        <f>IFERROR(VLOOKUP(Table13[[#This Row],[Số hóa đơn]],'Chi tiết tt Mega gửi'!K:L,2,0),"")</f>
        <v>46122</v>
      </c>
      <c r="O702" s="32">
        <f>IF(Table13[[#This Row],[Phân loại]]="Tồn đầu kỳ",Table13[[#This Row],[Tổng giá trị]],0)</f>
        <v>0</v>
      </c>
      <c r="P702" s="7">
        <f>IF(Table13[[#This Row],[Số còn phải thu ĐK]]&lt;&gt;0,0,IF(Table13[[#This Row],[Phân loại]]="Bán hàng",Table13[[#This Row],[Tổng giá trị]],-Table13[[#This Row],[Tổng giá trị]]))</f>
        <v>-632857</v>
      </c>
      <c r="Q702" s="32">
        <f t="shared" si="79"/>
        <v>-632857</v>
      </c>
      <c r="R702" s="7">
        <f>Table13[[#This Row],[Số còn phải thu ĐK]]+Table13[[#This Row],[Giá Trị HD sau CK]]-Table13[[#This Row],[Số tiền đã thu]]</f>
        <v>0</v>
      </c>
      <c r="S702" s="6">
        <f>IF(Table13[[#This Row],[Ngày hóa đơn]]&lt;&gt;"",Table13[[#This Row],[Ngày hóa đơn]],IF(Table13[[#This Row],[Ngày hạch toán]]&lt;&gt;"",Table13[[#This Row],[Ngày hạch toán]],""))</f>
        <v>46107</v>
      </c>
      <c r="T702" s="7"/>
      <c r="U702" s="6">
        <f>IF(Table13[[#This Row],[Ngày tính CN]]="","",S702+T702)</f>
        <v>46107</v>
      </c>
      <c r="V702" s="32">
        <f ca="1">IF(Table13[[#This Row],[Hạn thanh toán]]="","",IF((U702-NOW())&lt;0,0,(U702-NOW())))</f>
        <v>0</v>
      </c>
      <c r="W702" s="32"/>
      <c r="X702" s="32" t="str">
        <f t="shared" ca="1" si="80"/>
        <v/>
      </c>
      <c r="Y702" s="2" t="str">
        <f t="shared" si="81"/>
        <v>Đã thanh toán</v>
      </c>
      <c r="Z702" s="42">
        <f t="shared" si="77"/>
        <v>46107</v>
      </c>
      <c r="AA702" s="42">
        <f t="shared" si="78"/>
        <v>46122</v>
      </c>
      <c r="AD702" s="2" t="str">
        <f>VLOOKUP($A702,MA_KH!$A:$Q,MA_KH!O$1,0)</f>
        <v>MEGA</v>
      </c>
      <c r="AE702" s="2" t="str">
        <f>VLOOKUP($A702,MA_KH!$A:$Q,MA_KH!P$1,0)</f>
        <v>CÔNG TY TNHH MM MEGA MARKET (VIỆT NAM)</v>
      </c>
      <c r="AG702" s="122" t="str">
        <f>Table13[[#This Row],[Số hóa đơn]]&amp;Table13[[#This Row],[Tổng giá trị]]</f>
        <v>00000089632857</v>
      </c>
    </row>
    <row r="703" spans="1:33" ht="25.5" hidden="1" customHeight="1">
      <c r="A703" s="54" t="s">
        <v>16295</v>
      </c>
      <c r="B703" s="54" t="s">
        <v>198</v>
      </c>
      <c r="C703" s="55">
        <v>46107</v>
      </c>
      <c r="D703" s="54" t="s">
        <v>17727</v>
      </c>
      <c r="E703" s="55">
        <v>46107</v>
      </c>
      <c r="F703" s="54" t="s">
        <v>19531</v>
      </c>
      <c r="G703" s="54" t="s">
        <v>16990</v>
      </c>
      <c r="H703" s="56">
        <v>736000</v>
      </c>
      <c r="I703" s="63">
        <v>0</v>
      </c>
      <c r="J703" s="56">
        <v>58880</v>
      </c>
      <c r="K703" s="65">
        <v>794880</v>
      </c>
      <c r="L703" s="64" t="s">
        <v>17238</v>
      </c>
      <c r="M703" s="6">
        <f>IFERROR(VLOOKUP(Table13[[#This Row],[Số hóa đơn]],'Chi tiết tt Mega gửi'!K:L,2,0),"")</f>
        <v>46122</v>
      </c>
      <c r="O703" s="32">
        <f>IF(Table13[[#This Row],[Phân loại]]="Tồn đầu kỳ",Table13[[#This Row],[Tổng giá trị]],0)</f>
        <v>0</v>
      </c>
      <c r="P703" s="7">
        <f>IF(Table13[[#This Row],[Số còn phải thu ĐK]]&lt;&gt;0,0,IF(Table13[[#This Row],[Phân loại]]="Bán hàng",Table13[[#This Row],[Tổng giá trị]],-Table13[[#This Row],[Tổng giá trị]]))</f>
        <v>-794880</v>
      </c>
      <c r="Q703" s="32">
        <f t="shared" si="79"/>
        <v>-794880</v>
      </c>
      <c r="R703" s="7">
        <f>Table13[[#This Row],[Số còn phải thu ĐK]]+Table13[[#This Row],[Giá Trị HD sau CK]]-Table13[[#This Row],[Số tiền đã thu]]</f>
        <v>0</v>
      </c>
      <c r="S703" s="6">
        <f>IF(Table13[[#This Row],[Ngày hóa đơn]]&lt;&gt;"",Table13[[#This Row],[Ngày hóa đơn]],IF(Table13[[#This Row],[Ngày hạch toán]]&lt;&gt;"",Table13[[#This Row],[Ngày hạch toán]],""))</f>
        <v>46107</v>
      </c>
      <c r="T703" s="7"/>
      <c r="U703" s="6">
        <f>IF(Table13[[#This Row],[Ngày tính CN]]="","",S703+T703)</f>
        <v>46107</v>
      </c>
      <c r="V703" s="32">
        <f ca="1">IF(Table13[[#This Row],[Hạn thanh toán]]="","",IF((U703-NOW())&lt;0,0,(U703-NOW())))</f>
        <v>0</v>
      </c>
      <c r="W703" s="32"/>
      <c r="X703" s="32" t="str">
        <f t="shared" ca="1" si="80"/>
        <v/>
      </c>
      <c r="Y703" s="2" t="str">
        <f t="shared" si="81"/>
        <v>Đã thanh toán</v>
      </c>
      <c r="Z703" s="42">
        <f t="shared" si="77"/>
        <v>46107</v>
      </c>
      <c r="AA703" s="42">
        <f t="shared" si="78"/>
        <v>46122</v>
      </c>
      <c r="AD703" s="2" t="str">
        <f>VLOOKUP($A703,MA_KH!$A:$Q,MA_KH!O$1,0)</f>
        <v>MEGA</v>
      </c>
      <c r="AE703" s="2" t="str">
        <f>VLOOKUP($A703,MA_KH!$A:$Q,MA_KH!P$1,0)</f>
        <v>CÔNG TY TNHH MM MEGA MARKET (VIỆT NAM)</v>
      </c>
      <c r="AG703" s="122" t="str">
        <f>Table13[[#This Row],[Số hóa đơn]]&amp;Table13[[#This Row],[Tổng giá trị]]</f>
        <v>00000112794880</v>
      </c>
    </row>
    <row r="704" spans="1:33" ht="25.5" customHeight="1">
      <c r="A704" s="54" t="s">
        <v>16294</v>
      </c>
      <c r="B704" s="54" t="s">
        <v>259</v>
      </c>
      <c r="C704" s="55">
        <v>46108</v>
      </c>
      <c r="D704" s="54" t="s">
        <v>17728</v>
      </c>
      <c r="E704" s="55">
        <f>IFERROR(VLOOKUP(AG704,Sheet3!B:F,5,0),Table1[[#This Row],[Ngày hạch toán]])</f>
        <v>46108</v>
      </c>
      <c r="F704" s="54" t="s">
        <v>18787</v>
      </c>
      <c r="G704" s="54" t="s">
        <v>17729</v>
      </c>
      <c r="H704" s="56">
        <v>1528000</v>
      </c>
      <c r="I704" s="63">
        <v>0</v>
      </c>
      <c r="J704" s="56">
        <v>122240</v>
      </c>
      <c r="K704" s="65">
        <v>1650240</v>
      </c>
      <c r="L704" s="64" t="s">
        <v>17236</v>
      </c>
      <c r="M704" s="6">
        <f>IFERROR(VLOOKUP(Table13[[#This Row],[Số hóa đơn]],'Chi tiết tt Mega gửi'!K:L,2,0),"")</f>
        <v>46153</v>
      </c>
      <c r="O704" s="32">
        <f>IF(Table13[[#This Row],[Phân loại]]="Tồn đầu kỳ",Table13[[#This Row],[Tổng giá trị]],0)</f>
        <v>0</v>
      </c>
      <c r="P704" s="7">
        <f>IF(Table13[[#This Row],[Số còn phải thu ĐK]]&lt;&gt;0,0,IF(Table13[[#This Row],[Phân loại]]="Bán hàng",Table13[[#This Row],[Tổng giá trị]],-Table13[[#This Row],[Tổng giá trị]]))</f>
        <v>1650240</v>
      </c>
      <c r="Q704" s="32">
        <f t="shared" si="79"/>
        <v>1650240</v>
      </c>
      <c r="R704" s="7">
        <f>Table13[[#This Row],[Số còn phải thu ĐK]]+Table13[[#This Row],[Giá Trị HD sau CK]]-Table13[[#This Row],[Số tiền đã thu]]</f>
        <v>0</v>
      </c>
      <c r="S704" s="6">
        <f>IF(Table13[[#This Row],[Ngày hóa đơn]]&lt;&gt;"",Table13[[#This Row],[Ngày hóa đơn]],IF(Table13[[#This Row],[Ngày hạch toán]]&lt;&gt;"",Table13[[#This Row],[Ngày hạch toán]],""))</f>
        <v>46108</v>
      </c>
      <c r="T704" s="7"/>
      <c r="U704" s="6">
        <f>IF(Table13[[#This Row],[Ngày tính CN]]="","",S704+T704)</f>
        <v>46108</v>
      </c>
      <c r="V704" s="32">
        <f ca="1">IF(Table13[[#This Row],[Hạn thanh toán]]="","",IF((U704-NOW())&lt;0,0,(U704-NOW())))</f>
        <v>0</v>
      </c>
      <c r="W704" s="32"/>
      <c r="X704" s="32" t="str">
        <f t="shared" ca="1" si="80"/>
        <v/>
      </c>
      <c r="Y704" s="2" t="str">
        <f t="shared" si="81"/>
        <v>Đã thanh toán</v>
      </c>
      <c r="Z704" s="42">
        <f t="shared" si="77"/>
        <v>46108</v>
      </c>
      <c r="AA704" s="42">
        <f t="shared" si="78"/>
        <v>46153</v>
      </c>
      <c r="AD704" s="2" t="str">
        <f>VLOOKUP($A704,MA_KH!$A:$Q,MA_KH!O$1,0)</f>
        <v>MEGA</v>
      </c>
      <c r="AE704" s="2" t="str">
        <f>VLOOKUP($A704,MA_KH!$A:$Q,MA_KH!P$1,0)</f>
        <v>CÔNG TY TNHH MM MEGA MARKET (VIỆT NAM)</v>
      </c>
      <c r="AG704" s="122" t="str">
        <f>Table13[[#This Row],[Số hóa đơn]]&amp;Table13[[#This Row],[Tổng giá trị]]</f>
        <v>000232711650240</v>
      </c>
    </row>
    <row r="705" spans="1:33" ht="25.5" hidden="1" customHeight="1">
      <c r="A705" s="54" t="s">
        <v>16299</v>
      </c>
      <c r="B705" s="54" t="s">
        <v>190</v>
      </c>
      <c r="C705" s="55">
        <v>46108</v>
      </c>
      <c r="D705" s="54" t="s">
        <v>17730</v>
      </c>
      <c r="E705" s="55">
        <v>46108</v>
      </c>
      <c r="F705" s="54" t="s">
        <v>19532</v>
      </c>
      <c r="G705" s="54" t="s">
        <v>17731</v>
      </c>
      <c r="H705" s="56">
        <v>4229520</v>
      </c>
      <c r="I705" s="63">
        <v>0</v>
      </c>
      <c r="J705" s="56">
        <v>338362</v>
      </c>
      <c r="K705" s="65">
        <v>4567882</v>
      </c>
      <c r="L705" s="64" t="s">
        <v>17238</v>
      </c>
      <c r="M705" s="6">
        <f>IFERROR(VLOOKUP(Table13[[#This Row],[Số hóa đơn]],'Chi tiết tt Mega gửi'!K:L,2,0),"")</f>
        <v>46122</v>
      </c>
      <c r="O705" s="32">
        <f>IF(Table13[[#This Row],[Phân loại]]="Tồn đầu kỳ",Table13[[#This Row],[Tổng giá trị]],0)</f>
        <v>0</v>
      </c>
      <c r="P705" s="7">
        <f>IF(Table13[[#This Row],[Số còn phải thu ĐK]]&lt;&gt;0,0,IF(Table13[[#This Row],[Phân loại]]="Bán hàng",Table13[[#This Row],[Tổng giá trị]],-Table13[[#This Row],[Tổng giá trị]]))</f>
        <v>-4567882</v>
      </c>
      <c r="Q705" s="32">
        <f t="shared" si="79"/>
        <v>-4567882</v>
      </c>
      <c r="R705" s="7">
        <f>Table13[[#This Row],[Số còn phải thu ĐK]]+Table13[[#This Row],[Giá Trị HD sau CK]]-Table13[[#This Row],[Số tiền đã thu]]</f>
        <v>0</v>
      </c>
      <c r="S705" s="6">
        <f>IF(Table13[[#This Row],[Ngày hóa đơn]]&lt;&gt;"",Table13[[#This Row],[Ngày hóa đơn]],IF(Table13[[#This Row],[Ngày hạch toán]]&lt;&gt;"",Table13[[#This Row],[Ngày hạch toán]],""))</f>
        <v>46108</v>
      </c>
      <c r="T705" s="7"/>
      <c r="U705" s="6">
        <f>IF(Table13[[#This Row],[Ngày tính CN]]="","",S705+T705)</f>
        <v>46108</v>
      </c>
      <c r="V705" s="32">
        <f ca="1">IF(Table13[[#This Row],[Hạn thanh toán]]="","",IF((U705-NOW())&lt;0,0,(U705-NOW())))</f>
        <v>0</v>
      </c>
      <c r="W705" s="32"/>
      <c r="X705" s="32" t="str">
        <f t="shared" ca="1" si="80"/>
        <v/>
      </c>
      <c r="Y705" s="2" t="str">
        <f t="shared" si="81"/>
        <v>Đã thanh toán</v>
      </c>
      <c r="Z705" s="42">
        <f t="shared" si="77"/>
        <v>46108</v>
      </c>
      <c r="AA705" s="42">
        <f t="shared" si="78"/>
        <v>46122</v>
      </c>
      <c r="AD705" s="2" t="str">
        <f>VLOOKUP($A705,MA_KH!$A:$Q,MA_KH!O$1,0)</f>
        <v>MEGA</v>
      </c>
      <c r="AE705" s="2" t="str">
        <f>VLOOKUP($A705,MA_KH!$A:$Q,MA_KH!P$1,0)</f>
        <v>CÔNG TY TNHH MM MEGA MARKET (VIỆT NAM)</v>
      </c>
      <c r="AG705" s="122" t="str">
        <f>Table13[[#This Row],[Số hóa đơn]]&amp;Table13[[#This Row],[Tổng giá trị]]</f>
        <v>000002714567882</v>
      </c>
    </row>
    <row r="706" spans="1:33" ht="25.5" customHeight="1">
      <c r="A706" s="54" t="s">
        <v>16292</v>
      </c>
      <c r="B706" s="54" t="s">
        <v>251</v>
      </c>
      <c r="C706" s="55">
        <v>46109</v>
      </c>
      <c r="D706" s="54" t="s">
        <v>17732</v>
      </c>
      <c r="E706" s="55">
        <f>IFERROR(VLOOKUP(AG706,Sheet3!B:F,5,0),Table1[[#This Row],[Ngày hạch toán]])</f>
        <v>46109</v>
      </c>
      <c r="F706" s="54" t="s">
        <v>18770</v>
      </c>
      <c r="G706" s="54" t="s">
        <v>17733</v>
      </c>
      <c r="H706" s="56">
        <v>1049500</v>
      </c>
      <c r="I706" s="63">
        <v>0</v>
      </c>
      <c r="J706" s="56">
        <v>83960</v>
      </c>
      <c r="K706" s="65">
        <v>1133460</v>
      </c>
      <c r="L706" s="64" t="s">
        <v>17236</v>
      </c>
      <c r="M706" s="6">
        <f>IFERROR(VLOOKUP(Table13[[#This Row],[Số hóa đơn]],'Chi tiết tt Mega gửi'!K:L,2,0),"")</f>
        <v>46153</v>
      </c>
      <c r="O706" s="32">
        <f>IF(Table13[[#This Row],[Phân loại]]="Tồn đầu kỳ",Table13[[#This Row],[Tổng giá trị]],0)</f>
        <v>0</v>
      </c>
      <c r="P706" s="7">
        <f>IF(Table13[[#This Row],[Số còn phải thu ĐK]]&lt;&gt;0,0,IF(Table13[[#This Row],[Phân loại]]="Bán hàng",Table13[[#This Row],[Tổng giá trị]],-Table13[[#This Row],[Tổng giá trị]]))</f>
        <v>1133460</v>
      </c>
      <c r="Q706" s="32">
        <f t="shared" si="79"/>
        <v>1133460</v>
      </c>
      <c r="R706" s="7">
        <f>Table13[[#This Row],[Số còn phải thu ĐK]]+Table13[[#This Row],[Giá Trị HD sau CK]]-Table13[[#This Row],[Số tiền đã thu]]</f>
        <v>0</v>
      </c>
      <c r="S706" s="6">
        <f>IF(Table13[[#This Row],[Ngày hóa đơn]]&lt;&gt;"",Table13[[#This Row],[Ngày hóa đơn]],IF(Table13[[#This Row],[Ngày hạch toán]]&lt;&gt;"",Table13[[#This Row],[Ngày hạch toán]],""))</f>
        <v>46109</v>
      </c>
      <c r="T706" s="7"/>
      <c r="U706" s="6">
        <f>IF(Table13[[#This Row],[Ngày tính CN]]="","",S706+T706)</f>
        <v>46109</v>
      </c>
      <c r="V706" s="32">
        <f ca="1">IF(Table13[[#This Row],[Hạn thanh toán]]="","",IF((U706-NOW())&lt;0,0,(U706-NOW())))</f>
        <v>0</v>
      </c>
      <c r="W706" s="32"/>
      <c r="X706" s="32" t="str">
        <f t="shared" ca="1" si="80"/>
        <v/>
      </c>
      <c r="Y706" s="2" t="str">
        <f t="shared" si="81"/>
        <v>Đã thanh toán</v>
      </c>
      <c r="Z706" s="42">
        <f t="shared" si="77"/>
        <v>46109</v>
      </c>
      <c r="AA706" s="42">
        <f t="shared" si="78"/>
        <v>46153</v>
      </c>
      <c r="AD706" s="2" t="str">
        <f>VLOOKUP($A706,MA_KH!$A:$Q,MA_KH!O$1,0)</f>
        <v>MEGA</v>
      </c>
      <c r="AE706" s="2" t="str">
        <f>VLOOKUP($A706,MA_KH!$A:$Q,MA_KH!P$1,0)</f>
        <v>CÔNG TY TNHH MM MEGA MARKET (VIỆT NAM)</v>
      </c>
      <c r="AG706" s="122" t="str">
        <f>Table13[[#This Row],[Số hóa đơn]]&amp;Table13[[#This Row],[Tổng giá trị]]</f>
        <v>000232721133460</v>
      </c>
    </row>
    <row r="707" spans="1:33" ht="25.5" customHeight="1">
      <c r="A707" s="54" t="s">
        <v>16292</v>
      </c>
      <c r="B707" s="54" t="s">
        <v>251</v>
      </c>
      <c r="C707" s="55">
        <v>46109</v>
      </c>
      <c r="D707" s="54" t="s">
        <v>17734</v>
      </c>
      <c r="E707" s="55">
        <f>IFERROR(VLOOKUP(AG707,Sheet3!B:F,5,0),Table1[[#This Row],[Ngày hạch toán]])</f>
        <v>46109</v>
      </c>
      <c r="F707" s="54" t="s">
        <v>18775</v>
      </c>
      <c r="G707" s="54" t="s">
        <v>17735</v>
      </c>
      <c r="H707" s="56">
        <v>828000</v>
      </c>
      <c r="I707" s="63">
        <v>0</v>
      </c>
      <c r="J707" s="56">
        <v>66240</v>
      </c>
      <c r="K707" s="65">
        <v>894240</v>
      </c>
      <c r="L707" s="64" t="s">
        <v>17236</v>
      </c>
      <c r="M707" s="6">
        <f>IFERROR(VLOOKUP(Table13[[#This Row],[Số hóa đơn]],'Chi tiết tt Mega gửi'!K:L,2,0),"")</f>
        <v>46153</v>
      </c>
      <c r="O707" s="32">
        <f>IF(Table13[[#This Row],[Phân loại]]="Tồn đầu kỳ",Table13[[#This Row],[Tổng giá trị]],0)</f>
        <v>0</v>
      </c>
      <c r="P707" s="7">
        <f>IF(Table13[[#This Row],[Số còn phải thu ĐK]]&lt;&gt;0,0,IF(Table13[[#This Row],[Phân loại]]="Bán hàng",Table13[[#This Row],[Tổng giá trị]],-Table13[[#This Row],[Tổng giá trị]]))</f>
        <v>894240</v>
      </c>
      <c r="Q707" s="32">
        <f t="shared" si="79"/>
        <v>894240</v>
      </c>
      <c r="R707" s="7">
        <f>Table13[[#This Row],[Số còn phải thu ĐK]]+Table13[[#This Row],[Giá Trị HD sau CK]]-Table13[[#This Row],[Số tiền đã thu]]</f>
        <v>0</v>
      </c>
      <c r="S707" s="6">
        <f>IF(Table13[[#This Row],[Ngày hóa đơn]]&lt;&gt;"",Table13[[#This Row],[Ngày hóa đơn]],IF(Table13[[#This Row],[Ngày hạch toán]]&lt;&gt;"",Table13[[#This Row],[Ngày hạch toán]],""))</f>
        <v>46109</v>
      </c>
      <c r="T707" s="7"/>
      <c r="U707" s="6">
        <f>IF(Table13[[#This Row],[Ngày tính CN]]="","",S707+T707)</f>
        <v>46109</v>
      </c>
      <c r="V707" s="32">
        <f ca="1">IF(Table13[[#This Row],[Hạn thanh toán]]="","",IF((U707-NOW())&lt;0,0,(U707-NOW())))</f>
        <v>0</v>
      </c>
      <c r="W707" s="32"/>
      <c r="X707" s="32" t="str">
        <f t="shared" ca="1" si="80"/>
        <v/>
      </c>
      <c r="Y707" s="2" t="str">
        <f t="shared" si="81"/>
        <v>Đã thanh toán</v>
      </c>
      <c r="Z707" s="42">
        <f t="shared" si="77"/>
        <v>46109</v>
      </c>
      <c r="AA707" s="42">
        <f t="shared" si="78"/>
        <v>46153</v>
      </c>
      <c r="AD707" s="2" t="str">
        <f>VLOOKUP($A707,MA_KH!$A:$Q,MA_KH!O$1,0)</f>
        <v>MEGA</v>
      </c>
      <c r="AE707" s="2" t="str">
        <f>VLOOKUP($A707,MA_KH!$A:$Q,MA_KH!P$1,0)</f>
        <v>CÔNG TY TNHH MM MEGA MARKET (VIỆT NAM)</v>
      </c>
      <c r="AG707" s="122" t="str">
        <f>Table13[[#This Row],[Số hóa đơn]]&amp;Table13[[#This Row],[Tổng giá trị]]</f>
        <v>00023273894240</v>
      </c>
    </row>
    <row r="708" spans="1:33" ht="25.5" customHeight="1">
      <c r="A708" s="54" t="s">
        <v>16292</v>
      </c>
      <c r="B708" s="54" t="s">
        <v>251</v>
      </c>
      <c r="C708" s="55">
        <v>46109</v>
      </c>
      <c r="D708" s="54" t="s">
        <v>17736</v>
      </c>
      <c r="E708" s="55">
        <f>IFERROR(VLOOKUP(AG708,Sheet3!B:F,5,0),Table1[[#This Row],[Ngày hạch toán]])</f>
        <v>46109</v>
      </c>
      <c r="F708" s="54" t="s">
        <v>18778</v>
      </c>
      <c r="G708" s="54" t="s">
        <v>17737</v>
      </c>
      <c r="H708" s="56">
        <v>2143180</v>
      </c>
      <c r="I708" s="63">
        <v>0</v>
      </c>
      <c r="J708" s="56">
        <v>171454</v>
      </c>
      <c r="K708" s="65">
        <v>2314634</v>
      </c>
      <c r="L708" s="64" t="s">
        <v>17236</v>
      </c>
      <c r="M708" s="6">
        <f>IFERROR(VLOOKUP(Table13[[#This Row],[Số hóa đơn]],'Chi tiết tt Mega gửi'!K:L,2,0),"")</f>
        <v>46153</v>
      </c>
      <c r="O708" s="32">
        <f>IF(Table13[[#This Row],[Phân loại]]="Tồn đầu kỳ",Table13[[#This Row],[Tổng giá trị]],0)</f>
        <v>0</v>
      </c>
      <c r="P708" s="7">
        <f>IF(Table13[[#This Row],[Số còn phải thu ĐK]]&lt;&gt;0,0,IF(Table13[[#This Row],[Phân loại]]="Bán hàng",Table13[[#This Row],[Tổng giá trị]],-Table13[[#This Row],[Tổng giá trị]]))</f>
        <v>2314634</v>
      </c>
      <c r="Q708" s="32">
        <f t="shared" si="79"/>
        <v>2314634</v>
      </c>
      <c r="R708" s="7">
        <f>Table13[[#This Row],[Số còn phải thu ĐK]]+Table13[[#This Row],[Giá Trị HD sau CK]]-Table13[[#This Row],[Số tiền đã thu]]</f>
        <v>0</v>
      </c>
      <c r="S708" s="6">
        <f>IF(Table13[[#This Row],[Ngày hóa đơn]]&lt;&gt;"",Table13[[#This Row],[Ngày hóa đơn]],IF(Table13[[#This Row],[Ngày hạch toán]]&lt;&gt;"",Table13[[#This Row],[Ngày hạch toán]],""))</f>
        <v>46109</v>
      </c>
      <c r="T708" s="7"/>
      <c r="U708" s="6">
        <f>IF(Table13[[#This Row],[Ngày tính CN]]="","",S708+T708)</f>
        <v>46109</v>
      </c>
      <c r="V708" s="32">
        <f ca="1">IF(Table13[[#This Row],[Hạn thanh toán]]="","",IF((U708-NOW())&lt;0,0,(U708-NOW())))</f>
        <v>0</v>
      </c>
      <c r="W708" s="32"/>
      <c r="X708" s="32" t="str">
        <f t="shared" ca="1" si="80"/>
        <v/>
      </c>
      <c r="Y708" s="2" t="str">
        <f t="shared" si="81"/>
        <v>Đã thanh toán</v>
      </c>
      <c r="Z708" s="42">
        <f t="shared" ref="Z708:Z771" si="82">IF(S708="","",S708)</f>
        <v>46109</v>
      </c>
      <c r="AA708" s="42">
        <f t="shared" ref="AA708:AA771" si="83">IF(M708="","",M708)</f>
        <v>46153</v>
      </c>
      <c r="AD708" s="2" t="str">
        <f>VLOOKUP($A708,MA_KH!$A:$Q,MA_KH!O$1,0)</f>
        <v>MEGA</v>
      </c>
      <c r="AE708" s="2" t="str">
        <f>VLOOKUP($A708,MA_KH!$A:$Q,MA_KH!P$1,0)</f>
        <v>CÔNG TY TNHH MM MEGA MARKET (VIỆT NAM)</v>
      </c>
      <c r="AG708" s="122" t="str">
        <f>Table13[[#This Row],[Số hóa đơn]]&amp;Table13[[#This Row],[Tổng giá trị]]</f>
        <v>000232742314634</v>
      </c>
    </row>
    <row r="709" spans="1:33" ht="25.5" customHeight="1">
      <c r="A709" s="54" t="s">
        <v>16299</v>
      </c>
      <c r="B709" s="54" t="s">
        <v>190</v>
      </c>
      <c r="C709" s="55">
        <v>46109</v>
      </c>
      <c r="D709" s="54" t="s">
        <v>17738</v>
      </c>
      <c r="E709" s="55">
        <f>IFERROR(VLOOKUP(AG709,Sheet3!B:F,5,0),Table1[[#This Row],[Ngày hạch toán]])</f>
        <v>46109</v>
      </c>
      <c r="F709" s="54" t="s">
        <v>18679</v>
      </c>
      <c r="G709" s="54" t="s">
        <v>17739</v>
      </c>
      <c r="H709" s="56">
        <v>982130</v>
      </c>
      <c r="I709" s="63">
        <v>0</v>
      </c>
      <c r="J709" s="56">
        <v>78570</v>
      </c>
      <c r="K709" s="65">
        <v>1060700</v>
      </c>
      <c r="L709" s="64" t="s">
        <v>17236</v>
      </c>
      <c r="M709" s="6">
        <f>IFERROR(VLOOKUP(Table13[[#This Row],[Số hóa đơn]],'Chi tiết tt Mega gửi'!K:L,2,0),"")</f>
        <v>46153</v>
      </c>
      <c r="O709" s="32">
        <f>IF(Table13[[#This Row],[Phân loại]]="Tồn đầu kỳ",Table13[[#This Row],[Tổng giá trị]],0)</f>
        <v>0</v>
      </c>
      <c r="P709" s="7">
        <f>IF(Table13[[#This Row],[Số còn phải thu ĐK]]&lt;&gt;0,0,IF(Table13[[#This Row],[Phân loại]]="Bán hàng",Table13[[#This Row],[Tổng giá trị]],-Table13[[#This Row],[Tổng giá trị]]))</f>
        <v>1060700</v>
      </c>
      <c r="Q709" s="32">
        <f t="shared" si="79"/>
        <v>1060700</v>
      </c>
      <c r="R709" s="7">
        <f>Table13[[#This Row],[Số còn phải thu ĐK]]+Table13[[#This Row],[Giá Trị HD sau CK]]-Table13[[#This Row],[Số tiền đã thu]]</f>
        <v>0</v>
      </c>
      <c r="S709" s="6">
        <f>IF(Table13[[#This Row],[Ngày hóa đơn]]&lt;&gt;"",Table13[[#This Row],[Ngày hóa đơn]],IF(Table13[[#This Row],[Ngày hạch toán]]&lt;&gt;"",Table13[[#This Row],[Ngày hạch toán]],""))</f>
        <v>46109</v>
      </c>
      <c r="T709" s="7"/>
      <c r="U709" s="6">
        <f>IF(Table13[[#This Row],[Ngày tính CN]]="","",S709+T709)</f>
        <v>46109</v>
      </c>
      <c r="V709" s="32">
        <f ca="1">IF(Table13[[#This Row],[Hạn thanh toán]]="","",IF((U709-NOW())&lt;0,0,(U709-NOW())))</f>
        <v>0</v>
      </c>
      <c r="W709" s="32"/>
      <c r="X709" s="32" t="str">
        <f t="shared" ca="1" si="80"/>
        <v/>
      </c>
      <c r="Y709" s="2" t="str">
        <f t="shared" si="81"/>
        <v>Đã thanh toán</v>
      </c>
      <c r="Z709" s="42">
        <f t="shared" si="82"/>
        <v>46109</v>
      </c>
      <c r="AA709" s="42">
        <f t="shared" si="83"/>
        <v>46153</v>
      </c>
      <c r="AD709" s="2" t="str">
        <f>VLOOKUP($A709,MA_KH!$A:$Q,MA_KH!O$1,0)</f>
        <v>MEGA</v>
      </c>
      <c r="AE709" s="2" t="str">
        <f>VLOOKUP($A709,MA_KH!$A:$Q,MA_KH!P$1,0)</f>
        <v>CÔNG TY TNHH MM MEGA MARKET (VIỆT NAM)</v>
      </c>
      <c r="AG709" s="122" t="str">
        <f>Table13[[#This Row],[Số hóa đơn]]&amp;Table13[[#This Row],[Tổng giá trị]]</f>
        <v>000232761060700</v>
      </c>
    </row>
    <row r="710" spans="1:33" ht="25.5" customHeight="1">
      <c r="A710" s="54" t="s">
        <v>16293</v>
      </c>
      <c r="B710" s="54" t="s">
        <v>386</v>
      </c>
      <c r="C710" s="55">
        <v>46111</v>
      </c>
      <c r="D710" s="54" t="s">
        <v>17740</v>
      </c>
      <c r="E710" s="55">
        <f>IFERROR(VLOOKUP(AG710,Sheet3!B:F,5,0),Table1[[#This Row],[Ngày hạch toán]])</f>
        <v>46111</v>
      </c>
      <c r="F710" s="54" t="s">
        <v>18808</v>
      </c>
      <c r="G710" s="54" t="s">
        <v>17741</v>
      </c>
      <c r="H710" s="56">
        <v>2893620</v>
      </c>
      <c r="I710" s="63">
        <v>0</v>
      </c>
      <c r="J710" s="56">
        <v>231490</v>
      </c>
      <c r="K710" s="65">
        <v>3125110</v>
      </c>
      <c r="L710" s="64" t="s">
        <v>17236</v>
      </c>
      <c r="M710" s="6">
        <f>IFERROR(VLOOKUP(Table13[[#This Row],[Số hóa đơn]],'Chi tiết tt Mega gửi'!K:L,2,0),"")</f>
        <v>46153</v>
      </c>
      <c r="O710" s="32">
        <f>IF(Table13[[#This Row],[Phân loại]]="Tồn đầu kỳ",Table13[[#This Row],[Tổng giá trị]],0)</f>
        <v>0</v>
      </c>
      <c r="P710" s="7">
        <f>IF(Table13[[#This Row],[Số còn phải thu ĐK]]&lt;&gt;0,0,IF(Table13[[#This Row],[Phân loại]]="Bán hàng",Table13[[#This Row],[Tổng giá trị]],-Table13[[#This Row],[Tổng giá trị]]))</f>
        <v>3125110</v>
      </c>
      <c r="Q710" s="32">
        <f t="shared" si="79"/>
        <v>3125110</v>
      </c>
      <c r="R710" s="7">
        <f>Table13[[#This Row],[Số còn phải thu ĐK]]+Table13[[#This Row],[Giá Trị HD sau CK]]-Table13[[#This Row],[Số tiền đã thu]]</f>
        <v>0</v>
      </c>
      <c r="S710" s="6">
        <f>IF(Table13[[#This Row],[Ngày hóa đơn]]&lt;&gt;"",Table13[[#This Row],[Ngày hóa đơn]],IF(Table13[[#This Row],[Ngày hạch toán]]&lt;&gt;"",Table13[[#This Row],[Ngày hạch toán]],""))</f>
        <v>46111</v>
      </c>
      <c r="T710" s="7"/>
      <c r="U710" s="6">
        <f>IF(Table13[[#This Row],[Ngày tính CN]]="","",S710+T710)</f>
        <v>46111</v>
      </c>
      <c r="V710" s="32">
        <f ca="1">IF(Table13[[#This Row],[Hạn thanh toán]]="","",IF((U710-NOW())&lt;0,0,(U710-NOW())))</f>
        <v>0</v>
      </c>
      <c r="W710" s="32"/>
      <c r="X710" s="32" t="str">
        <f t="shared" ca="1" si="80"/>
        <v/>
      </c>
      <c r="Y710" s="2" t="str">
        <f t="shared" si="81"/>
        <v>Đã thanh toán</v>
      </c>
      <c r="Z710" s="42">
        <f t="shared" si="82"/>
        <v>46111</v>
      </c>
      <c r="AA710" s="42">
        <f t="shared" si="83"/>
        <v>46153</v>
      </c>
      <c r="AD710" s="2" t="str">
        <f>VLOOKUP($A710,MA_KH!$A:$Q,MA_KH!O$1,0)</f>
        <v>MEGA</v>
      </c>
      <c r="AE710" s="2" t="str">
        <f>VLOOKUP($A710,MA_KH!$A:$Q,MA_KH!P$1,0)</f>
        <v>CÔNG TY TNHH MM MEGA MARKET (VIỆT NAM)</v>
      </c>
      <c r="AG710" s="122" t="str">
        <f>Table13[[#This Row],[Số hóa đơn]]&amp;Table13[[#This Row],[Tổng giá trị]]</f>
        <v>000232773125110</v>
      </c>
    </row>
    <row r="711" spans="1:33" ht="25.5" customHeight="1">
      <c r="A711" s="54" t="s">
        <v>16291</v>
      </c>
      <c r="B711" s="54" t="s">
        <v>200</v>
      </c>
      <c r="C711" s="55">
        <v>46111</v>
      </c>
      <c r="D711" s="54" t="s">
        <v>17742</v>
      </c>
      <c r="E711" s="55">
        <f>IFERROR(VLOOKUP(AG711,Sheet3!B:F,5,0),Table1[[#This Row],[Ngày hạch toán]])</f>
        <v>46111</v>
      </c>
      <c r="F711" s="54" t="s">
        <v>18764</v>
      </c>
      <c r="G711" s="54" t="s">
        <v>17743</v>
      </c>
      <c r="H711" s="56">
        <v>982130</v>
      </c>
      <c r="I711" s="63">
        <v>0</v>
      </c>
      <c r="J711" s="56">
        <v>78570</v>
      </c>
      <c r="K711" s="65">
        <v>1060700</v>
      </c>
      <c r="L711" s="64" t="s">
        <v>17236</v>
      </c>
      <c r="M711" s="6">
        <f>IFERROR(VLOOKUP(Table13[[#This Row],[Số hóa đơn]],'Chi tiết tt Mega gửi'!K:L,2,0),"")</f>
        <v>46153</v>
      </c>
      <c r="O711" s="32">
        <f>IF(Table13[[#This Row],[Phân loại]]="Tồn đầu kỳ",Table13[[#This Row],[Tổng giá trị]],0)</f>
        <v>0</v>
      </c>
      <c r="P711" s="7">
        <f>IF(Table13[[#This Row],[Số còn phải thu ĐK]]&lt;&gt;0,0,IF(Table13[[#This Row],[Phân loại]]="Bán hàng",Table13[[#This Row],[Tổng giá trị]],-Table13[[#This Row],[Tổng giá trị]]))</f>
        <v>1060700</v>
      </c>
      <c r="Q711" s="32">
        <f t="shared" si="79"/>
        <v>1060700</v>
      </c>
      <c r="R711" s="7">
        <f>Table13[[#This Row],[Số còn phải thu ĐK]]+Table13[[#This Row],[Giá Trị HD sau CK]]-Table13[[#This Row],[Số tiền đã thu]]</f>
        <v>0</v>
      </c>
      <c r="S711" s="6">
        <f>IF(Table13[[#This Row],[Ngày hóa đơn]]&lt;&gt;"",Table13[[#This Row],[Ngày hóa đơn]],IF(Table13[[#This Row],[Ngày hạch toán]]&lt;&gt;"",Table13[[#This Row],[Ngày hạch toán]],""))</f>
        <v>46111</v>
      </c>
      <c r="T711" s="7"/>
      <c r="U711" s="6">
        <f>IF(Table13[[#This Row],[Ngày tính CN]]="","",S711+T711)</f>
        <v>46111</v>
      </c>
      <c r="V711" s="32">
        <f ca="1">IF(Table13[[#This Row],[Hạn thanh toán]]="","",IF((U711-NOW())&lt;0,0,(U711-NOW())))</f>
        <v>0</v>
      </c>
      <c r="W711" s="32"/>
      <c r="X711" s="32" t="str">
        <f t="shared" ca="1" si="80"/>
        <v/>
      </c>
      <c r="Y711" s="2" t="str">
        <f t="shared" si="81"/>
        <v>Đã thanh toán</v>
      </c>
      <c r="Z711" s="42">
        <f t="shared" si="82"/>
        <v>46111</v>
      </c>
      <c r="AA711" s="42">
        <f t="shared" si="83"/>
        <v>46153</v>
      </c>
      <c r="AD711" s="2" t="str">
        <f>VLOOKUP($A711,MA_KH!$A:$Q,MA_KH!O$1,0)</f>
        <v>MEGA</v>
      </c>
      <c r="AE711" s="2" t="str">
        <f>VLOOKUP($A711,MA_KH!$A:$Q,MA_KH!P$1,0)</f>
        <v>CÔNG TY TNHH MM MEGA MARKET (VIỆT NAM)</v>
      </c>
      <c r="AG711" s="122" t="str">
        <f>Table13[[#This Row],[Số hóa đơn]]&amp;Table13[[#This Row],[Tổng giá trị]]</f>
        <v>000232781060700</v>
      </c>
    </row>
    <row r="712" spans="1:33" ht="25.5" customHeight="1">
      <c r="A712" s="54" t="s">
        <v>16291</v>
      </c>
      <c r="B712" s="54" t="s">
        <v>200</v>
      </c>
      <c r="C712" s="55">
        <v>46111</v>
      </c>
      <c r="D712" s="54" t="s">
        <v>17744</v>
      </c>
      <c r="E712" s="55">
        <f>IFERROR(VLOOKUP(AG712,Sheet3!B:F,5,0),Table1[[#This Row],[Ngày hạch toán]])</f>
        <v>46111</v>
      </c>
      <c r="F712" s="54" t="s">
        <v>18767</v>
      </c>
      <c r="G712" s="54" t="s">
        <v>17745</v>
      </c>
      <c r="H712" s="56">
        <v>1970450</v>
      </c>
      <c r="I712" s="63">
        <v>0</v>
      </c>
      <c r="J712" s="56">
        <v>157636</v>
      </c>
      <c r="K712" s="65">
        <v>2128086</v>
      </c>
      <c r="L712" s="64" t="s">
        <v>17236</v>
      </c>
      <c r="M712" s="6">
        <f>IFERROR(VLOOKUP(Table13[[#This Row],[Số hóa đơn]],'Chi tiết tt Mega gửi'!K:L,2,0),"")</f>
        <v>46153</v>
      </c>
      <c r="O712" s="32">
        <f>IF(Table13[[#This Row],[Phân loại]]="Tồn đầu kỳ",Table13[[#This Row],[Tổng giá trị]],0)</f>
        <v>0</v>
      </c>
      <c r="P712" s="7">
        <f>IF(Table13[[#This Row],[Số còn phải thu ĐK]]&lt;&gt;0,0,IF(Table13[[#This Row],[Phân loại]]="Bán hàng",Table13[[#This Row],[Tổng giá trị]],-Table13[[#This Row],[Tổng giá trị]]))</f>
        <v>2128086</v>
      </c>
      <c r="Q712" s="32">
        <f t="shared" si="79"/>
        <v>2128086</v>
      </c>
      <c r="R712" s="7">
        <f>Table13[[#This Row],[Số còn phải thu ĐK]]+Table13[[#This Row],[Giá Trị HD sau CK]]-Table13[[#This Row],[Số tiền đã thu]]</f>
        <v>0</v>
      </c>
      <c r="S712" s="6">
        <f>IF(Table13[[#This Row],[Ngày hóa đơn]]&lt;&gt;"",Table13[[#This Row],[Ngày hóa đơn]],IF(Table13[[#This Row],[Ngày hạch toán]]&lt;&gt;"",Table13[[#This Row],[Ngày hạch toán]],""))</f>
        <v>46111</v>
      </c>
      <c r="T712" s="7"/>
      <c r="U712" s="6">
        <f>IF(Table13[[#This Row],[Ngày tính CN]]="","",S712+T712)</f>
        <v>46111</v>
      </c>
      <c r="V712" s="32">
        <f ca="1">IF(Table13[[#This Row],[Hạn thanh toán]]="","",IF((U712-NOW())&lt;0,0,(U712-NOW())))</f>
        <v>0</v>
      </c>
      <c r="W712" s="32"/>
      <c r="X712" s="32" t="str">
        <f t="shared" ca="1" si="80"/>
        <v/>
      </c>
      <c r="Y712" s="2" t="str">
        <f t="shared" si="81"/>
        <v>Đã thanh toán</v>
      </c>
      <c r="Z712" s="42">
        <f t="shared" si="82"/>
        <v>46111</v>
      </c>
      <c r="AA712" s="42">
        <f t="shared" si="83"/>
        <v>46153</v>
      </c>
      <c r="AD712" s="2" t="str">
        <f>VLOOKUP($A712,MA_KH!$A:$Q,MA_KH!O$1,0)</f>
        <v>MEGA</v>
      </c>
      <c r="AE712" s="2" t="str">
        <f>VLOOKUP($A712,MA_KH!$A:$Q,MA_KH!P$1,0)</f>
        <v>CÔNG TY TNHH MM MEGA MARKET (VIỆT NAM)</v>
      </c>
      <c r="AG712" s="122" t="str">
        <f>Table13[[#This Row],[Số hóa đơn]]&amp;Table13[[#This Row],[Tổng giá trị]]</f>
        <v>000232792128086</v>
      </c>
    </row>
    <row r="713" spans="1:33" ht="25.5" customHeight="1">
      <c r="A713" s="54" t="s">
        <v>16307</v>
      </c>
      <c r="B713" s="54" t="s">
        <v>202</v>
      </c>
      <c r="C713" s="55">
        <v>46111</v>
      </c>
      <c r="D713" s="54" t="s">
        <v>17746</v>
      </c>
      <c r="E713" s="55">
        <f>IFERROR(VLOOKUP(AG713,Sheet3!B:F,5,0),Table1[[#This Row],[Ngày hạch toán]])</f>
        <v>46111</v>
      </c>
      <c r="F713" s="54" t="s">
        <v>18751</v>
      </c>
      <c r="G713" s="54" t="s">
        <v>17747</v>
      </c>
      <c r="H713" s="56">
        <v>2193620</v>
      </c>
      <c r="I713" s="63">
        <v>0</v>
      </c>
      <c r="J713" s="56">
        <v>175490</v>
      </c>
      <c r="K713" s="65">
        <v>2369110</v>
      </c>
      <c r="L713" s="64" t="s">
        <v>17236</v>
      </c>
      <c r="M713" s="6">
        <f>IFERROR(VLOOKUP(Table13[[#This Row],[Số hóa đơn]],'Chi tiết tt Mega gửi'!K:L,2,0),"")</f>
        <v>46153</v>
      </c>
      <c r="O713" s="32">
        <f>IF(Table13[[#This Row],[Phân loại]]="Tồn đầu kỳ",Table13[[#This Row],[Tổng giá trị]],0)</f>
        <v>0</v>
      </c>
      <c r="P713" s="7">
        <f>IF(Table13[[#This Row],[Số còn phải thu ĐK]]&lt;&gt;0,0,IF(Table13[[#This Row],[Phân loại]]="Bán hàng",Table13[[#This Row],[Tổng giá trị]],-Table13[[#This Row],[Tổng giá trị]]))</f>
        <v>2369110</v>
      </c>
      <c r="Q713" s="32">
        <f t="shared" si="79"/>
        <v>2369110</v>
      </c>
      <c r="R713" s="7">
        <f>Table13[[#This Row],[Số còn phải thu ĐK]]+Table13[[#This Row],[Giá Trị HD sau CK]]-Table13[[#This Row],[Số tiền đã thu]]</f>
        <v>0</v>
      </c>
      <c r="S713" s="6">
        <f>IF(Table13[[#This Row],[Ngày hóa đơn]]&lt;&gt;"",Table13[[#This Row],[Ngày hóa đơn]],IF(Table13[[#This Row],[Ngày hạch toán]]&lt;&gt;"",Table13[[#This Row],[Ngày hạch toán]],""))</f>
        <v>46111</v>
      </c>
      <c r="T713" s="7"/>
      <c r="U713" s="6">
        <f>IF(Table13[[#This Row],[Ngày tính CN]]="","",S713+T713)</f>
        <v>46111</v>
      </c>
      <c r="V713" s="32">
        <f ca="1">IF(Table13[[#This Row],[Hạn thanh toán]]="","",IF((U713-NOW())&lt;0,0,(U713-NOW())))</f>
        <v>0</v>
      </c>
      <c r="W713" s="32"/>
      <c r="X713" s="32" t="str">
        <f t="shared" ca="1" si="80"/>
        <v/>
      </c>
      <c r="Y713" s="2" t="str">
        <f t="shared" si="81"/>
        <v>Đã thanh toán</v>
      </c>
      <c r="Z713" s="42">
        <f t="shared" si="82"/>
        <v>46111</v>
      </c>
      <c r="AA713" s="42">
        <f t="shared" si="83"/>
        <v>46153</v>
      </c>
      <c r="AD713" s="2" t="str">
        <f>VLOOKUP($A713,MA_KH!$A:$Q,MA_KH!O$1,0)</f>
        <v>MEGA</v>
      </c>
      <c r="AE713" s="2" t="str">
        <f>VLOOKUP($A713,MA_KH!$A:$Q,MA_KH!P$1,0)</f>
        <v>CÔNG TY TNHH MM MEGA MARKET (VIỆT NAM)</v>
      </c>
      <c r="AG713" s="122" t="str">
        <f>Table13[[#This Row],[Số hóa đơn]]&amp;Table13[[#This Row],[Tổng giá trị]]</f>
        <v>000232802369110</v>
      </c>
    </row>
    <row r="714" spans="1:33" ht="25.5" customHeight="1">
      <c r="A714" s="54" t="s">
        <v>16307</v>
      </c>
      <c r="B714" s="54" t="s">
        <v>202</v>
      </c>
      <c r="C714" s="55">
        <v>46111</v>
      </c>
      <c r="D714" s="54" t="s">
        <v>17748</v>
      </c>
      <c r="E714" s="55">
        <f>IFERROR(VLOOKUP(AG714,Sheet3!B:F,5,0),Table1[[#This Row],[Ngày hạch toán]])</f>
        <v>46111</v>
      </c>
      <c r="F714" s="54" t="s">
        <v>18748</v>
      </c>
      <c r="G714" s="54" t="s">
        <v>17749</v>
      </c>
      <c r="H714" s="56">
        <v>2052340</v>
      </c>
      <c r="I714" s="63">
        <v>0</v>
      </c>
      <c r="J714" s="56">
        <v>164187</v>
      </c>
      <c r="K714" s="65">
        <v>2216527</v>
      </c>
      <c r="L714" s="64" t="s">
        <v>17236</v>
      </c>
      <c r="M714" s="6">
        <f>IFERROR(VLOOKUP(Table13[[#This Row],[Số hóa đơn]],'Chi tiết tt Mega gửi'!K:L,2,0),"")</f>
        <v>46153</v>
      </c>
      <c r="O714" s="32">
        <f>IF(Table13[[#This Row],[Phân loại]]="Tồn đầu kỳ",Table13[[#This Row],[Tổng giá trị]],0)</f>
        <v>0</v>
      </c>
      <c r="P714" s="7">
        <f>IF(Table13[[#This Row],[Số còn phải thu ĐK]]&lt;&gt;0,0,IF(Table13[[#This Row],[Phân loại]]="Bán hàng",Table13[[#This Row],[Tổng giá trị]],-Table13[[#This Row],[Tổng giá trị]]))</f>
        <v>2216527</v>
      </c>
      <c r="Q714" s="32">
        <f t="shared" si="79"/>
        <v>2216527</v>
      </c>
      <c r="R714" s="7">
        <f>Table13[[#This Row],[Số còn phải thu ĐK]]+Table13[[#This Row],[Giá Trị HD sau CK]]-Table13[[#This Row],[Số tiền đã thu]]</f>
        <v>0</v>
      </c>
      <c r="S714" s="6">
        <f>IF(Table13[[#This Row],[Ngày hóa đơn]]&lt;&gt;"",Table13[[#This Row],[Ngày hóa đơn]],IF(Table13[[#This Row],[Ngày hạch toán]]&lt;&gt;"",Table13[[#This Row],[Ngày hạch toán]],""))</f>
        <v>46111</v>
      </c>
      <c r="T714" s="7"/>
      <c r="U714" s="6">
        <f>IF(Table13[[#This Row],[Ngày tính CN]]="","",S714+T714)</f>
        <v>46111</v>
      </c>
      <c r="V714" s="32">
        <f ca="1">IF(Table13[[#This Row],[Hạn thanh toán]]="","",IF((U714-NOW())&lt;0,0,(U714-NOW())))</f>
        <v>0</v>
      </c>
      <c r="W714" s="32"/>
      <c r="X714" s="32" t="str">
        <f t="shared" ca="1" si="80"/>
        <v/>
      </c>
      <c r="Y714" s="2" t="str">
        <f t="shared" si="81"/>
        <v>Đã thanh toán</v>
      </c>
      <c r="Z714" s="42">
        <f t="shared" si="82"/>
        <v>46111</v>
      </c>
      <c r="AA714" s="42">
        <f t="shared" si="83"/>
        <v>46153</v>
      </c>
      <c r="AD714" s="2" t="str">
        <f>VLOOKUP($A714,MA_KH!$A:$Q,MA_KH!O$1,0)</f>
        <v>MEGA</v>
      </c>
      <c r="AE714" s="2" t="str">
        <f>VLOOKUP($A714,MA_KH!$A:$Q,MA_KH!P$1,0)</f>
        <v>CÔNG TY TNHH MM MEGA MARKET (VIỆT NAM)</v>
      </c>
      <c r="AG714" s="122" t="str">
        <f>Table13[[#This Row],[Số hóa đơn]]&amp;Table13[[#This Row],[Tổng giá trị]]</f>
        <v>000232812216527</v>
      </c>
    </row>
    <row r="715" spans="1:33" ht="25.5" customHeight="1">
      <c r="A715" s="54" t="s">
        <v>16299</v>
      </c>
      <c r="B715" s="54" t="s">
        <v>190</v>
      </c>
      <c r="C715" s="55">
        <v>46112</v>
      </c>
      <c r="D715" s="54" t="s">
        <v>17750</v>
      </c>
      <c r="E715" s="55">
        <f>IFERROR(VLOOKUP(AG715,Sheet3!B:F,5,0),Table1[[#This Row],[Ngày hạch toán]])</f>
        <v>46112</v>
      </c>
      <c r="F715" s="54" t="s">
        <v>18693</v>
      </c>
      <c r="G715" s="54" t="s">
        <v>17751</v>
      </c>
      <c r="H715" s="56">
        <v>4016600</v>
      </c>
      <c r="I715" s="63">
        <v>0</v>
      </c>
      <c r="J715" s="56">
        <v>321328</v>
      </c>
      <c r="K715" s="65">
        <v>4337928</v>
      </c>
      <c r="L715" s="64" t="s">
        <v>17236</v>
      </c>
      <c r="M715" s="6">
        <f>IFERROR(VLOOKUP(Table13[[#This Row],[Số hóa đơn]],'Chi tiết tt Mega gửi'!K:L,2,0),"")</f>
        <v>46153</v>
      </c>
      <c r="O715" s="32">
        <f>IF(Table13[[#This Row],[Phân loại]]="Tồn đầu kỳ",Table13[[#This Row],[Tổng giá trị]],0)</f>
        <v>0</v>
      </c>
      <c r="P715" s="7">
        <f>IF(Table13[[#This Row],[Số còn phải thu ĐK]]&lt;&gt;0,0,IF(Table13[[#This Row],[Phân loại]]="Bán hàng",Table13[[#This Row],[Tổng giá trị]],-Table13[[#This Row],[Tổng giá trị]]))</f>
        <v>4337928</v>
      </c>
      <c r="Q715" s="32">
        <f t="shared" si="79"/>
        <v>4337928</v>
      </c>
      <c r="R715" s="7">
        <f>Table13[[#This Row],[Số còn phải thu ĐK]]+Table13[[#This Row],[Giá Trị HD sau CK]]-Table13[[#This Row],[Số tiền đã thu]]</f>
        <v>0</v>
      </c>
      <c r="S715" s="6">
        <f>IF(Table13[[#This Row],[Ngày hóa đơn]]&lt;&gt;"",Table13[[#This Row],[Ngày hóa đơn]],IF(Table13[[#This Row],[Ngày hạch toán]]&lt;&gt;"",Table13[[#This Row],[Ngày hạch toán]],""))</f>
        <v>46112</v>
      </c>
      <c r="T715" s="7"/>
      <c r="U715" s="6">
        <f>IF(Table13[[#This Row],[Ngày tính CN]]="","",S715+T715)</f>
        <v>46112</v>
      </c>
      <c r="V715" s="32">
        <f ca="1">IF(Table13[[#This Row],[Hạn thanh toán]]="","",IF((U715-NOW())&lt;0,0,(U715-NOW())))</f>
        <v>0</v>
      </c>
      <c r="W715" s="32"/>
      <c r="X715" s="32" t="str">
        <f t="shared" ca="1" si="80"/>
        <v/>
      </c>
      <c r="Y715" s="2" t="str">
        <f t="shared" si="81"/>
        <v>Đã thanh toán</v>
      </c>
      <c r="Z715" s="42">
        <f t="shared" si="82"/>
        <v>46112</v>
      </c>
      <c r="AA715" s="42">
        <f t="shared" si="83"/>
        <v>46153</v>
      </c>
      <c r="AD715" s="2" t="str">
        <f>VLOOKUP($A715,MA_KH!$A:$Q,MA_KH!O$1,0)</f>
        <v>MEGA</v>
      </c>
      <c r="AE715" s="2" t="str">
        <f>VLOOKUP($A715,MA_KH!$A:$Q,MA_KH!P$1,0)</f>
        <v>CÔNG TY TNHH MM MEGA MARKET (VIỆT NAM)</v>
      </c>
      <c r="AG715" s="122" t="str">
        <f>Table13[[#This Row],[Số hóa đơn]]&amp;Table13[[#This Row],[Tổng giá trị]]</f>
        <v>000241784337928</v>
      </c>
    </row>
    <row r="716" spans="1:33" ht="25.5" customHeight="1">
      <c r="A716" s="58" t="s">
        <v>16299</v>
      </c>
      <c r="B716" s="58" t="s">
        <v>190</v>
      </c>
      <c r="C716" s="59">
        <v>46112</v>
      </c>
      <c r="D716" s="58" t="s">
        <v>17752</v>
      </c>
      <c r="E716" s="55">
        <f>IFERROR(VLOOKUP(AG716,Sheet3!B:F,5,0),Table1[[#This Row],[Ngày hạch toán]])</f>
        <v>46112</v>
      </c>
      <c r="F716" s="58" t="s">
        <v>18684</v>
      </c>
      <c r="G716" s="58" t="s">
        <v>17753</v>
      </c>
      <c r="H716" s="60">
        <v>3093820</v>
      </c>
      <c r="I716" s="63">
        <v>0</v>
      </c>
      <c r="J716" s="60">
        <v>247506</v>
      </c>
      <c r="K716" s="66">
        <v>3341326</v>
      </c>
      <c r="L716" s="64" t="s">
        <v>17236</v>
      </c>
      <c r="M716" s="6">
        <f>IFERROR(VLOOKUP(Table13[[#This Row],[Số hóa đơn]],'Chi tiết tt Mega gửi'!K:L,2,0),"")</f>
        <v>46153</v>
      </c>
      <c r="O716" s="32">
        <f>IF(Table13[[#This Row],[Phân loại]]="Tồn đầu kỳ",Table13[[#This Row],[Tổng giá trị]],0)</f>
        <v>0</v>
      </c>
      <c r="P716" s="7">
        <f>IF(Table13[[#This Row],[Số còn phải thu ĐK]]&lt;&gt;0,0,IF(Table13[[#This Row],[Phân loại]]="Bán hàng",Table13[[#This Row],[Tổng giá trị]],-Table13[[#This Row],[Tổng giá trị]]))</f>
        <v>3341326</v>
      </c>
      <c r="Q716" s="32">
        <f t="shared" si="79"/>
        <v>3341326</v>
      </c>
      <c r="R716" s="7">
        <f>Table13[[#This Row],[Số còn phải thu ĐK]]+Table13[[#This Row],[Giá Trị HD sau CK]]-Table13[[#This Row],[Số tiền đã thu]]</f>
        <v>0</v>
      </c>
      <c r="S716" s="6">
        <f>IF(Table13[[#This Row],[Ngày hóa đơn]]&lt;&gt;"",Table13[[#This Row],[Ngày hóa đơn]],IF(Table13[[#This Row],[Ngày hạch toán]]&lt;&gt;"",Table13[[#This Row],[Ngày hạch toán]],""))</f>
        <v>46112</v>
      </c>
      <c r="T716" s="7"/>
      <c r="U716" s="6">
        <f>IF(Table13[[#This Row],[Ngày tính CN]]="","",S716+T716)</f>
        <v>46112</v>
      </c>
      <c r="V716" s="32">
        <f ca="1">IF(Table13[[#This Row],[Hạn thanh toán]]="","",IF((U716-NOW())&lt;0,0,(U716-NOW())))</f>
        <v>0</v>
      </c>
      <c r="W716" s="32"/>
      <c r="X716" s="32" t="str">
        <f t="shared" ca="1" si="80"/>
        <v/>
      </c>
      <c r="Y716" s="2" t="str">
        <f t="shared" si="81"/>
        <v>Đã thanh toán</v>
      </c>
      <c r="Z716" s="42">
        <f t="shared" si="82"/>
        <v>46112</v>
      </c>
      <c r="AA716" s="42">
        <f t="shared" si="83"/>
        <v>46153</v>
      </c>
      <c r="AD716" s="2" t="str">
        <f>VLOOKUP($A716,MA_KH!$A:$Q,MA_KH!O$1,0)</f>
        <v>MEGA</v>
      </c>
      <c r="AE716" s="2" t="str">
        <f>VLOOKUP($A716,MA_KH!$A:$Q,MA_KH!P$1,0)</f>
        <v>CÔNG TY TNHH MM MEGA MARKET (VIỆT NAM)</v>
      </c>
      <c r="AG716" s="122" t="str">
        <f>Table13[[#This Row],[Số hóa đơn]]&amp;Table13[[#This Row],[Tổng giá trị]]</f>
        <v>000241793341326</v>
      </c>
    </row>
    <row r="717" spans="1:33" ht="25.5" customHeight="1">
      <c r="A717" s="54" t="s">
        <v>16294</v>
      </c>
      <c r="B717" s="54" t="s">
        <v>259</v>
      </c>
      <c r="C717" s="55">
        <v>46113</v>
      </c>
      <c r="D717" s="54" t="s">
        <v>17755</v>
      </c>
      <c r="E717" s="55">
        <f>IFERROR(VLOOKUP(AG717,Sheet3!B:F,5,0),Table1[[#This Row],[Ngày hạch toán]])</f>
        <v>46113</v>
      </c>
      <c r="F717" s="54" t="s">
        <v>17756</v>
      </c>
      <c r="G717" s="54" t="s">
        <v>17757</v>
      </c>
      <c r="H717" s="67">
        <v>2872385</v>
      </c>
      <c r="I717" s="63">
        <v>0</v>
      </c>
      <c r="J717" s="67">
        <v>229791</v>
      </c>
      <c r="K717" s="68">
        <v>3102176</v>
      </c>
      <c r="L717" s="64" t="s">
        <v>17236</v>
      </c>
      <c r="M717" s="6">
        <f>IFERROR(VLOOKUP(Table13[[#This Row],[Số hóa đơn]],'Chi tiết tt Mega gửi'!K:L,2,0),"")</f>
        <v>46153</v>
      </c>
      <c r="N717" s="72"/>
      <c r="O717" s="32">
        <f>IF(Table13[[#This Row],[Phân loại]]="Tồn đầu kỳ",Table13[[#This Row],[Tổng giá trị]],0)</f>
        <v>0</v>
      </c>
      <c r="P717" s="7">
        <f>IF(Table13[[#This Row],[Số còn phải thu ĐK]]&lt;&gt;0,0,IF(Table13[[#This Row],[Phân loại]]="Bán hàng",Table13[[#This Row],[Tổng giá trị]],-Table13[[#This Row],[Tổng giá trị]]))</f>
        <v>3102176</v>
      </c>
      <c r="Q717" s="32">
        <f t="shared" si="79"/>
        <v>3102176</v>
      </c>
      <c r="R717" s="7">
        <f>Table13[[#This Row],[Số còn phải thu ĐK]]+Table13[[#This Row],[Giá Trị HD sau CK]]-Table13[[#This Row],[Số tiền đã thu]]</f>
        <v>0</v>
      </c>
      <c r="S717" s="6">
        <f>IF(Table13[[#This Row],[Ngày hóa đơn]]&lt;&gt;"",Table13[[#This Row],[Ngày hóa đơn]],IF(Table13[[#This Row],[Ngày hạch toán]]&lt;&gt;"",Table13[[#This Row],[Ngày hạch toán]],""))</f>
        <v>46113</v>
      </c>
      <c r="T717" s="7"/>
      <c r="U717" s="6">
        <f>IF(Table13[[#This Row],[Ngày tính CN]]="","",S717+T717)</f>
        <v>46113</v>
      </c>
      <c r="V717" s="32">
        <f ca="1">IF(Table13[[#This Row],[Hạn thanh toán]]="","",IF((U717-NOW())&lt;0,0,(U717-NOW())))</f>
        <v>0</v>
      </c>
      <c r="W717" s="32"/>
      <c r="X717" s="32" t="str">
        <f t="shared" ca="1" si="80"/>
        <v/>
      </c>
      <c r="Y717" s="2" t="str">
        <f t="shared" si="81"/>
        <v>Đã thanh toán</v>
      </c>
      <c r="Z717" s="42">
        <f t="shared" si="82"/>
        <v>46113</v>
      </c>
      <c r="AA717" s="42">
        <f t="shared" si="83"/>
        <v>46153</v>
      </c>
      <c r="AD717" s="2" t="str">
        <f>VLOOKUP($A717,MA_KH!$A:$Q,MA_KH!O$1,0)</f>
        <v>MEGA</v>
      </c>
      <c r="AE717" s="2" t="str">
        <f>VLOOKUP($A717,MA_KH!$A:$Q,MA_KH!P$1,0)</f>
        <v>CÔNG TY TNHH MM MEGA MARKET (VIỆT NAM)</v>
      </c>
      <c r="AG717" s="122" t="str">
        <f>Table13[[#This Row],[Số hóa đơn]]&amp;Table13[[#This Row],[Tổng giá trị]]</f>
        <v>000263813102176</v>
      </c>
    </row>
    <row r="718" spans="1:33" ht="25.5" customHeight="1">
      <c r="A718" s="54" t="s">
        <v>16294</v>
      </c>
      <c r="B718" s="54" t="s">
        <v>259</v>
      </c>
      <c r="C718" s="55">
        <v>46113</v>
      </c>
      <c r="D718" s="54" t="s">
        <v>17758</v>
      </c>
      <c r="E718" s="55">
        <f>IFERROR(VLOOKUP(AG718,Sheet3!B:F,5,0),Table1[[#This Row],[Ngày hạch toán]])</f>
        <v>46113</v>
      </c>
      <c r="F718" s="54" t="s">
        <v>17759</v>
      </c>
      <c r="G718" s="54" t="s">
        <v>17760</v>
      </c>
      <c r="H718" s="67">
        <v>782000</v>
      </c>
      <c r="I718" s="63">
        <v>0</v>
      </c>
      <c r="J718" s="67">
        <v>62560</v>
      </c>
      <c r="K718" s="68">
        <v>844560</v>
      </c>
      <c r="L718" s="64" t="s">
        <v>17236</v>
      </c>
      <c r="M718" s="6">
        <f>IFERROR(VLOOKUP(Table13[[#This Row],[Số hóa đơn]],'Chi tiết tt Mega gửi'!K:L,2,0),"")</f>
        <v>46153</v>
      </c>
      <c r="N718" s="72"/>
      <c r="O718" s="32">
        <f>IF(Table13[[#This Row],[Phân loại]]="Tồn đầu kỳ",Table13[[#This Row],[Tổng giá trị]],0)</f>
        <v>0</v>
      </c>
      <c r="P718" s="7">
        <f>IF(Table13[[#This Row],[Số còn phải thu ĐK]]&lt;&gt;0,0,IF(Table13[[#This Row],[Phân loại]]="Bán hàng",Table13[[#This Row],[Tổng giá trị]],-Table13[[#This Row],[Tổng giá trị]]))</f>
        <v>844560</v>
      </c>
      <c r="Q718" s="32">
        <f t="shared" si="79"/>
        <v>844560</v>
      </c>
      <c r="R718" s="7">
        <f>Table13[[#This Row],[Số còn phải thu ĐK]]+Table13[[#This Row],[Giá Trị HD sau CK]]-Table13[[#This Row],[Số tiền đã thu]]</f>
        <v>0</v>
      </c>
      <c r="S718" s="6">
        <f>IF(Table13[[#This Row],[Ngày hóa đơn]]&lt;&gt;"",Table13[[#This Row],[Ngày hóa đơn]],IF(Table13[[#This Row],[Ngày hạch toán]]&lt;&gt;"",Table13[[#This Row],[Ngày hạch toán]],""))</f>
        <v>46113</v>
      </c>
      <c r="T718" s="7"/>
      <c r="U718" s="6">
        <f>IF(Table13[[#This Row],[Ngày tính CN]]="","",S718+T718)</f>
        <v>46113</v>
      </c>
      <c r="V718" s="32">
        <f ca="1">IF(Table13[[#This Row],[Hạn thanh toán]]="","",IF((U718-NOW())&lt;0,0,(U718-NOW())))</f>
        <v>0</v>
      </c>
      <c r="W718" s="32"/>
      <c r="X718" s="32" t="str">
        <f t="shared" ca="1" si="80"/>
        <v/>
      </c>
      <c r="Y718" s="2" t="str">
        <f t="shared" si="81"/>
        <v>Đã thanh toán</v>
      </c>
      <c r="Z718" s="42">
        <f t="shared" si="82"/>
        <v>46113</v>
      </c>
      <c r="AA718" s="42">
        <f t="shared" si="83"/>
        <v>46153</v>
      </c>
      <c r="AD718" s="2" t="str">
        <f>VLOOKUP($A718,MA_KH!$A:$Q,MA_KH!O$1,0)</f>
        <v>MEGA</v>
      </c>
      <c r="AE718" s="2" t="str">
        <f>VLOOKUP($A718,MA_KH!$A:$Q,MA_KH!P$1,0)</f>
        <v>CÔNG TY TNHH MM MEGA MARKET (VIỆT NAM)</v>
      </c>
      <c r="AG718" s="122" t="str">
        <f>Table13[[#This Row],[Số hóa đơn]]&amp;Table13[[#This Row],[Tổng giá trị]]</f>
        <v>00026382844560</v>
      </c>
    </row>
    <row r="719" spans="1:33" ht="25.5" customHeight="1">
      <c r="A719" s="58" t="s">
        <v>16292</v>
      </c>
      <c r="B719" s="58" t="s">
        <v>251</v>
      </c>
      <c r="C719" s="59">
        <v>46113</v>
      </c>
      <c r="D719" s="58" t="s">
        <v>17761</v>
      </c>
      <c r="E719" s="55">
        <f>IFERROR(VLOOKUP(AG719,Sheet3!B:F,5,0),Table1[[#This Row],[Ngày hạch toán]])</f>
        <v>46113</v>
      </c>
      <c r="F719" s="58" t="s">
        <v>17762</v>
      </c>
      <c r="G719" s="58" t="s">
        <v>17763</v>
      </c>
      <c r="H719" s="69">
        <v>491065</v>
      </c>
      <c r="I719" s="63">
        <v>0</v>
      </c>
      <c r="J719" s="69">
        <v>39285</v>
      </c>
      <c r="K719" s="70">
        <v>530350</v>
      </c>
      <c r="L719" s="64" t="s">
        <v>17236</v>
      </c>
      <c r="M719" s="6">
        <f>IFERROR(VLOOKUP(Table13[[#This Row],[Số hóa đơn]],'Chi tiết tt Mega gửi'!K:L,2,0),"")</f>
        <v>46153</v>
      </c>
      <c r="N719" s="72"/>
      <c r="O719" s="32">
        <f>IF(Table13[[#This Row],[Phân loại]]="Tồn đầu kỳ",Table13[[#This Row],[Tổng giá trị]],0)</f>
        <v>0</v>
      </c>
      <c r="P719" s="7">
        <f>IF(Table13[[#This Row],[Số còn phải thu ĐK]]&lt;&gt;0,0,IF(Table13[[#This Row],[Phân loại]]="Bán hàng",Table13[[#This Row],[Tổng giá trị]],-Table13[[#This Row],[Tổng giá trị]]))</f>
        <v>530350</v>
      </c>
      <c r="Q719" s="32">
        <f t="shared" si="79"/>
        <v>530350</v>
      </c>
      <c r="R719" s="7">
        <f>Table13[[#This Row],[Số còn phải thu ĐK]]+Table13[[#This Row],[Giá Trị HD sau CK]]-Table13[[#This Row],[Số tiền đã thu]]</f>
        <v>0</v>
      </c>
      <c r="S719" s="6">
        <f>IF(Table13[[#This Row],[Ngày hóa đơn]]&lt;&gt;"",Table13[[#This Row],[Ngày hóa đơn]],IF(Table13[[#This Row],[Ngày hạch toán]]&lt;&gt;"",Table13[[#This Row],[Ngày hạch toán]],""))</f>
        <v>46113</v>
      </c>
      <c r="T719" s="7"/>
      <c r="U719" s="6">
        <f>IF(Table13[[#This Row],[Ngày tính CN]]="","",S719+T719)</f>
        <v>46113</v>
      </c>
      <c r="V719" s="32">
        <f ca="1">IF(Table13[[#This Row],[Hạn thanh toán]]="","",IF((U719-NOW())&lt;0,0,(U719-NOW())))</f>
        <v>0</v>
      </c>
      <c r="W719" s="32"/>
      <c r="X719" s="32" t="str">
        <f t="shared" ca="1" si="80"/>
        <v/>
      </c>
      <c r="Y719" s="2" t="str">
        <f t="shared" si="81"/>
        <v>Đã thanh toán</v>
      </c>
      <c r="Z719" s="42">
        <f t="shared" si="82"/>
        <v>46113</v>
      </c>
      <c r="AA719" s="42">
        <f t="shared" si="83"/>
        <v>46153</v>
      </c>
      <c r="AD719" s="2" t="str">
        <f>VLOOKUP($A719,MA_KH!$A:$Q,MA_KH!O$1,0)</f>
        <v>MEGA</v>
      </c>
      <c r="AE719" s="2" t="str">
        <f>VLOOKUP($A719,MA_KH!$A:$Q,MA_KH!P$1,0)</f>
        <v>CÔNG TY TNHH MM MEGA MARKET (VIỆT NAM)</v>
      </c>
      <c r="AG719" s="122" t="str">
        <f>Table13[[#This Row],[Số hóa đơn]]&amp;Table13[[#This Row],[Tổng giá trị]]</f>
        <v>00026383530350</v>
      </c>
    </row>
    <row r="720" spans="1:33" ht="25.5" customHeight="1">
      <c r="A720" s="54" t="s">
        <v>16305</v>
      </c>
      <c r="B720" s="54" t="s">
        <v>7247</v>
      </c>
      <c r="C720" s="55">
        <v>46113</v>
      </c>
      <c r="D720" s="54" t="s">
        <v>17764</v>
      </c>
      <c r="E720" s="55">
        <f>IFERROR(VLOOKUP(AG720,Sheet3!B:F,5,0),Table1[[#This Row],[Ngày hạch toán]])</f>
        <v>46113</v>
      </c>
      <c r="F720" s="54" t="s">
        <v>17765</v>
      </c>
      <c r="G720" s="54" t="s">
        <v>17766</v>
      </c>
      <c r="H720" s="67">
        <v>982130</v>
      </c>
      <c r="I720" s="63">
        <v>0</v>
      </c>
      <c r="J720" s="67">
        <v>78570</v>
      </c>
      <c r="K720" s="68">
        <v>1060700</v>
      </c>
      <c r="L720" s="64" t="s">
        <v>17236</v>
      </c>
      <c r="M720" s="6">
        <f>IFERROR(VLOOKUP(Table13[[#This Row],[Số hóa đơn]],'Chi tiết tt Mega gửi'!K:L,2,0),"")</f>
        <v>46153</v>
      </c>
      <c r="N720" s="72"/>
      <c r="O720" s="32">
        <f>IF(Table13[[#This Row],[Phân loại]]="Tồn đầu kỳ",Table13[[#This Row],[Tổng giá trị]],0)</f>
        <v>0</v>
      </c>
      <c r="P720" s="7">
        <f>IF(Table13[[#This Row],[Số còn phải thu ĐK]]&lt;&gt;0,0,IF(Table13[[#This Row],[Phân loại]]="Bán hàng",Table13[[#This Row],[Tổng giá trị]],-Table13[[#This Row],[Tổng giá trị]]))</f>
        <v>1060700</v>
      </c>
      <c r="Q720" s="32">
        <f t="shared" si="79"/>
        <v>1060700</v>
      </c>
      <c r="R720" s="7">
        <f>Table13[[#This Row],[Số còn phải thu ĐK]]+Table13[[#This Row],[Giá Trị HD sau CK]]-Table13[[#This Row],[Số tiền đã thu]]</f>
        <v>0</v>
      </c>
      <c r="S720" s="6">
        <f>IF(Table13[[#This Row],[Ngày hóa đơn]]&lt;&gt;"",Table13[[#This Row],[Ngày hóa đơn]],IF(Table13[[#This Row],[Ngày hạch toán]]&lt;&gt;"",Table13[[#This Row],[Ngày hạch toán]],""))</f>
        <v>46113</v>
      </c>
      <c r="T720" s="7"/>
      <c r="U720" s="6">
        <f>IF(Table13[[#This Row],[Ngày tính CN]]="","",S720+T720)</f>
        <v>46113</v>
      </c>
      <c r="V720" s="32">
        <f ca="1">IF(Table13[[#This Row],[Hạn thanh toán]]="","",IF((U720-NOW())&lt;0,0,(U720-NOW())))</f>
        <v>0</v>
      </c>
      <c r="W720" s="32"/>
      <c r="X720" s="32" t="str">
        <f t="shared" ca="1" si="80"/>
        <v/>
      </c>
      <c r="Y720" s="2" t="str">
        <f t="shared" si="81"/>
        <v>Đã thanh toán</v>
      </c>
      <c r="Z720" s="42">
        <f t="shared" si="82"/>
        <v>46113</v>
      </c>
      <c r="AA720" s="42">
        <f t="shared" si="83"/>
        <v>46153</v>
      </c>
      <c r="AD720" s="2" t="str">
        <f>VLOOKUP($A720,MA_KH!$A:$Q,MA_KH!O$1,0)</f>
        <v>MEGA</v>
      </c>
      <c r="AE720" s="2" t="str">
        <f>VLOOKUP($A720,MA_KH!$A:$Q,MA_KH!P$1,0)</f>
        <v>CÔNG TY TNHH MM MEGA MARKET (VIỆT NAM)</v>
      </c>
      <c r="AG720" s="122" t="str">
        <f>Table13[[#This Row],[Số hóa đơn]]&amp;Table13[[#This Row],[Tổng giá trị]]</f>
        <v>000259991060700</v>
      </c>
    </row>
    <row r="721" spans="1:33" ht="25.5" customHeight="1">
      <c r="A721" s="54" t="s">
        <v>16305</v>
      </c>
      <c r="B721" s="54" t="s">
        <v>7247</v>
      </c>
      <c r="C721" s="55">
        <v>46113</v>
      </c>
      <c r="D721" s="54" t="s">
        <v>17767</v>
      </c>
      <c r="E721" s="55">
        <f>IFERROR(VLOOKUP(AG721,Sheet3!B:F,5,0),Table1[[#This Row],[Ngày hạch toán]])</f>
        <v>46113</v>
      </c>
      <c r="F721" s="54" t="s">
        <v>17768</v>
      </c>
      <c r="G721" s="54" t="s">
        <v>17769</v>
      </c>
      <c r="H721" s="67">
        <v>1468620</v>
      </c>
      <c r="I721" s="63">
        <v>0</v>
      </c>
      <c r="J721" s="67">
        <v>117490</v>
      </c>
      <c r="K721" s="68">
        <v>1586110</v>
      </c>
      <c r="L721" s="64" t="s">
        <v>17236</v>
      </c>
      <c r="M721" s="6">
        <f>IFERROR(VLOOKUP(Table13[[#This Row],[Số hóa đơn]],'Chi tiết tt Mega gửi'!K:L,2,0),"")</f>
        <v>46153</v>
      </c>
      <c r="N721" s="72"/>
      <c r="O721" s="32">
        <f>IF(Table13[[#This Row],[Phân loại]]="Tồn đầu kỳ",Table13[[#This Row],[Tổng giá trị]],0)</f>
        <v>0</v>
      </c>
      <c r="P721" s="7">
        <f>IF(Table13[[#This Row],[Số còn phải thu ĐK]]&lt;&gt;0,0,IF(Table13[[#This Row],[Phân loại]]="Bán hàng",Table13[[#This Row],[Tổng giá trị]],-Table13[[#This Row],[Tổng giá trị]]))</f>
        <v>1586110</v>
      </c>
      <c r="Q721" s="32">
        <f t="shared" si="79"/>
        <v>1586110</v>
      </c>
      <c r="R721" s="7">
        <f>Table13[[#This Row],[Số còn phải thu ĐK]]+Table13[[#This Row],[Giá Trị HD sau CK]]-Table13[[#This Row],[Số tiền đã thu]]</f>
        <v>0</v>
      </c>
      <c r="S721" s="6">
        <f>IF(Table13[[#This Row],[Ngày hóa đơn]]&lt;&gt;"",Table13[[#This Row],[Ngày hóa đơn]],IF(Table13[[#This Row],[Ngày hạch toán]]&lt;&gt;"",Table13[[#This Row],[Ngày hạch toán]],""))</f>
        <v>46113</v>
      </c>
      <c r="T721" s="7"/>
      <c r="U721" s="6">
        <f>IF(Table13[[#This Row],[Ngày tính CN]]="","",S721+T721)</f>
        <v>46113</v>
      </c>
      <c r="V721" s="32">
        <f ca="1">IF(Table13[[#This Row],[Hạn thanh toán]]="","",IF((U721-NOW())&lt;0,0,(U721-NOW())))</f>
        <v>0</v>
      </c>
      <c r="W721" s="32"/>
      <c r="X721" s="32" t="str">
        <f t="shared" ca="1" si="80"/>
        <v/>
      </c>
      <c r="Y721" s="2" t="str">
        <f t="shared" si="81"/>
        <v>Đã thanh toán</v>
      </c>
      <c r="Z721" s="42">
        <f t="shared" si="82"/>
        <v>46113</v>
      </c>
      <c r="AA721" s="42">
        <f t="shared" si="83"/>
        <v>46153</v>
      </c>
      <c r="AD721" s="2" t="str">
        <f>VLOOKUP($A721,MA_KH!$A:$Q,MA_KH!O$1,0)</f>
        <v>MEGA</v>
      </c>
      <c r="AE721" s="2" t="str">
        <f>VLOOKUP($A721,MA_KH!$A:$Q,MA_KH!P$1,0)</f>
        <v>CÔNG TY TNHH MM MEGA MARKET (VIỆT NAM)</v>
      </c>
      <c r="AG721" s="122" t="str">
        <f>Table13[[#This Row],[Số hóa đơn]]&amp;Table13[[#This Row],[Tổng giá trị]]</f>
        <v>000259981586110</v>
      </c>
    </row>
    <row r="722" spans="1:33" ht="25.5" customHeight="1">
      <c r="A722" s="58" t="s">
        <v>16303</v>
      </c>
      <c r="B722" s="58" t="s">
        <v>102</v>
      </c>
      <c r="C722" s="59">
        <v>46113</v>
      </c>
      <c r="D722" s="58" t="s">
        <v>17770</v>
      </c>
      <c r="E722" s="55">
        <f>IFERROR(VLOOKUP(AG722,Sheet3!B:F,5,0),Table1[[#This Row],[Ngày hạch toán]])</f>
        <v>46113</v>
      </c>
      <c r="F722" s="58" t="s">
        <v>17771</v>
      </c>
      <c r="G722" s="58" t="s">
        <v>17772</v>
      </c>
      <c r="H722" s="69">
        <v>1026170</v>
      </c>
      <c r="I722" s="63">
        <v>0</v>
      </c>
      <c r="J722" s="69">
        <v>82094</v>
      </c>
      <c r="K722" s="70">
        <v>1108264</v>
      </c>
      <c r="L722" s="64" t="s">
        <v>17236</v>
      </c>
      <c r="M722" s="6">
        <f>IFERROR(VLOOKUP(Table13[[#This Row],[Số hóa đơn]],'Chi tiết tt Mega gửi'!K:L,2,0),"")</f>
        <v>46153</v>
      </c>
      <c r="N722" s="72"/>
      <c r="O722" s="32">
        <f>IF(Table13[[#This Row],[Phân loại]]="Tồn đầu kỳ",Table13[[#This Row],[Tổng giá trị]],0)</f>
        <v>0</v>
      </c>
      <c r="P722" s="7">
        <f>IF(Table13[[#This Row],[Số còn phải thu ĐK]]&lt;&gt;0,0,IF(Table13[[#This Row],[Phân loại]]="Bán hàng",Table13[[#This Row],[Tổng giá trị]],-Table13[[#This Row],[Tổng giá trị]]))</f>
        <v>1108264</v>
      </c>
      <c r="Q722" s="32">
        <f t="shared" si="79"/>
        <v>1108264</v>
      </c>
      <c r="R722" s="7">
        <f>Table13[[#This Row],[Số còn phải thu ĐK]]+Table13[[#This Row],[Giá Trị HD sau CK]]-Table13[[#This Row],[Số tiền đã thu]]</f>
        <v>0</v>
      </c>
      <c r="S722" s="6">
        <f>IF(Table13[[#This Row],[Ngày hóa đơn]]&lt;&gt;"",Table13[[#This Row],[Ngày hóa đơn]],IF(Table13[[#This Row],[Ngày hạch toán]]&lt;&gt;"",Table13[[#This Row],[Ngày hạch toán]],""))</f>
        <v>46113</v>
      </c>
      <c r="T722" s="7"/>
      <c r="U722" s="6">
        <f>IF(Table13[[#This Row],[Ngày tính CN]]="","",S722+T722)</f>
        <v>46113</v>
      </c>
      <c r="V722" s="32">
        <f ca="1">IF(Table13[[#This Row],[Hạn thanh toán]]="","",IF((U722-NOW())&lt;0,0,(U722-NOW())))</f>
        <v>0</v>
      </c>
      <c r="W722" s="32"/>
      <c r="X722" s="32" t="str">
        <f t="shared" ca="1" si="80"/>
        <v/>
      </c>
      <c r="Y722" s="2" t="str">
        <f t="shared" si="81"/>
        <v>Đã thanh toán</v>
      </c>
      <c r="Z722" s="42">
        <f t="shared" si="82"/>
        <v>46113</v>
      </c>
      <c r="AA722" s="42">
        <f t="shared" si="83"/>
        <v>46153</v>
      </c>
      <c r="AD722" s="2" t="str">
        <f>VLOOKUP($A722,MA_KH!$A:$Q,MA_KH!O$1,0)</f>
        <v>MEGA</v>
      </c>
      <c r="AE722" s="2" t="str">
        <f>VLOOKUP($A722,MA_KH!$A:$Q,MA_KH!P$1,0)</f>
        <v>CÔNG TY TNHH MM MEGA MARKET (VIỆT NAM)</v>
      </c>
      <c r="AG722" s="122" t="str">
        <f>Table13[[#This Row],[Số hóa đơn]]&amp;Table13[[#This Row],[Tổng giá trị]]</f>
        <v>000260001108264</v>
      </c>
    </row>
    <row r="723" spans="1:33" ht="25.5" customHeight="1">
      <c r="A723" s="54" t="s">
        <v>16308</v>
      </c>
      <c r="B723" s="54" t="s">
        <v>194</v>
      </c>
      <c r="C723" s="55">
        <v>46114</v>
      </c>
      <c r="D723" s="54" t="s">
        <v>17773</v>
      </c>
      <c r="E723" s="55">
        <f>IFERROR(VLOOKUP(AG723,Sheet3!B:F,5,0),Table1[[#This Row],[Ngày hạch toán]])</f>
        <v>46114</v>
      </c>
      <c r="F723" s="54" t="s">
        <v>17774</v>
      </c>
      <c r="G723" s="54" t="s">
        <v>17775</v>
      </c>
      <c r="H723" s="67">
        <v>6231260</v>
      </c>
      <c r="I723" s="63">
        <v>0</v>
      </c>
      <c r="J723" s="67">
        <v>498501</v>
      </c>
      <c r="K723" s="68">
        <v>6729761</v>
      </c>
      <c r="L723" s="64" t="s">
        <v>17236</v>
      </c>
      <c r="M723" s="6">
        <f>IFERROR(VLOOKUP(Table13[[#This Row],[Số hóa đơn]],'Chi tiết tt Mega gửi'!K:L,2,0),"")</f>
        <v>46153</v>
      </c>
      <c r="N723" s="72"/>
      <c r="O723" s="32">
        <f>IF(Table13[[#This Row],[Phân loại]]="Tồn đầu kỳ",Table13[[#This Row],[Tổng giá trị]],0)</f>
        <v>0</v>
      </c>
      <c r="P723" s="7">
        <f>IF(Table13[[#This Row],[Số còn phải thu ĐK]]&lt;&gt;0,0,IF(Table13[[#This Row],[Phân loại]]="Bán hàng",Table13[[#This Row],[Tổng giá trị]],-Table13[[#This Row],[Tổng giá trị]]))</f>
        <v>6729761</v>
      </c>
      <c r="Q723" s="32">
        <f t="shared" si="79"/>
        <v>6729761</v>
      </c>
      <c r="R723" s="7">
        <f>Table13[[#This Row],[Số còn phải thu ĐK]]+Table13[[#This Row],[Giá Trị HD sau CK]]-Table13[[#This Row],[Số tiền đã thu]]</f>
        <v>0</v>
      </c>
      <c r="S723" s="6">
        <f>IF(Table13[[#This Row],[Ngày hóa đơn]]&lt;&gt;"",Table13[[#This Row],[Ngày hóa đơn]],IF(Table13[[#This Row],[Ngày hạch toán]]&lt;&gt;"",Table13[[#This Row],[Ngày hạch toán]],""))</f>
        <v>46114</v>
      </c>
      <c r="T723" s="7"/>
      <c r="U723" s="6">
        <f>IF(Table13[[#This Row],[Ngày tính CN]]="","",S723+T723)</f>
        <v>46114</v>
      </c>
      <c r="V723" s="32">
        <f ca="1">IF(Table13[[#This Row],[Hạn thanh toán]]="","",IF((U723-NOW())&lt;0,0,(U723-NOW())))</f>
        <v>0</v>
      </c>
      <c r="W723" s="32"/>
      <c r="X723" s="32" t="str">
        <f t="shared" ca="1" si="80"/>
        <v/>
      </c>
      <c r="Y723" s="2" t="str">
        <f t="shared" si="81"/>
        <v>Đã thanh toán</v>
      </c>
      <c r="Z723" s="42">
        <f t="shared" si="82"/>
        <v>46114</v>
      </c>
      <c r="AA723" s="42">
        <f t="shared" si="83"/>
        <v>46153</v>
      </c>
      <c r="AD723" s="2" t="str">
        <f>VLOOKUP($A723,MA_KH!$A:$Q,MA_KH!O$1,0)</f>
        <v>MEGA</v>
      </c>
      <c r="AE723" s="2" t="str">
        <f>VLOOKUP($A723,MA_KH!$A:$Q,MA_KH!P$1,0)</f>
        <v>CÔNG TY TNHH MM MEGA MARKET (VIỆT NAM)</v>
      </c>
      <c r="AG723" s="122" t="str">
        <f>Table13[[#This Row],[Số hóa đơn]]&amp;Table13[[#This Row],[Tổng giá trị]]</f>
        <v>000249956729761</v>
      </c>
    </row>
    <row r="724" spans="1:33" ht="25.5" customHeight="1">
      <c r="A724" s="54" t="s">
        <v>16310</v>
      </c>
      <c r="B724" s="54" t="s">
        <v>196</v>
      </c>
      <c r="C724" s="55">
        <v>46114</v>
      </c>
      <c r="D724" s="54" t="s">
        <v>17776</v>
      </c>
      <c r="E724" s="55">
        <f>IFERROR(VLOOKUP(AG724,Sheet3!B:F,5,0),Table1[[#This Row],[Ngày hạch toán]])</f>
        <v>46114</v>
      </c>
      <c r="F724" s="54" t="s">
        <v>17777</v>
      </c>
      <c r="G724" s="54" t="s">
        <v>17778</v>
      </c>
      <c r="H724" s="67">
        <v>1976200</v>
      </c>
      <c r="I724" s="63">
        <v>0</v>
      </c>
      <c r="J724" s="67">
        <v>158096</v>
      </c>
      <c r="K724" s="68">
        <v>2134296</v>
      </c>
      <c r="L724" s="64" t="s">
        <v>17236</v>
      </c>
      <c r="M724" s="6">
        <f>IFERROR(VLOOKUP(Table13[[#This Row],[Số hóa đơn]],'Chi tiết tt Mega gửi'!K:L,2,0),"")</f>
        <v>46167</v>
      </c>
      <c r="N724" s="72"/>
      <c r="O724" s="32">
        <f>IF(Table13[[#This Row],[Phân loại]]="Tồn đầu kỳ",Table13[[#This Row],[Tổng giá trị]],0)</f>
        <v>0</v>
      </c>
      <c r="P724" s="7">
        <f>IF(Table13[[#This Row],[Số còn phải thu ĐK]]&lt;&gt;0,0,IF(Table13[[#This Row],[Phân loại]]="Bán hàng",Table13[[#This Row],[Tổng giá trị]],-Table13[[#This Row],[Tổng giá trị]]))</f>
        <v>2134296</v>
      </c>
      <c r="Q724" s="32">
        <f t="shared" si="79"/>
        <v>2134296</v>
      </c>
      <c r="R724" s="7">
        <f>Table13[[#This Row],[Số còn phải thu ĐK]]+Table13[[#This Row],[Giá Trị HD sau CK]]-Table13[[#This Row],[Số tiền đã thu]]</f>
        <v>0</v>
      </c>
      <c r="S724" s="6">
        <f>IF(Table13[[#This Row],[Ngày hóa đơn]]&lt;&gt;"",Table13[[#This Row],[Ngày hóa đơn]],IF(Table13[[#This Row],[Ngày hạch toán]]&lt;&gt;"",Table13[[#This Row],[Ngày hạch toán]],""))</f>
        <v>46114</v>
      </c>
      <c r="T724" s="7"/>
      <c r="U724" s="6">
        <f>IF(Table13[[#This Row],[Ngày tính CN]]="","",S724+T724)</f>
        <v>46114</v>
      </c>
      <c r="V724" s="32">
        <f ca="1">IF(Table13[[#This Row],[Hạn thanh toán]]="","",IF((U724-NOW())&lt;0,0,(U724-NOW())))</f>
        <v>0</v>
      </c>
      <c r="W724" s="32"/>
      <c r="X724" s="32" t="str">
        <f t="shared" ca="1" si="80"/>
        <v/>
      </c>
      <c r="Y724" s="2" t="str">
        <f t="shared" si="81"/>
        <v>Đã thanh toán</v>
      </c>
      <c r="Z724" s="42">
        <f t="shared" si="82"/>
        <v>46114</v>
      </c>
      <c r="AA724" s="42">
        <f t="shared" si="83"/>
        <v>46167</v>
      </c>
      <c r="AD724" s="2" t="str">
        <f>VLOOKUP($A724,MA_KH!$A:$Q,MA_KH!O$1,0)</f>
        <v>MEGA</v>
      </c>
      <c r="AE724" s="2" t="str">
        <f>VLOOKUP($A724,MA_KH!$A:$Q,MA_KH!P$1,0)</f>
        <v>CÔNG TY TNHH MM MEGA MARKET (VIỆT NAM)</v>
      </c>
      <c r="AG724" s="122" t="str">
        <f>Table13[[#This Row],[Số hóa đơn]]&amp;Table13[[#This Row],[Tổng giá trị]]</f>
        <v>000249962134296</v>
      </c>
    </row>
    <row r="725" spans="1:33" ht="25.5" customHeight="1">
      <c r="A725" s="54" t="s">
        <v>16287</v>
      </c>
      <c r="B725" s="54" t="s">
        <v>253</v>
      </c>
      <c r="C725" s="55">
        <v>46114</v>
      </c>
      <c r="D725" s="54" t="s">
        <v>17779</v>
      </c>
      <c r="E725" s="55">
        <f>IFERROR(VLOOKUP(AG725,Sheet3!B:F,5,0),Table1[[#This Row],[Ngày hạch toán]])</f>
        <v>46114</v>
      </c>
      <c r="F725" s="54" t="s">
        <v>17780</v>
      </c>
      <c r="G725" s="54" t="s">
        <v>17781</v>
      </c>
      <c r="H725" s="67">
        <v>1251200</v>
      </c>
      <c r="I725" s="63">
        <v>0</v>
      </c>
      <c r="J725" s="67">
        <v>100096</v>
      </c>
      <c r="K725" s="68">
        <v>1351296</v>
      </c>
      <c r="L725" s="64" t="s">
        <v>17236</v>
      </c>
      <c r="M725" s="6">
        <f>IFERROR(VLOOKUP(Table13[[#This Row],[Số hóa đơn]],'Chi tiết tt Mega gửi'!K:L,2,0),"")</f>
        <v>46153</v>
      </c>
      <c r="N725" s="72"/>
      <c r="O725" s="32">
        <f>IF(Table13[[#This Row],[Phân loại]]="Tồn đầu kỳ",Table13[[#This Row],[Tổng giá trị]],0)</f>
        <v>0</v>
      </c>
      <c r="P725" s="7">
        <f>IF(Table13[[#This Row],[Số còn phải thu ĐK]]&lt;&gt;0,0,IF(Table13[[#This Row],[Phân loại]]="Bán hàng",Table13[[#This Row],[Tổng giá trị]],-Table13[[#This Row],[Tổng giá trị]]))</f>
        <v>1351296</v>
      </c>
      <c r="Q725" s="32">
        <f t="shared" si="79"/>
        <v>1351296</v>
      </c>
      <c r="R725" s="7">
        <f>Table13[[#This Row],[Số còn phải thu ĐK]]+Table13[[#This Row],[Giá Trị HD sau CK]]-Table13[[#This Row],[Số tiền đã thu]]</f>
        <v>0</v>
      </c>
      <c r="S725" s="6">
        <f>IF(Table13[[#This Row],[Ngày hóa đơn]]&lt;&gt;"",Table13[[#This Row],[Ngày hóa đơn]],IF(Table13[[#This Row],[Ngày hạch toán]]&lt;&gt;"",Table13[[#This Row],[Ngày hạch toán]],""))</f>
        <v>46114</v>
      </c>
      <c r="T725" s="7"/>
      <c r="U725" s="6">
        <f>IF(Table13[[#This Row],[Ngày tính CN]]="","",S725+T725)</f>
        <v>46114</v>
      </c>
      <c r="V725" s="32">
        <f ca="1">IF(Table13[[#This Row],[Hạn thanh toán]]="","",IF((U725-NOW())&lt;0,0,(U725-NOW())))</f>
        <v>0</v>
      </c>
      <c r="W725" s="32"/>
      <c r="X725" s="32" t="str">
        <f t="shared" ca="1" si="80"/>
        <v/>
      </c>
      <c r="Y725" s="2" t="str">
        <f t="shared" si="81"/>
        <v>Đã thanh toán</v>
      </c>
      <c r="Z725" s="42">
        <f t="shared" si="82"/>
        <v>46114</v>
      </c>
      <c r="AA725" s="42">
        <f t="shared" si="83"/>
        <v>46153</v>
      </c>
      <c r="AD725" s="2" t="str">
        <f>VLOOKUP($A725,MA_KH!$A:$Q,MA_KH!O$1,0)</f>
        <v>MEGA</v>
      </c>
      <c r="AE725" s="2" t="str">
        <f>VLOOKUP($A725,MA_KH!$A:$Q,MA_KH!P$1,0)</f>
        <v>CÔNG TY TNHH MM MEGA MARKET (VIỆT NAM)</v>
      </c>
      <c r="AG725" s="122" t="str">
        <f>Table13[[#This Row],[Số hóa đơn]]&amp;Table13[[#This Row],[Tổng giá trị]]</f>
        <v>000249971351296</v>
      </c>
    </row>
    <row r="726" spans="1:33" ht="25.5" customHeight="1">
      <c r="A726" s="54" t="s">
        <v>16307</v>
      </c>
      <c r="B726" s="54" t="s">
        <v>202</v>
      </c>
      <c r="C726" s="55">
        <v>46114</v>
      </c>
      <c r="D726" s="54" t="s">
        <v>17782</v>
      </c>
      <c r="E726" s="55">
        <f>IFERROR(VLOOKUP(AG726,Sheet3!B:F,5,0),Table1[[#This Row],[Ngày hạch toán]])</f>
        <v>46114</v>
      </c>
      <c r="F726" s="54" t="s">
        <v>17783</v>
      </c>
      <c r="G726" s="54" t="s">
        <v>17784</v>
      </c>
      <c r="H726" s="67">
        <v>2543405</v>
      </c>
      <c r="I726" s="63">
        <v>0</v>
      </c>
      <c r="J726" s="67">
        <v>203472</v>
      </c>
      <c r="K726" s="68">
        <v>2746877</v>
      </c>
      <c r="L726" s="64" t="s">
        <v>17236</v>
      </c>
      <c r="M726" s="6">
        <f>IFERROR(VLOOKUP(Table13[[#This Row],[Số hóa đơn]],'Chi tiết tt Mega gửi'!K:L,2,0),"")</f>
        <v>46167</v>
      </c>
      <c r="N726" s="72"/>
      <c r="O726" s="32">
        <f>IF(Table13[[#This Row],[Phân loại]]="Tồn đầu kỳ",Table13[[#This Row],[Tổng giá trị]],0)</f>
        <v>0</v>
      </c>
      <c r="P726" s="7">
        <f>IF(Table13[[#This Row],[Số còn phải thu ĐK]]&lt;&gt;0,0,IF(Table13[[#This Row],[Phân loại]]="Bán hàng",Table13[[#This Row],[Tổng giá trị]],-Table13[[#This Row],[Tổng giá trị]]))</f>
        <v>2746877</v>
      </c>
      <c r="Q726" s="32">
        <f t="shared" si="79"/>
        <v>2746877</v>
      </c>
      <c r="R726" s="7">
        <f>Table13[[#This Row],[Số còn phải thu ĐK]]+Table13[[#This Row],[Giá Trị HD sau CK]]-Table13[[#This Row],[Số tiền đã thu]]</f>
        <v>0</v>
      </c>
      <c r="S726" s="6">
        <f>IF(Table13[[#This Row],[Ngày hóa đơn]]&lt;&gt;"",Table13[[#This Row],[Ngày hóa đơn]],IF(Table13[[#This Row],[Ngày hạch toán]]&lt;&gt;"",Table13[[#This Row],[Ngày hạch toán]],""))</f>
        <v>46114</v>
      </c>
      <c r="T726" s="7"/>
      <c r="U726" s="6">
        <f>IF(Table13[[#This Row],[Ngày tính CN]]="","",S726+T726)</f>
        <v>46114</v>
      </c>
      <c r="V726" s="32">
        <f ca="1">IF(Table13[[#This Row],[Hạn thanh toán]]="","",IF((U726-NOW())&lt;0,0,(U726-NOW())))</f>
        <v>0</v>
      </c>
      <c r="W726" s="32"/>
      <c r="X726" s="32" t="str">
        <f t="shared" ca="1" si="80"/>
        <v/>
      </c>
      <c r="Y726" s="2" t="str">
        <f t="shared" si="81"/>
        <v>Đã thanh toán</v>
      </c>
      <c r="Z726" s="42">
        <f t="shared" si="82"/>
        <v>46114</v>
      </c>
      <c r="AA726" s="42">
        <f t="shared" si="83"/>
        <v>46167</v>
      </c>
      <c r="AD726" s="2" t="str">
        <f>VLOOKUP($A726,MA_KH!$A:$Q,MA_KH!O$1,0)</f>
        <v>MEGA</v>
      </c>
      <c r="AE726" s="2" t="str">
        <f>VLOOKUP($A726,MA_KH!$A:$Q,MA_KH!P$1,0)</f>
        <v>CÔNG TY TNHH MM MEGA MARKET (VIỆT NAM)</v>
      </c>
      <c r="AG726" s="122" t="str">
        <f>Table13[[#This Row],[Số hóa đơn]]&amp;Table13[[#This Row],[Tổng giá trị]]</f>
        <v>000249982746877</v>
      </c>
    </row>
    <row r="727" spans="1:33" ht="25.5" customHeight="1">
      <c r="A727" s="54" t="s">
        <v>16307</v>
      </c>
      <c r="B727" s="54" t="s">
        <v>202</v>
      </c>
      <c r="C727" s="55">
        <v>46114</v>
      </c>
      <c r="D727" s="54" t="s">
        <v>17785</v>
      </c>
      <c r="E727" s="55">
        <f>IFERROR(VLOOKUP(AG727,Sheet3!B:F,5,0),Table1[[#This Row],[Ngày hạch toán]])</f>
        <v>46114</v>
      </c>
      <c r="F727" s="54" t="s">
        <v>17786</v>
      </c>
      <c r="G727" s="54" t="s">
        <v>17787</v>
      </c>
      <c r="H727" s="67">
        <v>5994040</v>
      </c>
      <c r="I727" s="63">
        <v>0</v>
      </c>
      <c r="J727" s="67">
        <v>479523</v>
      </c>
      <c r="K727" s="68">
        <v>6473563</v>
      </c>
      <c r="L727" s="64" t="s">
        <v>17236</v>
      </c>
      <c r="M727" s="6">
        <f>IFERROR(VLOOKUP(Table13[[#This Row],[Số hóa đơn]],'Chi tiết tt Mega gửi'!K:L,2,0),"")</f>
        <v>46167</v>
      </c>
      <c r="N727" s="72"/>
      <c r="O727" s="32">
        <f>IF(Table13[[#This Row],[Phân loại]]="Tồn đầu kỳ",Table13[[#This Row],[Tổng giá trị]],0)</f>
        <v>0</v>
      </c>
      <c r="P727" s="7">
        <f>IF(Table13[[#This Row],[Số còn phải thu ĐK]]&lt;&gt;0,0,IF(Table13[[#This Row],[Phân loại]]="Bán hàng",Table13[[#This Row],[Tổng giá trị]],-Table13[[#This Row],[Tổng giá trị]]))</f>
        <v>6473563</v>
      </c>
      <c r="Q727" s="32">
        <f t="shared" si="79"/>
        <v>6473563</v>
      </c>
      <c r="R727" s="7">
        <f>Table13[[#This Row],[Số còn phải thu ĐK]]+Table13[[#This Row],[Giá Trị HD sau CK]]-Table13[[#This Row],[Số tiền đã thu]]</f>
        <v>0</v>
      </c>
      <c r="S727" s="6">
        <f>IF(Table13[[#This Row],[Ngày hóa đơn]]&lt;&gt;"",Table13[[#This Row],[Ngày hóa đơn]],IF(Table13[[#This Row],[Ngày hạch toán]]&lt;&gt;"",Table13[[#This Row],[Ngày hạch toán]],""))</f>
        <v>46114</v>
      </c>
      <c r="T727" s="7"/>
      <c r="U727" s="6">
        <f>IF(Table13[[#This Row],[Ngày tính CN]]="","",S727+T727)</f>
        <v>46114</v>
      </c>
      <c r="V727" s="32">
        <f ca="1">IF(Table13[[#This Row],[Hạn thanh toán]]="","",IF((U727-NOW())&lt;0,0,(U727-NOW())))</f>
        <v>0</v>
      </c>
      <c r="W727" s="32"/>
      <c r="X727" s="32" t="str">
        <f t="shared" ca="1" si="80"/>
        <v/>
      </c>
      <c r="Y727" s="2" t="str">
        <f t="shared" si="81"/>
        <v>Đã thanh toán</v>
      </c>
      <c r="Z727" s="42">
        <f t="shared" si="82"/>
        <v>46114</v>
      </c>
      <c r="AA727" s="42">
        <f t="shared" si="83"/>
        <v>46167</v>
      </c>
      <c r="AD727" s="2" t="str">
        <f>VLOOKUP($A727,MA_KH!$A:$Q,MA_KH!O$1,0)</f>
        <v>MEGA</v>
      </c>
      <c r="AE727" s="2" t="str">
        <f>VLOOKUP($A727,MA_KH!$A:$Q,MA_KH!P$1,0)</f>
        <v>CÔNG TY TNHH MM MEGA MARKET (VIỆT NAM)</v>
      </c>
      <c r="AG727" s="122" t="str">
        <f>Table13[[#This Row],[Số hóa đơn]]&amp;Table13[[#This Row],[Tổng giá trị]]</f>
        <v>000249996473563</v>
      </c>
    </row>
    <row r="728" spans="1:33" ht="25.5" customHeight="1">
      <c r="A728" s="54" t="s">
        <v>16291</v>
      </c>
      <c r="B728" s="54" t="s">
        <v>200</v>
      </c>
      <c r="C728" s="55">
        <v>46114</v>
      </c>
      <c r="D728" s="54" t="s">
        <v>17788</v>
      </c>
      <c r="E728" s="55">
        <f>IFERROR(VLOOKUP(AG728,Sheet3!B:F,5,0),Table1[[#This Row],[Ngày hạch toán]])</f>
        <v>46114</v>
      </c>
      <c r="F728" s="54" t="s">
        <v>17789</v>
      </c>
      <c r="G728" s="54" t="s">
        <v>17790</v>
      </c>
      <c r="H728" s="67">
        <v>2381320</v>
      </c>
      <c r="I728" s="63">
        <v>0</v>
      </c>
      <c r="J728" s="67">
        <v>190506</v>
      </c>
      <c r="K728" s="68">
        <v>2571826</v>
      </c>
      <c r="L728" s="64" t="s">
        <v>17236</v>
      </c>
      <c r="M728" s="6">
        <f>IFERROR(VLOOKUP(Table13[[#This Row],[Số hóa đơn]],'Chi tiết tt Mega gửi'!K:L,2,0),"")</f>
        <v>46153</v>
      </c>
      <c r="N728" s="72"/>
      <c r="O728" s="32">
        <f>IF(Table13[[#This Row],[Phân loại]]="Tồn đầu kỳ",Table13[[#This Row],[Tổng giá trị]],0)</f>
        <v>0</v>
      </c>
      <c r="P728" s="7">
        <f>IF(Table13[[#This Row],[Số còn phải thu ĐK]]&lt;&gt;0,0,IF(Table13[[#This Row],[Phân loại]]="Bán hàng",Table13[[#This Row],[Tổng giá trị]],-Table13[[#This Row],[Tổng giá trị]]))</f>
        <v>2571826</v>
      </c>
      <c r="Q728" s="32">
        <f t="shared" si="79"/>
        <v>2571826</v>
      </c>
      <c r="R728" s="7">
        <f>Table13[[#This Row],[Số còn phải thu ĐK]]+Table13[[#This Row],[Giá Trị HD sau CK]]-Table13[[#This Row],[Số tiền đã thu]]</f>
        <v>0</v>
      </c>
      <c r="S728" s="6">
        <f>IF(Table13[[#This Row],[Ngày hóa đơn]]&lt;&gt;"",Table13[[#This Row],[Ngày hóa đơn]],IF(Table13[[#This Row],[Ngày hạch toán]]&lt;&gt;"",Table13[[#This Row],[Ngày hạch toán]],""))</f>
        <v>46114</v>
      </c>
      <c r="T728" s="7"/>
      <c r="U728" s="6">
        <f>IF(Table13[[#This Row],[Ngày tính CN]]="","",S728+T728)</f>
        <v>46114</v>
      </c>
      <c r="V728" s="32">
        <f ca="1">IF(Table13[[#This Row],[Hạn thanh toán]]="","",IF((U728-NOW())&lt;0,0,(U728-NOW())))</f>
        <v>0</v>
      </c>
      <c r="W728" s="32"/>
      <c r="X728" s="32" t="str">
        <f t="shared" ca="1" si="80"/>
        <v/>
      </c>
      <c r="Y728" s="2" t="str">
        <f t="shared" si="81"/>
        <v>Đã thanh toán</v>
      </c>
      <c r="Z728" s="42">
        <f t="shared" si="82"/>
        <v>46114</v>
      </c>
      <c r="AA728" s="42">
        <f t="shared" si="83"/>
        <v>46153</v>
      </c>
      <c r="AD728" s="2" t="str">
        <f>VLOOKUP($A728,MA_KH!$A:$Q,MA_KH!O$1,0)</f>
        <v>MEGA</v>
      </c>
      <c r="AE728" s="2" t="str">
        <f>VLOOKUP($A728,MA_KH!$A:$Q,MA_KH!P$1,0)</f>
        <v>CÔNG TY TNHH MM MEGA MARKET (VIỆT NAM)</v>
      </c>
      <c r="AG728" s="122" t="str">
        <f>Table13[[#This Row],[Số hóa đơn]]&amp;Table13[[#This Row],[Tổng giá trị]]</f>
        <v>000250002571826</v>
      </c>
    </row>
    <row r="729" spans="1:33" ht="25.5" customHeight="1">
      <c r="A729" s="54" t="s">
        <v>16291</v>
      </c>
      <c r="B729" s="54" t="s">
        <v>200</v>
      </c>
      <c r="C729" s="55">
        <v>46114</v>
      </c>
      <c r="D729" s="54" t="s">
        <v>17791</v>
      </c>
      <c r="E729" s="55">
        <f>IFERROR(VLOOKUP(AG729,Sheet3!B:F,5,0),Table1[[#This Row],[Ngày hạch toán]])</f>
        <v>46114</v>
      </c>
      <c r="F729" s="54" t="s">
        <v>17792</v>
      </c>
      <c r="G729" s="54" t="s">
        <v>17793</v>
      </c>
      <c r="H729" s="67">
        <v>3849940</v>
      </c>
      <c r="I729" s="63">
        <v>0</v>
      </c>
      <c r="J729" s="67">
        <v>307995</v>
      </c>
      <c r="K729" s="68">
        <v>4157935</v>
      </c>
      <c r="L729" s="64" t="s">
        <v>17236</v>
      </c>
      <c r="M729" s="6">
        <f>IFERROR(VLOOKUP(Table13[[#This Row],[Số hóa đơn]],'Chi tiết tt Mega gửi'!K:L,2,0),"")</f>
        <v>46153</v>
      </c>
      <c r="N729" s="72"/>
      <c r="O729" s="32">
        <f>IF(Table13[[#This Row],[Phân loại]]="Tồn đầu kỳ",Table13[[#This Row],[Tổng giá trị]],0)</f>
        <v>0</v>
      </c>
      <c r="P729" s="7">
        <f>IF(Table13[[#This Row],[Số còn phải thu ĐK]]&lt;&gt;0,0,IF(Table13[[#This Row],[Phân loại]]="Bán hàng",Table13[[#This Row],[Tổng giá trị]],-Table13[[#This Row],[Tổng giá trị]]))</f>
        <v>4157935</v>
      </c>
      <c r="Q729" s="32">
        <f t="shared" si="79"/>
        <v>4157935</v>
      </c>
      <c r="R729" s="7">
        <f>Table13[[#This Row],[Số còn phải thu ĐK]]+Table13[[#This Row],[Giá Trị HD sau CK]]-Table13[[#This Row],[Số tiền đã thu]]</f>
        <v>0</v>
      </c>
      <c r="S729" s="6">
        <f>IF(Table13[[#This Row],[Ngày hóa đơn]]&lt;&gt;"",Table13[[#This Row],[Ngày hóa đơn]],IF(Table13[[#This Row],[Ngày hạch toán]]&lt;&gt;"",Table13[[#This Row],[Ngày hạch toán]],""))</f>
        <v>46114</v>
      </c>
      <c r="T729" s="7"/>
      <c r="U729" s="6">
        <f>IF(Table13[[#This Row],[Ngày tính CN]]="","",S729+T729)</f>
        <v>46114</v>
      </c>
      <c r="V729" s="32">
        <f ca="1">IF(Table13[[#This Row],[Hạn thanh toán]]="","",IF((U729-NOW())&lt;0,0,(U729-NOW())))</f>
        <v>0</v>
      </c>
      <c r="W729" s="32"/>
      <c r="X729" s="32" t="str">
        <f t="shared" ca="1" si="80"/>
        <v/>
      </c>
      <c r="Y729" s="2" t="str">
        <f t="shared" si="81"/>
        <v>Đã thanh toán</v>
      </c>
      <c r="Z729" s="42">
        <f t="shared" si="82"/>
        <v>46114</v>
      </c>
      <c r="AA729" s="42">
        <f t="shared" si="83"/>
        <v>46153</v>
      </c>
      <c r="AD729" s="2" t="str">
        <f>VLOOKUP($A729,MA_KH!$A:$Q,MA_KH!O$1,0)</f>
        <v>MEGA</v>
      </c>
      <c r="AE729" s="2" t="str">
        <f>VLOOKUP($A729,MA_KH!$A:$Q,MA_KH!P$1,0)</f>
        <v>CÔNG TY TNHH MM MEGA MARKET (VIỆT NAM)</v>
      </c>
      <c r="AG729" s="122" t="str">
        <f>Table13[[#This Row],[Số hóa đơn]]&amp;Table13[[#This Row],[Tổng giá trị]]</f>
        <v>000250014157935</v>
      </c>
    </row>
    <row r="730" spans="1:33" ht="25.5" customHeight="1">
      <c r="A730" s="58" t="s">
        <v>16289</v>
      </c>
      <c r="B730" s="58" t="s">
        <v>296</v>
      </c>
      <c r="C730" s="59">
        <v>46114</v>
      </c>
      <c r="D730" s="58" t="s">
        <v>17794</v>
      </c>
      <c r="E730" s="55">
        <f>IFERROR(VLOOKUP(AG730,Sheet3!B:F,5,0),Table1[[#This Row],[Ngày hạch toán]])</f>
        <v>46114</v>
      </c>
      <c r="F730" s="58" t="s">
        <v>17795</v>
      </c>
      <c r="G730" s="58" t="s">
        <v>17796</v>
      </c>
      <c r="H730" s="69">
        <v>6406835</v>
      </c>
      <c r="I730" s="63">
        <v>0</v>
      </c>
      <c r="J730" s="69">
        <v>512547</v>
      </c>
      <c r="K730" s="70">
        <v>6919382</v>
      </c>
      <c r="L730" s="64" t="s">
        <v>17236</v>
      </c>
      <c r="M730" s="6">
        <f>IFERROR(VLOOKUP(Table13[[#This Row],[Số hóa đơn]],'Chi tiết tt Mega gửi'!K:L,2,0),"")</f>
        <v>46153</v>
      </c>
      <c r="N730" s="72"/>
      <c r="O730" s="32">
        <f>IF(Table13[[#This Row],[Phân loại]]="Tồn đầu kỳ",Table13[[#This Row],[Tổng giá trị]],0)</f>
        <v>0</v>
      </c>
      <c r="P730" s="7">
        <f>IF(Table13[[#This Row],[Số còn phải thu ĐK]]&lt;&gt;0,0,IF(Table13[[#This Row],[Phân loại]]="Bán hàng",Table13[[#This Row],[Tổng giá trị]],-Table13[[#This Row],[Tổng giá trị]]))</f>
        <v>6919382</v>
      </c>
      <c r="Q730" s="32">
        <f t="shared" si="79"/>
        <v>6919382</v>
      </c>
      <c r="R730" s="7">
        <f>Table13[[#This Row],[Số còn phải thu ĐK]]+Table13[[#This Row],[Giá Trị HD sau CK]]-Table13[[#This Row],[Số tiền đã thu]]</f>
        <v>0</v>
      </c>
      <c r="S730" s="6">
        <f>IF(Table13[[#This Row],[Ngày hóa đơn]]&lt;&gt;"",Table13[[#This Row],[Ngày hóa đơn]],IF(Table13[[#This Row],[Ngày hạch toán]]&lt;&gt;"",Table13[[#This Row],[Ngày hạch toán]],""))</f>
        <v>46114</v>
      </c>
      <c r="T730" s="7"/>
      <c r="U730" s="6">
        <f>IF(Table13[[#This Row],[Ngày tính CN]]="","",S730+T730)</f>
        <v>46114</v>
      </c>
      <c r="V730" s="32">
        <f ca="1">IF(Table13[[#This Row],[Hạn thanh toán]]="","",IF((U730-NOW())&lt;0,0,(U730-NOW())))</f>
        <v>0</v>
      </c>
      <c r="W730" s="32"/>
      <c r="X730" s="32" t="str">
        <f t="shared" ca="1" si="80"/>
        <v/>
      </c>
      <c r="Y730" s="2" t="str">
        <f t="shared" si="81"/>
        <v>Đã thanh toán</v>
      </c>
      <c r="Z730" s="42">
        <f t="shared" si="82"/>
        <v>46114</v>
      </c>
      <c r="AA730" s="42">
        <f t="shared" si="83"/>
        <v>46153</v>
      </c>
      <c r="AD730" s="2" t="str">
        <f>VLOOKUP($A730,MA_KH!$A:$Q,MA_KH!O$1,0)</f>
        <v>MEGA</v>
      </c>
      <c r="AE730" s="2" t="str">
        <f>VLOOKUP($A730,MA_KH!$A:$Q,MA_KH!P$1,0)</f>
        <v>CÔNG TY TNHH MM MEGA MARKET (VIỆT NAM)</v>
      </c>
      <c r="AG730" s="122" t="str">
        <f>Table13[[#This Row],[Số hóa đơn]]&amp;Table13[[#This Row],[Tổng giá trị]]</f>
        <v>000263736919382</v>
      </c>
    </row>
    <row r="731" spans="1:33" ht="25.5" customHeight="1">
      <c r="A731" s="54" t="s">
        <v>16299</v>
      </c>
      <c r="B731" s="54" t="s">
        <v>190</v>
      </c>
      <c r="C731" s="55">
        <v>46115</v>
      </c>
      <c r="D731" s="54" t="s">
        <v>17797</v>
      </c>
      <c r="E731" s="55">
        <f>IFERROR(VLOOKUP(AG731,Sheet3!B:F,5,0),Table1[[#This Row],[Ngày hạch toán]])</f>
        <v>46115</v>
      </c>
      <c r="F731" s="54" t="s">
        <v>17798</v>
      </c>
      <c r="G731" s="54" t="s">
        <v>17799</v>
      </c>
      <c r="H731" s="67">
        <v>10610420</v>
      </c>
      <c r="I731" s="63">
        <v>0</v>
      </c>
      <c r="J731" s="67">
        <v>848834</v>
      </c>
      <c r="K731" s="68">
        <v>11459254</v>
      </c>
      <c r="L731" s="64" t="s">
        <v>17236</v>
      </c>
      <c r="M731" s="6">
        <f>IFERROR(VLOOKUP(Table13[[#This Row],[Số hóa đơn]],'Chi tiết tt Mega gửi'!K:L,2,0),"")</f>
        <v>46153</v>
      </c>
      <c r="N731" s="72"/>
      <c r="O731" s="32">
        <f>IF(Table13[[#This Row],[Phân loại]]="Tồn đầu kỳ",Table13[[#This Row],[Tổng giá trị]],0)</f>
        <v>0</v>
      </c>
      <c r="P731" s="7">
        <f>IF(Table13[[#This Row],[Số còn phải thu ĐK]]&lt;&gt;0,0,IF(Table13[[#This Row],[Phân loại]]="Bán hàng",Table13[[#This Row],[Tổng giá trị]],-Table13[[#This Row],[Tổng giá trị]]))</f>
        <v>11459254</v>
      </c>
      <c r="Q731" s="32">
        <f t="shared" si="79"/>
        <v>11459254</v>
      </c>
      <c r="R731" s="7">
        <f>Table13[[#This Row],[Số còn phải thu ĐK]]+Table13[[#This Row],[Giá Trị HD sau CK]]-Table13[[#This Row],[Số tiền đã thu]]</f>
        <v>0</v>
      </c>
      <c r="S731" s="6">
        <f>IF(Table13[[#This Row],[Ngày hóa đơn]]&lt;&gt;"",Table13[[#This Row],[Ngày hóa đơn]],IF(Table13[[#This Row],[Ngày hạch toán]]&lt;&gt;"",Table13[[#This Row],[Ngày hạch toán]],""))</f>
        <v>46115</v>
      </c>
      <c r="T731" s="7"/>
      <c r="U731" s="6">
        <f>IF(Table13[[#This Row],[Ngày tính CN]]="","",S731+T731)</f>
        <v>46115</v>
      </c>
      <c r="V731" s="32">
        <f ca="1">IF(Table13[[#This Row],[Hạn thanh toán]]="","",IF((U731-NOW())&lt;0,0,(U731-NOW())))</f>
        <v>0</v>
      </c>
      <c r="W731" s="32"/>
      <c r="X731" s="32" t="str">
        <f t="shared" ca="1" si="80"/>
        <v/>
      </c>
      <c r="Y731" s="2" t="str">
        <f t="shared" si="81"/>
        <v>Đã thanh toán</v>
      </c>
      <c r="Z731" s="42">
        <f t="shared" si="82"/>
        <v>46115</v>
      </c>
      <c r="AA731" s="42">
        <f t="shared" si="83"/>
        <v>46153</v>
      </c>
      <c r="AD731" s="2" t="str">
        <f>VLOOKUP($A731,MA_KH!$A:$Q,MA_KH!O$1,0)</f>
        <v>MEGA</v>
      </c>
      <c r="AE731" s="2" t="str">
        <f>VLOOKUP($A731,MA_KH!$A:$Q,MA_KH!P$1,0)</f>
        <v>CÔNG TY TNHH MM MEGA MARKET (VIỆT NAM)</v>
      </c>
      <c r="AG731" s="122" t="str">
        <f>Table13[[#This Row],[Số hóa đơn]]&amp;Table13[[#This Row],[Tổng giá trị]]</f>
        <v>0002500211459254</v>
      </c>
    </row>
    <row r="732" spans="1:33" ht="25.5" customHeight="1">
      <c r="A732" s="58" t="s">
        <v>16299</v>
      </c>
      <c r="B732" s="58" t="s">
        <v>190</v>
      </c>
      <c r="C732" s="59">
        <v>46115</v>
      </c>
      <c r="D732" s="58" t="s">
        <v>17800</v>
      </c>
      <c r="E732" s="55">
        <f>IFERROR(VLOOKUP(AG732,Sheet3!B:F,5,0),Table1[[#This Row],[Ngày hạch toán]])</f>
        <v>46115</v>
      </c>
      <c r="F732" s="58" t="s">
        <v>17801</v>
      </c>
      <c r="G732" s="58" t="s">
        <v>17802</v>
      </c>
      <c r="H732" s="69">
        <v>2052340</v>
      </c>
      <c r="I732" s="63">
        <v>0</v>
      </c>
      <c r="J732" s="69">
        <v>164187</v>
      </c>
      <c r="K732" s="70">
        <v>2216527</v>
      </c>
      <c r="L732" s="64" t="s">
        <v>17236</v>
      </c>
      <c r="M732" s="6">
        <f>IFERROR(VLOOKUP(Table13[[#This Row],[Số hóa đơn]],'Chi tiết tt Mega gửi'!K:L,2,0),"")</f>
        <v>46153</v>
      </c>
      <c r="N732" s="72"/>
      <c r="O732" s="32">
        <f>IF(Table13[[#This Row],[Phân loại]]="Tồn đầu kỳ",Table13[[#This Row],[Tổng giá trị]],0)</f>
        <v>0</v>
      </c>
      <c r="P732" s="7">
        <f>IF(Table13[[#This Row],[Số còn phải thu ĐK]]&lt;&gt;0,0,IF(Table13[[#This Row],[Phân loại]]="Bán hàng",Table13[[#This Row],[Tổng giá trị]],-Table13[[#This Row],[Tổng giá trị]]))</f>
        <v>2216527</v>
      </c>
      <c r="Q732" s="32">
        <f t="shared" si="79"/>
        <v>2216527</v>
      </c>
      <c r="R732" s="7">
        <f>Table13[[#This Row],[Số còn phải thu ĐK]]+Table13[[#This Row],[Giá Trị HD sau CK]]-Table13[[#This Row],[Số tiền đã thu]]</f>
        <v>0</v>
      </c>
      <c r="S732" s="6">
        <f>IF(Table13[[#This Row],[Ngày hóa đơn]]&lt;&gt;"",Table13[[#This Row],[Ngày hóa đơn]],IF(Table13[[#This Row],[Ngày hạch toán]]&lt;&gt;"",Table13[[#This Row],[Ngày hạch toán]],""))</f>
        <v>46115</v>
      </c>
      <c r="T732" s="7"/>
      <c r="U732" s="6">
        <f>IF(Table13[[#This Row],[Ngày tính CN]]="","",S732+T732)</f>
        <v>46115</v>
      </c>
      <c r="V732" s="32">
        <f ca="1">IF(Table13[[#This Row],[Hạn thanh toán]]="","",IF((U732-NOW())&lt;0,0,(U732-NOW())))</f>
        <v>0</v>
      </c>
      <c r="W732" s="32"/>
      <c r="X732" s="32" t="str">
        <f t="shared" ca="1" si="80"/>
        <v/>
      </c>
      <c r="Y732" s="2" t="str">
        <f t="shared" si="81"/>
        <v>Đã thanh toán</v>
      </c>
      <c r="Z732" s="42">
        <f t="shared" si="82"/>
        <v>46115</v>
      </c>
      <c r="AA732" s="42">
        <f t="shared" si="83"/>
        <v>46153</v>
      </c>
      <c r="AD732" s="2" t="str">
        <f>VLOOKUP($A732,MA_KH!$A:$Q,MA_KH!O$1,0)</f>
        <v>MEGA</v>
      </c>
      <c r="AE732" s="2" t="str">
        <f>VLOOKUP($A732,MA_KH!$A:$Q,MA_KH!P$1,0)</f>
        <v>CÔNG TY TNHH MM MEGA MARKET (VIỆT NAM)</v>
      </c>
      <c r="AG732" s="122" t="str">
        <f>Table13[[#This Row],[Số hóa đơn]]&amp;Table13[[#This Row],[Tổng giá trị]]</f>
        <v>000250032216527</v>
      </c>
    </row>
    <row r="733" spans="1:33" ht="25.5" customHeight="1">
      <c r="A733" s="58" t="s">
        <v>16302</v>
      </c>
      <c r="B733" s="58" t="s">
        <v>7251</v>
      </c>
      <c r="C733" s="59">
        <v>46116</v>
      </c>
      <c r="D733" s="58" t="s">
        <v>17803</v>
      </c>
      <c r="E733" s="55">
        <f>IFERROR(VLOOKUP(AG733,Sheet3!B:F,5,0),Table1[[#This Row],[Ngày hạch toán]])</f>
        <v>46115</v>
      </c>
      <c r="F733" s="58" t="s">
        <v>17804</v>
      </c>
      <c r="G733" s="58" t="s">
        <v>17805</v>
      </c>
      <c r="H733" s="69">
        <v>4158855</v>
      </c>
      <c r="I733" s="63">
        <v>0</v>
      </c>
      <c r="J733" s="69">
        <v>332708</v>
      </c>
      <c r="K733" s="70">
        <v>4491563</v>
      </c>
      <c r="L733" s="64" t="s">
        <v>17236</v>
      </c>
      <c r="M733" s="6">
        <f>IFERROR(VLOOKUP(Table13[[#This Row],[Số hóa đơn]],'Chi tiết tt Mega gửi'!K:L,2,0),"")</f>
        <v>46153</v>
      </c>
      <c r="N733" s="72"/>
      <c r="O733" s="32">
        <f>IF(Table13[[#This Row],[Phân loại]]="Tồn đầu kỳ",Table13[[#This Row],[Tổng giá trị]],0)</f>
        <v>0</v>
      </c>
      <c r="P733" s="7">
        <f>IF(Table13[[#This Row],[Số còn phải thu ĐK]]&lt;&gt;0,0,IF(Table13[[#This Row],[Phân loại]]="Bán hàng",Table13[[#This Row],[Tổng giá trị]],-Table13[[#This Row],[Tổng giá trị]]))</f>
        <v>4491563</v>
      </c>
      <c r="Q733" s="32">
        <f>IF(M733&lt;&gt;"",IF(O733&lt;&gt;0,O733,P733),0)</f>
        <v>4491563</v>
      </c>
      <c r="R733" s="7">
        <f>Table13[[#This Row],[Số còn phải thu ĐK]]+Table13[[#This Row],[Giá Trị HD sau CK]]-Table13[[#This Row],[Số tiền đã thu]]</f>
        <v>0</v>
      </c>
      <c r="S733" s="6">
        <f>IF(Table13[[#This Row],[Ngày hóa đơn]]&lt;&gt;"",Table13[[#This Row],[Ngày hóa đơn]],IF(Table13[[#This Row],[Ngày hạch toán]]&lt;&gt;"",Table13[[#This Row],[Ngày hạch toán]],""))</f>
        <v>46115</v>
      </c>
      <c r="T733" s="7"/>
      <c r="U733" s="6">
        <f>IF(Table13[[#This Row],[Ngày tính CN]]="","",S733+T733)</f>
        <v>46115</v>
      </c>
      <c r="V733" s="32">
        <f ca="1">IF(Table13[[#This Row],[Hạn thanh toán]]="","",IF((U733-NOW())&lt;0,0,(U733-NOW())))</f>
        <v>0</v>
      </c>
      <c r="W733" s="32"/>
      <c r="X733" s="32" t="str">
        <f ca="1">IF(OR(U733="",R733=0),"",IF((U733-NOW())&lt;0,-(U733-NOW()),0))</f>
        <v/>
      </c>
      <c r="Y733" s="2" t="str">
        <f>IF(R733=0,"Đã thanh toán",IF(X733="","",IF(X733&lt;=0,"Chưa đến hạn thanh toán",IF(X733&lt;=30,"Nợ quá hạn 30 ngày",IF(X733&lt;=60,"Nợ quá hạn từ 30 ngày đến 60 ngày",IF(X733&lt;=90,"Nợ quá hạn từ 60 ngày đến 90 ngày",IF(X733&lt;=120,"Nợ quá hạn từ 90 ngày đến 120 ngày","Nợ quá hạn hơn 120 ngày có khả năng mất thanh toán")))))))</f>
        <v>Đã thanh toán</v>
      </c>
      <c r="Z733" s="42">
        <f t="shared" si="82"/>
        <v>46115</v>
      </c>
      <c r="AA733" s="42">
        <f t="shared" si="83"/>
        <v>46153</v>
      </c>
      <c r="AD733" s="2" t="str">
        <f>VLOOKUP($A733,MA_KH!$A:$Q,MA_KH!O$1,0)</f>
        <v>MEGA</v>
      </c>
      <c r="AE733" s="2" t="str">
        <f>VLOOKUP($A733,MA_KH!$A:$Q,MA_KH!P$1,0)</f>
        <v>CÔNG TY TNHH MM MEGA MARKET (VIỆT NAM)</v>
      </c>
      <c r="AG733" s="122" t="str">
        <f>Table13[[#This Row],[Số hóa đơn]]&amp;Table13[[#This Row],[Tổng giá trị]]</f>
        <v>000263304491563</v>
      </c>
    </row>
    <row r="734" spans="1:33" ht="25.5" customHeight="1">
      <c r="A734" s="54" t="s">
        <v>16307</v>
      </c>
      <c r="B734" s="54" t="s">
        <v>202</v>
      </c>
      <c r="C734" s="55">
        <v>46118</v>
      </c>
      <c r="D734" s="54" t="s">
        <v>17806</v>
      </c>
      <c r="E734" s="55">
        <f>IFERROR(VLOOKUP(AG734,Sheet3!B:F,5,0),Table1[[#This Row],[Ngày hạch toán]])</f>
        <v>46115</v>
      </c>
      <c r="F734" s="54" t="s">
        <v>17807</v>
      </c>
      <c r="G734" s="54" t="s">
        <v>17808</v>
      </c>
      <c r="H734" s="67">
        <v>2632235</v>
      </c>
      <c r="I734" s="63">
        <v>0</v>
      </c>
      <c r="J734" s="67">
        <v>210579</v>
      </c>
      <c r="K734" s="68">
        <v>2842814</v>
      </c>
      <c r="L734" s="64" t="s">
        <v>17236</v>
      </c>
      <c r="M734" s="6">
        <f>IFERROR(VLOOKUP(Table13[[#This Row],[Số hóa đơn]],'Chi tiết tt Mega gửi'!K:L,2,0),"")</f>
        <v>46167</v>
      </c>
      <c r="N734" s="72"/>
      <c r="O734" s="32">
        <f>IF(Table13[[#This Row],[Phân loại]]="Tồn đầu kỳ",Table13[[#This Row],[Tổng giá trị]],0)</f>
        <v>0</v>
      </c>
      <c r="P734" s="7">
        <f>IF(Table13[[#This Row],[Số còn phải thu ĐK]]&lt;&gt;0,0,IF(Table13[[#This Row],[Phân loại]]="Bán hàng",Table13[[#This Row],[Tổng giá trị]],-Table13[[#This Row],[Tổng giá trị]]))</f>
        <v>2842814</v>
      </c>
      <c r="Q734" s="32">
        <f t="shared" ref="Q734:Q744" si="84">IF(M734&lt;&gt;"",IF(O734&lt;&gt;0,O734,P734),0)</f>
        <v>2842814</v>
      </c>
      <c r="R734" s="7">
        <f>Table13[[#This Row],[Số còn phải thu ĐK]]+Table13[[#This Row],[Giá Trị HD sau CK]]-Table13[[#This Row],[Số tiền đã thu]]</f>
        <v>0</v>
      </c>
      <c r="S734" s="6">
        <f>IF(Table13[[#This Row],[Ngày hóa đơn]]&lt;&gt;"",Table13[[#This Row],[Ngày hóa đơn]],IF(Table13[[#This Row],[Ngày hạch toán]]&lt;&gt;"",Table13[[#This Row],[Ngày hạch toán]],""))</f>
        <v>46115</v>
      </c>
      <c r="T734" s="7"/>
      <c r="U734" s="6">
        <f>IF(Table13[[#This Row],[Ngày tính CN]]="","",S734+T734)</f>
        <v>46115</v>
      </c>
      <c r="V734" s="32">
        <f ca="1">IF(Table13[[#This Row],[Hạn thanh toán]]="","",IF((U734-NOW())&lt;0,0,(U734-NOW())))</f>
        <v>0</v>
      </c>
      <c r="W734" s="32"/>
      <c r="X734" s="32" t="str">
        <f t="shared" ref="X734:X744" ca="1" si="85">IF(OR(U734="",R734=0),"",IF((U734-NOW())&lt;0,-(U734-NOW()),0))</f>
        <v/>
      </c>
      <c r="Y734" s="2" t="str">
        <f t="shared" ref="Y734:Y744" si="86">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Đã thanh toán</v>
      </c>
      <c r="Z734" s="42">
        <f t="shared" si="82"/>
        <v>46115</v>
      </c>
      <c r="AA734" s="42">
        <f t="shared" si="83"/>
        <v>46167</v>
      </c>
      <c r="AD734" s="2" t="str">
        <f>VLOOKUP($A734,MA_KH!$A:$Q,MA_KH!O$1,0)</f>
        <v>MEGA</v>
      </c>
      <c r="AE734" s="2" t="str">
        <f>VLOOKUP($A734,MA_KH!$A:$Q,MA_KH!P$1,0)</f>
        <v>CÔNG TY TNHH MM MEGA MARKET (VIỆT NAM)</v>
      </c>
      <c r="AG734" s="122" t="str">
        <f>Table13[[#This Row],[Số hóa đơn]]&amp;Table13[[#This Row],[Tổng giá trị]]</f>
        <v>000263742842814</v>
      </c>
    </row>
    <row r="735" spans="1:33" ht="25.5" customHeight="1">
      <c r="A735" s="54" t="s">
        <v>16291</v>
      </c>
      <c r="B735" s="54" t="s">
        <v>200</v>
      </c>
      <c r="C735" s="55">
        <v>46118</v>
      </c>
      <c r="D735" s="54" t="s">
        <v>17809</v>
      </c>
      <c r="E735" s="55">
        <f>IFERROR(VLOOKUP(AG735,Sheet3!B:F,5,0),Table1[[#This Row],[Ngày hạch toán]])</f>
        <v>46115</v>
      </c>
      <c r="F735" s="54" t="s">
        <v>17810</v>
      </c>
      <c r="G735" s="54" t="s">
        <v>17811</v>
      </c>
      <c r="H735" s="67">
        <v>2008300</v>
      </c>
      <c r="I735" s="63">
        <v>0</v>
      </c>
      <c r="J735" s="67">
        <v>160664</v>
      </c>
      <c r="K735" s="68">
        <v>2168964</v>
      </c>
      <c r="L735" s="64" t="s">
        <v>17236</v>
      </c>
      <c r="M735" s="6">
        <f>IFERROR(VLOOKUP(Table13[[#This Row],[Số hóa đơn]],'Chi tiết tt Mega gửi'!K:L,2,0),"")</f>
        <v>46167</v>
      </c>
      <c r="N735" s="72"/>
      <c r="O735" s="32">
        <f>IF(Table13[[#This Row],[Phân loại]]="Tồn đầu kỳ",Table13[[#This Row],[Tổng giá trị]],0)</f>
        <v>0</v>
      </c>
      <c r="P735" s="7">
        <f>IF(Table13[[#This Row],[Số còn phải thu ĐK]]&lt;&gt;0,0,IF(Table13[[#This Row],[Phân loại]]="Bán hàng",Table13[[#This Row],[Tổng giá trị]],-Table13[[#This Row],[Tổng giá trị]]))</f>
        <v>2168964</v>
      </c>
      <c r="Q735" s="32">
        <f t="shared" si="84"/>
        <v>2168964</v>
      </c>
      <c r="R735" s="7">
        <f>Table13[[#This Row],[Số còn phải thu ĐK]]+Table13[[#This Row],[Giá Trị HD sau CK]]-Table13[[#This Row],[Số tiền đã thu]]</f>
        <v>0</v>
      </c>
      <c r="S735" s="6">
        <f>IF(Table13[[#This Row],[Ngày hóa đơn]]&lt;&gt;"",Table13[[#This Row],[Ngày hóa đơn]],IF(Table13[[#This Row],[Ngày hạch toán]]&lt;&gt;"",Table13[[#This Row],[Ngày hạch toán]],""))</f>
        <v>46115</v>
      </c>
      <c r="T735" s="7"/>
      <c r="U735" s="6">
        <f>IF(Table13[[#This Row],[Ngày tính CN]]="","",S735+T735)</f>
        <v>46115</v>
      </c>
      <c r="V735" s="32">
        <f ca="1">IF(Table13[[#This Row],[Hạn thanh toán]]="","",IF((U735-NOW())&lt;0,0,(U735-NOW())))</f>
        <v>0</v>
      </c>
      <c r="W735" s="32"/>
      <c r="X735" s="32" t="str">
        <f t="shared" ca="1" si="85"/>
        <v/>
      </c>
      <c r="Y735" s="2" t="str">
        <f t="shared" si="86"/>
        <v>Đã thanh toán</v>
      </c>
      <c r="Z735" s="42">
        <f t="shared" si="82"/>
        <v>46115</v>
      </c>
      <c r="AA735" s="42">
        <f t="shared" si="83"/>
        <v>46167</v>
      </c>
      <c r="AD735" s="2" t="str">
        <f>VLOOKUP($A735,MA_KH!$A:$Q,MA_KH!O$1,0)</f>
        <v>MEGA</v>
      </c>
      <c r="AE735" s="2" t="str">
        <f>VLOOKUP($A735,MA_KH!$A:$Q,MA_KH!P$1,0)</f>
        <v>CÔNG TY TNHH MM MEGA MARKET (VIỆT NAM)</v>
      </c>
      <c r="AG735" s="122" t="str">
        <f>Table13[[#This Row],[Số hóa đơn]]&amp;Table13[[#This Row],[Tổng giá trị]]</f>
        <v>000263752168964</v>
      </c>
    </row>
    <row r="736" spans="1:33" ht="25.5" customHeight="1">
      <c r="A736" s="54" t="s">
        <v>16287</v>
      </c>
      <c r="B736" s="54" t="s">
        <v>253</v>
      </c>
      <c r="C736" s="55">
        <v>46118</v>
      </c>
      <c r="D736" s="54" t="s">
        <v>17812</v>
      </c>
      <c r="E736" s="55">
        <f>IFERROR(VLOOKUP(AG736,Sheet3!B:F,5,0),Table1[[#This Row],[Ngày hạch toán]])</f>
        <v>46115</v>
      </c>
      <c r="F736" s="54" t="s">
        <v>17813</v>
      </c>
      <c r="G736" s="54" t="s">
        <v>17814</v>
      </c>
      <c r="H736" s="67">
        <v>2431503</v>
      </c>
      <c r="I736" s="63">
        <v>0</v>
      </c>
      <c r="J736" s="67">
        <v>194520</v>
      </c>
      <c r="K736" s="68">
        <v>2626023</v>
      </c>
      <c r="L736" s="64" t="s">
        <v>17236</v>
      </c>
      <c r="M736" s="6">
        <f>IFERROR(VLOOKUP(Table13[[#This Row],[Số hóa đơn]],'Chi tiết tt Mega gửi'!K:L,2,0),"")</f>
        <v>46167</v>
      </c>
      <c r="N736" s="72"/>
      <c r="O736" s="32">
        <f>IF(Table13[[#This Row],[Phân loại]]="Tồn đầu kỳ",Table13[[#This Row],[Tổng giá trị]],0)</f>
        <v>0</v>
      </c>
      <c r="P736" s="7">
        <f>IF(Table13[[#This Row],[Số còn phải thu ĐK]]&lt;&gt;0,0,IF(Table13[[#This Row],[Phân loại]]="Bán hàng",Table13[[#This Row],[Tổng giá trị]],-Table13[[#This Row],[Tổng giá trị]]))</f>
        <v>2626023</v>
      </c>
      <c r="Q736" s="32">
        <f t="shared" si="84"/>
        <v>2626023</v>
      </c>
      <c r="R736" s="7">
        <f>Table13[[#This Row],[Số còn phải thu ĐK]]+Table13[[#This Row],[Giá Trị HD sau CK]]-Table13[[#This Row],[Số tiền đã thu]]</f>
        <v>0</v>
      </c>
      <c r="S736" s="6">
        <f>IF(Table13[[#This Row],[Ngày hóa đơn]]&lt;&gt;"",Table13[[#This Row],[Ngày hóa đơn]],IF(Table13[[#This Row],[Ngày hạch toán]]&lt;&gt;"",Table13[[#This Row],[Ngày hạch toán]],""))</f>
        <v>46115</v>
      </c>
      <c r="T736" s="7"/>
      <c r="U736" s="6">
        <f>IF(Table13[[#This Row],[Ngày tính CN]]="","",S736+T736)</f>
        <v>46115</v>
      </c>
      <c r="V736" s="32">
        <f ca="1">IF(Table13[[#This Row],[Hạn thanh toán]]="","",IF((U736-NOW())&lt;0,0,(U736-NOW())))</f>
        <v>0</v>
      </c>
      <c r="W736" s="32"/>
      <c r="X736" s="32" t="str">
        <f t="shared" ca="1" si="85"/>
        <v/>
      </c>
      <c r="Y736" s="2" t="str">
        <f t="shared" si="86"/>
        <v>Đã thanh toán</v>
      </c>
      <c r="Z736" s="42">
        <f t="shared" si="82"/>
        <v>46115</v>
      </c>
      <c r="AA736" s="42">
        <f t="shared" si="83"/>
        <v>46167</v>
      </c>
      <c r="AD736" s="2" t="str">
        <f>VLOOKUP($A736,MA_KH!$A:$Q,MA_KH!O$1,0)</f>
        <v>MEGA</v>
      </c>
      <c r="AE736" s="2" t="str">
        <f>VLOOKUP($A736,MA_KH!$A:$Q,MA_KH!P$1,0)</f>
        <v>CÔNG TY TNHH MM MEGA MARKET (VIỆT NAM)</v>
      </c>
      <c r="AG736" s="122" t="str">
        <f>Table13[[#This Row],[Số hóa đơn]]&amp;Table13[[#This Row],[Tổng giá trị]]</f>
        <v>000263762626023</v>
      </c>
    </row>
    <row r="737" spans="1:33" ht="25.5" customHeight="1">
      <c r="A737" s="54" t="s">
        <v>16310</v>
      </c>
      <c r="B737" s="54" t="s">
        <v>196</v>
      </c>
      <c r="C737" s="55">
        <v>46118</v>
      </c>
      <c r="D737" s="54" t="s">
        <v>17815</v>
      </c>
      <c r="E737" s="55">
        <f>IFERROR(VLOOKUP(AG737,Sheet3!B:F,5,0),Table1[[#This Row],[Ngày hạch toán]])</f>
        <v>46115</v>
      </c>
      <c r="F737" s="54" t="s">
        <v>17816</v>
      </c>
      <c r="G737" s="54" t="s">
        <v>17817</v>
      </c>
      <c r="H737" s="67">
        <v>982130</v>
      </c>
      <c r="I737" s="63">
        <v>0</v>
      </c>
      <c r="J737" s="67">
        <v>78570</v>
      </c>
      <c r="K737" s="68">
        <v>1060700</v>
      </c>
      <c r="L737" s="64" t="s">
        <v>17236</v>
      </c>
      <c r="M737" s="6">
        <f>IFERROR(VLOOKUP(Table13[[#This Row],[Số hóa đơn]],'Chi tiết tt Mega gửi'!K:L,2,0),"")</f>
        <v>46197</v>
      </c>
      <c r="N737" s="72"/>
      <c r="O737" s="32">
        <f>IF(Table13[[#This Row],[Phân loại]]="Tồn đầu kỳ",Table13[[#This Row],[Tổng giá trị]],0)</f>
        <v>0</v>
      </c>
      <c r="P737" s="7">
        <f>IF(Table13[[#This Row],[Số còn phải thu ĐK]]&lt;&gt;0,0,IF(Table13[[#This Row],[Phân loại]]="Bán hàng",Table13[[#This Row],[Tổng giá trị]],-Table13[[#This Row],[Tổng giá trị]]))</f>
        <v>1060700</v>
      </c>
      <c r="Q737" s="32">
        <f t="shared" si="84"/>
        <v>1060700</v>
      </c>
      <c r="R737" s="7">
        <f>Table13[[#This Row],[Số còn phải thu ĐK]]+Table13[[#This Row],[Giá Trị HD sau CK]]-Table13[[#This Row],[Số tiền đã thu]]</f>
        <v>0</v>
      </c>
      <c r="S737" s="6">
        <f>IF(Table13[[#This Row],[Ngày hóa đơn]]&lt;&gt;"",Table13[[#This Row],[Ngày hóa đơn]],IF(Table13[[#This Row],[Ngày hạch toán]]&lt;&gt;"",Table13[[#This Row],[Ngày hạch toán]],""))</f>
        <v>46115</v>
      </c>
      <c r="T737" s="7"/>
      <c r="U737" s="6">
        <f>IF(Table13[[#This Row],[Ngày tính CN]]="","",S737+T737)</f>
        <v>46115</v>
      </c>
      <c r="V737" s="32">
        <f ca="1">IF(Table13[[#This Row],[Hạn thanh toán]]="","",IF((U737-NOW())&lt;0,0,(U737-NOW())))</f>
        <v>0</v>
      </c>
      <c r="W737" s="32"/>
      <c r="X737" s="32" t="str">
        <f t="shared" ca="1" si="85"/>
        <v/>
      </c>
      <c r="Y737" s="2" t="str">
        <f t="shared" si="86"/>
        <v>Đã thanh toán</v>
      </c>
      <c r="Z737" s="42">
        <f t="shared" si="82"/>
        <v>46115</v>
      </c>
      <c r="AA737" s="42">
        <f t="shared" si="83"/>
        <v>46197</v>
      </c>
      <c r="AD737" s="2" t="str">
        <f>VLOOKUP($A737,MA_KH!$A:$Q,MA_KH!O$1,0)</f>
        <v>MEGA</v>
      </c>
      <c r="AE737" s="2" t="str">
        <f>VLOOKUP($A737,MA_KH!$A:$Q,MA_KH!P$1,0)</f>
        <v>CÔNG TY TNHH MM MEGA MARKET (VIỆT NAM)</v>
      </c>
      <c r="AG737" s="122" t="str">
        <f>Table13[[#This Row],[Số hóa đơn]]&amp;Table13[[#This Row],[Tổng giá trị]]</f>
        <v>000263771060700</v>
      </c>
    </row>
    <row r="738" spans="1:33" ht="25.5" customHeight="1">
      <c r="A738" s="54" t="s">
        <v>16310</v>
      </c>
      <c r="B738" s="54" t="s">
        <v>196</v>
      </c>
      <c r="C738" s="55">
        <v>46118</v>
      </c>
      <c r="D738" s="54" t="s">
        <v>17818</v>
      </c>
      <c r="E738" s="55">
        <f>IFERROR(VLOOKUP(AG738,Sheet3!B:F,5,0),Table1[[#This Row],[Ngày hạch toán]])</f>
        <v>46115</v>
      </c>
      <c r="F738" s="54" t="s">
        <v>17819</v>
      </c>
      <c r="G738" s="54" t="s">
        <v>17820</v>
      </c>
      <c r="H738" s="67">
        <v>2381320</v>
      </c>
      <c r="I738" s="63">
        <v>0</v>
      </c>
      <c r="J738" s="67">
        <v>190506</v>
      </c>
      <c r="K738" s="68">
        <v>2571826</v>
      </c>
      <c r="L738" s="64" t="s">
        <v>17236</v>
      </c>
      <c r="M738" s="6">
        <f>IFERROR(VLOOKUP(Table13[[#This Row],[Số hóa đơn]],'Chi tiết tt Mega gửi'!K:L,2,0),"")</f>
        <v>46197</v>
      </c>
      <c r="N738" s="72"/>
      <c r="O738" s="32">
        <f>IF(Table13[[#This Row],[Phân loại]]="Tồn đầu kỳ",Table13[[#This Row],[Tổng giá trị]],0)</f>
        <v>0</v>
      </c>
      <c r="P738" s="7">
        <f>IF(Table13[[#This Row],[Số còn phải thu ĐK]]&lt;&gt;0,0,IF(Table13[[#This Row],[Phân loại]]="Bán hàng",Table13[[#This Row],[Tổng giá trị]],-Table13[[#This Row],[Tổng giá trị]]))</f>
        <v>2571826</v>
      </c>
      <c r="Q738" s="32">
        <f t="shared" si="84"/>
        <v>2571826</v>
      </c>
      <c r="R738" s="7">
        <f>Table13[[#This Row],[Số còn phải thu ĐK]]+Table13[[#This Row],[Giá Trị HD sau CK]]-Table13[[#This Row],[Số tiền đã thu]]</f>
        <v>0</v>
      </c>
      <c r="S738" s="6">
        <f>IF(Table13[[#This Row],[Ngày hóa đơn]]&lt;&gt;"",Table13[[#This Row],[Ngày hóa đơn]],IF(Table13[[#This Row],[Ngày hạch toán]]&lt;&gt;"",Table13[[#This Row],[Ngày hạch toán]],""))</f>
        <v>46115</v>
      </c>
      <c r="T738" s="7"/>
      <c r="U738" s="6">
        <f>IF(Table13[[#This Row],[Ngày tính CN]]="","",S738+T738)</f>
        <v>46115</v>
      </c>
      <c r="V738" s="32">
        <f ca="1">IF(Table13[[#This Row],[Hạn thanh toán]]="","",IF((U738-NOW())&lt;0,0,(U738-NOW())))</f>
        <v>0</v>
      </c>
      <c r="W738" s="32"/>
      <c r="X738" s="32" t="str">
        <f t="shared" ca="1" si="85"/>
        <v/>
      </c>
      <c r="Y738" s="2" t="str">
        <f t="shared" si="86"/>
        <v>Đã thanh toán</v>
      </c>
      <c r="Z738" s="42">
        <f t="shared" si="82"/>
        <v>46115</v>
      </c>
      <c r="AA738" s="42">
        <f t="shared" si="83"/>
        <v>46197</v>
      </c>
      <c r="AD738" s="2" t="str">
        <f>VLOOKUP($A738,MA_KH!$A:$Q,MA_KH!O$1,0)</f>
        <v>MEGA</v>
      </c>
      <c r="AE738" s="2" t="str">
        <f>VLOOKUP($A738,MA_KH!$A:$Q,MA_KH!P$1,0)</f>
        <v>CÔNG TY TNHH MM MEGA MARKET (VIỆT NAM)</v>
      </c>
      <c r="AG738" s="122" t="str">
        <f>Table13[[#This Row],[Số hóa đơn]]&amp;Table13[[#This Row],[Tổng giá trị]]</f>
        <v>000263782571826</v>
      </c>
    </row>
    <row r="739" spans="1:33" ht="25.5" customHeight="1">
      <c r="A739" s="54" t="s">
        <v>16288</v>
      </c>
      <c r="B739" s="54" t="s">
        <v>294</v>
      </c>
      <c r="C739" s="55">
        <v>46118</v>
      </c>
      <c r="D739" s="54" t="s">
        <v>17821</v>
      </c>
      <c r="E739" s="55">
        <f>IFERROR(VLOOKUP(AG739,Sheet3!B:F,5,0),Table1[[#This Row],[Ngày hạch toán]])</f>
        <v>46115</v>
      </c>
      <c r="F739" s="54" t="s">
        <v>17822</v>
      </c>
      <c r="G739" s="54" t="s">
        <v>17823</v>
      </c>
      <c r="H739" s="67">
        <v>1768150</v>
      </c>
      <c r="I739" s="63">
        <v>0</v>
      </c>
      <c r="J739" s="67">
        <v>141452</v>
      </c>
      <c r="K739" s="68">
        <v>1909602</v>
      </c>
      <c r="L739" s="64" t="s">
        <v>17236</v>
      </c>
      <c r="M739" s="6">
        <f>IFERROR(VLOOKUP(Table13[[#This Row],[Số hóa đơn]],'Chi tiết tt Mega gửi'!K:L,2,0),"")</f>
        <v>46167</v>
      </c>
      <c r="N739" s="72"/>
      <c r="O739" s="32">
        <f>IF(Table13[[#This Row],[Phân loại]]="Tồn đầu kỳ",Table13[[#This Row],[Tổng giá trị]],0)</f>
        <v>0</v>
      </c>
      <c r="P739" s="7">
        <f>IF(Table13[[#This Row],[Số còn phải thu ĐK]]&lt;&gt;0,0,IF(Table13[[#This Row],[Phân loại]]="Bán hàng",Table13[[#This Row],[Tổng giá trị]],-Table13[[#This Row],[Tổng giá trị]]))</f>
        <v>1909602</v>
      </c>
      <c r="Q739" s="32">
        <f t="shared" si="84"/>
        <v>1909602</v>
      </c>
      <c r="R739" s="7">
        <f>Table13[[#This Row],[Số còn phải thu ĐK]]+Table13[[#This Row],[Giá Trị HD sau CK]]-Table13[[#This Row],[Số tiền đã thu]]</f>
        <v>0</v>
      </c>
      <c r="S739" s="6">
        <f>IF(Table13[[#This Row],[Ngày hóa đơn]]&lt;&gt;"",Table13[[#This Row],[Ngày hóa đơn]],IF(Table13[[#This Row],[Ngày hạch toán]]&lt;&gt;"",Table13[[#This Row],[Ngày hạch toán]],""))</f>
        <v>46115</v>
      </c>
      <c r="T739" s="7"/>
      <c r="U739" s="6">
        <f>IF(Table13[[#This Row],[Ngày tính CN]]="","",S739+T739)</f>
        <v>46115</v>
      </c>
      <c r="V739" s="32">
        <f ca="1">IF(Table13[[#This Row],[Hạn thanh toán]]="","",IF((U739-NOW())&lt;0,0,(U739-NOW())))</f>
        <v>0</v>
      </c>
      <c r="W739" s="32"/>
      <c r="X739" s="32" t="str">
        <f t="shared" ca="1" si="85"/>
        <v/>
      </c>
      <c r="Y739" s="2" t="str">
        <f t="shared" si="86"/>
        <v>Đã thanh toán</v>
      </c>
      <c r="Z739" s="42">
        <f t="shared" si="82"/>
        <v>46115</v>
      </c>
      <c r="AA739" s="42">
        <f t="shared" si="83"/>
        <v>46167</v>
      </c>
      <c r="AD739" s="2" t="str">
        <f>VLOOKUP($A739,MA_KH!$A:$Q,MA_KH!O$1,0)</f>
        <v>MEGA</v>
      </c>
      <c r="AE739" s="2" t="str">
        <f>VLOOKUP($A739,MA_KH!$A:$Q,MA_KH!P$1,0)</f>
        <v>CÔNG TY TNHH MM MEGA MARKET (VIỆT NAM)</v>
      </c>
      <c r="AG739" s="122" t="str">
        <f>Table13[[#This Row],[Số hóa đơn]]&amp;Table13[[#This Row],[Tổng giá trị]]</f>
        <v>000263791909602</v>
      </c>
    </row>
    <row r="740" spans="1:33" ht="25.5" customHeight="1">
      <c r="A740" s="58" t="s">
        <v>16291</v>
      </c>
      <c r="B740" s="58" t="s">
        <v>200</v>
      </c>
      <c r="C740" s="59">
        <v>46118</v>
      </c>
      <c r="D740" s="58" t="s">
        <v>17824</v>
      </c>
      <c r="E740" s="55">
        <f>IFERROR(VLOOKUP(AG740,Sheet3!B:F,5,0),Table1[[#This Row],[Ngày hạch toán]])</f>
        <v>46115</v>
      </c>
      <c r="F740" s="58" t="s">
        <v>17825</v>
      </c>
      <c r="G740" s="58" t="s">
        <v>17826</v>
      </c>
      <c r="H740" s="69">
        <v>1026170</v>
      </c>
      <c r="I740" s="63">
        <v>0</v>
      </c>
      <c r="J740" s="69">
        <v>82094</v>
      </c>
      <c r="K740" s="70">
        <v>1108264</v>
      </c>
      <c r="L740" s="64" t="s">
        <v>17236</v>
      </c>
      <c r="M740" s="6">
        <f>IFERROR(VLOOKUP(Table13[[#This Row],[Số hóa đơn]],'Chi tiết tt Mega gửi'!K:L,2,0),"")</f>
        <v>46167</v>
      </c>
      <c r="N740" s="72"/>
      <c r="O740" s="32">
        <f>IF(Table13[[#This Row],[Phân loại]]="Tồn đầu kỳ",Table13[[#This Row],[Tổng giá trị]],0)</f>
        <v>0</v>
      </c>
      <c r="P740" s="7">
        <f>IF(Table13[[#This Row],[Số còn phải thu ĐK]]&lt;&gt;0,0,IF(Table13[[#This Row],[Phân loại]]="Bán hàng",Table13[[#This Row],[Tổng giá trị]],-Table13[[#This Row],[Tổng giá trị]]))</f>
        <v>1108264</v>
      </c>
      <c r="Q740" s="32">
        <f t="shared" si="84"/>
        <v>1108264</v>
      </c>
      <c r="R740" s="7">
        <f>Table13[[#This Row],[Số còn phải thu ĐK]]+Table13[[#This Row],[Giá Trị HD sau CK]]-Table13[[#This Row],[Số tiền đã thu]]</f>
        <v>0</v>
      </c>
      <c r="S740" s="6">
        <f>IF(Table13[[#This Row],[Ngày hóa đơn]]&lt;&gt;"",Table13[[#This Row],[Ngày hóa đơn]],IF(Table13[[#This Row],[Ngày hạch toán]]&lt;&gt;"",Table13[[#This Row],[Ngày hạch toán]],""))</f>
        <v>46115</v>
      </c>
      <c r="T740" s="7"/>
      <c r="U740" s="6">
        <f>IF(Table13[[#This Row],[Ngày tính CN]]="","",S740+T740)</f>
        <v>46115</v>
      </c>
      <c r="V740" s="32">
        <f ca="1">IF(Table13[[#This Row],[Hạn thanh toán]]="","",IF((U740-NOW())&lt;0,0,(U740-NOW())))</f>
        <v>0</v>
      </c>
      <c r="W740" s="32"/>
      <c r="X740" s="32" t="str">
        <f t="shared" ca="1" si="85"/>
        <v/>
      </c>
      <c r="Y740" s="2" t="str">
        <f t="shared" si="86"/>
        <v>Đã thanh toán</v>
      </c>
      <c r="Z740" s="42">
        <f t="shared" si="82"/>
        <v>46115</v>
      </c>
      <c r="AA740" s="42">
        <f t="shared" si="83"/>
        <v>46167</v>
      </c>
      <c r="AD740" s="2" t="str">
        <f>VLOOKUP($A740,MA_KH!$A:$Q,MA_KH!O$1,0)</f>
        <v>MEGA</v>
      </c>
      <c r="AE740" s="2" t="str">
        <f>VLOOKUP($A740,MA_KH!$A:$Q,MA_KH!P$1,0)</f>
        <v>CÔNG TY TNHH MM MEGA MARKET (VIỆT NAM)</v>
      </c>
      <c r="AG740" s="122" t="str">
        <f>Table13[[#This Row],[Số hóa đơn]]&amp;Table13[[#This Row],[Tổng giá trị]]</f>
        <v>000263801108264</v>
      </c>
    </row>
    <row r="741" spans="1:33" ht="25.5" customHeight="1">
      <c r="A741" s="54" t="s">
        <v>16294</v>
      </c>
      <c r="B741" s="54" t="s">
        <v>259</v>
      </c>
      <c r="C741" s="55">
        <v>46119</v>
      </c>
      <c r="D741" s="54" t="s">
        <v>17827</v>
      </c>
      <c r="E741" s="55">
        <f>IFERROR(VLOOKUP(AG741,Sheet3!B:F,5,0),Table1[[#This Row],[Ngày hạch toán]])</f>
        <v>46115</v>
      </c>
      <c r="F741" s="54" t="s">
        <v>17828</v>
      </c>
      <c r="G741" s="54" t="s">
        <v>17829</v>
      </c>
      <c r="H741" s="67">
        <v>1003660</v>
      </c>
      <c r="I741" s="63">
        <v>0</v>
      </c>
      <c r="J741" s="67">
        <v>80293</v>
      </c>
      <c r="K741" s="68">
        <v>1083953</v>
      </c>
      <c r="L741" s="64" t="s">
        <v>17236</v>
      </c>
      <c r="M741" s="6">
        <f>IFERROR(VLOOKUP(Table13[[#This Row],[Số hóa đơn]],'Chi tiết tt Mega gửi'!K:L,2,0),"")</f>
        <v>46167</v>
      </c>
      <c r="N741" s="72"/>
      <c r="O741" s="32">
        <f>IF(Table13[[#This Row],[Phân loại]]="Tồn đầu kỳ",Table13[[#This Row],[Tổng giá trị]],0)</f>
        <v>0</v>
      </c>
      <c r="P741" s="7">
        <f>IF(Table13[[#This Row],[Số còn phải thu ĐK]]&lt;&gt;0,0,IF(Table13[[#This Row],[Phân loại]]="Bán hàng",Table13[[#This Row],[Tổng giá trị]],-Table13[[#This Row],[Tổng giá trị]]))</f>
        <v>1083953</v>
      </c>
      <c r="Q741" s="32">
        <f t="shared" si="84"/>
        <v>1083953</v>
      </c>
      <c r="R741" s="7">
        <f>Table13[[#This Row],[Số còn phải thu ĐK]]+Table13[[#This Row],[Giá Trị HD sau CK]]-Table13[[#This Row],[Số tiền đã thu]]</f>
        <v>0</v>
      </c>
      <c r="S741" s="6">
        <f>IF(Table13[[#This Row],[Ngày hóa đơn]]&lt;&gt;"",Table13[[#This Row],[Ngày hóa đơn]],IF(Table13[[#This Row],[Ngày hạch toán]]&lt;&gt;"",Table13[[#This Row],[Ngày hạch toán]],""))</f>
        <v>46115</v>
      </c>
      <c r="T741" s="7"/>
      <c r="U741" s="6">
        <f>IF(Table13[[#This Row],[Ngày tính CN]]="","",S741+T741)</f>
        <v>46115</v>
      </c>
      <c r="V741" s="32">
        <f ca="1">IF(Table13[[#This Row],[Hạn thanh toán]]="","",IF((U741-NOW())&lt;0,0,(U741-NOW())))</f>
        <v>0</v>
      </c>
      <c r="W741" s="32"/>
      <c r="X741" s="32" t="str">
        <f t="shared" ca="1" si="85"/>
        <v/>
      </c>
      <c r="Y741" s="2" t="str">
        <f t="shared" si="86"/>
        <v>Đã thanh toán</v>
      </c>
      <c r="Z741" s="42">
        <f t="shared" si="82"/>
        <v>46115</v>
      </c>
      <c r="AA741" s="42">
        <f t="shared" si="83"/>
        <v>46167</v>
      </c>
      <c r="AD741" s="2" t="str">
        <f>VLOOKUP($A741,MA_KH!$A:$Q,MA_KH!O$1,0)</f>
        <v>MEGA</v>
      </c>
      <c r="AE741" s="2" t="str">
        <f>VLOOKUP($A741,MA_KH!$A:$Q,MA_KH!P$1,0)</f>
        <v>CÔNG TY TNHH MM MEGA MARKET (VIỆT NAM)</v>
      </c>
      <c r="AG741" s="122" t="str">
        <f>Table13[[#This Row],[Số hóa đơn]]&amp;Table13[[#This Row],[Tổng giá trị]]</f>
        <v>000263861083953</v>
      </c>
    </row>
    <row r="742" spans="1:33" ht="25.5" customHeight="1">
      <c r="A742" s="58" t="s">
        <v>16299</v>
      </c>
      <c r="B742" s="58" t="s">
        <v>190</v>
      </c>
      <c r="C742" s="59">
        <v>46119</v>
      </c>
      <c r="D742" s="58" t="s">
        <v>17830</v>
      </c>
      <c r="E742" s="55">
        <f>IFERROR(VLOOKUP(AG742,Sheet3!B:F,5,0),Table1[[#This Row],[Ngày hạch toán]])</f>
        <v>46115</v>
      </c>
      <c r="F742" s="58" t="s">
        <v>17831</v>
      </c>
      <c r="G742" s="58" t="s">
        <v>17832</v>
      </c>
      <c r="H742" s="69">
        <v>1425000</v>
      </c>
      <c r="I742" s="63">
        <v>0</v>
      </c>
      <c r="J742" s="69">
        <v>114000</v>
      </c>
      <c r="K742" s="70">
        <v>1539000</v>
      </c>
      <c r="L742" s="64" t="s">
        <v>17236</v>
      </c>
      <c r="M742" s="6">
        <f>IFERROR(VLOOKUP(Table13[[#This Row],[Số hóa đơn]],'Chi tiết tt Mega gửi'!K:L,2,0),"")</f>
        <v>46167</v>
      </c>
      <c r="N742" s="72"/>
      <c r="O742" s="32">
        <f>IF(Table13[[#This Row],[Phân loại]]="Tồn đầu kỳ",Table13[[#This Row],[Tổng giá trị]],0)</f>
        <v>0</v>
      </c>
      <c r="P742" s="7">
        <f>IF(Table13[[#This Row],[Số còn phải thu ĐK]]&lt;&gt;0,0,IF(Table13[[#This Row],[Phân loại]]="Bán hàng",Table13[[#This Row],[Tổng giá trị]],-Table13[[#This Row],[Tổng giá trị]]))</f>
        <v>1539000</v>
      </c>
      <c r="Q742" s="32">
        <f t="shared" si="84"/>
        <v>1539000</v>
      </c>
      <c r="R742" s="7">
        <f>Table13[[#This Row],[Số còn phải thu ĐK]]+Table13[[#This Row],[Giá Trị HD sau CK]]-Table13[[#This Row],[Số tiền đã thu]]</f>
        <v>0</v>
      </c>
      <c r="S742" s="6">
        <f>IF(Table13[[#This Row],[Ngày hóa đơn]]&lt;&gt;"",Table13[[#This Row],[Ngày hóa đơn]],IF(Table13[[#This Row],[Ngày hạch toán]]&lt;&gt;"",Table13[[#This Row],[Ngày hạch toán]],""))</f>
        <v>46115</v>
      </c>
      <c r="T742" s="7"/>
      <c r="U742" s="6">
        <f>IF(Table13[[#This Row],[Ngày tính CN]]="","",S742+T742)</f>
        <v>46115</v>
      </c>
      <c r="V742" s="32">
        <f ca="1">IF(Table13[[#This Row],[Hạn thanh toán]]="","",IF((U742-NOW())&lt;0,0,(U742-NOW())))</f>
        <v>0</v>
      </c>
      <c r="W742" s="32"/>
      <c r="X742" s="32" t="str">
        <f t="shared" ca="1" si="85"/>
        <v/>
      </c>
      <c r="Y742" s="2" t="str">
        <f t="shared" si="86"/>
        <v>Đã thanh toán</v>
      </c>
      <c r="Z742" s="42">
        <f t="shared" si="82"/>
        <v>46115</v>
      </c>
      <c r="AA742" s="42">
        <f t="shared" si="83"/>
        <v>46167</v>
      </c>
      <c r="AD742" s="2" t="str">
        <f>VLOOKUP($A742,MA_KH!$A:$Q,MA_KH!O$1,0)</f>
        <v>MEGA</v>
      </c>
      <c r="AE742" s="2" t="str">
        <f>VLOOKUP($A742,MA_KH!$A:$Q,MA_KH!P$1,0)</f>
        <v>CÔNG TY TNHH MM MEGA MARKET (VIỆT NAM)</v>
      </c>
      <c r="AG742" s="122" t="str">
        <f>Table13[[#This Row],[Số hóa đơn]]&amp;Table13[[#This Row],[Tổng giá trị]]</f>
        <v>000263871539000</v>
      </c>
    </row>
    <row r="743" spans="1:33" ht="25.5" customHeight="1">
      <c r="A743" s="54" t="s">
        <v>16305</v>
      </c>
      <c r="B743" s="54" t="s">
        <v>7247</v>
      </c>
      <c r="C743" s="55">
        <v>46119</v>
      </c>
      <c r="D743" s="54" t="s">
        <v>17833</v>
      </c>
      <c r="E743" s="55">
        <f>IFERROR(VLOOKUP(AG743,Sheet3!B:F,5,0),Table1[[#This Row],[Ngày hạch toán]])</f>
        <v>46115</v>
      </c>
      <c r="F743" s="54" t="s">
        <v>17834</v>
      </c>
      <c r="G743" s="54" t="s">
        <v>17835</v>
      </c>
      <c r="H743" s="67">
        <v>100366</v>
      </c>
      <c r="I743" s="63">
        <v>0</v>
      </c>
      <c r="J743" s="67">
        <v>8029</v>
      </c>
      <c r="K743" s="68">
        <v>108395</v>
      </c>
      <c r="L743" s="64" t="s">
        <v>17236</v>
      </c>
      <c r="M743" s="6">
        <f>IFERROR(VLOOKUP(Table13[[#This Row],[Số hóa đơn]],'Chi tiết tt Mega gửi'!K:L,2,0),"")</f>
        <v>46167</v>
      </c>
      <c r="N743" s="72"/>
      <c r="O743" s="32">
        <f>IF(Table13[[#This Row],[Phân loại]]="Tồn đầu kỳ",Table13[[#This Row],[Tổng giá trị]],0)</f>
        <v>0</v>
      </c>
      <c r="P743" s="7">
        <f>IF(Table13[[#This Row],[Số còn phải thu ĐK]]&lt;&gt;0,0,IF(Table13[[#This Row],[Phân loại]]="Bán hàng",Table13[[#This Row],[Tổng giá trị]],-Table13[[#This Row],[Tổng giá trị]]))</f>
        <v>108395</v>
      </c>
      <c r="Q743" s="32">
        <f t="shared" si="84"/>
        <v>108395</v>
      </c>
      <c r="R743" s="7">
        <f>Table13[[#This Row],[Số còn phải thu ĐK]]+Table13[[#This Row],[Giá Trị HD sau CK]]-Table13[[#This Row],[Số tiền đã thu]]</f>
        <v>0</v>
      </c>
      <c r="S743" s="6">
        <f>IF(Table13[[#This Row],[Ngày hóa đơn]]&lt;&gt;"",Table13[[#This Row],[Ngày hóa đơn]],IF(Table13[[#This Row],[Ngày hạch toán]]&lt;&gt;"",Table13[[#This Row],[Ngày hạch toán]],""))</f>
        <v>46115</v>
      </c>
      <c r="T743" s="7"/>
      <c r="U743" s="6">
        <f>IF(Table13[[#This Row],[Ngày tính CN]]="","",S743+T743)</f>
        <v>46115</v>
      </c>
      <c r="V743" s="32">
        <f ca="1">IF(Table13[[#This Row],[Hạn thanh toán]]="","",IF((U743-NOW())&lt;0,0,(U743-NOW())))</f>
        <v>0</v>
      </c>
      <c r="W743" s="32"/>
      <c r="X743" s="32" t="str">
        <f t="shared" ca="1" si="85"/>
        <v/>
      </c>
      <c r="Y743" s="2" t="str">
        <f t="shared" si="86"/>
        <v>Đã thanh toán</v>
      </c>
      <c r="Z743" s="42">
        <f t="shared" si="82"/>
        <v>46115</v>
      </c>
      <c r="AA743" s="42">
        <f t="shared" si="83"/>
        <v>46167</v>
      </c>
      <c r="AD743" s="2" t="str">
        <f>VLOOKUP($A743,MA_KH!$A:$Q,MA_KH!O$1,0)</f>
        <v>MEGA</v>
      </c>
      <c r="AE743" s="2" t="str">
        <f>VLOOKUP($A743,MA_KH!$A:$Q,MA_KH!P$1,0)</f>
        <v>CÔNG TY TNHH MM MEGA MARKET (VIỆT NAM)</v>
      </c>
      <c r="AG743" s="122" t="str">
        <f>Table13[[#This Row],[Số hóa đơn]]&amp;Table13[[#This Row],[Tổng giá trị]]</f>
        <v>00026331108395</v>
      </c>
    </row>
    <row r="744" spans="1:33" ht="25.5" customHeight="1">
      <c r="A744" s="58" t="s">
        <v>16305</v>
      </c>
      <c r="B744" s="58" t="s">
        <v>7247</v>
      </c>
      <c r="C744" s="59">
        <v>46119</v>
      </c>
      <c r="D744" s="58" t="s">
        <v>17836</v>
      </c>
      <c r="E744" s="55">
        <f>IFERROR(VLOOKUP(AG744,Sheet3!B:F,5,0),Table1[[#This Row],[Ngày hạch toán]])</f>
        <v>46115</v>
      </c>
      <c r="F744" s="58" t="s">
        <v>17837</v>
      </c>
      <c r="G744" s="58" t="s">
        <v>17838</v>
      </c>
      <c r="H744" s="69">
        <v>5130850</v>
      </c>
      <c r="I744" s="63">
        <v>0</v>
      </c>
      <c r="J744" s="69">
        <v>410468</v>
      </c>
      <c r="K744" s="70">
        <v>5541318</v>
      </c>
      <c r="L744" s="64" t="s">
        <v>17236</v>
      </c>
      <c r="M744" s="6">
        <f>IFERROR(VLOOKUP(Table13[[#This Row],[Số hóa đơn]],'Chi tiết tt Mega gửi'!K:L,2,0),"")</f>
        <v>46167</v>
      </c>
      <c r="N744" s="72"/>
      <c r="O744" s="32">
        <f>IF(Table13[[#This Row],[Phân loại]]="Tồn đầu kỳ",Table13[[#This Row],[Tổng giá trị]],0)</f>
        <v>0</v>
      </c>
      <c r="P744" s="7">
        <f>IF(Table13[[#This Row],[Số còn phải thu ĐK]]&lt;&gt;0,0,IF(Table13[[#This Row],[Phân loại]]="Bán hàng",Table13[[#This Row],[Tổng giá trị]],-Table13[[#This Row],[Tổng giá trị]]))</f>
        <v>5541318</v>
      </c>
      <c r="Q744" s="32">
        <f t="shared" si="84"/>
        <v>5541318</v>
      </c>
      <c r="R744" s="7">
        <f>Table13[[#This Row],[Số còn phải thu ĐK]]+Table13[[#This Row],[Giá Trị HD sau CK]]-Table13[[#This Row],[Số tiền đã thu]]</f>
        <v>0</v>
      </c>
      <c r="S744" s="6">
        <f>IF(Table13[[#This Row],[Ngày hóa đơn]]&lt;&gt;"",Table13[[#This Row],[Ngày hóa đơn]],IF(Table13[[#This Row],[Ngày hạch toán]]&lt;&gt;"",Table13[[#This Row],[Ngày hạch toán]],""))</f>
        <v>46115</v>
      </c>
      <c r="T744" s="7"/>
      <c r="U744" s="6">
        <f>IF(Table13[[#This Row],[Ngày tính CN]]="","",S744+T744)</f>
        <v>46115</v>
      </c>
      <c r="V744" s="32">
        <f ca="1">IF(Table13[[#This Row],[Hạn thanh toán]]="","",IF((U744-NOW())&lt;0,0,(U744-NOW())))</f>
        <v>0</v>
      </c>
      <c r="W744" s="32"/>
      <c r="X744" s="32" t="str">
        <f t="shared" ca="1" si="85"/>
        <v/>
      </c>
      <c r="Y744" s="2" t="str">
        <f t="shared" si="86"/>
        <v>Đã thanh toán</v>
      </c>
      <c r="Z744" s="42">
        <f t="shared" si="82"/>
        <v>46115</v>
      </c>
      <c r="AA744" s="42">
        <f t="shared" si="83"/>
        <v>46167</v>
      </c>
      <c r="AD744" s="2" t="str">
        <f>VLOOKUP($A744,MA_KH!$A:$Q,MA_KH!O$1,0)</f>
        <v>MEGA</v>
      </c>
      <c r="AE744" s="2" t="str">
        <f>VLOOKUP($A744,MA_KH!$A:$Q,MA_KH!P$1,0)</f>
        <v>CÔNG TY TNHH MM MEGA MARKET (VIỆT NAM)</v>
      </c>
      <c r="AG744" s="122" t="str">
        <f>Table13[[#This Row],[Số hóa đơn]]&amp;Table13[[#This Row],[Tổng giá trị]]</f>
        <v>000263325541318</v>
      </c>
    </row>
    <row r="745" spans="1:33" ht="25.5" customHeight="1">
      <c r="A745" s="58" t="s">
        <v>16296</v>
      </c>
      <c r="B745" s="58" t="s">
        <v>7244</v>
      </c>
      <c r="C745" s="59">
        <v>46120</v>
      </c>
      <c r="D745" s="58" t="s">
        <v>17839</v>
      </c>
      <c r="E745" s="55">
        <f>IFERROR(VLOOKUP(AG745,Sheet3!B:F,5,0),Table1[[#This Row],[Ngày hạch toán]])</f>
        <v>46115</v>
      </c>
      <c r="F745" s="58" t="s">
        <v>17840</v>
      </c>
      <c r="G745" s="58" t="s">
        <v>17841</v>
      </c>
      <c r="H745" s="69">
        <v>10803560</v>
      </c>
      <c r="I745" s="63">
        <v>0</v>
      </c>
      <c r="J745" s="69">
        <v>864285</v>
      </c>
      <c r="K745" s="70">
        <v>11667845</v>
      </c>
      <c r="L745" s="64" t="s">
        <v>17236</v>
      </c>
      <c r="M745" s="6" t="str">
        <f>IFERROR(VLOOKUP(Table13[[#This Row],[Số hóa đơn]],'Chi tiết tt Mega gửi'!K:L,2,0),"")</f>
        <v/>
      </c>
      <c r="N745" s="72"/>
      <c r="O745" s="32">
        <f>IF(Table13[[#This Row],[Phân loại]]="Tồn đầu kỳ",Table13[[#This Row],[Tổng giá trị]],0)</f>
        <v>0</v>
      </c>
      <c r="P745" s="7">
        <f>IF(Table13[[#This Row],[Số còn phải thu ĐK]]&lt;&gt;0,0,IF(Table13[[#This Row],[Phân loại]]="Bán hàng",Table13[[#This Row],[Tổng giá trị]],-Table13[[#This Row],[Tổng giá trị]]))</f>
        <v>11667845</v>
      </c>
      <c r="Q745" s="32">
        <f>IF(M745&lt;&gt;"",IF(O745&lt;&gt;0,O745,P745),0)</f>
        <v>0</v>
      </c>
      <c r="R745" s="7">
        <f>Table13[[#This Row],[Số còn phải thu ĐK]]+Table13[[#This Row],[Giá Trị HD sau CK]]-Table13[[#This Row],[Số tiền đã thu]]</f>
        <v>11667845</v>
      </c>
      <c r="S745" s="6">
        <f>IF(Table13[[#This Row],[Ngày hóa đơn]]&lt;&gt;"",Table13[[#This Row],[Ngày hóa đơn]],IF(Table13[[#This Row],[Ngày hạch toán]]&lt;&gt;"",Table13[[#This Row],[Ngày hạch toán]],""))</f>
        <v>46115</v>
      </c>
      <c r="T745" s="7"/>
      <c r="U745" s="6">
        <f>IF(Table13[[#This Row],[Ngày tính CN]]="","",S745+T745)</f>
        <v>46115</v>
      </c>
      <c r="V745" s="32">
        <f ca="1">IF(Table13[[#This Row],[Hạn thanh toán]]="","",IF((U745-NOW())&lt;0,0,(U745-NOW())))</f>
        <v>0</v>
      </c>
      <c r="W745" s="32"/>
      <c r="X745" s="32">
        <f ca="1">IF(OR(U745="",R745=0),"",IF((U745-NOW())&lt;0,-(U745-NOW()),0))</f>
        <v>112.96461631944112</v>
      </c>
      <c r="Y745" s="2" t="str">
        <f ca="1">IF(R745=0,"Đã thanh toán",IF(X745="","",IF(X745&lt;=0,"Chưa đến hạn thanh toán",IF(X745&lt;=30,"Nợ quá hạn 30 ngày",IF(X745&lt;=60,"Nợ quá hạn từ 30 ngày đến 60 ngày",IF(X745&lt;=90,"Nợ quá hạn từ 60 ngày đến 90 ngày",IF(X745&lt;=120,"Nợ quá hạn từ 90 ngày đến 120 ngày","Nợ quá hạn hơn 120 ngày có khả năng mất thanh toán")))))))</f>
        <v>Nợ quá hạn từ 90 ngày đến 120 ngày</v>
      </c>
      <c r="Z745" s="42">
        <f t="shared" si="82"/>
        <v>46115</v>
      </c>
      <c r="AA745" s="42" t="str">
        <f t="shared" si="83"/>
        <v/>
      </c>
      <c r="AD745" s="2" t="str">
        <f>VLOOKUP($A745,MA_KH!$A:$Q,MA_KH!O$1,0)</f>
        <v>MEGA</v>
      </c>
      <c r="AE745" s="2" t="str">
        <f>VLOOKUP($A745,MA_KH!$A:$Q,MA_KH!P$1,0)</f>
        <v>CÔNG TY TNHH MM MEGA MARKET (VIỆT NAM)</v>
      </c>
      <c r="AG745" s="122" t="str">
        <f>Table13[[#This Row],[Số hóa đơn]]&amp;Table13[[#This Row],[Tổng giá trị]]</f>
        <v>0002599711667845</v>
      </c>
    </row>
    <row r="746" spans="1:33" ht="25.5" customHeight="1">
      <c r="A746" s="54" t="s">
        <v>16299</v>
      </c>
      <c r="B746" s="54" t="s">
        <v>190</v>
      </c>
      <c r="C746" s="55">
        <v>46120</v>
      </c>
      <c r="D746" s="54" t="s">
        <v>17842</v>
      </c>
      <c r="E746" s="55">
        <f>IFERROR(VLOOKUP(AG746,Sheet3!B:F,5,0),Table1[[#This Row],[Ngày hạch toán]])</f>
        <v>46115</v>
      </c>
      <c r="F746" s="54" t="s">
        <v>17843</v>
      </c>
      <c r="G746" s="54" t="s">
        <v>17844</v>
      </c>
      <c r="H746" s="67">
        <v>782000</v>
      </c>
      <c r="I746" s="63">
        <v>0</v>
      </c>
      <c r="J746" s="67">
        <v>62560</v>
      </c>
      <c r="K746" s="68">
        <v>844560</v>
      </c>
      <c r="L746" s="64" t="s">
        <v>17236</v>
      </c>
      <c r="M746" s="6">
        <f>IFERROR(VLOOKUP(Table13[[#This Row],[Số hóa đơn]],'Chi tiết tt Mega gửi'!K:L,2,0),"")</f>
        <v>46167</v>
      </c>
      <c r="N746" s="72"/>
      <c r="O746" s="32">
        <f>IF(Table13[[#This Row],[Phân loại]]="Tồn đầu kỳ",Table13[[#This Row],[Tổng giá trị]],0)</f>
        <v>0</v>
      </c>
      <c r="P746" s="7">
        <f>IF(Table13[[#This Row],[Số còn phải thu ĐK]]&lt;&gt;0,0,IF(Table13[[#This Row],[Phân loại]]="Bán hàng",Table13[[#This Row],[Tổng giá trị]],-Table13[[#This Row],[Tổng giá trị]]))</f>
        <v>844560</v>
      </c>
      <c r="Q746" s="32">
        <f t="shared" ref="Q746:Q747" si="87">IF(M746&lt;&gt;"",IF(O746&lt;&gt;0,O746,P746),0)</f>
        <v>844560</v>
      </c>
      <c r="R746" s="7">
        <f>Table13[[#This Row],[Số còn phải thu ĐK]]+Table13[[#This Row],[Giá Trị HD sau CK]]-Table13[[#This Row],[Số tiền đã thu]]</f>
        <v>0</v>
      </c>
      <c r="S746" s="6">
        <f>IF(Table13[[#This Row],[Ngày hóa đơn]]&lt;&gt;"",Table13[[#This Row],[Ngày hóa đơn]],IF(Table13[[#This Row],[Ngày hạch toán]]&lt;&gt;"",Table13[[#This Row],[Ngày hạch toán]],""))</f>
        <v>46115</v>
      </c>
      <c r="T746" s="7"/>
      <c r="U746" s="6">
        <f>IF(Table13[[#This Row],[Ngày tính CN]]="","",S746+T746)</f>
        <v>46115</v>
      </c>
      <c r="V746" s="32">
        <f ca="1">IF(Table13[[#This Row],[Hạn thanh toán]]="","",IF((U746-NOW())&lt;0,0,(U746-NOW())))</f>
        <v>0</v>
      </c>
      <c r="W746" s="32"/>
      <c r="X746" s="32" t="str">
        <f t="shared" ref="X746:X747" ca="1" si="88">IF(OR(U746="",R746=0),"",IF((U746-NOW())&lt;0,-(U746-NOW()),0))</f>
        <v/>
      </c>
      <c r="Y746" s="2" t="str">
        <f t="shared" ref="Y746:Y747" si="89">IF(R746=0,"Đã thanh toán",IF(X746="","",IF(X746&lt;=0,"Chưa đến hạn thanh toán",IF(X746&lt;=30,"Nợ quá hạn 30 ngày",IF(X746&lt;=60,"Nợ quá hạn từ 30 ngày đến 60 ngày",IF(X746&lt;=90,"Nợ quá hạn từ 60 ngày đến 90 ngày",IF(X746&lt;=120,"Nợ quá hạn từ 90 ngày đến 120 ngày","Nợ quá hạn hơn 120 ngày có khả năng mất thanh toán")))))))</f>
        <v>Đã thanh toán</v>
      </c>
      <c r="Z746" s="42">
        <f t="shared" si="82"/>
        <v>46115</v>
      </c>
      <c r="AA746" s="42">
        <f t="shared" si="83"/>
        <v>46167</v>
      </c>
      <c r="AD746" s="2" t="str">
        <f>VLOOKUP($A746,MA_KH!$A:$Q,MA_KH!O$1,0)</f>
        <v>MEGA</v>
      </c>
      <c r="AE746" s="2" t="str">
        <f>VLOOKUP($A746,MA_KH!$A:$Q,MA_KH!P$1,0)</f>
        <v>CÔNG TY TNHH MM MEGA MARKET (VIỆT NAM)</v>
      </c>
      <c r="AG746" s="122" t="str">
        <f>Table13[[#This Row],[Số hóa đơn]]&amp;Table13[[#This Row],[Tổng giá trị]]</f>
        <v>00026384844560</v>
      </c>
    </row>
    <row r="747" spans="1:33" ht="25.5" customHeight="1">
      <c r="A747" s="58" t="s">
        <v>16299</v>
      </c>
      <c r="B747" s="58" t="s">
        <v>190</v>
      </c>
      <c r="C747" s="59">
        <v>46120</v>
      </c>
      <c r="D747" s="58" t="s">
        <v>17845</v>
      </c>
      <c r="E747" s="55">
        <f>IFERROR(VLOOKUP(AG747,Sheet3!B:F,5,0),Table1[[#This Row],[Ngày hạch toán]])</f>
        <v>46115</v>
      </c>
      <c r="F747" s="58" t="s">
        <v>17846</v>
      </c>
      <c r="G747" s="58" t="s">
        <v>17847</v>
      </c>
      <c r="H747" s="69">
        <v>3384980</v>
      </c>
      <c r="I747" s="63">
        <v>0</v>
      </c>
      <c r="J747" s="69">
        <v>270798</v>
      </c>
      <c r="K747" s="70">
        <v>3655778</v>
      </c>
      <c r="L747" s="64" t="s">
        <v>17236</v>
      </c>
      <c r="M747" s="6">
        <f>IFERROR(VLOOKUP(Table13[[#This Row],[Số hóa đơn]],'Chi tiết tt Mega gửi'!K:L,2,0),"")</f>
        <v>46167</v>
      </c>
      <c r="N747" s="72"/>
      <c r="O747" s="32">
        <f>IF(Table13[[#This Row],[Phân loại]]="Tồn đầu kỳ",Table13[[#This Row],[Tổng giá trị]],0)</f>
        <v>0</v>
      </c>
      <c r="P747" s="7">
        <f>IF(Table13[[#This Row],[Số còn phải thu ĐK]]&lt;&gt;0,0,IF(Table13[[#This Row],[Phân loại]]="Bán hàng",Table13[[#This Row],[Tổng giá trị]],-Table13[[#This Row],[Tổng giá trị]]))</f>
        <v>3655778</v>
      </c>
      <c r="Q747" s="32">
        <f t="shared" si="87"/>
        <v>3655778</v>
      </c>
      <c r="R747" s="7">
        <f>Table13[[#This Row],[Số còn phải thu ĐK]]+Table13[[#This Row],[Giá Trị HD sau CK]]-Table13[[#This Row],[Số tiền đã thu]]</f>
        <v>0</v>
      </c>
      <c r="S747" s="6">
        <f>IF(Table13[[#This Row],[Ngày hóa đơn]]&lt;&gt;"",Table13[[#This Row],[Ngày hóa đơn]],IF(Table13[[#This Row],[Ngày hạch toán]]&lt;&gt;"",Table13[[#This Row],[Ngày hạch toán]],""))</f>
        <v>46115</v>
      </c>
      <c r="T747" s="7"/>
      <c r="U747" s="6">
        <f>IF(Table13[[#This Row],[Ngày tính CN]]="","",S747+T747)</f>
        <v>46115</v>
      </c>
      <c r="V747" s="32">
        <f ca="1">IF(Table13[[#This Row],[Hạn thanh toán]]="","",IF((U747-NOW())&lt;0,0,(U747-NOW())))</f>
        <v>0</v>
      </c>
      <c r="W747" s="32"/>
      <c r="X747" s="32" t="str">
        <f t="shared" ca="1" si="88"/>
        <v/>
      </c>
      <c r="Y747" s="2" t="str">
        <f t="shared" si="89"/>
        <v>Đã thanh toán</v>
      </c>
      <c r="Z747" s="42">
        <f t="shared" si="82"/>
        <v>46115</v>
      </c>
      <c r="AA747" s="42">
        <f t="shared" si="83"/>
        <v>46167</v>
      </c>
      <c r="AD747" s="2" t="str">
        <f>VLOOKUP($A747,MA_KH!$A:$Q,MA_KH!O$1,0)</f>
        <v>MEGA</v>
      </c>
      <c r="AE747" s="2" t="str">
        <f>VLOOKUP($A747,MA_KH!$A:$Q,MA_KH!P$1,0)</f>
        <v>CÔNG TY TNHH MM MEGA MARKET (VIỆT NAM)</v>
      </c>
      <c r="AG747" s="122" t="str">
        <f>Table13[[#This Row],[Số hóa đơn]]&amp;Table13[[#This Row],[Tổng giá trị]]</f>
        <v>000263853655778</v>
      </c>
    </row>
    <row r="748" spans="1:33" ht="25.5" customHeight="1">
      <c r="A748" s="58" t="s">
        <v>16303</v>
      </c>
      <c r="B748" s="58" t="s">
        <v>102</v>
      </c>
      <c r="C748" s="59">
        <v>46120</v>
      </c>
      <c r="D748" s="58" t="s">
        <v>17848</v>
      </c>
      <c r="E748" s="55">
        <f>IFERROR(VLOOKUP(AG748,Sheet3!B:F,5,0),Table1[[#This Row],[Ngày hạch toán]])</f>
        <v>46116</v>
      </c>
      <c r="F748" s="58" t="s">
        <v>17849</v>
      </c>
      <c r="G748" s="58" t="s">
        <v>17850</v>
      </c>
      <c r="H748" s="69">
        <v>982130</v>
      </c>
      <c r="I748" s="63">
        <v>0</v>
      </c>
      <c r="J748" s="69">
        <v>78570</v>
      </c>
      <c r="K748" s="70">
        <v>1060700</v>
      </c>
      <c r="L748" s="64" t="s">
        <v>17236</v>
      </c>
      <c r="M748" s="6">
        <f>IFERROR(VLOOKUP(Table13[[#This Row],[Số hóa đơn]],'Chi tiết tt Mega gửi'!K:L,2,0),"")</f>
        <v>46167</v>
      </c>
      <c r="N748" s="72"/>
      <c r="O748" s="32">
        <f>IF(Table13[[#This Row],[Phân loại]]="Tồn đầu kỳ",Table13[[#This Row],[Tổng giá trị]],0)</f>
        <v>0</v>
      </c>
      <c r="P748" s="7">
        <f>IF(Table13[[#This Row],[Số còn phải thu ĐK]]&lt;&gt;0,0,IF(Table13[[#This Row],[Phân loại]]="Bán hàng",Table13[[#This Row],[Tổng giá trị]],-Table13[[#This Row],[Tổng giá trị]]))</f>
        <v>1060700</v>
      </c>
      <c r="Q748" s="32">
        <f>IF(M748&lt;&gt;"",IF(O748&lt;&gt;0,O748,P748),0)</f>
        <v>1060700</v>
      </c>
      <c r="R748" s="7">
        <f>Table13[[#This Row],[Số còn phải thu ĐK]]+Table13[[#This Row],[Giá Trị HD sau CK]]-Table13[[#This Row],[Số tiền đã thu]]</f>
        <v>0</v>
      </c>
      <c r="S748" s="6">
        <f>IF(Table13[[#This Row],[Ngày hóa đơn]]&lt;&gt;"",Table13[[#This Row],[Ngày hóa đơn]],IF(Table13[[#This Row],[Ngày hạch toán]]&lt;&gt;"",Table13[[#This Row],[Ngày hạch toán]],""))</f>
        <v>46116</v>
      </c>
      <c r="T748" s="7"/>
      <c r="U748" s="6">
        <f>IF(Table13[[#This Row],[Ngày tính CN]]="","",S748+T748)</f>
        <v>46116</v>
      </c>
      <c r="V748" s="32">
        <f ca="1">IF(Table13[[#This Row],[Hạn thanh toán]]="","",IF((U748-NOW())&lt;0,0,(U748-NOW())))</f>
        <v>0</v>
      </c>
      <c r="W748" s="32"/>
      <c r="X748" s="32" t="str">
        <f ca="1">IF(OR(U748="",R748=0),"",IF((U748-NOW())&lt;0,-(U748-NOW()),0))</f>
        <v/>
      </c>
      <c r="Y748" s="2" t="str">
        <f>IF(R748=0,"Đã thanh toán",IF(X748="","",IF(X748&lt;=0,"Chưa đến hạn thanh toán",IF(X748&lt;=30,"Nợ quá hạn 30 ngày",IF(X748&lt;=60,"Nợ quá hạn từ 30 ngày đến 60 ngày",IF(X748&lt;=90,"Nợ quá hạn từ 60 ngày đến 90 ngày",IF(X748&lt;=120,"Nợ quá hạn từ 90 ngày đến 120 ngày","Nợ quá hạn hơn 120 ngày có khả năng mất thanh toán")))))))</f>
        <v>Đã thanh toán</v>
      </c>
      <c r="Z748" s="42">
        <f t="shared" si="82"/>
        <v>46116</v>
      </c>
      <c r="AA748" s="42">
        <f t="shared" si="83"/>
        <v>46167</v>
      </c>
      <c r="AD748" s="2" t="str">
        <f>VLOOKUP($A748,MA_KH!$A:$Q,MA_KH!O$1,0)</f>
        <v>MEGA</v>
      </c>
      <c r="AE748" s="2" t="str">
        <f>VLOOKUP($A748,MA_KH!$A:$Q,MA_KH!P$1,0)</f>
        <v>CÔNG TY TNHH MM MEGA MARKET (VIỆT NAM)</v>
      </c>
      <c r="AG748" s="122" t="str">
        <f>Table13[[#This Row],[Số hóa đơn]]&amp;Table13[[#This Row],[Tổng giá trị]]</f>
        <v>000265281060700</v>
      </c>
    </row>
    <row r="749" spans="1:33" ht="25.5" customHeight="1">
      <c r="A749" s="54" t="s">
        <v>16292</v>
      </c>
      <c r="B749" s="54" t="s">
        <v>251</v>
      </c>
      <c r="C749" s="55">
        <v>46121</v>
      </c>
      <c r="D749" s="54" t="s">
        <v>17851</v>
      </c>
      <c r="E749" s="55">
        <f>IFERROR(VLOOKUP(AG749,Sheet3!B:F,5,0),Table1[[#This Row],[Ngày hạch toán]])</f>
        <v>46118</v>
      </c>
      <c r="F749" s="54" t="s">
        <v>17852</v>
      </c>
      <c r="G749" s="54" t="s">
        <v>17853</v>
      </c>
      <c r="H749" s="67">
        <v>3924615</v>
      </c>
      <c r="I749" s="63">
        <v>0</v>
      </c>
      <c r="J749" s="67">
        <v>313969</v>
      </c>
      <c r="K749" s="68">
        <v>4238584</v>
      </c>
      <c r="L749" s="64" t="s">
        <v>17236</v>
      </c>
      <c r="M749" s="6">
        <f>IFERROR(VLOOKUP(Table13[[#This Row],[Số hóa đơn]],'Chi tiết tt Mega gửi'!K:L,2,0),"")</f>
        <v>46167</v>
      </c>
      <c r="N749" s="72"/>
      <c r="O749" s="32">
        <f>IF(Table13[[#This Row],[Phân loại]]="Tồn đầu kỳ",Table13[[#This Row],[Tổng giá trị]],0)</f>
        <v>0</v>
      </c>
      <c r="P749" s="7">
        <f>IF(Table13[[#This Row],[Số còn phải thu ĐK]]&lt;&gt;0,0,IF(Table13[[#This Row],[Phân loại]]="Bán hàng",Table13[[#This Row],[Tổng giá trị]],-Table13[[#This Row],[Tổng giá trị]]))</f>
        <v>4238584</v>
      </c>
      <c r="Q749" s="32">
        <f t="shared" ref="Q749:Q763" si="90">IF(M749&lt;&gt;"",IF(O749&lt;&gt;0,O749,P749),0)</f>
        <v>4238584</v>
      </c>
      <c r="R749" s="7">
        <f>Table13[[#This Row],[Số còn phải thu ĐK]]+Table13[[#This Row],[Giá Trị HD sau CK]]-Table13[[#This Row],[Số tiền đã thu]]</f>
        <v>0</v>
      </c>
      <c r="S749" s="6">
        <f>IF(Table13[[#This Row],[Ngày hóa đơn]]&lt;&gt;"",Table13[[#This Row],[Ngày hóa đơn]],IF(Table13[[#This Row],[Ngày hạch toán]]&lt;&gt;"",Table13[[#This Row],[Ngày hạch toán]],""))</f>
        <v>46118</v>
      </c>
      <c r="T749" s="7"/>
      <c r="U749" s="6">
        <f>IF(Table13[[#This Row],[Ngày tính CN]]="","",S749+T749)</f>
        <v>46118</v>
      </c>
      <c r="V749" s="32">
        <f ca="1">IF(Table13[[#This Row],[Hạn thanh toán]]="","",IF((U749-NOW())&lt;0,0,(U749-NOW())))</f>
        <v>0</v>
      </c>
      <c r="W749" s="32"/>
      <c r="X749" s="32" t="str">
        <f t="shared" ref="X749:X763" ca="1" si="91">IF(OR(U749="",R749=0),"",IF((U749-NOW())&lt;0,-(U749-NOW()),0))</f>
        <v/>
      </c>
      <c r="Y749" s="2" t="str">
        <f t="shared" ref="Y749:Y763" si="92">IF(R749=0,"Đã thanh toán",IF(X749="","",IF(X749&lt;=0,"Chưa đến hạn thanh toán",IF(X749&lt;=30,"Nợ quá hạn 30 ngày",IF(X749&lt;=60,"Nợ quá hạn từ 30 ngày đến 60 ngày",IF(X749&lt;=90,"Nợ quá hạn từ 60 ngày đến 90 ngày",IF(X749&lt;=120,"Nợ quá hạn từ 90 ngày đến 120 ngày","Nợ quá hạn hơn 120 ngày có khả năng mất thanh toán")))))))</f>
        <v>Đã thanh toán</v>
      </c>
      <c r="Z749" s="42">
        <f t="shared" si="82"/>
        <v>46118</v>
      </c>
      <c r="AA749" s="42">
        <f t="shared" si="83"/>
        <v>46167</v>
      </c>
      <c r="AD749" s="2" t="str">
        <f>VLOOKUP($A749,MA_KH!$A:$Q,MA_KH!O$1,0)</f>
        <v>MEGA</v>
      </c>
      <c r="AE749" s="2" t="str">
        <f>VLOOKUP($A749,MA_KH!$A:$Q,MA_KH!P$1,0)</f>
        <v>CÔNG TY TNHH MM MEGA MARKET (VIỆT NAM)</v>
      </c>
      <c r="AG749" s="122" t="str">
        <f>Table13[[#This Row],[Số hóa đơn]]&amp;Table13[[#This Row],[Tổng giá trị]]</f>
        <v>000263884238584</v>
      </c>
    </row>
    <row r="750" spans="1:33" ht="25.5" customHeight="1">
      <c r="A750" s="54" t="s">
        <v>16292</v>
      </c>
      <c r="B750" s="54" t="s">
        <v>251</v>
      </c>
      <c r="C750" s="55">
        <v>46121</v>
      </c>
      <c r="D750" s="54" t="s">
        <v>17854</v>
      </c>
      <c r="E750" s="55">
        <f>IFERROR(VLOOKUP(AG750,Sheet3!B:F,5,0),Table1[[#This Row],[Ngày hạch toán]])</f>
        <v>46118</v>
      </c>
      <c r="F750" s="54" t="s">
        <v>17855</v>
      </c>
      <c r="G750" s="54" t="s">
        <v>17856</v>
      </c>
      <c r="H750" s="67">
        <v>725000</v>
      </c>
      <c r="I750" s="63">
        <v>0</v>
      </c>
      <c r="J750" s="67">
        <v>58000</v>
      </c>
      <c r="K750" s="68">
        <v>783000</v>
      </c>
      <c r="L750" s="64" t="s">
        <v>17236</v>
      </c>
      <c r="M750" s="6">
        <f>IFERROR(VLOOKUP(Table13[[#This Row],[Số hóa đơn]],'Chi tiết tt Mega gửi'!K:L,2,0),"")</f>
        <v>46167</v>
      </c>
      <c r="N750" s="72"/>
      <c r="O750" s="32">
        <f>IF(Table13[[#This Row],[Phân loại]]="Tồn đầu kỳ",Table13[[#This Row],[Tổng giá trị]],0)</f>
        <v>0</v>
      </c>
      <c r="P750" s="7">
        <f>IF(Table13[[#This Row],[Số còn phải thu ĐK]]&lt;&gt;0,0,IF(Table13[[#This Row],[Phân loại]]="Bán hàng",Table13[[#This Row],[Tổng giá trị]],-Table13[[#This Row],[Tổng giá trị]]))</f>
        <v>783000</v>
      </c>
      <c r="Q750" s="32">
        <f t="shared" si="90"/>
        <v>783000</v>
      </c>
      <c r="R750" s="7">
        <f>Table13[[#This Row],[Số còn phải thu ĐK]]+Table13[[#This Row],[Giá Trị HD sau CK]]-Table13[[#This Row],[Số tiền đã thu]]</f>
        <v>0</v>
      </c>
      <c r="S750" s="6">
        <f>IF(Table13[[#This Row],[Ngày hóa đơn]]&lt;&gt;"",Table13[[#This Row],[Ngày hóa đơn]],IF(Table13[[#This Row],[Ngày hạch toán]]&lt;&gt;"",Table13[[#This Row],[Ngày hạch toán]],""))</f>
        <v>46118</v>
      </c>
      <c r="T750" s="7"/>
      <c r="U750" s="6">
        <f>IF(Table13[[#This Row],[Ngày tính CN]]="","",S750+T750)</f>
        <v>46118</v>
      </c>
      <c r="V750" s="32">
        <f ca="1">IF(Table13[[#This Row],[Hạn thanh toán]]="","",IF((U750-NOW())&lt;0,0,(U750-NOW())))</f>
        <v>0</v>
      </c>
      <c r="W750" s="32"/>
      <c r="X750" s="32" t="str">
        <f t="shared" ca="1" si="91"/>
        <v/>
      </c>
      <c r="Y750" s="2" t="str">
        <f t="shared" si="92"/>
        <v>Đã thanh toán</v>
      </c>
      <c r="Z750" s="42">
        <f t="shared" si="82"/>
        <v>46118</v>
      </c>
      <c r="AA750" s="42">
        <f t="shared" si="83"/>
        <v>46167</v>
      </c>
      <c r="AD750" s="2" t="str">
        <f>VLOOKUP($A750,MA_KH!$A:$Q,MA_KH!O$1,0)</f>
        <v>MEGA</v>
      </c>
      <c r="AE750" s="2" t="str">
        <f>VLOOKUP($A750,MA_KH!$A:$Q,MA_KH!P$1,0)</f>
        <v>CÔNG TY TNHH MM MEGA MARKET (VIỆT NAM)</v>
      </c>
      <c r="AG750" s="122" t="str">
        <f>Table13[[#This Row],[Số hóa đơn]]&amp;Table13[[#This Row],[Tổng giá trị]]</f>
        <v>00026389783000</v>
      </c>
    </row>
    <row r="751" spans="1:33" ht="25.5" customHeight="1">
      <c r="A751" s="54" t="s">
        <v>16292</v>
      </c>
      <c r="B751" s="54" t="s">
        <v>251</v>
      </c>
      <c r="C751" s="55">
        <v>46121</v>
      </c>
      <c r="D751" s="54" t="s">
        <v>17857</v>
      </c>
      <c r="E751" s="55">
        <f>IFERROR(VLOOKUP(AG751,Sheet3!B:F,5,0),Table1[[#This Row],[Ngày hạch toán]])</f>
        <v>46118</v>
      </c>
      <c r="F751" s="54" t="s">
        <v>17858</v>
      </c>
      <c r="G751" s="54" t="s">
        <v>17859</v>
      </c>
      <c r="H751" s="67">
        <v>1026170</v>
      </c>
      <c r="I751" s="63">
        <v>0</v>
      </c>
      <c r="J751" s="67">
        <v>82094</v>
      </c>
      <c r="K751" s="68">
        <v>1108264</v>
      </c>
      <c r="L751" s="64" t="s">
        <v>17236</v>
      </c>
      <c r="M751" s="6">
        <f>IFERROR(VLOOKUP(Table13[[#This Row],[Số hóa đơn]],'Chi tiết tt Mega gửi'!K:L,2,0),"")</f>
        <v>46167</v>
      </c>
      <c r="N751" s="72"/>
      <c r="O751" s="32">
        <f>IF(Table13[[#This Row],[Phân loại]]="Tồn đầu kỳ",Table13[[#This Row],[Tổng giá trị]],0)</f>
        <v>0</v>
      </c>
      <c r="P751" s="7">
        <f>IF(Table13[[#This Row],[Số còn phải thu ĐK]]&lt;&gt;0,0,IF(Table13[[#This Row],[Phân loại]]="Bán hàng",Table13[[#This Row],[Tổng giá trị]],-Table13[[#This Row],[Tổng giá trị]]))</f>
        <v>1108264</v>
      </c>
      <c r="Q751" s="32">
        <f t="shared" si="90"/>
        <v>1108264</v>
      </c>
      <c r="R751" s="7">
        <f>Table13[[#This Row],[Số còn phải thu ĐK]]+Table13[[#This Row],[Giá Trị HD sau CK]]-Table13[[#This Row],[Số tiền đã thu]]</f>
        <v>0</v>
      </c>
      <c r="S751" s="6">
        <f>IF(Table13[[#This Row],[Ngày hóa đơn]]&lt;&gt;"",Table13[[#This Row],[Ngày hóa đơn]],IF(Table13[[#This Row],[Ngày hạch toán]]&lt;&gt;"",Table13[[#This Row],[Ngày hạch toán]],""))</f>
        <v>46118</v>
      </c>
      <c r="T751" s="7"/>
      <c r="U751" s="6">
        <f>IF(Table13[[#This Row],[Ngày tính CN]]="","",S751+T751)</f>
        <v>46118</v>
      </c>
      <c r="V751" s="32">
        <f ca="1">IF(Table13[[#This Row],[Hạn thanh toán]]="","",IF((U751-NOW())&lt;0,0,(U751-NOW())))</f>
        <v>0</v>
      </c>
      <c r="W751" s="32"/>
      <c r="X751" s="32" t="str">
        <f t="shared" ca="1" si="91"/>
        <v/>
      </c>
      <c r="Y751" s="2" t="str">
        <f t="shared" si="92"/>
        <v>Đã thanh toán</v>
      </c>
      <c r="Z751" s="42">
        <f t="shared" si="82"/>
        <v>46118</v>
      </c>
      <c r="AA751" s="42">
        <f t="shared" si="83"/>
        <v>46167</v>
      </c>
      <c r="AD751" s="2" t="str">
        <f>VLOOKUP($A751,MA_KH!$A:$Q,MA_KH!O$1,0)</f>
        <v>MEGA</v>
      </c>
      <c r="AE751" s="2" t="str">
        <f>VLOOKUP($A751,MA_KH!$A:$Q,MA_KH!P$1,0)</f>
        <v>CÔNG TY TNHH MM MEGA MARKET (VIỆT NAM)</v>
      </c>
      <c r="AG751" s="122" t="str">
        <f>Table13[[#This Row],[Số hóa đơn]]&amp;Table13[[#This Row],[Tổng giá trị]]</f>
        <v>000263901108264</v>
      </c>
    </row>
    <row r="752" spans="1:33" ht="25.5" customHeight="1">
      <c r="A752" s="54" t="s">
        <v>16290</v>
      </c>
      <c r="B752" s="54" t="s">
        <v>192</v>
      </c>
      <c r="C752" s="55">
        <v>46121</v>
      </c>
      <c r="D752" s="54" t="s">
        <v>17860</v>
      </c>
      <c r="E752" s="55">
        <f>IFERROR(VLOOKUP(AG752,Sheet3!B:F,5,0),Table1[[#This Row],[Ngày hạch toán]])</f>
        <v>46118</v>
      </c>
      <c r="F752" s="54" t="s">
        <v>17861</v>
      </c>
      <c r="G752" s="54" t="s">
        <v>17862</v>
      </c>
      <c r="H752" s="67">
        <v>4418610</v>
      </c>
      <c r="I752" s="63">
        <v>0</v>
      </c>
      <c r="J752" s="67">
        <v>353489</v>
      </c>
      <c r="K752" s="68">
        <v>4772099</v>
      </c>
      <c r="L752" s="64" t="s">
        <v>17236</v>
      </c>
      <c r="M752" s="6">
        <f>IFERROR(VLOOKUP(Table13[[#This Row],[Số hóa đơn]],'Chi tiết tt Mega gửi'!K:L,2,0),"")</f>
        <v>46167</v>
      </c>
      <c r="N752" s="72"/>
      <c r="O752" s="32">
        <f>IF(Table13[[#This Row],[Phân loại]]="Tồn đầu kỳ",Table13[[#This Row],[Tổng giá trị]],0)</f>
        <v>0</v>
      </c>
      <c r="P752" s="7">
        <f>IF(Table13[[#This Row],[Số còn phải thu ĐK]]&lt;&gt;0,0,IF(Table13[[#This Row],[Phân loại]]="Bán hàng",Table13[[#This Row],[Tổng giá trị]],-Table13[[#This Row],[Tổng giá trị]]))</f>
        <v>4772099</v>
      </c>
      <c r="Q752" s="32">
        <f t="shared" si="90"/>
        <v>4772099</v>
      </c>
      <c r="R752" s="7">
        <f>Table13[[#This Row],[Số còn phải thu ĐK]]+Table13[[#This Row],[Giá Trị HD sau CK]]-Table13[[#This Row],[Số tiền đã thu]]</f>
        <v>0</v>
      </c>
      <c r="S752" s="6">
        <f>IF(Table13[[#This Row],[Ngày hóa đơn]]&lt;&gt;"",Table13[[#This Row],[Ngày hóa đơn]],IF(Table13[[#This Row],[Ngày hạch toán]]&lt;&gt;"",Table13[[#This Row],[Ngày hạch toán]],""))</f>
        <v>46118</v>
      </c>
      <c r="T752" s="7"/>
      <c r="U752" s="6">
        <f>IF(Table13[[#This Row],[Ngày tính CN]]="","",S752+T752)</f>
        <v>46118</v>
      </c>
      <c r="V752" s="32">
        <f ca="1">IF(Table13[[#This Row],[Hạn thanh toán]]="","",IF((U752-NOW())&lt;0,0,(U752-NOW())))</f>
        <v>0</v>
      </c>
      <c r="W752" s="32"/>
      <c r="X752" s="32" t="str">
        <f t="shared" ca="1" si="91"/>
        <v/>
      </c>
      <c r="Y752" s="2" t="str">
        <f t="shared" si="92"/>
        <v>Đã thanh toán</v>
      </c>
      <c r="Z752" s="42">
        <f t="shared" si="82"/>
        <v>46118</v>
      </c>
      <c r="AA752" s="42">
        <f t="shared" si="83"/>
        <v>46167</v>
      </c>
      <c r="AD752" s="2" t="str">
        <f>VLOOKUP($A752,MA_KH!$A:$Q,MA_KH!O$1,0)</f>
        <v>MEGA</v>
      </c>
      <c r="AE752" s="2" t="str">
        <f>VLOOKUP($A752,MA_KH!$A:$Q,MA_KH!P$1,0)</f>
        <v>CÔNG TY TNHH MM MEGA MARKET (VIỆT NAM)</v>
      </c>
      <c r="AG752" s="122" t="str">
        <f>Table13[[#This Row],[Số hóa đơn]]&amp;Table13[[#This Row],[Tổng giá trị]]</f>
        <v>000265504772099</v>
      </c>
    </row>
    <row r="753" spans="1:33" ht="25.5" customHeight="1">
      <c r="A753" s="54" t="s">
        <v>16308</v>
      </c>
      <c r="B753" s="54" t="s">
        <v>194</v>
      </c>
      <c r="C753" s="55">
        <v>46121</v>
      </c>
      <c r="D753" s="54" t="s">
        <v>17863</v>
      </c>
      <c r="E753" s="55">
        <f>IFERROR(VLOOKUP(AG753,Sheet3!B:F,5,0),Table1[[#This Row],[Ngày hạch toán]])</f>
        <v>46118</v>
      </c>
      <c r="F753" s="54" t="s">
        <v>17864</v>
      </c>
      <c r="G753" s="54" t="s">
        <v>17865</v>
      </c>
      <c r="H753" s="67">
        <v>2590170</v>
      </c>
      <c r="I753" s="63">
        <v>0</v>
      </c>
      <c r="J753" s="67">
        <v>207214</v>
      </c>
      <c r="K753" s="68">
        <v>2797384</v>
      </c>
      <c r="L753" s="64" t="s">
        <v>17236</v>
      </c>
      <c r="M753" s="6">
        <f>IFERROR(VLOOKUP(Table13[[#This Row],[Số hóa đơn]],'Chi tiết tt Mega gửi'!K:L,2,0),"")</f>
        <v>46167</v>
      </c>
      <c r="N753" s="72"/>
      <c r="O753" s="32">
        <f>IF(Table13[[#This Row],[Phân loại]]="Tồn đầu kỳ",Table13[[#This Row],[Tổng giá trị]],0)</f>
        <v>0</v>
      </c>
      <c r="P753" s="7">
        <f>IF(Table13[[#This Row],[Số còn phải thu ĐK]]&lt;&gt;0,0,IF(Table13[[#This Row],[Phân loại]]="Bán hàng",Table13[[#This Row],[Tổng giá trị]],-Table13[[#This Row],[Tổng giá trị]]))</f>
        <v>2797384</v>
      </c>
      <c r="Q753" s="32">
        <f t="shared" si="90"/>
        <v>2797384</v>
      </c>
      <c r="R753" s="7">
        <f>Table13[[#This Row],[Số còn phải thu ĐK]]+Table13[[#This Row],[Giá Trị HD sau CK]]-Table13[[#This Row],[Số tiền đã thu]]</f>
        <v>0</v>
      </c>
      <c r="S753" s="6">
        <f>IF(Table13[[#This Row],[Ngày hóa đơn]]&lt;&gt;"",Table13[[#This Row],[Ngày hóa đơn]],IF(Table13[[#This Row],[Ngày hạch toán]]&lt;&gt;"",Table13[[#This Row],[Ngày hạch toán]],""))</f>
        <v>46118</v>
      </c>
      <c r="T753" s="7"/>
      <c r="U753" s="6">
        <f>IF(Table13[[#This Row],[Ngày tính CN]]="","",S753+T753)</f>
        <v>46118</v>
      </c>
      <c r="V753" s="32">
        <f ca="1">IF(Table13[[#This Row],[Hạn thanh toán]]="","",IF((U753-NOW())&lt;0,0,(U753-NOW())))</f>
        <v>0</v>
      </c>
      <c r="W753" s="32"/>
      <c r="X753" s="32" t="str">
        <f t="shared" ca="1" si="91"/>
        <v/>
      </c>
      <c r="Y753" s="2" t="str">
        <f t="shared" si="92"/>
        <v>Đã thanh toán</v>
      </c>
      <c r="Z753" s="42">
        <f t="shared" si="82"/>
        <v>46118</v>
      </c>
      <c r="AA753" s="42">
        <f t="shared" si="83"/>
        <v>46167</v>
      </c>
      <c r="AD753" s="2" t="str">
        <f>VLOOKUP($A753,MA_KH!$A:$Q,MA_KH!O$1,0)</f>
        <v>MEGA</v>
      </c>
      <c r="AE753" s="2" t="str">
        <f>VLOOKUP($A753,MA_KH!$A:$Q,MA_KH!P$1,0)</f>
        <v>CÔNG TY TNHH MM MEGA MARKET (VIỆT NAM)</v>
      </c>
      <c r="AG753" s="122" t="str">
        <f>Table13[[#This Row],[Số hóa đơn]]&amp;Table13[[#This Row],[Tổng giá trị]]</f>
        <v>000265512797384</v>
      </c>
    </row>
    <row r="754" spans="1:33" ht="25.5" customHeight="1">
      <c r="A754" s="54" t="s">
        <v>16295</v>
      </c>
      <c r="B754" s="54" t="s">
        <v>198</v>
      </c>
      <c r="C754" s="55">
        <v>46121</v>
      </c>
      <c r="D754" s="54" t="s">
        <v>17866</v>
      </c>
      <c r="E754" s="55">
        <f>IFERROR(VLOOKUP(AG754,Sheet3!B:F,5,0),Table1[[#This Row],[Ngày hạch toán]])</f>
        <v>46118</v>
      </c>
      <c r="F754" s="54" t="s">
        <v>17867</v>
      </c>
      <c r="G754" s="54" t="s">
        <v>17868</v>
      </c>
      <c r="H754" s="67">
        <v>9462510</v>
      </c>
      <c r="I754" s="63">
        <v>0</v>
      </c>
      <c r="J754" s="67">
        <v>757001</v>
      </c>
      <c r="K754" s="68">
        <v>10219511</v>
      </c>
      <c r="L754" s="64" t="s">
        <v>17236</v>
      </c>
      <c r="M754" s="6">
        <f>IFERROR(VLOOKUP(Table13[[#This Row],[Số hóa đơn]],'Chi tiết tt Mega gửi'!K:L,2,0),"")</f>
        <v>46167</v>
      </c>
      <c r="N754" s="72"/>
      <c r="O754" s="32">
        <f>IF(Table13[[#This Row],[Phân loại]]="Tồn đầu kỳ",Table13[[#This Row],[Tổng giá trị]],0)</f>
        <v>0</v>
      </c>
      <c r="P754" s="7">
        <f>IF(Table13[[#This Row],[Số còn phải thu ĐK]]&lt;&gt;0,0,IF(Table13[[#This Row],[Phân loại]]="Bán hàng",Table13[[#This Row],[Tổng giá trị]],-Table13[[#This Row],[Tổng giá trị]]))</f>
        <v>10219511</v>
      </c>
      <c r="Q754" s="32">
        <f t="shared" si="90"/>
        <v>10219511</v>
      </c>
      <c r="R754" s="7">
        <f>Table13[[#This Row],[Số còn phải thu ĐK]]+Table13[[#This Row],[Giá Trị HD sau CK]]-Table13[[#This Row],[Số tiền đã thu]]</f>
        <v>0</v>
      </c>
      <c r="S754" s="6">
        <f>IF(Table13[[#This Row],[Ngày hóa đơn]]&lt;&gt;"",Table13[[#This Row],[Ngày hóa đơn]],IF(Table13[[#This Row],[Ngày hạch toán]]&lt;&gt;"",Table13[[#This Row],[Ngày hạch toán]],""))</f>
        <v>46118</v>
      </c>
      <c r="T754" s="7"/>
      <c r="U754" s="6">
        <f>IF(Table13[[#This Row],[Ngày tính CN]]="","",S754+T754)</f>
        <v>46118</v>
      </c>
      <c r="V754" s="32">
        <f ca="1">IF(Table13[[#This Row],[Hạn thanh toán]]="","",IF((U754-NOW())&lt;0,0,(U754-NOW())))</f>
        <v>0</v>
      </c>
      <c r="W754" s="32"/>
      <c r="X754" s="32" t="str">
        <f t="shared" ca="1" si="91"/>
        <v/>
      </c>
      <c r="Y754" s="2" t="str">
        <f t="shared" si="92"/>
        <v>Đã thanh toán</v>
      </c>
      <c r="Z754" s="42">
        <f t="shared" si="82"/>
        <v>46118</v>
      </c>
      <c r="AA754" s="42">
        <f t="shared" si="83"/>
        <v>46167</v>
      </c>
      <c r="AD754" s="2" t="str">
        <f>VLOOKUP($A754,MA_KH!$A:$Q,MA_KH!O$1,0)</f>
        <v>MEGA</v>
      </c>
      <c r="AE754" s="2" t="str">
        <f>VLOOKUP($A754,MA_KH!$A:$Q,MA_KH!P$1,0)</f>
        <v>CÔNG TY TNHH MM MEGA MARKET (VIỆT NAM)</v>
      </c>
      <c r="AG754" s="122" t="str">
        <f>Table13[[#This Row],[Số hóa đơn]]&amp;Table13[[#This Row],[Tổng giá trị]]</f>
        <v>0002655210219511</v>
      </c>
    </row>
    <row r="755" spans="1:33" ht="25.5" customHeight="1">
      <c r="A755" s="54" t="s">
        <v>16307</v>
      </c>
      <c r="B755" s="54" t="s">
        <v>202</v>
      </c>
      <c r="C755" s="55">
        <v>46121</v>
      </c>
      <c r="D755" s="54" t="s">
        <v>17869</v>
      </c>
      <c r="E755" s="55">
        <f>IFERROR(VLOOKUP(AG755,Sheet3!B:F,5,0),Table1[[#This Row],[Ngày hạch toán]])</f>
        <v>46118</v>
      </c>
      <c r="F755" s="54" t="s">
        <v>17870</v>
      </c>
      <c r="G755" s="54" t="s">
        <v>17871</v>
      </c>
      <c r="H755" s="67">
        <v>7018420</v>
      </c>
      <c r="I755" s="63">
        <v>0</v>
      </c>
      <c r="J755" s="67">
        <v>561474</v>
      </c>
      <c r="K755" s="68">
        <v>7579894</v>
      </c>
      <c r="L755" s="64" t="s">
        <v>17236</v>
      </c>
      <c r="M755" s="6">
        <f>IFERROR(VLOOKUP(Table13[[#This Row],[Số hóa đơn]],'Chi tiết tt Mega gửi'!K:L,2,0),"")</f>
        <v>46167</v>
      </c>
      <c r="N755" s="72"/>
      <c r="O755" s="32">
        <f>IF(Table13[[#This Row],[Phân loại]]="Tồn đầu kỳ",Table13[[#This Row],[Tổng giá trị]],0)</f>
        <v>0</v>
      </c>
      <c r="P755" s="7">
        <f>IF(Table13[[#This Row],[Số còn phải thu ĐK]]&lt;&gt;0,0,IF(Table13[[#This Row],[Phân loại]]="Bán hàng",Table13[[#This Row],[Tổng giá trị]],-Table13[[#This Row],[Tổng giá trị]]))</f>
        <v>7579894</v>
      </c>
      <c r="Q755" s="32">
        <f t="shared" si="90"/>
        <v>7579894</v>
      </c>
      <c r="R755" s="7">
        <f>Table13[[#This Row],[Số còn phải thu ĐK]]+Table13[[#This Row],[Giá Trị HD sau CK]]-Table13[[#This Row],[Số tiền đã thu]]</f>
        <v>0</v>
      </c>
      <c r="S755" s="6">
        <f>IF(Table13[[#This Row],[Ngày hóa đơn]]&lt;&gt;"",Table13[[#This Row],[Ngày hóa đơn]],IF(Table13[[#This Row],[Ngày hạch toán]]&lt;&gt;"",Table13[[#This Row],[Ngày hạch toán]],""))</f>
        <v>46118</v>
      </c>
      <c r="T755" s="7"/>
      <c r="U755" s="6">
        <f>IF(Table13[[#This Row],[Ngày tính CN]]="","",S755+T755)</f>
        <v>46118</v>
      </c>
      <c r="V755" s="32">
        <f ca="1">IF(Table13[[#This Row],[Hạn thanh toán]]="","",IF((U755-NOW())&lt;0,0,(U755-NOW())))</f>
        <v>0</v>
      </c>
      <c r="W755" s="32"/>
      <c r="X755" s="32" t="str">
        <f t="shared" ca="1" si="91"/>
        <v/>
      </c>
      <c r="Y755" s="2" t="str">
        <f t="shared" si="92"/>
        <v>Đã thanh toán</v>
      </c>
      <c r="Z755" s="42">
        <f t="shared" si="82"/>
        <v>46118</v>
      </c>
      <c r="AA755" s="42">
        <f t="shared" si="83"/>
        <v>46167</v>
      </c>
      <c r="AD755" s="2" t="str">
        <f>VLOOKUP($A755,MA_KH!$A:$Q,MA_KH!O$1,0)</f>
        <v>MEGA</v>
      </c>
      <c r="AE755" s="2" t="str">
        <f>VLOOKUP($A755,MA_KH!$A:$Q,MA_KH!P$1,0)</f>
        <v>CÔNG TY TNHH MM MEGA MARKET (VIỆT NAM)</v>
      </c>
      <c r="AG755" s="122" t="str">
        <f>Table13[[#This Row],[Số hóa đơn]]&amp;Table13[[#This Row],[Tổng giá trị]]</f>
        <v>000265537579894</v>
      </c>
    </row>
    <row r="756" spans="1:33" ht="25.5" customHeight="1">
      <c r="A756" s="54" t="s">
        <v>16307</v>
      </c>
      <c r="B756" s="54" t="s">
        <v>202</v>
      </c>
      <c r="C756" s="55">
        <v>46121</v>
      </c>
      <c r="D756" s="54" t="s">
        <v>17872</v>
      </c>
      <c r="E756" s="55">
        <f>IFERROR(VLOOKUP(AG756,Sheet3!B:F,5,0),Table1[[#This Row],[Ngày hạch toán]])</f>
        <v>46118</v>
      </c>
      <c r="F756" s="54" t="s">
        <v>17873</v>
      </c>
      <c r="G756" s="54" t="s">
        <v>17874</v>
      </c>
      <c r="H756" s="67">
        <v>1292380</v>
      </c>
      <c r="I756" s="63">
        <v>0</v>
      </c>
      <c r="J756" s="67">
        <v>103390</v>
      </c>
      <c r="K756" s="68">
        <v>1395770</v>
      </c>
      <c r="L756" s="64" t="s">
        <v>17236</v>
      </c>
      <c r="M756" s="6">
        <f>IFERROR(VLOOKUP(Table13[[#This Row],[Số hóa đơn]],'Chi tiết tt Mega gửi'!K:L,2,0),"")</f>
        <v>46167</v>
      </c>
      <c r="N756" s="72"/>
      <c r="O756" s="32">
        <f>IF(Table13[[#This Row],[Phân loại]]="Tồn đầu kỳ",Table13[[#This Row],[Tổng giá trị]],0)</f>
        <v>0</v>
      </c>
      <c r="P756" s="7">
        <f>IF(Table13[[#This Row],[Số còn phải thu ĐK]]&lt;&gt;0,0,IF(Table13[[#This Row],[Phân loại]]="Bán hàng",Table13[[#This Row],[Tổng giá trị]],-Table13[[#This Row],[Tổng giá trị]]))</f>
        <v>1395770</v>
      </c>
      <c r="Q756" s="32">
        <f t="shared" si="90"/>
        <v>1395770</v>
      </c>
      <c r="R756" s="7">
        <f>Table13[[#This Row],[Số còn phải thu ĐK]]+Table13[[#This Row],[Giá Trị HD sau CK]]-Table13[[#This Row],[Số tiền đã thu]]</f>
        <v>0</v>
      </c>
      <c r="S756" s="6">
        <f>IF(Table13[[#This Row],[Ngày hóa đơn]]&lt;&gt;"",Table13[[#This Row],[Ngày hóa đơn]],IF(Table13[[#This Row],[Ngày hạch toán]]&lt;&gt;"",Table13[[#This Row],[Ngày hạch toán]],""))</f>
        <v>46118</v>
      </c>
      <c r="T756" s="7"/>
      <c r="U756" s="6">
        <f>IF(Table13[[#This Row],[Ngày tính CN]]="","",S756+T756)</f>
        <v>46118</v>
      </c>
      <c r="V756" s="32">
        <f ca="1">IF(Table13[[#This Row],[Hạn thanh toán]]="","",IF((U756-NOW())&lt;0,0,(U756-NOW())))</f>
        <v>0</v>
      </c>
      <c r="W756" s="32"/>
      <c r="X756" s="32" t="str">
        <f t="shared" ca="1" si="91"/>
        <v/>
      </c>
      <c r="Y756" s="2" t="str">
        <f t="shared" si="92"/>
        <v>Đã thanh toán</v>
      </c>
      <c r="Z756" s="42">
        <f t="shared" si="82"/>
        <v>46118</v>
      </c>
      <c r="AA756" s="42">
        <f t="shared" si="83"/>
        <v>46167</v>
      </c>
      <c r="AD756" s="2" t="str">
        <f>VLOOKUP($A756,MA_KH!$A:$Q,MA_KH!O$1,0)</f>
        <v>MEGA</v>
      </c>
      <c r="AE756" s="2" t="str">
        <f>VLOOKUP($A756,MA_KH!$A:$Q,MA_KH!P$1,0)</f>
        <v>CÔNG TY TNHH MM MEGA MARKET (VIỆT NAM)</v>
      </c>
      <c r="AG756" s="122" t="str">
        <f>Table13[[#This Row],[Số hóa đơn]]&amp;Table13[[#This Row],[Tổng giá trị]]</f>
        <v>000265541395770</v>
      </c>
    </row>
    <row r="757" spans="1:33" ht="25.5" customHeight="1">
      <c r="A757" s="54" t="s">
        <v>16289</v>
      </c>
      <c r="B757" s="54" t="s">
        <v>296</v>
      </c>
      <c r="C757" s="55">
        <v>46121</v>
      </c>
      <c r="D757" s="54" t="s">
        <v>17875</v>
      </c>
      <c r="E757" s="55">
        <f>IFERROR(VLOOKUP(AG757,Sheet3!B:F,5,0),Table1[[#This Row],[Ngày hạch toán]])</f>
        <v>46119</v>
      </c>
      <c r="F757" s="54" t="s">
        <v>17876</v>
      </c>
      <c r="G757" s="54" t="s">
        <v>17877</v>
      </c>
      <c r="H757" s="67">
        <v>4115310</v>
      </c>
      <c r="I757" s="63">
        <v>0</v>
      </c>
      <c r="J757" s="67">
        <v>329225</v>
      </c>
      <c r="K757" s="68">
        <v>4444535</v>
      </c>
      <c r="L757" s="64" t="s">
        <v>17236</v>
      </c>
      <c r="M757" s="6">
        <f>IFERROR(VLOOKUP(Table13[[#This Row],[Số hóa đơn]],'Chi tiết tt Mega gửi'!K:L,2,0),"")</f>
        <v>46167</v>
      </c>
      <c r="N757" s="72"/>
      <c r="O757" s="32">
        <f>IF(Table13[[#This Row],[Phân loại]]="Tồn đầu kỳ",Table13[[#This Row],[Tổng giá trị]],0)</f>
        <v>0</v>
      </c>
      <c r="P757" s="7">
        <f>IF(Table13[[#This Row],[Số còn phải thu ĐK]]&lt;&gt;0,0,IF(Table13[[#This Row],[Phân loại]]="Bán hàng",Table13[[#This Row],[Tổng giá trị]],-Table13[[#This Row],[Tổng giá trị]]))</f>
        <v>4444535</v>
      </c>
      <c r="Q757" s="32">
        <f t="shared" si="90"/>
        <v>4444535</v>
      </c>
      <c r="R757" s="7">
        <f>Table13[[#This Row],[Số còn phải thu ĐK]]+Table13[[#This Row],[Giá Trị HD sau CK]]-Table13[[#This Row],[Số tiền đã thu]]</f>
        <v>0</v>
      </c>
      <c r="S757" s="6">
        <f>IF(Table13[[#This Row],[Ngày hóa đơn]]&lt;&gt;"",Table13[[#This Row],[Ngày hóa đơn]],IF(Table13[[#This Row],[Ngày hạch toán]]&lt;&gt;"",Table13[[#This Row],[Ngày hạch toán]],""))</f>
        <v>46119</v>
      </c>
      <c r="T757" s="7"/>
      <c r="U757" s="6">
        <f>IF(Table13[[#This Row],[Ngày tính CN]]="","",S757+T757)</f>
        <v>46119</v>
      </c>
      <c r="V757" s="32">
        <f ca="1">IF(Table13[[#This Row],[Hạn thanh toán]]="","",IF((U757-NOW())&lt;0,0,(U757-NOW())))</f>
        <v>0</v>
      </c>
      <c r="W757" s="32"/>
      <c r="X757" s="32" t="str">
        <f t="shared" ca="1" si="91"/>
        <v/>
      </c>
      <c r="Y757" s="2" t="str">
        <f t="shared" si="92"/>
        <v>Đã thanh toán</v>
      </c>
      <c r="Z757" s="42">
        <f t="shared" si="82"/>
        <v>46119</v>
      </c>
      <c r="AA757" s="42">
        <f t="shared" si="83"/>
        <v>46167</v>
      </c>
      <c r="AD757" s="2" t="str">
        <f>VLOOKUP($A757,MA_KH!$A:$Q,MA_KH!O$1,0)</f>
        <v>MEGA</v>
      </c>
      <c r="AE757" s="2" t="str">
        <f>VLOOKUP($A757,MA_KH!$A:$Q,MA_KH!P$1,0)</f>
        <v>CÔNG TY TNHH MM MEGA MARKET (VIỆT NAM)</v>
      </c>
      <c r="AG757" s="122" t="str">
        <f>Table13[[#This Row],[Số hóa đơn]]&amp;Table13[[#This Row],[Tổng giá trị]]</f>
        <v>000265554444535</v>
      </c>
    </row>
    <row r="758" spans="1:33" ht="25.5" customHeight="1">
      <c r="A758" s="58" t="s">
        <v>16289</v>
      </c>
      <c r="B758" s="58" t="s">
        <v>296</v>
      </c>
      <c r="C758" s="59">
        <v>46121</v>
      </c>
      <c r="D758" s="58" t="s">
        <v>17878</v>
      </c>
      <c r="E758" s="55">
        <f>IFERROR(VLOOKUP(AG758,Sheet3!B:F,5,0),Table1[[#This Row],[Ngày hạch toán]])</f>
        <v>46119</v>
      </c>
      <c r="F758" s="58" t="s">
        <v>17879</v>
      </c>
      <c r="G758" s="58" t="s">
        <v>17880</v>
      </c>
      <c r="H758" s="69">
        <v>1026170</v>
      </c>
      <c r="I758" s="63">
        <v>0</v>
      </c>
      <c r="J758" s="69">
        <v>82094</v>
      </c>
      <c r="K758" s="70">
        <v>1108264</v>
      </c>
      <c r="L758" s="64" t="s">
        <v>17236</v>
      </c>
      <c r="M758" s="6">
        <f>IFERROR(VLOOKUP(Table13[[#This Row],[Số hóa đơn]],'Chi tiết tt Mega gửi'!K:L,2,0),"")</f>
        <v>46167</v>
      </c>
      <c r="N758" s="72"/>
      <c r="O758" s="32">
        <f>IF(Table13[[#This Row],[Phân loại]]="Tồn đầu kỳ",Table13[[#This Row],[Tổng giá trị]],0)</f>
        <v>0</v>
      </c>
      <c r="P758" s="7">
        <f>IF(Table13[[#This Row],[Số còn phải thu ĐK]]&lt;&gt;0,0,IF(Table13[[#This Row],[Phân loại]]="Bán hàng",Table13[[#This Row],[Tổng giá trị]],-Table13[[#This Row],[Tổng giá trị]]))</f>
        <v>1108264</v>
      </c>
      <c r="Q758" s="32">
        <f t="shared" si="90"/>
        <v>1108264</v>
      </c>
      <c r="R758" s="7">
        <f>Table13[[#This Row],[Số còn phải thu ĐK]]+Table13[[#This Row],[Giá Trị HD sau CK]]-Table13[[#This Row],[Số tiền đã thu]]</f>
        <v>0</v>
      </c>
      <c r="S758" s="6">
        <f>IF(Table13[[#This Row],[Ngày hóa đơn]]&lt;&gt;"",Table13[[#This Row],[Ngày hóa đơn]],IF(Table13[[#This Row],[Ngày hạch toán]]&lt;&gt;"",Table13[[#This Row],[Ngày hạch toán]],""))</f>
        <v>46119</v>
      </c>
      <c r="T758" s="7"/>
      <c r="U758" s="6">
        <f>IF(Table13[[#This Row],[Ngày tính CN]]="","",S758+T758)</f>
        <v>46119</v>
      </c>
      <c r="V758" s="32">
        <f ca="1">IF(Table13[[#This Row],[Hạn thanh toán]]="","",IF((U758-NOW())&lt;0,0,(U758-NOW())))</f>
        <v>0</v>
      </c>
      <c r="W758" s="32"/>
      <c r="X758" s="32" t="str">
        <f t="shared" ca="1" si="91"/>
        <v/>
      </c>
      <c r="Y758" s="2" t="str">
        <f t="shared" si="92"/>
        <v>Đã thanh toán</v>
      </c>
      <c r="Z758" s="42">
        <f t="shared" si="82"/>
        <v>46119</v>
      </c>
      <c r="AA758" s="42">
        <f t="shared" si="83"/>
        <v>46167</v>
      </c>
      <c r="AD758" s="2" t="str">
        <f>VLOOKUP($A758,MA_KH!$A:$Q,MA_KH!O$1,0)</f>
        <v>MEGA</v>
      </c>
      <c r="AE758" s="2" t="str">
        <f>VLOOKUP($A758,MA_KH!$A:$Q,MA_KH!P$1,0)</f>
        <v>CÔNG TY TNHH MM MEGA MARKET (VIỆT NAM)</v>
      </c>
      <c r="AG758" s="122" t="str">
        <f>Table13[[#This Row],[Số hóa đơn]]&amp;Table13[[#This Row],[Tổng giá trị]]</f>
        <v>000265561108264</v>
      </c>
    </row>
    <row r="759" spans="1:33" ht="25.5" customHeight="1">
      <c r="A759" s="54" t="s">
        <v>16299</v>
      </c>
      <c r="B759" s="54" t="s">
        <v>190</v>
      </c>
      <c r="C759" s="55">
        <v>46122</v>
      </c>
      <c r="D759" s="54" t="s">
        <v>17881</v>
      </c>
      <c r="E759" s="55">
        <f>IFERROR(VLOOKUP(AG759,Sheet3!B:F,5,0),Table1[[#This Row],[Ngày hạch toán]])</f>
        <v>46119</v>
      </c>
      <c r="F759" s="54" t="s">
        <v>17882</v>
      </c>
      <c r="G759" s="54" t="s">
        <v>17883</v>
      </c>
      <c r="H759" s="67">
        <v>5453860</v>
      </c>
      <c r="I759" s="63">
        <v>0</v>
      </c>
      <c r="J759" s="67">
        <v>436309</v>
      </c>
      <c r="K759" s="68">
        <v>5890169</v>
      </c>
      <c r="L759" s="64" t="s">
        <v>17236</v>
      </c>
      <c r="M759" s="6">
        <f>IFERROR(VLOOKUP(Table13[[#This Row],[Số hóa đơn]],'Chi tiết tt Mega gửi'!K:L,2,0),"")</f>
        <v>46167</v>
      </c>
      <c r="N759" s="72"/>
      <c r="O759" s="32">
        <f>IF(Table13[[#This Row],[Phân loại]]="Tồn đầu kỳ",Table13[[#This Row],[Tổng giá trị]],0)</f>
        <v>0</v>
      </c>
      <c r="P759" s="7">
        <f>IF(Table13[[#This Row],[Số còn phải thu ĐK]]&lt;&gt;0,0,IF(Table13[[#This Row],[Phân loại]]="Bán hàng",Table13[[#This Row],[Tổng giá trị]],-Table13[[#This Row],[Tổng giá trị]]))</f>
        <v>5890169</v>
      </c>
      <c r="Q759" s="32">
        <f t="shared" si="90"/>
        <v>5890169</v>
      </c>
      <c r="R759" s="7">
        <f>Table13[[#This Row],[Số còn phải thu ĐK]]+Table13[[#This Row],[Giá Trị HD sau CK]]-Table13[[#This Row],[Số tiền đã thu]]</f>
        <v>0</v>
      </c>
      <c r="S759" s="6">
        <f>IF(Table13[[#This Row],[Ngày hóa đơn]]&lt;&gt;"",Table13[[#This Row],[Ngày hóa đơn]],IF(Table13[[#This Row],[Ngày hạch toán]]&lt;&gt;"",Table13[[#This Row],[Ngày hạch toán]],""))</f>
        <v>46119</v>
      </c>
      <c r="T759" s="7"/>
      <c r="U759" s="6">
        <f>IF(Table13[[#This Row],[Ngày tính CN]]="","",S759+T759)</f>
        <v>46119</v>
      </c>
      <c r="V759" s="32">
        <f ca="1">IF(Table13[[#This Row],[Hạn thanh toán]]="","",IF((U759-NOW())&lt;0,0,(U759-NOW())))</f>
        <v>0</v>
      </c>
      <c r="W759" s="32"/>
      <c r="X759" s="32" t="str">
        <f t="shared" ca="1" si="91"/>
        <v/>
      </c>
      <c r="Y759" s="2" t="str">
        <f t="shared" si="92"/>
        <v>Đã thanh toán</v>
      </c>
      <c r="Z759" s="42">
        <f t="shared" si="82"/>
        <v>46119</v>
      </c>
      <c r="AA759" s="42">
        <f t="shared" si="83"/>
        <v>46167</v>
      </c>
      <c r="AD759" s="2" t="str">
        <f>VLOOKUP($A759,MA_KH!$A:$Q,MA_KH!O$1,0)</f>
        <v>MEGA</v>
      </c>
      <c r="AE759" s="2" t="str">
        <f>VLOOKUP($A759,MA_KH!$A:$Q,MA_KH!P$1,0)</f>
        <v>CÔNG TY TNHH MM MEGA MARKET (VIỆT NAM)</v>
      </c>
      <c r="AG759" s="122" t="str">
        <f>Table13[[#This Row],[Số hóa đơn]]&amp;Table13[[#This Row],[Tổng giá trị]]</f>
        <v>000263915890169</v>
      </c>
    </row>
    <row r="760" spans="1:33" ht="25.5" customHeight="1">
      <c r="A760" s="54" t="s">
        <v>16299</v>
      </c>
      <c r="B760" s="54" t="s">
        <v>190</v>
      </c>
      <c r="C760" s="55">
        <v>46122</v>
      </c>
      <c r="D760" s="54" t="s">
        <v>17884</v>
      </c>
      <c r="E760" s="55">
        <f>IFERROR(VLOOKUP(AG760,Sheet3!B:F,5,0),Table1[[#This Row],[Ngày hạch toán]])</f>
        <v>46119</v>
      </c>
      <c r="F760" s="54" t="s">
        <v>17885</v>
      </c>
      <c r="G760" s="54" t="s">
        <v>17886</v>
      </c>
      <c r="H760" s="67">
        <v>16736350</v>
      </c>
      <c r="I760" s="63">
        <v>0</v>
      </c>
      <c r="J760" s="67">
        <v>1338908</v>
      </c>
      <c r="K760" s="68">
        <v>18075258</v>
      </c>
      <c r="L760" s="64" t="s">
        <v>17236</v>
      </c>
      <c r="M760" s="6">
        <f>IFERROR(VLOOKUP(Table13[[#This Row],[Số hóa đơn]],'Chi tiết tt Mega gửi'!K:L,2,0),"")</f>
        <v>46167</v>
      </c>
      <c r="N760" s="72"/>
      <c r="O760" s="32">
        <f>IF(Table13[[#This Row],[Phân loại]]="Tồn đầu kỳ",Table13[[#This Row],[Tổng giá trị]],0)</f>
        <v>0</v>
      </c>
      <c r="P760" s="7">
        <f>IF(Table13[[#This Row],[Số còn phải thu ĐK]]&lt;&gt;0,0,IF(Table13[[#This Row],[Phân loại]]="Bán hàng",Table13[[#This Row],[Tổng giá trị]],-Table13[[#This Row],[Tổng giá trị]]))</f>
        <v>18075258</v>
      </c>
      <c r="Q760" s="32">
        <f t="shared" si="90"/>
        <v>18075258</v>
      </c>
      <c r="R760" s="7">
        <f>Table13[[#This Row],[Số còn phải thu ĐK]]+Table13[[#This Row],[Giá Trị HD sau CK]]-Table13[[#This Row],[Số tiền đã thu]]</f>
        <v>0</v>
      </c>
      <c r="S760" s="6">
        <f>IF(Table13[[#This Row],[Ngày hóa đơn]]&lt;&gt;"",Table13[[#This Row],[Ngày hóa đơn]],IF(Table13[[#This Row],[Ngày hạch toán]]&lt;&gt;"",Table13[[#This Row],[Ngày hạch toán]],""))</f>
        <v>46119</v>
      </c>
      <c r="T760" s="7"/>
      <c r="U760" s="6">
        <f>IF(Table13[[#This Row],[Ngày tính CN]]="","",S760+T760)</f>
        <v>46119</v>
      </c>
      <c r="V760" s="32">
        <f ca="1">IF(Table13[[#This Row],[Hạn thanh toán]]="","",IF((U760-NOW())&lt;0,0,(U760-NOW())))</f>
        <v>0</v>
      </c>
      <c r="W760" s="32"/>
      <c r="X760" s="32" t="str">
        <f t="shared" ca="1" si="91"/>
        <v/>
      </c>
      <c r="Y760" s="2" t="str">
        <f t="shared" si="92"/>
        <v>Đã thanh toán</v>
      </c>
      <c r="Z760" s="42">
        <f t="shared" si="82"/>
        <v>46119</v>
      </c>
      <c r="AA760" s="42">
        <f t="shared" si="83"/>
        <v>46167</v>
      </c>
      <c r="AD760" s="2" t="str">
        <f>VLOOKUP($A760,MA_KH!$A:$Q,MA_KH!O$1,0)</f>
        <v>MEGA</v>
      </c>
      <c r="AE760" s="2" t="str">
        <f>VLOOKUP($A760,MA_KH!$A:$Q,MA_KH!P$1,0)</f>
        <v>CÔNG TY TNHH MM MEGA MARKET (VIỆT NAM)</v>
      </c>
      <c r="AG760" s="122" t="str">
        <f>Table13[[#This Row],[Số hóa đơn]]&amp;Table13[[#This Row],[Tổng giá trị]]</f>
        <v>0002639218075258</v>
      </c>
    </row>
    <row r="761" spans="1:33" ht="25.5" customHeight="1">
      <c r="A761" s="54" t="s">
        <v>16299</v>
      </c>
      <c r="B761" s="54" t="s">
        <v>190</v>
      </c>
      <c r="C761" s="55">
        <v>46122</v>
      </c>
      <c r="D761" s="54" t="s">
        <v>17887</v>
      </c>
      <c r="E761" s="55">
        <f>IFERROR(VLOOKUP(AG761,Sheet3!B:F,5,0),Table1[[#This Row],[Ngày hạch toán]])</f>
        <v>46120</v>
      </c>
      <c r="F761" s="54" t="s">
        <v>17888</v>
      </c>
      <c r="G761" s="54" t="s">
        <v>17889</v>
      </c>
      <c r="H761" s="67">
        <v>700000</v>
      </c>
      <c r="I761" s="63">
        <v>0</v>
      </c>
      <c r="J761" s="67">
        <v>56000</v>
      </c>
      <c r="K761" s="68">
        <v>756000</v>
      </c>
      <c r="L761" s="64" t="s">
        <v>17236</v>
      </c>
      <c r="M761" s="6">
        <f>IFERROR(VLOOKUP(Table13[[#This Row],[Số hóa đơn]],'Chi tiết tt Mega gửi'!K:L,2,0),"")</f>
        <v>46167</v>
      </c>
      <c r="N761" s="72"/>
      <c r="O761" s="32">
        <f>IF(Table13[[#This Row],[Phân loại]]="Tồn đầu kỳ",Table13[[#This Row],[Tổng giá trị]],0)</f>
        <v>0</v>
      </c>
      <c r="P761" s="7">
        <f>IF(Table13[[#This Row],[Số còn phải thu ĐK]]&lt;&gt;0,0,IF(Table13[[#This Row],[Phân loại]]="Bán hàng",Table13[[#This Row],[Tổng giá trị]],-Table13[[#This Row],[Tổng giá trị]]))</f>
        <v>756000</v>
      </c>
      <c r="Q761" s="32">
        <f t="shared" si="90"/>
        <v>756000</v>
      </c>
      <c r="R761" s="7">
        <f>Table13[[#This Row],[Số còn phải thu ĐK]]+Table13[[#This Row],[Giá Trị HD sau CK]]-Table13[[#This Row],[Số tiền đã thu]]</f>
        <v>0</v>
      </c>
      <c r="S761" s="6">
        <f>IF(Table13[[#This Row],[Ngày hóa đơn]]&lt;&gt;"",Table13[[#This Row],[Ngày hóa đơn]],IF(Table13[[#This Row],[Ngày hạch toán]]&lt;&gt;"",Table13[[#This Row],[Ngày hạch toán]],""))</f>
        <v>46120</v>
      </c>
      <c r="T761" s="7"/>
      <c r="U761" s="6">
        <f>IF(Table13[[#This Row],[Ngày tính CN]]="","",S761+T761)</f>
        <v>46120</v>
      </c>
      <c r="V761" s="32">
        <f ca="1">IF(Table13[[#This Row],[Hạn thanh toán]]="","",IF((U761-NOW())&lt;0,0,(U761-NOW())))</f>
        <v>0</v>
      </c>
      <c r="W761" s="32"/>
      <c r="X761" s="32" t="str">
        <f t="shared" ca="1" si="91"/>
        <v/>
      </c>
      <c r="Y761" s="2" t="str">
        <f t="shared" si="92"/>
        <v>Đã thanh toán</v>
      </c>
      <c r="Z761" s="42">
        <f t="shared" si="82"/>
        <v>46120</v>
      </c>
      <c r="AA761" s="42">
        <f t="shared" si="83"/>
        <v>46167</v>
      </c>
      <c r="AD761" s="2" t="str">
        <f>VLOOKUP($A761,MA_KH!$A:$Q,MA_KH!O$1,0)</f>
        <v>MEGA</v>
      </c>
      <c r="AE761" s="2" t="str">
        <f>VLOOKUP($A761,MA_KH!$A:$Q,MA_KH!P$1,0)</f>
        <v>CÔNG TY TNHH MM MEGA MARKET (VIỆT NAM)</v>
      </c>
      <c r="AG761" s="122" t="str">
        <f>Table13[[#This Row],[Số hóa đơn]]&amp;Table13[[#This Row],[Tổng giá trị]]</f>
        <v>00026393756000</v>
      </c>
    </row>
    <row r="762" spans="1:33" ht="25.5" customHeight="1">
      <c r="A762" s="54" t="s">
        <v>16299</v>
      </c>
      <c r="B762" s="54" t="s">
        <v>190</v>
      </c>
      <c r="C762" s="55">
        <v>46122</v>
      </c>
      <c r="D762" s="54" t="s">
        <v>17890</v>
      </c>
      <c r="E762" s="55">
        <f>IFERROR(VLOOKUP(AG762,Sheet3!B:F,5,0),Table1[[#This Row],[Ngày hạch toán]])</f>
        <v>46120</v>
      </c>
      <c r="F762" s="54" t="s">
        <v>17891</v>
      </c>
      <c r="G762" s="54" t="s">
        <v>17892</v>
      </c>
      <c r="H762" s="67">
        <v>2717380</v>
      </c>
      <c r="I762" s="63">
        <v>0</v>
      </c>
      <c r="J762" s="67">
        <v>217390</v>
      </c>
      <c r="K762" s="68">
        <v>2934770</v>
      </c>
      <c r="L762" s="64" t="s">
        <v>17236</v>
      </c>
      <c r="M762" s="6">
        <f>IFERROR(VLOOKUP(Table13[[#This Row],[Số hóa đơn]],'Chi tiết tt Mega gửi'!K:L,2,0),"")</f>
        <v>46167</v>
      </c>
      <c r="N762" s="72"/>
      <c r="O762" s="32">
        <f>IF(Table13[[#This Row],[Phân loại]]="Tồn đầu kỳ",Table13[[#This Row],[Tổng giá trị]],0)</f>
        <v>0</v>
      </c>
      <c r="P762" s="7">
        <f>IF(Table13[[#This Row],[Số còn phải thu ĐK]]&lt;&gt;0,0,IF(Table13[[#This Row],[Phân loại]]="Bán hàng",Table13[[#This Row],[Tổng giá trị]],-Table13[[#This Row],[Tổng giá trị]]))</f>
        <v>2934770</v>
      </c>
      <c r="Q762" s="32">
        <f t="shared" si="90"/>
        <v>2934770</v>
      </c>
      <c r="R762" s="7">
        <f>Table13[[#This Row],[Số còn phải thu ĐK]]+Table13[[#This Row],[Giá Trị HD sau CK]]-Table13[[#This Row],[Số tiền đã thu]]</f>
        <v>0</v>
      </c>
      <c r="S762" s="6">
        <f>IF(Table13[[#This Row],[Ngày hóa đơn]]&lt;&gt;"",Table13[[#This Row],[Ngày hóa đơn]],IF(Table13[[#This Row],[Ngày hạch toán]]&lt;&gt;"",Table13[[#This Row],[Ngày hạch toán]],""))</f>
        <v>46120</v>
      </c>
      <c r="T762" s="7"/>
      <c r="U762" s="6">
        <f>IF(Table13[[#This Row],[Ngày tính CN]]="","",S762+T762)</f>
        <v>46120</v>
      </c>
      <c r="V762" s="32">
        <f ca="1">IF(Table13[[#This Row],[Hạn thanh toán]]="","",IF((U762-NOW())&lt;0,0,(U762-NOW())))</f>
        <v>0</v>
      </c>
      <c r="W762" s="32"/>
      <c r="X762" s="32" t="str">
        <f t="shared" ca="1" si="91"/>
        <v/>
      </c>
      <c r="Y762" s="2" t="str">
        <f t="shared" si="92"/>
        <v>Đã thanh toán</v>
      </c>
      <c r="Z762" s="42">
        <f t="shared" si="82"/>
        <v>46120</v>
      </c>
      <c r="AA762" s="42">
        <f t="shared" si="83"/>
        <v>46167</v>
      </c>
      <c r="AD762" s="2" t="str">
        <f>VLOOKUP($A762,MA_KH!$A:$Q,MA_KH!O$1,0)</f>
        <v>MEGA</v>
      </c>
      <c r="AE762" s="2" t="str">
        <f>VLOOKUP($A762,MA_KH!$A:$Q,MA_KH!P$1,0)</f>
        <v>CÔNG TY TNHH MM MEGA MARKET (VIỆT NAM)</v>
      </c>
      <c r="AG762" s="122" t="str">
        <f>Table13[[#This Row],[Số hóa đơn]]&amp;Table13[[#This Row],[Tổng giá trị]]</f>
        <v>000265572934770</v>
      </c>
    </row>
    <row r="763" spans="1:33" ht="25.5" customHeight="1">
      <c r="A763" s="58" t="s">
        <v>16299</v>
      </c>
      <c r="B763" s="58" t="s">
        <v>190</v>
      </c>
      <c r="C763" s="59">
        <v>46122</v>
      </c>
      <c r="D763" s="58" t="s">
        <v>17893</v>
      </c>
      <c r="E763" s="55">
        <f>IFERROR(VLOOKUP(AG763,Sheet3!B:F,5,0),Table1[[#This Row],[Ngày hạch toán]])</f>
        <v>46120</v>
      </c>
      <c r="F763" s="58" t="s">
        <v>17894</v>
      </c>
      <c r="G763" s="58" t="s">
        <v>17895</v>
      </c>
      <c r="H763" s="69">
        <v>1026170</v>
      </c>
      <c r="I763" s="63">
        <v>0</v>
      </c>
      <c r="J763" s="69">
        <v>82094</v>
      </c>
      <c r="K763" s="70">
        <v>1108264</v>
      </c>
      <c r="L763" s="64" t="s">
        <v>17236</v>
      </c>
      <c r="M763" s="6">
        <f>IFERROR(VLOOKUP(Table13[[#This Row],[Số hóa đơn]],'Chi tiết tt Mega gửi'!K:L,2,0),"")</f>
        <v>46167</v>
      </c>
      <c r="N763" s="72"/>
      <c r="O763" s="32">
        <f>IF(Table13[[#This Row],[Phân loại]]="Tồn đầu kỳ",Table13[[#This Row],[Tổng giá trị]],0)</f>
        <v>0</v>
      </c>
      <c r="P763" s="7">
        <f>IF(Table13[[#This Row],[Số còn phải thu ĐK]]&lt;&gt;0,0,IF(Table13[[#This Row],[Phân loại]]="Bán hàng",Table13[[#This Row],[Tổng giá trị]],-Table13[[#This Row],[Tổng giá trị]]))</f>
        <v>1108264</v>
      </c>
      <c r="Q763" s="32">
        <f t="shared" si="90"/>
        <v>1108264</v>
      </c>
      <c r="R763" s="7">
        <f>Table13[[#This Row],[Số còn phải thu ĐK]]+Table13[[#This Row],[Giá Trị HD sau CK]]-Table13[[#This Row],[Số tiền đã thu]]</f>
        <v>0</v>
      </c>
      <c r="S763" s="6">
        <f>IF(Table13[[#This Row],[Ngày hóa đơn]]&lt;&gt;"",Table13[[#This Row],[Ngày hóa đơn]],IF(Table13[[#This Row],[Ngày hạch toán]]&lt;&gt;"",Table13[[#This Row],[Ngày hạch toán]],""))</f>
        <v>46120</v>
      </c>
      <c r="T763" s="7"/>
      <c r="U763" s="6">
        <f>IF(Table13[[#This Row],[Ngày tính CN]]="","",S763+T763)</f>
        <v>46120</v>
      </c>
      <c r="V763" s="32">
        <f ca="1">IF(Table13[[#This Row],[Hạn thanh toán]]="","",IF((U763-NOW())&lt;0,0,(U763-NOW())))</f>
        <v>0</v>
      </c>
      <c r="W763" s="32"/>
      <c r="X763" s="32" t="str">
        <f t="shared" ca="1" si="91"/>
        <v/>
      </c>
      <c r="Y763" s="2" t="str">
        <f t="shared" si="92"/>
        <v>Đã thanh toán</v>
      </c>
      <c r="Z763" s="42">
        <f t="shared" si="82"/>
        <v>46120</v>
      </c>
      <c r="AA763" s="42">
        <f t="shared" si="83"/>
        <v>46167</v>
      </c>
      <c r="AD763" s="2" t="str">
        <f>VLOOKUP($A763,MA_KH!$A:$Q,MA_KH!O$1,0)</f>
        <v>MEGA</v>
      </c>
      <c r="AE763" s="2" t="str">
        <f>VLOOKUP($A763,MA_KH!$A:$Q,MA_KH!P$1,0)</f>
        <v>CÔNG TY TNHH MM MEGA MARKET (VIỆT NAM)</v>
      </c>
      <c r="AG763" s="122" t="str">
        <f>Table13[[#This Row],[Số hóa đơn]]&amp;Table13[[#This Row],[Tổng giá trị]]</f>
        <v>000265581108264</v>
      </c>
    </row>
    <row r="764" spans="1:33" ht="25.5" customHeight="1">
      <c r="A764" s="58" t="s">
        <v>16294</v>
      </c>
      <c r="B764" s="58" t="s">
        <v>259</v>
      </c>
      <c r="C764" s="59">
        <v>46123</v>
      </c>
      <c r="D764" s="58" t="s">
        <v>17896</v>
      </c>
      <c r="E764" s="55">
        <f>IFERROR(VLOOKUP(AG764,Sheet3!B:F,5,0),Table1[[#This Row],[Ngày hạch toán]])</f>
        <v>46120</v>
      </c>
      <c r="F764" s="58" t="s">
        <v>17897</v>
      </c>
      <c r="G764" s="58" t="s">
        <v>17898</v>
      </c>
      <c r="H764" s="69">
        <v>1026170</v>
      </c>
      <c r="I764" s="63">
        <v>0</v>
      </c>
      <c r="J764" s="69">
        <v>82094</v>
      </c>
      <c r="K764" s="70">
        <v>1108264</v>
      </c>
      <c r="L764" s="64" t="s">
        <v>17236</v>
      </c>
      <c r="M764" s="6">
        <f>IFERROR(VLOOKUP(Table13[[#This Row],[Số hóa đơn]],'Chi tiết tt Mega gửi'!K:L,2,0),"")</f>
        <v>46167</v>
      </c>
      <c r="N764" s="72"/>
      <c r="O764" s="32">
        <f>IF(Table13[[#This Row],[Phân loại]]="Tồn đầu kỳ",Table13[[#This Row],[Tổng giá trị]],0)</f>
        <v>0</v>
      </c>
      <c r="P764" s="7">
        <f>IF(Table13[[#This Row],[Số còn phải thu ĐK]]&lt;&gt;0,0,IF(Table13[[#This Row],[Phân loại]]="Bán hàng",Table13[[#This Row],[Tổng giá trị]],-Table13[[#This Row],[Tổng giá trị]]))</f>
        <v>1108264</v>
      </c>
      <c r="Q764" s="32">
        <f>IF(M764&lt;&gt;"",IF(O764&lt;&gt;0,O764,P764),0)</f>
        <v>1108264</v>
      </c>
      <c r="R764" s="7">
        <f>Table13[[#This Row],[Số còn phải thu ĐK]]+Table13[[#This Row],[Giá Trị HD sau CK]]-Table13[[#This Row],[Số tiền đã thu]]</f>
        <v>0</v>
      </c>
      <c r="S764" s="6">
        <f>IF(Table13[[#This Row],[Ngày hóa đơn]]&lt;&gt;"",Table13[[#This Row],[Ngày hóa đơn]],IF(Table13[[#This Row],[Ngày hạch toán]]&lt;&gt;"",Table13[[#This Row],[Ngày hạch toán]],""))</f>
        <v>46120</v>
      </c>
      <c r="T764" s="7"/>
      <c r="U764" s="6">
        <f>IF(Table13[[#This Row],[Ngày tính CN]]="","",S764+T764)</f>
        <v>46120</v>
      </c>
      <c r="V764" s="32">
        <f ca="1">IF(Table13[[#This Row],[Hạn thanh toán]]="","",IF((U764-NOW())&lt;0,0,(U764-NOW())))</f>
        <v>0</v>
      </c>
      <c r="W764" s="32"/>
      <c r="X764" s="32" t="str">
        <f ca="1">IF(OR(U764="",R764=0),"",IF((U764-NOW())&lt;0,-(U764-NOW()),0))</f>
        <v/>
      </c>
      <c r="Y764" s="2" t="str">
        <f>IF(R764=0,"Đã thanh toán",IF(X764="","",IF(X764&lt;=0,"Chưa đến hạn thanh toán",IF(X764&lt;=30,"Nợ quá hạn 30 ngày",IF(X764&lt;=60,"Nợ quá hạn từ 30 ngày đến 60 ngày",IF(X764&lt;=90,"Nợ quá hạn từ 60 ngày đến 90 ngày",IF(X764&lt;=120,"Nợ quá hạn từ 90 ngày đến 120 ngày","Nợ quá hạn hơn 120 ngày có khả năng mất thanh toán")))))))</f>
        <v>Đã thanh toán</v>
      </c>
      <c r="Z764" s="42">
        <f t="shared" si="82"/>
        <v>46120</v>
      </c>
      <c r="AA764" s="42">
        <f t="shared" si="83"/>
        <v>46167</v>
      </c>
      <c r="AD764" s="2" t="str">
        <f>VLOOKUP($A764,MA_KH!$A:$Q,MA_KH!O$1,0)</f>
        <v>MEGA</v>
      </c>
      <c r="AE764" s="2" t="str">
        <f>VLOOKUP($A764,MA_KH!$A:$Q,MA_KH!P$1,0)</f>
        <v>CÔNG TY TNHH MM MEGA MARKET (VIỆT NAM)</v>
      </c>
      <c r="AG764" s="122" t="str">
        <f>Table13[[#This Row],[Số hóa đơn]]&amp;Table13[[#This Row],[Tổng giá trị]]</f>
        <v>000265591108264</v>
      </c>
    </row>
    <row r="765" spans="1:33" ht="25.5" customHeight="1">
      <c r="A765" s="54" t="s">
        <v>16306</v>
      </c>
      <c r="B765" s="54" t="s">
        <v>7257</v>
      </c>
      <c r="C765" s="55">
        <v>46123</v>
      </c>
      <c r="D765" s="54" t="s">
        <v>17899</v>
      </c>
      <c r="E765" s="55">
        <f>IFERROR(VLOOKUP(AG765,Sheet3!B:F,5,0),Table1[[#This Row],[Ngày hạch toán]])</f>
        <v>46121</v>
      </c>
      <c r="F765" s="54" t="s">
        <v>17900</v>
      </c>
      <c r="G765" s="54" t="s">
        <v>17901</v>
      </c>
      <c r="H765" s="67">
        <v>2778550</v>
      </c>
      <c r="I765" s="63">
        <v>0</v>
      </c>
      <c r="J765" s="67">
        <v>222284</v>
      </c>
      <c r="K765" s="68">
        <v>3000834</v>
      </c>
      <c r="L765" s="64" t="s">
        <v>17236</v>
      </c>
      <c r="M765" s="6">
        <f>IFERROR(VLOOKUP(Table13[[#This Row],[Số hóa đơn]],'Chi tiết tt Mega gửi'!K:L,2,0),"")</f>
        <v>46167</v>
      </c>
      <c r="N765" s="72"/>
      <c r="O765" s="32">
        <f>IF(Table13[[#This Row],[Phân loại]]="Tồn đầu kỳ",Table13[[#This Row],[Tổng giá trị]],0)</f>
        <v>0</v>
      </c>
      <c r="P765" s="7">
        <f>IF(Table13[[#This Row],[Số còn phải thu ĐK]]&lt;&gt;0,0,IF(Table13[[#This Row],[Phân loại]]="Bán hàng",Table13[[#This Row],[Tổng giá trị]],-Table13[[#This Row],[Tổng giá trị]]))</f>
        <v>3000834</v>
      </c>
      <c r="Q765" s="32">
        <f t="shared" ref="Q765:Q774" si="93">IF(M765&lt;&gt;"",IF(O765&lt;&gt;0,O765,P765),0)</f>
        <v>3000834</v>
      </c>
      <c r="R765" s="7">
        <f>Table13[[#This Row],[Số còn phải thu ĐK]]+Table13[[#This Row],[Giá Trị HD sau CK]]-Table13[[#This Row],[Số tiền đã thu]]</f>
        <v>0</v>
      </c>
      <c r="S765" s="6">
        <f>IF(Table13[[#This Row],[Ngày hóa đơn]]&lt;&gt;"",Table13[[#This Row],[Ngày hóa đơn]],IF(Table13[[#This Row],[Ngày hạch toán]]&lt;&gt;"",Table13[[#This Row],[Ngày hạch toán]],""))</f>
        <v>46121</v>
      </c>
      <c r="T765" s="7"/>
      <c r="U765" s="6">
        <f>IF(Table13[[#This Row],[Ngày tính CN]]="","",S765+T765)</f>
        <v>46121</v>
      </c>
      <c r="V765" s="32">
        <f ca="1">IF(Table13[[#This Row],[Hạn thanh toán]]="","",IF((U765-NOW())&lt;0,0,(U765-NOW())))</f>
        <v>0</v>
      </c>
      <c r="W765" s="32"/>
      <c r="X765" s="32" t="str">
        <f t="shared" ref="X765:X774" ca="1" si="94">IF(OR(U765="",R765=0),"",IF((U765-NOW())&lt;0,-(U765-NOW()),0))</f>
        <v/>
      </c>
      <c r="Y765" s="2" t="str">
        <f t="shared" ref="Y765:Y774" si="95">IF(R765=0,"Đã thanh toán",IF(X765="","",IF(X765&lt;=0,"Chưa đến hạn thanh toán",IF(X765&lt;=30,"Nợ quá hạn 30 ngày",IF(X765&lt;=60,"Nợ quá hạn từ 30 ngày đến 60 ngày",IF(X765&lt;=90,"Nợ quá hạn từ 60 ngày đến 90 ngày",IF(X765&lt;=120,"Nợ quá hạn từ 90 ngày đến 120 ngày","Nợ quá hạn hơn 120 ngày có khả năng mất thanh toán")))))))</f>
        <v>Đã thanh toán</v>
      </c>
      <c r="Z765" s="42">
        <f t="shared" si="82"/>
        <v>46121</v>
      </c>
      <c r="AA765" s="42">
        <f t="shared" si="83"/>
        <v>46167</v>
      </c>
      <c r="AD765" s="2" t="str">
        <f>VLOOKUP($A765,MA_KH!$A:$Q,MA_KH!O$1,0)</f>
        <v>MEGA</v>
      </c>
      <c r="AE765" s="2" t="str">
        <f>VLOOKUP($A765,MA_KH!$A:$Q,MA_KH!P$1,0)</f>
        <v>CÔNG TY TNHH MM MEGA MARKET (VIỆT NAM)</v>
      </c>
      <c r="AG765" s="122" t="str">
        <f>Table13[[#This Row],[Số hóa đơn]]&amp;Table13[[#This Row],[Tổng giá trị]]</f>
        <v>000300923000834</v>
      </c>
    </row>
    <row r="766" spans="1:33" ht="25.5" customHeight="1">
      <c r="A766" s="54" t="s">
        <v>16306</v>
      </c>
      <c r="B766" s="54" t="s">
        <v>7257</v>
      </c>
      <c r="C766" s="55">
        <v>46123</v>
      </c>
      <c r="D766" s="54" t="s">
        <v>17902</v>
      </c>
      <c r="E766" s="55">
        <f>IFERROR(VLOOKUP(AG766,Sheet3!B:F,5,0),Table1[[#This Row],[Ngày hạch toán]])</f>
        <v>46121</v>
      </c>
      <c r="F766" s="54" t="s">
        <v>17903</v>
      </c>
      <c r="G766" s="54" t="s">
        <v>17904</v>
      </c>
      <c r="H766" s="67">
        <v>1292380</v>
      </c>
      <c r="I766" s="63">
        <v>0</v>
      </c>
      <c r="J766" s="67">
        <v>103390</v>
      </c>
      <c r="K766" s="68">
        <v>1395770</v>
      </c>
      <c r="L766" s="64" t="s">
        <v>17236</v>
      </c>
      <c r="M766" s="6">
        <f>IFERROR(VLOOKUP(Table13[[#This Row],[Số hóa đơn]],'Chi tiết tt Mega gửi'!K:L,2,0),"")</f>
        <v>46167</v>
      </c>
      <c r="N766" s="72"/>
      <c r="O766" s="32">
        <f>IF(Table13[[#This Row],[Phân loại]]="Tồn đầu kỳ",Table13[[#This Row],[Tổng giá trị]],0)</f>
        <v>0</v>
      </c>
      <c r="P766" s="7">
        <f>IF(Table13[[#This Row],[Số còn phải thu ĐK]]&lt;&gt;0,0,IF(Table13[[#This Row],[Phân loại]]="Bán hàng",Table13[[#This Row],[Tổng giá trị]],-Table13[[#This Row],[Tổng giá trị]]))</f>
        <v>1395770</v>
      </c>
      <c r="Q766" s="32">
        <f t="shared" si="93"/>
        <v>1395770</v>
      </c>
      <c r="R766" s="7">
        <f>Table13[[#This Row],[Số còn phải thu ĐK]]+Table13[[#This Row],[Giá Trị HD sau CK]]-Table13[[#This Row],[Số tiền đã thu]]</f>
        <v>0</v>
      </c>
      <c r="S766" s="6">
        <f>IF(Table13[[#This Row],[Ngày hóa đơn]]&lt;&gt;"",Table13[[#This Row],[Ngày hóa đơn]],IF(Table13[[#This Row],[Ngày hạch toán]]&lt;&gt;"",Table13[[#This Row],[Ngày hạch toán]],""))</f>
        <v>46121</v>
      </c>
      <c r="T766" s="7"/>
      <c r="U766" s="6">
        <f>IF(Table13[[#This Row],[Ngày tính CN]]="","",S766+T766)</f>
        <v>46121</v>
      </c>
      <c r="V766" s="32">
        <f ca="1">IF(Table13[[#This Row],[Hạn thanh toán]]="","",IF((U766-NOW())&lt;0,0,(U766-NOW())))</f>
        <v>0</v>
      </c>
      <c r="W766" s="32"/>
      <c r="X766" s="32" t="str">
        <f t="shared" ca="1" si="94"/>
        <v/>
      </c>
      <c r="Y766" s="2" t="str">
        <f t="shared" si="95"/>
        <v>Đã thanh toán</v>
      </c>
      <c r="Z766" s="42">
        <f t="shared" si="82"/>
        <v>46121</v>
      </c>
      <c r="AA766" s="42">
        <f t="shared" si="83"/>
        <v>46167</v>
      </c>
      <c r="AD766" s="2" t="str">
        <f>VLOOKUP($A766,MA_KH!$A:$Q,MA_KH!O$1,0)</f>
        <v>MEGA</v>
      </c>
      <c r="AE766" s="2" t="str">
        <f>VLOOKUP($A766,MA_KH!$A:$Q,MA_KH!P$1,0)</f>
        <v>CÔNG TY TNHH MM MEGA MARKET (VIỆT NAM)</v>
      </c>
      <c r="AG766" s="122" t="str">
        <f>Table13[[#This Row],[Số hóa đơn]]&amp;Table13[[#This Row],[Tổng giá trị]]</f>
        <v>000300911395770</v>
      </c>
    </row>
    <row r="767" spans="1:33" ht="25.5" customHeight="1">
      <c r="A767" s="54" t="s">
        <v>16302</v>
      </c>
      <c r="B767" s="54" t="s">
        <v>7251</v>
      </c>
      <c r="C767" s="55">
        <v>46123</v>
      </c>
      <c r="D767" s="54" t="s">
        <v>17905</v>
      </c>
      <c r="E767" s="55">
        <f>IFERROR(VLOOKUP(AG767,Sheet3!B:F,5,0),Table1[[#This Row],[Ngày hạch toán]])</f>
        <v>46121</v>
      </c>
      <c r="F767" s="54" t="s">
        <v>17906</v>
      </c>
      <c r="G767" s="54" t="s">
        <v>17907</v>
      </c>
      <c r="H767" s="67">
        <v>441610</v>
      </c>
      <c r="I767" s="63">
        <v>0</v>
      </c>
      <c r="J767" s="67">
        <v>35329</v>
      </c>
      <c r="K767" s="68">
        <v>476939</v>
      </c>
      <c r="L767" s="64" t="s">
        <v>17236</v>
      </c>
      <c r="M767" s="6">
        <f>IFERROR(VLOOKUP(Table13[[#This Row],[Số hóa đơn]],'Chi tiết tt Mega gửi'!K:L,2,0),"")</f>
        <v>46167</v>
      </c>
      <c r="N767" s="72"/>
      <c r="O767" s="32">
        <f>IF(Table13[[#This Row],[Phân loại]]="Tồn đầu kỳ",Table13[[#This Row],[Tổng giá trị]],0)</f>
        <v>0</v>
      </c>
      <c r="P767" s="7">
        <f>IF(Table13[[#This Row],[Số còn phải thu ĐK]]&lt;&gt;0,0,IF(Table13[[#This Row],[Phân loại]]="Bán hàng",Table13[[#This Row],[Tổng giá trị]],-Table13[[#This Row],[Tổng giá trị]]))</f>
        <v>476939</v>
      </c>
      <c r="Q767" s="32">
        <f t="shared" si="93"/>
        <v>476939</v>
      </c>
      <c r="R767" s="7">
        <f>Table13[[#This Row],[Số còn phải thu ĐK]]+Table13[[#This Row],[Giá Trị HD sau CK]]-Table13[[#This Row],[Số tiền đã thu]]</f>
        <v>0</v>
      </c>
      <c r="S767" s="6">
        <f>IF(Table13[[#This Row],[Ngày hóa đơn]]&lt;&gt;"",Table13[[#This Row],[Ngày hóa đơn]],IF(Table13[[#This Row],[Ngày hạch toán]]&lt;&gt;"",Table13[[#This Row],[Ngày hạch toán]],""))</f>
        <v>46121</v>
      </c>
      <c r="T767" s="7"/>
      <c r="U767" s="6">
        <f>IF(Table13[[#This Row],[Ngày tính CN]]="","",S767+T767)</f>
        <v>46121</v>
      </c>
      <c r="V767" s="32">
        <f ca="1">IF(Table13[[#This Row],[Hạn thanh toán]]="","",IF((U767-NOW())&lt;0,0,(U767-NOW())))</f>
        <v>0</v>
      </c>
      <c r="W767" s="32"/>
      <c r="X767" s="32" t="str">
        <f t="shared" ca="1" si="94"/>
        <v/>
      </c>
      <c r="Y767" s="2" t="str">
        <f t="shared" si="95"/>
        <v>Đã thanh toán</v>
      </c>
      <c r="Z767" s="42">
        <f t="shared" si="82"/>
        <v>46121</v>
      </c>
      <c r="AA767" s="42">
        <f t="shared" si="83"/>
        <v>46167</v>
      </c>
      <c r="AD767" s="2" t="str">
        <f>VLOOKUP($A767,MA_KH!$A:$Q,MA_KH!O$1,0)</f>
        <v>MEGA</v>
      </c>
      <c r="AE767" s="2" t="str">
        <f>VLOOKUP($A767,MA_KH!$A:$Q,MA_KH!P$1,0)</f>
        <v>CÔNG TY TNHH MM MEGA MARKET (VIỆT NAM)</v>
      </c>
      <c r="AG767" s="122" t="str">
        <f>Table13[[#This Row],[Số hóa đơn]]&amp;Table13[[#This Row],[Tổng giá trị]]</f>
        <v>00030087476939</v>
      </c>
    </row>
    <row r="768" spans="1:33" ht="25.5" customHeight="1">
      <c r="A768" s="58" t="s">
        <v>16302</v>
      </c>
      <c r="B768" s="58" t="s">
        <v>7251</v>
      </c>
      <c r="C768" s="59">
        <v>46123</v>
      </c>
      <c r="D768" s="58" t="s">
        <v>17908</v>
      </c>
      <c r="E768" s="55">
        <f>IFERROR(VLOOKUP(AG768,Sheet3!B:F,5,0),Table1[[#This Row],[Ngày hạch toán]])</f>
        <v>46121</v>
      </c>
      <c r="F768" s="58" t="s">
        <v>17909</v>
      </c>
      <c r="G768" s="58" t="s">
        <v>17910</v>
      </c>
      <c r="H768" s="69">
        <v>1425000</v>
      </c>
      <c r="I768" s="63">
        <v>0</v>
      </c>
      <c r="J768" s="69">
        <v>114000</v>
      </c>
      <c r="K768" s="70">
        <v>1539000</v>
      </c>
      <c r="L768" s="64" t="s">
        <v>17236</v>
      </c>
      <c r="M768" s="6">
        <f>IFERROR(VLOOKUP(Table13[[#This Row],[Số hóa đơn]],'Chi tiết tt Mega gửi'!K:L,2,0),"")</f>
        <v>46167</v>
      </c>
      <c r="N768" s="72"/>
      <c r="O768" s="32">
        <f>IF(Table13[[#This Row],[Phân loại]]="Tồn đầu kỳ",Table13[[#This Row],[Tổng giá trị]],0)</f>
        <v>0</v>
      </c>
      <c r="P768" s="7">
        <f>IF(Table13[[#This Row],[Số còn phải thu ĐK]]&lt;&gt;0,0,IF(Table13[[#This Row],[Phân loại]]="Bán hàng",Table13[[#This Row],[Tổng giá trị]],-Table13[[#This Row],[Tổng giá trị]]))</f>
        <v>1539000</v>
      </c>
      <c r="Q768" s="32">
        <f t="shared" si="93"/>
        <v>1539000</v>
      </c>
      <c r="R768" s="7">
        <f>Table13[[#This Row],[Số còn phải thu ĐK]]+Table13[[#This Row],[Giá Trị HD sau CK]]-Table13[[#This Row],[Số tiền đã thu]]</f>
        <v>0</v>
      </c>
      <c r="S768" s="6">
        <f>IF(Table13[[#This Row],[Ngày hóa đơn]]&lt;&gt;"",Table13[[#This Row],[Ngày hóa đơn]],IF(Table13[[#This Row],[Ngày hạch toán]]&lt;&gt;"",Table13[[#This Row],[Ngày hạch toán]],""))</f>
        <v>46121</v>
      </c>
      <c r="T768" s="7"/>
      <c r="U768" s="6">
        <f>IF(Table13[[#This Row],[Ngày tính CN]]="","",S768+T768)</f>
        <v>46121</v>
      </c>
      <c r="V768" s="32">
        <f ca="1">IF(Table13[[#This Row],[Hạn thanh toán]]="","",IF((U768-NOW())&lt;0,0,(U768-NOW())))</f>
        <v>0</v>
      </c>
      <c r="W768" s="32"/>
      <c r="X768" s="32" t="str">
        <f t="shared" ca="1" si="94"/>
        <v/>
      </c>
      <c r="Y768" s="2" t="str">
        <f t="shared" si="95"/>
        <v>Đã thanh toán</v>
      </c>
      <c r="Z768" s="42">
        <f t="shared" si="82"/>
        <v>46121</v>
      </c>
      <c r="AA768" s="42">
        <f t="shared" si="83"/>
        <v>46167</v>
      </c>
      <c r="AD768" s="2" t="str">
        <f>VLOOKUP($A768,MA_KH!$A:$Q,MA_KH!O$1,0)</f>
        <v>MEGA</v>
      </c>
      <c r="AE768" s="2" t="str">
        <f>VLOOKUP($A768,MA_KH!$A:$Q,MA_KH!P$1,0)</f>
        <v>CÔNG TY TNHH MM MEGA MARKET (VIỆT NAM)</v>
      </c>
      <c r="AG768" s="122" t="str">
        <f>Table13[[#This Row],[Số hóa đơn]]&amp;Table13[[#This Row],[Tổng giá trị]]</f>
        <v>000300861539000</v>
      </c>
    </row>
    <row r="769" spans="1:33" ht="25.5" customHeight="1">
      <c r="A769" s="54" t="s">
        <v>16290</v>
      </c>
      <c r="B769" s="54" t="s">
        <v>192</v>
      </c>
      <c r="C769" s="55">
        <v>46125</v>
      </c>
      <c r="D769" s="54" t="s">
        <v>17911</v>
      </c>
      <c r="E769" s="55">
        <f>IFERROR(VLOOKUP(AG769,Sheet3!B:F,5,0),Table1[[#This Row],[Ngày hạch toán]])</f>
        <v>46121</v>
      </c>
      <c r="F769" s="54" t="s">
        <v>17912</v>
      </c>
      <c r="G769" s="54" t="s">
        <v>17913</v>
      </c>
      <c r="H769" s="67">
        <v>4115310</v>
      </c>
      <c r="I769" s="63">
        <v>0</v>
      </c>
      <c r="J769" s="67">
        <v>329225</v>
      </c>
      <c r="K769" s="68">
        <v>4444535</v>
      </c>
      <c r="L769" s="64" t="s">
        <v>17236</v>
      </c>
      <c r="M769" s="6">
        <f>IFERROR(VLOOKUP(Table13[[#This Row],[Số hóa đơn]],'Chi tiết tt Mega gửi'!K:L,2,0),"")</f>
        <v>46167</v>
      </c>
      <c r="N769" s="72"/>
      <c r="O769" s="32">
        <f>IF(Table13[[#This Row],[Phân loại]]="Tồn đầu kỳ",Table13[[#This Row],[Tổng giá trị]],0)</f>
        <v>0</v>
      </c>
      <c r="P769" s="7">
        <f>IF(Table13[[#This Row],[Số còn phải thu ĐK]]&lt;&gt;0,0,IF(Table13[[#This Row],[Phân loại]]="Bán hàng",Table13[[#This Row],[Tổng giá trị]],-Table13[[#This Row],[Tổng giá trị]]))</f>
        <v>4444535</v>
      </c>
      <c r="Q769" s="32">
        <f t="shared" si="93"/>
        <v>4444535</v>
      </c>
      <c r="R769" s="7">
        <f>Table13[[#This Row],[Số còn phải thu ĐK]]+Table13[[#This Row],[Giá Trị HD sau CK]]-Table13[[#This Row],[Số tiền đã thu]]</f>
        <v>0</v>
      </c>
      <c r="S769" s="6">
        <f>IF(Table13[[#This Row],[Ngày hóa đơn]]&lt;&gt;"",Table13[[#This Row],[Ngày hóa đơn]],IF(Table13[[#This Row],[Ngày hạch toán]]&lt;&gt;"",Table13[[#This Row],[Ngày hạch toán]],""))</f>
        <v>46121</v>
      </c>
      <c r="T769" s="7"/>
      <c r="U769" s="6">
        <f>IF(Table13[[#This Row],[Ngày tính CN]]="","",S769+T769)</f>
        <v>46121</v>
      </c>
      <c r="V769" s="32">
        <f ca="1">IF(Table13[[#This Row],[Hạn thanh toán]]="","",IF((U769-NOW())&lt;0,0,(U769-NOW())))</f>
        <v>0</v>
      </c>
      <c r="W769" s="32"/>
      <c r="X769" s="32" t="str">
        <f t="shared" ca="1" si="94"/>
        <v/>
      </c>
      <c r="Y769" s="2" t="str">
        <f t="shared" si="95"/>
        <v>Đã thanh toán</v>
      </c>
      <c r="Z769" s="42">
        <f t="shared" si="82"/>
        <v>46121</v>
      </c>
      <c r="AA769" s="42">
        <f t="shared" si="83"/>
        <v>46167</v>
      </c>
      <c r="AD769" s="2" t="str">
        <f>VLOOKUP($A769,MA_KH!$A:$Q,MA_KH!O$1,0)</f>
        <v>MEGA</v>
      </c>
      <c r="AE769" s="2" t="str">
        <f>VLOOKUP($A769,MA_KH!$A:$Q,MA_KH!P$1,0)</f>
        <v>CÔNG TY TNHH MM MEGA MARKET (VIỆT NAM)</v>
      </c>
      <c r="AG769" s="122" t="str">
        <f>Table13[[#This Row],[Số hóa đơn]]&amp;Table13[[#This Row],[Tổng giá trị]]</f>
        <v>000282394444535</v>
      </c>
    </row>
    <row r="770" spans="1:33" ht="25.5" customHeight="1">
      <c r="A770" s="54" t="s">
        <v>16295</v>
      </c>
      <c r="B770" s="54" t="s">
        <v>198</v>
      </c>
      <c r="C770" s="55">
        <v>46125</v>
      </c>
      <c r="D770" s="54" t="s">
        <v>17914</v>
      </c>
      <c r="E770" s="55">
        <f>IFERROR(VLOOKUP(AG770,Sheet3!B:F,5,0),Table1[[#This Row],[Ngày hạch toán]])</f>
        <v>46121</v>
      </c>
      <c r="F770" s="54" t="s">
        <v>17915</v>
      </c>
      <c r="G770" s="54" t="s">
        <v>17916</v>
      </c>
      <c r="H770" s="67">
        <v>558030</v>
      </c>
      <c r="I770" s="63">
        <v>0</v>
      </c>
      <c r="J770" s="67">
        <v>44642</v>
      </c>
      <c r="K770" s="68">
        <v>602672</v>
      </c>
      <c r="L770" s="64" t="s">
        <v>17236</v>
      </c>
      <c r="M770" s="6">
        <f>IFERROR(VLOOKUP(Table13[[#This Row],[Số hóa đơn]],'Chi tiết tt Mega gửi'!K:L,2,0),"")</f>
        <v>46167</v>
      </c>
      <c r="N770" s="72"/>
      <c r="O770" s="32">
        <f>IF(Table13[[#This Row],[Phân loại]]="Tồn đầu kỳ",Table13[[#This Row],[Tổng giá trị]],0)</f>
        <v>0</v>
      </c>
      <c r="P770" s="7">
        <f>IF(Table13[[#This Row],[Số còn phải thu ĐK]]&lt;&gt;0,0,IF(Table13[[#This Row],[Phân loại]]="Bán hàng",Table13[[#This Row],[Tổng giá trị]],-Table13[[#This Row],[Tổng giá trị]]))</f>
        <v>602672</v>
      </c>
      <c r="Q770" s="32">
        <f t="shared" si="93"/>
        <v>602672</v>
      </c>
      <c r="R770" s="7">
        <f>Table13[[#This Row],[Số còn phải thu ĐK]]+Table13[[#This Row],[Giá Trị HD sau CK]]-Table13[[#This Row],[Số tiền đã thu]]</f>
        <v>0</v>
      </c>
      <c r="S770" s="6">
        <f>IF(Table13[[#This Row],[Ngày hóa đơn]]&lt;&gt;"",Table13[[#This Row],[Ngày hóa đơn]],IF(Table13[[#This Row],[Ngày hạch toán]]&lt;&gt;"",Table13[[#This Row],[Ngày hạch toán]],""))</f>
        <v>46121</v>
      </c>
      <c r="T770" s="7"/>
      <c r="U770" s="6">
        <f>IF(Table13[[#This Row],[Ngày tính CN]]="","",S770+T770)</f>
        <v>46121</v>
      </c>
      <c r="V770" s="32">
        <f ca="1">IF(Table13[[#This Row],[Hạn thanh toán]]="","",IF((U770-NOW())&lt;0,0,(U770-NOW())))</f>
        <v>0</v>
      </c>
      <c r="W770" s="32"/>
      <c r="X770" s="32" t="str">
        <f t="shared" ca="1" si="94"/>
        <v/>
      </c>
      <c r="Y770" s="2" t="str">
        <f t="shared" si="95"/>
        <v>Đã thanh toán</v>
      </c>
      <c r="Z770" s="42">
        <f t="shared" si="82"/>
        <v>46121</v>
      </c>
      <c r="AA770" s="42">
        <f t="shared" si="83"/>
        <v>46167</v>
      </c>
      <c r="AD770" s="2" t="str">
        <f>VLOOKUP($A770,MA_KH!$A:$Q,MA_KH!O$1,0)</f>
        <v>MEGA</v>
      </c>
      <c r="AE770" s="2" t="str">
        <f>VLOOKUP($A770,MA_KH!$A:$Q,MA_KH!P$1,0)</f>
        <v>CÔNG TY TNHH MM MEGA MARKET (VIỆT NAM)</v>
      </c>
      <c r="AG770" s="122" t="str">
        <f>Table13[[#This Row],[Số hóa đơn]]&amp;Table13[[#This Row],[Tổng giá trị]]</f>
        <v>00028240602672</v>
      </c>
    </row>
    <row r="771" spans="1:33" ht="25.5" customHeight="1">
      <c r="A771" s="54" t="s">
        <v>16291</v>
      </c>
      <c r="B771" s="54" t="s">
        <v>200</v>
      </c>
      <c r="C771" s="55">
        <v>46125</v>
      </c>
      <c r="D771" s="54" t="s">
        <v>17917</v>
      </c>
      <c r="E771" s="55">
        <f>IFERROR(VLOOKUP(AG771,Sheet3!B:F,5,0),Table1[[#This Row],[Ngày hạch toán]])</f>
        <v>46121</v>
      </c>
      <c r="F771" s="54" t="s">
        <v>17918</v>
      </c>
      <c r="G771" s="54" t="s">
        <v>17919</v>
      </c>
      <c r="H771" s="67">
        <v>1292380</v>
      </c>
      <c r="I771" s="63">
        <v>0</v>
      </c>
      <c r="J771" s="67">
        <v>103390</v>
      </c>
      <c r="K771" s="68">
        <v>1395770</v>
      </c>
      <c r="L771" s="64" t="s">
        <v>17236</v>
      </c>
      <c r="M771" s="6">
        <f>IFERROR(VLOOKUP(Table13[[#This Row],[Số hóa đơn]],'Chi tiết tt Mega gửi'!K:L,2,0),"")</f>
        <v>46167</v>
      </c>
      <c r="N771" s="72"/>
      <c r="O771" s="32">
        <f>IF(Table13[[#This Row],[Phân loại]]="Tồn đầu kỳ",Table13[[#This Row],[Tổng giá trị]],0)</f>
        <v>0</v>
      </c>
      <c r="P771" s="7">
        <f>IF(Table13[[#This Row],[Số còn phải thu ĐK]]&lt;&gt;0,0,IF(Table13[[#This Row],[Phân loại]]="Bán hàng",Table13[[#This Row],[Tổng giá trị]],-Table13[[#This Row],[Tổng giá trị]]))</f>
        <v>1395770</v>
      </c>
      <c r="Q771" s="32">
        <f t="shared" si="93"/>
        <v>1395770</v>
      </c>
      <c r="R771" s="7">
        <f>Table13[[#This Row],[Số còn phải thu ĐK]]+Table13[[#This Row],[Giá Trị HD sau CK]]-Table13[[#This Row],[Số tiền đã thu]]</f>
        <v>0</v>
      </c>
      <c r="S771" s="6">
        <f>IF(Table13[[#This Row],[Ngày hóa đơn]]&lt;&gt;"",Table13[[#This Row],[Ngày hóa đơn]],IF(Table13[[#This Row],[Ngày hạch toán]]&lt;&gt;"",Table13[[#This Row],[Ngày hạch toán]],""))</f>
        <v>46121</v>
      </c>
      <c r="T771" s="7"/>
      <c r="U771" s="6">
        <f>IF(Table13[[#This Row],[Ngày tính CN]]="","",S771+T771)</f>
        <v>46121</v>
      </c>
      <c r="V771" s="32">
        <f ca="1">IF(Table13[[#This Row],[Hạn thanh toán]]="","",IF((U771-NOW())&lt;0,0,(U771-NOW())))</f>
        <v>0</v>
      </c>
      <c r="W771" s="32"/>
      <c r="X771" s="32" t="str">
        <f t="shared" ca="1" si="94"/>
        <v/>
      </c>
      <c r="Y771" s="2" t="str">
        <f t="shared" si="95"/>
        <v>Đã thanh toán</v>
      </c>
      <c r="Z771" s="42">
        <f t="shared" si="82"/>
        <v>46121</v>
      </c>
      <c r="AA771" s="42">
        <f t="shared" si="83"/>
        <v>46167</v>
      </c>
      <c r="AD771" s="2" t="str">
        <f>VLOOKUP($A771,MA_KH!$A:$Q,MA_KH!O$1,0)</f>
        <v>MEGA</v>
      </c>
      <c r="AE771" s="2" t="str">
        <f>VLOOKUP($A771,MA_KH!$A:$Q,MA_KH!P$1,0)</f>
        <v>CÔNG TY TNHH MM MEGA MARKET (VIỆT NAM)</v>
      </c>
      <c r="AG771" s="122" t="str">
        <f>Table13[[#This Row],[Số hóa đơn]]&amp;Table13[[#This Row],[Tổng giá trị]]</f>
        <v>000282411395770</v>
      </c>
    </row>
    <row r="772" spans="1:33" ht="25.5" customHeight="1">
      <c r="A772" s="54" t="s">
        <v>16291</v>
      </c>
      <c r="B772" s="54" t="s">
        <v>200</v>
      </c>
      <c r="C772" s="55">
        <v>46125</v>
      </c>
      <c r="D772" s="54" t="s">
        <v>17920</v>
      </c>
      <c r="E772" s="55">
        <f>IFERROR(VLOOKUP(AG772,Sheet3!B:F,5,0),Table1[[#This Row],[Ngày hạch toán]])</f>
        <v>46121</v>
      </c>
      <c r="F772" s="54" t="s">
        <v>17921</v>
      </c>
      <c r="G772" s="54" t="s">
        <v>17922</v>
      </c>
      <c r="H772" s="67">
        <v>2144100</v>
      </c>
      <c r="I772" s="63">
        <v>0</v>
      </c>
      <c r="J772" s="67">
        <v>171528</v>
      </c>
      <c r="K772" s="68">
        <v>2315628</v>
      </c>
      <c r="L772" s="64" t="s">
        <v>17236</v>
      </c>
      <c r="M772" s="6">
        <f>IFERROR(VLOOKUP(Table13[[#This Row],[Số hóa đơn]],'Chi tiết tt Mega gửi'!K:L,2,0),"")</f>
        <v>46167</v>
      </c>
      <c r="N772" s="72"/>
      <c r="O772" s="32">
        <f>IF(Table13[[#This Row],[Phân loại]]="Tồn đầu kỳ",Table13[[#This Row],[Tổng giá trị]],0)</f>
        <v>0</v>
      </c>
      <c r="P772" s="7">
        <f>IF(Table13[[#This Row],[Số còn phải thu ĐK]]&lt;&gt;0,0,IF(Table13[[#This Row],[Phân loại]]="Bán hàng",Table13[[#This Row],[Tổng giá trị]],-Table13[[#This Row],[Tổng giá trị]]))</f>
        <v>2315628</v>
      </c>
      <c r="Q772" s="32">
        <f t="shared" si="93"/>
        <v>2315628</v>
      </c>
      <c r="R772" s="7">
        <f>Table13[[#This Row],[Số còn phải thu ĐK]]+Table13[[#This Row],[Giá Trị HD sau CK]]-Table13[[#This Row],[Số tiền đã thu]]</f>
        <v>0</v>
      </c>
      <c r="S772" s="6">
        <f>IF(Table13[[#This Row],[Ngày hóa đơn]]&lt;&gt;"",Table13[[#This Row],[Ngày hóa đơn]],IF(Table13[[#This Row],[Ngày hạch toán]]&lt;&gt;"",Table13[[#This Row],[Ngày hạch toán]],""))</f>
        <v>46121</v>
      </c>
      <c r="T772" s="7"/>
      <c r="U772" s="6">
        <f>IF(Table13[[#This Row],[Ngày tính CN]]="","",S772+T772)</f>
        <v>46121</v>
      </c>
      <c r="V772" s="32">
        <f ca="1">IF(Table13[[#This Row],[Hạn thanh toán]]="","",IF((U772-NOW())&lt;0,0,(U772-NOW())))</f>
        <v>0</v>
      </c>
      <c r="W772" s="32"/>
      <c r="X772" s="32" t="str">
        <f t="shared" ca="1" si="94"/>
        <v/>
      </c>
      <c r="Y772" s="2" t="str">
        <f t="shared" si="95"/>
        <v>Đã thanh toán</v>
      </c>
      <c r="Z772" s="42">
        <f t="shared" ref="Z772:Z835" si="96">IF(S772="","",S772)</f>
        <v>46121</v>
      </c>
      <c r="AA772" s="42">
        <f t="shared" ref="AA772:AA835" si="97">IF(M772="","",M772)</f>
        <v>46167</v>
      </c>
      <c r="AD772" s="2" t="str">
        <f>VLOOKUP($A772,MA_KH!$A:$Q,MA_KH!O$1,0)</f>
        <v>MEGA</v>
      </c>
      <c r="AE772" s="2" t="str">
        <f>VLOOKUP($A772,MA_KH!$A:$Q,MA_KH!P$1,0)</f>
        <v>CÔNG TY TNHH MM MEGA MARKET (VIỆT NAM)</v>
      </c>
      <c r="AG772" s="122" t="str">
        <f>Table13[[#This Row],[Số hóa đơn]]&amp;Table13[[#This Row],[Tổng giá trị]]</f>
        <v>000282422315628</v>
      </c>
    </row>
    <row r="773" spans="1:33" ht="25.5" customHeight="1">
      <c r="A773" s="54" t="s">
        <v>16310</v>
      </c>
      <c r="B773" s="54" t="s">
        <v>196</v>
      </c>
      <c r="C773" s="55">
        <v>46125</v>
      </c>
      <c r="D773" s="54" t="s">
        <v>17923</v>
      </c>
      <c r="E773" s="55">
        <f>IFERROR(VLOOKUP(AG773,Sheet3!B:F,5,0),Table1[[#This Row],[Ngày hạch toán]])</f>
        <v>46121</v>
      </c>
      <c r="F773" s="54" t="s">
        <v>17924</v>
      </c>
      <c r="G773" s="54" t="s">
        <v>17925</v>
      </c>
      <c r="H773" s="67">
        <v>2584760</v>
      </c>
      <c r="I773" s="63">
        <v>0</v>
      </c>
      <c r="J773" s="67">
        <v>206781</v>
      </c>
      <c r="K773" s="68">
        <v>2791541</v>
      </c>
      <c r="L773" s="64" t="s">
        <v>17236</v>
      </c>
      <c r="M773" s="6">
        <f>IFERROR(VLOOKUP(Table13[[#This Row],[Số hóa đơn]],'Chi tiết tt Mega gửi'!K:L,2,0),"")</f>
        <v>46167</v>
      </c>
      <c r="N773" s="72"/>
      <c r="O773" s="32">
        <f>IF(Table13[[#This Row],[Phân loại]]="Tồn đầu kỳ",Table13[[#This Row],[Tổng giá trị]],0)</f>
        <v>0</v>
      </c>
      <c r="P773" s="7">
        <f>IF(Table13[[#This Row],[Số còn phải thu ĐK]]&lt;&gt;0,0,IF(Table13[[#This Row],[Phân loại]]="Bán hàng",Table13[[#This Row],[Tổng giá trị]],-Table13[[#This Row],[Tổng giá trị]]))</f>
        <v>2791541</v>
      </c>
      <c r="Q773" s="32">
        <f t="shared" si="93"/>
        <v>2791541</v>
      </c>
      <c r="R773" s="7">
        <f>Table13[[#This Row],[Số còn phải thu ĐK]]+Table13[[#This Row],[Giá Trị HD sau CK]]-Table13[[#This Row],[Số tiền đã thu]]</f>
        <v>0</v>
      </c>
      <c r="S773" s="6">
        <f>IF(Table13[[#This Row],[Ngày hóa đơn]]&lt;&gt;"",Table13[[#This Row],[Ngày hóa đơn]],IF(Table13[[#This Row],[Ngày hạch toán]]&lt;&gt;"",Table13[[#This Row],[Ngày hạch toán]],""))</f>
        <v>46121</v>
      </c>
      <c r="T773" s="7"/>
      <c r="U773" s="6">
        <f>IF(Table13[[#This Row],[Ngày tính CN]]="","",S773+T773)</f>
        <v>46121</v>
      </c>
      <c r="V773" s="32">
        <f ca="1">IF(Table13[[#This Row],[Hạn thanh toán]]="","",IF((U773-NOW())&lt;0,0,(U773-NOW())))</f>
        <v>0</v>
      </c>
      <c r="W773" s="32"/>
      <c r="X773" s="32" t="str">
        <f t="shared" ca="1" si="94"/>
        <v/>
      </c>
      <c r="Y773" s="2" t="str">
        <f t="shared" si="95"/>
        <v>Đã thanh toán</v>
      </c>
      <c r="Z773" s="42">
        <f t="shared" si="96"/>
        <v>46121</v>
      </c>
      <c r="AA773" s="42">
        <f t="shared" si="97"/>
        <v>46167</v>
      </c>
      <c r="AD773" s="2" t="str">
        <f>VLOOKUP($A773,MA_KH!$A:$Q,MA_KH!O$1,0)</f>
        <v>MEGA</v>
      </c>
      <c r="AE773" s="2" t="str">
        <f>VLOOKUP($A773,MA_KH!$A:$Q,MA_KH!P$1,0)</f>
        <v>CÔNG TY TNHH MM MEGA MARKET (VIỆT NAM)</v>
      </c>
      <c r="AG773" s="122" t="str">
        <f>Table13[[#This Row],[Số hóa đơn]]&amp;Table13[[#This Row],[Tổng giá trị]]</f>
        <v>000282432791541</v>
      </c>
    </row>
    <row r="774" spans="1:33" ht="25.5" customHeight="1">
      <c r="A774" s="58" t="s">
        <v>16309</v>
      </c>
      <c r="B774" s="58" t="s">
        <v>255</v>
      </c>
      <c r="C774" s="59">
        <v>46125</v>
      </c>
      <c r="D774" s="58" t="s">
        <v>17926</v>
      </c>
      <c r="E774" s="55">
        <f>IFERROR(VLOOKUP(AG774,Sheet3!B:F,5,0),Table1[[#This Row],[Ngày hạch toán]])</f>
        <v>46121</v>
      </c>
      <c r="F774" s="58" t="s">
        <v>17927</v>
      </c>
      <c r="G774" s="58" t="s">
        <v>17928</v>
      </c>
      <c r="H774" s="69">
        <v>1292380</v>
      </c>
      <c r="I774" s="63">
        <v>0</v>
      </c>
      <c r="J774" s="69">
        <v>103390</v>
      </c>
      <c r="K774" s="70">
        <v>1395770</v>
      </c>
      <c r="L774" s="64" t="s">
        <v>17236</v>
      </c>
      <c r="M774" s="6">
        <f>IFERROR(VLOOKUP(Table13[[#This Row],[Số hóa đơn]],'Chi tiết tt Mega gửi'!K:L,2,0),"")</f>
        <v>46167</v>
      </c>
      <c r="N774" s="72"/>
      <c r="O774" s="32">
        <f>IF(Table13[[#This Row],[Phân loại]]="Tồn đầu kỳ",Table13[[#This Row],[Tổng giá trị]],0)</f>
        <v>0</v>
      </c>
      <c r="P774" s="7">
        <f>IF(Table13[[#This Row],[Số còn phải thu ĐK]]&lt;&gt;0,0,IF(Table13[[#This Row],[Phân loại]]="Bán hàng",Table13[[#This Row],[Tổng giá trị]],-Table13[[#This Row],[Tổng giá trị]]))</f>
        <v>1395770</v>
      </c>
      <c r="Q774" s="32">
        <f t="shared" si="93"/>
        <v>1395770</v>
      </c>
      <c r="R774" s="7">
        <f>Table13[[#This Row],[Số còn phải thu ĐK]]+Table13[[#This Row],[Giá Trị HD sau CK]]-Table13[[#This Row],[Số tiền đã thu]]</f>
        <v>0</v>
      </c>
      <c r="S774" s="6">
        <f>IF(Table13[[#This Row],[Ngày hóa đơn]]&lt;&gt;"",Table13[[#This Row],[Ngày hóa đơn]],IF(Table13[[#This Row],[Ngày hạch toán]]&lt;&gt;"",Table13[[#This Row],[Ngày hạch toán]],""))</f>
        <v>46121</v>
      </c>
      <c r="T774" s="7"/>
      <c r="U774" s="6">
        <f>IF(Table13[[#This Row],[Ngày tính CN]]="","",S774+T774)</f>
        <v>46121</v>
      </c>
      <c r="V774" s="32">
        <f ca="1">IF(Table13[[#This Row],[Hạn thanh toán]]="","",IF((U774-NOW())&lt;0,0,(U774-NOW())))</f>
        <v>0</v>
      </c>
      <c r="W774" s="32"/>
      <c r="X774" s="32" t="str">
        <f t="shared" ca="1" si="94"/>
        <v/>
      </c>
      <c r="Y774" s="2" t="str">
        <f t="shared" si="95"/>
        <v>Đã thanh toán</v>
      </c>
      <c r="Z774" s="42">
        <f t="shared" si="96"/>
        <v>46121</v>
      </c>
      <c r="AA774" s="42">
        <f t="shared" si="97"/>
        <v>46167</v>
      </c>
      <c r="AD774" s="2" t="str">
        <f>VLOOKUP($A774,MA_KH!$A:$Q,MA_KH!O$1,0)</f>
        <v>MEGA</v>
      </c>
      <c r="AE774" s="2" t="str">
        <f>VLOOKUP($A774,MA_KH!$A:$Q,MA_KH!P$1,0)</f>
        <v>CÔNG TY TNHH MM MEGA MARKET (VIỆT NAM)</v>
      </c>
      <c r="AG774" s="122" t="str">
        <f>Table13[[#This Row],[Số hóa đơn]]&amp;Table13[[#This Row],[Tổng giá trị]]</f>
        <v>000282441395770</v>
      </c>
    </row>
    <row r="775" spans="1:33" ht="25.5" customHeight="1">
      <c r="A775" s="58" t="s">
        <v>16292</v>
      </c>
      <c r="B775" s="58" t="s">
        <v>251</v>
      </c>
      <c r="C775" s="59">
        <v>46126</v>
      </c>
      <c r="D775" s="58" t="s">
        <v>17929</v>
      </c>
      <c r="E775" s="55">
        <f>IFERROR(VLOOKUP(AG775,Sheet3!B:F,5,0),Table1[[#This Row],[Ngày hạch toán]])</f>
        <v>46121</v>
      </c>
      <c r="F775" s="58" t="s">
        <v>17930</v>
      </c>
      <c r="G775" s="58" t="s">
        <v>17931</v>
      </c>
      <c r="H775" s="69">
        <v>4336115</v>
      </c>
      <c r="I775" s="63">
        <v>0</v>
      </c>
      <c r="J775" s="69">
        <v>346889</v>
      </c>
      <c r="K775" s="70">
        <v>4683004</v>
      </c>
      <c r="L775" s="64" t="s">
        <v>17236</v>
      </c>
      <c r="M775" s="6">
        <f>IFERROR(VLOOKUP(Table13[[#This Row],[Số hóa đơn]],'Chi tiết tt Mega gửi'!K:L,2,0),"")</f>
        <v>46167</v>
      </c>
      <c r="N775" s="72"/>
      <c r="O775" s="32">
        <f>IF(Table13[[#This Row],[Phân loại]]="Tồn đầu kỳ",Table13[[#This Row],[Tổng giá trị]],0)</f>
        <v>0</v>
      </c>
      <c r="P775" s="7">
        <f>IF(Table13[[#This Row],[Số còn phải thu ĐK]]&lt;&gt;0,0,IF(Table13[[#This Row],[Phân loại]]="Bán hàng",Table13[[#This Row],[Tổng giá trị]],-Table13[[#This Row],[Tổng giá trị]]))</f>
        <v>4683004</v>
      </c>
      <c r="Q775" s="32">
        <f>IF(M775&lt;&gt;"",IF(O775&lt;&gt;0,O775,P775),0)</f>
        <v>4683004</v>
      </c>
      <c r="R775" s="7">
        <f>Table13[[#This Row],[Số còn phải thu ĐK]]+Table13[[#This Row],[Giá Trị HD sau CK]]-Table13[[#This Row],[Số tiền đã thu]]</f>
        <v>0</v>
      </c>
      <c r="S775" s="6">
        <f>IF(Table13[[#This Row],[Ngày hóa đơn]]&lt;&gt;"",Table13[[#This Row],[Ngày hóa đơn]],IF(Table13[[#This Row],[Ngày hạch toán]]&lt;&gt;"",Table13[[#This Row],[Ngày hạch toán]],""))</f>
        <v>46121</v>
      </c>
      <c r="T775" s="7"/>
      <c r="U775" s="6">
        <f>IF(Table13[[#This Row],[Ngày tính CN]]="","",S775+T775)</f>
        <v>46121</v>
      </c>
      <c r="V775" s="32">
        <f ca="1">IF(Table13[[#This Row],[Hạn thanh toán]]="","",IF((U775-NOW())&lt;0,0,(U775-NOW())))</f>
        <v>0</v>
      </c>
      <c r="W775" s="32"/>
      <c r="X775" s="32" t="str">
        <f ca="1">IF(OR(U775="",R775=0),"",IF((U775-NOW())&lt;0,-(U775-NOW()),0))</f>
        <v/>
      </c>
      <c r="Y775" s="2" t="str">
        <f>IF(R775=0,"Đã thanh toán",IF(X775="","",IF(X775&lt;=0,"Chưa đến hạn thanh toán",IF(X775&lt;=30,"Nợ quá hạn 30 ngày",IF(X775&lt;=60,"Nợ quá hạn từ 30 ngày đến 60 ngày",IF(X775&lt;=90,"Nợ quá hạn từ 60 ngày đến 90 ngày",IF(X775&lt;=120,"Nợ quá hạn từ 90 ngày đến 120 ngày","Nợ quá hạn hơn 120 ngày có khả năng mất thanh toán")))))))</f>
        <v>Đã thanh toán</v>
      </c>
      <c r="Z775" s="42">
        <f t="shared" si="96"/>
        <v>46121</v>
      </c>
      <c r="AA775" s="42">
        <f t="shared" si="97"/>
        <v>46167</v>
      </c>
      <c r="AD775" s="2" t="str">
        <f>VLOOKUP($A775,MA_KH!$A:$Q,MA_KH!O$1,0)</f>
        <v>MEGA</v>
      </c>
      <c r="AE775" s="2" t="str">
        <f>VLOOKUP($A775,MA_KH!$A:$Q,MA_KH!P$1,0)</f>
        <v>CÔNG TY TNHH MM MEGA MARKET (VIỆT NAM)</v>
      </c>
      <c r="AG775" s="122" t="str">
        <f>Table13[[#This Row],[Số hóa đơn]]&amp;Table13[[#This Row],[Tổng giá trị]]</f>
        <v>000278584683004</v>
      </c>
    </row>
    <row r="776" spans="1:33" ht="25.5" customHeight="1">
      <c r="A776" s="54" t="s">
        <v>16299</v>
      </c>
      <c r="B776" s="54" t="s">
        <v>190</v>
      </c>
      <c r="C776" s="55">
        <v>46127</v>
      </c>
      <c r="D776" s="54" t="s">
        <v>17932</v>
      </c>
      <c r="E776" s="55">
        <f>IFERROR(VLOOKUP(AG776,Sheet3!B:F,5,0),Table1[[#This Row],[Ngày hạch toán]])</f>
        <v>46122</v>
      </c>
      <c r="F776" s="54" t="s">
        <v>17933</v>
      </c>
      <c r="G776" s="54" t="s">
        <v>17934</v>
      </c>
      <c r="H776" s="67">
        <v>1324830</v>
      </c>
      <c r="I776" s="63">
        <v>0</v>
      </c>
      <c r="J776" s="67">
        <v>105986</v>
      </c>
      <c r="K776" s="68">
        <v>1430816</v>
      </c>
      <c r="L776" s="64" t="s">
        <v>17236</v>
      </c>
      <c r="M776" s="6">
        <f>IFERROR(VLOOKUP(Table13[[#This Row],[Số hóa đơn]],'Chi tiết tt Mega gửi'!K:L,2,0),"")</f>
        <v>46167</v>
      </c>
      <c r="N776" s="72"/>
      <c r="O776" s="32">
        <f>IF(Table13[[#This Row],[Phân loại]]="Tồn đầu kỳ",Table13[[#This Row],[Tổng giá trị]],0)</f>
        <v>0</v>
      </c>
      <c r="P776" s="7">
        <f>IF(Table13[[#This Row],[Số còn phải thu ĐK]]&lt;&gt;0,0,IF(Table13[[#This Row],[Phân loại]]="Bán hàng",Table13[[#This Row],[Tổng giá trị]],-Table13[[#This Row],[Tổng giá trị]]))</f>
        <v>1430816</v>
      </c>
      <c r="Q776" s="32">
        <f t="shared" ref="Q776:Q814" si="98">IF(M776&lt;&gt;"",IF(O776&lt;&gt;0,O776,P776),0)</f>
        <v>1430816</v>
      </c>
      <c r="R776" s="7">
        <f>Table13[[#This Row],[Số còn phải thu ĐK]]+Table13[[#This Row],[Giá Trị HD sau CK]]-Table13[[#This Row],[Số tiền đã thu]]</f>
        <v>0</v>
      </c>
      <c r="S776" s="6">
        <f>IF(Table13[[#This Row],[Ngày hóa đơn]]&lt;&gt;"",Table13[[#This Row],[Ngày hóa đơn]],IF(Table13[[#This Row],[Ngày hạch toán]]&lt;&gt;"",Table13[[#This Row],[Ngày hạch toán]],""))</f>
        <v>46122</v>
      </c>
      <c r="T776" s="7"/>
      <c r="U776" s="6">
        <f>IF(Table13[[#This Row],[Ngày tính CN]]="","",S776+T776)</f>
        <v>46122</v>
      </c>
      <c r="V776" s="32">
        <f ca="1">IF(Table13[[#This Row],[Hạn thanh toán]]="","",IF((U776-NOW())&lt;0,0,(U776-NOW())))</f>
        <v>0</v>
      </c>
      <c r="W776" s="32"/>
      <c r="X776" s="32" t="str">
        <f t="shared" ref="X776:X814" ca="1" si="99">IF(OR(U776="",R776=0),"",IF((U776-NOW())&lt;0,-(U776-NOW()),0))</f>
        <v/>
      </c>
      <c r="Y776" s="2" t="str">
        <f t="shared" ref="Y776:Y814" si="100">IF(R776=0,"Đã thanh toán",IF(X776="","",IF(X776&lt;=0,"Chưa đến hạn thanh toán",IF(X776&lt;=30,"Nợ quá hạn 30 ngày",IF(X776&lt;=60,"Nợ quá hạn từ 30 ngày đến 60 ngày",IF(X776&lt;=90,"Nợ quá hạn từ 60 ngày đến 90 ngày",IF(X776&lt;=120,"Nợ quá hạn từ 90 ngày đến 120 ngày","Nợ quá hạn hơn 120 ngày có khả năng mất thanh toán")))))))</f>
        <v>Đã thanh toán</v>
      </c>
      <c r="Z776" s="42">
        <f t="shared" si="96"/>
        <v>46122</v>
      </c>
      <c r="AA776" s="42">
        <f t="shared" si="97"/>
        <v>46167</v>
      </c>
      <c r="AD776" s="2" t="str">
        <f>VLOOKUP($A776,MA_KH!$A:$Q,MA_KH!O$1,0)</f>
        <v>MEGA</v>
      </c>
      <c r="AE776" s="2" t="str">
        <f>VLOOKUP($A776,MA_KH!$A:$Q,MA_KH!P$1,0)</f>
        <v>CÔNG TY TNHH MM MEGA MARKET (VIỆT NAM)</v>
      </c>
      <c r="AG776" s="122" t="str">
        <f>Table13[[#This Row],[Số hóa đơn]]&amp;Table13[[#This Row],[Tổng giá trị]]</f>
        <v>000282591430816</v>
      </c>
    </row>
    <row r="777" spans="1:33" ht="25.5" customHeight="1">
      <c r="A777" s="58" t="s">
        <v>16299</v>
      </c>
      <c r="B777" s="58" t="s">
        <v>190</v>
      </c>
      <c r="C777" s="59">
        <v>46127</v>
      </c>
      <c r="D777" s="58" t="s">
        <v>17935</v>
      </c>
      <c r="E777" s="55">
        <f>IFERROR(VLOOKUP(AG777,Sheet3!B:F,5,0),Table1[[#This Row],[Ngày hạch toán]])</f>
        <v>46122</v>
      </c>
      <c r="F777" s="58" t="s">
        <v>17936</v>
      </c>
      <c r="G777" s="58" t="s">
        <v>17937</v>
      </c>
      <c r="H777" s="69">
        <v>9728720</v>
      </c>
      <c r="I777" s="63">
        <v>0</v>
      </c>
      <c r="J777" s="69">
        <v>778298</v>
      </c>
      <c r="K777" s="70">
        <v>10507018</v>
      </c>
      <c r="L777" s="64" t="s">
        <v>17236</v>
      </c>
      <c r="M777" s="6">
        <f>IFERROR(VLOOKUP(Table13[[#This Row],[Số hóa đơn]],'Chi tiết tt Mega gửi'!K:L,2,0),"")</f>
        <v>46167</v>
      </c>
      <c r="N777" s="72"/>
      <c r="O777" s="32">
        <f>IF(Table13[[#This Row],[Phân loại]]="Tồn đầu kỳ",Table13[[#This Row],[Tổng giá trị]],0)</f>
        <v>0</v>
      </c>
      <c r="P777" s="7">
        <f>IF(Table13[[#This Row],[Số còn phải thu ĐK]]&lt;&gt;0,0,IF(Table13[[#This Row],[Phân loại]]="Bán hàng",Table13[[#This Row],[Tổng giá trị]],-Table13[[#This Row],[Tổng giá trị]]))</f>
        <v>10507018</v>
      </c>
      <c r="Q777" s="32">
        <f t="shared" si="98"/>
        <v>10507018</v>
      </c>
      <c r="R777" s="7">
        <f>Table13[[#This Row],[Số còn phải thu ĐK]]+Table13[[#This Row],[Giá Trị HD sau CK]]-Table13[[#This Row],[Số tiền đã thu]]</f>
        <v>0</v>
      </c>
      <c r="S777" s="6">
        <f>IF(Table13[[#This Row],[Ngày hóa đơn]]&lt;&gt;"",Table13[[#This Row],[Ngày hóa đơn]],IF(Table13[[#This Row],[Ngày hạch toán]]&lt;&gt;"",Table13[[#This Row],[Ngày hạch toán]],""))</f>
        <v>46122</v>
      </c>
      <c r="T777" s="7"/>
      <c r="U777" s="6">
        <f>IF(Table13[[#This Row],[Ngày tính CN]]="","",S777+T777)</f>
        <v>46122</v>
      </c>
      <c r="V777" s="32">
        <f ca="1">IF(Table13[[#This Row],[Hạn thanh toán]]="","",IF((U777-NOW())&lt;0,0,(U777-NOW())))</f>
        <v>0</v>
      </c>
      <c r="W777" s="32"/>
      <c r="X777" s="32" t="str">
        <f t="shared" ca="1" si="99"/>
        <v/>
      </c>
      <c r="Y777" s="2" t="str">
        <f t="shared" si="100"/>
        <v>Đã thanh toán</v>
      </c>
      <c r="Z777" s="42">
        <f t="shared" si="96"/>
        <v>46122</v>
      </c>
      <c r="AA777" s="42">
        <f t="shared" si="97"/>
        <v>46167</v>
      </c>
      <c r="AD777" s="2" t="str">
        <f>VLOOKUP($A777,MA_KH!$A:$Q,MA_KH!O$1,0)</f>
        <v>MEGA</v>
      </c>
      <c r="AE777" s="2" t="str">
        <f>VLOOKUP($A777,MA_KH!$A:$Q,MA_KH!P$1,0)</f>
        <v>CÔNG TY TNHH MM MEGA MARKET (VIỆT NAM)</v>
      </c>
      <c r="AG777" s="122" t="str">
        <f>Table13[[#This Row],[Số hóa đơn]]&amp;Table13[[#This Row],[Tổng giá trị]]</f>
        <v>0002826010507018</v>
      </c>
    </row>
    <row r="778" spans="1:33" ht="25.5" customHeight="1">
      <c r="A778" s="54" t="s">
        <v>16299</v>
      </c>
      <c r="B778" s="54" t="s">
        <v>190</v>
      </c>
      <c r="C778" s="55">
        <v>46128</v>
      </c>
      <c r="D778" s="54" t="s">
        <v>17938</v>
      </c>
      <c r="E778" s="55">
        <f>IFERROR(VLOOKUP(AG778,Sheet3!B:F,5,0),Table1[[#This Row],[Ngày hạch toán]])</f>
        <v>46122</v>
      </c>
      <c r="F778" s="54" t="s">
        <v>17939</v>
      </c>
      <c r="G778" s="54" t="s">
        <v>17940</v>
      </c>
      <c r="H778" s="67">
        <v>1026170</v>
      </c>
      <c r="I778" s="63">
        <v>0</v>
      </c>
      <c r="J778" s="67">
        <v>82094</v>
      </c>
      <c r="K778" s="68">
        <v>1108264</v>
      </c>
      <c r="L778" s="64" t="s">
        <v>17236</v>
      </c>
      <c r="M778" s="6">
        <f>IFERROR(VLOOKUP(Table13[[#This Row],[Số hóa đơn]],'Chi tiết tt Mega gửi'!K:L,2,0),"")</f>
        <v>46167</v>
      </c>
      <c r="N778" s="72"/>
      <c r="O778" s="32">
        <f>IF(Table13[[#This Row],[Phân loại]]="Tồn đầu kỳ",Table13[[#This Row],[Tổng giá trị]],0)</f>
        <v>0</v>
      </c>
      <c r="P778" s="7">
        <f>IF(Table13[[#This Row],[Số còn phải thu ĐK]]&lt;&gt;0,0,IF(Table13[[#This Row],[Phân loại]]="Bán hàng",Table13[[#This Row],[Tổng giá trị]],-Table13[[#This Row],[Tổng giá trị]]))</f>
        <v>1108264</v>
      </c>
      <c r="Q778" s="32">
        <f t="shared" si="98"/>
        <v>1108264</v>
      </c>
      <c r="R778" s="7">
        <f>Table13[[#This Row],[Số còn phải thu ĐK]]+Table13[[#This Row],[Giá Trị HD sau CK]]-Table13[[#This Row],[Số tiền đã thu]]</f>
        <v>0</v>
      </c>
      <c r="S778" s="6">
        <f>IF(Table13[[#This Row],[Ngày hóa đơn]]&lt;&gt;"",Table13[[#This Row],[Ngày hóa đơn]],IF(Table13[[#This Row],[Ngày hạch toán]]&lt;&gt;"",Table13[[#This Row],[Ngày hạch toán]],""))</f>
        <v>46122</v>
      </c>
      <c r="T778" s="7"/>
      <c r="U778" s="6">
        <f>IF(Table13[[#This Row],[Ngày tính CN]]="","",S778+T778)</f>
        <v>46122</v>
      </c>
      <c r="V778" s="32">
        <f ca="1">IF(Table13[[#This Row],[Hạn thanh toán]]="","",IF((U778-NOW())&lt;0,0,(U778-NOW())))</f>
        <v>0</v>
      </c>
      <c r="W778" s="32"/>
      <c r="X778" s="32" t="str">
        <f t="shared" ca="1" si="99"/>
        <v/>
      </c>
      <c r="Y778" s="2" t="str">
        <f t="shared" si="100"/>
        <v>Đã thanh toán</v>
      </c>
      <c r="Z778" s="42">
        <f t="shared" si="96"/>
        <v>46122</v>
      </c>
      <c r="AA778" s="42">
        <f t="shared" si="97"/>
        <v>46167</v>
      </c>
      <c r="AD778" s="2" t="str">
        <f>VLOOKUP($A778,MA_KH!$A:$Q,MA_KH!O$1,0)</f>
        <v>MEGA</v>
      </c>
      <c r="AE778" s="2" t="str">
        <f>VLOOKUP($A778,MA_KH!$A:$Q,MA_KH!P$1,0)</f>
        <v>CÔNG TY TNHH MM MEGA MARKET (VIỆT NAM)</v>
      </c>
      <c r="AG778" s="122" t="str">
        <f>Table13[[#This Row],[Số hóa đơn]]&amp;Table13[[#This Row],[Tổng giá trị]]</f>
        <v>000282381108264</v>
      </c>
    </row>
    <row r="779" spans="1:33" ht="25.5" customHeight="1">
      <c r="A779" s="54" t="s">
        <v>16308</v>
      </c>
      <c r="B779" s="54" t="s">
        <v>194</v>
      </c>
      <c r="C779" s="55">
        <v>46128</v>
      </c>
      <c r="D779" s="54" t="s">
        <v>17941</v>
      </c>
      <c r="E779" s="55">
        <f>IFERROR(VLOOKUP(AG779,Sheet3!B:F,5,0),Table1[[#This Row],[Ngày hạch toán]])</f>
        <v>46122</v>
      </c>
      <c r="F779" s="54" t="s">
        <v>17942</v>
      </c>
      <c r="G779" s="54" t="s">
        <v>17943</v>
      </c>
      <c r="H779" s="67">
        <v>15560850</v>
      </c>
      <c r="I779" s="63">
        <v>0</v>
      </c>
      <c r="J779" s="67">
        <v>1244868</v>
      </c>
      <c r="K779" s="68">
        <v>16805718</v>
      </c>
      <c r="L779" s="64" t="s">
        <v>17236</v>
      </c>
      <c r="M779" s="6">
        <f>IFERROR(VLOOKUP(Table13[[#This Row],[Số hóa đơn]],'Chi tiết tt Mega gửi'!K:L,2,0),"")</f>
        <v>46167</v>
      </c>
      <c r="N779" s="72"/>
      <c r="O779" s="32">
        <f>IF(Table13[[#This Row],[Phân loại]]="Tồn đầu kỳ",Table13[[#This Row],[Tổng giá trị]],0)</f>
        <v>0</v>
      </c>
      <c r="P779" s="7">
        <f>IF(Table13[[#This Row],[Số còn phải thu ĐK]]&lt;&gt;0,0,IF(Table13[[#This Row],[Phân loại]]="Bán hàng",Table13[[#This Row],[Tổng giá trị]],-Table13[[#This Row],[Tổng giá trị]]))</f>
        <v>16805718</v>
      </c>
      <c r="Q779" s="32">
        <f t="shared" si="98"/>
        <v>16805718</v>
      </c>
      <c r="R779" s="7">
        <f>Table13[[#This Row],[Số còn phải thu ĐK]]+Table13[[#This Row],[Giá Trị HD sau CK]]-Table13[[#This Row],[Số tiền đã thu]]</f>
        <v>0</v>
      </c>
      <c r="S779" s="6">
        <f>IF(Table13[[#This Row],[Ngày hóa đơn]]&lt;&gt;"",Table13[[#This Row],[Ngày hóa đơn]],IF(Table13[[#This Row],[Ngày hạch toán]]&lt;&gt;"",Table13[[#This Row],[Ngày hạch toán]],""))</f>
        <v>46122</v>
      </c>
      <c r="T779" s="7"/>
      <c r="U779" s="6">
        <f>IF(Table13[[#This Row],[Ngày tính CN]]="","",S779+T779)</f>
        <v>46122</v>
      </c>
      <c r="V779" s="32">
        <f ca="1">IF(Table13[[#This Row],[Hạn thanh toán]]="","",IF((U779-NOW())&lt;0,0,(U779-NOW())))</f>
        <v>0</v>
      </c>
      <c r="W779" s="32"/>
      <c r="X779" s="32" t="str">
        <f t="shared" ca="1" si="99"/>
        <v/>
      </c>
      <c r="Y779" s="2" t="str">
        <f t="shared" si="100"/>
        <v>Đã thanh toán</v>
      </c>
      <c r="Z779" s="42">
        <f t="shared" si="96"/>
        <v>46122</v>
      </c>
      <c r="AA779" s="42">
        <f t="shared" si="97"/>
        <v>46167</v>
      </c>
      <c r="AD779" s="2" t="str">
        <f>VLOOKUP($A779,MA_KH!$A:$Q,MA_KH!O$1,0)</f>
        <v>MEGA</v>
      </c>
      <c r="AE779" s="2" t="str">
        <f>VLOOKUP($A779,MA_KH!$A:$Q,MA_KH!P$1,0)</f>
        <v>CÔNG TY TNHH MM MEGA MARKET (VIỆT NAM)</v>
      </c>
      <c r="AG779" s="122" t="str">
        <f>Table13[[#This Row],[Số hóa đơn]]&amp;Table13[[#This Row],[Tổng giá trị]]</f>
        <v>0003007316805718</v>
      </c>
    </row>
    <row r="780" spans="1:33" ht="25.5" customHeight="1">
      <c r="A780" s="58" t="s">
        <v>16291</v>
      </c>
      <c r="B780" s="58" t="s">
        <v>200</v>
      </c>
      <c r="C780" s="59">
        <v>46128</v>
      </c>
      <c r="D780" s="58" t="s">
        <v>17944</v>
      </c>
      <c r="E780" s="55">
        <f>IFERROR(VLOOKUP(AG780,Sheet3!B:F,5,0),Table1[[#This Row],[Ngày hạch toán]])</f>
        <v>46122</v>
      </c>
      <c r="F780" s="58" t="s">
        <v>17945</v>
      </c>
      <c r="G780" s="58" t="s">
        <v>17946</v>
      </c>
      <c r="H780" s="69">
        <v>1971975</v>
      </c>
      <c r="I780" s="63">
        <v>0</v>
      </c>
      <c r="J780" s="69">
        <v>157758</v>
      </c>
      <c r="K780" s="70">
        <v>2129733</v>
      </c>
      <c r="L780" s="64" t="s">
        <v>17236</v>
      </c>
      <c r="M780" s="6">
        <f>IFERROR(VLOOKUP(Table13[[#This Row],[Số hóa đơn]],'Chi tiết tt Mega gửi'!K:L,2,0),"")</f>
        <v>46167</v>
      </c>
      <c r="N780" s="72"/>
      <c r="O780" s="32">
        <f>IF(Table13[[#This Row],[Phân loại]]="Tồn đầu kỳ",Table13[[#This Row],[Tổng giá trị]],0)</f>
        <v>0</v>
      </c>
      <c r="P780" s="7">
        <f>IF(Table13[[#This Row],[Số còn phải thu ĐK]]&lt;&gt;0,0,IF(Table13[[#This Row],[Phân loại]]="Bán hàng",Table13[[#This Row],[Tổng giá trị]],-Table13[[#This Row],[Tổng giá trị]]))</f>
        <v>2129733</v>
      </c>
      <c r="Q780" s="32">
        <f t="shared" si="98"/>
        <v>2129733</v>
      </c>
      <c r="R780" s="7">
        <f>Table13[[#This Row],[Số còn phải thu ĐK]]+Table13[[#This Row],[Giá Trị HD sau CK]]-Table13[[#This Row],[Số tiền đã thu]]</f>
        <v>0</v>
      </c>
      <c r="S780" s="6">
        <f>IF(Table13[[#This Row],[Ngày hóa đơn]]&lt;&gt;"",Table13[[#This Row],[Ngày hóa đơn]],IF(Table13[[#This Row],[Ngày hạch toán]]&lt;&gt;"",Table13[[#This Row],[Ngày hạch toán]],""))</f>
        <v>46122</v>
      </c>
      <c r="T780" s="7"/>
      <c r="U780" s="6">
        <f>IF(Table13[[#This Row],[Ngày tính CN]]="","",S780+T780)</f>
        <v>46122</v>
      </c>
      <c r="V780" s="32">
        <f ca="1">IF(Table13[[#This Row],[Hạn thanh toán]]="","",IF((U780-NOW())&lt;0,0,(U780-NOW())))</f>
        <v>0</v>
      </c>
      <c r="W780" s="32"/>
      <c r="X780" s="32" t="str">
        <f t="shared" ca="1" si="99"/>
        <v/>
      </c>
      <c r="Y780" s="2" t="str">
        <f t="shared" si="100"/>
        <v>Đã thanh toán</v>
      </c>
      <c r="Z780" s="42">
        <f t="shared" si="96"/>
        <v>46122</v>
      </c>
      <c r="AA780" s="42">
        <f t="shared" si="97"/>
        <v>46167</v>
      </c>
      <c r="AD780" s="2" t="str">
        <f>VLOOKUP($A780,MA_KH!$A:$Q,MA_KH!O$1,0)</f>
        <v>MEGA</v>
      </c>
      <c r="AE780" s="2" t="str">
        <f>VLOOKUP($A780,MA_KH!$A:$Q,MA_KH!P$1,0)</f>
        <v>CÔNG TY TNHH MM MEGA MARKET (VIỆT NAM)</v>
      </c>
      <c r="AG780" s="122" t="str">
        <f>Table13[[#This Row],[Số hóa đơn]]&amp;Table13[[#This Row],[Tổng giá trị]]</f>
        <v>000300742129733</v>
      </c>
    </row>
    <row r="781" spans="1:33" ht="25.5" customHeight="1">
      <c r="A781" s="54" t="s">
        <v>16299</v>
      </c>
      <c r="B781" s="54" t="s">
        <v>190</v>
      </c>
      <c r="C781" s="55">
        <v>46129</v>
      </c>
      <c r="D781" s="54" t="s">
        <v>17947</v>
      </c>
      <c r="E781" s="55">
        <f>IFERROR(VLOOKUP(AG781,Sheet3!B:F,5,0),Table1[[#This Row],[Ngày hạch toán]])</f>
        <v>46122</v>
      </c>
      <c r="F781" s="54" t="s">
        <v>17948</v>
      </c>
      <c r="G781" s="54" t="s">
        <v>17949</v>
      </c>
      <c r="H781" s="67">
        <v>2144100</v>
      </c>
      <c r="I781" s="63">
        <v>0</v>
      </c>
      <c r="J781" s="67">
        <v>171528</v>
      </c>
      <c r="K781" s="68">
        <v>2315628</v>
      </c>
      <c r="L781" s="64" t="s">
        <v>17236</v>
      </c>
      <c r="M781" s="6">
        <f>IFERROR(VLOOKUP(Table13[[#This Row],[Số hóa đơn]],'Chi tiết tt Mega gửi'!K:L,2,0),"")</f>
        <v>46167</v>
      </c>
      <c r="N781" s="72"/>
      <c r="O781" s="32">
        <f>IF(Table13[[#This Row],[Phân loại]]="Tồn đầu kỳ",Table13[[#This Row],[Tổng giá trị]],0)</f>
        <v>0</v>
      </c>
      <c r="P781" s="7">
        <f>IF(Table13[[#This Row],[Số còn phải thu ĐK]]&lt;&gt;0,0,IF(Table13[[#This Row],[Phân loại]]="Bán hàng",Table13[[#This Row],[Tổng giá trị]],-Table13[[#This Row],[Tổng giá trị]]))</f>
        <v>2315628</v>
      </c>
      <c r="Q781" s="32">
        <f t="shared" si="98"/>
        <v>2315628</v>
      </c>
      <c r="R781" s="7">
        <f>Table13[[#This Row],[Số còn phải thu ĐK]]+Table13[[#This Row],[Giá Trị HD sau CK]]-Table13[[#This Row],[Số tiền đã thu]]</f>
        <v>0</v>
      </c>
      <c r="S781" s="6">
        <f>IF(Table13[[#This Row],[Ngày hóa đơn]]&lt;&gt;"",Table13[[#This Row],[Ngày hóa đơn]],IF(Table13[[#This Row],[Ngày hạch toán]]&lt;&gt;"",Table13[[#This Row],[Ngày hạch toán]],""))</f>
        <v>46122</v>
      </c>
      <c r="T781" s="7"/>
      <c r="U781" s="6">
        <f>IF(Table13[[#This Row],[Ngày tính CN]]="","",S781+T781)</f>
        <v>46122</v>
      </c>
      <c r="V781" s="32">
        <f ca="1">IF(Table13[[#This Row],[Hạn thanh toán]]="","",IF((U781-NOW())&lt;0,0,(U781-NOW())))</f>
        <v>0</v>
      </c>
      <c r="W781" s="32"/>
      <c r="X781" s="32" t="str">
        <f t="shared" ca="1" si="99"/>
        <v/>
      </c>
      <c r="Y781" s="2" t="str">
        <f t="shared" si="100"/>
        <v>Đã thanh toán</v>
      </c>
      <c r="Z781" s="42">
        <f t="shared" si="96"/>
        <v>46122</v>
      </c>
      <c r="AA781" s="42">
        <f t="shared" si="97"/>
        <v>46167</v>
      </c>
      <c r="AD781" s="2" t="str">
        <f>VLOOKUP($A781,MA_KH!$A:$Q,MA_KH!O$1,0)</f>
        <v>MEGA</v>
      </c>
      <c r="AE781" s="2" t="str">
        <f>VLOOKUP($A781,MA_KH!$A:$Q,MA_KH!P$1,0)</f>
        <v>CÔNG TY TNHH MM MEGA MARKET (VIỆT NAM)</v>
      </c>
      <c r="AG781" s="122" t="str">
        <f>Table13[[#This Row],[Số hóa đơn]]&amp;Table13[[#This Row],[Tổng giá trị]]</f>
        <v>000282452315628</v>
      </c>
    </row>
    <row r="782" spans="1:33" ht="25.5" customHeight="1">
      <c r="A782" s="58" t="s">
        <v>16299</v>
      </c>
      <c r="B782" s="58" t="s">
        <v>190</v>
      </c>
      <c r="C782" s="59">
        <v>46129</v>
      </c>
      <c r="D782" s="58" t="s">
        <v>17950</v>
      </c>
      <c r="E782" s="55">
        <f>IFERROR(VLOOKUP(AG782,Sheet3!B:F,5,0),Table1[[#This Row],[Ngày hạch toán]])</f>
        <v>46123</v>
      </c>
      <c r="F782" s="58" t="s">
        <v>17951</v>
      </c>
      <c r="G782" s="58" t="s">
        <v>17952</v>
      </c>
      <c r="H782" s="69">
        <v>2584760</v>
      </c>
      <c r="I782" s="63">
        <v>0</v>
      </c>
      <c r="J782" s="69">
        <v>206781</v>
      </c>
      <c r="K782" s="70">
        <v>2791541</v>
      </c>
      <c r="L782" s="64" t="s">
        <v>17236</v>
      </c>
      <c r="M782" s="6">
        <f>IFERROR(VLOOKUP(Table13[[#This Row],[Số hóa đơn]],'Chi tiết tt Mega gửi'!K:L,2,0),"")</f>
        <v>46167</v>
      </c>
      <c r="N782" s="72"/>
      <c r="O782" s="32">
        <f>IF(Table13[[#This Row],[Phân loại]]="Tồn đầu kỳ",Table13[[#This Row],[Tổng giá trị]],0)</f>
        <v>0</v>
      </c>
      <c r="P782" s="7">
        <f>IF(Table13[[#This Row],[Số còn phải thu ĐK]]&lt;&gt;0,0,IF(Table13[[#This Row],[Phân loại]]="Bán hàng",Table13[[#This Row],[Tổng giá trị]],-Table13[[#This Row],[Tổng giá trị]]))</f>
        <v>2791541</v>
      </c>
      <c r="Q782" s="32">
        <f t="shared" si="98"/>
        <v>2791541</v>
      </c>
      <c r="R782" s="7">
        <f>Table13[[#This Row],[Số còn phải thu ĐK]]+Table13[[#This Row],[Giá Trị HD sau CK]]-Table13[[#This Row],[Số tiền đã thu]]</f>
        <v>0</v>
      </c>
      <c r="S782" s="6">
        <f>IF(Table13[[#This Row],[Ngày hóa đơn]]&lt;&gt;"",Table13[[#This Row],[Ngày hóa đơn]],IF(Table13[[#This Row],[Ngày hạch toán]]&lt;&gt;"",Table13[[#This Row],[Ngày hạch toán]],""))</f>
        <v>46123</v>
      </c>
      <c r="T782" s="7"/>
      <c r="U782" s="6">
        <f>IF(Table13[[#This Row],[Ngày tính CN]]="","",S782+T782)</f>
        <v>46123</v>
      </c>
      <c r="V782" s="32">
        <f ca="1">IF(Table13[[#This Row],[Hạn thanh toán]]="","",IF((U782-NOW())&lt;0,0,(U782-NOW())))</f>
        <v>0</v>
      </c>
      <c r="W782" s="32"/>
      <c r="X782" s="32" t="str">
        <f t="shared" ca="1" si="99"/>
        <v/>
      </c>
      <c r="Y782" s="2" t="str">
        <f t="shared" si="100"/>
        <v>Đã thanh toán</v>
      </c>
      <c r="Z782" s="42">
        <f t="shared" si="96"/>
        <v>46123</v>
      </c>
      <c r="AA782" s="42">
        <f t="shared" si="97"/>
        <v>46167</v>
      </c>
      <c r="AD782" s="2" t="str">
        <f>VLOOKUP($A782,MA_KH!$A:$Q,MA_KH!O$1,0)</f>
        <v>MEGA</v>
      </c>
      <c r="AE782" s="2" t="str">
        <f>VLOOKUP($A782,MA_KH!$A:$Q,MA_KH!P$1,0)</f>
        <v>CÔNG TY TNHH MM MEGA MARKET (VIỆT NAM)</v>
      </c>
      <c r="AG782" s="122" t="str">
        <f>Table13[[#This Row],[Số hóa đơn]]&amp;Table13[[#This Row],[Tổng giá trị]]</f>
        <v>000282462791541</v>
      </c>
    </row>
    <row r="783" spans="1:33" ht="25.5" customHeight="1">
      <c r="A783" s="54" t="s">
        <v>16305</v>
      </c>
      <c r="B783" s="54" t="s">
        <v>7247</v>
      </c>
      <c r="C783" s="55">
        <v>46129</v>
      </c>
      <c r="D783" s="54" t="s">
        <v>17953</v>
      </c>
      <c r="E783" s="55">
        <f>IFERROR(VLOOKUP(AG783,Sheet3!B:F,5,0),Table1[[#This Row],[Ngày hạch toán]])</f>
        <v>46123</v>
      </c>
      <c r="F783" s="54" t="s">
        <v>17954</v>
      </c>
      <c r="G783" s="54" t="s">
        <v>17955</v>
      </c>
      <c r="H783" s="67">
        <v>5130850</v>
      </c>
      <c r="I783" s="63">
        <v>0</v>
      </c>
      <c r="J783" s="67">
        <v>410468</v>
      </c>
      <c r="K783" s="68">
        <v>5541318</v>
      </c>
      <c r="L783" s="64" t="s">
        <v>17236</v>
      </c>
      <c r="M783" s="6">
        <f>IFERROR(VLOOKUP(Table13[[#This Row],[Số hóa đơn]],'Chi tiết tt Mega gửi'!K:L,2,0),"")</f>
        <v>46167</v>
      </c>
      <c r="N783" s="72"/>
      <c r="O783" s="32">
        <f>IF(Table13[[#This Row],[Phân loại]]="Tồn đầu kỳ",Table13[[#This Row],[Tổng giá trị]],0)</f>
        <v>0</v>
      </c>
      <c r="P783" s="7">
        <f>IF(Table13[[#This Row],[Số còn phải thu ĐK]]&lt;&gt;0,0,IF(Table13[[#This Row],[Phân loại]]="Bán hàng",Table13[[#This Row],[Tổng giá trị]],-Table13[[#This Row],[Tổng giá trị]]))</f>
        <v>5541318</v>
      </c>
      <c r="Q783" s="32">
        <f t="shared" si="98"/>
        <v>5541318</v>
      </c>
      <c r="R783" s="7">
        <f>Table13[[#This Row],[Số còn phải thu ĐK]]+Table13[[#This Row],[Giá Trị HD sau CK]]-Table13[[#This Row],[Số tiền đã thu]]</f>
        <v>0</v>
      </c>
      <c r="S783" s="6">
        <f>IF(Table13[[#This Row],[Ngày hóa đơn]]&lt;&gt;"",Table13[[#This Row],[Ngày hóa đơn]],IF(Table13[[#This Row],[Ngày hạch toán]]&lt;&gt;"",Table13[[#This Row],[Ngày hạch toán]],""))</f>
        <v>46123</v>
      </c>
      <c r="T783" s="7"/>
      <c r="U783" s="6">
        <f>IF(Table13[[#This Row],[Ngày tính CN]]="","",S783+T783)</f>
        <v>46123</v>
      </c>
      <c r="V783" s="32">
        <f ca="1">IF(Table13[[#This Row],[Hạn thanh toán]]="","",IF((U783-NOW())&lt;0,0,(U783-NOW())))</f>
        <v>0</v>
      </c>
      <c r="W783" s="32"/>
      <c r="X783" s="32" t="str">
        <f t="shared" ca="1" si="99"/>
        <v/>
      </c>
      <c r="Y783" s="2" t="str">
        <f t="shared" si="100"/>
        <v>Đã thanh toán</v>
      </c>
      <c r="Z783" s="42">
        <f t="shared" si="96"/>
        <v>46123</v>
      </c>
      <c r="AA783" s="42">
        <f t="shared" si="97"/>
        <v>46167</v>
      </c>
      <c r="AD783" s="2" t="str">
        <f>VLOOKUP($A783,MA_KH!$A:$Q,MA_KH!O$1,0)</f>
        <v>MEGA</v>
      </c>
      <c r="AE783" s="2" t="str">
        <f>VLOOKUP($A783,MA_KH!$A:$Q,MA_KH!P$1,0)</f>
        <v>CÔNG TY TNHH MM MEGA MARKET (VIỆT NAM)</v>
      </c>
      <c r="AG783" s="122" t="str">
        <f>Table13[[#This Row],[Số hóa đơn]]&amp;Table13[[#This Row],[Tổng giá trị]]</f>
        <v>000300885541318</v>
      </c>
    </row>
    <row r="784" spans="1:33" ht="25.5" customHeight="1">
      <c r="A784" s="54" t="s">
        <v>16302</v>
      </c>
      <c r="B784" s="54" t="s">
        <v>7251</v>
      </c>
      <c r="C784" s="55">
        <v>46129</v>
      </c>
      <c r="D784" s="54" t="s">
        <v>17956</v>
      </c>
      <c r="E784" s="55">
        <f>IFERROR(VLOOKUP(AG784,Sheet3!B:F,5,0),Table1[[#This Row],[Ngày hạch toán]])</f>
        <v>46123</v>
      </c>
      <c r="F784" s="54" t="s">
        <v>17957</v>
      </c>
      <c r="G784" s="54" t="s">
        <v>17958</v>
      </c>
      <c r="H784" s="67">
        <v>982449</v>
      </c>
      <c r="I784" s="63">
        <v>0</v>
      </c>
      <c r="J784" s="67">
        <v>78596</v>
      </c>
      <c r="K784" s="68">
        <v>1061045</v>
      </c>
      <c r="L784" s="64" t="s">
        <v>17236</v>
      </c>
      <c r="M784" s="6">
        <f>IFERROR(VLOOKUP(Table13[[#This Row],[Số hóa đơn]],'Chi tiết tt Mega gửi'!K:L,2,0),"")</f>
        <v>46167</v>
      </c>
      <c r="N784" s="72"/>
      <c r="O784" s="32">
        <f>IF(Table13[[#This Row],[Phân loại]]="Tồn đầu kỳ",Table13[[#This Row],[Tổng giá trị]],0)</f>
        <v>0</v>
      </c>
      <c r="P784" s="7">
        <f>IF(Table13[[#This Row],[Số còn phải thu ĐK]]&lt;&gt;0,0,IF(Table13[[#This Row],[Phân loại]]="Bán hàng",Table13[[#This Row],[Tổng giá trị]],-Table13[[#This Row],[Tổng giá trị]]))</f>
        <v>1061045</v>
      </c>
      <c r="Q784" s="32">
        <f t="shared" si="98"/>
        <v>1061045</v>
      </c>
      <c r="R784" s="7">
        <f>Table13[[#This Row],[Số còn phải thu ĐK]]+Table13[[#This Row],[Giá Trị HD sau CK]]-Table13[[#This Row],[Số tiền đã thu]]</f>
        <v>0</v>
      </c>
      <c r="S784" s="6">
        <f>IF(Table13[[#This Row],[Ngày hóa đơn]]&lt;&gt;"",Table13[[#This Row],[Ngày hóa đơn]],IF(Table13[[#This Row],[Ngày hạch toán]]&lt;&gt;"",Table13[[#This Row],[Ngày hạch toán]],""))</f>
        <v>46123</v>
      </c>
      <c r="T784" s="7"/>
      <c r="U784" s="6">
        <f>IF(Table13[[#This Row],[Ngày tính CN]]="","",S784+T784)</f>
        <v>46123</v>
      </c>
      <c r="V784" s="32">
        <f ca="1">IF(Table13[[#This Row],[Hạn thanh toán]]="","",IF((U784-NOW())&lt;0,0,(U784-NOW())))</f>
        <v>0</v>
      </c>
      <c r="W784" s="32"/>
      <c r="X784" s="32" t="str">
        <f t="shared" ca="1" si="99"/>
        <v/>
      </c>
      <c r="Y784" s="2" t="str">
        <f t="shared" si="100"/>
        <v>Đã thanh toán</v>
      </c>
      <c r="Z784" s="42">
        <f t="shared" si="96"/>
        <v>46123</v>
      </c>
      <c r="AA784" s="42">
        <f t="shared" si="97"/>
        <v>46167</v>
      </c>
      <c r="AD784" s="2" t="str">
        <f>VLOOKUP($A784,MA_KH!$A:$Q,MA_KH!O$1,0)</f>
        <v>MEGA</v>
      </c>
      <c r="AE784" s="2" t="str">
        <f>VLOOKUP($A784,MA_KH!$A:$Q,MA_KH!P$1,0)</f>
        <v>CÔNG TY TNHH MM MEGA MARKET (VIỆT NAM)</v>
      </c>
      <c r="AG784" s="122" t="str">
        <f>Table13[[#This Row],[Số hóa đơn]]&amp;Table13[[#This Row],[Tổng giá trị]]</f>
        <v>000300891061045</v>
      </c>
    </row>
    <row r="785" spans="1:33" ht="25.5" customHeight="1">
      <c r="A785" s="58" t="s">
        <v>16302</v>
      </c>
      <c r="B785" s="58" t="s">
        <v>7251</v>
      </c>
      <c r="C785" s="59">
        <v>46129</v>
      </c>
      <c r="D785" s="58" t="s">
        <v>17959</v>
      </c>
      <c r="E785" s="55">
        <f>IFERROR(VLOOKUP(AG785,Sheet3!B:F,5,0),Table1[[#This Row],[Ngày hạch toán]])</f>
        <v>46123</v>
      </c>
      <c r="F785" s="58" t="s">
        <v>17960</v>
      </c>
      <c r="G785" s="58" t="s">
        <v>17961</v>
      </c>
      <c r="H785" s="69">
        <v>2318550</v>
      </c>
      <c r="I785" s="63">
        <v>0</v>
      </c>
      <c r="J785" s="69">
        <v>185484</v>
      </c>
      <c r="K785" s="70">
        <v>2504034</v>
      </c>
      <c r="L785" s="64" t="s">
        <v>17236</v>
      </c>
      <c r="M785" s="6">
        <f>IFERROR(VLOOKUP(Table13[[#This Row],[Số hóa đơn]],'Chi tiết tt Mega gửi'!K:L,2,0),"")</f>
        <v>46167</v>
      </c>
      <c r="N785" s="72"/>
      <c r="O785" s="32">
        <f>IF(Table13[[#This Row],[Phân loại]]="Tồn đầu kỳ",Table13[[#This Row],[Tổng giá trị]],0)</f>
        <v>0</v>
      </c>
      <c r="P785" s="7">
        <f>IF(Table13[[#This Row],[Số còn phải thu ĐK]]&lt;&gt;0,0,IF(Table13[[#This Row],[Phân loại]]="Bán hàng",Table13[[#This Row],[Tổng giá trị]],-Table13[[#This Row],[Tổng giá trị]]))</f>
        <v>2504034</v>
      </c>
      <c r="Q785" s="32">
        <f t="shared" si="98"/>
        <v>2504034</v>
      </c>
      <c r="R785" s="7">
        <f>Table13[[#This Row],[Số còn phải thu ĐK]]+Table13[[#This Row],[Giá Trị HD sau CK]]-Table13[[#This Row],[Số tiền đã thu]]</f>
        <v>0</v>
      </c>
      <c r="S785" s="6">
        <f>IF(Table13[[#This Row],[Ngày hóa đơn]]&lt;&gt;"",Table13[[#This Row],[Ngày hóa đơn]],IF(Table13[[#This Row],[Ngày hạch toán]]&lt;&gt;"",Table13[[#This Row],[Ngày hạch toán]],""))</f>
        <v>46123</v>
      </c>
      <c r="T785" s="7"/>
      <c r="U785" s="6">
        <f>IF(Table13[[#This Row],[Ngày tính CN]]="","",S785+T785)</f>
        <v>46123</v>
      </c>
      <c r="V785" s="32">
        <f ca="1">IF(Table13[[#This Row],[Hạn thanh toán]]="","",IF((U785-NOW())&lt;0,0,(U785-NOW())))</f>
        <v>0</v>
      </c>
      <c r="W785" s="32"/>
      <c r="X785" s="32" t="str">
        <f t="shared" ca="1" si="99"/>
        <v/>
      </c>
      <c r="Y785" s="2" t="str">
        <f t="shared" si="100"/>
        <v>Đã thanh toán</v>
      </c>
      <c r="Z785" s="42">
        <f t="shared" si="96"/>
        <v>46123</v>
      </c>
      <c r="AA785" s="42">
        <f t="shared" si="97"/>
        <v>46167</v>
      </c>
      <c r="AD785" s="2" t="str">
        <f>VLOOKUP($A785,MA_KH!$A:$Q,MA_KH!O$1,0)</f>
        <v>MEGA</v>
      </c>
      <c r="AE785" s="2" t="str">
        <f>VLOOKUP($A785,MA_KH!$A:$Q,MA_KH!P$1,0)</f>
        <v>CÔNG TY TNHH MM MEGA MARKET (VIỆT NAM)</v>
      </c>
      <c r="AG785" s="122" t="str">
        <f>Table13[[#This Row],[Số hóa đơn]]&amp;Table13[[#This Row],[Tổng giá trị]]</f>
        <v>000300902504034</v>
      </c>
    </row>
    <row r="786" spans="1:33" ht="25.5" customHeight="1">
      <c r="A786" s="54" t="s">
        <v>16305</v>
      </c>
      <c r="B786" s="54" t="s">
        <v>7247</v>
      </c>
      <c r="C786" s="55">
        <v>46130</v>
      </c>
      <c r="D786" s="54" t="s">
        <v>17962</v>
      </c>
      <c r="E786" s="55">
        <f>IFERROR(VLOOKUP(AG786,Sheet3!B:F,5,0),Table1[[#This Row],[Ngày hạch toán]])</f>
        <v>46123</v>
      </c>
      <c r="F786" s="54" t="s">
        <v>17963</v>
      </c>
      <c r="G786" s="54" t="s">
        <v>17964</v>
      </c>
      <c r="H786" s="67">
        <v>4433660</v>
      </c>
      <c r="I786" s="63">
        <v>0</v>
      </c>
      <c r="J786" s="67">
        <v>354693</v>
      </c>
      <c r="K786" s="68">
        <v>4788353</v>
      </c>
      <c r="L786" s="64" t="s">
        <v>17236</v>
      </c>
      <c r="M786" s="6">
        <f>IFERROR(VLOOKUP(Table13[[#This Row],[Số hóa đơn]],'Chi tiết tt Mega gửi'!K:L,2,0),"")</f>
        <v>46167</v>
      </c>
      <c r="N786" s="72"/>
      <c r="O786" s="32">
        <f>IF(Table13[[#This Row],[Phân loại]]="Tồn đầu kỳ",Table13[[#This Row],[Tổng giá trị]],0)</f>
        <v>0</v>
      </c>
      <c r="P786" s="7">
        <f>IF(Table13[[#This Row],[Số còn phải thu ĐK]]&lt;&gt;0,0,IF(Table13[[#This Row],[Phân loại]]="Bán hàng",Table13[[#This Row],[Tổng giá trị]],-Table13[[#This Row],[Tổng giá trị]]))</f>
        <v>4788353</v>
      </c>
      <c r="Q786" s="32">
        <f t="shared" si="98"/>
        <v>4788353</v>
      </c>
      <c r="R786" s="7">
        <f>Table13[[#This Row],[Số còn phải thu ĐK]]+Table13[[#This Row],[Giá Trị HD sau CK]]-Table13[[#This Row],[Số tiền đã thu]]</f>
        <v>0</v>
      </c>
      <c r="S786" s="6">
        <f>IF(Table13[[#This Row],[Ngày hóa đơn]]&lt;&gt;"",Table13[[#This Row],[Ngày hóa đơn]],IF(Table13[[#This Row],[Ngày hạch toán]]&lt;&gt;"",Table13[[#This Row],[Ngày hạch toán]],""))</f>
        <v>46123</v>
      </c>
      <c r="T786" s="7"/>
      <c r="U786" s="6">
        <f>IF(Table13[[#This Row],[Ngày tính CN]]="","",S786+T786)</f>
        <v>46123</v>
      </c>
      <c r="V786" s="32">
        <f ca="1">IF(Table13[[#This Row],[Hạn thanh toán]]="","",IF((U786-NOW())&lt;0,0,(U786-NOW())))</f>
        <v>0</v>
      </c>
      <c r="W786" s="32"/>
      <c r="X786" s="32" t="str">
        <f t="shared" ca="1" si="99"/>
        <v/>
      </c>
      <c r="Y786" s="2" t="str">
        <f t="shared" si="100"/>
        <v>Đã thanh toán</v>
      </c>
      <c r="Z786" s="42">
        <f t="shared" si="96"/>
        <v>46123</v>
      </c>
      <c r="AA786" s="42">
        <f t="shared" si="97"/>
        <v>46167</v>
      </c>
      <c r="AD786" s="2" t="str">
        <f>VLOOKUP($A786,MA_KH!$A:$Q,MA_KH!O$1,0)</f>
        <v>MEGA</v>
      </c>
      <c r="AE786" s="2" t="str">
        <f>VLOOKUP($A786,MA_KH!$A:$Q,MA_KH!P$1,0)</f>
        <v>CÔNG TY TNHH MM MEGA MARKET (VIỆT NAM)</v>
      </c>
      <c r="AG786" s="122" t="str">
        <f>Table13[[#This Row],[Số hóa đơn]]&amp;Table13[[#This Row],[Tổng giá trị]]</f>
        <v>000300854788353</v>
      </c>
    </row>
    <row r="787" spans="1:33" ht="25.5" customHeight="1">
      <c r="A787" s="58" t="s">
        <v>16305</v>
      </c>
      <c r="B787" s="58" t="s">
        <v>7247</v>
      </c>
      <c r="C787" s="59">
        <v>46130</v>
      </c>
      <c r="D787" s="58" t="s">
        <v>17965</v>
      </c>
      <c r="E787" s="55">
        <f>IFERROR(VLOOKUP(AG787,Sheet3!B:F,5,0),Table1[[#This Row],[Ngày hạch toán]])</f>
        <v>46125</v>
      </c>
      <c r="F787" s="58" t="s">
        <v>17966</v>
      </c>
      <c r="G787" s="58" t="s">
        <v>17967</v>
      </c>
      <c r="H787" s="69">
        <v>1380702</v>
      </c>
      <c r="I787" s="63">
        <v>0</v>
      </c>
      <c r="J787" s="69">
        <v>110456</v>
      </c>
      <c r="K787" s="70">
        <v>1491158</v>
      </c>
      <c r="L787" s="64" t="s">
        <v>17236</v>
      </c>
      <c r="M787" s="6">
        <f>IFERROR(VLOOKUP(Table13[[#This Row],[Số hóa đơn]],'Chi tiết tt Mega gửi'!K:L,2,0),"")</f>
        <v>46167</v>
      </c>
      <c r="N787" s="72"/>
      <c r="O787" s="32">
        <f>IF(Table13[[#This Row],[Phân loại]]="Tồn đầu kỳ",Table13[[#This Row],[Tổng giá trị]],0)</f>
        <v>0</v>
      </c>
      <c r="P787" s="7">
        <f>IF(Table13[[#This Row],[Số còn phải thu ĐK]]&lt;&gt;0,0,IF(Table13[[#This Row],[Phân loại]]="Bán hàng",Table13[[#This Row],[Tổng giá trị]],-Table13[[#This Row],[Tổng giá trị]]))</f>
        <v>1491158</v>
      </c>
      <c r="Q787" s="32">
        <f t="shared" si="98"/>
        <v>1491158</v>
      </c>
      <c r="R787" s="7">
        <f>Table13[[#This Row],[Số còn phải thu ĐK]]+Table13[[#This Row],[Giá Trị HD sau CK]]-Table13[[#This Row],[Số tiền đã thu]]</f>
        <v>0</v>
      </c>
      <c r="S787" s="6">
        <f>IF(Table13[[#This Row],[Ngày hóa đơn]]&lt;&gt;"",Table13[[#This Row],[Ngày hóa đơn]],IF(Table13[[#This Row],[Ngày hạch toán]]&lt;&gt;"",Table13[[#This Row],[Ngày hạch toán]],""))</f>
        <v>46125</v>
      </c>
      <c r="T787" s="7"/>
      <c r="U787" s="6">
        <f>IF(Table13[[#This Row],[Ngày tính CN]]="","",S787+T787)</f>
        <v>46125</v>
      </c>
      <c r="V787" s="32">
        <f ca="1">IF(Table13[[#This Row],[Hạn thanh toán]]="","",IF((U787-NOW())&lt;0,0,(U787-NOW())))</f>
        <v>0</v>
      </c>
      <c r="W787" s="32"/>
      <c r="X787" s="32" t="str">
        <f t="shared" ca="1" si="99"/>
        <v/>
      </c>
      <c r="Y787" s="2" t="str">
        <f t="shared" si="100"/>
        <v>Đã thanh toán</v>
      </c>
      <c r="Z787" s="42">
        <f t="shared" si="96"/>
        <v>46125</v>
      </c>
      <c r="AA787" s="42">
        <f t="shared" si="97"/>
        <v>46167</v>
      </c>
      <c r="AD787" s="2" t="str">
        <f>VLOOKUP($A787,MA_KH!$A:$Q,MA_KH!O$1,0)</f>
        <v>MEGA</v>
      </c>
      <c r="AE787" s="2" t="str">
        <f>VLOOKUP($A787,MA_KH!$A:$Q,MA_KH!P$1,0)</f>
        <v>CÔNG TY TNHH MM MEGA MARKET (VIỆT NAM)</v>
      </c>
      <c r="AG787" s="122" t="str">
        <f>Table13[[#This Row],[Số hóa đơn]]&amp;Table13[[#This Row],[Tổng giá trị]]</f>
        <v>000300841491158</v>
      </c>
    </row>
    <row r="788" spans="1:33" ht="25.5" customHeight="1">
      <c r="A788" s="54" t="s">
        <v>16290</v>
      </c>
      <c r="B788" s="54" t="s">
        <v>192</v>
      </c>
      <c r="C788" s="55">
        <v>46132</v>
      </c>
      <c r="D788" s="54" t="s">
        <v>17968</v>
      </c>
      <c r="E788" s="55">
        <f>IFERROR(VLOOKUP(AG788,Sheet3!B:F,5,0),Table1[[#This Row],[Ngày hạch toán]])</f>
        <v>46125</v>
      </c>
      <c r="F788" s="54" t="s">
        <v>17969</v>
      </c>
      <c r="G788" s="54" t="s">
        <v>17970</v>
      </c>
      <c r="H788" s="67">
        <v>1026170</v>
      </c>
      <c r="I788" s="63">
        <v>0</v>
      </c>
      <c r="J788" s="67">
        <v>82094</v>
      </c>
      <c r="K788" s="68">
        <v>1108264</v>
      </c>
      <c r="L788" s="64" t="s">
        <v>17236</v>
      </c>
      <c r="M788" s="6">
        <f>IFERROR(VLOOKUP(Table13[[#This Row],[Số hóa đơn]],'Chi tiết tt Mega gửi'!K:L,2,0),"")</f>
        <v>46183</v>
      </c>
      <c r="N788" s="72"/>
      <c r="O788" s="32">
        <f>IF(Table13[[#This Row],[Phân loại]]="Tồn đầu kỳ",Table13[[#This Row],[Tổng giá trị]],0)</f>
        <v>0</v>
      </c>
      <c r="P788" s="7">
        <f>IF(Table13[[#This Row],[Số còn phải thu ĐK]]&lt;&gt;0,0,IF(Table13[[#This Row],[Phân loại]]="Bán hàng",Table13[[#This Row],[Tổng giá trị]],-Table13[[#This Row],[Tổng giá trị]]))</f>
        <v>1108264</v>
      </c>
      <c r="Q788" s="32">
        <f t="shared" si="98"/>
        <v>1108264</v>
      </c>
      <c r="R788" s="7">
        <f>Table13[[#This Row],[Số còn phải thu ĐK]]+Table13[[#This Row],[Giá Trị HD sau CK]]-Table13[[#This Row],[Số tiền đã thu]]</f>
        <v>0</v>
      </c>
      <c r="S788" s="6">
        <f>IF(Table13[[#This Row],[Ngày hóa đơn]]&lt;&gt;"",Table13[[#This Row],[Ngày hóa đơn]],IF(Table13[[#This Row],[Ngày hạch toán]]&lt;&gt;"",Table13[[#This Row],[Ngày hạch toán]],""))</f>
        <v>46125</v>
      </c>
      <c r="T788" s="7"/>
      <c r="U788" s="6">
        <f>IF(Table13[[#This Row],[Ngày tính CN]]="","",S788+T788)</f>
        <v>46125</v>
      </c>
      <c r="V788" s="32">
        <f ca="1">IF(Table13[[#This Row],[Hạn thanh toán]]="","",IF((U788-NOW())&lt;0,0,(U788-NOW())))</f>
        <v>0</v>
      </c>
      <c r="W788" s="32"/>
      <c r="X788" s="32" t="str">
        <f t="shared" ca="1" si="99"/>
        <v/>
      </c>
      <c r="Y788" s="2" t="str">
        <f t="shared" si="100"/>
        <v>Đã thanh toán</v>
      </c>
      <c r="Z788" s="42">
        <f t="shared" si="96"/>
        <v>46125</v>
      </c>
      <c r="AA788" s="42">
        <f t="shared" si="97"/>
        <v>46183</v>
      </c>
      <c r="AD788" s="2" t="str">
        <f>VLOOKUP($A788,MA_KH!$A:$Q,MA_KH!O$1,0)</f>
        <v>MEGA</v>
      </c>
      <c r="AE788" s="2" t="str">
        <f>VLOOKUP($A788,MA_KH!$A:$Q,MA_KH!P$1,0)</f>
        <v>CÔNG TY TNHH MM MEGA MARKET (VIỆT NAM)</v>
      </c>
      <c r="AG788" s="122" t="str">
        <f>Table13[[#This Row],[Số hóa đơn]]&amp;Table13[[#This Row],[Tổng giá trị]]</f>
        <v>000300751108264</v>
      </c>
    </row>
    <row r="789" spans="1:33" ht="25.5" customHeight="1">
      <c r="A789" s="54" t="s">
        <v>16295</v>
      </c>
      <c r="B789" s="54" t="s">
        <v>198</v>
      </c>
      <c r="C789" s="55">
        <v>46132</v>
      </c>
      <c r="D789" s="54" t="s">
        <v>17971</v>
      </c>
      <c r="E789" s="55">
        <f>IFERROR(VLOOKUP(AG789,Sheet3!B:F,5,0),Table1[[#This Row],[Ngày hạch toán]])</f>
        <v>46125</v>
      </c>
      <c r="F789" s="54" t="s">
        <v>17972</v>
      </c>
      <c r="G789" s="54" t="s">
        <v>17973</v>
      </c>
      <c r="H789" s="67">
        <v>1954795</v>
      </c>
      <c r="I789" s="63">
        <v>0</v>
      </c>
      <c r="J789" s="67">
        <v>156384</v>
      </c>
      <c r="K789" s="68">
        <v>2111179</v>
      </c>
      <c r="L789" s="64" t="s">
        <v>17236</v>
      </c>
      <c r="M789" s="6">
        <f>IFERROR(VLOOKUP(Table13[[#This Row],[Số hóa đơn]],'Chi tiết tt Mega gửi'!K:L,2,0),"")</f>
        <v>46183</v>
      </c>
      <c r="N789" s="72"/>
      <c r="O789" s="32">
        <f>IF(Table13[[#This Row],[Phân loại]]="Tồn đầu kỳ",Table13[[#This Row],[Tổng giá trị]],0)</f>
        <v>0</v>
      </c>
      <c r="P789" s="7">
        <f>IF(Table13[[#This Row],[Số còn phải thu ĐK]]&lt;&gt;0,0,IF(Table13[[#This Row],[Phân loại]]="Bán hàng",Table13[[#This Row],[Tổng giá trị]],-Table13[[#This Row],[Tổng giá trị]]))</f>
        <v>2111179</v>
      </c>
      <c r="Q789" s="32">
        <f t="shared" si="98"/>
        <v>2111179</v>
      </c>
      <c r="R789" s="7">
        <f>Table13[[#This Row],[Số còn phải thu ĐK]]+Table13[[#This Row],[Giá Trị HD sau CK]]-Table13[[#This Row],[Số tiền đã thu]]</f>
        <v>0</v>
      </c>
      <c r="S789" s="6">
        <f>IF(Table13[[#This Row],[Ngày hóa đơn]]&lt;&gt;"",Table13[[#This Row],[Ngày hóa đơn]],IF(Table13[[#This Row],[Ngày hạch toán]]&lt;&gt;"",Table13[[#This Row],[Ngày hạch toán]],""))</f>
        <v>46125</v>
      </c>
      <c r="T789" s="7"/>
      <c r="U789" s="6">
        <f>IF(Table13[[#This Row],[Ngày tính CN]]="","",S789+T789)</f>
        <v>46125</v>
      </c>
      <c r="V789" s="32">
        <f ca="1">IF(Table13[[#This Row],[Hạn thanh toán]]="","",IF((U789-NOW())&lt;0,0,(U789-NOW())))</f>
        <v>0</v>
      </c>
      <c r="W789" s="32"/>
      <c r="X789" s="32" t="str">
        <f t="shared" ca="1" si="99"/>
        <v/>
      </c>
      <c r="Y789" s="2" t="str">
        <f t="shared" si="100"/>
        <v>Đã thanh toán</v>
      </c>
      <c r="Z789" s="42">
        <f t="shared" si="96"/>
        <v>46125</v>
      </c>
      <c r="AA789" s="42">
        <f t="shared" si="97"/>
        <v>46183</v>
      </c>
      <c r="AD789" s="2" t="str">
        <f>VLOOKUP($A789,MA_KH!$A:$Q,MA_KH!O$1,0)</f>
        <v>MEGA</v>
      </c>
      <c r="AE789" s="2" t="str">
        <f>VLOOKUP($A789,MA_KH!$A:$Q,MA_KH!P$1,0)</f>
        <v>CÔNG TY TNHH MM MEGA MARKET (VIỆT NAM)</v>
      </c>
      <c r="AG789" s="122" t="str">
        <f>Table13[[#This Row],[Số hóa đơn]]&amp;Table13[[#This Row],[Tổng giá trị]]</f>
        <v>000300762111179</v>
      </c>
    </row>
    <row r="790" spans="1:33" ht="25.5" customHeight="1">
      <c r="A790" s="54" t="s">
        <v>16287</v>
      </c>
      <c r="B790" s="54" t="s">
        <v>253</v>
      </c>
      <c r="C790" s="55">
        <v>46132</v>
      </c>
      <c r="D790" s="54" t="s">
        <v>17974</v>
      </c>
      <c r="E790" s="55">
        <f>IFERROR(VLOOKUP(AG790,Sheet3!B:F,5,0),Table1[[#This Row],[Ngày hạch toán]])</f>
        <v>46125</v>
      </c>
      <c r="F790" s="54" t="s">
        <v>17975</v>
      </c>
      <c r="G790" s="54" t="s">
        <v>17976</v>
      </c>
      <c r="H790" s="67">
        <v>3876220</v>
      </c>
      <c r="I790" s="63">
        <v>0</v>
      </c>
      <c r="J790" s="67">
        <v>310098</v>
      </c>
      <c r="K790" s="68">
        <v>4186318</v>
      </c>
      <c r="L790" s="64" t="s">
        <v>17236</v>
      </c>
      <c r="M790" s="6" t="str">
        <f>IFERROR(VLOOKUP(Table13[[#This Row],[Số hóa đơn]],'Chi tiết tt Mega gửi'!K:L,2,0),"")</f>
        <v/>
      </c>
      <c r="N790" s="72"/>
      <c r="O790" s="32">
        <f>IF(Table13[[#This Row],[Phân loại]]="Tồn đầu kỳ",Table13[[#This Row],[Tổng giá trị]],0)</f>
        <v>0</v>
      </c>
      <c r="P790" s="7">
        <f>IF(Table13[[#This Row],[Số còn phải thu ĐK]]&lt;&gt;0,0,IF(Table13[[#This Row],[Phân loại]]="Bán hàng",Table13[[#This Row],[Tổng giá trị]],-Table13[[#This Row],[Tổng giá trị]]))</f>
        <v>4186318</v>
      </c>
      <c r="Q790" s="32">
        <f t="shared" si="98"/>
        <v>0</v>
      </c>
      <c r="R790" s="7">
        <f>Table13[[#This Row],[Số còn phải thu ĐK]]+Table13[[#This Row],[Giá Trị HD sau CK]]-Table13[[#This Row],[Số tiền đã thu]]</f>
        <v>4186318</v>
      </c>
      <c r="S790" s="6">
        <f>IF(Table13[[#This Row],[Ngày hóa đơn]]&lt;&gt;"",Table13[[#This Row],[Ngày hóa đơn]],IF(Table13[[#This Row],[Ngày hạch toán]]&lt;&gt;"",Table13[[#This Row],[Ngày hạch toán]],""))</f>
        <v>46125</v>
      </c>
      <c r="T790" s="7"/>
      <c r="U790" s="6">
        <f>IF(Table13[[#This Row],[Ngày tính CN]]="","",S790+T790)</f>
        <v>46125</v>
      </c>
      <c r="V790" s="32">
        <f ca="1">IF(Table13[[#This Row],[Hạn thanh toán]]="","",IF((U790-NOW())&lt;0,0,(U790-NOW())))</f>
        <v>0</v>
      </c>
      <c r="W790" s="32"/>
      <c r="X790" s="32">
        <f t="shared" ca="1" si="99"/>
        <v>102.96461631944112</v>
      </c>
      <c r="Y790" s="2" t="str">
        <f t="shared" ca="1" si="100"/>
        <v>Nợ quá hạn từ 90 ngày đến 120 ngày</v>
      </c>
      <c r="Z790" s="42">
        <f t="shared" si="96"/>
        <v>46125</v>
      </c>
      <c r="AA790" s="42" t="str">
        <f t="shared" si="97"/>
        <v/>
      </c>
      <c r="AD790" s="2" t="str">
        <f>VLOOKUP($A790,MA_KH!$A:$Q,MA_KH!O$1,0)</f>
        <v>MEGA</v>
      </c>
      <c r="AE790" s="2" t="str">
        <f>VLOOKUP($A790,MA_KH!$A:$Q,MA_KH!P$1,0)</f>
        <v>CÔNG TY TNHH MM MEGA MARKET (VIỆT NAM)</v>
      </c>
      <c r="AG790" s="122" t="str">
        <f>Table13[[#This Row],[Số hóa đơn]]&amp;Table13[[#This Row],[Tổng giá trị]]</f>
        <v>000300774186318</v>
      </c>
    </row>
    <row r="791" spans="1:33" ht="25.5" customHeight="1">
      <c r="A791" s="54" t="s">
        <v>16291</v>
      </c>
      <c r="B791" s="54" t="s">
        <v>200</v>
      </c>
      <c r="C791" s="55">
        <v>46132</v>
      </c>
      <c r="D791" s="54" t="s">
        <v>17977</v>
      </c>
      <c r="E791" s="55">
        <f>IFERROR(VLOOKUP(AG791,Sheet3!B:F,5,0),Table1[[#This Row],[Ngày hạch toán]])</f>
        <v>46125</v>
      </c>
      <c r="F791" s="54" t="s">
        <v>17978</v>
      </c>
      <c r="G791" s="54" t="s">
        <v>17979</v>
      </c>
      <c r="H791" s="67">
        <v>2381320</v>
      </c>
      <c r="I791" s="63">
        <v>0</v>
      </c>
      <c r="J791" s="67">
        <v>190506</v>
      </c>
      <c r="K791" s="68">
        <v>2571826</v>
      </c>
      <c r="L791" s="64" t="s">
        <v>17236</v>
      </c>
      <c r="M791" s="6">
        <f>IFERROR(VLOOKUP(Table13[[#This Row],[Số hóa đơn]],'Chi tiết tt Mega gửi'!K:L,2,0),"")</f>
        <v>46183</v>
      </c>
      <c r="N791" s="72"/>
      <c r="O791" s="32">
        <f>IF(Table13[[#This Row],[Phân loại]]="Tồn đầu kỳ",Table13[[#This Row],[Tổng giá trị]],0)</f>
        <v>0</v>
      </c>
      <c r="P791" s="7">
        <f>IF(Table13[[#This Row],[Số còn phải thu ĐK]]&lt;&gt;0,0,IF(Table13[[#This Row],[Phân loại]]="Bán hàng",Table13[[#This Row],[Tổng giá trị]],-Table13[[#This Row],[Tổng giá trị]]))</f>
        <v>2571826</v>
      </c>
      <c r="Q791" s="32">
        <f t="shared" si="98"/>
        <v>2571826</v>
      </c>
      <c r="R791" s="7">
        <f>Table13[[#This Row],[Số còn phải thu ĐK]]+Table13[[#This Row],[Giá Trị HD sau CK]]-Table13[[#This Row],[Số tiền đã thu]]</f>
        <v>0</v>
      </c>
      <c r="S791" s="6">
        <f>IF(Table13[[#This Row],[Ngày hóa đơn]]&lt;&gt;"",Table13[[#This Row],[Ngày hóa đơn]],IF(Table13[[#This Row],[Ngày hạch toán]]&lt;&gt;"",Table13[[#This Row],[Ngày hạch toán]],""))</f>
        <v>46125</v>
      </c>
      <c r="T791" s="7"/>
      <c r="U791" s="6">
        <f>IF(Table13[[#This Row],[Ngày tính CN]]="","",S791+T791)</f>
        <v>46125</v>
      </c>
      <c r="V791" s="32">
        <f ca="1">IF(Table13[[#This Row],[Hạn thanh toán]]="","",IF((U791-NOW())&lt;0,0,(U791-NOW())))</f>
        <v>0</v>
      </c>
      <c r="W791" s="32"/>
      <c r="X791" s="32" t="str">
        <f t="shared" ca="1" si="99"/>
        <v/>
      </c>
      <c r="Y791" s="2" t="str">
        <f t="shared" si="100"/>
        <v>Đã thanh toán</v>
      </c>
      <c r="Z791" s="42">
        <f t="shared" si="96"/>
        <v>46125</v>
      </c>
      <c r="AA791" s="42">
        <f t="shared" si="97"/>
        <v>46183</v>
      </c>
      <c r="AD791" s="2" t="str">
        <f>VLOOKUP($A791,MA_KH!$A:$Q,MA_KH!O$1,0)</f>
        <v>MEGA</v>
      </c>
      <c r="AE791" s="2" t="str">
        <f>VLOOKUP($A791,MA_KH!$A:$Q,MA_KH!P$1,0)</f>
        <v>CÔNG TY TNHH MM MEGA MARKET (VIỆT NAM)</v>
      </c>
      <c r="AG791" s="122" t="str">
        <f>Table13[[#This Row],[Số hóa đơn]]&amp;Table13[[#This Row],[Tổng giá trị]]</f>
        <v>000300782571826</v>
      </c>
    </row>
    <row r="792" spans="1:33" ht="25.5" customHeight="1">
      <c r="A792" s="58" t="s">
        <v>16289</v>
      </c>
      <c r="B792" s="58" t="s">
        <v>296</v>
      </c>
      <c r="C792" s="59">
        <v>46132</v>
      </c>
      <c r="D792" s="58" t="s">
        <v>17980</v>
      </c>
      <c r="E792" s="55">
        <f>IFERROR(VLOOKUP(AG792,Sheet3!B:F,5,0),Table1[[#This Row],[Ngày hạch toán]])</f>
        <v>46125</v>
      </c>
      <c r="F792" s="58" t="s">
        <v>17981</v>
      </c>
      <c r="G792" s="58" t="s">
        <v>17982</v>
      </c>
      <c r="H792" s="69">
        <v>1116060</v>
      </c>
      <c r="I792" s="63">
        <v>0</v>
      </c>
      <c r="J792" s="69">
        <v>89285</v>
      </c>
      <c r="K792" s="70">
        <v>1205345</v>
      </c>
      <c r="L792" s="64" t="s">
        <v>17236</v>
      </c>
      <c r="M792" s="6">
        <f>IFERROR(VLOOKUP(Table13[[#This Row],[Số hóa đơn]],'Chi tiết tt Mega gửi'!K:L,2,0),"")</f>
        <v>46183</v>
      </c>
      <c r="N792" s="72"/>
      <c r="O792" s="32">
        <f>IF(Table13[[#This Row],[Phân loại]]="Tồn đầu kỳ",Table13[[#This Row],[Tổng giá trị]],0)</f>
        <v>0</v>
      </c>
      <c r="P792" s="7">
        <f>IF(Table13[[#This Row],[Số còn phải thu ĐK]]&lt;&gt;0,0,IF(Table13[[#This Row],[Phân loại]]="Bán hàng",Table13[[#This Row],[Tổng giá trị]],-Table13[[#This Row],[Tổng giá trị]]))</f>
        <v>1205345</v>
      </c>
      <c r="Q792" s="32">
        <f t="shared" si="98"/>
        <v>1205345</v>
      </c>
      <c r="R792" s="7">
        <f>Table13[[#This Row],[Số còn phải thu ĐK]]+Table13[[#This Row],[Giá Trị HD sau CK]]-Table13[[#This Row],[Số tiền đã thu]]</f>
        <v>0</v>
      </c>
      <c r="S792" s="6">
        <f>IF(Table13[[#This Row],[Ngày hóa đơn]]&lt;&gt;"",Table13[[#This Row],[Ngày hóa đơn]],IF(Table13[[#This Row],[Ngày hạch toán]]&lt;&gt;"",Table13[[#This Row],[Ngày hạch toán]],""))</f>
        <v>46125</v>
      </c>
      <c r="T792" s="7"/>
      <c r="U792" s="6">
        <f>IF(Table13[[#This Row],[Ngày tính CN]]="","",S792+T792)</f>
        <v>46125</v>
      </c>
      <c r="V792" s="32">
        <f ca="1">IF(Table13[[#This Row],[Hạn thanh toán]]="","",IF((U792-NOW())&lt;0,0,(U792-NOW())))</f>
        <v>0</v>
      </c>
      <c r="W792" s="32"/>
      <c r="X792" s="32" t="str">
        <f t="shared" ca="1" si="99"/>
        <v/>
      </c>
      <c r="Y792" s="2" t="str">
        <f t="shared" si="100"/>
        <v>Đã thanh toán</v>
      </c>
      <c r="Z792" s="42">
        <f t="shared" si="96"/>
        <v>46125</v>
      </c>
      <c r="AA792" s="42">
        <f t="shared" si="97"/>
        <v>46183</v>
      </c>
      <c r="AD792" s="2" t="str">
        <f>VLOOKUP($A792,MA_KH!$A:$Q,MA_KH!O$1,0)</f>
        <v>MEGA</v>
      </c>
      <c r="AE792" s="2" t="str">
        <f>VLOOKUP($A792,MA_KH!$A:$Q,MA_KH!P$1,0)</f>
        <v>CÔNG TY TNHH MM MEGA MARKET (VIỆT NAM)</v>
      </c>
      <c r="AG792" s="122" t="str">
        <f>Table13[[#This Row],[Số hóa đơn]]&amp;Table13[[#This Row],[Tổng giá trị]]</f>
        <v>000300791205345</v>
      </c>
    </row>
    <row r="793" spans="1:33" ht="25.5" customHeight="1">
      <c r="A793" s="54" t="s">
        <v>16291</v>
      </c>
      <c r="B793" s="54" t="s">
        <v>200</v>
      </c>
      <c r="C793" s="55">
        <v>46133</v>
      </c>
      <c r="D793" s="54" t="s">
        <v>17983</v>
      </c>
      <c r="E793" s="55">
        <f>IFERROR(VLOOKUP(AG793,Sheet3!B:F,5,0),Table1[[#This Row],[Ngày hạch toán]])</f>
        <v>46126</v>
      </c>
      <c r="F793" s="54" t="s">
        <v>17984</v>
      </c>
      <c r="G793" s="54" t="s">
        <v>17985</v>
      </c>
      <c r="H793" s="67">
        <v>2358520</v>
      </c>
      <c r="I793" s="63">
        <v>0</v>
      </c>
      <c r="J793" s="67">
        <v>188682</v>
      </c>
      <c r="K793" s="68">
        <v>2547202</v>
      </c>
      <c r="L793" s="64" t="s">
        <v>17236</v>
      </c>
      <c r="M793" s="6" t="str">
        <f>IFERROR(VLOOKUP(Table13[[#This Row],[Số hóa đơn]],'Chi tiết tt Mega gửi'!K:L,2,0),"")</f>
        <v/>
      </c>
      <c r="N793" s="72"/>
      <c r="O793" s="32">
        <f>IF(Table13[[#This Row],[Phân loại]]="Tồn đầu kỳ",Table13[[#This Row],[Tổng giá trị]],0)</f>
        <v>0</v>
      </c>
      <c r="P793" s="7">
        <f>IF(Table13[[#This Row],[Số còn phải thu ĐK]]&lt;&gt;0,0,IF(Table13[[#This Row],[Phân loại]]="Bán hàng",Table13[[#This Row],[Tổng giá trị]],-Table13[[#This Row],[Tổng giá trị]]))</f>
        <v>2547202</v>
      </c>
      <c r="Q793" s="32">
        <f t="shared" si="98"/>
        <v>0</v>
      </c>
      <c r="R793" s="7">
        <f>Table13[[#This Row],[Số còn phải thu ĐK]]+Table13[[#This Row],[Giá Trị HD sau CK]]-Table13[[#This Row],[Số tiền đã thu]]</f>
        <v>2547202</v>
      </c>
      <c r="S793" s="6">
        <f>IF(Table13[[#This Row],[Ngày hóa đơn]]&lt;&gt;"",Table13[[#This Row],[Ngày hóa đơn]],IF(Table13[[#This Row],[Ngày hạch toán]]&lt;&gt;"",Table13[[#This Row],[Ngày hạch toán]],""))</f>
        <v>46126</v>
      </c>
      <c r="T793" s="7"/>
      <c r="U793" s="6">
        <f>IF(Table13[[#This Row],[Ngày tính CN]]="","",S793+T793)</f>
        <v>46126</v>
      </c>
      <c r="V793" s="32">
        <f ca="1">IF(Table13[[#This Row],[Hạn thanh toán]]="","",IF((U793-NOW())&lt;0,0,(U793-NOW())))</f>
        <v>0</v>
      </c>
      <c r="W793" s="32"/>
      <c r="X793" s="32">
        <f t="shared" ca="1" si="99"/>
        <v>101.96461631944112</v>
      </c>
      <c r="Y793" s="2" t="str">
        <f t="shared" ca="1" si="100"/>
        <v>Nợ quá hạn từ 90 ngày đến 120 ngày</v>
      </c>
      <c r="Z793" s="42">
        <f t="shared" si="96"/>
        <v>46126</v>
      </c>
      <c r="AA793" s="42" t="str">
        <f t="shared" si="97"/>
        <v/>
      </c>
      <c r="AD793" s="2" t="str">
        <f>VLOOKUP($A793,MA_KH!$A:$Q,MA_KH!O$1,0)</f>
        <v>MEGA</v>
      </c>
      <c r="AE793" s="2" t="str">
        <f>VLOOKUP($A793,MA_KH!$A:$Q,MA_KH!P$1,0)</f>
        <v>CÔNG TY TNHH MM MEGA MARKET (VIỆT NAM)</v>
      </c>
      <c r="AG793" s="122" t="str">
        <f>Table13[[#This Row],[Số hóa đơn]]&amp;Table13[[#This Row],[Tổng giá trị]]</f>
        <v>000283562547202</v>
      </c>
    </row>
    <row r="794" spans="1:33" ht="25.5" customHeight="1">
      <c r="A794" s="58" t="s">
        <v>16300</v>
      </c>
      <c r="B794" s="58" t="s">
        <v>7238</v>
      </c>
      <c r="C794" s="59">
        <v>46133</v>
      </c>
      <c r="D794" s="58" t="s">
        <v>17986</v>
      </c>
      <c r="E794" s="55">
        <f>IFERROR(VLOOKUP(AG794,Sheet3!B:F,5,0),Table1[[#This Row],[Ngày hạch toán]])</f>
        <v>46127</v>
      </c>
      <c r="F794" s="58" t="s">
        <v>17987</v>
      </c>
      <c r="G794" s="58" t="s">
        <v>17988</v>
      </c>
      <c r="H794" s="69">
        <v>6546490</v>
      </c>
      <c r="I794" s="63">
        <v>0</v>
      </c>
      <c r="J794" s="69">
        <v>523719</v>
      </c>
      <c r="K794" s="70">
        <v>7070209</v>
      </c>
      <c r="L794" s="64" t="s">
        <v>17236</v>
      </c>
      <c r="M794" s="6">
        <f>IFERROR(VLOOKUP(Table13[[#This Row],[Số hóa đơn]],'Chi tiết tt Mega gửi'!K:L,2,0),"")</f>
        <v>46183</v>
      </c>
      <c r="N794" s="72"/>
      <c r="O794" s="32">
        <f>IF(Table13[[#This Row],[Phân loại]]="Tồn đầu kỳ",Table13[[#This Row],[Tổng giá trị]],0)</f>
        <v>0</v>
      </c>
      <c r="P794" s="7">
        <f>IF(Table13[[#This Row],[Số còn phải thu ĐK]]&lt;&gt;0,0,IF(Table13[[#This Row],[Phân loại]]="Bán hàng",Table13[[#This Row],[Tổng giá trị]],-Table13[[#This Row],[Tổng giá trị]]))</f>
        <v>7070209</v>
      </c>
      <c r="Q794" s="32">
        <f t="shared" si="98"/>
        <v>7070209</v>
      </c>
      <c r="R794" s="7">
        <f>Table13[[#This Row],[Số còn phải thu ĐK]]+Table13[[#This Row],[Giá Trị HD sau CK]]-Table13[[#This Row],[Số tiền đã thu]]</f>
        <v>0</v>
      </c>
      <c r="S794" s="6">
        <f>IF(Table13[[#This Row],[Ngày hóa đơn]]&lt;&gt;"",Table13[[#This Row],[Ngày hóa đơn]],IF(Table13[[#This Row],[Ngày hạch toán]]&lt;&gt;"",Table13[[#This Row],[Ngày hạch toán]],""))</f>
        <v>46127</v>
      </c>
      <c r="T794" s="7"/>
      <c r="U794" s="6">
        <f>IF(Table13[[#This Row],[Ngày tính CN]]="","",S794+T794)</f>
        <v>46127</v>
      </c>
      <c r="V794" s="32">
        <f ca="1">IF(Table13[[#This Row],[Hạn thanh toán]]="","",IF((U794-NOW())&lt;0,0,(U794-NOW())))</f>
        <v>0</v>
      </c>
      <c r="W794" s="32"/>
      <c r="X794" s="32" t="str">
        <f t="shared" ca="1" si="99"/>
        <v/>
      </c>
      <c r="Y794" s="2" t="str">
        <f t="shared" si="100"/>
        <v>Đã thanh toán</v>
      </c>
      <c r="Z794" s="42">
        <f t="shared" si="96"/>
        <v>46127</v>
      </c>
      <c r="AA794" s="42">
        <f t="shared" si="97"/>
        <v>46183</v>
      </c>
      <c r="AD794" s="2" t="str">
        <f>VLOOKUP($A794,MA_KH!$A:$Q,MA_KH!O$1,0)</f>
        <v>MEGA</v>
      </c>
      <c r="AE794" s="2" t="str">
        <f>VLOOKUP($A794,MA_KH!$A:$Q,MA_KH!P$1,0)</f>
        <v>CÔNG TY TNHH MM MEGA MARKET (VIỆT NAM)</v>
      </c>
      <c r="AG794" s="122" t="str">
        <f>Table13[[#This Row],[Số hóa đơn]]&amp;Table13[[#This Row],[Tổng giá trị]]</f>
        <v>000300807070209</v>
      </c>
    </row>
    <row r="795" spans="1:33" ht="25.5" customHeight="1">
      <c r="A795" s="54" t="s">
        <v>16300</v>
      </c>
      <c r="B795" s="54" t="s">
        <v>7238</v>
      </c>
      <c r="C795" s="55">
        <v>46134</v>
      </c>
      <c r="D795" s="54" t="s">
        <v>17989</v>
      </c>
      <c r="E795" s="55">
        <f>IFERROR(VLOOKUP(AG795,Sheet3!B:F,5,0),Table1[[#This Row],[Ngày hạch toán]])</f>
        <v>46127</v>
      </c>
      <c r="F795" s="54" t="s">
        <v>17990</v>
      </c>
      <c r="G795" s="54" t="s">
        <v>17991</v>
      </c>
      <c r="H795" s="67">
        <v>4762640</v>
      </c>
      <c r="I795" s="63">
        <v>0</v>
      </c>
      <c r="J795" s="67">
        <v>381011</v>
      </c>
      <c r="K795" s="68">
        <v>5143651</v>
      </c>
      <c r="L795" s="64" t="s">
        <v>17236</v>
      </c>
      <c r="M795" s="6">
        <f>IFERROR(VLOOKUP(Table13[[#This Row],[Số hóa đơn]],'Chi tiết tt Mega gửi'!K:L,2,0),"")</f>
        <v>46183</v>
      </c>
      <c r="N795" s="72"/>
      <c r="O795" s="32">
        <f>IF(Table13[[#This Row],[Phân loại]]="Tồn đầu kỳ",Table13[[#This Row],[Tổng giá trị]],0)</f>
        <v>0</v>
      </c>
      <c r="P795" s="7">
        <f>IF(Table13[[#This Row],[Số còn phải thu ĐK]]&lt;&gt;0,0,IF(Table13[[#This Row],[Phân loại]]="Bán hàng",Table13[[#This Row],[Tổng giá trị]],-Table13[[#This Row],[Tổng giá trị]]))</f>
        <v>5143651</v>
      </c>
      <c r="Q795" s="32">
        <f t="shared" si="98"/>
        <v>5143651</v>
      </c>
      <c r="R795" s="7">
        <f>Table13[[#This Row],[Số còn phải thu ĐK]]+Table13[[#This Row],[Giá Trị HD sau CK]]-Table13[[#This Row],[Số tiền đã thu]]</f>
        <v>0</v>
      </c>
      <c r="S795" s="6">
        <f>IF(Table13[[#This Row],[Ngày hóa đơn]]&lt;&gt;"",Table13[[#This Row],[Ngày hóa đơn]],IF(Table13[[#This Row],[Ngày hạch toán]]&lt;&gt;"",Table13[[#This Row],[Ngày hạch toán]],""))</f>
        <v>46127</v>
      </c>
      <c r="T795" s="7"/>
      <c r="U795" s="6">
        <f>IF(Table13[[#This Row],[Ngày tính CN]]="","",S795+T795)</f>
        <v>46127</v>
      </c>
      <c r="V795" s="32">
        <f ca="1">IF(Table13[[#This Row],[Hạn thanh toán]]="","",IF((U795-NOW())&lt;0,0,(U795-NOW())))</f>
        <v>0</v>
      </c>
      <c r="W795" s="32"/>
      <c r="X795" s="32" t="str">
        <f t="shared" ca="1" si="99"/>
        <v/>
      </c>
      <c r="Y795" s="2" t="str">
        <f t="shared" si="100"/>
        <v>Đã thanh toán</v>
      </c>
      <c r="Z795" s="42">
        <f t="shared" si="96"/>
        <v>46127</v>
      </c>
      <c r="AA795" s="42">
        <f t="shared" si="97"/>
        <v>46183</v>
      </c>
      <c r="AD795" s="2" t="str">
        <f>VLOOKUP($A795,MA_KH!$A:$Q,MA_KH!O$1,0)</f>
        <v>MEGA</v>
      </c>
      <c r="AE795" s="2" t="str">
        <f>VLOOKUP($A795,MA_KH!$A:$Q,MA_KH!P$1,0)</f>
        <v>CÔNG TY TNHH MM MEGA MARKET (VIỆT NAM)</v>
      </c>
      <c r="AG795" s="122" t="str">
        <f>Table13[[#This Row],[Số hóa đơn]]&amp;Table13[[#This Row],[Tổng giá trị]]</f>
        <v>000300815143651</v>
      </c>
    </row>
    <row r="796" spans="1:33" ht="25.5" customHeight="1">
      <c r="A796" s="58" t="s">
        <v>16294</v>
      </c>
      <c r="B796" s="58" t="s">
        <v>259</v>
      </c>
      <c r="C796" s="59">
        <v>46134</v>
      </c>
      <c r="D796" s="58" t="s">
        <v>17992</v>
      </c>
      <c r="E796" s="55">
        <f>IFERROR(VLOOKUP(AG796,Sheet3!B:F,5,0),Table1[[#This Row],[Ngày hạch toán]])</f>
        <v>46128</v>
      </c>
      <c r="F796" s="58" t="s">
        <v>17993</v>
      </c>
      <c r="G796" s="58" t="s">
        <v>17994</v>
      </c>
      <c r="H796" s="69">
        <v>2939350</v>
      </c>
      <c r="I796" s="63">
        <v>0</v>
      </c>
      <c r="J796" s="69">
        <v>235148</v>
      </c>
      <c r="K796" s="70">
        <v>3174498</v>
      </c>
      <c r="L796" s="64" t="s">
        <v>17236</v>
      </c>
      <c r="M796" s="6">
        <f>IFERROR(VLOOKUP(Table13[[#This Row],[Số hóa đơn]],'Chi tiết tt Mega gửi'!K:L,2,0),"")</f>
        <v>46183</v>
      </c>
      <c r="N796" s="72"/>
      <c r="O796" s="32">
        <f>IF(Table13[[#This Row],[Phân loại]]="Tồn đầu kỳ",Table13[[#This Row],[Tổng giá trị]],0)</f>
        <v>0</v>
      </c>
      <c r="P796" s="7">
        <f>IF(Table13[[#This Row],[Số còn phải thu ĐK]]&lt;&gt;0,0,IF(Table13[[#This Row],[Phân loại]]="Bán hàng",Table13[[#This Row],[Tổng giá trị]],-Table13[[#This Row],[Tổng giá trị]]))</f>
        <v>3174498</v>
      </c>
      <c r="Q796" s="32">
        <f t="shared" si="98"/>
        <v>3174498</v>
      </c>
      <c r="R796" s="7">
        <f>Table13[[#This Row],[Số còn phải thu ĐK]]+Table13[[#This Row],[Giá Trị HD sau CK]]-Table13[[#This Row],[Số tiền đã thu]]</f>
        <v>0</v>
      </c>
      <c r="S796" s="6">
        <f>IF(Table13[[#This Row],[Ngày hóa đơn]]&lt;&gt;"",Table13[[#This Row],[Ngày hóa đơn]],IF(Table13[[#This Row],[Ngày hạch toán]]&lt;&gt;"",Table13[[#This Row],[Ngày hạch toán]],""))</f>
        <v>46128</v>
      </c>
      <c r="T796" s="7"/>
      <c r="U796" s="6">
        <f>IF(Table13[[#This Row],[Ngày tính CN]]="","",S796+T796)</f>
        <v>46128</v>
      </c>
      <c r="V796" s="32">
        <f ca="1">IF(Table13[[#This Row],[Hạn thanh toán]]="","",IF((U796-NOW())&lt;0,0,(U796-NOW())))</f>
        <v>0</v>
      </c>
      <c r="W796" s="32"/>
      <c r="X796" s="32" t="str">
        <f t="shared" ca="1" si="99"/>
        <v/>
      </c>
      <c r="Y796" s="2" t="str">
        <f t="shared" si="100"/>
        <v>Đã thanh toán</v>
      </c>
      <c r="Z796" s="42">
        <f t="shared" si="96"/>
        <v>46128</v>
      </c>
      <c r="AA796" s="42">
        <f t="shared" si="97"/>
        <v>46183</v>
      </c>
      <c r="AD796" s="2" t="str">
        <f>VLOOKUP($A796,MA_KH!$A:$Q,MA_KH!O$1,0)</f>
        <v>MEGA</v>
      </c>
      <c r="AE796" s="2" t="str">
        <f>VLOOKUP($A796,MA_KH!$A:$Q,MA_KH!P$1,0)</f>
        <v>CÔNG TY TNHH MM MEGA MARKET (VIỆT NAM)</v>
      </c>
      <c r="AG796" s="122" t="str">
        <f>Table13[[#This Row],[Số hóa đơn]]&amp;Table13[[#This Row],[Tổng giá trị]]</f>
        <v>000300823174498</v>
      </c>
    </row>
    <row r="797" spans="1:33" ht="25.5" customHeight="1">
      <c r="A797" s="54" t="s">
        <v>16304</v>
      </c>
      <c r="B797" s="54" t="s">
        <v>7254</v>
      </c>
      <c r="C797" s="55">
        <v>46134</v>
      </c>
      <c r="D797" s="54" t="s">
        <v>17995</v>
      </c>
      <c r="E797" s="55">
        <f>IFERROR(VLOOKUP(AG797,Sheet3!B:F,5,0),Table1[[#This Row],[Ngày hạch toán]])</f>
        <v>46128</v>
      </c>
      <c r="F797" s="54" t="s">
        <v>17996</v>
      </c>
      <c r="G797" s="54" t="s">
        <v>17997</v>
      </c>
      <c r="H797" s="67">
        <v>4762640</v>
      </c>
      <c r="I797" s="63">
        <v>0</v>
      </c>
      <c r="J797" s="67">
        <v>381011</v>
      </c>
      <c r="K797" s="68">
        <v>5143651</v>
      </c>
      <c r="L797" s="64" t="s">
        <v>17236</v>
      </c>
      <c r="M797" s="6">
        <f>IFERROR(VLOOKUP(Table13[[#This Row],[Số hóa đơn]],'Chi tiết tt Mega gửi'!K:L,2,0),"")</f>
        <v>46183</v>
      </c>
      <c r="N797" s="72"/>
      <c r="O797" s="32">
        <f>IF(Table13[[#This Row],[Phân loại]]="Tồn đầu kỳ",Table13[[#This Row],[Tổng giá trị]],0)</f>
        <v>0</v>
      </c>
      <c r="P797" s="7">
        <f>IF(Table13[[#This Row],[Số còn phải thu ĐK]]&lt;&gt;0,0,IF(Table13[[#This Row],[Phân loại]]="Bán hàng",Table13[[#This Row],[Tổng giá trị]],-Table13[[#This Row],[Tổng giá trị]]))</f>
        <v>5143651</v>
      </c>
      <c r="Q797" s="32">
        <f t="shared" si="98"/>
        <v>5143651</v>
      </c>
      <c r="R797" s="7">
        <f>Table13[[#This Row],[Số còn phải thu ĐK]]+Table13[[#This Row],[Giá Trị HD sau CK]]-Table13[[#This Row],[Số tiền đã thu]]</f>
        <v>0</v>
      </c>
      <c r="S797" s="6">
        <f>IF(Table13[[#This Row],[Ngày hóa đơn]]&lt;&gt;"",Table13[[#This Row],[Ngày hóa đơn]],IF(Table13[[#This Row],[Ngày hạch toán]]&lt;&gt;"",Table13[[#This Row],[Ngày hạch toán]],""))</f>
        <v>46128</v>
      </c>
      <c r="T797" s="7"/>
      <c r="U797" s="6">
        <f>IF(Table13[[#This Row],[Ngày tính CN]]="","",S797+T797)</f>
        <v>46128</v>
      </c>
      <c r="V797" s="32">
        <f ca="1">IF(Table13[[#This Row],[Hạn thanh toán]]="","",IF((U797-NOW())&lt;0,0,(U797-NOW())))</f>
        <v>0</v>
      </c>
      <c r="W797" s="32"/>
      <c r="X797" s="32" t="str">
        <f t="shared" ca="1" si="99"/>
        <v/>
      </c>
      <c r="Y797" s="2" t="str">
        <f t="shared" si="100"/>
        <v>Đã thanh toán</v>
      </c>
      <c r="Z797" s="42">
        <f t="shared" si="96"/>
        <v>46128</v>
      </c>
      <c r="AA797" s="42">
        <f t="shared" si="97"/>
        <v>46183</v>
      </c>
      <c r="AD797" s="2" t="str">
        <f>VLOOKUP($A797,MA_KH!$A:$Q,MA_KH!O$1,0)</f>
        <v>MEGA</v>
      </c>
      <c r="AE797" s="2" t="str">
        <f>VLOOKUP($A797,MA_KH!$A:$Q,MA_KH!P$1,0)</f>
        <v>CÔNG TY TNHH MM MEGA MARKET (VIỆT NAM)</v>
      </c>
      <c r="AG797" s="122" t="str">
        <f>Table13[[#This Row],[Số hóa đơn]]&amp;Table13[[#This Row],[Tổng giá trị]]</f>
        <v>000304345143651</v>
      </c>
    </row>
    <row r="798" spans="1:33" ht="25.5" customHeight="1">
      <c r="A798" s="58" t="s">
        <v>16304</v>
      </c>
      <c r="B798" s="58" t="s">
        <v>7254</v>
      </c>
      <c r="C798" s="59">
        <v>46134</v>
      </c>
      <c r="D798" s="58" t="s">
        <v>17998</v>
      </c>
      <c r="E798" s="55">
        <f>IFERROR(VLOOKUP(AG798,Sheet3!B:F,5,0),Table1[[#This Row],[Ngày hạch toán]])</f>
        <v>46128</v>
      </c>
      <c r="F798" s="58" t="s">
        <v>17999</v>
      </c>
      <c r="G798" s="58" t="s">
        <v>18000</v>
      </c>
      <c r="H798" s="69">
        <v>1690135</v>
      </c>
      <c r="I798" s="63">
        <v>0</v>
      </c>
      <c r="J798" s="69">
        <v>135211</v>
      </c>
      <c r="K798" s="70">
        <v>1825346</v>
      </c>
      <c r="L798" s="64" t="s">
        <v>17236</v>
      </c>
      <c r="M798" s="6">
        <f>IFERROR(VLOOKUP(Table13[[#This Row],[Số hóa đơn]],'Chi tiết tt Mega gửi'!K:L,2,0),"")</f>
        <v>46183</v>
      </c>
      <c r="N798" s="72"/>
      <c r="O798" s="32">
        <f>IF(Table13[[#This Row],[Phân loại]]="Tồn đầu kỳ",Table13[[#This Row],[Tổng giá trị]],0)</f>
        <v>0</v>
      </c>
      <c r="P798" s="7">
        <f>IF(Table13[[#This Row],[Số còn phải thu ĐK]]&lt;&gt;0,0,IF(Table13[[#This Row],[Phân loại]]="Bán hàng",Table13[[#This Row],[Tổng giá trị]],-Table13[[#This Row],[Tổng giá trị]]))</f>
        <v>1825346</v>
      </c>
      <c r="Q798" s="32">
        <f t="shared" si="98"/>
        <v>1825346</v>
      </c>
      <c r="R798" s="7">
        <f>Table13[[#This Row],[Số còn phải thu ĐK]]+Table13[[#This Row],[Giá Trị HD sau CK]]-Table13[[#This Row],[Số tiền đã thu]]</f>
        <v>0</v>
      </c>
      <c r="S798" s="6">
        <f>IF(Table13[[#This Row],[Ngày hóa đơn]]&lt;&gt;"",Table13[[#This Row],[Ngày hóa đơn]],IF(Table13[[#This Row],[Ngày hạch toán]]&lt;&gt;"",Table13[[#This Row],[Ngày hạch toán]],""))</f>
        <v>46128</v>
      </c>
      <c r="T798" s="7"/>
      <c r="U798" s="6">
        <f>IF(Table13[[#This Row],[Ngày tính CN]]="","",S798+T798)</f>
        <v>46128</v>
      </c>
      <c r="V798" s="32">
        <f ca="1">IF(Table13[[#This Row],[Hạn thanh toán]]="","",IF((U798-NOW())&lt;0,0,(U798-NOW())))</f>
        <v>0</v>
      </c>
      <c r="W798" s="32"/>
      <c r="X798" s="32" t="str">
        <f t="shared" ca="1" si="99"/>
        <v/>
      </c>
      <c r="Y798" s="2" t="str">
        <f t="shared" si="100"/>
        <v>Đã thanh toán</v>
      </c>
      <c r="Z798" s="42">
        <f t="shared" si="96"/>
        <v>46128</v>
      </c>
      <c r="AA798" s="42">
        <f t="shared" si="97"/>
        <v>46183</v>
      </c>
      <c r="AD798" s="2" t="str">
        <f>VLOOKUP($A798,MA_KH!$A:$Q,MA_KH!O$1,0)</f>
        <v>MEGA</v>
      </c>
      <c r="AE798" s="2" t="str">
        <f>VLOOKUP($A798,MA_KH!$A:$Q,MA_KH!P$1,0)</f>
        <v>CÔNG TY TNHH MM MEGA MARKET (VIỆT NAM)</v>
      </c>
      <c r="AG798" s="122" t="str">
        <f>Table13[[#This Row],[Số hóa đơn]]&amp;Table13[[#This Row],[Tổng giá trị]]</f>
        <v>000304351825346</v>
      </c>
    </row>
    <row r="799" spans="1:33" ht="25.5" customHeight="1">
      <c r="A799" s="54" t="s">
        <v>16309</v>
      </c>
      <c r="B799" s="54" t="s">
        <v>255</v>
      </c>
      <c r="C799" s="55">
        <v>46135</v>
      </c>
      <c r="D799" s="54" t="s">
        <v>18001</v>
      </c>
      <c r="E799" s="55">
        <f>IFERROR(VLOOKUP(AG799,Sheet3!B:F,5,0),Table1[[#This Row],[Ngày hạch toán]])</f>
        <v>46128</v>
      </c>
      <c r="F799" s="54" t="s">
        <v>18002</v>
      </c>
      <c r="G799" s="54" t="s">
        <v>18003</v>
      </c>
      <c r="H799" s="67">
        <v>1292380</v>
      </c>
      <c r="I799" s="63">
        <v>0</v>
      </c>
      <c r="J799" s="67">
        <v>103390</v>
      </c>
      <c r="K799" s="68">
        <v>1395770</v>
      </c>
      <c r="L799" s="64" t="s">
        <v>17236</v>
      </c>
      <c r="M799" s="6">
        <f>IFERROR(VLOOKUP(Table13[[#This Row],[Số hóa đơn]],'Chi tiết tt Mega gửi'!K:L,2,0),"")</f>
        <v>46183</v>
      </c>
      <c r="N799" s="72"/>
      <c r="O799" s="32">
        <f>IF(Table13[[#This Row],[Phân loại]]="Tồn đầu kỳ",Table13[[#This Row],[Tổng giá trị]],0)</f>
        <v>0</v>
      </c>
      <c r="P799" s="7">
        <f>IF(Table13[[#This Row],[Số còn phải thu ĐK]]&lt;&gt;0,0,IF(Table13[[#This Row],[Phân loại]]="Bán hàng",Table13[[#This Row],[Tổng giá trị]],-Table13[[#This Row],[Tổng giá trị]]))</f>
        <v>1395770</v>
      </c>
      <c r="Q799" s="32">
        <f t="shared" si="98"/>
        <v>1395770</v>
      </c>
      <c r="R799" s="7">
        <f>Table13[[#This Row],[Số còn phải thu ĐK]]+Table13[[#This Row],[Giá Trị HD sau CK]]-Table13[[#This Row],[Số tiền đã thu]]</f>
        <v>0</v>
      </c>
      <c r="S799" s="6">
        <f>IF(Table13[[#This Row],[Ngày hóa đơn]]&lt;&gt;"",Table13[[#This Row],[Ngày hóa đơn]],IF(Table13[[#This Row],[Ngày hạch toán]]&lt;&gt;"",Table13[[#This Row],[Ngày hạch toán]],""))</f>
        <v>46128</v>
      </c>
      <c r="T799" s="7"/>
      <c r="U799" s="6">
        <f>IF(Table13[[#This Row],[Ngày tính CN]]="","",S799+T799)</f>
        <v>46128</v>
      </c>
      <c r="V799" s="32">
        <f ca="1">IF(Table13[[#This Row],[Hạn thanh toán]]="","",IF((U799-NOW())&lt;0,0,(U799-NOW())))</f>
        <v>0</v>
      </c>
      <c r="W799" s="32"/>
      <c r="X799" s="32" t="str">
        <f t="shared" ca="1" si="99"/>
        <v/>
      </c>
      <c r="Y799" s="2" t="str">
        <f t="shared" si="100"/>
        <v>Đã thanh toán</v>
      </c>
      <c r="Z799" s="42">
        <f t="shared" si="96"/>
        <v>46128</v>
      </c>
      <c r="AA799" s="42">
        <f t="shared" si="97"/>
        <v>46183</v>
      </c>
      <c r="AD799" s="2" t="str">
        <f>VLOOKUP($A799,MA_KH!$A:$Q,MA_KH!O$1,0)</f>
        <v>MEGA</v>
      </c>
      <c r="AE799" s="2" t="str">
        <f>VLOOKUP($A799,MA_KH!$A:$Q,MA_KH!P$1,0)</f>
        <v>CÔNG TY TNHH MM MEGA MARKET (VIỆT NAM)</v>
      </c>
      <c r="AG799" s="122" t="str">
        <f>Table13[[#This Row],[Số hóa đơn]]&amp;Table13[[#This Row],[Tổng giá trị]]</f>
        <v>000302381395770</v>
      </c>
    </row>
    <row r="800" spans="1:33" ht="25.5" customHeight="1">
      <c r="A800" s="54" t="s">
        <v>16310</v>
      </c>
      <c r="B800" s="54" t="s">
        <v>196</v>
      </c>
      <c r="C800" s="55">
        <v>46135</v>
      </c>
      <c r="D800" s="54" t="s">
        <v>18004</v>
      </c>
      <c r="E800" s="55">
        <f>IFERROR(VLOOKUP(AG800,Sheet3!B:F,5,0),Table1[[#This Row],[Ngày hạch toán]])</f>
        <v>46129</v>
      </c>
      <c r="F800" s="54" t="s">
        <v>18005</v>
      </c>
      <c r="G800" s="54" t="s">
        <v>18006</v>
      </c>
      <c r="H800" s="67">
        <v>1026170</v>
      </c>
      <c r="I800" s="63">
        <v>0</v>
      </c>
      <c r="J800" s="67">
        <v>82094</v>
      </c>
      <c r="K800" s="68">
        <v>1108264</v>
      </c>
      <c r="L800" s="64" t="s">
        <v>17236</v>
      </c>
      <c r="M800" s="6">
        <f>IFERROR(VLOOKUP(Table13[[#This Row],[Số hóa đơn]],'Chi tiết tt Mega gửi'!K:L,2,0),"")</f>
        <v>46183</v>
      </c>
      <c r="N800" s="72"/>
      <c r="O800" s="32">
        <f>IF(Table13[[#This Row],[Phân loại]]="Tồn đầu kỳ",Table13[[#This Row],[Tổng giá trị]],0)</f>
        <v>0</v>
      </c>
      <c r="P800" s="7">
        <f>IF(Table13[[#This Row],[Số còn phải thu ĐK]]&lt;&gt;0,0,IF(Table13[[#This Row],[Phân loại]]="Bán hàng",Table13[[#This Row],[Tổng giá trị]],-Table13[[#This Row],[Tổng giá trị]]))</f>
        <v>1108264</v>
      </c>
      <c r="Q800" s="32">
        <f t="shared" si="98"/>
        <v>1108264</v>
      </c>
      <c r="R800" s="7">
        <f>Table13[[#This Row],[Số còn phải thu ĐK]]+Table13[[#This Row],[Giá Trị HD sau CK]]-Table13[[#This Row],[Số tiền đã thu]]</f>
        <v>0</v>
      </c>
      <c r="S800" s="6">
        <f>IF(Table13[[#This Row],[Ngày hóa đơn]]&lt;&gt;"",Table13[[#This Row],[Ngày hóa đơn]],IF(Table13[[#This Row],[Ngày hạch toán]]&lt;&gt;"",Table13[[#This Row],[Ngày hạch toán]],""))</f>
        <v>46129</v>
      </c>
      <c r="T800" s="7"/>
      <c r="U800" s="6">
        <f>IF(Table13[[#This Row],[Ngày tính CN]]="","",S800+T800)</f>
        <v>46129</v>
      </c>
      <c r="V800" s="32">
        <f ca="1">IF(Table13[[#This Row],[Hạn thanh toán]]="","",IF((U800-NOW())&lt;0,0,(U800-NOW())))</f>
        <v>0</v>
      </c>
      <c r="W800" s="32"/>
      <c r="X800" s="32" t="str">
        <f t="shared" ca="1" si="99"/>
        <v/>
      </c>
      <c r="Y800" s="2" t="str">
        <f t="shared" si="100"/>
        <v>Đã thanh toán</v>
      </c>
      <c r="Z800" s="42">
        <f t="shared" si="96"/>
        <v>46129</v>
      </c>
      <c r="AA800" s="42">
        <f t="shared" si="97"/>
        <v>46183</v>
      </c>
      <c r="AD800" s="2" t="str">
        <f>VLOOKUP($A800,MA_KH!$A:$Q,MA_KH!O$1,0)</f>
        <v>MEGA</v>
      </c>
      <c r="AE800" s="2" t="str">
        <f>VLOOKUP($A800,MA_KH!$A:$Q,MA_KH!P$1,0)</f>
        <v>CÔNG TY TNHH MM MEGA MARKET (VIỆT NAM)</v>
      </c>
      <c r="AG800" s="122" t="str">
        <f>Table13[[#This Row],[Số hóa đơn]]&amp;Table13[[#This Row],[Tổng giá trị]]</f>
        <v>000302391108264</v>
      </c>
    </row>
    <row r="801" spans="1:33" ht="25.5" customHeight="1">
      <c r="A801" s="54" t="s">
        <v>16310</v>
      </c>
      <c r="B801" s="54" t="s">
        <v>196</v>
      </c>
      <c r="C801" s="55">
        <v>46135</v>
      </c>
      <c r="D801" s="54" t="s">
        <v>18007</v>
      </c>
      <c r="E801" s="55">
        <f>IFERROR(VLOOKUP(AG801,Sheet3!B:F,5,0),Table1[[#This Row],[Ngày hạch toán]])</f>
        <v>46129</v>
      </c>
      <c r="F801" s="54" t="s">
        <v>18008</v>
      </c>
      <c r="G801" s="54" t="s">
        <v>18009</v>
      </c>
      <c r="H801" s="67">
        <v>2381320</v>
      </c>
      <c r="I801" s="63">
        <v>0</v>
      </c>
      <c r="J801" s="67">
        <v>190506</v>
      </c>
      <c r="K801" s="68">
        <v>2571826</v>
      </c>
      <c r="L801" s="64" t="s">
        <v>17236</v>
      </c>
      <c r="M801" s="6">
        <f>IFERROR(VLOOKUP(Table13[[#This Row],[Số hóa đơn]],'Chi tiết tt Mega gửi'!K:L,2,0),"")</f>
        <v>46183</v>
      </c>
      <c r="N801" s="72"/>
      <c r="O801" s="32">
        <f>IF(Table13[[#This Row],[Phân loại]]="Tồn đầu kỳ",Table13[[#This Row],[Tổng giá trị]],0)</f>
        <v>0</v>
      </c>
      <c r="P801" s="7">
        <f>IF(Table13[[#This Row],[Số còn phải thu ĐK]]&lt;&gt;0,0,IF(Table13[[#This Row],[Phân loại]]="Bán hàng",Table13[[#This Row],[Tổng giá trị]],-Table13[[#This Row],[Tổng giá trị]]))</f>
        <v>2571826</v>
      </c>
      <c r="Q801" s="32">
        <f t="shared" si="98"/>
        <v>2571826</v>
      </c>
      <c r="R801" s="7">
        <f>Table13[[#This Row],[Số còn phải thu ĐK]]+Table13[[#This Row],[Giá Trị HD sau CK]]-Table13[[#This Row],[Số tiền đã thu]]</f>
        <v>0</v>
      </c>
      <c r="S801" s="6">
        <f>IF(Table13[[#This Row],[Ngày hóa đơn]]&lt;&gt;"",Table13[[#This Row],[Ngày hóa đơn]],IF(Table13[[#This Row],[Ngày hạch toán]]&lt;&gt;"",Table13[[#This Row],[Ngày hạch toán]],""))</f>
        <v>46129</v>
      </c>
      <c r="T801" s="7"/>
      <c r="U801" s="6">
        <f>IF(Table13[[#This Row],[Ngày tính CN]]="","",S801+T801)</f>
        <v>46129</v>
      </c>
      <c r="V801" s="32">
        <f ca="1">IF(Table13[[#This Row],[Hạn thanh toán]]="","",IF((U801-NOW())&lt;0,0,(U801-NOW())))</f>
        <v>0</v>
      </c>
      <c r="W801" s="32"/>
      <c r="X801" s="32" t="str">
        <f t="shared" ca="1" si="99"/>
        <v/>
      </c>
      <c r="Y801" s="2" t="str">
        <f t="shared" si="100"/>
        <v>Đã thanh toán</v>
      </c>
      <c r="Z801" s="42">
        <f t="shared" si="96"/>
        <v>46129</v>
      </c>
      <c r="AA801" s="42">
        <f t="shared" si="97"/>
        <v>46183</v>
      </c>
      <c r="AD801" s="2" t="str">
        <f>VLOOKUP($A801,MA_KH!$A:$Q,MA_KH!O$1,0)</f>
        <v>MEGA</v>
      </c>
      <c r="AE801" s="2" t="str">
        <f>VLOOKUP($A801,MA_KH!$A:$Q,MA_KH!P$1,0)</f>
        <v>CÔNG TY TNHH MM MEGA MARKET (VIỆT NAM)</v>
      </c>
      <c r="AG801" s="122" t="str">
        <f>Table13[[#This Row],[Số hóa đơn]]&amp;Table13[[#This Row],[Tổng giá trị]]</f>
        <v>000302402571826</v>
      </c>
    </row>
    <row r="802" spans="1:33" ht="25.5" customHeight="1">
      <c r="A802" s="54" t="s">
        <v>16308</v>
      </c>
      <c r="B802" s="54" t="s">
        <v>194</v>
      </c>
      <c r="C802" s="55">
        <v>46135</v>
      </c>
      <c r="D802" s="54" t="s">
        <v>18010</v>
      </c>
      <c r="E802" s="55">
        <f>IFERROR(VLOOKUP(AG802,Sheet3!B:F,5,0),Table1[[#This Row],[Ngày hạch toán]])</f>
        <v>46129</v>
      </c>
      <c r="F802" s="54" t="s">
        <v>18011</v>
      </c>
      <c r="G802" s="54" t="s">
        <v>18012</v>
      </c>
      <c r="H802" s="67">
        <v>11906600</v>
      </c>
      <c r="I802" s="63">
        <v>0</v>
      </c>
      <c r="J802" s="67">
        <v>952528</v>
      </c>
      <c r="K802" s="68">
        <v>12859128</v>
      </c>
      <c r="L802" s="64" t="s">
        <v>17236</v>
      </c>
      <c r="M802" s="6">
        <f>IFERROR(VLOOKUP(Table13[[#This Row],[Số hóa đơn]],'Chi tiết tt Mega gửi'!K:L,2,0),"")</f>
        <v>46183</v>
      </c>
      <c r="N802" s="72"/>
      <c r="O802" s="32">
        <f>IF(Table13[[#This Row],[Phân loại]]="Tồn đầu kỳ",Table13[[#This Row],[Tổng giá trị]],0)</f>
        <v>0</v>
      </c>
      <c r="P802" s="7">
        <f>IF(Table13[[#This Row],[Số còn phải thu ĐK]]&lt;&gt;0,0,IF(Table13[[#This Row],[Phân loại]]="Bán hàng",Table13[[#This Row],[Tổng giá trị]],-Table13[[#This Row],[Tổng giá trị]]))</f>
        <v>12859128</v>
      </c>
      <c r="Q802" s="32">
        <f t="shared" si="98"/>
        <v>12859128</v>
      </c>
      <c r="R802" s="7">
        <f>Table13[[#This Row],[Số còn phải thu ĐK]]+Table13[[#This Row],[Giá Trị HD sau CK]]-Table13[[#This Row],[Số tiền đã thu]]</f>
        <v>0</v>
      </c>
      <c r="S802" s="6">
        <f>IF(Table13[[#This Row],[Ngày hóa đơn]]&lt;&gt;"",Table13[[#This Row],[Ngày hóa đơn]],IF(Table13[[#This Row],[Ngày hạch toán]]&lt;&gt;"",Table13[[#This Row],[Ngày hạch toán]],""))</f>
        <v>46129</v>
      </c>
      <c r="T802" s="7"/>
      <c r="U802" s="6">
        <f>IF(Table13[[#This Row],[Ngày tính CN]]="","",S802+T802)</f>
        <v>46129</v>
      </c>
      <c r="V802" s="32">
        <f ca="1">IF(Table13[[#This Row],[Hạn thanh toán]]="","",IF((U802-NOW())&lt;0,0,(U802-NOW())))</f>
        <v>0</v>
      </c>
      <c r="W802" s="32"/>
      <c r="X802" s="32" t="str">
        <f t="shared" ca="1" si="99"/>
        <v/>
      </c>
      <c r="Y802" s="2" t="str">
        <f t="shared" si="100"/>
        <v>Đã thanh toán</v>
      </c>
      <c r="Z802" s="42">
        <f t="shared" si="96"/>
        <v>46129</v>
      </c>
      <c r="AA802" s="42">
        <f t="shared" si="97"/>
        <v>46183</v>
      </c>
      <c r="AD802" s="2" t="str">
        <f>VLOOKUP($A802,MA_KH!$A:$Q,MA_KH!O$1,0)</f>
        <v>MEGA</v>
      </c>
      <c r="AE802" s="2" t="str">
        <f>VLOOKUP($A802,MA_KH!$A:$Q,MA_KH!P$1,0)</f>
        <v>CÔNG TY TNHH MM MEGA MARKET (VIỆT NAM)</v>
      </c>
      <c r="AG802" s="122" t="str">
        <f>Table13[[#This Row],[Số hóa đơn]]&amp;Table13[[#This Row],[Tổng giá trị]]</f>
        <v>0003024112859128</v>
      </c>
    </row>
    <row r="803" spans="1:33" ht="25.5" customHeight="1">
      <c r="A803" s="54" t="s">
        <v>16290</v>
      </c>
      <c r="B803" s="54" t="s">
        <v>192</v>
      </c>
      <c r="C803" s="55">
        <v>46135</v>
      </c>
      <c r="D803" s="54" t="s">
        <v>18013</v>
      </c>
      <c r="E803" s="55">
        <f>IFERROR(VLOOKUP(AG803,Sheet3!B:F,5,0),Table1[[#This Row],[Ngày hạch toán]])</f>
        <v>46129</v>
      </c>
      <c r="F803" s="54" t="s">
        <v>18014</v>
      </c>
      <c r="G803" s="54" t="s">
        <v>18015</v>
      </c>
      <c r="H803" s="67">
        <v>2142230</v>
      </c>
      <c r="I803" s="63">
        <v>0</v>
      </c>
      <c r="J803" s="67">
        <v>171378</v>
      </c>
      <c r="K803" s="68">
        <v>2313608</v>
      </c>
      <c r="L803" s="64" t="s">
        <v>17236</v>
      </c>
      <c r="M803" s="6">
        <f>IFERROR(VLOOKUP(Table13[[#This Row],[Số hóa đơn]],'Chi tiết tt Mega gửi'!K:L,2,0),"")</f>
        <v>46183</v>
      </c>
      <c r="N803" s="72"/>
      <c r="O803" s="32">
        <f>IF(Table13[[#This Row],[Phân loại]]="Tồn đầu kỳ",Table13[[#This Row],[Tổng giá trị]],0)</f>
        <v>0</v>
      </c>
      <c r="P803" s="7">
        <f>IF(Table13[[#This Row],[Số còn phải thu ĐK]]&lt;&gt;0,0,IF(Table13[[#This Row],[Phân loại]]="Bán hàng",Table13[[#This Row],[Tổng giá trị]],-Table13[[#This Row],[Tổng giá trị]]))</f>
        <v>2313608</v>
      </c>
      <c r="Q803" s="32">
        <f t="shared" si="98"/>
        <v>2313608</v>
      </c>
      <c r="R803" s="7">
        <f>Table13[[#This Row],[Số còn phải thu ĐK]]+Table13[[#This Row],[Giá Trị HD sau CK]]-Table13[[#This Row],[Số tiền đã thu]]</f>
        <v>0</v>
      </c>
      <c r="S803" s="6">
        <f>IF(Table13[[#This Row],[Ngày hóa đơn]]&lt;&gt;"",Table13[[#This Row],[Ngày hóa đơn]],IF(Table13[[#This Row],[Ngày hạch toán]]&lt;&gt;"",Table13[[#This Row],[Ngày hạch toán]],""))</f>
        <v>46129</v>
      </c>
      <c r="T803" s="7"/>
      <c r="U803" s="6">
        <f>IF(Table13[[#This Row],[Ngày tính CN]]="","",S803+T803)</f>
        <v>46129</v>
      </c>
      <c r="V803" s="32">
        <f ca="1">IF(Table13[[#This Row],[Hạn thanh toán]]="","",IF((U803-NOW())&lt;0,0,(U803-NOW())))</f>
        <v>0</v>
      </c>
      <c r="W803" s="32"/>
      <c r="X803" s="32" t="str">
        <f t="shared" ca="1" si="99"/>
        <v/>
      </c>
      <c r="Y803" s="2" t="str">
        <f t="shared" si="100"/>
        <v>Đã thanh toán</v>
      </c>
      <c r="Z803" s="42">
        <f t="shared" si="96"/>
        <v>46129</v>
      </c>
      <c r="AA803" s="42">
        <f t="shared" si="97"/>
        <v>46183</v>
      </c>
      <c r="AD803" s="2" t="str">
        <f>VLOOKUP($A803,MA_KH!$A:$Q,MA_KH!O$1,0)</f>
        <v>MEGA</v>
      </c>
      <c r="AE803" s="2" t="str">
        <f>VLOOKUP($A803,MA_KH!$A:$Q,MA_KH!P$1,0)</f>
        <v>CÔNG TY TNHH MM MEGA MARKET (VIỆT NAM)</v>
      </c>
      <c r="AG803" s="122" t="str">
        <f>Table13[[#This Row],[Số hóa đơn]]&amp;Table13[[#This Row],[Tổng giá trị]]</f>
        <v>000302422313608</v>
      </c>
    </row>
    <row r="804" spans="1:33" ht="25.5" customHeight="1">
      <c r="A804" s="54" t="s">
        <v>16288</v>
      </c>
      <c r="B804" s="54" t="s">
        <v>294</v>
      </c>
      <c r="C804" s="55">
        <v>46135</v>
      </c>
      <c r="D804" s="54" t="s">
        <v>18016</v>
      </c>
      <c r="E804" s="55">
        <f>IFERROR(VLOOKUP(AG804,Sheet3!B:F,5,0),Table1[[#This Row],[Ngày hạch toán]])</f>
        <v>46129</v>
      </c>
      <c r="F804" s="54" t="s">
        <v>18017</v>
      </c>
      <c r="G804" s="54" t="s">
        <v>18018</v>
      </c>
      <c r="H804" s="67">
        <v>6310225</v>
      </c>
      <c r="I804" s="63">
        <v>0</v>
      </c>
      <c r="J804" s="67">
        <v>504818</v>
      </c>
      <c r="K804" s="68">
        <v>6815043</v>
      </c>
      <c r="L804" s="64" t="s">
        <v>17236</v>
      </c>
      <c r="M804" s="6">
        <f>IFERROR(VLOOKUP(Table13[[#This Row],[Số hóa đơn]],'Chi tiết tt Mega gửi'!K:L,2,0),"")</f>
        <v>46183</v>
      </c>
      <c r="N804" s="72"/>
      <c r="O804" s="32">
        <f>IF(Table13[[#This Row],[Phân loại]]="Tồn đầu kỳ",Table13[[#This Row],[Tổng giá trị]],0)</f>
        <v>0</v>
      </c>
      <c r="P804" s="7">
        <f>IF(Table13[[#This Row],[Số còn phải thu ĐK]]&lt;&gt;0,0,IF(Table13[[#This Row],[Phân loại]]="Bán hàng",Table13[[#This Row],[Tổng giá trị]],-Table13[[#This Row],[Tổng giá trị]]))</f>
        <v>6815043</v>
      </c>
      <c r="Q804" s="32">
        <f t="shared" si="98"/>
        <v>6815043</v>
      </c>
      <c r="R804" s="7">
        <f>Table13[[#This Row],[Số còn phải thu ĐK]]+Table13[[#This Row],[Giá Trị HD sau CK]]-Table13[[#This Row],[Số tiền đã thu]]</f>
        <v>0</v>
      </c>
      <c r="S804" s="6">
        <f>IF(Table13[[#This Row],[Ngày hóa đơn]]&lt;&gt;"",Table13[[#This Row],[Ngày hóa đơn]],IF(Table13[[#This Row],[Ngày hạch toán]]&lt;&gt;"",Table13[[#This Row],[Ngày hạch toán]],""))</f>
        <v>46129</v>
      </c>
      <c r="T804" s="7"/>
      <c r="U804" s="6">
        <f>IF(Table13[[#This Row],[Ngày tính CN]]="","",S804+T804)</f>
        <v>46129</v>
      </c>
      <c r="V804" s="32">
        <f ca="1">IF(Table13[[#This Row],[Hạn thanh toán]]="","",IF((U804-NOW())&lt;0,0,(U804-NOW())))</f>
        <v>0</v>
      </c>
      <c r="W804" s="32"/>
      <c r="X804" s="32" t="str">
        <f t="shared" ca="1" si="99"/>
        <v/>
      </c>
      <c r="Y804" s="2" t="str">
        <f t="shared" si="100"/>
        <v>Đã thanh toán</v>
      </c>
      <c r="Z804" s="42">
        <f t="shared" si="96"/>
        <v>46129</v>
      </c>
      <c r="AA804" s="42">
        <f t="shared" si="97"/>
        <v>46183</v>
      </c>
      <c r="AD804" s="2" t="str">
        <f>VLOOKUP($A804,MA_KH!$A:$Q,MA_KH!O$1,0)</f>
        <v>MEGA</v>
      </c>
      <c r="AE804" s="2" t="str">
        <f>VLOOKUP($A804,MA_KH!$A:$Q,MA_KH!P$1,0)</f>
        <v>CÔNG TY TNHH MM MEGA MARKET (VIỆT NAM)</v>
      </c>
      <c r="AG804" s="122" t="str">
        <f>Table13[[#This Row],[Số hóa đơn]]&amp;Table13[[#This Row],[Tổng giá trị]]</f>
        <v>000302436815043</v>
      </c>
    </row>
    <row r="805" spans="1:33" ht="25.5" customHeight="1">
      <c r="A805" s="54" t="s">
        <v>7306</v>
      </c>
      <c r="B805" s="54" t="s">
        <v>7307</v>
      </c>
      <c r="C805" s="55">
        <v>46135</v>
      </c>
      <c r="D805" s="54" t="s">
        <v>18019</v>
      </c>
      <c r="E805" s="55">
        <f>IFERROR(VLOOKUP(AG805,Sheet3!B:F,5,0),Table1[[#This Row],[Ngày hạch toán]])</f>
        <v>46129</v>
      </c>
      <c r="F805" s="54" t="s">
        <v>18020</v>
      </c>
      <c r="G805" s="54" t="s">
        <v>18021</v>
      </c>
      <c r="H805" s="67">
        <v>2714755</v>
      </c>
      <c r="I805" s="63">
        <v>0</v>
      </c>
      <c r="J805" s="67">
        <v>217180</v>
      </c>
      <c r="K805" s="68">
        <v>2931935</v>
      </c>
      <c r="L805" s="64" t="s">
        <v>17236</v>
      </c>
      <c r="M805" s="6">
        <f>IFERROR(VLOOKUP(Table13[[#This Row],[Số hóa đơn]],'Chi tiết tt Mega gửi'!K:L,2,0),"")</f>
        <v>46183</v>
      </c>
      <c r="N805" s="72"/>
      <c r="O805" s="32">
        <f>IF(Table13[[#This Row],[Phân loại]]="Tồn đầu kỳ",Table13[[#This Row],[Tổng giá trị]],0)</f>
        <v>0</v>
      </c>
      <c r="P805" s="7">
        <f>IF(Table13[[#This Row],[Số còn phải thu ĐK]]&lt;&gt;0,0,IF(Table13[[#This Row],[Phân loại]]="Bán hàng",Table13[[#This Row],[Tổng giá trị]],-Table13[[#This Row],[Tổng giá trị]]))</f>
        <v>2931935</v>
      </c>
      <c r="Q805" s="32">
        <f t="shared" si="98"/>
        <v>2931935</v>
      </c>
      <c r="R805" s="7">
        <f>Table13[[#This Row],[Số còn phải thu ĐK]]+Table13[[#This Row],[Giá Trị HD sau CK]]-Table13[[#This Row],[Số tiền đã thu]]</f>
        <v>0</v>
      </c>
      <c r="S805" s="6">
        <f>IF(Table13[[#This Row],[Ngày hóa đơn]]&lt;&gt;"",Table13[[#This Row],[Ngày hóa đơn]],IF(Table13[[#This Row],[Ngày hạch toán]]&lt;&gt;"",Table13[[#This Row],[Ngày hạch toán]],""))</f>
        <v>46129</v>
      </c>
      <c r="T805" s="7"/>
      <c r="U805" s="6">
        <f>IF(Table13[[#This Row],[Ngày tính CN]]="","",S805+T805)</f>
        <v>46129</v>
      </c>
      <c r="V805" s="32">
        <f ca="1">IF(Table13[[#This Row],[Hạn thanh toán]]="","",IF((U805-NOW())&lt;0,0,(U805-NOW())))</f>
        <v>0</v>
      </c>
      <c r="W805" s="32"/>
      <c r="X805" s="32" t="str">
        <f t="shared" ca="1" si="99"/>
        <v/>
      </c>
      <c r="Y805" s="2" t="str">
        <f t="shared" si="100"/>
        <v>Đã thanh toán</v>
      </c>
      <c r="Z805" s="42">
        <f t="shared" si="96"/>
        <v>46129</v>
      </c>
      <c r="AA805" s="42">
        <f t="shared" si="97"/>
        <v>46183</v>
      </c>
      <c r="AD805" s="2" t="str">
        <f>VLOOKUP($A805,MA_KH!$A:$Q,MA_KH!O$1,0)</f>
        <v>MEGA</v>
      </c>
      <c r="AE805" s="2" t="str">
        <f>VLOOKUP($A805,MA_KH!$A:$Q,MA_KH!P$1,0)</f>
        <v>CÔNG TY TNHH MM MEGA MARKET (VIỆT NAM)</v>
      </c>
      <c r="AG805" s="122" t="str">
        <f>Table13[[#This Row],[Số hóa đơn]]&amp;Table13[[#This Row],[Tổng giá trị]]</f>
        <v>000302442931935</v>
      </c>
    </row>
    <row r="806" spans="1:33" ht="25.5" customHeight="1">
      <c r="A806" s="54" t="s">
        <v>7306</v>
      </c>
      <c r="B806" s="54" t="s">
        <v>7307</v>
      </c>
      <c r="C806" s="55">
        <v>46135</v>
      </c>
      <c r="D806" s="54" t="s">
        <v>18022</v>
      </c>
      <c r="E806" s="55">
        <f>IFERROR(VLOOKUP(AG806,Sheet3!B:F,5,0),Table1[[#This Row],[Ngày hạch toán]])</f>
        <v>46129</v>
      </c>
      <c r="F806" s="54" t="s">
        <v>18023</v>
      </c>
      <c r="G806" s="54" t="s">
        <v>18024</v>
      </c>
      <c r="H806" s="67">
        <v>2381320</v>
      </c>
      <c r="I806" s="63">
        <v>0</v>
      </c>
      <c r="J806" s="67">
        <v>190506</v>
      </c>
      <c r="K806" s="68">
        <v>2571826</v>
      </c>
      <c r="L806" s="64" t="s">
        <v>17236</v>
      </c>
      <c r="M806" s="6">
        <f>IFERROR(VLOOKUP(Table13[[#This Row],[Số hóa đơn]],'Chi tiết tt Mega gửi'!K:L,2,0),"")</f>
        <v>46183</v>
      </c>
      <c r="N806" s="72"/>
      <c r="O806" s="32">
        <f>IF(Table13[[#This Row],[Phân loại]]="Tồn đầu kỳ",Table13[[#This Row],[Tổng giá trị]],0)</f>
        <v>0</v>
      </c>
      <c r="P806" s="7">
        <f>IF(Table13[[#This Row],[Số còn phải thu ĐK]]&lt;&gt;0,0,IF(Table13[[#This Row],[Phân loại]]="Bán hàng",Table13[[#This Row],[Tổng giá trị]],-Table13[[#This Row],[Tổng giá trị]]))</f>
        <v>2571826</v>
      </c>
      <c r="Q806" s="32">
        <f t="shared" si="98"/>
        <v>2571826</v>
      </c>
      <c r="R806" s="7">
        <f>Table13[[#This Row],[Số còn phải thu ĐK]]+Table13[[#This Row],[Giá Trị HD sau CK]]-Table13[[#This Row],[Số tiền đã thu]]</f>
        <v>0</v>
      </c>
      <c r="S806" s="6">
        <f>IF(Table13[[#This Row],[Ngày hóa đơn]]&lt;&gt;"",Table13[[#This Row],[Ngày hóa đơn]],IF(Table13[[#This Row],[Ngày hạch toán]]&lt;&gt;"",Table13[[#This Row],[Ngày hạch toán]],""))</f>
        <v>46129</v>
      </c>
      <c r="T806" s="7"/>
      <c r="U806" s="6">
        <f>IF(Table13[[#This Row],[Ngày tính CN]]="","",S806+T806)</f>
        <v>46129</v>
      </c>
      <c r="V806" s="32">
        <f ca="1">IF(Table13[[#This Row],[Hạn thanh toán]]="","",IF((U806-NOW())&lt;0,0,(U806-NOW())))</f>
        <v>0</v>
      </c>
      <c r="W806" s="32"/>
      <c r="X806" s="32" t="str">
        <f t="shared" ca="1" si="99"/>
        <v/>
      </c>
      <c r="Y806" s="2" t="str">
        <f t="shared" si="100"/>
        <v>Đã thanh toán</v>
      </c>
      <c r="Z806" s="42">
        <f t="shared" si="96"/>
        <v>46129</v>
      </c>
      <c r="AA806" s="42">
        <f t="shared" si="97"/>
        <v>46183</v>
      </c>
      <c r="AD806" s="2" t="str">
        <f>VLOOKUP($A806,MA_KH!$A:$Q,MA_KH!O$1,0)</f>
        <v>MEGA</v>
      </c>
      <c r="AE806" s="2" t="str">
        <f>VLOOKUP($A806,MA_KH!$A:$Q,MA_KH!P$1,0)</f>
        <v>CÔNG TY TNHH MM MEGA MARKET (VIỆT NAM)</v>
      </c>
      <c r="AG806" s="122" t="str">
        <f>Table13[[#This Row],[Số hóa đơn]]&amp;Table13[[#This Row],[Tổng giá trị]]</f>
        <v>000302452571826</v>
      </c>
    </row>
    <row r="807" spans="1:33" ht="25.5" customHeight="1">
      <c r="A807" s="54" t="s">
        <v>16295</v>
      </c>
      <c r="B807" s="54" t="s">
        <v>198</v>
      </c>
      <c r="C807" s="55">
        <v>46135</v>
      </c>
      <c r="D807" s="54" t="s">
        <v>18025</v>
      </c>
      <c r="E807" s="55">
        <f>IFERROR(VLOOKUP(AG807,Sheet3!B:F,5,0),Table1[[#This Row],[Ngày hạch toán]])</f>
        <v>46129</v>
      </c>
      <c r="F807" s="54" t="s">
        <v>18026</v>
      </c>
      <c r="G807" s="54" t="s">
        <v>18027</v>
      </c>
      <c r="H807" s="67">
        <v>2381320</v>
      </c>
      <c r="I807" s="63">
        <v>0</v>
      </c>
      <c r="J807" s="67">
        <v>190506</v>
      </c>
      <c r="K807" s="68">
        <v>2571826</v>
      </c>
      <c r="L807" s="64" t="s">
        <v>17236</v>
      </c>
      <c r="M807" s="6">
        <f>IFERROR(VLOOKUP(Table13[[#This Row],[Số hóa đơn]],'Chi tiết tt Mega gửi'!K:L,2,0),"")</f>
        <v>46183</v>
      </c>
      <c r="N807" s="72"/>
      <c r="O807" s="32">
        <f>IF(Table13[[#This Row],[Phân loại]]="Tồn đầu kỳ",Table13[[#This Row],[Tổng giá trị]],0)</f>
        <v>0</v>
      </c>
      <c r="P807" s="7">
        <f>IF(Table13[[#This Row],[Số còn phải thu ĐK]]&lt;&gt;0,0,IF(Table13[[#This Row],[Phân loại]]="Bán hàng",Table13[[#This Row],[Tổng giá trị]],-Table13[[#This Row],[Tổng giá trị]]))</f>
        <v>2571826</v>
      </c>
      <c r="Q807" s="32">
        <f t="shared" si="98"/>
        <v>2571826</v>
      </c>
      <c r="R807" s="7">
        <f>Table13[[#This Row],[Số còn phải thu ĐK]]+Table13[[#This Row],[Giá Trị HD sau CK]]-Table13[[#This Row],[Số tiền đã thu]]</f>
        <v>0</v>
      </c>
      <c r="S807" s="6">
        <f>IF(Table13[[#This Row],[Ngày hóa đơn]]&lt;&gt;"",Table13[[#This Row],[Ngày hóa đơn]],IF(Table13[[#This Row],[Ngày hạch toán]]&lt;&gt;"",Table13[[#This Row],[Ngày hạch toán]],""))</f>
        <v>46129</v>
      </c>
      <c r="T807" s="7"/>
      <c r="U807" s="6">
        <f>IF(Table13[[#This Row],[Ngày tính CN]]="","",S807+T807)</f>
        <v>46129</v>
      </c>
      <c r="V807" s="32">
        <f ca="1">IF(Table13[[#This Row],[Hạn thanh toán]]="","",IF((U807-NOW())&lt;0,0,(U807-NOW())))</f>
        <v>0</v>
      </c>
      <c r="W807" s="32"/>
      <c r="X807" s="32" t="str">
        <f t="shared" ca="1" si="99"/>
        <v/>
      </c>
      <c r="Y807" s="2" t="str">
        <f t="shared" si="100"/>
        <v>Đã thanh toán</v>
      </c>
      <c r="Z807" s="42">
        <f t="shared" si="96"/>
        <v>46129</v>
      </c>
      <c r="AA807" s="42">
        <f t="shared" si="97"/>
        <v>46183</v>
      </c>
      <c r="AD807" s="2" t="str">
        <f>VLOOKUP($A807,MA_KH!$A:$Q,MA_KH!O$1,0)</f>
        <v>MEGA</v>
      </c>
      <c r="AE807" s="2" t="str">
        <f>VLOOKUP($A807,MA_KH!$A:$Q,MA_KH!P$1,0)</f>
        <v>CÔNG TY TNHH MM MEGA MARKET (VIỆT NAM)</v>
      </c>
      <c r="AG807" s="122" t="str">
        <f>Table13[[#This Row],[Số hóa đơn]]&amp;Table13[[#This Row],[Tổng giá trị]]</f>
        <v>000302462571826</v>
      </c>
    </row>
    <row r="808" spans="1:33" ht="25.5" customHeight="1">
      <c r="A808" s="54" t="s">
        <v>16289</v>
      </c>
      <c r="B808" s="54" t="s">
        <v>296</v>
      </c>
      <c r="C808" s="55">
        <v>46135</v>
      </c>
      <c r="D808" s="54" t="s">
        <v>18028</v>
      </c>
      <c r="E808" s="55">
        <f>IFERROR(VLOOKUP(AG808,Sheet3!B:F,5,0),Table1[[#This Row],[Ngày hạch toán]])</f>
        <v>46129</v>
      </c>
      <c r="F808" s="54" t="s">
        <v>18029</v>
      </c>
      <c r="G808" s="54" t="s">
        <v>18030</v>
      </c>
      <c r="H808" s="67">
        <v>4525420</v>
      </c>
      <c r="I808" s="63">
        <v>0</v>
      </c>
      <c r="J808" s="67">
        <v>362034</v>
      </c>
      <c r="K808" s="68">
        <v>4887454</v>
      </c>
      <c r="L808" s="64" t="s">
        <v>17236</v>
      </c>
      <c r="M808" s="6">
        <f>IFERROR(VLOOKUP(Table13[[#This Row],[Số hóa đơn]],'Chi tiết tt Mega gửi'!K:L,2,0),"")</f>
        <v>46183</v>
      </c>
      <c r="N808" s="72"/>
      <c r="O808" s="32">
        <f>IF(Table13[[#This Row],[Phân loại]]="Tồn đầu kỳ",Table13[[#This Row],[Tổng giá trị]],0)</f>
        <v>0</v>
      </c>
      <c r="P808" s="7">
        <f>IF(Table13[[#This Row],[Số còn phải thu ĐK]]&lt;&gt;0,0,IF(Table13[[#This Row],[Phân loại]]="Bán hàng",Table13[[#This Row],[Tổng giá trị]],-Table13[[#This Row],[Tổng giá trị]]))</f>
        <v>4887454</v>
      </c>
      <c r="Q808" s="32">
        <f t="shared" si="98"/>
        <v>4887454</v>
      </c>
      <c r="R808" s="7">
        <f>Table13[[#This Row],[Số còn phải thu ĐK]]+Table13[[#This Row],[Giá Trị HD sau CK]]-Table13[[#This Row],[Số tiền đã thu]]</f>
        <v>0</v>
      </c>
      <c r="S808" s="6">
        <f>IF(Table13[[#This Row],[Ngày hóa đơn]]&lt;&gt;"",Table13[[#This Row],[Ngày hóa đơn]],IF(Table13[[#This Row],[Ngày hạch toán]]&lt;&gt;"",Table13[[#This Row],[Ngày hạch toán]],""))</f>
        <v>46129</v>
      </c>
      <c r="T808" s="7"/>
      <c r="U808" s="6">
        <f>IF(Table13[[#This Row],[Ngày tính CN]]="","",S808+T808)</f>
        <v>46129</v>
      </c>
      <c r="V808" s="32">
        <f ca="1">IF(Table13[[#This Row],[Hạn thanh toán]]="","",IF((U808-NOW())&lt;0,0,(U808-NOW())))</f>
        <v>0</v>
      </c>
      <c r="W808" s="32"/>
      <c r="X808" s="32" t="str">
        <f t="shared" ca="1" si="99"/>
        <v/>
      </c>
      <c r="Y808" s="2" t="str">
        <f t="shared" si="100"/>
        <v>Đã thanh toán</v>
      </c>
      <c r="Z808" s="42">
        <f t="shared" si="96"/>
        <v>46129</v>
      </c>
      <c r="AA808" s="42">
        <f t="shared" si="97"/>
        <v>46183</v>
      </c>
      <c r="AD808" s="2" t="str">
        <f>VLOOKUP($A808,MA_KH!$A:$Q,MA_KH!O$1,0)</f>
        <v>MEGA</v>
      </c>
      <c r="AE808" s="2" t="str">
        <f>VLOOKUP($A808,MA_KH!$A:$Q,MA_KH!P$1,0)</f>
        <v>CÔNG TY TNHH MM MEGA MARKET (VIỆT NAM)</v>
      </c>
      <c r="AG808" s="122" t="str">
        <f>Table13[[#This Row],[Số hóa đơn]]&amp;Table13[[#This Row],[Tổng giá trị]]</f>
        <v>000302474887454</v>
      </c>
    </row>
    <row r="809" spans="1:33" ht="25.5" customHeight="1">
      <c r="A809" s="58" t="s">
        <v>16289</v>
      </c>
      <c r="B809" s="58" t="s">
        <v>296</v>
      </c>
      <c r="C809" s="59">
        <v>46135</v>
      </c>
      <c r="D809" s="58" t="s">
        <v>18031</v>
      </c>
      <c r="E809" s="55">
        <f>IFERROR(VLOOKUP(AG809,Sheet3!B:F,5,0),Table1[[#This Row],[Ngày hạch toán]])</f>
        <v>46129</v>
      </c>
      <c r="F809" s="58" t="s">
        <v>18032</v>
      </c>
      <c r="G809" s="58" t="s">
        <v>18033</v>
      </c>
      <c r="H809" s="69">
        <v>1292380</v>
      </c>
      <c r="I809" s="63">
        <v>0</v>
      </c>
      <c r="J809" s="69">
        <v>103390</v>
      </c>
      <c r="K809" s="70">
        <v>1395770</v>
      </c>
      <c r="L809" s="64" t="s">
        <v>17236</v>
      </c>
      <c r="M809" s="6">
        <f>IFERROR(VLOOKUP(Table13[[#This Row],[Số hóa đơn]],'Chi tiết tt Mega gửi'!K:L,2,0),"")</f>
        <v>46183</v>
      </c>
      <c r="N809" s="72"/>
      <c r="O809" s="32">
        <f>IF(Table13[[#This Row],[Phân loại]]="Tồn đầu kỳ",Table13[[#This Row],[Tổng giá trị]],0)</f>
        <v>0</v>
      </c>
      <c r="P809" s="7">
        <f>IF(Table13[[#This Row],[Số còn phải thu ĐK]]&lt;&gt;0,0,IF(Table13[[#This Row],[Phân loại]]="Bán hàng",Table13[[#This Row],[Tổng giá trị]],-Table13[[#This Row],[Tổng giá trị]]))</f>
        <v>1395770</v>
      </c>
      <c r="Q809" s="32">
        <f t="shared" si="98"/>
        <v>1395770</v>
      </c>
      <c r="R809" s="7">
        <f>Table13[[#This Row],[Số còn phải thu ĐK]]+Table13[[#This Row],[Giá Trị HD sau CK]]-Table13[[#This Row],[Số tiền đã thu]]</f>
        <v>0</v>
      </c>
      <c r="S809" s="6">
        <f>IF(Table13[[#This Row],[Ngày hóa đơn]]&lt;&gt;"",Table13[[#This Row],[Ngày hóa đơn]],IF(Table13[[#This Row],[Ngày hạch toán]]&lt;&gt;"",Table13[[#This Row],[Ngày hạch toán]],""))</f>
        <v>46129</v>
      </c>
      <c r="T809" s="7"/>
      <c r="U809" s="6">
        <f>IF(Table13[[#This Row],[Ngày tính CN]]="","",S809+T809)</f>
        <v>46129</v>
      </c>
      <c r="V809" s="32">
        <f ca="1">IF(Table13[[#This Row],[Hạn thanh toán]]="","",IF((U809-NOW())&lt;0,0,(U809-NOW())))</f>
        <v>0</v>
      </c>
      <c r="W809" s="32"/>
      <c r="X809" s="32" t="str">
        <f t="shared" ca="1" si="99"/>
        <v/>
      </c>
      <c r="Y809" s="2" t="str">
        <f t="shared" si="100"/>
        <v>Đã thanh toán</v>
      </c>
      <c r="Z809" s="42">
        <f t="shared" si="96"/>
        <v>46129</v>
      </c>
      <c r="AA809" s="42">
        <f t="shared" si="97"/>
        <v>46183</v>
      </c>
      <c r="AD809" s="2" t="str">
        <f>VLOOKUP($A809,MA_KH!$A:$Q,MA_KH!O$1,0)</f>
        <v>MEGA</v>
      </c>
      <c r="AE809" s="2" t="str">
        <f>VLOOKUP($A809,MA_KH!$A:$Q,MA_KH!P$1,0)</f>
        <v>CÔNG TY TNHH MM MEGA MARKET (VIỆT NAM)</v>
      </c>
      <c r="AG809" s="122" t="str">
        <f>Table13[[#This Row],[Số hóa đơn]]&amp;Table13[[#This Row],[Tổng giá trị]]</f>
        <v>000302481395770</v>
      </c>
    </row>
    <row r="810" spans="1:33" ht="25.5" customHeight="1">
      <c r="A810" s="54" t="s">
        <v>16301</v>
      </c>
      <c r="B810" s="54" t="s">
        <v>7241</v>
      </c>
      <c r="C810" s="55">
        <v>46136</v>
      </c>
      <c r="D810" s="54" t="s">
        <v>18034</v>
      </c>
      <c r="E810" s="55">
        <f>IFERROR(VLOOKUP(AG810,Sheet3!B:F,5,0),Table1[[#This Row],[Ngày hạch toán]])</f>
        <v>46129</v>
      </c>
      <c r="F810" s="54" t="s">
        <v>18035</v>
      </c>
      <c r="G810" s="54" t="s">
        <v>18036</v>
      </c>
      <c r="H810" s="67">
        <v>2585710</v>
      </c>
      <c r="I810" s="63">
        <v>0</v>
      </c>
      <c r="J810" s="67">
        <v>206857</v>
      </c>
      <c r="K810" s="68">
        <v>2792567</v>
      </c>
      <c r="L810" s="64" t="s">
        <v>17236</v>
      </c>
      <c r="M810" s="6">
        <f>IFERROR(VLOOKUP(Table13[[#This Row],[Số hóa đơn]],'Chi tiết tt Mega gửi'!K:L,2,0),"")</f>
        <v>46183</v>
      </c>
      <c r="N810" s="72"/>
      <c r="O810" s="32">
        <f>IF(Table13[[#This Row],[Phân loại]]="Tồn đầu kỳ",Table13[[#This Row],[Tổng giá trị]],0)</f>
        <v>0</v>
      </c>
      <c r="P810" s="7">
        <f>IF(Table13[[#This Row],[Số còn phải thu ĐK]]&lt;&gt;0,0,IF(Table13[[#This Row],[Phân loại]]="Bán hàng",Table13[[#This Row],[Tổng giá trị]],-Table13[[#This Row],[Tổng giá trị]]))</f>
        <v>2792567</v>
      </c>
      <c r="Q810" s="32">
        <f t="shared" si="98"/>
        <v>2792567</v>
      </c>
      <c r="R810" s="7">
        <f>Table13[[#This Row],[Số còn phải thu ĐK]]+Table13[[#This Row],[Giá Trị HD sau CK]]-Table13[[#This Row],[Số tiền đã thu]]</f>
        <v>0</v>
      </c>
      <c r="S810" s="6">
        <f>IF(Table13[[#This Row],[Ngày hóa đơn]]&lt;&gt;"",Table13[[#This Row],[Ngày hóa đơn]],IF(Table13[[#This Row],[Ngày hạch toán]]&lt;&gt;"",Table13[[#This Row],[Ngày hạch toán]],""))</f>
        <v>46129</v>
      </c>
      <c r="T810" s="7"/>
      <c r="U810" s="6">
        <f>IF(Table13[[#This Row],[Ngày tính CN]]="","",S810+T810)</f>
        <v>46129</v>
      </c>
      <c r="V810" s="32">
        <f ca="1">IF(Table13[[#This Row],[Hạn thanh toán]]="","",IF((U810-NOW())&lt;0,0,(U810-NOW())))</f>
        <v>0</v>
      </c>
      <c r="W810" s="32"/>
      <c r="X810" s="32" t="str">
        <f t="shared" ca="1" si="99"/>
        <v/>
      </c>
      <c r="Y810" s="2" t="str">
        <f t="shared" si="100"/>
        <v>Đã thanh toán</v>
      </c>
      <c r="Z810" s="42">
        <f t="shared" si="96"/>
        <v>46129</v>
      </c>
      <c r="AA810" s="42">
        <f t="shared" si="97"/>
        <v>46183</v>
      </c>
      <c r="AD810" s="2" t="str">
        <f>VLOOKUP($A810,MA_KH!$A:$Q,MA_KH!O$1,0)</f>
        <v>MEGA</v>
      </c>
      <c r="AE810" s="2" t="str">
        <f>VLOOKUP($A810,MA_KH!$A:$Q,MA_KH!P$1,0)</f>
        <v>CÔNG TY TNHH MM MEGA MARKET (VIỆT NAM)</v>
      </c>
      <c r="AG810" s="122" t="str">
        <f>Table13[[#This Row],[Số hóa đơn]]&amp;Table13[[#This Row],[Tổng giá trị]]</f>
        <v>000302332792567</v>
      </c>
    </row>
    <row r="811" spans="1:33" ht="25.5" customHeight="1">
      <c r="A811" s="54" t="s">
        <v>16298</v>
      </c>
      <c r="B811" s="54" t="s">
        <v>7235</v>
      </c>
      <c r="C811" s="55">
        <v>46136</v>
      </c>
      <c r="D811" s="54" t="s">
        <v>18037</v>
      </c>
      <c r="E811" s="55">
        <f>IFERROR(VLOOKUP(AG811,Sheet3!B:F,5,0),Table1[[#This Row],[Ngày hạch toán]])</f>
        <v>46129</v>
      </c>
      <c r="F811" s="54" t="s">
        <v>18038</v>
      </c>
      <c r="G811" s="54" t="s">
        <v>18039</v>
      </c>
      <c r="H811" s="67">
        <v>5169520</v>
      </c>
      <c r="I811" s="63">
        <v>0</v>
      </c>
      <c r="J811" s="67">
        <v>413562</v>
      </c>
      <c r="K811" s="68">
        <v>5583082</v>
      </c>
      <c r="L811" s="64" t="s">
        <v>17236</v>
      </c>
      <c r="M811" s="6">
        <f>IFERROR(VLOOKUP(Table13[[#This Row],[Số hóa đơn]],'Chi tiết tt Mega gửi'!K:L,2,0),"")</f>
        <v>46183</v>
      </c>
      <c r="N811" s="72"/>
      <c r="O811" s="32">
        <f>IF(Table13[[#This Row],[Phân loại]]="Tồn đầu kỳ",Table13[[#This Row],[Tổng giá trị]],0)</f>
        <v>0</v>
      </c>
      <c r="P811" s="7">
        <f>IF(Table13[[#This Row],[Số còn phải thu ĐK]]&lt;&gt;0,0,IF(Table13[[#This Row],[Phân loại]]="Bán hàng",Table13[[#This Row],[Tổng giá trị]],-Table13[[#This Row],[Tổng giá trị]]))</f>
        <v>5583082</v>
      </c>
      <c r="Q811" s="32">
        <f t="shared" si="98"/>
        <v>5583082</v>
      </c>
      <c r="R811" s="7">
        <f>Table13[[#This Row],[Số còn phải thu ĐK]]+Table13[[#This Row],[Giá Trị HD sau CK]]-Table13[[#This Row],[Số tiền đã thu]]</f>
        <v>0</v>
      </c>
      <c r="S811" s="6">
        <f>IF(Table13[[#This Row],[Ngày hóa đơn]]&lt;&gt;"",Table13[[#This Row],[Ngày hóa đơn]],IF(Table13[[#This Row],[Ngày hạch toán]]&lt;&gt;"",Table13[[#This Row],[Ngày hạch toán]],""))</f>
        <v>46129</v>
      </c>
      <c r="T811" s="7"/>
      <c r="U811" s="6">
        <f>IF(Table13[[#This Row],[Ngày tính CN]]="","",S811+T811)</f>
        <v>46129</v>
      </c>
      <c r="V811" s="32">
        <f ca="1">IF(Table13[[#This Row],[Hạn thanh toán]]="","",IF((U811-NOW())&lt;0,0,(U811-NOW())))</f>
        <v>0</v>
      </c>
      <c r="W811" s="32"/>
      <c r="X811" s="32" t="str">
        <f t="shared" ca="1" si="99"/>
        <v/>
      </c>
      <c r="Y811" s="2" t="str">
        <f t="shared" si="100"/>
        <v>Đã thanh toán</v>
      </c>
      <c r="Z811" s="42">
        <f t="shared" si="96"/>
        <v>46129</v>
      </c>
      <c r="AA811" s="42">
        <f t="shared" si="97"/>
        <v>46183</v>
      </c>
      <c r="AD811" s="2" t="str">
        <f>VLOOKUP($A811,MA_KH!$A:$Q,MA_KH!O$1,0)</f>
        <v>MEGA</v>
      </c>
      <c r="AE811" s="2" t="str">
        <f>VLOOKUP($A811,MA_KH!$A:$Q,MA_KH!P$1,0)</f>
        <v>CÔNG TY TNHH MM MEGA MARKET (VIỆT NAM)</v>
      </c>
      <c r="AG811" s="122" t="str">
        <f>Table13[[#This Row],[Số hóa đơn]]&amp;Table13[[#This Row],[Tổng giá trị]]</f>
        <v>000302345583082</v>
      </c>
    </row>
    <row r="812" spans="1:33" ht="25.5" customHeight="1">
      <c r="A812" s="54" t="s">
        <v>16294</v>
      </c>
      <c r="B812" s="54" t="s">
        <v>259</v>
      </c>
      <c r="C812" s="55">
        <v>46136</v>
      </c>
      <c r="D812" s="54" t="s">
        <v>18040</v>
      </c>
      <c r="E812" s="55">
        <f>IFERROR(VLOOKUP(AG812,Sheet3!B:F,5,0),Table1[[#This Row],[Ngày hạch toán]])</f>
        <v>46129</v>
      </c>
      <c r="F812" s="54" t="s">
        <v>18041</v>
      </c>
      <c r="G812" s="54" t="s">
        <v>18042</v>
      </c>
      <c r="H812" s="67">
        <v>725000</v>
      </c>
      <c r="I812" s="63">
        <v>0</v>
      </c>
      <c r="J812" s="67">
        <v>58000</v>
      </c>
      <c r="K812" s="68">
        <v>783000</v>
      </c>
      <c r="L812" s="64" t="s">
        <v>17236</v>
      </c>
      <c r="M812" s="6">
        <f>IFERROR(VLOOKUP(Table13[[#This Row],[Số hóa đơn]],'Chi tiết tt Mega gửi'!K:L,2,0),"")</f>
        <v>46183</v>
      </c>
      <c r="N812" s="72"/>
      <c r="O812" s="32">
        <f>IF(Table13[[#This Row],[Phân loại]]="Tồn đầu kỳ",Table13[[#This Row],[Tổng giá trị]],0)</f>
        <v>0</v>
      </c>
      <c r="P812" s="7">
        <f>IF(Table13[[#This Row],[Số còn phải thu ĐK]]&lt;&gt;0,0,IF(Table13[[#This Row],[Phân loại]]="Bán hàng",Table13[[#This Row],[Tổng giá trị]],-Table13[[#This Row],[Tổng giá trị]]))</f>
        <v>783000</v>
      </c>
      <c r="Q812" s="32">
        <f t="shared" si="98"/>
        <v>783000</v>
      </c>
      <c r="R812" s="7">
        <f>Table13[[#This Row],[Số còn phải thu ĐK]]+Table13[[#This Row],[Giá Trị HD sau CK]]-Table13[[#This Row],[Số tiền đã thu]]</f>
        <v>0</v>
      </c>
      <c r="S812" s="6">
        <f>IF(Table13[[#This Row],[Ngày hóa đơn]]&lt;&gt;"",Table13[[#This Row],[Ngày hóa đơn]],IF(Table13[[#This Row],[Ngày hạch toán]]&lt;&gt;"",Table13[[#This Row],[Ngày hạch toán]],""))</f>
        <v>46129</v>
      </c>
      <c r="T812" s="7"/>
      <c r="U812" s="6">
        <f>IF(Table13[[#This Row],[Ngày tính CN]]="","",S812+T812)</f>
        <v>46129</v>
      </c>
      <c r="V812" s="32">
        <f ca="1">IF(Table13[[#This Row],[Hạn thanh toán]]="","",IF((U812-NOW())&lt;0,0,(U812-NOW())))</f>
        <v>0</v>
      </c>
      <c r="W812" s="32"/>
      <c r="X812" s="32" t="str">
        <f t="shared" ca="1" si="99"/>
        <v/>
      </c>
      <c r="Y812" s="2" t="str">
        <f t="shared" si="100"/>
        <v>Đã thanh toán</v>
      </c>
      <c r="Z812" s="42">
        <f t="shared" si="96"/>
        <v>46129</v>
      </c>
      <c r="AA812" s="42">
        <f t="shared" si="97"/>
        <v>46183</v>
      </c>
      <c r="AD812" s="2" t="str">
        <f>VLOOKUP($A812,MA_KH!$A:$Q,MA_KH!O$1,0)</f>
        <v>MEGA</v>
      </c>
      <c r="AE812" s="2" t="str">
        <f>VLOOKUP($A812,MA_KH!$A:$Q,MA_KH!P$1,0)</f>
        <v>CÔNG TY TNHH MM MEGA MARKET (VIỆT NAM)</v>
      </c>
      <c r="AG812" s="122" t="str">
        <f>Table13[[#This Row],[Số hóa đơn]]&amp;Table13[[#This Row],[Tổng giá trị]]</f>
        <v>00030235783000</v>
      </c>
    </row>
    <row r="813" spans="1:33" ht="25.5" customHeight="1">
      <c r="A813" s="54" t="s">
        <v>16294</v>
      </c>
      <c r="B813" s="54" t="s">
        <v>259</v>
      </c>
      <c r="C813" s="55">
        <v>46136</v>
      </c>
      <c r="D813" s="54" t="s">
        <v>18043</v>
      </c>
      <c r="E813" s="55">
        <f>IFERROR(VLOOKUP(AG813,Sheet3!B:F,5,0),Table1[[#This Row],[Ngày hạch toán]])</f>
        <v>46129</v>
      </c>
      <c r="F813" s="54" t="s">
        <v>18044</v>
      </c>
      <c r="G813" s="54" t="s">
        <v>18045</v>
      </c>
      <c r="H813" s="67">
        <v>4762640</v>
      </c>
      <c r="I813" s="63">
        <v>0</v>
      </c>
      <c r="J813" s="67">
        <v>381011</v>
      </c>
      <c r="K813" s="68">
        <v>5143651</v>
      </c>
      <c r="L813" s="64" t="s">
        <v>17236</v>
      </c>
      <c r="M813" s="6">
        <f>IFERROR(VLOOKUP(Table13[[#This Row],[Số hóa đơn]],'Chi tiết tt Mega gửi'!K:L,2,0),"")</f>
        <v>46183</v>
      </c>
      <c r="N813" s="72"/>
      <c r="O813" s="32">
        <f>IF(Table13[[#This Row],[Phân loại]]="Tồn đầu kỳ",Table13[[#This Row],[Tổng giá trị]],0)</f>
        <v>0</v>
      </c>
      <c r="P813" s="7">
        <f>IF(Table13[[#This Row],[Số còn phải thu ĐK]]&lt;&gt;0,0,IF(Table13[[#This Row],[Phân loại]]="Bán hàng",Table13[[#This Row],[Tổng giá trị]],-Table13[[#This Row],[Tổng giá trị]]))</f>
        <v>5143651</v>
      </c>
      <c r="Q813" s="32">
        <f t="shared" si="98"/>
        <v>5143651</v>
      </c>
      <c r="R813" s="7">
        <f>Table13[[#This Row],[Số còn phải thu ĐK]]+Table13[[#This Row],[Giá Trị HD sau CK]]-Table13[[#This Row],[Số tiền đã thu]]</f>
        <v>0</v>
      </c>
      <c r="S813" s="6">
        <f>IF(Table13[[#This Row],[Ngày hóa đơn]]&lt;&gt;"",Table13[[#This Row],[Ngày hóa đơn]],IF(Table13[[#This Row],[Ngày hạch toán]]&lt;&gt;"",Table13[[#This Row],[Ngày hạch toán]],""))</f>
        <v>46129</v>
      </c>
      <c r="T813" s="7"/>
      <c r="U813" s="6">
        <f>IF(Table13[[#This Row],[Ngày tính CN]]="","",S813+T813)</f>
        <v>46129</v>
      </c>
      <c r="V813" s="32">
        <f ca="1">IF(Table13[[#This Row],[Hạn thanh toán]]="","",IF((U813-NOW())&lt;0,0,(U813-NOW())))</f>
        <v>0</v>
      </c>
      <c r="W813" s="32"/>
      <c r="X813" s="32" t="str">
        <f t="shared" ca="1" si="99"/>
        <v/>
      </c>
      <c r="Y813" s="2" t="str">
        <f t="shared" si="100"/>
        <v>Đã thanh toán</v>
      </c>
      <c r="Z813" s="42">
        <f t="shared" si="96"/>
        <v>46129</v>
      </c>
      <c r="AA813" s="42">
        <f t="shared" si="97"/>
        <v>46183</v>
      </c>
      <c r="AD813" s="2" t="str">
        <f>VLOOKUP($A813,MA_KH!$A:$Q,MA_KH!O$1,0)</f>
        <v>MEGA</v>
      </c>
      <c r="AE813" s="2" t="str">
        <f>VLOOKUP($A813,MA_KH!$A:$Q,MA_KH!P$1,0)</f>
        <v>CÔNG TY TNHH MM MEGA MARKET (VIỆT NAM)</v>
      </c>
      <c r="AG813" s="122" t="str">
        <f>Table13[[#This Row],[Số hóa đơn]]&amp;Table13[[#This Row],[Tổng giá trị]]</f>
        <v>000302365143651</v>
      </c>
    </row>
    <row r="814" spans="1:33" ht="25.5" customHeight="1">
      <c r="A814" s="58" t="s">
        <v>16294</v>
      </c>
      <c r="B814" s="58" t="s">
        <v>259</v>
      </c>
      <c r="C814" s="59">
        <v>46136</v>
      </c>
      <c r="D814" s="58" t="s">
        <v>18046</v>
      </c>
      <c r="E814" s="55">
        <f>IFERROR(VLOOKUP(AG814,Sheet3!B:F,5,0),Table1[[#This Row],[Ngày hạch toán]])</f>
        <v>46129</v>
      </c>
      <c r="F814" s="58" t="s">
        <v>18047</v>
      </c>
      <c r="G814" s="58" t="s">
        <v>18048</v>
      </c>
      <c r="H814" s="69">
        <v>2125000</v>
      </c>
      <c r="I814" s="63">
        <v>0</v>
      </c>
      <c r="J814" s="69">
        <v>170000</v>
      </c>
      <c r="K814" s="70">
        <v>2295000</v>
      </c>
      <c r="L814" s="64" t="s">
        <v>17236</v>
      </c>
      <c r="M814" s="6">
        <f>IFERROR(VLOOKUP(Table13[[#This Row],[Số hóa đơn]],'Chi tiết tt Mega gửi'!K:L,2,0),"")</f>
        <v>46183</v>
      </c>
      <c r="N814" s="72"/>
      <c r="O814" s="32">
        <f>IF(Table13[[#This Row],[Phân loại]]="Tồn đầu kỳ",Table13[[#This Row],[Tổng giá trị]],0)</f>
        <v>0</v>
      </c>
      <c r="P814" s="7">
        <f>IF(Table13[[#This Row],[Số còn phải thu ĐK]]&lt;&gt;0,0,IF(Table13[[#This Row],[Phân loại]]="Bán hàng",Table13[[#This Row],[Tổng giá trị]],-Table13[[#This Row],[Tổng giá trị]]))</f>
        <v>2295000</v>
      </c>
      <c r="Q814" s="32">
        <f t="shared" si="98"/>
        <v>2295000</v>
      </c>
      <c r="R814" s="7">
        <f>Table13[[#This Row],[Số còn phải thu ĐK]]+Table13[[#This Row],[Giá Trị HD sau CK]]-Table13[[#This Row],[Số tiền đã thu]]</f>
        <v>0</v>
      </c>
      <c r="S814" s="6">
        <f>IF(Table13[[#This Row],[Ngày hóa đơn]]&lt;&gt;"",Table13[[#This Row],[Ngày hóa đơn]],IF(Table13[[#This Row],[Ngày hạch toán]]&lt;&gt;"",Table13[[#This Row],[Ngày hạch toán]],""))</f>
        <v>46129</v>
      </c>
      <c r="T814" s="7"/>
      <c r="U814" s="6">
        <f>IF(Table13[[#This Row],[Ngày tính CN]]="","",S814+T814)</f>
        <v>46129</v>
      </c>
      <c r="V814" s="32">
        <f ca="1">IF(Table13[[#This Row],[Hạn thanh toán]]="","",IF((U814-NOW())&lt;0,0,(U814-NOW())))</f>
        <v>0</v>
      </c>
      <c r="W814" s="32"/>
      <c r="X814" s="32" t="str">
        <f t="shared" ca="1" si="99"/>
        <v/>
      </c>
      <c r="Y814" s="2" t="str">
        <f t="shared" si="100"/>
        <v>Đã thanh toán</v>
      </c>
      <c r="Z814" s="42">
        <f t="shared" si="96"/>
        <v>46129</v>
      </c>
      <c r="AA814" s="42">
        <f t="shared" si="97"/>
        <v>46183</v>
      </c>
      <c r="AD814" s="2" t="str">
        <f>VLOOKUP($A814,MA_KH!$A:$Q,MA_KH!O$1,0)</f>
        <v>MEGA</v>
      </c>
      <c r="AE814" s="2" t="str">
        <f>VLOOKUP($A814,MA_KH!$A:$Q,MA_KH!P$1,0)</f>
        <v>CÔNG TY TNHH MM MEGA MARKET (VIỆT NAM)</v>
      </c>
      <c r="AG814" s="122" t="str">
        <f>Table13[[#This Row],[Số hóa đơn]]&amp;Table13[[#This Row],[Tổng giá trị]]</f>
        <v>000302372295000</v>
      </c>
    </row>
    <row r="815" spans="1:33" ht="25.5" customHeight="1">
      <c r="A815" s="58" t="s">
        <v>16306</v>
      </c>
      <c r="B815" s="58" t="s">
        <v>7257</v>
      </c>
      <c r="C815" s="59">
        <v>46136</v>
      </c>
      <c r="D815" s="58" t="s">
        <v>18049</v>
      </c>
      <c r="E815" s="55">
        <f>IFERROR(VLOOKUP(AG815,Sheet3!B:F,5,0),Table1[[#This Row],[Ngày hạch toán]])</f>
        <v>46129</v>
      </c>
      <c r="F815" s="58" t="s">
        <v>18050</v>
      </c>
      <c r="G815" s="58" t="s">
        <v>18051</v>
      </c>
      <c r="H815" s="69">
        <v>4423440</v>
      </c>
      <c r="I815" s="63">
        <v>0</v>
      </c>
      <c r="J815" s="69">
        <v>353875</v>
      </c>
      <c r="K815" s="70">
        <v>4777315</v>
      </c>
      <c r="L815" s="64" t="s">
        <v>17236</v>
      </c>
      <c r="M815" s="6">
        <f>IFERROR(VLOOKUP(Table13[[#This Row],[Số hóa đơn]],'Chi tiết tt Mega gửi'!K:L,2,0),"")</f>
        <v>46183</v>
      </c>
      <c r="N815" s="72"/>
      <c r="O815" s="32">
        <f>IF(Table13[[#This Row],[Phân loại]]="Tồn đầu kỳ",Table13[[#This Row],[Tổng giá trị]],0)</f>
        <v>0</v>
      </c>
      <c r="P815" s="7">
        <f>IF(Table13[[#This Row],[Số còn phải thu ĐK]]&lt;&gt;0,0,IF(Table13[[#This Row],[Phân loại]]="Bán hàng",Table13[[#This Row],[Tổng giá trị]],-Table13[[#This Row],[Tổng giá trị]]))</f>
        <v>4777315</v>
      </c>
      <c r="Q815" s="32">
        <f>IF(M815&lt;&gt;"",IF(O815&lt;&gt;0,O815,P815),0)</f>
        <v>4777315</v>
      </c>
      <c r="R815" s="7">
        <f>Table13[[#This Row],[Số còn phải thu ĐK]]+Table13[[#This Row],[Giá Trị HD sau CK]]-Table13[[#This Row],[Số tiền đã thu]]</f>
        <v>0</v>
      </c>
      <c r="S815" s="6">
        <f>IF(Table13[[#This Row],[Ngày hóa đơn]]&lt;&gt;"",Table13[[#This Row],[Ngày hóa đơn]],IF(Table13[[#This Row],[Ngày hạch toán]]&lt;&gt;"",Table13[[#This Row],[Ngày hạch toán]],""))</f>
        <v>46129</v>
      </c>
      <c r="T815" s="7"/>
      <c r="U815" s="6">
        <f>IF(Table13[[#This Row],[Ngày tính CN]]="","",S815+T815)</f>
        <v>46129</v>
      </c>
      <c r="V815" s="32">
        <f ca="1">IF(Table13[[#This Row],[Hạn thanh toán]]="","",IF((U815-NOW())&lt;0,0,(U815-NOW())))</f>
        <v>0</v>
      </c>
      <c r="W815" s="32"/>
      <c r="X815" s="32" t="str">
        <f ca="1">IF(OR(U815="",R815=0),"",IF((U815-NOW())&lt;0,-(U815-NOW()),0))</f>
        <v/>
      </c>
      <c r="Y815" s="2" t="str">
        <f>IF(R815=0,"Đã thanh toán",IF(X815="","",IF(X815&lt;=0,"Chưa đến hạn thanh toán",IF(X815&lt;=30,"Nợ quá hạn 30 ngày",IF(X815&lt;=60,"Nợ quá hạn từ 30 ngày đến 60 ngày",IF(X815&lt;=90,"Nợ quá hạn từ 60 ngày đến 90 ngày",IF(X815&lt;=120,"Nợ quá hạn từ 90 ngày đến 120 ngày","Nợ quá hạn hơn 120 ngày có khả năng mất thanh toán")))))))</f>
        <v>Đã thanh toán</v>
      </c>
      <c r="Z815" s="42">
        <f t="shared" si="96"/>
        <v>46129</v>
      </c>
      <c r="AA815" s="42">
        <f t="shared" si="97"/>
        <v>46183</v>
      </c>
      <c r="AD815" s="2" t="str">
        <f>VLOOKUP($A815,MA_KH!$A:$Q,MA_KH!O$1,0)</f>
        <v>MEGA</v>
      </c>
      <c r="AE815" s="2" t="str">
        <f>VLOOKUP($A815,MA_KH!$A:$Q,MA_KH!P$1,0)</f>
        <v>CÔNG TY TNHH MM MEGA MARKET (VIỆT NAM)</v>
      </c>
      <c r="AG815" s="122" t="str">
        <f>Table13[[#This Row],[Số hóa đơn]]&amp;Table13[[#This Row],[Tổng giá trị]]</f>
        <v>000314864777315</v>
      </c>
    </row>
    <row r="816" spans="1:33" ht="25.5" customHeight="1">
      <c r="A816" s="54" t="s">
        <v>16307</v>
      </c>
      <c r="B816" s="54" t="s">
        <v>202</v>
      </c>
      <c r="C816" s="55">
        <v>46139</v>
      </c>
      <c r="D816" s="54" t="s">
        <v>18052</v>
      </c>
      <c r="E816" s="55">
        <f>IFERROR(VLOOKUP(AG816,Sheet3!B:F,5,0),Table1[[#This Row],[Ngày hạch toán]])</f>
        <v>46129</v>
      </c>
      <c r="F816" s="54" t="s">
        <v>18053</v>
      </c>
      <c r="G816" s="54" t="s">
        <v>18054</v>
      </c>
      <c r="H816" s="67">
        <v>1116060</v>
      </c>
      <c r="I816" s="63">
        <v>0</v>
      </c>
      <c r="J816" s="67">
        <v>89285</v>
      </c>
      <c r="K816" s="68">
        <v>1205345</v>
      </c>
      <c r="L816" s="64" t="s">
        <v>17236</v>
      </c>
      <c r="M816" s="6">
        <f>IFERROR(VLOOKUP(Table13[[#This Row],[Số hóa đơn]],'Chi tiết tt Mega gửi'!K:L,2,0),"")</f>
        <v>46183</v>
      </c>
      <c r="N816" s="72"/>
      <c r="O816" s="32">
        <f>IF(Table13[[#This Row],[Phân loại]]="Tồn đầu kỳ",Table13[[#This Row],[Tổng giá trị]],0)</f>
        <v>0</v>
      </c>
      <c r="P816" s="7">
        <f>IF(Table13[[#This Row],[Số còn phải thu ĐK]]&lt;&gt;0,0,IF(Table13[[#This Row],[Phân loại]]="Bán hàng",Table13[[#This Row],[Tổng giá trị]],-Table13[[#This Row],[Tổng giá trị]]))</f>
        <v>1205345</v>
      </c>
      <c r="Q816" s="32">
        <f t="shared" ref="Q816:Q827" si="101">IF(M816&lt;&gt;"",IF(O816&lt;&gt;0,O816,P816),0)</f>
        <v>1205345</v>
      </c>
      <c r="R816" s="7">
        <f>Table13[[#This Row],[Số còn phải thu ĐK]]+Table13[[#This Row],[Giá Trị HD sau CK]]-Table13[[#This Row],[Số tiền đã thu]]</f>
        <v>0</v>
      </c>
      <c r="S816" s="6">
        <f>IF(Table13[[#This Row],[Ngày hóa đơn]]&lt;&gt;"",Table13[[#This Row],[Ngày hóa đơn]],IF(Table13[[#This Row],[Ngày hạch toán]]&lt;&gt;"",Table13[[#This Row],[Ngày hạch toán]],""))</f>
        <v>46129</v>
      </c>
      <c r="T816" s="7"/>
      <c r="U816" s="6">
        <f>IF(Table13[[#This Row],[Ngày tính CN]]="","",S816+T816)</f>
        <v>46129</v>
      </c>
      <c r="V816" s="32">
        <f ca="1">IF(Table13[[#This Row],[Hạn thanh toán]]="","",IF((U816-NOW())&lt;0,0,(U816-NOW())))</f>
        <v>0</v>
      </c>
      <c r="W816" s="32"/>
      <c r="X816" s="32" t="str">
        <f t="shared" ref="X816:X827" ca="1" si="102">IF(OR(U816="",R816=0),"",IF((U816-NOW())&lt;0,-(U816-NOW()),0))</f>
        <v/>
      </c>
      <c r="Y816" s="2" t="str">
        <f t="shared" ref="Y816:Y827" si="103">IF(R816=0,"Đã thanh toán",IF(X816="","",IF(X816&lt;=0,"Chưa đến hạn thanh toán",IF(X816&lt;=30,"Nợ quá hạn 30 ngày",IF(X816&lt;=60,"Nợ quá hạn từ 30 ngày đến 60 ngày",IF(X816&lt;=90,"Nợ quá hạn từ 60 ngày đến 90 ngày",IF(X816&lt;=120,"Nợ quá hạn từ 90 ngày đến 120 ngày","Nợ quá hạn hơn 120 ngày có khả năng mất thanh toán")))))))</f>
        <v>Đã thanh toán</v>
      </c>
      <c r="Z816" s="42">
        <f t="shared" si="96"/>
        <v>46129</v>
      </c>
      <c r="AA816" s="42">
        <f t="shared" si="97"/>
        <v>46183</v>
      </c>
      <c r="AD816" s="2" t="str">
        <f>VLOOKUP($A816,MA_KH!$A:$Q,MA_KH!O$1,0)</f>
        <v>MEGA</v>
      </c>
      <c r="AE816" s="2" t="str">
        <f>VLOOKUP($A816,MA_KH!$A:$Q,MA_KH!P$1,0)</f>
        <v>CÔNG TY TNHH MM MEGA MARKET (VIỆT NAM)</v>
      </c>
      <c r="AG816" s="122" t="str">
        <f>Table13[[#This Row],[Số hóa đơn]]&amp;Table13[[#This Row],[Tổng giá trị]]</f>
        <v>000302491205345</v>
      </c>
    </row>
    <row r="817" spans="1:33" ht="25.5" customHeight="1">
      <c r="A817" s="58" t="s">
        <v>16291</v>
      </c>
      <c r="B817" s="58" t="s">
        <v>200</v>
      </c>
      <c r="C817" s="59">
        <v>46139</v>
      </c>
      <c r="D817" s="58" t="s">
        <v>18055</v>
      </c>
      <c r="E817" s="55">
        <f>IFERROR(VLOOKUP(AG817,Sheet3!B:F,5,0),Table1[[#This Row],[Ngày hạch toán]])</f>
        <v>46129</v>
      </c>
      <c r="F817" s="58" t="s">
        <v>18056</v>
      </c>
      <c r="G817" s="58" t="s">
        <v>18057</v>
      </c>
      <c r="H817" s="69">
        <v>1513185</v>
      </c>
      <c r="I817" s="63">
        <v>0</v>
      </c>
      <c r="J817" s="69">
        <v>121055</v>
      </c>
      <c r="K817" s="70">
        <v>1634240</v>
      </c>
      <c r="L817" s="64" t="s">
        <v>17236</v>
      </c>
      <c r="M817" s="6">
        <f>IFERROR(VLOOKUP(Table13[[#This Row],[Số hóa đơn]],'Chi tiết tt Mega gửi'!K:L,2,0),"")</f>
        <v>46183</v>
      </c>
      <c r="N817" s="72"/>
      <c r="O817" s="32">
        <f>IF(Table13[[#This Row],[Phân loại]]="Tồn đầu kỳ",Table13[[#This Row],[Tổng giá trị]],0)</f>
        <v>0</v>
      </c>
      <c r="P817" s="7">
        <f>IF(Table13[[#This Row],[Số còn phải thu ĐK]]&lt;&gt;0,0,IF(Table13[[#This Row],[Phân loại]]="Bán hàng",Table13[[#This Row],[Tổng giá trị]],-Table13[[#This Row],[Tổng giá trị]]))</f>
        <v>1634240</v>
      </c>
      <c r="Q817" s="32">
        <f t="shared" si="101"/>
        <v>1634240</v>
      </c>
      <c r="R817" s="7">
        <f>Table13[[#This Row],[Số còn phải thu ĐK]]+Table13[[#This Row],[Giá Trị HD sau CK]]-Table13[[#This Row],[Số tiền đã thu]]</f>
        <v>0</v>
      </c>
      <c r="S817" s="6">
        <f>IF(Table13[[#This Row],[Ngày hóa đơn]]&lt;&gt;"",Table13[[#This Row],[Ngày hóa đơn]],IF(Table13[[#This Row],[Ngày hạch toán]]&lt;&gt;"",Table13[[#This Row],[Ngày hạch toán]],""))</f>
        <v>46129</v>
      </c>
      <c r="T817" s="7"/>
      <c r="U817" s="6">
        <f>IF(Table13[[#This Row],[Ngày tính CN]]="","",S817+T817)</f>
        <v>46129</v>
      </c>
      <c r="V817" s="32">
        <f ca="1">IF(Table13[[#This Row],[Hạn thanh toán]]="","",IF((U817-NOW())&lt;0,0,(U817-NOW())))</f>
        <v>0</v>
      </c>
      <c r="W817" s="32"/>
      <c r="X817" s="32" t="str">
        <f t="shared" ca="1" si="102"/>
        <v/>
      </c>
      <c r="Y817" s="2" t="str">
        <f t="shared" si="103"/>
        <v>Đã thanh toán</v>
      </c>
      <c r="Z817" s="42">
        <f t="shared" si="96"/>
        <v>46129</v>
      </c>
      <c r="AA817" s="42">
        <f t="shared" si="97"/>
        <v>46183</v>
      </c>
      <c r="AD817" s="2" t="str">
        <f>VLOOKUP($A817,MA_KH!$A:$Q,MA_KH!O$1,0)</f>
        <v>MEGA</v>
      </c>
      <c r="AE817" s="2" t="str">
        <f>VLOOKUP($A817,MA_KH!$A:$Q,MA_KH!P$1,0)</f>
        <v>CÔNG TY TNHH MM MEGA MARKET (VIỆT NAM)</v>
      </c>
      <c r="AG817" s="122" t="str">
        <f>Table13[[#This Row],[Số hóa đơn]]&amp;Table13[[#This Row],[Tổng giá trị]]</f>
        <v>000302501634240</v>
      </c>
    </row>
    <row r="818" spans="1:33" ht="25.5" customHeight="1">
      <c r="A818" s="54" t="s">
        <v>16305</v>
      </c>
      <c r="B818" s="54" t="s">
        <v>7247</v>
      </c>
      <c r="C818" s="55">
        <v>46139</v>
      </c>
      <c r="D818" s="54" t="s">
        <v>18058</v>
      </c>
      <c r="E818" s="55">
        <f>IFERROR(VLOOKUP(AG818,Sheet3!B:F,5,0),Table1[[#This Row],[Ngày hạch toán]])</f>
        <v>46130</v>
      </c>
      <c r="F818" s="54" t="s">
        <v>18059</v>
      </c>
      <c r="G818" s="54" t="s">
        <v>18060</v>
      </c>
      <c r="H818" s="67">
        <v>3813780</v>
      </c>
      <c r="I818" s="63">
        <v>0</v>
      </c>
      <c r="J818" s="67">
        <v>305102</v>
      </c>
      <c r="K818" s="68">
        <v>4118882</v>
      </c>
      <c r="L818" s="64" t="s">
        <v>17236</v>
      </c>
      <c r="M818" s="6">
        <f>IFERROR(VLOOKUP(Table13[[#This Row],[Số hóa đơn]],'Chi tiết tt Mega gửi'!K:L,2,0),"")</f>
        <v>46183</v>
      </c>
      <c r="N818" s="72"/>
      <c r="O818" s="32">
        <f>IF(Table13[[#This Row],[Phân loại]]="Tồn đầu kỳ",Table13[[#This Row],[Tổng giá trị]],0)</f>
        <v>0</v>
      </c>
      <c r="P818" s="7">
        <f>IF(Table13[[#This Row],[Số còn phải thu ĐK]]&lt;&gt;0,0,IF(Table13[[#This Row],[Phân loại]]="Bán hàng",Table13[[#This Row],[Tổng giá trị]],-Table13[[#This Row],[Tổng giá trị]]))</f>
        <v>4118882</v>
      </c>
      <c r="Q818" s="32">
        <f t="shared" si="101"/>
        <v>4118882</v>
      </c>
      <c r="R818" s="7">
        <f>Table13[[#This Row],[Số còn phải thu ĐK]]+Table13[[#This Row],[Giá Trị HD sau CK]]-Table13[[#This Row],[Số tiền đã thu]]</f>
        <v>0</v>
      </c>
      <c r="S818" s="6">
        <f>IF(Table13[[#This Row],[Ngày hóa đơn]]&lt;&gt;"",Table13[[#This Row],[Ngày hóa đơn]],IF(Table13[[#This Row],[Ngày hạch toán]]&lt;&gt;"",Table13[[#This Row],[Ngày hạch toán]],""))</f>
        <v>46130</v>
      </c>
      <c r="T818" s="7"/>
      <c r="U818" s="6">
        <f>IF(Table13[[#This Row],[Ngày tính CN]]="","",S818+T818)</f>
        <v>46130</v>
      </c>
      <c r="V818" s="32">
        <f ca="1">IF(Table13[[#This Row],[Hạn thanh toán]]="","",IF((U818-NOW())&lt;0,0,(U818-NOW())))</f>
        <v>0</v>
      </c>
      <c r="W818" s="32"/>
      <c r="X818" s="32" t="str">
        <f t="shared" ca="1" si="102"/>
        <v/>
      </c>
      <c r="Y818" s="2" t="str">
        <f t="shared" si="103"/>
        <v>Đã thanh toán</v>
      </c>
      <c r="Z818" s="42">
        <f t="shared" si="96"/>
        <v>46130</v>
      </c>
      <c r="AA818" s="42">
        <f t="shared" si="97"/>
        <v>46183</v>
      </c>
      <c r="AD818" s="2" t="str">
        <f>VLOOKUP($A818,MA_KH!$A:$Q,MA_KH!O$1,0)</f>
        <v>MEGA</v>
      </c>
      <c r="AE818" s="2" t="str">
        <f>VLOOKUP($A818,MA_KH!$A:$Q,MA_KH!P$1,0)</f>
        <v>CÔNG TY TNHH MM MEGA MARKET (VIỆT NAM)</v>
      </c>
      <c r="AG818" s="122" t="str">
        <f>Table13[[#This Row],[Số hóa đơn]]&amp;Table13[[#This Row],[Tổng giá trị]]</f>
        <v>000314874118882</v>
      </c>
    </row>
    <row r="819" spans="1:33" ht="25.5" customHeight="1">
      <c r="A819" s="54" t="s">
        <v>16305</v>
      </c>
      <c r="B819" s="54" t="s">
        <v>7247</v>
      </c>
      <c r="C819" s="55">
        <v>46139</v>
      </c>
      <c r="D819" s="54" t="s">
        <v>18061</v>
      </c>
      <c r="E819" s="55">
        <f>IFERROR(VLOOKUP(AG819,Sheet3!B:F,5,0),Table1[[#This Row],[Ngày hạch toán]])</f>
        <v>46130</v>
      </c>
      <c r="F819" s="54" t="s">
        <v>18062</v>
      </c>
      <c r="G819" s="54" t="s">
        <v>18063</v>
      </c>
      <c r="H819" s="67">
        <v>712500</v>
      </c>
      <c r="I819" s="63">
        <v>0</v>
      </c>
      <c r="J819" s="67">
        <v>57000</v>
      </c>
      <c r="K819" s="68">
        <v>769500</v>
      </c>
      <c r="L819" s="64" t="s">
        <v>17236</v>
      </c>
      <c r="M819" s="6">
        <f>IFERROR(VLOOKUP(Table13[[#This Row],[Số hóa đơn]],'Chi tiết tt Mega gửi'!K:L,2,0),"")</f>
        <v>46183</v>
      </c>
      <c r="N819" s="72"/>
      <c r="O819" s="32">
        <f>IF(Table13[[#This Row],[Phân loại]]="Tồn đầu kỳ",Table13[[#This Row],[Tổng giá trị]],0)</f>
        <v>0</v>
      </c>
      <c r="P819" s="7">
        <f>IF(Table13[[#This Row],[Số còn phải thu ĐK]]&lt;&gt;0,0,IF(Table13[[#This Row],[Phân loại]]="Bán hàng",Table13[[#This Row],[Tổng giá trị]],-Table13[[#This Row],[Tổng giá trị]]))</f>
        <v>769500</v>
      </c>
      <c r="Q819" s="32">
        <f t="shared" si="101"/>
        <v>769500</v>
      </c>
      <c r="R819" s="7">
        <f>Table13[[#This Row],[Số còn phải thu ĐK]]+Table13[[#This Row],[Giá Trị HD sau CK]]-Table13[[#This Row],[Số tiền đã thu]]</f>
        <v>0</v>
      </c>
      <c r="S819" s="6">
        <f>IF(Table13[[#This Row],[Ngày hóa đơn]]&lt;&gt;"",Table13[[#This Row],[Ngày hóa đơn]],IF(Table13[[#This Row],[Ngày hạch toán]]&lt;&gt;"",Table13[[#This Row],[Ngày hạch toán]],""))</f>
        <v>46130</v>
      </c>
      <c r="T819" s="7"/>
      <c r="U819" s="6">
        <f>IF(Table13[[#This Row],[Ngày tính CN]]="","",S819+T819)</f>
        <v>46130</v>
      </c>
      <c r="V819" s="32">
        <f ca="1">IF(Table13[[#This Row],[Hạn thanh toán]]="","",IF((U819-NOW())&lt;0,0,(U819-NOW())))</f>
        <v>0</v>
      </c>
      <c r="W819" s="32"/>
      <c r="X819" s="32" t="str">
        <f t="shared" ca="1" si="102"/>
        <v/>
      </c>
      <c r="Y819" s="2" t="str">
        <f t="shared" si="103"/>
        <v>Đã thanh toán</v>
      </c>
      <c r="Z819" s="42">
        <f t="shared" si="96"/>
        <v>46130</v>
      </c>
      <c r="AA819" s="42">
        <f t="shared" si="97"/>
        <v>46183</v>
      </c>
      <c r="AD819" s="2" t="str">
        <f>VLOOKUP($A819,MA_KH!$A:$Q,MA_KH!O$1,0)</f>
        <v>MEGA</v>
      </c>
      <c r="AE819" s="2" t="str">
        <f>VLOOKUP($A819,MA_KH!$A:$Q,MA_KH!P$1,0)</f>
        <v>CÔNG TY TNHH MM MEGA MARKET (VIỆT NAM)</v>
      </c>
      <c r="AG819" s="122" t="str">
        <f>Table13[[#This Row],[Số hóa đơn]]&amp;Table13[[#This Row],[Tổng giá trị]]</f>
        <v>00031485769500</v>
      </c>
    </row>
    <row r="820" spans="1:33" ht="25.5" customHeight="1">
      <c r="A820" s="58" t="s">
        <v>16305</v>
      </c>
      <c r="B820" s="58" t="s">
        <v>7247</v>
      </c>
      <c r="C820" s="59">
        <v>46139</v>
      </c>
      <c r="D820" s="58" t="s">
        <v>18064</v>
      </c>
      <c r="E820" s="55">
        <f>IFERROR(VLOOKUP(AG820,Sheet3!B:F,5,0),Table1[[#This Row],[Ngày hạch toán]])</f>
        <v>46132</v>
      </c>
      <c r="F820" s="58" t="s">
        <v>18065</v>
      </c>
      <c r="G820" s="58" t="s">
        <v>18066</v>
      </c>
      <c r="H820" s="69">
        <v>3498330</v>
      </c>
      <c r="I820" s="63">
        <v>0</v>
      </c>
      <c r="J820" s="69">
        <v>279866</v>
      </c>
      <c r="K820" s="70">
        <v>3778196</v>
      </c>
      <c r="L820" s="64" t="s">
        <v>17236</v>
      </c>
      <c r="M820" s="6">
        <f>IFERROR(VLOOKUP(Table13[[#This Row],[Số hóa đơn]],'Chi tiết tt Mega gửi'!K:L,2,0),"")</f>
        <v>46183</v>
      </c>
      <c r="N820" s="72"/>
      <c r="O820" s="32">
        <f>IF(Table13[[#This Row],[Phân loại]]="Tồn đầu kỳ",Table13[[#This Row],[Tổng giá trị]],0)</f>
        <v>0</v>
      </c>
      <c r="P820" s="7">
        <f>IF(Table13[[#This Row],[Số còn phải thu ĐK]]&lt;&gt;0,0,IF(Table13[[#This Row],[Phân loại]]="Bán hàng",Table13[[#This Row],[Tổng giá trị]],-Table13[[#This Row],[Tổng giá trị]]))</f>
        <v>3778196</v>
      </c>
      <c r="Q820" s="32">
        <f t="shared" si="101"/>
        <v>3778196</v>
      </c>
      <c r="R820" s="7">
        <f>Table13[[#This Row],[Số còn phải thu ĐK]]+Table13[[#This Row],[Giá Trị HD sau CK]]-Table13[[#This Row],[Số tiền đã thu]]</f>
        <v>0</v>
      </c>
      <c r="S820" s="6">
        <f>IF(Table13[[#This Row],[Ngày hóa đơn]]&lt;&gt;"",Table13[[#This Row],[Ngày hóa đơn]],IF(Table13[[#This Row],[Ngày hạch toán]]&lt;&gt;"",Table13[[#This Row],[Ngày hạch toán]],""))</f>
        <v>46132</v>
      </c>
      <c r="T820" s="7"/>
      <c r="U820" s="6">
        <f>IF(Table13[[#This Row],[Ngày tính CN]]="","",S820+T820)</f>
        <v>46132</v>
      </c>
      <c r="V820" s="32">
        <f ca="1">IF(Table13[[#This Row],[Hạn thanh toán]]="","",IF((U820-NOW())&lt;0,0,(U820-NOW())))</f>
        <v>0</v>
      </c>
      <c r="W820" s="32"/>
      <c r="X820" s="32" t="str">
        <f t="shared" ca="1" si="102"/>
        <v/>
      </c>
      <c r="Y820" s="2" t="str">
        <f t="shared" si="103"/>
        <v>Đã thanh toán</v>
      </c>
      <c r="Z820" s="42">
        <f t="shared" si="96"/>
        <v>46132</v>
      </c>
      <c r="AA820" s="42">
        <f t="shared" si="97"/>
        <v>46183</v>
      </c>
      <c r="AD820" s="2" t="str">
        <f>VLOOKUP($A820,MA_KH!$A:$Q,MA_KH!O$1,0)</f>
        <v>MEGA</v>
      </c>
      <c r="AE820" s="2" t="str">
        <f>VLOOKUP($A820,MA_KH!$A:$Q,MA_KH!P$1,0)</f>
        <v>CÔNG TY TNHH MM MEGA MARKET (VIỆT NAM)</v>
      </c>
      <c r="AG820" s="122" t="str">
        <f>Table13[[#This Row],[Số hóa đơn]]&amp;Table13[[#This Row],[Tổng giá trị]]</f>
        <v>000314843778196</v>
      </c>
    </row>
    <row r="821" spans="1:33" ht="25.5" customHeight="1">
      <c r="A821" s="54" t="s">
        <v>16294</v>
      </c>
      <c r="B821" s="54" t="s">
        <v>259</v>
      </c>
      <c r="C821" s="55">
        <v>46140</v>
      </c>
      <c r="D821" s="54" t="s">
        <v>18067</v>
      </c>
      <c r="E821" s="55">
        <f>IFERROR(VLOOKUP(AG821,Sheet3!B:F,5,0),Table1[[#This Row],[Ngày hạch toán]])</f>
        <v>46132</v>
      </c>
      <c r="F821" s="54" t="s">
        <v>18068</v>
      </c>
      <c r="G821" s="54" t="s">
        <v>18069</v>
      </c>
      <c r="H821" s="67">
        <v>1166110</v>
      </c>
      <c r="I821" s="63">
        <v>0</v>
      </c>
      <c r="J821" s="67">
        <v>93289</v>
      </c>
      <c r="K821" s="68">
        <v>1259399</v>
      </c>
      <c r="L821" s="64" t="s">
        <v>17236</v>
      </c>
      <c r="M821" s="6" t="str">
        <f>IFERROR(VLOOKUP(Table13[[#This Row],[Số hóa đơn]],'Chi tiết tt Mega gửi'!K:L,2,0),"")</f>
        <v/>
      </c>
      <c r="N821" s="72"/>
      <c r="O821" s="32">
        <f>IF(Table13[[#This Row],[Phân loại]]="Tồn đầu kỳ",Table13[[#This Row],[Tổng giá trị]],0)</f>
        <v>0</v>
      </c>
      <c r="P821" s="7">
        <f>IF(Table13[[#This Row],[Số còn phải thu ĐK]]&lt;&gt;0,0,IF(Table13[[#This Row],[Phân loại]]="Bán hàng",Table13[[#This Row],[Tổng giá trị]],-Table13[[#This Row],[Tổng giá trị]]))</f>
        <v>1259399</v>
      </c>
      <c r="Q821" s="32">
        <f t="shared" si="101"/>
        <v>0</v>
      </c>
      <c r="R821" s="7">
        <f>Table13[[#This Row],[Số còn phải thu ĐK]]+Table13[[#This Row],[Giá Trị HD sau CK]]-Table13[[#This Row],[Số tiền đã thu]]</f>
        <v>1259399</v>
      </c>
      <c r="S821" s="6">
        <f>IF(Table13[[#This Row],[Ngày hóa đơn]]&lt;&gt;"",Table13[[#This Row],[Ngày hóa đơn]],IF(Table13[[#This Row],[Ngày hạch toán]]&lt;&gt;"",Table13[[#This Row],[Ngày hạch toán]],""))</f>
        <v>46132</v>
      </c>
      <c r="T821" s="7"/>
      <c r="U821" s="6">
        <f>IF(Table13[[#This Row],[Ngày tính CN]]="","",S821+T821)</f>
        <v>46132</v>
      </c>
      <c r="V821" s="32">
        <f ca="1">IF(Table13[[#This Row],[Hạn thanh toán]]="","",IF((U821-NOW())&lt;0,0,(U821-NOW())))</f>
        <v>0</v>
      </c>
      <c r="W821" s="32"/>
      <c r="X821" s="32">
        <f t="shared" ca="1" si="102"/>
        <v>95.96461631944112</v>
      </c>
      <c r="Y821" s="2" t="str">
        <f t="shared" ca="1" si="103"/>
        <v>Nợ quá hạn từ 90 ngày đến 120 ngày</v>
      </c>
      <c r="Z821" s="42">
        <f t="shared" si="96"/>
        <v>46132</v>
      </c>
      <c r="AA821" s="42" t="str">
        <f t="shared" si="97"/>
        <v/>
      </c>
      <c r="AD821" s="2" t="str">
        <f>VLOOKUP($A821,MA_KH!$A:$Q,MA_KH!O$1,0)</f>
        <v>MEGA</v>
      </c>
      <c r="AE821" s="2" t="str">
        <f>VLOOKUP($A821,MA_KH!$A:$Q,MA_KH!P$1,0)</f>
        <v>CÔNG TY TNHH MM MEGA MARKET (VIỆT NAM)</v>
      </c>
      <c r="AG821" s="122" t="str">
        <f>Table13[[#This Row],[Số hóa đơn]]&amp;Table13[[#This Row],[Tổng giá trị]]</f>
        <v>000314411259399</v>
      </c>
    </row>
    <row r="822" spans="1:33" ht="25.5" customHeight="1">
      <c r="A822" s="58" t="s">
        <v>16294</v>
      </c>
      <c r="B822" s="58" t="s">
        <v>259</v>
      </c>
      <c r="C822" s="59">
        <v>46140</v>
      </c>
      <c r="D822" s="58" t="s">
        <v>18070</v>
      </c>
      <c r="E822" s="55">
        <f>IFERROR(VLOOKUP(AG822,Sheet3!B:F,5,0),Table1[[#This Row],[Ngày hạch toán]])</f>
        <v>46132</v>
      </c>
      <c r="F822" s="58" t="s">
        <v>18071</v>
      </c>
      <c r="G822" s="58" t="s">
        <v>18072</v>
      </c>
      <c r="H822" s="69">
        <v>883220</v>
      </c>
      <c r="I822" s="63">
        <v>0</v>
      </c>
      <c r="J822" s="69">
        <v>70658</v>
      </c>
      <c r="K822" s="70">
        <v>953878</v>
      </c>
      <c r="L822" s="64" t="s">
        <v>17236</v>
      </c>
      <c r="M822" s="6" t="str">
        <f>IFERROR(VLOOKUP(Table13[[#This Row],[Số hóa đơn]],'Chi tiết tt Mega gửi'!K:L,2,0),"")</f>
        <v/>
      </c>
      <c r="N822" s="72"/>
      <c r="O822" s="32">
        <f>IF(Table13[[#This Row],[Phân loại]]="Tồn đầu kỳ",Table13[[#This Row],[Tổng giá trị]],0)</f>
        <v>0</v>
      </c>
      <c r="P822" s="7">
        <f>IF(Table13[[#This Row],[Số còn phải thu ĐK]]&lt;&gt;0,0,IF(Table13[[#This Row],[Phân loại]]="Bán hàng",Table13[[#This Row],[Tổng giá trị]],-Table13[[#This Row],[Tổng giá trị]]))</f>
        <v>953878</v>
      </c>
      <c r="Q822" s="32">
        <f t="shared" si="101"/>
        <v>0</v>
      </c>
      <c r="R822" s="7">
        <f>Table13[[#This Row],[Số còn phải thu ĐK]]+Table13[[#This Row],[Giá Trị HD sau CK]]-Table13[[#This Row],[Số tiền đã thu]]</f>
        <v>953878</v>
      </c>
      <c r="S822" s="6">
        <f>IF(Table13[[#This Row],[Ngày hóa đơn]]&lt;&gt;"",Table13[[#This Row],[Ngày hóa đơn]],IF(Table13[[#This Row],[Ngày hạch toán]]&lt;&gt;"",Table13[[#This Row],[Ngày hạch toán]],""))</f>
        <v>46132</v>
      </c>
      <c r="T822" s="7"/>
      <c r="U822" s="6">
        <f>IF(Table13[[#This Row],[Ngày tính CN]]="","",S822+T822)</f>
        <v>46132</v>
      </c>
      <c r="V822" s="32">
        <f ca="1">IF(Table13[[#This Row],[Hạn thanh toán]]="","",IF((U822-NOW())&lt;0,0,(U822-NOW())))</f>
        <v>0</v>
      </c>
      <c r="W822" s="32"/>
      <c r="X822" s="32">
        <f t="shared" ca="1" si="102"/>
        <v>95.96461631944112</v>
      </c>
      <c r="Y822" s="2" t="str">
        <f t="shared" ca="1" si="103"/>
        <v>Nợ quá hạn từ 90 ngày đến 120 ngày</v>
      </c>
      <c r="Z822" s="42">
        <f t="shared" si="96"/>
        <v>46132</v>
      </c>
      <c r="AA822" s="42" t="str">
        <f t="shared" si="97"/>
        <v/>
      </c>
      <c r="AD822" s="2" t="str">
        <f>VLOOKUP($A822,MA_KH!$A:$Q,MA_KH!O$1,0)</f>
        <v>MEGA</v>
      </c>
      <c r="AE822" s="2" t="str">
        <f>VLOOKUP($A822,MA_KH!$A:$Q,MA_KH!P$1,0)</f>
        <v>CÔNG TY TNHH MM MEGA MARKET (VIỆT NAM)</v>
      </c>
      <c r="AG822" s="122" t="str">
        <f>Table13[[#This Row],[Số hóa đơn]]&amp;Table13[[#This Row],[Tổng giá trị]]</f>
        <v>00031442953878</v>
      </c>
    </row>
    <row r="823" spans="1:33" ht="25.5" customHeight="1">
      <c r="A823" s="54" t="s">
        <v>16304</v>
      </c>
      <c r="B823" s="54" t="s">
        <v>7254</v>
      </c>
      <c r="C823" s="55">
        <v>46140</v>
      </c>
      <c r="D823" s="54" t="s">
        <v>18073</v>
      </c>
      <c r="E823" s="55">
        <f>IFERROR(VLOOKUP(AG823,Sheet3!B:F,5,0),Table1[[#This Row],[Ngày hạch toán]])</f>
        <v>46132</v>
      </c>
      <c r="F823" s="54" t="s">
        <v>18074</v>
      </c>
      <c r="G823" s="54" t="s">
        <v>18075</v>
      </c>
      <c r="H823" s="67">
        <v>1292380</v>
      </c>
      <c r="I823" s="63">
        <v>0</v>
      </c>
      <c r="J823" s="67">
        <v>103390</v>
      </c>
      <c r="K823" s="68">
        <v>1395770</v>
      </c>
      <c r="L823" s="64" t="s">
        <v>17236</v>
      </c>
      <c r="M823" s="6">
        <f>IFERROR(VLOOKUP(Table13[[#This Row],[Số hóa đơn]],'Chi tiết tt Mega gửi'!K:L,2,0),"")</f>
        <v>46183</v>
      </c>
      <c r="N823" s="72"/>
      <c r="O823" s="32">
        <f>IF(Table13[[#This Row],[Phân loại]]="Tồn đầu kỳ",Table13[[#This Row],[Tổng giá trị]],0)</f>
        <v>0</v>
      </c>
      <c r="P823" s="7">
        <f>IF(Table13[[#This Row],[Số còn phải thu ĐK]]&lt;&gt;0,0,IF(Table13[[#This Row],[Phân loại]]="Bán hàng",Table13[[#This Row],[Tổng giá trị]],-Table13[[#This Row],[Tổng giá trị]]))</f>
        <v>1395770</v>
      </c>
      <c r="Q823" s="32">
        <f t="shared" si="101"/>
        <v>1395770</v>
      </c>
      <c r="R823" s="7">
        <f>Table13[[#This Row],[Số còn phải thu ĐK]]+Table13[[#This Row],[Giá Trị HD sau CK]]-Table13[[#This Row],[Số tiền đã thu]]</f>
        <v>0</v>
      </c>
      <c r="S823" s="6">
        <f>IF(Table13[[#This Row],[Ngày hóa đơn]]&lt;&gt;"",Table13[[#This Row],[Ngày hóa đơn]],IF(Table13[[#This Row],[Ngày hạch toán]]&lt;&gt;"",Table13[[#This Row],[Ngày hạch toán]],""))</f>
        <v>46132</v>
      </c>
      <c r="T823" s="7"/>
      <c r="U823" s="6">
        <f>IF(Table13[[#This Row],[Ngày tính CN]]="","",S823+T823)</f>
        <v>46132</v>
      </c>
      <c r="V823" s="32">
        <f ca="1">IF(Table13[[#This Row],[Hạn thanh toán]]="","",IF((U823-NOW())&lt;0,0,(U823-NOW())))</f>
        <v>0</v>
      </c>
      <c r="W823" s="32"/>
      <c r="X823" s="32" t="str">
        <f t="shared" ca="1" si="102"/>
        <v/>
      </c>
      <c r="Y823" s="2" t="str">
        <f t="shared" si="103"/>
        <v>Đã thanh toán</v>
      </c>
      <c r="Z823" s="42">
        <f t="shared" si="96"/>
        <v>46132</v>
      </c>
      <c r="AA823" s="42">
        <f t="shared" si="97"/>
        <v>46183</v>
      </c>
      <c r="AD823" s="2" t="str">
        <f>VLOOKUP($A823,MA_KH!$A:$Q,MA_KH!O$1,0)</f>
        <v>MEGA</v>
      </c>
      <c r="AE823" s="2" t="str">
        <f>VLOOKUP($A823,MA_KH!$A:$Q,MA_KH!P$1,0)</f>
        <v>CÔNG TY TNHH MM MEGA MARKET (VIỆT NAM)</v>
      </c>
      <c r="AG823" s="122" t="str">
        <f>Table13[[#This Row],[Số hóa đơn]]&amp;Table13[[#This Row],[Tổng giá trị]]</f>
        <v>000329981395770</v>
      </c>
    </row>
    <row r="824" spans="1:33" ht="25.5" customHeight="1">
      <c r="A824" s="58" t="s">
        <v>16304</v>
      </c>
      <c r="B824" s="58" t="s">
        <v>7254</v>
      </c>
      <c r="C824" s="59">
        <v>46140</v>
      </c>
      <c r="D824" s="58" t="s">
        <v>18076</v>
      </c>
      <c r="E824" s="55">
        <f>IFERROR(VLOOKUP(AG824,Sheet3!B:F,5,0),Table1[[#This Row],[Ngày hạch toán]])</f>
        <v>46132</v>
      </c>
      <c r="F824" s="58" t="s">
        <v>18077</v>
      </c>
      <c r="G824" s="58" t="s">
        <v>18078</v>
      </c>
      <c r="H824" s="69">
        <v>2260165</v>
      </c>
      <c r="I824" s="63">
        <v>0</v>
      </c>
      <c r="J824" s="69">
        <v>180813</v>
      </c>
      <c r="K824" s="70">
        <v>2440978</v>
      </c>
      <c r="L824" s="64" t="s">
        <v>17236</v>
      </c>
      <c r="M824" s="6">
        <f>IFERROR(VLOOKUP(Table13[[#This Row],[Số hóa đơn]],'Chi tiết tt Mega gửi'!K:L,2,0),"")</f>
        <v>46183</v>
      </c>
      <c r="N824" s="72"/>
      <c r="O824" s="32">
        <f>IF(Table13[[#This Row],[Phân loại]]="Tồn đầu kỳ",Table13[[#This Row],[Tổng giá trị]],0)</f>
        <v>0</v>
      </c>
      <c r="P824" s="7">
        <f>IF(Table13[[#This Row],[Số còn phải thu ĐK]]&lt;&gt;0,0,IF(Table13[[#This Row],[Phân loại]]="Bán hàng",Table13[[#This Row],[Tổng giá trị]],-Table13[[#This Row],[Tổng giá trị]]))</f>
        <v>2440978</v>
      </c>
      <c r="Q824" s="32">
        <f t="shared" si="101"/>
        <v>2440978</v>
      </c>
      <c r="R824" s="7">
        <f>Table13[[#This Row],[Số còn phải thu ĐK]]+Table13[[#This Row],[Giá Trị HD sau CK]]-Table13[[#This Row],[Số tiền đã thu]]</f>
        <v>0</v>
      </c>
      <c r="S824" s="6">
        <f>IF(Table13[[#This Row],[Ngày hóa đơn]]&lt;&gt;"",Table13[[#This Row],[Ngày hóa đơn]],IF(Table13[[#This Row],[Ngày hạch toán]]&lt;&gt;"",Table13[[#This Row],[Ngày hạch toán]],""))</f>
        <v>46132</v>
      </c>
      <c r="T824" s="7"/>
      <c r="U824" s="6">
        <f>IF(Table13[[#This Row],[Ngày tính CN]]="","",S824+T824)</f>
        <v>46132</v>
      </c>
      <c r="V824" s="32">
        <f ca="1">IF(Table13[[#This Row],[Hạn thanh toán]]="","",IF((U824-NOW())&lt;0,0,(U824-NOW())))</f>
        <v>0</v>
      </c>
      <c r="W824" s="32"/>
      <c r="X824" s="32" t="str">
        <f t="shared" ca="1" si="102"/>
        <v/>
      </c>
      <c r="Y824" s="2" t="str">
        <f t="shared" si="103"/>
        <v>Đã thanh toán</v>
      </c>
      <c r="Z824" s="42">
        <f t="shared" si="96"/>
        <v>46132</v>
      </c>
      <c r="AA824" s="42">
        <f t="shared" si="97"/>
        <v>46183</v>
      </c>
      <c r="AD824" s="2" t="str">
        <f>VLOOKUP($A824,MA_KH!$A:$Q,MA_KH!O$1,0)</f>
        <v>MEGA</v>
      </c>
      <c r="AE824" s="2" t="str">
        <f>VLOOKUP($A824,MA_KH!$A:$Q,MA_KH!P$1,0)</f>
        <v>CÔNG TY TNHH MM MEGA MARKET (VIỆT NAM)</v>
      </c>
      <c r="AG824" s="122" t="str">
        <f>Table13[[#This Row],[Số hóa đơn]]&amp;Table13[[#This Row],[Tổng giá trị]]</f>
        <v>000330002440978</v>
      </c>
    </row>
    <row r="825" spans="1:33" ht="25.5" customHeight="1">
      <c r="A825" s="54" t="s">
        <v>16292</v>
      </c>
      <c r="B825" s="54" t="s">
        <v>251</v>
      </c>
      <c r="C825" s="55">
        <v>46141</v>
      </c>
      <c r="D825" s="54" t="s">
        <v>18079</v>
      </c>
      <c r="E825" s="55">
        <f>IFERROR(VLOOKUP(AG825,Sheet3!B:F,5,0),Table1[[#This Row],[Ngày hạch toán]])</f>
        <v>46132</v>
      </c>
      <c r="F825" s="54" t="s">
        <v>18080</v>
      </c>
      <c r="G825" s="54" t="s">
        <v>18081</v>
      </c>
      <c r="H825" s="67">
        <v>558030</v>
      </c>
      <c r="I825" s="63">
        <v>0</v>
      </c>
      <c r="J825" s="67">
        <v>44642</v>
      </c>
      <c r="K825" s="68">
        <v>602672</v>
      </c>
      <c r="L825" s="64" t="s">
        <v>17236</v>
      </c>
      <c r="M825" s="6">
        <f>IFERROR(VLOOKUP(Table13[[#This Row],[Số hóa đơn]],'Chi tiết tt Mega gửi'!K:L,2,0),"")</f>
        <v>46183</v>
      </c>
      <c r="N825" s="72"/>
      <c r="O825" s="32">
        <f>IF(Table13[[#This Row],[Phân loại]]="Tồn đầu kỳ",Table13[[#This Row],[Tổng giá trị]],0)</f>
        <v>0</v>
      </c>
      <c r="P825" s="7">
        <f>IF(Table13[[#This Row],[Số còn phải thu ĐK]]&lt;&gt;0,0,IF(Table13[[#This Row],[Phân loại]]="Bán hàng",Table13[[#This Row],[Tổng giá trị]],-Table13[[#This Row],[Tổng giá trị]]))</f>
        <v>602672</v>
      </c>
      <c r="Q825" s="32">
        <f t="shared" si="101"/>
        <v>602672</v>
      </c>
      <c r="R825" s="7">
        <f>Table13[[#This Row],[Số còn phải thu ĐK]]+Table13[[#This Row],[Giá Trị HD sau CK]]-Table13[[#This Row],[Số tiền đã thu]]</f>
        <v>0</v>
      </c>
      <c r="S825" s="6">
        <f>IF(Table13[[#This Row],[Ngày hóa đơn]]&lt;&gt;"",Table13[[#This Row],[Ngày hóa đơn]],IF(Table13[[#This Row],[Ngày hạch toán]]&lt;&gt;"",Table13[[#This Row],[Ngày hạch toán]],""))</f>
        <v>46132</v>
      </c>
      <c r="T825" s="7"/>
      <c r="U825" s="6">
        <f>IF(Table13[[#This Row],[Ngày tính CN]]="","",S825+T825)</f>
        <v>46132</v>
      </c>
      <c r="V825" s="32">
        <f ca="1">IF(Table13[[#This Row],[Hạn thanh toán]]="","",IF((U825-NOW())&lt;0,0,(U825-NOW())))</f>
        <v>0</v>
      </c>
      <c r="W825" s="32"/>
      <c r="X825" s="32" t="str">
        <f t="shared" ca="1" si="102"/>
        <v/>
      </c>
      <c r="Y825" s="2" t="str">
        <f t="shared" si="103"/>
        <v>Đã thanh toán</v>
      </c>
      <c r="Z825" s="42">
        <f t="shared" si="96"/>
        <v>46132</v>
      </c>
      <c r="AA825" s="42">
        <f t="shared" si="97"/>
        <v>46183</v>
      </c>
      <c r="AD825" s="2" t="str">
        <f>VLOOKUP($A825,MA_KH!$A:$Q,MA_KH!O$1,0)</f>
        <v>MEGA</v>
      </c>
      <c r="AE825" s="2" t="str">
        <f>VLOOKUP($A825,MA_KH!$A:$Q,MA_KH!P$1,0)</f>
        <v>CÔNG TY TNHH MM MEGA MARKET (VIỆT NAM)</v>
      </c>
      <c r="AG825" s="122" t="str">
        <f>Table13[[#This Row],[Số hóa đơn]]&amp;Table13[[#This Row],[Tổng giá trị]]</f>
        <v>00031438602672</v>
      </c>
    </row>
    <row r="826" spans="1:33" ht="25.5" customHeight="1">
      <c r="A826" s="54" t="s">
        <v>16298</v>
      </c>
      <c r="B826" s="54" t="s">
        <v>7235</v>
      </c>
      <c r="C826" s="55">
        <v>46141</v>
      </c>
      <c r="D826" s="54" t="s">
        <v>18082</v>
      </c>
      <c r="E826" s="55">
        <f>IFERROR(VLOOKUP(AG826,Sheet3!B:F,5,0),Table1[[#This Row],[Ngày hạch toán]])</f>
        <v>46132</v>
      </c>
      <c r="F826" s="54" t="s">
        <v>18083</v>
      </c>
      <c r="G826" s="54" t="s">
        <v>18084</v>
      </c>
      <c r="H826" s="67">
        <v>1292380</v>
      </c>
      <c r="I826" s="63">
        <v>0</v>
      </c>
      <c r="J826" s="67">
        <v>103390</v>
      </c>
      <c r="K826" s="68">
        <v>1395770</v>
      </c>
      <c r="L826" s="64" t="s">
        <v>17236</v>
      </c>
      <c r="M826" s="6">
        <f>IFERROR(VLOOKUP(Table13[[#This Row],[Số hóa đơn]],'Chi tiết tt Mega gửi'!K:L,2,0),"")</f>
        <v>46183</v>
      </c>
      <c r="N826" s="72"/>
      <c r="O826" s="32">
        <f>IF(Table13[[#This Row],[Phân loại]]="Tồn đầu kỳ",Table13[[#This Row],[Tổng giá trị]],0)</f>
        <v>0</v>
      </c>
      <c r="P826" s="7">
        <f>IF(Table13[[#This Row],[Số còn phải thu ĐK]]&lt;&gt;0,0,IF(Table13[[#This Row],[Phân loại]]="Bán hàng",Table13[[#This Row],[Tổng giá trị]],-Table13[[#This Row],[Tổng giá trị]]))</f>
        <v>1395770</v>
      </c>
      <c r="Q826" s="32">
        <f t="shared" si="101"/>
        <v>1395770</v>
      </c>
      <c r="R826" s="7">
        <f>Table13[[#This Row],[Số còn phải thu ĐK]]+Table13[[#This Row],[Giá Trị HD sau CK]]-Table13[[#This Row],[Số tiền đã thu]]</f>
        <v>0</v>
      </c>
      <c r="S826" s="6">
        <f>IF(Table13[[#This Row],[Ngày hóa đơn]]&lt;&gt;"",Table13[[#This Row],[Ngày hóa đơn]],IF(Table13[[#This Row],[Ngày hạch toán]]&lt;&gt;"",Table13[[#This Row],[Ngày hạch toán]],""))</f>
        <v>46132</v>
      </c>
      <c r="T826" s="7"/>
      <c r="U826" s="6">
        <f>IF(Table13[[#This Row],[Ngày tính CN]]="","",S826+T826)</f>
        <v>46132</v>
      </c>
      <c r="V826" s="32">
        <f ca="1">IF(Table13[[#This Row],[Hạn thanh toán]]="","",IF((U826-NOW())&lt;0,0,(U826-NOW())))</f>
        <v>0</v>
      </c>
      <c r="W826" s="32"/>
      <c r="X826" s="32" t="str">
        <f t="shared" ca="1" si="102"/>
        <v/>
      </c>
      <c r="Y826" s="2" t="str">
        <f t="shared" si="103"/>
        <v>Đã thanh toán</v>
      </c>
      <c r="Z826" s="42">
        <f t="shared" si="96"/>
        <v>46132</v>
      </c>
      <c r="AA826" s="42">
        <f t="shared" si="97"/>
        <v>46183</v>
      </c>
      <c r="AD826" s="2" t="str">
        <f>VLOOKUP($A826,MA_KH!$A:$Q,MA_KH!O$1,0)</f>
        <v>MEGA</v>
      </c>
      <c r="AE826" s="2" t="str">
        <f>VLOOKUP($A826,MA_KH!$A:$Q,MA_KH!P$1,0)</f>
        <v>CÔNG TY TNHH MM MEGA MARKET (VIỆT NAM)</v>
      </c>
      <c r="AG826" s="122" t="str">
        <f>Table13[[#This Row],[Số hóa đơn]]&amp;Table13[[#This Row],[Tổng giá trị]]</f>
        <v>000314391395770</v>
      </c>
    </row>
    <row r="827" spans="1:33" ht="25.5" customHeight="1">
      <c r="A827" s="58" t="s">
        <v>16298</v>
      </c>
      <c r="B827" s="58" t="s">
        <v>7235</v>
      </c>
      <c r="C827" s="59">
        <v>46141</v>
      </c>
      <c r="D827" s="58" t="s">
        <v>18085</v>
      </c>
      <c r="E827" s="55">
        <f>IFERROR(VLOOKUP(AG827,Sheet3!B:F,5,0),Table1[[#This Row],[Ngày hạch toán]])</f>
        <v>46132</v>
      </c>
      <c r="F827" s="58" t="s">
        <v>18086</v>
      </c>
      <c r="G827" s="58" t="s">
        <v>18087</v>
      </c>
      <c r="H827" s="69">
        <v>8023750</v>
      </c>
      <c r="I827" s="63">
        <v>0</v>
      </c>
      <c r="J827" s="69">
        <v>641900</v>
      </c>
      <c r="K827" s="70">
        <v>8665650</v>
      </c>
      <c r="L827" s="64" t="s">
        <v>17236</v>
      </c>
      <c r="M827" s="6">
        <f>IFERROR(VLOOKUP(Table13[[#This Row],[Số hóa đơn]],'Chi tiết tt Mega gửi'!K:L,2,0),"")</f>
        <v>46183</v>
      </c>
      <c r="N827" s="72"/>
      <c r="O827" s="32">
        <f>IF(Table13[[#This Row],[Phân loại]]="Tồn đầu kỳ",Table13[[#This Row],[Tổng giá trị]],0)</f>
        <v>0</v>
      </c>
      <c r="P827" s="7">
        <f>IF(Table13[[#This Row],[Số còn phải thu ĐK]]&lt;&gt;0,0,IF(Table13[[#This Row],[Phân loại]]="Bán hàng",Table13[[#This Row],[Tổng giá trị]],-Table13[[#This Row],[Tổng giá trị]]))</f>
        <v>8665650</v>
      </c>
      <c r="Q827" s="32">
        <f t="shared" si="101"/>
        <v>8665650</v>
      </c>
      <c r="R827" s="7">
        <f>Table13[[#This Row],[Số còn phải thu ĐK]]+Table13[[#This Row],[Giá Trị HD sau CK]]-Table13[[#This Row],[Số tiền đã thu]]</f>
        <v>0</v>
      </c>
      <c r="S827" s="6">
        <f>IF(Table13[[#This Row],[Ngày hóa đơn]]&lt;&gt;"",Table13[[#This Row],[Ngày hóa đơn]],IF(Table13[[#This Row],[Ngày hạch toán]]&lt;&gt;"",Table13[[#This Row],[Ngày hạch toán]],""))</f>
        <v>46132</v>
      </c>
      <c r="T827" s="7"/>
      <c r="U827" s="6">
        <f>IF(Table13[[#This Row],[Ngày tính CN]]="","",S827+T827)</f>
        <v>46132</v>
      </c>
      <c r="V827" s="32">
        <f ca="1">IF(Table13[[#This Row],[Hạn thanh toán]]="","",IF((U827-NOW())&lt;0,0,(U827-NOW())))</f>
        <v>0</v>
      </c>
      <c r="W827" s="32"/>
      <c r="X827" s="32" t="str">
        <f t="shared" ca="1" si="102"/>
        <v/>
      </c>
      <c r="Y827" s="2" t="str">
        <f t="shared" si="103"/>
        <v>Đã thanh toán</v>
      </c>
      <c r="Z827" s="42">
        <f t="shared" si="96"/>
        <v>46132</v>
      </c>
      <c r="AA827" s="42">
        <f t="shared" si="97"/>
        <v>46183</v>
      </c>
      <c r="AD827" s="2" t="str">
        <f>VLOOKUP($A827,MA_KH!$A:$Q,MA_KH!O$1,0)</f>
        <v>MEGA</v>
      </c>
      <c r="AE827" s="2" t="str">
        <f>VLOOKUP($A827,MA_KH!$A:$Q,MA_KH!P$1,0)</f>
        <v>CÔNG TY TNHH MM MEGA MARKET (VIỆT NAM)</v>
      </c>
      <c r="AG827" s="122" t="str">
        <f>Table13[[#This Row],[Số hóa đơn]]&amp;Table13[[#This Row],[Tổng giá trị]]</f>
        <v>000314408665650</v>
      </c>
    </row>
    <row r="828" spans="1:33" ht="25.5" customHeight="1">
      <c r="A828" s="58" t="s">
        <v>16302</v>
      </c>
      <c r="B828" s="58" t="s">
        <v>7251</v>
      </c>
      <c r="C828" s="59">
        <v>46141</v>
      </c>
      <c r="D828" s="58" t="s">
        <v>18088</v>
      </c>
      <c r="E828" s="55">
        <f>IFERROR(VLOOKUP(AG828,Sheet3!B:F,5,0),Table1[[#This Row],[Ngày hạch toán]])</f>
        <v>46133</v>
      </c>
      <c r="F828" s="58" t="s">
        <v>18089</v>
      </c>
      <c r="G828" s="58" t="s">
        <v>18090</v>
      </c>
      <c r="H828" s="69">
        <v>1292380</v>
      </c>
      <c r="I828" s="63">
        <v>0</v>
      </c>
      <c r="J828" s="69">
        <v>103390</v>
      </c>
      <c r="K828" s="70">
        <v>1395770</v>
      </c>
      <c r="L828" s="64" t="s">
        <v>17236</v>
      </c>
      <c r="M828" s="6">
        <f>IFERROR(VLOOKUP(Table13[[#This Row],[Số hóa đơn]],'Chi tiết tt Mega gửi'!K:L,2,0),"")</f>
        <v>46183</v>
      </c>
      <c r="N828" s="72"/>
      <c r="O828" s="32">
        <f>IF(Table13[[#This Row],[Phân loại]]="Tồn đầu kỳ",Table13[[#This Row],[Tổng giá trị]],0)</f>
        <v>0</v>
      </c>
      <c r="P828" s="7">
        <f>IF(Table13[[#This Row],[Số còn phải thu ĐK]]&lt;&gt;0,0,IF(Table13[[#This Row],[Phân loại]]="Bán hàng",Table13[[#This Row],[Tổng giá trị]],-Table13[[#This Row],[Tổng giá trị]]))</f>
        <v>1395770</v>
      </c>
      <c r="Q828" s="32">
        <f>IF(M828&lt;&gt;"",IF(O828&lt;&gt;0,O828,P828),0)</f>
        <v>1395770</v>
      </c>
      <c r="R828" s="7">
        <f>Table13[[#This Row],[Số còn phải thu ĐK]]+Table13[[#This Row],[Giá Trị HD sau CK]]-Table13[[#This Row],[Số tiền đã thu]]</f>
        <v>0</v>
      </c>
      <c r="S828" s="6">
        <f>IF(Table13[[#This Row],[Ngày hóa đơn]]&lt;&gt;"",Table13[[#This Row],[Ngày hóa đơn]],IF(Table13[[#This Row],[Ngày hạch toán]]&lt;&gt;"",Table13[[#This Row],[Ngày hạch toán]],""))</f>
        <v>46133</v>
      </c>
      <c r="T828" s="7"/>
      <c r="U828" s="6">
        <f>IF(Table13[[#This Row],[Ngày tính CN]]="","",S828+T828)</f>
        <v>46133</v>
      </c>
      <c r="V828" s="32">
        <f ca="1">IF(Table13[[#This Row],[Hạn thanh toán]]="","",IF((U828-NOW())&lt;0,0,(U828-NOW())))</f>
        <v>0</v>
      </c>
      <c r="W828" s="32"/>
      <c r="X828" s="32" t="str">
        <f ca="1">IF(OR(U828="",R828=0),"",IF((U828-NOW())&lt;0,-(U828-NOW()),0))</f>
        <v/>
      </c>
      <c r="Y828" s="2" t="str">
        <f>IF(R828=0,"Đã thanh toán",IF(X828="","",IF(X828&lt;=0,"Chưa đến hạn thanh toán",IF(X828&lt;=30,"Nợ quá hạn 30 ngày",IF(X828&lt;=60,"Nợ quá hạn từ 30 ngày đến 60 ngày",IF(X828&lt;=90,"Nợ quá hạn từ 60 ngày đến 90 ngày",IF(X828&lt;=120,"Nợ quá hạn từ 90 ngày đến 120 ngày","Nợ quá hạn hơn 120 ngày có khả năng mất thanh toán")))))))</f>
        <v>Đã thanh toán</v>
      </c>
      <c r="Z828" s="42">
        <f t="shared" si="96"/>
        <v>46133</v>
      </c>
      <c r="AA828" s="42">
        <f t="shared" si="97"/>
        <v>46183</v>
      </c>
      <c r="AD828" s="2" t="str">
        <f>VLOOKUP($A828,MA_KH!$A:$Q,MA_KH!O$1,0)</f>
        <v>MEGA</v>
      </c>
      <c r="AE828" s="2" t="str">
        <f>VLOOKUP($A828,MA_KH!$A:$Q,MA_KH!P$1,0)</f>
        <v>CÔNG TY TNHH MM MEGA MARKET (VIỆT NAM)</v>
      </c>
      <c r="AG828" s="122" t="str">
        <f>Table13[[#This Row],[Số hóa đơn]]&amp;Table13[[#This Row],[Tổng giá trị]]</f>
        <v>000329991395770</v>
      </c>
    </row>
    <row r="829" spans="1:33" ht="25.5" hidden="1" customHeight="1">
      <c r="A829" s="58" t="s">
        <v>16303</v>
      </c>
      <c r="B829" s="58" t="s">
        <v>102</v>
      </c>
      <c r="C829" s="59">
        <v>46115</v>
      </c>
      <c r="D829" s="58" t="s">
        <v>18091</v>
      </c>
      <c r="E829" s="59">
        <v>46115</v>
      </c>
      <c r="F829" s="58" t="s">
        <v>18092</v>
      </c>
      <c r="G829" s="58" t="s">
        <v>17169</v>
      </c>
      <c r="H829" s="69">
        <v>284595</v>
      </c>
      <c r="I829" s="63">
        <v>0</v>
      </c>
      <c r="J829" s="69">
        <v>22768</v>
      </c>
      <c r="K829" s="70">
        <v>307363</v>
      </c>
      <c r="L829" s="71" t="s">
        <v>17238</v>
      </c>
      <c r="M829" s="6">
        <f>IFERROR(VLOOKUP(Table13[[#This Row],[Số hóa đơn]],'Chi tiết tt Mega gửi'!K:L,2,0),"")</f>
        <v>46122</v>
      </c>
      <c r="N829" s="72"/>
      <c r="O829" s="32">
        <f>IF(Table13[[#This Row],[Phân loại]]="Tồn đầu kỳ",Table13[[#This Row],[Tổng giá trị]],0)</f>
        <v>0</v>
      </c>
      <c r="P829" s="7">
        <f>IF(Table13[[#This Row],[Số còn phải thu ĐK]]&lt;&gt;0,0,IF(Table13[[#This Row],[Phân loại]]="Bán hàng",Table13[[#This Row],[Tổng giá trị]],-Table13[[#This Row],[Tổng giá trị]]))</f>
        <v>-307363</v>
      </c>
      <c r="Q829" s="32">
        <f>IF(M829&lt;&gt;"",IF(O829&lt;&gt;0,O829,P829),0)</f>
        <v>-307363</v>
      </c>
      <c r="R829" s="7">
        <f>Table13[[#This Row],[Số còn phải thu ĐK]]+Table13[[#This Row],[Giá Trị HD sau CK]]-Table13[[#This Row],[Số tiền đã thu]]</f>
        <v>0</v>
      </c>
      <c r="S829" s="6">
        <f>IF(Table13[[#This Row],[Ngày hóa đơn]]&lt;&gt;"",Table13[[#This Row],[Ngày hóa đơn]],IF(Table13[[#This Row],[Ngày hạch toán]]&lt;&gt;"",Table13[[#This Row],[Ngày hạch toán]],""))</f>
        <v>46115</v>
      </c>
      <c r="T829" s="7"/>
      <c r="U829" s="6">
        <f>IF(Table13[[#This Row],[Ngày tính CN]]="","",S829+T829)</f>
        <v>46115</v>
      </c>
      <c r="V829" s="32">
        <f ca="1">IF(Table13[[#This Row],[Hạn thanh toán]]="","",IF((U829-NOW())&lt;0,0,(U829-NOW())))</f>
        <v>0</v>
      </c>
      <c r="W829" s="32"/>
      <c r="X829" s="32" t="str">
        <f ca="1">IF(OR(U829="",R829=0),"",IF((U829-NOW())&lt;0,-(U829-NOW()),0))</f>
        <v/>
      </c>
      <c r="Y829" s="2" t="str">
        <f>IF(R829=0,"Đã thanh toán",IF(X829="","",IF(X829&lt;=0,"Chưa đến hạn thanh toán",IF(X829&lt;=30,"Nợ quá hạn 30 ngày",IF(X829&lt;=60,"Nợ quá hạn từ 30 ngày đến 60 ngày",IF(X829&lt;=90,"Nợ quá hạn từ 60 ngày đến 90 ngày",IF(X829&lt;=120,"Nợ quá hạn từ 90 ngày đến 120 ngày","Nợ quá hạn hơn 120 ngày có khả năng mất thanh toán")))))))</f>
        <v>Đã thanh toán</v>
      </c>
      <c r="Z829" s="42">
        <f t="shared" si="96"/>
        <v>46115</v>
      </c>
      <c r="AA829" s="42">
        <f t="shared" si="97"/>
        <v>46122</v>
      </c>
      <c r="AD829" s="2" t="str">
        <f>VLOOKUP($A829,MA_KH!$A:$Q,MA_KH!O$1,0)</f>
        <v>MEGA</v>
      </c>
      <c r="AE829" s="2" t="str">
        <f>VLOOKUP($A829,MA_KH!$A:$Q,MA_KH!P$1,0)</f>
        <v>CÔNG TY TNHH MM MEGA MARKET (VIỆT NAM)</v>
      </c>
      <c r="AG829" s="122" t="str">
        <f>Table13[[#This Row],[Số hóa đơn]]&amp;Table13[[#This Row],[Tổng giá trị]]</f>
        <v>00000107307363</v>
      </c>
    </row>
    <row r="830" spans="1:33" ht="25.5" hidden="1" customHeight="1">
      <c r="A830" s="54" t="s">
        <v>16289</v>
      </c>
      <c r="B830" s="54" t="s">
        <v>296</v>
      </c>
      <c r="C830" s="55">
        <v>46115</v>
      </c>
      <c r="D830" s="54" t="s">
        <v>18093</v>
      </c>
      <c r="E830" s="55">
        <v>46115</v>
      </c>
      <c r="F830" s="54" t="s">
        <v>18094</v>
      </c>
      <c r="G830" s="54" t="s">
        <v>16824</v>
      </c>
      <c r="H830" s="67">
        <v>1472000</v>
      </c>
      <c r="I830" s="63">
        <v>0</v>
      </c>
      <c r="J830" s="67">
        <v>117760</v>
      </c>
      <c r="K830" s="68">
        <v>1589760</v>
      </c>
      <c r="L830" s="71" t="s">
        <v>17238</v>
      </c>
      <c r="M830" s="6">
        <f>IFERROR(VLOOKUP(Table13[[#This Row],[Số hóa đơn]],'Chi tiết tt Mega gửi'!K:L,2,0),"")</f>
        <v>46122</v>
      </c>
      <c r="N830" s="72"/>
      <c r="O830" s="32">
        <f>IF(Table13[[#This Row],[Phân loại]]="Tồn đầu kỳ",Table13[[#This Row],[Tổng giá trị]],0)</f>
        <v>0</v>
      </c>
      <c r="P830" s="7">
        <f>IF(Table13[[#This Row],[Số còn phải thu ĐK]]&lt;&gt;0,0,IF(Table13[[#This Row],[Phân loại]]="Bán hàng",Table13[[#This Row],[Tổng giá trị]],-Table13[[#This Row],[Tổng giá trị]]))</f>
        <v>-1589760</v>
      </c>
      <c r="Q830" s="32">
        <f t="shared" ref="Q830:Q837" si="104">IF(M830&lt;&gt;"",IF(O830&lt;&gt;0,O830,P830),0)</f>
        <v>-1589760</v>
      </c>
      <c r="R830" s="7">
        <f>Table13[[#This Row],[Số còn phải thu ĐK]]+Table13[[#This Row],[Giá Trị HD sau CK]]-Table13[[#This Row],[Số tiền đã thu]]</f>
        <v>0</v>
      </c>
      <c r="S830" s="6">
        <f>IF(Table13[[#This Row],[Ngày hóa đơn]]&lt;&gt;"",Table13[[#This Row],[Ngày hóa đơn]],IF(Table13[[#This Row],[Ngày hạch toán]]&lt;&gt;"",Table13[[#This Row],[Ngày hạch toán]],""))</f>
        <v>46115</v>
      </c>
      <c r="T830" s="7"/>
      <c r="U830" s="6">
        <f>IF(Table13[[#This Row],[Ngày tính CN]]="","",S830+T830)</f>
        <v>46115</v>
      </c>
      <c r="V830" s="32">
        <f ca="1">IF(Table13[[#This Row],[Hạn thanh toán]]="","",IF((U830-NOW())&lt;0,0,(U830-NOW())))</f>
        <v>0</v>
      </c>
      <c r="W830" s="32"/>
      <c r="X830" s="32" t="str">
        <f t="shared" ref="X830:X837" ca="1" si="105">IF(OR(U830="",R830=0),"",IF((U830-NOW())&lt;0,-(U830-NOW()),0))</f>
        <v/>
      </c>
      <c r="Y830" s="2" t="str">
        <f t="shared" ref="Y830:Y837" si="106">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Đã thanh toán</v>
      </c>
      <c r="Z830" s="42">
        <f t="shared" si="96"/>
        <v>46115</v>
      </c>
      <c r="AA830" s="42">
        <f t="shared" si="97"/>
        <v>46122</v>
      </c>
      <c r="AD830" s="2" t="str">
        <f>VLOOKUP($A830,MA_KH!$A:$Q,MA_KH!O$1,0)</f>
        <v>MEGA</v>
      </c>
      <c r="AE830" s="2" t="str">
        <f>VLOOKUP($A830,MA_KH!$A:$Q,MA_KH!P$1,0)</f>
        <v>CÔNG TY TNHH MM MEGA MARKET (VIỆT NAM)</v>
      </c>
      <c r="AG830" s="122" t="str">
        <f>Table13[[#This Row],[Số hóa đơn]]&amp;Table13[[#This Row],[Tổng giá trị]]</f>
        <v>000002021589760</v>
      </c>
    </row>
    <row r="831" spans="1:33" ht="25.5" hidden="1" customHeight="1">
      <c r="A831" s="54" t="s">
        <v>16289</v>
      </c>
      <c r="B831" s="54" t="s">
        <v>296</v>
      </c>
      <c r="C831" s="55">
        <v>46115</v>
      </c>
      <c r="D831" s="54" t="s">
        <v>18095</v>
      </c>
      <c r="E831" s="55">
        <v>46115</v>
      </c>
      <c r="F831" s="54" t="s">
        <v>18096</v>
      </c>
      <c r="G831" s="54" t="s">
        <v>16824</v>
      </c>
      <c r="H831" s="67">
        <v>1288000</v>
      </c>
      <c r="I831" s="63">
        <v>0</v>
      </c>
      <c r="J831" s="67">
        <v>103040</v>
      </c>
      <c r="K831" s="68">
        <v>1391040</v>
      </c>
      <c r="L831" s="71" t="s">
        <v>17238</v>
      </c>
      <c r="M831" s="6">
        <f>IFERROR(VLOOKUP(Table13[[#This Row],[Số hóa đơn]],'Chi tiết tt Mega gửi'!K:L,2,0),"")</f>
        <v>46122</v>
      </c>
      <c r="N831" s="72"/>
      <c r="O831" s="32">
        <f>IF(Table13[[#This Row],[Phân loại]]="Tồn đầu kỳ",Table13[[#This Row],[Tổng giá trị]],0)</f>
        <v>0</v>
      </c>
      <c r="P831" s="7">
        <f>IF(Table13[[#This Row],[Số còn phải thu ĐK]]&lt;&gt;0,0,IF(Table13[[#This Row],[Phân loại]]="Bán hàng",Table13[[#This Row],[Tổng giá trị]],-Table13[[#This Row],[Tổng giá trị]]))</f>
        <v>-1391040</v>
      </c>
      <c r="Q831" s="32">
        <f t="shared" si="104"/>
        <v>-1391040</v>
      </c>
      <c r="R831" s="7">
        <f>Table13[[#This Row],[Số còn phải thu ĐK]]+Table13[[#This Row],[Giá Trị HD sau CK]]-Table13[[#This Row],[Số tiền đã thu]]</f>
        <v>0</v>
      </c>
      <c r="S831" s="6">
        <f>IF(Table13[[#This Row],[Ngày hóa đơn]]&lt;&gt;"",Table13[[#This Row],[Ngày hóa đơn]],IF(Table13[[#This Row],[Ngày hạch toán]]&lt;&gt;"",Table13[[#This Row],[Ngày hạch toán]],""))</f>
        <v>46115</v>
      </c>
      <c r="T831" s="7"/>
      <c r="U831" s="6">
        <f>IF(Table13[[#This Row],[Ngày tính CN]]="","",S831+T831)</f>
        <v>46115</v>
      </c>
      <c r="V831" s="32">
        <f ca="1">IF(Table13[[#This Row],[Hạn thanh toán]]="","",IF((U831-NOW())&lt;0,0,(U831-NOW())))</f>
        <v>0</v>
      </c>
      <c r="W831" s="32"/>
      <c r="X831" s="32" t="str">
        <f t="shared" ca="1" si="105"/>
        <v/>
      </c>
      <c r="Y831" s="2" t="str">
        <f t="shared" si="106"/>
        <v>Đã thanh toán</v>
      </c>
      <c r="Z831" s="42">
        <f t="shared" si="96"/>
        <v>46115</v>
      </c>
      <c r="AA831" s="42">
        <f t="shared" si="97"/>
        <v>46122</v>
      </c>
      <c r="AD831" s="2" t="str">
        <f>VLOOKUP($A831,MA_KH!$A:$Q,MA_KH!O$1,0)</f>
        <v>MEGA</v>
      </c>
      <c r="AE831" s="2" t="str">
        <f>VLOOKUP($A831,MA_KH!$A:$Q,MA_KH!P$1,0)</f>
        <v>CÔNG TY TNHH MM MEGA MARKET (VIỆT NAM)</v>
      </c>
      <c r="AG831" s="122" t="str">
        <f>Table13[[#This Row],[Số hóa đơn]]&amp;Table13[[#This Row],[Tổng giá trị]]</f>
        <v>000002071391040</v>
      </c>
    </row>
    <row r="832" spans="1:33" ht="25.5" hidden="1" customHeight="1">
      <c r="A832" s="54" t="s">
        <v>16291</v>
      </c>
      <c r="B832" s="54" t="s">
        <v>200</v>
      </c>
      <c r="C832" s="55">
        <v>46115</v>
      </c>
      <c r="D832" s="54" t="s">
        <v>18097</v>
      </c>
      <c r="E832" s="55">
        <v>46115</v>
      </c>
      <c r="F832" s="54" t="s">
        <v>18098</v>
      </c>
      <c r="G832" s="54" t="s">
        <v>17345</v>
      </c>
      <c r="H832" s="67">
        <v>1254073</v>
      </c>
      <c r="I832" s="63">
        <v>0</v>
      </c>
      <c r="J832" s="67">
        <v>100326</v>
      </c>
      <c r="K832" s="68">
        <v>1354399</v>
      </c>
      <c r="L832" s="71" t="s">
        <v>17238</v>
      </c>
      <c r="M832" s="6">
        <f>IFERROR(VLOOKUP(Table13[[#This Row],[Số hóa đơn]],'Chi tiết tt Mega gửi'!K:L,2,0),"")</f>
        <v>46122</v>
      </c>
      <c r="N832" s="72"/>
      <c r="O832" s="32">
        <f>IF(Table13[[#This Row],[Phân loại]]="Tồn đầu kỳ",Table13[[#This Row],[Tổng giá trị]],0)</f>
        <v>0</v>
      </c>
      <c r="P832" s="7">
        <f>IF(Table13[[#This Row],[Số còn phải thu ĐK]]&lt;&gt;0,0,IF(Table13[[#This Row],[Phân loại]]="Bán hàng",Table13[[#This Row],[Tổng giá trị]],-Table13[[#This Row],[Tổng giá trị]]))</f>
        <v>-1354399</v>
      </c>
      <c r="Q832" s="32">
        <f t="shared" si="104"/>
        <v>-1354399</v>
      </c>
      <c r="R832" s="7">
        <f>Table13[[#This Row],[Số còn phải thu ĐK]]+Table13[[#This Row],[Giá Trị HD sau CK]]-Table13[[#This Row],[Số tiền đã thu]]</f>
        <v>0</v>
      </c>
      <c r="S832" s="6">
        <f>IF(Table13[[#This Row],[Ngày hóa đơn]]&lt;&gt;"",Table13[[#This Row],[Ngày hóa đơn]],IF(Table13[[#This Row],[Ngày hạch toán]]&lt;&gt;"",Table13[[#This Row],[Ngày hạch toán]],""))</f>
        <v>46115</v>
      </c>
      <c r="T832" s="7"/>
      <c r="U832" s="6">
        <f>IF(Table13[[#This Row],[Ngày tính CN]]="","",S832+T832)</f>
        <v>46115</v>
      </c>
      <c r="V832" s="32">
        <f ca="1">IF(Table13[[#This Row],[Hạn thanh toán]]="","",IF((U832-NOW())&lt;0,0,(U832-NOW())))</f>
        <v>0</v>
      </c>
      <c r="W832" s="32"/>
      <c r="X832" s="32" t="str">
        <f t="shared" ca="1" si="105"/>
        <v/>
      </c>
      <c r="Y832" s="2" t="str">
        <f t="shared" si="106"/>
        <v>Đã thanh toán</v>
      </c>
      <c r="Z832" s="42">
        <f t="shared" si="96"/>
        <v>46115</v>
      </c>
      <c r="AA832" s="42">
        <f t="shared" si="97"/>
        <v>46122</v>
      </c>
      <c r="AD832" s="2" t="str">
        <f>VLOOKUP($A832,MA_KH!$A:$Q,MA_KH!O$1,0)</f>
        <v>MEGA</v>
      </c>
      <c r="AE832" s="2" t="str">
        <f>VLOOKUP($A832,MA_KH!$A:$Q,MA_KH!P$1,0)</f>
        <v>CÔNG TY TNHH MM MEGA MARKET (VIỆT NAM)</v>
      </c>
      <c r="AG832" s="122" t="str">
        <f>Table13[[#This Row],[Số hóa đơn]]&amp;Table13[[#This Row],[Tổng giá trị]]</f>
        <v>000006601354399</v>
      </c>
    </row>
    <row r="833" spans="1:33" ht="25.5" hidden="1" customHeight="1">
      <c r="A833" s="54" t="s">
        <v>16291</v>
      </c>
      <c r="B833" s="54" t="s">
        <v>200</v>
      </c>
      <c r="C833" s="55">
        <v>46115</v>
      </c>
      <c r="D833" s="54" t="s">
        <v>18099</v>
      </c>
      <c r="E833" s="55">
        <v>46115</v>
      </c>
      <c r="F833" s="54" t="s">
        <v>18100</v>
      </c>
      <c r="G833" s="54" t="s">
        <v>17345</v>
      </c>
      <c r="H833" s="67">
        <v>1771754</v>
      </c>
      <c r="I833" s="63">
        <v>0</v>
      </c>
      <c r="J833" s="67">
        <v>141741</v>
      </c>
      <c r="K833" s="68">
        <v>1913495</v>
      </c>
      <c r="L833" s="71" t="s">
        <v>17238</v>
      </c>
      <c r="M833" s="6">
        <f>IFERROR(VLOOKUP(Table13[[#This Row],[Số hóa đơn]],'Chi tiết tt Mega gửi'!K:L,2,0),"")</f>
        <v>46122</v>
      </c>
      <c r="N833" s="72"/>
      <c r="O833" s="32">
        <f>IF(Table13[[#This Row],[Phân loại]]="Tồn đầu kỳ",Table13[[#This Row],[Tổng giá trị]],0)</f>
        <v>0</v>
      </c>
      <c r="P833" s="7">
        <f>IF(Table13[[#This Row],[Số còn phải thu ĐK]]&lt;&gt;0,0,IF(Table13[[#This Row],[Phân loại]]="Bán hàng",Table13[[#This Row],[Tổng giá trị]],-Table13[[#This Row],[Tổng giá trị]]))</f>
        <v>-1913495</v>
      </c>
      <c r="Q833" s="32">
        <f t="shared" si="104"/>
        <v>-1913495</v>
      </c>
      <c r="R833" s="7">
        <f>Table13[[#This Row],[Số còn phải thu ĐK]]+Table13[[#This Row],[Giá Trị HD sau CK]]-Table13[[#This Row],[Số tiền đã thu]]</f>
        <v>0</v>
      </c>
      <c r="S833" s="6">
        <f>IF(Table13[[#This Row],[Ngày hóa đơn]]&lt;&gt;"",Table13[[#This Row],[Ngày hóa đơn]],IF(Table13[[#This Row],[Ngày hạch toán]]&lt;&gt;"",Table13[[#This Row],[Ngày hạch toán]],""))</f>
        <v>46115</v>
      </c>
      <c r="T833" s="7"/>
      <c r="U833" s="6">
        <f>IF(Table13[[#This Row],[Ngày tính CN]]="","",S833+T833)</f>
        <v>46115</v>
      </c>
      <c r="V833" s="32">
        <f ca="1">IF(Table13[[#This Row],[Hạn thanh toán]]="","",IF((U833-NOW())&lt;0,0,(U833-NOW())))</f>
        <v>0</v>
      </c>
      <c r="W833" s="32"/>
      <c r="X833" s="32" t="str">
        <f t="shared" ca="1" si="105"/>
        <v/>
      </c>
      <c r="Y833" s="2" t="str">
        <f t="shared" si="106"/>
        <v>Đã thanh toán</v>
      </c>
      <c r="Z833" s="42">
        <f t="shared" si="96"/>
        <v>46115</v>
      </c>
      <c r="AA833" s="42">
        <f t="shared" si="97"/>
        <v>46122</v>
      </c>
      <c r="AD833" s="2" t="str">
        <f>VLOOKUP($A833,MA_KH!$A:$Q,MA_KH!O$1,0)</f>
        <v>MEGA</v>
      </c>
      <c r="AE833" s="2" t="str">
        <f>VLOOKUP($A833,MA_KH!$A:$Q,MA_KH!P$1,0)</f>
        <v>CÔNG TY TNHH MM MEGA MARKET (VIỆT NAM)</v>
      </c>
      <c r="AG833" s="122" t="str">
        <f>Table13[[#This Row],[Số hóa đơn]]&amp;Table13[[#This Row],[Tổng giá trị]]</f>
        <v>000006621913495</v>
      </c>
    </row>
    <row r="834" spans="1:33" ht="25.5" hidden="1" customHeight="1">
      <c r="A834" s="54" t="s">
        <v>16291</v>
      </c>
      <c r="B834" s="54" t="s">
        <v>200</v>
      </c>
      <c r="C834" s="55">
        <v>46115</v>
      </c>
      <c r="D834" s="54" t="s">
        <v>18101</v>
      </c>
      <c r="E834" s="55">
        <v>46115</v>
      </c>
      <c r="F834" s="54" t="s">
        <v>18102</v>
      </c>
      <c r="G834" s="54" t="s">
        <v>17345</v>
      </c>
      <c r="H834" s="67">
        <v>1676889</v>
      </c>
      <c r="I834" s="63">
        <v>0</v>
      </c>
      <c r="J834" s="67">
        <v>134151</v>
      </c>
      <c r="K834" s="68">
        <v>1811040</v>
      </c>
      <c r="L834" s="71" t="s">
        <v>17238</v>
      </c>
      <c r="M834" s="6">
        <f>IFERROR(VLOOKUP(Table13[[#This Row],[Số hóa đơn]],'Chi tiết tt Mega gửi'!K:L,2,0),"")</f>
        <v>46122</v>
      </c>
      <c r="N834" s="72"/>
      <c r="O834" s="32">
        <f>IF(Table13[[#This Row],[Phân loại]]="Tồn đầu kỳ",Table13[[#This Row],[Tổng giá trị]],0)</f>
        <v>0</v>
      </c>
      <c r="P834" s="7">
        <f>IF(Table13[[#This Row],[Số còn phải thu ĐK]]&lt;&gt;0,0,IF(Table13[[#This Row],[Phân loại]]="Bán hàng",Table13[[#This Row],[Tổng giá trị]],-Table13[[#This Row],[Tổng giá trị]]))</f>
        <v>-1811040</v>
      </c>
      <c r="Q834" s="32">
        <f t="shared" si="104"/>
        <v>-1811040</v>
      </c>
      <c r="R834" s="7">
        <f>Table13[[#This Row],[Số còn phải thu ĐK]]+Table13[[#This Row],[Giá Trị HD sau CK]]-Table13[[#This Row],[Số tiền đã thu]]</f>
        <v>0</v>
      </c>
      <c r="S834" s="6">
        <f>IF(Table13[[#This Row],[Ngày hóa đơn]]&lt;&gt;"",Table13[[#This Row],[Ngày hóa đơn]],IF(Table13[[#This Row],[Ngày hạch toán]]&lt;&gt;"",Table13[[#This Row],[Ngày hạch toán]],""))</f>
        <v>46115</v>
      </c>
      <c r="T834" s="7"/>
      <c r="U834" s="6">
        <f>IF(Table13[[#This Row],[Ngày tính CN]]="","",S834+T834)</f>
        <v>46115</v>
      </c>
      <c r="V834" s="32">
        <f ca="1">IF(Table13[[#This Row],[Hạn thanh toán]]="","",IF((U834-NOW())&lt;0,0,(U834-NOW())))</f>
        <v>0</v>
      </c>
      <c r="W834" s="32"/>
      <c r="X834" s="32" t="str">
        <f t="shared" ca="1" si="105"/>
        <v/>
      </c>
      <c r="Y834" s="2" t="str">
        <f t="shared" si="106"/>
        <v>Đã thanh toán</v>
      </c>
      <c r="Z834" s="42">
        <f t="shared" si="96"/>
        <v>46115</v>
      </c>
      <c r="AA834" s="42">
        <f t="shared" si="97"/>
        <v>46122</v>
      </c>
      <c r="AD834" s="2" t="str">
        <f>VLOOKUP($A834,MA_KH!$A:$Q,MA_KH!O$1,0)</f>
        <v>MEGA</v>
      </c>
      <c r="AE834" s="2" t="str">
        <f>VLOOKUP($A834,MA_KH!$A:$Q,MA_KH!P$1,0)</f>
        <v>CÔNG TY TNHH MM MEGA MARKET (VIỆT NAM)</v>
      </c>
      <c r="AG834" s="122" t="str">
        <f>Table13[[#This Row],[Số hóa đơn]]&amp;Table13[[#This Row],[Tổng giá trị]]</f>
        <v>000006631811040</v>
      </c>
    </row>
    <row r="835" spans="1:33" ht="25.5" hidden="1" customHeight="1">
      <c r="A835" s="58" t="s">
        <v>16288</v>
      </c>
      <c r="B835" s="58" t="s">
        <v>294</v>
      </c>
      <c r="C835" s="59">
        <v>46115</v>
      </c>
      <c r="D835" s="58" t="s">
        <v>18103</v>
      </c>
      <c r="E835" s="59">
        <v>46115</v>
      </c>
      <c r="F835" s="58" t="s">
        <v>18104</v>
      </c>
      <c r="G835" s="58" t="s">
        <v>17177</v>
      </c>
      <c r="H835" s="69">
        <v>1350216</v>
      </c>
      <c r="I835" s="63">
        <v>0</v>
      </c>
      <c r="J835" s="69">
        <v>108017</v>
      </c>
      <c r="K835" s="70">
        <v>1458233</v>
      </c>
      <c r="L835" s="71" t="s">
        <v>17238</v>
      </c>
      <c r="M835" s="6">
        <f>IFERROR(VLOOKUP(Table13[[#This Row],[Số hóa đơn]],'Chi tiết tt Mega gửi'!K:L,2,0),"")</f>
        <v>46122</v>
      </c>
      <c r="N835" s="72"/>
      <c r="O835" s="32">
        <f>IF(Table13[[#This Row],[Phân loại]]="Tồn đầu kỳ",Table13[[#This Row],[Tổng giá trị]],0)</f>
        <v>0</v>
      </c>
      <c r="P835" s="7">
        <f>IF(Table13[[#This Row],[Số còn phải thu ĐK]]&lt;&gt;0,0,IF(Table13[[#This Row],[Phân loại]]="Bán hàng",Table13[[#This Row],[Tổng giá trị]],-Table13[[#This Row],[Tổng giá trị]]))</f>
        <v>-1458233</v>
      </c>
      <c r="Q835" s="32">
        <f t="shared" si="104"/>
        <v>-1458233</v>
      </c>
      <c r="R835" s="7">
        <f>Table13[[#This Row],[Số còn phải thu ĐK]]+Table13[[#This Row],[Giá Trị HD sau CK]]-Table13[[#This Row],[Số tiền đã thu]]</f>
        <v>0</v>
      </c>
      <c r="S835" s="6">
        <f>IF(Table13[[#This Row],[Ngày hóa đơn]]&lt;&gt;"",Table13[[#This Row],[Ngày hóa đơn]],IF(Table13[[#This Row],[Ngày hạch toán]]&lt;&gt;"",Table13[[#This Row],[Ngày hạch toán]],""))</f>
        <v>46115</v>
      </c>
      <c r="T835" s="7"/>
      <c r="U835" s="6">
        <f>IF(Table13[[#This Row],[Ngày tính CN]]="","",S835+T835)</f>
        <v>46115</v>
      </c>
      <c r="V835" s="32">
        <f ca="1">IF(Table13[[#This Row],[Hạn thanh toán]]="","",IF((U835-NOW())&lt;0,0,(U835-NOW())))</f>
        <v>0</v>
      </c>
      <c r="W835" s="32"/>
      <c r="X835" s="32" t="str">
        <f t="shared" ca="1" si="105"/>
        <v/>
      </c>
      <c r="Y835" s="2" t="str">
        <f t="shared" si="106"/>
        <v>Đã thanh toán</v>
      </c>
      <c r="Z835" s="42">
        <f t="shared" si="96"/>
        <v>46115</v>
      </c>
      <c r="AA835" s="42">
        <f t="shared" si="97"/>
        <v>46122</v>
      </c>
      <c r="AD835" s="2" t="str">
        <f>VLOOKUP($A835,MA_KH!$A:$Q,MA_KH!O$1,0)</f>
        <v>MEGA</v>
      </c>
      <c r="AE835" s="2" t="str">
        <f>VLOOKUP($A835,MA_KH!$A:$Q,MA_KH!P$1,0)</f>
        <v>CÔNG TY TNHH MM MEGA MARKET (VIỆT NAM)</v>
      </c>
      <c r="AG835" s="122" t="str">
        <f>Table13[[#This Row],[Số hóa đơn]]&amp;Table13[[#This Row],[Tổng giá trị]]</f>
        <v>000001631458233</v>
      </c>
    </row>
    <row r="836" spans="1:33" ht="25.5" hidden="1" customHeight="1">
      <c r="A836" s="54" t="s">
        <v>16299</v>
      </c>
      <c r="B836" s="54" t="s">
        <v>190</v>
      </c>
      <c r="C836" s="55">
        <v>46115</v>
      </c>
      <c r="D836" s="54" t="s">
        <v>18105</v>
      </c>
      <c r="E836" s="55">
        <v>46115</v>
      </c>
      <c r="F836" s="54" t="s">
        <v>18106</v>
      </c>
      <c r="G836" s="54" t="s">
        <v>17669</v>
      </c>
      <c r="H836" s="67">
        <v>3068610</v>
      </c>
      <c r="I836" s="63">
        <v>0</v>
      </c>
      <c r="J836" s="67">
        <v>245489</v>
      </c>
      <c r="K836" s="68">
        <v>3314099</v>
      </c>
      <c r="L836" s="71" t="s">
        <v>17238</v>
      </c>
      <c r="M836" s="6">
        <f>IFERROR(VLOOKUP(Table13[[#This Row],[Số hóa đơn]],'Chi tiết tt Mega gửi'!K:L,2,0),"")</f>
        <v>46122</v>
      </c>
      <c r="N836" s="72"/>
      <c r="O836" s="32">
        <f>IF(Table13[[#This Row],[Phân loại]]="Tồn đầu kỳ",Table13[[#This Row],[Tổng giá trị]],0)</f>
        <v>0</v>
      </c>
      <c r="P836" s="7">
        <f>IF(Table13[[#This Row],[Số còn phải thu ĐK]]&lt;&gt;0,0,IF(Table13[[#This Row],[Phân loại]]="Bán hàng",Table13[[#This Row],[Tổng giá trị]],-Table13[[#This Row],[Tổng giá trị]]))</f>
        <v>-3314099</v>
      </c>
      <c r="Q836" s="32">
        <f t="shared" si="104"/>
        <v>-3314099</v>
      </c>
      <c r="R836" s="7">
        <f>Table13[[#This Row],[Số còn phải thu ĐK]]+Table13[[#This Row],[Giá Trị HD sau CK]]-Table13[[#This Row],[Số tiền đã thu]]</f>
        <v>0</v>
      </c>
      <c r="S836" s="6">
        <f>IF(Table13[[#This Row],[Ngày hóa đơn]]&lt;&gt;"",Table13[[#This Row],[Ngày hóa đơn]],IF(Table13[[#This Row],[Ngày hạch toán]]&lt;&gt;"",Table13[[#This Row],[Ngày hạch toán]],""))</f>
        <v>46115</v>
      </c>
      <c r="T836" s="7"/>
      <c r="U836" s="6">
        <f>IF(Table13[[#This Row],[Ngày tính CN]]="","",S836+T836)</f>
        <v>46115</v>
      </c>
      <c r="V836" s="32">
        <f ca="1">IF(Table13[[#This Row],[Hạn thanh toán]]="","",IF((U836-NOW())&lt;0,0,(U836-NOW())))</f>
        <v>0</v>
      </c>
      <c r="W836" s="32"/>
      <c r="X836" s="32" t="str">
        <f t="shared" ca="1" si="105"/>
        <v/>
      </c>
      <c r="Y836" s="2" t="str">
        <f t="shared" si="106"/>
        <v>Đã thanh toán</v>
      </c>
      <c r="Z836" s="42">
        <f t="shared" ref="Z836:Z899" si="107">IF(S836="","",S836)</f>
        <v>46115</v>
      </c>
      <c r="AA836" s="42">
        <f t="shared" ref="AA836:AA899" si="108">IF(M836="","",M836)</f>
        <v>46122</v>
      </c>
      <c r="AD836" s="2" t="str">
        <f>VLOOKUP($A836,MA_KH!$A:$Q,MA_KH!O$1,0)</f>
        <v>MEGA</v>
      </c>
      <c r="AE836" s="2" t="str">
        <f>VLOOKUP($A836,MA_KH!$A:$Q,MA_KH!P$1,0)</f>
        <v>CÔNG TY TNHH MM MEGA MARKET (VIỆT NAM)</v>
      </c>
      <c r="AG836" s="122" t="str">
        <f>Table13[[#This Row],[Số hóa đơn]]&amp;Table13[[#This Row],[Tổng giá trị]]</f>
        <v>000013733314099</v>
      </c>
    </row>
    <row r="837" spans="1:33" ht="25.5" hidden="1" customHeight="1">
      <c r="A837" s="58" t="s">
        <v>16292</v>
      </c>
      <c r="B837" s="58" t="s">
        <v>251</v>
      </c>
      <c r="C837" s="59">
        <v>46115</v>
      </c>
      <c r="D837" s="58" t="s">
        <v>18107</v>
      </c>
      <c r="E837" s="59">
        <v>46115</v>
      </c>
      <c r="F837" s="58" t="s">
        <v>18108</v>
      </c>
      <c r="G837" s="58" t="s">
        <v>18109</v>
      </c>
      <c r="H837" s="69">
        <v>1776800</v>
      </c>
      <c r="I837" s="63">
        <v>0</v>
      </c>
      <c r="J837" s="69">
        <v>142144</v>
      </c>
      <c r="K837" s="70">
        <v>1918944</v>
      </c>
      <c r="L837" s="71" t="s">
        <v>17238</v>
      </c>
      <c r="M837" s="6">
        <f>IFERROR(VLOOKUP(Table13[[#This Row],[Số hóa đơn]],'Chi tiết tt Mega gửi'!K:L,2,0),"")</f>
        <v>46122</v>
      </c>
      <c r="N837" s="72"/>
      <c r="O837" s="32">
        <f>IF(Table13[[#This Row],[Phân loại]]="Tồn đầu kỳ",Table13[[#This Row],[Tổng giá trị]],0)</f>
        <v>0</v>
      </c>
      <c r="P837" s="7">
        <f>IF(Table13[[#This Row],[Số còn phải thu ĐK]]&lt;&gt;0,0,IF(Table13[[#This Row],[Phân loại]]="Bán hàng",Table13[[#This Row],[Tổng giá trị]],-Table13[[#This Row],[Tổng giá trị]]))</f>
        <v>-1918944</v>
      </c>
      <c r="Q837" s="32">
        <f t="shared" si="104"/>
        <v>-1918944</v>
      </c>
      <c r="R837" s="7">
        <f>Table13[[#This Row],[Số còn phải thu ĐK]]+Table13[[#This Row],[Giá Trị HD sau CK]]-Table13[[#This Row],[Số tiền đã thu]]</f>
        <v>0</v>
      </c>
      <c r="S837" s="6">
        <f>IF(Table13[[#This Row],[Ngày hóa đơn]]&lt;&gt;"",Table13[[#This Row],[Ngày hóa đơn]],IF(Table13[[#This Row],[Ngày hạch toán]]&lt;&gt;"",Table13[[#This Row],[Ngày hạch toán]],""))</f>
        <v>46115</v>
      </c>
      <c r="T837" s="7"/>
      <c r="U837" s="6">
        <f>IF(Table13[[#This Row],[Ngày tính CN]]="","",S837+T837)</f>
        <v>46115</v>
      </c>
      <c r="V837" s="32">
        <f ca="1">IF(Table13[[#This Row],[Hạn thanh toán]]="","",IF((U837-NOW())&lt;0,0,(U837-NOW())))</f>
        <v>0</v>
      </c>
      <c r="W837" s="32"/>
      <c r="X837" s="32" t="str">
        <f t="shared" ca="1" si="105"/>
        <v/>
      </c>
      <c r="Y837" s="2" t="str">
        <f t="shared" si="106"/>
        <v>Đã thanh toán</v>
      </c>
      <c r="Z837" s="42">
        <f t="shared" si="107"/>
        <v>46115</v>
      </c>
      <c r="AA837" s="42">
        <f t="shared" si="108"/>
        <v>46122</v>
      </c>
      <c r="AD837" s="2" t="str">
        <f>VLOOKUP($A837,MA_KH!$A:$Q,MA_KH!O$1,0)</f>
        <v>MEGA</v>
      </c>
      <c r="AE837" s="2" t="str">
        <f>VLOOKUP($A837,MA_KH!$A:$Q,MA_KH!P$1,0)</f>
        <v>CÔNG TY TNHH MM MEGA MARKET (VIỆT NAM)</v>
      </c>
      <c r="AG837" s="122" t="str">
        <f>Table13[[#This Row],[Số hóa đơn]]&amp;Table13[[#This Row],[Tổng giá trị]]</f>
        <v>000001081918944</v>
      </c>
    </row>
    <row r="838" spans="1:33" ht="25.5" hidden="1" customHeight="1">
      <c r="A838" s="58" t="s">
        <v>16291</v>
      </c>
      <c r="B838" s="58" t="s">
        <v>200</v>
      </c>
      <c r="C838" s="59">
        <v>46118</v>
      </c>
      <c r="D838" s="58" t="s">
        <v>18110</v>
      </c>
      <c r="E838" s="59">
        <v>46118</v>
      </c>
      <c r="F838" s="58" t="s">
        <v>18111</v>
      </c>
      <c r="G838" s="58" t="s">
        <v>17345</v>
      </c>
      <c r="H838" s="69">
        <v>1444531</v>
      </c>
      <c r="I838" s="63">
        <v>0</v>
      </c>
      <c r="J838" s="69">
        <v>115563</v>
      </c>
      <c r="K838" s="70">
        <v>1560094</v>
      </c>
      <c r="L838" s="71" t="s">
        <v>17238</v>
      </c>
      <c r="M838" s="6">
        <f>IFERROR(VLOOKUP(Table13[[#This Row],[Số hóa đơn]],'Chi tiết tt Mega gửi'!K:L,2,0),"")</f>
        <v>46122</v>
      </c>
      <c r="N838" s="72"/>
      <c r="O838" s="32">
        <f>IF(Table13[[#This Row],[Phân loại]]="Tồn đầu kỳ",Table13[[#This Row],[Tổng giá trị]],0)</f>
        <v>0</v>
      </c>
      <c r="P838" s="7">
        <f>IF(Table13[[#This Row],[Số còn phải thu ĐK]]&lt;&gt;0,0,IF(Table13[[#This Row],[Phân loại]]="Bán hàng",Table13[[#This Row],[Tổng giá trị]],-Table13[[#This Row],[Tổng giá trị]]))</f>
        <v>-1560094</v>
      </c>
      <c r="Q838" s="32">
        <f>IF(M838&lt;&gt;"",IF(O838&lt;&gt;0,O838,P838),0)</f>
        <v>-1560094</v>
      </c>
      <c r="R838" s="7">
        <f>Table13[[#This Row],[Số còn phải thu ĐK]]+Table13[[#This Row],[Giá Trị HD sau CK]]-Table13[[#This Row],[Số tiền đã thu]]</f>
        <v>0</v>
      </c>
      <c r="S838" s="6">
        <f>IF(Table13[[#This Row],[Ngày hóa đơn]]&lt;&gt;"",Table13[[#This Row],[Ngày hóa đơn]],IF(Table13[[#This Row],[Ngày hạch toán]]&lt;&gt;"",Table13[[#This Row],[Ngày hạch toán]],""))</f>
        <v>46118</v>
      </c>
      <c r="T838" s="7"/>
      <c r="U838" s="6">
        <f>IF(Table13[[#This Row],[Ngày tính CN]]="","",S838+T838)</f>
        <v>46118</v>
      </c>
      <c r="V838" s="32">
        <f ca="1">IF(Table13[[#This Row],[Hạn thanh toán]]="","",IF((U838-NOW())&lt;0,0,(U838-NOW())))</f>
        <v>0</v>
      </c>
      <c r="W838" s="32"/>
      <c r="X838" s="32" t="str">
        <f ca="1">IF(OR(U838="",R838=0),"",IF((U838-NOW())&lt;0,-(U838-NOW()),0))</f>
        <v/>
      </c>
      <c r="Y838" s="2" t="str">
        <f>IF(R838=0,"Đã thanh toán",IF(X838="","",IF(X838&lt;=0,"Chưa đến hạn thanh toán",IF(X838&lt;=30,"Nợ quá hạn 30 ngày",IF(X838&lt;=60,"Nợ quá hạn từ 30 ngày đến 60 ngày",IF(X838&lt;=90,"Nợ quá hạn từ 60 ngày đến 90 ngày",IF(X838&lt;=120,"Nợ quá hạn từ 90 ngày đến 120 ngày","Nợ quá hạn hơn 120 ngày có khả năng mất thanh toán")))))))</f>
        <v>Đã thanh toán</v>
      </c>
      <c r="Z838" s="42">
        <f t="shared" si="107"/>
        <v>46118</v>
      </c>
      <c r="AA838" s="42">
        <f t="shared" si="108"/>
        <v>46122</v>
      </c>
      <c r="AD838" s="2" t="str">
        <f>VLOOKUP($A838,MA_KH!$A:$Q,MA_KH!O$1,0)</f>
        <v>MEGA</v>
      </c>
      <c r="AE838" s="2" t="str">
        <f>VLOOKUP($A838,MA_KH!$A:$Q,MA_KH!P$1,0)</f>
        <v>CÔNG TY TNHH MM MEGA MARKET (VIỆT NAM)</v>
      </c>
      <c r="AG838" s="122" t="str">
        <f>Table13[[#This Row],[Số hóa đơn]]&amp;Table13[[#This Row],[Tổng giá trị]]</f>
        <v>000001561560094</v>
      </c>
    </row>
    <row r="839" spans="1:33" ht="25.5" hidden="1" customHeight="1">
      <c r="A839" s="58" t="s">
        <v>16302</v>
      </c>
      <c r="B839" s="58" t="s">
        <v>7251</v>
      </c>
      <c r="C839" s="59">
        <v>46121</v>
      </c>
      <c r="D839" s="58" t="s">
        <v>18112</v>
      </c>
      <c r="E839" s="59">
        <v>46121</v>
      </c>
      <c r="F839" s="101" t="s">
        <v>18885</v>
      </c>
      <c r="G839" s="58" t="s">
        <v>18113</v>
      </c>
      <c r="H839" s="69">
        <v>1658222</v>
      </c>
      <c r="I839" s="63">
        <v>0</v>
      </c>
      <c r="J839" s="69">
        <v>132658</v>
      </c>
      <c r="K839" s="70">
        <v>1790880</v>
      </c>
      <c r="L839" s="71" t="s">
        <v>17238</v>
      </c>
      <c r="M839" s="6">
        <f>IFERROR(VLOOKUP(Table13[[#This Row],[Số hóa đơn]],'Chi tiết tt Mega gửi'!K:L,2,0),"")</f>
        <v>46167</v>
      </c>
      <c r="N839" s="72"/>
      <c r="O839" s="32">
        <f>IF(Table13[[#This Row],[Phân loại]]="Tồn đầu kỳ",Table13[[#This Row],[Tổng giá trị]],0)</f>
        <v>0</v>
      </c>
      <c r="P839" s="7">
        <f>IF(Table13[[#This Row],[Số còn phải thu ĐK]]&lt;&gt;0,0,IF(Table13[[#This Row],[Phân loại]]="Bán hàng",Table13[[#This Row],[Tổng giá trị]],-Table13[[#This Row],[Tổng giá trị]]))</f>
        <v>-1790880</v>
      </c>
      <c r="Q839" s="32">
        <f>IF(M839&lt;&gt;"",IF(O839&lt;&gt;0,O839,P839),0)</f>
        <v>-1790880</v>
      </c>
      <c r="R839" s="7">
        <f>Table13[[#This Row],[Số còn phải thu ĐK]]+Table13[[#This Row],[Giá Trị HD sau CK]]-Table13[[#This Row],[Số tiền đã thu]]</f>
        <v>0</v>
      </c>
      <c r="S839" s="6">
        <f>IF(Table13[[#This Row],[Ngày hóa đơn]]&lt;&gt;"",Table13[[#This Row],[Ngày hóa đơn]],IF(Table13[[#This Row],[Ngày hạch toán]]&lt;&gt;"",Table13[[#This Row],[Ngày hạch toán]],""))</f>
        <v>46121</v>
      </c>
      <c r="T839" s="7"/>
      <c r="U839" s="6">
        <f>IF(Table13[[#This Row],[Ngày tính CN]]="","",S839+T839)</f>
        <v>46121</v>
      </c>
      <c r="V839" s="32">
        <f ca="1">IF(Table13[[#This Row],[Hạn thanh toán]]="","",IF((U839-NOW())&lt;0,0,(U839-NOW())))</f>
        <v>0</v>
      </c>
      <c r="W839" s="32"/>
      <c r="X839" s="32" t="str">
        <f ca="1">IF(OR(U839="",R839=0),"",IF((U839-NOW())&lt;0,-(U839-NOW()),0))</f>
        <v/>
      </c>
      <c r="Y839" s="2" t="str">
        <f>IF(R839=0,"Đã thanh toán",IF(X839="","",IF(X839&lt;=0,"Chưa đến hạn thanh toán",IF(X839&lt;=30,"Nợ quá hạn 30 ngày",IF(X839&lt;=60,"Nợ quá hạn từ 30 ngày đến 60 ngày",IF(X839&lt;=90,"Nợ quá hạn từ 60 ngày đến 90 ngày",IF(X839&lt;=120,"Nợ quá hạn từ 90 ngày đến 120 ngày","Nợ quá hạn hơn 120 ngày có khả năng mất thanh toán")))))))</f>
        <v>Đã thanh toán</v>
      </c>
      <c r="Z839" s="42">
        <f t="shared" si="107"/>
        <v>46121</v>
      </c>
      <c r="AA839" s="42">
        <f t="shared" si="108"/>
        <v>46167</v>
      </c>
      <c r="AD839" s="2" t="str">
        <f>VLOOKUP($A839,MA_KH!$A:$Q,MA_KH!O$1,0)</f>
        <v>MEGA</v>
      </c>
      <c r="AE839" s="2" t="str">
        <f>VLOOKUP($A839,MA_KH!$A:$Q,MA_KH!P$1,0)</f>
        <v>CÔNG TY TNHH MM MEGA MARKET (VIỆT NAM)</v>
      </c>
      <c r="AG839" s="122" t="str">
        <f>Table13[[#This Row],[Số hóa đơn]]&amp;Table13[[#This Row],[Tổng giá trị]]</f>
        <v>000001991790880</v>
      </c>
    </row>
    <row r="840" spans="1:33" ht="25.5" hidden="1" customHeight="1">
      <c r="A840" s="58" t="s">
        <v>16299</v>
      </c>
      <c r="B840" s="58" t="s">
        <v>190</v>
      </c>
      <c r="C840" s="59">
        <v>46128</v>
      </c>
      <c r="D840" s="58" t="s">
        <v>18114</v>
      </c>
      <c r="E840" s="59">
        <v>46128</v>
      </c>
      <c r="F840" s="58" t="s">
        <v>18115</v>
      </c>
      <c r="G840" s="58" t="s">
        <v>17731</v>
      </c>
      <c r="H840" s="69">
        <v>1868826</v>
      </c>
      <c r="I840" s="63">
        <v>0</v>
      </c>
      <c r="J840" s="69">
        <v>149506</v>
      </c>
      <c r="K840" s="70">
        <v>2018332</v>
      </c>
      <c r="L840" s="71" t="s">
        <v>17238</v>
      </c>
      <c r="M840" s="6">
        <f>IFERROR(VLOOKUP(Table13[[#This Row],[Số hóa đơn]],'Chi tiết tt Mega gửi'!K:L,2,0),"")</f>
        <v>46136</v>
      </c>
      <c r="N840" s="72"/>
      <c r="O840" s="32">
        <f>IF(Table13[[#This Row],[Phân loại]]="Tồn đầu kỳ",Table13[[#This Row],[Tổng giá trị]],0)</f>
        <v>0</v>
      </c>
      <c r="P840" s="7">
        <f>IF(Table13[[#This Row],[Số còn phải thu ĐK]]&lt;&gt;0,0,IF(Table13[[#This Row],[Phân loại]]="Bán hàng",Table13[[#This Row],[Tổng giá trị]],-Table13[[#This Row],[Tổng giá trị]]))</f>
        <v>-2018332</v>
      </c>
      <c r="Q840" s="32">
        <f>IF(M840&lt;&gt;"",IF(O840&lt;&gt;0,O840,P840),0)</f>
        <v>-2018332</v>
      </c>
      <c r="R840" s="7">
        <f>Table13[[#This Row],[Số còn phải thu ĐK]]+Table13[[#This Row],[Giá Trị HD sau CK]]-Table13[[#This Row],[Số tiền đã thu]]</f>
        <v>0</v>
      </c>
      <c r="S840" s="6">
        <f>IF(Table13[[#This Row],[Ngày hóa đơn]]&lt;&gt;"",Table13[[#This Row],[Ngày hóa đơn]],IF(Table13[[#This Row],[Ngày hạch toán]]&lt;&gt;"",Table13[[#This Row],[Ngày hạch toán]],""))</f>
        <v>46128</v>
      </c>
      <c r="T840" s="7"/>
      <c r="U840" s="6">
        <f>IF(Table13[[#This Row],[Ngày tính CN]]="","",S840+T840)</f>
        <v>46128</v>
      </c>
      <c r="V840" s="32">
        <f ca="1">IF(Table13[[#This Row],[Hạn thanh toán]]="","",IF((U840-NOW())&lt;0,0,(U840-NOW())))</f>
        <v>0</v>
      </c>
      <c r="W840" s="32"/>
      <c r="X840" s="32" t="str">
        <f ca="1">IF(OR(U840="",R840=0),"",IF((U840-NOW())&lt;0,-(U840-NOW()),0))</f>
        <v/>
      </c>
      <c r="Y840" s="2" t="str">
        <f>IF(R840=0,"Đã thanh toán",IF(X840="","",IF(X840&lt;=0,"Chưa đến hạn thanh toán",IF(X840&lt;=30,"Nợ quá hạn 30 ngày",IF(X840&lt;=60,"Nợ quá hạn từ 30 ngày đến 60 ngày",IF(X840&lt;=90,"Nợ quá hạn từ 60 ngày đến 90 ngày",IF(X840&lt;=120,"Nợ quá hạn từ 90 ngày đến 120 ngày","Nợ quá hạn hơn 120 ngày có khả năng mất thanh toán")))))))</f>
        <v>Đã thanh toán</v>
      </c>
      <c r="Z840" s="42">
        <f t="shared" si="107"/>
        <v>46128</v>
      </c>
      <c r="AA840" s="42">
        <f t="shared" si="108"/>
        <v>46136</v>
      </c>
      <c r="AD840" s="2" t="str">
        <f>VLOOKUP($A840,MA_KH!$A:$Q,MA_KH!O$1,0)</f>
        <v>MEGA</v>
      </c>
      <c r="AE840" s="2" t="str">
        <f>VLOOKUP($A840,MA_KH!$A:$Q,MA_KH!P$1,0)</f>
        <v>CÔNG TY TNHH MM MEGA MARKET (VIỆT NAM)</v>
      </c>
      <c r="AG840" s="122" t="str">
        <f>Table13[[#This Row],[Số hóa đơn]]&amp;Table13[[#This Row],[Tổng giá trị]]</f>
        <v>000003432018332</v>
      </c>
    </row>
    <row r="841" spans="1:33" ht="25.5" hidden="1" customHeight="1">
      <c r="A841" s="54" t="s">
        <v>16303</v>
      </c>
      <c r="B841" s="54" t="s">
        <v>102</v>
      </c>
      <c r="C841" s="55">
        <v>46129</v>
      </c>
      <c r="D841" s="54" t="s">
        <v>18116</v>
      </c>
      <c r="E841" s="55">
        <v>46129</v>
      </c>
      <c r="F841" s="54" t="s">
        <v>18117</v>
      </c>
      <c r="G841" s="54" t="s">
        <v>17169</v>
      </c>
      <c r="H841" s="67">
        <v>497500</v>
      </c>
      <c r="I841" s="63">
        <v>0</v>
      </c>
      <c r="J841" s="67">
        <v>39800</v>
      </c>
      <c r="K841" s="68">
        <v>537300</v>
      </c>
      <c r="L841" s="71" t="s">
        <v>17238</v>
      </c>
      <c r="M841" s="6">
        <f>IFERROR(VLOOKUP(Table13[[#This Row],[Số hóa đơn]],'Chi tiết tt Mega gửi'!K:L,2,0),"")</f>
        <v>46136</v>
      </c>
      <c r="N841" s="72"/>
      <c r="O841" s="32">
        <f>IF(Table13[[#This Row],[Phân loại]]="Tồn đầu kỳ",Table13[[#This Row],[Tổng giá trị]],0)</f>
        <v>0</v>
      </c>
      <c r="P841" s="7">
        <f>IF(Table13[[#This Row],[Số còn phải thu ĐK]]&lt;&gt;0,0,IF(Table13[[#This Row],[Phân loại]]="Bán hàng",Table13[[#This Row],[Tổng giá trị]],-Table13[[#This Row],[Tổng giá trị]]))</f>
        <v>-537300</v>
      </c>
      <c r="Q841" s="32">
        <f t="shared" ref="Q841:Q857" si="109">IF(M841&lt;&gt;"",IF(O841&lt;&gt;0,O841,P841),0)</f>
        <v>-537300</v>
      </c>
      <c r="R841" s="7">
        <f>Table13[[#This Row],[Số còn phải thu ĐK]]+Table13[[#This Row],[Giá Trị HD sau CK]]-Table13[[#This Row],[Số tiền đã thu]]</f>
        <v>0</v>
      </c>
      <c r="S841" s="6">
        <f>IF(Table13[[#This Row],[Ngày hóa đơn]]&lt;&gt;"",Table13[[#This Row],[Ngày hóa đơn]],IF(Table13[[#This Row],[Ngày hạch toán]]&lt;&gt;"",Table13[[#This Row],[Ngày hạch toán]],""))</f>
        <v>46129</v>
      </c>
      <c r="T841" s="7"/>
      <c r="U841" s="6">
        <f>IF(Table13[[#This Row],[Ngày tính CN]]="","",S841+T841)</f>
        <v>46129</v>
      </c>
      <c r="V841" s="32">
        <f ca="1">IF(Table13[[#This Row],[Hạn thanh toán]]="","",IF((U841-NOW())&lt;0,0,(U841-NOW())))</f>
        <v>0</v>
      </c>
      <c r="W841" s="32"/>
      <c r="X841" s="32" t="str">
        <f t="shared" ref="X841:X857" ca="1" si="110">IF(OR(U841="",R841=0),"",IF((U841-NOW())&lt;0,-(U841-NOW()),0))</f>
        <v/>
      </c>
      <c r="Y841" s="2" t="str">
        <f t="shared" ref="Y841:Y857" si="111">IF(R841=0,"Đã thanh toán",IF(X841="","",IF(X841&lt;=0,"Chưa đến hạn thanh toán",IF(X841&lt;=30,"Nợ quá hạn 30 ngày",IF(X841&lt;=60,"Nợ quá hạn từ 30 ngày đến 60 ngày",IF(X841&lt;=90,"Nợ quá hạn từ 60 ngày đến 90 ngày",IF(X841&lt;=120,"Nợ quá hạn từ 90 ngày đến 120 ngày","Nợ quá hạn hơn 120 ngày có khả năng mất thanh toán")))))))</f>
        <v>Đã thanh toán</v>
      </c>
      <c r="Z841" s="42">
        <f t="shared" si="107"/>
        <v>46129</v>
      </c>
      <c r="AA841" s="42">
        <f t="shared" si="108"/>
        <v>46136</v>
      </c>
      <c r="AD841" s="2" t="str">
        <f>VLOOKUP($A841,MA_KH!$A:$Q,MA_KH!O$1,0)</f>
        <v>MEGA</v>
      </c>
      <c r="AE841" s="2" t="str">
        <f>VLOOKUP($A841,MA_KH!$A:$Q,MA_KH!P$1,0)</f>
        <v>CÔNG TY TNHH MM MEGA MARKET (VIỆT NAM)</v>
      </c>
      <c r="AG841" s="122" t="str">
        <f>Table13[[#This Row],[Số hóa đơn]]&amp;Table13[[#This Row],[Tổng giá trị]]</f>
        <v>00000115537300</v>
      </c>
    </row>
    <row r="842" spans="1:33" ht="25.5" hidden="1" customHeight="1">
      <c r="A842" s="54" t="s">
        <v>16303</v>
      </c>
      <c r="B842" s="54" t="s">
        <v>102</v>
      </c>
      <c r="C842" s="55">
        <v>46129</v>
      </c>
      <c r="D842" s="54" t="s">
        <v>18118</v>
      </c>
      <c r="E842" s="55">
        <v>46129</v>
      </c>
      <c r="F842" s="54" t="s">
        <v>18119</v>
      </c>
      <c r="G842" s="54" t="s">
        <v>17325</v>
      </c>
      <c r="H842" s="67">
        <v>482220</v>
      </c>
      <c r="I842" s="63">
        <v>0</v>
      </c>
      <c r="J842" s="67">
        <v>38578</v>
      </c>
      <c r="K842" s="68">
        <v>520798</v>
      </c>
      <c r="L842" s="71" t="s">
        <v>17238</v>
      </c>
      <c r="M842" s="6">
        <f>IFERROR(VLOOKUP(Table13[[#This Row],[Số hóa đơn]],'Chi tiết tt Mega gửi'!K:L,2,0),"")</f>
        <v>46136</v>
      </c>
      <c r="N842" s="72"/>
      <c r="O842" s="32">
        <f>IF(Table13[[#This Row],[Phân loại]]="Tồn đầu kỳ",Table13[[#This Row],[Tổng giá trị]],0)</f>
        <v>0</v>
      </c>
      <c r="P842" s="7">
        <f>IF(Table13[[#This Row],[Số còn phải thu ĐK]]&lt;&gt;0,0,IF(Table13[[#This Row],[Phân loại]]="Bán hàng",Table13[[#This Row],[Tổng giá trị]],-Table13[[#This Row],[Tổng giá trị]]))</f>
        <v>-520798</v>
      </c>
      <c r="Q842" s="32">
        <f t="shared" si="109"/>
        <v>-520798</v>
      </c>
      <c r="R842" s="7">
        <f>Table13[[#This Row],[Số còn phải thu ĐK]]+Table13[[#This Row],[Giá Trị HD sau CK]]-Table13[[#This Row],[Số tiền đã thu]]</f>
        <v>0</v>
      </c>
      <c r="S842" s="6">
        <f>IF(Table13[[#This Row],[Ngày hóa đơn]]&lt;&gt;"",Table13[[#This Row],[Ngày hóa đơn]],IF(Table13[[#This Row],[Ngày hạch toán]]&lt;&gt;"",Table13[[#This Row],[Ngày hạch toán]],""))</f>
        <v>46129</v>
      </c>
      <c r="T842" s="7"/>
      <c r="U842" s="6">
        <f>IF(Table13[[#This Row],[Ngày tính CN]]="","",S842+T842)</f>
        <v>46129</v>
      </c>
      <c r="V842" s="32">
        <f ca="1">IF(Table13[[#This Row],[Hạn thanh toán]]="","",IF((U842-NOW())&lt;0,0,(U842-NOW())))</f>
        <v>0</v>
      </c>
      <c r="W842" s="32"/>
      <c r="X842" s="32" t="str">
        <f t="shared" ca="1" si="110"/>
        <v/>
      </c>
      <c r="Y842" s="2" t="str">
        <f t="shared" si="111"/>
        <v>Đã thanh toán</v>
      </c>
      <c r="Z842" s="42">
        <f t="shared" si="107"/>
        <v>46129</v>
      </c>
      <c r="AA842" s="42">
        <f t="shared" si="108"/>
        <v>46136</v>
      </c>
      <c r="AD842" s="2" t="str">
        <f>VLOOKUP($A842,MA_KH!$A:$Q,MA_KH!O$1,0)</f>
        <v>MEGA</v>
      </c>
      <c r="AE842" s="2" t="str">
        <f>VLOOKUP($A842,MA_KH!$A:$Q,MA_KH!P$1,0)</f>
        <v>CÔNG TY TNHH MM MEGA MARKET (VIỆT NAM)</v>
      </c>
      <c r="AG842" s="122" t="str">
        <f>Table13[[#This Row],[Số hóa đơn]]&amp;Table13[[#This Row],[Tổng giá trị]]</f>
        <v>00000130520798</v>
      </c>
    </row>
    <row r="843" spans="1:33" ht="25.5" hidden="1" customHeight="1">
      <c r="A843" s="58" t="s">
        <v>16303</v>
      </c>
      <c r="B843" s="58" t="s">
        <v>102</v>
      </c>
      <c r="C843" s="59">
        <v>46129</v>
      </c>
      <c r="D843" s="58" t="s">
        <v>18120</v>
      </c>
      <c r="E843" s="59">
        <v>46129</v>
      </c>
      <c r="F843" s="58" t="s">
        <v>18121</v>
      </c>
      <c r="G843" s="58" t="s">
        <v>16988</v>
      </c>
      <c r="H843" s="69">
        <v>2411100</v>
      </c>
      <c r="I843" s="63">
        <v>0</v>
      </c>
      <c r="J843" s="69">
        <v>192888</v>
      </c>
      <c r="K843" s="70">
        <v>2603988</v>
      </c>
      <c r="L843" s="71" t="s">
        <v>17238</v>
      </c>
      <c r="M843" s="6">
        <f>IFERROR(VLOOKUP(Table13[[#This Row],[Số hóa đơn]],'Chi tiết tt Mega gửi'!K:L,2,0),"")</f>
        <v>46136</v>
      </c>
      <c r="N843" s="72"/>
      <c r="O843" s="32">
        <f>IF(Table13[[#This Row],[Phân loại]]="Tồn đầu kỳ",Table13[[#This Row],[Tổng giá trị]],0)</f>
        <v>0</v>
      </c>
      <c r="P843" s="7">
        <f>IF(Table13[[#This Row],[Số còn phải thu ĐK]]&lt;&gt;0,0,IF(Table13[[#This Row],[Phân loại]]="Bán hàng",Table13[[#This Row],[Tổng giá trị]],-Table13[[#This Row],[Tổng giá trị]]))</f>
        <v>-2603988</v>
      </c>
      <c r="Q843" s="32">
        <f t="shared" si="109"/>
        <v>-2603988</v>
      </c>
      <c r="R843" s="7">
        <f>Table13[[#This Row],[Số còn phải thu ĐK]]+Table13[[#This Row],[Giá Trị HD sau CK]]-Table13[[#This Row],[Số tiền đã thu]]</f>
        <v>0</v>
      </c>
      <c r="S843" s="6">
        <f>IF(Table13[[#This Row],[Ngày hóa đơn]]&lt;&gt;"",Table13[[#This Row],[Ngày hóa đơn]],IF(Table13[[#This Row],[Ngày hạch toán]]&lt;&gt;"",Table13[[#This Row],[Ngày hạch toán]],""))</f>
        <v>46129</v>
      </c>
      <c r="T843" s="7"/>
      <c r="U843" s="6">
        <f>IF(Table13[[#This Row],[Ngày tính CN]]="","",S843+T843)</f>
        <v>46129</v>
      </c>
      <c r="V843" s="32">
        <f ca="1">IF(Table13[[#This Row],[Hạn thanh toán]]="","",IF((U843-NOW())&lt;0,0,(U843-NOW())))</f>
        <v>0</v>
      </c>
      <c r="W843" s="32"/>
      <c r="X843" s="32" t="str">
        <f t="shared" ca="1" si="110"/>
        <v/>
      </c>
      <c r="Y843" s="2" t="str">
        <f t="shared" si="111"/>
        <v>Đã thanh toán</v>
      </c>
      <c r="Z843" s="42">
        <f t="shared" si="107"/>
        <v>46129</v>
      </c>
      <c r="AA843" s="42">
        <f t="shared" si="108"/>
        <v>46136</v>
      </c>
      <c r="AD843" s="2" t="str">
        <f>VLOOKUP($A843,MA_KH!$A:$Q,MA_KH!O$1,0)</f>
        <v>MEGA</v>
      </c>
      <c r="AE843" s="2" t="str">
        <f>VLOOKUP($A843,MA_KH!$A:$Q,MA_KH!P$1,0)</f>
        <v>CÔNG TY TNHH MM MEGA MARKET (VIỆT NAM)</v>
      </c>
      <c r="AG843" s="122" t="str">
        <f>Table13[[#This Row],[Số hóa đơn]]&amp;Table13[[#This Row],[Tổng giá trị]]</f>
        <v>000001532603988</v>
      </c>
    </row>
    <row r="844" spans="1:33" ht="25.5" hidden="1" customHeight="1">
      <c r="A844" s="54" t="s">
        <v>16294</v>
      </c>
      <c r="B844" s="54" t="s">
        <v>259</v>
      </c>
      <c r="C844" s="55">
        <v>46129</v>
      </c>
      <c r="D844" s="54" t="s">
        <v>18122</v>
      </c>
      <c r="E844" s="55">
        <v>46129</v>
      </c>
      <c r="F844" s="54" t="s">
        <v>18123</v>
      </c>
      <c r="G844" s="54" t="s">
        <v>16821</v>
      </c>
      <c r="H844" s="67">
        <v>393692</v>
      </c>
      <c r="I844" s="63">
        <v>0</v>
      </c>
      <c r="J844" s="67">
        <v>31495</v>
      </c>
      <c r="K844" s="68">
        <v>425187</v>
      </c>
      <c r="L844" s="71" t="s">
        <v>17238</v>
      </c>
      <c r="M844" s="6">
        <f>IFERROR(VLOOKUP(Table13[[#This Row],[Số hóa đơn]],'Chi tiết tt Mega gửi'!K:L,2,0),"")</f>
        <v>46136</v>
      </c>
      <c r="N844" s="72"/>
      <c r="O844" s="32">
        <f>IF(Table13[[#This Row],[Phân loại]]="Tồn đầu kỳ",Table13[[#This Row],[Tổng giá trị]],0)</f>
        <v>0</v>
      </c>
      <c r="P844" s="7">
        <f>IF(Table13[[#This Row],[Số còn phải thu ĐK]]&lt;&gt;0,0,IF(Table13[[#This Row],[Phân loại]]="Bán hàng",Table13[[#This Row],[Tổng giá trị]],-Table13[[#This Row],[Tổng giá trị]]))</f>
        <v>-425187</v>
      </c>
      <c r="Q844" s="32">
        <f t="shared" si="109"/>
        <v>-425187</v>
      </c>
      <c r="R844" s="7">
        <f>Table13[[#This Row],[Số còn phải thu ĐK]]+Table13[[#This Row],[Giá Trị HD sau CK]]-Table13[[#This Row],[Số tiền đã thu]]</f>
        <v>0</v>
      </c>
      <c r="S844" s="6">
        <f>IF(Table13[[#This Row],[Ngày hóa đơn]]&lt;&gt;"",Table13[[#This Row],[Ngày hóa đơn]],IF(Table13[[#This Row],[Ngày hạch toán]]&lt;&gt;"",Table13[[#This Row],[Ngày hạch toán]],""))</f>
        <v>46129</v>
      </c>
      <c r="T844" s="7"/>
      <c r="U844" s="6">
        <f>IF(Table13[[#This Row],[Ngày tính CN]]="","",S844+T844)</f>
        <v>46129</v>
      </c>
      <c r="V844" s="32">
        <f ca="1">IF(Table13[[#This Row],[Hạn thanh toán]]="","",IF((U844-NOW())&lt;0,0,(U844-NOW())))</f>
        <v>0</v>
      </c>
      <c r="W844" s="32"/>
      <c r="X844" s="32" t="str">
        <f t="shared" ca="1" si="110"/>
        <v/>
      </c>
      <c r="Y844" s="2" t="str">
        <f t="shared" si="111"/>
        <v>Đã thanh toán</v>
      </c>
      <c r="Z844" s="42">
        <f t="shared" si="107"/>
        <v>46129</v>
      </c>
      <c r="AA844" s="42">
        <f t="shared" si="108"/>
        <v>46136</v>
      </c>
      <c r="AD844" s="2" t="str">
        <f>VLOOKUP($A844,MA_KH!$A:$Q,MA_KH!O$1,0)</f>
        <v>MEGA</v>
      </c>
      <c r="AE844" s="2" t="str">
        <f>VLOOKUP($A844,MA_KH!$A:$Q,MA_KH!P$1,0)</f>
        <v>CÔNG TY TNHH MM MEGA MARKET (VIỆT NAM)</v>
      </c>
      <c r="AG844" s="122" t="str">
        <f>Table13[[#This Row],[Số hóa đơn]]&amp;Table13[[#This Row],[Tổng giá trị]]</f>
        <v>00000160425187</v>
      </c>
    </row>
    <row r="845" spans="1:33" ht="25.5" hidden="1" customHeight="1">
      <c r="A845" s="54" t="s">
        <v>16289</v>
      </c>
      <c r="B845" s="54" t="s">
        <v>296</v>
      </c>
      <c r="C845" s="55">
        <v>46129</v>
      </c>
      <c r="D845" s="54" t="s">
        <v>18124</v>
      </c>
      <c r="E845" s="55">
        <v>46129</v>
      </c>
      <c r="F845" s="54" t="s">
        <v>18125</v>
      </c>
      <c r="G845" s="54" t="s">
        <v>16824</v>
      </c>
      <c r="H845" s="67">
        <v>1673500</v>
      </c>
      <c r="I845" s="63">
        <v>0</v>
      </c>
      <c r="J845" s="67">
        <v>133880</v>
      </c>
      <c r="K845" s="68">
        <v>1807380</v>
      </c>
      <c r="L845" s="71" t="s">
        <v>17238</v>
      </c>
      <c r="M845" s="6">
        <f>IFERROR(VLOOKUP(Table13[[#This Row],[Số hóa đơn]],'Chi tiết tt Mega gửi'!K:L,2,0),"")</f>
        <v>46136</v>
      </c>
      <c r="N845" s="72"/>
      <c r="O845" s="32">
        <f>IF(Table13[[#This Row],[Phân loại]]="Tồn đầu kỳ",Table13[[#This Row],[Tổng giá trị]],0)</f>
        <v>0</v>
      </c>
      <c r="P845" s="7">
        <f>IF(Table13[[#This Row],[Số còn phải thu ĐK]]&lt;&gt;0,0,IF(Table13[[#This Row],[Phân loại]]="Bán hàng",Table13[[#This Row],[Tổng giá trị]],-Table13[[#This Row],[Tổng giá trị]]))</f>
        <v>-1807380</v>
      </c>
      <c r="Q845" s="32">
        <f t="shared" si="109"/>
        <v>-1807380</v>
      </c>
      <c r="R845" s="7">
        <f>Table13[[#This Row],[Số còn phải thu ĐK]]+Table13[[#This Row],[Giá Trị HD sau CK]]-Table13[[#This Row],[Số tiền đã thu]]</f>
        <v>0</v>
      </c>
      <c r="S845" s="6">
        <f>IF(Table13[[#This Row],[Ngày hóa đơn]]&lt;&gt;"",Table13[[#This Row],[Ngày hóa đơn]],IF(Table13[[#This Row],[Ngày hạch toán]]&lt;&gt;"",Table13[[#This Row],[Ngày hạch toán]],""))</f>
        <v>46129</v>
      </c>
      <c r="T845" s="7"/>
      <c r="U845" s="6">
        <f>IF(Table13[[#This Row],[Ngày tính CN]]="","",S845+T845)</f>
        <v>46129</v>
      </c>
      <c r="V845" s="32">
        <f ca="1">IF(Table13[[#This Row],[Hạn thanh toán]]="","",IF((U845-NOW())&lt;0,0,(U845-NOW())))</f>
        <v>0</v>
      </c>
      <c r="W845" s="32"/>
      <c r="X845" s="32" t="str">
        <f t="shared" ca="1" si="110"/>
        <v/>
      </c>
      <c r="Y845" s="2" t="str">
        <f t="shared" si="111"/>
        <v>Đã thanh toán</v>
      </c>
      <c r="Z845" s="42">
        <f t="shared" si="107"/>
        <v>46129</v>
      </c>
      <c r="AA845" s="42">
        <f t="shared" si="108"/>
        <v>46136</v>
      </c>
      <c r="AD845" s="2" t="str">
        <f>VLOOKUP($A845,MA_KH!$A:$Q,MA_KH!O$1,0)</f>
        <v>MEGA</v>
      </c>
      <c r="AE845" s="2" t="str">
        <f>VLOOKUP($A845,MA_KH!$A:$Q,MA_KH!P$1,0)</f>
        <v>CÔNG TY TNHH MM MEGA MARKET (VIỆT NAM)</v>
      </c>
      <c r="AG845" s="122" t="str">
        <f>Table13[[#This Row],[Số hóa đơn]]&amp;Table13[[#This Row],[Tổng giá trị]]</f>
        <v>000002311807380</v>
      </c>
    </row>
    <row r="846" spans="1:33" ht="25.5" hidden="1" customHeight="1">
      <c r="A846" s="54" t="s">
        <v>16307</v>
      </c>
      <c r="B846" s="54" t="s">
        <v>202</v>
      </c>
      <c r="C846" s="55">
        <v>46129</v>
      </c>
      <c r="D846" s="54" t="s">
        <v>18126</v>
      </c>
      <c r="E846" s="55">
        <v>46129</v>
      </c>
      <c r="F846" s="54" t="s">
        <v>18119</v>
      </c>
      <c r="G846" s="54" t="s">
        <v>17174</v>
      </c>
      <c r="H846" s="67">
        <v>582213</v>
      </c>
      <c r="I846" s="63">
        <v>0</v>
      </c>
      <c r="J846" s="67">
        <v>46577</v>
      </c>
      <c r="K846" s="68">
        <v>628790</v>
      </c>
      <c r="L846" s="71" t="s">
        <v>17238</v>
      </c>
      <c r="M846" s="6">
        <f>IFERROR(VLOOKUP(Table13[[#This Row],[Số hóa đơn]],'Chi tiết tt Mega gửi'!K:L,2,0),"")</f>
        <v>46136</v>
      </c>
      <c r="N846" s="72"/>
      <c r="O846" s="32">
        <f>IF(Table13[[#This Row],[Phân loại]]="Tồn đầu kỳ",Table13[[#This Row],[Tổng giá trị]],0)</f>
        <v>0</v>
      </c>
      <c r="P846" s="7">
        <f>IF(Table13[[#This Row],[Số còn phải thu ĐK]]&lt;&gt;0,0,IF(Table13[[#This Row],[Phân loại]]="Bán hàng",Table13[[#This Row],[Tổng giá trị]],-Table13[[#This Row],[Tổng giá trị]]))</f>
        <v>-628790</v>
      </c>
      <c r="Q846" s="32">
        <f t="shared" si="109"/>
        <v>-628790</v>
      </c>
      <c r="R846" s="7">
        <f>Table13[[#This Row],[Số còn phải thu ĐK]]+Table13[[#This Row],[Giá Trị HD sau CK]]-Table13[[#This Row],[Số tiền đã thu]]</f>
        <v>0</v>
      </c>
      <c r="S846" s="6">
        <f>IF(Table13[[#This Row],[Ngày hóa đơn]]&lt;&gt;"",Table13[[#This Row],[Ngày hóa đơn]],IF(Table13[[#This Row],[Ngày hạch toán]]&lt;&gt;"",Table13[[#This Row],[Ngày hạch toán]],""))</f>
        <v>46129</v>
      </c>
      <c r="T846" s="7"/>
      <c r="U846" s="6">
        <f>IF(Table13[[#This Row],[Ngày tính CN]]="","",S846+T846)</f>
        <v>46129</v>
      </c>
      <c r="V846" s="32">
        <f ca="1">IF(Table13[[#This Row],[Hạn thanh toán]]="","",IF((U846-NOW())&lt;0,0,(U846-NOW())))</f>
        <v>0</v>
      </c>
      <c r="W846" s="32"/>
      <c r="X846" s="32" t="str">
        <f t="shared" ca="1" si="110"/>
        <v/>
      </c>
      <c r="Y846" s="2" t="str">
        <f t="shared" si="111"/>
        <v>Đã thanh toán</v>
      </c>
      <c r="Z846" s="42">
        <f t="shared" si="107"/>
        <v>46129</v>
      </c>
      <c r="AA846" s="42">
        <f t="shared" si="108"/>
        <v>46136</v>
      </c>
      <c r="AD846" s="2" t="str">
        <f>VLOOKUP($A846,MA_KH!$A:$Q,MA_KH!O$1,0)</f>
        <v>MEGA</v>
      </c>
      <c r="AE846" s="2" t="str">
        <f>VLOOKUP($A846,MA_KH!$A:$Q,MA_KH!P$1,0)</f>
        <v>CÔNG TY TNHH MM MEGA MARKET (VIỆT NAM)</v>
      </c>
      <c r="AG846" s="122" t="str">
        <f>Table13[[#This Row],[Số hóa đơn]]&amp;Table13[[#This Row],[Tổng giá trị]]</f>
        <v>00000130628790</v>
      </c>
    </row>
    <row r="847" spans="1:33" ht="25.5" hidden="1" customHeight="1">
      <c r="A847" s="54" t="s">
        <v>16288</v>
      </c>
      <c r="B847" s="54" t="s">
        <v>294</v>
      </c>
      <c r="C847" s="55">
        <v>46129</v>
      </c>
      <c r="D847" s="54" t="s">
        <v>18127</v>
      </c>
      <c r="E847" s="55">
        <v>46129</v>
      </c>
      <c r="F847" s="54" t="s">
        <v>18128</v>
      </c>
      <c r="G847" s="54" t="s">
        <v>17177</v>
      </c>
      <c r="H847" s="67">
        <v>1842362</v>
      </c>
      <c r="I847" s="63">
        <v>0</v>
      </c>
      <c r="J847" s="67">
        <v>147389</v>
      </c>
      <c r="K847" s="68">
        <v>1989751</v>
      </c>
      <c r="L847" s="71" t="s">
        <v>17238</v>
      </c>
      <c r="M847" s="6">
        <f>IFERROR(VLOOKUP(Table13[[#This Row],[Số hóa đơn]],'Chi tiết tt Mega gửi'!K:L,2,0),"")</f>
        <v>46136</v>
      </c>
      <c r="N847" s="72"/>
      <c r="O847" s="32">
        <f>IF(Table13[[#This Row],[Phân loại]]="Tồn đầu kỳ",Table13[[#This Row],[Tổng giá trị]],0)</f>
        <v>0</v>
      </c>
      <c r="P847" s="7">
        <f>IF(Table13[[#This Row],[Số còn phải thu ĐK]]&lt;&gt;0,0,IF(Table13[[#This Row],[Phân loại]]="Bán hàng",Table13[[#This Row],[Tổng giá trị]],-Table13[[#This Row],[Tổng giá trị]]))</f>
        <v>-1989751</v>
      </c>
      <c r="Q847" s="32">
        <f t="shared" si="109"/>
        <v>-1989751</v>
      </c>
      <c r="R847" s="7">
        <f>Table13[[#This Row],[Số còn phải thu ĐK]]+Table13[[#This Row],[Giá Trị HD sau CK]]-Table13[[#This Row],[Số tiền đã thu]]</f>
        <v>0</v>
      </c>
      <c r="S847" s="6">
        <f>IF(Table13[[#This Row],[Ngày hóa đơn]]&lt;&gt;"",Table13[[#This Row],[Ngày hóa đơn]],IF(Table13[[#This Row],[Ngày hạch toán]]&lt;&gt;"",Table13[[#This Row],[Ngày hạch toán]],""))</f>
        <v>46129</v>
      </c>
      <c r="T847" s="7"/>
      <c r="U847" s="6">
        <f>IF(Table13[[#This Row],[Ngày tính CN]]="","",S847+T847)</f>
        <v>46129</v>
      </c>
      <c r="V847" s="32">
        <f ca="1">IF(Table13[[#This Row],[Hạn thanh toán]]="","",IF((U847-NOW())&lt;0,0,(U847-NOW())))</f>
        <v>0</v>
      </c>
      <c r="W847" s="32"/>
      <c r="X847" s="32" t="str">
        <f t="shared" ca="1" si="110"/>
        <v/>
      </c>
      <c r="Y847" s="2" t="str">
        <f t="shared" si="111"/>
        <v>Đã thanh toán</v>
      </c>
      <c r="Z847" s="42">
        <f t="shared" si="107"/>
        <v>46129</v>
      </c>
      <c r="AA847" s="42">
        <f t="shared" si="108"/>
        <v>46136</v>
      </c>
      <c r="AD847" s="2" t="str">
        <f>VLOOKUP($A847,MA_KH!$A:$Q,MA_KH!O$1,0)</f>
        <v>MEGA</v>
      </c>
      <c r="AE847" s="2" t="str">
        <f>VLOOKUP($A847,MA_KH!$A:$Q,MA_KH!P$1,0)</f>
        <v>CÔNG TY TNHH MM MEGA MARKET (VIỆT NAM)</v>
      </c>
      <c r="AG847" s="122" t="str">
        <f>Table13[[#This Row],[Số hóa đơn]]&amp;Table13[[#This Row],[Tổng giá trị]]</f>
        <v>000001861989751</v>
      </c>
    </row>
    <row r="848" spans="1:33" ht="25.5" hidden="1" customHeight="1">
      <c r="A848" s="54" t="s">
        <v>16308</v>
      </c>
      <c r="B848" s="54" t="s">
        <v>194</v>
      </c>
      <c r="C848" s="55">
        <v>46129</v>
      </c>
      <c r="D848" s="54" t="s">
        <v>18129</v>
      </c>
      <c r="E848" s="55">
        <v>46129</v>
      </c>
      <c r="F848" s="54" t="s">
        <v>18130</v>
      </c>
      <c r="G848" s="54" t="s">
        <v>16886</v>
      </c>
      <c r="H848" s="67">
        <v>1934326</v>
      </c>
      <c r="I848" s="63">
        <v>0</v>
      </c>
      <c r="J848" s="67">
        <v>154746</v>
      </c>
      <c r="K848" s="68">
        <v>2089072</v>
      </c>
      <c r="L848" s="71" t="s">
        <v>17238</v>
      </c>
      <c r="M848" s="6">
        <f>IFERROR(VLOOKUP(Table13[[#This Row],[Số hóa đơn]],'Chi tiết tt Mega gửi'!K:L,2,0),"")</f>
        <v>46136</v>
      </c>
      <c r="N848" s="72"/>
      <c r="O848" s="32">
        <f>IF(Table13[[#This Row],[Phân loại]]="Tồn đầu kỳ",Table13[[#This Row],[Tổng giá trị]],0)</f>
        <v>0</v>
      </c>
      <c r="P848" s="7">
        <f>IF(Table13[[#This Row],[Số còn phải thu ĐK]]&lt;&gt;0,0,IF(Table13[[#This Row],[Phân loại]]="Bán hàng",Table13[[#This Row],[Tổng giá trị]],-Table13[[#This Row],[Tổng giá trị]]))</f>
        <v>-2089072</v>
      </c>
      <c r="Q848" s="32">
        <f t="shared" si="109"/>
        <v>-2089072</v>
      </c>
      <c r="R848" s="7">
        <f>Table13[[#This Row],[Số còn phải thu ĐK]]+Table13[[#This Row],[Giá Trị HD sau CK]]-Table13[[#This Row],[Số tiền đã thu]]</f>
        <v>0</v>
      </c>
      <c r="S848" s="6">
        <f>IF(Table13[[#This Row],[Ngày hóa đơn]]&lt;&gt;"",Table13[[#This Row],[Ngày hóa đơn]],IF(Table13[[#This Row],[Ngày hạch toán]]&lt;&gt;"",Table13[[#This Row],[Ngày hạch toán]],""))</f>
        <v>46129</v>
      </c>
      <c r="T848" s="7"/>
      <c r="U848" s="6">
        <f>IF(Table13[[#This Row],[Ngày tính CN]]="","",S848+T848)</f>
        <v>46129</v>
      </c>
      <c r="V848" s="32">
        <f ca="1">IF(Table13[[#This Row],[Hạn thanh toán]]="","",IF((U848-NOW())&lt;0,0,(U848-NOW())))</f>
        <v>0</v>
      </c>
      <c r="W848" s="32"/>
      <c r="X848" s="32" t="str">
        <f t="shared" ca="1" si="110"/>
        <v/>
      </c>
      <c r="Y848" s="2" t="str">
        <f t="shared" si="111"/>
        <v>Đã thanh toán</v>
      </c>
      <c r="Z848" s="42">
        <f t="shared" si="107"/>
        <v>46129</v>
      </c>
      <c r="AA848" s="42">
        <f t="shared" si="108"/>
        <v>46136</v>
      </c>
      <c r="AD848" s="2" t="str">
        <f>VLOOKUP($A848,MA_KH!$A:$Q,MA_KH!O$1,0)</f>
        <v>MEGA</v>
      </c>
      <c r="AE848" s="2" t="str">
        <f>VLOOKUP($A848,MA_KH!$A:$Q,MA_KH!P$1,0)</f>
        <v>CÔNG TY TNHH MM MEGA MARKET (VIỆT NAM)</v>
      </c>
      <c r="AG848" s="122" t="str">
        <f>Table13[[#This Row],[Số hóa đơn]]&amp;Table13[[#This Row],[Tổng giá trị]]</f>
        <v>000001032089072</v>
      </c>
    </row>
    <row r="849" spans="1:33" ht="25.5" hidden="1" customHeight="1">
      <c r="A849" s="54" t="s">
        <v>16308</v>
      </c>
      <c r="B849" s="54" t="s">
        <v>194</v>
      </c>
      <c r="C849" s="55">
        <v>46129</v>
      </c>
      <c r="D849" s="54" t="s">
        <v>18131</v>
      </c>
      <c r="E849" s="55">
        <v>46129</v>
      </c>
      <c r="F849" s="54" t="s">
        <v>18132</v>
      </c>
      <c r="G849" s="54" t="s">
        <v>16886</v>
      </c>
      <c r="H849" s="67">
        <v>1350216</v>
      </c>
      <c r="I849" s="63">
        <v>0</v>
      </c>
      <c r="J849" s="67">
        <v>108017</v>
      </c>
      <c r="K849" s="68">
        <v>1458233</v>
      </c>
      <c r="L849" s="71" t="s">
        <v>17238</v>
      </c>
      <c r="M849" s="6">
        <v>46136</v>
      </c>
      <c r="N849" s="72"/>
      <c r="O849" s="32">
        <f>IF(Table13[[#This Row],[Phân loại]]="Tồn đầu kỳ",Table13[[#This Row],[Tổng giá trị]],0)</f>
        <v>0</v>
      </c>
      <c r="P849" s="7">
        <f>IF(Table13[[#This Row],[Số còn phải thu ĐK]]&lt;&gt;0,0,IF(Table13[[#This Row],[Phân loại]]="Bán hàng",Table13[[#This Row],[Tổng giá trị]],-Table13[[#This Row],[Tổng giá trị]]))</f>
        <v>-1458233</v>
      </c>
      <c r="Q849" s="32">
        <f t="shared" si="109"/>
        <v>-1458233</v>
      </c>
      <c r="R849" s="7">
        <f>Table13[[#This Row],[Số còn phải thu ĐK]]+Table13[[#This Row],[Giá Trị HD sau CK]]-Table13[[#This Row],[Số tiền đã thu]]</f>
        <v>0</v>
      </c>
      <c r="S849" s="6">
        <f>IF(Table13[[#This Row],[Ngày hóa đơn]]&lt;&gt;"",Table13[[#This Row],[Ngày hóa đơn]],IF(Table13[[#This Row],[Ngày hạch toán]]&lt;&gt;"",Table13[[#This Row],[Ngày hạch toán]],""))</f>
        <v>46129</v>
      </c>
      <c r="T849" s="7"/>
      <c r="U849" s="6">
        <f>IF(Table13[[#This Row],[Ngày tính CN]]="","",S849+T849)</f>
        <v>46129</v>
      </c>
      <c r="V849" s="32">
        <f ca="1">IF(Table13[[#This Row],[Hạn thanh toán]]="","",IF((U849-NOW())&lt;0,0,(U849-NOW())))</f>
        <v>0</v>
      </c>
      <c r="W849" s="32"/>
      <c r="X849" s="32" t="str">
        <f t="shared" ca="1" si="110"/>
        <v/>
      </c>
      <c r="Y849" s="2" t="str">
        <f t="shared" si="111"/>
        <v>Đã thanh toán</v>
      </c>
      <c r="Z849" s="42">
        <f t="shared" si="107"/>
        <v>46129</v>
      </c>
      <c r="AA849" s="42">
        <f t="shared" si="108"/>
        <v>46136</v>
      </c>
      <c r="AD849" s="2" t="str">
        <f>VLOOKUP($A849,MA_KH!$A:$Q,MA_KH!O$1,0)</f>
        <v>MEGA</v>
      </c>
      <c r="AE849" s="2" t="str">
        <f>VLOOKUP($A849,MA_KH!$A:$Q,MA_KH!P$1,0)</f>
        <v>CÔNG TY TNHH MM MEGA MARKET (VIỆT NAM)</v>
      </c>
      <c r="AG849" s="122" t="str">
        <f>Table13[[#This Row],[Số hóa đơn]]&amp;Table13[[#This Row],[Tổng giá trị]]</f>
        <v>000001041458233</v>
      </c>
    </row>
    <row r="850" spans="1:33" ht="25.5" hidden="1" customHeight="1">
      <c r="A850" s="54" t="s">
        <v>16308</v>
      </c>
      <c r="B850" s="54" t="s">
        <v>194</v>
      </c>
      <c r="C850" s="55">
        <v>46129</v>
      </c>
      <c r="D850" s="54" t="s">
        <v>18133</v>
      </c>
      <c r="E850" s="55">
        <v>46129</v>
      </c>
      <c r="F850" s="54" t="s">
        <v>18134</v>
      </c>
      <c r="G850" s="54" t="s">
        <v>16886</v>
      </c>
      <c r="H850" s="67">
        <v>578664</v>
      </c>
      <c r="I850" s="63">
        <v>0</v>
      </c>
      <c r="J850" s="67">
        <v>46293</v>
      </c>
      <c r="K850" s="68">
        <v>624957</v>
      </c>
      <c r="L850" s="71" t="s">
        <v>17238</v>
      </c>
      <c r="M850" s="6">
        <v>46136</v>
      </c>
      <c r="N850" s="72"/>
      <c r="O850" s="32">
        <f>IF(Table13[[#This Row],[Phân loại]]="Tồn đầu kỳ",Table13[[#This Row],[Tổng giá trị]],0)</f>
        <v>0</v>
      </c>
      <c r="P850" s="7">
        <f>IF(Table13[[#This Row],[Số còn phải thu ĐK]]&lt;&gt;0,0,IF(Table13[[#This Row],[Phân loại]]="Bán hàng",Table13[[#This Row],[Tổng giá trị]],-Table13[[#This Row],[Tổng giá trị]]))</f>
        <v>-624957</v>
      </c>
      <c r="Q850" s="32">
        <f t="shared" si="109"/>
        <v>-624957</v>
      </c>
      <c r="R850" s="7">
        <f>Table13[[#This Row],[Số còn phải thu ĐK]]+Table13[[#This Row],[Giá Trị HD sau CK]]-Table13[[#This Row],[Số tiền đã thu]]</f>
        <v>0</v>
      </c>
      <c r="S850" s="6">
        <f>IF(Table13[[#This Row],[Ngày hóa đơn]]&lt;&gt;"",Table13[[#This Row],[Ngày hóa đơn]],IF(Table13[[#This Row],[Ngày hạch toán]]&lt;&gt;"",Table13[[#This Row],[Ngày hạch toán]],""))</f>
        <v>46129</v>
      </c>
      <c r="T850" s="7"/>
      <c r="U850" s="6">
        <f>IF(Table13[[#This Row],[Ngày tính CN]]="","",S850+T850)</f>
        <v>46129</v>
      </c>
      <c r="V850" s="32">
        <f ca="1">IF(Table13[[#This Row],[Hạn thanh toán]]="","",IF((U850-NOW())&lt;0,0,(U850-NOW())))</f>
        <v>0</v>
      </c>
      <c r="W850" s="32"/>
      <c r="X850" s="32" t="str">
        <f t="shared" ca="1" si="110"/>
        <v/>
      </c>
      <c r="Y850" s="2" t="str">
        <f t="shared" si="111"/>
        <v>Đã thanh toán</v>
      </c>
      <c r="Z850" s="42">
        <f t="shared" si="107"/>
        <v>46129</v>
      </c>
      <c r="AA850" s="42">
        <f t="shared" si="108"/>
        <v>46136</v>
      </c>
      <c r="AD850" s="2" t="str">
        <f>VLOOKUP($A850,MA_KH!$A:$Q,MA_KH!O$1,0)</f>
        <v>MEGA</v>
      </c>
      <c r="AE850" s="2" t="str">
        <f>VLOOKUP($A850,MA_KH!$A:$Q,MA_KH!P$1,0)</f>
        <v>CÔNG TY TNHH MM MEGA MARKET (VIỆT NAM)</v>
      </c>
      <c r="AG850" s="122" t="str">
        <f>Table13[[#This Row],[Số hóa đơn]]&amp;Table13[[#This Row],[Tổng giá trị]]</f>
        <v>00000106624957</v>
      </c>
    </row>
    <row r="851" spans="1:33" ht="25.5" hidden="1" customHeight="1">
      <c r="A851" s="54" t="s">
        <v>16310</v>
      </c>
      <c r="B851" s="54" t="s">
        <v>196</v>
      </c>
      <c r="C851" s="55">
        <v>46129</v>
      </c>
      <c r="D851" s="54" t="s">
        <v>18135</v>
      </c>
      <c r="E851" s="55">
        <v>46129</v>
      </c>
      <c r="F851" s="54" t="s">
        <v>18136</v>
      </c>
      <c r="G851" s="54" t="s">
        <v>18137</v>
      </c>
      <c r="H851" s="67">
        <v>1215000</v>
      </c>
      <c r="I851" s="63">
        <v>0</v>
      </c>
      <c r="J851" s="67">
        <v>97200</v>
      </c>
      <c r="K851" s="68">
        <v>1312200</v>
      </c>
      <c r="L851" s="71" t="s">
        <v>17238</v>
      </c>
      <c r="M851" s="6">
        <f>IFERROR(VLOOKUP(Table13[[#This Row],[Số hóa đơn]],'Chi tiết tt Mega gửi'!K:L,2,0),"")</f>
        <v>46136</v>
      </c>
      <c r="N851" s="72"/>
      <c r="O851" s="32">
        <f>IF(Table13[[#This Row],[Phân loại]]="Tồn đầu kỳ",Table13[[#This Row],[Tổng giá trị]],0)</f>
        <v>0</v>
      </c>
      <c r="P851" s="7">
        <f>IF(Table13[[#This Row],[Số còn phải thu ĐK]]&lt;&gt;0,0,IF(Table13[[#This Row],[Phân loại]]="Bán hàng",Table13[[#This Row],[Tổng giá trị]],-Table13[[#This Row],[Tổng giá trị]]))</f>
        <v>-1312200</v>
      </c>
      <c r="Q851" s="32">
        <f t="shared" si="109"/>
        <v>-1312200</v>
      </c>
      <c r="R851" s="7">
        <f>Table13[[#This Row],[Số còn phải thu ĐK]]+Table13[[#This Row],[Giá Trị HD sau CK]]-Table13[[#This Row],[Số tiền đã thu]]</f>
        <v>0</v>
      </c>
      <c r="S851" s="6">
        <f>IF(Table13[[#This Row],[Ngày hóa đơn]]&lt;&gt;"",Table13[[#This Row],[Ngày hóa đơn]],IF(Table13[[#This Row],[Ngày hạch toán]]&lt;&gt;"",Table13[[#This Row],[Ngày hạch toán]],""))</f>
        <v>46129</v>
      </c>
      <c r="T851" s="7"/>
      <c r="U851" s="6">
        <f>IF(Table13[[#This Row],[Ngày tính CN]]="","",S851+T851)</f>
        <v>46129</v>
      </c>
      <c r="V851" s="32">
        <f ca="1">IF(Table13[[#This Row],[Hạn thanh toán]]="","",IF((U851-NOW())&lt;0,0,(U851-NOW())))</f>
        <v>0</v>
      </c>
      <c r="W851" s="32"/>
      <c r="X851" s="32" t="str">
        <f t="shared" ca="1" si="110"/>
        <v/>
      </c>
      <c r="Y851" s="2" t="str">
        <f t="shared" si="111"/>
        <v>Đã thanh toán</v>
      </c>
      <c r="Z851" s="42">
        <f t="shared" si="107"/>
        <v>46129</v>
      </c>
      <c r="AA851" s="42">
        <f t="shared" si="108"/>
        <v>46136</v>
      </c>
      <c r="AD851" s="2" t="str">
        <f>VLOOKUP($A851,MA_KH!$A:$Q,MA_KH!O$1,0)</f>
        <v>MEGA</v>
      </c>
      <c r="AE851" s="2" t="str">
        <f>VLOOKUP($A851,MA_KH!$A:$Q,MA_KH!P$1,0)</f>
        <v>CÔNG TY TNHH MM MEGA MARKET (VIỆT NAM)</v>
      </c>
      <c r="AG851" s="122" t="str">
        <f>Table13[[#This Row],[Số hóa đơn]]&amp;Table13[[#This Row],[Tổng giá trị]]</f>
        <v>000000691312200</v>
      </c>
    </row>
    <row r="852" spans="1:33" ht="25.5" hidden="1" customHeight="1">
      <c r="A852" s="54" t="s">
        <v>16295</v>
      </c>
      <c r="B852" s="54" t="s">
        <v>198</v>
      </c>
      <c r="C852" s="55">
        <v>46129</v>
      </c>
      <c r="D852" s="54" t="s">
        <v>18138</v>
      </c>
      <c r="E852" s="55">
        <v>46129</v>
      </c>
      <c r="F852" s="54" t="s">
        <v>18139</v>
      </c>
      <c r="G852" s="54" t="s">
        <v>16990</v>
      </c>
      <c r="H852" s="67">
        <v>866383</v>
      </c>
      <c r="I852" s="63">
        <v>0</v>
      </c>
      <c r="J852" s="67">
        <v>69311</v>
      </c>
      <c r="K852" s="68">
        <v>935694</v>
      </c>
      <c r="L852" s="71" t="s">
        <v>17238</v>
      </c>
      <c r="M852" s="6">
        <v>46136</v>
      </c>
      <c r="N852" s="72"/>
      <c r="O852" s="32">
        <f>IF(Table13[[#This Row],[Phân loại]]="Tồn đầu kỳ",Table13[[#This Row],[Tổng giá trị]],0)</f>
        <v>0</v>
      </c>
      <c r="P852" s="7">
        <f>IF(Table13[[#This Row],[Số còn phải thu ĐK]]&lt;&gt;0,0,IF(Table13[[#This Row],[Phân loại]]="Bán hàng",Table13[[#This Row],[Tổng giá trị]],-Table13[[#This Row],[Tổng giá trị]]))</f>
        <v>-935694</v>
      </c>
      <c r="Q852" s="32">
        <f t="shared" si="109"/>
        <v>-935694</v>
      </c>
      <c r="R852" s="7">
        <f>Table13[[#This Row],[Số còn phải thu ĐK]]+Table13[[#This Row],[Giá Trị HD sau CK]]-Table13[[#This Row],[Số tiền đã thu]]</f>
        <v>0</v>
      </c>
      <c r="S852" s="6">
        <f>IF(Table13[[#This Row],[Ngày hóa đơn]]&lt;&gt;"",Table13[[#This Row],[Ngày hóa đơn]],IF(Table13[[#This Row],[Ngày hạch toán]]&lt;&gt;"",Table13[[#This Row],[Ngày hạch toán]],""))</f>
        <v>46129</v>
      </c>
      <c r="T852" s="7"/>
      <c r="U852" s="6">
        <f>IF(Table13[[#This Row],[Ngày tính CN]]="","",S852+T852)</f>
        <v>46129</v>
      </c>
      <c r="V852" s="32">
        <f ca="1">IF(Table13[[#This Row],[Hạn thanh toán]]="","",IF((U852-NOW())&lt;0,0,(U852-NOW())))</f>
        <v>0</v>
      </c>
      <c r="W852" s="32"/>
      <c r="X852" s="32" t="str">
        <f t="shared" ca="1" si="110"/>
        <v/>
      </c>
      <c r="Y852" s="2" t="str">
        <f t="shared" si="111"/>
        <v>Đã thanh toán</v>
      </c>
      <c r="Z852" s="42">
        <f t="shared" si="107"/>
        <v>46129</v>
      </c>
      <c r="AA852" s="42">
        <f t="shared" si="108"/>
        <v>46136</v>
      </c>
      <c r="AD852" s="2" t="str">
        <f>VLOOKUP($A852,MA_KH!$A:$Q,MA_KH!O$1,0)</f>
        <v>MEGA</v>
      </c>
      <c r="AE852" s="2" t="str">
        <f>VLOOKUP($A852,MA_KH!$A:$Q,MA_KH!P$1,0)</f>
        <v>CÔNG TY TNHH MM MEGA MARKET (VIỆT NAM)</v>
      </c>
      <c r="AG852" s="122" t="str">
        <f>Table13[[#This Row],[Số hóa đơn]]&amp;Table13[[#This Row],[Tổng giá trị]]</f>
        <v>00000135935694</v>
      </c>
    </row>
    <row r="853" spans="1:33" ht="25.5" hidden="1" customHeight="1">
      <c r="A853" s="58" t="s">
        <v>16295</v>
      </c>
      <c r="B853" s="58" t="s">
        <v>198</v>
      </c>
      <c r="C853" s="59">
        <v>46129</v>
      </c>
      <c r="D853" s="58" t="s">
        <v>18140</v>
      </c>
      <c r="E853" s="59">
        <v>46129</v>
      </c>
      <c r="F853" s="58" t="s">
        <v>18141</v>
      </c>
      <c r="G853" s="58" t="s">
        <v>16990</v>
      </c>
      <c r="H853" s="69">
        <v>192888</v>
      </c>
      <c r="I853" s="63">
        <v>0</v>
      </c>
      <c r="J853" s="69">
        <v>15431</v>
      </c>
      <c r="K853" s="70">
        <v>208319</v>
      </c>
      <c r="L853" s="71" t="s">
        <v>17238</v>
      </c>
      <c r="M853" s="6">
        <f>IFERROR(VLOOKUP(Table13[[#This Row],[Số hóa đơn]],'Chi tiết tt Mega gửi'!K:L,2,0),"")</f>
        <v>46136</v>
      </c>
      <c r="N853" s="72"/>
      <c r="O853" s="32">
        <f>IF(Table13[[#This Row],[Phân loại]]="Tồn đầu kỳ",Table13[[#This Row],[Tổng giá trị]],0)</f>
        <v>0</v>
      </c>
      <c r="P853" s="7">
        <f>IF(Table13[[#This Row],[Số còn phải thu ĐK]]&lt;&gt;0,0,IF(Table13[[#This Row],[Phân loại]]="Bán hàng",Table13[[#This Row],[Tổng giá trị]],-Table13[[#This Row],[Tổng giá trị]]))</f>
        <v>-208319</v>
      </c>
      <c r="Q853" s="32">
        <f t="shared" si="109"/>
        <v>-208319</v>
      </c>
      <c r="R853" s="7">
        <f>Table13[[#This Row],[Số còn phải thu ĐK]]+Table13[[#This Row],[Giá Trị HD sau CK]]-Table13[[#This Row],[Số tiền đã thu]]</f>
        <v>0</v>
      </c>
      <c r="S853" s="6">
        <f>IF(Table13[[#This Row],[Ngày hóa đơn]]&lt;&gt;"",Table13[[#This Row],[Ngày hóa đơn]],IF(Table13[[#This Row],[Ngày hạch toán]]&lt;&gt;"",Table13[[#This Row],[Ngày hạch toán]],""))</f>
        <v>46129</v>
      </c>
      <c r="T853" s="7"/>
      <c r="U853" s="6">
        <f>IF(Table13[[#This Row],[Ngày tính CN]]="","",S853+T853)</f>
        <v>46129</v>
      </c>
      <c r="V853" s="32">
        <f ca="1">IF(Table13[[#This Row],[Hạn thanh toán]]="","",IF((U853-NOW())&lt;0,0,(U853-NOW())))</f>
        <v>0</v>
      </c>
      <c r="W853" s="32"/>
      <c r="X853" s="32" t="str">
        <f t="shared" ca="1" si="110"/>
        <v/>
      </c>
      <c r="Y853" s="2" t="str">
        <f t="shared" si="111"/>
        <v>Đã thanh toán</v>
      </c>
      <c r="Z853" s="42">
        <f t="shared" si="107"/>
        <v>46129</v>
      </c>
      <c r="AA853" s="42">
        <f t="shared" si="108"/>
        <v>46136</v>
      </c>
      <c r="AD853" s="2" t="str">
        <f>VLOOKUP($A853,MA_KH!$A:$Q,MA_KH!O$1,0)</f>
        <v>MEGA</v>
      </c>
      <c r="AE853" s="2" t="str">
        <f>VLOOKUP($A853,MA_KH!$A:$Q,MA_KH!P$1,0)</f>
        <v>CÔNG TY TNHH MM MEGA MARKET (VIỆT NAM)</v>
      </c>
      <c r="AG853" s="122" t="str">
        <f>Table13[[#This Row],[Số hóa đơn]]&amp;Table13[[#This Row],[Tổng giá trị]]</f>
        <v>00000140208319</v>
      </c>
    </row>
    <row r="854" spans="1:33" ht="25.5" hidden="1" customHeight="1">
      <c r="A854" s="54" t="s">
        <v>16289</v>
      </c>
      <c r="B854" s="54" t="s">
        <v>296</v>
      </c>
      <c r="C854" s="55">
        <v>46132</v>
      </c>
      <c r="D854" s="54" t="s">
        <v>18142</v>
      </c>
      <c r="E854" s="55">
        <v>46132</v>
      </c>
      <c r="F854" s="54" t="s">
        <v>18143</v>
      </c>
      <c r="G854" s="54" t="s">
        <v>16824</v>
      </c>
      <c r="H854" s="67">
        <v>2477576</v>
      </c>
      <c r="I854" s="63">
        <v>0</v>
      </c>
      <c r="J854" s="67">
        <v>198206</v>
      </c>
      <c r="K854" s="68">
        <v>2675782</v>
      </c>
      <c r="L854" s="71" t="s">
        <v>17238</v>
      </c>
      <c r="M854" s="6">
        <f>IFERROR(VLOOKUP(Table13[[#This Row],[Số hóa đơn]],'Chi tiết tt Mega gửi'!K:L,2,0),"")</f>
        <v>46136</v>
      </c>
      <c r="N854" s="72"/>
      <c r="O854" s="32">
        <f>IF(Table13[[#This Row],[Phân loại]]="Tồn đầu kỳ",Table13[[#This Row],[Tổng giá trị]],0)</f>
        <v>0</v>
      </c>
      <c r="P854" s="7">
        <f>IF(Table13[[#This Row],[Số còn phải thu ĐK]]&lt;&gt;0,0,IF(Table13[[#This Row],[Phân loại]]="Bán hàng",Table13[[#This Row],[Tổng giá trị]],-Table13[[#This Row],[Tổng giá trị]]))</f>
        <v>-2675782</v>
      </c>
      <c r="Q854" s="32">
        <f t="shared" si="109"/>
        <v>-2675782</v>
      </c>
      <c r="R854" s="7">
        <f>Table13[[#This Row],[Số còn phải thu ĐK]]+Table13[[#This Row],[Giá Trị HD sau CK]]-Table13[[#This Row],[Số tiền đã thu]]</f>
        <v>0</v>
      </c>
      <c r="S854" s="6">
        <f>IF(Table13[[#This Row],[Ngày hóa đơn]]&lt;&gt;"",Table13[[#This Row],[Ngày hóa đơn]],IF(Table13[[#This Row],[Ngày hạch toán]]&lt;&gt;"",Table13[[#This Row],[Ngày hạch toán]],""))</f>
        <v>46132</v>
      </c>
      <c r="T854" s="7"/>
      <c r="U854" s="6">
        <f>IF(Table13[[#This Row],[Ngày tính CN]]="","",S854+T854)</f>
        <v>46132</v>
      </c>
      <c r="V854" s="32">
        <f ca="1">IF(Table13[[#This Row],[Hạn thanh toán]]="","",IF((U854-NOW())&lt;0,0,(U854-NOW())))</f>
        <v>0</v>
      </c>
      <c r="W854" s="32"/>
      <c r="X854" s="32" t="str">
        <f t="shared" ca="1" si="110"/>
        <v/>
      </c>
      <c r="Y854" s="2" t="str">
        <f t="shared" si="111"/>
        <v>Đã thanh toán</v>
      </c>
      <c r="Z854" s="42">
        <f t="shared" si="107"/>
        <v>46132</v>
      </c>
      <c r="AA854" s="42">
        <f t="shared" si="108"/>
        <v>46136</v>
      </c>
      <c r="AD854" s="2" t="str">
        <f>VLOOKUP($A854,MA_KH!$A:$Q,MA_KH!O$1,0)</f>
        <v>MEGA</v>
      </c>
      <c r="AE854" s="2" t="str">
        <f>VLOOKUP($A854,MA_KH!$A:$Q,MA_KH!P$1,0)</f>
        <v>CÔNG TY TNHH MM MEGA MARKET (VIỆT NAM)</v>
      </c>
      <c r="AG854" s="122" t="str">
        <f>Table13[[#This Row],[Số hóa đơn]]&amp;Table13[[#This Row],[Tổng giá trị]]</f>
        <v>000002342675782</v>
      </c>
    </row>
    <row r="855" spans="1:33" ht="25.5" hidden="1" customHeight="1">
      <c r="A855" s="58" t="s">
        <v>16290</v>
      </c>
      <c r="B855" s="58" t="s">
        <v>192</v>
      </c>
      <c r="C855" s="59">
        <v>46132</v>
      </c>
      <c r="D855" s="58" t="s">
        <v>18144</v>
      </c>
      <c r="E855" s="59">
        <v>46132</v>
      </c>
      <c r="F855" s="58" t="s">
        <v>18145</v>
      </c>
      <c r="G855" s="58" t="s">
        <v>17172</v>
      </c>
      <c r="H855" s="69">
        <v>98213</v>
      </c>
      <c r="I855" s="63">
        <v>0</v>
      </c>
      <c r="J855" s="69">
        <v>7857</v>
      </c>
      <c r="K855" s="70">
        <v>106070</v>
      </c>
      <c r="L855" s="71" t="s">
        <v>17238</v>
      </c>
      <c r="M855" s="6">
        <f>IFERROR(VLOOKUP(Table13[[#This Row],[Số hóa đơn]],'Chi tiết tt Mega gửi'!K:L,2,0),"")</f>
        <v>46136</v>
      </c>
      <c r="N855" s="72"/>
      <c r="O855" s="32">
        <f>IF(Table13[[#This Row],[Phân loại]]="Tồn đầu kỳ",Table13[[#This Row],[Tổng giá trị]],0)</f>
        <v>0</v>
      </c>
      <c r="P855" s="7">
        <f>IF(Table13[[#This Row],[Số còn phải thu ĐK]]&lt;&gt;0,0,IF(Table13[[#This Row],[Phân loại]]="Bán hàng",Table13[[#This Row],[Tổng giá trị]],-Table13[[#This Row],[Tổng giá trị]]))</f>
        <v>-106070</v>
      </c>
      <c r="Q855" s="32">
        <f t="shared" si="109"/>
        <v>-106070</v>
      </c>
      <c r="R855" s="7">
        <f>Table13[[#This Row],[Số còn phải thu ĐK]]+Table13[[#This Row],[Giá Trị HD sau CK]]-Table13[[#This Row],[Số tiền đã thu]]</f>
        <v>0</v>
      </c>
      <c r="S855" s="6">
        <f>IF(Table13[[#This Row],[Ngày hóa đơn]]&lt;&gt;"",Table13[[#This Row],[Ngày hóa đơn]],IF(Table13[[#This Row],[Ngày hạch toán]]&lt;&gt;"",Table13[[#This Row],[Ngày hạch toán]],""))</f>
        <v>46132</v>
      </c>
      <c r="T855" s="7"/>
      <c r="U855" s="6">
        <f>IF(Table13[[#This Row],[Ngày tính CN]]="","",S855+T855)</f>
        <v>46132</v>
      </c>
      <c r="V855" s="32">
        <f ca="1">IF(Table13[[#This Row],[Hạn thanh toán]]="","",IF((U855-NOW())&lt;0,0,(U855-NOW())))</f>
        <v>0</v>
      </c>
      <c r="W855" s="32"/>
      <c r="X855" s="32" t="str">
        <f t="shared" ca="1" si="110"/>
        <v/>
      </c>
      <c r="Y855" s="2" t="str">
        <f t="shared" si="111"/>
        <v>Đã thanh toán</v>
      </c>
      <c r="Z855" s="42">
        <f t="shared" si="107"/>
        <v>46132</v>
      </c>
      <c r="AA855" s="42">
        <f t="shared" si="108"/>
        <v>46136</v>
      </c>
      <c r="AD855" s="2" t="str">
        <f>VLOOKUP($A855,MA_KH!$A:$Q,MA_KH!O$1,0)</f>
        <v>MEGA</v>
      </c>
      <c r="AE855" s="2" t="str">
        <f>VLOOKUP($A855,MA_KH!$A:$Q,MA_KH!P$1,0)</f>
        <v>CÔNG TY TNHH MM MEGA MARKET (VIỆT NAM)</v>
      </c>
      <c r="AG855" s="122" t="str">
        <f>Table13[[#This Row],[Số hóa đơn]]&amp;Table13[[#This Row],[Tổng giá trị]]</f>
        <v>00000097106070</v>
      </c>
    </row>
    <row r="856" spans="1:33" ht="25.5" hidden="1" customHeight="1">
      <c r="A856" s="54" t="s">
        <v>16293</v>
      </c>
      <c r="B856" s="54" t="s">
        <v>386</v>
      </c>
      <c r="C856" s="55">
        <v>46133</v>
      </c>
      <c r="D856" s="54" t="s">
        <v>18146</v>
      </c>
      <c r="E856" s="55">
        <v>46133</v>
      </c>
      <c r="F856" s="54" t="s">
        <v>18147</v>
      </c>
      <c r="G856" s="54" t="s">
        <v>16859</v>
      </c>
      <c r="H856" s="67">
        <v>725000</v>
      </c>
      <c r="I856" s="63">
        <v>0</v>
      </c>
      <c r="J856" s="67">
        <v>58000</v>
      </c>
      <c r="K856" s="68">
        <v>783000</v>
      </c>
      <c r="L856" s="71" t="s">
        <v>17238</v>
      </c>
      <c r="M856" s="6">
        <f>IFERROR(VLOOKUP(Table13[[#This Row],[Số hóa đơn]],'Chi tiết tt Mega gửi'!K:L,2,0),"")</f>
        <v>46136</v>
      </c>
      <c r="N856" s="72"/>
      <c r="O856" s="32">
        <f>IF(Table13[[#This Row],[Phân loại]]="Tồn đầu kỳ",Table13[[#This Row],[Tổng giá trị]],0)</f>
        <v>0</v>
      </c>
      <c r="P856" s="7">
        <f>IF(Table13[[#This Row],[Số còn phải thu ĐK]]&lt;&gt;0,0,IF(Table13[[#This Row],[Phân loại]]="Bán hàng",Table13[[#This Row],[Tổng giá trị]],-Table13[[#This Row],[Tổng giá trị]]))</f>
        <v>-783000</v>
      </c>
      <c r="Q856" s="32">
        <f t="shared" si="109"/>
        <v>-783000</v>
      </c>
      <c r="R856" s="7">
        <f>Table13[[#This Row],[Số còn phải thu ĐK]]+Table13[[#This Row],[Giá Trị HD sau CK]]-Table13[[#This Row],[Số tiền đã thu]]</f>
        <v>0</v>
      </c>
      <c r="S856" s="6">
        <f>IF(Table13[[#This Row],[Ngày hóa đơn]]&lt;&gt;"",Table13[[#This Row],[Ngày hóa đơn]],IF(Table13[[#This Row],[Ngày hạch toán]]&lt;&gt;"",Table13[[#This Row],[Ngày hạch toán]],""))</f>
        <v>46133</v>
      </c>
      <c r="T856" s="7"/>
      <c r="U856" s="6">
        <f>IF(Table13[[#This Row],[Ngày tính CN]]="","",S856+T856)</f>
        <v>46133</v>
      </c>
      <c r="V856" s="32">
        <f ca="1">IF(Table13[[#This Row],[Hạn thanh toán]]="","",IF((U856-NOW())&lt;0,0,(U856-NOW())))</f>
        <v>0</v>
      </c>
      <c r="W856" s="32"/>
      <c r="X856" s="32" t="str">
        <f t="shared" ca="1" si="110"/>
        <v/>
      </c>
      <c r="Y856" s="2" t="str">
        <f t="shared" si="111"/>
        <v>Đã thanh toán</v>
      </c>
      <c r="Z856" s="42">
        <f t="shared" si="107"/>
        <v>46133</v>
      </c>
      <c r="AA856" s="42">
        <f t="shared" si="108"/>
        <v>46136</v>
      </c>
      <c r="AD856" s="2" t="str">
        <f>VLOOKUP($A856,MA_KH!$A:$Q,MA_KH!O$1,0)</f>
        <v>MEGA</v>
      </c>
      <c r="AE856" s="2" t="str">
        <f>VLOOKUP($A856,MA_KH!$A:$Q,MA_KH!P$1,0)</f>
        <v>CÔNG TY TNHH MM MEGA MARKET (VIỆT NAM)</v>
      </c>
      <c r="AG856" s="122" t="str">
        <f>Table13[[#This Row],[Số hóa đơn]]&amp;Table13[[#This Row],[Tổng giá trị]]</f>
        <v>00000073783000</v>
      </c>
    </row>
    <row r="857" spans="1:33" ht="25.5" hidden="1" customHeight="1">
      <c r="A857" s="58" t="s">
        <v>16288</v>
      </c>
      <c r="B857" s="58" t="s">
        <v>294</v>
      </c>
      <c r="C857" s="59">
        <v>46133</v>
      </c>
      <c r="D857" s="58" t="s">
        <v>18148</v>
      </c>
      <c r="E857" s="59">
        <v>46133</v>
      </c>
      <c r="F857" s="58" t="s">
        <v>18149</v>
      </c>
      <c r="G857" s="58" t="s">
        <v>17177</v>
      </c>
      <c r="H857" s="69">
        <v>1036843</v>
      </c>
      <c r="I857" s="63">
        <v>0</v>
      </c>
      <c r="J857" s="69">
        <v>82947</v>
      </c>
      <c r="K857" s="70">
        <v>1119790</v>
      </c>
      <c r="L857" s="71" t="s">
        <v>17238</v>
      </c>
      <c r="M857" s="6">
        <f>IFERROR(VLOOKUP(Table13[[#This Row],[Số hóa đơn]],'Chi tiết tt Mega gửi'!K:L,2,0),"")</f>
        <v>46136</v>
      </c>
      <c r="N857" s="72"/>
      <c r="O857" s="32">
        <f>IF(Table13[[#This Row],[Phân loại]]="Tồn đầu kỳ",Table13[[#This Row],[Tổng giá trị]],0)</f>
        <v>0</v>
      </c>
      <c r="P857" s="7">
        <f>IF(Table13[[#This Row],[Số còn phải thu ĐK]]&lt;&gt;0,0,IF(Table13[[#This Row],[Phân loại]]="Bán hàng",Table13[[#This Row],[Tổng giá trị]],-Table13[[#This Row],[Tổng giá trị]]))</f>
        <v>-1119790</v>
      </c>
      <c r="Q857" s="32">
        <f t="shared" si="109"/>
        <v>-1119790</v>
      </c>
      <c r="R857" s="7">
        <f>Table13[[#This Row],[Số còn phải thu ĐK]]+Table13[[#This Row],[Giá Trị HD sau CK]]-Table13[[#This Row],[Số tiền đã thu]]</f>
        <v>0</v>
      </c>
      <c r="S857" s="6">
        <f>IF(Table13[[#This Row],[Ngày hóa đơn]]&lt;&gt;"",Table13[[#This Row],[Ngày hóa đơn]],IF(Table13[[#This Row],[Ngày hạch toán]]&lt;&gt;"",Table13[[#This Row],[Ngày hạch toán]],""))</f>
        <v>46133</v>
      </c>
      <c r="T857" s="7"/>
      <c r="U857" s="6">
        <f>IF(Table13[[#This Row],[Ngày tính CN]]="","",S857+T857)</f>
        <v>46133</v>
      </c>
      <c r="V857" s="32">
        <f ca="1">IF(Table13[[#This Row],[Hạn thanh toán]]="","",IF((U857-NOW())&lt;0,0,(U857-NOW())))</f>
        <v>0</v>
      </c>
      <c r="W857" s="32"/>
      <c r="X857" s="32" t="str">
        <f t="shared" ca="1" si="110"/>
        <v/>
      </c>
      <c r="Y857" s="2" t="str">
        <f t="shared" si="111"/>
        <v>Đã thanh toán</v>
      </c>
      <c r="Z857" s="42">
        <f t="shared" si="107"/>
        <v>46133</v>
      </c>
      <c r="AA857" s="42">
        <f t="shared" si="108"/>
        <v>46136</v>
      </c>
      <c r="AD857" s="2" t="str">
        <f>VLOOKUP($A857,MA_KH!$A:$Q,MA_KH!O$1,0)</f>
        <v>MEGA</v>
      </c>
      <c r="AE857" s="2" t="str">
        <f>VLOOKUP($A857,MA_KH!$A:$Q,MA_KH!P$1,0)</f>
        <v>CÔNG TY TNHH MM MEGA MARKET (VIỆT NAM)</v>
      </c>
      <c r="AG857" s="122" t="str">
        <f>Table13[[#This Row],[Số hóa đơn]]&amp;Table13[[#This Row],[Tổng giá trị]]</f>
        <v>000001941119790</v>
      </c>
    </row>
    <row r="858" spans="1:33" ht="25.5" hidden="1" customHeight="1">
      <c r="A858" s="58" t="s">
        <v>16299</v>
      </c>
      <c r="B858" s="58" t="s">
        <v>190</v>
      </c>
      <c r="C858" s="59">
        <v>46136</v>
      </c>
      <c r="D858" s="58" t="s">
        <v>18150</v>
      </c>
      <c r="E858" s="59">
        <v>46136</v>
      </c>
      <c r="F858" s="58" t="s">
        <v>18151</v>
      </c>
      <c r="G858" s="58" t="s">
        <v>17669</v>
      </c>
      <c r="H858" s="69">
        <v>3263790</v>
      </c>
      <c r="I858" s="63">
        <v>0</v>
      </c>
      <c r="J858" s="69">
        <v>261103</v>
      </c>
      <c r="K858" s="70">
        <v>3524893</v>
      </c>
      <c r="L858" s="71" t="s">
        <v>17238</v>
      </c>
      <c r="M858" s="6">
        <f>IFERROR(VLOOKUP(Table13[[#This Row],[Số hóa đơn]],'Chi tiết tt Mega gửi'!K:L,2,0),"")</f>
        <v>46153</v>
      </c>
      <c r="N858" s="72"/>
      <c r="O858" s="32">
        <f>IF(Table13[[#This Row],[Phân loại]]="Tồn đầu kỳ",Table13[[#This Row],[Tổng giá trị]],0)</f>
        <v>0</v>
      </c>
      <c r="P858" s="7">
        <f>IF(Table13[[#This Row],[Số còn phải thu ĐK]]&lt;&gt;0,0,IF(Table13[[#This Row],[Phân loại]]="Bán hàng",Table13[[#This Row],[Tổng giá trị]],-Table13[[#This Row],[Tổng giá trị]]))</f>
        <v>-3524893</v>
      </c>
      <c r="Q858" s="32">
        <f>IF(M858&lt;&gt;"",IF(O858&lt;&gt;0,O858,P858),0)</f>
        <v>-3524893</v>
      </c>
      <c r="R858" s="7">
        <f>Table13[[#This Row],[Số còn phải thu ĐK]]+Table13[[#This Row],[Giá Trị HD sau CK]]-Table13[[#This Row],[Số tiền đã thu]]</f>
        <v>0</v>
      </c>
      <c r="S858" s="6">
        <f>IF(Table13[[#This Row],[Ngày hóa đơn]]&lt;&gt;"",Table13[[#This Row],[Ngày hóa đơn]],IF(Table13[[#This Row],[Ngày hạch toán]]&lt;&gt;"",Table13[[#This Row],[Ngày hạch toán]],""))</f>
        <v>46136</v>
      </c>
      <c r="T858" s="7"/>
      <c r="U858" s="6">
        <f>IF(Table13[[#This Row],[Ngày tính CN]]="","",S858+T858)</f>
        <v>46136</v>
      </c>
      <c r="V858" s="32">
        <f ca="1">IF(Table13[[#This Row],[Hạn thanh toán]]="","",IF((U858-NOW())&lt;0,0,(U858-NOW())))</f>
        <v>0</v>
      </c>
      <c r="W858" s="32"/>
      <c r="X858" s="32" t="str">
        <f ca="1">IF(OR(U858="",R858=0),"",IF((U858-NOW())&lt;0,-(U858-NOW()),0))</f>
        <v/>
      </c>
      <c r="Y858" s="2" t="str">
        <f>IF(R858=0,"Đã thanh toán",IF(X858="","",IF(X858&lt;=0,"Chưa đến hạn thanh toán",IF(X858&lt;=30,"Nợ quá hạn 30 ngày",IF(X858&lt;=60,"Nợ quá hạn từ 30 ngày đến 60 ngày",IF(X858&lt;=90,"Nợ quá hạn từ 60 ngày đến 90 ngày",IF(X858&lt;=120,"Nợ quá hạn từ 90 ngày đến 120 ngày","Nợ quá hạn hơn 120 ngày có khả năng mất thanh toán")))))))</f>
        <v>Đã thanh toán</v>
      </c>
      <c r="Z858" s="42">
        <f t="shared" si="107"/>
        <v>46136</v>
      </c>
      <c r="AA858" s="42">
        <f t="shared" si="108"/>
        <v>46153</v>
      </c>
      <c r="AD858" s="2" t="str">
        <f>VLOOKUP($A858,MA_KH!$A:$Q,MA_KH!O$1,0)</f>
        <v>MEGA</v>
      </c>
      <c r="AE858" s="2" t="str">
        <f>VLOOKUP($A858,MA_KH!$A:$Q,MA_KH!P$1,0)</f>
        <v>CÔNG TY TNHH MM MEGA MARKET (VIỆT NAM)</v>
      </c>
      <c r="AG858" s="122" t="str">
        <f>Table13[[#This Row],[Số hóa đơn]]&amp;Table13[[#This Row],[Tổng giá trị]]</f>
        <v>000016613524893</v>
      </c>
    </row>
    <row r="859" spans="1:33" ht="25.5" hidden="1" customHeight="1">
      <c r="A859" s="54" t="s">
        <v>16303</v>
      </c>
      <c r="B859" s="54" t="s">
        <v>102</v>
      </c>
      <c r="C859" s="55">
        <v>46140</v>
      </c>
      <c r="D859" s="54" t="s">
        <v>18152</v>
      </c>
      <c r="E859" s="55">
        <v>46140</v>
      </c>
      <c r="F859" s="54" t="s">
        <v>18121</v>
      </c>
      <c r="G859" s="54" t="s">
        <v>17325</v>
      </c>
      <c r="H859" s="67">
        <v>360534</v>
      </c>
      <c r="I859" s="63">
        <v>0</v>
      </c>
      <c r="J859" s="67">
        <v>28843</v>
      </c>
      <c r="K859" s="68">
        <v>389377</v>
      </c>
      <c r="L859" s="71" t="s">
        <v>17238</v>
      </c>
      <c r="M859" s="6">
        <v>46153</v>
      </c>
      <c r="N859" s="72"/>
      <c r="O859" s="32">
        <f>IF(Table13[[#This Row],[Phân loại]]="Tồn đầu kỳ",Table13[[#This Row],[Tổng giá trị]],0)</f>
        <v>0</v>
      </c>
      <c r="P859" s="7">
        <f>IF(Table13[[#This Row],[Số còn phải thu ĐK]]&lt;&gt;0,0,IF(Table13[[#This Row],[Phân loại]]="Bán hàng",Table13[[#This Row],[Tổng giá trị]],-Table13[[#This Row],[Tổng giá trị]]))</f>
        <v>-389377</v>
      </c>
      <c r="Q859" s="32">
        <f t="shared" ref="Q859:Q861" si="112">IF(M859&lt;&gt;"",IF(O859&lt;&gt;0,O859,P859),0)</f>
        <v>-389377</v>
      </c>
      <c r="R859" s="7">
        <f>Table13[[#This Row],[Số còn phải thu ĐK]]+Table13[[#This Row],[Giá Trị HD sau CK]]-Table13[[#This Row],[Số tiền đã thu]]</f>
        <v>0</v>
      </c>
      <c r="S859" s="6">
        <f>IF(Table13[[#This Row],[Ngày hóa đơn]]&lt;&gt;"",Table13[[#This Row],[Ngày hóa đơn]],IF(Table13[[#This Row],[Ngày hạch toán]]&lt;&gt;"",Table13[[#This Row],[Ngày hạch toán]],""))</f>
        <v>46140</v>
      </c>
      <c r="T859" s="7"/>
      <c r="U859" s="6">
        <f>IF(Table13[[#This Row],[Ngày tính CN]]="","",S859+T859)</f>
        <v>46140</v>
      </c>
      <c r="V859" s="32">
        <f ca="1">IF(Table13[[#This Row],[Hạn thanh toán]]="","",IF((U859-NOW())&lt;0,0,(U859-NOW())))</f>
        <v>0</v>
      </c>
      <c r="W859" s="32"/>
      <c r="X859" s="32" t="str">
        <f t="shared" ref="X859:X861" ca="1" si="113">IF(OR(U859="",R859=0),"",IF((U859-NOW())&lt;0,-(U859-NOW()),0))</f>
        <v/>
      </c>
      <c r="Y859" s="2" t="str">
        <f t="shared" ref="Y859:Y861" si="114">IF(R859=0,"Đã thanh toán",IF(X859="","",IF(X859&lt;=0,"Chưa đến hạn thanh toán",IF(X859&lt;=30,"Nợ quá hạn 30 ngày",IF(X859&lt;=60,"Nợ quá hạn từ 30 ngày đến 60 ngày",IF(X859&lt;=90,"Nợ quá hạn từ 60 ngày đến 90 ngày",IF(X859&lt;=120,"Nợ quá hạn từ 90 ngày đến 120 ngày","Nợ quá hạn hơn 120 ngày có khả năng mất thanh toán")))))))</f>
        <v>Đã thanh toán</v>
      </c>
      <c r="Z859" s="42">
        <f t="shared" si="107"/>
        <v>46140</v>
      </c>
      <c r="AA859" s="42">
        <f t="shared" si="108"/>
        <v>46153</v>
      </c>
      <c r="AD859" s="2" t="str">
        <f>VLOOKUP($A859,MA_KH!$A:$Q,MA_KH!O$1,0)</f>
        <v>MEGA</v>
      </c>
      <c r="AE859" s="2" t="str">
        <f>VLOOKUP($A859,MA_KH!$A:$Q,MA_KH!P$1,0)</f>
        <v>CÔNG TY TNHH MM MEGA MARKET (VIỆT NAM)</v>
      </c>
      <c r="AG859" s="122" t="str">
        <f>Table13[[#This Row],[Số hóa đơn]]&amp;Table13[[#This Row],[Tổng giá trị]]</f>
        <v>00000153389377</v>
      </c>
    </row>
    <row r="860" spans="1:33" ht="25.5" hidden="1" customHeight="1">
      <c r="A860" s="54" t="s">
        <v>16303</v>
      </c>
      <c r="B860" s="54" t="s">
        <v>102</v>
      </c>
      <c r="C860" s="55">
        <v>46140</v>
      </c>
      <c r="D860" s="54" t="s">
        <v>18153</v>
      </c>
      <c r="E860" s="55">
        <v>46140</v>
      </c>
      <c r="F860" s="54" t="s">
        <v>18154</v>
      </c>
      <c r="G860" s="54" t="s">
        <v>17325</v>
      </c>
      <c r="H860" s="67">
        <v>570000</v>
      </c>
      <c r="I860" s="63">
        <v>0</v>
      </c>
      <c r="J860" s="67">
        <v>45600</v>
      </c>
      <c r="K860" s="68">
        <v>615600</v>
      </c>
      <c r="L860" s="71" t="s">
        <v>17238</v>
      </c>
      <c r="M860" s="6">
        <f>IFERROR(VLOOKUP(Table13[[#This Row],[Số hóa đơn]],'Chi tiết tt Mega gửi'!K:L,2,0),"")</f>
        <v>46153</v>
      </c>
      <c r="N860" s="72"/>
      <c r="O860" s="32">
        <f>IF(Table13[[#This Row],[Phân loại]]="Tồn đầu kỳ",Table13[[#This Row],[Tổng giá trị]],0)</f>
        <v>0</v>
      </c>
      <c r="P860" s="7">
        <f>IF(Table13[[#This Row],[Số còn phải thu ĐK]]&lt;&gt;0,0,IF(Table13[[#This Row],[Phân loại]]="Bán hàng",Table13[[#This Row],[Tổng giá trị]],-Table13[[#This Row],[Tổng giá trị]]))</f>
        <v>-615600</v>
      </c>
      <c r="Q860" s="32">
        <f t="shared" si="112"/>
        <v>-615600</v>
      </c>
      <c r="R860" s="7">
        <f>Table13[[#This Row],[Số còn phải thu ĐK]]+Table13[[#This Row],[Giá Trị HD sau CK]]-Table13[[#This Row],[Số tiền đã thu]]</f>
        <v>0</v>
      </c>
      <c r="S860" s="6">
        <f>IF(Table13[[#This Row],[Ngày hóa đơn]]&lt;&gt;"",Table13[[#This Row],[Ngày hóa đơn]],IF(Table13[[#This Row],[Ngày hạch toán]]&lt;&gt;"",Table13[[#This Row],[Ngày hạch toán]],""))</f>
        <v>46140</v>
      </c>
      <c r="T860" s="7"/>
      <c r="U860" s="6">
        <f>IF(Table13[[#This Row],[Ngày tính CN]]="","",S860+T860)</f>
        <v>46140</v>
      </c>
      <c r="V860" s="32">
        <f ca="1">IF(Table13[[#This Row],[Hạn thanh toán]]="","",IF((U860-NOW())&lt;0,0,(U860-NOW())))</f>
        <v>0</v>
      </c>
      <c r="W860" s="32"/>
      <c r="X860" s="32" t="str">
        <f t="shared" ca="1" si="113"/>
        <v/>
      </c>
      <c r="Y860" s="2" t="str">
        <f t="shared" si="114"/>
        <v>Đã thanh toán</v>
      </c>
      <c r="Z860" s="42">
        <f t="shared" si="107"/>
        <v>46140</v>
      </c>
      <c r="AA860" s="42">
        <f t="shared" si="108"/>
        <v>46153</v>
      </c>
      <c r="AD860" s="2" t="str">
        <f>VLOOKUP($A860,MA_KH!$A:$Q,MA_KH!O$1,0)</f>
        <v>MEGA</v>
      </c>
      <c r="AE860" s="2" t="str">
        <f>VLOOKUP($A860,MA_KH!$A:$Q,MA_KH!P$1,0)</f>
        <v>CÔNG TY TNHH MM MEGA MARKET (VIỆT NAM)</v>
      </c>
      <c r="AG860" s="122" t="str">
        <f>Table13[[#This Row],[Số hóa đơn]]&amp;Table13[[#This Row],[Tổng giá trị]]</f>
        <v>00000154615600</v>
      </c>
    </row>
    <row r="861" spans="1:33" ht="25.5" hidden="1" customHeight="1">
      <c r="A861" s="58" t="s">
        <v>16303</v>
      </c>
      <c r="B861" s="58" t="s">
        <v>102</v>
      </c>
      <c r="C861" s="59">
        <v>46140</v>
      </c>
      <c r="D861" s="58" t="s">
        <v>18155</v>
      </c>
      <c r="E861" s="59">
        <v>46140</v>
      </c>
      <c r="F861" s="58" t="s">
        <v>18111</v>
      </c>
      <c r="G861" s="58" t="s">
        <v>17325</v>
      </c>
      <c r="H861" s="69">
        <v>145000</v>
      </c>
      <c r="I861" s="63">
        <v>0</v>
      </c>
      <c r="J861" s="69">
        <v>11600</v>
      </c>
      <c r="K861" s="70">
        <v>156600</v>
      </c>
      <c r="L861" s="71" t="s">
        <v>17238</v>
      </c>
      <c r="M861" s="6">
        <v>46153</v>
      </c>
      <c r="N861" s="72"/>
      <c r="O861" s="32">
        <f>IF(Table13[[#This Row],[Phân loại]]="Tồn đầu kỳ",Table13[[#This Row],[Tổng giá trị]],0)</f>
        <v>0</v>
      </c>
      <c r="P861" s="7">
        <f>IF(Table13[[#This Row],[Số còn phải thu ĐK]]&lt;&gt;0,0,IF(Table13[[#This Row],[Phân loại]]="Bán hàng",Table13[[#This Row],[Tổng giá trị]],-Table13[[#This Row],[Tổng giá trị]]))</f>
        <v>-156600</v>
      </c>
      <c r="Q861" s="32">
        <f t="shared" si="112"/>
        <v>-156600</v>
      </c>
      <c r="R861" s="7">
        <f>Table13[[#This Row],[Số còn phải thu ĐK]]+Table13[[#This Row],[Giá Trị HD sau CK]]-Table13[[#This Row],[Số tiền đã thu]]</f>
        <v>0</v>
      </c>
      <c r="S861" s="6">
        <f>IF(Table13[[#This Row],[Ngày hóa đơn]]&lt;&gt;"",Table13[[#This Row],[Ngày hóa đơn]],IF(Table13[[#This Row],[Ngày hạch toán]]&lt;&gt;"",Table13[[#This Row],[Ngày hạch toán]],""))</f>
        <v>46140</v>
      </c>
      <c r="T861" s="7"/>
      <c r="U861" s="6">
        <f>IF(Table13[[#This Row],[Ngày tính CN]]="","",S861+T861)</f>
        <v>46140</v>
      </c>
      <c r="V861" s="32">
        <f ca="1">IF(Table13[[#This Row],[Hạn thanh toán]]="","",IF((U861-NOW())&lt;0,0,(U861-NOW())))</f>
        <v>0</v>
      </c>
      <c r="W861" s="32"/>
      <c r="X861" s="32" t="str">
        <f t="shared" ca="1" si="113"/>
        <v/>
      </c>
      <c r="Y861" s="2" t="str">
        <f t="shared" si="114"/>
        <v>Đã thanh toán</v>
      </c>
      <c r="Z861" s="42">
        <f t="shared" si="107"/>
        <v>46140</v>
      </c>
      <c r="AA861" s="42">
        <f t="shared" si="108"/>
        <v>46153</v>
      </c>
      <c r="AD861" s="2" t="str">
        <f>VLOOKUP($A861,MA_KH!$A:$Q,MA_KH!O$1,0)</f>
        <v>MEGA</v>
      </c>
      <c r="AE861" s="2" t="str">
        <f>VLOOKUP($A861,MA_KH!$A:$Q,MA_KH!P$1,0)</f>
        <v>CÔNG TY TNHH MM MEGA MARKET (VIỆT NAM)</v>
      </c>
      <c r="AG861" s="122" t="str">
        <f>Table13[[#This Row],[Số hóa đơn]]&amp;Table13[[#This Row],[Tổng giá trị]]</f>
        <v>00000156156600</v>
      </c>
    </row>
    <row r="862" spans="1:33" ht="25.5" hidden="1" customHeight="1">
      <c r="A862" s="58" t="s">
        <v>16307</v>
      </c>
      <c r="B862" s="58" t="s">
        <v>202</v>
      </c>
      <c r="C862" s="59">
        <v>46140</v>
      </c>
      <c r="D862" s="58" t="s">
        <v>18156</v>
      </c>
      <c r="E862" s="59">
        <v>46140</v>
      </c>
      <c r="F862" s="58" t="s">
        <v>18157</v>
      </c>
      <c r="G862" s="58" t="s">
        <v>17174</v>
      </c>
      <c r="H862" s="69">
        <v>873213</v>
      </c>
      <c r="I862" s="63">
        <v>0</v>
      </c>
      <c r="J862" s="69">
        <v>69857</v>
      </c>
      <c r="K862" s="70">
        <v>943070</v>
      </c>
      <c r="L862" s="71" t="s">
        <v>17238</v>
      </c>
      <c r="M862" s="6">
        <f>IFERROR(VLOOKUP(Table13[[#This Row],[Số hóa đơn]],'Chi tiết tt Mega gửi'!K:L,2,0),"")</f>
        <v>46153</v>
      </c>
      <c r="N862" s="72"/>
      <c r="O862" s="32">
        <f>IF(Table13[[#This Row],[Phân loại]]="Tồn đầu kỳ",Table13[[#This Row],[Tổng giá trị]],0)</f>
        <v>0</v>
      </c>
      <c r="P862" s="7">
        <f>IF(Table13[[#This Row],[Số còn phải thu ĐK]]&lt;&gt;0,0,IF(Table13[[#This Row],[Phân loại]]="Bán hàng",Table13[[#This Row],[Tổng giá trị]],-Table13[[#This Row],[Tổng giá trị]]))</f>
        <v>-943070</v>
      </c>
      <c r="Q862" s="32">
        <f>IF(M862&lt;&gt;"",IF(O862&lt;&gt;0,O862,P862),0)</f>
        <v>-943070</v>
      </c>
      <c r="R862" s="7">
        <f>Table13[[#This Row],[Số còn phải thu ĐK]]+Table13[[#This Row],[Giá Trị HD sau CK]]-Table13[[#This Row],[Số tiền đã thu]]</f>
        <v>0</v>
      </c>
      <c r="S862" s="6">
        <f>IF(Table13[[#This Row],[Ngày hóa đơn]]&lt;&gt;"",Table13[[#This Row],[Ngày hóa đơn]],IF(Table13[[#This Row],[Ngày hạch toán]]&lt;&gt;"",Table13[[#This Row],[Ngày hạch toán]],""))</f>
        <v>46140</v>
      </c>
      <c r="T862" s="7"/>
      <c r="U862" s="6">
        <f>IF(Table13[[#This Row],[Ngày tính CN]]="","",S862+T862)</f>
        <v>46140</v>
      </c>
      <c r="V862" s="32">
        <f ca="1">IF(Table13[[#This Row],[Hạn thanh toán]]="","",IF((U862-NOW())&lt;0,0,(U862-NOW())))</f>
        <v>0</v>
      </c>
      <c r="W862" s="32"/>
      <c r="X862" s="32" t="str">
        <f ca="1">IF(OR(U862="",R862=0),"",IF((U862-NOW())&lt;0,-(U862-NOW()),0))</f>
        <v/>
      </c>
      <c r="Y862" s="2" t="str">
        <f>IF(R862=0,"Đã thanh toán",IF(X862="","",IF(X862&lt;=0,"Chưa đến hạn thanh toán",IF(X862&lt;=30,"Nợ quá hạn 30 ngày",IF(X862&lt;=60,"Nợ quá hạn từ 30 ngày đến 60 ngày",IF(X862&lt;=90,"Nợ quá hạn từ 60 ngày đến 90 ngày",IF(X862&lt;=120,"Nợ quá hạn từ 90 ngày đến 120 ngày","Nợ quá hạn hơn 120 ngày có khả năng mất thanh toán")))))))</f>
        <v>Đã thanh toán</v>
      </c>
      <c r="Z862" s="42">
        <f t="shared" si="107"/>
        <v>46140</v>
      </c>
      <c r="AA862" s="42">
        <f t="shared" si="108"/>
        <v>46153</v>
      </c>
      <c r="AD862" s="2" t="str">
        <f>VLOOKUP($A862,MA_KH!$A:$Q,MA_KH!O$1,0)</f>
        <v>MEGA</v>
      </c>
      <c r="AE862" s="2" t="str">
        <f>VLOOKUP($A862,MA_KH!$A:$Q,MA_KH!P$1,0)</f>
        <v>CÔNG TY TNHH MM MEGA MARKET (VIỆT NAM)</v>
      </c>
      <c r="AG862" s="122" t="str">
        <f>Table13[[#This Row],[Số hóa đơn]]&amp;Table13[[#This Row],[Tổng giá trị]]</f>
        <v>00000142943070</v>
      </c>
    </row>
    <row r="863" spans="1:33" ht="25.5" hidden="1" customHeight="1">
      <c r="A863" s="54" t="s">
        <v>16293</v>
      </c>
      <c r="B863" s="54" t="s">
        <v>386</v>
      </c>
      <c r="C863" s="55">
        <v>46141</v>
      </c>
      <c r="D863" s="54" t="s">
        <v>18158</v>
      </c>
      <c r="E863" s="55">
        <v>46141</v>
      </c>
      <c r="F863" s="54" t="s">
        <v>18159</v>
      </c>
      <c r="G863" s="54" t="s">
        <v>16859</v>
      </c>
      <c r="H863" s="67">
        <v>140000</v>
      </c>
      <c r="I863" s="63">
        <v>0</v>
      </c>
      <c r="J863" s="67">
        <v>11200</v>
      </c>
      <c r="K863" s="68">
        <v>151200</v>
      </c>
      <c r="L863" s="71" t="s">
        <v>17238</v>
      </c>
      <c r="M863" s="6">
        <v>46153</v>
      </c>
      <c r="N863" s="72"/>
      <c r="O863" s="32">
        <f>IF(Table13[[#This Row],[Phân loại]]="Tồn đầu kỳ",Table13[[#This Row],[Tổng giá trị]],0)</f>
        <v>0</v>
      </c>
      <c r="P863" s="7">
        <f>IF(Table13[[#This Row],[Số còn phải thu ĐK]]&lt;&gt;0,0,IF(Table13[[#This Row],[Phân loại]]="Bán hàng",Table13[[#This Row],[Tổng giá trị]],-Table13[[#This Row],[Tổng giá trị]]))</f>
        <v>-151200</v>
      </c>
      <c r="Q863" s="32">
        <f t="shared" ref="Q863:Q871" si="115">IF(M863&lt;&gt;"",IF(O863&lt;&gt;0,O863,P863),0)</f>
        <v>-151200</v>
      </c>
      <c r="R863" s="7">
        <f>Table13[[#This Row],[Số còn phải thu ĐK]]+Table13[[#This Row],[Giá Trị HD sau CK]]-Table13[[#This Row],[Số tiền đã thu]]</f>
        <v>0</v>
      </c>
      <c r="S863" s="6">
        <f>IF(Table13[[#This Row],[Ngày hóa đơn]]&lt;&gt;"",Table13[[#This Row],[Ngày hóa đơn]],IF(Table13[[#This Row],[Ngày hạch toán]]&lt;&gt;"",Table13[[#This Row],[Ngày hạch toán]],""))</f>
        <v>46141</v>
      </c>
      <c r="T863" s="7"/>
      <c r="U863" s="6">
        <f>IF(Table13[[#This Row],[Ngày tính CN]]="","",S863+T863)</f>
        <v>46141</v>
      </c>
      <c r="V863" s="32">
        <f ca="1">IF(Table13[[#This Row],[Hạn thanh toán]]="","",IF((U863-NOW())&lt;0,0,(U863-NOW())))</f>
        <v>0</v>
      </c>
      <c r="W863" s="32"/>
      <c r="X863" s="32" t="str">
        <f t="shared" ref="X863:X871" ca="1" si="116">IF(OR(U863="",R863=0),"",IF((U863-NOW())&lt;0,-(U863-NOW()),0))</f>
        <v/>
      </c>
      <c r="Y863" s="2" t="str">
        <f t="shared" ref="Y863:Y871" si="117">IF(R863=0,"Đã thanh toán",IF(X863="","",IF(X863&lt;=0,"Chưa đến hạn thanh toán",IF(X863&lt;=30,"Nợ quá hạn 30 ngày",IF(X863&lt;=60,"Nợ quá hạn từ 30 ngày đến 60 ngày",IF(X863&lt;=90,"Nợ quá hạn từ 60 ngày đến 90 ngày",IF(X863&lt;=120,"Nợ quá hạn từ 90 ngày đến 120 ngày","Nợ quá hạn hơn 120 ngày có khả năng mất thanh toán")))))))</f>
        <v>Đã thanh toán</v>
      </c>
      <c r="Z863" s="42">
        <f t="shared" si="107"/>
        <v>46141</v>
      </c>
      <c r="AA863" s="42">
        <f t="shared" si="108"/>
        <v>46153</v>
      </c>
      <c r="AD863" s="2" t="str">
        <f>VLOOKUP($A863,MA_KH!$A:$Q,MA_KH!O$1,0)</f>
        <v>MEGA</v>
      </c>
      <c r="AE863" s="2" t="str">
        <f>VLOOKUP($A863,MA_KH!$A:$Q,MA_KH!P$1,0)</f>
        <v>CÔNG TY TNHH MM MEGA MARKET (VIỆT NAM)</v>
      </c>
      <c r="AG863" s="122" t="str">
        <f>Table13[[#This Row],[Số hóa đơn]]&amp;Table13[[#This Row],[Tổng giá trị]]</f>
        <v>00000085151200</v>
      </c>
    </row>
    <row r="864" spans="1:33" ht="25.5" hidden="1" customHeight="1">
      <c r="A864" s="54" t="s">
        <v>16293</v>
      </c>
      <c r="B864" s="54" t="s">
        <v>386</v>
      </c>
      <c r="C864" s="55">
        <v>46141</v>
      </c>
      <c r="D864" s="54" t="s">
        <v>18160</v>
      </c>
      <c r="E864" s="55">
        <v>46141</v>
      </c>
      <c r="F864" s="54" t="s">
        <v>18161</v>
      </c>
      <c r="G864" s="54" t="s">
        <v>16859</v>
      </c>
      <c r="H864" s="67">
        <v>560000</v>
      </c>
      <c r="I864" s="63">
        <v>0</v>
      </c>
      <c r="J864" s="67">
        <v>44800</v>
      </c>
      <c r="K864" s="68">
        <v>604800</v>
      </c>
      <c r="L864" s="71" t="s">
        <v>17238</v>
      </c>
      <c r="M864" s="6">
        <f>IFERROR(VLOOKUP(Table13[[#This Row],[Số hóa đơn]],'Chi tiết tt Mega gửi'!K:L,2,0),"")</f>
        <v>46153</v>
      </c>
      <c r="N864" s="72"/>
      <c r="O864" s="32">
        <f>IF(Table13[[#This Row],[Phân loại]]="Tồn đầu kỳ",Table13[[#This Row],[Tổng giá trị]],0)</f>
        <v>0</v>
      </c>
      <c r="P864" s="7">
        <f>IF(Table13[[#This Row],[Số còn phải thu ĐK]]&lt;&gt;0,0,IF(Table13[[#This Row],[Phân loại]]="Bán hàng",Table13[[#This Row],[Tổng giá trị]],-Table13[[#This Row],[Tổng giá trị]]))</f>
        <v>-604800</v>
      </c>
      <c r="Q864" s="32">
        <f t="shared" si="115"/>
        <v>-604800</v>
      </c>
      <c r="R864" s="7">
        <f>Table13[[#This Row],[Số còn phải thu ĐK]]+Table13[[#This Row],[Giá Trị HD sau CK]]-Table13[[#This Row],[Số tiền đã thu]]</f>
        <v>0</v>
      </c>
      <c r="S864" s="6">
        <f>IF(Table13[[#This Row],[Ngày hóa đơn]]&lt;&gt;"",Table13[[#This Row],[Ngày hóa đơn]],IF(Table13[[#This Row],[Ngày hạch toán]]&lt;&gt;"",Table13[[#This Row],[Ngày hạch toán]],""))</f>
        <v>46141</v>
      </c>
      <c r="T864" s="7"/>
      <c r="U864" s="6">
        <f>IF(Table13[[#This Row],[Ngày tính CN]]="","",S864+T864)</f>
        <v>46141</v>
      </c>
      <c r="V864" s="32">
        <f ca="1">IF(Table13[[#This Row],[Hạn thanh toán]]="","",IF((U864-NOW())&lt;0,0,(U864-NOW())))</f>
        <v>0</v>
      </c>
      <c r="W864" s="32"/>
      <c r="X864" s="32" t="str">
        <f t="shared" ca="1" si="116"/>
        <v/>
      </c>
      <c r="Y864" s="2" t="str">
        <f t="shared" si="117"/>
        <v>Đã thanh toán</v>
      </c>
      <c r="Z864" s="42">
        <f t="shared" si="107"/>
        <v>46141</v>
      </c>
      <c r="AA864" s="42">
        <f t="shared" si="108"/>
        <v>46153</v>
      </c>
      <c r="AD864" s="2" t="str">
        <f>VLOOKUP($A864,MA_KH!$A:$Q,MA_KH!O$1,0)</f>
        <v>MEGA</v>
      </c>
      <c r="AE864" s="2" t="str">
        <f>VLOOKUP($A864,MA_KH!$A:$Q,MA_KH!P$1,0)</f>
        <v>CÔNG TY TNHH MM MEGA MARKET (VIỆT NAM)</v>
      </c>
      <c r="AG864" s="122" t="str">
        <f>Table13[[#This Row],[Số hóa đơn]]&amp;Table13[[#This Row],[Tổng giá trị]]</f>
        <v>00000086604800</v>
      </c>
    </row>
    <row r="865" spans="1:33" ht="25.5" hidden="1" customHeight="1">
      <c r="A865" s="58" t="s">
        <v>16309</v>
      </c>
      <c r="B865" s="58" t="s">
        <v>255</v>
      </c>
      <c r="C865" s="59">
        <v>46141</v>
      </c>
      <c r="D865" s="58" t="s">
        <v>18162</v>
      </c>
      <c r="E865" s="59">
        <v>46141</v>
      </c>
      <c r="F865" s="58" t="s">
        <v>18163</v>
      </c>
      <c r="G865" s="58" t="s">
        <v>16884</v>
      </c>
      <c r="H865" s="69">
        <v>1285000</v>
      </c>
      <c r="I865" s="63">
        <v>0</v>
      </c>
      <c r="J865" s="69">
        <v>102800</v>
      </c>
      <c r="K865" s="70">
        <v>1387800</v>
      </c>
      <c r="L865" s="71" t="s">
        <v>17238</v>
      </c>
      <c r="M865" s="6">
        <f>IFERROR(VLOOKUP(Table13[[#This Row],[Số hóa đơn]],'Chi tiết tt Mega gửi'!K:L,2,0),"")</f>
        <v>46153</v>
      </c>
      <c r="N865" s="72"/>
      <c r="O865" s="32">
        <f>IF(Table13[[#This Row],[Phân loại]]="Tồn đầu kỳ",Table13[[#This Row],[Tổng giá trị]],0)</f>
        <v>0</v>
      </c>
      <c r="P865" s="7">
        <f>IF(Table13[[#This Row],[Số còn phải thu ĐK]]&lt;&gt;0,0,IF(Table13[[#This Row],[Phân loại]]="Bán hàng",Table13[[#This Row],[Tổng giá trị]],-Table13[[#This Row],[Tổng giá trị]]))</f>
        <v>-1387800</v>
      </c>
      <c r="Q865" s="32">
        <f t="shared" si="115"/>
        <v>-1387800</v>
      </c>
      <c r="R865" s="7">
        <f>Table13[[#This Row],[Số còn phải thu ĐK]]+Table13[[#This Row],[Giá Trị HD sau CK]]-Table13[[#This Row],[Số tiền đã thu]]</f>
        <v>0</v>
      </c>
      <c r="S865" s="6">
        <f>IF(Table13[[#This Row],[Ngày hóa đơn]]&lt;&gt;"",Table13[[#This Row],[Ngày hóa đơn]],IF(Table13[[#This Row],[Ngày hạch toán]]&lt;&gt;"",Table13[[#This Row],[Ngày hạch toán]],""))</f>
        <v>46141</v>
      </c>
      <c r="T865" s="7"/>
      <c r="U865" s="6">
        <f>IF(Table13[[#This Row],[Ngày tính CN]]="","",S865+T865)</f>
        <v>46141</v>
      </c>
      <c r="V865" s="32">
        <f ca="1">IF(Table13[[#This Row],[Hạn thanh toán]]="","",IF((U865-NOW())&lt;0,0,(U865-NOW())))</f>
        <v>0</v>
      </c>
      <c r="W865" s="32"/>
      <c r="X865" s="32" t="str">
        <f t="shared" ca="1" si="116"/>
        <v/>
      </c>
      <c r="Y865" s="2" t="str">
        <f t="shared" si="117"/>
        <v>Đã thanh toán</v>
      </c>
      <c r="Z865" s="42">
        <f t="shared" si="107"/>
        <v>46141</v>
      </c>
      <c r="AA865" s="42">
        <f t="shared" si="108"/>
        <v>46153</v>
      </c>
      <c r="AD865" s="2" t="str">
        <f>VLOOKUP($A865,MA_KH!$A:$Q,MA_KH!O$1,0)</f>
        <v>MEGA</v>
      </c>
      <c r="AE865" s="2" t="str">
        <f>VLOOKUP($A865,MA_KH!$A:$Q,MA_KH!P$1,0)</f>
        <v>CÔNG TY TNHH MM MEGA MARKET (VIỆT NAM)</v>
      </c>
      <c r="AG865" s="122" t="str">
        <f>Table13[[#This Row],[Số hóa đơn]]&amp;Table13[[#This Row],[Tổng giá trị]]</f>
        <v>000000551387800</v>
      </c>
    </row>
    <row r="866" spans="1:33" ht="25.5" hidden="1" customHeight="1">
      <c r="A866" s="54" t="s">
        <v>16299</v>
      </c>
      <c r="B866" s="54" t="s">
        <v>190</v>
      </c>
      <c r="C866" s="55">
        <v>46115</v>
      </c>
      <c r="D866" s="54" t="s">
        <v>18164</v>
      </c>
      <c r="E866" s="55">
        <v>46115</v>
      </c>
      <c r="F866" s="54" t="s">
        <v>19533</v>
      </c>
      <c r="G866" s="54" t="s">
        <v>16912</v>
      </c>
      <c r="H866" s="67">
        <v>13286454</v>
      </c>
      <c r="I866" s="63">
        <v>0</v>
      </c>
      <c r="J866" s="67">
        <v>1062916</v>
      </c>
      <c r="K866" s="68">
        <v>14349370</v>
      </c>
      <c r="L866" s="71" t="s">
        <v>17237</v>
      </c>
      <c r="M866" s="6">
        <f>IFERROR(VLOOKUP(Table13[[#This Row],[Số hóa đơn]],'Chi tiết tt Mega gửi'!K:L,2,0),"")</f>
        <v>46136</v>
      </c>
      <c r="N866" s="72"/>
      <c r="O866" s="32">
        <f>IF(Table13[[#This Row],[Phân loại]]="Tồn đầu kỳ",Table13[[#This Row],[Tổng giá trị]],0)</f>
        <v>0</v>
      </c>
      <c r="P866" s="7">
        <f>IF(Table13[[#This Row],[Số còn phải thu ĐK]]&lt;&gt;0,0,IF(Table13[[#This Row],[Phân loại]]="Bán hàng",Table13[[#This Row],[Tổng giá trị]],-Table13[[#This Row],[Tổng giá trị]]))</f>
        <v>-14349370</v>
      </c>
      <c r="Q866" s="32">
        <f t="shared" si="115"/>
        <v>-14349370</v>
      </c>
      <c r="R866" s="7">
        <f>Table13[[#This Row],[Số còn phải thu ĐK]]+Table13[[#This Row],[Giá Trị HD sau CK]]-Table13[[#This Row],[Số tiền đã thu]]</f>
        <v>0</v>
      </c>
      <c r="S866" s="6">
        <f>IF(Table13[[#This Row],[Ngày hóa đơn]]&lt;&gt;"",Table13[[#This Row],[Ngày hóa đơn]],IF(Table13[[#This Row],[Ngày hạch toán]]&lt;&gt;"",Table13[[#This Row],[Ngày hạch toán]],""))</f>
        <v>46115</v>
      </c>
      <c r="T866" s="7"/>
      <c r="U866" s="6">
        <f>IF(Table13[[#This Row],[Ngày tính CN]]="","",S866+T866)</f>
        <v>46115</v>
      </c>
      <c r="V866" s="32">
        <f ca="1">IF(Table13[[#This Row],[Hạn thanh toán]]="","",IF((U866-NOW())&lt;0,0,(U866-NOW())))</f>
        <v>0</v>
      </c>
      <c r="W866" s="32"/>
      <c r="X866" s="32" t="str">
        <f t="shared" ca="1" si="116"/>
        <v/>
      </c>
      <c r="Y866" s="2" t="str">
        <f t="shared" si="117"/>
        <v>Đã thanh toán</v>
      </c>
      <c r="Z866" s="42">
        <f t="shared" si="107"/>
        <v>46115</v>
      </c>
      <c r="AA866" s="42">
        <f t="shared" si="108"/>
        <v>46136</v>
      </c>
      <c r="AD866" s="2" t="str">
        <f>VLOOKUP($A866,MA_KH!$A:$Q,MA_KH!O$1,0)</f>
        <v>MEGA</v>
      </c>
      <c r="AE866" s="2" t="str">
        <f>VLOOKUP($A866,MA_KH!$A:$Q,MA_KH!P$1,0)</f>
        <v>CÔNG TY TNHH MM MEGA MARKET (VIỆT NAM)</v>
      </c>
      <c r="AG866" s="122" t="str">
        <f>Table13[[#This Row],[Số hóa đơn]]&amp;Table13[[#This Row],[Tổng giá trị]]</f>
        <v>0001961714349370</v>
      </c>
    </row>
    <row r="867" spans="1:33" ht="25.5" hidden="1" customHeight="1">
      <c r="A867" s="54" t="s">
        <v>16299</v>
      </c>
      <c r="B867" s="54" t="s">
        <v>190</v>
      </c>
      <c r="C867" s="55">
        <v>46115</v>
      </c>
      <c r="D867" s="54" t="s">
        <v>18164</v>
      </c>
      <c r="E867" s="55">
        <v>46115</v>
      </c>
      <c r="F867" s="54" t="s">
        <v>19534</v>
      </c>
      <c r="G867" s="54" t="s">
        <v>16911</v>
      </c>
      <c r="H867" s="67">
        <v>26572908</v>
      </c>
      <c r="I867" s="63">
        <v>0</v>
      </c>
      <c r="J867" s="67">
        <v>2125833</v>
      </c>
      <c r="K867" s="68">
        <v>28698741</v>
      </c>
      <c r="L867" s="71" t="s">
        <v>17237</v>
      </c>
      <c r="M867" s="6">
        <f>IFERROR(VLOOKUP(Table13[[#This Row],[Số hóa đơn]],'Chi tiết tt Mega gửi'!K:L,2,0),"")</f>
        <v>46136</v>
      </c>
      <c r="N867" s="72"/>
      <c r="O867" s="32">
        <f>IF(Table13[[#This Row],[Phân loại]]="Tồn đầu kỳ",Table13[[#This Row],[Tổng giá trị]],0)</f>
        <v>0</v>
      </c>
      <c r="P867" s="7">
        <f>IF(Table13[[#This Row],[Số còn phải thu ĐK]]&lt;&gt;0,0,IF(Table13[[#This Row],[Phân loại]]="Bán hàng",Table13[[#This Row],[Tổng giá trị]],-Table13[[#This Row],[Tổng giá trị]]))</f>
        <v>-28698741</v>
      </c>
      <c r="Q867" s="32">
        <f t="shared" si="115"/>
        <v>-28698741</v>
      </c>
      <c r="R867" s="7">
        <f>Table13[[#This Row],[Số còn phải thu ĐK]]+Table13[[#This Row],[Giá Trị HD sau CK]]-Table13[[#This Row],[Số tiền đã thu]]</f>
        <v>0</v>
      </c>
      <c r="S867" s="6">
        <f>IF(Table13[[#This Row],[Ngày hóa đơn]]&lt;&gt;"",Table13[[#This Row],[Ngày hóa đơn]],IF(Table13[[#This Row],[Ngày hạch toán]]&lt;&gt;"",Table13[[#This Row],[Ngày hạch toán]],""))</f>
        <v>46115</v>
      </c>
      <c r="T867" s="7"/>
      <c r="U867" s="6">
        <f>IF(Table13[[#This Row],[Ngày tính CN]]="","",S867+T867)</f>
        <v>46115</v>
      </c>
      <c r="V867" s="32">
        <f ca="1">IF(Table13[[#This Row],[Hạn thanh toán]]="","",IF((U867-NOW())&lt;0,0,(U867-NOW())))</f>
        <v>0</v>
      </c>
      <c r="W867" s="32"/>
      <c r="X867" s="32" t="str">
        <f t="shared" ca="1" si="116"/>
        <v/>
      </c>
      <c r="Y867" s="2" t="str">
        <f t="shared" si="117"/>
        <v>Đã thanh toán</v>
      </c>
      <c r="Z867" s="42">
        <f t="shared" si="107"/>
        <v>46115</v>
      </c>
      <c r="AA867" s="42">
        <f t="shared" si="108"/>
        <v>46136</v>
      </c>
      <c r="AD867" s="2" t="str">
        <f>VLOOKUP($A867,MA_KH!$A:$Q,MA_KH!O$1,0)</f>
        <v>MEGA</v>
      </c>
      <c r="AE867" s="2" t="str">
        <f>VLOOKUP($A867,MA_KH!$A:$Q,MA_KH!P$1,0)</f>
        <v>CÔNG TY TNHH MM MEGA MARKET (VIỆT NAM)</v>
      </c>
      <c r="AG867" s="122" t="str">
        <f>Table13[[#This Row],[Số hóa đơn]]&amp;Table13[[#This Row],[Tổng giá trị]]</f>
        <v>0001975528698741</v>
      </c>
    </row>
    <row r="868" spans="1:33" ht="25.5" hidden="1" customHeight="1">
      <c r="A868" s="54" t="s">
        <v>16299</v>
      </c>
      <c r="B868" s="54" t="s">
        <v>190</v>
      </c>
      <c r="C868" s="55">
        <v>46115</v>
      </c>
      <c r="D868" s="54" t="s">
        <v>18164</v>
      </c>
      <c r="E868" s="55">
        <v>46115</v>
      </c>
      <c r="F868" s="54" t="s">
        <v>19535</v>
      </c>
      <c r="G868" s="54" t="s">
        <v>16910</v>
      </c>
      <c r="H868" s="67">
        <v>15279422</v>
      </c>
      <c r="I868" s="63">
        <v>0</v>
      </c>
      <c r="J868" s="67">
        <v>1222354</v>
      </c>
      <c r="K868" s="68">
        <v>16501776</v>
      </c>
      <c r="L868" s="71" t="s">
        <v>17237</v>
      </c>
      <c r="M868" s="6">
        <f>IFERROR(VLOOKUP(Table13[[#This Row],[Số hóa đơn]],'Chi tiết tt Mega gửi'!K:L,2,0),"")</f>
        <v>46136</v>
      </c>
      <c r="N868" s="72"/>
      <c r="O868" s="32">
        <f>IF(Table13[[#This Row],[Phân loại]]="Tồn đầu kỳ",Table13[[#This Row],[Tổng giá trị]],0)</f>
        <v>0</v>
      </c>
      <c r="P868" s="7">
        <f>IF(Table13[[#This Row],[Số còn phải thu ĐK]]&lt;&gt;0,0,IF(Table13[[#This Row],[Phân loại]]="Bán hàng",Table13[[#This Row],[Tổng giá trị]],-Table13[[#This Row],[Tổng giá trị]]))</f>
        <v>-16501776</v>
      </c>
      <c r="Q868" s="32">
        <f t="shared" si="115"/>
        <v>-16501776</v>
      </c>
      <c r="R868" s="7">
        <f>Table13[[#This Row],[Số còn phải thu ĐK]]+Table13[[#This Row],[Giá Trị HD sau CK]]-Table13[[#This Row],[Số tiền đã thu]]</f>
        <v>0</v>
      </c>
      <c r="S868" s="6">
        <f>IF(Table13[[#This Row],[Ngày hóa đơn]]&lt;&gt;"",Table13[[#This Row],[Ngày hóa đơn]],IF(Table13[[#This Row],[Ngày hạch toán]]&lt;&gt;"",Table13[[#This Row],[Ngày hạch toán]],""))</f>
        <v>46115</v>
      </c>
      <c r="T868" s="7"/>
      <c r="U868" s="6">
        <f>IF(Table13[[#This Row],[Ngày tính CN]]="","",S868+T868)</f>
        <v>46115</v>
      </c>
      <c r="V868" s="32">
        <f ca="1">IF(Table13[[#This Row],[Hạn thanh toán]]="","",IF((U868-NOW())&lt;0,0,(U868-NOW())))</f>
        <v>0</v>
      </c>
      <c r="W868" s="32"/>
      <c r="X868" s="32" t="str">
        <f t="shared" ca="1" si="116"/>
        <v/>
      </c>
      <c r="Y868" s="2" t="str">
        <f t="shared" si="117"/>
        <v>Đã thanh toán</v>
      </c>
      <c r="Z868" s="42">
        <f t="shared" si="107"/>
        <v>46115</v>
      </c>
      <c r="AA868" s="42">
        <f t="shared" si="108"/>
        <v>46136</v>
      </c>
      <c r="AD868" s="2" t="str">
        <f>VLOOKUP($A868,MA_KH!$A:$Q,MA_KH!O$1,0)</f>
        <v>MEGA</v>
      </c>
      <c r="AE868" s="2" t="str">
        <f>VLOOKUP($A868,MA_KH!$A:$Q,MA_KH!P$1,0)</f>
        <v>CÔNG TY TNHH MM MEGA MARKET (VIỆT NAM)</v>
      </c>
      <c r="AG868" s="122" t="str">
        <f>Table13[[#This Row],[Số hóa đơn]]&amp;Table13[[#This Row],[Tổng giá trị]]</f>
        <v>0001970316501776</v>
      </c>
    </row>
    <row r="869" spans="1:33" ht="25.5" hidden="1" customHeight="1">
      <c r="A869" s="54" t="s">
        <v>16299</v>
      </c>
      <c r="B869" s="54" t="s">
        <v>190</v>
      </c>
      <c r="C869" s="55">
        <v>46115</v>
      </c>
      <c r="D869" s="54" t="s">
        <v>18164</v>
      </c>
      <c r="E869" s="55">
        <v>46115</v>
      </c>
      <c r="F869" s="54" t="s">
        <v>19536</v>
      </c>
      <c r="G869" s="54" t="s">
        <v>16909</v>
      </c>
      <c r="H869" s="67">
        <v>3321614</v>
      </c>
      <c r="I869" s="63">
        <v>0</v>
      </c>
      <c r="J869" s="67">
        <v>265729</v>
      </c>
      <c r="K869" s="68">
        <v>3587343</v>
      </c>
      <c r="L869" s="71" t="s">
        <v>17237</v>
      </c>
      <c r="M869" s="6">
        <f>IFERROR(VLOOKUP(Table13[[#This Row],[Số hóa đơn]],'Chi tiết tt Mega gửi'!K:L,2,0),"")</f>
        <v>46136</v>
      </c>
      <c r="N869" s="72"/>
      <c r="O869" s="32">
        <f>IF(Table13[[#This Row],[Phân loại]]="Tồn đầu kỳ",Table13[[#This Row],[Tổng giá trị]],0)</f>
        <v>0</v>
      </c>
      <c r="P869" s="7">
        <f>IF(Table13[[#This Row],[Số còn phải thu ĐK]]&lt;&gt;0,0,IF(Table13[[#This Row],[Phân loại]]="Bán hàng",Table13[[#This Row],[Tổng giá trị]],-Table13[[#This Row],[Tổng giá trị]]))</f>
        <v>-3587343</v>
      </c>
      <c r="Q869" s="32">
        <f t="shared" si="115"/>
        <v>-3587343</v>
      </c>
      <c r="R869" s="7">
        <f>Table13[[#This Row],[Số còn phải thu ĐK]]+Table13[[#This Row],[Giá Trị HD sau CK]]-Table13[[#This Row],[Số tiền đã thu]]</f>
        <v>0</v>
      </c>
      <c r="S869" s="6">
        <f>IF(Table13[[#This Row],[Ngày hóa đơn]]&lt;&gt;"",Table13[[#This Row],[Ngày hóa đơn]],IF(Table13[[#This Row],[Ngày hạch toán]]&lt;&gt;"",Table13[[#This Row],[Ngày hạch toán]],""))</f>
        <v>46115</v>
      </c>
      <c r="T869" s="7"/>
      <c r="U869" s="6">
        <f>IF(Table13[[#This Row],[Ngày tính CN]]="","",S869+T869)</f>
        <v>46115</v>
      </c>
      <c r="V869" s="32">
        <f ca="1">IF(Table13[[#This Row],[Hạn thanh toán]]="","",IF((U869-NOW())&lt;0,0,(U869-NOW())))</f>
        <v>0</v>
      </c>
      <c r="W869" s="32"/>
      <c r="X869" s="32" t="str">
        <f t="shared" ca="1" si="116"/>
        <v/>
      </c>
      <c r="Y869" s="2" t="str">
        <f t="shared" si="117"/>
        <v>Đã thanh toán</v>
      </c>
      <c r="Z869" s="42">
        <f t="shared" si="107"/>
        <v>46115</v>
      </c>
      <c r="AA869" s="42">
        <f t="shared" si="108"/>
        <v>46136</v>
      </c>
      <c r="AD869" s="2" t="str">
        <f>VLOOKUP($A869,MA_KH!$A:$Q,MA_KH!O$1,0)</f>
        <v>MEGA</v>
      </c>
      <c r="AE869" s="2" t="str">
        <f>VLOOKUP($A869,MA_KH!$A:$Q,MA_KH!P$1,0)</f>
        <v>CÔNG TY TNHH MM MEGA MARKET (VIỆT NAM)</v>
      </c>
      <c r="AG869" s="122" t="str">
        <f>Table13[[#This Row],[Số hóa đơn]]&amp;Table13[[#This Row],[Tổng giá trị]]</f>
        <v>000196303587343</v>
      </c>
    </row>
    <row r="870" spans="1:33" ht="25.5" hidden="1" customHeight="1">
      <c r="A870" s="54" t="s">
        <v>16299</v>
      </c>
      <c r="B870" s="54" t="s">
        <v>190</v>
      </c>
      <c r="C870" s="55">
        <v>46115</v>
      </c>
      <c r="D870" s="54" t="s">
        <v>18164</v>
      </c>
      <c r="E870" s="55">
        <v>46115</v>
      </c>
      <c r="F870" s="54" t="s">
        <v>19537</v>
      </c>
      <c r="G870" s="54" t="s">
        <v>16908</v>
      </c>
      <c r="H870" s="67">
        <v>14947261</v>
      </c>
      <c r="I870" s="63">
        <v>0</v>
      </c>
      <c r="J870" s="67">
        <v>1195781</v>
      </c>
      <c r="K870" s="68">
        <v>16143042</v>
      </c>
      <c r="L870" s="71" t="s">
        <v>17237</v>
      </c>
      <c r="M870" s="6">
        <f>IFERROR(VLOOKUP(Table13[[#This Row],[Số hóa đơn]],'Chi tiết tt Mega gửi'!K:L,2,0),"")</f>
        <v>46136</v>
      </c>
      <c r="N870" s="72"/>
      <c r="O870" s="32">
        <f>IF(Table13[[#This Row],[Phân loại]]="Tồn đầu kỳ",Table13[[#This Row],[Tổng giá trị]],0)</f>
        <v>0</v>
      </c>
      <c r="P870" s="7">
        <f>IF(Table13[[#This Row],[Số còn phải thu ĐK]]&lt;&gt;0,0,IF(Table13[[#This Row],[Phân loại]]="Bán hàng",Table13[[#This Row],[Tổng giá trị]],-Table13[[#This Row],[Tổng giá trị]]))</f>
        <v>-16143042</v>
      </c>
      <c r="Q870" s="32">
        <f t="shared" si="115"/>
        <v>-16143042</v>
      </c>
      <c r="R870" s="7">
        <f>Table13[[#This Row],[Số còn phải thu ĐK]]+Table13[[#This Row],[Giá Trị HD sau CK]]-Table13[[#This Row],[Số tiền đã thu]]</f>
        <v>0</v>
      </c>
      <c r="S870" s="6">
        <f>IF(Table13[[#This Row],[Ngày hóa đơn]]&lt;&gt;"",Table13[[#This Row],[Ngày hóa đơn]],IF(Table13[[#This Row],[Ngày hạch toán]]&lt;&gt;"",Table13[[#This Row],[Ngày hạch toán]],""))</f>
        <v>46115</v>
      </c>
      <c r="T870" s="7"/>
      <c r="U870" s="6">
        <f>IF(Table13[[#This Row],[Ngày tính CN]]="","",S870+T870)</f>
        <v>46115</v>
      </c>
      <c r="V870" s="32">
        <f ca="1">IF(Table13[[#This Row],[Hạn thanh toán]]="","",IF((U870-NOW())&lt;0,0,(U870-NOW())))</f>
        <v>0</v>
      </c>
      <c r="W870" s="32"/>
      <c r="X870" s="32" t="str">
        <f t="shared" ca="1" si="116"/>
        <v/>
      </c>
      <c r="Y870" s="2" t="str">
        <f t="shared" si="117"/>
        <v>Đã thanh toán</v>
      </c>
      <c r="Z870" s="42">
        <f t="shared" si="107"/>
        <v>46115</v>
      </c>
      <c r="AA870" s="42">
        <f t="shared" si="108"/>
        <v>46136</v>
      </c>
      <c r="AD870" s="2" t="str">
        <f>VLOOKUP($A870,MA_KH!$A:$Q,MA_KH!O$1,0)</f>
        <v>MEGA</v>
      </c>
      <c r="AE870" s="2" t="str">
        <f>VLOOKUP($A870,MA_KH!$A:$Q,MA_KH!P$1,0)</f>
        <v>CÔNG TY TNHH MM MEGA MARKET (VIỆT NAM)</v>
      </c>
      <c r="AG870" s="122" t="str">
        <f>Table13[[#This Row],[Số hóa đơn]]&amp;Table13[[#This Row],[Tổng giá trị]]</f>
        <v>0001970216143042</v>
      </c>
    </row>
    <row r="871" spans="1:33" ht="25.5" hidden="1" customHeight="1">
      <c r="A871" s="58" t="s">
        <v>16299</v>
      </c>
      <c r="B871" s="58" t="s">
        <v>190</v>
      </c>
      <c r="C871" s="59">
        <v>46115</v>
      </c>
      <c r="D871" s="58" t="s">
        <v>18164</v>
      </c>
      <c r="E871" s="59">
        <v>46115</v>
      </c>
      <c r="F871" s="58" t="s">
        <v>19538</v>
      </c>
      <c r="G871" s="58" t="s">
        <v>16907</v>
      </c>
      <c r="H871" s="69">
        <v>6643227</v>
      </c>
      <c r="I871" s="63">
        <v>0</v>
      </c>
      <c r="J871" s="69">
        <v>531458</v>
      </c>
      <c r="K871" s="70">
        <v>7174685</v>
      </c>
      <c r="L871" s="71" t="s">
        <v>17237</v>
      </c>
      <c r="M871" s="6">
        <f>IFERROR(VLOOKUP(Table13[[#This Row],[Số hóa đơn]],'Chi tiết tt Mega gửi'!K:L,2,0),"")</f>
        <v>46136</v>
      </c>
      <c r="N871" s="72"/>
      <c r="O871" s="32">
        <f>IF(Table13[[#This Row],[Phân loại]]="Tồn đầu kỳ",Table13[[#This Row],[Tổng giá trị]],0)</f>
        <v>0</v>
      </c>
      <c r="P871" s="7">
        <f>IF(Table13[[#This Row],[Số còn phải thu ĐK]]&lt;&gt;0,0,IF(Table13[[#This Row],[Phân loại]]="Bán hàng",Table13[[#This Row],[Tổng giá trị]],-Table13[[#This Row],[Tổng giá trị]]))</f>
        <v>-7174685</v>
      </c>
      <c r="Q871" s="32">
        <f t="shared" si="115"/>
        <v>-7174685</v>
      </c>
      <c r="R871" s="7">
        <f>Table13[[#This Row],[Số còn phải thu ĐK]]+Table13[[#This Row],[Giá Trị HD sau CK]]-Table13[[#This Row],[Số tiền đã thu]]</f>
        <v>0</v>
      </c>
      <c r="S871" s="6">
        <f>IF(Table13[[#This Row],[Ngày hóa đơn]]&lt;&gt;"",Table13[[#This Row],[Ngày hóa đơn]],IF(Table13[[#This Row],[Ngày hạch toán]]&lt;&gt;"",Table13[[#This Row],[Ngày hạch toán]],""))</f>
        <v>46115</v>
      </c>
      <c r="T871" s="7"/>
      <c r="U871" s="6">
        <f>IF(Table13[[#This Row],[Ngày tính CN]]="","",S871+T871)</f>
        <v>46115</v>
      </c>
      <c r="V871" s="32">
        <f ca="1">IF(Table13[[#This Row],[Hạn thanh toán]]="","",IF((U871-NOW())&lt;0,0,(U871-NOW())))</f>
        <v>0</v>
      </c>
      <c r="W871" s="32"/>
      <c r="X871" s="32" t="str">
        <f t="shared" ca="1" si="116"/>
        <v/>
      </c>
      <c r="Y871" s="2" t="str">
        <f t="shared" si="117"/>
        <v>Đã thanh toán</v>
      </c>
      <c r="Z871" s="42">
        <f t="shared" si="107"/>
        <v>46115</v>
      </c>
      <c r="AA871" s="42">
        <f t="shared" si="108"/>
        <v>46136</v>
      </c>
      <c r="AD871" s="2" t="str">
        <f>VLOOKUP($A871,MA_KH!$A:$Q,MA_KH!O$1,0)</f>
        <v>MEGA</v>
      </c>
      <c r="AE871" s="2" t="str">
        <f>VLOOKUP($A871,MA_KH!$A:$Q,MA_KH!P$1,0)</f>
        <v>CÔNG TY TNHH MM MEGA MARKET (VIỆT NAM)</v>
      </c>
      <c r="AG871" s="122" t="str">
        <f>Table13[[#This Row],[Số hóa đơn]]&amp;Table13[[#This Row],[Tổng giá trị]]</f>
        <v>000196167174685</v>
      </c>
    </row>
    <row r="872" spans="1:33" ht="25.5" hidden="1" customHeight="1">
      <c r="A872" s="58" t="s">
        <v>16299</v>
      </c>
      <c r="B872" s="58" t="s">
        <v>190</v>
      </c>
      <c r="C872" s="59">
        <v>46122</v>
      </c>
      <c r="D872" s="58" t="s">
        <v>18165</v>
      </c>
      <c r="E872" s="59">
        <v>46122</v>
      </c>
      <c r="F872" s="58" t="s">
        <v>18166</v>
      </c>
      <c r="G872" s="58" t="s">
        <v>21071</v>
      </c>
      <c r="H872" s="69">
        <v>21922649</v>
      </c>
      <c r="I872" s="63">
        <v>0</v>
      </c>
      <c r="J872" s="69">
        <v>0</v>
      </c>
      <c r="K872" s="70">
        <v>21922649</v>
      </c>
      <c r="L872" s="71" t="s">
        <v>17237</v>
      </c>
      <c r="M872" s="6">
        <f>IFERROR(VLOOKUP(Table13[[#This Row],[Số hóa đơn]],'Chi tiết tt Mega gửi'!K:L,2,0),"")</f>
        <v>46136</v>
      </c>
      <c r="N872" s="72"/>
      <c r="O872" s="32">
        <f>IF(Table13[[#This Row],[Phân loại]]="Tồn đầu kỳ",Table13[[#This Row],[Tổng giá trị]],0)</f>
        <v>0</v>
      </c>
      <c r="P872" s="7">
        <f>IF(Table13[[#This Row],[Số còn phải thu ĐK]]&lt;&gt;0,0,IF(Table13[[#This Row],[Phân loại]]="Bán hàng",Table13[[#This Row],[Tổng giá trị]],-Table13[[#This Row],[Tổng giá trị]]))</f>
        <v>-21922649</v>
      </c>
      <c r="Q872" s="32">
        <f>IF(M872&lt;&gt;"",IF(O872&lt;&gt;0,O872,P872),0)</f>
        <v>-21922649</v>
      </c>
      <c r="R872" s="7">
        <f>Table13[[#This Row],[Số còn phải thu ĐK]]+Table13[[#This Row],[Giá Trị HD sau CK]]-Table13[[#This Row],[Số tiền đã thu]]</f>
        <v>0</v>
      </c>
      <c r="S872" s="6">
        <f>IF(Table13[[#This Row],[Ngày hóa đơn]]&lt;&gt;"",Table13[[#This Row],[Ngày hóa đơn]],IF(Table13[[#This Row],[Ngày hạch toán]]&lt;&gt;"",Table13[[#This Row],[Ngày hạch toán]],""))</f>
        <v>46122</v>
      </c>
      <c r="T872" s="7"/>
      <c r="U872" s="6">
        <f>IF(Table13[[#This Row],[Ngày tính CN]]="","",S872+T872)</f>
        <v>46122</v>
      </c>
      <c r="V872" s="32">
        <f ca="1">IF(Table13[[#This Row],[Hạn thanh toán]]="","",IF((U872-NOW())&lt;0,0,(U872-NOW())))</f>
        <v>0</v>
      </c>
      <c r="W872" s="32"/>
      <c r="X872" s="32" t="str">
        <f ca="1">IF(OR(U872="",R872=0),"",IF((U872-NOW())&lt;0,-(U872-NOW()),0))</f>
        <v/>
      </c>
      <c r="Y872" s="2" t="str">
        <f>IF(R872=0,"Đã thanh toán",IF(X872="","",IF(X872&lt;=0,"Chưa đến hạn thanh toán",IF(X872&lt;=30,"Nợ quá hạn 30 ngày",IF(X872&lt;=60,"Nợ quá hạn từ 30 ngày đến 60 ngày",IF(X872&lt;=90,"Nợ quá hạn từ 60 ngày đến 90 ngày",IF(X872&lt;=120,"Nợ quá hạn từ 90 ngày đến 120 ngày","Nợ quá hạn hơn 120 ngày có khả năng mất thanh toán")))))))</f>
        <v>Đã thanh toán</v>
      </c>
      <c r="Z872" s="42">
        <f t="shared" si="107"/>
        <v>46122</v>
      </c>
      <c r="AA872" s="42">
        <f t="shared" si="108"/>
        <v>46136</v>
      </c>
      <c r="AD872" s="2" t="str">
        <f>VLOOKUP($A872,MA_KH!$A:$Q,MA_KH!O$1,0)</f>
        <v>MEGA</v>
      </c>
      <c r="AE872" s="2" t="str">
        <f>VLOOKUP($A872,MA_KH!$A:$Q,MA_KH!P$1,0)</f>
        <v>CÔNG TY TNHH MM MEGA MARKET (VIỆT NAM)</v>
      </c>
      <c r="AG872" s="122" t="str">
        <f>Table13[[#This Row],[Số hóa đơn]]&amp;Table13[[#This Row],[Tổng giá trị]]</f>
        <v>DN_42026T90041921922649</v>
      </c>
    </row>
    <row r="873" spans="1:33" ht="25.5" hidden="1" customHeight="1">
      <c r="A873" s="58" t="s">
        <v>16299</v>
      </c>
      <c r="B873" s="58" t="s">
        <v>190</v>
      </c>
      <c r="C873" s="59">
        <v>46132</v>
      </c>
      <c r="D873" s="58" t="s">
        <v>18167</v>
      </c>
      <c r="E873" s="59">
        <v>46132</v>
      </c>
      <c r="F873" s="58" t="s">
        <v>19539</v>
      </c>
      <c r="G873" s="58" t="s">
        <v>18168</v>
      </c>
      <c r="H873" s="69">
        <v>5176208</v>
      </c>
      <c r="I873" s="63">
        <v>0</v>
      </c>
      <c r="J873" s="69">
        <v>414096</v>
      </c>
      <c r="K873" s="70">
        <v>5590304</v>
      </c>
      <c r="L873" s="71" t="s">
        <v>17237</v>
      </c>
      <c r="M873" s="6">
        <f>IFERROR(VLOOKUP(Table13[[#This Row],[Số hóa đơn]],'Chi tiết tt Mega gửi'!K:L,2,0),"")</f>
        <v>46136</v>
      </c>
      <c r="N873" s="72"/>
      <c r="O873" s="32">
        <f>IF(Table13[[#This Row],[Phân loại]]="Tồn đầu kỳ",Table13[[#This Row],[Tổng giá trị]],0)</f>
        <v>0</v>
      </c>
      <c r="P873" s="7">
        <f>IF(Table13[[#This Row],[Số còn phải thu ĐK]]&lt;&gt;0,0,IF(Table13[[#This Row],[Phân loại]]="Bán hàng",Table13[[#This Row],[Tổng giá trị]],-Table13[[#This Row],[Tổng giá trị]]))</f>
        <v>-5590304</v>
      </c>
      <c r="Q873" s="32">
        <f>IF(M873&lt;&gt;"",IF(O873&lt;&gt;0,O873,P873),0)</f>
        <v>-5590304</v>
      </c>
      <c r="R873" s="7">
        <f>Table13[[#This Row],[Số còn phải thu ĐK]]+Table13[[#This Row],[Giá Trị HD sau CK]]-Table13[[#This Row],[Số tiền đã thu]]</f>
        <v>0</v>
      </c>
      <c r="S873" s="6">
        <f>IF(Table13[[#This Row],[Ngày hóa đơn]]&lt;&gt;"",Table13[[#This Row],[Ngày hóa đơn]],IF(Table13[[#This Row],[Ngày hạch toán]]&lt;&gt;"",Table13[[#This Row],[Ngày hạch toán]],""))</f>
        <v>46132</v>
      </c>
      <c r="T873" s="7"/>
      <c r="U873" s="6">
        <f>IF(Table13[[#This Row],[Ngày tính CN]]="","",S873+T873)</f>
        <v>46132</v>
      </c>
      <c r="V873" s="32">
        <f ca="1">IF(Table13[[#This Row],[Hạn thanh toán]]="","",IF((U873-NOW())&lt;0,0,(U873-NOW())))</f>
        <v>0</v>
      </c>
      <c r="W873" s="32"/>
      <c r="X873" s="32" t="str">
        <f ca="1">IF(OR(U873="",R873=0),"",IF((U873-NOW())&lt;0,-(U873-NOW()),0))</f>
        <v/>
      </c>
      <c r="Y873" s="2" t="str">
        <f>IF(R873=0,"Đã thanh toán",IF(X873="","",IF(X873&lt;=0,"Chưa đến hạn thanh toán",IF(X873&lt;=30,"Nợ quá hạn 30 ngày",IF(X873&lt;=60,"Nợ quá hạn từ 30 ngày đến 60 ngày",IF(X873&lt;=90,"Nợ quá hạn từ 60 ngày đến 90 ngày",IF(X873&lt;=120,"Nợ quá hạn từ 90 ngày đến 120 ngày","Nợ quá hạn hơn 120 ngày có khả năng mất thanh toán")))))))</f>
        <v>Đã thanh toán</v>
      </c>
      <c r="Z873" s="42">
        <f t="shared" si="107"/>
        <v>46132</v>
      </c>
      <c r="AA873" s="42">
        <f t="shared" si="108"/>
        <v>46136</v>
      </c>
      <c r="AD873" s="2" t="str">
        <f>VLOOKUP($A873,MA_KH!$A:$Q,MA_KH!O$1,0)</f>
        <v>MEGA</v>
      </c>
      <c r="AE873" s="2" t="str">
        <f>VLOOKUP($A873,MA_KH!$A:$Q,MA_KH!P$1,0)</f>
        <v>CÔNG TY TNHH MM MEGA MARKET (VIỆT NAM)</v>
      </c>
      <c r="AG873" s="122" t="str">
        <f>Table13[[#This Row],[Số hóa đơn]]&amp;Table13[[#This Row],[Tổng giá trị]]</f>
        <v>000033455590304</v>
      </c>
    </row>
    <row r="874" spans="1:33" ht="25.5" customHeight="1">
      <c r="A874" s="54" t="s">
        <v>16308</v>
      </c>
      <c r="B874" s="54" t="s">
        <v>194</v>
      </c>
      <c r="C874" s="55">
        <v>46146</v>
      </c>
      <c r="D874" s="54" t="s">
        <v>18169</v>
      </c>
      <c r="E874" s="55">
        <f>IFERROR(VLOOKUP(AG874,Sheet3!B:F,5,0),Table1[[#This Row],[Ngày hạch toán]])</f>
        <v>46146</v>
      </c>
      <c r="F874" s="54" t="s">
        <v>18170</v>
      </c>
      <c r="G874" s="54" t="s">
        <v>18171</v>
      </c>
      <c r="H874" s="67">
        <v>7701990</v>
      </c>
      <c r="I874" s="31">
        <v>0</v>
      </c>
      <c r="J874" s="31">
        <v>616159</v>
      </c>
      <c r="K874" s="31">
        <v>8318149</v>
      </c>
      <c r="L874" s="71" t="s">
        <v>17236</v>
      </c>
      <c r="M874" s="6">
        <f>IFERROR(VLOOKUP(Table13[[#This Row],[Số hóa đơn]],'Chi tiết tt Mega gửi'!K:L,2,0),"")</f>
        <v>46197</v>
      </c>
      <c r="N874" s="72"/>
      <c r="O874" s="32">
        <f>IF(Table13[[#This Row],[Phân loại]]="Tồn đầu kỳ",Table13[[#This Row],[Tổng giá trị]],0)</f>
        <v>0</v>
      </c>
      <c r="P874" s="7">
        <f>IF(Table13[[#This Row],[Số còn phải thu ĐK]]&lt;&gt;0,0,IF(Table13[[#This Row],[Phân loại]]="Bán hàng",Table13[[#This Row],[Tổng giá trị]],-Table13[[#This Row],[Tổng giá trị]]))</f>
        <v>8318149</v>
      </c>
      <c r="Q874" s="32">
        <f t="shared" ref="Q874:Q937" si="118">IF(M874&lt;&gt;"",IF(O874&lt;&gt;0,O874,P874),0)</f>
        <v>8318149</v>
      </c>
      <c r="R874" s="7">
        <f>Table13[[#This Row],[Số còn phải thu ĐK]]+Table13[[#This Row],[Giá Trị HD sau CK]]-Table13[[#This Row],[Số tiền đã thu]]</f>
        <v>0</v>
      </c>
      <c r="S874" s="6">
        <f>IF(Table13[[#This Row],[Ngày hóa đơn]]&lt;&gt;"",Table13[[#This Row],[Ngày hóa đơn]],IF(Table13[[#This Row],[Ngày hạch toán]]&lt;&gt;"",Table13[[#This Row],[Ngày hạch toán]],""))</f>
        <v>46146</v>
      </c>
      <c r="T874" s="7"/>
      <c r="U874" s="6">
        <f>IF(Table13[[#This Row],[Ngày tính CN]]="","",S874+T874)</f>
        <v>46146</v>
      </c>
      <c r="V874" s="32">
        <f ca="1">IF(Table13[[#This Row],[Hạn thanh toán]]="","",IF((U874-NOW())&lt;0,0,(U874-NOW())))</f>
        <v>0</v>
      </c>
      <c r="W874" s="32"/>
      <c r="X874" s="32" t="str">
        <f t="shared" ref="X874:X937" ca="1" si="119">IF(OR(U874="",R874=0),"",IF((U874-NOW())&lt;0,-(U874-NOW()),0))</f>
        <v/>
      </c>
      <c r="Y874" s="2" t="str">
        <f t="shared" ref="Y874:Y937" si="120">IF(R874=0,"Đã thanh toán",IF(X874="","",IF(X874&lt;=0,"Chưa đến hạn thanh toán",IF(X874&lt;=30,"Nợ quá hạn 30 ngày",IF(X874&lt;=60,"Nợ quá hạn từ 30 ngày đến 60 ngày",IF(X874&lt;=90,"Nợ quá hạn từ 60 ngày đến 90 ngày",IF(X874&lt;=120,"Nợ quá hạn từ 90 ngày đến 120 ngày","Nợ quá hạn hơn 120 ngày có khả năng mất thanh toán")))))))</f>
        <v>Đã thanh toán</v>
      </c>
      <c r="Z874" s="42">
        <f t="shared" si="107"/>
        <v>46146</v>
      </c>
      <c r="AA874" s="42">
        <f t="shared" si="108"/>
        <v>46197</v>
      </c>
      <c r="AD874" s="2" t="str">
        <f>VLOOKUP($A874,MA_KH!$A:$Q,MA_KH!O$1,0)</f>
        <v>MEGA</v>
      </c>
      <c r="AE874" s="2" t="str">
        <f>VLOOKUP($A874,MA_KH!$A:$Q,MA_KH!P$1,0)</f>
        <v>CÔNG TY TNHH MM MEGA MARKET (VIỆT NAM)</v>
      </c>
      <c r="AG874" s="122" t="str">
        <f>Table13[[#This Row],[Số hóa đơn]]&amp;Table13[[#This Row],[Tổng giá trị]]</f>
        <v>000328318318149</v>
      </c>
    </row>
    <row r="875" spans="1:33" ht="25.5" customHeight="1">
      <c r="A875" s="54" t="s">
        <v>16293</v>
      </c>
      <c r="B875" s="54" t="s">
        <v>386</v>
      </c>
      <c r="C875" s="55">
        <v>46146</v>
      </c>
      <c r="D875" s="54" t="s">
        <v>18172</v>
      </c>
      <c r="E875" s="55">
        <f>IFERROR(VLOOKUP(AG875,Sheet3!B:F,5,0),Table1[[#This Row],[Ngày hạch toán]])</f>
        <v>46146</v>
      </c>
      <c r="F875" s="54" t="s">
        <v>18173</v>
      </c>
      <c r="G875" s="54" t="s">
        <v>18174</v>
      </c>
      <c r="H875" s="67">
        <v>700000</v>
      </c>
      <c r="I875" s="31">
        <v>0</v>
      </c>
      <c r="J875" s="31">
        <v>56000</v>
      </c>
      <c r="K875" s="31">
        <v>756000</v>
      </c>
      <c r="L875" s="71" t="s">
        <v>17236</v>
      </c>
      <c r="M875" s="6">
        <f>IFERROR(VLOOKUP(Table13[[#This Row],[Số hóa đơn]],'Chi tiết tt Mega gửi'!K:L,2,0),"")</f>
        <v>46197</v>
      </c>
      <c r="N875" s="72"/>
      <c r="O875" s="32">
        <f>IF(Table13[[#This Row],[Phân loại]]="Tồn đầu kỳ",Table13[[#This Row],[Tổng giá trị]],0)</f>
        <v>0</v>
      </c>
      <c r="P875" s="7">
        <f>IF(Table13[[#This Row],[Số còn phải thu ĐK]]&lt;&gt;0,0,IF(Table13[[#This Row],[Phân loại]]="Bán hàng",Table13[[#This Row],[Tổng giá trị]],-Table13[[#This Row],[Tổng giá trị]]))</f>
        <v>756000</v>
      </c>
      <c r="Q875" s="32">
        <f t="shared" si="118"/>
        <v>756000</v>
      </c>
      <c r="R875" s="7">
        <f>Table13[[#This Row],[Số còn phải thu ĐK]]+Table13[[#This Row],[Giá Trị HD sau CK]]-Table13[[#This Row],[Số tiền đã thu]]</f>
        <v>0</v>
      </c>
      <c r="S875" s="6">
        <f>IF(Table13[[#This Row],[Ngày hóa đơn]]&lt;&gt;"",Table13[[#This Row],[Ngày hóa đơn]],IF(Table13[[#This Row],[Ngày hạch toán]]&lt;&gt;"",Table13[[#This Row],[Ngày hạch toán]],""))</f>
        <v>46146</v>
      </c>
      <c r="T875" s="7"/>
      <c r="U875" s="6">
        <f>IF(Table13[[#This Row],[Ngày tính CN]]="","",S875+T875)</f>
        <v>46146</v>
      </c>
      <c r="V875" s="32">
        <f ca="1">IF(Table13[[#This Row],[Hạn thanh toán]]="","",IF((U875-NOW())&lt;0,0,(U875-NOW())))</f>
        <v>0</v>
      </c>
      <c r="W875" s="32"/>
      <c r="X875" s="32" t="str">
        <f t="shared" ca="1" si="119"/>
        <v/>
      </c>
      <c r="Y875" s="2" t="str">
        <f t="shared" si="120"/>
        <v>Đã thanh toán</v>
      </c>
      <c r="Z875" s="42">
        <f t="shared" si="107"/>
        <v>46146</v>
      </c>
      <c r="AA875" s="42">
        <f t="shared" si="108"/>
        <v>46197</v>
      </c>
      <c r="AD875" s="2" t="str">
        <f>VLOOKUP($A875,MA_KH!$A:$Q,MA_KH!O$1,0)</f>
        <v>MEGA</v>
      </c>
      <c r="AE875" s="2" t="str">
        <f>VLOOKUP($A875,MA_KH!$A:$Q,MA_KH!P$1,0)</f>
        <v>CÔNG TY TNHH MM MEGA MARKET (VIỆT NAM)</v>
      </c>
      <c r="AG875" s="122" t="str">
        <f>Table13[[#This Row],[Số hóa đơn]]&amp;Table13[[#This Row],[Tổng giá trị]]</f>
        <v>00032829756000</v>
      </c>
    </row>
    <row r="876" spans="1:33" ht="25.5" customHeight="1">
      <c r="A876" s="54" t="s">
        <v>16310</v>
      </c>
      <c r="B876" s="54" t="s">
        <v>196</v>
      </c>
      <c r="C876" s="55">
        <v>46146</v>
      </c>
      <c r="D876" s="54" t="s">
        <v>18175</v>
      </c>
      <c r="E876" s="55">
        <f>IFERROR(VLOOKUP(AG876,Sheet3!B:F,5,0),Table1[[#This Row],[Ngày hạch toán]])</f>
        <v>46146</v>
      </c>
      <c r="F876" s="54" t="s">
        <v>18176</v>
      </c>
      <c r="G876" s="54" t="s">
        <v>18177</v>
      </c>
      <c r="H876" s="67">
        <v>1292380</v>
      </c>
      <c r="I876" s="31">
        <v>0</v>
      </c>
      <c r="J876" s="31">
        <v>103390</v>
      </c>
      <c r="K876" s="31">
        <v>1395770</v>
      </c>
      <c r="L876" s="71" t="s">
        <v>17236</v>
      </c>
      <c r="M876" s="6">
        <f>IFERROR(VLOOKUP(Table13[[#This Row],[Số hóa đơn]],'Chi tiết tt Mega gửi'!K:L,2,0),"")</f>
        <v>46197</v>
      </c>
      <c r="N876" s="72"/>
      <c r="O876" s="32">
        <f>IF(Table13[[#This Row],[Phân loại]]="Tồn đầu kỳ",Table13[[#This Row],[Tổng giá trị]],0)</f>
        <v>0</v>
      </c>
      <c r="P876" s="7">
        <f>IF(Table13[[#This Row],[Số còn phải thu ĐK]]&lt;&gt;0,0,IF(Table13[[#This Row],[Phân loại]]="Bán hàng",Table13[[#This Row],[Tổng giá trị]],-Table13[[#This Row],[Tổng giá trị]]))</f>
        <v>1395770</v>
      </c>
      <c r="Q876" s="32">
        <f t="shared" si="118"/>
        <v>1395770</v>
      </c>
      <c r="R876" s="7">
        <f>Table13[[#This Row],[Số còn phải thu ĐK]]+Table13[[#This Row],[Giá Trị HD sau CK]]-Table13[[#This Row],[Số tiền đã thu]]</f>
        <v>0</v>
      </c>
      <c r="S876" s="6">
        <f>IF(Table13[[#This Row],[Ngày hóa đơn]]&lt;&gt;"",Table13[[#This Row],[Ngày hóa đơn]],IF(Table13[[#This Row],[Ngày hạch toán]]&lt;&gt;"",Table13[[#This Row],[Ngày hạch toán]],""))</f>
        <v>46146</v>
      </c>
      <c r="T876" s="7"/>
      <c r="U876" s="6">
        <f>IF(Table13[[#This Row],[Ngày tính CN]]="","",S876+T876)</f>
        <v>46146</v>
      </c>
      <c r="V876" s="32">
        <f ca="1">IF(Table13[[#This Row],[Hạn thanh toán]]="","",IF((U876-NOW())&lt;0,0,(U876-NOW())))</f>
        <v>0</v>
      </c>
      <c r="W876" s="32"/>
      <c r="X876" s="32" t="str">
        <f t="shared" ca="1" si="119"/>
        <v/>
      </c>
      <c r="Y876" s="2" t="str">
        <f t="shared" si="120"/>
        <v>Đã thanh toán</v>
      </c>
      <c r="Z876" s="42">
        <f t="shared" si="107"/>
        <v>46146</v>
      </c>
      <c r="AA876" s="42">
        <f t="shared" si="108"/>
        <v>46197</v>
      </c>
      <c r="AD876" s="2" t="str">
        <f>VLOOKUP($A876,MA_KH!$A:$Q,MA_KH!O$1,0)</f>
        <v>MEGA</v>
      </c>
      <c r="AE876" s="2" t="str">
        <f>VLOOKUP($A876,MA_KH!$A:$Q,MA_KH!P$1,0)</f>
        <v>CÔNG TY TNHH MM MEGA MARKET (VIỆT NAM)</v>
      </c>
      <c r="AG876" s="122" t="str">
        <f>Table13[[#This Row],[Số hóa đơn]]&amp;Table13[[#This Row],[Tổng giá trị]]</f>
        <v>000328301395770</v>
      </c>
    </row>
    <row r="877" spans="1:33" ht="25.5" customHeight="1">
      <c r="A877" s="54" t="s">
        <v>16302</v>
      </c>
      <c r="B877" s="54" t="s">
        <v>7251</v>
      </c>
      <c r="C877" s="55">
        <v>46147</v>
      </c>
      <c r="D877" s="54" t="s">
        <v>18178</v>
      </c>
      <c r="E877" s="55">
        <f>IFERROR(VLOOKUP(AG877,Sheet3!B:F,5,0),Table1[[#This Row],[Ngày hạch toán]])</f>
        <v>46147</v>
      </c>
      <c r="F877" s="54" t="s">
        <v>18179</v>
      </c>
      <c r="G877" s="54" t="s">
        <v>18180</v>
      </c>
      <c r="H877" s="67">
        <v>4105460</v>
      </c>
      <c r="I877" s="31">
        <v>0</v>
      </c>
      <c r="J877" s="31">
        <v>328437</v>
      </c>
      <c r="K877" s="31">
        <v>4433897</v>
      </c>
      <c r="L877" s="71" t="s">
        <v>17236</v>
      </c>
      <c r="M877" s="6">
        <f>IFERROR(VLOOKUP(Table13[[#This Row],[Số hóa đơn]],'Chi tiết tt Mega gửi'!K:L,2,0),"")</f>
        <v>46183</v>
      </c>
      <c r="N877" s="72"/>
      <c r="O877" s="32">
        <f>IF(Table13[[#This Row],[Phân loại]]="Tồn đầu kỳ",Table13[[#This Row],[Tổng giá trị]],0)</f>
        <v>0</v>
      </c>
      <c r="P877" s="7">
        <f>IF(Table13[[#This Row],[Số còn phải thu ĐK]]&lt;&gt;0,0,IF(Table13[[#This Row],[Phân loại]]="Bán hàng",Table13[[#This Row],[Tổng giá trị]],-Table13[[#This Row],[Tổng giá trị]]))</f>
        <v>4433897</v>
      </c>
      <c r="Q877" s="32">
        <f t="shared" si="118"/>
        <v>4433897</v>
      </c>
      <c r="R877" s="7">
        <f>Table13[[#This Row],[Số còn phải thu ĐK]]+Table13[[#This Row],[Giá Trị HD sau CK]]-Table13[[#This Row],[Số tiền đã thu]]</f>
        <v>0</v>
      </c>
      <c r="S877" s="6">
        <f>IF(Table13[[#This Row],[Ngày hóa đơn]]&lt;&gt;"",Table13[[#This Row],[Ngày hóa đơn]],IF(Table13[[#This Row],[Ngày hạch toán]]&lt;&gt;"",Table13[[#This Row],[Ngày hạch toán]],""))</f>
        <v>46147</v>
      </c>
      <c r="T877" s="7"/>
      <c r="U877" s="6">
        <f>IF(Table13[[#This Row],[Ngày tính CN]]="","",S877+T877)</f>
        <v>46147</v>
      </c>
      <c r="V877" s="32">
        <f ca="1">IF(Table13[[#This Row],[Hạn thanh toán]]="","",IF((U877-NOW())&lt;0,0,(U877-NOW())))</f>
        <v>0</v>
      </c>
      <c r="W877" s="32"/>
      <c r="X877" s="32" t="str">
        <f t="shared" ca="1" si="119"/>
        <v/>
      </c>
      <c r="Y877" s="2" t="str">
        <f t="shared" si="120"/>
        <v>Đã thanh toán</v>
      </c>
      <c r="Z877" s="42">
        <f t="shared" si="107"/>
        <v>46147</v>
      </c>
      <c r="AA877" s="42">
        <f t="shared" si="108"/>
        <v>46183</v>
      </c>
      <c r="AD877" s="2" t="str">
        <f>VLOOKUP($A877,MA_KH!$A:$Q,MA_KH!O$1,0)</f>
        <v>MEGA</v>
      </c>
      <c r="AE877" s="2" t="str">
        <f>VLOOKUP($A877,MA_KH!$A:$Q,MA_KH!P$1,0)</f>
        <v>CÔNG TY TNHH MM MEGA MARKET (VIỆT NAM)</v>
      </c>
      <c r="AG877" s="122" t="str">
        <f>Table13[[#This Row],[Số hóa đơn]]&amp;Table13[[#This Row],[Tổng giá trị]]</f>
        <v>000347914433897</v>
      </c>
    </row>
    <row r="878" spans="1:33" ht="25.5" customHeight="1">
      <c r="A878" s="54" t="s">
        <v>16296</v>
      </c>
      <c r="B878" s="54" t="s">
        <v>7244</v>
      </c>
      <c r="C878" s="55">
        <v>46147</v>
      </c>
      <c r="D878" s="54" t="s">
        <v>18181</v>
      </c>
      <c r="E878" s="55">
        <f>IFERROR(VLOOKUP(AG878,Sheet3!B:F,5,0),Table1[[#This Row],[Ngày hạch toán]])</f>
        <v>46147</v>
      </c>
      <c r="F878" s="54" t="s">
        <v>18182</v>
      </c>
      <c r="G878" s="54" t="s">
        <v>18183</v>
      </c>
      <c r="H878" s="67">
        <v>883220</v>
      </c>
      <c r="I878" s="31">
        <v>0</v>
      </c>
      <c r="J878" s="31">
        <v>70658</v>
      </c>
      <c r="K878" s="31">
        <v>953878</v>
      </c>
      <c r="L878" s="71" t="s">
        <v>17236</v>
      </c>
      <c r="M878" s="6">
        <f>IFERROR(VLOOKUP(Table13[[#This Row],[Số hóa đơn]],'Chi tiết tt Mega gửi'!K:L,2,0),"")</f>
        <v>46183</v>
      </c>
      <c r="N878" s="72"/>
      <c r="O878" s="32">
        <f>IF(Table13[[#This Row],[Phân loại]]="Tồn đầu kỳ",Table13[[#This Row],[Tổng giá trị]],0)</f>
        <v>0</v>
      </c>
      <c r="P878" s="7">
        <f>IF(Table13[[#This Row],[Số còn phải thu ĐK]]&lt;&gt;0,0,IF(Table13[[#This Row],[Phân loại]]="Bán hàng",Table13[[#This Row],[Tổng giá trị]],-Table13[[#This Row],[Tổng giá trị]]))</f>
        <v>953878</v>
      </c>
      <c r="Q878" s="32">
        <f t="shared" si="118"/>
        <v>953878</v>
      </c>
      <c r="R878" s="7">
        <f>Table13[[#This Row],[Số còn phải thu ĐK]]+Table13[[#This Row],[Giá Trị HD sau CK]]-Table13[[#This Row],[Số tiền đã thu]]</f>
        <v>0</v>
      </c>
      <c r="S878" s="6">
        <f>IF(Table13[[#This Row],[Ngày hóa đơn]]&lt;&gt;"",Table13[[#This Row],[Ngày hóa đơn]],IF(Table13[[#This Row],[Ngày hạch toán]]&lt;&gt;"",Table13[[#This Row],[Ngày hạch toán]],""))</f>
        <v>46147</v>
      </c>
      <c r="T878" s="7"/>
      <c r="U878" s="6">
        <f>IF(Table13[[#This Row],[Ngày tính CN]]="","",S878+T878)</f>
        <v>46147</v>
      </c>
      <c r="V878" s="32">
        <f ca="1">IF(Table13[[#This Row],[Hạn thanh toán]]="","",IF((U878-NOW())&lt;0,0,(U878-NOW())))</f>
        <v>0</v>
      </c>
      <c r="W878" s="32"/>
      <c r="X878" s="32" t="str">
        <f t="shared" ca="1" si="119"/>
        <v/>
      </c>
      <c r="Y878" s="2" t="str">
        <f t="shared" si="120"/>
        <v>Đã thanh toán</v>
      </c>
      <c r="Z878" s="42">
        <f t="shared" si="107"/>
        <v>46147</v>
      </c>
      <c r="AA878" s="42">
        <f t="shared" si="108"/>
        <v>46183</v>
      </c>
      <c r="AD878" s="2" t="str">
        <f>VLOOKUP($A878,MA_KH!$A:$Q,MA_KH!O$1,0)</f>
        <v>MEGA</v>
      </c>
      <c r="AE878" s="2" t="str">
        <f>VLOOKUP($A878,MA_KH!$A:$Q,MA_KH!P$1,0)</f>
        <v>CÔNG TY TNHH MM MEGA MARKET (VIỆT NAM)</v>
      </c>
      <c r="AG878" s="122" t="str">
        <f>Table13[[#This Row],[Số hóa đơn]]&amp;Table13[[#This Row],[Tổng giá trị]]</f>
        <v>00032833953878</v>
      </c>
    </row>
    <row r="879" spans="1:33" ht="25.5" customHeight="1">
      <c r="A879" s="54" t="s">
        <v>16300</v>
      </c>
      <c r="B879" s="54" t="s">
        <v>7238</v>
      </c>
      <c r="C879" s="55">
        <v>46147</v>
      </c>
      <c r="D879" s="54" t="s">
        <v>18184</v>
      </c>
      <c r="E879" s="55">
        <f>IFERROR(VLOOKUP(AG879,Sheet3!B:F,5,0),Table1[[#This Row],[Ngày hạch toán]])</f>
        <v>46147</v>
      </c>
      <c r="F879" s="54" t="s">
        <v>18185</v>
      </c>
      <c r="G879" s="54" t="s">
        <v>18186</v>
      </c>
      <c r="H879" s="67">
        <v>3081320</v>
      </c>
      <c r="I879" s="31">
        <v>0</v>
      </c>
      <c r="J879" s="31">
        <v>246506</v>
      </c>
      <c r="K879" s="31">
        <v>3327826</v>
      </c>
      <c r="L879" s="71" t="s">
        <v>17236</v>
      </c>
      <c r="M879" s="6">
        <f>IFERROR(VLOOKUP(Table13[[#This Row],[Số hóa đơn]],'Chi tiết tt Mega gửi'!K:L,2,0),"")</f>
        <v>46183</v>
      </c>
      <c r="N879" s="72"/>
      <c r="O879" s="32">
        <f>IF(Table13[[#This Row],[Phân loại]]="Tồn đầu kỳ",Table13[[#This Row],[Tổng giá trị]],0)</f>
        <v>0</v>
      </c>
      <c r="P879" s="7">
        <f>IF(Table13[[#This Row],[Số còn phải thu ĐK]]&lt;&gt;0,0,IF(Table13[[#This Row],[Phân loại]]="Bán hàng",Table13[[#This Row],[Tổng giá trị]],-Table13[[#This Row],[Tổng giá trị]]))</f>
        <v>3327826</v>
      </c>
      <c r="Q879" s="32">
        <f t="shared" si="118"/>
        <v>3327826</v>
      </c>
      <c r="R879" s="7">
        <f>Table13[[#This Row],[Số còn phải thu ĐK]]+Table13[[#This Row],[Giá Trị HD sau CK]]-Table13[[#This Row],[Số tiền đã thu]]</f>
        <v>0</v>
      </c>
      <c r="S879" s="6">
        <f>IF(Table13[[#This Row],[Ngày hóa đơn]]&lt;&gt;"",Table13[[#This Row],[Ngày hóa đơn]],IF(Table13[[#This Row],[Ngày hạch toán]]&lt;&gt;"",Table13[[#This Row],[Ngày hạch toán]],""))</f>
        <v>46147</v>
      </c>
      <c r="T879" s="7"/>
      <c r="U879" s="6">
        <f>IF(Table13[[#This Row],[Ngày tính CN]]="","",S879+T879)</f>
        <v>46147</v>
      </c>
      <c r="V879" s="32">
        <f ca="1">IF(Table13[[#This Row],[Hạn thanh toán]]="","",IF((U879-NOW())&lt;0,0,(U879-NOW())))</f>
        <v>0</v>
      </c>
      <c r="W879" s="32"/>
      <c r="X879" s="32" t="str">
        <f t="shared" ca="1" si="119"/>
        <v/>
      </c>
      <c r="Y879" s="2" t="str">
        <f t="shared" si="120"/>
        <v>Đã thanh toán</v>
      </c>
      <c r="Z879" s="42">
        <f t="shared" si="107"/>
        <v>46147</v>
      </c>
      <c r="AA879" s="42">
        <f t="shared" si="108"/>
        <v>46183</v>
      </c>
      <c r="AD879" s="2" t="str">
        <f>VLOOKUP($A879,MA_KH!$A:$Q,MA_KH!O$1,0)</f>
        <v>MEGA</v>
      </c>
      <c r="AE879" s="2" t="str">
        <f>VLOOKUP($A879,MA_KH!$A:$Q,MA_KH!P$1,0)</f>
        <v>CÔNG TY TNHH MM MEGA MARKET (VIỆT NAM)</v>
      </c>
      <c r="AG879" s="122" t="str">
        <f>Table13[[#This Row],[Số hóa đơn]]&amp;Table13[[#This Row],[Tổng giá trị]]</f>
        <v>000328323327826</v>
      </c>
    </row>
    <row r="880" spans="1:33" ht="25.5" customHeight="1">
      <c r="A880" s="54" t="s">
        <v>16296</v>
      </c>
      <c r="B880" s="54" t="s">
        <v>7244</v>
      </c>
      <c r="C880" s="55">
        <v>46147</v>
      </c>
      <c r="D880" s="54" t="s">
        <v>18187</v>
      </c>
      <c r="E880" s="55">
        <f>IFERROR(VLOOKUP(AG880,Sheet3!B:F,5,0),Table1[[#This Row],[Ngày hạch toán]])</f>
        <v>46147</v>
      </c>
      <c r="F880" s="54" t="s">
        <v>18188</v>
      </c>
      <c r="G880" s="54" t="s">
        <v>18189</v>
      </c>
      <c r="H880" s="67">
        <v>1400000</v>
      </c>
      <c r="I880" s="31">
        <v>0</v>
      </c>
      <c r="J880" s="31">
        <v>112000</v>
      </c>
      <c r="K880" s="31">
        <v>1512000</v>
      </c>
      <c r="L880" s="71" t="s">
        <v>17236</v>
      </c>
      <c r="M880" s="6">
        <f>IFERROR(VLOOKUP(Table13[[#This Row],[Số hóa đơn]],'Chi tiết tt Mega gửi'!K:L,2,0),"")</f>
        <v>46183</v>
      </c>
      <c r="N880" s="72"/>
      <c r="O880" s="32">
        <f>IF(Table13[[#This Row],[Phân loại]]="Tồn đầu kỳ",Table13[[#This Row],[Tổng giá trị]],0)</f>
        <v>0</v>
      </c>
      <c r="P880" s="7">
        <f>IF(Table13[[#This Row],[Số còn phải thu ĐK]]&lt;&gt;0,0,IF(Table13[[#This Row],[Phân loại]]="Bán hàng",Table13[[#This Row],[Tổng giá trị]],-Table13[[#This Row],[Tổng giá trị]]))</f>
        <v>1512000</v>
      </c>
      <c r="Q880" s="32">
        <f t="shared" si="118"/>
        <v>1512000</v>
      </c>
      <c r="R880" s="7">
        <f>Table13[[#This Row],[Số còn phải thu ĐK]]+Table13[[#This Row],[Giá Trị HD sau CK]]-Table13[[#This Row],[Số tiền đã thu]]</f>
        <v>0</v>
      </c>
      <c r="S880" s="6">
        <f>IF(Table13[[#This Row],[Ngày hóa đơn]]&lt;&gt;"",Table13[[#This Row],[Ngày hóa đơn]],IF(Table13[[#This Row],[Ngày hạch toán]]&lt;&gt;"",Table13[[#This Row],[Ngày hạch toán]],""))</f>
        <v>46147</v>
      </c>
      <c r="T880" s="7"/>
      <c r="U880" s="6">
        <f>IF(Table13[[#This Row],[Ngày tính CN]]="","",S880+T880)</f>
        <v>46147</v>
      </c>
      <c r="V880" s="32">
        <f ca="1">IF(Table13[[#This Row],[Hạn thanh toán]]="","",IF((U880-NOW())&lt;0,0,(U880-NOW())))</f>
        <v>0</v>
      </c>
      <c r="W880" s="32"/>
      <c r="X880" s="32" t="str">
        <f t="shared" ca="1" si="119"/>
        <v/>
      </c>
      <c r="Y880" s="2" t="str">
        <f t="shared" si="120"/>
        <v>Đã thanh toán</v>
      </c>
      <c r="Z880" s="42">
        <f t="shared" si="107"/>
        <v>46147</v>
      </c>
      <c r="AA880" s="42">
        <f t="shared" si="108"/>
        <v>46183</v>
      </c>
      <c r="AD880" s="2" t="str">
        <f>VLOOKUP($A880,MA_KH!$A:$Q,MA_KH!O$1,0)</f>
        <v>MEGA</v>
      </c>
      <c r="AE880" s="2" t="str">
        <f>VLOOKUP($A880,MA_KH!$A:$Q,MA_KH!P$1,0)</f>
        <v>CÔNG TY TNHH MM MEGA MARKET (VIỆT NAM)</v>
      </c>
      <c r="AG880" s="122" t="str">
        <f>Table13[[#This Row],[Số hóa đơn]]&amp;Table13[[#This Row],[Tổng giá trị]]</f>
        <v>000328341512000</v>
      </c>
    </row>
    <row r="881" spans="1:33" ht="25.5" customHeight="1">
      <c r="A881" s="54" t="s">
        <v>16302</v>
      </c>
      <c r="B881" s="54" t="s">
        <v>7251</v>
      </c>
      <c r="C881" s="55">
        <v>46147</v>
      </c>
      <c r="D881" s="54" t="s">
        <v>18190</v>
      </c>
      <c r="E881" s="55">
        <f>IFERROR(VLOOKUP(AG881,Sheet3!B:F,5,0),Table1[[#This Row],[Ngày hạch toán]])</f>
        <v>46147</v>
      </c>
      <c r="F881" s="54" t="s">
        <v>18191</v>
      </c>
      <c r="G881" s="54" t="s">
        <v>18192</v>
      </c>
      <c r="H881" s="67">
        <v>220805</v>
      </c>
      <c r="I881" s="31">
        <v>0</v>
      </c>
      <c r="J881" s="31">
        <v>17664</v>
      </c>
      <c r="K881" s="31">
        <v>238469</v>
      </c>
      <c r="L881" s="71" t="s">
        <v>17236</v>
      </c>
      <c r="M881" s="6">
        <f>IFERROR(VLOOKUP(Table13[[#This Row],[Số hóa đơn]],'Chi tiết tt Mega gửi'!K:L,2,0),"")</f>
        <v>46183</v>
      </c>
      <c r="N881" s="72"/>
      <c r="O881" s="32">
        <f>IF(Table13[[#This Row],[Phân loại]]="Tồn đầu kỳ",Table13[[#This Row],[Tổng giá trị]],0)</f>
        <v>0</v>
      </c>
      <c r="P881" s="7">
        <f>IF(Table13[[#This Row],[Số còn phải thu ĐK]]&lt;&gt;0,0,IF(Table13[[#This Row],[Phân loại]]="Bán hàng",Table13[[#This Row],[Tổng giá trị]],-Table13[[#This Row],[Tổng giá trị]]))</f>
        <v>238469</v>
      </c>
      <c r="Q881" s="32">
        <f t="shared" si="118"/>
        <v>238469</v>
      </c>
      <c r="R881" s="7">
        <f>Table13[[#This Row],[Số còn phải thu ĐK]]+Table13[[#This Row],[Giá Trị HD sau CK]]-Table13[[#This Row],[Số tiền đã thu]]</f>
        <v>0</v>
      </c>
      <c r="S881" s="6">
        <f>IF(Table13[[#This Row],[Ngày hóa đơn]]&lt;&gt;"",Table13[[#This Row],[Ngày hóa đơn]],IF(Table13[[#This Row],[Ngày hạch toán]]&lt;&gt;"",Table13[[#This Row],[Ngày hạch toán]],""))</f>
        <v>46147</v>
      </c>
      <c r="T881" s="7"/>
      <c r="U881" s="6">
        <f>IF(Table13[[#This Row],[Ngày tính CN]]="","",S881+T881)</f>
        <v>46147</v>
      </c>
      <c r="V881" s="32">
        <f ca="1">IF(Table13[[#This Row],[Hạn thanh toán]]="","",IF((U881-NOW())&lt;0,0,(U881-NOW())))</f>
        <v>0</v>
      </c>
      <c r="W881" s="32"/>
      <c r="X881" s="32" t="str">
        <f t="shared" ca="1" si="119"/>
        <v/>
      </c>
      <c r="Y881" s="2" t="str">
        <f t="shared" si="120"/>
        <v>Đã thanh toán</v>
      </c>
      <c r="Z881" s="42">
        <f t="shared" si="107"/>
        <v>46147</v>
      </c>
      <c r="AA881" s="42">
        <f t="shared" si="108"/>
        <v>46183</v>
      </c>
      <c r="AD881" s="2" t="str">
        <f>VLOOKUP($A881,MA_KH!$A:$Q,MA_KH!O$1,0)</f>
        <v>MEGA</v>
      </c>
      <c r="AE881" s="2" t="str">
        <f>VLOOKUP($A881,MA_KH!$A:$Q,MA_KH!P$1,0)</f>
        <v>CÔNG TY TNHH MM MEGA MARKET (VIỆT NAM)</v>
      </c>
      <c r="AG881" s="122" t="str">
        <f>Table13[[#This Row],[Số hóa đơn]]&amp;Table13[[#This Row],[Tổng giá trị]]</f>
        <v>00034790238469</v>
      </c>
    </row>
    <row r="882" spans="1:33" ht="25.5" customHeight="1">
      <c r="A882" s="54" t="s">
        <v>16292</v>
      </c>
      <c r="B882" s="54" t="s">
        <v>251</v>
      </c>
      <c r="C882" s="55">
        <v>46148</v>
      </c>
      <c r="D882" s="54" t="s">
        <v>18193</v>
      </c>
      <c r="E882" s="55">
        <f>IFERROR(VLOOKUP(AG882,Sheet3!B:F,5,0),Table1[[#This Row],[Ngày hạch toán]])</f>
        <v>46147</v>
      </c>
      <c r="F882" s="54" t="s">
        <v>18194</v>
      </c>
      <c r="G882" s="54" t="s">
        <v>18195</v>
      </c>
      <c r="H882" s="67">
        <v>1166110</v>
      </c>
      <c r="I882" s="31">
        <v>0</v>
      </c>
      <c r="J882" s="31">
        <v>93289</v>
      </c>
      <c r="K882" s="31">
        <v>1259399</v>
      </c>
      <c r="L882" s="71" t="s">
        <v>17236</v>
      </c>
      <c r="M882" s="6">
        <f>IFERROR(VLOOKUP(Table13[[#This Row],[Số hóa đơn]],'Chi tiết tt Mega gửi'!K:L,2,0),"")</f>
        <v>46183</v>
      </c>
      <c r="N882" s="72"/>
      <c r="O882" s="32">
        <f>IF(Table13[[#This Row],[Phân loại]]="Tồn đầu kỳ",Table13[[#This Row],[Tổng giá trị]],0)</f>
        <v>0</v>
      </c>
      <c r="P882" s="7">
        <f>IF(Table13[[#This Row],[Số còn phải thu ĐK]]&lt;&gt;0,0,IF(Table13[[#This Row],[Phân loại]]="Bán hàng",Table13[[#This Row],[Tổng giá trị]],-Table13[[#This Row],[Tổng giá trị]]))</f>
        <v>1259399</v>
      </c>
      <c r="Q882" s="32">
        <f t="shared" si="118"/>
        <v>1259399</v>
      </c>
      <c r="R882" s="7">
        <f>Table13[[#This Row],[Số còn phải thu ĐK]]+Table13[[#This Row],[Giá Trị HD sau CK]]-Table13[[#This Row],[Số tiền đã thu]]</f>
        <v>0</v>
      </c>
      <c r="S882" s="6">
        <f>IF(Table13[[#This Row],[Ngày hóa đơn]]&lt;&gt;"",Table13[[#This Row],[Ngày hóa đơn]],IF(Table13[[#This Row],[Ngày hạch toán]]&lt;&gt;"",Table13[[#This Row],[Ngày hạch toán]],""))</f>
        <v>46147</v>
      </c>
      <c r="T882" s="7"/>
      <c r="U882" s="6">
        <f>IF(Table13[[#This Row],[Ngày tính CN]]="","",S882+T882)</f>
        <v>46147</v>
      </c>
      <c r="V882" s="32">
        <f ca="1">IF(Table13[[#This Row],[Hạn thanh toán]]="","",IF((U882-NOW())&lt;0,0,(U882-NOW())))</f>
        <v>0</v>
      </c>
      <c r="W882" s="32"/>
      <c r="X882" s="32" t="str">
        <f t="shared" ca="1" si="119"/>
        <v/>
      </c>
      <c r="Y882" s="2" t="str">
        <f t="shared" si="120"/>
        <v>Đã thanh toán</v>
      </c>
      <c r="Z882" s="42">
        <f t="shared" si="107"/>
        <v>46147</v>
      </c>
      <c r="AA882" s="42">
        <f t="shared" si="108"/>
        <v>46183</v>
      </c>
      <c r="AD882" s="2" t="str">
        <f>VLOOKUP($A882,MA_KH!$A:$Q,MA_KH!O$1,0)</f>
        <v>MEGA</v>
      </c>
      <c r="AE882" s="2" t="str">
        <f>VLOOKUP($A882,MA_KH!$A:$Q,MA_KH!P$1,0)</f>
        <v>CÔNG TY TNHH MM MEGA MARKET (VIỆT NAM)</v>
      </c>
      <c r="AG882" s="122" t="str">
        <f>Table13[[#This Row],[Số hóa đơn]]&amp;Table13[[#This Row],[Tổng giá trị]]</f>
        <v>000328361259399</v>
      </c>
    </row>
    <row r="883" spans="1:33" ht="25.5" customHeight="1">
      <c r="A883" s="54" t="s">
        <v>16304</v>
      </c>
      <c r="B883" s="54" t="s">
        <v>7254</v>
      </c>
      <c r="C883" s="55">
        <v>46148</v>
      </c>
      <c r="D883" s="54" t="s">
        <v>18196</v>
      </c>
      <c r="E883" s="55">
        <f>IFERROR(VLOOKUP(AG883,Sheet3!B:F,5,0),Table1[[#This Row],[Ngày hạch toán]])</f>
        <v>46148</v>
      </c>
      <c r="F883" s="54" t="s">
        <v>18197</v>
      </c>
      <c r="G883" s="54" t="s">
        <v>18198</v>
      </c>
      <c r="H883" s="67">
        <v>1116060</v>
      </c>
      <c r="I883" s="31">
        <v>0</v>
      </c>
      <c r="J883" s="31">
        <v>89285</v>
      </c>
      <c r="K883" s="31">
        <v>1205345</v>
      </c>
      <c r="L883" s="71" t="s">
        <v>17236</v>
      </c>
      <c r="M883" s="6">
        <f>IFERROR(VLOOKUP(Table13[[#This Row],[Số hóa đơn]],'Chi tiết tt Mega gửi'!K:L,2,0),"")</f>
        <v>46183</v>
      </c>
      <c r="N883" s="72"/>
      <c r="O883" s="32">
        <f>IF(Table13[[#This Row],[Phân loại]]="Tồn đầu kỳ",Table13[[#This Row],[Tổng giá trị]],0)</f>
        <v>0</v>
      </c>
      <c r="P883" s="7">
        <f>IF(Table13[[#This Row],[Số còn phải thu ĐK]]&lt;&gt;0,0,IF(Table13[[#This Row],[Phân loại]]="Bán hàng",Table13[[#This Row],[Tổng giá trị]],-Table13[[#This Row],[Tổng giá trị]]))</f>
        <v>1205345</v>
      </c>
      <c r="Q883" s="32">
        <f t="shared" si="118"/>
        <v>1205345</v>
      </c>
      <c r="R883" s="7">
        <f>Table13[[#This Row],[Số còn phải thu ĐK]]+Table13[[#This Row],[Giá Trị HD sau CK]]-Table13[[#This Row],[Số tiền đã thu]]</f>
        <v>0</v>
      </c>
      <c r="S883" s="6">
        <f>IF(Table13[[#This Row],[Ngày hóa đơn]]&lt;&gt;"",Table13[[#This Row],[Ngày hóa đơn]],IF(Table13[[#This Row],[Ngày hạch toán]]&lt;&gt;"",Table13[[#This Row],[Ngày hạch toán]],""))</f>
        <v>46148</v>
      </c>
      <c r="T883" s="7"/>
      <c r="U883" s="6">
        <f>IF(Table13[[#This Row],[Ngày tính CN]]="","",S883+T883)</f>
        <v>46148</v>
      </c>
      <c r="V883" s="32">
        <f ca="1">IF(Table13[[#This Row],[Hạn thanh toán]]="","",IF((U883-NOW())&lt;0,0,(U883-NOW())))</f>
        <v>0</v>
      </c>
      <c r="W883" s="32"/>
      <c r="X883" s="32" t="str">
        <f t="shared" ca="1" si="119"/>
        <v/>
      </c>
      <c r="Y883" s="2" t="str">
        <f t="shared" si="120"/>
        <v>Đã thanh toán</v>
      </c>
      <c r="Z883" s="42">
        <f t="shared" si="107"/>
        <v>46148</v>
      </c>
      <c r="AA883" s="42">
        <f t="shared" si="108"/>
        <v>46183</v>
      </c>
      <c r="AD883" s="2" t="str">
        <f>VLOOKUP($A883,MA_KH!$A:$Q,MA_KH!O$1,0)</f>
        <v>MEGA</v>
      </c>
      <c r="AE883" s="2" t="str">
        <f>VLOOKUP($A883,MA_KH!$A:$Q,MA_KH!P$1,0)</f>
        <v>CÔNG TY TNHH MM MEGA MARKET (VIỆT NAM)</v>
      </c>
      <c r="AG883" s="122" t="str">
        <f>Table13[[#This Row],[Số hóa đơn]]&amp;Table13[[#This Row],[Tổng giá trị]]</f>
        <v>000347891205345</v>
      </c>
    </row>
    <row r="884" spans="1:33" ht="25.5" customHeight="1">
      <c r="A884" s="54" t="s">
        <v>16292</v>
      </c>
      <c r="B884" s="54" t="s">
        <v>251</v>
      </c>
      <c r="C884" s="55">
        <v>46148</v>
      </c>
      <c r="D884" s="54" t="s">
        <v>18199</v>
      </c>
      <c r="E884" s="55">
        <f>IFERROR(VLOOKUP(AG884,Sheet3!B:F,5,0),Table1[[#This Row],[Ngày hạch toán]])</f>
        <v>46148</v>
      </c>
      <c r="F884" s="54" t="s">
        <v>18200</v>
      </c>
      <c r="G884" s="54" t="s">
        <v>18201</v>
      </c>
      <c r="H884" s="67">
        <v>1733990</v>
      </c>
      <c r="I884" s="31">
        <v>0</v>
      </c>
      <c r="J884" s="31">
        <v>138719</v>
      </c>
      <c r="K884" s="31">
        <v>1872709</v>
      </c>
      <c r="L884" s="71" t="s">
        <v>17236</v>
      </c>
      <c r="M884" s="6">
        <f>IFERROR(VLOOKUP(Table13[[#This Row],[Số hóa đơn]],'Chi tiết tt Mega gửi'!K:L,2,0),"")</f>
        <v>46183</v>
      </c>
      <c r="N884" s="72"/>
      <c r="O884" s="32">
        <f>IF(Table13[[#This Row],[Phân loại]]="Tồn đầu kỳ",Table13[[#This Row],[Tổng giá trị]],0)</f>
        <v>0</v>
      </c>
      <c r="P884" s="7">
        <f>IF(Table13[[#This Row],[Số còn phải thu ĐK]]&lt;&gt;0,0,IF(Table13[[#This Row],[Phân loại]]="Bán hàng",Table13[[#This Row],[Tổng giá trị]],-Table13[[#This Row],[Tổng giá trị]]))</f>
        <v>1872709</v>
      </c>
      <c r="Q884" s="32">
        <f t="shared" si="118"/>
        <v>1872709</v>
      </c>
      <c r="R884" s="7">
        <f>Table13[[#This Row],[Số còn phải thu ĐK]]+Table13[[#This Row],[Giá Trị HD sau CK]]-Table13[[#This Row],[Số tiền đã thu]]</f>
        <v>0</v>
      </c>
      <c r="S884" s="6">
        <f>IF(Table13[[#This Row],[Ngày hóa đơn]]&lt;&gt;"",Table13[[#This Row],[Ngày hóa đơn]],IF(Table13[[#This Row],[Ngày hạch toán]]&lt;&gt;"",Table13[[#This Row],[Ngày hạch toán]],""))</f>
        <v>46148</v>
      </c>
      <c r="T884" s="7"/>
      <c r="U884" s="6">
        <f>IF(Table13[[#This Row],[Ngày tính CN]]="","",S884+T884)</f>
        <v>46148</v>
      </c>
      <c r="V884" s="32">
        <f ca="1">IF(Table13[[#This Row],[Hạn thanh toán]]="","",IF((U884-NOW())&lt;0,0,(U884-NOW())))</f>
        <v>0</v>
      </c>
      <c r="W884" s="32"/>
      <c r="X884" s="32" t="str">
        <f t="shared" ca="1" si="119"/>
        <v/>
      </c>
      <c r="Y884" s="2" t="str">
        <f t="shared" si="120"/>
        <v>Đã thanh toán</v>
      </c>
      <c r="Z884" s="42">
        <f t="shared" si="107"/>
        <v>46148</v>
      </c>
      <c r="AA884" s="42">
        <f t="shared" si="108"/>
        <v>46183</v>
      </c>
      <c r="AD884" s="2" t="str">
        <f>VLOOKUP($A884,MA_KH!$A:$Q,MA_KH!O$1,0)</f>
        <v>MEGA</v>
      </c>
      <c r="AE884" s="2" t="str">
        <f>VLOOKUP($A884,MA_KH!$A:$Q,MA_KH!P$1,0)</f>
        <v>CÔNG TY TNHH MM MEGA MARKET (VIỆT NAM)</v>
      </c>
      <c r="AG884" s="122" t="str">
        <f>Table13[[#This Row],[Số hóa đơn]]&amp;Table13[[#This Row],[Tổng giá trị]]</f>
        <v>000328351872709</v>
      </c>
    </row>
    <row r="885" spans="1:33" ht="25.5" customHeight="1">
      <c r="A885" s="54" t="s">
        <v>7306</v>
      </c>
      <c r="B885" s="54" t="s">
        <v>7307</v>
      </c>
      <c r="C885" s="55">
        <v>46149</v>
      </c>
      <c r="D885" s="54" t="s">
        <v>18202</v>
      </c>
      <c r="E885" s="55">
        <f>IFERROR(VLOOKUP(AG885,Sheet3!B:F,5,0),Table1[[#This Row],[Ngày hạch toán]])</f>
        <v>46148</v>
      </c>
      <c r="F885" s="54" t="s">
        <v>18203</v>
      </c>
      <c r="G885" s="54" t="s">
        <v>18204</v>
      </c>
      <c r="H885" s="67">
        <v>5269490</v>
      </c>
      <c r="I885" s="31">
        <v>0</v>
      </c>
      <c r="J885" s="31">
        <v>421559</v>
      </c>
      <c r="K885" s="31">
        <v>5691049</v>
      </c>
      <c r="L885" s="71" t="s">
        <v>17236</v>
      </c>
      <c r="M885" s="6">
        <f>IFERROR(VLOOKUP(Table13[[#This Row],[Số hóa đơn]],'Chi tiết tt Mega gửi'!K:L,2,0),"")</f>
        <v>46197</v>
      </c>
      <c r="N885" s="72"/>
      <c r="O885" s="32">
        <f>IF(Table13[[#This Row],[Phân loại]]="Tồn đầu kỳ",Table13[[#This Row],[Tổng giá trị]],0)</f>
        <v>0</v>
      </c>
      <c r="P885" s="7">
        <f>IF(Table13[[#This Row],[Số còn phải thu ĐK]]&lt;&gt;0,0,IF(Table13[[#This Row],[Phân loại]]="Bán hàng",Table13[[#This Row],[Tổng giá trị]],-Table13[[#This Row],[Tổng giá trị]]))</f>
        <v>5691049</v>
      </c>
      <c r="Q885" s="32">
        <f t="shared" si="118"/>
        <v>5691049</v>
      </c>
      <c r="R885" s="7">
        <f>Table13[[#This Row],[Số còn phải thu ĐK]]+Table13[[#This Row],[Giá Trị HD sau CK]]-Table13[[#This Row],[Số tiền đã thu]]</f>
        <v>0</v>
      </c>
      <c r="S885" s="6">
        <f>IF(Table13[[#This Row],[Ngày hóa đơn]]&lt;&gt;"",Table13[[#This Row],[Ngày hóa đơn]],IF(Table13[[#This Row],[Ngày hạch toán]]&lt;&gt;"",Table13[[#This Row],[Ngày hạch toán]],""))</f>
        <v>46148</v>
      </c>
      <c r="T885" s="7"/>
      <c r="U885" s="6">
        <f>IF(Table13[[#This Row],[Ngày tính CN]]="","",S885+T885)</f>
        <v>46148</v>
      </c>
      <c r="V885" s="32">
        <f ca="1">IF(Table13[[#This Row],[Hạn thanh toán]]="","",IF((U885-NOW())&lt;0,0,(U885-NOW())))</f>
        <v>0</v>
      </c>
      <c r="W885" s="32"/>
      <c r="X885" s="32" t="str">
        <f t="shared" ca="1" si="119"/>
        <v/>
      </c>
      <c r="Y885" s="2" t="str">
        <f t="shared" si="120"/>
        <v>Đã thanh toán</v>
      </c>
      <c r="Z885" s="42">
        <f t="shared" si="107"/>
        <v>46148</v>
      </c>
      <c r="AA885" s="42">
        <f t="shared" si="108"/>
        <v>46197</v>
      </c>
      <c r="AD885" s="2" t="str">
        <f>VLOOKUP($A885,MA_KH!$A:$Q,MA_KH!O$1,0)</f>
        <v>MEGA</v>
      </c>
      <c r="AE885" s="2" t="str">
        <f>VLOOKUP($A885,MA_KH!$A:$Q,MA_KH!P$1,0)</f>
        <v>CÔNG TY TNHH MM MEGA MARKET (VIỆT NAM)</v>
      </c>
      <c r="AG885" s="122" t="str">
        <f>Table13[[#This Row],[Số hóa đơn]]&amp;Table13[[#This Row],[Tổng giá trị]]</f>
        <v>000330435691049</v>
      </c>
    </row>
    <row r="886" spans="1:33" ht="25.5" customHeight="1">
      <c r="A886" s="54" t="s">
        <v>16291</v>
      </c>
      <c r="B886" s="54" t="s">
        <v>200</v>
      </c>
      <c r="C886" s="55">
        <v>46149</v>
      </c>
      <c r="D886" s="54" t="s">
        <v>18205</v>
      </c>
      <c r="E886" s="55">
        <f>IFERROR(VLOOKUP(AG886,Sheet3!B:F,5,0),Table1[[#This Row],[Ngày hạch toán]])</f>
        <v>46148</v>
      </c>
      <c r="F886" s="54" t="s">
        <v>18206</v>
      </c>
      <c r="G886" s="54" t="s">
        <v>18207</v>
      </c>
      <c r="H886" s="67">
        <v>4519295</v>
      </c>
      <c r="I886" s="31">
        <v>0</v>
      </c>
      <c r="J886" s="31">
        <v>361544</v>
      </c>
      <c r="K886" s="31">
        <v>4880839</v>
      </c>
      <c r="L886" s="71" t="s">
        <v>17236</v>
      </c>
      <c r="M886" s="6">
        <f>IFERROR(VLOOKUP(Table13[[#This Row],[Số hóa đơn]],'Chi tiết tt Mega gửi'!K:L,2,0),"")</f>
        <v>46197</v>
      </c>
      <c r="N886" s="72"/>
      <c r="O886" s="32">
        <f>IF(Table13[[#This Row],[Phân loại]]="Tồn đầu kỳ",Table13[[#This Row],[Tổng giá trị]],0)</f>
        <v>0</v>
      </c>
      <c r="P886" s="7">
        <f>IF(Table13[[#This Row],[Số còn phải thu ĐK]]&lt;&gt;0,0,IF(Table13[[#This Row],[Phân loại]]="Bán hàng",Table13[[#This Row],[Tổng giá trị]],-Table13[[#This Row],[Tổng giá trị]]))</f>
        <v>4880839</v>
      </c>
      <c r="Q886" s="32">
        <f t="shared" si="118"/>
        <v>4880839</v>
      </c>
      <c r="R886" s="7">
        <f>Table13[[#This Row],[Số còn phải thu ĐK]]+Table13[[#This Row],[Giá Trị HD sau CK]]-Table13[[#This Row],[Số tiền đã thu]]</f>
        <v>0</v>
      </c>
      <c r="S886" s="6">
        <f>IF(Table13[[#This Row],[Ngày hóa đơn]]&lt;&gt;"",Table13[[#This Row],[Ngày hóa đơn]],IF(Table13[[#This Row],[Ngày hạch toán]]&lt;&gt;"",Table13[[#This Row],[Ngày hạch toán]],""))</f>
        <v>46148</v>
      </c>
      <c r="T886" s="7"/>
      <c r="U886" s="6">
        <f>IF(Table13[[#This Row],[Ngày tính CN]]="","",S886+T886)</f>
        <v>46148</v>
      </c>
      <c r="V886" s="32">
        <f ca="1">IF(Table13[[#This Row],[Hạn thanh toán]]="","",IF((U886-NOW())&lt;0,0,(U886-NOW())))</f>
        <v>0</v>
      </c>
      <c r="W886" s="32"/>
      <c r="X886" s="32" t="str">
        <f t="shared" ca="1" si="119"/>
        <v/>
      </c>
      <c r="Y886" s="2" t="str">
        <f t="shared" si="120"/>
        <v>Đã thanh toán</v>
      </c>
      <c r="Z886" s="42">
        <f t="shared" si="107"/>
        <v>46148</v>
      </c>
      <c r="AA886" s="42">
        <f t="shared" si="108"/>
        <v>46197</v>
      </c>
      <c r="AD886" s="2" t="str">
        <f>VLOOKUP($A886,MA_KH!$A:$Q,MA_KH!O$1,0)</f>
        <v>MEGA</v>
      </c>
      <c r="AE886" s="2" t="str">
        <f>VLOOKUP($A886,MA_KH!$A:$Q,MA_KH!P$1,0)</f>
        <v>CÔNG TY TNHH MM MEGA MARKET (VIỆT NAM)</v>
      </c>
      <c r="AG886" s="122" t="str">
        <f>Table13[[#This Row],[Số hóa đơn]]&amp;Table13[[#This Row],[Tổng giá trị]]</f>
        <v>000330534880839</v>
      </c>
    </row>
    <row r="887" spans="1:33" ht="25.5" customHeight="1">
      <c r="A887" s="54" t="s">
        <v>16289</v>
      </c>
      <c r="B887" s="54" t="s">
        <v>296</v>
      </c>
      <c r="C887" s="55">
        <v>46149</v>
      </c>
      <c r="D887" s="54" t="s">
        <v>18208</v>
      </c>
      <c r="E887" s="55">
        <f>IFERROR(VLOOKUP(AG887,Sheet3!B:F,5,0),Table1[[#This Row],[Ngày hạch toán]])</f>
        <v>46148</v>
      </c>
      <c r="F887" s="54" t="s">
        <v>18209</v>
      </c>
      <c r="G887" s="54" t="s">
        <v>18210</v>
      </c>
      <c r="H887" s="67">
        <v>2458490</v>
      </c>
      <c r="I887" s="31">
        <v>0</v>
      </c>
      <c r="J887" s="31">
        <v>196679</v>
      </c>
      <c r="K887" s="31">
        <v>2655169</v>
      </c>
      <c r="L887" s="71" t="s">
        <v>17236</v>
      </c>
      <c r="M887" s="6">
        <f>IFERROR(VLOOKUP(Table13[[#This Row],[Số hóa đơn]],'Chi tiết tt Mega gửi'!K:L,2,0),"")</f>
        <v>46197</v>
      </c>
      <c r="N887" s="72"/>
      <c r="O887" s="32">
        <f>IF(Table13[[#This Row],[Phân loại]]="Tồn đầu kỳ",Table13[[#This Row],[Tổng giá trị]],0)</f>
        <v>0</v>
      </c>
      <c r="P887" s="7">
        <f>IF(Table13[[#This Row],[Số còn phải thu ĐK]]&lt;&gt;0,0,IF(Table13[[#This Row],[Phân loại]]="Bán hàng",Table13[[#This Row],[Tổng giá trị]],-Table13[[#This Row],[Tổng giá trị]]))</f>
        <v>2655169</v>
      </c>
      <c r="Q887" s="32">
        <f t="shared" si="118"/>
        <v>2655169</v>
      </c>
      <c r="R887" s="7">
        <f>Table13[[#This Row],[Số còn phải thu ĐK]]+Table13[[#This Row],[Giá Trị HD sau CK]]-Table13[[#This Row],[Số tiền đã thu]]</f>
        <v>0</v>
      </c>
      <c r="S887" s="6">
        <f>IF(Table13[[#This Row],[Ngày hóa đơn]]&lt;&gt;"",Table13[[#This Row],[Ngày hóa đơn]],IF(Table13[[#This Row],[Ngày hạch toán]]&lt;&gt;"",Table13[[#This Row],[Ngày hạch toán]],""))</f>
        <v>46148</v>
      </c>
      <c r="T887" s="7"/>
      <c r="U887" s="6">
        <f>IF(Table13[[#This Row],[Ngày tính CN]]="","",S887+T887)</f>
        <v>46148</v>
      </c>
      <c r="V887" s="32">
        <f ca="1">IF(Table13[[#This Row],[Hạn thanh toán]]="","",IF((U887-NOW())&lt;0,0,(U887-NOW())))</f>
        <v>0</v>
      </c>
      <c r="W887" s="32"/>
      <c r="X887" s="32" t="str">
        <f t="shared" ca="1" si="119"/>
        <v/>
      </c>
      <c r="Y887" s="2" t="str">
        <f t="shared" si="120"/>
        <v>Đã thanh toán</v>
      </c>
      <c r="Z887" s="42">
        <f t="shared" si="107"/>
        <v>46148</v>
      </c>
      <c r="AA887" s="42">
        <f t="shared" si="108"/>
        <v>46197</v>
      </c>
      <c r="AD887" s="2" t="str">
        <f>VLOOKUP($A887,MA_KH!$A:$Q,MA_KH!O$1,0)</f>
        <v>MEGA</v>
      </c>
      <c r="AE887" s="2" t="str">
        <f>VLOOKUP($A887,MA_KH!$A:$Q,MA_KH!P$1,0)</f>
        <v>CÔNG TY TNHH MM MEGA MARKET (VIỆT NAM)</v>
      </c>
      <c r="AG887" s="122" t="str">
        <f>Table13[[#This Row],[Số hóa đơn]]&amp;Table13[[#This Row],[Tổng giá trị]]</f>
        <v>000330552655169</v>
      </c>
    </row>
    <row r="888" spans="1:33" ht="25.5" customHeight="1">
      <c r="A888" s="54" t="s">
        <v>16310</v>
      </c>
      <c r="B888" s="54" t="s">
        <v>196</v>
      </c>
      <c r="C888" s="55">
        <v>46149</v>
      </c>
      <c r="D888" s="54" t="s">
        <v>18211</v>
      </c>
      <c r="E888" s="55">
        <f>IFERROR(VLOOKUP(AG888,Sheet3!B:F,5,0),Table1[[#This Row],[Ngày hạch toán]])</f>
        <v>46148</v>
      </c>
      <c r="F888" s="54" t="s">
        <v>18212</v>
      </c>
      <c r="G888" s="54" t="s">
        <v>18213</v>
      </c>
      <c r="H888" s="67">
        <v>1283030</v>
      </c>
      <c r="I888" s="31">
        <v>0</v>
      </c>
      <c r="J888" s="31">
        <v>102642</v>
      </c>
      <c r="K888" s="31">
        <v>1385672</v>
      </c>
      <c r="L888" s="71" t="s">
        <v>17236</v>
      </c>
      <c r="M888" s="6">
        <f>IFERROR(VLOOKUP(Table13[[#This Row],[Số hóa đơn]],'Chi tiết tt Mega gửi'!K:L,2,0),"")</f>
        <v>46197</v>
      </c>
      <c r="N888" s="72"/>
      <c r="O888" s="32">
        <f>IF(Table13[[#This Row],[Phân loại]]="Tồn đầu kỳ",Table13[[#This Row],[Tổng giá trị]],0)</f>
        <v>0</v>
      </c>
      <c r="P888" s="7">
        <f>IF(Table13[[#This Row],[Số còn phải thu ĐK]]&lt;&gt;0,0,IF(Table13[[#This Row],[Phân loại]]="Bán hàng",Table13[[#This Row],[Tổng giá trị]],-Table13[[#This Row],[Tổng giá trị]]))</f>
        <v>1385672</v>
      </c>
      <c r="Q888" s="32">
        <f t="shared" si="118"/>
        <v>1385672</v>
      </c>
      <c r="R888" s="7">
        <f>Table13[[#This Row],[Số còn phải thu ĐK]]+Table13[[#This Row],[Giá Trị HD sau CK]]-Table13[[#This Row],[Số tiền đã thu]]</f>
        <v>0</v>
      </c>
      <c r="S888" s="6">
        <f>IF(Table13[[#This Row],[Ngày hóa đơn]]&lt;&gt;"",Table13[[#This Row],[Ngày hóa đơn]],IF(Table13[[#This Row],[Ngày hạch toán]]&lt;&gt;"",Table13[[#This Row],[Ngày hạch toán]],""))</f>
        <v>46148</v>
      </c>
      <c r="T888" s="7"/>
      <c r="U888" s="6">
        <f>IF(Table13[[#This Row],[Ngày tính CN]]="","",S888+T888)</f>
        <v>46148</v>
      </c>
      <c r="V888" s="32">
        <f ca="1">IF(Table13[[#This Row],[Hạn thanh toán]]="","",IF((U888-NOW())&lt;0,0,(U888-NOW())))</f>
        <v>0</v>
      </c>
      <c r="W888" s="32"/>
      <c r="X888" s="32" t="str">
        <f t="shared" ca="1" si="119"/>
        <v/>
      </c>
      <c r="Y888" s="2" t="str">
        <f t="shared" si="120"/>
        <v>Đã thanh toán</v>
      </c>
      <c r="Z888" s="42">
        <f t="shared" si="107"/>
        <v>46148</v>
      </c>
      <c r="AA888" s="42">
        <f t="shared" si="108"/>
        <v>46197</v>
      </c>
      <c r="AD888" s="2" t="str">
        <f>VLOOKUP($A888,MA_KH!$A:$Q,MA_KH!O$1,0)</f>
        <v>MEGA</v>
      </c>
      <c r="AE888" s="2" t="str">
        <f>VLOOKUP($A888,MA_KH!$A:$Q,MA_KH!P$1,0)</f>
        <v>CÔNG TY TNHH MM MEGA MARKET (VIỆT NAM)</v>
      </c>
      <c r="AG888" s="122" t="str">
        <f>Table13[[#This Row],[Số hóa đơn]]&amp;Table13[[#This Row],[Tổng giá trị]]</f>
        <v>000330471385672</v>
      </c>
    </row>
    <row r="889" spans="1:33" ht="25.5" customHeight="1">
      <c r="A889" s="54" t="s">
        <v>16291</v>
      </c>
      <c r="B889" s="54" t="s">
        <v>200</v>
      </c>
      <c r="C889" s="55">
        <v>46149</v>
      </c>
      <c r="D889" s="54" t="s">
        <v>18214</v>
      </c>
      <c r="E889" s="55">
        <f>IFERROR(VLOOKUP(AG889,Sheet3!B:F,5,0),Table1[[#This Row],[Ngày hạch toán]])</f>
        <v>46148</v>
      </c>
      <c r="F889" s="54" t="s">
        <v>18215</v>
      </c>
      <c r="G889" s="54" t="s">
        <v>18216</v>
      </c>
      <c r="H889" s="67">
        <v>1292380</v>
      </c>
      <c r="I889" s="31">
        <v>0</v>
      </c>
      <c r="J889" s="31">
        <v>103390</v>
      </c>
      <c r="K889" s="31">
        <v>1395770</v>
      </c>
      <c r="L889" s="71" t="s">
        <v>17236</v>
      </c>
      <c r="M889" s="6">
        <f>IFERROR(VLOOKUP(Table13[[#This Row],[Số hóa đơn]],'Chi tiết tt Mega gửi'!K:L,2,0),"")</f>
        <v>46197</v>
      </c>
      <c r="N889" s="72"/>
      <c r="O889" s="32">
        <f>IF(Table13[[#This Row],[Phân loại]]="Tồn đầu kỳ",Table13[[#This Row],[Tổng giá trị]],0)</f>
        <v>0</v>
      </c>
      <c r="P889" s="7">
        <f>IF(Table13[[#This Row],[Số còn phải thu ĐK]]&lt;&gt;0,0,IF(Table13[[#This Row],[Phân loại]]="Bán hàng",Table13[[#This Row],[Tổng giá trị]],-Table13[[#This Row],[Tổng giá trị]]))</f>
        <v>1395770</v>
      </c>
      <c r="Q889" s="32">
        <f t="shared" si="118"/>
        <v>1395770</v>
      </c>
      <c r="R889" s="7">
        <f>Table13[[#This Row],[Số còn phải thu ĐK]]+Table13[[#This Row],[Giá Trị HD sau CK]]-Table13[[#This Row],[Số tiền đã thu]]</f>
        <v>0</v>
      </c>
      <c r="S889" s="6">
        <f>IF(Table13[[#This Row],[Ngày hóa đơn]]&lt;&gt;"",Table13[[#This Row],[Ngày hóa đơn]],IF(Table13[[#This Row],[Ngày hạch toán]]&lt;&gt;"",Table13[[#This Row],[Ngày hạch toán]],""))</f>
        <v>46148</v>
      </c>
      <c r="T889" s="7"/>
      <c r="U889" s="6">
        <f>IF(Table13[[#This Row],[Ngày tính CN]]="","",S889+T889)</f>
        <v>46148</v>
      </c>
      <c r="V889" s="32">
        <f ca="1">IF(Table13[[#This Row],[Hạn thanh toán]]="","",IF((U889-NOW())&lt;0,0,(U889-NOW())))</f>
        <v>0</v>
      </c>
      <c r="W889" s="32"/>
      <c r="X889" s="32" t="str">
        <f t="shared" ca="1" si="119"/>
        <v/>
      </c>
      <c r="Y889" s="2" t="str">
        <f t="shared" si="120"/>
        <v>Đã thanh toán</v>
      </c>
      <c r="Z889" s="42">
        <f t="shared" si="107"/>
        <v>46148</v>
      </c>
      <c r="AA889" s="42">
        <f t="shared" si="108"/>
        <v>46197</v>
      </c>
      <c r="AD889" s="2" t="str">
        <f>VLOOKUP($A889,MA_KH!$A:$Q,MA_KH!O$1,0)</f>
        <v>MEGA</v>
      </c>
      <c r="AE889" s="2" t="str">
        <f>VLOOKUP($A889,MA_KH!$A:$Q,MA_KH!P$1,0)</f>
        <v>CÔNG TY TNHH MM MEGA MARKET (VIỆT NAM)</v>
      </c>
      <c r="AG889" s="122" t="str">
        <f>Table13[[#This Row],[Số hóa đơn]]&amp;Table13[[#This Row],[Tổng giá trị]]</f>
        <v>000330521395770</v>
      </c>
    </row>
    <row r="890" spans="1:33" ht="25.5" customHeight="1">
      <c r="A890" s="54" t="s">
        <v>16293</v>
      </c>
      <c r="B890" s="54" t="s">
        <v>386</v>
      </c>
      <c r="C890" s="55">
        <v>46149</v>
      </c>
      <c r="D890" s="54" t="s">
        <v>18217</v>
      </c>
      <c r="E890" s="55">
        <f>IFERROR(VLOOKUP(AG890,Sheet3!B:F,5,0),Table1[[#This Row],[Ngày hạch toán]])</f>
        <v>46148</v>
      </c>
      <c r="F890" s="54" t="s">
        <v>18218</v>
      </c>
      <c r="G890" s="54" t="s">
        <v>18219</v>
      </c>
      <c r="H890" s="67">
        <v>1292380</v>
      </c>
      <c r="I890" s="31">
        <v>0</v>
      </c>
      <c r="J890" s="31">
        <v>103390</v>
      </c>
      <c r="K890" s="31">
        <v>1395770</v>
      </c>
      <c r="L890" s="71" t="s">
        <v>17236</v>
      </c>
      <c r="M890" s="6">
        <f>IFERROR(VLOOKUP(Table13[[#This Row],[Số hóa đơn]],'Chi tiết tt Mega gửi'!K:L,2,0),"")</f>
        <v>46197</v>
      </c>
      <c r="N890" s="72"/>
      <c r="O890" s="32">
        <f>IF(Table13[[#This Row],[Phân loại]]="Tồn đầu kỳ",Table13[[#This Row],[Tổng giá trị]],0)</f>
        <v>0</v>
      </c>
      <c r="P890" s="7">
        <f>IF(Table13[[#This Row],[Số còn phải thu ĐK]]&lt;&gt;0,0,IF(Table13[[#This Row],[Phân loại]]="Bán hàng",Table13[[#This Row],[Tổng giá trị]],-Table13[[#This Row],[Tổng giá trị]]))</f>
        <v>1395770</v>
      </c>
      <c r="Q890" s="32">
        <f t="shared" si="118"/>
        <v>1395770</v>
      </c>
      <c r="R890" s="7">
        <f>Table13[[#This Row],[Số còn phải thu ĐK]]+Table13[[#This Row],[Giá Trị HD sau CK]]-Table13[[#This Row],[Số tiền đã thu]]</f>
        <v>0</v>
      </c>
      <c r="S890" s="6">
        <f>IF(Table13[[#This Row],[Ngày hóa đơn]]&lt;&gt;"",Table13[[#This Row],[Ngày hóa đơn]],IF(Table13[[#This Row],[Ngày hạch toán]]&lt;&gt;"",Table13[[#This Row],[Ngày hạch toán]],""))</f>
        <v>46148</v>
      </c>
      <c r="T890" s="7"/>
      <c r="U890" s="6">
        <f>IF(Table13[[#This Row],[Ngày tính CN]]="","",S890+T890)</f>
        <v>46148</v>
      </c>
      <c r="V890" s="32">
        <f ca="1">IF(Table13[[#This Row],[Hạn thanh toán]]="","",IF((U890-NOW())&lt;0,0,(U890-NOW())))</f>
        <v>0</v>
      </c>
      <c r="W890" s="32"/>
      <c r="X890" s="32" t="str">
        <f t="shared" ca="1" si="119"/>
        <v/>
      </c>
      <c r="Y890" s="2" t="str">
        <f t="shared" si="120"/>
        <v>Đã thanh toán</v>
      </c>
      <c r="Z890" s="42">
        <f t="shared" si="107"/>
        <v>46148</v>
      </c>
      <c r="AA890" s="42">
        <f t="shared" si="108"/>
        <v>46197</v>
      </c>
      <c r="AD890" s="2" t="str">
        <f>VLOOKUP($A890,MA_KH!$A:$Q,MA_KH!O$1,0)</f>
        <v>MEGA</v>
      </c>
      <c r="AE890" s="2" t="str">
        <f>VLOOKUP($A890,MA_KH!$A:$Q,MA_KH!P$1,0)</f>
        <v>CÔNG TY TNHH MM MEGA MARKET (VIỆT NAM)</v>
      </c>
      <c r="AG890" s="122" t="str">
        <f>Table13[[#This Row],[Số hóa đơn]]&amp;Table13[[#This Row],[Tổng giá trị]]</f>
        <v>000330511395770</v>
      </c>
    </row>
    <row r="891" spans="1:33" ht="25.5" customHeight="1">
      <c r="A891" s="54" t="s">
        <v>16309</v>
      </c>
      <c r="B891" s="54" t="s">
        <v>255</v>
      </c>
      <c r="C891" s="55">
        <v>46149</v>
      </c>
      <c r="D891" s="54" t="s">
        <v>18220</v>
      </c>
      <c r="E891" s="55">
        <f>IFERROR(VLOOKUP(AG891,Sheet3!B:F,5,0),Table1[[#This Row],[Ngày hạch toán]])</f>
        <v>46148</v>
      </c>
      <c r="F891" s="54" t="s">
        <v>18221</v>
      </c>
      <c r="G891" s="54" t="s">
        <v>18222</v>
      </c>
      <c r="H891" s="67">
        <v>1425000</v>
      </c>
      <c r="I891" s="31">
        <v>0</v>
      </c>
      <c r="J891" s="31">
        <v>114000</v>
      </c>
      <c r="K891" s="31">
        <v>1539000</v>
      </c>
      <c r="L891" s="71" t="s">
        <v>17236</v>
      </c>
      <c r="M891" s="6">
        <f>IFERROR(VLOOKUP(Table13[[#This Row],[Số hóa đơn]],'Chi tiết tt Mega gửi'!K:L,2,0),"")</f>
        <v>46197</v>
      </c>
      <c r="N891" s="72"/>
      <c r="O891" s="32">
        <f>IF(Table13[[#This Row],[Phân loại]]="Tồn đầu kỳ",Table13[[#This Row],[Tổng giá trị]],0)</f>
        <v>0</v>
      </c>
      <c r="P891" s="7">
        <f>IF(Table13[[#This Row],[Số còn phải thu ĐK]]&lt;&gt;0,0,IF(Table13[[#This Row],[Phân loại]]="Bán hàng",Table13[[#This Row],[Tổng giá trị]],-Table13[[#This Row],[Tổng giá trị]]))</f>
        <v>1539000</v>
      </c>
      <c r="Q891" s="32">
        <f t="shared" si="118"/>
        <v>1539000</v>
      </c>
      <c r="R891" s="7">
        <f>Table13[[#This Row],[Số còn phải thu ĐK]]+Table13[[#This Row],[Giá Trị HD sau CK]]-Table13[[#This Row],[Số tiền đã thu]]</f>
        <v>0</v>
      </c>
      <c r="S891" s="6">
        <f>IF(Table13[[#This Row],[Ngày hóa đơn]]&lt;&gt;"",Table13[[#This Row],[Ngày hóa đơn]],IF(Table13[[#This Row],[Ngày hạch toán]]&lt;&gt;"",Table13[[#This Row],[Ngày hạch toán]],""))</f>
        <v>46148</v>
      </c>
      <c r="T891" s="7"/>
      <c r="U891" s="6">
        <f>IF(Table13[[#This Row],[Ngày tính CN]]="","",S891+T891)</f>
        <v>46148</v>
      </c>
      <c r="V891" s="32">
        <f ca="1">IF(Table13[[#This Row],[Hạn thanh toán]]="","",IF((U891-NOW())&lt;0,0,(U891-NOW())))</f>
        <v>0</v>
      </c>
      <c r="W891" s="32"/>
      <c r="X891" s="32" t="str">
        <f t="shared" ca="1" si="119"/>
        <v/>
      </c>
      <c r="Y891" s="2" t="str">
        <f t="shared" si="120"/>
        <v>Đã thanh toán</v>
      </c>
      <c r="Z891" s="42">
        <f t="shared" si="107"/>
        <v>46148</v>
      </c>
      <c r="AA891" s="42">
        <f t="shared" si="108"/>
        <v>46197</v>
      </c>
      <c r="AD891" s="2" t="str">
        <f>VLOOKUP($A891,MA_KH!$A:$Q,MA_KH!O$1,0)</f>
        <v>MEGA</v>
      </c>
      <c r="AE891" s="2" t="str">
        <f>VLOOKUP($A891,MA_KH!$A:$Q,MA_KH!P$1,0)</f>
        <v>CÔNG TY TNHH MM MEGA MARKET (VIỆT NAM)</v>
      </c>
      <c r="AG891" s="122" t="str">
        <f>Table13[[#This Row],[Số hóa đơn]]&amp;Table13[[#This Row],[Tổng giá trị]]</f>
        <v>000330481539000</v>
      </c>
    </row>
    <row r="892" spans="1:33" ht="25.5" customHeight="1">
      <c r="A892" s="54" t="s">
        <v>16295</v>
      </c>
      <c r="B892" s="54" t="s">
        <v>198</v>
      </c>
      <c r="C892" s="55">
        <v>46149</v>
      </c>
      <c r="D892" s="54" t="s">
        <v>18223</v>
      </c>
      <c r="E892" s="55">
        <f>IFERROR(VLOOKUP(AG892,Sheet3!B:F,5,0),Table1[[#This Row],[Ngày hạch toán]])</f>
        <v>46148</v>
      </c>
      <c r="F892" s="54" t="s">
        <v>18224</v>
      </c>
      <c r="G892" s="54" t="s">
        <v>18225</v>
      </c>
      <c r="H892" s="67">
        <v>1425000</v>
      </c>
      <c r="I892" s="31">
        <v>0</v>
      </c>
      <c r="J892" s="31">
        <v>114000</v>
      </c>
      <c r="K892" s="31">
        <v>1539000</v>
      </c>
      <c r="L892" s="71" t="s">
        <v>17236</v>
      </c>
      <c r="M892" s="6">
        <f>IFERROR(VLOOKUP(Table13[[#This Row],[Số hóa đơn]],'Chi tiết tt Mega gửi'!K:L,2,0),"")</f>
        <v>46197</v>
      </c>
      <c r="N892" s="72"/>
      <c r="O892" s="32">
        <f>IF(Table13[[#This Row],[Phân loại]]="Tồn đầu kỳ",Table13[[#This Row],[Tổng giá trị]],0)</f>
        <v>0</v>
      </c>
      <c r="P892" s="7">
        <f>IF(Table13[[#This Row],[Số còn phải thu ĐK]]&lt;&gt;0,0,IF(Table13[[#This Row],[Phân loại]]="Bán hàng",Table13[[#This Row],[Tổng giá trị]],-Table13[[#This Row],[Tổng giá trị]]))</f>
        <v>1539000</v>
      </c>
      <c r="Q892" s="32">
        <f t="shared" si="118"/>
        <v>1539000</v>
      </c>
      <c r="R892" s="7">
        <f>Table13[[#This Row],[Số còn phải thu ĐK]]+Table13[[#This Row],[Giá Trị HD sau CK]]-Table13[[#This Row],[Số tiền đã thu]]</f>
        <v>0</v>
      </c>
      <c r="S892" s="6">
        <f>IF(Table13[[#This Row],[Ngày hóa đơn]]&lt;&gt;"",Table13[[#This Row],[Ngày hóa đơn]],IF(Table13[[#This Row],[Ngày hạch toán]]&lt;&gt;"",Table13[[#This Row],[Ngày hạch toán]],""))</f>
        <v>46148</v>
      </c>
      <c r="T892" s="7"/>
      <c r="U892" s="6">
        <f>IF(Table13[[#This Row],[Ngày tính CN]]="","",S892+T892)</f>
        <v>46148</v>
      </c>
      <c r="V892" s="32">
        <f ca="1">IF(Table13[[#This Row],[Hạn thanh toán]]="","",IF((U892-NOW())&lt;0,0,(U892-NOW())))</f>
        <v>0</v>
      </c>
      <c r="W892" s="32"/>
      <c r="X892" s="32" t="str">
        <f t="shared" ca="1" si="119"/>
        <v/>
      </c>
      <c r="Y892" s="2" t="str">
        <f t="shared" si="120"/>
        <v>Đã thanh toán</v>
      </c>
      <c r="Z892" s="42">
        <f t="shared" si="107"/>
        <v>46148</v>
      </c>
      <c r="AA892" s="42">
        <f t="shared" si="108"/>
        <v>46197</v>
      </c>
      <c r="AD892" s="2" t="str">
        <f>VLOOKUP($A892,MA_KH!$A:$Q,MA_KH!O$1,0)</f>
        <v>MEGA</v>
      </c>
      <c r="AE892" s="2" t="str">
        <f>VLOOKUP($A892,MA_KH!$A:$Q,MA_KH!P$1,0)</f>
        <v>CÔNG TY TNHH MM MEGA MARKET (VIỆT NAM)</v>
      </c>
      <c r="AG892" s="122" t="str">
        <f>Table13[[#This Row],[Số hóa đơn]]&amp;Table13[[#This Row],[Tổng giá trị]]</f>
        <v>000330501539000</v>
      </c>
    </row>
    <row r="893" spans="1:33" ht="25.5" customHeight="1">
      <c r="A893" s="54" t="s">
        <v>16308</v>
      </c>
      <c r="B893" s="54" t="s">
        <v>194</v>
      </c>
      <c r="C893" s="55">
        <v>46149</v>
      </c>
      <c r="D893" s="54" t="s">
        <v>18226</v>
      </c>
      <c r="E893" s="55">
        <f>IFERROR(VLOOKUP(AG893,Sheet3!B:F,5,0),Table1[[#This Row],[Ngày hạch toán]])</f>
        <v>46148</v>
      </c>
      <c r="F893" s="54" t="s">
        <v>18227</v>
      </c>
      <c r="G893" s="54" t="s">
        <v>18228</v>
      </c>
      <c r="H893" s="67">
        <v>8905020</v>
      </c>
      <c r="I893" s="31">
        <v>0</v>
      </c>
      <c r="J893" s="31">
        <v>712402</v>
      </c>
      <c r="K893" s="31">
        <v>9617422</v>
      </c>
      <c r="L893" s="71" t="s">
        <v>17236</v>
      </c>
      <c r="M893" s="6">
        <f>IFERROR(VLOOKUP(Table13[[#This Row],[Số hóa đơn]],'Chi tiết tt Mega gửi'!K:L,2,0),"")</f>
        <v>46197</v>
      </c>
      <c r="N893" s="72"/>
      <c r="O893" s="32">
        <f>IF(Table13[[#This Row],[Phân loại]]="Tồn đầu kỳ",Table13[[#This Row],[Tổng giá trị]],0)</f>
        <v>0</v>
      </c>
      <c r="P893" s="7">
        <f>IF(Table13[[#This Row],[Số còn phải thu ĐK]]&lt;&gt;0,0,IF(Table13[[#This Row],[Phân loại]]="Bán hàng",Table13[[#This Row],[Tổng giá trị]],-Table13[[#This Row],[Tổng giá trị]]))</f>
        <v>9617422</v>
      </c>
      <c r="Q893" s="32">
        <f t="shared" si="118"/>
        <v>9617422</v>
      </c>
      <c r="R893" s="7">
        <f>Table13[[#This Row],[Số còn phải thu ĐK]]+Table13[[#This Row],[Giá Trị HD sau CK]]-Table13[[#This Row],[Số tiền đã thu]]</f>
        <v>0</v>
      </c>
      <c r="S893" s="6">
        <f>IF(Table13[[#This Row],[Ngày hóa đơn]]&lt;&gt;"",Table13[[#This Row],[Ngày hóa đơn]],IF(Table13[[#This Row],[Ngày hạch toán]]&lt;&gt;"",Table13[[#This Row],[Ngày hạch toán]],""))</f>
        <v>46148</v>
      </c>
      <c r="T893" s="7"/>
      <c r="U893" s="6">
        <f>IF(Table13[[#This Row],[Ngày tính CN]]="","",S893+T893)</f>
        <v>46148</v>
      </c>
      <c r="V893" s="32">
        <f ca="1">IF(Table13[[#This Row],[Hạn thanh toán]]="","",IF((U893-NOW())&lt;0,0,(U893-NOW())))</f>
        <v>0</v>
      </c>
      <c r="W893" s="32"/>
      <c r="X893" s="32" t="str">
        <f t="shared" ca="1" si="119"/>
        <v/>
      </c>
      <c r="Y893" s="2" t="str">
        <f t="shared" si="120"/>
        <v>Đã thanh toán</v>
      </c>
      <c r="Z893" s="42">
        <f t="shared" si="107"/>
        <v>46148</v>
      </c>
      <c r="AA893" s="42">
        <f t="shared" si="108"/>
        <v>46197</v>
      </c>
      <c r="AD893" s="2" t="str">
        <f>VLOOKUP($A893,MA_KH!$A:$Q,MA_KH!O$1,0)</f>
        <v>MEGA</v>
      </c>
      <c r="AE893" s="2" t="str">
        <f>VLOOKUP($A893,MA_KH!$A:$Q,MA_KH!P$1,0)</f>
        <v>CÔNG TY TNHH MM MEGA MARKET (VIỆT NAM)</v>
      </c>
      <c r="AG893" s="122" t="str">
        <f>Table13[[#This Row],[Số hóa đơn]]&amp;Table13[[#This Row],[Tổng giá trị]]</f>
        <v>000330469617422</v>
      </c>
    </row>
    <row r="894" spans="1:33" ht="25.5" customHeight="1">
      <c r="A894" s="54" t="s">
        <v>16307</v>
      </c>
      <c r="B894" s="54" t="s">
        <v>202</v>
      </c>
      <c r="C894" s="55">
        <v>46149</v>
      </c>
      <c r="D894" s="54" t="s">
        <v>18229</v>
      </c>
      <c r="E894" s="55">
        <f>IFERROR(VLOOKUP(AG894,Sheet3!B:F,5,0),Table1[[#This Row],[Ngày hạch toán]])</f>
        <v>46148</v>
      </c>
      <c r="F894" s="54" t="s">
        <v>18230</v>
      </c>
      <c r="G894" s="54" t="s">
        <v>18231</v>
      </c>
      <c r="H894" s="67">
        <v>1425000</v>
      </c>
      <c r="I894" s="31">
        <v>0</v>
      </c>
      <c r="J894" s="31">
        <v>114000</v>
      </c>
      <c r="K894" s="31">
        <v>1539000</v>
      </c>
      <c r="L894" s="71" t="s">
        <v>17236</v>
      </c>
      <c r="M894" s="6">
        <f>IFERROR(VLOOKUP(Table13[[#This Row],[Số hóa đơn]],'Chi tiết tt Mega gửi'!K:L,2,0),"")</f>
        <v>46197</v>
      </c>
      <c r="N894" s="72"/>
      <c r="O894" s="32">
        <f>IF(Table13[[#This Row],[Phân loại]]="Tồn đầu kỳ",Table13[[#This Row],[Tổng giá trị]],0)</f>
        <v>0</v>
      </c>
      <c r="P894" s="7">
        <f>IF(Table13[[#This Row],[Số còn phải thu ĐK]]&lt;&gt;0,0,IF(Table13[[#This Row],[Phân loại]]="Bán hàng",Table13[[#This Row],[Tổng giá trị]],-Table13[[#This Row],[Tổng giá trị]]))</f>
        <v>1539000</v>
      </c>
      <c r="Q894" s="32">
        <f t="shared" si="118"/>
        <v>1539000</v>
      </c>
      <c r="R894" s="7">
        <f>Table13[[#This Row],[Số còn phải thu ĐK]]+Table13[[#This Row],[Giá Trị HD sau CK]]-Table13[[#This Row],[Số tiền đã thu]]</f>
        <v>0</v>
      </c>
      <c r="S894" s="6">
        <f>IF(Table13[[#This Row],[Ngày hóa đơn]]&lt;&gt;"",Table13[[#This Row],[Ngày hóa đơn]],IF(Table13[[#This Row],[Ngày hạch toán]]&lt;&gt;"",Table13[[#This Row],[Ngày hạch toán]],""))</f>
        <v>46148</v>
      </c>
      <c r="T894" s="7"/>
      <c r="U894" s="6">
        <f>IF(Table13[[#This Row],[Ngày tính CN]]="","",S894+T894)</f>
        <v>46148</v>
      </c>
      <c r="V894" s="32">
        <f ca="1">IF(Table13[[#This Row],[Hạn thanh toán]]="","",IF((U894-NOW())&lt;0,0,(U894-NOW())))</f>
        <v>0</v>
      </c>
      <c r="W894" s="32"/>
      <c r="X894" s="32" t="str">
        <f t="shared" ca="1" si="119"/>
        <v/>
      </c>
      <c r="Y894" s="2" t="str">
        <f t="shared" si="120"/>
        <v>Đã thanh toán</v>
      </c>
      <c r="Z894" s="42">
        <f t="shared" si="107"/>
        <v>46148</v>
      </c>
      <c r="AA894" s="42">
        <f t="shared" si="108"/>
        <v>46197</v>
      </c>
      <c r="AD894" s="2" t="str">
        <f>VLOOKUP($A894,MA_KH!$A:$Q,MA_KH!O$1,0)</f>
        <v>MEGA</v>
      </c>
      <c r="AE894" s="2" t="str">
        <f>VLOOKUP($A894,MA_KH!$A:$Q,MA_KH!P$1,0)</f>
        <v>CÔNG TY TNHH MM MEGA MARKET (VIỆT NAM)</v>
      </c>
      <c r="AG894" s="122" t="str">
        <f>Table13[[#This Row],[Số hóa đơn]]&amp;Table13[[#This Row],[Tổng giá trị]]</f>
        <v>000330541539000</v>
      </c>
    </row>
    <row r="895" spans="1:33" ht="25.5" customHeight="1">
      <c r="A895" s="54" t="s">
        <v>7306</v>
      </c>
      <c r="B895" s="54" t="s">
        <v>7307</v>
      </c>
      <c r="C895" s="55">
        <v>46149</v>
      </c>
      <c r="D895" s="54" t="s">
        <v>18232</v>
      </c>
      <c r="E895" s="55">
        <f>IFERROR(VLOOKUP(AG895,Sheet3!B:F,5,0),Table1[[#This Row],[Ngày hạch toán]])</f>
        <v>46149</v>
      </c>
      <c r="F895" s="54" t="s">
        <v>18233</v>
      </c>
      <c r="G895" s="54" t="s">
        <v>18234</v>
      </c>
      <c r="H895" s="67">
        <v>1954795</v>
      </c>
      <c r="I895" s="31">
        <v>0</v>
      </c>
      <c r="J895" s="31">
        <v>156384</v>
      </c>
      <c r="K895" s="31">
        <v>2111179</v>
      </c>
      <c r="L895" s="71" t="s">
        <v>17236</v>
      </c>
      <c r="M895" s="6">
        <f>IFERROR(VLOOKUP(Table13[[#This Row],[Số hóa đơn]],'Chi tiết tt Mega gửi'!K:L,2,0),"")</f>
        <v>46197</v>
      </c>
      <c r="N895" s="72"/>
      <c r="O895" s="32">
        <f>IF(Table13[[#This Row],[Phân loại]]="Tồn đầu kỳ",Table13[[#This Row],[Tổng giá trị]],0)</f>
        <v>0</v>
      </c>
      <c r="P895" s="7">
        <f>IF(Table13[[#This Row],[Số còn phải thu ĐK]]&lt;&gt;0,0,IF(Table13[[#This Row],[Phân loại]]="Bán hàng",Table13[[#This Row],[Tổng giá trị]],-Table13[[#This Row],[Tổng giá trị]]))</f>
        <v>2111179</v>
      </c>
      <c r="Q895" s="32">
        <f t="shared" si="118"/>
        <v>2111179</v>
      </c>
      <c r="R895" s="7">
        <f>Table13[[#This Row],[Số còn phải thu ĐK]]+Table13[[#This Row],[Giá Trị HD sau CK]]-Table13[[#This Row],[Số tiền đã thu]]</f>
        <v>0</v>
      </c>
      <c r="S895" s="6">
        <f>IF(Table13[[#This Row],[Ngày hóa đơn]]&lt;&gt;"",Table13[[#This Row],[Ngày hóa đơn]],IF(Table13[[#This Row],[Ngày hạch toán]]&lt;&gt;"",Table13[[#This Row],[Ngày hạch toán]],""))</f>
        <v>46149</v>
      </c>
      <c r="T895" s="7"/>
      <c r="U895" s="6">
        <f>IF(Table13[[#This Row],[Ngày tính CN]]="","",S895+T895)</f>
        <v>46149</v>
      </c>
      <c r="V895" s="32">
        <f ca="1">IF(Table13[[#This Row],[Hạn thanh toán]]="","",IF((U895-NOW())&lt;0,0,(U895-NOW())))</f>
        <v>0</v>
      </c>
      <c r="W895" s="32"/>
      <c r="X895" s="32" t="str">
        <f t="shared" ca="1" si="119"/>
        <v/>
      </c>
      <c r="Y895" s="2" t="str">
        <f t="shared" si="120"/>
        <v>Đã thanh toán</v>
      </c>
      <c r="Z895" s="42">
        <f t="shared" si="107"/>
        <v>46149</v>
      </c>
      <c r="AA895" s="42">
        <f t="shared" si="108"/>
        <v>46197</v>
      </c>
      <c r="AD895" s="2" t="str">
        <f>VLOOKUP($A895,MA_KH!$A:$Q,MA_KH!O$1,0)</f>
        <v>MEGA</v>
      </c>
      <c r="AE895" s="2" t="str">
        <f>VLOOKUP($A895,MA_KH!$A:$Q,MA_KH!P$1,0)</f>
        <v>CÔNG TY TNHH MM MEGA MARKET (VIỆT NAM)</v>
      </c>
      <c r="AG895" s="122" t="str">
        <f>Table13[[#This Row],[Số hóa đơn]]&amp;Table13[[#This Row],[Tổng giá trị]]</f>
        <v>000330442111179</v>
      </c>
    </row>
    <row r="896" spans="1:33" ht="25.5" customHeight="1">
      <c r="A896" s="54" t="s">
        <v>16296</v>
      </c>
      <c r="B896" s="54" t="s">
        <v>7244</v>
      </c>
      <c r="C896" s="55">
        <v>46149</v>
      </c>
      <c r="D896" s="54" t="s">
        <v>18235</v>
      </c>
      <c r="E896" s="55">
        <f>IFERROR(VLOOKUP(AG896,Sheet3!B:F,5,0),Table1[[#This Row],[Ngày hạch toán]])</f>
        <v>46149</v>
      </c>
      <c r="F896" s="54" t="s">
        <v>18236</v>
      </c>
      <c r="G896" s="54" t="s">
        <v>18237</v>
      </c>
      <c r="H896" s="67">
        <v>3650900</v>
      </c>
      <c r="I896" s="31">
        <v>0</v>
      </c>
      <c r="J896" s="31">
        <v>292072</v>
      </c>
      <c r="K896" s="31">
        <v>3942972</v>
      </c>
      <c r="L896" s="71" t="s">
        <v>17236</v>
      </c>
      <c r="M896" s="6">
        <f>IFERROR(VLOOKUP(Table13[[#This Row],[Số hóa đơn]],'Chi tiết tt Mega gửi'!K:L,2,0),"")</f>
        <v>46197</v>
      </c>
      <c r="N896" s="72"/>
      <c r="O896" s="32">
        <f>IF(Table13[[#This Row],[Phân loại]]="Tồn đầu kỳ",Table13[[#This Row],[Tổng giá trị]],0)</f>
        <v>0</v>
      </c>
      <c r="P896" s="7">
        <f>IF(Table13[[#This Row],[Số còn phải thu ĐK]]&lt;&gt;0,0,IF(Table13[[#This Row],[Phân loại]]="Bán hàng",Table13[[#This Row],[Tổng giá trị]],-Table13[[#This Row],[Tổng giá trị]]))</f>
        <v>3942972</v>
      </c>
      <c r="Q896" s="32">
        <f t="shared" si="118"/>
        <v>3942972</v>
      </c>
      <c r="R896" s="7">
        <f>Table13[[#This Row],[Số còn phải thu ĐK]]+Table13[[#This Row],[Giá Trị HD sau CK]]-Table13[[#This Row],[Số tiền đã thu]]</f>
        <v>0</v>
      </c>
      <c r="S896" s="6">
        <f>IF(Table13[[#This Row],[Ngày hóa đơn]]&lt;&gt;"",Table13[[#This Row],[Ngày hóa đơn]],IF(Table13[[#This Row],[Ngày hạch toán]]&lt;&gt;"",Table13[[#This Row],[Ngày hạch toán]],""))</f>
        <v>46149</v>
      </c>
      <c r="T896" s="7"/>
      <c r="U896" s="6">
        <f>IF(Table13[[#This Row],[Ngày tính CN]]="","",S896+T896)</f>
        <v>46149</v>
      </c>
      <c r="V896" s="32">
        <f ca="1">IF(Table13[[#This Row],[Hạn thanh toán]]="","",IF((U896-NOW())&lt;0,0,(U896-NOW())))</f>
        <v>0</v>
      </c>
      <c r="W896" s="32"/>
      <c r="X896" s="32" t="str">
        <f t="shared" ca="1" si="119"/>
        <v/>
      </c>
      <c r="Y896" s="2" t="str">
        <f t="shared" si="120"/>
        <v>Đã thanh toán</v>
      </c>
      <c r="Z896" s="42">
        <f t="shared" si="107"/>
        <v>46149</v>
      </c>
      <c r="AA896" s="42">
        <f t="shared" si="108"/>
        <v>46197</v>
      </c>
      <c r="AD896" s="2" t="str">
        <f>VLOOKUP($A896,MA_KH!$A:$Q,MA_KH!O$1,0)</f>
        <v>MEGA</v>
      </c>
      <c r="AE896" s="2" t="str">
        <f>VLOOKUP($A896,MA_KH!$A:$Q,MA_KH!P$1,0)</f>
        <v>CÔNG TY TNHH MM MEGA MARKET (VIỆT NAM)</v>
      </c>
      <c r="AG896" s="122" t="str">
        <f>Table13[[#This Row],[Số hóa đơn]]&amp;Table13[[#This Row],[Tổng giá trị]]</f>
        <v>000330423942972</v>
      </c>
    </row>
    <row r="897" spans="1:33" ht="25.5" customHeight="1">
      <c r="A897" s="54" t="s">
        <v>16288</v>
      </c>
      <c r="B897" s="54" t="s">
        <v>294</v>
      </c>
      <c r="C897" s="55">
        <v>46149</v>
      </c>
      <c r="D897" s="54" t="s">
        <v>18238</v>
      </c>
      <c r="E897" s="55">
        <f>IFERROR(VLOOKUP(AG897,Sheet3!B:F,5,0),Table1[[#This Row],[Ngày hạch toán]])</f>
        <v>46149</v>
      </c>
      <c r="F897" s="54" t="s">
        <v>18239</v>
      </c>
      <c r="G897" s="54" t="s">
        <v>18240</v>
      </c>
      <c r="H897" s="67">
        <v>1292380</v>
      </c>
      <c r="I897" s="31">
        <v>0</v>
      </c>
      <c r="J897" s="31">
        <v>103390</v>
      </c>
      <c r="K897" s="31">
        <v>1395770</v>
      </c>
      <c r="L897" s="71" t="s">
        <v>17236</v>
      </c>
      <c r="M897" s="6">
        <f>IFERROR(VLOOKUP(Table13[[#This Row],[Số hóa đơn]],'Chi tiết tt Mega gửi'!K:L,2,0),"")</f>
        <v>46197</v>
      </c>
      <c r="N897" s="72"/>
      <c r="O897" s="32">
        <f>IF(Table13[[#This Row],[Phân loại]]="Tồn đầu kỳ",Table13[[#This Row],[Tổng giá trị]],0)</f>
        <v>0</v>
      </c>
      <c r="P897" s="7">
        <f>IF(Table13[[#This Row],[Số còn phải thu ĐK]]&lt;&gt;0,0,IF(Table13[[#This Row],[Phân loại]]="Bán hàng",Table13[[#This Row],[Tổng giá trị]],-Table13[[#This Row],[Tổng giá trị]]))</f>
        <v>1395770</v>
      </c>
      <c r="Q897" s="32">
        <f t="shared" si="118"/>
        <v>1395770</v>
      </c>
      <c r="R897" s="7">
        <f>Table13[[#This Row],[Số còn phải thu ĐK]]+Table13[[#This Row],[Giá Trị HD sau CK]]-Table13[[#This Row],[Số tiền đã thu]]</f>
        <v>0</v>
      </c>
      <c r="S897" s="6">
        <f>IF(Table13[[#This Row],[Ngày hóa đơn]]&lt;&gt;"",Table13[[#This Row],[Ngày hóa đơn]],IF(Table13[[#This Row],[Ngày hạch toán]]&lt;&gt;"",Table13[[#This Row],[Ngày hạch toán]],""))</f>
        <v>46149</v>
      </c>
      <c r="T897" s="7"/>
      <c r="U897" s="6">
        <f>IF(Table13[[#This Row],[Ngày tính CN]]="","",S897+T897)</f>
        <v>46149</v>
      </c>
      <c r="V897" s="32">
        <f ca="1">IF(Table13[[#This Row],[Hạn thanh toán]]="","",IF((U897-NOW())&lt;0,0,(U897-NOW())))</f>
        <v>0</v>
      </c>
      <c r="W897" s="32"/>
      <c r="X897" s="32" t="str">
        <f t="shared" ca="1" si="119"/>
        <v/>
      </c>
      <c r="Y897" s="2" t="str">
        <f t="shared" si="120"/>
        <v>Đã thanh toán</v>
      </c>
      <c r="Z897" s="42">
        <f t="shared" si="107"/>
        <v>46149</v>
      </c>
      <c r="AA897" s="42">
        <f t="shared" si="108"/>
        <v>46197</v>
      </c>
      <c r="AD897" s="2" t="str">
        <f>VLOOKUP($A897,MA_KH!$A:$Q,MA_KH!O$1,0)</f>
        <v>MEGA</v>
      </c>
      <c r="AE897" s="2" t="str">
        <f>VLOOKUP($A897,MA_KH!$A:$Q,MA_KH!P$1,0)</f>
        <v>CÔNG TY TNHH MM MEGA MARKET (VIỆT NAM)</v>
      </c>
      <c r="AG897" s="122" t="str">
        <f>Table13[[#This Row],[Số hóa đơn]]&amp;Table13[[#This Row],[Tổng giá trị]]</f>
        <v>000330451395770</v>
      </c>
    </row>
    <row r="898" spans="1:33" ht="25.5" customHeight="1">
      <c r="A898" s="54" t="s">
        <v>16295</v>
      </c>
      <c r="B898" s="54" t="s">
        <v>198</v>
      </c>
      <c r="C898" s="55">
        <v>46149</v>
      </c>
      <c r="D898" s="54" t="s">
        <v>18241</v>
      </c>
      <c r="E898" s="55">
        <f>IFERROR(VLOOKUP(AG898,Sheet3!B:F,5,0),Table1[[#This Row],[Ngày hạch toán]])</f>
        <v>46149</v>
      </c>
      <c r="F898" s="54" t="s">
        <v>18242</v>
      </c>
      <c r="G898" s="54" t="s">
        <v>18243</v>
      </c>
      <c r="H898" s="67">
        <v>1615480</v>
      </c>
      <c r="I898" s="31">
        <v>0</v>
      </c>
      <c r="J898" s="31">
        <v>129238</v>
      </c>
      <c r="K898" s="31">
        <v>1744718</v>
      </c>
      <c r="L898" s="71" t="s">
        <v>17236</v>
      </c>
      <c r="M898" s="6">
        <f>IFERROR(VLOOKUP(Table13[[#This Row],[Số hóa đơn]],'Chi tiết tt Mega gửi'!K:L,2,0),"")</f>
        <v>46197</v>
      </c>
      <c r="N898" s="72"/>
      <c r="O898" s="32">
        <f>IF(Table13[[#This Row],[Phân loại]]="Tồn đầu kỳ",Table13[[#This Row],[Tổng giá trị]],0)</f>
        <v>0</v>
      </c>
      <c r="P898" s="7">
        <f>IF(Table13[[#This Row],[Số còn phải thu ĐK]]&lt;&gt;0,0,IF(Table13[[#This Row],[Phân loại]]="Bán hàng",Table13[[#This Row],[Tổng giá trị]],-Table13[[#This Row],[Tổng giá trị]]))</f>
        <v>1744718</v>
      </c>
      <c r="Q898" s="32">
        <f t="shared" si="118"/>
        <v>1744718</v>
      </c>
      <c r="R898" s="7">
        <f>Table13[[#This Row],[Số còn phải thu ĐK]]+Table13[[#This Row],[Giá Trị HD sau CK]]-Table13[[#This Row],[Số tiền đã thu]]</f>
        <v>0</v>
      </c>
      <c r="S898" s="6">
        <f>IF(Table13[[#This Row],[Ngày hóa đơn]]&lt;&gt;"",Table13[[#This Row],[Ngày hóa đơn]],IF(Table13[[#This Row],[Ngày hạch toán]]&lt;&gt;"",Table13[[#This Row],[Ngày hạch toán]],""))</f>
        <v>46149</v>
      </c>
      <c r="T898" s="7"/>
      <c r="U898" s="6">
        <f>IF(Table13[[#This Row],[Ngày tính CN]]="","",S898+T898)</f>
        <v>46149</v>
      </c>
      <c r="V898" s="32">
        <f ca="1">IF(Table13[[#This Row],[Hạn thanh toán]]="","",IF((U898-NOW())&lt;0,0,(U898-NOW())))</f>
        <v>0</v>
      </c>
      <c r="W898" s="32"/>
      <c r="X898" s="32" t="str">
        <f t="shared" ca="1" si="119"/>
        <v/>
      </c>
      <c r="Y898" s="2" t="str">
        <f t="shared" si="120"/>
        <v>Đã thanh toán</v>
      </c>
      <c r="Z898" s="42">
        <f t="shared" si="107"/>
        <v>46149</v>
      </c>
      <c r="AA898" s="42">
        <f t="shared" si="108"/>
        <v>46197</v>
      </c>
      <c r="AD898" s="2" t="str">
        <f>VLOOKUP($A898,MA_KH!$A:$Q,MA_KH!O$1,0)</f>
        <v>MEGA</v>
      </c>
      <c r="AE898" s="2" t="str">
        <f>VLOOKUP($A898,MA_KH!$A:$Q,MA_KH!P$1,0)</f>
        <v>CÔNG TY TNHH MM MEGA MARKET (VIỆT NAM)</v>
      </c>
      <c r="AG898" s="122" t="str">
        <f>Table13[[#This Row],[Số hóa đơn]]&amp;Table13[[#This Row],[Tổng giá trị]]</f>
        <v>000330491744718</v>
      </c>
    </row>
    <row r="899" spans="1:33" ht="25.5" customHeight="1">
      <c r="A899" s="54" t="s">
        <v>16298</v>
      </c>
      <c r="B899" s="54" t="s">
        <v>7235</v>
      </c>
      <c r="C899" s="55">
        <v>46150</v>
      </c>
      <c r="D899" s="54" t="s">
        <v>18244</v>
      </c>
      <c r="E899" s="55">
        <f>IFERROR(VLOOKUP(AG899,Sheet3!B:F,5,0),Table1[[#This Row],[Ngày hạch toán]])</f>
        <v>46149</v>
      </c>
      <c r="F899" s="54" t="s">
        <v>18245</v>
      </c>
      <c r="G899" s="54" t="s">
        <v>18246</v>
      </c>
      <c r="H899" s="67">
        <v>5387430</v>
      </c>
      <c r="I899" s="31">
        <v>0</v>
      </c>
      <c r="J899" s="31">
        <v>430994</v>
      </c>
      <c r="K899" s="31">
        <v>5818424</v>
      </c>
      <c r="L899" s="71" t="s">
        <v>17236</v>
      </c>
      <c r="M899" s="6">
        <f>IFERROR(VLOOKUP(Table13[[#This Row],[Số hóa đơn]],'Chi tiết tt Mega gửi'!K:L,2,0),"")</f>
        <v>46197</v>
      </c>
      <c r="N899" s="72"/>
      <c r="O899" s="32">
        <f>IF(Table13[[#This Row],[Phân loại]]="Tồn đầu kỳ",Table13[[#This Row],[Tổng giá trị]],0)</f>
        <v>0</v>
      </c>
      <c r="P899" s="7">
        <f>IF(Table13[[#This Row],[Số còn phải thu ĐK]]&lt;&gt;0,0,IF(Table13[[#This Row],[Phân loại]]="Bán hàng",Table13[[#This Row],[Tổng giá trị]],-Table13[[#This Row],[Tổng giá trị]]))</f>
        <v>5818424</v>
      </c>
      <c r="Q899" s="32">
        <f t="shared" si="118"/>
        <v>5818424</v>
      </c>
      <c r="R899" s="7">
        <f>Table13[[#This Row],[Số còn phải thu ĐK]]+Table13[[#This Row],[Giá Trị HD sau CK]]-Table13[[#This Row],[Số tiền đã thu]]</f>
        <v>0</v>
      </c>
      <c r="S899" s="6">
        <f>IF(Table13[[#This Row],[Ngày hóa đơn]]&lt;&gt;"",Table13[[#This Row],[Ngày hóa đơn]],IF(Table13[[#This Row],[Ngày hạch toán]]&lt;&gt;"",Table13[[#This Row],[Ngày hạch toán]],""))</f>
        <v>46149</v>
      </c>
      <c r="T899" s="7"/>
      <c r="U899" s="6">
        <f>IF(Table13[[#This Row],[Ngày tính CN]]="","",S899+T899)</f>
        <v>46149</v>
      </c>
      <c r="V899" s="32">
        <f ca="1">IF(Table13[[#This Row],[Hạn thanh toán]]="","",IF((U899-NOW())&lt;0,0,(U899-NOW())))</f>
        <v>0</v>
      </c>
      <c r="W899" s="32"/>
      <c r="X899" s="32" t="str">
        <f t="shared" ca="1" si="119"/>
        <v/>
      </c>
      <c r="Y899" s="2" t="str">
        <f t="shared" si="120"/>
        <v>Đã thanh toán</v>
      </c>
      <c r="Z899" s="42">
        <f t="shared" si="107"/>
        <v>46149</v>
      </c>
      <c r="AA899" s="42">
        <f t="shared" si="108"/>
        <v>46197</v>
      </c>
      <c r="AD899" s="2" t="str">
        <f>VLOOKUP($A899,MA_KH!$A:$Q,MA_KH!O$1,0)</f>
        <v>MEGA</v>
      </c>
      <c r="AE899" s="2" t="str">
        <f>VLOOKUP($A899,MA_KH!$A:$Q,MA_KH!P$1,0)</f>
        <v>CÔNG TY TNHH MM MEGA MARKET (VIỆT NAM)</v>
      </c>
      <c r="AG899" s="122" t="str">
        <f>Table13[[#This Row],[Số hóa đơn]]&amp;Table13[[#This Row],[Tổng giá trị]]</f>
        <v>000330865818424</v>
      </c>
    </row>
    <row r="900" spans="1:33" ht="25.5" customHeight="1">
      <c r="A900" s="54" t="s">
        <v>16298</v>
      </c>
      <c r="B900" s="54" t="s">
        <v>7235</v>
      </c>
      <c r="C900" s="55">
        <v>46150</v>
      </c>
      <c r="D900" s="54" t="s">
        <v>18247</v>
      </c>
      <c r="E900" s="55">
        <f>IFERROR(VLOOKUP(AG900,Sheet3!B:F,5,0),Table1[[#This Row],[Ngày hạch toán]])</f>
        <v>46149</v>
      </c>
      <c r="F900" s="54" t="s">
        <v>18248</v>
      </c>
      <c r="G900" s="54" t="s">
        <v>18249</v>
      </c>
      <c r="H900" s="67">
        <v>4760360</v>
      </c>
      <c r="I900" s="31">
        <v>0</v>
      </c>
      <c r="J900" s="31">
        <v>380829</v>
      </c>
      <c r="K900" s="31">
        <v>5141189</v>
      </c>
      <c r="L900" s="71" t="s">
        <v>17236</v>
      </c>
      <c r="M900" s="6">
        <f>IFERROR(VLOOKUP(Table13[[#This Row],[Số hóa đơn]],'Chi tiết tt Mega gửi'!K:L,2,0),"")</f>
        <v>46197</v>
      </c>
      <c r="N900" s="72"/>
      <c r="O900" s="32">
        <f>IF(Table13[[#This Row],[Phân loại]]="Tồn đầu kỳ",Table13[[#This Row],[Tổng giá trị]],0)</f>
        <v>0</v>
      </c>
      <c r="P900" s="7">
        <f>IF(Table13[[#This Row],[Số còn phải thu ĐK]]&lt;&gt;0,0,IF(Table13[[#This Row],[Phân loại]]="Bán hàng",Table13[[#This Row],[Tổng giá trị]],-Table13[[#This Row],[Tổng giá trị]]))</f>
        <v>5141189</v>
      </c>
      <c r="Q900" s="32">
        <f t="shared" si="118"/>
        <v>5141189</v>
      </c>
      <c r="R900" s="7">
        <f>Table13[[#This Row],[Số còn phải thu ĐK]]+Table13[[#This Row],[Giá Trị HD sau CK]]-Table13[[#This Row],[Số tiền đã thu]]</f>
        <v>0</v>
      </c>
      <c r="S900" s="6">
        <f>IF(Table13[[#This Row],[Ngày hóa đơn]]&lt;&gt;"",Table13[[#This Row],[Ngày hóa đơn]],IF(Table13[[#This Row],[Ngày hạch toán]]&lt;&gt;"",Table13[[#This Row],[Ngày hạch toán]],""))</f>
        <v>46149</v>
      </c>
      <c r="T900" s="7"/>
      <c r="U900" s="6">
        <f>IF(Table13[[#This Row],[Ngày tính CN]]="","",S900+T900)</f>
        <v>46149</v>
      </c>
      <c r="V900" s="32">
        <f ca="1">IF(Table13[[#This Row],[Hạn thanh toán]]="","",IF((U900-NOW())&lt;0,0,(U900-NOW())))</f>
        <v>0</v>
      </c>
      <c r="W900" s="32"/>
      <c r="X900" s="32" t="str">
        <f t="shared" ca="1" si="119"/>
        <v/>
      </c>
      <c r="Y900" s="2" t="str">
        <f t="shared" si="120"/>
        <v>Đã thanh toán</v>
      </c>
      <c r="Z900" s="42">
        <f t="shared" ref="Z900:Z963" si="121">IF(S900="","",S900)</f>
        <v>46149</v>
      </c>
      <c r="AA900" s="42">
        <f t="shared" ref="AA900:AA963" si="122">IF(M900="","",M900)</f>
        <v>46197</v>
      </c>
      <c r="AD900" s="2" t="str">
        <f>VLOOKUP($A900,MA_KH!$A:$Q,MA_KH!O$1,0)</f>
        <v>MEGA</v>
      </c>
      <c r="AE900" s="2" t="str">
        <f>VLOOKUP($A900,MA_KH!$A:$Q,MA_KH!P$1,0)</f>
        <v>CÔNG TY TNHH MM MEGA MARKET (VIỆT NAM)</v>
      </c>
      <c r="AG900" s="122" t="str">
        <f>Table13[[#This Row],[Số hóa đơn]]&amp;Table13[[#This Row],[Tổng giá trị]]</f>
        <v>000330835141189</v>
      </c>
    </row>
    <row r="901" spans="1:33" ht="25.5" customHeight="1">
      <c r="A901" s="54" t="s">
        <v>16298</v>
      </c>
      <c r="B901" s="54" t="s">
        <v>7235</v>
      </c>
      <c r="C901" s="55">
        <v>46150</v>
      </c>
      <c r="D901" s="54" t="s">
        <v>18250</v>
      </c>
      <c r="E901" s="55">
        <f>IFERROR(VLOOKUP(AG901,Sheet3!B:F,5,0),Table1[[#This Row],[Ngày hạch toán]])</f>
        <v>46149</v>
      </c>
      <c r="F901" s="54" t="s">
        <v>18251</v>
      </c>
      <c r="G901" s="54" t="s">
        <v>18252</v>
      </c>
      <c r="H901" s="67">
        <v>725000</v>
      </c>
      <c r="I901" s="31">
        <v>0</v>
      </c>
      <c r="J901" s="31">
        <v>58000</v>
      </c>
      <c r="K901" s="31">
        <v>783000</v>
      </c>
      <c r="L901" s="71" t="s">
        <v>17236</v>
      </c>
      <c r="M901" s="6">
        <f>IFERROR(VLOOKUP(Table13[[#This Row],[Số hóa đơn]],'Chi tiết tt Mega gửi'!K:L,2,0),"")</f>
        <v>46197</v>
      </c>
      <c r="N901" s="72"/>
      <c r="O901" s="32">
        <f>IF(Table13[[#This Row],[Phân loại]]="Tồn đầu kỳ",Table13[[#This Row],[Tổng giá trị]],0)</f>
        <v>0</v>
      </c>
      <c r="P901" s="7">
        <f>IF(Table13[[#This Row],[Số còn phải thu ĐK]]&lt;&gt;0,0,IF(Table13[[#This Row],[Phân loại]]="Bán hàng",Table13[[#This Row],[Tổng giá trị]],-Table13[[#This Row],[Tổng giá trị]]))</f>
        <v>783000</v>
      </c>
      <c r="Q901" s="32">
        <f t="shared" si="118"/>
        <v>783000</v>
      </c>
      <c r="R901" s="7">
        <f>Table13[[#This Row],[Số còn phải thu ĐK]]+Table13[[#This Row],[Giá Trị HD sau CK]]-Table13[[#This Row],[Số tiền đã thu]]</f>
        <v>0</v>
      </c>
      <c r="S901" s="6">
        <f>IF(Table13[[#This Row],[Ngày hóa đơn]]&lt;&gt;"",Table13[[#This Row],[Ngày hóa đơn]],IF(Table13[[#This Row],[Ngày hạch toán]]&lt;&gt;"",Table13[[#This Row],[Ngày hạch toán]],""))</f>
        <v>46149</v>
      </c>
      <c r="T901" s="7"/>
      <c r="U901" s="6">
        <f>IF(Table13[[#This Row],[Ngày tính CN]]="","",S901+T901)</f>
        <v>46149</v>
      </c>
      <c r="V901" s="32">
        <f ca="1">IF(Table13[[#This Row],[Hạn thanh toán]]="","",IF((U901-NOW())&lt;0,0,(U901-NOW())))</f>
        <v>0</v>
      </c>
      <c r="W901" s="32"/>
      <c r="X901" s="32" t="str">
        <f t="shared" ca="1" si="119"/>
        <v/>
      </c>
      <c r="Y901" s="2" t="str">
        <f t="shared" si="120"/>
        <v>Đã thanh toán</v>
      </c>
      <c r="Z901" s="42">
        <f t="shared" si="121"/>
        <v>46149</v>
      </c>
      <c r="AA901" s="42">
        <f t="shared" si="122"/>
        <v>46197</v>
      </c>
      <c r="AD901" s="2" t="str">
        <f>VLOOKUP($A901,MA_KH!$A:$Q,MA_KH!O$1,0)</f>
        <v>MEGA</v>
      </c>
      <c r="AE901" s="2" t="str">
        <f>VLOOKUP($A901,MA_KH!$A:$Q,MA_KH!P$1,0)</f>
        <v>CÔNG TY TNHH MM MEGA MARKET (VIỆT NAM)</v>
      </c>
      <c r="AG901" s="122" t="str">
        <f>Table13[[#This Row],[Số hóa đơn]]&amp;Table13[[#This Row],[Tổng giá trị]]</f>
        <v>00033084783000</v>
      </c>
    </row>
    <row r="902" spans="1:33" ht="25.5" customHeight="1">
      <c r="A902" s="54" t="s">
        <v>16298</v>
      </c>
      <c r="B902" s="54" t="s">
        <v>7235</v>
      </c>
      <c r="C902" s="55">
        <v>46150</v>
      </c>
      <c r="D902" s="54" t="s">
        <v>18253</v>
      </c>
      <c r="E902" s="55">
        <f>IFERROR(VLOOKUP(AG902,Sheet3!B:F,5,0),Table1[[#This Row],[Ngày hạch toán]])</f>
        <v>46149</v>
      </c>
      <c r="F902" s="54" t="s">
        <v>18254</v>
      </c>
      <c r="G902" s="54" t="s">
        <v>18255</v>
      </c>
      <c r="H902" s="67">
        <v>1425000</v>
      </c>
      <c r="I902" s="31">
        <v>0</v>
      </c>
      <c r="J902" s="31">
        <v>114000</v>
      </c>
      <c r="K902" s="31">
        <v>1539000</v>
      </c>
      <c r="L902" s="71" t="s">
        <v>17236</v>
      </c>
      <c r="M902" s="6">
        <f>IFERROR(VLOOKUP(Table13[[#This Row],[Số hóa đơn]],'Chi tiết tt Mega gửi'!K:L,2,0),"")</f>
        <v>46197</v>
      </c>
      <c r="N902" s="72"/>
      <c r="O902" s="32">
        <f>IF(Table13[[#This Row],[Phân loại]]="Tồn đầu kỳ",Table13[[#This Row],[Tổng giá trị]],0)</f>
        <v>0</v>
      </c>
      <c r="P902" s="7">
        <f>IF(Table13[[#This Row],[Số còn phải thu ĐK]]&lt;&gt;0,0,IF(Table13[[#This Row],[Phân loại]]="Bán hàng",Table13[[#This Row],[Tổng giá trị]],-Table13[[#This Row],[Tổng giá trị]]))</f>
        <v>1539000</v>
      </c>
      <c r="Q902" s="32">
        <f t="shared" si="118"/>
        <v>1539000</v>
      </c>
      <c r="R902" s="7">
        <f>Table13[[#This Row],[Số còn phải thu ĐK]]+Table13[[#This Row],[Giá Trị HD sau CK]]-Table13[[#This Row],[Số tiền đã thu]]</f>
        <v>0</v>
      </c>
      <c r="S902" s="6">
        <f>IF(Table13[[#This Row],[Ngày hóa đơn]]&lt;&gt;"",Table13[[#This Row],[Ngày hóa đơn]],IF(Table13[[#This Row],[Ngày hạch toán]]&lt;&gt;"",Table13[[#This Row],[Ngày hạch toán]],""))</f>
        <v>46149</v>
      </c>
      <c r="T902" s="7"/>
      <c r="U902" s="6">
        <f>IF(Table13[[#This Row],[Ngày tính CN]]="","",S902+T902)</f>
        <v>46149</v>
      </c>
      <c r="V902" s="32">
        <f ca="1">IF(Table13[[#This Row],[Hạn thanh toán]]="","",IF((U902-NOW())&lt;0,0,(U902-NOW())))</f>
        <v>0</v>
      </c>
      <c r="W902" s="32"/>
      <c r="X902" s="32" t="str">
        <f t="shared" ca="1" si="119"/>
        <v/>
      </c>
      <c r="Y902" s="2" t="str">
        <f t="shared" si="120"/>
        <v>Đã thanh toán</v>
      </c>
      <c r="Z902" s="42">
        <f t="shared" si="121"/>
        <v>46149</v>
      </c>
      <c r="AA902" s="42">
        <f t="shared" si="122"/>
        <v>46197</v>
      </c>
      <c r="AD902" s="2" t="str">
        <f>VLOOKUP($A902,MA_KH!$A:$Q,MA_KH!O$1,0)</f>
        <v>MEGA</v>
      </c>
      <c r="AE902" s="2" t="str">
        <f>VLOOKUP($A902,MA_KH!$A:$Q,MA_KH!P$1,0)</f>
        <v>CÔNG TY TNHH MM MEGA MARKET (VIỆT NAM)</v>
      </c>
      <c r="AG902" s="122" t="str">
        <f>Table13[[#This Row],[Số hóa đơn]]&amp;Table13[[#This Row],[Tổng giá trị]]</f>
        <v>000330851539000</v>
      </c>
    </row>
    <row r="903" spans="1:33" ht="25.5" customHeight="1">
      <c r="A903" s="54" t="s">
        <v>16302</v>
      </c>
      <c r="B903" s="54" t="s">
        <v>7251</v>
      </c>
      <c r="C903" s="55">
        <v>46153</v>
      </c>
      <c r="D903" s="54" t="s">
        <v>18256</v>
      </c>
      <c r="E903" s="55">
        <f>IFERROR(VLOOKUP(AG903,Sheet3!B:F,5,0),Table1[[#This Row],[Ngày hạch toán]])</f>
        <v>46149</v>
      </c>
      <c r="F903" s="54" t="s">
        <v>18257</v>
      </c>
      <c r="G903" s="54" t="s">
        <v>18258</v>
      </c>
      <c r="H903" s="67">
        <v>2205110</v>
      </c>
      <c r="I903" s="31">
        <v>0</v>
      </c>
      <c r="J903" s="31">
        <v>176409</v>
      </c>
      <c r="K903" s="31">
        <v>2381519</v>
      </c>
      <c r="L903" s="71" t="s">
        <v>17236</v>
      </c>
      <c r="M903" s="6">
        <f>IFERROR(VLOOKUP(Table13[[#This Row],[Số hóa đơn]],'Chi tiết tt Mega gửi'!K:L,2,0),"")</f>
        <v>46197</v>
      </c>
      <c r="N903" s="72"/>
      <c r="O903" s="32">
        <f>IF(Table13[[#This Row],[Phân loại]]="Tồn đầu kỳ",Table13[[#This Row],[Tổng giá trị]],0)</f>
        <v>0</v>
      </c>
      <c r="P903" s="7">
        <f>IF(Table13[[#This Row],[Số còn phải thu ĐK]]&lt;&gt;0,0,IF(Table13[[#This Row],[Phân loại]]="Bán hàng",Table13[[#This Row],[Tổng giá trị]],-Table13[[#This Row],[Tổng giá trị]]))</f>
        <v>2381519</v>
      </c>
      <c r="Q903" s="32">
        <f t="shared" si="118"/>
        <v>2381519</v>
      </c>
      <c r="R903" s="7">
        <f>Table13[[#This Row],[Số còn phải thu ĐK]]+Table13[[#This Row],[Giá Trị HD sau CK]]-Table13[[#This Row],[Số tiền đã thu]]</f>
        <v>0</v>
      </c>
      <c r="S903" s="6">
        <f>IF(Table13[[#This Row],[Ngày hóa đơn]]&lt;&gt;"",Table13[[#This Row],[Ngày hóa đơn]],IF(Table13[[#This Row],[Ngày hạch toán]]&lt;&gt;"",Table13[[#This Row],[Ngày hạch toán]],""))</f>
        <v>46149</v>
      </c>
      <c r="T903" s="7"/>
      <c r="U903" s="6">
        <f>IF(Table13[[#This Row],[Ngày tính CN]]="","",S903+T903)</f>
        <v>46149</v>
      </c>
      <c r="V903" s="32">
        <f ca="1">IF(Table13[[#This Row],[Hạn thanh toán]]="","",IF((U903-NOW())&lt;0,0,(U903-NOW())))</f>
        <v>0</v>
      </c>
      <c r="W903" s="32"/>
      <c r="X903" s="32" t="str">
        <f t="shared" ca="1" si="119"/>
        <v/>
      </c>
      <c r="Y903" s="2" t="str">
        <f t="shared" si="120"/>
        <v>Đã thanh toán</v>
      </c>
      <c r="Z903" s="42">
        <f t="shared" si="121"/>
        <v>46149</v>
      </c>
      <c r="AA903" s="42">
        <f t="shared" si="122"/>
        <v>46197</v>
      </c>
      <c r="AD903" s="2" t="str">
        <f>VLOOKUP($A903,MA_KH!$A:$Q,MA_KH!O$1,0)</f>
        <v>MEGA</v>
      </c>
      <c r="AE903" s="2" t="str">
        <f>VLOOKUP($A903,MA_KH!$A:$Q,MA_KH!P$1,0)</f>
        <v>CÔNG TY TNHH MM MEGA MARKET (VIỆT NAM)</v>
      </c>
      <c r="AG903" s="122" t="str">
        <f>Table13[[#This Row],[Số hóa đơn]]&amp;Table13[[#This Row],[Tổng giá trị]]</f>
        <v>000349022381519</v>
      </c>
    </row>
    <row r="904" spans="1:33" ht="25.5" customHeight="1">
      <c r="A904" s="54" t="s">
        <v>16308</v>
      </c>
      <c r="B904" s="54" t="s">
        <v>194</v>
      </c>
      <c r="C904" s="55">
        <v>46153</v>
      </c>
      <c r="D904" s="54" t="s">
        <v>18259</v>
      </c>
      <c r="E904" s="55">
        <f>IFERROR(VLOOKUP(AG904,Sheet3!B:F,5,0),Table1[[#This Row],[Ngày hạch toán]])</f>
        <v>46149</v>
      </c>
      <c r="F904" s="54" t="s">
        <v>18260</v>
      </c>
      <c r="G904" s="54" t="s">
        <v>18261</v>
      </c>
      <c r="H904" s="67">
        <v>6829483</v>
      </c>
      <c r="I904" s="31">
        <v>0</v>
      </c>
      <c r="J904" s="31">
        <v>546359</v>
      </c>
      <c r="K904" s="31">
        <v>7375842</v>
      </c>
      <c r="L904" s="71" t="s">
        <v>17236</v>
      </c>
      <c r="M904" s="6" t="str">
        <f>IFERROR(VLOOKUP(Table13[[#This Row],[Số hóa đơn]],'Chi tiết tt Mega gửi'!K:L,2,0),"")</f>
        <v/>
      </c>
      <c r="N904" s="72"/>
      <c r="O904" s="32">
        <f>IF(Table13[[#This Row],[Phân loại]]="Tồn đầu kỳ",Table13[[#This Row],[Tổng giá trị]],0)</f>
        <v>0</v>
      </c>
      <c r="P904" s="7">
        <f>IF(Table13[[#This Row],[Số còn phải thu ĐK]]&lt;&gt;0,0,IF(Table13[[#This Row],[Phân loại]]="Bán hàng",Table13[[#This Row],[Tổng giá trị]],-Table13[[#This Row],[Tổng giá trị]]))</f>
        <v>7375842</v>
      </c>
      <c r="Q904" s="32">
        <f t="shared" si="118"/>
        <v>0</v>
      </c>
      <c r="R904" s="7">
        <f>Table13[[#This Row],[Số còn phải thu ĐK]]+Table13[[#This Row],[Giá Trị HD sau CK]]-Table13[[#This Row],[Số tiền đã thu]]</f>
        <v>7375842</v>
      </c>
      <c r="S904" s="6">
        <f>IF(Table13[[#This Row],[Ngày hóa đơn]]&lt;&gt;"",Table13[[#This Row],[Ngày hóa đơn]],IF(Table13[[#This Row],[Ngày hạch toán]]&lt;&gt;"",Table13[[#This Row],[Ngày hạch toán]],""))</f>
        <v>46149</v>
      </c>
      <c r="T904" s="7"/>
      <c r="U904" s="6">
        <f>IF(Table13[[#This Row],[Ngày tính CN]]="","",S904+T904)</f>
        <v>46149</v>
      </c>
      <c r="V904" s="32">
        <f ca="1">IF(Table13[[#This Row],[Hạn thanh toán]]="","",IF((U904-NOW())&lt;0,0,(U904-NOW())))</f>
        <v>0</v>
      </c>
      <c r="W904" s="32"/>
      <c r="X904" s="32">
        <f t="shared" ca="1" si="119"/>
        <v>78.96461631944112</v>
      </c>
      <c r="Y904" s="2" t="str">
        <f t="shared" ca="1" si="120"/>
        <v>Nợ quá hạn từ 60 ngày đến 90 ngày</v>
      </c>
      <c r="Z904" s="42">
        <f t="shared" si="121"/>
        <v>46149</v>
      </c>
      <c r="AA904" s="42" t="str">
        <f t="shared" si="122"/>
        <v/>
      </c>
      <c r="AD904" s="2" t="str">
        <f>VLOOKUP($A904,MA_KH!$A:$Q,MA_KH!O$1,0)</f>
        <v>MEGA</v>
      </c>
      <c r="AE904" s="2" t="str">
        <f>VLOOKUP($A904,MA_KH!$A:$Q,MA_KH!P$1,0)</f>
        <v>CÔNG TY TNHH MM MEGA MARKET (VIỆT NAM)</v>
      </c>
      <c r="AG904" s="122" t="str">
        <f>Table13[[#This Row],[Số hóa đơn]]&amp;Table13[[#This Row],[Tổng giá trị]]</f>
        <v>000340927375842</v>
      </c>
    </row>
    <row r="905" spans="1:33" ht="25.5" customHeight="1">
      <c r="A905" s="54" t="s">
        <v>16305</v>
      </c>
      <c r="B905" s="54" t="s">
        <v>7247</v>
      </c>
      <c r="C905" s="55">
        <v>46153</v>
      </c>
      <c r="D905" s="54" t="s">
        <v>18262</v>
      </c>
      <c r="E905" s="55">
        <f>IFERROR(VLOOKUP(AG905,Sheet3!B:F,5,0),Table1[[#This Row],[Ngày hạch toán]])</f>
        <v>46149</v>
      </c>
      <c r="F905" s="54" t="s">
        <v>18263</v>
      </c>
      <c r="G905" s="54" t="s">
        <v>18264</v>
      </c>
      <c r="H905" s="67">
        <v>1292380</v>
      </c>
      <c r="I905" s="31">
        <v>0</v>
      </c>
      <c r="J905" s="31">
        <v>103390</v>
      </c>
      <c r="K905" s="31">
        <v>1395770</v>
      </c>
      <c r="L905" s="71" t="s">
        <v>17236</v>
      </c>
      <c r="M905" s="6">
        <f>IFERROR(VLOOKUP(Table13[[#This Row],[Số hóa đơn]],'Chi tiết tt Mega gửi'!K:L,2,0),"")</f>
        <v>46197</v>
      </c>
      <c r="N905" s="72"/>
      <c r="O905" s="32">
        <f>IF(Table13[[#This Row],[Phân loại]]="Tồn đầu kỳ",Table13[[#This Row],[Tổng giá trị]],0)</f>
        <v>0</v>
      </c>
      <c r="P905" s="7">
        <f>IF(Table13[[#This Row],[Số còn phải thu ĐK]]&lt;&gt;0,0,IF(Table13[[#This Row],[Phân loại]]="Bán hàng",Table13[[#This Row],[Tổng giá trị]],-Table13[[#This Row],[Tổng giá trị]]))</f>
        <v>1395770</v>
      </c>
      <c r="Q905" s="32">
        <f t="shared" si="118"/>
        <v>1395770</v>
      </c>
      <c r="R905" s="7">
        <f>Table13[[#This Row],[Số còn phải thu ĐK]]+Table13[[#This Row],[Giá Trị HD sau CK]]-Table13[[#This Row],[Số tiền đã thu]]</f>
        <v>0</v>
      </c>
      <c r="S905" s="6">
        <f>IF(Table13[[#This Row],[Ngày hóa đơn]]&lt;&gt;"",Table13[[#This Row],[Ngày hóa đơn]],IF(Table13[[#This Row],[Ngày hạch toán]]&lt;&gt;"",Table13[[#This Row],[Ngày hạch toán]],""))</f>
        <v>46149</v>
      </c>
      <c r="T905" s="7"/>
      <c r="U905" s="6">
        <f>IF(Table13[[#This Row],[Ngày tính CN]]="","",S905+T905)</f>
        <v>46149</v>
      </c>
      <c r="V905" s="32">
        <f ca="1">IF(Table13[[#This Row],[Hạn thanh toán]]="","",IF((U905-NOW())&lt;0,0,(U905-NOW())))</f>
        <v>0</v>
      </c>
      <c r="W905" s="32"/>
      <c r="X905" s="32" t="str">
        <f t="shared" ca="1" si="119"/>
        <v/>
      </c>
      <c r="Y905" s="2" t="str">
        <f t="shared" si="120"/>
        <v>Đã thanh toán</v>
      </c>
      <c r="Z905" s="42">
        <f t="shared" si="121"/>
        <v>46149</v>
      </c>
      <c r="AA905" s="42">
        <f t="shared" si="122"/>
        <v>46197</v>
      </c>
      <c r="AD905" s="2" t="str">
        <f>VLOOKUP($A905,MA_KH!$A:$Q,MA_KH!O$1,0)</f>
        <v>MEGA</v>
      </c>
      <c r="AE905" s="2" t="str">
        <f>VLOOKUP($A905,MA_KH!$A:$Q,MA_KH!P$1,0)</f>
        <v>CÔNG TY TNHH MM MEGA MARKET (VIỆT NAM)</v>
      </c>
      <c r="AG905" s="122" t="str">
        <f>Table13[[#This Row],[Số hóa đơn]]&amp;Table13[[#This Row],[Tổng giá trị]]</f>
        <v>000349041395770</v>
      </c>
    </row>
    <row r="906" spans="1:33" ht="25.5" customHeight="1">
      <c r="A906" s="54" t="s">
        <v>16289</v>
      </c>
      <c r="B906" s="54" t="s">
        <v>296</v>
      </c>
      <c r="C906" s="55">
        <v>46153</v>
      </c>
      <c r="D906" s="54" t="s">
        <v>18265</v>
      </c>
      <c r="E906" s="55">
        <f>IFERROR(VLOOKUP(AG906,Sheet3!B:F,5,0),Table1[[#This Row],[Ngày hạch toán]])</f>
        <v>46149</v>
      </c>
      <c r="F906" s="54" t="s">
        <v>18266</v>
      </c>
      <c r="G906" s="54" t="s">
        <v>18267</v>
      </c>
      <c r="H906" s="67">
        <v>1425000</v>
      </c>
      <c r="I906" s="31">
        <v>0</v>
      </c>
      <c r="J906" s="31">
        <v>114000</v>
      </c>
      <c r="K906" s="31">
        <v>1539000</v>
      </c>
      <c r="L906" s="71" t="s">
        <v>17236</v>
      </c>
      <c r="M906" s="6" t="str">
        <f>IFERROR(VLOOKUP(Table13[[#This Row],[Số hóa đơn]],'Chi tiết tt Mega gửi'!K:L,2,0),"")</f>
        <v/>
      </c>
      <c r="N906" s="72"/>
      <c r="O906" s="32">
        <f>IF(Table13[[#This Row],[Phân loại]]="Tồn đầu kỳ",Table13[[#This Row],[Tổng giá trị]],0)</f>
        <v>0</v>
      </c>
      <c r="P906" s="7">
        <f>IF(Table13[[#This Row],[Số còn phải thu ĐK]]&lt;&gt;0,0,IF(Table13[[#This Row],[Phân loại]]="Bán hàng",Table13[[#This Row],[Tổng giá trị]],-Table13[[#This Row],[Tổng giá trị]]))</f>
        <v>1539000</v>
      </c>
      <c r="Q906" s="32">
        <f t="shared" si="118"/>
        <v>0</v>
      </c>
      <c r="R906" s="7">
        <f>Table13[[#This Row],[Số còn phải thu ĐK]]+Table13[[#This Row],[Giá Trị HD sau CK]]-Table13[[#This Row],[Số tiền đã thu]]</f>
        <v>1539000</v>
      </c>
      <c r="S906" s="6">
        <f>IF(Table13[[#This Row],[Ngày hóa đơn]]&lt;&gt;"",Table13[[#This Row],[Ngày hóa đơn]],IF(Table13[[#This Row],[Ngày hạch toán]]&lt;&gt;"",Table13[[#This Row],[Ngày hạch toán]],""))</f>
        <v>46149</v>
      </c>
      <c r="T906" s="7"/>
      <c r="U906" s="6">
        <f>IF(Table13[[#This Row],[Ngày tính CN]]="","",S906+T906)</f>
        <v>46149</v>
      </c>
      <c r="V906" s="32">
        <f ca="1">IF(Table13[[#This Row],[Hạn thanh toán]]="","",IF((U906-NOW())&lt;0,0,(U906-NOW())))</f>
        <v>0</v>
      </c>
      <c r="W906" s="32"/>
      <c r="X906" s="32">
        <f t="shared" ca="1" si="119"/>
        <v>78.96461631944112</v>
      </c>
      <c r="Y906" s="2" t="str">
        <f t="shared" ca="1" si="120"/>
        <v>Nợ quá hạn từ 60 ngày đến 90 ngày</v>
      </c>
      <c r="Z906" s="42">
        <f t="shared" si="121"/>
        <v>46149</v>
      </c>
      <c r="AA906" s="42" t="str">
        <f t="shared" si="122"/>
        <v/>
      </c>
      <c r="AD906" s="2" t="str">
        <f>VLOOKUP($A906,MA_KH!$A:$Q,MA_KH!O$1,0)</f>
        <v>MEGA</v>
      </c>
      <c r="AE906" s="2" t="str">
        <f>VLOOKUP($A906,MA_KH!$A:$Q,MA_KH!P$1,0)</f>
        <v>CÔNG TY TNHH MM MEGA MARKET (VIỆT NAM)</v>
      </c>
      <c r="AG906" s="122" t="str">
        <f>Table13[[#This Row],[Số hóa đơn]]&amp;Table13[[#This Row],[Tổng giá trị]]</f>
        <v>000340951539000</v>
      </c>
    </row>
    <row r="907" spans="1:33" ht="25.5" customHeight="1">
      <c r="A907" s="54" t="s">
        <v>16290</v>
      </c>
      <c r="B907" s="54" t="s">
        <v>192</v>
      </c>
      <c r="C907" s="55">
        <v>46153</v>
      </c>
      <c r="D907" s="54" t="s">
        <v>18268</v>
      </c>
      <c r="E907" s="55">
        <f>IFERROR(VLOOKUP(AG907,Sheet3!B:F,5,0),Table1[[#This Row],[Ngày hạch toán]])</f>
        <v>46149</v>
      </c>
      <c r="F907" s="54" t="s">
        <v>18269</v>
      </c>
      <c r="G907" s="54" t="s">
        <v>18270</v>
      </c>
      <c r="H907" s="67">
        <v>1425000</v>
      </c>
      <c r="I907" s="31">
        <v>0</v>
      </c>
      <c r="J907" s="31">
        <v>114000</v>
      </c>
      <c r="K907" s="31">
        <v>1539000</v>
      </c>
      <c r="L907" s="71" t="s">
        <v>17236</v>
      </c>
      <c r="M907" s="6" t="str">
        <f>IFERROR(VLOOKUP(Table13[[#This Row],[Số hóa đơn]],'Chi tiết tt Mega gửi'!K:L,2,0),"")</f>
        <v/>
      </c>
      <c r="N907" s="72"/>
      <c r="O907" s="32">
        <f>IF(Table13[[#This Row],[Phân loại]]="Tồn đầu kỳ",Table13[[#This Row],[Tổng giá trị]],0)</f>
        <v>0</v>
      </c>
      <c r="P907" s="7">
        <f>IF(Table13[[#This Row],[Số còn phải thu ĐK]]&lt;&gt;0,0,IF(Table13[[#This Row],[Phân loại]]="Bán hàng",Table13[[#This Row],[Tổng giá trị]],-Table13[[#This Row],[Tổng giá trị]]))</f>
        <v>1539000</v>
      </c>
      <c r="Q907" s="32">
        <f t="shared" si="118"/>
        <v>0</v>
      </c>
      <c r="R907" s="7">
        <f>Table13[[#This Row],[Số còn phải thu ĐK]]+Table13[[#This Row],[Giá Trị HD sau CK]]-Table13[[#This Row],[Số tiền đã thu]]</f>
        <v>1539000</v>
      </c>
      <c r="S907" s="6">
        <f>IF(Table13[[#This Row],[Ngày hóa đơn]]&lt;&gt;"",Table13[[#This Row],[Ngày hóa đơn]],IF(Table13[[#This Row],[Ngày hạch toán]]&lt;&gt;"",Table13[[#This Row],[Ngày hạch toán]],""))</f>
        <v>46149</v>
      </c>
      <c r="T907" s="7"/>
      <c r="U907" s="6">
        <f>IF(Table13[[#This Row],[Ngày tính CN]]="","",S907+T907)</f>
        <v>46149</v>
      </c>
      <c r="V907" s="32">
        <f ca="1">IF(Table13[[#This Row],[Hạn thanh toán]]="","",IF((U907-NOW())&lt;0,0,(U907-NOW())))</f>
        <v>0</v>
      </c>
      <c r="W907" s="32"/>
      <c r="X907" s="32">
        <f t="shared" ca="1" si="119"/>
        <v>78.96461631944112</v>
      </c>
      <c r="Y907" s="2" t="str">
        <f t="shared" ca="1" si="120"/>
        <v>Nợ quá hạn từ 60 ngày đến 90 ngày</v>
      </c>
      <c r="Z907" s="42">
        <f t="shared" si="121"/>
        <v>46149</v>
      </c>
      <c r="AA907" s="42" t="str">
        <f t="shared" si="122"/>
        <v/>
      </c>
      <c r="AD907" s="2" t="str">
        <f>VLOOKUP($A907,MA_KH!$A:$Q,MA_KH!O$1,0)</f>
        <v>MEGA</v>
      </c>
      <c r="AE907" s="2" t="str">
        <f>VLOOKUP($A907,MA_KH!$A:$Q,MA_KH!P$1,0)</f>
        <v>CÔNG TY TNHH MM MEGA MARKET (VIỆT NAM)</v>
      </c>
      <c r="AG907" s="122" t="str">
        <f>Table13[[#This Row],[Số hóa đơn]]&amp;Table13[[#This Row],[Tổng giá trị]]</f>
        <v>000340911539000</v>
      </c>
    </row>
    <row r="908" spans="1:33" ht="25.5" customHeight="1">
      <c r="A908" s="54" t="s">
        <v>16287</v>
      </c>
      <c r="B908" s="54" t="s">
        <v>253</v>
      </c>
      <c r="C908" s="55">
        <v>46153</v>
      </c>
      <c r="D908" s="54" t="s">
        <v>18271</v>
      </c>
      <c r="E908" s="55">
        <f>IFERROR(VLOOKUP(AG908,Sheet3!B:F,5,0),Table1[[#This Row],[Ngày hạch toán]])</f>
        <v>46149</v>
      </c>
      <c r="F908" s="54" t="s">
        <v>18272</v>
      </c>
      <c r="G908" s="54" t="s">
        <v>18273</v>
      </c>
      <c r="H908" s="67">
        <v>1891485</v>
      </c>
      <c r="I908" s="31">
        <v>0</v>
      </c>
      <c r="J908" s="31">
        <v>151319</v>
      </c>
      <c r="K908" s="31">
        <v>2042804</v>
      </c>
      <c r="L908" s="71" t="s">
        <v>17236</v>
      </c>
      <c r="M908" s="6" t="str">
        <f>IFERROR(VLOOKUP(Table13[[#This Row],[Số hóa đơn]],'Chi tiết tt Mega gửi'!K:L,2,0),"")</f>
        <v/>
      </c>
      <c r="N908" s="72"/>
      <c r="O908" s="32">
        <f>IF(Table13[[#This Row],[Phân loại]]="Tồn đầu kỳ",Table13[[#This Row],[Tổng giá trị]],0)</f>
        <v>0</v>
      </c>
      <c r="P908" s="7">
        <f>IF(Table13[[#This Row],[Số còn phải thu ĐK]]&lt;&gt;0,0,IF(Table13[[#This Row],[Phân loại]]="Bán hàng",Table13[[#This Row],[Tổng giá trị]],-Table13[[#This Row],[Tổng giá trị]]))</f>
        <v>2042804</v>
      </c>
      <c r="Q908" s="32">
        <f t="shared" si="118"/>
        <v>0</v>
      </c>
      <c r="R908" s="7">
        <f>Table13[[#This Row],[Số còn phải thu ĐK]]+Table13[[#This Row],[Giá Trị HD sau CK]]-Table13[[#This Row],[Số tiền đã thu]]</f>
        <v>2042804</v>
      </c>
      <c r="S908" s="6">
        <f>IF(Table13[[#This Row],[Ngày hóa đơn]]&lt;&gt;"",Table13[[#This Row],[Ngày hóa đơn]],IF(Table13[[#This Row],[Ngày hạch toán]]&lt;&gt;"",Table13[[#This Row],[Ngày hạch toán]],""))</f>
        <v>46149</v>
      </c>
      <c r="T908" s="7"/>
      <c r="U908" s="6">
        <f>IF(Table13[[#This Row],[Ngày tính CN]]="","",S908+T908)</f>
        <v>46149</v>
      </c>
      <c r="V908" s="32">
        <f ca="1">IF(Table13[[#This Row],[Hạn thanh toán]]="","",IF((U908-NOW())&lt;0,0,(U908-NOW())))</f>
        <v>0</v>
      </c>
      <c r="W908" s="32"/>
      <c r="X908" s="32">
        <f t="shared" ca="1" si="119"/>
        <v>78.96461631944112</v>
      </c>
      <c r="Y908" s="2" t="str">
        <f t="shared" ca="1" si="120"/>
        <v>Nợ quá hạn từ 60 ngày đến 90 ngày</v>
      </c>
      <c r="Z908" s="42">
        <f t="shared" si="121"/>
        <v>46149</v>
      </c>
      <c r="AA908" s="42" t="str">
        <f t="shared" si="122"/>
        <v/>
      </c>
      <c r="AD908" s="2" t="str">
        <f>VLOOKUP($A908,MA_KH!$A:$Q,MA_KH!O$1,0)</f>
        <v>MEGA</v>
      </c>
      <c r="AE908" s="2" t="str">
        <f>VLOOKUP($A908,MA_KH!$A:$Q,MA_KH!P$1,0)</f>
        <v>CÔNG TY TNHH MM MEGA MARKET (VIỆT NAM)</v>
      </c>
      <c r="AG908" s="122" t="str">
        <f>Table13[[#This Row],[Số hóa đơn]]&amp;Table13[[#This Row],[Tổng giá trị]]</f>
        <v>000340942042804</v>
      </c>
    </row>
    <row r="909" spans="1:33" ht="25.5" customHeight="1">
      <c r="A909" s="54" t="s">
        <v>16310</v>
      </c>
      <c r="B909" s="54" t="s">
        <v>196</v>
      </c>
      <c r="C909" s="55">
        <v>46153</v>
      </c>
      <c r="D909" s="54" t="s">
        <v>18274</v>
      </c>
      <c r="E909" s="55">
        <f>IFERROR(VLOOKUP(AG909,Sheet3!B:F,5,0),Table1[[#This Row],[Ngày hạch toán]])</f>
        <v>46149</v>
      </c>
      <c r="F909" s="54" t="s">
        <v>18275</v>
      </c>
      <c r="G909" s="54" t="s">
        <v>18276</v>
      </c>
      <c r="H909" s="67">
        <v>1166110</v>
      </c>
      <c r="I909" s="31">
        <v>0</v>
      </c>
      <c r="J909" s="31">
        <v>93289</v>
      </c>
      <c r="K909" s="31">
        <v>1259399</v>
      </c>
      <c r="L909" s="71" t="s">
        <v>17236</v>
      </c>
      <c r="M909" s="6" t="str">
        <f>IFERROR(VLOOKUP(Table13[[#This Row],[Số hóa đơn]],'Chi tiết tt Mega gửi'!K:L,2,0),"")</f>
        <v/>
      </c>
      <c r="N909" s="72"/>
      <c r="O909" s="32">
        <f>IF(Table13[[#This Row],[Phân loại]]="Tồn đầu kỳ",Table13[[#This Row],[Tổng giá trị]],0)</f>
        <v>0</v>
      </c>
      <c r="P909" s="7">
        <f>IF(Table13[[#This Row],[Số còn phải thu ĐK]]&lt;&gt;0,0,IF(Table13[[#This Row],[Phân loại]]="Bán hàng",Table13[[#This Row],[Tổng giá trị]],-Table13[[#This Row],[Tổng giá trị]]))</f>
        <v>1259399</v>
      </c>
      <c r="Q909" s="32">
        <f t="shared" si="118"/>
        <v>0</v>
      </c>
      <c r="R909" s="7">
        <f>Table13[[#This Row],[Số còn phải thu ĐK]]+Table13[[#This Row],[Giá Trị HD sau CK]]-Table13[[#This Row],[Số tiền đã thu]]</f>
        <v>1259399</v>
      </c>
      <c r="S909" s="6">
        <f>IF(Table13[[#This Row],[Ngày hóa đơn]]&lt;&gt;"",Table13[[#This Row],[Ngày hóa đơn]],IF(Table13[[#This Row],[Ngày hạch toán]]&lt;&gt;"",Table13[[#This Row],[Ngày hạch toán]],""))</f>
        <v>46149</v>
      </c>
      <c r="T909" s="7"/>
      <c r="U909" s="6">
        <f>IF(Table13[[#This Row],[Ngày tính CN]]="","",S909+T909)</f>
        <v>46149</v>
      </c>
      <c r="V909" s="32">
        <f ca="1">IF(Table13[[#This Row],[Hạn thanh toán]]="","",IF((U909-NOW())&lt;0,0,(U909-NOW())))</f>
        <v>0</v>
      </c>
      <c r="W909" s="32"/>
      <c r="X909" s="32">
        <f t="shared" ca="1" si="119"/>
        <v>78.96461631944112</v>
      </c>
      <c r="Y909" s="2" t="str">
        <f t="shared" ca="1" si="120"/>
        <v>Nợ quá hạn từ 60 ngày đến 90 ngày</v>
      </c>
      <c r="Z909" s="42">
        <f t="shared" si="121"/>
        <v>46149</v>
      </c>
      <c r="AA909" s="42" t="str">
        <f t="shared" si="122"/>
        <v/>
      </c>
      <c r="AD909" s="2" t="str">
        <f>VLOOKUP($A909,MA_KH!$A:$Q,MA_KH!O$1,0)</f>
        <v>MEGA</v>
      </c>
      <c r="AE909" s="2" t="str">
        <f>VLOOKUP($A909,MA_KH!$A:$Q,MA_KH!P$1,0)</f>
        <v>CÔNG TY TNHH MM MEGA MARKET (VIỆT NAM)</v>
      </c>
      <c r="AG909" s="122" t="str">
        <f>Table13[[#This Row],[Số hóa đơn]]&amp;Table13[[#This Row],[Tổng giá trị]]</f>
        <v>000340931259399</v>
      </c>
    </row>
    <row r="910" spans="1:33" ht="25.5" customHeight="1">
      <c r="A910" s="54" t="s">
        <v>16288</v>
      </c>
      <c r="B910" s="54" t="s">
        <v>294</v>
      </c>
      <c r="C910" s="55">
        <v>46153</v>
      </c>
      <c r="D910" s="54" t="s">
        <v>18277</v>
      </c>
      <c r="E910" s="55">
        <f>IFERROR(VLOOKUP(AG910,Sheet3!B:F,5,0),Table1[[#This Row],[Ngày hạch toán]])</f>
        <v>46150</v>
      </c>
      <c r="F910" s="54" t="s">
        <v>18278</v>
      </c>
      <c r="G910" s="54" t="s">
        <v>18279</v>
      </c>
      <c r="H910" s="67">
        <v>3525205</v>
      </c>
      <c r="I910" s="31">
        <v>0</v>
      </c>
      <c r="J910" s="31">
        <v>282016</v>
      </c>
      <c r="K910" s="31">
        <v>3807221</v>
      </c>
      <c r="L910" s="71" t="s">
        <v>17236</v>
      </c>
      <c r="M910" s="6" t="str">
        <f>IFERROR(VLOOKUP(Table13[[#This Row],[Số hóa đơn]],'Chi tiết tt Mega gửi'!K:L,2,0),"")</f>
        <v/>
      </c>
      <c r="N910" s="72"/>
      <c r="O910" s="32">
        <f>IF(Table13[[#This Row],[Phân loại]]="Tồn đầu kỳ",Table13[[#This Row],[Tổng giá trị]],0)</f>
        <v>0</v>
      </c>
      <c r="P910" s="7">
        <f>IF(Table13[[#This Row],[Số còn phải thu ĐK]]&lt;&gt;0,0,IF(Table13[[#This Row],[Phân loại]]="Bán hàng",Table13[[#This Row],[Tổng giá trị]],-Table13[[#This Row],[Tổng giá trị]]))</f>
        <v>3807221</v>
      </c>
      <c r="Q910" s="32">
        <f t="shared" si="118"/>
        <v>0</v>
      </c>
      <c r="R910" s="7">
        <f>Table13[[#This Row],[Số còn phải thu ĐK]]+Table13[[#This Row],[Giá Trị HD sau CK]]-Table13[[#This Row],[Số tiền đã thu]]</f>
        <v>3807221</v>
      </c>
      <c r="S910" s="6">
        <f>IF(Table13[[#This Row],[Ngày hóa đơn]]&lt;&gt;"",Table13[[#This Row],[Ngày hóa đơn]],IF(Table13[[#This Row],[Ngày hạch toán]]&lt;&gt;"",Table13[[#This Row],[Ngày hạch toán]],""))</f>
        <v>46150</v>
      </c>
      <c r="T910" s="7"/>
      <c r="U910" s="6">
        <f>IF(Table13[[#This Row],[Ngày tính CN]]="","",S910+T910)</f>
        <v>46150</v>
      </c>
      <c r="V910" s="32">
        <f ca="1">IF(Table13[[#This Row],[Hạn thanh toán]]="","",IF((U910-NOW())&lt;0,0,(U910-NOW())))</f>
        <v>0</v>
      </c>
      <c r="W910" s="32"/>
      <c r="X910" s="32">
        <f t="shared" ca="1" si="119"/>
        <v>77.96461631944112</v>
      </c>
      <c r="Y910" s="2" t="str">
        <f t="shared" ca="1" si="120"/>
        <v>Nợ quá hạn từ 60 ngày đến 90 ngày</v>
      </c>
      <c r="Z910" s="42">
        <f t="shared" si="121"/>
        <v>46150</v>
      </c>
      <c r="AA910" s="42" t="str">
        <f t="shared" si="122"/>
        <v/>
      </c>
      <c r="AD910" s="2" t="str">
        <f>VLOOKUP($A910,MA_KH!$A:$Q,MA_KH!O$1,0)</f>
        <v>MEGA</v>
      </c>
      <c r="AE910" s="2" t="str">
        <f>VLOOKUP($A910,MA_KH!$A:$Q,MA_KH!P$1,0)</f>
        <v>CÔNG TY TNHH MM MEGA MARKET (VIỆT NAM)</v>
      </c>
      <c r="AG910" s="122" t="str">
        <f>Table13[[#This Row],[Số hóa đơn]]&amp;Table13[[#This Row],[Tổng giá trị]]</f>
        <v>000340903807221</v>
      </c>
    </row>
    <row r="911" spans="1:33" ht="25.5" customHeight="1">
      <c r="A911" s="54" t="s">
        <v>16302</v>
      </c>
      <c r="B911" s="54" t="s">
        <v>7251</v>
      </c>
      <c r="C911" s="55">
        <v>46153</v>
      </c>
      <c r="D911" s="54" t="s">
        <v>18280</v>
      </c>
      <c r="E911" s="55">
        <f>IFERROR(VLOOKUP(AG911,Sheet3!B:F,5,0),Table1[[#This Row],[Ngày hạch toán]])</f>
        <v>46150</v>
      </c>
      <c r="F911" s="54" t="s">
        <v>18281</v>
      </c>
      <c r="G911" s="54" t="s">
        <v>18282</v>
      </c>
      <c r="H911" s="67">
        <v>558030</v>
      </c>
      <c r="I911" s="31">
        <v>0</v>
      </c>
      <c r="J911" s="31">
        <v>44642</v>
      </c>
      <c r="K911" s="31">
        <v>602672</v>
      </c>
      <c r="L911" s="71" t="s">
        <v>17236</v>
      </c>
      <c r="M911" s="6">
        <f>IFERROR(VLOOKUP(Table13[[#This Row],[Số hóa đơn]],'Chi tiết tt Mega gửi'!K:L,2,0),"")</f>
        <v>46197</v>
      </c>
      <c r="N911" s="72"/>
      <c r="O911" s="32">
        <f>IF(Table13[[#This Row],[Phân loại]]="Tồn đầu kỳ",Table13[[#This Row],[Tổng giá trị]],0)</f>
        <v>0</v>
      </c>
      <c r="P911" s="7">
        <f>IF(Table13[[#This Row],[Số còn phải thu ĐK]]&lt;&gt;0,0,IF(Table13[[#This Row],[Phân loại]]="Bán hàng",Table13[[#This Row],[Tổng giá trị]],-Table13[[#This Row],[Tổng giá trị]]))</f>
        <v>602672</v>
      </c>
      <c r="Q911" s="32">
        <f t="shared" si="118"/>
        <v>602672</v>
      </c>
      <c r="R911" s="7">
        <f>Table13[[#This Row],[Số còn phải thu ĐK]]+Table13[[#This Row],[Giá Trị HD sau CK]]-Table13[[#This Row],[Số tiền đã thu]]</f>
        <v>0</v>
      </c>
      <c r="S911" s="6">
        <f>IF(Table13[[#This Row],[Ngày hóa đơn]]&lt;&gt;"",Table13[[#This Row],[Ngày hóa đơn]],IF(Table13[[#This Row],[Ngày hạch toán]]&lt;&gt;"",Table13[[#This Row],[Ngày hạch toán]],""))</f>
        <v>46150</v>
      </c>
      <c r="T911" s="7"/>
      <c r="U911" s="6">
        <f>IF(Table13[[#This Row],[Ngày tính CN]]="","",S911+T911)</f>
        <v>46150</v>
      </c>
      <c r="V911" s="32">
        <f ca="1">IF(Table13[[#This Row],[Hạn thanh toán]]="","",IF((U911-NOW())&lt;0,0,(U911-NOW())))</f>
        <v>0</v>
      </c>
      <c r="W911" s="32"/>
      <c r="X911" s="32" t="str">
        <f t="shared" ca="1" si="119"/>
        <v/>
      </c>
      <c r="Y911" s="2" t="str">
        <f t="shared" si="120"/>
        <v>Đã thanh toán</v>
      </c>
      <c r="Z911" s="42">
        <f t="shared" si="121"/>
        <v>46150</v>
      </c>
      <c r="AA911" s="42">
        <f t="shared" si="122"/>
        <v>46197</v>
      </c>
      <c r="AD911" s="2" t="str">
        <f>VLOOKUP($A911,MA_KH!$A:$Q,MA_KH!O$1,0)</f>
        <v>MEGA</v>
      </c>
      <c r="AE911" s="2" t="str">
        <f>VLOOKUP($A911,MA_KH!$A:$Q,MA_KH!P$1,0)</f>
        <v>CÔNG TY TNHH MM MEGA MARKET (VIỆT NAM)</v>
      </c>
      <c r="AG911" s="122" t="str">
        <f>Table13[[#This Row],[Số hóa đơn]]&amp;Table13[[#This Row],[Tổng giá trị]]</f>
        <v>00034903602672</v>
      </c>
    </row>
    <row r="912" spans="1:33" ht="25.5" customHeight="1">
      <c r="A912" s="54" t="s">
        <v>16294</v>
      </c>
      <c r="B912" s="54" t="s">
        <v>259</v>
      </c>
      <c r="C912" s="55">
        <v>46153</v>
      </c>
      <c r="D912" s="54" t="s">
        <v>18283</v>
      </c>
      <c r="E912" s="55">
        <f>IFERROR(VLOOKUP(AG912,Sheet3!B:F,5,0),Table1[[#This Row],[Ngày hạch toán]])</f>
        <v>46150</v>
      </c>
      <c r="F912" s="54" t="s">
        <v>18284</v>
      </c>
      <c r="G912" s="54" t="s">
        <v>18285</v>
      </c>
      <c r="H912" s="67">
        <v>1822540</v>
      </c>
      <c r="I912" s="31">
        <v>0</v>
      </c>
      <c r="J912" s="31">
        <v>145803</v>
      </c>
      <c r="K912" s="31">
        <v>1968343</v>
      </c>
      <c r="L912" s="71" t="s">
        <v>17236</v>
      </c>
      <c r="M912" s="6" t="str">
        <f>IFERROR(VLOOKUP(Table13[[#This Row],[Số hóa đơn]],'Chi tiết tt Mega gửi'!K:L,2,0),"")</f>
        <v/>
      </c>
      <c r="N912" s="72"/>
      <c r="O912" s="32">
        <f>IF(Table13[[#This Row],[Phân loại]]="Tồn đầu kỳ",Table13[[#This Row],[Tổng giá trị]],0)</f>
        <v>0</v>
      </c>
      <c r="P912" s="7">
        <f>IF(Table13[[#This Row],[Số còn phải thu ĐK]]&lt;&gt;0,0,IF(Table13[[#This Row],[Phân loại]]="Bán hàng",Table13[[#This Row],[Tổng giá trị]],-Table13[[#This Row],[Tổng giá trị]]))</f>
        <v>1968343</v>
      </c>
      <c r="Q912" s="32">
        <f t="shared" si="118"/>
        <v>0</v>
      </c>
      <c r="R912" s="7">
        <f>Table13[[#This Row],[Số còn phải thu ĐK]]+Table13[[#This Row],[Giá Trị HD sau CK]]-Table13[[#This Row],[Số tiền đã thu]]</f>
        <v>1968343</v>
      </c>
      <c r="S912" s="6">
        <f>IF(Table13[[#This Row],[Ngày hóa đơn]]&lt;&gt;"",Table13[[#This Row],[Ngày hóa đơn]],IF(Table13[[#This Row],[Ngày hạch toán]]&lt;&gt;"",Table13[[#This Row],[Ngày hạch toán]],""))</f>
        <v>46150</v>
      </c>
      <c r="T912" s="7"/>
      <c r="U912" s="6">
        <f>IF(Table13[[#This Row],[Ngày tính CN]]="","",S912+T912)</f>
        <v>46150</v>
      </c>
      <c r="V912" s="32">
        <f ca="1">IF(Table13[[#This Row],[Hạn thanh toán]]="","",IF((U912-NOW())&lt;0,0,(U912-NOW())))</f>
        <v>0</v>
      </c>
      <c r="W912" s="32"/>
      <c r="X912" s="32">
        <f t="shared" ca="1" si="119"/>
        <v>77.96461631944112</v>
      </c>
      <c r="Y912" s="2" t="str">
        <f t="shared" ca="1" si="120"/>
        <v>Nợ quá hạn từ 60 ngày đến 90 ngày</v>
      </c>
      <c r="Z912" s="42">
        <f t="shared" si="121"/>
        <v>46150</v>
      </c>
      <c r="AA912" s="42" t="str">
        <f t="shared" si="122"/>
        <v/>
      </c>
      <c r="AD912" s="2" t="str">
        <f>VLOOKUP($A912,MA_KH!$A:$Q,MA_KH!O$1,0)</f>
        <v>MEGA</v>
      </c>
      <c r="AE912" s="2" t="str">
        <f>VLOOKUP($A912,MA_KH!$A:$Q,MA_KH!P$1,0)</f>
        <v>CÔNG TY TNHH MM MEGA MARKET (VIỆT NAM)</v>
      </c>
      <c r="AG912" s="122" t="str">
        <f>Table13[[#This Row],[Số hóa đơn]]&amp;Table13[[#This Row],[Tổng giá trị]]</f>
        <v>000340961968343</v>
      </c>
    </row>
    <row r="913" spans="1:33" ht="25.5" customHeight="1">
      <c r="A913" s="54" t="s">
        <v>16300</v>
      </c>
      <c r="B913" s="54" t="s">
        <v>7238</v>
      </c>
      <c r="C913" s="55">
        <v>46154</v>
      </c>
      <c r="D913" s="54" t="s">
        <v>18286</v>
      </c>
      <c r="E913" s="55">
        <f>IFERROR(VLOOKUP(AG913,Sheet3!B:F,5,0),Table1[[#This Row],[Ngày hạch toán]])</f>
        <v>46150</v>
      </c>
      <c r="F913" s="54" t="s">
        <v>18287</v>
      </c>
      <c r="G913" s="54" t="s">
        <v>18288</v>
      </c>
      <c r="H913" s="67">
        <v>1478030</v>
      </c>
      <c r="I913" s="31">
        <v>0</v>
      </c>
      <c r="J913" s="31">
        <v>118242</v>
      </c>
      <c r="K913" s="31">
        <v>1596272</v>
      </c>
      <c r="L913" s="71" t="s">
        <v>17236</v>
      </c>
      <c r="M913" s="6">
        <f>IFERROR(VLOOKUP(Table13[[#This Row],[Số hóa đơn]],'Chi tiết tt Mega gửi'!K:L,2,0),"")</f>
        <v>46197</v>
      </c>
      <c r="N913" s="72"/>
      <c r="O913" s="32">
        <f>IF(Table13[[#This Row],[Phân loại]]="Tồn đầu kỳ",Table13[[#This Row],[Tổng giá trị]],0)</f>
        <v>0</v>
      </c>
      <c r="P913" s="7">
        <f>IF(Table13[[#This Row],[Số còn phải thu ĐK]]&lt;&gt;0,0,IF(Table13[[#This Row],[Phân loại]]="Bán hàng",Table13[[#This Row],[Tổng giá trị]],-Table13[[#This Row],[Tổng giá trị]]))</f>
        <v>1596272</v>
      </c>
      <c r="Q913" s="32">
        <f t="shared" si="118"/>
        <v>1596272</v>
      </c>
      <c r="R913" s="7">
        <f>Table13[[#This Row],[Số còn phải thu ĐK]]+Table13[[#This Row],[Giá Trị HD sau CK]]-Table13[[#This Row],[Số tiền đã thu]]</f>
        <v>0</v>
      </c>
      <c r="S913" s="6">
        <f>IF(Table13[[#This Row],[Ngày hóa đơn]]&lt;&gt;"",Table13[[#This Row],[Ngày hóa đơn]],IF(Table13[[#This Row],[Ngày hạch toán]]&lt;&gt;"",Table13[[#This Row],[Ngày hạch toán]],""))</f>
        <v>46150</v>
      </c>
      <c r="T913" s="7"/>
      <c r="U913" s="6">
        <f>IF(Table13[[#This Row],[Ngày tính CN]]="","",S913+T913)</f>
        <v>46150</v>
      </c>
      <c r="V913" s="32">
        <f ca="1">IF(Table13[[#This Row],[Hạn thanh toán]]="","",IF((U913-NOW())&lt;0,0,(U913-NOW())))</f>
        <v>0</v>
      </c>
      <c r="W913" s="32"/>
      <c r="X913" s="32" t="str">
        <f t="shared" ca="1" si="119"/>
        <v/>
      </c>
      <c r="Y913" s="2" t="str">
        <f t="shared" si="120"/>
        <v>Đã thanh toán</v>
      </c>
      <c r="Z913" s="42">
        <f t="shared" si="121"/>
        <v>46150</v>
      </c>
      <c r="AA913" s="42">
        <f t="shared" si="122"/>
        <v>46197</v>
      </c>
      <c r="AD913" s="2" t="str">
        <f>VLOOKUP($A913,MA_KH!$A:$Q,MA_KH!O$1,0)</f>
        <v>MEGA</v>
      </c>
      <c r="AE913" s="2" t="str">
        <f>VLOOKUP($A913,MA_KH!$A:$Q,MA_KH!P$1,0)</f>
        <v>CÔNG TY TNHH MM MEGA MARKET (VIỆT NAM)</v>
      </c>
      <c r="AG913" s="122" t="str">
        <f>Table13[[#This Row],[Số hóa đơn]]&amp;Table13[[#This Row],[Tổng giá trị]]</f>
        <v>000346571596272</v>
      </c>
    </row>
    <row r="914" spans="1:33" ht="25.5" customHeight="1">
      <c r="A914" s="54" t="s">
        <v>16305</v>
      </c>
      <c r="B914" s="54" t="s">
        <v>7247</v>
      </c>
      <c r="C914" s="55">
        <v>46154</v>
      </c>
      <c r="D914" s="54" t="s">
        <v>18289</v>
      </c>
      <c r="E914" s="55">
        <f>IFERROR(VLOOKUP(AG914,Sheet3!B:F,5,0),Table1[[#This Row],[Ngày hạch toán]])</f>
        <v>46153</v>
      </c>
      <c r="F914" s="54" t="s">
        <v>18290</v>
      </c>
      <c r="G914" s="54" t="s">
        <v>18291</v>
      </c>
      <c r="H914" s="67">
        <v>920530</v>
      </c>
      <c r="I914" s="31">
        <v>0</v>
      </c>
      <c r="J914" s="31">
        <v>73642</v>
      </c>
      <c r="K914" s="31">
        <v>994172</v>
      </c>
      <c r="L914" s="71" t="s">
        <v>17236</v>
      </c>
      <c r="M914" s="6">
        <f>IFERROR(VLOOKUP(Table13[[#This Row],[Số hóa đơn]],'Chi tiết tt Mega gửi'!K:L,2,0),"")</f>
        <v>46197</v>
      </c>
      <c r="N914" s="72"/>
      <c r="O914" s="32">
        <f>IF(Table13[[#This Row],[Phân loại]]="Tồn đầu kỳ",Table13[[#This Row],[Tổng giá trị]],0)</f>
        <v>0</v>
      </c>
      <c r="P914" s="7">
        <f>IF(Table13[[#This Row],[Số còn phải thu ĐK]]&lt;&gt;0,0,IF(Table13[[#This Row],[Phân loại]]="Bán hàng",Table13[[#This Row],[Tổng giá trị]],-Table13[[#This Row],[Tổng giá trị]]))</f>
        <v>994172</v>
      </c>
      <c r="Q914" s="32">
        <f t="shared" si="118"/>
        <v>994172</v>
      </c>
      <c r="R914" s="7">
        <f>Table13[[#This Row],[Số còn phải thu ĐK]]+Table13[[#This Row],[Giá Trị HD sau CK]]-Table13[[#This Row],[Số tiền đã thu]]</f>
        <v>0</v>
      </c>
      <c r="S914" s="6">
        <f>IF(Table13[[#This Row],[Ngày hóa đơn]]&lt;&gt;"",Table13[[#This Row],[Ngày hóa đơn]],IF(Table13[[#This Row],[Ngày hạch toán]]&lt;&gt;"",Table13[[#This Row],[Ngày hạch toán]],""))</f>
        <v>46153</v>
      </c>
      <c r="T914" s="7"/>
      <c r="U914" s="6">
        <f>IF(Table13[[#This Row],[Ngày tính CN]]="","",S914+T914)</f>
        <v>46153</v>
      </c>
      <c r="V914" s="32">
        <f ca="1">IF(Table13[[#This Row],[Hạn thanh toán]]="","",IF((U914-NOW())&lt;0,0,(U914-NOW())))</f>
        <v>0</v>
      </c>
      <c r="W914" s="32"/>
      <c r="X914" s="32" t="str">
        <f t="shared" ca="1" si="119"/>
        <v/>
      </c>
      <c r="Y914" s="2" t="str">
        <f t="shared" si="120"/>
        <v>Đã thanh toán</v>
      </c>
      <c r="Z914" s="42">
        <f t="shared" si="121"/>
        <v>46153</v>
      </c>
      <c r="AA914" s="42">
        <f t="shared" si="122"/>
        <v>46197</v>
      </c>
      <c r="AD914" s="2" t="str">
        <f>VLOOKUP($A914,MA_KH!$A:$Q,MA_KH!O$1,0)</f>
        <v>MEGA</v>
      </c>
      <c r="AE914" s="2" t="str">
        <f>VLOOKUP($A914,MA_KH!$A:$Q,MA_KH!P$1,0)</f>
        <v>CÔNG TY TNHH MM MEGA MARKET (VIỆT NAM)</v>
      </c>
      <c r="AG914" s="122" t="str">
        <f>Table13[[#This Row],[Số hóa đơn]]&amp;Table13[[#This Row],[Tổng giá trị]]</f>
        <v>00034901994172</v>
      </c>
    </row>
    <row r="915" spans="1:33" ht="25.5" customHeight="1">
      <c r="A915" s="54" t="s">
        <v>16292</v>
      </c>
      <c r="B915" s="54" t="s">
        <v>251</v>
      </c>
      <c r="C915" s="55">
        <v>46154</v>
      </c>
      <c r="D915" s="54" t="s">
        <v>18292</v>
      </c>
      <c r="E915" s="55">
        <f>IFERROR(VLOOKUP(AG915,Sheet3!B:F,5,0),Table1[[#This Row],[Ngày hạch toán]])</f>
        <v>46153</v>
      </c>
      <c r="F915" s="54" t="s">
        <v>18293</v>
      </c>
      <c r="G915" s="54" t="s">
        <v>18294</v>
      </c>
      <c r="H915" s="67">
        <v>640000</v>
      </c>
      <c r="I915" s="31">
        <v>0</v>
      </c>
      <c r="J915" s="31">
        <v>51200</v>
      </c>
      <c r="K915" s="31">
        <v>691200</v>
      </c>
      <c r="L915" s="71" t="s">
        <v>17236</v>
      </c>
      <c r="M915" s="6">
        <f>IFERROR(VLOOKUP(Table13[[#This Row],[Số hóa đơn]],'Chi tiết tt Mega gửi'!K:L,2,0),"")</f>
        <v>46197</v>
      </c>
      <c r="N915" s="72"/>
      <c r="O915" s="32">
        <f>IF(Table13[[#This Row],[Phân loại]]="Tồn đầu kỳ",Table13[[#This Row],[Tổng giá trị]],0)</f>
        <v>0</v>
      </c>
      <c r="P915" s="7">
        <f>IF(Table13[[#This Row],[Số còn phải thu ĐK]]&lt;&gt;0,0,IF(Table13[[#This Row],[Phân loại]]="Bán hàng",Table13[[#This Row],[Tổng giá trị]],-Table13[[#This Row],[Tổng giá trị]]))</f>
        <v>691200</v>
      </c>
      <c r="Q915" s="32">
        <f t="shared" si="118"/>
        <v>691200</v>
      </c>
      <c r="R915" s="7">
        <f>Table13[[#This Row],[Số còn phải thu ĐK]]+Table13[[#This Row],[Giá Trị HD sau CK]]-Table13[[#This Row],[Số tiền đã thu]]</f>
        <v>0</v>
      </c>
      <c r="S915" s="6">
        <f>IF(Table13[[#This Row],[Ngày hóa đơn]]&lt;&gt;"",Table13[[#This Row],[Ngày hóa đơn]],IF(Table13[[#This Row],[Ngày hạch toán]]&lt;&gt;"",Table13[[#This Row],[Ngày hạch toán]],""))</f>
        <v>46153</v>
      </c>
      <c r="T915" s="7"/>
      <c r="U915" s="6">
        <f>IF(Table13[[#This Row],[Ngày tính CN]]="","",S915+T915)</f>
        <v>46153</v>
      </c>
      <c r="V915" s="32">
        <f ca="1">IF(Table13[[#This Row],[Hạn thanh toán]]="","",IF((U915-NOW())&lt;0,0,(U915-NOW())))</f>
        <v>0</v>
      </c>
      <c r="W915" s="32"/>
      <c r="X915" s="32" t="str">
        <f t="shared" ca="1" si="119"/>
        <v/>
      </c>
      <c r="Y915" s="2" t="str">
        <f t="shared" si="120"/>
        <v>Đã thanh toán</v>
      </c>
      <c r="Z915" s="42">
        <f t="shared" si="121"/>
        <v>46153</v>
      </c>
      <c r="AA915" s="42">
        <f t="shared" si="122"/>
        <v>46197</v>
      </c>
      <c r="AD915" s="2" t="str">
        <f>VLOOKUP($A915,MA_KH!$A:$Q,MA_KH!O$1,0)</f>
        <v>MEGA</v>
      </c>
      <c r="AE915" s="2" t="str">
        <f>VLOOKUP($A915,MA_KH!$A:$Q,MA_KH!P$1,0)</f>
        <v>CÔNG TY TNHH MM MEGA MARKET (VIỆT NAM)</v>
      </c>
      <c r="AG915" s="122" t="str">
        <f>Table13[[#This Row],[Số hóa đơn]]&amp;Table13[[#This Row],[Tổng giá trị]]</f>
        <v>00034656691200</v>
      </c>
    </row>
    <row r="916" spans="1:33" ht="25.5" customHeight="1">
      <c r="A916" s="54" t="s">
        <v>16306</v>
      </c>
      <c r="B916" s="54" t="s">
        <v>7257</v>
      </c>
      <c r="C916" s="55">
        <v>46154</v>
      </c>
      <c r="D916" s="54" t="s">
        <v>18295</v>
      </c>
      <c r="E916" s="55">
        <f>IFERROR(VLOOKUP(AG916,Sheet3!B:F,5,0),Table1[[#This Row],[Ngày hạch toán]])</f>
        <v>46153</v>
      </c>
      <c r="F916" s="54" t="s">
        <v>18296</v>
      </c>
      <c r="G916" s="54" t="s">
        <v>18297</v>
      </c>
      <c r="H916" s="67">
        <v>1425000</v>
      </c>
      <c r="I916" s="31">
        <v>0</v>
      </c>
      <c r="J916" s="31">
        <v>114000</v>
      </c>
      <c r="K916" s="31">
        <v>1539000</v>
      </c>
      <c r="L916" s="71" t="s">
        <v>17236</v>
      </c>
      <c r="M916" s="6">
        <f>IFERROR(VLOOKUP(Table13[[#This Row],[Số hóa đơn]],'Chi tiết tt Mega gửi'!K:L,2,0),"")</f>
        <v>46197</v>
      </c>
      <c r="N916" s="72"/>
      <c r="O916" s="32">
        <f>IF(Table13[[#This Row],[Phân loại]]="Tồn đầu kỳ",Table13[[#This Row],[Tổng giá trị]],0)</f>
        <v>0</v>
      </c>
      <c r="P916" s="7">
        <f>IF(Table13[[#This Row],[Số còn phải thu ĐK]]&lt;&gt;0,0,IF(Table13[[#This Row],[Phân loại]]="Bán hàng",Table13[[#This Row],[Tổng giá trị]],-Table13[[#This Row],[Tổng giá trị]]))</f>
        <v>1539000</v>
      </c>
      <c r="Q916" s="32">
        <f t="shared" si="118"/>
        <v>1539000</v>
      </c>
      <c r="R916" s="7">
        <f>Table13[[#This Row],[Số còn phải thu ĐK]]+Table13[[#This Row],[Giá Trị HD sau CK]]-Table13[[#This Row],[Số tiền đã thu]]</f>
        <v>0</v>
      </c>
      <c r="S916" s="6">
        <f>IF(Table13[[#This Row],[Ngày hóa đơn]]&lt;&gt;"",Table13[[#This Row],[Ngày hóa đơn]],IF(Table13[[#This Row],[Ngày hạch toán]]&lt;&gt;"",Table13[[#This Row],[Ngày hạch toán]],""))</f>
        <v>46153</v>
      </c>
      <c r="T916" s="7"/>
      <c r="U916" s="6">
        <f>IF(Table13[[#This Row],[Ngày tính CN]]="","",S916+T916)</f>
        <v>46153</v>
      </c>
      <c r="V916" s="32">
        <f ca="1">IF(Table13[[#This Row],[Hạn thanh toán]]="","",IF((U916-NOW())&lt;0,0,(U916-NOW())))</f>
        <v>0</v>
      </c>
      <c r="W916" s="32"/>
      <c r="X916" s="32" t="str">
        <f t="shared" ca="1" si="119"/>
        <v/>
      </c>
      <c r="Y916" s="2" t="str">
        <f t="shared" si="120"/>
        <v>Đã thanh toán</v>
      </c>
      <c r="Z916" s="42">
        <f t="shared" si="121"/>
        <v>46153</v>
      </c>
      <c r="AA916" s="42">
        <f t="shared" si="122"/>
        <v>46197</v>
      </c>
      <c r="AD916" s="2" t="str">
        <f>VLOOKUP($A916,MA_KH!$A:$Q,MA_KH!O$1,0)</f>
        <v>MEGA</v>
      </c>
      <c r="AE916" s="2" t="str">
        <f>VLOOKUP($A916,MA_KH!$A:$Q,MA_KH!P$1,0)</f>
        <v>CÔNG TY TNHH MM MEGA MARKET (VIỆT NAM)</v>
      </c>
      <c r="AG916" s="122" t="str">
        <f>Table13[[#This Row],[Số hóa đơn]]&amp;Table13[[#This Row],[Tổng giá trị]]</f>
        <v>000349001539000</v>
      </c>
    </row>
    <row r="917" spans="1:33" ht="25.5" customHeight="1">
      <c r="A917" s="54" t="s">
        <v>16301</v>
      </c>
      <c r="B917" s="54" t="s">
        <v>7241</v>
      </c>
      <c r="C917" s="55">
        <v>46155</v>
      </c>
      <c r="D917" s="54" t="s">
        <v>18298</v>
      </c>
      <c r="E917" s="55">
        <f>IFERROR(VLOOKUP(AG917,Sheet3!B:F,5,0),Table1[[#This Row],[Ngày hạch toán]])</f>
        <v>46153</v>
      </c>
      <c r="F917" s="54" t="s">
        <v>18299</v>
      </c>
      <c r="G917" s="54" t="s">
        <v>18300</v>
      </c>
      <c r="H917" s="67">
        <v>1292380</v>
      </c>
      <c r="I917" s="31">
        <v>0</v>
      </c>
      <c r="J917" s="31">
        <v>103390</v>
      </c>
      <c r="K917" s="31">
        <v>1395770</v>
      </c>
      <c r="L917" s="71" t="s">
        <v>17236</v>
      </c>
      <c r="M917" s="6">
        <f>IFERROR(VLOOKUP(Table13[[#This Row],[Số hóa đơn]],'Chi tiết tt Mega gửi'!K:L,2,0),"")</f>
        <v>46197</v>
      </c>
      <c r="N917" s="72"/>
      <c r="O917" s="32">
        <f>IF(Table13[[#This Row],[Phân loại]]="Tồn đầu kỳ",Table13[[#This Row],[Tổng giá trị]],0)</f>
        <v>0</v>
      </c>
      <c r="P917" s="7">
        <f>IF(Table13[[#This Row],[Số còn phải thu ĐK]]&lt;&gt;0,0,IF(Table13[[#This Row],[Phân loại]]="Bán hàng",Table13[[#This Row],[Tổng giá trị]],-Table13[[#This Row],[Tổng giá trị]]))</f>
        <v>1395770</v>
      </c>
      <c r="Q917" s="32">
        <f t="shared" si="118"/>
        <v>1395770</v>
      </c>
      <c r="R917" s="7">
        <f>Table13[[#This Row],[Số còn phải thu ĐK]]+Table13[[#This Row],[Giá Trị HD sau CK]]-Table13[[#This Row],[Số tiền đã thu]]</f>
        <v>0</v>
      </c>
      <c r="S917" s="6">
        <f>IF(Table13[[#This Row],[Ngày hóa đơn]]&lt;&gt;"",Table13[[#This Row],[Ngày hóa đơn]],IF(Table13[[#This Row],[Ngày hạch toán]]&lt;&gt;"",Table13[[#This Row],[Ngày hạch toán]],""))</f>
        <v>46153</v>
      </c>
      <c r="T917" s="7"/>
      <c r="U917" s="6">
        <f>IF(Table13[[#This Row],[Ngày tính CN]]="","",S917+T917)</f>
        <v>46153</v>
      </c>
      <c r="V917" s="32">
        <f ca="1">IF(Table13[[#This Row],[Hạn thanh toán]]="","",IF((U917-NOW())&lt;0,0,(U917-NOW())))</f>
        <v>0</v>
      </c>
      <c r="W917" s="32"/>
      <c r="X917" s="32" t="str">
        <f t="shared" ca="1" si="119"/>
        <v/>
      </c>
      <c r="Y917" s="2" t="str">
        <f t="shared" si="120"/>
        <v>Đã thanh toán</v>
      </c>
      <c r="Z917" s="42">
        <f t="shared" si="121"/>
        <v>46153</v>
      </c>
      <c r="AA917" s="42">
        <f t="shared" si="122"/>
        <v>46197</v>
      </c>
      <c r="AD917" s="2" t="str">
        <f>VLOOKUP($A917,MA_KH!$A:$Q,MA_KH!O$1,0)</f>
        <v>MEGA</v>
      </c>
      <c r="AE917" s="2" t="str">
        <f>VLOOKUP($A917,MA_KH!$A:$Q,MA_KH!P$1,0)</f>
        <v>CÔNG TY TNHH MM MEGA MARKET (VIỆT NAM)</v>
      </c>
      <c r="AG917" s="122" t="str">
        <f>Table13[[#This Row],[Số hóa đơn]]&amp;Table13[[#This Row],[Tổng giá trị]]</f>
        <v>000364911395770</v>
      </c>
    </row>
    <row r="918" spans="1:33" ht="25.5" customHeight="1">
      <c r="A918" s="54" t="s">
        <v>16295</v>
      </c>
      <c r="B918" s="54" t="s">
        <v>198</v>
      </c>
      <c r="C918" s="55">
        <v>46156</v>
      </c>
      <c r="D918" s="54" t="s">
        <v>18301</v>
      </c>
      <c r="E918" s="55">
        <f>IFERROR(VLOOKUP(AG918,Sheet3!B:F,5,0),Table1[[#This Row],[Ngày hạch toán]])</f>
        <v>46153</v>
      </c>
      <c r="F918" s="54" t="s">
        <v>18302</v>
      </c>
      <c r="G918" s="54" t="s">
        <v>18303</v>
      </c>
      <c r="H918" s="67">
        <v>1724140</v>
      </c>
      <c r="I918" s="31">
        <v>0</v>
      </c>
      <c r="J918" s="31">
        <v>137931</v>
      </c>
      <c r="K918" s="31">
        <v>1862071</v>
      </c>
      <c r="L918" s="71" t="s">
        <v>17236</v>
      </c>
      <c r="M918" s="6">
        <f>IFERROR(VLOOKUP(Table13[[#This Row],[Số hóa đơn]],'Chi tiết tt Mega gửi'!K:L,2,0),"")</f>
        <v>46197</v>
      </c>
      <c r="N918" s="72"/>
      <c r="O918" s="32">
        <f>IF(Table13[[#This Row],[Phân loại]]="Tồn đầu kỳ",Table13[[#This Row],[Tổng giá trị]],0)</f>
        <v>0</v>
      </c>
      <c r="P918" s="7">
        <f>IF(Table13[[#This Row],[Số còn phải thu ĐK]]&lt;&gt;0,0,IF(Table13[[#This Row],[Phân loại]]="Bán hàng",Table13[[#This Row],[Tổng giá trị]],-Table13[[#This Row],[Tổng giá trị]]))</f>
        <v>1862071</v>
      </c>
      <c r="Q918" s="32">
        <f t="shared" si="118"/>
        <v>1862071</v>
      </c>
      <c r="R918" s="7">
        <f>Table13[[#This Row],[Số còn phải thu ĐK]]+Table13[[#This Row],[Giá Trị HD sau CK]]-Table13[[#This Row],[Số tiền đã thu]]</f>
        <v>0</v>
      </c>
      <c r="S918" s="6">
        <f>IF(Table13[[#This Row],[Ngày hóa đơn]]&lt;&gt;"",Table13[[#This Row],[Ngày hóa đơn]],IF(Table13[[#This Row],[Ngày hạch toán]]&lt;&gt;"",Table13[[#This Row],[Ngày hạch toán]],""))</f>
        <v>46153</v>
      </c>
      <c r="T918" s="7"/>
      <c r="U918" s="6">
        <f>IF(Table13[[#This Row],[Ngày tính CN]]="","",S918+T918)</f>
        <v>46153</v>
      </c>
      <c r="V918" s="32">
        <f ca="1">IF(Table13[[#This Row],[Hạn thanh toán]]="","",IF((U918-NOW())&lt;0,0,(U918-NOW())))</f>
        <v>0</v>
      </c>
      <c r="W918" s="32"/>
      <c r="X918" s="32" t="str">
        <f t="shared" ca="1" si="119"/>
        <v/>
      </c>
      <c r="Y918" s="2" t="str">
        <f t="shared" si="120"/>
        <v>Đã thanh toán</v>
      </c>
      <c r="Z918" s="42">
        <f t="shared" si="121"/>
        <v>46153</v>
      </c>
      <c r="AA918" s="42">
        <f t="shared" si="122"/>
        <v>46197</v>
      </c>
      <c r="AD918" s="2" t="str">
        <f>VLOOKUP($A918,MA_KH!$A:$Q,MA_KH!O$1,0)</f>
        <v>MEGA</v>
      </c>
      <c r="AE918" s="2" t="str">
        <f>VLOOKUP($A918,MA_KH!$A:$Q,MA_KH!P$1,0)</f>
        <v>CÔNG TY TNHH MM MEGA MARKET (VIỆT NAM)</v>
      </c>
      <c r="AG918" s="122" t="str">
        <f>Table13[[#This Row],[Số hóa đơn]]&amp;Table13[[#This Row],[Tổng giá trị]]</f>
        <v>000347781862071</v>
      </c>
    </row>
    <row r="919" spans="1:33" ht="25.5" customHeight="1">
      <c r="A919" s="54" t="s">
        <v>16300</v>
      </c>
      <c r="B919" s="54" t="s">
        <v>7238</v>
      </c>
      <c r="C919" s="55">
        <v>46156</v>
      </c>
      <c r="D919" s="54" t="s">
        <v>18304</v>
      </c>
      <c r="E919" s="55">
        <f>IFERROR(VLOOKUP(AG919,Sheet3!B:F,5,0),Table1[[#This Row],[Ngày hạch toán]])</f>
        <v>46153</v>
      </c>
      <c r="F919" s="54" t="s">
        <v>18305</v>
      </c>
      <c r="G919" s="54" t="s">
        <v>18306</v>
      </c>
      <c r="H919" s="67">
        <v>1116060</v>
      </c>
      <c r="I919" s="31">
        <v>0</v>
      </c>
      <c r="J919" s="31">
        <v>89285</v>
      </c>
      <c r="K919" s="31">
        <v>1205345</v>
      </c>
      <c r="L919" s="71" t="s">
        <v>17236</v>
      </c>
      <c r="M919" s="6">
        <f>IFERROR(VLOOKUP(Table13[[#This Row],[Số hóa đơn]],'Chi tiết tt Mega gửi'!K:L,2,0),"")</f>
        <v>46197</v>
      </c>
      <c r="N919" s="72"/>
      <c r="O919" s="32">
        <f>IF(Table13[[#This Row],[Phân loại]]="Tồn đầu kỳ",Table13[[#This Row],[Tổng giá trị]],0)</f>
        <v>0</v>
      </c>
      <c r="P919" s="7">
        <f>IF(Table13[[#This Row],[Số còn phải thu ĐK]]&lt;&gt;0,0,IF(Table13[[#This Row],[Phân loại]]="Bán hàng",Table13[[#This Row],[Tổng giá trị]],-Table13[[#This Row],[Tổng giá trị]]))</f>
        <v>1205345</v>
      </c>
      <c r="Q919" s="32">
        <f t="shared" si="118"/>
        <v>1205345</v>
      </c>
      <c r="R919" s="7">
        <f>Table13[[#This Row],[Số còn phải thu ĐK]]+Table13[[#This Row],[Giá Trị HD sau CK]]-Table13[[#This Row],[Số tiền đã thu]]</f>
        <v>0</v>
      </c>
      <c r="S919" s="6">
        <f>IF(Table13[[#This Row],[Ngày hóa đơn]]&lt;&gt;"",Table13[[#This Row],[Ngày hóa đơn]],IF(Table13[[#This Row],[Ngày hạch toán]]&lt;&gt;"",Table13[[#This Row],[Ngày hạch toán]],""))</f>
        <v>46153</v>
      </c>
      <c r="T919" s="7"/>
      <c r="U919" s="6">
        <f>IF(Table13[[#This Row],[Ngày tính CN]]="","",S919+T919)</f>
        <v>46153</v>
      </c>
      <c r="V919" s="32">
        <f ca="1">IF(Table13[[#This Row],[Hạn thanh toán]]="","",IF((U919-NOW())&lt;0,0,(U919-NOW())))</f>
        <v>0</v>
      </c>
      <c r="W919" s="32"/>
      <c r="X919" s="32" t="str">
        <f t="shared" ca="1" si="119"/>
        <v/>
      </c>
      <c r="Y919" s="2" t="str">
        <f t="shared" si="120"/>
        <v>Đã thanh toán</v>
      </c>
      <c r="Z919" s="42">
        <f t="shared" si="121"/>
        <v>46153</v>
      </c>
      <c r="AA919" s="42">
        <f t="shared" si="122"/>
        <v>46197</v>
      </c>
      <c r="AD919" s="2" t="str">
        <f>VLOOKUP($A919,MA_KH!$A:$Q,MA_KH!O$1,0)</f>
        <v>MEGA</v>
      </c>
      <c r="AE919" s="2" t="str">
        <f>VLOOKUP($A919,MA_KH!$A:$Q,MA_KH!P$1,0)</f>
        <v>CÔNG TY TNHH MM MEGA MARKET (VIỆT NAM)</v>
      </c>
      <c r="AG919" s="122" t="str">
        <f>Table13[[#This Row],[Số hóa đơn]]&amp;Table13[[#This Row],[Tổng giá trị]]</f>
        <v>000347731205345</v>
      </c>
    </row>
    <row r="920" spans="1:33" ht="25.5" customHeight="1">
      <c r="A920" s="54" t="s">
        <v>16307</v>
      </c>
      <c r="B920" s="54" t="s">
        <v>202</v>
      </c>
      <c r="C920" s="55">
        <v>46156</v>
      </c>
      <c r="D920" s="54" t="s">
        <v>18307</v>
      </c>
      <c r="E920" s="55">
        <f>IFERROR(VLOOKUP(AG920,Sheet3!B:F,5,0),Table1[[#This Row],[Ngày hạch toán]])</f>
        <v>46153</v>
      </c>
      <c r="F920" s="54" t="s">
        <v>18308</v>
      </c>
      <c r="G920" s="54" t="s">
        <v>18309</v>
      </c>
      <c r="H920" s="67">
        <v>1840000</v>
      </c>
      <c r="I920" s="31">
        <v>0</v>
      </c>
      <c r="J920" s="31">
        <v>147200</v>
      </c>
      <c r="K920" s="31">
        <v>1987200</v>
      </c>
      <c r="L920" s="71" t="s">
        <v>17236</v>
      </c>
      <c r="M920" s="6">
        <f>IFERROR(VLOOKUP(Table13[[#This Row],[Số hóa đơn]],'Chi tiết tt Mega gửi'!K:L,2,0),"")</f>
        <v>46197</v>
      </c>
      <c r="N920" s="72"/>
      <c r="O920" s="32">
        <f>IF(Table13[[#This Row],[Phân loại]]="Tồn đầu kỳ",Table13[[#This Row],[Tổng giá trị]],0)</f>
        <v>0</v>
      </c>
      <c r="P920" s="7">
        <f>IF(Table13[[#This Row],[Số còn phải thu ĐK]]&lt;&gt;0,0,IF(Table13[[#This Row],[Phân loại]]="Bán hàng",Table13[[#This Row],[Tổng giá trị]],-Table13[[#This Row],[Tổng giá trị]]))</f>
        <v>1987200</v>
      </c>
      <c r="Q920" s="32">
        <f t="shared" si="118"/>
        <v>1987200</v>
      </c>
      <c r="R920" s="7">
        <f>Table13[[#This Row],[Số còn phải thu ĐK]]+Table13[[#This Row],[Giá Trị HD sau CK]]-Table13[[#This Row],[Số tiền đã thu]]</f>
        <v>0</v>
      </c>
      <c r="S920" s="6">
        <f>IF(Table13[[#This Row],[Ngày hóa đơn]]&lt;&gt;"",Table13[[#This Row],[Ngày hóa đơn]],IF(Table13[[#This Row],[Ngày hạch toán]]&lt;&gt;"",Table13[[#This Row],[Ngày hạch toán]],""))</f>
        <v>46153</v>
      </c>
      <c r="T920" s="7"/>
      <c r="U920" s="6">
        <f>IF(Table13[[#This Row],[Ngày tính CN]]="","",S920+T920)</f>
        <v>46153</v>
      </c>
      <c r="V920" s="32">
        <f ca="1">IF(Table13[[#This Row],[Hạn thanh toán]]="","",IF((U920-NOW())&lt;0,0,(U920-NOW())))</f>
        <v>0</v>
      </c>
      <c r="W920" s="32"/>
      <c r="X920" s="32" t="str">
        <f t="shared" ca="1" si="119"/>
        <v/>
      </c>
      <c r="Y920" s="2" t="str">
        <f t="shared" si="120"/>
        <v>Đã thanh toán</v>
      </c>
      <c r="Z920" s="42">
        <f t="shared" si="121"/>
        <v>46153</v>
      </c>
      <c r="AA920" s="42">
        <f t="shared" si="122"/>
        <v>46197</v>
      </c>
      <c r="AD920" s="2" t="str">
        <f>VLOOKUP($A920,MA_KH!$A:$Q,MA_KH!O$1,0)</f>
        <v>MEGA</v>
      </c>
      <c r="AE920" s="2" t="str">
        <f>VLOOKUP($A920,MA_KH!$A:$Q,MA_KH!P$1,0)</f>
        <v>CÔNG TY TNHH MM MEGA MARKET (VIỆT NAM)</v>
      </c>
      <c r="AG920" s="122" t="str">
        <f>Table13[[#This Row],[Số hóa đơn]]&amp;Table13[[#This Row],[Tổng giá trị]]</f>
        <v>000347741987200</v>
      </c>
    </row>
    <row r="921" spans="1:33" ht="25.5" customHeight="1">
      <c r="A921" s="54" t="s">
        <v>16290</v>
      </c>
      <c r="B921" s="54" t="s">
        <v>192</v>
      </c>
      <c r="C921" s="55">
        <v>46156</v>
      </c>
      <c r="D921" s="54" t="s">
        <v>18310</v>
      </c>
      <c r="E921" s="55">
        <f>IFERROR(VLOOKUP(AG921,Sheet3!B:F,5,0),Table1[[#This Row],[Ngày hạch toán]])</f>
        <v>46153</v>
      </c>
      <c r="F921" s="54" t="s">
        <v>18311</v>
      </c>
      <c r="G921" s="54" t="s">
        <v>18312</v>
      </c>
      <c r="H921" s="67">
        <v>3396005</v>
      </c>
      <c r="I921" s="31">
        <v>0</v>
      </c>
      <c r="J921" s="31">
        <v>271680</v>
      </c>
      <c r="K921" s="31">
        <v>3667685</v>
      </c>
      <c r="L921" s="71" t="s">
        <v>17236</v>
      </c>
      <c r="M921" s="6">
        <f>IFERROR(VLOOKUP(Table13[[#This Row],[Số hóa đơn]],'Chi tiết tt Mega gửi'!K:L,2,0),"")</f>
        <v>46197</v>
      </c>
      <c r="N921" s="72"/>
      <c r="O921" s="32">
        <f>IF(Table13[[#This Row],[Phân loại]]="Tồn đầu kỳ",Table13[[#This Row],[Tổng giá trị]],0)</f>
        <v>0</v>
      </c>
      <c r="P921" s="7">
        <f>IF(Table13[[#This Row],[Số còn phải thu ĐK]]&lt;&gt;0,0,IF(Table13[[#This Row],[Phân loại]]="Bán hàng",Table13[[#This Row],[Tổng giá trị]],-Table13[[#This Row],[Tổng giá trị]]))</f>
        <v>3667685</v>
      </c>
      <c r="Q921" s="32">
        <f t="shared" si="118"/>
        <v>3667685</v>
      </c>
      <c r="R921" s="7">
        <f>Table13[[#This Row],[Số còn phải thu ĐK]]+Table13[[#This Row],[Giá Trị HD sau CK]]-Table13[[#This Row],[Số tiền đã thu]]</f>
        <v>0</v>
      </c>
      <c r="S921" s="6">
        <f>IF(Table13[[#This Row],[Ngày hóa đơn]]&lt;&gt;"",Table13[[#This Row],[Ngày hóa đơn]],IF(Table13[[#This Row],[Ngày hạch toán]]&lt;&gt;"",Table13[[#This Row],[Ngày hạch toán]],""))</f>
        <v>46153</v>
      </c>
      <c r="T921" s="7"/>
      <c r="U921" s="6">
        <f>IF(Table13[[#This Row],[Ngày tính CN]]="","",S921+T921)</f>
        <v>46153</v>
      </c>
      <c r="V921" s="32">
        <f ca="1">IF(Table13[[#This Row],[Hạn thanh toán]]="","",IF((U921-NOW())&lt;0,0,(U921-NOW())))</f>
        <v>0</v>
      </c>
      <c r="W921" s="32"/>
      <c r="X921" s="32" t="str">
        <f t="shared" ca="1" si="119"/>
        <v/>
      </c>
      <c r="Y921" s="2" t="str">
        <f t="shared" si="120"/>
        <v>Đã thanh toán</v>
      </c>
      <c r="Z921" s="42">
        <f t="shared" si="121"/>
        <v>46153</v>
      </c>
      <c r="AA921" s="42">
        <f t="shared" si="122"/>
        <v>46197</v>
      </c>
      <c r="AD921" s="2" t="str">
        <f>VLOOKUP($A921,MA_KH!$A:$Q,MA_KH!O$1,0)</f>
        <v>MEGA</v>
      </c>
      <c r="AE921" s="2" t="str">
        <f>VLOOKUP($A921,MA_KH!$A:$Q,MA_KH!P$1,0)</f>
        <v>CÔNG TY TNHH MM MEGA MARKET (VIỆT NAM)</v>
      </c>
      <c r="AG921" s="122" t="str">
        <f>Table13[[#This Row],[Số hóa đơn]]&amp;Table13[[#This Row],[Tổng giá trị]]</f>
        <v>000347793667685</v>
      </c>
    </row>
    <row r="922" spans="1:33" ht="25.5" customHeight="1">
      <c r="A922" s="54" t="s">
        <v>16293</v>
      </c>
      <c r="B922" s="54" t="s">
        <v>386</v>
      </c>
      <c r="C922" s="55">
        <v>46156</v>
      </c>
      <c r="D922" s="54" t="s">
        <v>18313</v>
      </c>
      <c r="E922" s="55">
        <f>IFERROR(VLOOKUP(AG922,Sheet3!B:F,5,0),Table1[[#This Row],[Ngày hạch toán]])</f>
        <v>46153</v>
      </c>
      <c r="F922" s="54" t="s">
        <v>18314</v>
      </c>
      <c r="G922" s="54" t="s">
        <v>18315</v>
      </c>
      <c r="H922" s="67">
        <v>725000</v>
      </c>
      <c r="I922" s="31">
        <v>0</v>
      </c>
      <c r="J922" s="31">
        <v>58000</v>
      </c>
      <c r="K922" s="31">
        <v>783000</v>
      </c>
      <c r="L922" s="71" t="s">
        <v>17236</v>
      </c>
      <c r="M922" s="6">
        <f>IFERROR(VLOOKUP(Table13[[#This Row],[Số hóa đơn]],'Chi tiết tt Mega gửi'!K:L,2,0),"")</f>
        <v>46197</v>
      </c>
      <c r="N922" s="72"/>
      <c r="O922" s="32">
        <f>IF(Table13[[#This Row],[Phân loại]]="Tồn đầu kỳ",Table13[[#This Row],[Tổng giá trị]],0)</f>
        <v>0</v>
      </c>
      <c r="P922" s="7">
        <f>IF(Table13[[#This Row],[Số còn phải thu ĐK]]&lt;&gt;0,0,IF(Table13[[#This Row],[Phân loại]]="Bán hàng",Table13[[#This Row],[Tổng giá trị]],-Table13[[#This Row],[Tổng giá trị]]))</f>
        <v>783000</v>
      </c>
      <c r="Q922" s="32">
        <f t="shared" si="118"/>
        <v>783000</v>
      </c>
      <c r="R922" s="7">
        <f>Table13[[#This Row],[Số còn phải thu ĐK]]+Table13[[#This Row],[Giá Trị HD sau CK]]-Table13[[#This Row],[Số tiền đã thu]]</f>
        <v>0</v>
      </c>
      <c r="S922" s="6">
        <f>IF(Table13[[#This Row],[Ngày hóa đơn]]&lt;&gt;"",Table13[[#This Row],[Ngày hóa đơn]],IF(Table13[[#This Row],[Ngày hạch toán]]&lt;&gt;"",Table13[[#This Row],[Ngày hạch toán]],""))</f>
        <v>46153</v>
      </c>
      <c r="T922" s="7"/>
      <c r="U922" s="6">
        <f>IF(Table13[[#This Row],[Ngày tính CN]]="","",S922+T922)</f>
        <v>46153</v>
      </c>
      <c r="V922" s="32">
        <f ca="1">IF(Table13[[#This Row],[Hạn thanh toán]]="","",IF((U922-NOW())&lt;0,0,(U922-NOW())))</f>
        <v>0</v>
      </c>
      <c r="W922" s="32"/>
      <c r="X922" s="32" t="str">
        <f t="shared" ca="1" si="119"/>
        <v/>
      </c>
      <c r="Y922" s="2" t="str">
        <f t="shared" si="120"/>
        <v>Đã thanh toán</v>
      </c>
      <c r="Z922" s="42">
        <f t="shared" si="121"/>
        <v>46153</v>
      </c>
      <c r="AA922" s="42">
        <f t="shared" si="122"/>
        <v>46197</v>
      </c>
      <c r="AD922" s="2" t="str">
        <f>VLOOKUP($A922,MA_KH!$A:$Q,MA_KH!O$1,0)</f>
        <v>MEGA</v>
      </c>
      <c r="AE922" s="2" t="str">
        <f>VLOOKUP($A922,MA_KH!$A:$Q,MA_KH!P$1,0)</f>
        <v>CÔNG TY TNHH MM MEGA MARKET (VIỆT NAM)</v>
      </c>
      <c r="AG922" s="122" t="str">
        <f>Table13[[#This Row],[Số hóa đơn]]&amp;Table13[[#This Row],[Tổng giá trị]]</f>
        <v>00034775783000</v>
      </c>
    </row>
    <row r="923" spans="1:33" ht="25.5" customHeight="1">
      <c r="A923" s="54" t="s">
        <v>16288</v>
      </c>
      <c r="B923" s="54" t="s">
        <v>294</v>
      </c>
      <c r="C923" s="55">
        <v>46156</v>
      </c>
      <c r="D923" s="54" t="s">
        <v>18316</v>
      </c>
      <c r="E923" s="55">
        <f>IFERROR(VLOOKUP(AG923,Sheet3!B:F,5,0),Table1[[#This Row],[Ngày hạch toán]])</f>
        <v>46153</v>
      </c>
      <c r="F923" s="54" t="s">
        <v>18317</v>
      </c>
      <c r="G923" s="54" t="s">
        <v>18318</v>
      </c>
      <c r="H923" s="67">
        <v>1166110</v>
      </c>
      <c r="I923" s="31">
        <v>0</v>
      </c>
      <c r="J923" s="31">
        <v>93289</v>
      </c>
      <c r="K923" s="31">
        <v>1259399</v>
      </c>
      <c r="L923" s="71" t="s">
        <v>17236</v>
      </c>
      <c r="M923" s="6">
        <f>IFERROR(VLOOKUP(Table13[[#This Row],[Số hóa đơn]],'Chi tiết tt Mega gửi'!K:L,2,0),"")</f>
        <v>46197</v>
      </c>
      <c r="N923" s="72"/>
      <c r="O923" s="32">
        <f>IF(Table13[[#This Row],[Phân loại]]="Tồn đầu kỳ",Table13[[#This Row],[Tổng giá trị]],0)</f>
        <v>0</v>
      </c>
      <c r="P923" s="7">
        <f>IF(Table13[[#This Row],[Số còn phải thu ĐK]]&lt;&gt;0,0,IF(Table13[[#This Row],[Phân loại]]="Bán hàng",Table13[[#This Row],[Tổng giá trị]],-Table13[[#This Row],[Tổng giá trị]]))</f>
        <v>1259399</v>
      </c>
      <c r="Q923" s="32">
        <f t="shared" si="118"/>
        <v>1259399</v>
      </c>
      <c r="R923" s="7">
        <f>Table13[[#This Row],[Số còn phải thu ĐK]]+Table13[[#This Row],[Giá Trị HD sau CK]]-Table13[[#This Row],[Số tiền đã thu]]</f>
        <v>0</v>
      </c>
      <c r="S923" s="6">
        <f>IF(Table13[[#This Row],[Ngày hóa đơn]]&lt;&gt;"",Table13[[#This Row],[Ngày hóa đơn]],IF(Table13[[#This Row],[Ngày hạch toán]]&lt;&gt;"",Table13[[#This Row],[Ngày hạch toán]],""))</f>
        <v>46153</v>
      </c>
      <c r="T923" s="7"/>
      <c r="U923" s="6">
        <f>IF(Table13[[#This Row],[Ngày tính CN]]="","",S923+T923)</f>
        <v>46153</v>
      </c>
      <c r="V923" s="32">
        <f ca="1">IF(Table13[[#This Row],[Hạn thanh toán]]="","",IF((U923-NOW())&lt;0,0,(U923-NOW())))</f>
        <v>0</v>
      </c>
      <c r="W923" s="32"/>
      <c r="X923" s="32" t="str">
        <f t="shared" ca="1" si="119"/>
        <v/>
      </c>
      <c r="Y923" s="2" t="str">
        <f t="shared" si="120"/>
        <v>Đã thanh toán</v>
      </c>
      <c r="Z923" s="42">
        <f t="shared" si="121"/>
        <v>46153</v>
      </c>
      <c r="AA923" s="42">
        <f t="shared" si="122"/>
        <v>46197</v>
      </c>
      <c r="AD923" s="2" t="str">
        <f>VLOOKUP($A923,MA_KH!$A:$Q,MA_KH!O$1,0)</f>
        <v>MEGA</v>
      </c>
      <c r="AE923" s="2" t="str">
        <f>VLOOKUP($A923,MA_KH!$A:$Q,MA_KH!P$1,0)</f>
        <v>CÔNG TY TNHH MM MEGA MARKET (VIỆT NAM)</v>
      </c>
      <c r="AG923" s="122" t="str">
        <f>Table13[[#This Row],[Số hóa đơn]]&amp;Table13[[#This Row],[Tổng giá trị]]</f>
        <v>000347771259399</v>
      </c>
    </row>
    <row r="924" spans="1:33" ht="25.5" customHeight="1">
      <c r="A924" s="54" t="s">
        <v>16289</v>
      </c>
      <c r="B924" s="54" t="s">
        <v>296</v>
      </c>
      <c r="C924" s="55">
        <v>46156</v>
      </c>
      <c r="D924" s="54" t="s">
        <v>18319</v>
      </c>
      <c r="E924" s="55">
        <f>IFERROR(VLOOKUP(AG924,Sheet3!B:F,5,0),Table1[[#This Row],[Ngày hạch toán]])</f>
        <v>46153</v>
      </c>
      <c r="F924" s="54" t="s">
        <v>18320</v>
      </c>
      <c r="G924" s="54" t="s">
        <v>18321</v>
      </c>
      <c r="H924" s="67">
        <v>3731700</v>
      </c>
      <c r="I924" s="31">
        <v>0</v>
      </c>
      <c r="J924" s="31">
        <v>298536</v>
      </c>
      <c r="K924" s="31">
        <v>4030236</v>
      </c>
      <c r="L924" s="71" t="s">
        <v>17236</v>
      </c>
      <c r="M924" s="6">
        <f>IFERROR(VLOOKUP(Table13[[#This Row],[Số hóa đơn]],'Chi tiết tt Mega gửi'!K:L,2,0),"")</f>
        <v>46197</v>
      </c>
      <c r="N924" s="72"/>
      <c r="O924" s="32">
        <f>IF(Table13[[#This Row],[Phân loại]]="Tồn đầu kỳ",Table13[[#This Row],[Tổng giá trị]],0)</f>
        <v>0</v>
      </c>
      <c r="P924" s="7">
        <f>IF(Table13[[#This Row],[Số còn phải thu ĐK]]&lt;&gt;0,0,IF(Table13[[#This Row],[Phân loại]]="Bán hàng",Table13[[#This Row],[Tổng giá trị]],-Table13[[#This Row],[Tổng giá trị]]))</f>
        <v>4030236</v>
      </c>
      <c r="Q924" s="32">
        <f t="shared" si="118"/>
        <v>4030236</v>
      </c>
      <c r="R924" s="7">
        <f>Table13[[#This Row],[Số còn phải thu ĐK]]+Table13[[#This Row],[Giá Trị HD sau CK]]-Table13[[#This Row],[Số tiền đã thu]]</f>
        <v>0</v>
      </c>
      <c r="S924" s="6">
        <f>IF(Table13[[#This Row],[Ngày hóa đơn]]&lt;&gt;"",Table13[[#This Row],[Ngày hóa đơn]],IF(Table13[[#This Row],[Ngày hạch toán]]&lt;&gt;"",Table13[[#This Row],[Ngày hạch toán]],""))</f>
        <v>46153</v>
      </c>
      <c r="T924" s="7"/>
      <c r="U924" s="6">
        <f>IF(Table13[[#This Row],[Ngày tính CN]]="","",S924+T924)</f>
        <v>46153</v>
      </c>
      <c r="V924" s="32">
        <f ca="1">IF(Table13[[#This Row],[Hạn thanh toán]]="","",IF((U924-NOW())&lt;0,0,(U924-NOW())))</f>
        <v>0</v>
      </c>
      <c r="W924" s="32"/>
      <c r="X924" s="32" t="str">
        <f t="shared" ca="1" si="119"/>
        <v/>
      </c>
      <c r="Y924" s="2" t="str">
        <f t="shared" si="120"/>
        <v>Đã thanh toán</v>
      </c>
      <c r="Z924" s="42">
        <f t="shared" si="121"/>
        <v>46153</v>
      </c>
      <c r="AA924" s="42">
        <f t="shared" si="122"/>
        <v>46197</v>
      </c>
      <c r="AD924" s="2" t="str">
        <f>VLOOKUP($A924,MA_KH!$A:$Q,MA_KH!O$1,0)</f>
        <v>MEGA</v>
      </c>
      <c r="AE924" s="2" t="str">
        <f>VLOOKUP($A924,MA_KH!$A:$Q,MA_KH!P$1,0)</f>
        <v>CÔNG TY TNHH MM MEGA MARKET (VIỆT NAM)</v>
      </c>
      <c r="AG924" s="122" t="str">
        <f>Table13[[#This Row],[Số hóa đơn]]&amp;Table13[[#This Row],[Tổng giá trị]]</f>
        <v>000347764030236</v>
      </c>
    </row>
    <row r="925" spans="1:33" ht="25.5" customHeight="1">
      <c r="A925" s="54" t="s">
        <v>16293</v>
      </c>
      <c r="B925" s="54" t="s">
        <v>386</v>
      </c>
      <c r="C925" s="55">
        <v>46156</v>
      </c>
      <c r="D925" s="54" t="s">
        <v>18322</v>
      </c>
      <c r="E925" s="55">
        <f>IFERROR(VLOOKUP(AG925,Sheet3!B:F,5,0),Table1[[#This Row],[Ngày hạch toán]])</f>
        <v>46153</v>
      </c>
      <c r="F925" s="54" t="s">
        <v>18323</v>
      </c>
      <c r="G925" s="54" t="s">
        <v>18324</v>
      </c>
      <c r="H925" s="67">
        <v>362500</v>
      </c>
      <c r="I925" s="31">
        <v>0</v>
      </c>
      <c r="J925" s="31">
        <v>29000</v>
      </c>
      <c r="K925" s="31">
        <v>391500</v>
      </c>
      <c r="L925" s="71" t="s">
        <v>17236</v>
      </c>
      <c r="M925" s="6">
        <f>IFERROR(VLOOKUP(Table13[[#This Row],[Số hóa đơn]],'Chi tiết tt Mega gửi'!K:L,2,0),"")</f>
        <v>46213</v>
      </c>
      <c r="N925" s="72"/>
      <c r="O925" s="32">
        <f>IF(Table13[[#This Row],[Phân loại]]="Tồn đầu kỳ",Table13[[#This Row],[Tổng giá trị]],0)</f>
        <v>0</v>
      </c>
      <c r="P925" s="7">
        <f>IF(Table13[[#This Row],[Số còn phải thu ĐK]]&lt;&gt;0,0,IF(Table13[[#This Row],[Phân loại]]="Bán hàng",Table13[[#This Row],[Tổng giá trị]],-Table13[[#This Row],[Tổng giá trị]]))</f>
        <v>391500</v>
      </c>
      <c r="Q925" s="32">
        <f t="shared" si="118"/>
        <v>391500</v>
      </c>
      <c r="R925" s="7">
        <f>Table13[[#This Row],[Số còn phải thu ĐK]]+Table13[[#This Row],[Giá Trị HD sau CK]]-Table13[[#This Row],[Số tiền đã thu]]</f>
        <v>0</v>
      </c>
      <c r="S925" s="6">
        <f>IF(Table13[[#This Row],[Ngày hóa đơn]]&lt;&gt;"",Table13[[#This Row],[Ngày hóa đơn]],IF(Table13[[#This Row],[Ngày hạch toán]]&lt;&gt;"",Table13[[#This Row],[Ngày hạch toán]],""))</f>
        <v>46153</v>
      </c>
      <c r="T925" s="7"/>
      <c r="U925" s="6">
        <f>IF(Table13[[#This Row],[Ngày tính CN]]="","",S925+T925)</f>
        <v>46153</v>
      </c>
      <c r="V925" s="32">
        <f ca="1">IF(Table13[[#This Row],[Hạn thanh toán]]="","",IF((U925-NOW())&lt;0,0,(U925-NOW())))</f>
        <v>0</v>
      </c>
      <c r="W925" s="32"/>
      <c r="X925" s="32" t="str">
        <f t="shared" ca="1" si="119"/>
        <v/>
      </c>
      <c r="Y925" s="2" t="str">
        <f t="shared" si="120"/>
        <v>Đã thanh toán</v>
      </c>
      <c r="Z925" s="42">
        <f t="shared" si="121"/>
        <v>46153</v>
      </c>
      <c r="AA925" s="42">
        <f t="shared" si="122"/>
        <v>46213</v>
      </c>
      <c r="AD925" s="2" t="str">
        <f>VLOOKUP($A925,MA_KH!$A:$Q,MA_KH!O$1,0)</f>
        <v>MEGA</v>
      </c>
      <c r="AE925" s="2" t="str">
        <f>VLOOKUP($A925,MA_KH!$A:$Q,MA_KH!P$1,0)</f>
        <v>CÔNG TY TNHH MM MEGA MARKET (VIỆT NAM)</v>
      </c>
      <c r="AG925" s="122" t="str">
        <f>Table13[[#This Row],[Số hóa đơn]]&amp;Table13[[#This Row],[Tổng giá trị]]</f>
        <v>00037755391500</v>
      </c>
    </row>
    <row r="926" spans="1:33" ht="25.5" customHeight="1">
      <c r="A926" s="54" t="s">
        <v>16298</v>
      </c>
      <c r="B926" s="54" t="s">
        <v>7235</v>
      </c>
      <c r="C926" s="55">
        <v>46157</v>
      </c>
      <c r="D926" s="54" t="s">
        <v>18325</v>
      </c>
      <c r="E926" s="55">
        <f>IFERROR(VLOOKUP(AG926,Sheet3!B:F,5,0),Table1[[#This Row],[Ngày hạch toán]])</f>
        <v>46153</v>
      </c>
      <c r="F926" s="54" t="s">
        <v>18326</v>
      </c>
      <c r="G926" s="54" t="s">
        <v>18327</v>
      </c>
      <c r="H926" s="67">
        <v>13970530</v>
      </c>
      <c r="I926" s="31">
        <v>0</v>
      </c>
      <c r="J926" s="31">
        <v>1117642</v>
      </c>
      <c r="K926" s="31">
        <v>15088172</v>
      </c>
      <c r="L926" s="71" t="s">
        <v>17236</v>
      </c>
      <c r="M926" s="6">
        <f>IFERROR(VLOOKUP(Table13[[#This Row],[Số hóa đơn]],'Chi tiết tt Mega gửi'!K:L,2,0),"")</f>
        <v>46197</v>
      </c>
      <c r="N926" s="72"/>
      <c r="O926" s="32">
        <f>IF(Table13[[#This Row],[Phân loại]]="Tồn đầu kỳ",Table13[[#This Row],[Tổng giá trị]],0)</f>
        <v>0</v>
      </c>
      <c r="P926" s="7">
        <f>IF(Table13[[#This Row],[Số còn phải thu ĐK]]&lt;&gt;0,0,IF(Table13[[#This Row],[Phân loại]]="Bán hàng",Table13[[#This Row],[Tổng giá trị]],-Table13[[#This Row],[Tổng giá trị]]))</f>
        <v>15088172</v>
      </c>
      <c r="Q926" s="32">
        <f t="shared" si="118"/>
        <v>15088172</v>
      </c>
      <c r="R926" s="7">
        <f>Table13[[#This Row],[Số còn phải thu ĐK]]+Table13[[#This Row],[Giá Trị HD sau CK]]-Table13[[#This Row],[Số tiền đã thu]]</f>
        <v>0</v>
      </c>
      <c r="S926" s="6">
        <f>IF(Table13[[#This Row],[Ngày hóa đơn]]&lt;&gt;"",Table13[[#This Row],[Ngày hóa đơn]],IF(Table13[[#This Row],[Ngày hạch toán]]&lt;&gt;"",Table13[[#This Row],[Ngày hạch toán]],""))</f>
        <v>46153</v>
      </c>
      <c r="T926" s="7"/>
      <c r="U926" s="6">
        <f>IF(Table13[[#This Row],[Ngày tính CN]]="","",S926+T926)</f>
        <v>46153</v>
      </c>
      <c r="V926" s="32">
        <f ca="1">IF(Table13[[#This Row],[Hạn thanh toán]]="","",IF((U926-NOW())&lt;0,0,(U926-NOW())))</f>
        <v>0</v>
      </c>
      <c r="W926" s="32"/>
      <c r="X926" s="32" t="str">
        <f t="shared" ca="1" si="119"/>
        <v/>
      </c>
      <c r="Y926" s="2" t="str">
        <f t="shared" si="120"/>
        <v>Đã thanh toán</v>
      </c>
      <c r="Z926" s="42">
        <f t="shared" si="121"/>
        <v>46153</v>
      </c>
      <c r="AA926" s="42">
        <f t="shared" si="122"/>
        <v>46197</v>
      </c>
      <c r="AD926" s="2" t="str">
        <f>VLOOKUP($A926,MA_KH!$A:$Q,MA_KH!O$1,0)</f>
        <v>MEGA</v>
      </c>
      <c r="AE926" s="2" t="str">
        <f>VLOOKUP($A926,MA_KH!$A:$Q,MA_KH!P$1,0)</f>
        <v>CÔNG TY TNHH MM MEGA MARKET (VIỆT NAM)</v>
      </c>
      <c r="AG926" s="122" t="str">
        <f>Table13[[#This Row],[Số hóa đơn]]&amp;Table13[[#This Row],[Tổng giá trị]]</f>
        <v>0003613915088172</v>
      </c>
    </row>
    <row r="927" spans="1:33" ht="25.5" customHeight="1">
      <c r="A927" s="54" t="s">
        <v>16291</v>
      </c>
      <c r="B927" s="54" t="s">
        <v>200</v>
      </c>
      <c r="C927" s="55">
        <v>46160</v>
      </c>
      <c r="D927" s="54" t="s">
        <v>18328</v>
      </c>
      <c r="E927" s="55">
        <f>IFERROR(VLOOKUP(AG927,Sheet3!B:F,5,0),Table1[[#This Row],[Ngày hạch toán]])</f>
        <v>46154</v>
      </c>
      <c r="F927" s="54" t="s">
        <v>18329</v>
      </c>
      <c r="G927" s="54" t="s">
        <v>18330</v>
      </c>
      <c r="H927" s="67">
        <v>7749835</v>
      </c>
      <c r="I927" s="31">
        <v>0</v>
      </c>
      <c r="J927" s="31">
        <v>619987</v>
      </c>
      <c r="K927" s="31">
        <v>8369822</v>
      </c>
      <c r="L927" s="71" t="s">
        <v>17236</v>
      </c>
      <c r="M927" s="6">
        <f>IFERROR(VLOOKUP(Table13[[#This Row],[Số hóa đơn]],'Chi tiết tt Mega gửi'!K:L,2,0),"")</f>
        <v>46197</v>
      </c>
      <c r="N927" s="72"/>
      <c r="O927" s="32">
        <f>IF(Table13[[#This Row],[Phân loại]]="Tồn đầu kỳ",Table13[[#This Row],[Tổng giá trị]],0)</f>
        <v>0</v>
      </c>
      <c r="P927" s="7">
        <f>IF(Table13[[#This Row],[Số còn phải thu ĐK]]&lt;&gt;0,0,IF(Table13[[#This Row],[Phân loại]]="Bán hàng",Table13[[#This Row],[Tổng giá trị]],-Table13[[#This Row],[Tổng giá trị]]))</f>
        <v>8369822</v>
      </c>
      <c r="Q927" s="32">
        <f t="shared" si="118"/>
        <v>8369822</v>
      </c>
      <c r="R927" s="7">
        <f>Table13[[#This Row],[Số còn phải thu ĐK]]+Table13[[#This Row],[Giá Trị HD sau CK]]-Table13[[#This Row],[Số tiền đã thu]]</f>
        <v>0</v>
      </c>
      <c r="S927" s="6">
        <f>IF(Table13[[#This Row],[Ngày hóa đơn]]&lt;&gt;"",Table13[[#This Row],[Ngày hóa đơn]],IF(Table13[[#This Row],[Ngày hạch toán]]&lt;&gt;"",Table13[[#This Row],[Ngày hạch toán]],""))</f>
        <v>46154</v>
      </c>
      <c r="T927" s="7"/>
      <c r="U927" s="6">
        <f>IF(Table13[[#This Row],[Ngày tính CN]]="","",S927+T927)</f>
        <v>46154</v>
      </c>
      <c r="V927" s="32">
        <f ca="1">IF(Table13[[#This Row],[Hạn thanh toán]]="","",IF((U927-NOW())&lt;0,0,(U927-NOW())))</f>
        <v>0</v>
      </c>
      <c r="W927" s="32"/>
      <c r="X927" s="32" t="str">
        <f t="shared" ca="1" si="119"/>
        <v/>
      </c>
      <c r="Y927" s="2" t="str">
        <f t="shared" si="120"/>
        <v>Đã thanh toán</v>
      </c>
      <c r="Z927" s="42">
        <f t="shared" si="121"/>
        <v>46154</v>
      </c>
      <c r="AA927" s="42">
        <f t="shared" si="122"/>
        <v>46197</v>
      </c>
      <c r="AD927" s="2" t="str">
        <f>VLOOKUP($A927,MA_KH!$A:$Q,MA_KH!O$1,0)</f>
        <v>MEGA</v>
      </c>
      <c r="AE927" s="2" t="str">
        <f>VLOOKUP($A927,MA_KH!$A:$Q,MA_KH!P$1,0)</f>
        <v>CÔNG TY TNHH MM MEGA MARKET (VIỆT NAM)</v>
      </c>
      <c r="AG927" s="122" t="str">
        <f>Table13[[#This Row],[Số hóa đơn]]&amp;Table13[[#This Row],[Tổng giá trị]]</f>
        <v>000361798369822</v>
      </c>
    </row>
    <row r="928" spans="1:33" ht="25.5" customHeight="1">
      <c r="A928" s="54" t="s">
        <v>16295</v>
      </c>
      <c r="B928" s="54" t="s">
        <v>198</v>
      </c>
      <c r="C928" s="55">
        <v>46160</v>
      </c>
      <c r="D928" s="54" t="s">
        <v>18331</v>
      </c>
      <c r="E928" s="55">
        <f>IFERROR(VLOOKUP(AG928,Sheet3!B:F,5,0),Table1[[#This Row],[Ngày hạch toán]])</f>
        <v>46154</v>
      </c>
      <c r="F928" s="54" t="s">
        <v>18332</v>
      </c>
      <c r="G928" s="54" t="s">
        <v>18333</v>
      </c>
      <c r="H928" s="67">
        <v>1615480</v>
      </c>
      <c r="I928" s="31">
        <v>0</v>
      </c>
      <c r="J928" s="31">
        <v>129238</v>
      </c>
      <c r="K928" s="31">
        <v>1744718</v>
      </c>
      <c r="L928" s="71" t="s">
        <v>17236</v>
      </c>
      <c r="M928" s="6">
        <f>IFERROR(VLOOKUP(Table13[[#This Row],[Số hóa đơn]],'Chi tiết tt Mega gửi'!K:L,2,0),"")</f>
        <v>46197</v>
      </c>
      <c r="N928" s="72"/>
      <c r="O928" s="32">
        <f>IF(Table13[[#This Row],[Phân loại]]="Tồn đầu kỳ",Table13[[#This Row],[Tổng giá trị]],0)</f>
        <v>0</v>
      </c>
      <c r="P928" s="7">
        <f>IF(Table13[[#This Row],[Số còn phải thu ĐK]]&lt;&gt;0,0,IF(Table13[[#This Row],[Phân loại]]="Bán hàng",Table13[[#This Row],[Tổng giá trị]],-Table13[[#This Row],[Tổng giá trị]]))</f>
        <v>1744718</v>
      </c>
      <c r="Q928" s="32">
        <f t="shared" si="118"/>
        <v>1744718</v>
      </c>
      <c r="R928" s="7">
        <f>Table13[[#This Row],[Số còn phải thu ĐK]]+Table13[[#This Row],[Giá Trị HD sau CK]]-Table13[[#This Row],[Số tiền đã thu]]</f>
        <v>0</v>
      </c>
      <c r="S928" s="6">
        <f>IF(Table13[[#This Row],[Ngày hóa đơn]]&lt;&gt;"",Table13[[#This Row],[Ngày hóa đơn]],IF(Table13[[#This Row],[Ngày hạch toán]]&lt;&gt;"",Table13[[#This Row],[Ngày hạch toán]],""))</f>
        <v>46154</v>
      </c>
      <c r="T928" s="7"/>
      <c r="U928" s="6">
        <f>IF(Table13[[#This Row],[Ngày tính CN]]="","",S928+T928)</f>
        <v>46154</v>
      </c>
      <c r="V928" s="32">
        <f ca="1">IF(Table13[[#This Row],[Hạn thanh toán]]="","",IF((U928-NOW())&lt;0,0,(U928-NOW())))</f>
        <v>0</v>
      </c>
      <c r="W928" s="32"/>
      <c r="X928" s="32" t="str">
        <f t="shared" ca="1" si="119"/>
        <v/>
      </c>
      <c r="Y928" s="2" t="str">
        <f t="shared" si="120"/>
        <v>Đã thanh toán</v>
      </c>
      <c r="Z928" s="42">
        <f t="shared" si="121"/>
        <v>46154</v>
      </c>
      <c r="AA928" s="42">
        <f t="shared" si="122"/>
        <v>46197</v>
      </c>
      <c r="AD928" s="2" t="str">
        <f>VLOOKUP($A928,MA_KH!$A:$Q,MA_KH!O$1,0)</f>
        <v>MEGA</v>
      </c>
      <c r="AE928" s="2" t="str">
        <f>VLOOKUP($A928,MA_KH!$A:$Q,MA_KH!P$1,0)</f>
        <v>CÔNG TY TNHH MM MEGA MARKET (VIỆT NAM)</v>
      </c>
      <c r="AG928" s="122" t="str">
        <f>Table13[[#This Row],[Số hóa đơn]]&amp;Table13[[#This Row],[Tổng giá trị]]</f>
        <v>000361671744718</v>
      </c>
    </row>
    <row r="929" spans="1:33" ht="25.5" customHeight="1">
      <c r="A929" s="54" t="s">
        <v>16308</v>
      </c>
      <c r="B929" s="54" t="s">
        <v>194</v>
      </c>
      <c r="C929" s="55">
        <v>46160</v>
      </c>
      <c r="D929" s="54" t="s">
        <v>18334</v>
      </c>
      <c r="E929" s="55">
        <f>IFERROR(VLOOKUP(AG929,Sheet3!B:F,5,0),Table1[[#This Row],[Ngày hạch toán]])</f>
        <v>46154</v>
      </c>
      <c r="F929" s="54" t="s">
        <v>18335</v>
      </c>
      <c r="G929" s="54" t="s">
        <v>18336</v>
      </c>
      <c r="H929" s="67">
        <v>15960620</v>
      </c>
      <c r="I929" s="31">
        <v>0</v>
      </c>
      <c r="J929" s="31">
        <v>1276850</v>
      </c>
      <c r="K929" s="31">
        <v>17237470</v>
      </c>
      <c r="L929" s="71" t="s">
        <v>17236</v>
      </c>
      <c r="M929" s="6">
        <f>IFERROR(VLOOKUP(Table13[[#This Row],[Số hóa đơn]],'Chi tiết tt Mega gửi'!K:L,2,0),"")</f>
        <v>46197</v>
      </c>
      <c r="N929" s="72"/>
      <c r="O929" s="32">
        <f>IF(Table13[[#This Row],[Phân loại]]="Tồn đầu kỳ",Table13[[#This Row],[Tổng giá trị]],0)</f>
        <v>0</v>
      </c>
      <c r="P929" s="7">
        <f>IF(Table13[[#This Row],[Số còn phải thu ĐK]]&lt;&gt;0,0,IF(Table13[[#This Row],[Phân loại]]="Bán hàng",Table13[[#This Row],[Tổng giá trị]],-Table13[[#This Row],[Tổng giá trị]]))</f>
        <v>17237470</v>
      </c>
      <c r="Q929" s="32">
        <f t="shared" si="118"/>
        <v>17237470</v>
      </c>
      <c r="R929" s="7">
        <f>Table13[[#This Row],[Số còn phải thu ĐK]]+Table13[[#This Row],[Giá Trị HD sau CK]]-Table13[[#This Row],[Số tiền đã thu]]</f>
        <v>0</v>
      </c>
      <c r="S929" s="6">
        <f>IF(Table13[[#This Row],[Ngày hóa đơn]]&lt;&gt;"",Table13[[#This Row],[Ngày hóa đơn]],IF(Table13[[#This Row],[Ngày hạch toán]]&lt;&gt;"",Table13[[#This Row],[Ngày hạch toán]],""))</f>
        <v>46154</v>
      </c>
      <c r="T929" s="7"/>
      <c r="U929" s="6">
        <f>IF(Table13[[#This Row],[Ngày tính CN]]="","",S929+T929)</f>
        <v>46154</v>
      </c>
      <c r="V929" s="32">
        <f ca="1">IF(Table13[[#This Row],[Hạn thanh toán]]="","",IF((U929-NOW())&lt;0,0,(U929-NOW())))</f>
        <v>0</v>
      </c>
      <c r="W929" s="32"/>
      <c r="X929" s="32" t="str">
        <f t="shared" ca="1" si="119"/>
        <v/>
      </c>
      <c r="Y929" s="2" t="str">
        <f t="shared" si="120"/>
        <v>Đã thanh toán</v>
      </c>
      <c r="Z929" s="42">
        <f t="shared" si="121"/>
        <v>46154</v>
      </c>
      <c r="AA929" s="42">
        <f t="shared" si="122"/>
        <v>46197</v>
      </c>
      <c r="AD929" s="2" t="str">
        <f>VLOOKUP($A929,MA_KH!$A:$Q,MA_KH!O$1,0)</f>
        <v>MEGA</v>
      </c>
      <c r="AE929" s="2" t="str">
        <f>VLOOKUP($A929,MA_KH!$A:$Q,MA_KH!P$1,0)</f>
        <v>CÔNG TY TNHH MM MEGA MARKET (VIỆT NAM)</v>
      </c>
      <c r="AG929" s="122" t="str">
        <f>Table13[[#This Row],[Số hóa đơn]]&amp;Table13[[#This Row],[Tổng giá trị]]</f>
        <v>0003616517237470</v>
      </c>
    </row>
    <row r="930" spans="1:33" ht="25.5" customHeight="1">
      <c r="A930" s="54" t="s">
        <v>16308</v>
      </c>
      <c r="B930" s="54" t="s">
        <v>194</v>
      </c>
      <c r="C930" s="55">
        <v>46160</v>
      </c>
      <c r="D930" s="54" t="s">
        <v>18337</v>
      </c>
      <c r="E930" s="55">
        <f>IFERROR(VLOOKUP(AG930,Sheet3!B:F,5,0),Table1[[#This Row],[Ngày hạch toán]])</f>
        <v>46154</v>
      </c>
      <c r="F930" s="54" t="s">
        <v>18338</v>
      </c>
      <c r="G930" s="54" t="s">
        <v>18339</v>
      </c>
      <c r="H930" s="67">
        <v>1331713</v>
      </c>
      <c r="I930" s="31">
        <v>0</v>
      </c>
      <c r="J930" s="31">
        <v>106537</v>
      </c>
      <c r="K930" s="31">
        <v>1438250</v>
      </c>
      <c r="L930" s="71" t="s">
        <v>17236</v>
      </c>
      <c r="M930" s="6">
        <f>IFERROR(VLOOKUP(Table13[[#This Row],[Số hóa đơn]],'Chi tiết tt Mega gửi'!K:L,2,0),"")</f>
        <v>46197</v>
      </c>
      <c r="N930" s="72"/>
      <c r="O930" s="32">
        <f>IF(Table13[[#This Row],[Phân loại]]="Tồn đầu kỳ",Table13[[#This Row],[Tổng giá trị]],0)</f>
        <v>0</v>
      </c>
      <c r="P930" s="7">
        <f>IF(Table13[[#This Row],[Số còn phải thu ĐK]]&lt;&gt;0,0,IF(Table13[[#This Row],[Phân loại]]="Bán hàng",Table13[[#This Row],[Tổng giá trị]],-Table13[[#This Row],[Tổng giá trị]]))</f>
        <v>1438250</v>
      </c>
      <c r="Q930" s="32">
        <f t="shared" si="118"/>
        <v>1438250</v>
      </c>
      <c r="R930" s="7">
        <f>Table13[[#This Row],[Số còn phải thu ĐK]]+Table13[[#This Row],[Giá Trị HD sau CK]]-Table13[[#This Row],[Số tiền đã thu]]</f>
        <v>0</v>
      </c>
      <c r="S930" s="6">
        <f>IF(Table13[[#This Row],[Ngày hóa đơn]]&lt;&gt;"",Table13[[#This Row],[Ngày hóa đơn]],IF(Table13[[#This Row],[Ngày hạch toán]]&lt;&gt;"",Table13[[#This Row],[Ngày hạch toán]],""))</f>
        <v>46154</v>
      </c>
      <c r="T930" s="7"/>
      <c r="U930" s="6">
        <f>IF(Table13[[#This Row],[Ngày tính CN]]="","",S930+T930)</f>
        <v>46154</v>
      </c>
      <c r="V930" s="32">
        <f ca="1">IF(Table13[[#This Row],[Hạn thanh toán]]="","",IF((U930-NOW())&lt;0,0,(U930-NOW())))</f>
        <v>0</v>
      </c>
      <c r="W930" s="32"/>
      <c r="X930" s="32" t="str">
        <f t="shared" ca="1" si="119"/>
        <v/>
      </c>
      <c r="Y930" s="2" t="str">
        <f t="shared" si="120"/>
        <v>Đã thanh toán</v>
      </c>
      <c r="Z930" s="42">
        <f t="shared" si="121"/>
        <v>46154</v>
      </c>
      <c r="AA930" s="42">
        <f t="shared" si="122"/>
        <v>46197</v>
      </c>
      <c r="AD930" s="2" t="str">
        <f>VLOOKUP($A930,MA_KH!$A:$Q,MA_KH!O$1,0)</f>
        <v>MEGA</v>
      </c>
      <c r="AE930" s="2" t="str">
        <f>VLOOKUP($A930,MA_KH!$A:$Q,MA_KH!P$1,0)</f>
        <v>CÔNG TY TNHH MM MEGA MARKET (VIỆT NAM)</v>
      </c>
      <c r="AG930" s="122" t="str">
        <f>Table13[[#This Row],[Số hóa đơn]]&amp;Table13[[#This Row],[Tổng giá trị]]</f>
        <v>000361661438250</v>
      </c>
    </row>
    <row r="931" spans="1:33" ht="25.5" customHeight="1">
      <c r="A931" s="54" t="s">
        <v>16287</v>
      </c>
      <c r="B931" s="54" t="s">
        <v>253</v>
      </c>
      <c r="C931" s="55">
        <v>46160</v>
      </c>
      <c r="D931" s="54" t="s">
        <v>18340</v>
      </c>
      <c r="E931" s="55">
        <f>IFERROR(VLOOKUP(AG931,Sheet3!B:F,5,0),Table1[[#This Row],[Ngày hạch toán]])</f>
        <v>46155</v>
      </c>
      <c r="F931" s="54" t="s">
        <v>18341</v>
      </c>
      <c r="G931" s="54" t="s">
        <v>18342</v>
      </c>
      <c r="H931" s="67">
        <v>3265000</v>
      </c>
      <c r="I931" s="31">
        <v>0</v>
      </c>
      <c r="J931" s="31">
        <v>261200</v>
      </c>
      <c r="K931" s="31">
        <v>3526200</v>
      </c>
      <c r="L931" s="71" t="s">
        <v>17236</v>
      </c>
      <c r="M931" s="6">
        <f>IFERROR(VLOOKUP(Table13[[#This Row],[Số hóa đơn]],'Chi tiết tt Mega gửi'!K:L,2,0),"")</f>
        <v>46197</v>
      </c>
      <c r="N931" s="72"/>
      <c r="O931" s="32">
        <f>IF(Table13[[#This Row],[Phân loại]]="Tồn đầu kỳ",Table13[[#This Row],[Tổng giá trị]],0)</f>
        <v>0</v>
      </c>
      <c r="P931" s="7">
        <f>IF(Table13[[#This Row],[Số còn phải thu ĐK]]&lt;&gt;0,0,IF(Table13[[#This Row],[Phân loại]]="Bán hàng",Table13[[#This Row],[Tổng giá trị]],-Table13[[#This Row],[Tổng giá trị]]))</f>
        <v>3526200</v>
      </c>
      <c r="Q931" s="32">
        <f t="shared" si="118"/>
        <v>3526200</v>
      </c>
      <c r="R931" s="7">
        <f>Table13[[#This Row],[Số còn phải thu ĐK]]+Table13[[#This Row],[Giá Trị HD sau CK]]-Table13[[#This Row],[Số tiền đã thu]]</f>
        <v>0</v>
      </c>
      <c r="S931" s="6">
        <f>IF(Table13[[#This Row],[Ngày hóa đơn]]&lt;&gt;"",Table13[[#This Row],[Ngày hóa đơn]],IF(Table13[[#This Row],[Ngày hạch toán]]&lt;&gt;"",Table13[[#This Row],[Ngày hạch toán]],""))</f>
        <v>46155</v>
      </c>
      <c r="T931" s="7"/>
      <c r="U931" s="6">
        <f>IF(Table13[[#This Row],[Ngày tính CN]]="","",S931+T931)</f>
        <v>46155</v>
      </c>
      <c r="V931" s="32">
        <f ca="1">IF(Table13[[#This Row],[Hạn thanh toán]]="","",IF((U931-NOW())&lt;0,0,(U931-NOW())))</f>
        <v>0</v>
      </c>
      <c r="W931" s="32"/>
      <c r="X931" s="32" t="str">
        <f t="shared" ca="1" si="119"/>
        <v/>
      </c>
      <c r="Y931" s="2" t="str">
        <f t="shared" si="120"/>
        <v>Đã thanh toán</v>
      </c>
      <c r="Z931" s="42">
        <f t="shared" si="121"/>
        <v>46155</v>
      </c>
      <c r="AA931" s="42">
        <f t="shared" si="122"/>
        <v>46197</v>
      </c>
      <c r="AD931" s="2" t="str">
        <f>VLOOKUP($A931,MA_KH!$A:$Q,MA_KH!O$1,0)</f>
        <v>MEGA</v>
      </c>
      <c r="AE931" s="2" t="str">
        <f>VLOOKUP($A931,MA_KH!$A:$Q,MA_KH!P$1,0)</f>
        <v>CÔNG TY TNHH MM MEGA MARKET (VIỆT NAM)</v>
      </c>
      <c r="AG931" s="122" t="str">
        <f>Table13[[#This Row],[Số hóa đơn]]&amp;Table13[[#This Row],[Tổng giá trị]]</f>
        <v>000361683526200</v>
      </c>
    </row>
    <row r="932" spans="1:33" ht="25.5" customHeight="1">
      <c r="A932" s="54" t="s">
        <v>16305</v>
      </c>
      <c r="B932" s="54" t="s">
        <v>7247</v>
      </c>
      <c r="C932" s="55">
        <v>46161</v>
      </c>
      <c r="D932" s="54" t="s">
        <v>18343</v>
      </c>
      <c r="E932" s="55">
        <f>IFERROR(VLOOKUP(AG932,Sheet3!B:F,5,0),Table1[[#This Row],[Ngày hạch toán]])</f>
        <v>46156</v>
      </c>
      <c r="F932" s="54" t="s">
        <v>18344</v>
      </c>
      <c r="G932" s="54" t="s">
        <v>18345</v>
      </c>
      <c r="H932" s="67">
        <v>1281663</v>
      </c>
      <c r="I932" s="31">
        <v>0</v>
      </c>
      <c r="J932" s="31">
        <v>102532</v>
      </c>
      <c r="K932" s="31">
        <v>1384195</v>
      </c>
      <c r="L932" s="71" t="s">
        <v>17236</v>
      </c>
      <c r="M932" s="6">
        <f>IFERROR(VLOOKUP(Table13[[#This Row],[Số hóa đơn]],'Chi tiết tt Mega gửi'!K:L,2,0),"")</f>
        <v>46197</v>
      </c>
      <c r="N932" s="72"/>
      <c r="O932" s="32">
        <f>IF(Table13[[#This Row],[Phân loại]]="Tồn đầu kỳ",Table13[[#This Row],[Tổng giá trị]],0)</f>
        <v>0</v>
      </c>
      <c r="P932" s="7">
        <f>IF(Table13[[#This Row],[Số còn phải thu ĐK]]&lt;&gt;0,0,IF(Table13[[#This Row],[Phân loại]]="Bán hàng",Table13[[#This Row],[Tổng giá trị]],-Table13[[#This Row],[Tổng giá trị]]))</f>
        <v>1384195</v>
      </c>
      <c r="Q932" s="32">
        <f t="shared" si="118"/>
        <v>1384195</v>
      </c>
      <c r="R932" s="7">
        <f>Table13[[#This Row],[Số còn phải thu ĐK]]+Table13[[#This Row],[Giá Trị HD sau CK]]-Table13[[#This Row],[Số tiền đã thu]]</f>
        <v>0</v>
      </c>
      <c r="S932" s="6">
        <f>IF(Table13[[#This Row],[Ngày hóa đơn]]&lt;&gt;"",Table13[[#This Row],[Ngày hóa đơn]],IF(Table13[[#This Row],[Ngày hạch toán]]&lt;&gt;"",Table13[[#This Row],[Ngày hạch toán]],""))</f>
        <v>46156</v>
      </c>
      <c r="T932" s="7"/>
      <c r="U932" s="6">
        <f>IF(Table13[[#This Row],[Ngày tính CN]]="","",S932+T932)</f>
        <v>46156</v>
      </c>
      <c r="V932" s="32">
        <f ca="1">IF(Table13[[#This Row],[Hạn thanh toán]]="","",IF((U932-NOW())&lt;0,0,(U932-NOW())))</f>
        <v>0</v>
      </c>
      <c r="W932" s="32"/>
      <c r="X932" s="32" t="str">
        <f t="shared" ca="1" si="119"/>
        <v/>
      </c>
      <c r="Y932" s="2" t="str">
        <f t="shared" si="120"/>
        <v>Đã thanh toán</v>
      </c>
      <c r="Z932" s="42">
        <f t="shared" si="121"/>
        <v>46156</v>
      </c>
      <c r="AA932" s="42">
        <f t="shared" si="122"/>
        <v>46197</v>
      </c>
      <c r="AD932" s="2" t="str">
        <f>VLOOKUP($A932,MA_KH!$A:$Q,MA_KH!O$1,0)</f>
        <v>MEGA</v>
      </c>
      <c r="AE932" s="2" t="str">
        <f>VLOOKUP($A932,MA_KH!$A:$Q,MA_KH!P$1,0)</f>
        <v>CÔNG TY TNHH MM MEGA MARKET (VIỆT NAM)</v>
      </c>
      <c r="AG932" s="122" t="str">
        <f>Table13[[#This Row],[Số hóa đơn]]&amp;Table13[[#This Row],[Tổng giá trị]]</f>
        <v>000364271384195</v>
      </c>
    </row>
    <row r="933" spans="1:33" ht="25.5" customHeight="1">
      <c r="A933" s="54" t="s">
        <v>16298</v>
      </c>
      <c r="B933" s="54" t="s">
        <v>7235</v>
      </c>
      <c r="C933" s="55">
        <v>46161</v>
      </c>
      <c r="D933" s="54" t="s">
        <v>18346</v>
      </c>
      <c r="E933" s="55">
        <f>IFERROR(VLOOKUP(AG933,Sheet3!B:F,5,0),Table1[[#This Row],[Ngày hạch toán]])</f>
        <v>46156</v>
      </c>
      <c r="F933" s="54" t="s">
        <v>18347</v>
      </c>
      <c r="G933" s="54" t="s">
        <v>18348</v>
      </c>
      <c r="H933" s="67">
        <v>2524200</v>
      </c>
      <c r="I933" s="31">
        <v>0</v>
      </c>
      <c r="J933" s="31">
        <v>201936</v>
      </c>
      <c r="K933" s="31">
        <v>2726136</v>
      </c>
      <c r="L933" s="71" t="s">
        <v>17236</v>
      </c>
      <c r="M933" s="6">
        <f>IFERROR(VLOOKUP(Table13[[#This Row],[Số hóa đơn]],'Chi tiết tt Mega gửi'!K:L,2,0),"")</f>
        <v>46197</v>
      </c>
      <c r="N933" s="72"/>
      <c r="O933" s="32">
        <f>IF(Table13[[#This Row],[Phân loại]]="Tồn đầu kỳ",Table13[[#This Row],[Tổng giá trị]],0)</f>
        <v>0</v>
      </c>
      <c r="P933" s="7">
        <f>IF(Table13[[#This Row],[Số còn phải thu ĐK]]&lt;&gt;0,0,IF(Table13[[#This Row],[Phân loại]]="Bán hàng",Table13[[#This Row],[Tổng giá trị]],-Table13[[#This Row],[Tổng giá trị]]))</f>
        <v>2726136</v>
      </c>
      <c r="Q933" s="32">
        <f t="shared" si="118"/>
        <v>2726136</v>
      </c>
      <c r="R933" s="7">
        <f>Table13[[#This Row],[Số còn phải thu ĐK]]+Table13[[#This Row],[Giá Trị HD sau CK]]-Table13[[#This Row],[Số tiền đã thu]]</f>
        <v>0</v>
      </c>
      <c r="S933" s="6">
        <f>IF(Table13[[#This Row],[Ngày hóa đơn]]&lt;&gt;"",Table13[[#This Row],[Ngày hóa đơn]],IF(Table13[[#This Row],[Ngày hạch toán]]&lt;&gt;"",Table13[[#This Row],[Ngày hạch toán]],""))</f>
        <v>46156</v>
      </c>
      <c r="T933" s="7"/>
      <c r="U933" s="6">
        <f>IF(Table13[[#This Row],[Ngày tính CN]]="","",S933+T933)</f>
        <v>46156</v>
      </c>
      <c r="V933" s="32">
        <f ca="1">IF(Table13[[#This Row],[Hạn thanh toán]]="","",IF((U933-NOW())&lt;0,0,(U933-NOW())))</f>
        <v>0</v>
      </c>
      <c r="W933" s="32"/>
      <c r="X933" s="32" t="str">
        <f t="shared" ca="1" si="119"/>
        <v/>
      </c>
      <c r="Y933" s="2" t="str">
        <f t="shared" si="120"/>
        <v>Đã thanh toán</v>
      </c>
      <c r="Z933" s="42">
        <f t="shared" si="121"/>
        <v>46156</v>
      </c>
      <c r="AA933" s="42">
        <f t="shared" si="122"/>
        <v>46197</v>
      </c>
      <c r="AD933" s="2" t="str">
        <f>VLOOKUP($A933,MA_KH!$A:$Q,MA_KH!O$1,0)</f>
        <v>MEGA</v>
      </c>
      <c r="AE933" s="2" t="str">
        <f>VLOOKUP($A933,MA_KH!$A:$Q,MA_KH!P$1,0)</f>
        <v>CÔNG TY TNHH MM MEGA MARKET (VIỆT NAM)</v>
      </c>
      <c r="AG933" s="122" t="str">
        <f>Table13[[#This Row],[Số hóa đơn]]&amp;Table13[[#This Row],[Tổng giá trị]]</f>
        <v>000364922726136</v>
      </c>
    </row>
    <row r="934" spans="1:33" ht="25.5" customHeight="1">
      <c r="A934" s="54" t="s">
        <v>16305</v>
      </c>
      <c r="B934" s="54" t="s">
        <v>7247</v>
      </c>
      <c r="C934" s="55">
        <v>46161</v>
      </c>
      <c r="D934" s="54" t="s">
        <v>18349</v>
      </c>
      <c r="E934" s="55">
        <f>IFERROR(VLOOKUP(AG934,Sheet3!B:F,5,0),Table1[[#This Row],[Ngày hạch toán]])</f>
        <v>46156</v>
      </c>
      <c r="F934" s="54" t="s">
        <v>18350</v>
      </c>
      <c r="G934" s="54" t="s">
        <v>18351</v>
      </c>
      <c r="H934" s="67">
        <v>1148152</v>
      </c>
      <c r="I934" s="31">
        <v>0</v>
      </c>
      <c r="J934" s="31">
        <v>91852</v>
      </c>
      <c r="K934" s="31">
        <v>1240004</v>
      </c>
      <c r="L934" s="71" t="s">
        <v>17236</v>
      </c>
      <c r="M934" s="6" t="str">
        <f>IFERROR(VLOOKUP(Table13[[#This Row],[Số hóa đơn]],'Chi tiết tt Mega gửi'!K:L,2,0),"")</f>
        <v/>
      </c>
      <c r="N934" s="72"/>
      <c r="O934" s="32">
        <f>IF(Table13[[#This Row],[Phân loại]]="Tồn đầu kỳ",Table13[[#This Row],[Tổng giá trị]],0)</f>
        <v>0</v>
      </c>
      <c r="P934" s="7">
        <f>IF(Table13[[#This Row],[Số còn phải thu ĐK]]&lt;&gt;0,0,IF(Table13[[#This Row],[Phân loại]]="Bán hàng",Table13[[#This Row],[Tổng giá trị]],-Table13[[#This Row],[Tổng giá trị]]))</f>
        <v>1240004</v>
      </c>
      <c r="Q934" s="32">
        <f t="shared" si="118"/>
        <v>0</v>
      </c>
      <c r="R934" s="7">
        <f>Table13[[#This Row],[Số còn phải thu ĐK]]+Table13[[#This Row],[Giá Trị HD sau CK]]-Table13[[#This Row],[Số tiền đã thu]]</f>
        <v>1240004</v>
      </c>
      <c r="S934" s="6">
        <f>IF(Table13[[#This Row],[Ngày hóa đơn]]&lt;&gt;"",Table13[[#This Row],[Ngày hóa đơn]],IF(Table13[[#This Row],[Ngày hạch toán]]&lt;&gt;"",Table13[[#This Row],[Ngày hạch toán]],""))</f>
        <v>46156</v>
      </c>
      <c r="T934" s="7"/>
      <c r="U934" s="6">
        <f>IF(Table13[[#This Row],[Ngày tính CN]]="","",S934+T934)</f>
        <v>46156</v>
      </c>
      <c r="V934" s="32">
        <f ca="1">IF(Table13[[#This Row],[Hạn thanh toán]]="","",IF((U934-NOW())&lt;0,0,(U934-NOW())))</f>
        <v>0</v>
      </c>
      <c r="W934" s="32"/>
      <c r="X934" s="32">
        <f t="shared" ca="1" si="119"/>
        <v>71.96461631944112</v>
      </c>
      <c r="Y934" s="2" t="str">
        <f t="shared" ca="1" si="120"/>
        <v>Nợ quá hạn từ 60 ngày đến 90 ngày</v>
      </c>
      <c r="Z934" s="42">
        <f t="shared" si="121"/>
        <v>46156</v>
      </c>
      <c r="AA934" s="42" t="str">
        <f t="shared" si="122"/>
        <v/>
      </c>
      <c r="AD934" s="2" t="str">
        <f>VLOOKUP($A934,MA_KH!$A:$Q,MA_KH!O$1,0)</f>
        <v>MEGA</v>
      </c>
      <c r="AE934" s="2" t="str">
        <f>VLOOKUP($A934,MA_KH!$A:$Q,MA_KH!P$1,0)</f>
        <v>CÔNG TY TNHH MM MEGA MARKET (VIỆT NAM)</v>
      </c>
      <c r="AG934" s="122" t="str">
        <f>Table13[[#This Row],[Số hóa đơn]]&amp;Table13[[#This Row],[Tổng giá trị]]</f>
        <v>000364241240004</v>
      </c>
    </row>
    <row r="935" spans="1:33" ht="25.5" customHeight="1">
      <c r="A935" s="54" t="s">
        <v>16304</v>
      </c>
      <c r="B935" s="54" t="s">
        <v>7254</v>
      </c>
      <c r="C935" s="55">
        <v>46162</v>
      </c>
      <c r="D935" s="54" t="s">
        <v>18352</v>
      </c>
      <c r="E935" s="55">
        <f>IFERROR(VLOOKUP(AG935,Sheet3!B:F,5,0),Table1[[#This Row],[Ngày hạch toán]])</f>
        <v>46156</v>
      </c>
      <c r="F935" s="54" t="s">
        <v>18353</v>
      </c>
      <c r="G935" s="54" t="s">
        <v>18354</v>
      </c>
      <c r="H935" s="67">
        <v>2080620</v>
      </c>
      <c r="I935" s="31">
        <v>0</v>
      </c>
      <c r="J935" s="31">
        <v>166450</v>
      </c>
      <c r="K935" s="31">
        <v>2247070</v>
      </c>
      <c r="L935" s="71" t="s">
        <v>17236</v>
      </c>
      <c r="M935" s="6">
        <f>IFERROR(VLOOKUP(Table13[[#This Row],[Số hóa đơn]],'Chi tiết tt Mega gửi'!K:L,2,0),"")</f>
        <v>46197</v>
      </c>
      <c r="N935" s="72"/>
      <c r="O935" s="32">
        <f>IF(Table13[[#This Row],[Phân loại]]="Tồn đầu kỳ",Table13[[#This Row],[Tổng giá trị]],0)</f>
        <v>0</v>
      </c>
      <c r="P935" s="7">
        <f>IF(Table13[[#This Row],[Số còn phải thu ĐK]]&lt;&gt;0,0,IF(Table13[[#This Row],[Phân loại]]="Bán hàng",Table13[[#This Row],[Tổng giá trị]],-Table13[[#This Row],[Tổng giá trị]]))</f>
        <v>2247070</v>
      </c>
      <c r="Q935" s="32">
        <f t="shared" si="118"/>
        <v>2247070</v>
      </c>
      <c r="R935" s="7">
        <f>Table13[[#This Row],[Số còn phải thu ĐK]]+Table13[[#This Row],[Giá Trị HD sau CK]]-Table13[[#This Row],[Số tiền đã thu]]</f>
        <v>0</v>
      </c>
      <c r="S935" s="6">
        <f>IF(Table13[[#This Row],[Ngày hóa đơn]]&lt;&gt;"",Table13[[#This Row],[Ngày hóa đơn]],IF(Table13[[#This Row],[Ngày hạch toán]]&lt;&gt;"",Table13[[#This Row],[Ngày hạch toán]],""))</f>
        <v>46156</v>
      </c>
      <c r="T935" s="7"/>
      <c r="U935" s="6">
        <f>IF(Table13[[#This Row],[Ngày tính CN]]="","",S935+T935)</f>
        <v>46156</v>
      </c>
      <c r="V935" s="32">
        <f ca="1">IF(Table13[[#This Row],[Hạn thanh toán]]="","",IF((U935-NOW())&lt;0,0,(U935-NOW())))</f>
        <v>0</v>
      </c>
      <c r="W935" s="32"/>
      <c r="X935" s="32" t="str">
        <f t="shared" ca="1" si="119"/>
        <v/>
      </c>
      <c r="Y935" s="2" t="str">
        <f t="shared" si="120"/>
        <v>Đã thanh toán</v>
      </c>
      <c r="Z935" s="42">
        <f t="shared" si="121"/>
        <v>46156</v>
      </c>
      <c r="AA935" s="42">
        <f t="shared" si="122"/>
        <v>46197</v>
      </c>
      <c r="AD935" s="2" t="str">
        <f>VLOOKUP($A935,MA_KH!$A:$Q,MA_KH!O$1,0)</f>
        <v>MEGA</v>
      </c>
      <c r="AE935" s="2" t="str">
        <f>VLOOKUP($A935,MA_KH!$A:$Q,MA_KH!P$1,0)</f>
        <v>CÔNG TY TNHH MM MEGA MARKET (VIỆT NAM)</v>
      </c>
      <c r="AG935" s="122" t="str">
        <f>Table13[[#This Row],[Số hóa đơn]]&amp;Table13[[#This Row],[Tổng giá trị]]</f>
        <v>000364262247070</v>
      </c>
    </row>
    <row r="936" spans="1:33" ht="25.5" customHeight="1">
      <c r="A936" s="54" t="s">
        <v>16302</v>
      </c>
      <c r="B936" s="54" t="s">
        <v>7251</v>
      </c>
      <c r="C936" s="55">
        <v>46162</v>
      </c>
      <c r="D936" s="54" t="s">
        <v>18355</v>
      </c>
      <c r="E936" s="55">
        <f>IFERROR(VLOOKUP(AG936,Sheet3!B:F,5,0),Table1[[#This Row],[Ngày hạch toán]])</f>
        <v>46156</v>
      </c>
      <c r="F936" s="54" t="s">
        <v>18356</v>
      </c>
      <c r="G936" s="54" t="s">
        <v>18357</v>
      </c>
      <c r="H936" s="67">
        <v>988505</v>
      </c>
      <c r="I936" s="31">
        <v>0</v>
      </c>
      <c r="J936" s="31">
        <v>79080</v>
      </c>
      <c r="K936" s="31">
        <v>1067585</v>
      </c>
      <c r="L936" s="71" t="s">
        <v>17236</v>
      </c>
      <c r="M936" s="6" t="str">
        <f>IFERROR(VLOOKUP(Table13[[#This Row],[Số hóa đơn]],'Chi tiết tt Mega gửi'!K:L,2,0),"")</f>
        <v/>
      </c>
      <c r="N936" s="72"/>
      <c r="O936" s="32">
        <f>IF(Table13[[#This Row],[Phân loại]]="Tồn đầu kỳ",Table13[[#This Row],[Tổng giá trị]],0)</f>
        <v>0</v>
      </c>
      <c r="P936" s="7">
        <f>IF(Table13[[#This Row],[Số còn phải thu ĐK]]&lt;&gt;0,0,IF(Table13[[#This Row],[Phân loại]]="Bán hàng",Table13[[#This Row],[Tổng giá trị]],-Table13[[#This Row],[Tổng giá trị]]))</f>
        <v>1067585</v>
      </c>
      <c r="Q936" s="32">
        <f t="shared" si="118"/>
        <v>0</v>
      </c>
      <c r="R936" s="7">
        <f>Table13[[#This Row],[Số còn phải thu ĐK]]+Table13[[#This Row],[Giá Trị HD sau CK]]-Table13[[#This Row],[Số tiền đã thu]]</f>
        <v>1067585</v>
      </c>
      <c r="S936" s="6">
        <f>IF(Table13[[#This Row],[Ngày hóa đơn]]&lt;&gt;"",Table13[[#This Row],[Ngày hóa đơn]],IF(Table13[[#This Row],[Ngày hạch toán]]&lt;&gt;"",Table13[[#This Row],[Ngày hạch toán]],""))</f>
        <v>46156</v>
      </c>
      <c r="T936" s="7"/>
      <c r="U936" s="6">
        <f>IF(Table13[[#This Row],[Ngày tính CN]]="","",S936+T936)</f>
        <v>46156</v>
      </c>
      <c r="V936" s="32">
        <f ca="1">IF(Table13[[#This Row],[Hạn thanh toán]]="","",IF((U936-NOW())&lt;0,0,(U936-NOW())))</f>
        <v>0</v>
      </c>
      <c r="W936" s="32"/>
      <c r="X936" s="32">
        <f t="shared" ca="1" si="119"/>
        <v>71.96461631944112</v>
      </c>
      <c r="Y936" s="2" t="str">
        <f t="shared" ca="1" si="120"/>
        <v>Nợ quá hạn từ 60 ngày đến 90 ngày</v>
      </c>
      <c r="Z936" s="42">
        <f t="shared" si="121"/>
        <v>46156</v>
      </c>
      <c r="AA936" s="42" t="str">
        <f t="shared" si="122"/>
        <v/>
      </c>
      <c r="AD936" s="2" t="str">
        <f>VLOOKUP($A936,MA_KH!$A:$Q,MA_KH!O$1,0)</f>
        <v>MEGA</v>
      </c>
      <c r="AE936" s="2" t="str">
        <f>VLOOKUP($A936,MA_KH!$A:$Q,MA_KH!P$1,0)</f>
        <v>CÔNG TY TNHH MM MEGA MARKET (VIỆT NAM)</v>
      </c>
      <c r="AG936" s="122" t="str">
        <f>Table13[[#This Row],[Số hóa đơn]]&amp;Table13[[#This Row],[Tổng giá trị]]</f>
        <v>000364251067585</v>
      </c>
    </row>
    <row r="937" spans="1:33" ht="25.5" customHeight="1">
      <c r="A937" s="54" t="s">
        <v>16290</v>
      </c>
      <c r="B937" s="54" t="s">
        <v>192</v>
      </c>
      <c r="C937" s="55">
        <v>46163</v>
      </c>
      <c r="D937" s="54" t="s">
        <v>18358</v>
      </c>
      <c r="E937" s="55">
        <f>IFERROR(VLOOKUP(AG937,Sheet3!B:F,5,0),Table1[[#This Row],[Ngày hạch toán]])</f>
        <v>46156</v>
      </c>
      <c r="F937" s="54" t="s">
        <v>18359</v>
      </c>
      <c r="G937" s="54" t="s">
        <v>18360</v>
      </c>
      <c r="H937" s="67">
        <v>2781590</v>
      </c>
      <c r="I937" s="31">
        <v>0</v>
      </c>
      <c r="J937" s="31">
        <v>222527</v>
      </c>
      <c r="K937" s="31">
        <v>3004117</v>
      </c>
      <c r="L937" s="71" t="s">
        <v>17236</v>
      </c>
      <c r="M937" s="6">
        <f>IFERROR(VLOOKUP(Table13[[#This Row],[Số hóa đơn]],'Chi tiết tt Mega gửi'!K:L,2,0),"")</f>
        <v>46213</v>
      </c>
      <c r="N937" s="72"/>
      <c r="O937" s="32">
        <f>IF(Table13[[#This Row],[Phân loại]]="Tồn đầu kỳ",Table13[[#This Row],[Tổng giá trị]],0)</f>
        <v>0</v>
      </c>
      <c r="P937" s="7">
        <f>IF(Table13[[#This Row],[Số còn phải thu ĐK]]&lt;&gt;0,0,IF(Table13[[#This Row],[Phân loại]]="Bán hàng",Table13[[#This Row],[Tổng giá trị]],-Table13[[#This Row],[Tổng giá trị]]))</f>
        <v>3004117</v>
      </c>
      <c r="Q937" s="32">
        <f t="shared" si="118"/>
        <v>3004117</v>
      </c>
      <c r="R937" s="7">
        <f>Table13[[#This Row],[Số còn phải thu ĐK]]+Table13[[#This Row],[Giá Trị HD sau CK]]-Table13[[#This Row],[Số tiền đã thu]]</f>
        <v>0</v>
      </c>
      <c r="S937" s="6">
        <f>IF(Table13[[#This Row],[Ngày hóa đơn]]&lt;&gt;"",Table13[[#This Row],[Ngày hóa đơn]],IF(Table13[[#This Row],[Ngày hạch toán]]&lt;&gt;"",Table13[[#This Row],[Ngày hạch toán]],""))</f>
        <v>46156</v>
      </c>
      <c r="T937" s="7"/>
      <c r="U937" s="6">
        <f>IF(Table13[[#This Row],[Ngày tính CN]]="","",S937+T937)</f>
        <v>46156</v>
      </c>
      <c r="V937" s="32">
        <f ca="1">IF(Table13[[#This Row],[Hạn thanh toán]]="","",IF((U937-NOW())&lt;0,0,(U937-NOW())))</f>
        <v>0</v>
      </c>
      <c r="W937" s="32"/>
      <c r="X937" s="32" t="str">
        <f t="shared" ca="1" si="119"/>
        <v/>
      </c>
      <c r="Y937" s="2" t="str">
        <f t="shared" si="120"/>
        <v>Đã thanh toán</v>
      </c>
      <c r="Z937" s="42">
        <f t="shared" si="121"/>
        <v>46156</v>
      </c>
      <c r="AA937" s="42">
        <f t="shared" si="122"/>
        <v>46213</v>
      </c>
      <c r="AD937" s="2" t="str">
        <f>VLOOKUP($A937,MA_KH!$A:$Q,MA_KH!O$1,0)</f>
        <v>MEGA</v>
      </c>
      <c r="AE937" s="2" t="str">
        <f>VLOOKUP($A937,MA_KH!$A:$Q,MA_KH!P$1,0)</f>
        <v>CÔNG TY TNHH MM MEGA MARKET (VIỆT NAM)</v>
      </c>
      <c r="AG937" s="122" t="str">
        <f>Table13[[#This Row],[Số hóa đơn]]&amp;Table13[[#This Row],[Tổng giá trị]]</f>
        <v>000364943004117</v>
      </c>
    </row>
    <row r="938" spans="1:33" ht="25.5" customHeight="1">
      <c r="A938" s="54" t="s">
        <v>16289</v>
      </c>
      <c r="B938" s="54" t="s">
        <v>296</v>
      </c>
      <c r="C938" s="55">
        <v>46163</v>
      </c>
      <c r="D938" s="54" t="s">
        <v>18361</v>
      </c>
      <c r="E938" s="55">
        <f>IFERROR(VLOOKUP(AG938,Sheet3!B:F,5,0),Table1[[#This Row],[Ngày hạch toán]])</f>
        <v>46156</v>
      </c>
      <c r="F938" s="54" t="s">
        <v>18362</v>
      </c>
      <c r="G938" s="54" t="s">
        <v>18363</v>
      </c>
      <c r="H938" s="67">
        <v>1166110</v>
      </c>
      <c r="I938" s="31">
        <v>0</v>
      </c>
      <c r="J938" s="31">
        <v>93289</v>
      </c>
      <c r="K938" s="31">
        <v>1259399</v>
      </c>
      <c r="L938" s="71" t="s">
        <v>17236</v>
      </c>
      <c r="M938" s="6">
        <f>IFERROR(VLOOKUP(Table13[[#This Row],[Số hóa đơn]],'Chi tiết tt Mega gửi'!K:L,2,0),"")</f>
        <v>46213</v>
      </c>
      <c r="N938" s="72"/>
      <c r="O938" s="32">
        <f>IF(Table13[[#This Row],[Phân loại]]="Tồn đầu kỳ",Table13[[#This Row],[Tổng giá trị]],0)</f>
        <v>0</v>
      </c>
      <c r="P938" s="7">
        <f>IF(Table13[[#This Row],[Số còn phải thu ĐK]]&lt;&gt;0,0,IF(Table13[[#This Row],[Phân loại]]="Bán hàng",Table13[[#This Row],[Tổng giá trị]],-Table13[[#This Row],[Tổng giá trị]]))</f>
        <v>1259399</v>
      </c>
      <c r="Q938" s="32">
        <f t="shared" ref="Q938:Q1001" si="123">IF(M938&lt;&gt;"",IF(O938&lt;&gt;0,O938,P938),0)</f>
        <v>1259399</v>
      </c>
      <c r="R938" s="7">
        <f>Table13[[#This Row],[Số còn phải thu ĐK]]+Table13[[#This Row],[Giá Trị HD sau CK]]-Table13[[#This Row],[Số tiền đã thu]]</f>
        <v>0</v>
      </c>
      <c r="S938" s="6">
        <f>IF(Table13[[#This Row],[Ngày hóa đơn]]&lt;&gt;"",Table13[[#This Row],[Ngày hóa đơn]],IF(Table13[[#This Row],[Ngày hạch toán]]&lt;&gt;"",Table13[[#This Row],[Ngày hạch toán]],""))</f>
        <v>46156</v>
      </c>
      <c r="T938" s="7"/>
      <c r="U938" s="6">
        <f>IF(Table13[[#This Row],[Ngày tính CN]]="","",S938+T938)</f>
        <v>46156</v>
      </c>
      <c r="V938" s="32">
        <f ca="1">IF(Table13[[#This Row],[Hạn thanh toán]]="","",IF((U938-NOW())&lt;0,0,(U938-NOW())))</f>
        <v>0</v>
      </c>
      <c r="W938" s="32"/>
      <c r="X938" s="32" t="str">
        <f t="shared" ref="X938:X1001" ca="1" si="124">IF(OR(U938="",R938=0),"",IF((U938-NOW())&lt;0,-(U938-NOW()),0))</f>
        <v/>
      </c>
      <c r="Y938" s="2" t="str">
        <f t="shared" ref="Y938:Y1001" si="125">IF(R938=0,"Đã thanh toán",IF(X938="","",IF(X938&lt;=0,"Chưa đến hạn thanh toán",IF(X938&lt;=30,"Nợ quá hạn 30 ngày",IF(X938&lt;=60,"Nợ quá hạn từ 30 ngày đến 60 ngày",IF(X938&lt;=90,"Nợ quá hạn từ 60 ngày đến 90 ngày",IF(X938&lt;=120,"Nợ quá hạn từ 90 ngày đến 120 ngày","Nợ quá hạn hơn 120 ngày có khả năng mất thanh toán")))))))</f>
        <v>Đã thanh toán</v>
      </c>
      <c r="Z938" s="42">
        <f t="shared" si="121"/>
        <v>46156</v>
      </c>
      <c r="AA938" s="42">
        <f t="shared" si="122"/>
        <v>46213</v>
      </c>
      <c r="AD938" s="2" t="str">
        <f>VLOOKUP($A938,MA_KH!$A:$Q,MA_KH!O$1,0)</f>
        <v>MEGA</v>
      </c>
      <c r="AE938" s="2" t="str">
        <f>VLOOKUP($A938,MA_KH!$A:$Q,MA_KH!P$1,0)</f>
        <v>CÔNG TY TNHH MM MEGA MARKET (VIỆT NAM)</v>
      </c>
      <c r="AG938" s="122" t="str">
        <f>Table13[[#This Row],[Số hóa đơn]]&amp;Table13[[#This Row],[Tổng giá trị]]</f>
        <v>000364951259399</v>
      </c>
    </row>
    <row r="939" spans="1:33" ht="25.5" customHeight="1">
      <c r="A939" s="54" t="s">
        <v>16291</v>
      </c>
      <c r="B939" s="54" t="s">
        <v>200</v>
      </c>
      <c r="C939" s="55">
        <v>46163</v>
      </c>
      <c r="D939" s="54" t="s">
        <v>18364</v>
      </c>
      <c r="E939" s="55">
        <f>IFERROR(VLOOKUP(AG939,Sheet3!B:F,5,0),Table1[[#This Row],[Ngày hạch toán]])</f>
        <v>46156</v>
      </c>
      <c r="F939" s="54" t="s">
        <v>18365</v>
      </c>
      <c r="G939" s="54" t="s">
        <v>18366</v>
      </c>
      <c r="H939" s="67">
        <v>2524200</v>
      </c>
      <c r="I939" s="31">
        <v>0</v>
      </c>
      <c r="J939" s="31">
        <v>201936</v>
      </c>
      <c r="K939" s="31">
        <v>2726136</v>
      </c>
      <c r="L939" s="71" t="s">
        <v>17236</v>
      </c>
      <c r="M939" s="6">
        <f>IFERROR(VLOOKUP(Table13[[#This Row],[Số hóa đơn]],'Chi tiết tt Mega gửi'!K:L,2,0),"")</f>
        <v>46213</v>
      </c>
      <c r="N939" s="72"/>
      <c r="O939" s="32">
        <f>IF(Table13[[#This Row],[Phân loại]]="Tồn đầu kỳ",Table13[[#This Row],[Tổng giá trị]],0)</f>
        <v>0</v>
      </c>
      <c r="P939" s="7">
        <f>IF(Table13[[#This Row],[Số còn phải thu ĐK]]&lt;&gt;0,0,IF(Table13[[#This Row],[Phân loại]]="Bán hàng",Table13[[#This Row],[Tổng giá trị]],-Table13[[#This Row],[Tổng giá trị]]))</f>
        <v>2726136</v>
      </c>
      <c r="Q939" s="32">
        <f t="shared" si="123"/>
        <v>2726136</v>
      </c>
      <c r="R939" s="7">
        <f>Table13[[#This Row],[Số còn phải thu ĐK]]+Table13[[#This Row],[Giá Trị HD sau CK]]-Table13[[#This Row],[Số tiền đã thu]]</f>
        <v>0</v>
      </c>
      <c r="S939" s="6">
        <f>IF(Table13[[#This Row],[Ngày hóa đơn]]&lt;&gt;"",Table13[[#This Row],[Ngày hóa đơn]],IF(Table13[[#This Row],[Ngày hạch toán]]&lt;&gt;"",Table13[[#This Row],[Ngày hạch toán]],""))</f>
        <v>46156</v>
      </c>
      <c r="T939" s="7"/>
      <c r="U939" s="6">
        <f>IF(Table13[[#This Row],[Ngày tính CN]]="","",S939+T939)</f>
        <v>46156</v>
      </c>
      <c r="V939" s="32">
        <f ca="1">IF(Table13[[#This Row],[Hạn thanh toán]]="","",IF((U939-NOW())&lt;0,0,(U939-NOW())))</f>
        <v>0</v>
      </c>
      <c r="W939" s="32"/>
      <c r="X939" s="32" t="str">
        <f t="shared" ca="1" si="124"/>
        <v/>
      </c>
      <c r="Y939" s="2" t="str">
        <f t="shared" si="125"/>
        <v>Đã thanh toán</v>
      </c>
      <c r="Z939" s="42">
        <f t="shared" si="121"/>
        <v>46156</v>
      </c>
      <c r="AA939" s="42">
        <f t="shared" si="122"/>
        <v>46213</v>
      </c>
      <c r="AD939" s="2" t="str">
        <f>VLOOKUP($A939,MA_KH!$A:$Q,MA_KH!O$1,0)</f>
        <v>MEGA</v>
      </c>
      <c r="AE939" s="2" t="str">
        <f>VLOOKUP($A939,MA_KH!$A:$Q,MA_KH!P$1,0)</f>
        <v>CÔNG TY TNHH MM MEGA MARKET (VIỆT NAM)</v>
      </c>
      <c r="AG939" s="122" t="str">
        <f>Table13[[#This Row],[Số hóa đơn]]&amp;Table13[[#This Row],[Tổng giá trị]]</f>
        <v>000364982726136</v>
      </c>
    </row>
    <row r="940" spans="1:33" ht="25.5" customHeight="1">
      <c r="A940" s="54" t="s">
        <v>16292</v>
      </c>
      <c r="B940" s="54" t="s">
        <v>251</v>
      </c>
      <c r="C940" s="55">
        <v>46163</v>
      </c>
      <c r="D940" s="54" t="s">
        <v>18367</v>
      </c>
      <c r="E940" s="55">
        <f>IFERROR(VLOOKUP(AG940,Sheet3!B:F,5,0),Table1[[#This Row],[Ngày hạch toán]])</f>
        <v>46157</v>
      </c>
      <c r="F940" s="54" t="s">
        <v>18368</v>
      </c>
      <c r="G940" s="54" t="s">
        <v>18369</v>
      </c>
      <c r="H940" s="67">
        <v>4139680</v>
      </c>
      <c r="I940" s="31">
        <v>0</v>
      </c>
      <c r="J940" s="31">
        <v>331174</v>
      </c>
      <c r="K940" s="31">
        <v>4470854</v>
      </c>
      <c r="L940" s="71" t="s">
        <v>17236</v>
      </c>
      <c r="M940" s="6">
        <f>IFERROR(VLOOKUP(Table13[[#This Row],[Số hóa đơn]],'Chi tiết tt Mega gửi'!K:L,2,0),"")</f>
        <v>46213</v>
      </c>
      <c r="N940" s="72"/>
      <c r="O940" s="32">
        <f>IF(Table13[[#This Row],[Phân loại]]="Tồn đầu kỳ",Table13[[#This Row],[Tổng giá trị]],0)</f>
        <v>0</v>
      </c>
      <c r="P940" s="7">
        <f>IF(Table13[[#This Row],[Số còn phải thu ĐK]]&lt;&gt;0,0,IF(Table13[[#This Row],[Phân loại]]="Bán hàng",Table13[[#This Row],[Tổng giá trị]],-Table13[[#This Row],[Tổng giá trị]]))</f>
        <v>4470854</v>
      </c>
      <c r="Q940" s="32">
        <f t="shared" si="123"/>
        <v>4470854</v>
      </c>
      <c r="R940" s="7">
        <f>Table13[[#This Row],[Số còn phải thu ĐK]]+Table13[[#This Row],[Giá Trị HD sau CK]]-Table13[[#This Row],[Số tiền đã thu]]</f>
        <v>0</v>
      </c>
      <c r="S940" s="6">
        <f>IF(Table13[[#This Row],[Ngày hóa đơn]]&lt;&gt;"",Table13[[#This Row],[Ngày hóa đơn]],IF(Table13[[#This Row],[Ngày hạch toán]]&lt;&gt;"",Table13[[#This Row],[Ngày hạch toán]],""))</f>
        <v>46157</v>
      </c>
      <c r="T940" s="7"/>
      <c r="U940" s="6">
        <f>IF(Table13[[#This Row],[Ngày tính CN]]="","",S940+T940)</f>
        <v>46157</v>
      </c>
      <c r="V940" s="32">
        <f ca="1">IF(Table13[[#This Row],[Hạn thanh toán]]="","",IF((U940-NOW())&lt;0,0,(U940-NOW())))</f>
        <v>0</v>
      </c>
      <c r="W940" s="32"/>
      <c r="X940" s="32" t="str">
        <f t="shared" ca="1" si="124"/>
        <v/>
      </c>
      <c r="Y940" s="2" t="str">
        <f t="shared" si="125"/>
        <v>Đã thanh toán</v>
      </c>
      <c r="Z940" s="42">
        <f t="shared" si="121"/>
        <v>46157</v>
      </c>
      <c r="AA940" s="42">
        <f t="shared" si="122"/>
        <v>46213</v>
      </c>
      <c r="AD940" s="2" t="str">
        <f>VLOOKUP($A940,MA_KH!$A:$Q,MA_KH!O$1,0)</f>
        <v>MEGA</v>
      </c>
      <c r="AE940" s="2" t="str">
        <f>VLOOKUP($A940,MA_KH!$A:$Q,MA_KH!P$1,0)</f>
        <v>CÔNG TY TNHH MM MEGA MARKET (VIỆT NAM)</v>
      </c>
      <c r="AG940" s="122" t="str">
        <f>Table13[[#This Row],[Số hóa đơn]]&amp;Table13[[#This Row],[Tổng giá trị]]</f>
        <v>000364994470854</v>
      </c>
    </row>
    <row r="941" spans="1:33" ht="25.5" customHeight="1">
      <c r="A941" s="54" t="s">
        <v>16291</v>
      </c>
      <c r="B941" s="54" t="s">
        <v>200</v>
      </c>
      <c r="C941" s="55">
        <v>46163</v>
      </c>
      <c r="D941" s="54" t="s">
        <v>18370</v>
      </c>
      <c r="E941" s="55">
        <f>IFERROR(VLOOKUP(AG941,Sheet3!B:F,5,0),Table1[[#This Row],[Ngày hạch toán]])</f>
        <v>46157</v>
      </c>
      <c r="F941" s="54" t="s">
        <v>18371</v>
      </c>
      <c r="G941" s="54" t="s">
        <v>18372</v>
      </c>
      <c r="H941" s="67">
        <v>1116060</v>
      </c>
      <c r="I941" s="31">
        <v>0</v>
      </c>
      <c r="J941" s="31">
        <v>89285</v>
      </c>
      <c r="K941" s="31">
        <v>1205345</v>
      </c>
      <c r="L941" s="71" t="s">
        <v>17236</v>
      </c>
      <c r="M941" s="6">
        <f>IFERROR(VLOOKUP(Table13[[#This Row],[Số hóa đơn]],'Chi tiết tt Mega gửi'!K:L,2,0),"")</f>
        <v>46213</v>
      </c>
      <c r="N941" s="72"/>
      <c r="O941" s="32">
        <f>IF(Table13[[#This Row],[Phân loại]]="Tồn đầu kỳ",Table13[[#This Row],[Tổng giá trị]],0)</f>
        <v>0</v>
      </c>
      <c r="P941" s="7">
        <f>IF(Table13[[#This Row],[Số còn phải thu ĐK]]&lt;&gt;0,0,IF(Table13[[#This Row],[Phân loại]]="Bán hàng",Table13[[#This Row],[Tổng giá trị]],-Table13[[#This Row],[Tổng giá trị]]))</f>
        <v>1205345</v>
      </c>
      <c r="Q941" s="32">
        <f t="shared" si="123"/>
        <v>1205345</v>
      </c>
      <c r="R941" s="7">
        <f>Table13[[#This Row],[Số còn phải thu ĐK]]+Table13[[#This Row],[Giá Trị HD sau CK]]-Table13[[#This Row],[Số tiền đã thu]]</f>
        <v>0</v>
      </c>
      <c r="S941" s="6">
        <f>IF(Table13[[#This Row],[Ngày hóa đơn]]&lt;&gt;"",Table13[[#This Row],[Ngày hóa đơn]],IF(Table13[[#This Row],[Ngày hạch toán]]&lt;&gt;"",Table13[[#This Row],[Ngày hạch toán]],""))</f>
        <v>46157</v>
      </c>
      <c r="T941" s="7"/>
      <c r="U941" s="6">
        <f>IF(Table13[[#This Row],[Ngày tính CN]]="","",S941+T941)</f>
        <v>46157</v>
      </c>
      <c r="V941" s="32">
        <f ca="1">IF(Table13[[#This Row],[Hạn thanh toán]]="","",IF((U941-NOW())&lt;0,0,(U941-NOW())))</f>
        <v>0</v>
      </c>
      <c r="W941" s="32"/>
      <c r="X941" s="32" t="str">
        <f t="shared" ca="1" si="124"/>
        <v/>
      </c>
      <c r="Y941" s="2" t="str">
        <f t="shared" si="125"/>
        <v>Đã thanh toán</v>
      </c>
      <c r="Z941" s="42">
        <f t="shared" si="121"/>
        <v>46157</v>
      </c>
      <c r="AA941" s="42">
        <f t="shared" si="122"/>
        <v>46213</v>
      </c>
      <c r="AD941" s="2" t="str">
        <f>VLOOKUP($A941,MA_KH!$A:$Q,MA_KH!O$1,0)</f>
        <v>MEGA</v>
      </c>
      <c r="AE941" s="2" t="str">
        <f>VLOOKUP($A941,MA_KH!$A:$Q,MA_KH!P$1,0)</f>
        <v>CÔNG TY TNHH MM MEGA MARKET (VIỆT NAM)</v>
      </c>
      <c r="AG941" s="122" t="str">
        <f>Table13[[#This Row],[Số hóa đơn]]&amp;Table13[[#This Row],[Tổng giá trị]]</f>
        <v>000364901205345</v>
      </c>
    </row>
    <row r="942" spans="1:33" ht="25.5" customHeight="1">
      <c r="A942" s="54" t="s">
        <v>7306</v>
      </c>
      <c r="B942" s="54" t="s">
        <v>7307</v>
      </c>
      <c r="C942" s="55">
        <v>46163</v>
      </c>
      <c r="D942" s="54" t="s">
        <v>18373</v>
      </c>
      <c r="E942" s="55">
        <f>IFERROR(VLOOKUP(AG942,Sheet3!B:F,5,0),Table1[[#This Row],[Ngày hạch toán]])</f>
        <v>46157</v>
      </c>
      <c r="F942" s="54" t="s">
        <v>18374</v>
      </c>
      <c r="G942" s="54" t="s">
        <v>18375</v>
      </c>
      <c r="H942" s="67">
        <v>3947700</v>
      </c>
      <c r="I942" s="31">
        <v>0</v>
      </c>
      <c r="J942" s="31">
        <v>315816</v>
      </c>
      <c r="K942" s="31">
        <v>4263516</v>
      </c>
      <c r="L942" s="71" t="s">
        <v>17236</v>
      </c>
      <c r="M942" s="6">
        <f>IFERROR(VLOOKUP(Table13[[#This Row],[Số hóa đơn]],'Chi tiết tt Mega gửi'!K:L,2,0),"")</f>
        <v>46213</v>
      </c>
      <c r="N942" s="72"/>
      <c r="O942" s="32">
        <f>IF(Table13[[#This Row],[Phân loại]]="Tồn đầu kỳ",Table13[[#This Row],[Tổng giá trị]],0)</f>
        <v>0</v>
      </c>
      <c r="P942" s="7">
        <f>IF(Table13[[#This Row],[Số còn phải thu ĐK]]&lt;&gt;0,0,IF(Table13[[#This Row],[Phân loại]]="Bán hàng",Table13[[#This Row],[Tổng giá trị]],-Table13[[#This Row],[Tổng giá trị]]))</f>
        <v>4263516</v>
      </c>
      <c r="Q942" s="32">
        <f t="shared" si="123"/>
        <v>4263516</v>
      </c>
      <c r="R942" s="7">
        <f>Table13[[#This Row],[Số còn phải thu ĐK]]+Table13[[#This Row],[Giá Trị HD sau CK]]-Table13[[#This Row],[Số tiền đã thu]]</f>
        <v>0</v>
      </c>
      <c r="S942" s="6">
        <f>IF(Table13[[#This Row],[Ngày hóa đơn]]&lt;&gt;"",Table13[[#This Row],[Ngày hóa đơn]],IF(Table13[[#This Row],[Ngày hạch toán]]&lt;&gt;"",Table13[[#This Row],[Ngày hạch toán]],""))</f>
        <v>46157</v>
      </c>
      <c r="T942" s="7"/>
      <c r="U942" s="6">
        <f>IF(Table13[[#This Row],[Ngày tính CN]]="","",S942+T942)</f>
        <v>46157</v>
      </c>
      <c r="V942" s="32">
        <f ca="1">IF(Table13[[#This Row],[Hạn thanh toán]]="","",IF((U942-NOW())&lt;0,0,(U942-NOW())))</f>
        <v>0</v>
      </c>
      <c r="W942" s="32"/>
      <c r="X942" s="32" t="str">
        <f t="shared" ca="1" si="124"/>
        <v/>
      </c>
      <c r="Y942" s="2" t="str">
        <f t="shared" si="125"/>
        <v>Đã thanh toán</v>
      </c>
      <c r="Z942" s="42">
        <f t="shared" si="121"/>
        <v>46157</v>
      </c>
      <c r="AA942" s="42">
        <f t="shared" si="122"/>
        <v>46213</v>
      </c>
      <c r="AD942" s="2" t="str">
        <f>VLOOKUP($A942,MA_KH!$A:$Q,MA_KH!O$1,0)</f>
        <v>MEGA</v>
      </c>
      <c r="AE942" s="2" t="str">
        <f>VLOOKUP($A942,MA_KH!$A:$Q,MA_KH!P$1,0)</f>
        <v>CÔNG TY TNHH MM MEGA MARKET (VIỆT NAM)</v>
      </c>
      <c r="AG942" s="122" t="str">
        <f>Table13[[#This Row],[Số hóa đơn]]&amp;Table13[[#This Row],[Tổng giá trị]]</f>
        <v>000364974263516</v>
      </c>
    </row>
    <row r="943" spans="1:33" ht="25.5" customHeight="1">
      <c r="A943" s="54" t="s">
        <v>7306</v>
      </c>
      <c r="B943" s="54" t="s">
        <v>7307</v>
      </c>
      <c r="C943" s="55">
        <v>46163</v>
      </c>
      <c r="D943" s="54" t="s">
        <v>18376</v>
      </c>
      <c r="E943" s="55">
        <f>IFERROR(VLOOKUP(AG943,Sheet3!B:F,5,0),Table1[[#This Row],[Ngày hạch toán]])</f>
        <v>46157</v>
      </c>
      <c r="F943" s="54" t="s">
        <v>18377</v>
      </c>
      <c r="G943" s="54" t="s">
        <v>18378</v>
      </c>
      <c r="H943" s="67">
        <v>1166110</v>
      </c>
      <c r="I943" s="31">
        <v>0</v>
      </c>
      <c r="J943" s="31">
        <v>93289</v>
      </c>
      <c r="K943" s="31">
        <v>1259399</v>
      </c>
      <c r="L943" s="71" t="s">
        <v>17236</v>
      </c>
      <c r="M943" s="6">
        <f>IFERROR(VLOOKUP(Table13[[#This Row],[Số hóa đơn]],'Chi tiết tt Mega gửi'!K:L,2,0),"")</f>
        <v>46213</v>
      </c>
      <c r="N943" s="72"/>
      <c r="O943" s="32">
        <f>IF(Table13[[#This Row],[Phân loại]]="Tồn đầu kỳ",Table13[[#This Row],[Tổng giá trị]],0)</f>
        <v>0</v>
      </c>
      <c r="P943" s="7">
        <f>IF(Table13[[#This Row],[Số còn phải thu ĐK]]&lt;&gt;0,0,IF(Table13[[#This Row],[Phân loại]]="Bán hàng",Table13[[#This Row],[Tổng giá trị]],-Table13[[#This Row],[Tổng giá trị]]))</f>
        <v>1259399</v>
      </c>
      <c r="Q943" s="32">
        <f t="shared" si="123"/>
        <v>1259399</v>
      </c>
      <c r="R943" s="7">
        <f>Table13[[#This Row],[Số còn phải thu ĐK]]+Table13[[#This Row],[Giá Trị HD sau CK]]-Table13[[#This Row],[Số tiền đã thu]]</f>
        <v>0</v>
      </c>
      <c r="S943" s="6">
        <f>IF(Table13[[#This Row],[Ngày hóa đơn]]&lt;&gt;"",Table13[[#This Row],[Ngày hóa đơn]],IF(Table13[[#This Row],[Ngày hạch toán]]&lt;&gt;"",Table13[[#This Row],[Ngày hạch toán]],""))</f>
        <v>46157</v>
      </c>
      <c r="T943" s="7"/>
      <c r="U943" s="6">
        <f>IF(Table13[[#This Row],[Ngày tính CN]]="","",S943+T943)</f>
        <v>46157</v>
      </c>
      <c r="V943" s="32">
        <f ca="1">IF(Table13[[#This Row],[Hạn thanh toán]]="","",IF((U943-NOW())&lt;0,0,(U943-NOW())))</f>
        <v>0</v>
      </c>
      <c r="W943" s="32"/>
      <c r="X943" s="32" t="str">
        <f t="shared" ca="1" si="124"/>
        <v/>
      </c>
      <c r="Y943" s="2" t="str">
        <f t="shared" si="125"/>
        <v>Đã thanh toán</v>
      </c>
      <c r="Z943" s="42">
        <f t="shared" si="121"/>
        <v>46157</v>
      </c>
      <c r="AA943" s="42">
        <f t="shared" si="122"/>
        <v>46213</v>
      </c>
      <c r="AD943" s="2" t="str">
        <f>VLOOKUP($A943,MA_KH!$A:$Q,MA_KH!O$1,0)</f>
        <v>MEGA</v>
      </c>
      <c r="AE943" s="2" t="str">
        <f>VLOOKUP($A943,MA_KH!$A:$Q,MA_KH!P$1,0)</f>
        <v>CÔNG TY TNHH MM MEGA MARKET (VIỆT NAM)</v>
      </c>
      <c r="AG943" s="122" t="str">
        <f>Table13[[#This Row],[Số hóa đơn]]&amp;Table13[[#This Row],[Tổng giá trị]]</f>
        <v>000364961259399</v>
      </c>
    </row>
    <row r="944" spans="1:33" ht="25.5" customHeight="1">
      <c r="A944" s="54" t="s">
        <v>16287</v>
      </c>
      <c r="B944" s="54" t="s">
        <v>253</v>
      </c>
      <c r="C944" s="55">
        <v>46163</v>
      </c>
      <c r="D944" s="54" t="s">
        <v>18379</v>
      </c>
      <c r="E944" s="55">
        <f>IFERROR(VLOOKUP(AG944,Sheet3!B:F,5,0),Table1[[#This Row],[Ngày hạch toán]])</f>
        <v>46157</v>
      </c>
      <c r="F944" s="54" t="s">
        <v>18380</v>
      </c>
      <c r="G944" s="54" t="s">
        <v>18381</v>
      </c>
      <c r="H944" s="67">
        <v>2075500</v>
      </c>
      <c r="I944" s="31">
        <v>0</v>
      </c>
      <c r="J944" s="31">
        <v>166040</v>
      </c>
      <c r="K944" s="31">
        <v>2241540</v>
      </c>
      <c r="L944" s="71" t="s">
        <v>17236</v>
      </c>
      <c r="M944" s="6">
        <f>IFERROR(VLOOKUP(Table13[[#This Row],[Số hóa đơn]],'Chi tiết tt Mega gửi'!K:L,2,0),"")</f>
        <v>46213</v>
      </c>
      <c r="N944" s="72"/>
      <c r="O944" s="32">
        <f>IF(Table13[[#This Row],[Phân loại]]="Tồn đầu kỳ",Table13[[#This Row],[Tổng giá trị]],0)</f>
        <v>0</v>
      </c>
      <c r="P944" s="7">
        <f>IF(Table13[[#This Row],[Số còn phải thu ĐK]]&lt;&gt;0,0,IF(Table13[[#This Row],[Phân loại]]="Bán hàng",Table13[[#This Row],[Tổng giá trị]],-Table13[[#This Row],[Tổng giá trị]]))</f>
        <v>2241540</v>
      </c>
      <c r="Q944" s="32">
        <f t="shared" si="123"/>
        <v>2241540</v>
      </c>
      <c r="R944" s="7">
        <f>Table13[[#This Row],[Số còn phải thu ĐK]]+Table13[[#This Row],[Giá Trị HD sau CK]]-Table13[[#This Row],[Số tiền đã thu]]</f>
        <v>0</v>
      </c>
      <c r="S944" s="6">
        <f>IF(Table13[[#This Row],[Ngày hóa đơn]]&lt;&gt;"",Table13[[#This Row],[Ngày hóa đơn]],IF(Table13[[#This Row],[Ngày hạch toán]]&lt;&gt;"",Table13[[#This Row],[Ngày hạch toán]],""))</f>
        <v>46157</v>
      </c>
      <c r="T944" s="7"/>
      <c r="U944" s="6">
        <f>IF(Table13[[#This Row],[Ngày tính CN]]="","",S944+T944)</f>
        <v>46157</v>
      </c>
      <c r="V944" s="32">
        <f ca="1">IF(Table13[[#This Row],[Hạn thanh toán]]="","",IF((U944-NOW())&lt;0,0,(U944-NOW())))</f>
        <v>0</v>
      </c>
      <c r="W944" s="32"/>
      <c r="X944" s="32" t="str">
        <f t="shared" ca="1" si="124"/>
        <v/>
      </c>
      <c r="Y944" s="2" t="str">
        <f t="shared" si="125"/>
        <v>Đã thanh toán</v>
      </c>
      <c r="Z944" s="42">
        <f t="shared" si="121"/>
        <v>46157</v>
      </c>
      <c r="AA944" s="42">
        <f t="shared" si="122"/>
        <v>46213</v>
      </c>
      <c r="AD944" s="2" t="str">
        <f>VLOOKUP($A944,MA_KH!$A:$Q,MA_KH!O$1,0)</f>
        <v>MEGA</v>
      </c>
      <c r="AE944" s="2" t="str">
        <f>VLOOKUP($A944,MA_KH!$A:$Q,MA_KH!P$1,0)</f>
        <v>CÔNG TY TNHH MM MEGA MARKET (VIỆT NAM)</v>
      </c>
      <c r="AG944" s="122" t="str">
        <f>Table13[[#This Row],[Số hóa đơn]]&amp;Table13[[#This Row],[Tổng giá trị]]</f>
        <v>000364932241540</v>
      </c>
    </row>
    <row r="945" spans="1:33" ht="25.5" customHeight="1">
      <c r="A945" s="54" t="s">
        <v>16296</v>
      </c>
      <c r="B945" s="54" t="s">
        <v>7244</v>
      </c>
      <c r="C945" s="55">
        <v>46164</v>
      </c>
      <c r="D945" s="54" t="s">
        <v>18382</v>
      </c>
      <c r="E945" s="55">
        <f>IFERROR(VLOOKUP(AG945,Sheet3!B:F,5,0),Table1[[#This Row],[Ngày hạch toán]])</f>
        <v>46157</v>
      </c>
      <c r="F945" s="54" t="s">
        <v>18383</v>
      </c>
      <c r="G945" s="54" t="s">
        <v>18384</v>
      </c>
      <c r="H945" s="67">
        <v>3690310</v>
      </c>
      <c r="I945" s="31">
        <v>0</v>
      </c>
      <c r="J945" s="31">
        <v>295225</v>
      </c>
      <c r="K945" s="31">
        <v>3985535</v>
      </c>
      <c r="L945" s="71" t="s">
        <v>17236</v>
      </c>
      <c r="M945" s="6">
        <f>IFERROR(VLOOKUP(Table13[[#This Row],[Số hóa đơn]],'Chi tiết tt Mega gửi'!K:L,2,0),"")</f>
        <v>46213</v>
      </c>
      <c r="N945" s="72"/>
      <c r="O945" s="32">
        <f>IF(Table13[[#This Row],[Phân loại]]="Tồn đầu kỳ",Table13[[#This Row],[Tổng giá trị]],0)</f>
        <v>0</v>
      </c>
      <c r="P945" s="7">
        <f>IF(Table13[[#This Row],[Số còn phải thu ĐK]]&lt;&gt;0,0,IF(Table13[[#This Row],[Phân loại]]="Bán hàng",Table13[[#This Row],[Tổng giá trị]],-Table13[[#This Row],[Tổng giá trị]]))</f>
        <v>3985535</v>
      </c>
      <c r="Q945" s="32">
        <f t="shared" si="123"/>
        <v>3985535</v>
      </c>
      <c r="R945" s="7">
        <f>Table13[[#This Row],[Số còn phải thu ĐK]]+Table13[[#This Row],[Giá Trị HD sau CK]]-Table13[[#This Row],[Số tiền đã thu]]</f>
        <v>0</v>
      </c>
      <c r="S945" s="6">
        <f>IF(Table13[[#This Row],[Ngày hóa đơn]]&lt;&gt;"",Table13[[#This Row],[Ngày hóa đơn]],IF(Table13[[#This Row],[Ngày hạch toán]]&lt;&gt;"",Table13[[#This Row],[Ngày hạch toán]],""))</f>
        <v>46157</v>
      </c>
      <c r="T945" s="7"/>
      <c r="U945" s="6">
        <f>IF(Table13[[#This Row],[Ngày tính CN]]="","",S945+T945)</f>
        <v>46157</v>
      </c>
      <c r="V945" s="32">
        <f ca="1">IF(Table13[[#This Row],[Hạn thanh toán]]="","",IF((U945-NOW())&lt;0,0,(U945-NOW())))</f>
        <v>0</v>
      </c>
      <c r="W945" s="32"/>
      <c r="X945" s="32" t="str">
        <f t="shared" ca="1" si="124"/>
        <v/>
      </c>
      <c r="Y945" s="2" t="str">
        <f t="shared" si="125"/>
        <v>Đã thanh toán</v>
      </c>
      <c r="Z945" s="42">
        <f t="shared" si="121"/>
        <v>46157</v>
      </c>
      <c r="AA945" s="42">
        <f t="shared" si="122"/>
        <v>46213</v>
      </c>
      <c r="AD945" s="2" t="str">
        <f>VLOOKUP($A945,MA_KH!$A:$Q,MA_KH!O$1,0)</f>
        <v>MEGA</v>
      </c>
      <c r="AE945" s="2" t="str">
        <f>VLOOKUP($A945,MA_KH!$A:$Q,MA_KH!P$1,0)</f>
        <v>CÔNG TY TNHH MM MEGA MARKET (VIỆT NAM)</v>
      </c>
      <c r="AG945" s="122" t="str">
        <f>Table13[[#This Row],[Số hóa đơn]]&amp;Table13[[#This Row],[Tổng giá trị]]</f>
        <v>000365023985535</v>
      </c>
    </row>
    <row r="946" spans="1:33" ht="25.5" customHeight="1">
      <c r="A946" s="54" t="s">
        <v>16301</v>
      </c>
      <c r="B946" s="54" t="s">
        <v>7241</v>
      </c>
      <c r="C946" s="55">
        <v>46164</v>
      </c>
      <c r="D946" s="54" t="s">
        <v>18385</v>
      </c>
      <c r="E946" s="55">
        <f>IFERROR(VLOOKUP(AG946,Sheet3!B:F,5,0),Table1[[#This Row],[Ngày hạch toán]])</f>
        <v>46157</v>
      </c>
      <c r="F946" s="54" t="s">
        <v>18386</v>
      </c>
      <c r="G946" s="54" t="s">
        <v>18387</v>
      </c>
      <c r="H946" s="67">
        <v>5667320</v>
      </c>
      <c r="I946" s="31">
        <v>0</v>
      </c>
      <c r="J946" s="31">
        <v>453386</v>
      </c>
      <c r="K946" s="31">
        <v>6120706</v>
      </c>
      <c r="L946" s="71" t="s">
        <v>17236</v>
      </c>
      <c r="M946" s="6">
        <f>IFERROR(VLOOKUP(Table13[[#This Row],[Số hóa đơn]],'Chi tiết tt Mega gửi'!K:L,2,0),"")</f>
        <v>46213</v>
      </c>
      <c r="N946" s="72"/>
      <c r="O946" s="32">
        <f>IF(Table13[[#This Row],[Phân loại]]="Tồn đầu kỳ",Table13[[#This Row],[Tổng giá trị]],0)</f>
        <v>0</v>
      </c>
      <c r="P946" s="7">
        <f>IF(Table13[[#This Row],[Số còn phải thu ĐK]]&lt;&gt;0,0,IF(Table13[[#This Row],[Phân loại]]="Bán hàng",Table13[[#This Row],[Tổng giá trị]],-Table13[[#This Row],[Tổng giá trị]]))</f>
        <v>6120706</v>
      </c>
      <c r="Q946" s="32">
        <f t="shared" si="123"/>
        <v>6120706</v>
      </c>
      <c r="R946" s="7">
        <f>Table13[[#This Row],[Số còn phải thu ĐK]]+Table13[[#This Row],[Giá Trị HD sau CK]]-Table13[[#This Row],[Số tiền đã thu]]</f>
        <v>0</v>
      </c>
      <c r="S946" s="6">
        <f>IF(Table13[[#This Row],[Ngày hóa đơn]]&lt;&gt;"",Table13[[#This Row],[Ngày hóa đơn]],IF(Table13[[#This Row],[Ngày hạch toán]]&lt;&gt;"",Table13[[#This Row],[Ngày hạch toán]],""))</f>
        <v>46157</v>
      </c>
      <c r="T946" s="7"/>
      <c r="U946" s="6">
        <f>IF(Table13[[#This Row],[Ngày tính CN]]="","",S946+T946)</f>
        <v>46157</v>
      </c>
      <c r="V946" s="32">
        <f ca="1">IF(Table13[[#This Row],[Hạn thanh toán]]="","",IF((U946-NOW())&lt;0,0,(U946-NOW())))</f>
        <v>0</v>
      </c>
      <c r="W946" s="32"/>
      <c r="X946" s="32" t="str">
        <f t="shared" ca="1" si="124"/>
        <v/>
      </c>
      <c r="Y946" s="2" t="str">
        <f t="shared" si="125"/>
        <v>Đã thanh toán</v>
      </c>
      <c r="Z946" s="42">
        <f t="shared" si="121"/>
        <v>46157</v>
      </c>
      <c r="AA946" s="42">
        <f t="shared" si="122"/>
        <v>46213</v>
      </c>
      <c r="AD946" s="2" t="str">
        <f>VLOOKUP($A946,MA_KH!$A:$Q,MA_KH!O$1,0)</f>
        <v>MEGA</v>
      </c>
      <c r="AE946" s="2" t="str">
        <f>VLOOKUP($A946,MA_KH!$A:$Q,MA_KH!P$1,0)</f>
        <v>CÔNG TY TNHH MM MEGA MARKET (VIỆT NAM)</v>
      </c>
      <c r="AG946" s="122" t="str">
        <f>Table13[[#This Row],[Số hóa đơn]]&amp;Table13[[#This Row],[Tổng giá trị]]</f>
        <v>000365016120706</v>
      </c>
    </row>
    <row r="947" spans="1:33" ht="25.5" customHeight="1">
      <c r="A947" s="54" t="s">
        <v>16301</v>
      </c>
      <c r="B947" s="54" t="s">
        <v>7241</v>
      </c>
      <c r="C947" s="55">
        <v>46164</v>
      </c>
      <c r="D947" s="54" t="s">
        <v>18388</v>
      </c>
      <c r="E947" s="55">
        <f>IFERROR(VLOOKUP(AG947,Sheet3!B:F,5,0),Table1[[#This Row],[Ngày hạch toán]])</f>
        <v>46160</v>
      </c>
      <c r="F947" s="54" t="s">
        <v>18389</v>
      </c>
      <c r="G947" s="54" t="s">
        <v>18390</v>
      </c>
      <c r="H947" s="67">
        <v>5305790</v>
      </c>
      <c r="I947" s="31">
        <v>0</v>
      </c>
      <c r="J947" s="31">
        <v>424463</v>
      </c>
      <c r="K947" s="31">
        <v>5730253</v>
      </c>
      <c r="L947" s="71" t="s">
        <v>17236</v>
      </c>
      <c r="M947" s="6">
        <f>IFERROR(VLOOKUP(Table13[[#This Row],[Số hóa đơn]],'Chi tiết tt Mega gửi'!K:L,2,0),"")</f>
        <v>46213</v>
      </c>
      <c r="N947" s="72"/>
      <c r="O947" s="32">
        <f>IF(Table13[[#This Row],[Phân loại]]="Tồn đầu kỳ",Table13[[#This Row],[Tổng giá trị]],0)</f>
        <v>0</v>
      </c>
      <c r="P947" s="7">
        <f>IF(Table13[[#This Row],[Số còn phải thu ĐK]]&lt;&gt;0,0,IF(Table13[[#This Row],[Phân loại]]="Bán hàng",Table13[[#This Row],[Tổng giá trị]],-Table13[[#This Row],[Tổng giá trị]]))</f>
        <v>5730253</v>
      </c>
      <c r="Q947" s="32">
        <f t="shared" si="123"/>
        <v>5730253</v>
      </c>
      <c r="R947" s="7">
        <f>Table13[[#This Row],[Số còn phải thu ĐK]]+Table13[[#This Row],[Giá Trị HD sau CK]]-Table13[[#This Row],[Số tiền đã thu]]</f>
        <v>0</v>
      </c>
      <c r="S947" s="6">
        <f>IF(Table13[[#This Row],[Ngày hóa đơn]]&lt;&gt;"",Table13[[#This Row],[Ngày hóa đơn]],IF(Table13[[#This Row],[Ngày hạch toán]]&lt;&gt;"",Table13[[#This Row],[Ngày hạch toán]],""))</f>
        <v>46160</v>
      </c>
      <c r="T947" s="7"/>
      <c r="U947" s="6">
        <f>IF(Table13[[#This Row],[Ngày tính CN]]="","",S947+T947)</f>
        <v>46160</v>
      </c>
      <c r="V947" s="32">
        <f ca="1">IF(Table13[[#This Row],[Hạn thanh toán]]="","",IF((U947-NOW())&lt;0,0,(U947-NOW())))</f>
        <v>0</v>
      </c>
      <c r="W947" s="32"/>
      <c r="X947" s="32" t="str">
        <f t="shared" ca="1" si="124"/>
        <v/>
      </c>
      <c r="Y947" s="2" t="str">
        <f t="shared" si="125"/>
        <v>Đã thanh toán</v>
      </c>
      <c r="Z947" s="42">
        <f t="shared" si="121"/>
        <v>46160</v>
      </c>
      <c r="AA947" s="42">
        <f t="shared" si="122"/>
        <v>46213</v>
      </c>
      <c r="AD947" s="2" t="str">
        <f>VLOOKUP($A947,MA_KH!$A:$Q,MA_KH!O$1,0)</f>
        <v>MEGA</v>
      </c>
      <c r="AE947" s="2" t="str">
        <f>VLOOKUP($A947,MA_KH!$A:$Q,MA_KH!P$1,0)</f>
        <v>CÔNG TY TNHH MM MEGA MARKET (VIỆT NAM)</v>
      </c>
      <c r="AG947" s="122" t="str">
        <f>Table13[[#This Row],[Số hóa đơn]]&amp;Table13[[#This Row],[Tổng giá trị]]</f>
        <v>000365005730253</v>
      </c>
    </row>
    <row r="948" spans="1:33" ht="25.5" customHeight="1">
      <c r="A948" s="54" t="s">
        <v>16298</v>
      </c>
      <c r="B948" s="54" t="s">
        <v>7235</v>
      </c>
      <c r="C948" s="55">
        <v>46165</v>
      </c>
      <c r="D948" s="54" t="s">
        <v>18391</v>
      </c>
      <c r="E948" s="55">
        <f>IFERROR(VLOOKUP(AG948,Sheet3!B:F,5,0),Table1[[#This Row],[Ngày hạch toán]])</f>
        <v>46160</v>
      </c>
      <c r="F948" s="54" t="s">
        <v>18392</v>
      </c>
      <c r="G948" s="54" t="s">
        <v>18393</v>
      </c>
      <c r="H948" s="67">
        <v>552010</v>
      </c>
      <c r="I948" s="31">
        <v>0</v>
      </c>
      <c r="J948" s="31">
        <v>44161</v>
      </c>
      <c r="K948" s="31">
        <v>596171</v>
      </c>
      <c r="L948" s="71" t="s">
        <v>17236</v>
      </c>
      <c r="M948" s="6">
        <f>IFERROR(VLOOKUP(Table13[[#This Row],[Số hóa đơn]],'Chi tiết tt Mega gửi'!K:L,2,0),"")</f>
        <v>46213</v>
      </c>
      <c r="N948" s="72"/>
      <c r="O948" s="32">
        <f>IF(Table13[[#This Row],[Phân loại]]="Tồn đầu kỳ",Table13[[#This Row],[Tổng giá trị]],0)</f>
        <v>0</v>
      </c>
      <c r="P948" s="7">
        <f>IF(Table13[[#This Row],[Số còn phải thu ĐK]]&lt;&gt;0,0,IF(Table13[[#This Row],[Phân loại]]="Bán hàng",Table13[[#This Row],[Tổng giá trị]],-Table13[[#This Row],[Tổng giá trị]]))</f>
        <v>596171</v>
      </c>
      <c r="Q948" s="32">
        <f t="shared" si="123"/>
        <v>596171</v>
      </c>
      <c r="R948" s="7">
        <f>Table13[[#This Row],[Số còn phải thu ĐK]]+Table13[[#This Row],[Giá Trị HD sau CK]]-Table13[[#This Row],[Số tiền đã thu]]</f>
        <v>0</v>
      </c>
      <c r="S948" s="6">
        <f>IF(Table13[[#This Row],[Ngày hóa đơn]]&lt;&gt;"",Table13[[#This Row],[Ngày hóa đơn]],IF(Table13[[#This Row],[Ngày hạch toán]]&lt;&gt;"",Table13[[#This Row],[Ngày hạch toán]],""))</f>
        <v>46160</v>
      </c>
      <c r="T948" s="7"/>
      <c r="U948" s="6">
        <f>IF(Table13[[#This Row],[Ngày tính CN]]="","",S948+T948)</f>
        <v>46160</v>
      </c>
      <c r="V948" s="32">
        <f ca="1">IF(Table13[[#This Row],[Hạn thanh toán]]="","",IF((U948-NOW())&lt;0,0,(U948-NOW())))</f>
        <v>0</v>
      </c>
      <c r="W948" s="32"/>
      <c r="X948" s="32" t="str">
        <f t="shared" ca="1" si="124"/>
        <v/>
      </c>
      <c r="Y948" s="2" t="str">
        <f t="shared" si="125"/>
        <v>Đã thanh toán</v>
      </c>
      <c r="Z948" s="42">
        <f t="shared" si="121"/>
        <v>46160</v>
      </c>
      <c r="AA948" s="42">
        <f t="shared" si="122"/>
        <v>46213</v>
      </c>
      <c r="AD948" s="2" t="str">
        <f>VLOOKUP($A948,MA_KH!$A:$Q,MA_KH!O$1,0)</f>
        <v>MEGA</v>
      </c>
      <c r="AE948" s="2" t="str">
        <f>VLOOKUP($A948,MA_KH!$A:$Q,MA_KH!P$1,0)</f>
        <v>CÔNG TY TNHH MM MEGA MARKET (VIỆT NAM)</v>
      </c>
      <c r="AG948" s="122" t="str">
        <f>Table13[[#This Row],[Số hóa đơn]]&amp;Table13[[#This Row],[Tổng giá trị]]</f>
        <v>00037756596171</v>
      </c>
    </row>
    <row r="949" spans="1:33" ht="25.5" customHeight="1">
      <c r="A949" s="54" t="s">
        <v>7306</v>
      </c>
      <c r="B949" s="54" t="s">
        <v>7307</v>
      </c>
      <c r="C949" s="55">
        <v>46167</v>
      </c>
      <c r="D949" s="54" t="s">
        <v>18394</v>
      </c>
      <c r="E949" s="55">
        <f>IFERROR(VLOOKUP(AG949,Sheet3!B:F,5,0),Table1[[#This Row],[Ngày hạch toán]])</f>
        <v>46160</v>
      </c>
      <c r="F949" s="54" t="s">
        <v>18395</v>
      </c>
      <c r="G949" s="54" t="s">
        <v>18396</v>
      </c>
      <c r="H949" s="67">
        <v>3876060</v>
      </c>
      <c r="I949" s="31">
        <v>0</v>
      </c>
      <c r="J949" s="31">
        <v>310085</v>
      </c>
      <c r="K949" s="31">
        <v>4186145</v>
      </c>
      <c r="L949" s="71" t="s">
        <v>17236</v>
      </c>
      <c r="M949" s="6">
        <f>IFERROR(VLOOKUP(Table13[[#This Row],[Số hóa đơn]],'Chi tiết tt Mega gửi'!K:L,2,0),"")</f>
        <v>46213</v>
      </c>
      <c r="N949" s="72"/>
      <c r="O949" s="32">
        <f>IF(Table13[[#This Row],[Phân loại]]="Tồn đầu kỳ",Table13[[#This Row],[Tổng giá trị]],0)</f>
        <v>0</v>
      </c>
      <c r="P949" s="7">
        <f>IF(Table13[[#This Row],[Số còn phải thu ĐK]]&lt;&gt;0,0,IF(Table13[[#This Row],[Phân loại]]="Bán hàng",Table13[[#This Row],[Tổng giá trị]],-Table13[[#This Row],[Tổng giá trị]]))</f>
        <v>4186145</v>
      </c>
      <c r="Q949" s="32">
        <f t="shared" si="123"/>
        <v>4186145</v>
      </c>
      <c r="R949" s="7">
        <f>Table13[[#This Row],[Số còn phải thu ĐK]]+Table13[[#This Row],[Giá Trị HD sau CK]]-Table13[[#This Row],[Số tiền đã thu]]</f>
        <v>0</v>
      </c>
      <c r="S949" s="6">
        <f>IF(Table13[[#This Row],[Ngày hóa đơn]]&lt;&gt;"",Table13[[#This Row],[Ngày hóa đơn]],IF(Table13[[#This Row],[Ngày hạch toán]]&lt;&gt;"",Table13[[#This Row],[Ngày hạch toán]],""))</f>
        <v>46160</v>
      </c>
      <c r="T949" s="7"/>
      <c r="U949" s="6">
        <f>IF(Table13[[#This Row],[Ngày tính CN]]="","",S949+T949)</f>
        <v>46160</v>
      </c>
      <c r="V949" s="32">
        <f ca="1">IF(Table13[[#This Row],[Hạn thanh toán]]="","",IF((U949-NOW())&lt;0,0,(U949-NOW())))</f>
        <v>0</v>
      </c>
      <c r="W949" s="32"/>
      <c r="X949" s="32" t="str">
        <f t="shared" ca="1" si="124"/>
        <v/>
      </c>
      <c r="Y949" s="2" t="str">
        <f t="shared" si="125"/>
        <v>Đã thanh toán</v>
      </c>
      <c r="Z949" s="42">
        <f t="shared" si="121"/>
        <v>46160</v>
      </c>
      <c r="AA949" s="42">
        <f t="shared" si="122"/>
        <v>46213</v>
      </c>
      <c r="AD949" s="2" t="str">
        <f>VLOOKUP($A949,MA_KH!$A:$Q,MA_KH!O$1,0)</f>
        <v>MEGA</v>
      </c>
      <c r="AE949" s="2" t="str">
        <f>VLOOKUP($A949,MA_KH!$A:$Q,MA_KH!P$1,0)</f>
        <v>CÔNG TY TNHH MM MEGA MARKET (VIỆT NAM)</v>
      </c>
      <c r="AG949" s="122" t="str">
        <f>Table13[[#This Row],[Số hóa đơn]]&amp;Table13[[#This Row],[Tổng giá trị]]</f>
        <v>000377544186145</v>
      </c>
    </row>
    <row r="950" spans="1:33" ht="25.5" customHeight="1">
      <c r="A950" s="54" t="s">
        <v>16291</v>
      </c>
      <c r="B950" s="54" t="s">
        <v>200</v>
      </c>
      <c r="C950" s="55">
        <v>46167</v>
      </c>
      <c r="D950" s="54" t="s">
        <v>18397</v>
      </c>
      <c r="E950" s="55">
        <f>IFERROR(VLOOKUP(AG950,Sheet3!B:F,5,0),Table1[[#This Row],[Ngày hạch toán]])</f>
        <v>46160</v>
      </c>
      <c r="F950" s="54" t="s">
        <v>18398</v>
      </c>
      <c r="G950" s="54" t="s">
        <v>18399</v>
      </c>
      <c r="H950" s="67">
        <v>1166110</v>
      </c>
      <c r="I950" s="31">
        <v>0</v>
      </c>
      <c r="J950" s="31">
        <v>93289</v>
      </c>
      <c r="K950" s="31">
        <v>1259399</v>
      </c>
      <c r="L950" s="71" t="s">
        <v>17236</v>
      </c>
      <c r="M950" s="6">
        <f>IFERROR(VLOOKUP(Table13[[#This Row],[Số hóa đơn]],'Chi tiết tt Mega gửi'!K:L,2,0),"")</f>
        <v>46213</v>
      </c>
      <c r="N950" s="72"/>
      <c r="O950" s="32">
        <f>IF(Table13[[#This Row],[Phân loại]]="Tồn đầu kỳ",Table13[[#This Row],[Tổng giá trị]],0)</f>
        <v>0</v>
      </c>
      <c r="P950" s="7">
        <f>IF(Table13[[#This Row],[Số còn phải thu ĐK]]&lt;&gt;0,0,IF(Table13[[#This Row],[Phân loại]]="Bán hàng",Table13[[#This Row],[Tổng giá trị]],-Table13[[#This Row],[Tổng giá trị]]))</f>
        <v>1259399</v>
      </c>
      <c r="Q950" s="32">
        <f t="shared" si="123"/>
        <v>1259399</v>
      </c>
      <c r="R950" s="7">
        <f>Table13[[#This Row],[Số còn phải thu ĐK]]+Table13[[#This Row],[Giá Trị HD sau CK]]-Table13[[#This Row],[Số tiền đã thu]]</f>
        <v>0</v>
      </c>
      <c r="S950" s="6">
        <f>IF(Table13[[#This Row],[Ngày hóa đơn]]&lt;&gt;"",Table13[[#This Row],[Ngày hóa đơn]],IF(Table13[[#This Row],[Ngày hạch toán]]&lt;&gt;"",Table13[[#This Row],[Ngày hạch toán]],""))</f>
        <v>46160</v>
      </c>
      <c r="T950" s="7"/>
      <c r="U950" s="6">
        <f>IF(Table13[[#This Row],[Ngày tính CN]]="","",S950+T950)</f>
        <v>46160</v>
      </c>
      <c r="V950" s="32">
        <f ca="1">IF(Table13[[#This Row],[Hạn thanh toán]]="","",IF((U950-NOW())&lt;0,0,(U950-NOW())))</f>
        <v>0</v>
      </c>
      <c r="W950" s="32"/>
      <c r="X950" s="32" t="str">
        <f t="shared" ca="1" si="124"/>
        <v/>
      </c>
      <c r="Y950" s="2" t="str">
        <f t="shared" si="125"/>
        <v>Đã thanh toán</v>
      </c>
      <c r="Z950" s="42">
        <f t="shared" si="121"/>
        <v>46160</v>
      </c>
      <c r="AA950" s="42">
        <f t="shared" si="122"/>
        <v>46213</v>
      </c>
      <c r="AD950" s="2" t="str">
        <f>VLOOKUP($A950,MA_KH!$A:$Q,MA_KH!O$1,0)</f>
        <v>MEGA</v>
      </c>
      <c r="AE950" s="2" t="str">
        <f>VLOOKUP($A950,MA_KH!$A:$Q,MA_KH!P$1,0)</f>
        <v>CÔNG TY TNHH MM MEGA MARKET (VIỆT NAM)</v>
      </c>
      <c r="AG950" s="122" t="str">
        <f>Table13[[#This Row],[Số hóa đơn]]&amp;Table13[[#This Row],[Tổng giá trị]]</f>
        <v>000377591259399</v>
      </c>
    </row>
    <row r="951" spans="1:33" ht="25.5" customHeight="1">
      <c r="A951" s="54" t="s">
        <v>16307</v>
      </c>
      <c r="B951" s="54" t="s">
        <v>202</v>
      </c>
      <c r="C951" s="55">
        <v>46167</v>
      </c>
      <c r="D951" s="54" t="s">
        <v>18400</v>
      </c>
      <c r="E951" s="55">
        <f>IFERROR(VLOOKUP(AG951,Sheet3!B:F,5,0),Table1[[#This Row],[Ngày hạch toán]])</f>
        <v>46160</v>
      </c>
      <c r="F951" s="54" t="s">
        <v>18401</v>
      </c>
      <c r="G951" s="54" t="s">
        <v>18402</v>
      </c>
      <c r="H951" s="67">
        <v>2075500</v>
      </c>
      <c r="I951" s="31">
        <v>0</v>
      </c>
      <c r="J951" s="31">
        <v>166040</v>
      </c>
      <c r="K951" s="31">
        <v>2241540</v>
      </c>
      <c r="L951" s="71" t="s">
        <v>17236</v>
      </c>
      <c r="M951" s="6">
        <f>IFERROR(VLOOKUP(Table13[[#This Row],[Số hóa đơn]],'Chi tiết tt Mega gửi'!K:L,2,0),"")</f>
        <v>46213</v>
      </c>
      <c r="N951" s="72"/>
      <c r="O951" s="32">
        <f>IF(Table13[[#This Row],[Phân loại]]="Tồn đầu kỳ",Table13[[#This Row],[Tổng giá trị]],0)</f>
        <v>0</v>
      </c>
      <c r="P951" s="7">
        <f>IF(Table13[[#This Row],[Số còn phải thu ĐK]]&lt;&gt;0,0,IF(Table13[[#This Row],[Phân loại]]="Bán hàng",Table13[[#This Row],[Tổng giá trị]],-Table13[[#This Row],[Tổng giá trị]]))</f>
        <v>2241540</v>
      </c>
      <c r="Q951" s="32">
        <f t="shared" si="123"/>
        <v>2241540</v>
      </c>
      <c r="R951" s="7">
        <f>Table13[[#This Row],[Số còn phải thu ĐK]]+Table13[[#This Row],[Giá Trị HD sau CK]]-Table13[[#This Row],[Số tiền đã thu]]</f>
        <v>0</v>
      </c>
      <c r="S951" s="6">
        <f>IF(Table13[[#This Row],[Ngày hóa đơn]]&lt;&gt;"",Table13[[#This Row],[Ngày hóa đơn]],IF(Table13[[#This Row],[Ngày hạch toán]]&lt;&gt;"",Table13[[#This Row],[Ngày hạch toán]],""))</f>
        <v>46160</v>
      </c>
      <c r="T951" s="7"/>
      <c r="U951" s="6">
        <f>IF(Table13[[#This Row],[Ngày tính CN]]="","",S951+T951)</f>
        <v>46160</v>
      </c>
      <c r="V951" s="32">
        <f ca="1">IF(Table13[[#This Row],[Hạn thanh toán]]="","",IF((U951-NOW())&lt;0,0,(U951-NOW())))</f>
        <v>0</v>
      </c>
      <c r="W951" s="32"/>
      <c r="X951" s="32" t="str">
        <f t="shared" ca="1" si="124"/>
        <v/>
      </c>
      <c r="Y951" s="2" t="str">
        <f t="shared" si="125"/>
        <v>Đã thanh toán</v>
      </c>
      <c r="Z951" s="42">
        <f t="shared" si="121"/>
        <v>46160</v>
      </c>
      <c r="AA951" s="42">
        <f t="shared" si="122"/>
        <v>46213</v>
      </c>
      <c r="AD951" s="2" t="str">
        <f>VLOOKUP($A951,MA_KH!$A:$Q,MA_KH!O$1,0)</f>
        <v>MEGA</v>
      </c>
      <c r="AE951" s="2" t="str">
        <f>VLOOKUP($A951,MA_KH!$A:$Q,MA_KH!P$1,0)</f>
        <v>CÔNG TY TNHH MM MEGA MARKET (VIỆT NAM)</v>
      </c>
      <c r="AG951" s="122" t="str">
        <f>Table13[[#This Row],[Số hóa đơn]]&amp;Table13[[#This Row],[Tổng giá trị]]</f>
        <v>000377602241540</v>
      </c>
    </row>
    <row r="952" spans="1:33" ht="25.5" customHeight="1">
      <c r="A952" s="54" t="s">
        <v>16308</v>
      </c>
      <c r="B952" s="54" t="s">
        <v>194</v>
      </c>
      <c r="C952" s="55">
        <v>46167</v>
      </c>
      <c r="D952" s="54" t="s">
        <v>18403</v>
      </c>
      <c r="E952" s="55">
        <f>IFERROR(VLOOKUP(AG952,Sheet3!B:F,5,0),Table1[[#This Row],[Ngày hạch toán]])</f>
        <v>46161</v>
      </c>
      <c r="F952" s="54" t="s">
        <v>18404</v>
      </c>
      <c r="G952" s="54" t="s">
        <v>18405</v>
      </c>
      <c r="H952" s="67">
        <v>5048400</v>
      </c>
      <c r="I952" s="31">
        <v>0</v>
      </c>
      <c r="J952" s="31">
        <v>403872</v>
      </c>
      <c r="K952" s="31">
        <v>5452272</v>
      </c>
      <c r="L952" s="71" t="s">
        <v>17236</v>
      </c>
      <c r="M952" s="6">
        <f>IFERROR(VLOOKUP(Table13[[#This Row],[Số hóa đơn]],'Chi tiết tt Mega gửi'!K:L,2,0),"")</f>
        <v>46213</v>
      </c>
      <c r="N952" s="72"/>
      <c r="O952" s="32">
        <f>IF(Table13[[#This Row],[Phân loại]]="Tồn đầu kỳ",Table13[[#This Row],[Tổng giá trị]],0)</f>
        <v>0</v>
      </c>
      <c r="P952" s="7">
        <f>IF(Table13[[#This Row],[Số còn phải thu ĐK]]&lt;&gt;0,0,IF(Table13[[#This Row],[Phân loại]]="Bán hàng",Table13[[#This Row],[Tổng giá trị]],-Table13[[#This Row],[Tổng giá trị]]))</f>
        <v>5452272</v>
      </c>
      <c r="Q952" s="32">
        <f t="shared" si="123"/>
        <v>5452272</v>
      </c>
      <c r="R952" s="7">
        <f>Table13[[#This Row],[Số còn phải thu ĐK]]+Table13[[#This Row],[Giá Trị HD sau CK]]-Table13[[#This Row],[Số tiền đã thu]]</f>
        <v>0</v>
      </c>
      <c r="S952" s="6">
        <f>IF(Table13[[#This Row],[Ngày hóa đơn]]&lt;&gt;"",Table13[[#This Row],[Ngày hóa đơn]],IF(Table13[[#This Row],[Ngày hạch toán]]&lt;&gt;"",Table13[[#This Row],[Ngày hạch toán]],""))</f>
        <v>46161</v>
      </c>
      <c r="T952" s="7"/>
      <c r="U952" s="6">
        <f>IF(Table13[[#This Row],[Ngày tính CN]]="","",S952+T952)</f>
        <v>46161</v>
      </c>
      <c r="V952" s="32">
        <f ca="1">IF(Table13[[#This Row],[Hạn thanh toán]]="","",IF((U952-NOW())&lt;0,0,(U952-NOW())))</f>
        <v>0</v>
      </c>
      <c r="W952" s="32"/>
      <c r="X952" s="32" t="str">
        <f t="shared" ca="1" si="124"/>
        <v/>
      </c>
      <c r="Y952" s="2" t="str">
        <f t="shared" si="125"/>
        <v>Đã thanh toán</v>
      </c>
      <c r="Z952" s="42">
        <f t="shared" si="121"/>
        <v>46161</v>
      </c>
      <c r="AA952" s="42">
        <f t="shared" si="122"/>
        <v>46213</v>
      </c>
      <c r="AD952" s="2" t="str">
        <f>VLOOKUP($A952,MA_KH!$A:$Q,MA_KH!O$1,0)</f>
        <v>MEGA</v>
      </c>
      <c r="AE952" s="2" t="str">
        <f>VLOOKUP($A952,MA_KH!$A:$Q,MA_KH!P$1,0)</f>
        <v>CÔNG TY TNHH MM MEGA MARKET (VIỆT NAM)</v>
      </c>
      <c r="AG952" s="122" t="str">
        <f>Table13[[#This Row],[Số hóa đơn]]&amp;Table13[[#This Row],[Tổng giá trị]]</f>
        <v>000377575452272</v>
      </c>
    </row>
    <row r="953" spans="1:33" ht="25.5" customHeight="1">
      <c r="A953" s="54" t="s">
        <v>16310</v>
      </c>
      <c r="B953" s="54" t="s">
        <v>196</v>
      </c>
      <c r="C953" s="55">
        <v>46167</v>
      </c>
      <c r="D953" s="54" t="s">
        <v>18406</v>
      </c>
      <c r="E953" s="55">
        <f>IFERROR(VLOOKUP(AG953,Sheet3!B:F,5,0),Table1[[#This Row],[Ngày hạch toán]])</f>
        <v>46161</v>
      </c>
      <c r="F953" s="54" t="s">
        <v>18407</v>
      </c>
      <c r="G953" s="54" t="s">
        <v>18408</v>
      </c>
      <c r="H953" s="67">
        <v>1891485</v>
      </c>
      <c r="I953" s="31">
        <v>0</v>
      </c>
      <c r="J953" s="31">
        <v>151319</v>
      </c>
      <c r="K953" s="31">
        <v>2042804</v>
      </c>
      <c r="L953" s="71" t="s">
        <v>17236</v>
      </c>
      <c r="M953" s="6">
        <f>IFERROR(VLOOKUP(Table13[[#This Row],[Số hóa đơn]],'Chi tiết tt Mega gửi'!K:L,2,0),"")</f>
        <v>46213</v>
      </c>
      <c r="N953" s="72"/>
      <c r="O953" s="32">
        <f>IF(Table13[[#This Row],[Phân loại]]="Tồn đầu kỳ",Table13[[#This Row],[Tổng giá trị]],0)</f>
        <v>0</v>
      </c>
      <c r="P953" s="7">
        <f>IF(Table13[[#This Row],[Số còn phải thu ĐK]]&lt;&gt;0,0,IF(Table13[[#This Row],[Phân loại]]="Bán hàng",Table13[[#This Row],[Tổng giá trị]],-Table13[[#This Row],[Tổng giá trị]]))</f>
        <v>2042804</v>
      </c>
      <c r="Q953" s="32">
        <f t="shared" si="123"/>
        <v>2042804</v>
      </c>
      <c r="R953" s="7">
        <f>Table13[[#This Row],[Số còn phải thu ĐK]]+Table13[[#This Row],[Giá Trị HD sau CK]]-Table13[[#This Row],[Số tiền đã thu]]</f>
        <v>0</v>
      </c>
      <c r="S953" s="6">
        <f>IF(Table13[[#This Row],[Ngày hóa đơn]]&lt;&gt;"",Table13[[#This Row],[Ngày hóa đơn]],IF(Table13[[#This Row],[Ngày hạch toán]]&lt;&gt;"",Table13[[#This Row],[Ngày hạch toán]],""))</f>
        <v>46161</v>
      </c>
      <c r="T953" s="7"/>
      <c r="U953" s="6">
        <f>IF(Table13[[#This Row],[Ngày tính CN]]="","",S953+T953)</f>
        <v>46161</v>
      </c>
      <c r="V953" s="32">
        <f ca="1">IF(Table13[[#This Row],[Hạn thanh toán]]="","",IF((U953-NOW())&lt;0,0,(U953-NOW())))</f>
        <v>0</v>
      </c>
      <c r="W953" s="32"/>
      <c r="X953" s="32" t="str">
        <f t="shared" ca="1" si="124"/>
        <v/>
      </c>
      <c r="Y953" s="2" t="str">
        <f t="shared" si="125"/>
        <v>Đã thanh toán</v>
      </c>
      <c r="Z953" s="42">
        <f t="shared" si="121"/>
        <v>46161</v>
      </c>
      <c r="AA953" s="42">
        <f t="shared" si="122"/>
        <v>46213</v>
      </c>
      <c r="AD953" s="2" t="str">
        <f>VLOOKUP($A953,MA_KH!$A:$Q,MA_KH!O$1,0)</f>
        <v>MEGA</v>
      </c>
      <c r="AE953" s="2" t="str">
        <f>VLOOKUP($A953,MA_KH!$A:$Q,MA_KH!P$1,0)</f>
        <v>CÔNG TY TNHH MM MEGA MARKET (VIỆT NAM)</v>
      </c>
      <c r="AG953" s="122" t="str">
        <f>Table13[[#This Row],[Số hóa đơn]]&amp;Table13[[#This Row],[Tổng giá trị]]</f>
        <v>000377582042804</v>
      </c>
    </row>
    <row r="954" spans="1:33" ht="25.5" customHeight="1">
      <c r="A954" s="54" t="s">
        <v>16302</v>
      </c>
      <c r="B954" s="54" t="s">
        <v>7251</v>
      </c>
      <c r="C954" s="55">
        <v>46167</v>
      </c>
      <c r="D954" s="54" t="s">
        <v>18409</v>
      </c>
      <c r="E954" s="55">
        <f>IFERROR(VLOOKUP(AG954,Sheet3!B:F,5,0),Table1[[#This Row],[Ngày hạch toán]])</f>
        <v>46161</v>
      </c>
      <c r="F954" s="54" t="s">
        <v>18410</v>
      </c>
      <c r="G954" s="54" t="s">
        <v>18411</v>
      </c>
      <c r="H954" s="67">
        <v>2460145</v>
      </c>
      <c r="I954" s="31">
        <v>0</v>
      </c>
      <c r="J954" s="31">
        <v>196812</v>
      </c>
      <c r="K954" s="31">
        <v>2656957</v>
      </c>
      <c r="L954" s="71" t="s">
        <v>17236</v>
      </c>
      <c r="M954" s="6">
        <f>IFERROR(VLOOKUP(Table13[[#This Row],[Số hóa đơn]],'Chi tiết tt Mega gửi'!K:L,2,0),"")</f>
        <v>46213</v>
      </c>
      <c r="N954" s="72"/>
      <c r="O954" s="32">
        <f>IF(Table13[[#This Row],[Phân loại]]="Tồn đầu kỳ",Table13[[#This Row],[Tổng giá trị]],0)</f>
        <v>0</v>
      </c>
      <c r="P954" s="7">
        <f>IF(Table13[[#This Row],[Số còn phải thu ĐK]]&lt;&gt;0,0,IF(Table13[[#This Row],[Phân loại]]="Bán hàng",Table13[[#This Row],[Tổng giá trị]],-Table13[[#This Row],[Tổng giá trị]]))</f>
        <v>2656957</v>
      </c>
      <c r="Q954" s="32">
        <f t="shared" si="123"/>
        <v>2656957</v>
      </c>
      <c r="R954" s="7">
        <f>Table13[[#This Row],[Số còn phải thu ĐK]]+Table13[[#This Row],[Giá Trị HD sau CK]]-Table13[[#This Row],[Số tiền đã thu]]</f>
        <v>0</v>
      </c>
      <c r="S954" s="6">
        <f>IF(Table13[[#This Row],[Ngày hóa đơn]]&lt;&gt;"",Table13[[#This Row],[Ngày hóa đơn]],IF(Table13[[#This Row],[Ngày hạch toán]]&lt;&gt;"",Table13[[#This Row],[Ngày hạch toán]],""))</f>
        <v>46161</v>
      </c>
      <c r="T954" s="7"/>
      <c r="U954" s="6">
        <f>IF(Table13[[#This Row],[Ngày tính CN]]="","",S954+T954)</f>
        <v>46161</v>
      </c>
      <c r="V954" s="32">
        <f ca="1">IF(Table13[[#This Row],[Hạn thanh toán]]="","",IF((U954-NOW())&lt;0,0,(U954-NOW())))</f>
        <v>0</v>
      </c>
      <c r="W954" s="32"/>
      <c r="X954" s="32" t="str">
        <f t="shared" ca="1" si="124"/>
        <v/>
      </c>
      <c r="Y954" s="2" t="str">
        <f t="shared" si="125"/>
        <v>Đã thanh toán</v>
      </c>
      <c r="Z954" s="42">
        <f t="shared" si="121"/>
        <v>46161</v>
      </c>
      <c r="AA954" s="42">
        <f t="shared" si="122"/>
        <v>46213</v>
      </c>
      <c r="AD954" s="2" t="str">
        <f>VLOOKUP($A954,MA_KH!$A:$Q,MA_KH!O$1,0)</f>
        <v>MEGA</v>
      </c>
      <c r="AE954" s="2" t="str">
        <f>VLOOKUP($A954,MA_KH!$A:$Q,MA_KH!P$1,0)</f>
        <v>CÔNG TY TNHH MM MEGA MARKET (VIỆT NAM)</v>
      </c>
      <c r="AG954" s="122" t="str">
        <f>Table13[[#This Row],[Số hóa đơn]]&amp;Table13[[#This Row],[Tổng giá trị]]</f>
        <v>000378602656957</v>
      </c>
    </row>
    <row r="955" spans="1:33" ht="25.5" customHeight="1">
      <c r="A955" s="54" t="s">
        <v>16289</v>
      </c>
      <c r="B955" s="54" t="s">
        <v>296</v>
      </c>
      <c r="C955" s="55">
        <v>46167</v>
      </c>
      <c r="D955" s="54" t="s">
        <v>18412</v>
      </c>
      <c r="E955" s="55">
        <f>IFERROR(VLOOKUP(AG955,Sheet3!B:F,5,0),Table1[[#This Row],[Ngày hạch toán]])</f>
        <v>46161</v>
      </c>
      <c r="F955" s="54" t="s">
        <v>18413</v>
      </c>
      <c r="G955" s="54" t="s">
        <v>18414</v>
      </c>
      <c r="H955" s="67">
        <v>3006110</v>
      </c>
      <c r="I955" s="31">
        <v>0</v>
      </c>
      <c r="J955" s="31">
        <v>240489</v>
      </c>
      <c r="K955" s="31">
        <v>3246599</v>
      </c>
      <c r="L955" s="71" t="s">
        <v>17236</v>
      </c>
      <c r="M955" s="6">
        <f>IFERROR(VLOOKUP(Table13[[#This Row],[Số hóa đơn]],'Chi tiết tt Mega gửi'!K:L,2,0),"")</f>
        <v>46213</v>
      </c>
      <c r="N955" s="72"/>
      <c r="O955" s="32">
        <f>IF(Table13[[#This Row],[Phân loại]]="Tồn đầu kỳ",Table13[[#This Row],[Tổng giá trị]],0)</f>
        <v>0</v>
      </c>
      <c r="P955" s="7">
        <f>IF(Table13[[#This Row],[Số còn phải thu ĐK]]&lt;&gt;0,0,IF(Table13[[#This Row],[Phân loại]]="Bán hàng",Table13[[#This Row],[Tổng giá trị]],-Table13[[#This Row],[Tổng giá trị]]))</f>
        <v>3246599</v>
      </c>
      <c r="Q955" s="32">
        <f t="shared" si="123"/>
        <v>3246599</v>
      </c>
      <c r="R955" s="7">
        <f>Table13[[#This Row],[Số còn phải thu ĐK]]+Table13[[#This Row],[Giá Trị HD sau CK]]-Table13[[#This Row],[Số tiền đã thu]]</f>
        <v>0</v>
      </c>
      <c r="S955" s="6">
        <f>IF(Table13[[#This Row],[Ngày hóa đơn]]&lt;&gt;"",Table13[[#This Row],[Ngày hóa đơn]],IF(Table13[[#This Row],[Ngày hạch toán]]&lt;&gt;"",Table13[[#This Row],[Ngày hạch toán]],""))</f>
        <v>46161</v>
      </c>
      <c r="T955" s="7"/>
      <c r="U955" s="6">
        <f>IF(Table13[[#This Row],[Ngày tính CN]]="","",S955+T955)</f>
        <v>46161</v>
      </c>
      <c r="V955" s="32">
        <f ca="1">IF(Table13[[#This Row],[Hạn thanh toán]]="","",IF((U955-NOW())&lt;0,0,(U955-NOW())))</f>
        <v>0</v>
      </c>
      <c r="W955" s="32"/>
      <c r="X955" s="32" t="str">
        <f t="shared" ca="1" si="124"/>
        <v/>
      </c>
      <c r="Y955" s="2" t="str">
        <f t="shared" si="125"/>
        <v>Đã thanh toán</v>
      </c>
      <c r="Z955" s="42">
        <f t="shared" si="121"/>
        <v>46161</v>
      </c>
      <c r="AA955" s="42">
        <f t="shared" si="122"/>
        <v>46213</v>
      </c>
      <c r="AD955" s="2" t="str">
        <f>VLOOKUP($A955,MA_KH!$A:$Q,MA_KH!O$1,0)</f>
        <v>MEGA</v>
      </c>
      <c r="AE955" s="2" t="str">
        <f>VLOOKUP($A955,MA_KH!$A:$Q,MA_KH!P$1,0)</f>
        <v>CÔNG TY TNHH MM MEGA MARKET (VIỆT NAM)</v>
      </c>
      <c r="AG955" s="122" t="str">
        <f>Table13[[#This Row],[Số hóa đơn]]&amp;Table13[[#This Row],[Tổng giá trị]]</f>
        <v>000377613246599</v>
      </c>
    </row>
    <row r="956" spans="1:33" ht="25.5" customHeight="1">
      <c r="A956" s="54" t="s">
        <v>16305</v>
      </c>
      <c r="B956" s="54" t="s">
        <v>7247</v>
      </c>
      <c r="C956" s="55">
        <v>46168</v>
      </c>
      <c r="D956" s="54" t="s">
        <v>18415</v>
      </c>
      <c r="E956" s="55">
        <f>IFERROR(VLOOKUP(AG956,Sheet3!B:F,5,0),Table1[[#This Row],[Ngày hạch toán]])</f>
        <v>46162</v>
      </c>
      <c r="F956" s="54" t="s">
        <v>18416</v>
      </c>
      <c r="G956" s="54" t="s">
        <v>18417</v>
      </c>
      <c r="H956" s="67">
        <v>5830550</v>
      </c>
      <c r="I956" s="31">
        <v>0</v>
      </c>
      <c r="J956" s="31">
        <v>466444</v>
      </c>
      <c r="K956" s="31">
        <v>6296994</v>
      </c>
      <c r="L956" s="71" t="s">
        <v>17236</v>
      </c>
      <c r="M956" s="6">
        <f>IFERROR(VLOOKUP(Table13[[#This Row],[Số hóa đơn]],'Chi tiết tt Mega gửi'!K:L,2,0),"")</f>
        <v>46213</v>
      </c>
      <c r="N956" s="72"/>
      <c r="O956" s="32">
        <f>IF(Table13[[#This Row],[Phân loại]]="Tồn đầu kỳ",Table13[[#This Row],[Tổng giá trị]],0)</f>
        <v>0</v>
      </c>
      <c r="P956" s="7">
        <f>IF(Table13[[#This Row],[Số còn phải thu ĐK]]&lt;&gt;0,0,IF(Table13[[#This Row],[Phân loại]]="Bán hàng",Table13[[#This Row],[Tổng giá trị]],-Table13[[#This Row],[Tổng giá trị]]))</f>
        <v>6296994</v>
      </c>
      <c r="Q956" s="32">
        <f t="shared" si="123"/>
        <v>6296994</v>
      </c>
      <c r="R956" s="7">
        <f>Table13[[#This Row],[Số còn phải thu ĐK]]+Table13[[#This Row],[Giá Trị HD sau CK]]-Table13[[#This Row],[Số tiền đã thu]]</f>
        <v>0</v>
      </c>
      <c r="S956" s="6">
        <f>IF(Table13[[#This Row],[Ngày hóa đơn]]&lt;&gt;"",Table13[[#This Row],[Ngày hóa đơn]],IF(Table13[[#This Row],[Ngày hạch toán]]&lt;&gt;"",Table13[[#This Row],[Ngày hạch toán]],""))</f>
        <v>46162</v>
      </c>
      <c r="T956" s="7"/>
      <c r="U956" s="6">
        <f>IF(Table13[[#This Row],[Ngày tính CN]]="","",S956+T956)</f>
        <v>46162</v>
      </c>
      <c r="V956" s="32">
        <f ca="1">IF(Table13[[#This Row],[Hạn thanh toán]]="","",IF((U956-NOW())&lt;0,0,(U956-NOW())))</f>
        <v>0</v>
      </c>
      <c r="W956" s="32"/>
      <c r="X956" s="32" t="str">
        <f t="shared" ca="1" si="124"/>
        <v/>
      </c>
      <c r="Y956" s="2" t="str">
        <f t="shared" si="125"/>
        <v>Đã thanh toán</v>
      </c>
      <c r="Z956" s="42">
        <f t="shared" si="121"/>
        <v>46162</v>
      </c>
      <c r="AA956" s="42">
        <f t="shared" si="122"/>
        <v>46213</v>
      </c>
      <c r="AD956" s="2" t="str">
        <f>VLOOKUP($A956,MA_KH!$A:$Q,MA_KH!O$1,0)</f>
        <v>MEGA</v>
      </c>
      <c r="AE956" s="2" t="str">
        <f>VLOOKUP($A956,MA_KH!$A:$Q,MA_KH!P$1,0)</f>
        <v>CÔNG TY TNHH MM MEGA MARKET (VIỆT NAM)</v>
      </c>
      <c r="AG956" s="122" t="str">
        <f>Table13[[#This Row],[Số hóa đơn]]&amp;Table13[[#This Row],[Tổng giá trị]]</f>
        <v>000380076296994</v>
      </c>
    </row>
    <row r="957" spans="1:33" ht="25.5" customHeight="1">
      <c r="A957" s="54" t="s">
        <v>16305</v>
      </c>
      <c r="B957" s="54" t="s">
        <v>7247</v>
      </c>
      <c r="C957" s="55">
        <v>46168</v>
      </c>
      <c r="D957" s="54" t="s">
        <v>18418</v>
      </c>
      <c r="E957" s="55">
        <f>IFERROR(VLOOKUP(AG957,Sheet3!B:F,5,0),Table1[[#This Row],[Ngày hạch toán]])</f>
        <v>46162</v>
      </c>
      <c r="F957" s="54" t="s">
        <v>18419</v>
      </c>
      <c r="G957" s="54" t="s">
        <v>18420</v>
      </c>
      <c r="H957" s="67">
        <v>2332220</v>
      </c>
      <c r="I957" s="31">
        <v>0</v>
      </c>
      <c r="J957" s="31">
        <v>186578</v>
      </c>
      <c r="K957" s="31">
        <v>2518798</v>
      </c>
      <c r="L957" s="71" t="s">
        <v>17236</v>
      </c>
      <c r="M957" s="6">
        <f>IFERROR(VLOOKUP(Table13[[#This Row],[Số hóa đơn]],'Chi tiết tt Mega gửi'!K:L,2,0),"")</f>
        <v>46213</v>
      </c>
      <c r="N957" s="72"/>
      <c r="O957" s="32">
        <f>IF(Table13[[#This Row],[Phân loại]]="Tồn đầu kỳ",Table13[[#This Row],[Tổng giá trị]],0)</f>
        <v>0</v>
      </c>
      <c r="P957" s="7">
        <f>IF(Table13[[#This Row],[Số còn phải thu ĐK]]&lt;&gt;0,0,IF(Table13[[#This Row],[Phân loại]]="Bán hàng",Table13[[#This Row],[Tổng giá trị]],-Table13[[#This Row],[Tổng giá trị]]))</f>
        <v>2518798</v>
      </c>
      <c r="Q957" s="32">
        <f t="shared" si="123"/>
        <v>2518798</v>
      </c>
      <c r="R957" s="7">
        <f>Table13[[#This Row],[Số còn phải thu ĐK]]+Table13[[#This Row],[Giá Trị HD sau CK]]-Table13[[#This Row],[Số tiền đã thu]]</f>
        <v>0</v>
      </c>
      <c r="S957" s="6">
        <f>IF(Table13[[#This Row],[Ngày hóa đơn]]&lt;&gt;"",Table13[[#This Row],[Ngày hóa đơn]],IF(Table13[[#This Row],[Ngày hạch toán]]&lt;&gt;"",Table13[[#This Row],[Ngày hạch toán]],""))</f>
        <v>46162</v>
      </c>
      <c r="T957" s="7"/>
      <c r="U957" s="6">
        <f>IF(Table13[[#This Row],[Ngày tính CN]]="","",S957+T957)</f>
        <v>46162</v>
      </c>
      <c r="V957" s="32">
        <f ca="1">IF(Table13[[#This Row],[Hạn thanh toán]]="","",IF((U957-NOW())&lt;0,0,(U957-NOW())))</f>
        <v>0</v>
      </c>
      <c r="W957" s="32"/>
      <c r="X957" s="32" t="str">
        <f t="shared" ca="1" si="124"/>
        <v/>
      </c>
      <c r="Y957" s="2" t="str">
        <f t="shared" si="125"/>
        <v>Đã thanh toán</v>
      </c>
      <c r="Z957" s="42">
        <f t="shared" si="121"/>
        <v>46162</v>
      </c>
      <c r="AA957" s="42">
        <f t="shared" si="122"/>
        <v>46213</v>
      </c>
      <c r="AD957" s="2" t="str">
        <f>VLOOKUP($A957,MA_KH!$A:$Q,MA_KH!O$1,0)</f>
        <v>MEGA</v>
      </c>
      <c r="AE957" s="2" t="str">
        <f>VLOOKUP($A957,MA_KH!$A:$Q,MA_KH!P$1,0)</f>
        <v>CÔNG TY TNHH MM MEGA MARKET (VIỆT NAM)</v>
      </c>
      <c r="AG957" s="122" t="str">
        <f>Table13[[#This Row],[Số hóa đơn]]&amp;Table13[[#This Row],[Tổng giá trị]]</f>
        <v>000380062518798</v>
      </c>
    </row>
    <row r="958" spans="1:33" ht="25.5" customHeight="1">
      <c r="A958" s="54" t="s">
        <v>16292</v>
      </c>
      <c r="B958" s="54" t="s">
        <v>251</v>
      </c>
      <c r="C958" s="55">
        <v>46169</v>
      </c>
      <c r="D958" s="54" t="s">
        <v>18421</v>
      </c>
      <c r="E958" s="55">
        <f>IFERROR(VLOOKUP(AG958,Sheet3!B:F,5,0),Table1[[#This Row],[Ngày hạch toán]])</f>
        <v>46163</v>
      </c>
      <c r="F958" s="54" t="s">
        <v>18422</v>
      </c>
      <c r="G958" s="54" t="s">
        <v>18423</v>
      </c>
      <c r="H958" s="67">
        <v>1037750</v>
      </c>
      <c r="I958" s="31">
        <v>0</v>
      </c>
      <c r="J958" s="31">
        <v>83020</v>
      </c>
      <c r="K958" s="31">
        <v>1120770</v>
      </c>
      <c r="L958" s="71" t="s">
        <v>17236</v>
      </c>
      <c r="M958" s="6">
        <f>IFERROR(VLOOKUP(Table13[[#This Row],[Số hóa đơn]],'Chi tiết tt Mega gửi'!K:L,2,0),"")</f>
        <v>46213</v>
      </c>
      <c r="N958" s="72"/>
      <c r="O958" s="32">
        <f>IF(Table13[[#This Row],[Phân loại]]="Tồn đầu kỳ",Table13[[#This Row],[Tổng giá trị]],0)</f>
        <v>0</v>
      </c>
      <c r="P958" s="7">
        <f>IF(Table13[[#This Row],[Số còn phải thu ĐK]]&lt;&gt;0,0,IF(Table13[[#This Row],[Phân loại]]="Bán hàng",Table13[[#This Row],[Tổng giá trị]],-Table13[[#This Row],[Tổng giá trị]]))</f>
        <v>1120770</v>
      </c>
      <c r="Q958" s="32">
        <f t="shared" si="123"/>
        <v>1120770</v>
      </c>
      <c r="R958" s="7">
        <f>Table13[[#This Row],[Số còn phải thu ĐK]]+Table13[[#This Row],[Giá Trị HD sau CK]]-Table13[[#This Row],[Số tiền đã thu]]</f>
        <v>0</v>
      </c>
      <c r="S958" s="6">
        <f>IF(Table13[[#This Row],[Ngày hóa đơn]]&lt;&gt;"",Table13[[#This Row],[Ngày hóa đơn]],IF(Table13[[#This Row],[Ngày hạch toán]]&lt;&gt;"",Table13[[#This Row],[Ngày hạch toán]],""))</f>
        <v>46163</v>
      </c>
      <c r="T958" s="7"/>
      <c r="U958" s="6">
        <f>IF(Table13[[#This Row],[Ngày tính CN]]="","",S958+T958)</f>
        <v>46163</v>
      </c>
      <c r="V958" s="32">
        <f ca="1">IF(Table13[[#This Row],[Hạn thanh toán]]="","",IF((U958-NOW())&lt;0,0,(U958-NOW())))</f>
        <v>0</v>
      </c>
      <c r="W958" s="32"/>
      <c r="X958" s="32" t="str">
        <f t="shared" ca="1" si="124"/>
        <v/>
      </c>
      <c r="Y958" s="2" t="str">
        <f t="shared" si="125"/>
        <v>Đã thanh toán</v>
      </c>
      <c r="Z958" s="42">
        <f t="shared" si="121"/>
        <v>46163</v>
      </c>
      <c r="AA958" s="42">
        <f t="shared" si="122"/>
        <v>46213</v>
      </c>
      <c r="AD958" s="2" t="str">
        <f>VLOOKUP($A958,MA_KH!$A:$Q,MA_KH!O$1,0)</f>
        <v>MEGA</v>
      </c>
      <c r="AE958" s="2" t="str">
        <f>VLOOKUP($A958,MA_KH!$A:$Q,MA_KH!P$1,0)</f>
        <v>CÔNG TY TNHH MM MEGA MARKET (VIỆT NAM)</v>
      </c>
      <c r="AG958" s="122" t="str">
        <f>Table13[[#This Row],[Số hóa đơn]]&amp;Table13[[#This Row],[Tổng giá trị]]</f>
        <v>000379291120770</v>
      </c>
    </row>
    <row r="959" spans="1:33" ht="25.5" customHeight="1">
      <c r="A959" s="54" t="s">
        <v>16300</v>
      </c>
      <c r="B959" s="54" t="s">
        <v>7238</v>
      </c>
      <c r="C959" s="55">
        <v>46169</v>
      </c>
      <c r="D959" s="54" t="s">
        <v>18424</v>
      </c>
      <c r="E959" s="55">
        <f>IFERROR(VLOOKUP(AG959,Sheet3!B:F,5,0),Table1[[#This Row],[Ngày hạch toán]])</f>
        <v>46163</v>
      </c>
      <c r="F959" s="54" t="s">
        <v>18425</v>
      </c>
      <c r="G959" s="54" t="s">
        <v>18426</v>
      </c>
      <c r="H959" s="67">
        <v>1957750</v>
      </c>
      <c r="I959" s="31">
        <v>0</v>
      </c>
      <c r="J959" s="31">
        <v>156620</v>
      </c>
      <c r="K959" s="31">
        <v>2114370</v>
      </c>
      <c r="L959" s="71" t="s">
        <v>17236</v>
      </c>
      <c r="M959" s="6">
        <f>IFERROR(VLOOKUP(Table13[[#This Row],[Số hóa đơn]],'Chi tiết tt Mega gửi'!K:L,2,0),"")</f>
        <v>46213</v>
      </c>
      <c r="N959" s="72"/>
      <c r="O959" s="32">
        <f>IF(Table13[[#This Row],[Phân loại]]="Tồn đầu kỳ",Table13[[#This Row],[Tổng giá trị]],0)</f>
        <v>0</v>
      </c>
      <c r="P959" s="7">
        <f>IF(Table13[[#This Row],[Số còn phải thu ĐK]]&lt;&gt;0,0,IF(Table13[[#This Row],[Phân loại]]="Bán hàng",Table13[[#This Row],[Tổng giá trị]],-Table13[[#This Row],[Tổng giá trị]]))</f>
        <v>2114370</v>
      </c>
      <c r="Q959" s="32">
        <f t="shared" si="123"/>
        <v>2114370</v>
      </c>
      <c r="R959" s="7">
        <f>Table13[[#This Row],[Số còn phải thu ĐK]]+Table13[[#This Row],[Giá Trị HD sau CK]]-Table13[[#This Row],[Số tiền đã thu]]</f>
        <v>0</v>
      </c>
      <c r="S959" s="6">
        <f>IF(Table13[[#This Row],[Ngày hóa đơn]]&lt;&gt;"",Table13[[#This Row],[Ngày hóa đơn]],IF(Table13[[#This Row],[Ngày hạch toán]]&lt;&gt;"",Table13[[#This Row],[Ngày hạch toán]],""))</f>
        <v>46163</v>
      </c>
      <c r="T959" s="7"/>
      <c r="U959" s="6">
        <f>IF(Table13[[#This Row],[Ngày tính CN]]="","",S959+T959)</f>
        <v>46163</v>
      </c>
      <c r="V959" s="32">
        <f ca="1">IF(Table13[[#This Row],[Hạn thanh toán]]="","",IF((U959-NOW())&lt;0,0,(U959-NOW())))</f>
        <v>0</v>
      </c>
      <c r="W959" s="32"/>
      <c r="X959" s="32" t="str">
        <f t="shared" ca="1" si="124"/>
        <v/>
      </c>
      <c r="Y959" s="2" t="str">
        <f t="shared" si="125"/>
        <v>Đã thanh toán</v>
      </c>
      <c r="Z959" s="42">
        <f t="shared" si="121"/>
        <v>46163</v>
      </c>
      <c r="AA959" s="42">
        <f t="shared" si="122"/>
        <v>46213</v>
      </c>
      <c r="AD959" s="2" t="str">
        <f>VLOOKUP($A959,MA_KH!$A:$Q,MA_KH!O$1,0)</f>
        <v>MEGA</v>
      </c>
      <c r="AE959" s="2" t="str">
        <f>VLOOKUP($A959,MA_KH!$A:$Q,MA_KH!P$1,0)</f>
        <v>CÔNG TY TNHH MM MEGA MARKET (VIỆT NAM)</v>
      </c>
      <c r="AG959" s="122" t="str">
        <f>Table13[[#This Row],[Số hóa đơn]]&amp;Table13[[#This Row],[Tổng giá trị]]</f>
        <v>000379272114370</v>
      </c>
    </row>
    <row r="960" spans="1:33" ht="25.5" customHeight="1">
      <c r="A960" s="54" t="s">
        <v>16292</v>
      </c>
      <c r="B960" s="54" t="s">
        <v>251</v>
      </c>
      <c r="C960" s="55">
        <v>46169</v>
      </c>
      <c r="D960" s="54" t="s">
        <v>18427</v>
      </c>
      <c r="E960" s="55">
        <f>IFERROR(VLOOKUP(AG960,Sheet3!B:F,5,0),Table1[[#This Row],[Ngày hạch toán]])</f>
        <v>46163</v>
      </c>
      <c r="F960" s="54" t="s">
        <v>18428</v>
      </c>
      <c r="G960" s="54" t="s">
        <v>18429</v>
      </c>
      <c r="H960" s="67">
        <v>4506100</v>
      </c>
      <c r="I960" s="31">
        <v>0</v>
      </c>
      <c r="J960" s="31">
        <v>360488</v>
      </c>
      <c r="K960" s="31">
        <v>4866588</v>
      </c>
      <c r="L960" s="71" t="s">
        <v>17236</v>
      </c>
      <c r="M960" s="6">
        <f>IFERROR(VLOOKUP(Table13[[#This Row],[Số hóa đơn]],'Chi tiết tt Mega gửi'!K:L,2,0),"")</f>
        <v>46213</v>
      </c>
      <c r="N960" s="72"/>
      <c r="O960" s="32">
        <f>IF(Table13[[#This Row],[Phân loại]]="Tồn đầu kỳ",Table13[[#This Row],[Tổng giá trị]],0)</f>
        <v>0</v>
      </c>
      <c r="P960" s="7">
        <f>IF(Table13[[#This Row],[Số còn phải thu ĐK]]&lt;&gt;0,0,IF(Table13[[#This Row],[Phân loại]]="Bán hàng",Table13[[#This Row],[Tổng giá trị]],-Table13[[#This Row],[Tổng giá trị]]))</f>
        <v>4866588</v>
      </c>
      <c r="Q960" s="32">
        <f t="shared" si="123"/>
        <v>4866588</v>
      </c>
      <c r="R960" s="7">
        <f>Table13[[#This Row],[Số còn phải thu ĐK]]+Table13[[#This Row],[Giá Trị HD sau CK]]-Table13[[#This Row],[Số tiền đã thu]]</f>
        <v>0</v>
      </c>
      <c r="S960" s="6">
        <f>IF(Table13[[#This Row],[Ngày hóa đơn]]&lt;&gt;"",Table13[[#This Row],[Ngày hóa đơn]],IF(Table13[[#This Row],[Ngày hạch toán]]&lt;&gt;"",Table13[[#This Row],[Ngày hạch toán]],""))</f>
        <v>46163</v>
      </c>
      <c r="T960" s="7"/>
      <c r="U960" s="6">
        <f>IF(Table13[[#This Row],[Ngày tính CN]]="","",S960+T960)</f>
        <v>46163</v>
      </c>
      <c r="V960" s="32">
        <f ca="1">IF(Table13[[#This Row],[Hạn thanh toán]]="","",IF((U960-NOW())&lt;0,0,(U960-NOW())))</f>
        <v>0</v>
      </c>
      <c r="W960" s="32"/>
      <c r="X960" s="32" t="str">
        <f t="shared" ca="1" si="124"/>
        <v/>
      </c>
      <c r="Y960" s="2" t="str">
        <f t="shared" si="125"/>
        <v>Đã thanh toán</v>
      </c>
      <c r="Z960" s="42">
        <f t="shared" si="121"/>
        <v>46163</v>
      </c>
      <c r="AA960" s="42">
        <f t="shared" si="122"/>
        <v>46213</v>
      </c>
      <c r="AD960" s="2" t="str">
        <f>VLOOKUP($A960,MA_KH!$A:$Q,MA_KH!O$1,0)</f>
        <v>MEGA</v>
      </c>
      <c r="AE960" s="2" t="str">
        <f>VLOOKUP($A960,MA_KH!$A:$Q,MA_KH!P$1,0)</f>
        <v>CÔNG TY TNHH MM MEGA MARKET (VIỆT NAM)</v>
      </c>
      <c r="AG960" s="122" t="str">
        <f>Table13[[#This Row],[Số hóa đơn]]&amp;Table13[[#This Row],[Tổng giá trị]]</f>
        <v>000379304866588</v>
      </c>
    </row>
    <row r="961" spans="1:33" ht="25.5" customHeight="1">
      <c r="A961" s="54" t="s">
        <v>16300</v>
      </c>
      <c r="B961" s="54" t="s">
        <v>7238</v>
      </c>
      <c r="C961" s="55">
        <v>46169</v>
      </c>
      <c r="D961" s="54" t="s">
        <v>18430</v>
      </c>
      <c r="E961" s="55">
        <f>IFERROR(VLOOKUP(AG961,Sheet3!B:F,5,0),Table1[[#This Row],[Ngày hạch toán]])</f>
        <v>46163</v>
      </c>
      <c r="F961" s="54" t="s">
        <v>18431</v>
      </c>
      <c r="G961" s="54" t="s">
        <v>18432</v>
      </c>
      <c r="H961" s="67">
        <v>725000</v>
      </c>
      <c r="I961" s="31">
        <v>0</v>
      </c>
      <c r="J961" s="31">
        <v>58000</v>
      </c>
      <c r="K961" s="31">
        <v>783000</v>
      </c>
      <c r="L961" s="71" t="s">
        <v>17236</v>
      </c>
      <c r="M961" s="6">
        <f>IFERROR(VLOOKUP(Table13[[#This Row],[Số hóa đơn]],'Chi tiết tt Mega gửi'!K:L,2,0),"")</f>
        <v>46213</v>
      </c>
      <c r="N961" s="72"/>
      <c r="O961" s="32">
        <f>IF(Table13[[#This Row],[Phân loại]]="Tồn đầu kỳ",Table13[[#This Row],[Tổng giá trị]],0)</f>
        <v>0</v>
      </c>
      <c r="P961" s="7">
        <f>IF(Table13[[#This Row],[Số còn phải thu ĐK]]&lt;&gt;0,0,IF(Table13[[#This Row],[Phân loại]]="Bán hàng",Table13[[#This Row],[Tổng giá trị]],-Table13[[#This Row],[Tổng giá trị]]))</f>
        <v>783000</v>
      </c>
      <c r="Q961" s="32">
        <f t="shared" si="123"/>
        <v>783000</v>
      </c>
      <c r="R961" s="7">
        <f>Table13[[#This Row],[Số còn phải thu ĐK]]+Table13[[#This Row],[Giá Trị HD sau CK]]-Table13[[#This Row],[Số tiền đã thu]]</f>
        <v>0</v>
      </c>
      <c r="S961" s="6">
        <f>IF(Table13[[#This Row],[Ngày hóa đơn]]&lt;&gt;"",Table13[[#This Row],[Ngày hóa đơn]],IF(Table13[[#This Row],[Ngày hạch toán]]&lt;&gt;"",Table13[[#This Row],[Ngày hạch toán]],""))</f>
        <v>46163</v>
      </c>
      <c r="T961" s="7"/>
      <c r="U961" s="6">
        <f>IF(Table13[[#This Row],[Ngày tính CN]]="","",S961+T961)</f>
        <v>46163</v>
      </c>
      <c r="V961" s="32">
        <f ca="1">IF(Table13[[#This Row],[Hạn thanh toán]]="","",IF((U961-NOW())&lt;0,0,(U961-NOW())))</f>
        <v>0</v>
      </c>
      <c r="W961" s="32"/>
      <c r="X961" s="32" t="str">
        <f t="shared" ca="1" si="124"/>
        <v/>
      </c>
      <c r="Y961" s="2" t="str">
        <f t="shared" si="125"/>
        <v>Đã thanh toán</v>
      </c>
      <c r="Z961" s="42">
        <f t="shared" si="121"/>
        <v>46163</v>
      </c>
      <c r="AA961" s="42">
        <f t="shared" si="122"/>
        <v>46213</v>
      </c>
      <c r="AD961" s="2" t="str">
        <f>VLOOKUP($A961,MA_KH!$A:$Q,MA_KH!O$1,0)</f>
        <v>MEGA</v>
      </c>
      <c r="AE961" s="2" t="str">
        <f>VLOOKUP($A961,MA_KH!$A:$Q,MA_KH!P$1,0)</f>
        <v>CÔNG TY TNHH MM MEGA MARKET (VIỆT NAM)</v>
      </c>
      <c r="AG961" s="122" t="str">
        <f>Table13[[#This Row],[Số hóa đơn]]&amp;Table13[[#This Row],[Tổng giá trị]]</f>
        <v>00037928783000</v>
      </c>
    </row>
    <row r="962" spans="1:33" ht="25.5" customHeight="1">
      <c r="A962" s="54" t="s">
        <v>16309</v>
      </c>
      <c r="B962" s="54" t="s">
        <v>255</v>
      </c>
      <c r="C962" s="55">
        <v>46170</v>
      </c>
      <c r="D962" s="54" t="s">
        <v>18433</v>
      </c>
      <c r="E962" s="55">
        <f>IFERROR(VLOOKUP(AG962,Sheet3!B:F,5,0),Table1[[#This Row],[Ngày hạch toán]])</f>
        <v>46163</v>
      </c>
      <c r="F962" s="54" t="s">
        <v>18434</v>
      </c>
      <c r="G962" s="54" t="s">
        <v>18435</v>
      </c>
      <c r="H962" s="67">
        <v>1615480</v>
      </c>
      <c r="I962" s="31">
        <v>0</v>
      </c>
      <c r="J962" s="31">
        <v>129238</v>
      </c>
      <c r="K962" s="31">
        <v>1744718</v>
      </c>
      <c r="L962" s="71" t="s">
        <v>17236</v>
      </c>
      <c r="M962" s="6">
        <f>IFERROR(VLOOKUP(Table13[[#This Row],[Số hóa đơn]],'Chi tiết tt Mega gửi'!K:L,2,0),"")</f>
        <v>46213</v>
      </c>
      <c r="N962" s="72"/>
      <c r="O962" s="32">
        <f>IF(Table13[[#This Row],[Phân loại]]="Tồn đầu kỳ",Table13[[#This Row],[Tổng giá trị]],0)</f>
        <v>0</v>
      </c>
      <c r="P962" s="7">
        <f>IF(Table13[[#This Row],[Số còn phải thu ĐK]]&lt;&gt;0,0,IF(Table13[[#This Row],[Phân loại]]="Bán hàng",Table13[[#This Row],[Tổng giá trị]],-Table13[[#This Row],[Tổng giá trị]]))</f>
        <v>1744718</v>
      </c>
      <c r="Q962" s="32">
        <f t="shared" si="123"/>
        <v>1744718</v>
      </c>
      <c r="R962" s="7">
        <f>Table13[[#This Row],[Số còn phải thu ĐK]]+Table13[[#This Row],[Giá Trị HD sau CK]]-Table13[[#This Row],[Số tiền đã thu]]</f>
        <v>0</v>
      </c>
      <c r="S962" s="6">
        <f>IF(Table13[[#This Row],[Ngày hóa đơn]]&lt;&gt;"",Table13[[#This Row],[Ngày hóa đơn]],IF(Table13[[#This Row],[Ngày hạch toán]]&lt;&gt;"",Table13[[#This Row],[Ngày hạch toán]],""))</f>
        <v>46163</v>
      </c>
      <c r="T962" s="7"/>
      <c r="U962" s="6">
        <f>IF(Table13[[#This Row],[Ngày tính CN]]="","",S962+T962)</f>
        <v>46163</v>
      </c>
      <c r="V962" s="32">
        <f ca="1">IF(Table13[[#This Row],[Hạn thanh toán]]="","",IF((U962-NOW())&lt;0,0,(U962-NOW())))</f>
        <v>0</v>
      </c>
      <c r="W962" s="32"/>
      <c r="X962" s="32" t="str">
        <f t="shared" ca="1" si="124"/>
        <v/>
      </c>
      <c r="Y962" s="2" t="str">
        <f t="shared" si="125"/>
        <v>Đã thanh toán</v>
      </c>
      <c r="Z962" s="42">
        <f t="shared" si="121"/>
        <v>46163</v>
      </c>
      <c r="AA962" s="42">
        <f t="shared" si="122"/>
        <v>46213</v>
      </c>
      <c r="AD962" s="2" t="str">
        <f>VLOOKUP($A962,MA_KH!$A:$Q,MA_KH!O$1,0)</f>
        <v>MEGA</v>
      </c>
      <c r="AE962" s="2" t="str">
        <f>VLOOKUP($A962,MA_KH!$A:$Q,MA_KH!P$1,0)</f>
        <v>CÔNG TY TNHH MM MEGA MARKET (VIỆT NAM)</v>
      </c>
      <c r="AG962" s="122" t="str">
        <f>Table13[[#This Row],[Số hóa đơn]]&amp;Table13[[#This Row],[Tổng giá trị]]</f>
        <v>000379331744718</v>
      </c>
    </row>
    <row r="963" spans="1:33" ht="25.5" customHeight="1">
      <c r="A963" s="54" t="s">
        <v>16308</v>
      </c>
      <c r="B963" s="54" t="s">
        <v>194</v>
      </c>
      <c r="C963" s="55">
        <v>46170</v>
      </c>
      <c r="D963" s="54" t="s">
        <v>18436</v>
      </c>
      <c r="E963" s="55">
        <f>IFERROR(VLOOKUP(AG963,Sheet3!B:F,5,0),Table1[[#This Row],[Ngày hạch toán]])</f>
        <v>46163</v>
      </c>
      <c r="F963" s="54" t="s">
        <v>18437</v>
      </c>
      <c r="G963" s="54" t="s">
        <v>18438</v>
      </c>
      <c r="H963" s="67">
        <v>11106500</v>
      </c>
      <c r="I963" s="31">
        <v>0</v>
      </c>
      <c r="J963" s="31">
        <v>888520</v>
      </c>
      <c r="K963" s="31">
        <v>11995020</v>
      </c>
      <c r="L963" s="71" t="s">
        <v>17236</v>
      </c>
      <c r="M963" s="6">
        <f>IFERROR(VLOOKUP(Table13[[#This Row],[Số hóa đơn]],'Chi tiết tt Mega gửi'!K:L,2,0),"")</f>
        <v>46213</v>
      </c>
      <c r="N963" s="72"/>
      <c r="O963" s="32">
        <f>IF(Table13[[#This Row],[Phân loại]]="Tồn đầu kỳ",Table13[[#This Row],[Tổng giá trị]],0)</f>
        <v>0</v>
      </c>
      <c r="P963" s="7">
        <f>IF(Table13[[#This Row],[Số còn phải thu ĐK]]&lt;&gt;0,0,IF(Table13[[#This Row],[Phân loại]]="Bán hàng",Table13[[#This Row],[Tổng giá trị]],-Table13[[#This Row],[Tổng giá trị]]))</f>
        <v>11995020</v>
      </c>
      <c r="Q963" s="32">
        <f t="shared" si="123"/>
        <v>11995020</v>
      </c>
      <c r="R963" s="7">
        <f>Table13[[#This Row],[Số còn phải thu ĐK]]+Table13[[#This Row],[Giá Trị HD sau CK]]-Table13[[#This Row],[Số tiền đã thu]]</f>
        <v>0</v>
      </c>
      <c r="S963" s="6">
        <f>IF(Table13[[#This Row],[Ngày hóa đơn]]&lt;&gt;"",Table13[[#This Row],[Ngày hóa đơn]],IF(Table13[[#This Row],[Ngày hạch toán]]&lt;&gt;"",Table13[[#This Row],[Ngày hạch toán]],""))</f>
        <v>46163</v>
      </c>
      <c r="T963" s="7"/>
      <c r="U963" s="6">
        <f>IF(Table13[[#This Row],[Ngày tính CN]]="","",S963+T963)</f>
        <v>46163</v>
      </c>
      <c r="V963" s="32">
        <f ca="1">IF(Table13[[#This Row],[Hạn thanh toán]]="","",IF((U963-NOW())&lt;0,0,(U963-NOW())))</f>
        <v>0</v>
      </c>
      <c r="W963" s="32"/>
      <c r="X963" s="32" t="str">
        <f t="shared" ca="1" si="124"/>
        <v/>
      </c>
      <c r="Y963" s="2" t="str">
        <f t="shared" si="125"/>
        <v>Đã thanh toán</v>
      </c>
      <c r="Z963" s="42">
        <f t="shared" si="121"/>
        <v>46163</v>
      </c>
      <c r="AA963" s="42">
        <f t="shared" si="122"/>
        <v>46213</v>
      </c>
      <c r="AD963" s="2" t="str">
        <f>VLOOKUP($A963,MA_KH!$A:$Q,MA_KH!O$1,0)</f>
        <v>MEGA</v>
      </c>
      <c r="AE963" s="2" t="str">
        <f>VLOOKUP($A963,MA_KH!$A:$Q,MA_KH!P$1,0)</f>
        <v>CÔNG TY TNHH MM MEGA MARKET (VIỆT NAM)</v>
      </c>
      <c r="AG963" s="122" t="str">
        <f>Table13[[#This Row],[Số hóa đơn]]&amp;Table13[[#This Row],[Tổng giá trị]]</f>
        <v>0003793211995020</v>
      </c>
    </row>
    <row r="964" spans="1:33" ht="25.5" customHeight="1">
      <c r="A964" s="54" t="s">
        <v>7306</v>
      </c>
      <c r="B964" s="54" t="s">
        <v>7307</v>
      </c>
      <c r="C964" s="55">
        <v>46170</v>
      </c>
      <c r="D964" s="54" t="s">
        <v>18439</v>
      </c>
      <c r="E964" s="55">
        <f>IFERROR(VLOOKUP(AG964,Sheet3!B:F,5,0),Table1[[#This Row],[Ngày hạch toán]])</f>
        <v>46163</v>
      </c>
      <c r="F964" s="54" t="s">
        <v>18440</v>
      </c>
      <c r="G964" s="54" t="s">
        <v>18441</v>
      </c>
      <c r="H964" s="67">
        <v>3558164</v>
      </c>
      <c r="I964" s="31">
        <v>0</v>
      </c>
      <c r="J964" s="31">
        <v>284653</v>
      </c>
      <c r="K964" s="31">
        <v>3842817</v>
      </c>
      <c r="L964" s="71" t="s">
        <v>17236</v>
      </c>
      <c r="M964" s="6">
        <f>IFERROR(VLOOKUP(Table13[[#This Row],[Số hóa đơn]],'Chi tiết tt Mega gửi'!K:L,2,0),"")</f>
        <v>46213</v>
      </c>
      <c r="N964" s="72"/>
      <c r="O964" s="32">
        <f>IF(Table13[[#This Row],[Phân loại]]="Tồn đầu kỳ",Table13[[#This Row],[Tổng giá trị]],0)</f>
        <v>0</v>
      </c>
      <c r="P964" s="7">
        <f>IF(Table13[[#This Row],[Số còn phải thu ĐK]]&lt;&gt;0,0,IF(Table13[[#This Row],[Phân loại]]="Bán hàng",Table13[[#This Row],[Tổng giá trị]],-Table13[[#This Row],[Tổng giá trị]]))</f>
        <v>3842817</v>
      </c>
      <c r="Q964" s="32">
        <f t="shared" si="123"/>
        <v>3842817</v>
      </c>
      <c r="R964" s="7">
        <f>Table13[[#This Row],[Số còn phải thu ĐK]]+Table13[[#This Row],[Giá Trị HD sau CK]]-Table13[[#This Row],[Số tiền đã thu]]</f>
        <v>0</v>
      </c>
      <c r="S964" s="6">
        <f>IF(Table13[[#This Row],[Ngày hóa đơn]]&lt;&gt;"",Table13[[#This Row],[Ngày hóa đơn]],IF(Table13[[#This Row],[Ngày hạch toán]]&lt;&gt;"",Table13[[#This Row],[Ngày hạch toán]],""))</f>
        <v>46163</v>
      </c>
      <c r="T964" s="7"/>
      <c r="U964" s="6">
        <f>IF(Table13[[#This Row],[Ngày tính CN]]="","",S964+T964)</f>
        <v>46163</v>
      </c>
      <c r="V964" s="32">
        <f ca="1">IF(Table13[[#This Row],[Hạn thanh toán]]="","",IF((U964-NOW())&lt;0,0,(U964-NOW())))</f>
        <v>0</v>
      </c>
      <c r="W964" s="32"/>
      <c r="X964" s="32" t="str">
        <f t="shared" ca="1" si="124"/>
        <v/>
      </c>
      <c r="Y964" s="2" t="str">
        <f t="shared" si="125"/>
        <v>Đã thanh toán</v>
      </c>
      <c r="Z964" s="42">
        <f t="shared" ref="Z964:Z1003" si="126">IF(S964="","",S964)</f>
        <v>46163</v>
      </c>
      <c r="AA964" s="42">
        <f t="shared" ref="AA964:AA1003" si="127">IF(M964="","",M964)</f>
        <v>46213</v>
      </c>
      <c r="AD964" s="2" t="str">
        <f>VLOOKUP($A964,MA_KH!$A:$Q,MA_KH!O$1,0)</f>
        <v>MEGA</v>
      </c>
      <c r="AE964" s="2" t="str">
        <f>VLOOKUP($A964,MA_KH!$A:$Q,MA_KH!P$1,0)</f>
        <v>CÔNG TY TNHH MM MEGA MARKET (VIỆT NAM)</v>
      </c>
      <c r="AG964" s="122" t="str">
        <f>Table13[[#This Row],[Số hóa đơn]]&amp;Table13[[#This Row],[Tổng giá trị]]</f>
        <v>000379353842817</v>
      </c>
    </row>
    <row r="965" spans="1:33" ht="25.5" customHeight="1">
      <c r="A965" s="54" t="s">
        <v>16295</v>
      </c>
      <c r="B965" s="54" t="s">
        <v>198</v>
      </c>
      <c r="C965" s="55">
        <v>46170</v>
      </c>
      <c r="D965" s="54" t="s">
        <v>18442</v>
      </c>
      <c r="E965" s="55">
        <f>IFERROR(VLOOKUP(AG965,Sheet3!B:F,5,0),Table1[[#This Row],[Ngày hạch toán]])</f>
        <v>46163</v>
      </c>
      <c r="F965" s="54" t="s">
        <v>18443</v>
      </c>
      <c r="G965" s="54" t="s">
        <v>18444</v>
      </c>
      <c r="H965" s="67">
        <v>2773310</v>
      </c>
      <c r="I965" s="31">
        <v>0</v>
      </c>
      <c r="J965" s="31">
        <v>221865</v>
      </c>
      <c r="K965" s="31">
        <v>2995175</v>
      </c>
      <c r="L965" s="71" t="s">
        <v>17236</v>
      </c>
      <c r="M965" s="6">
        <f>IFERROR(VLOOKUP(Table13[[#This Row],[Số hóa đơn]],'Chi tiết tt Mega gửi'!K:L,2,0),"")</f>
        <v>46213</v>
      </c>
      <c r="N965" s="72"/>
      <c r="O965" s="32">
        <f>IF(Table13[[#This Row],[Phân loại]]="Tồn đầu kỳ",Table13[[#This Row],[Tổng giá trị]],0)</f>
        <v>0</v>
      </c>
      <c r="P965" s="7">
        <f>IF(Table13[[#This Row],[Số còn phải thu ĐK]]&lt;&gt;0,0,IF(Table13[[#This Row],[Phân loại]]="Bán hàng",Table13[[#This Row],[Tổng giá trị]],-Table13[[#This Row],[Tổng giá trị]]))</f>
        <v>2995175</v>
      </c>
      <c r="Q965" s="32">
        <f t="shared" si="123"/>
        <v>2995175</v>
      </c>
      <c r="R965" s="7">
        <f>Table13[[#This Row],[Số còn phải thu ĐK]]+Table13[[#This Row],[Giá Trị HD sau CK]]-Table13[[#This Row],[Số tiền đã thu]]</f>
        <v>0</v>
      </c>
      <c r="S965" s="6">
        <f>IF(Table13[[#This Row],[Ngày hóa đơn]]&lt;&gt;"",Table13[[#This Row],[Ngày hóa đơn]],IF(Table13[[#This Row],[Ngày hạch toán]]&lt;&gt;"",Table13[[#This Row],[Ngày hạch toán]],""))</f>
        <v>46163</v>
      </c>
      <c r="T965" s="7"/>
      <c r="U965" s="6">
        <f>IF(Table13[[#This Row],[Ngày tính CN]]="","",S965+T965)</f>
        <v>46163</v>
      </c>
      <c r="V965" s="32">
        <f ca="1">IF(Table13[[#This Row],[Hạn thanh toán]]="","",IF((U965-NOW())&lt;0,0,(U965-NOW())))</f>
        <v>0</v>
      </c>
      <c r="W965" s="32"/>
      <c r="X965" s="32" t="str">
        <f t="shared" ca="1" si="124"/>
        <v/>
      </c>
      <c r="Y965" s="2" t="str">
        <f t="shared" si="125"/>
        <v>Đã thanh toán</v>
      </c>
      <c r="Z965" s="42">
        <f t="shared" si="126"/>
        <v>46163</v>
      </c>
      <c r="AA965" s="42">
        <f t="shared" si="127"/>
        <v>46213</v>
      </c>
      <c r="AD965" s="2" t="str">
        <f>VLOOKUP($A965,MA_KH!$A:$Q,MA_KH!O$1,0)</f>
        <v>MEGA</v>
      </c>
      <c r="AE965" s="2" t="str">
        <f>VLOOKUP($A965,MA_KH!$A:$Q,MA_KH!P$1,0)</f>
        <v>CÔNG TY TNHH MM MEGA MARKET (VIỆT NAM)</v>
      </c>
      <c r="AG965" s="122" t="str">
        <f>Table13[[#This Row],[Số hóa đơn]]&amp;Table13[[#This Row],[Tổng giá trị]]</f>
        <v>000379342995175</v>
      </c>
    </row>
    <row r="966" spans="1:33" ht="25.5" customHeight="1">
      <c r="A966" s="54" t="s">
        <v>16290</v>
      </c>
      <c r="B966" s="54" t="s">
        <v>192</v>
      </c>
      <c r="C966" s="55">
        <v>46170</v>
      </c>
      <c r="D966" s="54" t="s">
        <v>18445</v>
      </c>
      <c r="E966" s="55">
        <f>IFERROR(VLOOKUP(AG966,Sheet3!B:F,5,0),Table1[[#This Row],[Ngày hạch toán]])</f>
        <v>46164</v>
      </c>
      <c r="F966" s="54" t="s">
        <v>18446</v>
      </c>
      <c r="G966" s="54" t="s">
        <v>18447</v>
      </c>
      <c r="H966" s="67">
        <v>2075500</v>
      </c>
      <c r="I966" s="31">
        <v>0</v>
      </c>
      <c r="J966" s="31">
        <v>166040</v>
      </c>
      <c r="K966" s="31">
        <v>2241540</v>
      </c>
      <c r="L966" s="71" t="s">
        <v>17236</v>
      </c>
      <c r="M966" s="6">
        <f>IFERROR(VLOOKUP(Table13[[#This Row],[Số hóa đơn]],'Chi tiết tt Mega gửi'!K:L,2,0),"")</f>
        <v>46213</v>
      </c>
      <c r="N966" s="72"/>
      <c r="O966" s="32">
        <f>IF(Table13[[#This Row],[Phân loại]]="Tồn đầu kỳ",Table13[[#This Row],[Tổng giá trị]],0)</f>
        <v>0</v>
      </c>
      <c r="P966" s="7">
        <f>IF(Table13[[#This Row],[Số còn phải thu ĐK]]&lt;&gt;0,0,IF(Table13[[#This Row],[Phân loại]]="Bán hàng",Table13[[#This Row],[Tổng giá trị]],-Table13[[#This Row],[Tổng giá trị]]))</f>
        <v>2241540</v>
      </c>
      <c r="Q966" s="32">
        <f t="shared" si="123"/>
        <v>2241540</v>
      </c>
      <c r="R966" s="7">
        <f>Table13[[#This Row],[Số còn phải thu ĐK]]+Table13[[#This Row],[Giá Trị HD sau CK]]-Table13[[#This Row],[Số tiền đã thu]]</f>
        <v>0</v>
      </c>
      <c r="S966" s="6">
        <f>IF(Table13[[#This Row],[Ngày hóa đơn]]&lt;&gt;"",Table13[[#This Row],[Ngày hóa đơn]],IF(Table13[[#This Row],[Ngày hạch toán]]&lt;&gt;"",Table13[[#This Row],[Ngày hạch toán]],""))</f>
        <v>46164</v>
      </c>
      <c r="T966" s="7"/>
      <c r="U966" s="6">
        <f>IF(Table13[[#This Row],[Ngày tính CN]]="","",S966+T966)</f>
        <v>46164</v>
      </c>
      <c r="V966" s="32">
        <f ca="1">IF(Table13[[#This Row],[Hạn thanh toán]]="","",IF((U966-NOW())&lt;0,0,(U966-NOW())))</f>
        <v>0</v>
      </c>
      <c r="W966" s="32"/>
      <c r="X966" s="32" t="str">
        <f t="shared" ca="1" si="124"/>
        <v/>
      </c>
      <c r="Y966" s="2" t="str">
        <f t="shared" si="125"/>
        <v>Đã thanh toán</v>
      </c>
      <c r="Z966" s="42">
        <f t="shared" si="126"/>
        <v>46164</v>
      </c>
      <c r="AA966" s="42">
        <f t="shared" si="127"/>
        <v>46213</v>
      </c>
      <c r="AD966" s="2" t="str">
        <f>VLOOKUP($A966,MA_KH!$A:$Q,MA_KH!O$1,0)</f>
        <v>MEGA</v>
      </c>
      <c r="AE966" s="2" t="str">
        <f>VLOOKUP($A966,MA_KH!$A:$Q,MA_KH!P$1,0)</f>
        <v>CÔNG TY TNHH MM MEGA MARKET (VIỆT NAM)</v>
      </c>
      <c r="AG966" s="122" t="str">
        <f>Table13[[#This Row],[Số hóa đơn]]&amp;Table13[[#This Row],[Tổng giá trị]]</f>
        <v>000379312241540</v>
      </c>
    </row>
    <row r="967" spans="1:33" ht="25.5" customHeight="1">
      <c r="A967" s="54" t="s">
        <v>16296</v>
      </c>
      <c r="B967" s="54" t="s">
        <v>7244</v>
      </c>
      <c r="C967" s="55">
        <v>46171</v>
      </c>
      <c r="D967" s="54" t="s">
        <v>18448</v>
      </c>
      <c r="E967" s="55">
        <f>IFERROR(VLOOKUP(AG967,Sheet3!B:F,5,0),Table1[[#This Row],[Ngày hạch toán]])</f>
        <v>46164</v>
      </c>
      <c r="F967" s="54" t="s">
        <v>18449</v>
      </c>
      <c r="G967" s="54" t="s">
        <v>18450</v>
      </c>
      <c r="H967" s="67">
        <v>1615480</v>
      </c>
      <c r="I967" s="31">
        <v>0</v>
      </c>
      <c r="J967" s="31">
        <v>129238</v>
      </c>
      <c r="K967" s="31">
        <v>1744718</v>
      </c>
      <c r="L967" s="71" t="s">
        <v>17236</v>
      </c>
      <c r="M967" s="6">
        <f>IFERROR(VLOOKUP(Table13[[#This Row],[Số hóa đơn]],'Chi tiết tt Mega gửi'!K:L,2,0),"")</f>
        <v>46213</v>
      </c>
      <c r="N967" s="72"/>
      <c r="O967" s="32">
        <f>IF(Table13[[#This Row],[Phân loại]]="Tồn đầu kỳ",Table13[[#This Row],[Tổng giá trị]],0)</f>
        <v>0</v>
      </c>
      <c r="P967" s="7">
        <f>IF(Table13[[#This Row],[Số còn phải thu ĐK]]&lt;&gt;0,0,IF(Table13[[#This Row],[Phân loại]]="Bán hàng",Table13[[#This Row],[Tổng giá trị]],-Table13[[#This Row],[Tổng giá trị]]))</f>
        <v>1744718</v>
      </c>
      <c r="Q967" s="32">
        <f t="shared" si="123"/>
        <v>1744718</v>
      </c>
      <c r="R967" s="7">
        <f>Table13[[#This Row],[Số còn phải thu ĐK]]+Table13[[#This Row],[Giá Trị HD sau CK]]-Table13[[#This Row],[Số tiền đã thu]]</f>
        <v>0</v>
      </c>
      <c r="S967" s="6">
        <f>IF(Table13[[#This Row],[Ngày hóa đơn]]&lt;&gt;"",Table13[[#This Row],[Ngày hóa đơn]],IF(Table13[[#This Row],[Ngày hạch toán]]&lt;&gt;"",Table13[[#This Row],[Ngày hạch toán]],""))</f>
        <v>46164</v>
      </c>
      <c r="T967" s="7"/>
      <c r="U967" s="6">
        <f>IF(Table13[[#This Row],[Ngày tính CN]]="","",S967+T967)</f>
        <v>46164</v>
      </c>
      <c r="V967" s="32">
        <f ca="1">IF(Table13[[#This Row],[Hạn thanh toán]]="","",IF((U967-NOW())&lt;0,0,(U967-NOW())))</f>
        <v>0</v>
      </c>
      <c r="W967" s="32"/>
      <c r="X967" s="32" t="str">
        <f t="shared" ca="1" si="124"/>
        <v/>
      </c>
      <c r="Y967" s="2" t="str">
        <f t="shared" si="125"/>
        <v>Đã thanh toán</v>
      </c>
      <c r="Z967" s="42">
        <f t="shared" si="126"/>
        <v>46164</v>
      </c>
      <c r="AA967" s="42">
        <f t="shared" si="127"/>
        <v>46213</v>
      </c>
      <c r="AD967" s="2" t="str">
        <f>VLOOKUP($A967,MA_KH!$A:$Q,MA_KH!O$1,0)</f>
        <v>MEGA</v>
      </c>
      <c r="AE967" s="2" t="str">
        <f>VLOOKUP($A967,MA_KH!$A:$Q,MA_KH!P$1,0)</f>
        <v>CÔNG TY TNHH MM MEGA MARKET (VIỆT NAM)</v>
      </c>
      <c r="AG967" s="122" t="str">
        <f>Table13[[#This Row],[Số hóa đơn]]&amp;Table13[[#This Row],[Tổng giá trị]]</f>
        <v>000379371744718</v>
      </c>
    </row>
    <row r="968" spans="1:33" ht="25.5" customHeight="1">
      <c r="A968" s="54" t="s">
        <v>16302</v>
      </c>
      <c r="B968" s="54" t="s">
        <v>7251</v>
      </c>
      <c r="C968" s="55">
        <v>46171</v>
      </c>
      <c r="D968" s="54" t="s">
        <v>18451</v>
      </c>
      <c r="E968" s="55">
        <f>IFERROR(VLOOKUP(AG968,Sheet3!B:F,5,0),Table1[[#This Row],[Ngày hạch toán]])</f>
        <v>46164</v>
      </c>
      <c r="F968" s="54" t="s">
        <v>18452</v>
      </c>
      <c r="G968" s="54" t="s">
        <v>18453</v>
      </c>
      <c r="H968" s="67">
        <v>518875</v>
      </c>
      <c r="I968" s="31">
        <v>0</v>
      </c>
      <c r="J968" s="31">
        <v>41510</v>
      </c>
      <c r="K968" s="31">
        <v>560385</v>
      </c>
      <c r="L968" s="71" t="s">
        <v>17236</v>
      </c>
      <c r="M968" s="6">
        <f>IFERROR(VLOOKUP(Table13[[#This Row],[Số hóa đơn]],'Chi tiết tt Mega gửi'!K:L,2,0),"")</f>
        <v>46213</v>
      </c>
      <c r="N968" s="72"/>
      <c r="O968" s="32">
        <f>IF(Table13[[#This Row],[Phân loại]]="Tồn đầu kỳ",Table13[[#This Row],[Tổng giá trị]],0)</f>
        <v>0</v>
      </c>
      <c r="P968" s="7">
        <f>IF(Table13[[#This Row],[Số còn phải thu ĐK]]&lt;&gt;0,0,IF(Table13[[#This Row],[Phân loại]]="Bán hàng",Table13[[#This Row],[Tổng giá trị]],-Table13[[#This Row],[Tổng giá trị]]))</f>
        <v>560385</v>
      </c>
      <c r="Q968" s="32">
        <f t="shared" si="123"/>
        <v>560385</v>
      </c>
      <c r="R968" s="7">
        <f>Table13[[#This Row],[Số còn phải thu ĐK]]+Table13[[#This Row],[Giá Trị HD sau CK]]-Table13[[#This Row],[Số tiền đã thu]]</f>
        <v>0</v>
      </c>
      <c r="S968" s="6">
        <f>IF(Table13[[#This Row],[Ngày hóa đơn]]&lt;&gt;"",Table13[[#This Row],[Ngày hóa đơn]],IF(Table13[[#This Row],[Ngày hạch toán]]&lt;&gt;"",Table13[[#This Row],[Ngày hạch toán]],""))</f>
        <v>46164</v>
      </c>
      <c r="T968" s="7"/>
      <c r="U968" s="6">
        <f>IF(Table13[[#This Row],[Ngày tính CN]]="","",S968+T968)</f>
        <v>46164</v>
      </c>
      <c r="V968" s="32">
        <f ca="1">IF(Table13[[#This Row],[Hạn thanh toán]]="","",IF((U968-NOW())&lt;0,0,(U968-NOW())))</f>
        <v>0</v>
      </c>
      <c r="W968" s="32"/>
      <c r="X968" s="32" t="str">
        <f t="shared" ca="1" si="124"/>
        <v/>
      </c>
      <c r="Y968" s="2" t="str">
        <f t="shared" si="125"/>
        <v>Đã thanh toán</v>
      </c>
      <c r="Z968" s="42">
        <f t="shared" si="126"/>
        <v>46164</v>
      </c>
      <c r="AA968" s="42">
        <f t="shared" si="127"/>
        <v>46213</v>
      </c>
      <c r="AD968" s="2" t="str">
        <f>VLOOKUP($A968,MA_KH!$A:$Q,MA_KH!O$1,0)</f>
        <v>MEGA</v>
      </c>
      <c r="AE968" s="2" t="str">
        <f>VLOOKUP($A968,MA_KH!$A:$Q,MA_KH!P$1,0)</f>
        <v>CÔNG TY TNHH MM MEGA MARKET (VIỆT NAM)</v>
      </c>
      <c r="AG968" s="122" t="str">
        <f>Table13[[#This Row],[Số hóa đơn]]&amp;Table13[[#This Row],[Tổng giá trị]]</f>
        <v>00039533560385</v>
      </c>
    </row>
    <row r="969" spans="1:33" ht="25.5" customHeight="1">
      <c r="A969" s="54" t="s">
        <v>16296</v>
      </c>
      <c r="B969" s="54" t="s">
        <v>7244</v>
      </c>
      <c r="C969" s="55">
        <v>46171</v>
      </c>
      <c r="D969" s="54" t="s">
        <v>18454</v>
      </c>
      <c r="E969" s="55">
        <f>IFERROR(VLOOKUP(AG969,Sheet3!B:F,5,0),Table1[[#This Row],[Ngày hạch toán]])</f>
        <v>46165</v>
      </c>
      <c r="F969" s="54" t="s">
        <v>18455</v>
      </c>
      <c r="G969" s="54" t="s">
        <v>18456</v>
      </c>
      <c r="H969" s="67">
        <v>1277010</v>
      </c>
      <c r="I969" s="31">
        <v>0</v>
      </c>
      <c r="J969" s="31">
        <v>102161</v>
      </c>
      <c r="K969" s="31">
        <v>1379171</v>
      </c>
      <c r="L969" s="71" t="s">
        <v>17236</v>
      </c>
      <c r="M969" s="6">
        <f>IFERROR(VLOOKUP(Table13[[#This Row],[Số hóa đơn]],'Chi tiết tt Mega gửi'!K:L,2,0),"")</f>
        <v>46213</v>
      </c>
      <c r="N969" s="72"/>
      <c r="O969" s="32">
        <f>IF(Table13[[#This Row],[Phân loại]]="Tồn đầu kỳ",Table13[[#This Row],[Tổng giá trị]],0)</f>
        <v>0</v>
      </c>
      <c r="P969" s="7">
        <f>IF(Table13[[#This Row],[Số còn phải thu ĐK]]&lt;&gt;0,0,IF(Table13[[#This Row],[Phân loại]]="Bán hàng",Table13[[#This Row],[Tổng giá trị]],-Table13[[#This Row],[Tổng giá trị]]))</f>
        <v>1379171</v>
      </c>
      <c r="Q969" s="32">
        <f t="shared" si="123"/>
        <v>1379171</v>
      </c>
      <c r="R969" s="7">
        <f>Table13[[#This Row],[Số còn phải thu ĐK]]+Table13[[#This Row],[Giá Trị HD sau CK]]-Table13[[#This Row],[Số tiền đã thu]]</f>
        <v>0</v>
      </c>
      <c r="S969" s="6">
        <f>IF(Table13[[#This Row],[Ngày hóa đơn]]&lt;&gt;"",Table13[[#This Row],[Ngày hóa đơn]],IF(Table13[[#This Row],[Ngày hạch toán]]&lt;&gt;"",Table13[[#This Row],[Ngày hạch toán]],""))</f>
        <v>46165</v>
      </c>
      <c r="T969" s="7"/>
      <c r="U969" s="6">
        <f>IF(Table13[[#This Row],[Ngày tính CN]]="","",S969+T969)</f>
        <v>46165</v>
      </c>
      <c r="V969" s="32">
        <f ca="1">IF(Table13[[#This Row],[Hạn thanh toán]]="","",IF((U969-NOW())&lt;0,0,(U969-NOW())))</f>
        <v>0</v>
      </c>
      <c r="W969" s="32"/>
      <c r="X969" s="32" t="str">
        <f t="shared" ca="1" si="124"/>
        <v/>
      </c>
      <c r="Y969" s="2" t="str">
        <f t="shared" si="125"/>
        <v>Đã thanh toán</v>
      </c>
      <c r="Z969" s="42">
        <f t="shared" si="126"/>
        <v>46165</v>
      </c>
      <c r="AA969" s="42">
        <f t="shared" si="127"/>
        <v>46213</v>
      </c>
      <c r="AD969" s="2" t="str">
        <f>VLOOKUP($A969,MA_KH!$A:$Q,MA_KH!O$1,0)</f>
        <v>MEGA</v>
      </c>
      <c r="AE969" s="2" t="str">
        <f>VLOOKUP($A969,MA_KH!$A:$Q,MA_KH!P$1,0)</f>
        <v>CÔNG TY TNHH MM MEGA MARKET (VIỆT NAM)</v>
      </c>
      <c r="AG969" s="122" t="str">
        <f>Table13[[#This Row],[Số hóa đơn]]&amp;Table13[[#This Row],[Tổng giá trị]]</f>
        <v>000379361379171</v>
      </c>
    </row>
    <row r="970" spans="1:33" ht="25.5" customHeight="1">
      <c r="A970" s="54" t="s">
        <v>16302</v>
      </c>
      <c r="B970" s="54" t="s">
        <v>7251</v>
      </c>
      <c r="C970" s="55">
        <v>46171</v>
      </c>
      <c r="D970" s="54" t="s">
        <v>18457</v>
      </c>
      <c r="E970" s="55">
        <f>IFERROR(VLOOKUP(AG970,Sheet3!B:F,5,0),Table1[[#This Row],[Ngày hạch toán]])</f>
        <v>46167</v>
      </c>
      <c r="F970" s="54" t="s">
        <v>18458</v>
      </c>
      <c r="G970" s="54" t="s">
        <v>18459</v>
      </c>
      <c r="H970" s="67">
        <v>5560920</v>
      </c>
      <c r="I970" s="31">
        <v>0</v>
      </c>
      <c r="J970" s="31">
        <v>444874</v>
      </c>
      <c r="K970" s="31">
        <v>6005794</v>
      </c>
      <c r="L970" s="71" t="s">
        <v>17236</v>
      </c>
      <c r="M970" s="6">
        <f>IFERROR(VLOOKUP(Table13[[#This Row],[Số hóa đơn]],'Chi tiết tt Mega gửi'!K:L,2,0),"")</f>
        <v>46213</v>
      </c>
      <c r="N970" s="72"/>
      <c r="O970" s="32">
        <f>IF(Table13[[#This Row],[Phân loại]]="Tồn đầu kỳ",Table13[[#This Row],[Tổng giá trị]],0)</f>
        <v>0</v>
      </c>
      <c r="P970" s="7">
        <f>IF(Table13[[#This Row],[Số còn phải thu ĐK]]&lt;&gt;0,0,IF(Table13[[#This Row],[Phân loại]]="Bán hàng",Table13[[#This Row],[Tổng giá trị]],-Table13[[#This Row],[Tổng giá trị]]))</f>
        <v>6005794</v>
      </c>
      <c r="Q970" s="32">
        <f t="shared" si="123"/>
        <v>6005794</v>
      </c>
      <c r="R970" s="7">
        <f>Table13[[#This Row],[Số còn phải thu ĐK]]+Table13[[#This Row],[Giá Trị HD sau CK]]-Table13[[#This Row],[Số tiền đã thu]]</f>
        <v>0</v>
      </c>
      <c r="S970" s="6">
        <f>IF(Table13[[#This Row],[Ngày hóa đơn]]&lt;&gt;"",Table13[[#This Row],[Ngày hóa đơn]],IF(Table13[[#This Row],[Ngày hạch toán]]&lt;&gt;"",Table13[[#This Row],[Ngày hạch toán]],""))</f>
        <v>46167</v>
      </c>
      <c r="T970" s="7"/>
      <c r="U970" s="6">
        <f>IF(Table13[[#This Row],[Ngày tính CN]]="","",S970+T970)</f>
        <v>46167</v>
      </c>
      <c r="V970" s="32">
        <f ca="1">IF(Table13[[#This Row],[Hạn thanh toán]]="","",IF((U970-NOW())&lt;0,0,(U970-NOW())))</f>
        <v>0</v>
      </c>
      <c r="W970" s="32"/>
      <c r="X970" s="32" t="str">
        <f t="shared" ca="1" si="124"/>
        <v/>
      </c>
      <c r="Y970" s="2" t="str">
        <f t="shared" si="125"/>
        <v>Đã thanh toán</v>
      </c>
      <c r="Z970" s="42">
        <f t="shared" si="126"/>
        <v>46167</v>
      </c>
      <c r="AA970" s="42">
        <f t="shared" si="127"/>
        <v>46213</v>
      </c>
      <c r="AD970" s="2" t="str">
        <f>VLOOKUP($A970,MA_KH!$A:$Q,MA_KH!O$1,0)</f>
        <v>MEGA</v>
      </c>
      <c r="AE970" s="2" t="str">
        <f>VLOOKUP($A970,MA_KH!$A:$Q,MA_KH!P$1,0)</f>
        <v>CÔNG TY TNHH MM MEGA MARKET (VIỆT NAM)</v>
      </c>
      <c r="AG970" s="122" t="str">
        <f>Table13[[#This Row],[Số hóa đơn]]&amp;Table13[[#This Row],[Tổng giá trị]]</f>
        <v>000395376005794</v>
      </c>
    </row>
    <row r="971" spans="1:33" ht="25.5" customHeight="1">
      <c r="A971" s="54" t="s">
        <v>16304</v>
      </c>
      <c r="B971" s="54" t="s">
        <v>7254</v>
      </c>
      <c r="C971" s="55">
        <v>46171</v>
      </c>
      <c r="D971" s="54" t="s">
        <v>18460</v>
      </c>
      <c r="E971" s="55">
        <f>IFERROR(VLOOKUP(AG971,Sheet3!B:F,5,0),Table1[[#This Row],[Ngày hạch toán]])</f>
        <v>46167</v>
      </c>
      <c r="F971" s="54" t="s">
        <v>18461</v>
      </c>
      <c r="G971" s="54" t="s">
        <v>18462</v>
      </c>
      <c r="H971" s="67">
        <v>460000</v>
      </c>
      <c r="I971" s="31">
        <v>0</v>
      </c>
      <c r="J971" s="31">
        <v>36800</v>
      </c>
      <c r="K971" s="31">
        <v>496800</v>
      </c>
      <c r="L971" s="71" t="s">
        <v>17236</v>
      </c>
      <c r="M971" s="6">
        <f>IFERROR(VLOOKUP(Table13[[#This Row],[Số hóa đơn]],'Chi tiết tt Mega gửi'!K:L,2,0),"")</f>
        <v>46213</v>
      </c>
      <c r="N971" s="72"/>
      <c r="O971" s="32">
        <f>IF(Table13[[#This Row],[Phân loại]]="Tồn đầu kỳ",Table13[[#This Row],[Tổng giá trị]],0)</f>
        <v>0</v>
      </c>
      <c r="P971" s="7">
        <f>IF(Table13[[#This Row],[Số còn phải thu ĐK]]&lt;&gt;0,0,IF(Table13[[#This Row],[Phân loại]]="Bán hàng",Table13[[#This Row],[Tổng giá trị]],-Table13[[#This Row],[Tổng giá trị]]))</f>
        <v>496800</v>
      </c>
      <c r="Q971" s="32">
        <f t="shared" si="123"/>
        <v>496800</v>
      </c>
      <c r="R971" s="7">
        <f>Table13[[#This Row],[Số còn phải thu ĐK]]+Table13[[#This Row],[Giá Trị HD sau CK]]-Table13[[#This Row],[Số tiền đã thu]]</f>
        <v>0</v>
      </c>
      <c r="S971" s="6">
        <f>IF(Table13[[#This Row],[Ngày hóa đơn]]&lt;&gt;"",Table13[[#This Row],[Ngày hóa đơn]],IF(Table13[[#This Row],[Ngày hạch toán]]&lt;&gt;"",Table13[[#This Row],[Ngày hạch toán]],""))</f>
        <v>46167</v>
      </c>
      <c r="T971" s="7"/>
      <c r="U971" s="6">
        <f>IF(Table13[[#This Row],[Ngày tính CN]]="","",S971+T971)</f>
        <v>46167</v>
      </c>
      <c r="V971" s="32">
        <f ca="1">IF(Table13[[#This Row],[Hạn thanh toán]]="","",IF((U971-NOW())&lt;0,0,(U971-NOW())))</f>
        <v>0</v>
      </c>
      <c r="W971" s="32"/>
      <c r="X971" s="32" t="str">
        <f t="shared" ca="1" si="124"/>
        <v/>
      </c>
      <c r="Y971" s="2" t="str">
        <f t="shared" si="125"/>
        <v>Đã thanh toán</v>
      </c>
      <c r="Z971" s="42">
        <f t="shared" si="126"/>
        <v>46167</v>
      </c>
      <c r="AA971" s="42">
        <f t="shared" si="127"/>
        <v>46213</v>
      </c>
      <c r="AD971" s="2" t="str">
        <f>VLOOKUP($A971,MA_KH!$A:$Q,MA_KH!O$1,0)</f>
        <v>MEGA</v>
      </c>
      <c r="AE971" s="2" t="str">
        <f>VLOOKUP($A971,MA_KH!$A:$Q,MA_KH!P$1,0)</f>
        <v>CÔNG TY TNHH MM MEGA MARKET (VIỆT NAM)</v>
      </c>
      <c r="AG971" s="122" t="str">
        <f>Table13[[#This Row],[Số hóa đơn]]&amp;Table13[[#This Row],[Tổng giá trị]]</f>
        <v>00039534496800</v>
      </c>
    </row>
    <row r="972" spans="1:33" ht="25.5" customHeight="1">
      <c r="A972" s="54" t="s">
        <v>16304</v>
      </c>
      <c r="B972" s="54" t="s">
        <v>7254</v>
      </c>
      <c r="C972" s="55">
        <v>46171</v>
      </c>
      <c r="D972" s="54" t="s">
        <v>18463</v>
      </c>
      <c r="E972" s="55">
        <f>IFERROR(VLOOKUP(AG972,Sheet3!B:F,5,0),Table1[[#This Row],[Ngày hạch toán]])</f>
        <v>46167</v>
      </c>
      <c r="F972" s="54" t="s">
        <v>18464</v>
      </c>
      <c r="G972" s="54" t="s">
        <v>18465</v>
      </c>
      <c r="H972" s="67">
        <v>4046780</v>
      </c>
      <c r="I972" s="31">
        <v>0</v>
      </c>
      <c r="J972" s="31">
        <v>323742</v>
      </c>
      <c r="K972" s="31">
        <v>4370522</v>
      </c>
      <c r="L972" s="71" t="s">
        <v>17236</v>
      </c>
      <c r="M972" s="6">
        <f>IFERROR(VLOOKUP(Table13[[#This Row],[Số hóa đơn]],'Chi tiết tt Mega gửi'!K:L,2,0),"")</f>
        <v>46213</v>
      </c>
      <c r="N972" s="72"/>
      <c r="O972" s="32">
        <f>IF(Table13[[#This Row],[Phân loại]]="Tồn đầu kỳ",Table13[[#This Row],[Tổng giá trị]],0)</f>
        <v>0</v>
      </c>
      <c r="P972" s="7">
        <f>IF(Table13[[#This Row],[Số còn phải thu ĐK]]&lt;&gt;0,0,IF(Table13[[#This Row],[Phân loại]]="Bán hàng",Table13[[#This Row],[Tổng giá trị]],-Table13[[#This Row],[Tổng giá trị]]))</f>
        <v>4370522</v>
      </c>
      <c r="Q972" s="32">
        <f t="shared" si="123"/>
        <v>4370522</v>
      </c>
      <c r="R972" s="7">
        <f>Table13[[#This Row],[Số còn phải thu ĐK]]+Table13[[#This Row],[Giá Trị HD sau CK]]-Table13[[#This Row],[Số tiền đã thu]]</f>
        <v>0</v>
      </c>
      <c r="S972" s="6">
        <f>IF(Table13[[#This Row],[Ngày hóa đơn]]&lt;&gt;"",Table13[[#This Row],[Ngày hóa đơn]],IF(Table13[[#This Row],[Ngày hạch toán]]&lt;&gt;"",Table13[[#This Row],[Ngày hạch toán]],""))</f>
        <v>46167</v>
      </c>
      <c r="T972" s="7"/>
      <c r="U972" s="6">
        <f>IF(Table13[[#This Row],[Ngày tính CN]]="","",S972+T972)</f>
        <v>46167</v>
      </c>
      <c r="V972" s="32">
        <f ca="1">IF(Table13[[#This Row],[Hạn thanh toán]]="","",IF((U972-NOW())&lt;0,0,(U972-NOW())))</f>
        <v>0</v>
      </c>
      <c r="W972" s="32"/>
      <c r="X972" s="32" t="str">
        <f t="shared" ca="1" si="124"/>
        <v/>
      </c>
      <c r="Y972" s="2" t="str">
        <f t="shared" si="125"/>
        <v>Đã thanh toán</v>
      </c>
      <c r="Z972" s="42">
        <f t="shared" si="126"/>
        <v>46167</v>
      </c>
      <c r="AA972" s="42">
        <f t="shared" si="127"/>
        <v>46213</v>
      </c>
      <c r="AD972" s="2" t="str">
        <f>VLOOKUP($A972,MA_KH!$A:$Q,MA_KH!O$1,0)</f>
        <v>MEGA</v>
      </c>
      <c r="AE972" s="2" t="str">
        <f>VLOOKUP($A972,MA_KH!$A:$Q,MA_KH!P$1,0)</f>
        <v>CÔNG TY TNHH MM MEGA MARKET (VIỆT NAM)</v>
      </c>
      <c r="AG972" s="122" t="str">
        <f>Table13[[#This Row],[Số hóa đơn]]&amp;Table13[[#This Row],[Tổng giá trị]]</f>
        <v>000395364370522</v>
      </c>
    </row>
    <row r="973" spans="1:33" ht="25.5" customHeight="1">
      <c r="A973" s="54" t="s">
        <v>16298</v>
      </c>
      <c r="B973" s="54" t="s">
        <v>7235</v>
      </c>
      <c r="C973" s="55">
        <v>46172</v>
      </c>
      <c r="D973" s="54" t="s">
        <v>18466</v>
      </c>
      <c r="E973" s="55">
        <f>IFERROR(VLOOKUP(AG973,Sheet3!B:F,5,0),Table1[[#This Row],[Ngày hạch toán]])</f>
        <v>46167</v>
      </c>
      <c r="F973" s="54" t="s">
        <v>18467</v>
      </c>
      <c r="G973" s="54" t="s">
        <v>18468</v>
      </c>
      <c r="H973" s="67">
        <v>2075500</v>
      </c>
      <c r="I973" s="31">
        <v>0</v>
      </c>
      <c r="J973" s="31">
        <v>166040</v>
      </c>
      <c r="K973" s="31">
        <v>2241540</v>
      </c>
      <c r="L973" s="71" t="s">
        <v>17236</v>
      </c>
      <c r="M973" s="6">
        <f>IFERROR(VLOOKUP(Table13[[#This Row],[Số hóa đơn]],'Chi tiết tt Mega gửi'!K:L,2,0),"")</f>
        <v>46213</v>
      </c>
      <c r="N973" s="72"/>
      <c r="O973" s="32">
        <f>IF(Table13[[#This Row],[Phân loại]]="Tồn đầu kỳ",Table13[[#This Row],[Tổng giá trị]],0)</f>
        <v>0</v>
      </c>
      <c r="P973" s="7">
        <f>IF(Table13[[#This Row],[Số còn phải thu ĐK]]&lt;&gt;0,0,IF(Table13[[#This Row],[Phân loại]]="Bán hàng",Table13[[#This Row],[Tổng giá trị]],-Table13[[#This Row],[Tổng giá trị]]))</f>
        <v>2241540</v>
      </c>
      <c r="Q973" s="32">
        <f t="shared" si="123"/>
        <v>2241540</v>
      </c>
      <c r="R973" s="7">
        <f>Table13[[#This Row],[Số còn phải thu ĐK]]+Table13[[#This Row],[Giá Trị HD sau CK]]-Table13[[#This Row],[Số tiền đã thu]]</f>
        <v>0</v>
      </c>
      <c r="S973" s="6">
        <f>IF(Table13[[#This Row],[Ngày hóa đơn]]&lt;&gt;"",Table13[[#This Row],[Ngày hóa đơn]],IF(Table13[[#This Row],[Ngày hạch toán]]&lt;&gt;"",Table13[[#This Row],[Ngày hạch toán]],""))</f>
        <v>46167</v>
      </c>
      <c r="T973" s="7"/>
      <c r="U973" s="6">
        <f>IF(Table13[[#This Row],[Ngày tính CN]]="","",S973+T973)</f>
        <v>46167</v>
      </c>
      <c r="V973" s="32">
        <f ca="1">IF(Table13[[#This Row],[Hạn thanh toán]]="","",IF((U973-NOW())&lt;0,0,(U973-NOW())))</f>
        <v>0</v>
      </c>
      <c r="W973" s="32"/>
      <c r="X973" s="32" t="str">
        <f t="shared" ca="1" si="124"/>
        <v/>
      </c>
      <c r="Y973" s="2" t="str">
        <f t="shared" si="125"/>
        <v>Đã thanh toán</v>
      </c>
      <c r="Z973" s="42">
        <f t="shared" si="126"/>
        <v>46167</v>
      </c>
      <c r="AA973" s="42">
        <f t="shared" si="127"/>
        <v>46213</v>
      </c>
      <c r="AD973" s="2" t="str">
        <f>VLOOKUP($A973,MA_KH!$A:$Q,MA_KH!O$1,0)</f>
        <v>MEGA</v>
      </c>
      <c r="AE973" s="2" t="str">
        <f>VLOOKUP($A973,MA_KH!$A:$Q,MA_KH!P$1,0)</f>
        <v>CÔNG TY TNHH MM MEGA MARKET (VIỆT NAM)</v>
      </c>
      <c r="AG973" s="122" t="str">
        <f>Table13[[#This Row],[Số hóa đơn]]&amp;Table13[[#This Row],[Tổng giá trị]]</f>
        <v>000379392241540</v>
      </c>
    </row>
    <row r="974" spans="1:33" ht="25.5" customHeight="1">
      <c r="A974" s="58" t="s">
        <v>16298</v>
      </c>
      <c r="B974" s="58" t="s">
        <v>7235</v>
      </c>
      <c r="C974" s="59">
        <v>46172</v>
      </c>
      <c r="D974" s="58" t="s">
        <v>18469</v>
      </c>
      <c r="E974" s="55">
        <f>IFERROR(VLOOKUP(AG974,Sheet3!B:F,5,0),Table1[[#This Row],[Ngày hạch toán]])</f>
        <v>46167</v>
      </c>
      <c r="F974" s="58" t="s">
        <v>18470</v>
      </c>
      <c r="G974" s="58" t="s">
        <v>18471</v>
      </c>
      <c r="H974" s="69">
        <v>7116570</v>
      </c>
      <c r="I974" s="31">
        <v>0</v>
      </c>
      <c r="J974" s="31">
        <v>569326</v>
      </c>
      <c r="K974" s="31">
        <v>7685896</v>
      </c>
      <c r="L974" s="71" t="s">
        <v>17236</v>
      </c>
      <c r="M974" s="6">
        <f>IFERROR(VLOOKUP(Table13[[#This Row],[Số hóa đơn]],'Chi tiết tt Mega gửi'!K:L,2,0),"")</f>
        <v>46213</v>
      </c>
      <c r="N974" s="72"/>
      <c r="O974" s="32">
        <f>IF(Table13[[#This Row],[Phân loại]]="Tồn đầu kỳ",Table13[[#This Row],[Tổng giá trị]],0)</f>
        <v>0</v>
      </c>
      <c r="P974" s="7">
        <f>IF(Table13[[#This Row],[Số còn phải thu ĐK]]&lt;&gt;0,0,IF(Table13[[#This Row],[Phân loại]]="Bán hàng",Table13[[#This Row],[Tổng giá trị]],-Table13[[#This Row],[Tổng giá trị]]))</f>
        <v>7685896</v>
      </c>
      <c r="Q974" s="32">
        <f t="shared" si="123"/>
        <v>7685896</v>
      </c>
      <c r="R974" s="7">
        <f>Table13[[#This Row],[Số còn phải thu ĐK]]+Table13[[#This Row],[Giá Trị HD sau CK]]-Table13[[#This Row],[Số tiền đã thu]]</f>
        <v>0</v>
      </c>
      <c r="S974" s="6">
        <f>IF(Table13[[#This Row],[Ngày hóa đơn]]&lt;&gt;"",Table13[[#This Row],[Ngày hóa đơn]],IF(Table13[[#This Row],[Ngày hạch toán]]&lt;&gt;"",Table13[[#This Row],[Ngày hạch toán]],""))</f>
        <v>46167</v>
      </c>
      <c r="T974" s="7"/>
      <c r="U974" s="6">
        <f>IF(Table13[[#This Row],[Ngày tính CN]]="","",S974+T974)</f>
        <v>46167</v>
      </c>
      <c r="V974" s="32">
        <f ca="1">IF(Table13[[#This Row],[Hạn thanh toán]]="","",IF((U974-NOW())&lt;0,0,(U974-NOW())))</f>
        <v>0</v>
      </c>
      <c r="W974" s="32"/>
      <c r="X974" s="32" t="str">
        <f t="shared" ca="1" si="124"/>
        <v/>
      </c>
      <c r="Y974" s="2" t="str">
        <f t="shared" si="125"/>
        <v>Đã thanh toán</v>
      </c>
      <c r="Z974" s="42">
        <f t="shared" si="126"/>
        <v>46167</v>
      </c>
      <c r="AA974" s="42">
        <f t="shared" si="127"/>
        <v>46213</v>
      </c>
      <c r="AD974" s="2" t="str">
        <f>VLOOKUP($A974,MA_KH!$A:$Q,MA_KH!O$1,0)</f>
        <v>MEGA</v>
      </c>
      <c r="AE974" s="2" t="str">
        <f>VLOOKUP($A974,MA_KH!$A:$Q,MA_KH!P$1,0)</f>
        <v>CÔNG TY TNHH MM MEGA MARKET (VIỆT NAM)</v>
      </c>
      <c r="AG974" s="122" t="str">
        <f>Table13[[#This Row],[Số hóa đơn]]&amp;Table13[[#This Row],[Tổng giá trị]]</f>
        <v>000379387685896</v>
      </c>
    </row>
    <row r="975" spans="1:33" ht="25.5" hidden="1" customHeight="1">
      <c r="A975" s="54" t="s">
        <v>16299</v>
      </c>
      <c r="B975" s="54" t="s">
        <v>190</v>
      </c>
      <c r="C975" s="55">
        <v>46147</v>
      </c>
      <c r="D975" s="54" t="s">
        <v>18472</v>
      </c>
      <c r="E975" s="55">
        <v>46147</v>
      </c>
      <c r="F975" s="84" t="s">
        <v>18699</v>
      </c>
      <c r="G975" s="54" t="s">
        <v>18473</v>
      </c>
      <c r="H975" s="67">
        <v>847802</v>
      </c>
      <c r="I975" s="57">
        <v>0</v>
      </c>
      <c r="J975" s="67">
        <v>67824</v>
      </c>
      <c r="K975" s="68">
        <v>915626</v>
      </c>
      <c r="L975" s="71" t="s">
        <v>17238</v>
      </c>
      <c r="M975" s="6">
        <f>IFERROR(VLOOKUP(Table13[[#This Row],[Số hóa đơn]],'Chi tiết tt Mega gửi'!K:L,2,0),"")</f>
        <v>46153</v>
      </c>
      <c r="N975" s="72"/>
      <c r="O975" s="32">
        <f>IF(Table13[[#This Row],[Phân loại]]="Tồn đầu kỳ",Table13[[#This Row],[Tổng giá trị]],0)</f>
        <v>0</v>
      </c>
      <c r="P975" s="7">
        <f>IF(Table13[[#This Row],[Số còn phải thu ĐK]]&lt;&gt;0,0,IF(Table13[[#This Row],[Phân loại]]="Bán hàng",Table13[[#This Row],[Tổng giá trị]],-Table13[[#This Row],[Tổng giá trị]]))</f>
        <v>-915626</v>
      </c>
      <c r="Q975" s="32">
        <f t="shared" si="123"/>
        <v>-915626</v>
      </c>
      <c r="R975" s="7">
        <f>Table13[[#This Row],[Số còn phải thu ĐK]]+Table13[[#This Row],[Giá Trị HD sau CK]]-Table13[[#This Row],[Số tiền đã thu]]</f>
        <v>0</v>
      </c>
      <c r="S975" s="6">
        <f>IF(Table13[[#This Row],[Ngày hóa đơn]]&lt;&gt;"",Table13[[#This Row],[Ngày hóa đơn]],IF(Table13[[#This Row],[Ngày hạch toán]]&lt;&gt;"",Table13[[#This Row],[Ngày hạch toán]],""))</f>
        <v>46147</v>
      </c>
      <c r="T975" s="7"/>
      <c r="U975" s="6">
        <f>IF(Table13[[#This Row],[Ngày tính CN]]="","",S975+T975)</f>
        <v>46147</v>
      </c>
      <c r="V975" s="32">
        <f ca="1">IF(Table13[[#This Row],[Hạn thanh toán]]="","",IF((U975-NOW())&lt;0,0,(U975-NOW())))</f>
        <v>0</v>
      </c>
      <c r="W975" s="32"/>
      <c r="X975" s="32" t="str">
        <f t="shared" ca="1" si="124"/>
        <v/>
      </c>
      <c r="Y975" s="2" t="str">
        <f t="shared" si="125"/>
        <v>Đã thanh toán</v>
      </c>
      <c r="Z975" s="42">
        <f t="shared" si="126"/>
        <v>46147</v>
      </c>
      <c r="AA975" s="42">
        <f t="shared" si="127"/>
        <v>46153</v>
      </c>
      <c r="AD975" s="2" t="str">
        <f>VLOOKUP($A975,MA_KH!$A:$Q,MA_KH!O$1,0)</f>
        <v>MEGA</v>
      </c>
      <c r="AE975" s="2" t="str">
        <f>VLOOKUP($A975,MA_KH!$A:$Q,MA_KH!P$1,0)</f>
        <v>CÔNG TY TNHH MM MEGA MARKET (VIỆT NAM)</v>
      </c>
      <c r="AG975" s="122" t="str">
        <f>Table13[[#This Row],[Số hóa đơn]]&amp;Table13[[#This Row],[Tổng giá trị]]</f>
        <v>00000340915626</v>
      </c>
    </row>
    <row r="976" spans="1:33" ht="25.5" hidden="1" customHeight="1">
      <c r="A976" s="54" t="s">
        <v>16301</v>
      </c>
      <c r="B976" s="54" t="s">
        <v>7241</v>
      </c>
      <c r="C976" s="55">
        <v>46176</v>
      </c>
      <c r="D976" s="54" t="s">
        <v>18474</v>
      </c>
      <c r="E976" s="55">
        <v>46148</v>
      </c>
      <c r="F976" s="54"/>
      <c r="G976" s="54" t="s">
        <v>18475</v>
      </c>
      <c r="H976" s="67">
        <v>1763578</v>
      </c>
      <c r="I976" s="57">
        <v>0</v>
      </c>
      <c r="J976" s="67">
        <v>141087</v>
      </c>
      <c r="K976" s="68">
        <v>1904665</v>
      </c>
      <c r="L976" s="71" t="s">
        <v>17238</v>
      </c>
      <c r="M976" s="6" t="str">
        <f>IFERROR(VLOOKUP(Table13[[#This Row],[Số hóa đơn]],'Chi tiết tt Mega gửi'!K:L,2,0),"")</f>
        <v/>
      </c>
      <c r="N976" s="72"/>
      <c r="O976" s="32">
        <f>IF(Table13[[#This Row],[Phân loại]]="Tồn đầu kỳ",Table13[[#This Row],[Tổng giá trị]],0)</f>
        <v>0</v>
      </c>
      <c r="P976" s="7">
        <f>IF(Table13[[#This Row],[Số còn phải thu ĐK]]&lt;&gt;0,0,IF(Table13[[#This Row],[Phân loại]]="Bán hàng",Table13[[#This Row],[Tổng giá trị]],-Table13[[#This Row],[Tổng giá trị]]))</f>
        <v>-1904665</v>
      </c>
      <c r="Q976" s="32">
        <f t="shared" si="123"/>
        <v>0</v>
      </c>
      <c r="R976" s="7">
        <f>Table13[[#This Row],[Số còn phải thu ĐK]]+Table13[[#This Row],[Giá Trị HD sau CK]]-Table13[[#This Row],[Số tiền đã thu]]</f>
        <v>-1904665</v>
      </c>
      <c r="S976" s="6">
        <f>IF(Table13[[#This Row],[Ngày hóa đơn]]&lt;&gt;"",Table13[[#This Row],[Ngày hóa đơn]],IF(Table13[[#This Row],[Ngày hạch toán]]&lt;&gt;"",Table13[[#This Row],[Ngày hạch toán]],""))</f>
        <v>46148</v>
      </c>
      <c r="T976" s="7"/>
      <c r="U976" s="6">
        <f>IF(Table13[[#This Row],[Ngày tính CN]]="","",S976+T976)</f>
        <v>46148</v>
      </c>
      <c r="V976" s="32">
        <f ca="1">IF(Table13[[#This Row],[Hạn thanh toán]]="","",IF((U976-NOW())&lt;0,0,(U976-NOW())))</f>
        <v>0</v>
      </c>
      <c r="W976" s="32"/>
      <c r="X976" s="32">
        <f t="shared" ca="1" si="124"/>
        <v>79.96461631944112</v>
      </c>
      <c r="Y976" s="2" t="str">
        <f t="shared" ca="1" si="125"/>
        <v>Nợ quá hạn từ 60 ngày đến 90 ngày</v>
      </c>
      <c r="Z976" s="42">
        <f t="shared" si="126"/>
        <v>46148</v>
      </c>
      <c r="AA976" s="42" t="str">
        <f t="shared" si="127"/>
        <v/>
      </c>
      <c r="AD976" s="2" t="str">
        <f>VLOOKUP($A976,MA_KH!$A:$Q,MA_KH!O$1,0)</f>
        <v>MEGA</v>
      </c>
      <c r="AE976" s="2" t="str">
        <f>VLOOKUP($A976,MA_KH!$A:$Q,MA_KH!P$1,0)</f>
        <v>CÔNG TY TNHH MM MEGA MARKET (VIỆT NAM)</v>
      </c>
      <c r="AG976" s="122" t="str">
        <f>Table13[[#This Row],[Số hóa đơn]]&amp;Table13[[#This Row],[Tổng giá trị]]</f>
        <v>1904665</v>
      </c>
    </row>
    <row r="977" spans="1:33" ht="25.5" hidden="1" customHeight="1">
      <c r="A977" s="54" t="s">
        <v>16294</v>
      </c>
      <c r="B977" s="54" t="s">
        <v>259</v>
      </c>
      <c r="C977" s="55">
        <v>46148</v>
      </c>
      <c r="D977" s="54" t="s">
        <v>18476</v>
      </c>
      <c r="E977" s="55">
        <v>46148</v>
      </c>
      <c r="F977" s="84" t="s">
        <v>18128</v>
      </c>
      <c r="G977" s="54" t="s">
        <v>16821</v>
      </c>
      <c r="H977" s="67">
        <v>4079160</v>
      </c>
      <c r="I977" s="57">
        <v>0</v>
      </c>
      <c r="J977" s="67">
        <v>326333</v>
      </c>
      <c r="K977" s="68">
        <v>4405493</v>
      </c>
      <c r="L977" s="71" t="s">
        <v>17238</v>
      </c>
      <c r="M977" s="6">
        <v>46153</v>
      </c>
      <c r="N977" s="72"/>
      <c r="O977" s="32">
        <f>IF(Table13[[#This Row],[Phân loại]]="Tồn đầu kỳ",Table13[[#This Row],[Tổng giá trị]],0)</f>
        <v>0</v>
      </c>
      <c r="P977" s="7">
        <f>IF(Table13[[#This Row],[Số còn phải thu ĐK]]&lt;&gt;0,0,IF(Table13[[#This Row],[Phân loại]]="Bán hàng",Table13[[#This Row],[Tổng giá trị]],-Table13[[#This Row],[Tổng giá trị]]))</f>
        <v>-4405493</v>
      </c>
      <c r="Q977" s="32">
        <f t="shared" si="123"/>
        <v>-4405493</v>
      </c>
      <c r="R977" s="7">
        <f>Table13[[#This Row],[Số còn phải thu ĐK]]+Table13[[#This Row],[Giá Trị HD sau CK]]-Table13[[#This Row],[Số tiền đã thu]]</f>
        <v>0</v>
      </c>
      <c r="S977" s="6">
        <f>IF(Table13[[#This Row],[Ngày hóa đơn]]&lt;&gt;"",Table13[[#This Row],[Ngày hóa đơn]],IF(Table13[[#This Row],[Ngày hạch toán]]&lt;&gt;"",Table13[[#This Row],[Ngày hạch toán]],""))</f>
        <v>46148</v>
      </c>
      <c r="T977" s="7"/>
      <c r="U977" s="6">
        <f>IF(Table13[[#This Row],[Ngày tính CN]]="","",S977+T977)</f>
        <v>46148</v>
      </c>
      <c r="V977" s="32">
        <f ca="1">IF(Table13[[#This Row],[Hạn thanh toán]]="","",IF((U977-NOW())&lt;0,0,(U977-NOW())))</f>
        <v>0</v>
      </c>
      <c r="W977" s="32"/>
      <c r="X977" s="32" t="str">
        <f t="shared" ca="1" si="124"/>
        <v/>
      </c>
      <c r="Y977" s="2" t="str">
        <f t="shared" si="125"/>
        <v>Đã thanh toán</v>
      </c>
      <c r="Z977" s="42">
        <f t="shared" si="126"/>
        <v>46148</v>
      </c>
      <c r="AA977" s="42">
        <f t="shared" si="127"/>
        <v>46153</v>
      </c>
      <c r="AD977" s="2" t="str">
        <f>VLOOKUP($A977,MA_KH!$A:$Q,MA_KH!O$1,0)</f>
        <v>MEGA</v>
      </c>
      <c r="AE977" s="2" t="str">
        <f>VLOOKUP($A977,MA_KH!$A:$Q,MA_KH!P$1,0)</f>
        <v>CÔNG TY TNHH MM MEGA MARKET (VIỆT NAM)</v>
      </c>
      <c r="AG977" s="122" t="str">
        <f>Table13[[#This Row],[Số hóa đơn]]&amp;Table13[[#This Row],[Tổng giá trị]]</f>
        <v>000001864405493</v>
      </c>
    </row>
    <row r="978" spans="1:33" ht="25.5" hidden="1" customHeight="1">
      <c r="A978" s="54" t="s">
        <v>16290</v>
      </c>
      <c r="B978" s="54" t="s">
        <v>192</v>
      </c>
      <c r="C978" s="55">
        <v>46148</v>
      </c>
      <c r="D978" s="54" t="s">
        <v>18477</v>
      </c>
      <c r="E978" s="55">
        <v>46148</v>
      </c>
      <c r="F978" s="84" t="s">
        <v>18853</v>
      </c>
      <c r="G978" s="54" t="s">
        <v>17172</v>
      </c>
      <c r="H978" s="67">
        <v>1025117</v>
      </c>
      <c r="I978" s="57">
        <v>0</v>
      </c>
      <c r="J978" s="67">
        <v>82009</v>
      </c>
      <c r="K978" s="68">
        <v>1107126</v>
      </c>
      <c r="L978" s="71" t="s">
        <v>17238</v>
      </c>
      <c r="M978" s="6">
        <f>IFERROR(VLOOKUP(Table13[[#This Row],[Số hóa đơn]],'Chi tiết tt Mega gửi'!K:L,2,0),"")</f>
        <v>46153</v>
      </c>
      <c r="N978" s="72"/>
      <c r="O978" s="32">
        <f>IF(Table13[[#This Row],[Phân loại]]="Tồn đầu kỳ",Table13[[#This Row],[Tổng giá trị]],0)</f>
        <v>0</v>
      </c>
      <c r="P978" s="7">
        <f>IF(Table13[[#This Row],[Số còn phải thu ĐK]]&lt;&gt;0,0,IF(Table13[[#This Row],[Phân loại]]="Bán hàng",Table13[[#This Row],[Tổng giá trị]],-Table13[[#This Row],[Tổng giá trị]]))</f>
        <v>-1107126</v>
      </c>
      <c r="Q978" s="32">
        <f t="shared" si="123"/>
        <v>-1107126</v>
      </c>
      <c r="R978" s="7">
        <f>Table13[[#This Row],[Số còn phải thu ĐK]]+Table13[[#This Row],[Giá Trị HD sau CK]]-Table13[[#This Row],[Số tiền đã thu]]</f>
        <v>0</v>
      </c>
      <c r="S978" s="6">
        <f>IF(Table13[[#This Row],[Ngày hóa đơn]]&lt;&gt;"",Table13[[#This Row],[Ngày hóa đơn]],IF(Table13[[#This Row],[Ngày hạch toán]]&lt;&gt;"",Table13[[#This Row],[Ngày hạch toán]],""))</f>
        <v>46148</v>
      </c>
      <c r="T978" s="7"/>
      <c r="U978" s="6">
        <f>IF(Table13[[#This Row],[Ngày tính CN]]="","",S978+T978)</f>
        <v>46148</v>
      </c>
      <c r="V978" s="32">
        <f ca="1">IF(Table13[[#This Row],[Hạn thanh toán]]="","",IF((U978-NOW())&lt;0,0,(U978-NOW())))</f>
        <v>0</v>
      </c>
      <c r="W978" s="32"/>
      <c r="X978" s="32" t="str">
        <f t="shared" ca="1" si="124"/>
        <v/>
      </c>
      <c r="Y978" s="2" t="str">
        <f t="shared" si="125"/>
        <v>Đã thanh toán</v>
      </c>
      <c r="Z978" s="42">
        <f t="shared" si="126"/>
        <v>46148</v>
      </c>
      <c r="AA978" s="42">
        <f t="shared" si="127"/>
        <v>46153</v>
      </c>
      <c r="AD978" s="2" t="str">
        <f>VLOOKUP($A978,MA_KH!$A:$Q,MA_KH!O$1,0)</f>
        <v>MEGA</v>
      </c>
      <c r="AE978" s="2" t="str">
        <f>VLOOKUP($A978,MA_KH!$A:$Q,MA_KH!P$1,0)</f>
        <v>CÔNG TY TNHH MM MEGA MARKET (VIỆT NAM)</v>
      </c>
      <c r="AG978" s="122" t="str">
        <f>Table13[[#This Row],[Số hóa đơn]]&amp;Table13[[#This Row],[Tổng giá trị]]</f>
        <v>000001141107126</v>
      </c>
    </row>
    <row r="979" spans="1:33" ht="25.5" hidden="1" customHeight="1">
      <c r="A979" s="54" t="s">
        <v>16295</v>
      </c>
      <c r="B979" s="54" t="s">
        <v>198</v>
      </c>
      <c r="C979" s="55">
        <v>46148</v>
      </c>
      <c r="D979" s="54" t="s">
        <v>18478</v>
      </c>
      <c r="E979" s="55">
        <v>46148</v>
      </c>
      <c r="F979" s="84" t="s">
        <v>18814</v>
      </c>
      <c r="G979" s="54" t="s">
        <v>16990</v>
      </c>
      <c r="H979" s="67">
        <v>864183</v>
      </c>
      <c r="I979" s="57">
        <v>0</v>
      </c>
      <c r="J979" s="67">
        <v>69134</v>
      </c>
      <c r="K979" s="68">
        <v>933317</v>
      </c>
      <c r="L979" s="71" t="s">
        <v>17238</v>
      </c>
      <c r="M979" s="6">
        <f>IFERROR(VLOOKUP(Table13[[#This Row],[Số hóa đơn]],'Chi tiết tt Mega gửi'!K:L,2,0),"")</f>
        <v>46153</v>
      </c>
      <c r="N979" s="72"/>
      <c r="O979" s="32">
        <f>IF(Table13[[#This Row],[Phân loại]]="Tồn đầu kỳ",Table13[[#This Row],[Tổng giá trị]],0)</f>
        <v>0</v>
      </c>
      <c r="P979" s="7">
        <f>IF(Table13[[#This Row],[Số còn phải thu ĐK]]&lt;&gt;0,0,IF(Table13[[#This Row],[Phân loại]]="Bán hàng",Table13[[#This Row],[Tổng giá trị]],-Table13[[#This Row],[Tổng giá trị]]))</f>
        <v>-933317</v>
      </c>
      <c r="Q979" s="32">
        <f t="shared" si="123"/>
        <v>-933317</v>
      </c>
      <c r="R979" s="7">
        <f>Table13[[#This Row],[Số còn phải thu ĐK]]+Table13[[#This Row],[Giá Trị HD sau CK]]-Table13[[#This Row],[Số tiền đã thu]]</f>
        <v>0</v>
      </c>
      <c r="S979" s="6">
        <f>IF(Table13[[#This Row],[Ngày hóa đơn]]&lt;&gt;"",Table13[[#This Row],[Ngày hóa đơn]],IF(Table13[[#This Row],[Ngày hạch toán]]&lt;&gt;"",Table13[[#This Row],[Ngày hạch toán]],""))</f>
        <v>46148</v>
      </c>
      <c r="T979" s="7"/>
      <c r="U979" s="6">
        <f>IF(Table13[[#This Row],[Ngày tính CN]]="","",S979+T979)</f>
        <v>46148</v>
      </c>
      <c r="V979" s="32">
        <f ca="1">IF(Table13[[#This Row],[Hạn thanh toán]]="","",IF((U979-NOW())&lt;0,0,(U979-NOW())))</f>
        <v>0</v>
      </c>
      <c r="W979" s="32"/>
      <c r="X979" s="32" t="str">
        <f t="shared" ca="1" si="124"/>
        <v/>
      </c>
      <c r="Y979" s="2" t="str">
        <f t="shared" si="125"/>
        <v>Đã thanh toán</v>
      </c>
      <c r="Z979" s="42">
        <f t="shared" si="126"/>
        <v>46148</v>
      </c>
      <c r="AA979" s="42">
        <f t="shared" si="127"/>
        <v>46153</v>
      </c>
      <c r="AD979" s="2" t="str">
        <f>VLOOKUP($A979,MA_KH!$A:$Q,MA_KH!O$1,0)</f>
        <v>MEGA</v>
      </c>
      <c r="AE979" s="2" t="str">
        <f>VLOOKUP($A979,MA_KH!$A:$Q,MA_KH!P$1,0)</f>
        <v>CÔNG TY TNHH MM MEGA MARKET (VIỆT NAM)</v>
      </c>
      <c r="AG979" s="122" t="str">
        <f>Table13[[#This Row],[Số hóa đơn]]&amp;Table13[[#This Row],[Tổng giá trị]]</f>
        <v>00000155933317</v>
      </c>
    </row>
    <row r="980" spans="1:33" ht="25.5" hidden="1" customHeight="1">
      <c r="A980" s="54" t="s">
        <v>16301</v>
      </c>
      <c r="B980" s="54" t="s">
        <v>7241</v>
      </c>
      <c r="C980" s="55">
        <v>46176</v>
      </c>
      <c r="D980" s="54" t="s">
        <v>18479</v>
      </c>
      <c r="E980" s="55">
        <v>46153</v>
      </c>
      <c r="F980" s="54"/>
      <c r="G980" s="54" t="s">
        <v>18480</v>
      </c>
      <c r="H980" s="67">
        <v>2396665</v>
      </c>
      <c r="I980" s="57">
        <v>0</v>
      </c>
      <c r="J980" s="67">
        <v>191733</v>
      </c>
      <c r="K980" s="68">
        <v>2588398</v>
      </c>
      <c r="L980" s="71" t="s">
        <v>17238</v>
      </c>
      <c r="M980" s="6" t="str">
        <f>IFERROR(VLOOKUP(Table13[[#This Row],[Số hóa đơn]],'Chi tiết tt Mega gửi'!K:L,2,0),"")</f>
        <v/>
      </c>
      <c r="N980" s="72"/>
      <c r="O980" s="32">
        <f>IF(Table13[[#This Row],[Phân loại]]="Tồn đầu kỳ",Table13[[#This Row],[Tổng giá trị]],0)</f>
        <v>0</v>
      </c>
      <c r="P980" s="7">
        <f>IF(Table13[[#This Row],[Số còn phải thu ĐK]]&lt;&gt;0,0,IF(Table13[[#This Row],[Phân loại]]="Bán hàng",Table13[[#This Row],[Tổng giá trị]],-Table13[[#This Row],[Tổng giá trị]]))</f>
        <v>-2588398</v>
      </c>
      <c r="Q980" s="32">
        <f t="shared" si="123"/>
        <v>0</v>
      </c>
      <c r="R980" s="7">
        <f>Table13[[#This Row],[Số còn phải thu ĐK]]+Table13[[#This Row],[Giá Trị HD sau CK]]-Table13[[#This Row],[Số tiền đã thu]]</f>
        <v>-2588398</v>
      </c>
      <c r="S980" s="6">
        <f>IF(Table13[[#This Row],[Ngày hóa đơn]]&lt;&gt;"",Table13[[#This Row],[Ngày hóa đơn]],IF(Table13[[#This Row],[Ngày hạch toán]]&lt;&gt;"",Table13[[#This Row],[Ngày hạch toán]],""))</f>
        <v>46153</v>
      </c>
      <c r="T980" s="7"/>
      <c r="U980" s="6">
        <f>IF(Table13[[#This Row],[Ngày tính CN]]="","",S980+T980)</f>
        <v>46153</v>
      </c>
      <c r="V980" s="32">
        <f ca="1">IF(Table13[[#This Row],[Hạn thanh toán]]="","",IF((U980-NOW())&lt;0,0,(U980-NOW())))</f>
        <v>0</v>
      </c>
      <c r="W980" s="32"/>
      <c r="X980" s="32">
        <f t="shared" ca="1" si="124"/>
        <v>74.96461631944112</v>
      </c>
      <c r="Y980" s="2" t="str">
        <f t="shared" ca="1" si="125"/>
        <v>Nợ quá hạn từ 60 ngày đến 90 ngày</v>
      </c>
      <c r="Z980" s="42">
        <f t="shared" si="126"/>
        <v>46153</v>
      </c>
      <c r="AA980" s="42" t="str">
        <f t="shared" si="127"/>
        <v/>
      </c>
      <c r="AD980" s="2" t="str">
        <f>VLOOKUP($A980,MA_KH!$A:$Q,MA_KH!O$1,0)</f>
        <v>MEGA</v>
      </c>
      <c r="AE980" s="2" t="str">
        <f>VLOOKUP($A980,MA_KH!$A:$Q,MA_KH!P$1,0)</f>
        <v>CÔNG TY TNHH MM MEGA MARKET (VIỆT NAM)</v>
      </c>
      <c r="AG980" s="122" t="str">
        <f>Table13[[#This Row],[Số hóa đơn]]&amp;Table13[[#This Row],[Tổng giá trị]]</f>
        <v>2588398</v>
      </c>
    </row>
    <row r="981" spans="1:33" ht="25.5" hidden="1" customHeight="1">
      <c r="A981" s="54" t="s">
        <v>16288</v>
      </c>
      <c r="B981" s="54" t="s">
        <v>294</v>
      </c>
      <c r="C981" s="55">
        <v>46153</v>
      </c>
      <c r="D981" s="54" t="s">
        <v>18481</v>
      </c>
      <c r="E981" s="55">
        <v>46153</v>
      </c>
      <c r="F981" s="84" t="s">
        <v>18879</v>
      </c>
      <c r="G981" s="54" t="s">
        <v>17177</v>
      </c>
      <c r="H981" s="67">
        <v>1056390</v>
      </c>
      <c r="I981" s="57">
        <v>0</v>
      </c>
      <c r="J981" s="67">
        <v>84511</v>
      </c>
      <c r="K981" s="68">
        <v>1140901</v>
      </c>
      <c r="L981" s="71" t="s">
        <v>17238</v>
      </c>
      <c r="M981" s="6">
        <f>IFERROR(VLOOKUP(Table13[[#This Row],[Số hóa đơn]],'Chi tiết tt Mega gửi'!K:L,2,0),"")</f>
        <v>46167</v>
      </c>
      <c r="N981" s="72"/>
      <c r="O981" s="32">
        <f>IF(Table13[[#This Row],[Phân loại]]="Tồn đầu kỳ",Table13[[#This Row],[Tổng giá trị]],0)</f>
        <v>0</v>
      </c>
      <c r="P981" s="7">
        <f>IF(Table13[[#This Row],[Số còn phải thu ĐK]]&lt;&gt;0,0,IF(Table13[[#This Row],[Phân loại]]="Bán hàng",Table13[[#This Row],[Tổng giá trị]],-Table13[[#This Row],[Tổng giá trị]]))</f>
        <v>-1140901</v>
      </c>
      <c r="Q981" s="32">
        <f t="shared" si="123"/>
        <v>-1140901</v>
      </c>
      <c r="R981" s="7">
        <f>Table13[[#This Row],[Số còn phải thu ĐK]]+Table13[[#This Row],[Giá Trị HD sau CK]]-Table13[[#This Row],[Số tiền đã thu]]</f>
        <v>0</v>
      </c>
      <c r="S981" s="6">
        <f>IF(Table13[[#This Row],[Ngày hóa đơn]]&lt;&gt;"",Table13[[#This Row],[Ngày hóa đơn]],IF(Table13[[#This Row],[Ngày hạch toán]]&lt;&gt;"",Table13[[#This Row],[Ngày hạch toán]],""))</f>
        <v>46153</v>
      </c>
      <c r="T981" s="7"/>
      <c r="U981" s="6">
        <f>IF(Table13[[#This Row],[Ngày tính CN]]="","",S981+T981)</f>
        <v>46153</v>
      </c>
      <c r="V981" s="32">
        <f ca="1">IF(Table13[[#This Row],[Hạn thanh toán]]="","",IF((U981-NOW())&lt;0,0,(U981-NOW())))</f>
        <v>0</v>
      </c>
      <c r="W981" s="32"/>
      <c r="X981" s="32" t="str">
        <f t="shared" ca="1" si="124"/>
        <v/>
      </c>
      <c r="Y981" s="2" t="str">
        <f t="shared" si="125"/>
        <v>Đã thanh toán</v>
      </c>
      <c r="Z981" s="42">
        <f t="shared" si="126"/>
        <v>46153</v>
      </c>
      <c r="AA981" s="42">
        <f t="shared" si="127"/>
        <v>46167</v>
      </c>
      <c r="AD981" s="2" t="str">
        <f>VLOOKUP($A981,MA_KH!$A:$Q,MA_KH!O$1,0)</f>
        <v>MEGA</v>
      </c>
      <c r="AE981" s="2" t="str">
        <f>VLOOKUP($A981,MA_KH!$A:$Q,MA_KH!P$1,0)</f>
        <v>CÔNG TY TNHH MM MEGA MARKET (VIỆT NAM)</v>
      </c>
      <c r="AG981" s="122" t="str">
        <f>Table13[[#This Row],[Số hóa đơn]]&amp;Table13[[#This Row],[Tổng giá trị]]</f>
        <v>000002201140901</v>
      </c>
    </row>
    <row r="982" spans="1:33" ht="25.5" hidden="1" customHeight="1">
      <c r="A982" s="54" t="s">
        <v>16288</v>
      </c>
      <c r="B982" s="54" t="s">
        <v>294</v>
      </c>
      <c r="C982" s="55">
        <v>46153</v>
      </c>
      <c r="D982" s="54" t="s">
        <v>18482</v>
      </c>
      <c r="E982" s="55">
        <v>46153</v>
      </c>
      <c r="F982" s="84" t="s">
        <v>18878</v>
      </c>
      <c r="G982" s="54" t="s">
        <v>17177</v>
      </c>
      <c r="H982" s="67">
        <v>580000</v>
      </c>
      <c r="I982" s="57">
        <v>0</v>
      </c>
      <c r="J982" s="67">
        <v>46400</v>
      </c>
      <c r="K982" s="68">
        <v>626400</v>
      </c>
      <c r="L982" s="71" t="s">
        <v>17238</v>
      </c>
      <c r="M982" s="6">
        <f>IFERROR(VLOOKUP(Table13[[#This Row],[Số hóa đơn]],'Chi tiết tt Mega gửi'!K:L,2,0),"")</f>
        <v>46167</v>
      </c>
      <c r="N982" s="72"/>
      <c r="O982" s="32">
        <f>IF(Table13[[#This Row],[Phân loại]]="Tồn đầu kỳ",Table13[[#This Row],[Tổng giá trị]],0)</f>
        <v>0</v>
      </c>
      <c r="P982" s="7">
        <f>IF(Table13[[#This Row],[Số còn phải thu ĐK]]&lt;&gt;0,0,IF(Table13[[#This Row],[Phân loại]]="Bán hàng",Table13[[#This Row],[Tổng giá trị]],-Table13[[#This Row],[Tổng giá trị]]))</f>
        <v>-626400</v>
      </c>
      <c r="Q982" s="32">
        <f t="shared" si="123"/>
        <v>-626400</v>
      </c>
      <c r="R982" s="7">
        <f>Table13[[#This Row],[Số còn phải thu ĐK]]+Table13[[#This Row],[Giá Trị HD sau CK]]-Table13[[#This Row],[Số tiền đã thu]]</f>
        <v>0</v>
      </c>
      <c r="S982" s="6">
        <f>IF(Table13[[#This Row],[Ngày hóa đơn]]&lt;&gt;"",Table13[[#This Row],[Ngày hóa đơn]],IF(Table13[[#This Row],[Ngày hạch toán]]&lt;&gt;"",Table13[[#This Row],[Ngày hạch toán]],""))</f>
        <v>46153</v>
      </c>
      <c r="T982" s="7"/>
      <c r="U982" s="6">
        <f>IF(Table13[[#This Row],[Ngày tính CN]]="","",S982+T982)</f>
        <v>46153</v>
      </c>
      <c r="V982" s="32">
        <f ca="1">IF(Table13[[#This Row],[Hạn thanh toán]]="","",IF((U982-NOW())&lt;0,0,(U982-NOW())))</f>
        <v>0</v>
      </c>
      <c r="W982" s="32"/>
      <c r="X982" s="32" t="str">
        <f t="shared" ca="1" si="124"/>
        <v/>
      </c>
      <c r="Y982" s="2" t="str">
        <f t="shared" si="125"/>
        <v>Đã thanh toán</v>
      </c>
      <c r="Z982" s="42">
        <f t="shared" si="126"/>
        <v>46153</v>
      </c>
      <c r="AA982" s="42">
        <f t="shared" si="127"/>
        <v>46167</v>
      </c>
      <c r="AD982" s="2" t="str">
        <f>VLOOKUP($A982,MA_KH!$A:$Q,MA_KH!O$1,0)</f>
        <v>MEGA</v>
      </c>
      <c r="AE982" s="2" t="str">
        <f>VLOOKUP($A982,MA_KH!$A:$Q,MA_KH!P$1,0)</f>
        <v>CÔNG TY TNHH MM MEGA MARKET (VIỆT NAM)</v>
      </c>
      <c r="AG982" s="122" t="str">
        <f>Table13[[#This Row],[Số hóa đơn]]&amp;Table13[[#This Row],[Tổng giá trị]]</f>
        <v>00000219626400</v>
      </c>
    </row>
    <row r="983" spans="1:33" ht="25.5" hidden="1" customHeight="1">
      <c r="A983" s="54" t="s">
        <v>16287</v>
      </c>
      <c r="B983" s="54" t="s">
        <v>253</v>
      </c>
      <c r="C983" s="55">
        <v>46153</v>
      </c>
      <c r="D983" s="54" t="s">
        <v>18483</v>
      </c>
      <c r="E983" s="55">
        <v>46153</v>
      </c>
      <c r="F983" s="84" t="s">
        <v>18882</v>
      </c>
      <c r="G983" s="54" t="s">
        <v>17274</v>
      </c>
      <c r="H983" s="67">
        <v>1021018</v>
      </c>
      <c r="I983" s="57">
        <v>0</v>
      </c>
      <c r="J983" s="67">
        <v>81682</v>
      </c>
      <c r="K983" s="68">
        <v>1102700</v>
      </c>
      <c r="L983" s="71" t="s">
        <v>17238</v>
      </c>
      <c r="M983" s="6">
        <f>IFERROR(VLOOKUP(Table13[[#This Row],[Số hóa đơn]],'Chi tiết tt Mega gửi'!K:L,2,0),"")</f>
        <v>46167</v>
      </c>
      <c r="N983" s="72"/>
      <c r="O983" s="32">
        <f>IF(Table13[[#This Row],[Phân loại]]="Tồn đầu kỳ",Table13[[#This Row],[Tổng giá trị]],0)</f>
        <v>0</v>
      </c>
      <c r="P983" s="7">
        <f>IF(Table13[[#This Row],[Số còn phải thu ĐK]]&lt;&gt;0,0,IF(Table13[[#This Row],[Phân loại]]="Bán hàng",Table13[[#This Row],[Tổng giá trị]],-Table13[[#This Row],[Tổng giá trị]]))</f>
        <v>-1102700</v>
      </c>
      <c r="Q983" s="32">
        <f t="shared" si="123"/>
        <v>-1102700</v>
      </c>
      <c r="R983" s="7">
        <f>Table13[[#This Row],[Số còn phải thu ĐK]]+Table13[[#This Row],[Giá Trị HD sau CK]]-Table13[[#This Row],[Số tiền đã thu]]</f>
        <v>0</v>
      </c>
      <c r="S983" s="6">
        <f>IF(Table13[[#This Row],[Ngày hóa đơn]]&lt;&gt;"",Table13[[#This Row],[Ngày hóa đơn]],IF(Table13[[#This Row],[Ngày hạch toán]]&lt;&gt;"",Table13[[#This Row],[Ngày hạch toán]],""))</f>
        <v>46153</v>
      </c>
      <c r="T983" s="7"/>
      <c r="U983" s="6">
        <f>IF(Table13[[#This Row],[Ngày tính CN]]="","",S983+T983)</f>
        <v>46153</v>
      </c>
      <c r="V983" s="32">
        <f ca="1">IF(Table13[[#This Row],[Hạn thanh toán]]="","",IF((U983-NOW())&lt;0,0,(U983-NOW())))</f>
        <v>0</v>
      </c>
      <c r="W983" s="32"/>
      <c r="X983" s="32" t="str">
        <f t="shared" ca="1" si="124"/>
        <v/>
      </c>
      <c r="Y983" s="2" t="str">
        <f t="shared" si="125"/>
        <v>Đã thanh toán</v>
      </c>
      <c r="Z983" s="42">
        <f t="shared" si="126"/>
        <v>46153</v>
      </c>
      <c r="AA983" s="42">
        <f t="shared" si="127"/>
        <v>46167</v>
      </c>
      <c r="AD983" s="2" t="str">
        <f>VLOOKUP($A983,MA_KH!$A:$Q,MA_KH!O$1,0)</f>
        <v>MEGA</v>
      </c>
      <c r="AE983" s="2" t="str">
        <f>VLOOKUP($A983,MA_KH!$A:$Q,MA_KH!P$1,0)</f>
        <v>CÔNG TY TNHH MM MEGA MARKET (VIỆT NAM)</v>
      </c>
      <c r="AG983" s="122" t="str">
        <f>Table13[[#This Row],[Số hóa đơn]]&amp;Table13[[#This Row],[Tổng giá trị]]</f>
        <v>000002181102700</v>
      </c>
    </row>
    <row r="984" spans="1:33" ht="25.5" hidden="1" customHeight="1">
      <c r="A984" s="54" t="s">
        <v>16307</v>
      </c>
      <c r="B984" s="54" t="s">
        <v>202</v>
      </c>
      <c r="C984" s="55">
        <v>46157</v>
      </c>
      <c r="D984" s="54" t="s">
        <v>18484</v>
      </c>
      <c r="E984" s="55">
        <v>46157</v>
      </c>
      <c r="F984" s="84" t="s">
        <v>18104</v>
      </c>
      <c r="G984" s="54" t="s">
        <v>17174</v>
      </c>
      <c r="H984" s="67">
        <v>417206</v>
      </c>
      <c r="I984" s="57">
        <v>0</v>
      </c>
      <c r="J984" s="67">
        <v>33376</v>
      </c>
      <c r="K984" s="68">
        <v>450582</v>
      </c>
      <c r="L984" s="71" t="s">
        <v>17238</v>
      </c>
      <c r="M984" s="6">
        <v>46167</v>
      </c>
      <c r="N984" s="72"/>
      <c r="O984" s="32">
        <f>IF(Table13[[#This Row],[Phân loại]]="Tồn đầu kỳ",Table13[[#This Row],[Tổng giá trị]],0)</f>
        <v>0</v>
      </c>
      <c r="P984" s="7">
        <f>IF(Table13[[#This Row],[Số còn phải thu ĐK]]&lt;&gt;0,0,IF(Table13[[#This Row],[Phân loại]]="Bán hàng",Table13[[#This Row],[Tổng giá trị]],-Table13[[#This Row],[Tổng giá trị]]))</f>
        <v>-450582</v>
      </c>
      <c r="Q984" s="32">
        <f t="shared" si="123"/>
        <v>-450582</v>
      </c>
      <c r="R984" s="7">
        <f>Table13[[#This Row],[Số còn phải thu ĐK]]+Table13[[#This Row],[Giá Trị HD sau CK]]-Table13[[#This Row],[Số tiền đã thu]]</f>
        <v>0</v>
      </c>
      <c r="S984" s="6">
        <f>IF(Table13[[#This Row],[Ngày hóa đơn]]&lt;&gt;"",Table13[[#This Row],[Ngày hóa đơn]],IF(Table13[[#This Row],[Ngày hạch toán]]&lt;&gt;"",Table13[[#This Row],[Ngày hạch toán]],""))</f>
        <v>46157</v>
      </c>
      <c r="T984" s="7"/>
      <c r="U984" s="6">
        <f>IF(Table13[[#This Row],[Ngày tính CN]]="","",S984+T984)</f>
        <v>46157</v>
      </c>
      <c r="V984" s="32">
        <f ca="1">IF(Table13[[#This Row],[Hạn thanh toán]]="","",IF((U984-NOW())&lt;0,0,(U984-NOW())))</f>
        <v>0</v>
      </c>
      <c r="W984" s="32"/>
      <c r="X984" s="32" t="str">
        <f t="shared" ca="1" si="124"/>
        <v/>
      </c>
      <c r="Y984" s="2" t="str">
        <f t="shared" si="125"/>
        <v>Đã thanh toán</v>
      </c>
      <c r="Z984" s="42">
        <f t="shared" si="126"/>
        <v>46157</v>
      </c>
      <c r="AA984" s="42">
        <f t="shared" si="127"/>
        <v>46167</v>
      </c>
      <c r="AD984" s="2" t="str">
        <f>VLOOKUP($A984,MA_KH!$A:$Q,MA_KH!O$1,0)</f>
        <v>MEGA</v>
      </c>
      <c r="AE984" s="2" t="str">
        <f>VLOOKUP($A984,MA_KH!$A:$Q,MA_KH!P$1,0)</f>
        <v>CÔNG TY TNHH MM MEGA MARKET (VIỆT NAM)</v>
      </c>
      <c r="AG984" s="122" t="str">
        <f>Table13[[#This Row],[Số hóa đơn]]&amp;Table13[[#This Row],[Tổng giá trị]]</f>
        <v>00000163450582</v>
      </c>
    </row>
    <row r="985" spans="1:33" ht="25.5" hidden="1" customHeight="1">
      <c r="A985" s="54" t="s">
        <v>16307</v>
      </c>
      <c r="B985" s="54" t="s">
        <v>202</v>
      </c>
      <c r="C985" s="55">
        <v>46157</v>
      </c>
      <c r="D985" s="54" t="s">
        <v>18485</v>
      </c>
      <c r="E985" s="55">
        <v>46157</v>
      </c>
      <c r="F985" s="84" t="s">
        <v>18883</v>
      </c>
      <c r="G985" s="54" t="s">
        <v>17174</v>
      </c>
      <c r="H985" s="67">
        <v>1459500</v>
      </c>
      <c r="I985" s="57">
        <v>0</v>
      </c>
      <c r="J985" s="67">
        <v>116760</v>
      </c>
      <c r="K985" s="68">
        <v>1576260</v>
      </c>
      <c r="L985" s="71" t="s">
        <v>17238</v>
      </c>
      <c r="M985" s="6">
        <f>IFERROR(VLOOKUP(Table13[[#This Row],[Số hóa đơn]],'Chi tiết tt Mega gửi'!K:L,2,0),"")</f>
        <v>46167</v>
      </c>
      <c r="N985" s="72"/>
      <c r="O985" s="32">
        <f>IF(Table13[[#This Row],[Phân loại]]="Tồn đầu kỳ",Table13[[#This Row],[Tổng giá trị]],0)</f>
        <v>0</v>
      </c>
      <c r="P985" s="7">
        <f>IF(Table13[[#This Row],[Số còn phải thu ĐK]]&lt;&gt;0,0,IF(Table13[[#This Row],[Phân loại]]="Bán hàng",Table13[[#This Row],[Tổng giá trị]],-Table13[[#This Row],[Tổng giá trị]]))</f>
        <v>-1576260</v>
      </c>
      <c r="Q985" s="32">
        <f t="shared" si="123"/>
        <v>-1576260</v>
      </c>
      <c r="R985" s="7">
        <f>Table13[[#This Row],[Số còn phải thu ĐK]]+Table13[[#This Row],[Giá Trị HD sau CK]]-Table13[[#This Row],[Số tiền đã thu]]</f>
        <v>0</v>
      </c>
      <c r="S985" s="6">
        <f>IF(Table13[[#This Row],[Ngày hóa đơn]]&lt;&gt;"",Table13[[#This Row],[Ngày hóa đơn]],IF(Table13[[#This Row],[Ngày hạch toán]]&lt;&gt;"",Table13[[#This Row],[Ngày hạch toán]],""))</f>
        <v>46157</v>
      </c>
      <c r="T985" s="7"/>
      <c r="U985" s="6">
        <f>IF(Table13[[#This Row],[Ngày tính CN]]="","",S985+T985)</f>
        <v>46157</v>
      </c>
      <c r="V985" s="32">
        <f ca="1">IF(Table13[[#This Row],[Hạn thanh toán]]="","",IF((U985-NOW())&lt;0,0,(U985-NOW())))</f>
        <v>0</v>
      </c>
      <c r="W985" s="32"/>
      <c r="X985" s="32" t="str">
        <f t="shared" ca="1" si="124"/>
        <v/>
      </c>
      <c r="Y985" s="2" t="str">
        <f t="shared" si="125"/>
        <v>Đã thanh toán</v>
      </c>
      <c r="Z985" s="42">
        <f t="shared" si="126"/>
        <v>46157</v>
      </c>
      <c r="AA985" s="42">
        <f t="shared" si="127"/>
        <v>46167</v>
      </c>
      <c r="AD985" s="2" t="str">
        <f>VLOOKUP($A985,MA_KH!$A:$Q,MA_KH!O$1,0)</f>
        <v>MEGA</v>
      </c>
      <c r="AE985" s="2" t="str">
        <f>VLOOKUP($A985,MA_KH!$A:$Q,MA_KH!P$1,0)</f>
        <v>CÔNG TY TNHH MM MEGA MARKET (VIỆT NAM)</v>
      </c>
      <c r="AG985" s="122" t="str">
        <f>Table13[[#This Row],[Số hóa đơn]]&amp;Table13[[#This Row],[Tổng giá trị]]</f>
        <v>000001621576260</v>
      </c>
    </row>
    <row r="986" spans="1:33" ht="25.5" hidden="1" customHeight="1">
      <c r="A986" s="54" t="s">
        <v>16308</v>
      </c>
      <c r="B986" s="54" t="s">
        <v>194</v>
      </c>
      <c r="C986" s="55">
        <v>46157</v>
      </c>
      <c r="D986" s="54" t="s">
        <v>18486</v>
      </c>
      <c r="E986" s="55">
        <v>46157</v>
      </c>
      <c r="F986" s="84" t="s">
        <v>18880</v>
      </c>
      <c r="G986" s="54" t="s">
        <v>16886</v>
      </c>
      <c r="H986" s="67">
        <v>2471264</v>
      </c>
      <c r="I986" s="57">
        <v>0</v>
      </c>
      <c r="J986" s="67">
        <v>197701</v>
      </c>
      <c r="K986" s="68">
        <v>2668965</v>
      </c>
      <c r="L986" s="71" t="s">
        <v>17238</v>
      </c>
      <c r="M986" s="6">
        <f>IFERROR(VLOOKUP(Table13[[#This Row],[Số hóa đơn]],'Chi tiết tt Mega gửi'!K:L,2,0),"")</f>
        <v>46167</v>
      </c>
      <c r="N986" s="72"/>
      <c r="O986" s="32">
        <f>IF(Table13[[#This Row],[Phân loại]]="Tồn đầu kỳ",Table13[[#This Row],[Tổng giá trị]],0)</f>
        <v>0</v>
      </c>
      <c r="P986" s="7">
        <f>IF(Table13[[#This Row],[Số còn phải thu ĐK]]&lt;&gt;0,0,IF(Table13[[#This Row],[Phân loại]]="Bán hàng",Table13[[#This Row],[Tổng giá trị]],-Table13[[#This Row],[Tổng giá trị]]))</f>
        <v>-2668965</v>
      </c>
      <c r="Q986" s="32">
        <f t="shared" si="123"/>
        <v>-2668965</v>
      </c>
      <c r="R986" s="7">
        <f>Table13[[#This Row],[Số còn phải thu ĐK]]+Table13[[#This Row],[Giá Trị HD sau CK]]-Table13[[#This Row],[Số tiền đã thu]]</f>
        <v>0</v>
      </c>
      <c r="S986" s="6">
        <f>IF(Table13[[#This Row],[Ngày hóa đơn]]&lt;&gt;"",Table13[[#This Row],[Ngày hóa đơn]],IF(Table13[[#This Row],[Ngày hạch toán]]&lt;&gt;"",Table13[[#This Row],[Ngày hạch toán]],""))</f>
        <v>46157</v>
      </c>
      <c r="T986" s="7"/>
      <c r="U986" s="6">
        <f>IF(Table13[[#This Row],[Ngày tính CN]]="","",S986+T986)</f>
        <v>46157</v>
      </c>
      <c r="V986" s="32">
        <f ca="1">IF(Table13[[#This Row],[Hạn thanh toán]]="","",IF((U986-NOW())&lt;0,0,(U986-NOW())))</f>
        <v>0</v>
      </c>
      <c r="W986" s="32"/>
      <c r="X986" s="32" t="str">
        <f t="shared" ca="1" si="124"/>
        <v/>
      </c>
      <c r="Y986" s="2" t="str">
        <f t="shared" si="125"/>
        <v>Đã thanh toán</v>
      </c>
      <c r="Z986" s="42">
        <f t="shared" si="126"/>
        <v>46157</v>
      </c>
      <c r="AA986" s="42">
        <f t="shared" si="127"/>
        <v>46167</v>
      </c>
      <c r="AD986" s="2" t="str">
        <f>VLOOKUP($A986,MA_KH!$A:$Q,MA_KH!O$1,0)</f>
        <v>MEGA</v>
      </c>
      <c r="AE986" s="2" t="str">
        <f>VLOOKUP($A986,MA_KH!$A:$Q,MA_KH!P$1,0)</f>
        <v>CÔNG TY TNHH MM MEGA MARKET (VIỆT NAM)</v>
      </c>
      <c r="AG986" s="122" t="str">
        <f>Table13[[#This Row],[Số hóa đơn]]&amp;Table13[[#This Row],[Tổng giá trị]]</f>
        <v>000001252668965</v>
      </c>
    </row>
    <row r="987" spans="1:33" ht="25.5" hidden="1" customHeight="1">
      <c r="A987" s="54" t="s">
        <v>16295</v>
      </c>
      <c r="B987" s="54" t="s">
        <v>198</v>
      </c>
      <c r="C987" s="55">
        <v>46157</v>
      </c>
      <c r="D987" s="54" t="s">
        <v>18487</v>
      </c>
      <c r="E987" s="55">
        <v>46157</v>
      </c>
      <c r="F987" s="84" t="s">
        <v>18881</v>
      </c>
      <c r="G987" s="54" t="s">
        <v>16990</v>
      </c>
      <c r="H987" s="67">
        <v>361001</v>
      </c>
      <c r="I987" s="57">
        <v>0</v>
      </c>
      <c r="J987" s="67">
        <v>28880</v>
      </c>
      <c r="K987" s="68">
        <v>389881</v>
      </c>
      <c r="L987" s="71" t="s">
        <v>17238</v>
      </c>
      <c r="M987" s="6">
        <f>IFERROR(VLOOKUP(Table13[[#This Row],[Số hóa đơn]],'Chi tiết tt Mega gửi'!K:L,2,0),"")</f>
        <v>46167</v>
      </c>
      <c r="N987" s="72"/>
      <c r="O987" s="32">
        <f>IF(Table13[[#This Row],[Phân loại]]="Tồn đầu kỳ",Table13[[#This Row],[Tổng giá trị]],0)</f>
        <v>0</v>
      </c>
      <c r="P987" s="7">
        <f>IF(Table13[[#This Row],[Số còn phải thu ĐK]]&lt;&gt;0,0,IF(Table13[[#This Row],[Phân loại]]="Bán hàng",Table13[[#This Row],[Tổng giá trị]],-Table13[[#This Row],[Tổng giá trị]]))</f>
        <v>-389881</v>
      </c>
      <c r="Q987" s="32">
        <f t="shared" si="123"/>
        <v>-389881</v>
      </c>
      <c r="R987" s="7">
        <f>Table13[[#This Row],[Số còn phải thu ĐK]]+Table13[[#This Row],[Giá Trị HD sau CK]]-Table13[[#This Row],[Số tiền đã thu]]</f>
        <v>0</v>
      </c>
      <c r="S987" s="6">
        <f>IF(Table13[[#This Row],[Ngày hóa đơn]]&lt;&gt;"",Table13[[#This Row],[Ngày hóa đơn]],IF(Table13[[#This Row],[Ngày hạch toán]]&lt;&gt;"",Table13[[#This Row],[Ngày hạch toán]],""))</f>
        <v>46157</v>
      </c>
      <c r="T987" s="7"/>
      <c r="U987" s="6">
        <f>IF(Table13[[#This Row],[Ngày tính CN]]="","",S987+T987)</f>
        <v>46157</v>
      </c>
      <c r="V987" s="32">
        <f ca="1">IF(Table13[[#This Row],[Hạn thanh toán]]="","",IF((U987-NOW())&lt;0,0,(U987-NOW())))</f>
        <v>0</v>
      </c>
      <c r="W987" s="32"/>
      <c r="X987" s="32" t="str">
        <f t="shared" ca="1" si="124"/>
        <v/>
      </c>
      <c r="Y987" s="2" t="str">
        <f t="shared" si="125"/>
        <v>Đã thanh toán</v>
      </c>
      <c r="Z987" s="42">
        <f t="shared" si="126"/>
        <v>46157</v>
      </c>
      <c r="AA987" s="42">
        <f t="shared" si="127"/>
        <v>46167</v>
      </c>
      <c r="AD987" s="2" t="str">
        <f>VLOOKUP($A987,MA_KH!$A:$Q,MA_KH!O$1,0)</f>
        <v>MEGA</v>
      </c>
      <c r="AE987" s="2" t="str">
        <f>VLOOKUP($A987,MA_KH!$A:$Q,MA_KH!P$1,0)</f>
        <v>CÔNG TY TNHH MM MEGA MARKET (VIỆT NAM)</v>
      </c>
      <c r="AG987" s="122" t="str">
        <f>Table13[[#This Row],[Số hóa đơn]]&amp;Table13[[#This Row],[Tổng giá trị]]</f>
        <v>00000168389881</v>
      </c>
    </row>
    <row r="988" spans="1:33" ht="25.5" hidden="1" customHeight="1">
      <c r="A988" s="54" t="s">
        <v>16299</v>
      </c>
      <c r="B988" s="54" t="s">
        <v>190</v>
      </c>
      <c r="C988" s="55">
        <v>46157</v>
      </c>
      <c r="D988" s="54" t="s">
        <v>18488</v>
      </c>
      <c r="E988" s="55">
        <v>46157</v>
      </c>
      <c r="F988" s="84" t="s">
        <v>18886</v>
      </c>
      <c r="G988" s="54" t="s">
        <v>18473</v>
      </c>
      <c r="H988" s="67">
        <v>1104804</v>
      </c>
      <c r="I988" s="57">
        <v>0</v>
      </c>
      <c r="J988" s="67">
        <v>88384</v>
      </c>
      <c r="K988" s="68">
        <v>1193188</v>
      </c>
      <c r="L988" s="71" t="s">
        <v>17238</v>
      </c>
      <c r="M988" s="6">
        <f>IFERROR(VLOOKUP(Table13[[#This Row],[Số hóa đơn]],'Chi tiết tt Mega gửi'!K:L,2,0),"")</f>
        <v>46167</v>
      </c>
      <c r="N988" s="72"/>
      <c r="O988" s="32">
        <f>IF(Table13[[#This Row],[Phân loại]]="Tồn đầu kỳ",Table13[[#This Row],[Tổng giá trị]],0)</f>
        <v>0</v>
      </c>
      <c r="P988" s="7">
        <f>IF(Table13[[#This Row],[Số còn phải thu ĐK]]&lt;&gt;0,0,IF(Table13[[#This Row],[Phân loại]]="Bán hàng",Table13[[#This Row],[Tổng giá trị]],-Table13[[#This Row],[Tổng giá trị]]))</f>
        <v>-1193188</v>
      </c>
      <c r="Q988" s="32">
        <f t="shared" si="123"/>
        <v>-1193188</v>
      </c>
      <c r="R988" s="7">
        <f>Table13[[#This Row],[Số còn phải thu ĐK]]+Table13[[#This Row],[Giá Trị HD sau CK]]-Table13[[#This Row],[Số tiền đã thu]]</f>
        <v>0</v>
      </c>
      <c r="S988" s="6">
        <f>IF(Table13[[#This Row],[Ngày hóa đơn]]&lt;&gt;"",Table13[[#This Row],[Ngày hóa đơn]],IF(Table13[[#This Row],[Ngày hạch toán]]&lt;&gt;"",Table13[[#This Row],[Ngày hạch toán]],""))</f>
        <v>46157</v>
      </c>
      <c r="T988" s="7"/>
      <c r="U988" s="6">
        <f>IF(Table13[[#This Row],[Ngày tính CN]]="","",S988+T988)</f>
        <v>46157</v>
      </c>
      <c r="V988" s="32">
        <f ca="1">IF(Table13[[#This Row],[Hạn thanh toán]]="","",IF((U988-NOW())&lt;0,0,(U988-NOW())))</f>
        <v>0</v>
      </c>
      <c r="W988" s="32"/>
      <c r="X988" s="32" t="str">
        <f t="shared" ca="1" si="124"/>
        <v/>
      </c>
      <c r="Y988" s="2" t="str">
        <f t="shared" si="125"/>
        <v>Đã thanh toán</v>
      </c>
      <c r="Z988" s="42">
        <f t="shared" si="126"/>
        <v>46157</v>
      </c>
      <c r="AA988" s="42">
        <f t="shared" si="127"/>
        <v>46167</v>
      </c>
      <c r="AD988" s="2" t="str">
        <f>VLOOKUP($A988,MA_KH!$A:$Q,MA_KH!O$1,0)</f>
        <v>MEGA</v>
      </c>
      <c r="AE988" s="2" t="str">
        <f>VLOOKUP($A988,MA_KH!$A:$Q,MA_KH!P$1,0)</f>
        <v>CÔNG TY TNHH MM MEGA MARKET (VIỆT NAM)</v>
      </c>
      <c r="AG988" s="122" t="str">
        <f>Table13[[#This Row],[Số hóa đơn]]&amp;Table13[[#This Row],[Tổng giá trị]]</f>
        <v>000020391193188</v>
      </c>
    </row>
    <row r="989" spans="1:33" ht="25.5" hidden="1" customHeight="1">
      <c r="A989" s="54" t="s">
        <v>16303</v>
      </c>
      <c r="B989" s="54" t="s">
        <v>102</v>
      </c>
      <c r="C989" s="55">
        <v>46157</v>
      </c>
      <c r="D989" s="54" t="s">
        <v>18489</v>
      </c>
      <c r="E989" s="55">
        <v>46157</v>
      </c>
      <c r="F989" s="84" t="s">
        <v>18884</v>
      </c>
      <c r="G989" s="54" t="s">
        <v>18490</v>
      </c>
      <c r="H989" s="67">
        <v>500000</v>
      </c>
      <c r="I989" s="57">
        <v>0</v>
      </c>
      <c r="J989" s="67">
        <v>40000</v>
      </c>
      <c r="K989" s="68">
        <v>540000</v>
      </c>
      <c r="L989" s="71" t="s">
        <v>17238</v>
      </c>
      <c r="M989" s="6">
        <f>IFERROR(VLOOKUP(Table13[[#This Row],[Số hóa đơn]],'Chi tiết tt Mega gửi'!K:L,2,0),"")</f>
        <v>46167</v>
      </c>
      <c r="N989" s="72"/>
      <c r="O989" s="32">
        <f>IF(Table13[[#This Row],[Phân loại]]="Tồn đầu kỳ",Table13[[#This Row],[Tổng giá trị]],0)</f>
        <v>0</v>
      </c>
      <c r="P989" s="7">
        <f>IF(Table13[[#This Row],[Số còn phải thu ĐK]]&lt;&gt;0,0,IF(Table13[[#This Row],[Phân loại]]="Bán hàng",Table13[[#This Row],[Tổng giá trị]],-Table13[[#This Row],[Tổng giá trị]]))</f>
        <v>-540000</v>
      </c>
      <c r="Q989" s="32">
        <f t="shared" si="123"/>
        <v>-540000</v>
      </c>
      <c r="R989" s="7">
        <f>Table13[[#This Row],[Số còn phải thu ĐK]]+Table13[[#This Row],[Giá Trị HD sau CK]]-Table13[[#This Row],[Số tiền đã thu]]</f>
        <v>0</v>
      </c>
      <c r="S989" s="6">
        <f>IF(Table13[[#This Row],[Ngày hóa đơn]]&lt;&gt;"",Table13[[#This Row],[Ngày hóa đơn]],IF(Table13[[#This Row],[Ngày hạch toán]]&lt;&gt;"",Table13[[#This Row],[Ngày hạch toán]],""))</f>
        <v>46157</v>
      </c>
      <c r="T989" s="7"/>
      <c r="U989" s="6">
        <f>IF(Table13[[#This Row],[Ngày tính CN]]="","",S989+T989)</f>
        <v>46157</v>
      </c>
      <c r="V989" s="32">
        <f ca="1">IF(Table13[[#This Row],[Hạn thanh toán]]="","",IF((U989-NOW())&lt;0,0,(U989-NOW())))</f>
        <v>0</v>
      </c>
      <c r="W989" s="32"/>
      <c r="X989" s="32" t="str">
        <f t="shared" ca="1" si="124"/>
        <v/>
      </c>
      <c r="Y989" s="2" t="str">
        <f t="shared" si="125"/>
        <v>Đã thanh toán</v>
      </c>
      <c r="Z989" s="42">
        <f t="shared" si="126"/>
        <v>46157</v>
      </c>
      <c r="AA989" s="42">
        <f t="shared" si="127"/>
        <v>46167</v>
      </c>
      <c r="AD989" s="2" t="str">
        <f>VLOOKUP($A989,MA_KH!$A:$Q,MA_KH!O$1,0)</f>
        <v>MEGA</v>
      </c>
      <c r="AE989" s="2" t="str">
        <f>VLOOKUP($A989,MA_KH!$A:$Q,MA_KH!P$1,0)</f>
        <v>CÔNG TY TNHH MM MEGA MARKET (VIỆT NAM)</v>
      </c>
      <c r="AG989" s="122" t="str">
        <f>Table13[[#This Row],[Số hóa đơn]]&amp;Table13[[#This Row],[Tổng giá trị]]</f>
        <v>00000200540000</v>
      </c>
    </row>
    <row r="990" spans="1:33" ht="25.5" hidden="1" customHeight="1">
      <c r="A990" s="54" t="s">
        <v>16291</v>
      </c>
      <c r="B990" s="54" t="s">
        <v>200</v>
      </c>
      <c r="C990" s="55">
        <v>46169</v>
      </c>
      <c r="D990" s="54" t="s">
        <v>18491</v>
      </c>
      <c r="E990" s="55">
        <v>46169</v>
      </c>
      <c r="F990" s="54" t="s">
        <v>18887</v>
      </c>
      <c r="G990" s="54" t="s">
        <v>17345</v>
      </c>
      <c r="H990" s="67">
        <v>5491531</v>
      </c>
      <c r="I990" s="57">
        <v>0</v>
      </c>
      <c r="J990" s="67">
        <v>439323</v>
      </c>
      <c r="K990" s="68">
        <v>5930854</v>
      </c>
      <c r="L990" s="71" t="s">
        <v>17238</v>
      </c>
      <c r="M990" s="6">
        <v>46183</v>
      </c>
      <c r="N990" s="72"/>
      <c r="O990" s="32">
        <f>IF(Table13[[#This Row],[Phân loại]]="Tồn đầu kỳ",Table13[[#This Row],[Tổng giá trị]],0)</f>
        <v>0</v>
      </c>
      <c r="P990" s="7">
        <f>IF(Table13[[#This Row],[Số còn phải thu ĐK]]&lt;&gt;0,0,IF(Table13[[#This Row],[Phân loại]]="Bán hàng",Table13[[#This Row],[Tổng giá trị]],-Table13[[#This Row],[Tổng giá trị]]))</f>
        <v>-5930854</v>
      </c>
      <c r="Q990" s="32">
        <f t="shared" si="123"/>
        <v>-5930854</v>
      </c>
      <c r="R990" s="7">
        <f>Table13[[#This Row],[Số còn phải thu ĐK]]+Table13[[#This Row],[Giá Trị HD sau CK]]-Table13[[#This Row],[Số tiền đã thu]]</f>
        <v>0</v>
      </c>
      <c r="S990" s="6">
        <f>IF(Table13[[#This Row],[Ngày hóa đơn]]&lt;&gt;"",Table13[[#This Row],[Ngày hóa đơn]],IF(Table13[[#This Row],[Ngày hạch toán]]&lt;&gt;"",Table13[[#This Row],[Ngày hạch toán]],""))</f>
        <v>46169</v>
      </c>
      <c r="T990" s="7"/>
      <c r="U990" s="6">
        <f>IF(Table13[[#This Row],[Ngày tính CN]]="","",S990+T990)</f>
        <v>46169</v>
      </c>
      <c r="V990" s="32">
        <f ca="1">IF(Table13[[#This Row],[Hạn thanh toán]]="","",IF((U990-NOW())&lt;0,0,(U990-NOW())))</f>
        <v>0</v>
      </c>
      <c r="W990" s="32"/>
      <c r="X990" s="32" t="str">
        <f t="shared" ca="1" si="124"/>
        <v/>
      </c>
      <c r="Y990" s="2" t="str">
        <f t="shared" si="125"/>
        <v>Đã thanh toán</v>
      </c>
      <c r="Z990" s="42">
        <f t="shared" si="126"/>
        <v>46169</v>
      </c>
      <c r="AA990" s="42">
        <f t="shared" si="127"/>
        <v>46183</v>
      </c>
      <c r="AD990" s="2" t="str">
        <f>VLOOKUP($A990,MA_KH!$A:$Q,MA_KH!O$1,0)</f>
        <v>MEGA</v>
      </c>
      <c r="AE990" s="2" t="str">
        <f>VLOOKUP($A990,MA_KH!$A:$Q,MA_KH!P$1,0)</f>
        <v>CÔNG TY TNHH MM MEGA MARKET (VIỆT NAM)</v>
      </c>
      <c r="AG990" s="122" t="str">
        <f>Table13[[#This Row],[Số hóa đơn]]&amp;Table13[[#This Row],[Tổng giá trị]]</f>
        <v>'000008455930854</v>
      </c>
    </row>
    <row r="991" spans="1:33" ht="25.5" hidden="1" customHeight="1">
      <c r="A991" s="54" t="s">
        <v>16291</v>
      </c>
      <c r="B991" s="54" t="s">
        <v>200</v>
      </c>
      <c r="C991" s="55">
        <v>46169</v>
      </c>
      <c r="D991" s="54" t="s">
        <v>18492</v>
      </c>
      <c r="E991" s="55">
        <v>46169</v>
      </c>
      <c r="F991" s="54" t="s">
        <v>18888</v>
      </c>
      <c r="G991" s="54" t="s">
        <v>17345</v>
      </c>
      <c r="H991" s="67">
        <v>1136611</v>
      </c>
      <c r="I991" s="57">
        <v>0</v>
      </c>
      <c r="J991" s="67">
        <v>90929</v>
      </c>
      <c r="K991" s="68">
        <v>1227540</v>
      </c>
      <c r="L991" s="71" t="s">
        <v>17238</v>
      </c>
      <c r="M991" s="6">
        <v>46183</v>
      </c>
      <c r="N991" s="72"/>
      <c r="O991" s="32">
        <f>IF(Table13[[#This Row],[Phân loại]]="Tồn đầu kỳ",Table13[[#This Row],[Tổng giá trị]],0)</f>
        <v>0</v>
      </c>
      <c r="P991" s="7">
        <f>IF(Table13[[#This Row],[Số còn phải thu ĐK]]&lt;&gt;0,0,IF(Table13[[#This Row],[Phân loại]]="Bán hàng",Table13[[#This Row],[Tổng giá trị]],-Table13[[#This Row],[Tổng giá trị]]))</f>
        <v>-1227540</v>
      </c>
      <c r="Q991" s="32">
        <f t="shared" si="123"/>
        <v>-1227540</v>
      </c>
      <c r="R991" s="7">
        <f>Table13[[#This Row],[Số còn phải thu ĐK]]+Table13[[#This Row],[Giá Trị HD sau CK]]-Table13[[#This Row],[Số tiền đã thu]]</f>
        <v>0</v>
      </c>
      <c r="S991" s="6">
        <f>IF(Table13[[#This Row],[Ngày hóa đơn]]&lt;&gt;"",Table13[[#This Row],[Ngày hóa đơn]],IF(Table13[[#This Row],[Ngày hạch toán]]&lt;&gt;"",Table13[[#This Row],[Ngày hạch toán]],""))</f>
        <v>46169</v>
      </c>
      <c r="T991" s="7"/>
      <c r="U991" s="6">
        <f>IF(Table13[[#This Row],[Ngày tính CN]]="","",S991+T991)</f>
        <v>46169</v>
      </c>
      <c r="V991" s="32">
        <f ca="1">IF(Table13[[#This Row],[Hạn thanh toán]]="","",IF((U991-NOW())&lt;0,0,(U991-NOW())))</f>
        <v>0</v>
      </c>
      <c r="W991" s="32"/>
      <c r="X991" s="32" t="str">
        <f t="shared" ca="1" si="124"/>
        <v/>
      </c>
      <c r="Y991" s="2" t="str">
        <f t="shared" si="125"/>
        <v>Đã thanh toán</v>
      </c>
      <c r="Z991" s="42">
        <f t="shared" si="126"/>
        <v>46169</v>
      </c>
      <c r="AA991" s="42">
        <f t="shared" si="127"/>
        <v>46183</v>
      </c>
      <c r="AD991" s="2" t="str">
        <f>VLOOKUP($A991,MA_KH!$A:$Q,MA_KH!O$1,0)</f>
        <v>MEGA</v>
      </c>
      <c r="AE991" s="2" t="str">
        <f>VLOOKUP($A991,MA_KH!$A:$Q,MA_KH!P$1,0)</f>
        <v>CÔNG TY TNHH MM MEGA MARKET (VIỆT NAM)</v>
      </c>
      <c r="AG991" s="122" t="str">
        <f>Table13[[#This Row],[Số hóa đơn]]&amp;Table13[[#This Row],[Tổng giá trị]]</f>
        <v>'000001991227540</v>
      </c>
    </row>
    <row r="992" spans="1:33" ht="25.5" hidden="1" customHeight="1">
      <c r="A992" s="54" t="s">
        <v>16289</v>
      </c>
      <c r="B992" s="54" t="s">
        <v>296</v>
      </c>
      <c r="C992" s="55">
        <v>46169</v>
      </c>
      <c r="D992" s="54" t="s">
        <v>18493</v>
      </c>
      <c r="E992" s="55">
        <v>46169</v>
      </c>
      <c r="F992" s="54" t="s">
        <v>18889</v>
      </c>
      <c r="G992" s="54" t="s">
        <v>16824</v>
      </c>
      <c r="H992" s="67">
        <v>1494500</v>
      </c>
      <c r="I992" s="57">
        <v>0</v>
      </c>
      <c r="J992" s="67">
        <v>119560</v>
      </c>
      <c r="K992" s="68">
        <v>1614060</v>
      </c>
      <c r="L992" s="71" t="s">
        <v>17238</v>
      </c>
      <c r="M992" s="6">
        <v>46183</v>
      </c>
      <c r="N992" s="72"/>
      <c r="O992" s="32">
        <f>IF(Table13[[#This Row],[Phân loại]]="Tồn đầu kỳ",Table13[[#This Row],[Tổng giá trị]],0)</f>
        <v>0</v>
      </c>
      <c r="P992" s="7">
        <f>IF(Table13[[#This Row],[Số còn phải thu ĐK]]&lt;&gt;0,0,IF(Table13[[#This Row],[Phân loại]]="Bán hàng",Table13[[#This Row],[Tổng giá trị]],-Table13[[#This Row],[Tổng giá trị]]))</f>
        <v>-1614060</v>
      </c>
      <c r="Q992" s="32">
        <f t="shared" si="123"/>
        <v>-1614060</v>
      </c>
      <c r="R992" s="7">
        <f>Table13[[#This Row],[Số còn phải thu ĐK]]+Table13[[#This Row],[Giá Trị HD sau CK]]-Table13[[#This Row],[Số tiền đã thu]]</f>
        <v>0</v>
      </c>
      <c r="S992" s="6">
        <f>IF(Table13[[#This Row],[Ngày hóa đơn]]&lt;&gt;"",Table13[[#This Row],[Ngày hóa đơn]],IF(Table13[[#This Row],[Ngày hạch toán]]&lt;&gt;"",Table13[[#This Row],[Ngày hạch toán]],""))</f>
        <v>46169</v>
      </c>
      <c r="T992" s="7"/>
      <c r="U992" s="6">
        <f>IF(Table13[[#This Row],[Ngày tính CN]]="","",S992+T992)</f>
        <v>46169</v>
      </c>
      <c r="V992" s="32">
        <f ca="1">IF(Table13[[#This Row],[Hạn thanh toán]]="","",IF((U992-NOW())&lt;0,0,(U992-NOW())))</f>
        <v>0</v>
      </c>
      <c r="W992" s="32"/>
      <c r="X992" s="32" t="str">
        <f t="shared" ca="1" si="124"/>
        <v/>
      </c>
      <c r="Y992" s="2" t="str">
        <f t="shared" si="125"/>
        <v>Đã thanh toán</v>
      </c>
      <c r="Z992" s="42">
        <f t="shared" si="126"/>
        <v>46169</v>
      </c>
      <c r="AA992" s="42">
        <f t="shared" si="127"/>
        <v>46183</v>
      </c>
      <c r="AD992" s="2" t="str">
        <f>VLOOKUP($A992,MA_KH!$A:$Q,MA_KH!O$1,0)</f>
        <v>MEGA</v>
      </c>
      <c r="AE992" s="2" t="str">
        <f>VLOOKUP($A992,MA_KH!$A:$Q,MA_KH!P$1,0)</f>
        <v>CÔNG TY TNHH MM MEGA MARKET (VIỆT NAM)</v>
      </c>
      <c r="AG992" s="122" t="str">
        <f>Table13[[#This Row],[Số hóa đơn]]&amp;Table13[[#This Row],[Tổng giá trị]]</f>
        <v>'000002991614060</v>
      </c>
    </row>
    <row r="993" spans="1:33" ht="25.5" hidden="1" customHeight="1">
      <c r="A993" s="54" t="s">
        <v>16299</v>
      </c>
      <c r="B993" s="54" t="s">
        <v>190</v>
      </c>
      <c r="C993" s="55">
        <v>46169</v>
      </c>
      <c r="D993" s="54" t="s">
        <v>18494</v>
      </c>
      <c r="E993" s="55">
        <v>46169</v>
      </c>
      <c r="F993" s="54" t="s">
        <v>18890</v>
      </c>
      <c r="G993" s="54" t="s">
        <v>18473</v>
      </c>
      <c r="H993" s="67">
        <v>1825789</v>
      </c>
      <c r="I993" s="57">
        <v>0</v>
      </c>
      <c r="J993" s="67">
        <v>146063</v>
      </c>
      <c r="K993" s="68">
        <v>1971852</v>
      </c>
      <c r="L993" s="71" t="s">
        <v>17238</v>
      </c>
      <c r="M993" s="6">
        <v>46183</v>
      </c>
      <c r="N993" s="72"/>
      <c r="O993" s="32">
        <f>IF(Table13[[#This Row],[Phân loại]]="Tồn đầu kỳ",Table13[[#This Row],[Tổng giá trị]],0)</f>
        <v>0</v>
      </c>
      <c r="P993" s="7">
        <f>IF(Table13[[#This Row],[Số còn phải thu ĐK]]&lt;&gt;0,0,IF(Table13[[#This Row],[Phân loại]]="Bán hàng",Table13[[#This Row],[Tổng giá trị]],-Table13[[#This Row],[Tổng giá trị]]))</f>
        <v>-1971852</v>
      </c>
      <c r="Q993" s="32">
        <f t="shared" si="123"/>
        <v>-1971852</v>
      </c>
      <c r="R993" s="7">
        <f>Table13[[#This Row],[Số còn phải thu ĐK]]+Table13[[#This Row],[Giá Trị HD sau CK]]-Table13[[#This Row],[Số tiền đã thu]]</f>
        <v>0</v>
      </c>
      <c r="S993" s="6">
        <f>IF(Table13[[#This Row],[Ngày hóa đơn]]&lt;&gt;"",Table13[[#This Row],[Ngày hóa đơn]],IF(Table13[[#This Row],[Ngày hạch toán]]&lt;&gt;"",Table13[[#This Row],[Ngày hạch toán]],""))</f>
        <v>46169</v>
      </c>
      <c r="T993" s="7"/>
      <c r="U993" s="6">
        <f>IF(Table13[[#This Row],[Ngày tính CN]]="","",S993+T993)</f>
        <v>46169</v>
      </c>
      <c r="V993" s="32">
        <f ca="1">IF(Table13[[#This Row],[Hạn thanh toán]]="","",IF((U993-NOW())&lt;0,0,(U993-NOW())))</f>
        <v>0</v>
      </c>
      <c r="W993" s="32"/>
      <c r="X993" s="32" t="str">
        <f t="shared" ca="1" si="124"/>
        <v/>
      </c>
      <c r="Y993" s="2" t="str">
        <f t="shared" si="125"/>
        <v>Đã thanh toán</v>
      </c>
      <c r="Z993" s="42">
        <f t="shared" si="126"/>
        <v>46169</v>
      </c>
      <c r="AA993" s="42">
        <f t="shared" si="127"/>
        <v>46183</v>
      </c>
      <c r="AD993" s="2" t="str">
        <f>VLOOKUP($A993,MA_KH!$A:$Q,MA_KH!O$1,0)</f>
        <v>MEGA</v>
      </c>
      <c r="AE993" s="2" t="str">
        <f>VLOOKUP($A993,MA_KH!$A:$Q,MA_KH!P$1,0)</f>
        <v>CÔNG TY TNHH MM MEGA MARKET (VIỆT NAM)</v>
      </c>
      <c r="AG993" s="122" t="str">
        <f>Table13[[#This Row],[Số hóa đơn]]&amp;Table13[[#This Row],[Tổng giá trị]]</f>
        <v>'000004381971852</v>
      </c>
    </row>
    <row r="994" spans="1:33" ht="25.5" hidden="1" customHeight="1">
      <c r="A994" s="54" t="s">
        <v>16299</v>
      </c>
      <c r="B994" s="54" t="s">
        <v>190</v>
      </c>
      <c r="C994" s="55">
        <v>46169</v>
      </c>
      <c r="D994" s="54" t="s">
        <v>18495</v>
      </c>
      <c r="E994" s="55">
        <v>46169</v>
      </c>
      <c r="F994" s="54" t="s">
        <v>18891</v>
      </c>
      <c r="G994" s="54" t="s">
        <v>18473</v>
      </c>
      <c r="H994" s="67">
        <v>3662448</v>
      </c>
      <c r="I994" s="57">
        <v>0</v>
      </c>
      <c r="J994" s="67">
        <v>292996</v>
      </c>
      <c r="K994" s="68">
        <v>3955444</v>
      </c>
      <c r="L994" s="71" t="s">
        <v>17238</v>
      </c>
      <c r="M994" s="6">
        <v>46183</v>
      </c>
      <c r="N994" s="72"/>
      <c r="O994" s="32">
        <f>IF(Table13[[#This Row],[Phân loại]]="Tồn đầu kỳ",Table13[[#This Row],[Tổng giá trị]],0)</f>
        <v>0</v>
      </c>
      <c r="P994" s="7">
        <f>IF(Table13[[#This Row],[Số còn phải thu ĐK]]&lt;&gt;0,0,IF(Table13[[#This Row],[Phân loại]]="Bán hàng",Table13[[#This Row],[Tổng giá trị]],-Table13[[#This Row],[Tổng giá trị]]))</f>
        <v>-3955444</v>
      </c>
      <c r="Q994" s="32">
        <f t="shared" si="123"/>
        <v>-3955444</v>
      </c>
      <c r="R994" s="7">
        <f>Table13[[#This Row],[Số còn phải thu ĐK]]+Table13[[#This Row],[Giá Trị HD sau CK]]-Table13[[#This Row],[Số tiền đã thu]]</f>
        <v>0</v>
      </c>
      <c r="S994" s="6">
        <f>IF(Table13[[#This Row],[Ngày hóa đơn]]&lt;&gt;"",Table13[[#This Row],[Ngày hóa đơn]],IF(Table13[[#This Row],[Ngày hạch toán]]&lt;&gt;"",Table13[[#This Row],[Ngày hạch toán]],""))</f>
        <v>46169</v>
      </c>
      <c r="T994" s="7"/>
      <c r="U994" s="6">
        <f>IF(Table13[[#This Row],[Ngày tính CN]]="","",S994+T994)</f>
        <v>46169</v>
      </c>
      <c r="V994" s="32">
        <f ca="1">IF(Table13[[#This Row],[Hạn thanh toán]]="","",IF((U994-NOW())&lt;0,0,(U994-NOW())))</f>
        <v>0</v>
      </c>
      <c r="W994" s="32"/>
      <c r="X994" s="32" t="str">
        <f t="shared" ca="1" si="124"/>
        <v/>
      </c>
      <c r="Y994" s="2" t="str">
        <f t="shared" si="125"/>
        <v>Đã thanh toán</v>
      </c>
      <c r="Z994" s="42">
        <f t="shared" si="126"/>
        <v>46169</v>
      </c>
      <c r="AA994" s="42">
        <f t="shared" si="127"/>
        <v>46183</v>
      </c>
      <c r="AD994" s="2" t="str">
        <f>VLOOKUP($A994,MA_KH!$A:$Q,MA_KH!O$1,0)</f>
        <v>MEGA</v>
      </c>
      <c r="AE994" s="2" t="str">
        <f>VLOOKUP($A994,MA_KH!$A:$Q,MA_KH!P$1,0)</f>
        <v>CÔNG TY TNHH MM MEGA MARKET (VIỆT NAM)</v>
      </c>
      <c r="AG994" s="122" t="str">
        <f>Table13[[#This Row],[Số hóa đơn]]&amp;Table13[[#This Row],[Tổng giá trị]]</f>
        <v>'000003783955444</v>
      </c>
    </row>
    <row r="995" spans="1:33" ht="25.5" hidden="1" customHeight="1">
      <c r="A995" s="54" t="s">
        <v>16299</v>
      </c>
      <c r="B995" s="54" t="s">
        <v>190</v>
      </c>
      <c r="C995" s="55">
        <v>46169</v>
      </c>
      <c r="D995" s="54" t="s">
        <v>18496</v>
      </c>
      <c r="E995" s="55">
        <v>46169</v>
      </c>
      <c r="F995" s="84" t="s">
        <v>18897</v>
      </c>
      <c r="G995" s="54" t="s">
        <v>18473</v>
      </c>
      <c r="H995" s="67">
        <v>2254885</v>
      </c>
      <c r="I995" s="57">
        <v>0</v>
      </c>
      <c r="J995" s="67">
        <v>180391</v>
      </c>
      <c r="K995" s="68">
        <v>2435276</v>
      </c>
      <c r="L995" s="71" t="s">
        <v>17238</v>
      </c>
      <c r="M995" s="6">
        <f>IFERROR(VLOOKUP(Table13[[#This Row],[Số hóa đơn]],'Chi tiết tt Mega gửi'!K:L,2,0),"")</f>
        <v>46183</v>
      </c>
      <c r="N995" s="72"/>
      <c r="O995" s="32">
        <f>IF(Table13[[#This Row],[Phân loại]]="Tồn đầu kỳ",Table13[[#This Row],[Tổng giá trị]],0)</f>
        <v>0</v>
      </c>
      <c r="P995" s="7">
        <f>IF(Table13[[#This Row],[Số còn phải thu ĐK]]&lt;&gt;0,0,IF(Table13[[#This Row],[Phân loại]]="Bán hàng",Table13[[#This Row],[Tổng giá trị]],-Table13[[#This Row],[Tổng giá trị]]))</f>
        <v>-2435276</v>
      </c>
      <c r="Q995" s="32">
        <f t="shared" si="123"/>
        <v>-2435276</v>
      </c>
      <c r="R995" s="7">
        <f>Table13[[#This Row],[Số còn phải thu ĐK]]+Table13[[#This Row],[Giá Trị HD sau CK]]-Table13[[#This Row],[Số tiền đã thu]]</f>
        <v>0</v>
      </c>
      <c r="S995" s="6">
        <f>IF(Table13[[#This Row],[Ngày hóa đơn]]&lt;&gt;"",Table13[[#This Row],[Ngày hóa đơn]],IF(Table13[[#This Row],[Ngày hạch toán]]&lt;&gt;"",Table13[[#This Row],[Ngày hạch toán]],""))</f>
        <v>46169</v>
      </c>
      <c r="T995" s="7"/>
      <c r="U995" s="6">
        <f>IF(Table13[[#This Row],[Ngày tính CN]]="","",S995+T995)</f>
        <v>46169</v>
      </c>
      <c r="V995" s="32">
        <f ca="1">IF(Table13[[#This Row],[Hạn thanh toán]]="","",IF((U995-NOW())&lt;0,0,(U995-NOW())))</f>
        <v>0</v>
      </c>
      <c r="W995" s="32"/>
      <c r="X995" s="32" t="str">
        <f t="shared" ca="1" si="124"/>
        <v/>
      </c>
      <c r="Y995" s="2" t="str">
        <f t="shared" si="125"/>
        <v>Đã thanh toán</v>
      </c>
      <c r="Z995" s="42">
        <f t="shared" si="126"/>
        <v>46169</v>
      </c>
      <c r="AA995" s="42">
        <f t="shared" si="127"/>
        <v>46183</v>
      </c>
      <c r="AD995" s="2" t="str">
        <f>VLOOKUP($A995,MA_KH!$A:$Q,MA_KH!O$1,0)</f>
        <v>MEGA</v>
      </c>
      <c r="AE995" s="2" t="str">
        <f>VLOOKUP($A995,MA_KH!$A:$Q,MA_KH!P$1,0)</f>
        <v>CÔNG TY TNHH MM MEGA MARKET (VIỆT NAM)</v>
      </c>
      <c r="AG995" s="122" t="str">
        <f>Table13[[#This Row],[Số hóa đơn]]&amp;Table13[[#This Row],[Tổng giá trị]]</f>
        <v>000000502435276</v>
      </c>
    </row>
    <row r="996" spans="1:33" ht="25.5" hidden="1" customHeight="1">
      <c r="A996" s="54" t="s">
        <v>16299</v>
      </c>
      <c r="B996" s="54" t="s">
        <v>190</v>
      </c>
      <c r="C996" s="55">
        <v>46169</v>
      </c>
      <c r="D996" s="54" t="s">
        <v>18497</v>
      </c>
      <c r="E996" s="55">
        <v>46169</v>
      </c>
      <c r="F996" s="84" t="s">
        <v>18896</v>
      </c>
      <c r="G996" s="54" t="s">
        <v>18473</v>
      </c>
      <c r="H996" s="67">
        <v>1641492</v>
      </c>
      <c r="I996" s="57">
        <v>0</v>
      </c>
      <c r="J996" s="67">
        <v>131320</v>
      </c>
      <c r="K996" s="68">
        <v>1772812</v>
      </c>
      <c r="L996" s="71" t="s">
        <v>17238</v>
      </c>
      <c r="M996" s="6">
        <v>46183</v>
      </c>
      <c r="N996" s="72"/>
      <c r="O996" s="32">
        <f>IF(Table13[[#This Row],[Phân loại]]="Tồn đầu kỳ",Table13[[#This Row],[Tổng giá trị]],0)</f>
        <v>0</v>
      </c>
      <c r="P996" s="7">
        <f>IF(Table13[[#This Row],[Số còn phải thu ĐK]]&lt;&gt;0,0,IF(Table13[[#This Row],[Phân loại]]="Bán hàng",Table13[[#This Row],[Tổng giá trị]],-Table13[[#This Row],[Tổng giá trị]]))</f>
        <v>-1772812</v>
      </c>
      <c r="Q996" s="32">
        <f t="shared" si="123"/>
        <v>-1772812</v>
      </c>
      <c r="R996" s="7">
        <f>Table13[[#This Row],[Số còn phải thu ĐK]]+Table13[[#This Row],[Giá Trị HD sau CK]]-Table13[[#This Row],[Số tiền đã thu]]</f>
        <v>0</v>
      </c>
      <c r="S996" s="6">
        <f>IF(Table13[[#This Row],[Ngày hóa đơn]]&lt;&gt;"",Table13[[#This Row],[Ngày hóa đơn]],IF(Table13[[#This Row],[Ngày hạch toán]]&lt;&gt;"",Table13[[#This Row],[Ngày hạch toán]],""))</f>
        <v>46169</v>
      </c>
      <c r="T996" s="7"/>
      <c r="U996" s="6">
        <f>IF(Table13[[#This Row],[Ngày tính CN]]="","",S996+T996)</f>
        <v>46169</v>
      </c>
      <c r="V996" s="32">
        <f ca="1">IF(Table13[[#This Row],[Hạn thanh toán]]="","",IF((U996-NOW())&lt;0,0,(U996-NOW())))</f>
        <v>0</v>
      </c>
      <c r="W996" s="32"/>
      <c r="X996" s="32" t="str">
        <f t="shared" ca="1" si="124"/>
        <v/>
      </c>
      <c r="Y996" s="2" t="str">
        <f t="shared" si="125"/>
        <v>Đã thanh toán</v>
      </c>
      <c r="Z996" s="42">
        <f t="shared" si="126"/>
        <v>46169</v>
      </c>
      <c r="AA996" s="42">
        <f t="shared" si="127"/>
        <v>46183</v>
      </c>
      <c r="AD996" s="2" t="str">
        <f>VLOOKUP($A996,MA_KH!$A:$Q,MA_KH!O$1,0)</f>
        <v>MEGA</v>
      </c>
      <c r="AE996" s="2" t="str">
        <f>VLOOKUP($A996,MA_KH!$A:$Q,MA_KH!P$1,0)</f>
        <v>CÔNG TY TNHH MM MEGA MARKET (VIỆT NAM)</v>
      </c>
      <c r="AG996" s="122" t="str">
        <f>Table13[[#This Row],[Số hóa đơn]]&amp;Table13[[#This Row],[Tổng giá trị]]</f>
        <v>000000481772812</v>
      </c>
    </row>
    <row r="997" spans="1:33" ht="25.5" hidden="1" customHeight="1">
      <c r="A997" s="54" t="s">
        <v>16287</v>
      </c>
      <c r="B997" s="54" t="s">
        <v>253</v>
      </c>
      <c r="C997" s="55">
        <v>46170</v>
      </c>
      <c r="D997" s="54" t="s">
        <v>18498</v>
      </c>
      <c r="E997" s="55">
        <v>46170</v>
      </c>
      <c r="F997" s="54" t="s">
        <v>18892</v>
      </c>
      <c r="G997" s="54" t="s">
        <v>17274</v>
      </c>
      <c r="H997" s="67">
        <v>1318025</v>
      </c>
      <c r="I997" s="57">
        <v>0</v>
      </c>
      <c r="J997" s="67">
        <v>105442</v>
      </c>
      <c r="K997" s="68">
        <v>1423467</v>
      </c>
      <c r="L997" s="71" t="s">
        <v>17238</v>
      </c>
      <c r="M997" s="6">
        <v>46183</v>
      </c>
      <c r="N997" s="72"/>
      <c r="O997" s="32">
        <f>IF(Table13[[#This Row],[Phân loại]]="Tồn đầu kỳ",Table13[[#This Row],[Tổng giá trị]],0)</f>
        <v>0</v>
      </c>
      <c r="P997" s="7">
        <f>IF(Table13[[#This Row],[Số còn phải thu ĐK]]&lt;&gt;0,0,IF(Table13[[#This Row],[Phân loại]]="Bán hàng",Table13[[#This Row],[Tổng giá trị]],-Table13[[#This Row],[Tổng giá trị]]))</f>
        <v>-1423467</v>
      </c>
      <c r="Q997" s="32">
        <f t="shared" si="123"/>
        <v>-1423467</v>
      </c>
      <c r="R997" s="7">
        <f>Table13[[#This Row],[Số còn phải thu ĐK]]+Table13[[#This Row],[Giá Trị HD sau CK]]-Table13[[#This Row],[Số tiền đã thu]]</f>
        <v>0</v>
      </c>
      <c r="S997" s="6">
        <f>IF(Table13[[#This Row],[Ngày hóa đơn]]&lt;&gt;"",Table13[[#This Row],[Ngày hóa đơn]],IF(Table13[[#This Row],[Ngày hạch toán]]&lt;&gt;"",Table13[[#This Row],[Ngày hạch toán]],""))</f>
        <v>46170</v>
      </c>
      <c r="T997" s="7"/>
      <c r="U997" s="6">
        <f>IF(Table13[[#This Row],[Ngày tính CN]]="","",S997+T997)</f>
        <v>46170</v>
      </c>
      <c r="V997" s="32">
        <f ca="1">IF(Table13[[#This Row],[Hạn thanh toán]]="","",IF((U997-NOW())&lt;0,0,(U997-NOW())))</f>
        <v>0</v>
      </c>
      <c r="W997" s="32"/>
      <c r="X997" s="32" t="str">
        <f t="shared" ca="1" si="124"/>
        <v/>
      </c>
      <c r="Y997" s="2" t="str">
        <f t="shared" si="125"/>
        <v>Đã thanh toán</v>
      </c>
      <c r="Z997" s="42">
        <f t="shared" si="126"/>
        <v>46170</v>
      </c>
      <c r="AA997" s="42">
        <f t="shared" si="127"/>
        <v>46183</v>
      </c>
      <c r="AD997" s="2" t="str">
        <f>VLOOKUP($A997,MA_KH!$A:$Q,MA_KH!O$1,0)</f>
        <v>MEGA</v>
      </c>
      <c r="AE997" s="2" t="str">
        <f>VLOOKUP($A997,MA_KH!$A:$Q,MA_KH!P$1,0)</f>
        <v>CÔNG TY TNHH MM MEGA MARKET (VIỆT NAM)</v>
      </c>
      <c r="AG997" s="122" t="str">
        <f>Table13[[#This Row],[Số hóa đơn]]&amp;Table13[[#This Row],[Tổng giá trị]]</f>
        <v>'000002281423467</v>
      </c>
    </row>
    <row r="998" spans="1:33" ht="25.5" hidden="1" customHeight="1">
      <c r="A998" s="54" t="s">
        <v>16293</v>
      </c>
      <c r="B998" s="54" t="s">
        <v>386</v>
      </c>
      <c r="C998" s="55">
        <v>46170</v>
      </c>
      <c r="D998" s="54" t="s">
        <v>18499</v>
      </c>
      <c r="E998" s="55">
        <v>46170</v>
      </c>
      <c r="F998" s="54" t="s">
        <v>18893</v>
      </c>
      <c r="G998" s="54" t="s">
        <v>16859</v>
      </c>
      <c r="H998" s="67">
        <v>1715280</v>
      </c>
      <c r="I998" s="57">
        <v>0</v>
      </c>
      <c r="J998" s="67">
        <v>137222</v>
      </c>
      <c r="K998" s="68">
        <v>1852502</v>
      </c>
      <c r="L998" s="71" t="s">
        <v>17238</v>
      </c>
      <c r="M998" s="6">
        <v>46183</v>
      </c>
      <c r="N998" s="72"/>
      <c r="O998" s="32">
        <f>IF(Table13[[#This Row],[Phân loại]]="Tồn đầu kỳ",Table13[[#This Row],[Tổng giá trị]],0)</f>
        <v>0</v>
      </c>
      <c r="P998" s="7">
        <f>IF(Table13[[#This Row],[Số còn phải thu ĐK]]&lt;&gt;0,0,IF(Table13[[#This Row],[Phân loại]]="Bán hàng",Table13[[#This Row],[Tổng giá trị]],-Table13[[#This Row],[Tổng giá trị]]))</f>
        <v>-1852502</v>
      </c>
      <c r="Q998" s="32">
        <f t="shared" si="123"/>
        <v>-1852502</v>
      </c>
      <c r="R998" s="7">
        <f>Table13[[#This Row],[Số còn phải thu ĐK]]+Table13[[#This Row],[Giá Trị HD sau CK]]-Table13[[#This Row],[Số tiền đã thu]]</f>
        <v>0</v>
      </c>
      <c r="S998" s="6">
        <f>IF(Table13[[#This Row],[Ngày hóa đơn]]&lt;&gt;"",Table13[[#This Row],[Ngày hóa đơn]],IF(Table13[[#This Row],[Ngày hạch toán]]&lt;&gt;"",Table13[[#This Row],[Ngày hạch toán]],""))</f>
        <v>46170</v>
      </c>
      <c r="T998" s="7"/>
      <c r="U998" s="6">
        <f>IF(Table13[[#This Row],[Ngày tính CN]]="","",S998+T998)</f>
        <v>46170</v>
      </c>
      <c r="V998" s="32">
        <f ca="1">IF(Table13[[#This Row],[Hạn thanh toán]]="","",IF((U998-NOW())&lt;0,0,(U998-NOW())))</f>
        <v>0</v>
      </c>
      <c r="W998" s="32"/>
      <c r="X998" s="32" t="str">
        <f t="shared" ca="1" si="124"/>
        <v/>
      </c>
      <c r="Y998" s="2" t="str">
        <f t="shared" si="125"/>
        <v>Đã thanh toán</v>
      </c>
      <c r="Z998" s="42">
        <f t="shared" si="126"/>
        <v>46170</v>
      </c>
      <c r="AA998" s="42">
        <f t="shared" si="127"/>
        <v>46183</v>
      </c>
      <c r="AD998" s="2" t="str">
        <f>VLOOKUP($A998,MA_KH!$A:$Q,MA_KH!O$1,0)</f>
        <v>MEGA</v>
      </c>
      <c r="AE998" s="2" t="str">
        <f>VLOOKUP($A998,MA_KH!$A:$Q,MA_KH!P$1,0)</f>
        <v>CÔNG TY TNHH MM MEGA MARKET (VIỆT NAM)</v>
      </c>
      <c r="AG998" s="122" t="str">
        <f>Table13[[#This Row],[Số hóa đơn]]&amp;Table13[[#This Row],[Tổng giá trị]]</f>
        <v>'000001051852502</v>
      </c>
    </row>
    <row r="999" spans="1:33" ht="25.5" hidden="1" customHeight="1">
      <c r="A999" s="54" t="s">
        <v>16305</v>
      </c>
      <c r="B999" s="54" t="s">
        <v>7247</v>
      </c>
      <c r="C999" s="55">
        <v>46170</v>
      </c>
      <c r="D999" s="54" t="s">
        <v>18500</v>
      </c>
      <c r="E999" s="55">
        <v>46170</v>
      </c>
      <c r="F999" s="54"/>
      <c r="G999" s="54" t="s">
        <v>18501</v>
      </c>
      <c r="H999" s="67">
        <v>116611</v>
      </c>
      <c r="I999" s="57">
        <v>0</v>
      </c>
      <c r="J999" s="67">
        <v>9329</v>
      </c>
      <c r="K999" s="68">
        <v>125940</v>
      </c>
      <c r="L999" s="71" t="s">
        <v>17238</v>
      </c>
      <c r="M999" s="6" t="str">
        <f>IFERROR(VLOOKUP(Table13[[#This Row],[Số hóa đơn]],'Chi tiết tt Mega gửi'!K:L,2,0),"")</f>
        <v/>
      </c>
      <c r="N999" s="72"/>
      <c r="O999" s="32">
        <f>IF(Table13[[#This Row],[Phân loại]]="Tồn đầu kỳ",Table13[[#This Row],[Tổng giá trị]],0)</f>
        <v>0</v>
      </c>
      <c r="P999" s="7">
        <f>IF(Table13[[#This Row],[Số còn phải thu ĐK]]&lt;&gt;0,0,IF(Table13[[#This Row],[Phân loại]]="Bán hàng",Table13[[#This Row],[Tổng giá trị]],-Table13[[#This Row],[Tổng giá trị]]))</f>
        <v>-125940</v>
      </c>
      <c r="Q999" s="32">
        <f t="shared" si="123"/>
        <v>0</v>
      </c>
      <c r="R999" s="7">
        <f>Table13[[#This Row],[Số còn phải thu ĐK]]+Table13[[#This Row],[Giá Trị HD sau CK]]-Table13[[#This Row],[Số tiền đã thu]]</f>
        <v>-125940</v>
      </c>
      <c r="S999" s="6">
        <f>IF(Table13[[#This Row],[Ngày hóa đơn]]&lt;&gt;"",Table13[[#This Row],[Ngày hóa đơn]],IF(Table13[[#This Row],[Ngày hạch toán]]&lt;&gt;"",Table13[[#This Row],[Ngày hạch toán]],""))</f>
        <v>46170</v>
      </c>
      <c r="T999" s="7"/>
      <c r="U999" s="6">
        <f>IF(Table13[[#This Row],[Ngày tính CN]]="","",S999+T999)</f>
        <v>46170</v>
      </c>
      <c r="V999" s="32">
        <f ca="1">IF(Table13[[#This Row],[Hạn thanh toán]]="","",IF((U999-NOW())&lt;0,0,(U999-NOW())))</f>
        <v>0</v>
      </c>
      <c r="W999" s="32"/>
      <c r="X999" s="32">
        <f t="shared" ca="1" si="124"/>
        <v>57.96461631944112</v>
      </c>
      <c r="Y999" s="2" t="str">
        <f t="shared" ca="1" si="125"/>
        <v>Nợ quá hạn từ 30 ngày đến 60 ngày</v>
      </c>
      <c r="Z999" s="42">
        <f t="shared" si="126"/>
        <v>46170</v>
      </c>
      <c r="AA999" s="42" t="str">
        <f t="shared" si="127"/>
        <v/>
      </c>
      <c r="AD999" s="2" t="str">
        <f>VLOOKUP($A999,MA_KH!$A:$Q,MA_KH!O$1,0)</f>
        <v>MEGA</v>
      </c>
      <c r="AE999" s="2" t="str">
        <f>VLOOKUP($A999,MA_KH!$A:$Q,MA_KH!P$1,0)</f>
        <v>CÔNG TY TNHH MM MEGA MARKET (VIỆT NAM)</v>
      </c>
      <c r="AG999" s="122" t="str">
        <f>Table13[[#This Row],[Số hóa đơn]]&amp;Table13[[#This Row],[Tổng giá trị]]</f>
        <v>125940</v>
      </c>
    </row>
    <row r="1000" spans="1:33" ht="25.5" hidden="1" customHeight="1">
      <c r="A1000" s="54" t="s">
        <v>16295</v>
      </c>
      <c r="B1000" s="54" t="s">
        <v>198</v>
      </c>
      <c r="C1000" s="55">
        <v>46171</v>
      </c>
      <c r="D1000" s="54" t="s">
        <v>18502</v>
      </c>
      <c r="E1000" s="55">
        <v>46171</v>
      </c>
      <c r="F1000" s="54" t="s">
        <v>18894</v>
      </c>
      <c r="G1000" s="54" t="s">
        <v>16990</v>
      </c>
      <c r="H1000" s="67">
        <v>1652322</v>
      </c>
      <c r="I1000" s="57">
        <v>0</v>
      </c>
      <c r="J1000" s="67">
        <v>132186</v>
      </c>
      <c r="K1000" s="68">
        <v>1784508</v>
      </c>
      <c r="L1000" s="71" t="s">
        <v>17238</v>
      </c>
      <c r="M1000" s="6">
        <v>46183</v>
      </c>
      <c r="N1000" s="72"/>
      <c r="O1000" s="32">
        <f>IF(Table13[[#This Row],[Phân loại]]="Tồn đầu kỳ",Table13[[#This Row],[Tổng giá trị]],0)</f>
        <v>0</v>
      </c>
      <c r="P1000" s="7">
        <f>IF(Table13[[#This Row],[Số còn phải thu ĐK]]&lt;&gt;0,0,IF(Table13[[#This Row],[Phân loại]]="Bán hàng",Table13[[#This Row],[Tổng giá trị]],-Table13[[#This Row],[Tổng giá trị]]))</f>
        <v>-1784508</v>
      </c>
      <c r="Q1000" s="32">
        <f t="shared" si="123"/>
        <v>-1784508</v>
      </c>
      <c r="R1000" s="7">
        <f>Table13[[#This Row],[Số còn phải thu ĐK]]+Table13[[#This Row],[Giá Trị HD sau CK]]-Table13[[#This Row],[Số tiền đã thu]]</f>
        <v>0</v>
      </c>
      <c r="S1000" s="6">
        <f>IF(Table13[[#This Row],[Ngày hóa đơn]]&lt;&gt;"",Table13[[#This Row],[Ngày hóa đơn]],IF(Table13[[#This Row],[Ngày hạch toán]]&lt;&gt;"",Table13[[#This Row],[Ngày hạch toán]],""))</f>
        <v>46171</v>
      </c>
      <c r="T1000" s="7"/>
      <c r="U1000" s="6">
        <f>IF(Table13[[#This Row],[Ngày tính CN]]="","",S1000+T1000)</f>
        <v>46171</v>
      </c>
      <c r="V1000" s="32">
        <f ca="1">IF(Table13[[#This Row],[Hạn thanh toán]]="","",IF((U1000-NOW())&lt;0,0,(U1000-NOW())))</f>
        <v>0</v>
      </c>
      <c r="W1000" s="32"/>
      <c r="X1000" s="32" t="str">
        <f t="shared" ca="1" si="124"/>
        <v/>
      </c>
      <c r="Y1000" s="2" t="str">
        <f t="shared" si="125"/>
        <v>Đã thanh toán</v>
      </c>
      <c r="Z1000" s="42">
        <f t="shared" si="126"/>
        <v>46171</v>
      </c>
      <c r="AA1000" s="42">
        <f t="shared" si="127"/>
        <v>46183</v>
      </c>
      <c r="AD1000" s="2" t="str">
        <f>VLOOKUP($A1000,MA_KH!$A:$Q,MA_KH!O$1,0)</f>
        <v>MEGA</v>
      </c>
      <c r="AE1000" s="2" t="str">
        <f>VLOOKUP($A1000,MA_KH!$A:$Q,MA_KH!P$1,0)</f>
        <v>CÔNG TY TNHH MM MEGA MARKET (VIỆT NAM)</v>
      </c>
      <c r="AG1000" s="122" t="str">
        <f>Table13[[#This Row],[Số hóa đơn]]&amp;Table13[[#This Row],[Tổng giá trị]]</f>
        <v>'000001781784508</v>
      </c>
    </row>
    <row r="1001" spans="1:33" ht="25.5" hidden="1" customHeight="1">
      <c r="A1001" s="54" t="s">
        <v>16290</v>
      </c>
      <c r="B1001" s="54" t="s">
        <v>192</v>
      </c>
      <c r="C1001" s="55">
        <v>46171</v>
      </c>
      <c r="D1001" s="54" t="s">
        <v>18503</v>
      </c>
      <c r="E1001" s="55">
        <v>46171</v>
      </c>
      <c r="F1001" s="54" t="s">
        <v>18895</v>
      </c>
      <c r="G1001" s="54" t="s">
        <v>17172</v>
      </c>
      <c r="H1001" s="67">
        <v>736000</v>
      </c>
      <c r="I1001" s="57">
        <v>0</v>
      </c>
      <c r="J1001" s="67">
        <v>58880</v>
      </c>
      <c r="K1001" s="68">
        <v>794880</v>
      </c>
      <c r="L1001" s="71" t="s">
        <v>17238</v>
      </c>
      <c r="M1001" s="6">
        <v>46183</v>
      </c>
      <c r="N1001" s="72"/>
      <c r="O1001" s="32">
        <f>IF(Table13[[#This Row],[Phân loại]]="Tồn đầu kỳ",Table13[[#This Row],[Tổng giá trị]],0)</f>
        <v>0</v>
      </c>
      <c r="P1001" s="7">
        <f>IF(Table13[[#This Row],[Số còn phải thu ĐK]]&lt;&gt;0,0,IF(Table13[[#This Row],[Phân loại]]="Bán hàng",Table13[[#This Row],[Tổng giá trị]],-Table13[[#This Row],[Tổng giá trị]]))</f>
        <v>-794880</v>
      </c>
      <c r="Q1001" s="32">
        <f t="shared" si="123"/>
        <v>-794880</v>
      </c>
      <c r="R1001" s="7">
        <f>Table13[[#This Row],[Số còn phải thu ĐK]]+Table13[[#This Row],[Giá Trị HD sau CK]]-Table13[[#This Row],[Số tiền đã thu]]</f>
        <v>0</v>
      </c>
      <c r="S1001" s="6">
        <f>IF(Table13[[#This Row],[Ngày hóa đơn]]&lt;&gt;"",Table13[[#This Row],[Ngày hóa đơn]],IF(Table13[[#This Row],[Ngày hạch toán]]&lt;&gt;"",Table13[[#This Row],[Ngày hạch toán]],""))</f>
        <v>46171</v>
      </c>
      <c r="T1001" s="7"/>
      <c r="U1001" s="6">
        <f>IF(Table13[[#This Row],[Ngày tính CN]]="","",S1001+T1001)</f>
        <v>46171</v>
      </c>
      <c r="V1001" s="32">
        <f ca="1">IF(Table13[[#This Row],[Hạn thanh toán]]="","",IF((U1001-NOW())&lt;0,0,(U1001-NOW())))</f>
        <v>0</v>
      </c>
      <c r="W1001" s="32"/>
      <c r="X1001" s="32" t="str">
        <f t="shared" ca="1" si="124"/>
        <v/>
      </c>
      <c r="Y1001" s="2" t="str">
        <f t="shared" si="125"/>
        <v>Đã thanh toán</v>
      </c>
      <c r="Z1001" s="42">
        <f t="shared" si="126"/>
        <v>46171</v>
      </c>
      <c r="AA1001" s="42">
        <f t="shared" si="127"/>
        <v>46183</v>
      </c>
      <c r="AD1001" s="2" t="str">
        <f>VLOOKUP($A1001,MA_KH!$A:$Q,MA_KH!O$1,0)</f>
        <v>MEGA</v>
      </c>
      <c r="AE1001" s="2" t="str">
        <f>VLOOKUP($A1001,MA_KH!$A:$Q,MA_KH!P$1,0)</f>
        <v>CÔNG TY TNHH MM MEGA MARKET (VIỆT NAM)</v>
      </c>
      <c r="AG1001" s="122" t="str">
        <f>Table13[[#This Row],[Số hóa đơn]]&amp;Table13[[#This Row],[Tổng giá trị]]</f>
        <v>'00000121794880</v>
      </c>
    </row>
    <row r="1002" spans="1:33" ht="25.5" hidden="1" customHeight="1">
      <c r="A1002" s="54" t="s">
        <v>16302</v>
      </c>
      <c r="B1002" s="54" t="s">
        <v>7251</v>
      </c>
      <c r="C1002" s="55">
        <v>46173</v>
      </c>
      <c r="D1002" s="54" t="s">
        <v>18504</v>
      </c>
      <c r="E1002" s="55">
        <v>46173</v>
      </c>
      <c r="F1002" s="54" t="s">
        <v>18899</v>
      </c>
      <c r="G1002" s="54" t="s">
        <v>18505</v>
      </c>
      <c r="H1002" s="67">
        <v>116611</v>
      </c>
      <c r="I1002" s="57">
        <v>0</v>
      </c>
      <c r="J1002" s="67">
        <v>9329</v>
      </c>
      <c r="K1002" s="68">
        <v>125940</v>
      </c>
      <c r="L1002" s="71" t="s">
        <v>17238</v>
      </c>
      <c r="M1002" s="6" t="str">
        <f>IFERROR(VLOOKUP(Table13[[#This Row],[Số hóa đơn]],'Chi tiết tt Mega gửi'!K:L,2,0),"")</f>
        <v/>
      </c>
      <c r="N1002" s="72"/>
      <c r="O1002" s="32">
        <f>IF(Table13[[#This Row],[Phân loại]]="Tồn đầu kỳ",Table13[[#This Row],[Tổng giá trị]],0)</f>
        <v>0</v>
      </c>
      <c r="P1002" s="7">
        <f>IF(Table13[[#This Row],[Số còn phải thu ĐK]]&lt;&gt;0,0,IF(Table13[[#This Row],[Phân loại]]="Bán hàng",Table13[[#This Row],[Tổng giá trị]],-Table13[[#This Row],[Tổng giá trị]]))</f>
        <v>-125940</v>
      </c>
      <c r="Q1002" s="32">
        <f t="shared" ref="Q1002:Q1003" si="128">IF(M1002&lt;&gt;"",IF(O1002&lt;&gt;0,O1002,P1002),0)</f>
        <v>0</v>
      </c>
      <c r="R1002" s="7">
        <f>Table13[[#This Row],[Số còn phải thu ĐK]]+Table13[[#This Row],[Giá Trị HD sau CK]]-Table13[[#This Row],[Số tiền đã thu]]</f>
        <v>-125940</v>
      </c>
      <c r="S1002" s="6">
        <f>IF(Table13[[#This Row],[Ngày hóa đơn]]&lt;&gt;"",Table13[[#This Row],[Ngày hóa đơn]],IF(Table13[[#This Row],[Ngày hạch toán]]&lt;&gt;"",Table13[[#This Row],[Ngày hạch toán]],""))</f>
        <v>46173</v>
      </c>
      <c r="T1002" s="7"/>
      <c r="U1002" s="6">
        <f>IF(Table13[[#This Row],[Ngày tính CN]]="","",S1002+T1002)</f>
        <v>46173</v>
      </c>
      <c r="V1002" s="32">
        <f ca="1">IF(Table13[[#This Row],[Hạn thanh toán]]="","",IF((U1002-NOW())&lt;0,0,(U1002-NOW())))</f>
        <v>0</v>
      </c>
      <c r="W1002" s="32"/>
      <c r="X1002" s="32">
        <f t="shared" ref="X1002:X1003" ca="1" si="129">IF(OR(U1002="",R1002=0),"",IF((U1002-NOW())&lt;0,-(U1002-NOW()),0))</f>
        <v>54.96461631944112</v>
      </c>
      <c r="Y1002" s="2" t="str">
        <f t="shared" ref="Y1002:Y1003" ca="1" si="130">IF(R1002=0,"Đã thanh toán",IF(X1002="","",IF(X1002&lt;=0,"Chưa đến hạn thanh toán",IF(X1002&lt;=30,"Nợ quá hạn 30 ngày",IF(X1002&lt;=60,"Nợ quá hạn từ 30 ngày đến 60 ngày",IF(X1002&lt;=90,"Nợ quá hạn từ 60 ngày đến 90 ngày",IF(X1002&lt;=120,"Nợ quá hạn từ 90 ngày đến 120 ngày","Nợ quá hạn hơn 120 ngày có khả năng mất thanh toán")))))))</f>
        <v>Nợ quá hạn từ 30 ngày đến 60 ngày</v>
      </c>
      <c r="Z1002" s="42">
        <f t="shared" si="126"/>
        <v>46173</v>
      </c>
      <c r="AA1002" s="42" t="str">
        <f t="shared" si="127"/>
        <v/>
      </c>
      <c r="AD1002" s="2" t="str">
        <f>VLOOKUP($A1002,MA_KH!$A:$Q,MA_KH!O$1,0)</f>
        <v>MEGA</v>
      </c>
      <c r="AE1002" s="2" t="str">
        <f>VLOOKUP($A1002,MA_KH!$A:$Q,MA_KH!P$1,0)</f>
        <v>CÔNG TY TNHH MM MEGA MARKET (VIỆT NAM)</v>
      </c>
      <c r="AG1002" s="122" t="str">
        <f>Table13[[#This Row],[Số hóa đơn]]&amp;Table13[[#This Row],[Tổng giá trị]]</f>
        <v>00001111125940</v>
      </c>
    </row>
    <row r="1003" spans="1:33" ht="25.5" hidden="1" customHeight="1">
      <c r="A1003" s="58" t="s">
        <v>16302</v>
      </c>
      <c r="B1003" s="58" t="s">
        <v>7251</v>
      </c>
      <c r="C1003" s="59">
        <v>46173</v>
      </c>
      <c r="D1003" s="58" t="s">
        <v>18506</v>
      </c>
      <c r="E1003" s="59">
        <v>46173</v>
      </c>
      <c r="F1003" s="58"/>
      <c r="G1003" s="58" t="s">
        <v>18507</v>
      </c>
      <c r="H1003" s="69">
        <v>116611</v>
      </c>
      <c r="I1003" s="61">
        <v>0</v>
      </c>
      <c r="J1003" s="69">
        <v>9329</v>
      </c>
      <c r="K1003" s="70">
        <v>125940</v>
      </c>
      <c r="L1003" s="71" t="s">
        <v>17238</v>
      </c>
      <c r="M1003" s="6" t="str">
        <f>IFERROR(VLOOKUP(Table13[[#This Row],[Số hóa đơn]],'Chi tiết tt Mega gửi'!K:L,2,0),"")</f>
        <v/>
      </c>
      <c r="N1003" s="72"/>
      <c r="O1003" s="32">
        <f>IF(Table13[[#This Row],[Phân loại]]="Tồn đầu kỳ",Table13[[#This Row],[Tổng giá trị]],0)</f>
        <v>0</v>
      </c>
      <c r="P1003" s="7">
        <f>IF(Table13[[#This Row],[Số còn phải thu ĐK]]&lt;&gt;0,0,IF(Table13[[#This Row],[Phân loại]]="Bán hàng",Table13[[#This Row],[Tổng giá trị]],-Table13[[#This Row],[Tổng giá trị]]))</f>
        <v>-125940</v>
      </c>
      <c r="Q1003" s="32">
        <f t="shared" si="128"/>
        <v>0</v>
      </c>
      <c r="R1003" s="7">
        <f>Table13[[#This Row],[Số còn phải thu ĐK]]+Table13[[#This Row],[Giá Trị HD sau CK]]-Table13[[#This Row],[Số tiền đã thu]]</f>
        <v>-125940</v>
      </c>
      <c r="S1003" s="6">
        <f>IF(Table13[[#This Row],[Ngày hóa đơn]]&lt;&gt;"",Table13[[#This Row],[Ngày hóa đơn]],IF(Table13[[#This Row],[Ngày hạch toán]]&lt;&gt;"",Table13[[#This Row],[Ngày hạch toán]],""))</f>
        <v>46173</v>
      </c>
      <c r="T1003" s="7"/>
      <c r="U1003" s="6">
        <f>IF(Table13[[#This Row],[Ngày tính CN]]="","",S1003+T1003)</f>
        <v>46173</v>
      </c>
      <c r="V1003" s="32">
        <f ca="1">IF(Table13[[#This Row],[Hạn thanh toán]]="","",IF((U1003-NOW())&lt;0,0,(U1003-NOW())))</f>
        <v>0</v>
      </c>
      <c r="W1003" s="32"/>
      <c r="X1003" s="32">
        <f t="shared" ca="1" si="129"/>
        <v>54.96461631944112</v>
      </c>
      <c r="Y1003" s="2" t="str">
        <f t="shared" ca="1" si="130"/>
        <v>Nợ quá hạn từ 30 ngày đến 60 ngày</v>
      </c>
      <c r="Z1003" s="42">
        <f t="shared" si="126"/>
        <v>46173</v>
      </c>
      <c r="AA1003" s="42" t="str">
        <f t="shared" si="127"/>
        <v/>
      </c>
      <c r="AD1003" s="2" t="str">
        <f>VLOOKUP($A1003,MA_KH!$A:$Q,MA_KH!O$1,0)</f>
        <v>MEGA</v>
      </c>
      <c r="AE1003" s="2" t="str">
        <f>VLOOKUP($A1003,MA_KH!$A:$Q,MA_KH!P$1,0)</f>
        <v>CÔNG TY TNHH MM MEGA MARKET (VIỆT NAM)</v>
      </c>
      <c r="AG1003" s="122" t="str">
        <f>Table13[[#This Row],[Số hóa đơn]]&amp;Table13[[#This Row],[Tổng giá trị]]</f>
        <v>125940</v>
      </c>
    </row>
    <row r="1004" spans="1:33" ht="25.5" hidden="1" customHeight="1">
      <c r="A1004" s="58" t="s">
        <v>16299</v>
      </c>
      <c r="B1004" s="58" t="s">
        <v>190</v>
      </c>
      <c r="C1004" s="59">
        <v>46149</v>
      </c>
      <c r="D1004" s="58" t="s">
        <v>21069</v>
      </c>
      <c r="E1004" s="59">
        <v>46149</v>
      </c>
      <c r="F1004" s="58" t="s">
        <v>20937</v>
      </c>
      <c r="G1004" s="58" t="s">
        <v>21070</v>
      </c>
      <c r="H1004" s="69">
        <v>10486178</v>
      </c>
      <c r="I1004" s="61">
        <v>0</v>
      </c>
      <c r="J1004" s="61">
        <v>0</v>
      </c>
      <c r="K1004" s="70">
        <f>Table13[[#This Row],[Tiền hàng]]+Table13[[#This Row],[Tiền VAT]]-Table13[[#This Row],[Tiền chiết khấu]]</f>
        <v>10486178</v>
      </c>
      <c r="L1004" s="71" t="s">
        <v>17237</v>
      </c>
      <c r="M1004" s="6">
        <f>IFERROR(VLOOKUP(Table13[[#This Row],[Số hóa đơn]],'Chi tiết tt Mega gửi'!K:L,2,0),"")</f>
        <v>46167</v>
      </c>
      <c r="N1004" s="72"/>
      <c r="O1004" s="32">
        <f>IF(Table13[[#This Row],[Phân loại]]="Tồn đầu kỳ",Table13[[#This Row],[Tổng giá trị]],0)</f>
        <v>0</v>
      </c>
      <c r="P1004" s="7">
        <f>IF(Table13[[#This Row],[Số còn phải thu ĐK]]&lt;&gt;0,0,IF(Table13[[#This Row],[Phân loại]]="Bán hàng",Table13[[#This Row],[Tổng giá trị]],-Table13[[#This Row],[Tổng giá trị]]))</f>
        <v>-10486178</v>
      </c>
      <c r="Q1004" s="32">
        <f>IF(M1004&lt;&gt;"",IF(O1004&lt;&gt;0,O1004,P1004),0)</f>
        <v>-10486178</v>
      </c>
      <c r="R1004" s="7">
        <f>Table13[[#This Row],[Số còn phải thu ĐK]]+Table13[[#This Row],[Giá Trị HD sau CK]]-Table13[[#This Row],[Số tiền đã thu]]</f>
        <v>0</v>
      </c>
      <c r="S1004" s="6">
        <f>IF(Table13[[#This Row],[Ngày hóa đơn]]&lt;&gt;"",Table13[[#This Row],[Ngày hóa đơn]],IF(Table13[[#This Row],[Ngày hạch toán]]&lt;&gt;"",Table13[[#This Row],[Ngày hạch toán]],""))</f>
        <v>46149</v>
      </c>
      <c r="T1004" s="7"/>
      <c r="U1004" s="6">
        <f>IF(Table13[[#This Row],[Ngày tính CN]]="","",S1004+T1004)</f>
        <v>46149</v>
      </c>
      <c r="V1004" s="32">
        <f ca="1">IF(Table13[[#This Row],[Hạn thanh toán]]="","",IF((U1004-NOW())&lt;0,0,(U1004-NOW())))</f>
        <v>0</v>
      </c>
      <c r="W1004" s="32"/>
      <c r="X1004" s="32" t="str">
        <f ca="1">IF(OR(U1004="",R1004=0),"",IF((U1004-NOW())&lt;0,-(U1004-NOW()),0))</f>
        <v/>
      </c>
      <c r="Y1004" s="2" t="str">
        <f>IF(R1004=0,"Đã thanh toán",IF(X1004="","",IF(X1004&lt;=0,"Chưa đến hạn thanh toán",IF(X1004&lt;=30,"Nợ quá hạn 30 ngày",IF(X1004&lt;=60,"Nợ quá hạn từ 30 ngày đến 60 ngày",IF(X1004&lt;=90,"Nợ quá hạn từ 60 ngày đến 90 ngày",IF(X1004&lt;=120,"Nợ quá hạn từ 90 ngày đến 120 ngày","Nợ quá hạn hơn 120 ngày có khả năng mất thanh toán")))))))</f>
        <v>Đã thanh toán</v>
      </c>
      <c r="Z1004" s="42">
        <f>IF(S1004="","",S1004)</f>
        <v>46149</v>
      </c>
      <c r="AA1004" s="42">
        <f>IF(M1004="","",M1004)</f>
        <v>46167</v>
      </c>
      <c r="AD1004" s="2" t="str">
        <f>VLOOKUP($A1004,MA_KH!$A:$Q,MA_KH!O$1,0)</f>
        <v>MEGA</v>
      </c>
      <c r="AE1004" s="2" t="str">
        <f>VLOOKUP($A1004,MA_KH!$A:$Q,MA_KH!P$1,0)</f>
        <v>CÔNG TY TNHH MM MEGA MARKET (VIỆT NAM)</v>
      </c>
      <c r="AG1004" s="122" t="str">
        <f>Table13[[#This Row],[Số hóa đơn]]&amp;Table13[[#This Row],[Tổng giá trị]]</f>
        <v>DN_52026T90041210486178</v>
      </c>
    </row>
    <row r="1005" spans="1:33" ht="25.5" hidden="1" customHeight="1">
      <c r="A1005" s="54" t="s">
        <v>16299</v>
      </c>
      <c r="B1005" s="54" t="s">
        <v>190</v>
      </c>
      <c r="C1005" s="55">
        <v>46176</v>
      </c>
      <c r="D1005" s="54" t="s">
        <v>21072</v>
      </c>
      <c r="E1005" s="55">
        <v>46176</v>
      </c>
      <c r="F1005" s="54" t="s">
        <v>21073</v>
      </c>
      <c r="G1005" s="54" t="s">
        <v>21074</v>
      </c>
      <c r="H1005" s="67">
        <v>7043206</v>
      </c>
      <c r="I1005" s="61">
        <v>0</v>
      </c>
      <c r="J1005" s="61">
        <v>0</v>
      </c>
      <c r="K1005" s="70">
        <f>Table13[[#This Row],[Tiền hàng]]+Table13[[#This Row],[Tiền VAT]]-Table13[[#This Row],[Tiền chiết khấu]]</f>
        <v>7043206</v>
      </c>
      <c r="L1005" s="71" t="s">
        <v>17237</v>
      </c>
      <c r="M1005" s="6">
        <f>IFERROR(VLOOKUP(Table13[[#This Row],[Số hóa đơn]],'Chi tiết tt Mega gửi'!K:L,2,0),"")</f>
        <v>46197</v>
      </c>
      <c r="N1005" s="72"/>
      <c r="O1005" s="32">
        <f>IF(Table13[[#This Row],[Phân loại]]="Tồn đầu kỳ",Table13[[#This Row],[Tổng giá trị]],0)</f>
        <v>0</v>
      </c>
      <c r="P1005" s="7">
        <f>IF(Table13[[#This Row],[Số còn phải thu ĐK]]&lt;&gt;0,0,IF(Table13[[#This Row],[Phân loại]]="Bán hàng",Table13[[#This Row],[Tổng giá trị]],-Table13[[#This Row],[Tổng giá trị]]))</f>
        <v>-7043206</v>
      </c>
      <c r="Q1005" s="32">
        <f>IF(M1005&lt;&gt;"",IF(O1005&lt;&gt;0,O1005,P1005),0)</f>
        <v>-7043206</v>
      </c>
      <c r="R1005" s="7">
        <f>Table13[[#This Row],[Số còn phải thu ĐK]]+Table13[[#This Row],[Giá Trị HD sau CK]]-Table13[[#This Row],[Số tiền đã thu]]</f>
        <v>0</v>
      </c>
      <c r="S1005" s="6">
        <f>IF(Table13[[#This Row],[Ngày hóa đơn]]&lt;&gt;"",Table13[[#This Row],[Ngày hóa đơn]],IF(Table13[[#This Row],[Ngày hạch toán]]&lt;&gt;"",Table13[[#This Row],[Ngày hạch toán]],""))</f>
        <v>46176</v>
      </c>
      <c r="T1005" s="7"/>
      <c r="U1005" s="6">
        <f>IF(Table13[[#This Row],[Ngày tính CN]]="","",S1005+T1005)</f>
        <v>46176</v>
      </c>
      <c r="V1005" s="32">
        <f ca="1">IF(Table13[[#This Row],[Hạn thanh toán]]="","",IF((U1005-NOW())&lt;0,0,(U1005-NOW())))</f>
        <v>0</v>
      </c>
      <c r="W1005" s="32"/>
      <c r="X1005" s="32" t="str">
        <f ca="1">IF(OR(U1005="",R1005=0),"",IF((U1005-NOW())&lt;0,-(U1005-NOW()),0))</f>
        <v/>
      </c>
      <c r="Y1005" s="2" t="str">
        <f>IF(R1005=0,"Đã thanh toán",IF(X1005="","",IF(X1005&lt;=0,"Chưa đến hạn thanh toán",IF(X1005&lt;=30,"Nợ quá hạn 30 ngày",IF(X1005&lt;=60,"Nợ quá hạn từ 30 ngày đến 60 ngày",IF(X1005&lt;=90,"Nợ quá hạn từ 60 ngày đến 90 ngày",IF(X1005&lt;=120,"Nợ quá hạn từ 90 ngày đến 120 ngày","Nợ quá hạn hơn 120 ngày có khả năng mất thanh toán")))))))</f>
        <v>Đã thanh toán</v>
      </c>
      <c r="Z1005" s="42">
        <f>IF(S1005="","",S1005)</f>
        <v>46176</v>
      </c>
      <c r="AA1005" s="42">
        <f>IF(M1005="","",M1005)</f>
        <v>46197</v>
      </c>
      <c r="AD1005" s="2" t="str">
        <f>VLOOKUP($A1005,MA_KH!$A:$Q,MA_KH!O$1,0)</f>
        <v>MEGA</v>
      </c>
      <c r="AE1005" s="2" t="str">
        <f>VLOOKUP($A1005,MA_KH!$A:$Q,MA_KH!P$1,0)</f>
        <v>CÔNG TY TNHH MM MEGA MARKET (VIỆT NAM)</v>
      </c>
      <c r="AG1005" s="122" t="str">
        <f>Table13[[#This Row],[Số hóa đơn]]&amp;Table13[[#This Row],[Tổng giá trị]]</f>
        <v>DN_62026T9004217043206</v>
      </c>
    </row>
    <row r="1006" spans="1:33" ht="25.5" hidden="1" customHeight="1">
      <c r="A1006" s="58" t="s">
        <v>16299</v>
      </c>
      <c r="B1006" s="54" t="s">
        <v>190</v>
      </c>
      <c r="C1006" s="59">
        <v>46161</v>
      </c>
      <c r="D1006" s="58" t="s">
        <v>21075</v>
      </c>
      <c r="E1006" s="59">
        <v>46161</v>
      </c>
      <c r="F1006" s="101" t="s">
        <v>20930</v>
      </c>
      <c r="G1006" s="58" t="s">
        <v>21076</v>
      </c>
      <c r="H1006" s="69">
        <v>7248174</v>
      </c>
      <c r="I1006" s="2">
        <v>0</v>
      </c>
      <c r="J1006" s="69">
        <f>Table13[[#This Row],[Tiền hàng]]*8%</f>
        <v>579853.92000000004</v>
      </c>
      <c r="K1006" s="70">
        <f>Table13[[#This Row],[Tiền hàng]]+Table13[[#This Row],[Tiền VAT]]-Table13[[#This Row],[Tiền chiết khấu]]</f>
        <v>7828027.9199999999</v>
      </c>
      <c r="L1006" s="71" t="s">
        <v>17237</v>
      </c>
      <c r="M1006" s="6">
        <f>IFERROR(VLOOKUP(Table13[[#This Row],[Số hóa đơn]],'Chi tiết tt Mega gửi'!K:L,2,0),"")</f>
        <v>46167</v>
      </c>
      <c r="N1006" s="72"/>
      <c r="O1006" s="32">
        <f>IF(Table13[[#This Row],[Phân loại]]="Tồn đầu kỳ",Table13[[#This Row],[Tổng giá trị]],0)</f>
        <v>0</v>
      </c>
      <c r="P1006" s="7">
        <f>IF(Table13[[#This Row],[Số còn phải thu ĐK]]&lt;&gt;0,0,IF(Table13[[#This Row],[Phân loại]]="Bán hàng",Table13[[#This Row],[Tổng giá trị]],-Table13[[#This Row],[Tổng giá trị]]))</f>
        <v>-7828027.9199999999</v>
      </c>
      <c r="Q1006" s="32">
        <f>IF(M1006&lt;&gt;"",IF(O1006&lt;&gt;0,O1006,P1006),0)</f>
        <v>-7828027.9199999999</v>
      </c>
      <c r="R1006" s="7">
        <f>Table13[[#This Row],[Số còn phải thu ĐK]]+Table13[[#This Row],[Giá Trị HD sau CK]]-Table13[[#This Row],[Số tiền đã thu]]</f>
        <v>0</v>
      </c>
      <c r="S1006" s="6">
        <f>IF(Table13[[#This Row],[Ngày hóa đơn]]&lt;&gt;"",Table13[[#This Row],[Ngày hóa đơn]],IF(Table13[[#This Row],[Ngày hạch toán]]&lt;&gt;"",Table13[[#This Row],[Ngày hạch toán]],""))</f>
        <v>46161</v>
      </c>
      <c r="T1006" s="7"/>
      <c r="U1006" s="6">
        <f>IF(Table13[[#This Row],[Ngày tính CN]]="","",S1006+T1006)</f>
        <v>46161</v>
      </c>
      <c r="V1006" s="32">
        <f ca="1">IF(Table13[[#This Row],[Hạn thanh toán]]="","",IF((U1006-NOW())&lt;0,0,(U1006-NOW())))</f>
        <v>0</v>
      </c>
      <c r="W1006" s="32"/>
      <c r="X1006" s="32" t="str">
        <f ca="1">IF(OR(U1006="",R1006=0),"",IF((U1006-NOW())&lt;0,-(U1006-NOW()),0))</f>
        <v/>
      </c>
      <c r="Y1006" s="2" t="str">
        <f>IF(R1006=0,"Đã thanh toán",IF(X1006="","",IF(X1006&lt;=0,"Chưa đến hạn thanh toán",IF(X1006&lt;=30,"Nợ quá hạn 30 ngày",IF(X1006&lt;=60,"Nợ quá hạn từ 30 ngày đến 60 ngày",IF(X1006&lt;=90,"Nợ quá hạn từ 60 ngày đến 90 ngày",IF(X1006&lt;=120,"Nợ quá hạn từ 90 ngày đến 120 ngày","Nợ quá hạn hơn 120 ngày có khả năng mất thanh toán")))))))</f>
        <v>Đã thanh toán</v>
      </c>
      <c r="Z1006" s="42">
        <f>IF(S1006="","",S1006)</f>
        <v>46161</v>
      </c>
      <c r="AA1006" s="42">
        <f>IF(M1006="","",M1006)</f>
        <v>46167</v>
      </c>
      <c r="AD1006" s="2" t="str">
        <f>VLOOKUP($A1006,MA_KH!$A:$Q,MA_KH!O$1,0)</f>
        <v>MEGA</v>
      </c>
      <c r="AE1006" s="2" t="str">
        <f>VLOOKUP($A1006,MA_KH!$A:$Q,MA_KH!P$1,0)</f>
        <v>CÔNG TY TNHH MM MEGA MARKET (VIỆT NAM)</v>
      </c>
      <c r="AG1006" s="122" t="str">
        <f>Table13[[#This Row],[Số hóa đơn]]&amp;Table13[[#This Row],[Tổng giá trị]]</f>
        <v>000039447828027,92</v>
      </c>
    </row>
    <row r="1007" spans="1:33" ht="25.5" hidden="1" customHeight="1">
      <c r="A1007" s="58" t="s">
        <v>16299</v>
      </c>
      <c r="B1007" s="54" t="s">
        <v>190</v>
      </c>
      <c r="C1007" s="59">
        <v>46148</v>
      </c>
      <c r="D1007" s="58" t="s">
        <v>21083</v>
      </c>
      <c r="E1007" s="59">
        <v>46148</v>
      </c>
      <c r="F1007" s="101" t="s">
        <v>20933</v>
      </c>
      <c r="G1007" s="58" t="s">
        <v>16912</v>
      </c>
      <c r="H1007" s="69">
        <v>6355259</v>
      </c>
      <c r="I1007" s="2">
        <v>0</v>
      </c>
      <c r="J1007" s="69">
        <f>Table13[[#This Row],[Tiền hàng]]*8%</f>
        <v>508420.72000000003</v>
      </c>
      <c r="K1007" s="70">
        <f>Table13[[#This Row],[Tiền hàng]]+Table13[[#This Row],[Tiền VAT]]-Table13[[#This Row],[Tiền chiết khấu]]</f>
        <v>6863679.7199999997</v>
      </c>
      <c r="L1007" s="71" t="s">
        <v>17237</v>
      </c>
      <c r="M1007" s="6">
        <f>IFERROR(VLOOKUP(Table13[[#This Row],[Số hóa đơn]],'Chi tiết tt Mega gửi'!K:L,2,0),"")</f>
        <v>46167</v>
      </c>
      <c r="N1007" s="72"/>
      <c r="O1007" s="32">
        <f>IF(Table13[[#This Row],[Phân loại]]="Tồn đầu kỳ",Table13[[#This Row],[Tổng giá trị]],0)</f>
        <v>0</v>
      </c>
      <c r="P1007" s="7">
        <f>IF(Table13[[#This Row],[Số còn phải thu ĐK]]&lt;&gt;0,0,IF(Table13[[#This Row],[Phân loại]]="Bán hàng",Table13[[#This Row],[Tổng giá trị]],-Table13[[#This Row],[Tổng giá trị]]))</f>
        <v>-6863679.7199999997</v>
      </c>
      <c r="Q1007" s="32">
        <f t="shared" ref="Q1007:Q1012" si="131">IF(M1007&lt;&gt;"",IF(O1007&lt;&gt;0,O1007,P1007),0)</f>
        <v>-6863679.7199999997</v>
      </c>
      <c r="R1007" s="7">
        <f>Table13[[#This Row],[Số còn phải thu ĐK]]+Table13[[#This Row],[Giá Trị HD sau CK]]-Table13[[#This Row],[Số tiền đã thu]]</f>
        <v>0</v>
      </c>
      <c r="S1007" s="6">
        <f>IF(Table13[[#This Row],[Ngày hóa đơn]]&lt;&gt;"",Table13[[#This Row],[Ngày hóa đơn]],IF(Table13[[#This Row],[Ngày hạch toán]]&lt;&gt;"",Table13[[#This Row],[Ngày hạch toán]],""))</f>
        <v>46148</v>
      </c>
      <c r="T1007" s="7"/>
      <c r="U1007" s="6">
        <f>IF(Table13[[#This Row],[Ngày tính CN]]="","",S1007+T1007)</f>
        <v>46148</v>
      </c>
      <c r="V1007" s="32">
        <f ca="1">IF(Table13[[#This Row],[Hạn thanh toán]]="","",IF((U1007-NOW())&lt;0,0,(U1007-NOW())))</f>
        <v>0</v>
      </c>
      <c r="W1007" s="32"/>
      <c r="X1007" s="32" t="str">
        <f t="shared" ref="X1007:X1012" ca="1" si="132">IF(OR(U1007="",R1007=0),"",IF((U1007-NOW())&lt;0,-(U1007-NOW()),0))</f>
        <v/>
      </c>
      <c r="Y1007" s="2" t="str">
        <f t="shared" ref="Y1007:Y1012" si="133">IF(R1007=0,"Đã thanh toán",IF(X1007="","",IF(X1007&lt;=0,"Chưa đến hạn thanh toán",IF(X1007&lt;=30,"Nợ quá hạn 30 ngày",IF(X1007&lt;=60,"Nợ quá hạn từ 30 ngày đến 60 ngày",IF(X1007&lt;=90,"Nợ quá hạn từ 60 ngày đến 90 ngày",IF(X1007&lt;=120,"Nợ quá hạn từ 90 ngày đến 120 ngày","Nợ quá hạn hơn 120 ngày có khả năng mất thanh toán")))))))</f>
        <v>Đã thanh toán</v>
      </c>
      <c r="Z1007" s="42">
        <f t="shared" ref="Z1007:Z1012" si="134">IF(S1007="","",S1007)</f>
        <v>46148</v>
      </c>
      <c r="AA1007" s="42">
        <f t="shared" ref="AA1007:AA1012" si="135">IF(M1007="","",M1007)</f>
        <v>46167</v>
      </c>
      <c r="AD1007" s="2" t="str">
        <f>VLOOKUP($A1007,MA_KH!$A:$Q,MA_KH!O$1,0)</f>
        <v>MEGA</v>
      </c>
      <c r="AE1007" s="2" t="str">
        <f>VLOOKUP($A1007,MA_KH!$A:$Q,MA_KH!P$1,0)</f>
        <v>CÔNG TY TNHH MM MEGA MARKET (VIỆT NAM)</v>
      </c>
      <c r="AG1007" s="122" t="str">
        <f>Table13[[#This Row],[Số hóa đơn]]&amp;Table13[[#This Row],[Tổng giá trị]]</f>
        <v>000296206863679,72</v>
      </c>
    </row>
    <row r="1008" spans="1:33" ht="25.5" hidden="1" customHeight="1">
      <c r="A1008" s="58" t="s">
        <v>16299</v>
      </c>
      <c r="B1008" s="54" t="s">
        <v>190</v>
      </c>
      <c r="C1008" s="59">
        <v>46148</v>
      </c>
      <c r="D1008" s="58" t="s">
        <v>21083</v>
      </c>
      <c r="E1008" s="59">
        <v>46148</v>
      </c>
      <c r="F1008" s="101" t="s">
        <v>20935</v>
      </c>
      <c r="G1008" s="58" t="s">
        <v>16911</v>
      </c>
      <c r="H1008" s="69">
        <v>12710519</v>
      </c>
      <c r="I1008" s="2">
        <v>0</v>
      </c>
      <c r="J1008" s="69">
        <f>Table13[[#This Row],[Tiền hàng]]*8%</f>
        <v>1016841.52</v>
      </c>
      <c r="K1008" s="70">
        <f>Table13[[#This Row],[Tiền hàng]]+Table13[[#This Row],[Tiền VAT]]-Table13[[#This Row],[Tiền chiết khấu]]</f>
        <v>13727360.52</v>
      </c>
      <c r="L1008" s="71" t="s">
        <v>17237</v>
      </c>
      <c r="M1008" s="6">
        <f>IFERROR(VLOOKUP(Table13[[#This Row],[Số hóa đơn]],'Chi tiết tt Mega gửi'!K:L,2,0),"")</f>
        <v>46167</v>
      </c>
      <c r="N1008" s="72"/>
      <c r="O1008" s="32">
        <f>IF(Table13[[#This Row],[Phân loại]]="Tồn đầu kỳ",Table13[[#This Row],[Tổng giá trị]],0)</f>
        <v>0</v>
      </c>
      <c r="P1008" s="7">
        <f>IF(Table13[[#This Row],[Số còn phải thu ĐK]]&lt;&gt;0,0,IF(Table13[[#This Row],[Phân loại]]="Bán hàng",Table13[[#This Row],[Tổng giá trị]],-Table13[[#This Row],[Tổng giá trị]]))</f>
        <v>-13727360.52</v>
      </c>
      <c r="Q1008" s="32">
        <f t="shared" si="131"/>
        <v>-13727360.52</v>
      </c>
      <c r="R1008" s="7">
        <f>Table13[[#This Row],[Số còn phải thu ĐK]]+Table13[[#This Row],[Giá Trị HD sau CK]]-Table13[[#This Row],[Số tiền đã thu]]</f>
        <v>0</v>
      </c>
      <c r="S1008" s="6">
        <f>IF(Table13[[#This Row],[Ngày hóa đơn]]&lt;&gt;"",Table13[[#This Row],[Ngày hóa đơn]],IF(Table13[[#This Row],[Ngày hạch toán]]&lt;&gt;"",Table13[[#This Row],[Ngày hạch toán]],""))</f>
        <v>46148</v>
      </c>
      <c r="T1008" s="7"/>
      <c r="U1008" s="6">
        <f>IF(Table13[[#This Row],[Ngày tính CN]]="","",S1008+T1008)</f>
        <v>46148</v>
      </c>
      <c r="V1008" s="32">
        <f ca="1">IF(Table13[[#This Row],[Hạn thanh toán]]="","",IF((U1008-NOW())&lt;0,0,(U1008-NOW())))</f>
        <v>0</v>
      </c>
      <c r="W1008" s="32"/>
      <c r="X1008" s="32" t="str">
        <f t="shared" ca="1" si="132"/>
        <v/>
      </c>
      <c r="Y1008" s="2" t="str">
        <f t="shared" si="133"/>
        <v>Đã thanh toán</v>
      </c>
      <c r="Z1008" s="42">
        <f t="shared" si="134"/>
        <v>46148</v>
      </c>
      <c r="AA1008" s="42">
        <f t="shared" si="135"/>
        <v>46167</v>
      </c>
      <c r="AD1008" s="2" t="str">
        <f>VLOOKUP($A1008,MA_KH!$A:$Q,MA_KH!O$1,0)</f>
        <v>MEGA</v>
      </c>
      <c r="AE1008" s="2" t="str">
        <f>VLOOKUP($A1008,MA_KH!$A:$Q,MA_KH!P$1,0)</f>
        <v>CÔNG TY TNHH MM MEGA MARKET (VIỆT NAM)</v>
      </c>
      <c r="AG1008" s="122" t="str">
        <f>Table13[[#This Row],[Số hóa đơn]]&amp;Table13[[#This Row],[Tổng giá trị]]</f>
        <v>0002966513727360,52</v>
      </c>
    </row>
    <row r="1009" spans="1:33" ht="25.5" hidden="1" customHeight="1">
      <c r="A1009" s="58" t="s">
        <v>16299</v>
      </c>
      <c r="B1009" s="54" t="s">
        <v>190</v>
      </c>
      <c r="C1009" s="59">
        <v>46148</v>
      </c>
      <c r="D1009" s="58" t="s">
        <v>21083</v>
      </c>
      <c r="E1009" s="59">
        <v>46148</v>
      </c>
      <c r="F1009" s="101" t="s">
        <v>20936</v>
      </c>
      <c r="G1009" s="58" t="s">
        <v>16910</v>
      </c>
      <c r="H1009" s="69">
        <v>7308548</v>
      </c>
      <c r="I1009" s="2">
        <v>0</v>
      </c>
      <c r="J1009" s="69">
        <f>Table13[[#This Row],[Tiền hàng]]*8%</f>
        <v>584683.84</v>
      </c>
      <c r="K1009" s="70">
        <f>Table13[[#This Row],[Tiền hàng]]+Table13[[#This Row],[Tiền VAT]]-Table13[[#This Row],[Tiền chiết khấu]]</f>
        <v>7893231.8399999999</v>
      </c>
      <c r="L1009" s="71" t="s">
        <v>17237</v>
      </c>
      <c r="M1009" s="6">
        <f>IFERROR(VLOOKUP(Table13[[#This Row],[Số hóa đơn]],'Chi tiết tt Mega gửi'!K:L,2,0),"")</f>
        <v>46167</v>
      </c>
      <c r="N1009" s="72"/>
      <c r="O1009" s="32">
        <f>IF(Table13[[#This Row],[Phân loại]]="Tồn đầu kỳ",Table13[[#This Row],[Tổng giá trị]],0)</f>
        <v>0</v>
      </c>
      <c r="P1009" s="7">
        <f>IF(Table13[[#This Row],[Số còn phải thu ĐK]]&lt;&gt;0,0,IF(Table13[[#This Row],[Phân loại]]="Bán hàng",Table13[[#This Row],[Tổng giá trị]],-Table13[[#This Row],[Tổng giá trị]]))</f>
        <v>-7893231.8399999999</v>
      </c>
      <c r="Q1009" s="32">
        <f t="shared" si="131"/>
        <v>-7893231.8399999999</v>
      </c>
      <c r="R1009" s="7">
        <f>Table13[[#This Row],[Số còn phải thu ĐK]]+Table13[[#This Row],[Giá Trị HD sau CK]]-Table13[[#This Row],[Số tiền đã thu]]</f>
        <v>0</v>
      </c>
      <c r="S1009" s="6">
        <f>IF(Table13[[#This Row],[Ngày hóa đơn]]&lt;&gt;"",Table13[[#This Row],[Ngày hóa đơn]],IF(Table13[[#This Row],[Ngày hạch toán]]&lt;&gt;"",Table13[[#This Row],[Ngày hạch toán]],""))</f>
        <v>46148</v>
      </c>
      <c r="T1009" s="7"/>
      <c r="U1009" s="6">
        <f>IF(Table13[[#This Row],[Ngày tính CN]]="","",S1009+T1009)</f>
        <v>46148</v>
      </c>
      <c r="V1009" s="32">
        <f ca="1">IF(Table13[[#This Row],[Hạn thanh toán]]="","",IF((U1009-NOW())&lt;0,0,(U1009-NOW())))</f>
        <v>0</v>
      </c>
      <c r="W1009" s="32"/>
      <c r="X1009" s="32" t="str">
        <f t="shared" ca="1" si="132"/>
        <v/>
      </c>
      <c r="Y1009" s="2" t="str">
        <f t="shared" si="133"/>
        <v>Đã thanh toán</v>
      </c>
      <c r="Z1009" s="42">
        <f t="shared" si="134"/>
        <v>46148</v>
      </c>
      <c r="AA1009" s="42">
        <f t="shared" si="135"/>
        <v>46167</v>
      </c>
      <c r="AD1009" s="2" t="str">
        <f>VLOOKUP($A1009,MA_KH!$A:$Q,MA_KH!O$1,0)</f>
        <v>MEGA</v>
      </c>
      <c r="AE1009" s="2" t="str">
        <f>VLOOKUP($A1009,MA_KH!$A:$Q,MA_KH!P$1,0)</f>
        <v>CÔNG TY TNHH MM MEGA MARKET (VIỆT NAM)</v>
      </c>
      <c r="AG1009" s="122" t="str">
        <f>Table13[[#This Row],[Số hóa đơn]]&amp;Table13[[#This Row],[Tổng giá trị]]</f>
        <v>000297537893231,84</v>
      </c>
    </row>
    <row r="1010" spans="1:33" ht="25.5" hidden="1" customHeight="1">
      <c r="A1010" s="58" t="s">
        <v>16299</v>
      </c>
      <c r="B1010" s="54" t="s">
        <v>190</v>
      </c>
      <c r="C1010" s="59">
        <v>46148</v>
      </c>
      <c r="D1010" s="58" t="s">
        <v>21083</v>
      </c>
      <c r="E1010" s="59">
        <v>46148</v>
      </c>
      <c r="F1010" s="101" t="s">
        <v>20931</v>
      </c>
      <c r="G1010" s="58" t="s">
        <v>16909</v>
      </c>
      <c r="H1010" s="69">
        <v>1588815</v>
      </c>
      <c r="I1010" s="2">
        <v>0</v>
      </c>
      <c r="J1010" s="69">
        <f>Table13[[#This Row],[Tiền hàng]]*8%</f>
        <v>127105.2</v>
      </c>
      <c r="K1010" s="70">
        <f>Table13[[#This Row],[Tiền hàng]]+Table13[[#This Row],[Tiền VAT]]-Table13[[#This Row],[Tiền chiết khấu]]</f>
        <v>1715920.2</v>
      </c>
      <c r="L1010" s="71" t="s">
        <v>17237</v>
      </c>
      <c r="M1010" s="6">
        <f>IFERROR(VLOOKUP(Table13[[#This Row],[Số hóa đơn]],'Chi tiết tt Mega gửi'!K:L,2,0),"")</f>
        <v>46167</v>
      </c>
      <c r="N1010" s="72"/>
      <c r="O1010" s="32">
        <f>IF(Table13[[#This Row],[Phân loại]]="Tồn đầu kỳ",Table13[[#This Row],[Tổng giá trị]],0)</f>
        <v>0</v>
      </c>
      <c r="P1010" s="7">
        <f>IF(Table13[[#This Row],[Số còn phải thu ĐK]]&lt;&gt;0,0,IF(Table13[[#This Row],[Phân loại]]="Bán hàng",Table13[[#This Row],[Tổng giá trị]],-Table13[[#This Row],[Tổng giá trị]]))</f>
        <v>-1715920.2</v>
      </c>
      <c r="Q1010" s="32">
        <f t="shared" si="131"/>
        <v>-1715920.2</v>
      </c>
      <c r="R1010" s="7">
        <f>Table13[[#This Row],[Số còn phải thu ĐK]]+Table13[[#This Row],[Giá Trị HD sau CK]]-Table13[[#This Row],[Số tiền đã thu]]</f>
        <v>0</v>
      </c>
      <c r="S1010" s="6">
        <f>IF(Table13[[#This Row],[Ngày hóa đơn]]&lt;&gt;"",Table13[[#This Row],[Ngày hóa đơn]],IF(Table13[[#This Row],[Ngày hạch toán]]&lt;&gt;"",Table13[[#This Row],[Ngày hạch toán]],""))</f>
        <v>46148</v>
      </c>
      <c r="T1010" s="7"/>
      <c r="U1010" s="6">
        <f>IF(Table13[[#This Row],[Ngày tính CN]]="","",S1010+T1010)</f>
        <v>46148</v>
      </c>
      <c r="V1010" s="32">
        <f ca="1">IF(Table13[[#This Row],[Hạn thanh toán]]="","",IF((U1010-NOW())&lt;0,0,(U1010-NOW())))</f>
        <v>0</v>
      </c>
      <c r="W1010" s="32"/>
      <c r="X1010" s="32" t="str">
        <f t="shared" ca="1" si="132"/>
        <v/>
      </c>
      <c r="Y1010" s="2" t="str">
        <f t="shared" si="133"/>
        <v>Đã thanh toán</v>
      </c>
      <c r="Z1010" s="42">
        <f t="shared" si="134"/>
        <v>46148</v>
      </c>
      <c r="AA1010" s="42">
        <f t="shared" si="135"/>
        <v>46167</v>
      </c>
      <c r="AD1010" s="2" t="str">
        <f>VLOOKUP($A1010,MA_KH!$A:$Q,MA_KH!O$1,0)</f>
        <v>MEGA</v>
      </c>
      <c r="AE1010" s="2" t="str">
        <f>VLOOKUP($A1010,MA_KH!$A:$Q,MA_KH!P$1,0)</f>
        <v>CÔNG TY TNHH MM MEGA MARKET (VIỆT NAM)</v>
      </c>
      <c r="AG1010" s="122" t="str">
        <f>Table13[[#This Row],[Số hóa đơn]]&amp;Table13[[#This Row],[Tổng giá trị]]</f>
        <v>000295501715920,2</v>
      </c>
    </row>
    <row r="1011" spans="1:33" ht="25.5" hidden="1" customHeight="1">
      <c r="A1011" s="58" t="s">
        <v>16299</v>
      </c>
      <c r="B1011" s="54" t="s">
        <v>190</v>
      </c>
      <c r="C1011" s="59">
        <v>46148</v>
      </c>
      <c r="D1011" s="58" t="s">
        <v>21083</v>
      </c>
      <c r="E1011" s="59">
        <v>46148</v>
      </c>
      <c r="F1011" s="101" t="s">
        <v>20934</v>
      </c>
      <c r="G1011" s="58" t="s">
        <v>16908</v>
      </c>
      <c r="H1011" s="69">
        <v>7149667</v>
      </c>
      <c r="I1011" s="2">
        <v>0</v>
      </c>
      <c r="J1011" s="69">
        <f>Table13[[#This Row],[Tiền hàng]]*8%</f>
        <v>571973.36</v>
      </c>
      <c r="K1011" s="70">
        <f>Table13[[#This Row],[Tiền hàng]]+Table13[[#This Row],[Tiền VAT]]-Table13[[#This Row],[Tiền chiết khấu]]</f>
        <v>7721640.3600000003</v>
      </c>
      <c r="L1011" s="71" t="s">
        <v>17237</v>
      </c>
      <c r="M1011" s="6">
        <f>IFERROR(VLOOKUP(Table13[[#This Row],[Số hóa đơn]],'Chi tiết tt Mega gửi'!K:L,2,0),"")</f>
        <v>46167</v>
      </c>
      <c r="N1011" s="72"/>
      <c r="O1011" s="32">
        <f>IF(Table13[[#This Row],[Phân loại]]="Tồn đầu kỳ",Table13[[#This Row],[Tổng giá trị]],0)</f>
        <v>0</v>
      </c>
      <c r="P1011" s="7">
        <f>IF(Table13[[#This Row],[Số còn phải thu ĐK]]&lt;&gt;0,0,IF(Table13[[#This Row],[Phân loại]]="Bán hàng",Table13[[#This Row],[Tổng giá trị]],-Table13[[#This Row],[Tổng giá trị]]))</f>
        <v>-7721640.3600000003</v>
      </c>
      <c r="Q1011" s="32">
        <f t="shared" si="131"/>
        <v>-7721640.3600000003</v>
      </c>
      <c r="R1011" s="7">
        <f>Table13[[#This Row],[Số còn phải thu ĐK]]+Table13[[#This Row],[Giá Trị HD sau CK]]-Table13[[#This Row],[Số tiền đã thu]]</f>
        <v>0</v>
      </c>
      <c r="S1011" s="6">
        <f>IF(Table13[[#This Row],[Ngày hóa đơn]]&lt;&gt;"",Table13[[#This Row],[Ngày hóa đơn]],IF(Table13[[#This Row],[Ngày hạch toán]]&lt;&gt;"",Table13[[#This Row],[Ngày hạch toán]],""))</f>
        <v>46148</v>
      </c>
      <c r="T1011" s="7"/>
      <c r="U1011" s="6">
        <f>IF(Table13[[#This Row],[Ngày tính CN]]="","",S1011+T1011)</f>
        <v>46148</v>
      </c>
      <c r="V1011" s="32">
        <f ca="1">IF(Table13[[#This Row],[Hạn thanh toán]]="","",IF((U1011-NOW())&lt;0,0,(U1011-NOW())))</f>
        <v>0</v>
      </c>
      <c r="W1011" s="32"/>
      <c r="X1011" s="32" t="str">
        <f t="shared" ca="1" si="132"/>
        <v/>
      </c>
      <c r="Y1011" s="2" t="str">
        <f t="shared" si="133"/>
        <v>Đã thanh toán</v>
      </c>
      <c r="Z1011" s="42">
        <f t="shared" si="134"/>
        <v>46148</v>
      </c>
      <c r="AA1011" s="42">
        <f t="shared" si="135"/>
        <v>46167</v>
      </c>
      <c r="AD1011" s="2" t="str">
        <f>VLOOKUP($A1011,MA_KH!$A:$Q,MA_KH!O$1,0)</f>
        <v>MEGA</v>
      </c>
      <c r="AE1011" s="2" t="str">
        <f>VLOOKUP($A1011,MA_KH!$A:$Q,MA_KH!P$1,0)</f>
        <v>CÔNG TY TNHH MM MEGA MARKET (VIỆT NAM)</v>
      </c>
      <c r="AG1011" s="122" t="str">
        <f>Table13[[#This Row],[Số hóa đơn]]&amp;Table13[[#This Row],[Tổng giá trị]]</f>
        <v>000296587721640,36</v>
      </c>
    </row>
    <row r="1012" spans="1:33" ht="25.5" hidden="1" customHeight="1">
      <c r="A1012" s="58" t="s">
        <v>16299</v>
      </c>
      <c r="B1012" s="54" t="s">
        <v>190</v>
      </c>
      <c r="C1012" s="59">
        <v>46148</v>
      </c>
      <c r="D1012" s="58" t="s">
        <v>21083</v>
      </c>
      <c r="E1012" s="59">
        <v>46148</v>
      </c>
      <c r="F1012" s="101" t="s">
        <v>20932</v>
      </c>
      <c r="G1012" s="58" t="s">
        <v>16907</v>
      </c>
      <c r="H1012" s="69">
        <v>3177630</v>
      </c>
      <c r="I1012" s="2">
        <v>0</v>
      </c>
      <c r="J1012" s="69">
        <f>Table13[[#This Row],[Tiền hàng]]*8%</f>
        <v>254210.4</v>
      </c>
      <c r="K1012" s="70">
        <f>Table13[[#This Row],[Tiền hàng]]+Table13[[#This Row],[Tiền VAT]]-Table13[[#This Row],[Tiền chiết khấu]]</f>
        <v>3431840.4</v>
      </c>
      <c r="L1012" s="71" t="s">
        <v>17237</v>
      </c>
      <c r="M1012" s="6">
        <f>IFERROR(VLOOKUP(Table13[[#This Row],[Số hóa đơn]],'Chi tiết tt Mega gửi'!K:L,2,0),"")</f>
        <v>46167</v>
      </c>
      <c r="N1012" s="72"/>
      <c r="O1012" s="32">
        <f>IF(Table13[[#This Row],[Phân loại]]="Tồn đầu kỳ",Table13[[#This Row],[Tổng giá trị]],0)</f>
        <v>0</v>
      </c>
      <c r="P1012" s="7">
        <f>IF(Table13[[#This Row],[Số còn phải thu ĐK]]&lt;&gt;0,0,IF(Table13[[#This Row],[Phân loại]]="Bán hàng",Table13[[#This Row],[Tổng giá trị]],-Table13[[#This Row],[Tổng giá trị]]))</f>
        <v>-3431840.4</v>
      </c>
      <c r="Q1012" s="32">
        <f t="shared" si="131"/>
        <v>-3431840.4</v>
      </c>
      <c r="R1012" s="7">
        <f>Table13[[#This Row],[Số còn phải thu ĐK]]+Table13[[#This Row],[Giá Trị HD sau CK]]-Table13[[#This Row],[Số tiền đã thu]]</f>
        <v>0</v>
      </c>
      <c r="S1012" s="6">
        <f>IF(Table13[[#This Row],[Ngày hóa đơn]]&lt;&gt;"",Table13[[#This Row],[Ngày hóa đơn]],IF(Table13[[#This Row],[Ngày hạch toán]]&lt;&gt;"",Table13[[#This Row],[Ngày hạch toán]],""))</f>
        <v>46148</v>
      </c>
      <c r="T1012" s="7"/>
      <c r="U1012" s="6">
        <f>IF(Table13[[#This Row],[Ngày tính CN]]="","",S1012+T1012)</f>
        <v>46148</v>
      </c>
      <c r="V1012" s="32">
        <f ca="1">IF(Table13[[#This Row],[Hạn thanh toán]]="","",IF((U1012-NOW())&lt;0,0,(U1012-NOW())))</f>
        <v>0</v>
      </c>
      <c r="W1012" s="32"/>
      <c r="X1012" s="32" t="str">
        <f t="shared" ca="1" si="132"/>
        <v/>
      </c>
      <c r="Y1012" s="2" t="str">
        <f t="shared" si="133"/>
        <v>Đã thanh toán</v>
      </c>
      <c r="Z1012" s="42">
        <f t="shared" si="134"/>
        <v>46148</v>
      </c>
      <c r="AA1012" s="42">
        <f t="shared" si="135"/>
        <v>46167</v>
      </c>
      <c r="AD1012" s="2" t="str">
        <f>VLOOKUP($A1012,MA_KH!$A:$Q,MA_KH!O$1,0)</f>
        <v>MEGA</v>
      </c>
      <c r="AE1012" s="2" t="str">
        <f>VLOOKUP($A1012,MA_KH!$A:$Q,MA_KH!P$1,0)</f>
        <v>CÔNG TY TNHH MM MEGA MARKET (VIỆT NAM)</v>
      </c>
      <c r="AG1012" s="122" t="str">
        <f>Table13[[#This Row],[Số hóa đơn]]&amp;Table13[[#This Row],[Tổng giá trị]]</f>
        <v>000296153431840,4</v>
      </c>
    </row>
    <row r="1013" spans="1:33" ht="25.5" hidden="1" customHeight="1">
      <c r="A1013" s="58" t="s">
        <v>16299</v>
      </c>
      <c r="B1013" s="54" t="s">
        <v>190</v>
      </c>
      <c r="C1013" s="59">
        <v>46176</v>
      </c>
      <c r="D1013" s="58" t="s">
        <v>21077</v>
      </c>
      <c r="E1013" s="59">
        <v>46176</v>
      </c>
      <c r="F1013" s="101" t="s">
        <v>21078</v>
      </c>
      <c r="G1013" s="58" t="s">
        <v>16912</v>
      </c>
      <c r="H1013" s="69">
        <v>4268610</v>
      </c>
      <c r="I1013" s="2">
        <v>0</v>
      </c>
      <c r="J1013" s="69">
        <f>Table13[[#This Row],[Tiền hàng]]*8%</f>
        <v>341488.8</v>
      </c>
      <c r="K1013" s="70">
        <f>Table13[[#This Row],[Tiền hàng]]+Table13[[#This Row],[Tiền VAT]]-Table13[[#This Row],[Tiền chiết khấu]]</f>
        <v>4610098.8</v>
      </c>
      <c r="L1013" s="71" t="s">
        <v>17237</v>
      </c>
      <c r="M1013" s="6">
        <f>IFERROR(VLOOKUP(Table13[[#This Row],[Số hóa đơn]],'Chi tiết tt Mega gửi'!K:L,2,0),"")</f>
        <v>46197</v>
      </c>
      <c r="N1013" s="72"/>
      <c r="O1013" s="32">
        <f>IF(Table13[[#This Row],[Phân loại]]="Tồn đầu kỳ",Table13[[#This Row],[Tổng giá trị]],0)</f>
        <v>0</v>
      </c>
      <c r="P1013" s="7">
        <f>IF(Table13[[#This Row],[Số còn phải thu ĐK]]&lt;&gt;0,0,IF(Table13[[#This Row],[Phân loại]]="Bán hàng",Table13[[#This Row],[Tổng giá trị]],-Table13[[#This Row],[Tổng giá trị]]))</f>
        <v>-4610098.8</v>
      </c>
      <c r="Q1013" s="32">
        <f>IF(M1013&lt;&gt;"",IF(O1013&lt;&gt;0,O1013,P1013),0)</f>
        <v>-4610098.8</v>
      </c>
      <c r="R1013" s="7">
        <f>Table13[[#This Row],[Số còn phải thu ĐK]]+Table13[[#This Row],[Giá Trị HD sau CK]]-Table13[[#This Row],[Số tiền đã thu]]</f>
        <v>0</v>
      </c>
      <c r="S1013" s="6">
        <f>IF(Table13[[#This Row],[Ngày hóa đơn]]&lt;&gt;"",Table13[[#This Row],[Ngày hóa đơn]],IF(Table13[[#This Row],[Ngày hạch toán]]&lt;&gt;"",Table13[[#This Row],[Ngày hạch toán]],""))</f>
        <v>46176</v>
      </c>
      <c r="T1013" s="7"/>
      <c r="U1013" s="6">
        <f>IF(Table13[[#This Row],[Ngày tính CN]]="","",S1013+T1013)</f>
        <v>46176</v>
      </c>
      <c r="V1013" s="32">
        <f ca="1">IF(Table13[[#This Row],[Hạn thanh toán]]="","",IF((U1013-NOW())&lt;0,0,(U1013-NOW())))</f>
        <v>0</v>
      </c>
      <c r="W1013" s="32"/>
      <c r="X1013" s="32" t="str">
        <f ca="1">IF(OR(U1013="",R1013=0),"",IF((U1013-NOW())&lt;0,-(U1013-NOW()),0))</f>
        <v/>
      </c>
      <c r="Y1013" s="2" t="str">
        <f>IF(R1013=0,"Đã thanh toán",IF(X1013="","",IF(X1013&lt;=0,"Chưa đến hạn thanh toán",IF(X1013&lt;=30,"Nợ quá hạn 30 ngày",IF(X1013&lt;=60,"Nợ quá hạn từ 30 ngày đến 60 ngày",IF(X1013&lt;=90,"Nợ quá hạn từ 60 ngày đến 90 ngày",IF(X1013&lt;=120,"Nợ quá hạn từ 90 ngày đến 120 ngày","Nợ quá hạn hơn 120 ngày có khả năng mất thanh toán")))))))</f>
        <v>Đã thanh toán</v>
      </c>
      <c r="Z1013" s="42">
        <f>IF(S1013="","",S1013)</f>
        <v>46176</v>
      </c>
      <c r="AA1013" s="42">
        <f>IF(M1013="","",M1013)</f>
        <v>46197</v>
      </c>
      <c r="AD1013" s="2" t="str">
        <f>VLOOKUP($A1013,MA_KH!$A:$Q,MA_KH!O$1,0)</f>
        <v>MEGA</v>
      </c>
      <c r="AE1013" s="2" t="str">
        <f>VLOOKUP($A1013,MA_KH!$A:$Q,MA_KH!P$1,0)</f>
        <v>CÔNG TY TNHH MM MEGA MARKET (VIỆT NAM)</v>
      </c>
      <c r="AG1013" s="122" t="str">
        <f>Table13[[#This Row],[Số hóa đơn]]&amp;Table13[[#This Row],[Tổng giá trị]]</f>
        <v>000349494610098,8</v>
      </c>
    </row>
    <row r="1014" spans="1:33" ht="25.5" hidden="1" customHeight="1">
      <c r="A1014" s="54" t="s">
        <v>16299</v>
      </c>
      <c r="B1014" s="54" t="s">
        <v>190</v>
      </c>
      <c r="C1014" s="59">
        <v>46176</v>
      </c>
      <c r="D1014" s="58" t="s">
        <v>21077</v>
      </c>
      <c r="E1014" s="59">
        <v>46176</v>
      </c>
      <c r="F1014" s="84" t="s">
        <v>18296</v>
      </c>
      <c r="G1014" s="54" t="s">
        <v>16911</v>
      </c>
      <c r="H1014" s="67">
        <v>8537219</v>
      </c>
      <c r="I1014" s="2">
        <v>0</v>
      </c>
      <c r="J1014" s="69">
        <f>Table13[[#This Row],[Tiền hàng]]*8%</f>
        <v>682977.52</v>
      </c>
      <c r="K1014" s="70">
        <f>Table13[[#This Row],[Tiền hàng]]+Table13[[#This Row],[Tiền VAT]]-Table13[[#This Row],[Tiền chiết khấu]]</f>
        <v>9220196.5199999996</v>
      </c>
      <c r="L1014" s="71" t="s">
        <v>17237</v>
      </c>
      <c r="M1014" s="6">
        <f>IFERROR(VLOOKUP(Table13[[#This Row],[Số hóa đơn]],'Chi tiết tt Mega gửi'!K:L,2,0),"")</f>
        <v>46197</v>
      </c>
      <c r="N1014" s="72"/>
      <c r="O1014" s="32">
        <f>IF(Table13[[#This Row],[Phân loại]]="Tồn đầu kỳ",Table13[[#This Row],[Tổng giá trị]],0)</f>
        <v>0</v>
      </c>
      <c r="P1014" s="7">
        <f>IF(Table13[[#This Row],[Số còn phải thu ĐK]]&lt;&gt;0,0,IF(Table13[[#This Row],[Phân loại]]="Bán hàng",Table13[[#This Row],[Tổng giá trị]],-Table13[[#This Row],[Tổng giá trị]]))</f>
        <v>-9220196.5199999996</v>
      </c>
      <c r="Q1014" s="32">
        <f t="shared" ref="Q1014:Q1017" si="136">IF(M1014&lt;&gt;"",IF(O1014&lt;&gt;0,O1014,P1014),0)</f>
        <v>-9220196.5199999996</v>
      </c>
      <c r="R1014" s="7">
        <f>Table13[[#This Row],[Số còn phải thu ĐK]]+Table13[[#This Row],[Giá Trị HD sau CK]]-Table13[[#This Row],[Số tiền đã thu]]</f>
        <v>0</v>
      </c>
      <c r="S1014" s="6">
        <f>IF(Table13[[#This Row],[Ngày hóa đơn]]&lt;&gt;"",Table13[[#This Row],[Ngày hóa đơn]],IF(Table13[[#This Row],[Ngày hạch toán]]&lt;&gt;"",Table13[[#This Row],[Ngày hạch toán]],""))</f>
        <v>46176</v>
      </c>
      <c r="T1014" s="7"/>
      <c r="U1014" s="6">
        <f>IF(Table13[[#This Row],[Ngày tính CN]]="","",S1014+T1014)</f>
        <v>46176</v>
      </c>
      <c r="V1014" s="32">
        <f ca="1">IF(Table13[[#This Row],[Hạn thanh toán]]="","",IF((U1014-NOW())&lt;0,0,(U1014-NOW())))</f>
        <v>0</v>
      </c>
      <c r="W1014" s="32"/>
      <c r="X1014" s="32" t="str">
        <f t="shared" ref="X1014:X1017" ca="1" si="137">IF(OR(U1014="",R1014=0),"",IF((U1014-NOW())&lt;0,-(U1014-NOW()),0))</f>
        <v/>
      </c>
      <c r="Y1014" s="2" t="str">
        <f t="shared" ref="Y1014:Y1017" si="138">IF(R1014=0,"Đã thanh toán",IF(X1014="","",IF(X1014&lt;=0,"Chưa đến hạn thanh toán",IF(X1014&lt;=30,"Nợ quá hạn 30 ngày",IF(X1014&lt;=60,"Nợ quá hạn từ 30 ngày đến 60 ngày",IF(X1014&lt;=90,"Nợ quá hạn từ 60 ngày đến 90 ngày",IF(X1014&lt;=120,"Nợ quá hạn từ 90 ngày đến 120 ngày","Nợ quá hạn hơn 120 ngày có khả năng mất thanh toán")))))))</f>
        <v>Đã thanh toán</v>
      </c>
      <c r="Z1014" s="42">
        <f t="shared" ref="Z1014:Z1017" si="139">IF(S1014="","",S1014)</f>
        <v>46176</v>
      </c>
      <c r="AA1014" s="42">
        <f t="shared" ref="AA1014:AA1017" si="140">IF(M1014="","",M1014)</f>
        <v>46197</v>
      </c>
      <c r="AD1014" s="2" t="str">
        <f>VLOOKUP($A1014,MA_KH!$A:$Q,MA_KH!O$1,0)</f>
        <v>MEGA</v>
      </c>
      <c r="AE1014" s="2" t="str">
        <f>VLOOKUP($A1014,MA_KH!$A:$Q,MA_KH!P$1,0)</f>
        <v>CÔNG TY TNHH MM MEGA MARKET (VIỆT NAM)</v>
      </c>
      <c r="AG1014" s="122" t="str">
        <f>Table13[[#This Row],[Số hóa đơn]]&amp;Table13[[#This Row],[Tổng giá trị]]</f>
        <v>000349009220196,52</v>
      </c>
    </row>
    <row r="1015" spans="1:33" ht="25.5" hidden="1" customHeight="1">
      <c r="A1015" s="54" t="s">
        <v>16299</v>
      </c>
      <c r="B1015" s="54" t="s">
        <v>190</v>
      </c>
      <c r="C1015" s="59">
        <v>46176</v>
      </c>
      <c r="D1015" s="58" t="s">
        <v>21077</v>
      </c>
      <c r="E1015" s="59">
        <v>46176</v>
      </c>
      <c r="F1015" s="84" t="s">
        <v>21079</v>
      </c>
      <c r="G1015" s="54" t="s">
        <v>16910</v>
      </c>
      <c r="H1015" s="67">
        <v>4908901</v>
      </c>
      <c r="I1015" s="2">
        <v>0</v>
      </c>
      <c r="J1015" s="69">
        <f>Table13[[#This Row],[Tiền hàng]]*8%</f>
        <v>392712.08</v>
      </c>
      <c r="K1015" s="70">
        <f>Table13[[#This Row],[Tiền hàng]]+Table13[[#This Row],[Tiền VAT]]-Table13[[#This Row],[Tiền chiết khấu]]</f>
        <v>5301613.08</v>
      </c>
      <c r="L1015" s="71" t="s">
        <v>17237</v>
      </c>
      <c r="M1015" s="6">
        <f>IFERROR(VLOOKUP(Table13[[#This Row],[Số hóa đơn]],'Chi tiết tt Mega gửi'!K:L,2,0),"")</f>
        <v>46197</v>
      </c>
      <c r="N1015" s="72"/>
      <c r="O1015" s="32">
        <f>IF(Table13[[#This Row],[Phân loại]]="Tồn đầu kỳ",Table13[[#This Row],[Tổng giá trị]],0)</f>
        <v>0</v>
      </c>
      <c r="P1015" s="7">
        <f>IF(Table13[[#This Row],[Số còn phải thu ĐK]]&lt;&gt;0,0,IF(Table13[[#This Row],[Phân loại]]="Bán hàng",Table13[[#This Row],[Tổng giá trị]],-Table13[[#This Row],[Tổng giá trị]]))</f>
        <v>-5301613.08</v>
      </c>
      <c r="Q1015" s="32">
        <f t="shared" si="136"/>
        <v>-5301613.08</v>
      </c>
      <c r="R1015" s="7">
        <f>Table13[[#This Row],[Số còn phải thu ĐK]]+Table13[[#This Row],[Giá Trị HD sau CK]]-Table13[[#This Row],[Số tiền đã thu]]</f>
        <v>0</v>
      </c>
      <c r="S1015" s="6">
        <f>IF(Table13[[#This Row],[Ngày hóa đơn]]&lt;&gt;"",Table13[[#This Row],[Ngày hóa đơn]],IF(Table13[[#This Row],[Ngày hạch toán]]&lt;&gt;"",Table13[[#This Row],[Ngày hạch toán]],""))</f>
        <v>46176</v>
      </c>
      <c r="T1015" s="7"/>
      <c r="U1015" s="6">
        <f>IF(Table13[[#This Row],[Ngày tính CN]]="","",S1015+T1015)</f>
        <v>46176</v>
      </c>
      <c r="V1015" s="32">
        <f ca="1">IF(Table13[[#This Row],[Hạn thanh toán]]="","",IF((U1015-NOW())&lt;0,0,(U1015-NOW())))</f>
        <v>0</v>
      </c>
      <c r="W1015" s="32"/>
      <c r="X1015" s="32" t="str">
        <f t="shared" ca="1" si="137"/>
        <v/>
      </c>
      <c r="Y1015" s="2" t="str">
        <f t="shared" si="138"/>
        <v>Đã thanh toán</v>
      </c>
      <c r="Z1015" s="42">
        <f t="shared" si="139"/>
        <v>46176</v>
      </c>
      <c r="AA1015" s="42">
        <f t="shared" si="140"/>
        <v>46197</v>
      </c>
      <c r="AD1015" s="2" t="str">
        <f>VLOOKUP($A1015,MA_KH!$A:$Q,MA_KH!O$1,0)</f>
        <v>MEGA</v>
      </c>
      <c r="AE1015" s="2" t="str">
        <f>VLOOKUP($A1015,MA_KH!$A:$Q,MA_KH!P$1,0)</f>
        <v>CÔNG TY TNHH MM MEGA MARKET (VIỆT NAM)</v>
      </c>
      <c r="AG1015" s="122" t="str">
        <f>Table13[[#This Row],[Số hóa đơn]]&amp;Table13[[#This Row],[Tổng giá trị]]</f>
        <v>000349305301613,08</v>
      </c>
    </row>
    <row r="1016" spans="1:33" ht="25.5" hidden="1" customHeight="1">
      <c r="A1016" s="54" t="s">
        <v>16299</v>
      </c>
      <c r="B1016" s="54" t="s">
        <v>190</v>
      </c>
      <c r="C1016" s="59">
        <v>46176</v>
      </c>
      <c r="D1016" s="58" t="s">
        <v>21077</v>
      </c>
      <c r="E1016" s="59">
        <v>46176</v>
      </c>
      <c r="F1016" s="84" t="s">
        <v>21080</v>
      </c>
      <c r="G1016" s="54" t="s">
        <v>16909</v>
      </c>
      <c r="H1016" s="67">
        <v>1067152</v>
      </c>
      <c r="I1016" s="2">
        <v>0</v>
      </c>
      <c r="J1016" s="69">
        <f>Table13[[#This Row],[Tiền hàng]]*8%</f>
        <v>85372.160000000003</v>
      </c>
      <c r="K1016" s="70">
        <f>Table13[[#This Row],[Tiền hàng]]+Table13[[#This Row],[Tiền VAT]]-Table13[[#This Row],[Tiền chiết khấu]]</f>
        <v>1152524.1599999999</v>
      </c>
      <c r="L1016" s="71" t="s">
        <v>17237</v>
      </c>
      <c r="M1016" s="6">
        <f>IFERROR(VLOOKUP(Table13[[#This Row],[Số hóa đơn]],'Chi tiết tt Mega gửi'!K:L,2,0),"")</f>
        <v>46197</v>
      </c>
      <c r="N1016" s="72"/>
      <c r="O1016" s="32">
        <f>IF(Table13[[#This Row],[Phân loại]]="Tồn đầu kỳ",Table13[[#This Row],[Tổng giá trị]],0)</f>
        <v>0</v>
      </c>
      <c r="P1016" s="7">
        <f>IF(Table13[[#This Row],[Số còn phải thu ĐK]]&lt;&gt;0,0,IF(Table13[[#This Row],[Phân loại]]="Bán hàng",Table13[[#This Row],[Tổng giá trị]],-Table13[[#This Row],[Tổng giá trị]]))</f>
        <v>-1152524.1599999999</v>
      </c>
      <c r="Q1016" s="32">
        <f t="shared" si="136"/>
        <v>-1152524.1599999999</v>
      </c>
      <c r="R1016" s="7">
        <f>Table13[[#This Row],[Số còn phải thu ĐK]]+Table13[[#This Row],[Giá Trị HD sau CK]]-Table13[[#This Row],[Số tiền đã thu]]</f>
        <v>0</v>
      </c>
      <c r="S1016" s="6">
        <f>IF(Table13[[#This Row],[Ngày hóa đơn]]&lt;&gt;"",Table13[[#This Row],[Ngày hóa đơn]],IF(Table13[[#This Row],[Ngày hạch toán]]&lt;&gt;"",Table13[[#This Row],[Ngày hạch toán]],""))</f>
        <v>46176</v>
      </c>
      <c r="T1016" s="7"/>
      <c r="U1016" s="6">
        <f>IF(Table13[[#This Row],[Ngày tính CN]]="","",S1016+T1016)</f>
        <v>46176</v>
      </c>
      <c r="V1016" s="32">
        <f ca="1">IF(Table13[[#This Row],[Hạn thanh toán]]="","",IF((U1016-NOW())&lt;0,0,(U1016-NOW())))</f>
        <v>0</v>
      </c>
      <c r="W1016" s="32"/>
      <c r="X1016" s="32" t="str">
        <f t="shared" ca="1" si="137"/>
        <v/>
      </c>
      <c r="Y1016" s="2" t="str">
        <f t="shared" si="138"/>
        <v>Đã thanh toán</v>
      </c>
      <c r="Z1016" s="42">
        <f t="shared" si="139"/>
        <v>46176</v>
      </c>
      <c r="AA1016" s="42">
        <f t="shared" si="140"/>
        <v>46197</v>
      </c>
      <c r="AD1016" s="2" t="str">
        <f>VLOOKUP($A1016,MA_KH!$A:$Q,MA_KH!O$1,0)</f>
        <v>MEGA</v>
      </c>
      <c r="AE1016" s="2" t="str">
        <f>VLOOKUP($A1016,MA_KH!$A:$Q,MA_KH!P$1,0)</f>
        <v>CÔNG TY TNHH MM MEGA MARKET (VIỆT NAM)</v>
      </c>
      <c r="AG1016" s="122" t="str">
        <f>Table13[[#This Row],[Số hóa đơn]]&amp;Table13[[#This Row],[Tổng giá trị]]</f>
        <v>000349501152524,16</v>
      </c>
    </row>
    <row r="1017" spans="1:33" ht="25.5" hidden="1" customHeight="1">
      <c r="A1017" s="54" t="s">
        <v>16299</v>
      </c>
      <c r="B1017" s="54" t="s">
        <v>190</v>
      </c>
      <c r="C1017" s="59">
        <v>46176</v>
      </c>
      <c r="D1017" s="58" t="s">
        <v>21077</v>
      </c>
      <c r="E1017" s="59">
        <v>46176</v>
      </c>
      <c r="F1017" s="84" t="s">
        <v>21081</v>
      </c>
      <c r="G1017" s="54" t="s">
        <v>16908</v>
      </c>
      <c r="H1017" s="67">
        <v>4802186</v>
      </c>
      <c r="I1017" s="2">
        <v>0</v>
      </c>
      <c r="J1017" s="69">
        <f>Table13[[#This Row],[Tiền hàng]]*8%</f>
        <v>384174.88</v>
      </c>
      <c r="K1017" s="70">
        <f>Table13[[#This Row],[Tiền hàng]]+Table13[[#This Row],[Tiền VAT]]-Table13[[#This Row],[Tiền chiết khấu]]</f>
        <v>5186360.88</v>
      </c>
      <c r="L1017" s="71" t="s">
        <v>17237</v>
      </c>
      <c r="M1017" s="6">
        <f>IFERROR(VLOOKUP(Table13[[#This Row],[Số hóa đơn]],'Chi tiết tt Mega gửi'!K:L,2,0),"")</f>
        <v>46197</v>
      </c>
      <c r="N1017" s="72"/>
      <c r="O1017" s="32">
        <f>IF(Table13[[#This Row],[Phân loại]]="Tồn đầu kỳ",Table13[[#This Row],[Tổng giá trị]],0)</f>
        <v>0</v>
      </c>
      <c r="P1017" s="7">
        <f>IF(Table13[[#This Row],[Số còn phải thu ĐK]]&lt;&gt;0,0,IF(Table13[[#This Row],[Phân loại]]="Bán hàng",Table13[[#This Row],[Tổng giá trị]],-Table13[[#This Row],[Tổng giá trị]]))</f>
        <v>-5186360.88</v>
      </c>
      <c r="Q1017" s="32">
        <f t="shared" si="136"/>
        <v>-5186360.88</v>
      </c>
      <c r="R1017" s="7">
        <f>Table13[[#This Row],[Số còn phải thu ĐK]]+Table13[[#This Row],[Giá Trị HD sau CK]]-Table13[[#This Row],[Số tiền đã thu]]</f>
        <v>0</v>
      </c>
      <c r="S1017" s="6">
        <f>IF(Table13[[#This Row],[Ngày hóa đơn]]&lt;&gt;"",Table13[[#This Row],[Ngày hóa đơn]],IF(Table13[[#This Row],[Ngày hạch toán]]&lt;&gt;"",Table13[[#This Row],[Ngày hạch toán]],""))</f>
        <v>46176</v>
      </c>
      <c r="T1017" s="7"/>
      <c r="U1017" s="6">
        <f>IF(Table13[[#This Row],[Ngày tính CN]]="","",S1017+T1017)</f>
        <v>46176</v>
      </c>
      <c r="V1017" s="32">
        <f ca="1">IF(Table13[[#This Row],[Hạn thanh toán]]="","",IF((U1017-NOW())&lt;0,0,(U1017-NOW())))</f>
        <v>0</v>
      </c>
      <c r="W1017" s="32"/>
      <c r="X1017" s="32" t="str">
        <f t="shared" ca="1" si="137"/>
        <v/>
      </c>
      <c r="Y1017" s="2" t="str">
        <f t="shared" si="138"/>
        <v>Đã thanh toán</v>
      </c>
      <c r="Z1017" s="42">
        <f t="shared" si="139"/>
        <v>46176</v>
      </c>
      <c r="AA1017" s="42">
        <f t="shared" si="140"/>
        <v>46197</v>
      </c>
      <c r="AD1017" s="2" t="str">
        <f>VLOOKUP($A1017,MA_KH!$A:$Q,MA_KH!O$1,0)</f>
        <v>MEGA</v>
      </c>
      <c r="AE1017" s="2" t="str">
        <f>VLOOKUP($A1017,MA_KH!$A:$Q,MA_KH!P$1,0)</f>
        <v>CÔNG TY TNHH MM MEGA MARKET (VIỆT NAM)</v>
      </c>
      <c r="AG1017" s="122" t="str">
        <f>Table13[[#This Row],[Số hóa đơn]]&amp;Table13[[#This Row],[Tổng giá trị]]</f>
        <v>000322825186360,88</v>
      </c>
    </row>
    <row r="1018" spans="1:33" ht="25.5" hidden="1" customHeight="1">
      <c r="A1018" s="54" t="s">
        <v>16299</v>
      </c>
      <c r="B1018" s="54" t="s">
        <v>190</v>
      </c>
      <c r="C1018" s="59">
        <v>46176</v>
      </c>
      <c r="D1018" s="58" t="s">
        <v>21077</v>
      </c>
      <c r="E1018" s="59">
        <v>46176</v>
      </c>
      <c r="F1018" s="101" t="s">
        <v>21082</v>
      </c>
      <c r="G1018" s="58" t="s">
        <v>16907</v>
      </c>
      <c r="H1018" s="69">
        <v>2134305</v>
      </c>
      <c r="I1018" s="2">
        <v>0</v>
      </c>
      <c r="J1018" s="69">
        <f>Table13[[#This Row],[Tiền hàng]]*8%</f>
        <v>170744.4</v>
      </c>
      <c r="K1018" s="70">
        <f>Table13[[#This Row],[Tiền hàng]]+Table13[[#This Row],[Tiền VAT]]-Table13[[#This Row],[Tiền chiết khấu]]</f>
        <v>2305049.4</v>
      </c>
      <c r="L1018" s="71" t="s">
        <v>17237</v>
      </c>
      <c r="M1018" s="6">
        <f>IFERROR(VLOOKUP(Table13[[#This Row],[Số hóa đơn]],'Chi tiết tt Mega gửi'!K:L,2,0),"")</f>
        <v>46197</v>
      </c>
      <c r="N1018" s="72"/>
      <c r="O1018" s="32">
        <f>IF(Table13[[#This Row],[Phân loại]]="Tồn đầu kỳ",Table13[[#This Row],[Tổng giá trị]],0)</f>
        <v>0</v>
      </c>
      <c r="P1018" s="7">
        <f>IF(Table13[[#This Row],[Số còn phải thu ĐK]]&lt;&gt;0,0,IF(Table13[[#This Row],[Phân loại]]="Bán hàng",Table13[[#This Row],[Tổng giá trị]],-Table13[[#This Row],[Tổng giá trị]]))</f>
        <v>-2305049.4</v>
      </c>
      <c r="Q1018" s="32">
        <f>IF(M1018&lt;&gt;"",IF(O1018&lt;&gt;0,O1018,P1018),0)</f>
        <v>-2305049.4</v>
      </c>
      <c r="R1018" s="7">
        <f>Table13[[#This Row],[Số còn phải thu ĐK]]+Table13[[#This Row],[Giá Trị HD sau CK]]-Table13[[#This Row],[Số tiền đã thu]]</f>
        <v>0</v>
      </c>
      <c r="S1018" s="6">
        <f>IF(Table13[[#This Row],[Ngày hóa đơn]]&lt;&gt;"",Table13[[#This Row],[Ngày hóa đơn]],IF(Table13[[#This Row],[Ngày hạch toán]]&lt;&gt;"",Table13[[#This Row],[Ngày hạch toán]],""))</f>
        <v>46176</v>
      </c>
      <c r="T1018" s="7"/>
      <c r="U1018" s="6">
        <f>IF(Table13[[#This Row],[Ngày tính CN]]="","",S1018+T1018)</f>
        <v>46176</v>
      </c>
      <c r="V1018" s="32">
        <f ca="1">IF(Table13[[#This Row],[Hạn thanh toán]]="","",IF((U1018-NOW())&lt;0,0,(U1018-NOW())))</f>
        <v>0</v>
      </c>
      <c r="W1018" s="32"/>
      <c r="X1018" s="32" t="str">
        <f ca="1">IF(OR(U1018="",R1018=0),"",IF((U1018-NOW())&lt;0,-(U1018-NOW()),0))</f>
        <v/>
      </c>
      <c r="Y1018" s="2" t="str">
        <f>IF(R1018=0,"Đã thanh toán",IF(X1018="","",IF(X1018&lt;=0,"Chưa đến hạn thanh toán",IF(X1018&lt;=30,"Nợ quá hạn 30 ngày",IF(X1018&lt;=60,"Nợ quá hạn từ 30 ngày đến 60 ngày",IF(X1018&lt;=90,"Nợ quá hạn từ 60 ngày đến 90 ngày",IF(X1018&lt;=120,"Nợ quá hạn từ 90 ngày đến 120 ngày","Nợ quá hạn hơn 120 ngày có khả năng mất thanh toán")))))))</f>
        <v>Đã thanh toán</v>
      </c>
      <c r="Z1018" s="42">
        <f>IF(S1018="","",S1018)</f>
        <v>46176</v>
      </c>
      <c r="AA1018" s="42">
        <f>IF(M1018="","",M1018)</f>
        <v>46197</v>
      </c>
      <c r="AD1018" s="2" t="str">
        <f>VLOOKUP($A1018,MA_KH!$A:$Q,MA_KH!O$1,0)</f>
        <v>MEGA</v>
      </c>
      <c r="AE1018" s="2" t="str">
        <f>VLOOKUP($A1018,MA_KH!$A:$Q,MA_KH!P$1,0)</f>
        <v>CÔNG TY TNHH MM MEGA MARKET (VIỆT NAM)</v>
      </c>
      <c r="AG1018" s="122" t="str">
        <f>Table13[[#This Row],[Số hóa đơn]]&amp;Table13[[#This Row],[Tổng giá trị]]</f>
        <v>000324422305049,4</v>
      </c>
    </row>
    <row r="1019" spans="1:33" ht="25.5" hidden="1" customHeight="1">
      <c r="A1019" s="54" t="s">
        <v>16299</v>
      </c>
      <c r="B1019" s="54" t="s">
        <v>190</v>
      </c>
      <c r="C1019" s="55">
        <v>46178</v>
      </c>
      <c r="D1019" s="54" t="s">
        <v>21084</v>
      </c>
      <c r="E1019" s="55">
        <v>46178</v>
      </c>
      <c r="F1019" s="84" t="s">
        <v>20972</v>
      </c>
      <c r="G1019" s="54" t="s">
        <v>18473</v>
      </c>
      <c r="H1019" s="67">
        <v>2273786</v>
      </c>
      <c r="I1019" s="57">
        <v>0</v>
      </c>
      <c r="J1019" s="67">
        <v>181903</v>
      </c>
      <c r="K1019" s="68">
        <v>2455689</v>
      </c>
      <c r="L1019" s="71" t="s">
        <v>17238</v>
      </c>
      <c r="M1019" s="6">
        <f>IFERROR(VLOOKUP(Table13[[#This Row],[Số hóa đơn]],'Chi tiết tt Mega gửi'!K:L,2,0),"")</f>
        <v>46183</v>
      </c>
      <c r="N1019" s="72"/>
      <c r="O1019" s="32">
        <f>IF(Table13[[#This Row],[Phân loại]]="Tồn đầu kỳ",Table13[[#This Row],[Tổng giá trị]],0)</f>
        <v>0</v>
      </c>
      <c r="P1019" s="7">
        <f>IF(Table13[[#This Row],[Số còn phải thu ĐK]]&lt;&gt;0,0,IF(Table13[[#This Row],[Phân loại]]="Bán hàng",Table13[[#This Row],[Tổng giá trị]],-Table13[[#This Row],[Tổng giá trị]]))</f>
        <v>-2455689</v>
      </c>
      <c r="Q1019" s="32">
        <f t="shared" ref="Q1019:Q1031" si="141">IF(M1019&lt;&gt;"",IF(O1019&lt;&gt;0,O1019,P1019),0)</f>
        <v>-2455689</v>
      </c>
      <c r="R1019" s="7">
        <f>Table13[[#This Row],[Số còn phải thu ĐK]]+Table13[[#This Row],[Giá Trị HD sau CK]]-Table13[[#This Row],[Số tiền đã thu]]</f>
        <v>0</v>
      </c>
      <c r="S1019" s="6">
        <f>IF(Table13[[#This Row],[Ngày hóa đơn]]&lt;&gt;"",Table13[[#This Row],[Ngày hóa đơn]],IF(Table13[[#This Row],[Ngày hạch toán]]&lt;&gt;"",Table13[[#This Row],[Ngày hạch toán]],""))</f>
        <v>46178</v>
      </c>
      <c r="T1019" s="7"/>
      <c r="U1019" s="6">
        <f>IF(Table13[[#This Row],[Ngày tính CN]]="","",S1019+T1019)</f>
        <v>46178</v>
      </c>
      <c r="V1019" s="32">
        <f ca="1">IF(Table13[[#This Row],[Hạn thanh toán]]="","",IF((U1019-NOW())&lt;0,0,(U1019-NOW())))</f>
        <v>0</v>
      </c>
      <c r="W1019" s="32"/>
      <c r="X1019" s="32" t="str">
        <f t="shared" ref="X1019:X1031" ca="1" si="142">IF(OR(U1019="",R1019=0),"",IF((U1019-NOW())&lt;0,-(U1019-NOW()),0))</f>
        <v/>
      </c>
      <c r="Y1019" s="2" t="str">
        <f t="shared" ref="Y1019:Y1031" si="143">IF(R1019=0,"Đã thanh toán",IF(X1019="","",IF(X1019&lt;=0,"Chưa đến hạn thanh toán",IF(X1019&lt;=30,"Nợ quá hạn 30 ngày",IF(X1019&lt;=60,"Nợ quá hạn từ 30 ngày đến 60 ngày",IF(X1019&lt;=90,"Nợ quá hạn từ 60 ngày đến 90 ngày",IF(X1019&lt;=120,"Nợ quá hạn từ 90 ngày đến 120 ngày","Nợ quá hạn hơn 120 ngày có khả năng mất thanh toán")))))))</f>
        <v>Đã thanh toán</v>
      </c>
      <c r="Z1019" s="42">
        <f t="shared" ref="Z1019:Z1031" si="144">IF(S1019="","",S1019)</f>
        <v>46178</v>
      </c>
      <c r="AA1019" s="42">
        <f t="shared" ref="AA1019:AA1031" si="145">IF(M1019="","",M1019)</f>
        <v>46183</v>
      </c>
      <c r="AD1019" s="2" t="str">
        <f>VLOOKUP($A1019,MA_KH!$A:$Q,MA_KH!O$1,0)</f>
        <v>MEGA</v>
      </c>
      <c r="AE1019" s="2" t="str">
        <f>VLOOKUP($A1019,MA_KH!$A:$Q,MA_KH!P$1,0)</f>
        <v>CÔNG TY TNHH MM MEGA MARKET (VIỆT NAM)</v>
      </c>
      <c r="AG1019" s="122" t="str">
        <f>Table13[[#This Row],[Số hóa đơn]]&amp;Table13[[#This Row],[Tổng giá trị]]</f>
        <v>000004912455689</v>
      </c>
    </row>
    <row r="1020" spans="1:33" ht="25.5" hidden="1" customHeight="1">
      <c r="A1020" s="54" t="s">
        <v>16299</v>
      </c>
      <c r="B1020" s="54" t="s">
        <v>190</v>
      </c>
      <c r="C1020" s="55">
        <v>46178</v>
      </c>
      <c r="D1020" s="54" t="s">
        <v>21085</v>
      </c>
      <c r="E1020" s="55">
        <v>46178</v>
      </c>
      <c r="F1020" s="84" t="s">
        <v>21104</v>
      </c>
      <c r="G1020" s="54" t="s">
        <v>18473</v>
      </c>
      <c r="H1020" s="67">
        <v>2632165</v>
      </c>
      <c r="I1020" s="57">
        <v>0</v>
      </c>
      <c r="J1020" s="67">
        <v>210574</v>
      </c>
      <c r="K1020" s="68">
        <v>2842739</v>
      </c>
      <c r="L1020" s="71" t="s">
        <v>17238</v>
      </c>
      <c r="M1020" s="6">
        <v>46183</v>
      </c>
      <c r="N1020" s="72"/>
      <c r="O1020" s="32">
        <f>IF(Table13[[#This Row],[Phân loại]]="Tồn đầu kỳ",Table13[[#This Row],[Tổng giá trị]],0)</f>
        <v>0</v>
      </c>
      <c r="P1020" s="7">
        <f>IF(Table13[[#This Row],[Số còn phải thu ĐK]]&lt;&gt;0,0,IF(Table13[[#This Row],[Phân loại]]="Bán hàng",Table13[[#This Row],[Tổng giá trị]],-Table13[[#This Row],[Tổng giá trị]]))</f>
        <v>-2842739</v>
      </c>
      <c r="Q1020" s="32">
        <f t="shared" si="141"/>
        <v>-2842739</v>
      </c>
      <c r="R1020" s="7">
        <f>Table13[[#This Row],[Số còn phải thu ĐK]]+Table13[[#This Row],[Giá Trị HD sau CK]]-Table13[[#This Row],[Số tiền đã thu]]</f>
        <v>0</v>
      </c>
      <c r="S1020" s="6">
        <f>IF(Table13[[#This Row],[Ngày hóa đơn]]&lt;&gt;"",Table13[[#This Row],[Ngày hóa đơn]],IF(Table13[[#This Row],[Ngày hạch toán]]&lt;&gt;"",Table13[[#This Row],[Ngày hạch toán]],""))</f>
        <v>46178</v>
      </c>
      <c r="T1020" s="7"/>
      <c r="U1020" s="6">
        <f>IF(Table13[[#This Row],[Ngày tính CN]]="","",S1020+T1020)</f>
        <v>46178</v>
      </c>
      <c r="V1020" s="32">
        <f ca="1">IF(Table13[[#This Row],[Hạn thanh toán]]="","",IF((U1020-NOW())&lt;0,0,(U1020-NOW())))</f>
        <v>0</v>
      </c>
      <c r="W1020" s="32"/>
      <c r="X1020" s="32" t="str">
        <f t="shared" ca="1" si="142"/>
        <v/>
      </c>
      <c r="Y1020" s="2" t="str">
        <f t="shared" si="143"/>
        <v>Đã thanh toán</v>
      </c>
      <c r="Z1020" s="42">
        <f t="shared" si="144"/>
        <v>46178</v>
      </c>
      <c r="AA1020" s="42">
        <f t="shared" si="145"/>
        <v>46183</v>
      </c>
      <c r="AD1020" s="2" t="str">
        <f>VLOOKUP($A1020,MA_KH!$A:$Q,MA_KH!O$1,0)</f>
        <v>MEGA</v>
      </c>
      <c r="AE1020" s="2" t="str">
        <f>VLOOKUP($A1020,MA_KH!$A:$Q,MA_KH!P$1,0)</f>
        <v>CÔNG TY TNHH MM MEGA MARKET (VIỆT NAM)</v>
      </c>
      <c r="AG1020" s="122" t="str">
        <f>Table13[[#This Row],[Số hóa đơn]]&amp;Table13[[#This Row],[Tổng giá trị]]</f>
        <v>0000023852842739</v>
      </c>
    </row>
    <row r="1021" spans="1:33" ht="25.5" hidden="1" customHeight="1">
      <c r="A1021" s="54" t="s">
        <v>16303</v>
      </c>
      <c r="B1021" s="54" t="s">
        <v>102</v>
      </c>
      <c r="C1021" s="55">
        <v>46178</v>
      </c>
      <c r="D1021" s="54" t="s">
        <v>21086</v>
      </c>
      <c r="E1021" s="55">
        <v>46178</v>
      </c>
      <c r="F1021" s="84" t="s">
        <v>20956</v>
      </c>
      <c r="G1021" s="54" t="s">
        <v>21087</v>
      </c>
      <c r="H1021" s="67">
        <v>212500</v>
      </c>
      <c r="I1021" s="57">
        <v>0</v>
      </c>
      <c r="J1021" s="67">
        <v>17000</v>
      </c>
      <c r="K1021" s="68">
        <v>229500</v>
      </c>
      <c r="L1021" s="71" t="s">
        <v>17238</v>
      </c>
      <c r="M1021" s="6">
        <f>IFERROR(VLOOKUP(Table13[[#This Row],[Số hóa đơn]],'Chi tiết tt Mega gửi'!K:L,2,0),"")</f>
        <v>46183</v>
      </c>
      <c r="N1021" s="72"/>
      <c r="O1021" s="32">
        <f>IF(Table13[[#This Row],[Phân loại]]="Tồn đầu kỳ",Table13[[#This Row],[Tổng giá trị]],0)</f>
        <v>0</v>
      </c>
      <c r="P1021" s="7">
        <f>IF(Table13[[#This Row],[Số còn phải thu ĐK]]&lt;&gt;0,0,IF(Table13[[#This Row],[Phân loại]]="Bán hàng",Table13[[#This Row],[Tổng giá trị]],-Table13[[#This Row],[Tổng giá trị]]))</f>
        <v>-229500</v>
      </c>
      <c r="Q1021" s="32">
        <f t="shared" si="141"/>
        <v>-229500</v>
      </c>
      <c r="R1021" s="7">
        <f>Table13[[#This Row],[Số còn phải thu ĐK]]+Table13[[#This Row],[Giá Trị HD sau CK]]-Table13[[#This Row],[Số tiền đã thu]]</f>
        <v>0</v>
      </c>
      <c r="S1021" s="6">
        <f>IF(Table13[[#This Row],[Ngày hóa đơn]]&lt;&gt;"",Table13[[#This Row],[Ngày hóa đơn]],IF(Table13[[#This Row],[Ngày hạch toán]]&lt;&gt;"",Table13[[#This Row],[Ngày hạch toán]],""))</f>
        <v>46178</v>
      </c>
      <c r="T1021" s="7"/>
      <c r="U1021" s="6">
        <f>IF(Table13[[#This Row],[Ngày tính CN]]="","",S1021+T1021)</f>
        <v>46178</v>
      </c>
      <c r="V1021" s="32">
        <f ca="1">IF(Table13[[#This Row],[Hạn thanh toán]]="","",IF((U1021-NOW())&lt;0,0,(U1021-NOW())))</f>
        <v>0</v>
      </c>
      <c r="W1021" s="32"/>
      <c r="X1021" s="32" t="str">
        <f t="shared" ca="1" si="142"/>
        <v/>
      </c>
      <c r="Y1021" s="2" t="str">
        <f t="shared" si="143"/>
        <v>Đã thanh toán</v>
      </c>
      <c r="Z1021" s="42">
        <f t="shared" si="144"/>
        <v>46178</v>
      </c>
      <c r="AA1021" s="42">
        <f t="shared" si="145"/>
        <v>46183</v>
      </c>
      <c r="AD1021" s="2" t="str">
        <f>VLOOKUP($A1021,MA_KH!$A:$Q,MA_KH!O$1,0)</f>
        <v>MEGA</v>
      </c>
      <c r="AE1021" s="2" t="str">
        <f>VLOOKUP($A1021,MA_KH!$A:$Q,MA_KH!P$1,0)</f>
        <v>CÔNG TY TNHH MM MEGA MARKET (VIỆT NAM)</v>
      </c>
      <c r="AG1021" s="122" t="str">
        <f>Table13[[#This Row],[Số hóa đơn]]&amp;Table13[[#This Row],[Tổng giá trị]]</f>
        <v>00000184229500</v>
      </c>
    </row>
    <row r="1022" spans="1:33" ht="25.5" hidden="1" customHeight="1">
      <c r="A1022" s="54" t="s">
        <v>16303</v>
      </c>
      <c r="B1022" s="54" t="s">
        <v>102</v>
      </c>
      <c r="C1022" s="55">
        <v>46178</v>
      </c>
      <c r="D1022" s="54" t="s">
        <v>21088</v>
      </c>
      <c r="E1022" s="55">
        <v>46178</v>
      </c>
      <c r="F1022" s="84" t="s">
        <v>20950</v>
      </c>
      <c r="G1022" s="54" t="s">
        <v>21087</v>
      </c>
      <c r="H1022" s="67">
        <v>321615</v>
      </c>
      <c r="I1022" s="57">
        <v>0</v>
      </c>
      <c r="J1022" s="67">
        <v>25729</v>
      </c>
      <c r="K1022" s="68">
        <v>347344</v>
      </c>
      <c r="L1022" s="71" t="s">
        <v>17238</v>
      </c>
      <c r="M1022" s="6">
        <f>IFERROR(VLOOKUP(Table13[[#This Row],[Số hóa đơn]],'Chi tiết tt Mega gửi'!K:L,2,0),"")</f>
        <v>46183</v>
      </c>
      <c r="N1022" s="72"/>
      <c r="O1022" s="32">
        <f>IF(Table13[[#This Row],[Phân loại]]="Tồn đầu kỳ",Table13[[#This Row],[Tổng giá trị]],0)</f>
        <v>0</v>
      </c>
      <c r="P1022" s="7">
        <f>IF(Table13[[#This Row],[Số còn phải thu ĐK]]&lt;&gt;0,0,IF(Table13[[#This Row],[Phân loại]]="Bán hàng",Table13[[#This Row],[Tổng giá trị]],-Table13[[#This Row],[Tổng giá trị]]))</f>
        <v>-347344</v>
      </c>
      <c r="Q1022" s="32">
        <f t="shared" si="141"/>
        <v>-347344</v>
      </c>
      <c r="R1022" s="7">
        <f>Table13[[#This Row],[Số còn phải thu ĐK]]+Table13[[#This Row],[Giá Trị HD sau CK]]-Table13[[#This Row],[Số tiền đã thu]]</f>
        <v>0</v>
      </c>
      <c r="S1022" s="6">
        <f>IF(Table13[[#This Row],[Ngày hóa đơn]]&lt;&gt;"",Table13[[#This Row],[Ngày hóa đơn]],IF(Table13[[#This Row],[Ngày hạch toán]]&lt;&gt;"",Table13[[#This Row],[Ngày hạch toán]],""))</f>
        <v>46178</v>
      </c>
      <c r="T1022" s="7"/>
      <c r="U1022" s="6">
        <f>IF(Table13[[#This Row],[Ngày tính CN]]="","",S1022+T1022)</f>
        <v>46178</v>
      </c>
      <c r="V1022" s="32">
        <f ca="1">IF(Table13[[#This Row],[Hạn thanh toán]]="","",IF((U1022-NOW())&lt;0,0,(U1022-NOW())))</f>
        <v>0</v>
      </c>
      <c r="W1022" s="32"/>
      <c r="X1022" s="32" t="str">
        <f t="shared" ca="1" si="142"/>
        <v/>
      </c>
      <c r="Y1022" s="2" t="str">
        <f t="shared" si="143"/>
        <v>Đã thanh toán</v>
      </c>
      <c r="Z1022" s="42">
        <f t="shared" si="144"/>
        <v>46178</v>
      </c>
      <c r="AA1022" s="42">
        <f t="shared" si="145"/>
        <v>46183</v>
      </c>
      <c r="AD1022" s="2" t="str">
        <f>VLOOKUP($A1022,MA_KH!$A:$Q,MA_KH!O$1,0)</f>
        <v>MEGA</v>
      </c>
      <c r="AE1022" s="2" t="str">
        <f>VLOOKUP($A1022,MA_KH!$A:$Q,MA_KH!P$1,0)</f>
        <v>CÔNG TY TNHH MM MEGA MARKET (VIỆT NAM)</v>
      </c>
      <c r="AG1022" s="122" t="str">
        <f>Table13[[#This Row],[Số hóa đơn]]&amp;Table13[[#This Row],[Tổng giá trị]]</f>
        <v>00000167347344</v>
      </c>
    </row>
    <row r="1023" spans="1:33" ht="25.5" hidden="1" customHeight="1">
      <c r="A1023" s="54" t="s">
        <v>16307</v>
      </c>
      <c r="B1023" s="54" t="s">
        <v>202</v>
      </c>
      <c r="C1023" s="55">
        <v>46181</v>
      </c>
      <c r="D1023" s="54" t="s">
        <v>21089</v>
      </c>
      <c r="E1023" s="55">
        <v>46181</v>
      </c>
      <c r="F1023" s="84" t="s">
        <v>18128</v>
      </c>
      <c r="G1023" s="54" t="s">
        <v>21090</v>
      </c>
      <c r="H1023" s="67">
        <v>1480663</v>
      </c>
      <c r="I1023" s="57">
        <v>0</v>
      </c>
      <c r="J1023" s="67">
        <v>118453</v>
      </c>
      <c r="K1023" s="68">
        <v>1599116</v>
      </c>
      <c r="L1023" s="71" t="s">
        <v>17238</v>
      </c>
      <c r="N1023" s="72"/>
      <c r="O1023" s="32">
        <f>IF(Table13[[#This Row],[Phân loại]]="Tồn đầu kỳ",Table13[[#This Row],[Tổng giá trị]],0)</f>
        <v>0</v>
      </c>
      <c r="P1023" s="7">
        <f>IF(Table13[[#This Row],[Số còn phải thu ĐK]]&lt;&gt;0,0,IF(Table13[[#This Row],[Phân loại]]="Bán hàng",Table13[[#This Row],[Tổng giá trị]],-Table13[[#This Row],[Tổng giá trị]]))</f>
        <v>-1599116</v>
      </c>
      <c r="Q1023" s="32">
        <f t="shared" si="141"/>
        <v>0</v>
      </c>
      <c r="R1023" s="7">
        <f>Table13[[#This Row],[Số còn phải thu ĐK]]+Table13[[#This Row],[Giá Trị HD sau CK]]-Table13[[#This Row],[Số tiền đã thu]]</f>
        <v>-1599116</v>
      </c>
      <c r="S1023" s="6">
        <f>IF(Table13[[#This Row],[Ngày hóa đơn]]&lt;&gt;"",Table13[[#This Row],[Ngày hóa đơn]],IF(Table13[[#This Row],[Ngày hạch toán]]&lt;&gt;"",Table13[[#This Row],[Ngày hạch toán]],""))</f>
        <v>46181</v>
      </c>
      <c r="T1023" s="7"/>
      <c r="U1023" s="6">
        <f>IF(Table13[[#This Row],[Ngày tính CN]]="","",S1023+T1023)</f>
        <v>46181</v>
      </c>
      <c r="V1023" s="32">
        <f ca="1">IF(Table13[[#This Row],[Hạn thanh toán]]="","",IF((U1023-NOW())&lt;0,0,(U1023-NOW())))</f>
        <v>0</v>
      </c>
      <c r="W1023" s="32"/>
      <c r="X1023" s="32">
        <f t="shared" ca="1" si="142"/>
        <v>46.96461631944112</v>
      </c>
      <c r="Y1023" s="2" t="str">
        <f t="shared" ca="1" si="143"/>
        <v>Nợ quá hạn từ 30 ngày đến 60 ngày</v>
      </c>
      <c r="Z1023" s="42">
        <f t="shared" si="144"/>
        <v>46181</v>
      </c>
      <c r="AA1023" s="42" t="str">
        <f t="shared" si="145"/>
        <v/>
      </c>
      <c r="AD1023" s="2" t="str">
        <f>VLOOKUP($A1023,MA_KH!$A:$Q,MA_KH!O$1,0)</f>
        <v>MEGA</v>
      </c>
      <c r="AE1023" s="2" t="str">
        <f>VLOOKUP($A1023,MA_KH!$A:$Q,MA_KH!P$1,0)</f>
        <v>CÔNG TY TNHH MM MEGA MARKET (VIỆT NAM)</v>
      </c>
      <c r="AG1023" s="122" t="str">
        <f>Table13[[#This Row],[Số hóa đơn]]&amp;Table13[[#This Row],[Tổng giá trị]]</f>
        <v>000001861599116</v>
      </c>
    </row>
    <row r="1024" spans="1:33" ht="25.5" hidden="1" customHeight="1">
      <c r="A1024" s="54" t="s">
        <v>16307</v>
      </c>
      <c r="B1024" s="54" t="s">
        <v>202</v>
      </c>
      <c r="C1024" s="55">
        <v>46181</v>
      </c>
      <c r="D1024" s="54" t="s">
        <v>21091</v>
      </c>
      <c r="E1024" s="55">
        <v>46181</v>
      </c>
      <c r="F1024" s="84" t="s">
        <v>21105</v>
      </c>
      <c r="G1024" s="54" t="s">
        <v>21092</v>
      </c>
      <c r="H1024" s="67">
        <v>205234</v>
      </c>
      <c r="I1024" s="57">
        <v>0</v>
      </c>
      <c r="J1024" s="67">
        <v>16419</v>
      </c>
      <c r="K1024" s="68">
        <v>221653</v>
      </c>
      <c r="L1024" s="71" t="s">
        <v>17238</v>
      </c>
      <c r="M1024" s="6">
        <f>IFERROR(VLOOKUP(Table13[[#This Row],[Số hóa đơn]],'Chi tiết tt Mega gửi'!K:L,2,0),"")</f>
        <v>46197</v>
      </c>
      <c r="N1024" s="72"/>
      <c r="O1024" s="32">
        <f>IF(Table13[[#This Row],[Phân loại]]="Tồn đầu kỳ",Table13[[#This Row],[Tổng giá trị]],0)</f>
        <v>0</v>
      </c>
      <c r="P1024" s="7">
        <f>IF(Table13[[#This Row],[Số còn phải thu ĐK]]&lt;&gt;0,0,IF(Table13[[#This Row],[Phân loại]]="Bán hàng",Table13[[#This Row],[Tổng giá trị]],-Table13[[#This Row],[Tổng giá trị]]))</f>
        <v>-221653</v>
      </c>
      <c r="Q1024" s="32">
        <f t="shared" si="141"/>
        <v>-221653</v>
      </c>
      <c r="R1024" s="7">
        <f>Table13[[#This Row],[Số còn phải thu ĐK]]+Table13[[#This Row],[Giá Trị HD sau CK]]-Table13[[#This Row],[Số tiền đã thu]]</f>
        <v>0</v>
      </c>
      <c r="S1024" s="6">
        <f>IF(Table13[[#This Row],[Ngày hóa đơn]]&lt;&gt;"",Table13[[#This Row],[Ngày hóa đơn]],IF(Table13[[#This Row],[Ngày hạch toán]]&lt;&gt;"",Table13[[#This Row],[Ngày hạch toán]],""))</f>
        <v>46181</v>
      </c>
      <c r="T1024" s="7"/>
      <c r="U1024" s="6">
        <f>IF(Table13[[#This Row],[Ngày tính CN]]="","",S1024+T1024)</f>
        <v>46181</v>
      </c>
      <c r="V1024" s="32">
        <f ca="1">IF(Table13[[#This Row],[Hạn thanh toán]]="","",IF((U1024-NOW())&lt;0,0,(U1024-NOW())))</f>
        <v>0</v>
      </c>
      <c r="W1024" s="32"/>
      <c r="X1024" s="32" t="str">
        <f t="shared" ca="1" si="142"/>
        <v/>
      </c>
      <c r="Y1024" s="2" t="str">
        <f t="shared" si="143"/>
        <v>Đã thanh toán</v>
      </c>
      <c r="Z1024" s="42">
        <f t="shared" si="144"/>
        <v>46181</v>
      </c>
      <c r="AA1024" s="42">
        <f t="shared" si="145"/>
        <v>46197</v>
      </c>
      <c r="AD1024" s="2" t="str">
        <f>VLOOKUP($A1024,MA_KH!$A:$Q,MA_KH!O$1,0)</f>
        <v>MEGA</v>
      </c>
      <c r="AE1024" s="2" t="str">
        <f>VLOOKUP($A1024,MA_KH!$A:$Q,MA_KH!P$1,0)</f>
        <v>CÔNG TY TNHH MM MEGA MARKET (VIỆT NAM)</v>
      </c>
      <c r="AG1024" s="122" t="str">
        <f>Table13[[#This Row],[Số hóa đơn]]&amp;Table13[[#This Row],[Tổng giá trị]]</f>
        <v>00000179221653</v>
      </c>
    </row>
    <row r="1025" spans="1:33" ht="25.5" hidden="1" customHeight="1">
      <c r="A1025" s="54" t="s">
        <v>16289</v>
      </c>
      <c r="B1025" s="54" t="s">
        <v>296</v>
      </c>
      <c r="C1025" s="55">
        <v>46181</v>
      </c>
      <c r="D1025" s="54" t="s">
        <v>21093</v>
      </c>
      <c r="E1025" s="55">
        <v>46181</v>
      </c>
      <c r="F1025" s="84" t="s">
        <v>21106</v>
      </c>
      <c r="G1025" s="54" t="s">
        <v>21094</v>
      </c>
      <c r="H1025" s="67">
        <v>1412500</v>
      </c>
      <c r="I1025" s="57">
        <v>0</v>
      </c>
      <c r="J1025" s="67">
        <v>113000</v>
      </c>
      <c r="K1025" s="68">
        <v>1525500</v>
      </c>
      <c r="L1025" s="71" t="s">
        <v>17238</v>
      </c>
      <c r="M1025" s="6">
        <f>IFERROR(VLOOKUP(Table13[[#This Row],[Số hóa đơn]],'Chi tiết tt Mega gửi'!K:L,2,0),"")</f>
        <v>46197</v>
      </c>
      <c r="N1025" s="72"/>
      <c r="O1025" s="32">
        <f>IF(Table13[[#This Row],[Phân loại]]="Tồn đầu kỳ",Table13[[#This Row],[Tổng giá trị]],0)</f>
        <v>0</v>
      </c>
      <c r="P1025" s="7">
        <f>IF(Table13[[#This Row],[Số còn phải thu ĐK]]&lt;&gt;0,0,IF(Table13[[#This Row],[Phân loại]]="Bán hàng",Table13[[#This Row],[Tổng giá trị]],-Table13[[#This Row],[Tổng giá trị]]))</f>
        <v>-1525500</v>
      </c>
      <c r="Q1025" s="32">
        <f t="shared" si="141"/>
        <v>-1525500</v>
      </c>
      <c r="R1025" s="7">
        <f>Table13[[#This Row],[Số còn phải thu ĐK]]+Table13[[#This Row],[Giá Trị HD sau CK]]-Table13[[#This Row],[Số tiền đã thu]]</f>
        <v>0</v>
      </c>
      <c r="S1025" s="6">
        <f>IF(Table13[[#This Row],[Ngày hóa đơn]]&lt;&gt;"",Table13[[#This Row],[Ngày hóa đơn]],IF(Table13[[#This Row],[Ngày hạch toán]]&lt;&gt;"",Table13[[#This Row],[Ngày hạch toán]],""))</f>
        <v>46181</v>
      </c>
      <c r="T1025" s="7"/>
      <c r="U1025" s="6">
        <f>IF(Table13[[#This Row],[Ngày tính CN]]="","",S1025+T1025)</f>
        <v>46181</v>
      </c>
      <c r="V1025" s="32">
        <f ca="1">IF(Table13[[#This Row],[Hạn thanh toán]]="","",IF((U1025-NOW())&lt;0,0,(U1025-NOW())))</f>
        <v>0</v>
      </c>
      <c r="W1025" s="32"/>
      <c r="X1025" s="32" t="str">
        <f t="shared" ca="1" si="142"/>
        <v/>
      </c>
      <c r="Y1025" s="2" t="str">
        <f t="shared" si="143"/>
        <v>Đã thanh toán</v>
      </c>
      <c r="Z1025" s="42">
        <f t="shared" si="144"/>
        <v>46181</v>
      </c>
      <c r="AA1025" s="42">
        <f t="shared" si="145"/>
        <v>46197</v>
      </c>
      <c r="AD1025" s="2" t="str">
        <f>VLOOKUP($A1025,MA_KH!$A:$Q,MA_KH!O$1,0)</f>
        <v>MEGA</v>
      </c>
      <c r="AE1025" s="2" t="str">
        <f>VLOOKUP($A1025,MA_KH!$A:$Q,MA_KH!P$1,0)</f>
        <v>CÔNG TY TNHH MM MEGA MARKET (VIỆT NAM)</v>
      </c>
      <c r="AG1025" s="122" t="str">
        <f>Table13[[#This Row],[Số hóa đơn]]&amp;Table13[[#This Row],[Tổng giá trị]]</f>
        <v>000003421525500</v>
      </c>
    </row>
    <row r="1026" spans="1:33" ht="25.5" hidden="1" customHeight="1">
      <c r="A1026" s="54" t="s">
        <v>16289</v>
      </c>
      <c r="B1026" s="54" t="s">
        <v>296</v>
      </c>
      <c r="C1026" s="55">
        <v>46181</v>
      </c>
      <c r="D1026" s="54" t="s">
        <v>21095</v>
      </c>
      <c r="E1026" s="55">
        <v>46181</v>
      </c>
      <c r="F1026" s="84" t="s">
        <v>21107</v>
      </c>
      <c r="G1026" s="54" t="s">
        <v>21094</v>
      </c>
      <c r="H1026" s="67">
        <v>1278051</v>
      </c>
      <c r="I1026" s="57">
        <v>0</v>
      </c>
      <c r="J1026" s="67">
        <v>102244</v>
      </c>
      <c r="K1026" s="68">
        <v>1380295</v>
      </c>
      <c r="L1026" s="71" t="s">
        <v>17238</v>
      </c>
      <c r="M1026" s="6">
        <f>IFERROR(VLOOKUP(Table13[[#This Row],[Số hóa đơn]],'Chi tiết tt Mega gửi'!K:L,2,0),"")</f>
        <v>46197</v>
      </c>
      <c r="N1026" s="72"/>
      <c r="O1026" s="32">
        <f>IF(Table13[[#This Row],[Phân loại]]="Tồn đầu kỳ",Table13[[#This Row],[Tổng giá trị]],0)</f>
        <v>0</v>
      </c>
      <c r="P1026" s="7">
        <f>IF(Table13[[#This Row],[Số còn phải thu ĐK]]&lt;&gt;0,0,IF(Table13[[#This Row],[Phân loại]]="Bán hàng",Table13[[#This Row],[Tổng giá trị]],-Table13[[#This Row],[Tổng giá trị]]))</f>
        <v>-1380295</v>
      </c>
      <c r="Q1026" s="32">
        <f t="shared" si="141"/>
        <v>-1380295</v>
      </c>
      <c r="R1026" s="7">
        <f>Table13[[#This Row],[Số còn phải thu ĐK]]+Table13[[#This Row],[Giá Trị HD sau CK]]-Table13[[#This Row],[Số tiền đã thu]]</f>
        <v>0</v>
      </c>
      <c r="S1026" s="6">
        <f>IF(Table13[[#This Row],[Ngày hóa đơn]]&lt;&gt;"",Table13[[#This Row],[Ngày hóa đơn]],IF(Table13[[#This Row],[Ngày hạch toán]]&lt;&gt;"",Table13[[#This Row],[Ngày hạch toán]],""))</f>
        <v>46181</v>
      </c>
      <c r="T1026" s="7"/>
      <c r="U1026" s="6">
        <f>IF(Table13[[#This Row],[Ngày tính CN]]="","",S1026+T1026)</f>
        <v>46181</v>
      </c>
      <c r="V1026" s="32">
        <f ca="1">IF(Table13[[#This Row],[Hạn thanh toán]]="","",IF((U1026-NOW())&lt;0,0,(U1026-NOW())))</f>
        <v>0</v>
      </c>
      <c r="W1026" s="32"/>
      <c r="X1026" s="32" t="str">
        <f t="shared" ca="1" si="142"/>
        <v/>
      </c>
      <c r="Y1026" s="2" t="str">
        <f t="shared" si="143"/>
        <v>Đã thanh toán</v>
      </c>
      <c r="Z1026" s="42">
        <f t="shared" si="144"/>
        <v>46181</v>
      </c>
      <c r="AA1026" s="42">
        <f t="shared" si="145"/>
        <v>46197</v>
      </c>
      <c r="AD1026" s="2" t="str">
        <f>VLOOKUP($A1026,MA_KH!$A:$Q,MA_KH!O$1,0)</f>
        <v>MEGA</v>
      </c>
      <c r="AE1026" s="2" t="str">
        <f>VLOOKUP($A1026,MA_KH!$A:$Q,MA_KH!P$1,0)</f>
        <v>CÔNG TY TNHH MM MEGA MARKET (VIỆT NAM)</v>
      </c>
      <c r="AG1026" s="122" t="str">
        <f>Table13[[#This Row],[Số hóa đơn]]&amp;Table13[[#This Row],[Tổng giá trị]]</f>
        <v>000003391380295</v>
      </c>
    </row>
    <row r="1027" spans="1:33" ht="25.5" hidden="1" customHeight="1">
      <c r="A1027" s="54" t="s">
        <v>16288</v>
      </c>
      <c r="B1027" s="54" t="s">
        <v>294</v>
      </c>
      <c r="C1027" s="55">
        <v>46182</v>
      </c>
      <c r="D1027" s="54" t="s">
        <v>21096</v>
      </c>
      <c r="E1027" s="55">
        <v>46182</v>
      </c>
      <c r="F1027" s="84" t="s">
        <v>21108</v>
      </c>
      <c r="G1027" s="54" t="s">
        <v>21097</v>
      </c>
      <c r="H1027" s="67">
        <v>658213</v>
      </c>
      <c r="I1027" s="57">
        <v>0</v>
      </c>
      <c r="J1027" s="67">
        <v>52657</v>
      </c>
      <c r="K1027" s="68">
        <v>710870</v>
      </c>
      <c r="L1027" s="71" t="s">
        <v>17238</v>
      </c>
      <c r="M1027" s="6">
        <f>IFERROR(VLOOKUP(Table13[[#This Row],[Số hóa đơn]],'Chi tiết tt Mega gửi'!K:L,2,0),"")</f>
        <v>46197</v>
      </c>
      <c r="N1027" s="72"/>
      <c r="O1027" s="32">
        <f>IF(Table13[[#This Row],[Phân loại]]="Tồn đầu kỳ",Table13[[#This Row],[Tổng giá trị]],0)</f>
        <v>0</v>
      </c>
      <c r="P1027" s="7">
        <f>IF(Table13[[#This Row],[Số còn phải thu ĐK]]&lt;&gt;0,0,IF(Table13[[#This Row],[Phân loại]]="Bán hàng",Table13[[#This Row],[Tổng giá trị]],-Table13[[#This Row],[Tổng giá trị]]))</f>
        <v>-710870</v>
      </c>
      <c r="Q1027" s="32">
        <f t="shared" si="141"/>
        <v>-710870</v>
      </c>
      <c r="R1027" s="7">
        <f>Table13[[#This Row],[Số còn phải thu ĐK]]+Table13[[#This Row],[Giá Trị HD sau CK]]-Table13[[#This Row],[Số tiền đã thu]]</f>
        <v>0</v>
      </c>
      <c r="S1027" s="6">
        <f>IF(Table13[[#This Row],[Ngày hóa đơn]]&lt;&gt;"",Table13[[#This Row],[Ngày hóa đơn]],IF(Table13[[#This Row],[Ngày hạch toán]]&lt;&gt;"",Table13[[#This Row],[Ngày hạch toán]],""))</f>
        <v>46182</v>
      </c>
      <c r="T1027" s="7"/>
      <c r="U1027" s="6">
        <f>IF(Table13[[#This Row],[Ngày tính CN]]="","",S1027+T1027)</f>
        <v>46182</v>
      </c>
      <c r="V1027" s="32">
        <f ca="1">IF(Table13[[#This Row],[Hạn thanh toán]]="","",IF((U1027-NOW())&lt;0,0,(U1027-NOW())))</f>
        <v>0</v>
      </c>
      <c r="W1027" s="32"/>
      <c r="X1027" s="32" t="str">
        <f t="shared" ca="1" si="142"/>
        <v/>
      </c>
      <c r="Y1027" s="2" t="str">
        <f t="shared" si="143"/>
        <v>Đã thanh toán</v>
      </c>
      <c r="Z1027" s="42">
        <f t="shared" si="144"/>
        <v>46182</v>
      </c>
      <c r="AA1027" s="42">
        <f t="shared" si="145"/>
        <v>46197</v>
      </c>
      <c r="AD1027" s="2" t="str">
        <f>VLOOKUP($A1027,MA_KH!$A:$Q,MA_KH!O$1,0)</f>
        <v>MEGA</v>
      </c>
      <c r="AE1027" s="2" t="str">
        <f>VLOOKUP($A1027,MA_KH!$A:$Q,MA_KH!P$1,0)</f>
        <v>CÔNG TY TNHH MM MEGA MARKET (VIỆT NAM)</v>
      </c>
      <c r="AG1027" s="122" t="str">
        <f>Table13[[#This Row],[Số hóa đơn]]&amp;Table13[[#This Row],[Tổng giá trị]]</f>
        <v>00000264710870</v>
      </c>
    </row>
    <row r="1028" spans="1:33" ht="25.5" hidden="1" customHeight="1">
      <c r="A1028" s="54" t="s">
        <v>16290</v>
      </c>
      <c r="B1028" s="54" t="s">
        <v>192</v>
      </c>
      <c r="C1028" s="55">
        <v>46182</v>
      </c>
      <c r="D1028" s="54" t="s">
        <v>21098</v>
      </c>
      <c r="E1028" s="55">
        <v>46182</v>
      </c>
      <c r="F1028" s="84" t="s">
        <v>21109</v>
      </c>
      <c r="G1028" s="54" t="s">
        <v>21099</v>
      </c>
      <c r="H1028" s="67">
        <v>415221</v>
      </c>
      <c r="I1028" s="57">
        <v>0</v>
      </c>
      <c r="J1028" s="67">
        <v>33217</v>
      </c>
      <c r="K1028" s="68">
        <v>448438</v>
      </c>
      <c r="L1028" s="71" t="s">
        <v>17238</v>
      </c>
      <c r="M1028" s="6">
        <f>IFERROR(VLOOKUP(Table13[[#This Row],[Số hóa đơn]],'Chi tiết tt Mega gửi'!K:L,2,0),"")</f>
        <v>46197</v>
      </c>
      <c r="N1028" s="72"/>
      <c r="O1028" s="32">
        <f>IF(Table13[[#This Row],[Phân loại]]="Tồn đầu kỳ",Table13[[#This Row],[Tổng giá trị]],0)</f>
        <v>0</v>
      </c>
      <c r="P1028" s="7">
        <f>IF(Table13[[#This Row],[Số còn phải thu ĐK]]&lt;&gt;0,0,IF(Table13[[#This Row],[Phân loại]]="Bán hàng",Table13[[#This Row],[Tổng giá trị]],-Table13[[#This Row],[Tổng giá trị]]))</f>
        <v>-448438</v>
      </c>
      <c r="Q1028" s="32">
        <f t="shared" si="141"/>
        <v>-448438</v>
      </c>
      <c r="R1028" s="7">
        <f>Table13[[#This Row],[Số còn phải thu ĐK]]+Table13[[#This Row],[Giá Trị HD sau CK]]-Table13[[#This Row],[Số tiền đã thu]]</f>
        <v>0</v>
      </c>
      <c r="S1028" s="6">
        <f>IF(Table13[[#This Row],[Ngày hóa đơn]]&lt;&gt;"",Table13[[#This Row],[Ngày hóa đơn]],IF(Table13[[#This Row],[Ngày hạch toán]]&lt;&gt;"",Table13[[#This Row],[Ngày hạch toán]],""))</f>
        <v>46182</v>
      </c>
      <c r="T1028" s="7"/>
      <c r="U1028" s="6">
        <f>IF(Table13[[#This Row],[Ngày tính CN]]="","",S1028+T1028)</f>
        <v>46182</v>
      </c>
      <c r="V1028" s="32">
        <f ca="1">IF(Table13[[#This Row],[Hạn thanh toán]]="","",IF((U1028-NOW())&lt;0,0,(U1028-NOW())))</f>
        <v>0</v>
      </c>
      <c r="W1028" s="32"/>
      <c r="X1028" s="32" t="str">
        <f t="shared" ca="1" si="142"/>
        <v/>
      </c>
      <c r="Y1028" s="2" t="str">
        <f t="shared" si="143"/>
        <v>Đã thanh toán</v>
      </c>
      <c r="Z1028" s="42">
        <f t="shared" si="144"/>
        <v>46182</v>
      </c>
      <c r="AA1028" s="42">
        <f t="shared" si="145"/>
        <v>46197</v>
      </c>
      <c r="AD1028" s="2" t="str">
        <f>VLOOKUP($A1028,MA_KH!$A:$Q,MA_KH!O$1,0)</f>
        <v>MEGA</v>
      </c>
      <c r="AE1028" s="2" t="str">
        <f>VLOOKUP($A1028,MA_KH!$A:$Q,MA_KH!P$1,0)</f>
        <v>CÔNG TY TNHH MM MEGA MARKET (VIỆT NAM)</v>
      </c>
      <c r="AG1028" s="122" t="str">
        <f>Table13[[#This Row],[Số hóa đơn]]&amp;Table13[[#This Row],[Tổng giá trị]]</f>
        <v>00000144448438</v>
      </c>
    </row>
    <row r="1029" spans="1:33" ht="25.5" hidden="1" customHeight="1">
      <c r="A1029" s="54" t="s">
        <v>16290</v>
      </c>
      <c r="B1029" s="54" t="s">
        <v>192</v>
      </c>
      <c r="C1029" s="55">
        <v>46182</v>
      </c>
      <c r="D1029" s="54" t="s">
        <v>21100</v>
      </c>
      <c r="E1029" s="55">
        <v>46182</v>
      </c>
      <c r="F1029" s="84" t="s">
        <v>21110</v>
      </c>
      <c r="G1029" s="54" t="s">
        <v>21099</v>
      </c>
      <c r="H1029" s="67">
        <v>1279515</v>
      </c>
      <c r="I1029" s="57">
        <v>0</v>
      </c>
      <c r="J1029" s="67">
        <v>102361</v>
      </c>
      <c r="K1029" s="68">
        <v>1381876</v>
      </c>
      <c r="L1029" s="71" t="s">
        <v>17238</v>
      </c>
      <c r="M1029" s="6">
        <f>IFERROR(VLOOKUP(Table13[[#This Row],[Số hóa đơn]],'Chi tiết tt Mega gửi'!K:L,2,0),"")</f>
        <v>46197</v>
      </c>
      <c r="N1029" s="72"/>
      <c r="O1029" s="32">
        <f>IF(Table13[[#This Row],[Phân loại]]="Tồn đầu kỳ",Table13[[#This Row],[Tổng giá trị]],0)</f>
        <v>0</v>
      </c>
      <c r="P1029" s="7">
        <f>IF(Table13[[#This Row],[Số còn phải thu ĐK]]&lt;&gt;0,0,IF(Table13[[#This Row],[Phân loại]]="Bán hàng",Table13[[#This Row],[Tổng giá trị]],-Table13[[#This Row],[Tổng giá trị]]))</f>
        <v>-1381876</v>
      </c>
      <c r="Q1029" s="32">
        <f t="shared" si="141"/>
        <v>-1381876</v>
      </c>
      <c r="R1029" s="7">
        <f>Table13[[#This Row],[Số còn phải thu ĐK]]+Table13[[#This Row],[Giá Trị HD sau CK]]-Table13[[#This Row],[Số tiền đã thu]]</f>
        <v>0</v>
      </c>
      <c r="S1029" s="6">
        <f>IF(Table13[[#This Row],[Ngày hóa đơn]]&lt;&gt;"",Table13[[#This Row],[Ngày hóa đơn]],IF(Table13[[#This Row],[Ngày hạch toán]]&lt;&gt;"",Table13[[#This Row],[Ngày hạch toán]],""))</f>
        <v>46182</v>
      </c>
      <c r="T1029" s="7"/>
      <c r="U1029" s="6">
        <f>IF(Table13[[#This Row],[Ngày tính CN]]="","",S1029+T1029)</f>
        <v>46182</v>
      </c>
      <c r="V1029" s="32">
        <f ca="1">IF(Table13[[#This Row],[Hạn thanh toán]]="","",IF((U1029-NOW())&lt;0,0,(U1029-NOW())))</f>
        <v>0</v>
      </c>
      <c r="W1029" s="32"/>
      <c r="X1029" s="32" t="str">
        <f t="shared" ca="1" si="142"/>
        <v/>
      </c>
      <c r="Y1029" s="2" t="str">
        <f t="shared" si="143"/>
        <v>Đã thanh toán</v>
      </c>
      <c r="Z1029" s="42">
        <f t="shared" si="144"/>
        <v>46182</v>
      </c>
      <c r="AA1029" s="42">
        <f t="shared" si="145"/>
        <v>46197</v>
      </c>
      <c r="AD1029" s="2" t="str">
        <f>VLOOKUP($A1029,MA_KH!$A:$Q,MA_KH!O$1,0)</f>
        <v>MEGA</v>
      </c>
      <c r="AE1029" s="2" t="str">
        <f>VLOOKUP($A1029,MA_KH!$A:$Q,MA_KH!P$1,0)</f>
        <v>CÔNG TY TNHH MM MEGA MARKET (VIỆT NAM)</v>
      </c>
      <c r="AG1029" s="122" t="str">
        <f>Table13[[#This Row],[Số hóa đơn]]&amp;Table13[[#This Row],[Tổng giá trị]]</f>
        <v>000001451381876</v>
      </c>
    </row>
    <row r="1030" spans="1:33" ht="25.5" hidden="1" customHeight="1">
      <c r="A1030" s="54" t="s">
        <v>16308</v>
      </c>
      <c r="B1030" s="54" t="s">
        <v>194</v>
      </c>
      <c r="C1030" s="55">
        <v>46182</v>
      </c>
      <c r="D1030" s="54" t="s">
        <v>21101</v>
      </c>
      <c r="E1030" s="55">
        <v>46182</v>
      </c>
      <c r="F1030" s="84" t="s">
        <v>21111</v>
      </c>
      <c r="G1030" s="54" t="s">
        <v>16886</v>
      </c>
      <c r="H1030" s="67">
        <v>1723342</v>
      </c>
      <c r="I1030" s="57">
        <v>0</v>
      </c>
      <c r="J1030" s="67">
        <v>137867</v>
      </c>
      <c r="K1030" s="68">
        <v>1861209</v>
      </c>
      <c r="L1030" s="71" t="s">
        <v>17238</v>
      </c>
      <c r="M1030" s="6">
        <f>IFERROR(VLOOKUP(Table13[[#This Row],[Số hóa đơn]],'Chi tiết tt Mega gửi'!K:L,2,0),"")</f>
        <v>46197</v>
      </c>
      <c r="N1030" s="72"/>
      <c r="O1030" s="32">
        <f>IF(Table13[[#This Row],[Phân loại]]="Tồn đầu kỳ",Table13[[#This Row],[Tổng giá trị]],0)</f>
        <v>0</v>
      </c>
      <c r="P1030" s="7">
        <f>IF(Table13[[#This Row],[Số còn phải thu ĐK]]&lt;&gt;0,0,IF(Table13[[#This Row],[Phân loại]]="Bán hàng",Table13[[#This Row],[Tổng giá trị]],-Table13[[#This Row],[Tổng giá trị]]))</f>
        <v>-1861209</v>
      </c>
      <c r="Q1030" s="32">
        <f t="shared" si="141"/>
        <v>-1861209</v>
      </c>
      <c r="R1030" s="7">
        <f>Table13[[#This Row],[Số còn phải thu ĐK]]+Table13[[#This Row],[Giá Trị HD sau CK]]-Table13[[#This Row],[Số tiền đã thu]]</f>
        <v>0</v>
      </c>
      <c r="S1030" s="6">
        <f>IF(Table13[[#This Row],[Ngày hóa đơn]]&lt;&gt;"",Table13[[#This Row],[Ngày hóa đơn]],IF(Table13[[#This Row],[Ngày hạch toán]]&lt;&gt;"",Table13[[#This Row],[Ngày hạch toán]],""))</f>
        <v>46182</v>
      </c>
      <c r="T1030" s="7"/>
      <c r="U1030" s="6">
        <f>IF(Table13[[#This Row],[Ngày tính CN]]="","",S1030+T1030)</f>
        <v>46182</v>
      </c>
      <c r="V1030" s="32">
        <f ca="1">IF(Table13[[#This Row],[Hạn thanh toán]]="","",IF((U1030-NOW())&lt;0,0,(U1030-NOW())))</f>
        <v>0</v>
      </c>
      <c r="W1030" s="32"/>
      <c r="X1030" s="32" t="str">
        <f t="shared" ca="1" si="142"/>
        <v/>
      </c>
      <c r="Y1030" s="2" t="str">
        <f t="shared" si="143"/>
        <v>Đã thanh toán</v>
      </c>
      <c r="Z1030" s="42">
        <f t="shared" si="144"/>
        <v>46182</v>
      </c>
      <c r="AA1030" s="42">
        <f t="shared" si="145"/>
        <v>46197</v>
      </c>
      <c r="AD1030" s="2" t="str">
        <f>VLOOKUP($A1030,MA_KH!$A:$Q,MA_KH!O$1,0)</f>
        <v>MEGA</v>
      </c>
      <c r="AE1030" s="2" t="str">
        <f>VLOOKUP($A1030,MA_KH!$A:$Q,MA_KH!P$1,0)</f>
        <v>CÔNG TY TNHH MM MEGA MARKET (VIỆT NAM)</v>
      </c>
      <c r="AG1030" s="122" t="str">
        <f>Table13[[#This Row],[Số hóa đơn]]&amp;Table13[[#This Row],[Tổng giá trị]]</f>
        <v>000001511861209</v>
      </c>
    </row>
    <row r="1031" spans="1:33" ht="25.5" hidden="1" customHeight="1">
      <c r="A1031" s="58" t="s">
        <v>16292</v>
      </c>
      <c r="B1031" s="58" t="s">
        <v>251</v>
      </c>
      <c r="C1031" s="59">
        <v>46182</v>
      </c>
      <c r="D1031" s="58" t="s">
        <v>21102</v>
      </c>
      <c r="E1031" s="59">
        <v>46182</v>
      </c>
      <c r="F1031" s="101" t="s">
        <v>18881</v>
      </c>
      <c r="G1031" s="58" t="s">
        <v>21103</v>
      </c>
      <c r="H1031" s="69">
        <v>1187047</v>
      </c>
      <c r="I1031" s="61">
        <v>0</v>
      </c>
      <c r="J1031" s="69">
        <v>94964</v>
      </c>
      <c r="K1031" s="70">
        <v>1282011</v>
      </c>
      <c r="L1031" s="71" t="s">
        <v>17238</v>
      </c>
      <c r="N1031" s="72"/>
      <c r="O1031" s="32">
        <f>IF(Table13[[#This Row],[Phân loại]]="Tồn đầu kỳ",Table13[[#This Row],[Tổng giá trị]],0)</f>
        <v>0</v>
      </c>
      <c r="P1031" s="7">
        <f>IF(Table13[[#This Row],[Số còn phải thu ĐK]]&lt;&gt;0,0,IF(Table13[[#This Row],[Phân loại]]="Bán hàng",Table13[[#This Row],[Tổng giá trị]],-Table13[[#This Row],[Tổng giá trị]]))</f>
        <v>-1282011</v>
      </c>
      <c r="Q1031" s="32">
        <f t="shared" si="141"/>
        <v>0</v>
      </c>
      <c r="R1031" s="7">
        <f>Table13[[#This Row],[Số còn phải thu ĐK]]+Table13[[#This Row],[Giá Trị HD sau CK]]-Table13[[#This Row],[Số tiền đã thu]]</f>
        <v>-1282011</v>
      </c>
      <c r="S1031" s="6">
        <f>IF(Table13[[#This Row],[Ngày hóa đơn]]&lt;&gt;"",Table13[[#This Row],[Ngày hóa đơn]],IF(Table13[[#This Row],[Ngày hạch toán]]&lt;&gt;"",Table13[[#This Row],[Ngày hạch toán]],""))</f>
        <v>46182</v>
      </c>
      <c r="T1031" s="7"/>
      <c r="U1031" s="6">
        <f>IF(Table13[[#This Row],[Ngày tính CN]]="","",S1031+T1031)</f>
        <v>46182</v>
      </c>
      <c r="V1031" s="32">
        <f ca="1">IF(Table13[[#This Row],[Hạn thanh toán]]="","",IF((U1031-NOW())&lt;0,0,(U1031-NOW())))</f>
        <v>0</v>
      </c>
      <c r="W1031" s="32"/>
      <c r="X1031" s="32">
        <f t="shared" ca="1" si="142"/>
        <v>45.96461631944112</v>
      </c>
      <c r="Y1031" s="2" t="str">
        <f t="shared" ca="1" si="143"/>
        <v>Nợ quá hạn từ 30 ngày đến 60 ngày</v>
      </c>
      <c r="Z1031" s="42">
        <f t="shared" si="144"/>
        <v>46182</v>
      </c>
      <c r="AA1031" s="42" t="str">
        <f t="shared" si="145"/>
        <v/>
      </c>
      <c r="AD1031" s="2" t="str">
        <f>VLOOKUP($A1031,MA_KH!$A:$Q,MA_KH!O$1,0)</f>
        <v>MEGA</v>
      </c>
      <c r="AE1031" s="2" t="str">
        <f>VLOOKUP($A1031,MA_KH!$A:$Q,MA_KH!P$1,0)</f>
        <v>CÔNG TY TNHH MM MEGA MARKET (VIỆT NAM)</v>
      </c>
      <c r="AG1031" s="122" t="str">
        <f>Table13[[#This Row],[Số hóa đơn]]&amp;Table13[[#This Row],[Tổng giá trị]]</f>
        <v>000001681282011</v>
      </c>
    </row>
  </sheetData>
  <dataValidations count="1">
    <dataValidation type="list" allowBlank="1" showInputMessage="1" showErrorMessage="1" promptTitle="Chọn đúng mục" sqref="L4:L1031" xr:uid="{25C1B06C-02A5-4E9A-9D8E-BB93CB1D9873}">
      <formula1>"Bán hàng,Hàng trả,Giảm công nợ,Tồn đầu kỳ"</formula1>
    </dataValidation>
  </dataValidation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TH_CN</vt:lpstr>
      <vt:lpstr>Báo cáo</vt:lpstr>
      <vt:lpstr>Sheet3</vt:lpstr>
      <vt:lpstr>MA_KH</vt:lpstr>
      <vt:lpstr>Chi tiết tt Mega gửi</vt:lpstr>
      <vt:lpstr>Báo cáo (có công thức)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Hùng Huỳnh Văn</cp:lastModifiedBy>
  <dcterms:created xsi:type="dcterms:W3CDTF">2025-10-04T07:37:45Z</dcterms:created>
  <dcterms:modified xsi:type="dcterms:W3CDTF">2026-07-24T16:10:32Z</dcterms:modified>
</cp:coreProperties>
</file>